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16.xml.rels" ContentType="application/vnd.openxmlformats-package.relationships+xml"/>
  <Override PartName="/xl/worksheets/_rels/sheet21.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10.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11.xml" ContentType="application/vnd.openxmlformats-officedocument.drawing+xml"/>
  <Override PartName="/xl/drawings/vmlDrawing3.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3.xml" ContentType="application/vnd.openxmlformats-officedocument.spreadsheetml.comments+xml"/>
  <Override PartName="/xl/comments8.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Cover sheet" sheetId="1" state="visible" r:id="rId2"/>
    <sheet name="Basic data" sheetId="2" state="visible" r:id="rId3"/>
    <sheet name="Costs - all ops" sheetId="3" state="visible" r:id="rId4"/>
    <sheet name="Destinations - JROs" sheetId="4" state="visible" r:id="rId5"/>
    <sheet name="Destinations - all ops" sheetId="5" state="visible" r:id="rId6"/>
    <sheet name="Destinations - MS" sheetId="6" state="visible" r:id="rId7"/>
    <sheet name="Deportees per MS - all ops" sheetId="7" state="visible" r:id="rId8"/>
    <sheet name="Use of force - destinations" sheetId="8" state="visible" r:id="rId9"/>
    <sheet name="Use of force - JROs" sheetId="9" state="visible" r:id="rId10"/>
    <sheet name="Use of forces - averages" sheetId="10" state="visible" r:id="rId11"/>
    <sheet name="Use of force - MS" sheetId="11" state="visible" r:id="rId12"/>
    <sheet name="2018" sheetId="12" state="visible" r:id="rId13"/>
    <sheet name="2017" sheetId="13" state="visible" r:id="rId14"/>
    <sheet name="2016" sheetId="14" state="visible" r:id="rId15"/>
    <sheet name="2015" sheetId="15" state="visible" r:id="rId16"/>
    <sheet name="2014" sheetId="16" state="visible" r:id="rId17"/>
    <sheet name="2013" sheetId="17" state="visible" r:id="rId18"/>
    <sheet name="2012" sheetId="18" state="visible" r:id="rId19"/>
    <sheet name="2011" sheetId="19" state="visible" r:id="rId20"/>
    <sheet name="2010" sheetId="20" state="visible" r:id="rId21"/>
    <sheet name="2009" sheetId="21" state="visible" r:id="rId22"/>
    <sheet name="2008" sheetId="22" state="visible" r:id="rId23"/>
    <sheet name="2007" sheetId="23" state="visible" r:id="rId24"/>
    <sheet name="2006" sheetId="24" state="visible" r:id="rId25"/>
  </sheets>
  <definedNames>
    <definedName function="false" hidden="true" localSheetId="21" name="_xlnm._FilterDatabase" vbProcedure="false">'2008'!$D:$D</definedName>
    <definedName function="false" hidden="true" localSheetId="20" name="_xlnm._FilterDatabase" vbProcedure="false">'2009'!$C$1:$C$170</definedName>
    <definedName function="false" hidden="true" localSheetId="19" name="_xlnm._FilterDatabase" vbProcedure="false">'2010'!$C$1:$C$886</definedName>
    <definedName function="false" hidden="true" localSheetId="18" name="_xlnm._FilterDatabase" vbProcedure="false">'2011'!$D$1:$D$886</definedName>
    <definedName function="false" hidden="true" localSheetId="17" name="_xlnm._FilterDatabase" vbProcedure="false">'2012'!$D:$D</definedName>
    <definedName function="false" hidden="true" localSheetId="16" name="_xlnm._FilterDatabase" vbProcedure="false">'2013'!$C$1:$C$886</definedName>
    <definedName function="false" hidden="true" localSheetId="15" name="_xlnm._FilterDatabase" vbProcedure="false">'2014'!$D$1:$D$883</definedName>
    <definedName function="false" hidden="true" localSheetId="14" name="_xlnm._FilterDatabase" vbProcedure="false">'2015'!$D$1:$D$341</definedName>
    <definedName function="false" hidden="true" localSheetId="13" name="_xlnm._FilterDatabase" vbProcedure="false">'2016'!$AA$1:$AA$567</definedName>
    <definedName function="false" hidden="true" localSheetId="12" name="_xlnm._FilterDatabase" vbProcedure="false">'2017'!$A$1:$AB$844</definedName>
    <definedName function="false" hidden="true" localSheetId="11" name="_xlnm._FilterDatabase" vbProcedure="false">'2018'!$C:$C</definedName>
    <definedName function="false" hidden="false" localSheetId="11" name="_xlnm._FilterDatabase" vbProcedure="false">'2018'!$C:$C</definedName>
    <definedName function="false" hidden="false" localSheetId="11" name="_xlnm._FilterDatabase_0" vbProcedure="false">'2018'!$C:$C</definedName>
    <definedName function="false" hidden="false" localSheetId="11" name="_xlnm._FilterDatabase_0_0" vbProcedure="false">'2018'!$C:$C</definedName>
    <definedName function="false" hidden="false" localSheetId="11" name="_xlnm._FilterDatabase_0_0_0" vbProcedure="false">'2018'!$C:$C</definedName>
    <definedName function="false" hidden="false" localSheetId="12" name="_xlnm._FilterDatabase" vbProcedure="false">'2017'!$A$1:$AB$844</definedName>
    <definedName function="false" hidden="false" localSheetId="12" name="_xlnm._FilterDatabase_0" vbProcedure="false">'2017'!$A$1:$AB$844</definedName>
    <definedName function="false" hidden="false" localSheetId="12" name="_xlnm._FilterDatabase_0_0" vbProcedure="false">'2017'!$A$1:$AB$844</definedName>
    <definedName function="false" hidden="false" localSheetId="12" name="_xlnm._FilterDatabase_0_0_0" vbProcedure="false">'2017'!$A$1:$AB$844</definedName>
    <definedName function="false" hidden="false" localSheetId="13" name="_xlnm._FilterDatabase" vbProcedure="false">'2016'!$AA$1:$AA$567</definedName>
    <definedName function="false" hidden="false" localSheetId="13" name="_xlnm._FilterDatabase_0" vbProcedure="false">'2016'!$AA$1:$AA$567</definedName>
    <definedName function="false" hidden="false" localSheetId="13" name="_xlnm._FilterDatabase_0_0" vbProcedure="false">'2016'!$AA$1:$AA$567</definedName>
    <definedName function="false" hidden="false" localSheetId="13" name="_xlnm._FilterDatabase_0_0_0" vbProcedure="false">'2016'!$AA$1:$AA$567</definedName>
    <definedName function="false" hidden="false" localSheetId="14" name="_xlnm._FilterDatabase" vbProcedure="false">'2015'!$D$1:$D$341</definedName>
    <definedName function="false" hidden="false" localSheetId="14" name="_xlnm._FilterDatabase_0" vbProcedure="false">'2015'!$D$1:$D$341</definedName>
    <definedName function="false" hidden="false" localSheetId="14" name="_xlnm._FilterDatabase_0_0" vbProcedure="false">'2015'!$D$1:$D$341</definedName>
    <definedName function="false" hidden="false" localSheetId="14" name="_xlnm._FilterDatabase_0_0_0" vbProcedure="false">'2015'!$D$1:$D$341</definedName>
    <definedName function="false" hidden="false" localSheetId="15" name="_xlnm._FilterDatabase" vbProcedure="false">'2014'!$D$1:$D$883</definedName>
    <definedName function="false" hidden="false" localSheetId="15" name="_xlnm._FilterDatabase_0" vbProcedure="false">'2014'!$D$1:$D$883</definedName>
    <definedName function="false" hidden="false" localSheetId="15" name="_xlnm._FilterDatabase_0_0" vbProcedure="false">'2014'!$D$1:$D$883</definedName>
    <definedName function="false" hidden="false" localSheetId="15" name="_xlnm._FilterDatabase_0_0_0" vbProcedure="false">'2014'!$D$1:$D$883</definedName>
    <definedName function="false" hidden="false" localSheetId="16" name="_xlnm._FilterDatabase" vbProcedure="false">'2013'!$C$1:$C$886</definedName>
    <definedName function="false" hidden="false" localSheetId="16" name="_xlnm._FilterDatabase_0" vbProcedure="false">'2013'!$C$1:$C$886</definedName>
    <definedName function="false" hidden="false" localSheetId="16" name="_xlnm._FilterDatabase_0_0" vbProcedure="false">'2013'!$C$1:$C$886</definedName>
    <definedName function="false" hidden="false" localSheetId="16" name="_xlnm._FilterDatabase_0_0_0" vbProcedure="false">'2013'!$C$1:$C$886</definedName>
    <definedName function="false" hidden="false" localSheetId="17" name="_xlnm._FilterDatabase" vbProcedure="false">'2012'!$D:$D</definedName>
    <definedName function="false" hidden="false" localSheetId="17" name="_xlnm._FilterDatabase_0" vbProcedure="false">'2012'!$D:$D</definedName>
    <definedName function="false" hidden="false" localSheetId="17" name="_xlnm._FilterDatabase_0_0" vbProcedure="false">'2012'!$D:$D</definedName>
    <definedName function="false" hidden="false" localSheetId="17" name="_xlnm._FilterDatabase_0_0_0" vbProcedure="false">'2012'!$D:$D</definedName>
    <definedName function="false" hidden="false" localSheetId="18" name="_xlnm._FilterDatabase" vbProcedure="false">'2011'!$D$1:$D$886</definedName>
    <definedName function="false" hidden="false" localSheetId="18" name="_xlnm._FilterDatabase_0" vbProcedure="false">'2011'!$D$1:$D$886</definedName>
    <definedName function="false" hidden="false" localSheetId="18" name="_xlnm._FilterDatabase_0_0" vbProcedure="false">'2011'!$D$1:$D$886</definedName>
    <definedName function="false" hidden="false" localSheetId="18" name="_xlnm._FilterDatabase_0_0_0" vbProcedure="false">'2011'!$D$1:$D$886</definedName>
    <definedName function="false" hidden="false" localSheetId="19" name="_xlnm._FilterDatabase" vbProcedure="false">'2010'!$C$1:$C$886</definedName>
    <definedName function="false" hidden="false" localSheetId="19" name="_xlnm._FilterDatabase_0" vbProcedure="false">'2010'!$C$1:$C$886</definedName>
    <definedName function="false" hidden="false" localSheetId="19" name="_xlnm._FilterDatabase_0_0" vbProcedure="false">'2010'!$C$1:$C$886</definedName>
    <definedName function="false" hidden="false" localSheetId="19" name="_xlnm._FilterDatabase_0_0_0" vbProcedure="false">'2010'!$C$1:$C$886</definedName>
    <definedName function="false" hidden="false" localSheetId="20" name="_xlnm._FilterDatabase" vbProcedure="false">'2009'!$C$1:$C$170</definedName>
    <definedName function="false" hidden="false" localSheetId="20" name="_xlnm._FilterDatabase_0" vbProcedure="false">'2009'!$C$1:$C$170</definedName>
    <definedName function="false" hidden="false" localSheetId="20" name="_xlnm._FilterDatabase_0_0" vbProcedure="false">'2009'!$C$1:$C$170</definedName>
    <definedName function="false" hidden="false" localSheetId="20" name="_xlnm._FilterDatabase_0_0_0" vbProcedure="false">'2009'!$C$1:$C$170</definedName>
    <definedName function="false" hidden="false" localSheetId="21" name="_xlnm._FilterDatabase" vbProcedure="false">'2008'!$D:$D</definedName>
    <definedName function="false" hidden="false" localSheetId="21" name="_xlnm._FilterDatabase_0" vbProcedure="false">'2008'!$D:$D</definedName>
    <definedName function="false" hidden="false" localSheetId="21" name="_xlnm._FilterDatabase_0_0" vbProcedure="false">'2008'!$D:$D</definedName>
    <definedName function="false" hidden="false" localSheetId="21" name="_xlnm._FilterDatabase_0_0_0" vbProcedure="false">'2008'!$D:$D</definedName>
  </definedNames>
  <calcPr iterateCount="100" refMode="A1" iterate="false" iterateDelta="0.0001"/>
  <extLst>
    <ext xmlns:loext="http://schemas.libreoffice.org/" uri="{7626C862-2A13-11E5-B345-FEFF819CDC9F}">
      <loext:extCalcPr stringRefSyntax="ExcelA1"/>
    </ext>
  </extLst>
</workbook>
</file>

<file path=xl/comments13.xml><?xml version="1.0" encoding="utf-8"?>
<comments xmlns="http://schemas.openxmlformats.org/spreadsheetml/2006/main" xmlns:xdr="http://schemas.openxmlformats.org/drawingml/2006/spreadsheetDrawing">
  <authors>
    <author/>
  </authors>
  <commentList>
    <comment ref="C168" authorId="0">
      <text>
        <r>
          <rPr>
            <b val="true"/>
            <sz val="9"/>
            <color rgb="FF000000"/>
            <rFont val="Tahoma"/>
            <family val="2"/>
            <charset val="1"/>
          </rPr>
          <t xml:space="preserve">Author:
</t>
        </r>
        <r>
          <rPr>
            <sz val="9"/>
            <color rgb="FF000000"/>
            <rFont val="Tahoma"/>
            <family val="2"/>
            <charset val="1"/>
          </rPr>
          <t xml:space="preserve">This may be a duplicate of the flight on 16/3/17</t>
        </r>
      </text>
    </comment>
  </commentList>
</comments>
</file>

<file path=xl/comments2.xml><?xml version="1.0" encoding="utf-8"?>
<comments xmlns="http://schemas.openxmlformats.org/spreadsheetml/2006/main" xmlns:xdr="http://schemas.openxmlformats.org/drawingml/2006/spreadsheetDrawing">
  <authors>
    <author/>
  </authors>
  <commentList>
    <comment ref="I20" authorId="0">
      <text>
        <r>
          <rPr>
            <b val="true"/>
            <sz val="9"/>
            <color rgb="FF000000"/>
            <rFont val="Tahoma"/>
            <family val="2"/>
            <charset val="1"/>
          </rPr>
          <t xml:space="preserve">Author:
</t>
        </r>
        <r>
          <rPr>
            <sz val="9"/>
            <color rgb="FF000000"/>
            <rFont val="Tahoma"/>
            <family val="2"/>
            <charset val="1"/>
          </rPr>
          <t xml:space="preserve">Based on data for first four flights of the year, remainder unavailable</t>
        </r>
      </text>
    </comment>
    <comment ref="J20" authorId="0">
      <text>
        <r>
          <rPr>
            <b val="true"/>
            <sz val="9"/>
            <color rgb="FF000000"/>
            <rFont val="Tahoma"/>
            <family val="2"/>
            <charset val="1"/>
          </rPr>
          <t xml:space="preserve">Author:
</t>
        </r>
        <r>
          <rPr>
            <sz val="9"/>
            <color rgb="FF000000"/>
            <rFont val="Tahoma"/>
            <family val="2"/>
            <charset val="1"/>
          </rPr>
          <t xml:space="preserve">Based on data from first four flights in 2016, no data for remainder</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b val="true"/>
            <sz val="9"/>
            <color rgb="FF000000"/>
            <rFont val="Tahoma"/>
            <family val="2"/>
            <charset val="1"/>
          </rPr>
          <t xml:space="preserve">Author:
</t>
        </r>
        <r>
          <rPr>
            <sz val="9"/>
            <color rgb="FF000000"/>
            <rFont val="Tahoma"/>
            <family val="2"/>
            <charset val="1"/>
          </rPr>
          <t xml:space="preserve">Only includes costs for operations with a single destination, to exclude the possibility of including costs for operations with multiple destinations twice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b val="true"/>
            <sz val="9"/>
            <color rgb="FF000000"/>
            <rFont val="Tahoma"/>
            <family val="2"/>
            <charset val="1"/>
          </rPr>
          <t xml:space="preserve">Author:
</t>
        </r>
        <r>
          <rPr>
            <sz val="9"/>
            <color rgb="FF000000"/>
            <rFont val="Tahoma"/>
            <family val="2"/>
            <charset val="1"/>
          </rPr>
          <t xml:space="preserve">The calculations in this table only use information from flights were the number of escorts is attributed directly to the number of people being escorted. For example, it excludes return operations with multiple destinations where we do not know the number of escorts assigned to people of different nationalities. Equally, it excludes return operations where we do not know the number of escorts.</t>
        </r>
      </text>
    </comment>
  </commentList>
</comments>
</file>

<file path=xl/sharedStrings.xml><?xml version="1.0" encoding="utf-8"?>
<sst xmlns="http://schemas.openxmlformats.org/spreadsheetml/2006/main" count="18609" uniqueCount="1214">
  <si>
    <r>
      <rPr>
        <sz val="11"/>
        <color rgb="FF000000"/>
        <rFont val="Calibri"/>
        <family val="2"/>
        <charset val="1"/>
      </rPr>
      <t xml:space="preserve">These spreadsheets contain the data used for the </t>
    </r>
    <r>
      <rPr>
        <i val="true"/>
        <sz val="11"/>
        <color rgb="FF000000"/>
        <rFont val="Calibri"/>
        <family val="2"/>
        <charset val="1"/>
      </rPr>
      <t xml:space="preserve">Statewatch</t>
    </r>
    <r>
      <rPr>
        <sz val="11"/>
        <color rgb="FF000000"/>
        <rFont val="Calibri"/>
        <family val="2"/>
        <charset val="1"/>
      </rPr>
      <t xml:space="preserve"> report 'Deportation Union: Rights, accountability and the EU's push to increase forced removals'.</t>
    </r>
  </si>
  <si>
    <r>
      <rPr>
        <sz val="11"/>
        <color rgb="FF000000"/>
        <rFont val="Calibri"/>
        <family val="2"/>
        <charset val="1"/>
      </rPr>
      <t xml:space="preserve">Data was obtained from open sources or via access to documents requests to Frontex, the European Border and Coast Guard Agency. It was compiled by </t>
    </r>
    <r>
      <rPr>
        <i val="true"/>
        <sz val="11"/>
        <color rgb="FF000000"/>
        <rFont val="Calibri"/>
        <family val="2"/>
        <charset val="1"/>
      </rPr>
      <t xml:space="preserve">Statewatch</t>
    </r>
    <r>
      <rPr>
        <sz val="11"/>
        <color rgb="FF000000"/>
        <rFont val="Calibri"/>
        <family val="2"/>
        <charset val="1"/>
      </rPr>
      <t xml:space="preserve">; any errors or omissions compared to the sources for these spreadsheets are therefore ours.</t>
    </r>
  </si>
  <si>
    <t xml:space="preserve">In the sheets on use of force, "force" refers to the number of "escorts" deployed on any given removal operation.</t>
  </si>
  <si>
    <t xml:space="preserve">You can read the report here: https://www.statewatch.org/deportationunion </t>
  </si>
  <si>
    <t xml:space="preserve">Statewatch - Registered UK charity number: 1154784. Registered UK company number: 08480724.</t>
  </si>
  <si>
    <t xml:space="preserve">If you appreciate our work, please support us with a donation.</t>
  </si>
  <si>
    <t xml:space="preserve">Joint Return Operations (JROs)</t>
  </si>
  <si>
    <t xml:space="preserve">Deportees</t>
  </si>
  <si>
    <t xml:space="preserve">Total JROs*</t>
  </si>
  <si>
    <t xml:space="preserve">Total JRO funding</t>
  </si>
  <si>
    <t xml:space="preserve">Avg € per deportee</t>
  </si>
  <si>
    <t xml:space="preserve">Avg € per flight</t>
  </si>
  <si>
    <t xml:space="preserve">Flights monitored**</t>
  </si>
  <si>
    <t xml:space="preserve">Avg deportees per flight</t>
  </si>
  <si>
    <t xml:space="preserve">Avg escorts per flight</t>
  </si>
  <si>
    <t xml:space="preserve">Avg escorts per deportee</t>
  </si>
  <si>
    <t xml:space="preserve">No data</t>
  </si>
  <si>
    <t xml:space="preserve">Collecting Return Operations (CROs)</t>
  </si>
  <si>
    <t xml:space="preserve">Total CROs*</t>
  </si>
  <si>
    <t xml:space="preserve">Total CRO funding</t>
  </si>
  <si>
    <t xml:space="preserve">National Return Operations (NROs)</t>
  </si>
  <si>
    <t xml:space="preserve">Total NROs*</t>
  </si>
  <si>
    <t xml:space="preserve">Total NRO funding</t>
  </si>
  <si>
    <t xml:space="preserve">All ops</t>
  </si>
  <si>
    <t xml:space="preserve">Total ops</t>
  </si>
  <si>
    <t xml:space="preserve">Total funding</t>
  </si>
  <si>
    <t xml:space="preserve">Total</t>
  </si>
  <si>
    <t xml:space="preserve">Annual total budget</t>
  </si>
  <si>
    <t xml:space="preserve">Appropriations for return</t>
  </si>
  <si>
    <t xml:space="preserve">Notes</t>
  </si>
  <si>
    <t xml:space="preserve">Budget for returns revised down from €53,792,000 over the year</t>
  </si>
  <si>
    <t xml:space="preserve">Budget for returns revised down by €13,500,000 over the year</t>
  </si>
  <si>
    <t xml:space="preserve">Budget for returns revised down by €23,100,000 over the course of the year</t>
  </si>
  <si>
    <t xml:space="preserve">No separate budget line</t>
  </si>
  <si>
    <t xml:space="preserve">Budget for operations (presumably including returns) amended upwards by €39,709,000</t>
  </si>
  <si>
    <t xml:space="preserve">Budget for operations (presumably including returns) amended upwards by €4,500,000</t>
  </si>
  <si>
    <t xml:space="preserve">Budget for operations (presumably including returns) amended upwards by €19,871,500</t>
  </si>
  <si>
    <t xml:space="preserve">Returns budget amended upwards by €2m, budget doc includes reasoning</t>
  </si>
  <si>
    <t xml:space="preserve">Averages</t>
  </si>
  <si>
    <t xml:space="preserve">Costs - all ops</t>
  </si>
  <si>
    <t xml:space="preserve">Total deportees</t>
  </si>
  <si>
    <t xml:space="preserve">Total cost</t>
  </si>
  <si>
    <t xml:space="preserve">Per deportee</t>
  </si>
  <si>
    <t xml:space="preserve">Somalia</t>
  </si>
  <si>
    <t xml:space="preserve">Uzbekistan</t>
  </si>
  <si>
    <t xml:space="preserve">Azerbaijan</t>
  </si>
  <si>
    <t xml:space="preserve">Guinea</t>
  </si>
  <si>
    <t xml:space="preserve">Sri Lanka</t>
  </si>
  <si>
    <t xml:space="preserve">Gambia</t>
  </si>
  <si>
    <t xml:space="preserve">Afghanistan</t>
  </si>
  <si>
    <t xml:space="preserve">Pakistan</t>
  </si>
  <si>
    <t xml:space="preserve">Iraq</t>
  </si>
  <si>
    <t xml:space="preserve">Bangladesh</t>
  </si>
  <si>
    <t xml:space="preserve">Nigeria</t>
  </si>
  <si>
    <t xml:space="preserve">Ukraine</t>
  </si>
  <si>
    <t xml:space="preserve">Democratic Republic of the Congo</t>
  </si>
  <si>
    <t xml:space="preserve">Ghana</t>
  </si>
  <si>
    <t xml:space="preserve">Lebanon</t>
  </si>
  <si>
    <t xml:space="preserve">Senegal</t>
  </si>
  <si>
    <t xml:space="preserve">Sudan</t>
  </si>
  <si>
    <t xml:space="preserve">Egypt</t>
  </si>
  <si>
    <t xml:space="preserve">Vietnam</t>
  </si>
  <si>
    <t xml:space="preserve">Armenia</t>
  </si>
  <si>
    <t xml:space="preserve">Georgia</t>
  </si>
  <si>
    <t xml:space="preserve">Mongolia</t>
  </si>
  <si>
    <t xml:space="preserve">Russia</t>
  </si>
  <si>
    <t xml:space="preserve">Tunisia</t>
  </si>
  <si>
    <t xml:space="preserve">Albania</t>
  </si>
  <si>
    <t xml:space="preserve">Macedonia</t>
  </si>
  <si>
    <t xml:space="preserve">Kosovo</t>
  </si>
  <si>
    <t xml:space="preserve">Serbia</t>
  </si>
  <si>
    <t xml:space="preserve">Montenegro</t>
  </si>
  <si>
    <t xml:space="preserve">Bosnia &amp; Herzegovina</t>
  </si>
  <si>
    <t xml:space="preserve">Burundi</t>
  </si>
  <si>
    <t xml:space="preserve">Moldova</t>
  </si>
  <si>
    <t xml:space="preserve">Ecuador</t>
  </si>
  <si>
    <t xml:space="preserve">Colombia</t>
  </si>
  <si>
    <t xml:space="preserve">Dominican Republic</t>
  </si>
  <si>
    <t xml:space="preserve">Cameroon</t>
  </si>
  <si>
    <t xml:space="preserve">Togo</t>
  </si>
  <si>
    <t xml:space="preserve">Ivory Coast</t>
  </si>
  <si>
    <t xml:space="preserve">Kyrgyzstan</t>
  </si>
  <si>
    <t xml:space="preserve">Belarus</t>
  </si>
  <si>
    <t xml:space="preserve">Peru</t>
  </si>
  <si>
    <t xml:space="preserve">JROs - deportees by destination</t>
  </si>
  <si>
    <t xml:space="preserve">Benin</t>
  </si>
  <si>
    <t xml:space="preserve">Syria</t>
  </si>
  <si>
    <t xml:space="preserve">Austria</t>
  </si>
  <si>
    <t xml:space="preserve">Belgium</t>
  </si>
  <si>
    <t xml:space="preserve">Bulgaria</t>
  </si>
  <si>
    <t xml:space="preserve">Croatia</t>
  </si>
  <si>
    <t xml:space="preserve">Cyprus</t>
  </si>
  <si>
    <t xml:space="preserve">Czech Republic</t>
  </si>
  <si>
    <t xml:space="preserve">Denmark</t>
  </si>
  <si>
    <t xml:space="preserve">Estonia</t>
  </si>
  <si>
    <t xml:space="preserve">Finland</t>
  </si>
  <si>
    <t xml:space="preserve">France</t>
  </si>
  <si>
    <t xml:space="preserve">Germany</t>
  </si>
  <si>
    <t xml:space="preserve">Greece</t>
  </si>
  <si>
    <t xml:space="preserve">Hungary</t>
  </si>
  <si>
    <t xml:space="preserve">Iceland</t>
  </si>
  <si>
    <t xml:space="preserve">Ireland</t>
  </si>
  <si>
    <t xml:space="preserve">Italy</t>
  </si>
  <si>
    <t xml:space="preserve">Latvia</t>
  </si>
  <si>
    <t xml:space="preserve">Lithuania</t>
  </si>
  <si>
    <t xml:space="preserve">Luxembourg</t>
  </si>
  <si>
    <t xml:space="preserve">Malta</t>
  </si>
  <si>
    <t xml:space="preserve">Netherlands</t>
  </si>
  <si>
    <t xml:space="preserve">Norway</t>
  </si>
  <si>
    <t xml:space="preserve">Poland</t>
  </si>
  <si>
    <t xml:space="preserve">Portugal</t>
  </si>
  <si>
    <t xml:space="preserve">Romania</t>
  </si>
  <si>
    <t xml:space="preserve">Slovakia</t>
  </si>
  <si>
    <t xml:space="preserve">Slovenia</t>
  </si>
  <si>
    <t xml:space="preserve">Spain</t>
  </si>
  <si>
    <t xml:space="preserve">Sweden</t>
  </si>
  <si>
    <t xml:space="preserve">Switzerland</t>
  </si>
  <si>
    <t xml:space="preserve">UK</t>
  </si>
  <si>
    <t xml:space="preserve">All ops - total deportees per MS</t>
  </si>
  <si>
    <t xml:space="preserve">JROs - total deportees per MS</t>
  </si>
  <si>
    <t xml:space="preserve">Escorts per deportee ('top ten' MS)</t>
  </si>
  <si>
    <t xml:space="preserve">Member state</t>
  </si>
  <si>
    <t xml:space="preserve">Destination</t>
  </si>
  <si>
    <t xml:space="preserve">JRO</t>
  </si>
  <si>
    <t xml:space="preserve">NRO</t>
  </si>
  <si>
    <t xml:space="preserve">CRO</t>
  </si>
  <si>
    <t xml:space="preserve">Total escorts</t>
  </si>
  <si>
    <t xml:space="preserve">Average escorts per deportee</t>
  </si>
  <si>
    <t xml:space="preserve">Deportees JRO</t>
  </si>
  <si>
    <t xml:space="preserve">E</t>
  </si>
  <si>
    <t xml:space="preserve">JRO escorts per deportee</t>
  </si>
  <si>
    <t xml:space="preserve">Deportees NRO</t>
  </si>
  <si>
    <t xml:space="preserve">NRO escorts per deportee</t>
  </si>
  <si>
    <t xml:space="preserve">CRO escorts per deportee</t>
  </si>
  <si>
    <t xml:space="preserve">Average</t>
  </si>
  <si>
    <t xml:space="preserve">Deportees CRO</t>
  </si>
  <si>
    <t xml:space="preserve">Deportees total</t>
  </si>
  <si>
    <t xml:space="preserve">Escorts total</t>
  </si>
  <si>
    <t xml:space="preserve">NRO sscorts per deportee</t>
  </si>
  <si>
    <t xml:space="preserve">Escorts per deportee</t>
  </si>
  <si>
    <t xml:space="preserve">Avg</t>
  </si>
  <si>
    <t xml:space="preserve">JRO e</t>
  </si>
  <si>
    <t xml:space="preserve">BiH</t>
  </si>
  <si>
    <t xml:space="preserve">DRC</t>
  </si>
  <si>
    <t xml:space="preserve">JROs - average escorts per deportee</t>
  </si>
  <si>
    <t xml:space="preserve">Conditional formatting applied by year</t>
  </si>
  <si>
    <t xml:space="preserve">State</t>
  </si>
  <si>
    <t xml:space="preserve">D</t>
  </si>
  <si>
    <t xml:space="preserve">Number</t>
  </si>
  <si>
    <t xml:space="preserve">Date</t>
  </si>
  <si>
    <t xml:space="preserve">Destination (1)</t>
  </si>
  <si>
    <t xml:space="preserve">Destination (2)</t>
  </si>
  <si>
    <t xml:space="preserve">Destination (3)</t>
  </si>
  <si>
    <t xml:space="preserve">Member States</t>
  </si>
  <si>
    <t xml:space="preserve">Returnees</t>
  </si>
  <si>
    <t xml:space="preserve">Returnees (1)</t>
  </si>
  <si>
    <t xml:space="preserve">Returnees (2)</t>
  </si>
  <si>
    <t xml:space="preserve">Returnees (3)</t>
  </si>
  <si>
    <t xml:space="preserve">Frontex staff</t>
  </si>
  <si>
    <t xml:space="preserve">Escorts, observers, escort leaders, medical staff</t>
  </si>
  <si>
    <t xml:space="preserve">Escort leaders (1)</t>
  </si>
  <si>
    <t xml:space="preserve">Escort leaders (2)</t>
  </si>
  <si>
    <t xml:space="preserve">Escort leaders (3)</t>
  </si>
  <si>
    <t xml:space="preserve">Escorts (1)</t>
  </si>
  <si>
    <t xml:space="preserve">Escorts (2)</t>
  </si>
  <si>
    <t xml:space="preserve">Escorts (3)</t>
  </si>
  <si>
    <t xml:space="preserve">Medical personnel</t>
  </si>
  <si>
    <t xml:space="preserve">Observers</t>
  </si>
  <si>
    <t xml:space="preserve">Monitors</t>
  </si>
  <si>
    <t xml:space="preserve">Departure</t>
  </si>
  <si>
    <t xml:space="preserve">Stopover</t>
  </si>
  <si>
    <t xml:space="preserve">Frontex contribution</t>
  </si>
  <si>
    <t xml:space="preserve">Code</t>
  </si>
  <si>
    <t xml:space="preserve">Charter cost</t>
  </si>
  <si>
    <t xml:space="preserve">Type</t>
  </si>
  <si>
    <t xml:space="preserve">Notes/comments</t>
  </si>
  <si>
    <t xml:space="preserve">RO-00524</t>
  </si>
  <si>
    <t xml:space="preserve">RO-00527</t>
  </si>
  <si>
    <t xml:space="preserve">RO-00539</t>
  </si>
  <si>
    <t xml:space="preserve">RO-00510</t>
  </si>
  <si>
    <t xml:space="preserve">RO-00541</t>
  </si>
  <si>
    <t xml:space="preserve">RO-00516</t>
  </si>
  <si>
    <t xml:space="preserve">RO-00551</t>
  </si>
  <si>
    <t xml:space="preserve">RO-00407</t>
  </si>
  <si>
    <t xml:space="preserve">RO-00442</t>
  </si>
  <si>
    <t xml:space="preserve">Burkina Faso</t>
  </si>
  <si>
    <t xml:space="preserve">RO-00528</t>
  </si>
  <si>
    <t xml:space="preserve">RO-00553</t>
  </si>
  <si>
    <t xml:space="preserve">RO-00515</t>
  </si>
  <si>
    <t xml:space="preserve">RO-00570</t>
  </si>
  <si>
    <t xml:space="preserve">RO-00563</t>
  </si>
  <si>
    <t xml:space="preserve">RO-00574</t>
  </si>
  <si>
    <t xml:space="preserve">RO-00514</t>
  </si>
  <si>
    <t xml:space="preserve">RO-00548</t>
  </si>
  <si>
    <t xml:space="preserve">RO-00575</t>
  </si>
  <si>
    <t xml:space="preserve">RO-00577</t>
  </si>
  <si>
    <t xml:space="preserve">RO-00513</t>
  </si>
  <si>
    <t xml:space="preserve">RO-00581</t>
  </si>
  <si>
    <t xml:space="preserve">RO-00592</t>
  </si>
  <si>
    <t xml:space="preserve">RO-00404</t>
  </si>
  <si>
    <t xml:space="preserve">RO-00443</t>
  </si>
  <si>
    <t xml:space="preserve">RO-00597</t>
  </si>
  <si>
    <t xml:space="preserve">RO-00599</t>
  </si>
  <si>
    <t xml:space="preserve">RO-00562</t>
  </si>
  <si>
    <t xml:space="preserve">RO-00512</t>
  </si>
  <si>
    <t xml:space="preserve">RO-00596</t>
  </si>
  <si>
    <t xml:space="preserve">RO-00600</t>
  </si>
  <si>
    <t xml:space="preserve">RO-00605</t>
  </si>
  <si>
    <t xml:space="preserve">RO-00591</t>
  </si>
  <si>
    <t xml:space="preserve">RO-00511</t>
  </si>
  <si>
    <t xml:space="preserve">RO-00604</t>
  </si>
  <si>
    <t xml:space="preserve">RO-00606</t>
  </si>
  <si>
    <t xml:space="preserve">RO-00572</t>
  </si>
  <si>
    <t xml:space="preserve">RO-00595</t>
  </si>
  <si>
    <t xml:space="preserve">RO-00608</t>
  </si>
  <si>
    <t xml:space="preserve">RO-00613</t>
  </si>
  <si>
    <t xml:space="preserve">RO-00601</t>
  </si>
  <si>
    <t xml:space="preserve">RO-00614</t>
  </si>
  <si>
    <t xml:space="preserve">RO-00590</t>
  </si>
  <si>
    <t xml:space="preserve">RO-00519</t>
  </si>
  <si>
    <t xml:space="preserve">RO-00603</t>
  </si>
  <si>
    <t xml:space="preserve">RO-00549</t>
  </si>
  <si>
    <t xml:space="preserve">RO-00408</t>
  </si>
  <si>
    <t xml:space="preserve">RO-00580</t>
  </si>
  <si>
    <t xml:space="preserve">RO-00626</t>
  </si>
  <si>
    <t xml:space="preserve">RO-00578</t>
  </si>
  <si>
    <t xml:space="preserve">RO-00624</t>
  </si>
  <si>
    <t xml:space="preserve">RO-00582</t>
  </si>
  <si>
    <t xml:space="preserve">RO-00612</t>
  </si>
  <si>
    <t xml:space="preserve">RO-00602</t>
  </si>
  <si>
    <t xml:space="preserve">RO-00627</t>
  </si>
  <si>
    <t xml:space="preserve">RO-00639</t>
  </si>
  <si>
    <t xml:space="preserve">RO-00618</t>
  </si>
  <si>
    <t xml:space="preserve">RO-00619</t>
  </si>
  <si>
    <t xml:space="preserve">RO-00621</t>
  </si>
  <si>
    <t xml:space="preserve">RO-00632</t>
  </si>
  <si>
    <t xml:space="preserve">RO-00634</t>
  </si>
  <si>
    <t xml:space="preserve">RO-00620</t>
  </si>
  <si>
    <t xml:space="preserve">RO-00649</t>
  </si>
  <si>
    <t xml:space="preserve">RO-00651</t>
  </si>
  <si>
    <t xml:space="preserve">RO-00552</t>
  </si>
  <si>
    <t xml:space="preserve">RO-00583</t>
  </si>
  <si>
    <t xml:space="preserve">RO-00631</t>
  </si>
  <si>
    <t xml:space="preserve">RO-00655</t>
  </si>
  <si>
    <t xml:space="preserve">RO-00657</t>
  </si>
  <si>
    <t xml:space="preserve">RO-00584</t>
  </si>
  <si>
    <t xml:space="preserve">RO-00659</t>
  </si>
  <si>
    <t xml:space="preserve">RO-00660</t>
  </si>
  <si>
    <t xml:space="preserve">Frontex</t>
  </si>
  <si>
    <t xml:space="preserve">RO-00616</t>
  </si>
  <si>
    <t xml:space="preserve">RO-00668</t>
  </si>
  <si>
    <t xml:space="preserve">RO-00481</t>
  </si>
  <si>
    <t xml:space="preserve">RO-00670</t>
  </si>
  <si>
    <t xml:space="preserve">RO-00585</t>
  </si>
  <si>
    <t xml:space="preserve">RO-00679</t>
  </si>
  <si>
    <t xml:space="preserve">RO-00682</t>
  </si>
  <si>
    <t xml:space="preserve">RO-00586</t>
  </si>
  <si>
    <t xml:space="preserve">RO-00482</t>
  </si>
  <si>
    <t xml:space="preserve">RO-00658</t>
  </si>
  <si>
    <t xml:space="preserve">RO-00688</t>
  </si>
  <si>
    <t xml:space="preserve">RO-00690</t>
  </si>
  <si>
    <t xml:space="preserve">Albania </t>
  </si>
  <si>
    <t xml:space="preserve">RO-00641</t>
  </si>
  <si>
    <t xml:space="preserve">RO-00643</t>
  </si>
  <si>
    <t xml:space="preserve">RO-00692</t>
  </si>
  <si>
    <t xml:space="preserve">RO-00698</t>
  </si>
  <si>
    <t xml:space="preserve">RO-00587</t>
  </si>
  <si>
    <t xml:space="preserve">RO-00652</t>
  </si>
  <si>
    <t xml:space="preserve">RO-00702</t>
  </si>
  <si>
    <t xml:space="preserve">RO-00588</t>
  </si>
  <si>
    <t xml:space="preserve">RO-00617</t>
  </si>
  <si>
    <t xml:space="preserve">RO-00662</t>
  </si>
  <si>
    <t xml:space="preserve">RO-00589</t>
  </si>
  <si>
    <t xml:space="preserve">RO-00719</t>
  </si>
  <si>
    <t xml:space="preserve">RO-00644</t>
  </si>
  <si>
    <t xml:space="preserve">RO-00661</t>
  </si>
  <si>
    <t xml:space="preserve">RO-00664</t>
  </si>
  <si>
    <t xml:space="preserve">RO-00723</t>
  </si>
  <si>
    <t xml:space="preserve">RO-00721</t>
  </si>
  <si>
    <t xml:space="preserve">RO-00739</t>
  </si>
  <si>
    <t xml:space="preserve">RO-00724</t>
  </si>
  <si>
    <t xml:space="preserve">RO-00743</t>
  </si>
  <si>
    <t xml:space="preserve">RO-00685</t>
  </si>
  <si>
    <t xml:space="preserve">RO-00694</t>
  </si>
  <si>
    <t xml:space="preserve">RO-00695</t>
  </si>
  <si>
    <t xml:space="preserve">RO-00750</t>
  </si>
  <si>
    <t xml:space="preserve">RO-00678</t>
  </si>
  <si>
    <t xml:space="preserve">RO-00669</t>
  </si>
  <si>
    <t xml:space="preserve">RO-00696</t>
  </si>
  <si>
    <t xml:space="preserve">RO-00760</t>
  </si>
  <si>
    <t xml:space="preserve">RO-00749</t>
  </si>
  <si>
    <t xml:space="preserve">RO-00653</t>
  </si>
  <si>
    <t xml:space="preserve">RO-00691</t>
  </si>
  <si>
    <t xml:space="preserve">RO-00761</t>
  </si>
  <si>
    <t xml:space="preserve">RO-00768</t>
  </si>
  <si>
    <t xml:space="preserve">RO-00762</t>
  </si>
  <si>
    <t xml:space="preserve">RO-00732</t>
  </si>
  <si>
    <t xml:space="preserve">ltaly</t>
  </si>
  <si>
    <t xml:space="preserve">RO-00774</t>
  </si>
  <si>
    <t xml:space="preserve">RO-00767</t>
  </si>
  <si>
    <t xml:space="preserve">RO-00763</t>
  </si>
  <si>
    <t xml:space="preserve">RO-00675</t>
  </si>
  <si>
    <t xml:space="preserve">RO-00775</t>
  </si>
  <si>
    <t xml:space="preserve">RO-00748</t>
  </si>
  <si>
    <t xml:space="preserve">RO-00764</t>
  </si>
  <si>
    <t xml:space="preserve">RO-00769</t>
  </si>
  <si>
    <t xml:space="preserve">RO-00753</t>
  </si>
  <si>
    <t xml:space="preserve">RO-00776</t>
  </si>
  <si>
    <t xml:space="preserve">RO-00742</t>
  </si>
  <si>
    <t xml:space="preserve">RO-00737</t>
  </si>
  <si>
    <t xml:space="preserve">RO-00777</t>
  </si>
  <si>
    <t xml:space="preserve">RO-00757</t>
  </si>
  <si>
    <t xml:space="preserve">RO-00770</t>
  </si>
  <si>
    <t xml:space="preserve">RO-00783</t>
  </si>
  <si>
    <t xml:space="preserve">RO-00697</t>
  </si>
  <si>
    <t xml:space="preserve">RO-00736</t>
  </si>
  <si>
    <t xml:space="preserve">RO-00765</t>
  </si>
  <si>
    <t xml:space="preserve">RO-00752</t>
  </si>
  <si>
    <t xml:space="preserve">Turkey</t>
  </si>
  <si>
    <t xml:space="preserve">RO-00778</t>
  </si>
  <si>
    <t xml:space="preserve">RO-00771</t>
  </si>
  <si>
    <t xml:space="preserve">RO-00689</t>
  </si>
  <si>
    <t xml:space="preserve">RO-00797</t>
  </si>
  <si>
    <t xml:space="preserve">RO-00754</t>
  </si>
  <si>
    <t xml:space="preserve">RO-00759</t>
  </si>
  <si>
    <t xml:space="preserve">RO-00733</t>
  </si>
  <si>
    <t xml:space="preserve">RO-00758</t>
  </si>
  <si>
    <t xml:space="preserve">RO-00787</t>
  </si>
  <si>
    <t xml:space="preserve">RO-00809</t>
  </si>
  <si>
    <t xml:space="preserve">RO-00734</t>
  </si>
  <si>
    <t xml:space="preserve">RO-00812</t>
  </si>
  <si>
    <t xml:space="preserve">RO-00735</t>
  </si>
  <si>
    <t xml:space="preserve">RO-00755</t>
  </si>
  <si>
    <t xml:space="preserve">RO-00814</t>
  </si>
  <si>
    <t xml:space="preserve">RO-00817</t>
  </si>
  <si>
    <t xml:space="preserve">RO-00806</t>
  </si>
  <si>
    <t xml:space="preserve">RO-00791</t>
  </si>
  <si>
    <t xml:space="preserve">RO-00825</t>
  </si>
  <si>
    <t xml:space="preserve">RO-00802</t>
  </si>
  <si>
    <t xml:space="preserve">RO-00832</t>
  </si>
  <si>
    <t xml:space="preserve">RO-00792</t>
  </si>
  <si>
    <t xml:space="preserve">RO-00803</t>
  </si>
  <si>
    <t xml:space="preserve">RO-00833</t>
  </si>
  <si>
    <t xml:space="preserve">RO-00793</t>
  </si>
  <si>
    <t xml:space="preserve">RO-00790</t>
  </si>
  <si>
    <t xml:space="preserve">RO-00837</t>
  </si>
  <si>
    <t xml:space="preserve">RO-00843</t>
  </si>
  <si>
    <t xml:space="preserve">RO-00717</t>
  </si>
  <si>
    <t xml:space="preserve">RO-00794</t>
  </si>
  <si>
    <t xml:space="preserve">Guinea-Bissau</t>
  </si>
  <si>
    <t xml:space="preserve">RO-00831</t>
  </si>
  <si>
    <t xml:space="preserve">RO-00847</t>
  </si>
  <si>
    <t xml:space="preserve">RO-00844</t>
  </si>
  <si>
    <t xml:space="preserve">RO-00815</t>
  </si>
  <si>
    <t xml:space="preserve">RO-00848</t>
  </si>
  <si>
    <t xml:space="preserve">RO-00715</t>
  </si>
  <si>
    <t xml:space="preserve">RO-00795</t>
  </si>
  <si>
    <t xml:space="preserve">RO-00796</t>
  </si>
  <si>
    <t xml:space="preserve">RO-00850</t>
  </si>
  <si>
    <t xml:space="preserve">RO-00713</t>
  </si>
  <si>
    <t xml:space="preserve">RO-00852</t>
  </si>
  <si>
    <t xml:space="preserve">RO-00799</t>
  </si>
  <si>
    <t xml:space="preserve">RO-00839</t>
  </si>
  <si>
    <t xml:space="preserve">RO-00864</t>
  </si>
  <si>
    <t xml:space="preserve">RO-00835</t>
  </si>
  <si>
    <t xml:space="preserve">RO-00840</t>
  </si>
  <si>
    <t xml:space="preserve">RO-00789</t>
  </si>
  <si>
    <t xml:space="preserve">RO-00716</t>
  </si>
  <si>
    <t xml:space="preserve">RO-00880</t>
  </si>
  <si>
    <t xml:space="preserve">RO-00881</t>
  </si>
  <si>
    <t xml:space="preserve">RO-00801</t>
  </si>
  <si>
    <t xml:space="preserve">RO-00841</t>
  </si>
  <si>
    <t xml:space="preserve">RO-00867</t>
  </si>
  <si>
    <t xml:space="preserve">RO-00856</t>
  </si>
  <si>
    <t xml:space="preserve">RO-00665</t>
  </si>
  <si>
    <t xml:space="preserve">RO-00865</t>
  </si>
  <si>
    <t xml:space="preserve">RO-00893</t>
  </si>
  <si>
    <t xml:space="preserve">RO-00836</t>
  </si>
  <si>
    <t xml:space="preserve">RO-00851</t>
  </si>
  <si>
    <t xml:space="preserve">RO-00899</t>
  </si>
  <si>
    <t xml:space="preserve">RO-00863</t>
  </si>
  <si>
    <t xml:space="preserve">RO-00828</t>
  </si>
  <si>
    <t xml:space="preserve">RO-00805</t>
  </si>
  <si>
    <t xml:space="preserve">RO-00877</t>
  </si>
  <si>
    <t xml:space="preserve">RO-00842</t>
  </si>
  <si>
    <t xml:space="preserve">RO-00798</t>
  </si>
  <si>
    <t xml:space="preserve">RO-00711</t>
  </si>
  <si>
    <t xml:space="preserve">RO-00845</t>
  </si>
  <si>
    <t xml:space="preserve">Bosnia &amp; Herzegovina </t>
  </si>
  <si>
    <t xml:space="preserve">RO-00890</t>
  </si>
  <si>
    <t xml:space="preserve">RO-00913</t>
  </si>
  <si>
    <t xml:space="preserve">RO-00906</t>
  </si>
  <si>
    <t xml:space="preserve">Morocco</t>
  </si>
  <si>
    <t xml:space="preserve">RO-00911</t>
  </si>
  <si>
    <t xml:space="preserve">RO-00909</t>
  </si>
  <si>
    <t xml:space="preserve">RO-00862</t>
  </si>
  <si>
    <t xml:space="preserve">RO-00834</t>
  </si>
  <si>
    <t xml:space="preserve">RO-00912</t>
  </si>
  <si>
    <t xml:space="preserve">RO-00897</t>
  </si>
  <si>
    <t xml:space="preserve">RO-00908</t>
  </si>
  <si>
    <t xml:space="preserve">RO-00921</t>
  </si>
  <si>
    <t xml:space="preserve">RO-00114</t>
  </si>
  <si>
    <t xml:space="preserve">RO-00102</t>
  </si>
  <si>
    <t xml:space="preserve">Mali</t>
  </si>
  <si>
    <t xml:space="preserve">RO-00113</t>
  </si>
  <si>
    <t xml:space="preserve">RO-00110</t>
  </si>
  <si>
    <t xml:space="preserve">RO-00053</t>
  </si>
  <si>
    <t xml:space="preserve">RO-00076</t>
  </si>
  <si>
    <t xml:space="preserve">RO-00125</t>
  </si>
  <si>
    <t xml:space="preserve">RO-00078</t>
  </si>
  <si>
    <t xml:space="preserve">Monitor(s)</t>
  </si>
  <si>
    <t xml:space="preserve">RO-00071</t>
  </si>
  <si>
    <t xml:space="preserve">RO-00072</t>
  </si>
  <si>
    <t xml:space="preserve">RO-00057</t>
  </si>
  <si>
    <t xml:space="preserve">RO-00086</t>
  </si>
  <si>
    <t xml:space="preserve">RO-00118</t>
  </si>
  <si>
    <t xml:space="preserve">RO-00100</t>
  </si>
  <si>
    <t xml:space="preserve">RO-00136</t>
  </si>
  <si>
    <t xml:space="preserve">RO-00058</t>
  </si>
  <si>
    <t xml:space="preserve">RO-00080</t>
  </si>
  <si>
    <t xml:space="preserve">RO-00107</t>
  </si>
  <si>
    <t xml:space="preserve">RO-00093</t>
  </si>
  <si>
    <t xml:space="preserve">RO-00137</t>
  </si>
  <si>
    <t xml:space="preserve">RO-00079</t>
  </si>
  <si>
    <t xml:space="preserve">Bosnia and Herzegovina</t>
  </si>
  <si>
    <t xml:space="preserve">RO-00094</t>
  </si>
  <si>
    <t xml:space="preserve">RO-00139</t>
  </si>
  <si>
    <t xml:space="preserve">RO-00143</t>
  </si>
  <si>
    <t xml:space="preserve">RO-00123</t>
  </si>
  <si>
    <t xml:space="preserve">RO-00135</t>
  </si>
  <si>
    <t xml:space="preserve">RO-00145</t>
  </si>
  <si>
    <t xml:space="preserve">RO-00144</t>
  </si>
  <si>
    <t xml:space="preserve">RO-00124</t>
  </si>
  <si>
    <t xml:space="preserve">RO-00131</t>
  </si>
  <si>
    <t xml:space="preserve">RO-00121</t>
  </si>
  <si>
    <t xml:space="preserve">RO-00154</t>
  </si>
  <si>
    <t xml:space="preserve">RO-00059</t>
  </si>
  <si>
    <t xml:space="preserve">RO-00070</t>
  </si>
  <si>
    <t xml:space="preserve">RO-00116</t>
  </si>
  <si>
    <t xml:space="preserve">RO-00073</t>
  </si>
  <si>
    <t xml:space="preserve">RO-00060</t>
  </si>
  <si>
    <t xml:space="preserve">RO-00074</t>
  </si>
  <si>
    <t xml:space="preserve">RO-00130</t>
  </si>
  <si>
    <t xml:space="preserve">RO-00156</t>
  </si>
  <si>
    <t xml:space="preserve">RO-00061</t>
  </si>
  <si>
    <t xml:space="preserve">RO-00108</t>
  </si>
  <si>
    <t xml:space="preserve">RO-00133</t>
  </si>
  <si>
    <t xml:space="preserve">RO-00179</t>
  </si>
  <si>
    <t xml:space="preserve">RO-00087</t>
  </si>
  <si>
    <t xml:space="preserve">RO-00122</t>
  </si>
  <si>
    <t xml:space="preserve">RO-00132</t>
  </si>
  <si>
    <t xml:space="preserve">RO-00112</t>
  </si>
  <si>
    <t xml:space="preserve">RO-00181</t>
  </si>
  <si>
    <t xml:space="preserve">RO-00083</t>
  </si>
  <si>
    <t xml:space="preserve">RO-00163</t>
  </si>
  <si>
    <t xml:space="preserve">RO-00184</t>
  </si>
  <si>
    <t xml:space="preserve">RO-00180</t>
  </si>
  <si>
    <t xml:space="preserve">RO-00158</t>
  </si>
  <si>
    <t xml:space="preserve">RO-00186</t>
  </si>
  <si>
    <t xml:space="preserve">RO-00081</t>
  </si>
  <si>
    <t xml:space="preserve">RO-00164</t>
  </si>
  <si>
    <t xml:space="preserve">RO-00138</t>
  </si>
  <si>
    <t xml:space="preserve">RO-00198</t>
  </si>
  <si>
    <t xml:space="preserve">RO-00199</t>
  </si>
  <si>
    <t xml:space="preserve">RO-00155</t>
  </si>
  <si>
    <t xml:space="preserve">RO-00201</t>
  </si>
  <si>
    <t xml:space="preserve">RO-00120</t>
  </si>
  <si>
    <t xml:space="preserve">RO-00119</t>
  </si>
  <si>
    <t xml:space="preserve">RO-00134</t>
  </si>
  <si>
    <t xml:space="preserve">RO-00142</t>
  </si>
  <si>
    <t xml:space="preserve">RO-00127</t>
  </si>
  <si>
    <t xml:space="preserve">RO-00206</t>
  </si>
  <si>
    <t xml:space="preserve">RO-00167</t>
  </si>
  <si>
    <t xml:space="preserve">RO-00166</t>
  </si>
  <si>
    <t xml:space="preserve">RO-00202</t>
  </si>
  <si>
    <t xml:space="preserve">RO-00169</t>
  </si>
  <si>
    <t xml:space="preserve">RO-00210</t>
  </si>
  <si>
    <t xml:space="preserve">RO-00159</t>
  </si>
  <si>
    <t xml:space="preserve">RO-00187</t>
  </si>
  <si>
    <t xml:space="preserve">RO-00062</t>
  </si>
  <si>
    <t xml:space="preserve">RO-00183</t>
  </si>
  <si>
    <t xml:space="preserve">RO-00188</t>
  </si>
  <si>
    <t xml:space="preserve">RO-00208</t>
  </si>
  <si>
    <t xml:space="preserve">RO-00200</t>
  </si>
  <si>
    <t xml:space="preserve">RO-00189</t>
  </si>
  <si>
    <t xml:space="preserve">RO-00216</t>
  </si>
  <si>
    <t xml:space="preserve">RO-00128</t>
  </si>
  <si>
    <t xml:space="preserve">RO-00129</t>
  </si>
  <si>
    <t xml:space="preserve">RO-00157</t>
  </si>
  <si>
    <t xml:space="preserve">RO-00160</t>
  </si>
  <si>
    <t xml:space="preserve">RO-00197</t>
  </si>
  <si>
    <t xml:space="preserve">RO-00214</t>
  </si>
  <si>
    <t xml:space="preserve">RO-00223</t>
  </si>
  <si>
    <t xml:space="preserve">RO-00226</t>
  </si>
  <si>
    <t xml:space="preserve">RO-00190</t>
  </si>
  <si>
    <t xml:space="preserve">RO-00085</t>
  </si>
  <si>
    <t xml:space="preserve">RO-00215</t>
  </si>
  <si>
    <t xml:space="preserve">RO-00219</t>
  </si>
  <si>
    <t xml:space="preserve">RO-00232</t>
  </si>
  <si>
    <t xml:space="preserve">RO-00242</t>
  </si>
  <si>
    <t xml:space="preserve">RO-00182</t>
  </si>
  <si>
    <t xml:space="preserve">RO-00246</t>
  </si>
  <si>
    <t xml:space="preserve">RO-00213</t>
  </si>
  <si>
    <t xml:space="preserve">RO-00225</t>
  </si>
  <si>
    <t xml:space="preserve">RO-00224</t>
  </si>
  <si>
    <t xml:space="preserve">RO-00243</t>
  </si>
  <si>
    <t xml:space="preserve">RO-00082</t>
  </si>
  <si>
    <t xml:space="preserve">RO-00196</t>
  </si>
  <si>
    <t xml:space="preserve">RO-00227</t>
  </si>
  <si>
    <t xml:space="preserve">RO-00105</t>
  </si>
  <si>
    <t xml:space="preserve">RO-00192</t>
  </si>
  <si>
    <t xml:space="preserve">RO-00249</t>
  </si>
  <si>
    <t xml:space="preserve">RO-00209</t>
  </si>
  <si>
    <t xml:space="preserve">RO-00221</t>
  </si>
  <si>
    <t xml:space="preserve">RO-00250</t>
  </si>
  <si>
    <t xml:space="preserve">RO-00152</t>
  </si>
  <si>
    <t xml:space="preserve">RO-00222</t>
  </si>
  <si>
    <t xml:space="preserve">RO-00235</t>
  </si>
  <si>
    <t xml:space="preserve">RO-00263</t>
  </si>
  <si>
    <t xml:space="preserve">RO-00220</t>
  </si>
  <si>
    <t xml:space="preserve">RO-00236</t>
  </si>
  <si>
    <t xml:space="preserve">RO-00244</t>
  </si>
  <si>
    <t xml:space="preserve">RO-00172</t>
  </si>
  <si>
    <t xml:space="preserve">RO-00240</t>
  </si>
  <si>
    <t xml:space="preserve">RO-00275</t>
  </si>
  <si>
    <t xml:space="preserve">RO-00207</t>
  </si>
  <si>
    <t xml:space="preserve">RO-00264</t>
  </si>
  <si>
    <t xml:space="preserve">RO-00193</t>
  </si>
  <si>
    <t xml:space="preserve">RO-00252</t>
  </si>
  <si>
    <t xml:space="preserve">RO-00239</t>
  </si>
  <si>
    <t xml:space="preserve">RO-00276</t>
  </si>
  <si>
    <t xml:space="preserve">RO-00173</t>
  </si>
  <si>
    <t xml:space="preserve">RO-00251</t>
  </si>
  <si>
    <t xml:space="preserve">RO-00262</t>
  </si>
  <si>
    <t xml:space="preserve">RO-00150</t>
  </si>
  <si>
    <t xml:space="preserve">RO-00177</t>
  </si>
  <si>
    <t xml:space="preserve">RO-00237</t>
  </si>
  <si>
    <t xml:space="preserve">RO-00281</t>
  </si>
  <si>
    <t xml:space="preserve">RO-00280</t>
  </si>
  <si>
    <t xml:space="preserve">RO-00245</t>
  </si>
  <si>
    <t xml:space="preserve">RO-00153</t>
  </si>
  <si>
    <t xml:space="preserve">RO-00283</t>
  </si>
  <si>
    <t xml:space="preserve">RO-00284</t>
  </si>
  <si>
    <t xml:space="preserve">RO-00234</t>
  </si>
  <si>
    <t xml:space="preserve">RO-00248</t>
  </si>
  <si>
    <t xml:space="preserve">RO-00282</t>
  </si>
  <si>
    <t xml:space="preserve">RO-00288</t>
  </si>
  <si>
    <t xml:space="preserve">RO-00297</t>
  </si>
  <si>
    <t xml:space="preserve">RO-00103</t>
  </si>
  <si>
    <t xml:space="preserve">RO-00148</t>
  </si>
  <si>
    <t xml:space="preserve">RO-00178</t>
  </si>
  <si>
    <t xml:space="preserve">RO-00269</t>
  </si>
  <si>
    <t xml:space="preserve">RO-00287</t>
  </si>
  <si>
    <t xml:space="preserve">RO-00278</t>
  </si>
  <si>
    <t xml:space="preserve">RO-00267</t>
  </si>
  <si>
    <t xml:space="preserve">RO-00299</t>
  </si>
  <si>
    <t xml:space="preserve">RO-00298</t>
  </si>
  <si>
    <t xml:space="preserve">RO-00194</t>
  </si>
  <si>
    <t xml:space="preserve">RO-00301</t>
  </si>
  <si>
    <t xml:space="preserve">RO-00247</t>
  </si>
  <si>
    <t xml:space="preserve">RO-00174</t>
  </si>
  <si>
    <t xml:space="preserve">RO-00268</t>
  </si>
  <si>
    <t xml:space="preserve">RO-00292</t>
  </si>
  <si>
    <t xml:space="preserve">RO-00084</t>
  </si>
  <si>
    <t xml:space="preserve">RO-00289</t>
  </si>
  <si>
    <t xml:space="preserve">RO-00300</t>
  </si>
  <si>
    <t xml:space="preserve">RO-00270</t>
  </si>
  <si>
    <t xml:space="preserve">RO-00266</t>
  </si>
  <si>
    <t xml:space="preserve">RO-00286</t>
  </si>
  <si>
    <t xml:space="preserve">RO-00149</t>
  </si>
  <si>
    <t xml:space="preserve">RO-00305</t>
  </si>
  <si>
    <t xml:space="preserve">RO-00315</t>
  </si>
  <si>
    <t xml:space="preserve">RO-00195</t>
  </si>
  <si>
    <t xml:space="preserve">RO-00291</t>
  </si>
  <si>
    <t xml:space="preserve">RO-00175</t>
  </si>
  <si>
    <t xml:space="preserve">RO-00308</t>
  </si>
  <si>
    <t xml:space="preserve">RO-00316</t>
  </si>
  <si>
    <t xml:space="preserve">RO-00322</t>
  </si>
  <si>
    <t xml:space="preserve">RO-00303</t>
  </si>
  <si>
    <t xml:space="preserve">RO-00253</t>
  </si>
  <si>
    <t xml:space="preserve">RO-00293</t>
  </si>
  <si>
    <t xml:space="preserve">RO-00311</t>
  </si>
  <si>
    <t xml:space="preserve">RO-00325</t>
  </si>
  <si>
    <t xml:space="preserve">RO-00296</t>
  </si>
  <si>
    <t xml:space="preserve">RO-00388</t>
  </si>
  <si>
    <t xml:space="preserve">RO-00254</t>
  </si>
  <si>
    <t xml:space="preserve">RO-00258</t>
  </si>
  <si>
    <t xml:space="preserve">RO-00294</t>
  </si>
  <si>
    <t xml:space="preserve">RO-00302</t>
  </si>
  <si>
    <t xml:space="preserve">RO-00340</t>
  </si>
  <si>
    <t xml:space="preserve">RO-00326</t>
  </si>
  <si>
    <t xml:space="preserve">RO-00345</t>
  </si>
  <si>
    <t xml:space="preserve">RO-00317</t>
  </si>
  <si>
    <t xml:space="preserve">RO-00312</t>
  </si>
  <si>
    <t xml:space="preserve">RO-00346</t>
  </si>
  <si>
    <t xml:space="preserve">RO-00348</t>
  </si>
  <si>
    <t xml:space="preserve">RO-00347</t>
  </si>
  <si>
    <t xml:space="preserve">RO-00307</t>
  </si>
  <si>
    <t xml:space="preserve">RO-00359</t>
  </si>
  <si>
    <t xml:space="preserve">RO-00161</t>
  </si>
  <si>
    <t xml:space="preserve">RO-00176</t>
  </si>
  <si>
    <t xml:space="preserve">RO-00314</t>
  </si>
  <si>
    <t xml:space="preserve">RO-00217</t>
  </si>
  <si>
    <t xml:space="preserve">RO-00366</t>
  </si>
  <si>
    <t xml:space="preserve">RO-00367</t>
  </si>
  <si>
    <t xml:space="preserve">RO-00320</t>
  </si>
  <si>
    <t xml:space="preserve">RO-00306</t>
  </si>
  <si>
    <t xml:space="preserve">RO-00321</t>
  </si>
  <si>
    <t xml:space="preserve">RO-00231</t>
  </si>
  <si>
    <t xml:space="preserve">RO-00369</t>
  </si>
  <si>
    <t xml:space="preserve">RO-00377</t>
  </si>
  <si>
    <t xml:space="preserve">RO-00365</t>
  </si>
  <si>
    <t xml:space="preserve">RO-00318</t>
  </si>
  <si>
    <t xml:space="preserve">RO-00313</t>
  </si>
  <si>
    <t xml:space="preserve">RO-00255</t>
  </si>
  <si>
    <t xml:space="preserve">RO-00319</t>
  </si>
  <si>
    <t xml:space="preserve">RO-00361</t>
  </si>
  <si>
    <t xml:space="preserve">RO-00385</t>
  </si>
  <si>
    <t xml:space="preserve">RO-00386</t>
  </si>
  <si>
    <t xml:space="preserve">RO-00256</t>
  </si>
  <si>
    <t xml:space="preserve">RO-00331</t>
  </si>
  <si>
    <t xml:space="preserve">RO-00384</t>
  </si>
  <si>
    <t xml:space="preserve">RO-00390</t>
  </si>
  <si>
    <t xml:space="preserve">RO-00389</t>
  </si>
  <si>
    <t xml:space="preserve">RO-00392</t>
  </si>
  <si>
    <t xml:space="preserve">RO-00401</t>
  </si>
  <si>
    <t xml:space="preserve">RO-00333</t>
  </si>
  <si>
    <t xml:space="preserve">RO-00334</t>
  </si>
  <si>
    <t xml:space="preserve">RO-00203</t>
  </si>
  <si>
    <t xml:space="preserve">RO-00360</t>
  </si>
  <si>
    <t xml:space="preserve">RO-00339</t>
  </si>
  <si>
    <t xml:space="preserve">RO-00362</t>
  </si>
  <si>
    <t xml:space="preserve">RO-00402</t>
  </si>
  <si>
    <t xml:space="preserve">RO-00396</t>
  </si>
  <si>
    <t xml:space="preserve">RO-00409</t>
  </si>
  <si>
    <t xml:space="preserve">RO-00335</t>
  </si>
  <si>
    <t xml:space="preserve">RO-00368</t>
  </si>
  <si>
    <t xml:space="preserve">RO-00397</t>
  </si>
  <si>
    <t xml:space="preserve">RO-00403</t>
  </si>
  <si>
    <t xml:space="preserve">RO-00257</t>
  </si>
  <si>
    <t xml:space="preserve">RO-00336</t>
  </si>
  <si>
    <t xml:space="preserve">RO-00337</t>
  </si>
  <si>
    <t xml:space="preserve">RO-00349</t>
  </si>
  <si>
    <t xml:space="preserve">RO-00370</t>
  </si>
  <si>
    <t xml:space="preserve">RO-00410</t>
  </si>
  <si>
    <t xml:space="preserve">RO-00412</t>
  </si>
  <si>
    <t xml:space="preserve">RO-00414</t>
  </si>
  <si>
    <t xml:space="preserve">RO-00309</t>
  </si>
  <si>
    <t xml:space="preserve">RO-00310</t>
  </si>
  <si>
    <t xml:space="preserve">RO-00350</t>
  </si>
  <si>
    <t xml:space="preserve">RO-00394</t>
  </si>
  <si>
    <t xml:space="preserve">RO-00265</t>
  </si>
  <si>
    <t xml:space="preserve">RO-00383</t>
  </si>
  <si>
    <t xml:space="preserve">RO-00417</t>
  </si>
  <si>
    <t xml:space="preserve">RO-00380</t>
  </si>
  <si>
    <t xml:space="preserve">RO-00323</t>
  </si>
  <si>
    <t xml:space="preserve">RO-00371</t>
  </si>
  <si>
    <t xml:space="preserve">RO-00387</t>
  </si>
  <si>
    <t xml:space="preserve">RO-00395</t>
  </si>
  <si>
    <t xml:space="preserve">RO-00422</t>
  </si>
  <si>
    <t xml:space="preserve">RO-00327</t>
  </si>
  <si>
    <t xml:space="preserve">RO-00419</t>
  </si>
  <si>
    <t xml:space="preserve">RO-00324</t>
  </si>
  <si>
    <t xml:space="preserve">RO-00416</t>
  </si>
  <si>
    <t xml:space="preserve">RO-00259</t>
  </si>
  <si>
    <t xml:space="preserve">RO-00424</t>
  </si>
  <si>
    <t xml:space="preserve">RO-00341</t>
  </si>
  <si>
    <t xml:space="preserve">RO-00372</t>
  </si>
  <si>
    <t xml:space="preserve">RO-00413</t>
  </si>
  <si>
    <t xml:space="preserve">RO-00427</t>
  </si>
  <si>
    <t xml:space="preserve">RO-00440</t>
  </si>
  <si>
    <t xml:space="preserve">RO-00391</t>
  </si>
  <si>
    <t xml:space="preserve">RO-00435</t>
  </si>
  <si>
    <t xml:space="preserve">RO-00342</t>
  </si>
  <si>
    <t xml:space="preserve">RO-00357</t>
  </si>
  <si>
    <t xml:space="preserve">RO-00423</t>
  </si>
  <si>
    <t xml:space="preserve">RO-00444</t>
  </si>
  <si>
    <t xml:space="preserve">RO-00437</t>
  </si>
  <si>
    <t xml:space="preserve">RO-00373</t>
  </si>
  <si>
    <t xml:space="preserve">RO-00421</t>
  </si>
  <si>
    <t xml:space="preserve">RO-00453</t>
  </si>
  <si>
    <t xml:space="preserve">RO-00455</t>
  </si>
  <si>
    <t xml:space="preserve">RO-00458</t>
  </si>
  <si>
    <t xml:space="preserve">RO-00460</t>
  </si>
  <si>
    <t xml:space="preserve">RO-00381</t>
  </si>
  <si>
    <t xml:space="preserve">RO-00441</t>
  </si>
  <si>
    <t xml:space="preserve">RO-00304</t>
  </si>
  <si>
    <t xml:space="preserve">RO-00436</t>
  </si>
  <si>
    <t xml:space="preserve">RO-00374</t>
  </si>
  <si>
    <t xml:space="preserve">RO-00459</t>
  </si>
  <si>
    <t xml:space="preserve">RO-00468</t>
  </si>
  <si>
    <t xml:space="preserve">RO-00405</t>
  </si>
  <si>
    <t xml:space="preserve">RO-00354</t>
  </si>
  <si>
    <t xml:space="preserve">RO-00418</t>
  </si>
  <si>
    <t xml:space="preserve">RO-00364</t>
  </si>
  <si>
    <t xml:space="preserve">RO-00465</t>
  </si>
  <si>
    <t xml:space="preserve">RO-00428</t>
  </si>
  <si>
    <t xml:space="preserve">RO-00471</t>
  </si>
  <si>
    <t xml:space="preserve">RO-00358</t>
  </si>
  <si>
    <t xml:space="preserve">RO-00463</t>
  </si>
  <si>
    <t xml:space="preserve">RO-00375</t>
  </si>
  <si>
    <t xml:space="preserve">RO-00429</t>
  </si>
  <si>
    <t xml:space="preserve">RO-00464</t>
  </si>
  <si>
    <t xml:space="preserve">RO-00485</t>
  </si>
  <si>
    <t xml:space="preserve">RO-00486</t>
  </si>
  <si>
    <t xml:space="preserve">RO-00352</t>
  </si>
  <si>
    <t xml:space="preserve">RO-00353</t>
  </si>
  <si>
    <t xml:space="preserve">RO-00376</t>
  </si>
  <si>
    <t xml:space="preserve">RO-00425</t>
  </si>
  <si>
    <t xml:space="preserve">RO-00351</t>
  </si>
  <si>
    <t xml:space="preserve">RO-00420</t>
  </si>
  <si>
    <t xml:space="preserve">RO-00355</t>
  </si>
  <si>
    <t xml:space="preserve">RO-00431</t>
  </si>
  <si>
    <t xml:space="preserve">RO-00467</t>
  </si>
  <si>
    <t xml:space="preserve">RO-00487</t>
  </si>
  <si>
    <t xml:space="preserve">RO-00462</t>
  </si>
  <si>
    <t xml:space="preserve">RO-00461</t>
  </si>
  <si>
    <t xml:space="preserve">RO-00502</t>
  </si>
  <si>
    <t xml:space="preserve">RO-00466</t>
  </si>
  <si>
    <t xml:space="preserve">RO-00432</t>
  </si>
  <si>
    <t xml:space="preserve">RO-00469</t>
  </si>
  <si>
    <t xml:space="preserve">RO-00503</t>
  </si>
  <si>
    <t xml:space="preserve">RO-00260</t>
  </si>
  <si>
    <t xml:space="preserve">RO-00505</t>
  </si>
  <si>
    <t xml:space="preserve">RO-00430</t>
  </si>
  <si>
    <t xml:space="preserve">not paid yet</t>
  </si>
  <si>
    <t xml:space="preserve">RO-00439</t>
  </si>
  <si>
    <t xml:space="preserve">RO-00406</t>
  </si>
  <si>
    <t xml:space="preserve">RO-00356</t>
  </si>
  <si>
    <t xml:space="preserve">RO-00399</t>
  </si>
  <si>
    <t xml:space="preserve">RO-00433</t>
  </si>
  <si>
    <t xml:space="preserve">RO-00493</t>
  </si>
  <si>
    <t xml:space="preserve">RO-00520</t>
  </si>
  <si>
    <t xml:space="preserve">RO-00494</t>
  </si>
  <si>
    <t xml:space="preserve">RO-00506</t>
  </si>
  <si>
    <t xml:space="preserve">RO-00492</t>
  </si>
  <si>
    <t xml:space="preserve">RO-00411</t>
  </si>
  <si>
    <t xml:space="preserve">RO-00522</t>
  </si>
  <si>
    <t xml:space="preserve">RO-00328</t>
  </si>
  <si>
    <t xml:space="preserve">RO-0525</t>
  </si>
  <si>
    <t xml:space="preserve">RO-00434</t>
  </si>
  <si>
    <t xml:space="preserve">RO-00488</t>
  </si>
  <si>
    <t xml:space="preserve">2016/RSU/01</t>
  </si>
  <si>
    <t xml:space="preserve">RO-2016-005</t>
  </si>
  <si>
    <t xml:space="preserve">Collecting Joint Return Operation</t>
  </si>
  <si>
    <t xml:space="preserve">No costs</t>
  </si>
  <si>
    <t xml:space="preserve">RO-2016-006</t>
  </si>
  <si>
    <t xml:space="preserve">CRo</t>
  </si>
  <si>
    <t xml:space="preserve">Original FOI spreadsheet said 204k granted in total , later PDF said 177529.9 (86% of spreadsheet value) - figures here are 86% of that set out in FOI spreadsheet</t>
  </si>
  <si>
    <t xml:space="preserve">164 EUR for monitor</t>
  </si>
  <si>
    <t xml:space="preserve">RO-2016-030</t>
  </si>
  <si>
    <t xml:space="preserve">102.565.92</t>
  </si>
  <si>
    <t xml:space="preserve">RO-2016-035</t>
  </si>
  <si>
    <t xml:space="preserve">RO-2016-037</t>
  </si>
  <si>
    <t xml:space="preserve">Hungary was planned to participate but cancelled</t>
  </si>
  <si>
    <t xml:space="preserve">RO-2016-038</t>
  </si>
  <si>
    <t xml:space="preserve">RO-2016-040</t>
  </si>
  <si>
    <t xml:space="preserve">RO-2016-047</t>
  </si>
  <si>
    <t xml:space="preserve">RO-2016-055</t>
  </si>
  <si>
    <t xml:space="preserve">RO-2016-054</t>
  </si>
  <si>
    <t xml:space="preserve">RO-2016-060</t>
  </si>
  <si>
    <t xml:space="preserve">RO-2016-062</t>
  </si>
  <si>
    <t xml:space="preserve">RO-2016-066</t>
  </si>
  <si>
    <t xml:space="preserve">Missing data</t>
  </si>
  <si>
    <t xml:space="preserve">RO-2016-069</t>
  </si>
  <si>
    <t xml:space="preserve">RO-2016-072</t>
  </si>
  <si>
    <t xml:space="preserve">RO-2016-071</t>
  </si>
  <si>
    <t xml:space="preserve">RO-2016-077</t>
  </si>
  <si>
    <t xml:space="preserve">RO-2016-076</t>
  </si>
  <si>
    <t xml:space="preserve">RO-2016-080</t>
  </si>
  <si>
    <t xml:space="preserve">RO-2016-081</t>
  </si>
  <si>
    <t xml:space="preserve">RO-2016-083</t>
  </si>
  <si>
    <t xml:space="preserve">RO-2016-084</t>
  </si>
  <si>
    <t xml:space="preserve">RO-2016-082</t>
  </si>
  <si>
    <t xml:space="preserve">RO-2016-087</t>
  </si>
  <si>
    <t xml:space="preserve">RO-2016-088</t>
  </si>
  <si>
    <t xml:space="preserve">RO-2016-091</t>
  </si>
  <si>
    <t xml:space="preserve">RO-2016-092</t>
  </si>
  <si>
    <t xml:space="preserve">RO-2016-093</t>
  </si>
  <si>
    <t xml:space="preserve">RO-2016-095</t>
  </si>
  <si>
    <t xml:space="preserve">RO-2016-096</t>
  </si>
  <si>
    <t xml:space="preserve">RO-2016-097</t>
  </si>
  <si>
    <t xml:space="preserve">RO-2016-100</t>
  </si>
  <si>
    <t xml:space="preserve">RO-2016-101</t>
  </si>
  <si>
    <t xml:space="preserve">RO-2016-102</t>
  </si>
  <si>
    <t xml:space="preserve">RO-2016-104</t>
  </si>
  <si>
    <t xml:space="preserve">RO-2016-106</t>
  </si>
  <si>
    <t xml:space="preserve">RO-2016-107</t>
  </si>
  <si>
    <t xml:space="preserve">RO-2016-108</t>
  </si>
  <si>
    <t xml:space="preserve">RO-2016-111</t>
  </si>
  <si>
    <t xml:space="preserve">RO-2016-112</t>
  </si>
  <si>
    <t xml:space="preserve">RO-2016-113</t>
  </si>
  <si>
    <t xml:space="preserve">RO-2016-114</t>
  </si>
  <si>
    <t xml:space="preserve">RO-2016-115</t>
  </si>
  <si>
    <t xml:space="preserve">RO-2016-116</t>
  </si>
  <si>
    <t xml:space="preserve">RO-2016-117</t>
  </si>
  <si>
    <t xml:space="preserve">RO-2016-120</t>
  </si>
  <si>
    <t xml:space="preserve">RO-2016-121</t>
  </si>
  <si>
    <t xml:space="preserve">RO-2016-123</t>
  </si>
  <si>
    <t xml:space="preserve">RO-2016-124</t>
  </si>
  <si>
    <t xml:space="preserve">RO-2016-125</t>
  </si>
  <si>
    <t xml:space="preserve">RO-2016-126</t>
  </si>
  <si>
    <t xml:space="preserve">RO-2016-128</t>
  </si>
  <si>
    <t xml:space="preserve">RO-2016-129</t>
  </si>
  <si>
    <t xml:space="preserve">RO-2016-130</t>
  </si>
  <si>
    <t xml:space="preserve">RO-2016-132</t>
  </si>
  <si>
    <t xml:space="preserve">RO-2016-134</t>
  </si>
  <si>
    <t xml:space="preserve">RO-2016-135</t>
  </si>
  <si>
    <t xml:space="preserve">RO-2016-136</t>
  </si>
  <si>
    <t xml:space="preserve">RO-2016-137</t>
  </si>
  <si>
    <t xml:space="preserve">RO-2016-139</t>
  </si>
  <si>
    <t xml:space="preserve">RO-2016-141</t>
  </si>
  <si>
    <t xml:space="preserve">RO-2016-142</t>
  </si>
  <si>
    <t xml:space="preserve">RO-2016-143</t>
  </si>
  <si>
    <t xml:space="preserve">RO-2016-144</t>
  </si>
  <si>
    <t xml:space="preserve">RO-2016-146</t>
  </si>
  <si>
    <t xml:space="preserve">RO-2016-149</t>
  </si>
  <si>
    <t xml:space="preserve">RO-2016-150</t>
  </si>
  <si>
    <t xml:space="preserve">RO-2016-151</t>
  </si>
  <si>
    <t xml:space="preserve">RO-2016-153</t>
  </si>
  <si>
    <t xml:space="preserve">RO-2016-154</t>
  </si>
  <si>
    <t xml:space="preserve">RO-2016-155</t>
  </si>
  <si>
    <t xml:space="preserve">RO-2016-156</t>
  </si>
  <si>
    <t xml:space="preserve">RO-2016-159</t>
  </si>
  <si>
    <t xml:space="preserve">RO-00008</t>
  </si>
  <si>
    <t xml:space="preserve">RO-2016-164</t>
  </si>
  <si>
    <t xml:space="preserve">RO-2016-166</t>
  </si>
  <si>
    <t xml:space="preserve">RO-2016-167</t>
  </si>
  <si>
    <t xml:space="preserve">RO-2016-168</t>
  </si>
  <si>
    <t xml:space="preserve">RO-2016-169</t>
  </si>
  <si>
    <t xml:space="preserve">RO-2016-173</t>
  </si>
  <si>
    <t xml:space="preserve">RO-2016-174</t>
  </si>
  <si>
    <t xml:space="preserve">RO-00032</t>
  </si>
  <si>
    <t xml:space="preserve">RO-00016</t>
  </si>
  <si>
    <t xml:space="preserve">RO-00033</t>
  </si>
  <si>
    <t xml:space="preserve">RO-00034</t>
  </si>
  <si>
    <t xml:space="preserve">RO-XL-508</t>
  </si>
  <si>
    <t xml:space="preserve">N/A</t>
  </si>
  <si>
    <t xml:space="preserve">RO-XL-510</t>
  </si>
  <si>
    <t xml:space="preserve">RO-XL-511</t>
  </si>
  <si>
    <t xml:space="preserve">RO-XL-512</t>
  </si>
  <si>
    <t xml:space="preserve">RO-00049</t>
  </si>
  <si>
    <t xml:space="preserve">RO-00024</t>
  </si>
  <si>
    <t xml:space="preserve">RO-XL-515</t>
  </si>
  <si>
    <t xml:space="preserve">RO-00050</t>
  </si>
  <si>
    <t xml:space="preserve">RO-00054</t>
  </si>
  <si>
    <t xml:space="preserve">-</t>
  </si>
  <si>
    <t xml:space="preserve">RO-XL-518</t>
  </si>
  <si>
    <t xml:space="preserve">RO-XL-519</t>
  </si>
  <si>
    <t xml:space="preserve">RO-XL-520</t>
  </si>
  <si>
    <t xml:space="preserve">RO-00013</t>
  </si>
  <si>
    <t xml:space="preserve">RO-XL-522</t>
  </si>
  <si>
    <t xml:space="preserve">RO-00055</t>
  </si>
  <si>
    <t xml:space="preserve">RO-XL-524</t>
  </si>
  <si>
    <t xml:space="preserve">RO-00035</t>
  </si>
  <si>
    <t xml:space="preserve">RO-00051</t>
  </si>
  <si>
    <t xml:space="preserve">RO-XL-527</t>
  </si>
  <si>
    <t xml:space="preserve">RO-XL-528</t>
  </si>
  <si>
    <t xml:space="preserve">RO-XL-529</t>
  </si>
  <si>
    <t xml:space="preserve">RO-00065</t>
  </si>
  <si>
    <t xml:space="preserve">RO-00014</t>
  </si>
  <si>
    <t xml:space="preserve">RO-00028</t>
  </si>
  <si>
    <t xml:space="preserve">RO-XL-533</t>
  </si>
  <si>
    <t xml:space="preserve">RO-XL-534</t>
  </si>
  <si>
    <t xml:space="preserve">RO-00042</t>
  </si>
  <si>
    <t xml:space="preserve">RO-XL-536</t>
  </si>
  <si>
    <t xml:space="preserve">RO-XL-537</t>
  </si>
  <si>
    <t xml:space="preserve">RO-00088</t>
  </si>
  <si>
    <t xml:space="preserve">RO-XL-538</t>
  </si>
  <si>
    <t xml:space="preserve">RO-XL-539</t>
  </si>
  <si>
    <t xml:space="preserve">RO-00036</t>
  </si>
  <si>
    <t xml:space="preserve">RO-00090</t>
  </si>
  <si>
    <t xml:space="preserve">RO-00038</t>
  </si>
  <si>
    <t xml:space="preserve">RO-00063</t>
  </si>
  <si>
    <t xml:space="preserve">RO-00092</t>
  </si>
  <si>
    <t xml:space="preserve">RO-00041</t>
  </si>
  <si>
    <t xml:space="preserve">RO-00091</t>
  </si>
  <si>
    <t xml:space="preserve">RO-00096</t>
  </si>
  <si>
    <t xml:space="preserve">RO-XL-547</t>
  </si>
  <si>
    <t xml:space="preserve">RO-XL-550</t>
  </si>
  <si>
    <t xml:space="preserve">RO-00066</t>
  </si>
  <si>
    <t xml:space="preserve">RO-00068</t>
  </si>
  <si>
    <t xml:space="preserve">RO-XL-551</t>
  </si>
  <si>
    <t xml:space="preserve">RO-00027</t>
  </si>
  <si>
    <t xml:space="preserve">RO-00026</t>
  </si>
  <si>
    <t xml:space="preserve">RO-00109</t>
  </si>
  <si>
    <t xml:space="preserve">RO-00077</t>
  </si>
  <si>
    <t xml:space="preserve">2014/ROS/46</t>
  </si>
  <si>
    <t xml:space="preserve">2015/ROS/06</t>
  </si>
  <si>
    <t xml:space="preserve">2014/ROS/48</t>
  </si>
  <si>
    <t xml:space="preserve">RO-2015-005</t>
  </si>
  <si>
    <t xml:space="preserve">Return Fund</t>
  </si>
  <si>
    <t xml:space="preserve">2014/ROS/49</t>
  </si>
  <si>
    <t xml:space="preserve">2014/ROS/07</t>
  </si>
  <si>
    <t xml:space="preserve">2014/ROS/10</t>
  </si>
  <si>
    <t xml:space="preserve">2015/ROS/08</t>
  </si>
  <si>
    <t xml:space="preserve">2015/ROS/09</t>
  </si>
  <si>
    <t xml:space="preserve">Cancelled</t>
  </si>
  <si>
    <t xml:space="preserve">2015/ROS/11</t>
  </si>
  <si>
    <t xml:space="preserve">2015/ROS/12</t>
  </si>
  <si>
    <t xml:space="preserve">2015/ROS/13</t>
  </si>
  <si>
    <t xml:space="preserve">RO-2015-014</t>
  </si>
  <si>
    <t xml:space="preserve">RO-2015-013</t>
  </si>
  <si>
    <t xml:space="preserve">2015/ROS/16</t>
  </si>
  <si>
    <t xml:space="preserve">2015/ROS/17</t>
  </si>
  <si>
    <t xml:space="preserve">2015/ROS/18</t>
  </si>
  <si>
    <t xml:space="preserve">2015/ROS/19</t>
  </si>
  <si>
    <t xml:space="preserve">2015/ROS/20</t>
  </si>
  <si>
    <t xml:space="preserve">2015/ROS/21</t>
  </si>
  <si>
    <t xml:space="preserve">2015/ROS/24</t>
  </si>
  <si>
    <t xml:space="preserve">National operation no PMS</t>
  </si>
  <si>
    <t xml:space="preserve">2015/ROS/26</t>
  </si>
  <si>
    <t xml:space="preserve">2015/ROS/27</t>
  </si>
  <si>
    <t xml:space="preserve">2015/ROS/25</t>
  </si>
  <si>
    <t xml:space="preserve">RO-2015-025</t>
  </si>
  <si>
    <t xml:space="preserve">Observers, cancelled</t>
  </si>
  <si>
    <t xml:space="preserve">28 escort staff, 2 medical staff</t>
  </si>
  <si>
    <t xml:space="preserve">2015/ROS/29</t>
  </si>
  <si>
    <t xml:space="preserve">2015/ROS/34</t>
  </si>
  <si>
    <t xml:space="preserve">Return Fund, cancelled</t>
  </si>
  <si>
    <t xml:space="preserve">2015/ROS/33</t>
  </si>
  <si>
    <t xml:space="preserve">2015/ROS/30</t>
  </si>
  <si>
    <t xml:space="preserve">2015/ROS/35</t>
  </si>
  <si>
    <t xml:space="preserve">2015/ROS/31</t>
  </si>
  <si>
    <t xml:space="preserve">2015/ROS/32</t>
  </si>
  <si>
    <t xml:space="preserve">2015/ROS/36</t>
  </si>
  <si>
    <t xml:space="preserve">2015/ROS/37</t>
  </si>
  <si>
    <t xml:space="preserve">2015/ROS/38</t>
  </si>
  <si>
    <t xml:space="preserve">2015/ROS/39</t>
  </si>
  <si>
    <t xml:space="preserve">2015/ROS/40</t>
  </si>
  <si>
    <t xml:space="preserve">2015/ROS/41</t>
  </si>
  <si>
    <t xml:space="preserve">2015/ROS/42</t>
  </si>
  <si>
    <t xml:space="preserve">2015/ROS/43</t>
  </si>
  <si>
    <t xml:space="preserve">RO-2015-042</t>
  </si>
  <si>
    <t xml:space="preserve">2015/ROS/45</t>
  </si>
  <si>
    <t xml:space="preserve">2015/ROS/46</t>
  </si>
  <si>
    <t xml:space="preserve">JCC with AT</t>
  </si>
  <si>
    <t xml:space="preserve">2015/ROS/47</t>
  </si>
  <si>
    <t xml:space="preserve">2015/ROS/48</t>
  </si>
  <si>
    <t xml:space="preserve">2015/ROS/49</t>
  </si>
  <si>
    <t xml:space="preserve">2015/ROS/50</t>
  </si>
  <si>
    <t xml:space="preserve">2015/ROS/51</t>
  </si>
  <si>
    <t xml:space="preserve">2015/ROS/56</t>
  </si>
  <si>
    <t xml:space="preserve">RO-2015-050</t>
  </si>
  <si>
    <t xml:space="preserve">2015/ROS/55</t>
  </si>
  <si>
    <t xml:space="preserve">2015/ROS/53</t>
  </si>
  <si>
    <t xml:space="preserve">2015/ROS/54</t>
  </si>
  <si>
    <t xml:space="preserve">2015/ROS/63</t>
  </si>
  <si>
    <t xml:space="preserve">Greece (Ombudsman)</t>
  </si>
  <si>
    <t xml:space="preserve">2015/ROS/57</t>
  </si>
  <si>
    <t xml:space="preserve">2015/ROS/58</t>
  </si>
  <si>
    <t xml:space="preserve">2015/ROS/59</t>
  </si>
  <si>
    <t xml:space="preserve">2015/ROS/60</t>
  </si>
  <si>
    <t xml:space="preserve">2015/ROS/64</t>
  </si>
  <si>
    <t xml:space="preserve">RO-2015-059</t>
  </si>
  <si>
    <t xml:space="preserve">Observer</t>
  </si>
  <si>
    <t xml:space="preserve">2015/ROS/62</t>
  </si>
  <si>
    <t xml:space="preserve">2015/ROS/65</t>
  </si>
  <si>
    <t xml:space="preserve">2015/ROS/67</t>
  </si>
  <si>
    <t xml:space="preserve">2015/ROS/71</t>
  </si>
  <si>
    <t xml:space="preserve">2015/ROS/68</t>
  </si>
  <si>
    <t xml:space="preserve">Cancelled because of fog</t>
  </si>
  <si>
    <t xml:space="preserve">2015/ROS/69</t>
  </si>
  <si>
    <t xml:space="preserve">2014/ROS/05</t>
  </si>
  <si>
    <t xml:space="preserve">2014/ROS/06</t>
  </si>
  <si>
    <t xml:space="preserve">2013/ROS/44</t>
  </si>
  <si>
    <t xml:space="preserve">Fronte</t>
  </si>
  <si>
    <t xml:space="preserve">2013/ROS/43</t>
  </si>
  <si>
    <t xml:space="preserve">2013/ROS/45</t>
  </si>
  <si>
    <t xml:space="preserve">RO-2014-006</t>
  </si>
  <si>
    <t xml:space="preserve">2014/ROS/09</t>
  </si>
  <si>
    <t xml:space="preserve">2013/ROS/47</t>
  </si>
  <si>
    <t xml:space="preserve">2014/ROS/08</t>
  </si>
  <si>
    <t xml:space="preserve">2013/ROS/48</t>
  </si>
  <si>
    <t xml:space="preserve">2013/ROS/49</t>
  </si>
  <si>
    <t xml:space="preserve">2013/ROS/50</t>
  </si>
  <si>
    <t xml:space="preserve">2014/ROS/11</t>
  </si>
  <si>
    <t xml:space="preserve">2014/ROS/12</t>
  </si>
  <si>
    <t xml:space="preserve">2014/ROS/13</t>
  </si>
  <si>
    <t xml:space="preserve">2014/ROS/16</t>
  </si>
  <si>
    <t xml:space="preserve">Advanced Party</t>
  </si>
  <si>
    <t xml:space="preserve">2014/ROS/17</t>
  </si>
  <si>
    <t xml:space="preserve">Luembourg</t>
  </si>
  <si>
    <t xml:space="preserve">2014/ROS/18</t>
  </si>
  <si>
    <t xml:space="preserve">2014/ROS/19</t>
  </si>
  <si>
    <t xml:space="preserve">2014/ROS/20</t>
  </si>
  <si>
    <t xml:space="preserve">2014/ROS/21</t>
  </si>
  <si>
    <t xml:space="preserve">RO-2014-021</t>
  </si>
  <si>
    <t xml:space="preserve">2014/ROS/22</t>
  </si>
  <si>
    <t xml:space="preserve">Not financed</t>
  </si>
  <si>
    <t xml:space="preserve">2014/ROS/23</t>
  </si>
  <si>
    <t xml:space="preserve">2014/ROS/24</t>
  </si>
  <si>
    <t xml:space="preserve">2014/ROS/25</t>
  </si>
  <si>
    <t xml:space="preserve">2014/ROS/26</t>
  </si>
  <si>
    <t xml:space="preserve">2014/ROS/27</t>
  </si>
  <si>
    <t xml:space="preserve">2014/ROS/28</t>
  </si>
  <si>
    <t xml:space="preserve">2014/ROS/29</t>
  </si>
  <si>
    <t xml:space="preserve">2014/ROS/30</t>
  </si>
  <si>
    <t xml:space="preserve">2014/ROS/31</t>
  </si>
  <si>
    <t xml:space="preserve">other EU funds</t>
  </si>
  <si>
    <t xml:space="preserve">RO-2014-031</t>
  </si>
  <si>
    <t xml:space="preserve">2014/ROS/32</t>
  </si>
  <si>
    <t xml:space="preserve">2014/ROS/33</t>
  </si>
  <si>
    <t xml:space="preserve">No FPA</t>
  </si>
  <si>
    <t xml:space="preserve">2014/ROS/34</t>
  </si>
  <si>
    <t xml:space="preserve">2014/ROS/38</t>
  </si>
  <si>
    <t xml:space="preserve">2014/ROS/39</t>
  </si>
  <si>
    <t xml:space="preserve">2014/ROS/40</t>
  </si>
  <si>
    <t xml:space="preserve">2014/ROS/41</t>
  </si>
  <si>
    <t xml:space="preserve">2014/ROS/42</t>
  </si>
  <si>
    <t xml:space="preserve">2014/ROS/35</t>
  </si>
  <si>
    <t xml:space="preserve">x</t>
  </si>
  <si>
    <t xml:space="preserve">RO-2014-038</t>
  </si>
  <si>
    <t xml:space="preserve">2014/ROS/37</t>
  </si>
  <si>
    <t xml:space="preserve">2014/ROS/43</t>
  </si>
  <si>
    <t xml:space="preserve">2014/ROS/44</t>
  </si>
  <si>
    <t xml:space="preserve">2013/ROS/02</t>
  </si>
  <si>
    <t xml:space="preserve">2013/ROS/09</t>
  </si>
  <si>
    <t xml:space="preserve">2012/ROS/43</t>
  </si>
  <si>
    <t xml:space="preserve">2012/ROS/48</t>
  </si>
  <si>
    <t xml:space="preserve">2012/ROS/44</t>
  </si>
  <si>
    <t xml:space="preserve">2012/ROS/45</t>
  </si>
  <si>
    <t xml:space="preserve">2013/ROS/10</t>
  </si>
  <si>
    <t xml:space="preserve">2012/ROS/49</t>
  </si>
  <si>
    <t xml:space="preserve">2013/ROS/11</t>
  </si>
  <si>
    <t xml:space="preserve">2012/ROS/46</t>
  </si>
  <si>
    <t xml:space="preserve">2013/ROS/13</t>
  </si>
  <si>
    <t xml:space="preserve">GEO Escorts</t>
  </si>
  <si>
    <t xml:space="preserve">2013/ROS/14</t>
  </si>
  <si>
    <t xml:space="preserve">2013/ROS/15</t>
  </si>
  <si>
    <t xml:space="preserve">Observer, Return Fund</t>
  </si>
  <si>
    <t xml:space="preserve">2012/ROS/47</t>
  </si>
  <si>
    <t xml:space="preserve">2013/ROS/17</t>
  </si>
  <si>
    <t xml:space="preserve">2013/ROS/18</t>
  </si>
  <si>
    <t xml:space="preserve">2013/ROS/19</t>
  </si>
  <si>
    <t xml:space="preserve">2013/ROS/20</t>
  </si>
  <si>
    <t xml:space="preserve">2013/ROS/24</t>
  </si>
  <si>
    <t xml:space="preserve">2013/ROS/21</t>
  </si>
  <si>
    <t xml:space="preserve">2013/ROS/22</t>
  </si>
  <si>
    <t xml:space="preserve">2013/ROS/25</t>
  </si>
  <si>
    <t xml:space="preserve">2013/ROS/26</t>
  </si>
  <si>
    <t xml:space="preserve">2013/ROS/27</t>
  </si>
  <si>
    <t xml:space="preserve">2013/ROS/28</t>
  </si>
  <si>
    <t xml:space="preserve">2013/ROS/29</t>
  </si>
  <si>
    <t xml:space="preserve">2013/ROS/30</t>
  </si>
  <si>
    <t xml:space="preserve">Final deadline past 21 January 2014, rejected</t>
  </si>
  <si>
    <t xml:space="preserve">2013/ROS/32</t>
  </si>
  <si>
    <t xml:space="preserve">2013/ROS/34</t>
  </si>
  <si>
    <t xml:space="preserve">No cofinancing</t>
  </si>
  <si>
    <t xml:space="preserve">2013/ROS/31</t>
  </si>
  <si>
    <t xml:space="preserve">2013/ROS/36</t>
  </si>
  <si>
    <t xml:space="preserve">2013/ROS/37</t>
  </si>
  <si>
    <t xml:space="preserve">European Commission</t>
  </si>
  <si>
    <t xml:space="preserve">2013/ROS/35</t>
  </si>
  <si>
    <t xml:space="preserve">2013/ROS/38</t>
  </si>
  <si>
    <t xml:space="preserve">2013/ROS/39</t>
  </si>
  <si>
    <t xml:space="preserve">2013/ROS/40</t>
  </si>
  <si>
    <t xml:space="preserve">2013/ROS/41</t>
  </si>
  <si>
    <t xml:space="preserve">2013/ROS/42</t>
  </si>
  <si>
    <t xml:space="preserve">2013/ROS/46</t>
  </si>
  <si>
    <t xml:space="preserve">Monitor</t>
  </si>
  <si>
    <t xml:space="preserve">2012/ROS/07</t>
  </si>
  <si>
    <t xml:space="preserve">2011/ROS/52</t>
  </si>
  <si>
    <t xml:space="preserve">2011/ROS/50</t>
  </si>
  <si>
    <t xml:space="preserve">2011/ROS/58</t>
  </si>
  <si>
    <t xml:space="preserve">No co-financing</t>
  </si>
  <si>
    <t xml:space="preserve">2011/ROS/53</t>
  </si>
  <si>
    <t xml:space="preserve">2011/ROS/54</t>
  </si>
  <si>
    <t xml:space="preserve">2011/ROS/55</t>
  </si>
  <si>
    <t xml:space="preserve">2012/ROS/09</t>
  </si>
  <si>
    <t xml:space="preserve">2012/ROS/10</t>
  </si>
  <si>
    <t xml:space="preserve">2012/ROS/18</t>
  </si>
  <si>
    <t xml:space="preserve">2012/ROS/08</t>
  </si>
  <si>
    <t xml:space="preserve">2012/ROS/11</t>
  </si>
  <si>
    <t xml:space="preserve">2012/ROS/12</t>
  </si>
  <si>
    <t xml:space="preserve">2012/ROS/14</t>
  </si>
  <si>
    <t xml:space="preserve">2012/ROS/16</t>
  </si>
  <si>
    <t xml:space="preserve">2012/ROS/15</t>
  </si>
  <si>
    <t xml:space="preserve">2012/ROS/22</t>
  </si>
  <si>
    <t xml:space="preserve">REJECTION OF PAYMENT - 196,073.69</t>
  </si>
  <si>
    <t xml:space="preserve">2011/ROS/49</t>
  </si>
  <si>
    <t xml:space="preserve">2011/ROS/51</t>
  </si>
  <si>
    <t xml:space="preserve">2012/ROS/25</t>
  </si>
  <si>
    <t xml:space="preserve">italy</t>
  </si>
  <si>
    <t xml:space="preserve">2012/ROS/21</t>
  </si>
  <si>
    <t xml:space="preserve">2012/ROS/23</t>
  </si>
  <si>
    <t xml:space="preserve">2012/ROS/26</t>
  </si>
  <si>
    <t xml:space="preserve">2012/ROS/28</t>
  </si>
  <si>
    <t xml:space="preserve">2012/ROS/27</t>
  </si>
  <si>
    <t xml:space="preserve">2012/ROS/29</t>
  </si>
  <si>
    <t xml:space="preserve">2012/ROS/31</t>
  </si>
  <si>
    <t xml:space="preserve">2012/ROS/32</t>
  </si>
  <si>
    <t xml:space="preserve">2012/ROS/13</t>
  </si>
  <si>
    <t xml:space="preserve">2012/ROS/33</t>
  </si>
  <si>
    <t xml:space="preserve">2012/ROS/34</t>
  </si>
  <si>
    <t xml:space="preserve">2012/ROS/35</t>
  </si>
  <si>
    <t xml:space="preserve">2012/ROS/36</t>
  </si>
  <si>
    <t xml:space="preserve">PMS ARE NOT COFINANCED</t>
  </si>
  <si>
    <t xml:space="preserve">2012/ROS/37</t>
  </si>
  <si>
    <t xml:space="preserve">2012/ROS/38</t>
  </si>
  <si>
    <t xml:space="preserve">2012/ROS/40</t>
  </si>
  <si>
    <t xml:space="preserve">2012/ROS/41</t>
  </si>
  <si>
    <t xml:space="preserve">Netherlands (observer)</t>
  </si>
  <si>
    <t xml:space="preserve">Germany (observer)</t>
  </si>
  <si>
    <t xml:space="preserve">2012/ROS/42</t>
  </si>
  <si>
    <t xml:space="preserve">2010/OPS/68</t>
  </si>
  <si>
    <t xml:space="preserve">no signed FPA</t>
  </si>
  <si>
    <t xml:space="preserve">no costs; stopover</t>
  </si>
  <si>
    <t xml:space="preserve">Not co-financed by Frontex</t>
  </si>
  <si>
    <t xml:space="preserve">2010/OPS/67</t>
  </si>
  <si>
    <t xml:space="preserve">stopover</t>
  </si>
  <si>
    <t xml:space="preserve">2010/OPS/69</t>
  </si>
  <si>
    <t xml:space="preserve">2011/ROS/08</t>
  </si>
  <si>
    <t xml:space="preserve">Unknown if refers to DRC or RC</t>
  </si>
  <si>
    <t xml:space="preserve">cancelled</t>
  </si>
  <si>
    <t xml:space="preserve">cancelled but it was stopover</t>
  </si>
  <si>
    <t xml:space="preserve">2011/ROS/09</t>
  </si>
  <si>
    <t xml:space="preserve">stopover in Warsaw</t>
  </si>
  <si>
    <t xml:space="preserve">2011/ROS/11</t>
  </si>
  <si>
    <t xml:space="preserve">stopover in Madrid</t>
  </si>
  <si>
    <t xml:space="preserve">2011/ROS/12</t>
  </si>
  <si>
    <t xml:space="preserve">2011/ROS/10</t>
  </si>
  <si>
    <t xml:space="preserve">2011/ROS/15</t>
  </si>
  <si>
    <t xml:space="preserve">not signed FPA</t>
  </si>
  <si>
    <t xml:space="preserve">2011/ROS/16</t>
  </si>
  <si>
    <t xml:space="preserve">2011/ROS/19</t>
  </si>
  <si>
    <t xml:space="preserve">2011/ROS/17</t>
  </si>
  <si>
    <t xml:space="preserve">2011/ROS/20</t>
  </si>
  <si>
    <t xml:space="preserve">2011/ROS/22</t>
  </si>
  <si>
    <t xml:space="preserve">2011/ROS/24</t>
  </si>
  <si>
    <t xml:space="preserve">Stopover in Vienna</t>
  </si>
  <si>
    <t xml:space="preserve">2011/ROS/23</t>
  </si>
  <si>
    <t xml:space="preserve">2011/ROS/27</t>
  </si>
  <si>
    <t xml:space="preserve">2011/ROS/18</t>
  </si>
  <si>
    <t xml:space="preserve">2011/ROS/25</t>
  </si>
  <si>
    <t xml:space="preserve">This operation was not conducted because when the flight was in the air to Lagos and as it approached Algerian air space the captain of the flight was informed by Algerian Air Traffic Control that there was no permission to overfly Algerian air space. It was not possible to re-route around Algerian air space and the flight returned to Dublin.</t>
  </si>
  <si>
    <t xml:space="preserve">2011/ROS/33</t>
  </si>
  <si>
    <t xml:space="preserve">2011/ROS/28</t>
  </si>
  <si>
    <t xml:space="preserve">2011/ROS/31</t>
  </si>
  <si>
    <t xml:space="preserve">2011/ROS/32</t>
  </si>
  <si>
    <t xml:space="preserve">2011/ROS/30</t>
  </si>
  <si>
    <t xml:space="preserve">2011/ROS/34</t>
  </si>
  <si>
    <t xml:space="preserve">Stopover in Madrid</t>
  </si>
  <si>
    <t xml:space="preserve">2011/ROS/36</t>
  </si>
  <si>
    <t xml:space="preserve">2011/ROS/39</t>
  </si>
  <si>
    <t xml:space="preserve">2011/ROS/37</t>
  </si>
  <si>
    <t xml:space="preserve">2011/ROS/40</t>
  </si>
  <si>
    <t xml:space="preserve">2011/ROS/41</t>
  </si>
  <si>
    <t xml:space="preserve">2011/ROS/38</t>
  </si>
  <si>
    <t xml:space="preserve">2011/ROS/42</t>
  </si>
  <si>
    <t xml:space="preserve">2011/ROS/48</t>
  </si>
  <si>
    <t xml:space="preserve">2011/ROS/43</t>
  </si>
  <si>
    <t xml:space="preserve">2011/ROS/47</t>
  </si>
  <si>
    <t xml:space="preserve">2011/ROS/44</t>
  </si>
  <si>
    <t xml:space="preserve">2011/ROS/45</t>
  </si>
  <si>
    <t xml:space="preserve">2011/ROS/46</t>
  </si>
  <si>
    <t xml:space="preserve">2009/OPS/62</t>
  </si>
  <si>
    <t xml:space="preserve">2009/OPS/63</t>
  </si>
  <si>
    <t xml:space="preserve">2009/OPS/64</t>
  </si>
  <si>
    <t xml:space="preserve">Unknown</t>
  </si>
  <si>
    <t xml:space="preserve">2009/OPS/67</t>
  </si>
  <si>
    <t xml:space="preserve">?</t>
  </si>
  <si>
    <t xml:space="preserve">2010/OPS/15</t>
  </si>
  <si>
    <t xml:space="preserve">2010/OPS/24</t>
  </si>
  <si>
    <t xml:space="preserve">2010/OPS/25</t>
  </si>
  <si>
    <t xml:space="preserve">2010/OPS/27</t>
  </si>
  <si>
    <t xml:space="preserve">2010/OPS/26</t>
  </si>
  <si>
    <t xml:space="preserve">2010/OPS/29</t>
  </si>
  <si>
    <t xml:space="preserve">2010/OPS/31</t>
  </si>
  <si>
    <t xml:space="preserve">2010/OPS/28</t>
  </si>
  <si>
    <t xml:space="preserve">2010/OPS/32</t>
  </si>
  <si>
    <t xml:space="preserve">2010/OPS/33</t>
  </si>
  <si>
    <t xml:space="preserve">2010/OPS/37</t>
  </si>
  <si>
    <t xml:space="preserve">2009/OPS/66</t>
  </si>
  <si>
    <t xml:space="preserve">Financed by Return Fund</t>
  </si>
  <si>
    <t xml:space="preserve">2010/OPS/40</t>
  </si>
  <si>
    <t xml:space="preserve">2010/OPS/39</t>
  </si>
  <si>
    <t xml:space="preserve">2010/OPS/41</t>
  </si>
  <si>
    <t xml:space="preserve">2010/OPS/43</t>
  </si>
  <si>
    <t xml:space="preserve">2010/OPS/47</t>
  </si>
  <si>
    <t xml:space="preserve">2010/OPS/45</t>
  </si>
  <si>
    <t xml:space="preserve">2010/OPS/44</t>
  </si>
  <si>
    <t xml:space="preserve">2010/OPS/38</t>
  </si>
  <si>
    <t xml:space="preserve">2010/OPS/49</t>
  </si>
  <si>
    <t xml:space="preserve">2010/OPS/48</t>
  </si>
  <si>
    <t xml:space="preserve">2010/OPS/51</t>
  </si>
  <si>
    <t xml:space="preserve">2010/OPS/56</t>
  </si>
  <si>
    <t xml:space="preserve">2010/OPS/57</t>
  </si>
  <si>
    <t xml:space="preserve">2010/OPS/58</t>
  </si>
  <si>
    <t xml:space="preserve">2010/OPS/50</t>
  </si>
  <si>
    <t xml:space="preserve">Frontex (chartered aircraft)</t>
  </si>
  <si>
    <t xml:space="preserve">2010/OPS/60</t>
  </si>
  <si>
    <t xml:space="preserve">2010/OPS/42</t>
  </si>
  <si>
    <t xml:space="preserve">2010/OPS/62</t>
  </si>
  <si>
    <t xml:space="preserve">2010/OPS/61</t>
  </si>
  <si>
    <t xml:space="preserve">2010/OPS/65</t>
  </si>
  <si>
    <t xml:space="preserve">2010/OPS/66</t>
  </si>
  <si>
    <t xml:space="preserve">"First flight Co-Financed by EC (70%) Preparatory Action 2007"</t>
  </si>
  <si>
    <t xml:space="preserve">only main charter was co financed' DUE TO THE SHORT NOTICE WE HAVE BEEN INFORMED ABOUT THIS FLIGHT </t>
  </si>
  <si>
    <t xml:space="preserve">NO GD for AT because they were picked up by FR charter</t>
  </si>
  <si>
    <t xml:space="preserve">NO GD for UK because they were picked up by IE charter</t>
  </si>
  <si>
    <t xml:space="preserve">NO GD for ES because they were picked up by IE charter</t>
  </si>
  <si>
    <t xml:space="preserve">Mission cancelled</t>
  </si>
  <si>
    <t xml:space="preserve">Second flight Co-Financed by EC (70%) Preparatory Action 2007</t>
  </si>
  <si>
    <t xml:space="preserve">Third flight Co-Financed by EC (70%) Preparatory Action 2007</t>
  </si>
  <si>
    <t xml:space="preserve">Return Fund financing</t>
  </si>
  <si>
    <t xml:space="preserve">only main charter was co-financed</t>
  </si>
  <si>
    <t xml:space="preserve">Austria (NGO)</t>
  </si>
  <si>
    <t xml:space="preserve">Austria (human rights' observer)</t>
  </si>
  <si>
    <t xml:space="preserve">Belgium (2)</t>
  </si>
  <si>
    <t xml:space="preserve">Slovakia (2)</t>
  </si>
  <si>
    <t xml:space="preserve">Netherlands (supervisory committee on repatriation)</t>
  </si>
  <si>
    <t xml:space="preserve">Czech Republic; Romania</t>
  </si>
  <si>
    <t xml:space="preserve">Germany; Portugal</t>
  </si>
</sst>
</file>

<file path=xl/styles.xml><?xml version="1.0" encoding="utf-8"?>
<styleSheet xmlns="http://schemas.openxmlformats.org/spreadsheetml/2006/main">
  <numFmts count="11">
    <numFmt numFmtId="164" formatCode="General"/>
    <numFmt numFmtId="165" formatCode="_-[$€-2]\ * #,##0.00_-;\-[$€-2]\ * #,##0.00_-;_-[$€-2]\ * \-??_-;_-@_-"/>
    <numFmt numFmtId="166" formatCode="0\ %"/>
    <numFmt numFmtId="167" formatCode="0"/>
    <numFmt numFmtId="168" formatCode="0.00"/>
    <numFmt numFmtId="169" formatCode="DD/MM/YYYY"/>
    <numFmt numFmtId="170" formatCode="#,##0"/>
    <numFmt numFmtId="171" formatCode="DD/MM/YYYY;@"/>
    <numFmt numFmtId="172" formatCode="[$€-2]\ #,##0.00"/>
    <numFmt numFmtId="173" formatCode="_-\£* #,##0.00_-;&quot;-£&quot;* #,##0.00_-;_-\£* \-??_-;_-@_-"/>
    <numFmt numFmtId="174" formatCode="MMM\ YY"/>
  </numFmts>
  <fonts count="13">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u val="single"/>
      <sz val="11"/>
      <color rgb="FF0563C1"/>
      <name val="Calibri"/>
      <family val="2"/>
      <charset val="1"/>
    </font>
    <font>
      <b val="true"/>
      <sz val="11"/>
      <color rgb="FF000000"/>
      <name val="Calibri"/>
      <family val="2"/>
      <charset val="1"/>
    </font>
    <font>
      <b val="true"/>
      <sz val="9"/>
      <color rgb="FF000000"/>
      <name val="Tahoma"/>
      <family val="2"/>
      <charset val="1"/>
    </font>
    <font>
      <sz val="9"/>
      <color rgb="FF000000"/>
      <name val="Tahoma"/>
      <family val="2"/>
      <charset val="1"/>
    </font>
    <font>
      <sz val="11"/>
      <name val="Calibri"/>
      <family val="2"/>
      <charset val="1"/>
    </font>
    <font>
      <b val="true"/>
      <sz val="11"/>
      <name val="Calibri"/>
      <family val="2"/>
      <charset val="1"/>
    </font>
    <font>
      <b val="true"/>
      <sz val="11"/>
      <name val="Arial"/>
      <family val="2"/>
      <charset val="1"/>
    </font>
    <font>
      <b val="true"/>
      <sz val="11"/>
      <color rgb="FF000000"/>
      <name val="Arial"/>
      <family val="2"/>
      <charset val="1"/>
    </font>
  </fonts>
  <fills count="13">
    <fill>
      <patternFill patternType="none"/>
    </fill>
    <fill>
      <patternFill patternType="gray125"/>
    </fill>
    <fill>
      <patternFill patternType="solid">
        <fgColor rgb="FFFFFF00"/>
        <bgColor rgb="FFFFFF00"/>
      </patternFill>
    </fill>
    <fill>
      <patternFill patternType="solid">
        <fgColor rgb="FFFFF2CC"/>
        <bgColor rgb="FFFBE5D6"/>
      </patternFill>
    </fill>
    <fill>
      <patternFill patternType="solid">
        <fgColor rgb="FFDAE3F3"/>
        <bgColor rgb="FFD6DCE5"/>
      </patternFill>
    </fill>
    <fill>
      <patternFill patternType="solid">
        <fgColor rgb="FFE2F0D9"/>
        <bgColor rgb="FFDAE3F3"/>
      </patternFill>
    </fill>
    <fill>
      <patternFill patternType="solid">
        <fgColor rgb="FFFBE5D6"/>
        <bgColor rgb="FFFFF2CC"/>
      </patternFill>
    </fill>
    <fill>
      <patternFill patternType="solid">
        <fgColor rgb="FFD6DCE5"/>
        <bgColor rgb="FFDAE3F3"/>
      </patternFill>
    </fill>
    <fill>
      <patternFill patternType="solid">
        <fgColor rgb="FFFFE699"/>
        <bgColor rgb="FFFFF2CC"/>
      </patternFill>
    </fill>
    <fill>
      <patternFill patternType="solid">
        <fgColor rgb="FFC5E0B4"/>
        <bgColor rgb="FFD6DCE5"/>
      </patternFill>
    </fill>
    <fill>
      <patternFill patternType="solid">
        <fgColor rgb="FFF8CBAD"/>
        <bgColor rgb="FFFFE699"/>
      </patternFill>
    </fill>
    <fill>
      <patternFill patternType="solid">
        <fgColor rgb="FFBDD7EE"/>
        <bgColor rgb="FFD6DCE5"/>
      </patternFill>
    </fill>
    <fill>
      <patternFill patternType="solid">
        <fgColor rgb="FFFF0000"/>
        <bgColor rgb="FF993300"/>
      </patternFill>
    </fill>
  </fills>
  <borders count="2">
    <border diagonalUp="false" diagonalDown="false">
      <left/>
      <right/>
      <top/>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20" applyFont="fals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9" fontId="9"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9" fontId="10" fillId="0"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70" fontId="6" fillId="0" borderId="0" xfId="0" applyFont="tru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6" fillId="0" borderId="0" xfId="0" applyFont="true" applyBorder="false" applyAlignment="false" applyProtection="false">
      <alignment horizontal="general" vertical="bottom" textRotation="0" wrapText="false" indent="0" shrinkToFit="false"/>
      <protection locked="true" hidden="false"/>
    </xf>
    <xf numFmtId="166" fontId="4" fillId="0" borderId="0" xfId="19"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center" vertical="bottom" textRotation="0" wrapText="false" indent="0" shrinkToFit="false"/>
      <protection locked="true" hidden="false"/>
    </xf>
    <xf numFmtId="164" fontId="6" fillId="4" borderId="0" xfId="0" applyFont="true" applyBorder="true" applyAlignment="true" applyProtection="false">
      <alignment horizontal="center" vertical="bottom" textRotation="0" wrapText="false" indent="0" shrinkToFit="false"/>
      <protection locked="true" hidden="false"/>
    </xf>
    <xf numFmtId="164" fontId="6" fillId="5" borderId="0" xfId="0" applyFont="true" applyBorder="true" applyAlignment="true" applyProtection="false">
      <alignment horizontal="center" vertical="bottom" textRotation="0" wrapText="false" indent="0" shrinkToFit="false"/>
      <protection locked="true" hidden="false"/>
    </xf>
    <xf numFmtId="164" fontId="6" fillId="6" borderId="0" xfId="0" applyFont="true" applyBorder="false" applyAlignment="true" applyProtection="false">
      <alignment horizontal="center" vertical="bottom" textRotation="0" wrapText="false" indent="0" shrinkToFit="false"/>
      <protection locked="true" hidden="false"/>
    </xf>
    <xf numFmtId="164" fontId="6" fillId="6" borderId="0" xfId="0" applyFont="true" applyBorder="true" applyAlignment="true" applyProtection="false">
      <alignment horizontal="center"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6" fillId="8" borderId="0" xfId="0" applyFont="true" applyBorder="true" applyAlignment="true" applyProtection="false">
      <alignment horizontal="center" vertical="bottom" textRotation="0" wrapText="false" indent="0" shrinkToFit="false"/>
      <protection locked="true" hidden="false"/>
    </xf>
    <xf numFmtId="164" fontId="6" fillId="9" borderId="0" xfId="0" applyFont="true" applyBorder="true" applyAlignment="true" applyProtection="false">
      <alignment horizontal="center" vertical="bottom" textRotation="0" wrapText="false" indent="0" shrinkToFit="false"/>
      <protection locked="true" hidden="false"/>
    </xf>
    <xf numFmtId="164" fontId="6" fillId="10" borderId="0" xfId="0" applyFont="true" applyBorder="true" applyAlignment="true" applyProtection="false">
      <alignment horizontal="center" vertical="bottom" textRotation="0" wrapText="false" indent="0" shrinkToFit="false"/>
      <protection locked="true" hidden="false"/>
    </xf>
    <xf numFmtId="164" fontId="6" fillId="11" borderId="0" xfId="0" applyFont="true" applyBorder="true" applyAlignment="true" applyProtection="false">
      <alignment horizontal="center"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8"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8" fontId="6" fillId="4" borderId="0" xfId="0" applyFont="true" applyBorder="false" applyAlignment="false" applyProtection="false">
      <alignment horizontal="general" vertical="bottom" textRotation="0" wrapText="false" indent="0" shrinkToFit="false"/>
      <protection locked="true" hidden="false"/>
    </xf>
    <xf numFmtId="168" fontId="6"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8" fontId="6"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8" fontId="6" fillId="7"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8" fontId="6" fillId="8"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8" fontId="6" fillId="9" borderId="0" xfId="0" applyFont="tru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8" fontId="6" fillId="10"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8" fontId="6" fillId="11"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true" applyAlignment="false" applyProtection="false">
      <alignment horizontal="general" vertical="bottom" textRotation="0" wrapText="false" indent="0" shrinkToFit="false"/>
      <protection locked="true" hidden="false"/>
    </xf>
    <xf numFmtId="165" fontId="9" fillId="0" borderId="0" xfId="17"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5" fontId="9" fillId="0" borderId="0" xfId="0" applyFont="true" applyBorder="true" applyAlignment="true" applyProtection="false">
      <alignment horizontal="right" vertical="center" textRotation="0" wrapText="true" indent="0" shrinkToFit="false"/>
      <protection locked="true" hidden="false"/>
    </xf>
    <xf numFmtId="165" fontId="9" fillId="0"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center" textRotation="0" wrapText="tru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53">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s>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2CC"/>
      <rgbColor rgb="FFDAE3F3"/>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D6DCE5"/>
      <rgbColor rgb="FFE2F0D9"/>
      <rgbColor rgb="FFFFE6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statewatch.org/donate/"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1.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2.xml"/><Relationship Id="rId3" Type="http://schemas.openxmlformats.org/officeDocument/2006/relationships/vmlDrawing" Target="../drawings/vmlDrawing4.vml"/>
</Relationships>
</file>

<file path=xl/worksheets/_rels/sheet14.xml.rels><?xml version="1.0" encoding="UTF-8"?>
<Relationships xmlns="http://schemas.openxmlformats.org/package/2006/relationships"><Relationship Id="rId1" Type="http://schemas.openxmlformats.org/officeDocument/2006/relationships/drawing" Target="../drawings/drawing3.xml"/>
</Relationships>
</file>

<file path=xl/worksheets/_rels/sheet15.xml.rels><?xml version="1.0" encoding="UTF-8"?>
<Relationships xmlns="http://schemas.openxmlformats.org/package/2006/relationships"><Relationship Id="rId1" Type="http://schemas.openxmlformats.org/officeDocument/2006/relationships/drawing" Target="../drawings/drawing4.xml"/>
</Relationships>
</file>

<file path=xl/worksheets/_rels/sheet16.xml.rels><?xml version="1.0" encoding="UTF-8"?>
<Relationships xmlns="http://schemas.openxmlformats.org/package/2006/relationships"><Relationship Id="rId1" Type="http://schemas.openxmlformats.org/officeDocument/2006/relationships/drawing" Target="../drawings/drawing5.xml"/>
</Relationships>
</file>

<file path=xl/worksheets/_rels/sheet17.xml.rels><?xml version="1.0" encoding="UTF-8"?>
<Relationships xmlns="http://schemas.openxmlformats.org/package/2006/relationships"><Relationship Id="rId1" Type="http://schemas.openxmlformats.org/officeDocument/2006/relationships/drawing" Target="../drawings/drawing6.xml"/>
</Relationships>
</file>

<file path=xl/worksheets/_rels/sheet18.xml.rels><?xml version="1.0" encoding="UTF-8"?>
<Relationships xmlns="http://schemas.openxmlformats.org/package/2006/relationships"><Relationship Id="rId1" Type="http://schemas.openxmlformats.org/officeDocument/2006/relationships/drawing" Target="../drawings/drawing7.xml"/>
</Relationships>
</file>

<file path=xl/worksheets/_rels/sheet19.xml.rels><?xml version="1.0" encoding="UTF-8"?>
<Relationships xmlns="http://schemas.openxmlformats.org/package/2006/relationships"><Relationship Id="rId1" Type="http://schemas.openxmlformats.org/officeDocument/2006/relationships/drawing" Target="../drawings/drawing8.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drawing" Target="../drawings/drawing9.xml"/>
</Relationships>
</file>

<file path=xl/worksheets/_rels/sheet21.xml.rels><?xml version="1.0" encoding="UTF-8"?>
<Relationships xmlns="http://schemas.openxmlformats.org/package/2006/relationships"><Relationship Id="rId1" Type="http://schemas.openxmlformats.org/officeDocument/2006/relationships/drawing" Target="../drawings/drawing10.xml"/>
</Relationships>
</file>

<file path=xl/worksheets/_rels/sheet22.xml.rels><?xml version="1.0" encoding="UTF-8"?>
<Relationships xmlns="http://schemas.openxmlformats.org/package/2006/relationships"><Relationship Id="rId1" Type="http://schemas.openxmlformats.org/officeDocument/2006/relationships/drawing" Target="../drawings/drawing1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outlineLevelRow="0" outlineLevelCol="0"/>
  <cols>
    <col collapsed="false" customWidth="true" hidden="false" outlineLevel="0" max="1025" min="1" style="1" width="9.13"/>
  </cols>
  <sheetData>
    <row r="1" customFormat="false" ht="15" hidden="false" customHeight="false" outlineLevel="0" collapsed="false">
      <c r="A1" s="1" t="s">
        <v>0</v>
      </c>
    </row>
    <row r="3" customFormat="false" ht="15" hidden="false" customHeight="false" outlineLevel="0" collapsed="false">
      <c r="A3" s="1" t="s">
        <v>1</v>
      </c>
    </row>
    <row r="5" customFormat="false" ht="15" hidden="false" customHeight="false" outlineLevel="0" collapsed="false">
      <c r="A5" s="1" t="s">
        <v>2</v>
      </c>
    </row>
    <row r="7" customFormat="false" ht="15" hidden="false" customHeight="false" outlineLevel="0" collapsed="false">
      <c r="A7" s="1" t="s">
        <v>3</v>
      </c>
    </row>
    <row r="9" customFormat="false" ht="15" hidden="false" customHeight="false" outlineLevel="0" collapsed="false">
      <c r="A9" s="1" t="s">
        <v>4</v>
      </c>
    </row>
    <row r="11" customFormat="false" ht="15" hidden="false" customHeight="false" outlineLevel="0" collapsed="false">
      <c r="A11" s="2" t="s">
        <v>5</v>
      </c>
    </row>
  </sheetData>
  <hyperlinks>
    <hyperlink ref="A11" r:id="rId1" display="If you appreciate our work, please support us with a don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0" activeCellId="0" sqref="K20"/>
    </sheetView>
  </sheetViews>
  <sheetFormatPr defaultRowHeight="15" outlineLevelRow="0" outlineLevelCol="0"/>
  <cols>
    <col collapsed="false" customWidth="true" hidden="false" outlineLevel="0" max="1" min="1" style="0" width="21.29"/>
    <col collapsed="false" customWidth="true" hidden="false" outlineLevel="0" max="2" min="2" style="0" width="22.57"/>
    <col collapsed="false" customWidth="true" hidden="false" outlineLevel="0" max="1025" min="3" style="0" width="8.54"/>
  </cols>
  <sheetData>
    <row r="1" customFormat="false" ht="15" hidden="false" customHeight="false" outlineLevel="0" collapsed="false">
      <c r="A1" s="3" t="s">
        <v>120</v>
      </c>
      <c r="B1" s="3"/>
      <c r="C1" s="3" t="s">
        <v>38</v>
      </c>
      <c r="D1" s="3"/>
      <c r="E1" s="3"/>
    </row>
    <row r="2" customFormat="false" ht="15" hidden="false" customHeight="false" outlineLevel="0" collapsed="false">
      <c r="A2" s="3" t="s">
        <v>121</v>
      </c>
      <c r="B2" s="3" t="s">
        <v>122</v>
      </c>
      <c r="C2" s="3" t="s">
        <v>123</v>
      </c>
      <c r="D2" s="3" t="s">
        <v>124</v>
      </c>
      <c r="E2" s="3" t="s">
        <v>125</v>
      </c>
    </row>
    <row r="3" customFormat="false" ht="15" hidden="false" customHeight="false" outlineLevel="0" collapsed="false">
      <c r="A3" s="0" t="s">
        <v>97</v>
      </c>
      <c r="B3" s="0" t="s">
        <v>49</v>
      </c>
      <c r="C3" s="7" t="n">
        <v>2.63594470046083</v>
      </c>
      <c r="D3" s="7" t="n">
        <v>2.14925373134328</v>
      </c>
      <c r="E3" s="7" t="n">
        <v>0</v>
      </c>
      <c r="F3" s="7"/>
    </row>
    <row r="4" customFormat="false" ht="15" hidden="false" customHeight="false" outlineLevel="0" collapsed="false">
      <c r="A4" s="0" t="s">
        <v>87</v>
      </c>
      <c r="B4" s="0" t="s">
        <v>49</v>
      </c>
      <c r="C4" s="7" t="n">
        <v>1.87931034482759</v>
      </c>
      <c r="D4" s="7" t="n">
        <v>0</v>
      </c>
      <c r="E4" s="7" t="n">
        <v>0</v>
      </c>
      <c r="F4" s="7"/>
    </row>
    <row r="5" customFormat="false" ht="15" hidden="false" customHeight="false" outlineLevel="0" collapsed="false">
      <c r="A5" s="0" t="s">
        <v>115</v>
      </c>
      <c r="B5" s="0" t="s">
        <v>49</v>
      </c>
      <c r="C5" s="7" t="n">
        <v>3.11627906976744</v>
      </c>
      <c r="D5" s="7" t="n">
        <v>2.64</v>
      </c>
      <c r="E5" s="7" t="n">
        <v>0</v>
      </c>
      <c r="F5" s="7"/>
    </row>
    <row r="6" customFormat="false" ht="15" hidden="false" customHeight="false" outlineLevel="0" collapsed="false">
      <c r="A6" s="0" t="s">
        <v>99</v>
      </c>
      <c r="B6" s="0" t="s">
        <v>49</v>
      </c>
      <c r="C6" s="7" t="n">
        <v>9.36363636363636</v>
      </c>
      <c r="D6" s="7" t="n">
        <v>0</v>
      </c>
      <c r="E6" s="7" t="n">
        <v>0</v>
      </c>
      <c r="F6" s="7"/>
    </row>
    <row r="7" customFormat="false" ht="15" hidden="false" customHeight="false" outlineLevel="0" collapsed="false">
      <c r="A7" s="0" t="s">
        <v>88</v>
      </c>
      <c r="B7" s="0" t="s">
        <v>49</v>
      </c>
      <c r="C7" s="7" t="n">
        <v>3</v>
      </c>
      <c r="D7" s="7" t="n">
        <v>0</v>
      </c>
      <c r="E7" s="7" t="n">
        <v>0</v>
      </c>
      <c r="F7" s="7"/>
    </row>
    <row r="8" customFormat="false" ht="15" hidden="false" customHeight="false" outlineLevel="0" collapsed="false">
      <c r="A8" s="0" t="s">
        <v>97</v>
      </c>
      <c r="B8" s="0" t="s">
        <v>67</v>
      </c>
      <c r="C8" s="7" t="n">
        <v>0.598317520152112</v>
      </c>
      <c r="D8" s="7" t="n">
        <v>0.664596273291926</v>
      </c>
      <c r="E8" s="7" t="n">
        <v>0</v>
      </c>
      <c r="F8" s="7"/>
    </row>
    <row r="9" customFormat="false" ht="15" hidden="false" customHeight="false" outlineLevel="0" collapsed="false">
      <c r="A9" s="0" t="s">
        <v>102</v>
      </c>
      <c r="B9" s="0" t="s">
        <v>67</v>
      </c>
      <c r="C9" s="7" t="n">
        <v>2.2</v>
      </c>
      <c r="D9" s="7" t="n">
        <v>0</v>
      </c>
      <c r="E9" s="7" t="n">
        <v>0</v>
      </c>
      <c r="F9" s="7"/>
    </row>
    <row r="10" customFormat="false" ht="15" hidden="false" customHeight="false" outlineLevel="0" collapsed="false">
      <c r="A10" s="0" t="s">
        <v>114</v>
      </c>
      <c r="B10" s="0" t="s">
        <v>67</v>
      </c>
      <c r="C10" s="7" t="n">
        <v>2.30352303523035</v>
      </c>
      <c r="D10" s="7" t="n">
        <v>3.73076923076923</v>
      </c>
      <c r="E10" s="7" t="n">
        <v>0</v>
      </c>
      <c r="F10" s="7"/>
    </row>
    <row r="11" customFormat="false" ht="15" hidden="false" customHeight="false" outlineLevel="0" collapsed="false">
      <c r="A11" s="0" t="s">
        <v>96</v>
      </c>
      <c r="B11" s="0" t="s">
        <v>67</v>
      </c>
      <c r="C11" s="7" t="n">
        <v>1.98667608286252</v>
      </c>
      <c r="D11" s="7" t="n">
        <v>1.52857142857143</v>
      </c>
      <c r="E11" s="7" t="n">
        <v>0.618970966249025</v>
      </c>
      <c r="F11" s="7"/>
    </row>
    <row r="12" customFormat="false" ht="15" hidden="false" customHeight="false" outlineLevel="0" collapsed="false">
      <c r="A12" s="0" t="s">
        <v>87</v>
      </c>
      <c r="B12" s="0" t="s">
        <v>67</v>
      </c>
      <c r="C12" s="7" t="n">
        <v>2.02857142857143</v>
      </c>
      <c r="D12" s="7" t="n">
        <v>0</v>
      </c>
      <c r="E12" s="7" t="n">
        <v>0</v>
      </c>
      <c r="F12" s="7"/>
    </row>
    <row r="13" customFormat="false" ht="15" hidden="false" customHeight="false" outlineLevel="0" collapsed="false">
      <c r="A13" s="0" t="s">
        <v>115</v>
      </c>
      <c r="B13" s="0" t="s">
        <v>67</v>
      </c>
      <c r="C13" s="7" t="n">
        <v>2.14363768399613</v>
      </c>
      <c r="D13" s="7" t="n">
        <v>0</v>
      </c>
      <c r="E13" s="7" t="n">
        <v>0</v>
      </c>
      <c r="F13" s="7"/>
    </row>
    <row r="14" customFormat="false" ht="15" hidden="false" customHeight="false" outlineLevel="0" collapsed="false">
      <c r="A14" s="0" t="s">
        <v>99</v>
      </c>
      <c r="B14" s="0" t="s">
        <v>67</v>
      </c>
      <c r="C14" s="7" t="n">
        <v>2.33333333333333</v>
      </c>
      <c r="D14" s="7" t="n">
        <v>0</v>
      </c>
      <c r="E14" s="7" t="n">
        <v>0</v>
      </c>
      <c r="F14" s="7"/>
    </row>
    <row r="15" customFormat="false" ht="15" hidden="false" customHeight="false" outlineLevel="0" collapsed="false">
      <c r="A15" s="0" t="s">
        <v>88</v>
      </c>
      <c r="B15" s="0" t="s">
        <v>67</v>
      </c>
      <c r="C15" s="7" t="n">
        <v>1.6547619047619</v>
      </c>
      <c r="D15" s="7" t="n">
        <v>0</v>
      </c>
      <c r="E15" s="7" t="n">
        <v>1.30769230769231</v>
      </c>
      <c r="F15" s="7"/>
    </row>
    <row r="16" customFormat="false" ht="15" hidden="false" customHeight="false" outlineLevel="0" collapsed="false">
      <c r="A16" s="0" t="s">
        <v>97</v>
      </c>
      <c r="B16" s="0" t="s">
        <v>62</v>
      </c>
      <c r="C16" s="7" t="n">
        <v>3.41407867494824</v>
      </c>
      <c r="D16" s="7" t="n">
        <v>1.11428571428571</v>
      </c>
      <c r="E16" s="7" t="n">
        <v>0</v>
      </c>
      <c r="F16" s="7"/>
    </row>
    <row r="17" customFormat="false" ht="15" hidden="false" customHeight="false" outlineLevel="0" collapsed="false">
      <c r="A17" s="0" t="s">
        <v>96</v>
      </c>
      <c r="B17" s="0" t="s">
        <v>62</v>
      </c>
      <c r="C17" s="7" t="n">
        <v>0</v>
      </c>
      <c r="D17" s="7" t="n">
        <v>1.77777777777778</v>
      </c>
      <c r="E17" s="7" t="n">
        <v>0</v>
      </c>
      <c r="F17" s="7"/>
    </row>
    <row r="18" customFormat="false" ht="15" hidden="false" customHeight="false" outlineLevel="0" collapsed="false">
      <c r="A18" s="0" t="s">
        <v>87</v>
      </c>
      <c r="B18" s="0" t="s">
        <v>62</v>
      </c>
      <c r="C18" s="7" t="n">
        <v>8.5</v>
      </c>
      <c r="D18" s="7" t="n">
        <v>0</v>
      </c>
      <c r="E18" s="7" t="n">
        <v>0</v>
      </c>
      <c r="F18" s="7"/>
    </row>
    <row r="19" customFormat="false" ht="15" hidden="false" customHeight="false" outlineLevel="0" collapsed="false">
      <c r="A19" s="0" t="s">
        <v>115</v>
      </c>
      <c r="B19" s="0" t="s">
        <v>62</v>
      </c>
      <c r="C19" s="7" t="n">
        <v>2.125</v>
      </c>
      <c r="D19" s="7" t="n">
        <v>0</v>
      </c>
      <c r="E19" s="7" t="n">
        <v>0</v>
      </c>
      <c r="F19" s="7"/>
    </row>
    <row r="20" customFormat="false" ht="15" hidden="false" customHeight="false" outlineLevel="0" collapsed="false">
      <c r="A20" s="0" t="s">
        <v>99</v>
      </c>
      <c r="B20" s="0" t="s">
        <v>62</v>
      </c>
      <c r="C20" s="7" t="n">
        <v>3</v>
      </c>
      <c r="D20" s="7" t="n">
        <v>0</v>
      </c>
      <c r="E20" s="7" t="n">
        <v>0</v>
      </c>
      <c r="F20" s="7"/>
    </row>
    <row r="21" customFormat="false" ht="15" hidden="false" customHeight="false" outlineLevel="0" collapsed="false">
      <c r="A21" s="0" t="s">
        <v>88</v>
      </c>
      <c r="B21" s="0" t="s">
        <v>62</v>
      </c>
      <c r="C21" s="7" t="n">
        <v>2.7875</v>
      </c>
      <c r="D21" s="7" t="n">
        <v>0</v>
      </c>
      <c r="E21" s="7" t="n">
        <v>0</v>
      </c>
      <c r="F21" s="7"/>
    </row>
    <row r="22" customFormat="false" ht="15" hidden="false" customHeight="false" outlineLevel="0" collapsed="false">
      <c r="A22" s="0" t="s">
        <v>87</v>
      </c>
      <c r="B22" s="0" t="s">
        <v>45</v>
      </c>
      <c r="C22" s="7" t="n">
        <v>0</v>
      </c>
      <c r="D22" s="7" t="n">
        <v>1.75</v>
      </c>
      <c r="E22" s="7" t="n">
        <v>0</v>
      </c>
      <c r="F22" s="7"/>
    </row>
    <row r="23" customFormat="false" ht="15" hidden="false" customHeight="false" outlineLevel="0" collapsed="false">
      <c r="A23" s="0" t="s">
        <v>97</v>
      </c>
      <c r="B23" s="0" t="s">
        <v>52</v>
      </c>
      <c r="C23" s="7" t="n">
        <v>1.92307692307692</v>
      </c>
      <c r="D23" s="7" t="n">
        <v>1.32258064516129</v>
      </c>
      <c r="E23" s="7" t="n">
        <v>0</v>
      </c>
      <c r="F23" s="7"/>
    </row>
    <row r="24" customFormat="false" ht="15" hidden="false" customHeight="false" outlineLevel="0" collapsed="false">
      <c r="A24" s="0" t="s">
        <v>87</v>
      </c>
      <c r="B24" s="0" t="s">
        <v>52</v>
      </c>
      <c r="C24" s="7" t="n">
        <v>3</v>
      </c>
      <c r="D24" s="7" t="n">
        <v>0</v>
      </c>
      <c r="E24" s="7" t="n">
        <v>0</v>
      </c>
      <c r="F24" s="7"/>
    </row>
    <row r="25" customFormat="false" ht="15" hidden="false" customHeight="false" outlineLevel="0" collapsed="false">
      <c r="A25" s="0" t="s">
        <v>97</v>
      </c>
      <c r="B25" s="0" t="s">
        <v>72</v>
      </c>
      <c r="C25" s="7" t="n">
        <v>0.653495440729483</v>
      </c>
      <c r="D25" s="7" t="n">
        <v>0</v>
      </c>
      <c r="E25" s="7" t="n">
        <v>0</v>
      </c>
      <c r="F25" s="7"/>
    </row>
    <row r="26" customFormat="false" ht="15" hidden="false" customHeight="false" outlineLevel="0" collapsed="false">
      <c r="A26" s="0" t="s">
        <v>115</v>
      </c>
      <c r="B26" s="0" t="s">
        <v>72</v>
      </c>
      <c r="C26" s="7" t="n">
        <v>1.53846153846154</v>
      </c>
      <c r="D26" s="7" t="n">
        <v>0</v>
      </c>
      <c r="E26" s="7" t="n">
        <v>0</v>
      </c>
      <c r="F26" s="7"/>
    </row>
    <row r="27" customFormat="false" ht="15" hidden="false" customHeight="false" outlineLevel="0" collapsed="false">
      <c r="A27" s="0" t="s">
        <v>114</v>
      </c>
      <c r="B27" s="0" t="s">
        <v>76</v>
      </c>
      <c r="C27" s="7" t="n">
        <v>1.73529411764706</v>
      </c>
      <c r="D27" s="7" t="n">
        <v>2.07194244604317</v>
      </c>
      <c r="E27" s="7" t="n">
        <v>0</v>
      </c>
      <c r="F27" s="7"/>
    </row>
    <row r="28" customFormat="false" ht="15" hidden="false" customHeight="false" outlineLevel="0" collapsed="false">
      <c r="A28" s="0" t="s">
        <v>97</v>
      </c>
      <c r="B28" s="0" t="s">
        <v>55</v>
      </c>
      <c r="C28" s="7" t="n">
        <v>6.33333333333333</v>
      </c>
      <c r="D28" s="7" t="n">
        <v>0</v>
      </c>
      <c r="E28" s="7" t="n">
        <v>0</v>
      </c>
      <c r="F28" s="7"/>
    </row>
    <row r="29" customFormat="false" ht="15" hidden="false" customHeight="false" outlineLevel="0" collapsed="false">
      <c r="A29" s="0" t="s">
        <v>96</v>
      </c>
      <c r="B29" s="0" t="s">
        <v>55</v>
      </c>
      <c r="C29" s="7" t="n">
        <v>2.5</v>
      </c>
      <c r="D29" s="7" t="n">
        <v>0</v>
      </c>
      <c r="E29" s="7" t="n">
        <v>0</v>
      </c>
      <c r="F29" s="7"/>
    </row>
    <row r="30" customFormat="false" ht="15" hidden="false" customHeight="false" outlineLevel="0" collapsed="false">
      <c r="A30" s="0" t="s">
        <v>115</v>
      </c>
      <c r="B30" s="0" t="s">
        <v>55</v>
      </c>
      <c r="C30" s="7" t="n">
        <v>2.83333333333333</v>
      </c>
      <c r="D30" s="7" t="n">
        <v>0</v>
      </c>
      <c r="E30" s="7" t="n">
        <v>0</v>
      </c>
      <c r="F30" s="7"/>
    </row>
    <row r="31" customFormat="false" ht="15" hidden="false" customHeight="false" outlineLevel="0" collapsed="false">
      <c r="A31" s="0" t="s">
        <v>99</v>
      </c>
      <c r="B31" s="0" t="s">
        <v>55</v>
      </c>
      <c r="C31" s="7" t="n">
        <v>8</v>
      </c>
      <c r="D31" s="7" t="n">
        <v>0</v>
      </c>
      <c r="E31" s="7" t="n">
        <v>0</v>
      </c>
      <c r="F31" s="7"/>
    </row>
    <row r="32" customFormat="false" ht="15" hidden="false" customHeight="false" outlineLevel="0" collapsed="false">
      <c r="A32" s="0" t="s">
        <v>88</v>
      </c>
      <c r="B32" s="0" t="s">
        <v>55</v>
      </c>
      <c r="C32" s="7" t="n">
        <v>3.10547460669412</v>
      </c>
      <c r="D32" s="7" t="n">
        <v>0</v>
      </c>
      <c r="E32" s="7" t="n">
        <v>0</v>
      </c>
      <c r="F32" s="7"/>
    </row>
    <row r="33" customFormat="false" ht="15" hidden="false" customHeight="false" outlineLevel="0" collapsed="false">
      <c r="A33" s="0" t="s">
        <v>97</v>
      </c>
      <c r="B33" s="0" t="s">
        <v>60</v>
      </c>
      <c r="C33" s="7" t="n">
        <v>3.5</v>
      </c>
      <c r="D33" s="7" t="n">
        <v>3.77777777777778</v>
      </c>
      <c r="E33" s="7" t="n">
        <v>0</v>
      </c>
      <c r="F33" s="7"/>
    </row>
    <row r="34" customFormat="false" ht="15" hidden="false" customHeight="false" outlineLevel="0" collapsed="false">
      <c r="A34" s="0" t="s">
        <v>102</v>
      </c>
      <c r="B34" s="0" t="s">
        <v>60</v>
      </c>
      <c r="C34" s="7" t="n">
        <v>0</v>
      </c>
      <c r="D34" s="7" t="n">
        <v>2.35135135135135</v>
      </c>
      <c r="E34" s="7" t="n">
        <v>0</v>
      </c>
      <c r="F34" s="7"/>
    </row>
    <row r="35" customFormat="false" ht="15" hidden="false" customHeight="false" outlineLevel="0" collapsed="false">
      <c r="A35" s="0" t="s">
        <v>96</v>
      </c>
      <c r="B35" s="0" t="s">
        <v>60</v>
      </c>
      <c r="C35" s="7" t="n">
        <v>3</v>
      </c>
      <c r="D35" s="7" t="n">
        <v>0</v>
      </c>
      <c r="E35" s="7" t="n">
        <v>0</v>
      </c>
      <c r="F35" s="7"/>
    </row>
    <row r="36" customFormat="false" ht="15" hidden="false" customHeight="false" outlineLevel="0" collapsed="false">
      <c r="A36" s="0" t="s">
        <v>97</v>
      </c>
      <c r="B36" s="0" t="s">
        <v>48</v>
      </c>
      <c r="C36" s="7" t="n">
        <v>3.85864978902954</v>
      </c>
      <c r="D36" s="7" t="n">
        <v>0</v>
      </c>
      <c r="E36" s="7" t="n">
        <v>0</v>
      </c>
      <c r="F36" s="7"/>
    </row>
    <row r="37" customFormat="false" ht="15" hidden="false" customHeight="false" outlineLevel="0" collapsed="false">
      <c r="A37" s="0" t="s">
        <v>87</v>
      </c>
      <c r="B37" s="0" t="s">
        <v>48</v>
      </c>
      <c r="C37" s="7" t="n">
        <v>9</v>
      </c>
      <c r="D37" s="7" t="n">
        <v>3.36363636363636</v>
      </c>
      <c r="E37" s="7" t="n">
        <v>0</v>
      </c>
      <c r="F37" s="7"/>
    </row>
    <row r="38" customFormat="false" ht="15" hidden="false" customHeight="false" outlineLevel="0" collapsed="false">
      <c r="A38" s="0" t="s">
        <v>115</v>
      </c>
      <c r="B38" s="0" t="s">
        <v>48</v>
      </c>
      <c r="C38" s="7" t="n">
        <v>2.5</v>
      </c>
      <c r="D38" s="7" t="n">
        <v>0</v>
      </c>
      <c r="E38" s="7" t="n">
        <v>0</v>
      </c>
      <c r="F38" s="7"/>
    </row>
    <row r="39" customFormat="false" ht="15" hidden="false" customHeight="false" outlineLevel="0" collapsed="false">
      <c r="A39" s="0" t="s">
        <v>97</v>
      </c>
      <c r="B39" s="0" t="s">
        <v>63</v>
      </c>
      <c r="C39" s="7" t="n">
        <v>2.38888888888889</v>
      </c>
      <c r="D39" s="7" t="n">
        <v>0</v>
      </c>
      <c r="E39" s="7" t="n">
        <v>0.442849548112706</v>
      </c>
      <c r="F39" s="7"/>
    </row>
    <row r="40" customFormat="false" ht="15" hidden="false" customHeight="false" outlineLevel="0" collapsed="false">
      <c r="A40" s="0" t="s">
        <v>102</v>
      </c>
      <c r="B40" s="0" t="s">
        <v>63</v>
      </c>
      <c r="C40" s="7" t="n">
        <v>3</v>
      </c>
      <c r="D40" s="7" t="n">
        <v>0</v>
      </c>
      <c r="E40" s="7" t="n">
        <v>0</v>
      </c>
      <c r="F40" s="7"/>
    </row>
    <row r="41" customFormat="false" ht="15" hidden="false" customHeight="false" outlineLevel="0" collapsed="false">
      <c r="A41" s="0" t="s">
        <v>114</v>
      </c>
      <c r="B41" s="0" t="s">
        <v>63</v>
      </c>
      <c r="C41" s="7" t="n">
        <v>3.20416666666667</v>
      </c>
      <c r="D41" s="7" t="n">
        <v>0</v>
      </c>
      <c r="E41" s="7" t="n">
        <v>0</v>
      </c>
      <c r="F41" s="7"/>
    </row>
    <row r="42" customFormat="false" ht="15" hidden="false" customHeight="false" outlineLevel="0" collapsed="false">
      <c r="A42" s="0" t="s">
        <v>96</v>
      </c>
      <c r="B42" s="0" t="s">
        <v>63</v>
      </c>
      <c r="C42" s="7" t="n">
        <v>2.64583333333333</v>
      </c>
      <c r="D42" s="7" t="n">
        <v>2.58823529411765</v>
      </c>
      <c r="E42" s="7" t="n">
        <v>0.5</v>
      </c>
      <c r="F42" s="7"/>
    </row>
    <row r="43" customFormat="false" ht="15" hidden="false" customHeight="false" outlineLevel="0" collapsed="false">
      <c r="A43" s="0" t="s">
        <v>87</v>
      </c>
      <c r="B43" s="0" t="s">
        <v>63</v>
      </c>
      <c r="C43" s="7" t="n">
        <v>3.51573426573427</v>
      </c>
      <c r="D43" s="7" t="n">
        <v>2.68421052631579</v>
      </c>
      <c r="E43" s="7" t="n">
        <v>0</v>
      </c>
      <c r="F43" s="7"/>
    </row>
    <row r="44" customFormat="false" ht="15" hidden="false" customHeight="false" outlineLevel="0" collapsed="false">
      <c r="A44" s="0" t="s">
        <v>115</v>
      </c>
      <c r="B44" s="0" t="s">
        <v>63</v>
      </c>
      <c r="C44" s="7" t="n">
        <v>2.62962962962963</v>
      </c>
      <c r="D44" s="7" t="n">
        <v>0</v>
      </c>
      <c r="E44" s="7" t="n">
        <v>0</v>
      </c>
      <c r="F44" s="7"/>
    </row>
    <row r="45" customFormat="false" ht="15" hidden="false" customHeight="false" outlineLevel="0" collapsed="false">
      <c r="A45" s="0" t="s">
        <v>88</v>
      </c>
      <c r="B45" s="0" t="s">
        <v>63</v>
      </c>
      <c r="C45" s="7" t="n">
        <v>3</v>
      </c>
      <c r="D45" s="7" t="n">
        <v>0</v>
      </c>
      <c r="E45" s="7" t="n">
        <v>0</v>
      </c>
      <c r="F45" s="7"/>
    </row>
    <row r="46" customFormat="false" ht="15" hidden="false" customHeight="false" outlineLevel="0" collapsed="false">
      <c r="A46" s="0" t="s">
        <v>108</v>
      </c>
      <c r="B46" s="0" t="s">
        <v>63</v>
      </c>
      <c r="C46" s="7" t="n">
        <v>1</v>
      </c>
      <c r="D46" s="7" t="n">
        <v>0</v>
      </c>
      <c r="E46" s="7" t="n">
        <v>0</v>
      </c>
      <c r="F46" s="7"/>
    </row>
    <row r="47" customFormat="false" ht="15" hidden="false" customHeight="false" outlineLevel="0" collapsed="false">
      <c r="A47" s="0" t="s">
        <v>97</v>
      </c>
      <c r="B47" s="0" t="s">
        <v>56</v>
      </c>
      <c r="C47" s="7" t="n">
        <v>4.35057471264368</v>
      </c>
      <c r="D47" s="7" t="n">
        <v>2.73076923076923</v>
      </c>
      <c r="E47" s="7" t="n">
        <v>0</v>
      </c>
      <c r="F47" s="7"/>
    </row>
    <row r="48" customFormat="false" ht="15" hidden="false" customHeight="false" outlineLevel="0" collapsed="false">
      <c r="A48" s="0" t="s">
        <v>88</v>
      </c>
      <c r="B48" s="0" t="s">
        <v>56</v>
      </c>
      <c r="C48" s="7" t="n">
        <v>4</v>
      </c>
      <c r="D48" s="7" t="n">
        <v>0</v>
      </c>
      <c r="E48" s="7" t="n">
        <v>0</v>
      </c>
      <c r="F48" s="7"/>
    </row>
    <row r="49" customFormat="false" ht="15" hidden="false" customHeight="false" outlineLevel="0" collapsed="false">
      <c r="A49" s="0" t="s">
        <v>96</v>
      </c>
      <c r="B49" s="0" t="s">
        <v>46</v>
      </c>
      <c r="C49" s="7" t="n">
        <v>0</v>
      </c>
      <c r="D49" s="7" t="n">
        <v>2.8125</v>
      </c>
      <c r="E49" s="7" t="n">
        <v>0</v>
      </c>
      <c r="F49" s="7"/>
    </row>
    <row r="50" customFormat="false" ht="15" hidden="false" customHeight="false" outlineLevel="0" collapsed="false">
      <c r="A50" s="0" t="s">
        <v>97</v>
      </c>
      <c r="B50" s="0" t="s">
        <v>51</v>
      </c>
      <c r="C50" s="7" t="n">
        <v>5.5</v>
      </c>
      <c r="D50" s="7" t="n">
        <v>0</v>
      </c>
      <c r="E50" s="7" t="n">
        <v>0</v>
      </c>
      <c r="F50" s="7"/>
    </row>
    <row r="51" customFormat="false" ht="15" hidden="false" customHeight="false" outlineLevel="0" collapsed="false">
      <c r="A51" s="0" t="s">
        <v>97</v>
      </c>
      <c r="B51" s="0" t="s">
        <v>80</v>
      </c>
      <c r="C51" s="7" t="n">
        <v>2.6</v>
      </c>
      <c r="D51" s="7" t="n">
        <v>0</v>
      </c>
      <c r="E51" s="7" t="n">
        <v>0</v>
      </c>
      <c r="F51" s="7"/>
    </row>
    <row r="52" customFormat="false" ht="15" hidden="false" customHeight="false" outlineLevel="0" collapsed="false">
      <c r="A52" s="0" t="s">
        <v>97</v>
      </c>
      <c r="B52" s="0" t="s">
        <v>69</v>
      </c>
      <c r="C52" s="7" t="n">
        <v>0.652254717835419</v>
      </c>
      <c r="D52" s="7" t="n">
        <v>0.533333333333333</v>
      </c>
      <c r="E52" s="7" t="n">
        <v>0</v>
      </c>
      <c r="F52" s="7"/>
    </row>
    <row r="53" customFormat="false" ht="15" hidden="false" customHeight="false" outlineLevel="0" collapsed="false">
      <c r="A53" s="0" t="s">
        <v>96</v>
      </c>
      <c r="B53" s="0" t="s">
        <v>69</v>
      </c>
      <c r="C53" s="7" t="n">
        <v>2.16548994437313</v>
      </c>
      <c r="D53" s="7" t="n">
        <v>1.53846153846154</v>
      </c>
      <c r="E53" s="7" t="n">
        <v>0</v>
      </c>
      <c r="F53" s="7"/>
    </row>
    <row r="54" customFormat="false" ht="15" hidden="false" customHeight="false" outlineLevel="0" collapsed="false">
      <c r="A54" s="0" t="s">
        <v>87</v>
      </c>
      <c r="B54" s="0" t="s">
        <v>69</v>
      </c>
      <c r="C54" s="7" t="n">
        <v>1.64965869738927</v>
      </c>
      <c r="D54" s="7" t="n">
        <v>5.5</v>
      </c>
      <c r="E54" s="7" t="n">
        <v>0</v>
      </c>
      <c r="F54" s="7"/>
    </row>
    <row r="55" customFormat="false" ht="15" hidden="false" customHeight="false" outlineLevel="0" collapsed="false">
      <c r="A55" s="0" t="s">
        <v>115</v>
      </c>
      <c r="B55" s="0" t="s">
        <v>69</v>
      </c>
      <c r="C55" s="7" t="n">
        <v>2.0068592697625</v>
      </c>
      <c r="D55" s="7" t="n">
        <v>0</v>
      </c>
      <c r="E55" s="7" t="n">
        <v>0</v>
      </c>
      <c r="F55" s="7"/>
    </row>
    <row r="56" customFormat="false" ht="15" hidden="false" customHeight="false" outlineLevel="0" collapsed="false">
      <c r="A56" s="0" t="s">
        <v>99</v>
      </c>
      <c r="B56" s="0" t="s">
        <v>69</v>
      </c>
      <c r="C56" s="7" t="n">
        <v>1.55769419963107</v>
      </c>
      <c r="D56" s="7" t="n">
        <v>0</v>
      </c>
      <c r="E56" s="7" t="n">
        <v>0</v>
      </c>
      <c r="F56" s="7"/>
    </row>
    <row r="57" customFormat="false" ht="15" hidden="false" customHeight="false" outlineLevel="0" collapsed="false">
      <c r="A57" s="0" t="s">
        <v>88</v>
      </c>
      <c r="B57" s="0" t="s">
        <v>69</v>
      </c>
      <c r="C57" s="7" t="n">
        <v>2.25</v>
      </c>
      <c r="D57" s="7" t="n">
        <v>0</v>
      </c>
      <c r="E57" s="7" t="n">
        <v>0</v>
      </c>
      <c r="F57" s="7"/>
    </row>
    <row r="58" customFormat="false" ht="15" hidden="false" customHeight="false" outlineLevel="0" collapsed="false">
      <c r="A58" s="0" t="s">
        <v>108</v>
      </c>
      <c r="B58" s="0" t="s">
        <v>69</v>
      </c>
      <c r="C58" s="7" t="n">
        <v>2.05555555555556</v>
      </c>
      <c r="D58" s="7" t="n">
        <v>0</v>
      </c>
      <c r="E58" s="7" t="n">
        <v>0</v>
      </c>
      <c r="F58" s="7"/>
    </row>
    <row r="59" customFormat="false" ht="15" hidden="false" customHeight="false" outlineLevel="0" collapsed="false">
      <c r="A59" s="0" t="s">
        <v>97</v>
      </c>
      <c r="B59" s="0" t="s">
        <v>57</v>
      </c>
      <c r="C59" s="7" t="n">
        <v>0</v>
      </c>
      <c r="D59" s="7" t="n">
        <v>4.75</v>
      </c>
      <c r="E59" s="7" t="n">
        <v>0</v>
      </c>
      <c r="F59" s="7"/>
    </row>
    <row r="60" customFormat="false" ht="15" hidden="false" customHeight="false" outlineLevel="0" collapsed="false">
      <c r="A60" s="0" t="s">
        <v>97</v>
      </c>
      <c r="B60" s="0" t="s">
        <v>68</v>
      </c>
      <c r="C60" s="7" t="n">
        <v>0.481200981766402</v>
      </c>
      <c r="D60" s="7" t="n">
        <v>1.34782608695652</v>
      </c>
      <c r="E60" s="7" t="n">
        <v>0</v>
      </c>
      <c r="F60" s="7"/>
    </row>
    <row r="61" customFormat="false" ht="15" hidden="false" customHeight="false" outlineLevel="0" collapsed="false">
      <c r="A61" s="0" t="s">
        <v>87</v>
      </c>
      <c r="B61" s="0" t="s">
        <v>68</v>
      </c>
      <c r="C61" s="7" t="n">
        <v>1.57142857142857</v>
      </c>
      <c r="D61" s="7" t="n">
        <v>0</v>
      </c>
      <c r="E61" s="7" t="n">
        <v>0</v>
      </c>
      <c r="F61" s="7"/>
    </row>
    <row r="62" customFormat="false" ht="15" hidden="false" customHeight="false" outlineLevel="0" collapsed="false">
      <c r="A62" s="0" t="s">
        <v>115</v>
      </c>
      <c r="B62" s="0" t="s">
        <v>68</v>
      </c>
      <c r="C62" s="7" t="n">
        <v>1</v>
      </c>
      <c r="D62" s="7" t="n">
        <v>0</v>
      </c>
      <c r="E62" s="7" t="n">
        <v>0</v>
      </c>
      <c r="F62" s="7"/>
    </row>
    <row r="63" customFormat="false" ht="15" hidden="false" customHeight="false" outlineLevel="0" collapsed="false">
      <c r="A63" s="0" t="s">
        <v>88</v>
      </c>
      <c r="B63" s="0" t="s">
        <v>68</v>
      </c>
      <c r="C63" s="7" t="n">
        <v>2.55555555555556</v>
      </c>
      <c r="D63" s="7" t="n">
        <v>0</v>
      </c>
      <c r="E63" s="7" t="n">
        <v>0</v>
      </c>
      <c r="F63" s="7"/>
    </row>
    <row r="64" customFormat="false" ht="15" hidden="false" customHeight="false" outlineLevel="0" collapsed="false">
      <c r="A64" s="0" t="s">
        <v>97</v>
      </c>
      <c r="B64" s="0" t="s">
        <v>74</v>
      </c>
      <c r="C64" s="7" t="n">
        <v>1.57954545454545</v>
      </c>
      <c r="D64" s="7" t="n">
        <v>0</v>
      </c>
      <c r="E64" s="7" t="n">
        <v>0</v>
      </c>
      <c r="F64" s="7"/>
    </row>
    <row r="65" customFormat="false" ht="15" hidden="false" customHeight="false" outlineLevel="0" collapsed="false">
      <c r="A65" s="0" t="s">
        <v>87</v>
      </c>
      <c r="B65" s="0" t="s">
        <v>64</v>
      </c>
      <c r="C65" s="7" t="n">
        <v>2.5</v>
      </c>
      <c r="D65" s="7" t="n">
        <v>0</v>
      </c>
      <c r="E65" s="7" t="n">
        <v>0</v>
      </c>
      <c r="F65" s="7"/>
    </row>
    <row r="66" customFormat="false" ht="15" hidden="false" customHeight="false" outlineLevel="0" collapsed="false">
      <c r="A66" s="0" t="s">
        <v>115</v>
      </c>
      <c r="B66" s="0" t="s">
        <v>64</v>
      </c>
      <c r="C66" s="7" t="n">
        <v>1.24786324786325</v>
      </c>
      <c r="D66" s="7" t="n">
        <v>0</v>
      </c>
      <c r="E66" s="7" t="n">
        <v>0</v>
      </c>
      <c r="F66" s="7"/>
    </row>
    <row r="67" customFormat="false" ht="15" hidden="false" customHeight="false" outlineLevel="0" collapsed="false">
      <c r="A67" s="0" t="s">
        <v>97</v>
      </c>
      <c r="B67" s="0" t="s">
        <v>71</v>
      </c>
      <c r="C67" s="7" t="n">
        <v>0.538461538461538</v>
      </c>
      <c r="D67" s="7" t="n">
        <v>0</v>
      </c>
      <c r="E67" s="7" t="n">
        <v>0.476923076923077</v>
      </c>
      <c r="F67" s="7"/>
    </row>
    <row r="68" customFormat="false" ht="15" hidden="false" customHeight="false" outlineLevel="0" collapsed="false">
      <c r="A68" s="0" t="s">
        <v>97</v>
      </c>
      <c r="B68" s="0" t="s">
        <v>53</v>
      </c>
      <c r="C68" s="7" t="n">
        <v>3.19725616378842</v>
      </c>
      <c r="D68" s="7" t="n">
        <v>12.25</v>
      </c>
      <c r="E68" s="7" t="n">
        <v>0</v>
      </c>
      <c r="F68" s="7"/>
    </row>
    <row r="69" customFormat="false" ht="15" hidden="false" customHeight="false" outlineLevel="0" collapsed="false">
      <c r="A69" s="0" t="s">
        <v>102</v>
      </c>
      <c r="B69" s="0" t="s">
        <v>53</v>
      </c>
      <c r="C69" s="7" t="n">
        <v>2.99874229296419</v>
      </c>
      <c r="D69" s="7" t="n">
        <v>3.35483870967742</v>
      </c>
      <c r="E69" s="7" t="n">
        <v>0</v>
      </c>
      <c r="F69" s="7"/>
    </row>
    <row r="70" customFormat="false" ht="15" hidden="false" customHeight="false" outlineLevel="0" collapsed="false">
      <c r="A70" s="0" t="s">
        <v>114</v>
      </c>
      <c r="B70" s="0" t="s">
        <v>53</v>
      </c>
      <c r="C70" s="7" t="n">
        <v>2.52821263989467</v>
      </c>
      <c r="D70" s="7" t="n">
        <v>0</v>
      </c>
      <c r="E70" s="7" t="n">
        <v>0</v>
      </c>
      <c r="F70" s="7"/>
    </row>
    <row r="71" customFormat="false" ht="15" hidden="false" customHeight="false" outlineLevel="0" collapsed="false">
      <c r="A71" s="0" t="s">
        <v>96</v>
      </c>
      <c r="B71" s="0" t="s">
        <v>53</v>
      </c>
      <c r="C71" s="7" t="n">
        <v>2.43653846153846</v>
      </c>
      <c r="D71" s="7" t="n">
        <v>0</v>
      </c>
      <c r="E71" s="7" t="n">
        <v>0</v>
      </c>
      <c r="F71" s="7"/>
    </row>
    <row r="72" customFormat="false" ht="15" hidden="false" customHeight="false" outlineLevel="0" collapsed="false">
      <c r="A72" s="0" t="s">
        <v>87</v>
      </c>
      <c r="B72" s="0" t="s">
        <v>53</v>
      </c>
      <c r="C72" s="7" t="n">
        <v>5.06209554334554</v>
      </c>
      <c r="D72" s="7" t="n">
        <v>0</v>
      </c>
      <c r="E72" s="7" t="n">
        <v>0</v>
      </c>
      <c r="F72" s="7"/>
    </row>
    <row r="73" customFormat="false" ht="15" hidden="false" customHeight="false" outlineLevel="0" collapsed="false">
      <c r="A73" s="0" t="s">
        <v>115</v>
      </c>
      <c r="B73" s="0" t="s">
        <v>53</v>
      </c>
      <c r="C73" s="7" t="n">
        <v>3.36372655122655</v>
      </c>
      <c r="D73" s="7" t="n">
        <v>0</v>
      </c>
      <c r="E73" s="7" t="n">
        <v>0</v>
      </c>
      <c r="F73" s="7"/>
    </row>
    <row r="74" customFormat="false" ht="15" hidden="false" customHeight="false" outlineLevel="0" collapsed="false">
      <c r="A74" s="0" t="s">
        <v>99</v>
      </c>
      <c r="B74" s="0" t="s">
        <v>53</v>
      </c>
      <c r="C74" s="7" t="n">
        <v>2.76917748917749</v>
      </c>
      <c r="D74" s="7" t="n">
        <v>0</v>
      </c>
      <c r="E74" s="7" t="n">
        <v>0</v>
      </c>
      <c r="F74" s="7"/>
    </row>
    <row r="75" customFormat="false" ht="15" hidden="false" customHeight="false" outlineLevel="0" collapsed="false">
      <c r="A75" s="0" t="s">
        <v>88</v>
      </c>
      <c r="B75" s="0" t="s">
        <v>53</v>
      </c>
      <c r="C75" s="7" t="n">
        <v>2.72911445279866</v>
      </c>
      <c r="D75" s="7" t="n">
        <v>0</v>
      </c>
      <c r="E75" s="7" t="n">
        <v>0</v>
      </c>
      <c r="F75" s="7"/>
    </row>
    <row r="76" customFormat="false" ht="15" hidden="false" customHeight="false" outlineLevel="0" collapsed="false">
      <c r="A76" s="0" t="s">
        <v>108</v>
      </c>
      <c r="B76" s="0" t="s">
        <v>53</v>
      </c>
      <c r="C76" s="7" t="n">
        <v>2.75220734303771</v>
      </c>
      <c r="D76" s="7" t="n">
        <v>0</v>
      </c>
      <c r="E76" s="7" t="n">
        <v>0</v>
      </c>
      <c r="F76" s="7"/>
    </row>
    <row r="77" customFormat="false" ht="15" hidden="false" customHeight="false" outlineLevel="0" collapsed="false">
      <c r="A77" s="0" t="s">
        <v>97</v>
      </c>
      <c r="B77" s="0" t="s">
        <v>50</v>
      </c>
      <c r="C77" s="7" t="n">
        <v>3.11366538952746</v>
      </c>
      <c r="D77" s="7" t="n">
        <v>3.0625</v>
      </c>
      <c r="E77" s="7" t="n">
        <v>0</v>
      </c>
      <c r="F77" s="7"/>
    </row>
    <row r="78" customFormat="false" ht="15" hidden="false" customHeight="false" outlineLevel="0" collapsed="false">
      <c r="A78" s="0" t="s">
        <v>102</v>
      </c>
      <c r="B78" s="0" t="s">
        <v>50</v>
      </c>
      <c r="C78" s="7" t="n">
        <v>3.5</v>
      </c>
      <c r="D78" s="7" t="n">
        <v>0</v>
      </c>
      <c r="E78" s="7" t="n">
        <v>0</v>
      </c>
      <c r="F78" s="7"/>
    </row>
    <row r="79" customFormat="false" ht="15" hidden="false" customHeight="false" outlineLevel="0" collapsed="false">
      <c r="A79" s="0" t="s">
        <v>114</v>
      </c>
      <c r="B79" s="0" t="s">
        <v>50</v>
      </c>
      <c r="C79" s="7" t="n">
        <v>2.82643084260731</v>
      </c>
      <c r="D79" s="7" t="n">
        <v>0</v>
      </c>
      <c r="E79" s="7" t="n">
        <v>0</v>
      </c>
      <c r="F79" s="7"/>
    </row>
    <row r="80" customFormat="false" ht="15" hidden="false" customHeight="false" outlineLevel="0" collapsed="false">
      <c r="A80" s="0" t="s">
        <v>96</v>
      </c>
      <c r="B80" s="0" t="s">
        <v>50</v>
      </c>
      <c r="C80" s="7" t="n">
        <v>2.41666666666667</v>
      </c>
      <c r="D80" s="7" t="n">
        <v>0</v>
      </c>
      <c r="E80" s="7" t="n">
        <v>0</v>
      </c>
      <c r="F80" s="7"/>
    </row>
    <row r="81" customFormat="false" ht="15" hidden="false" customHeight="false" outlineLevel="0" collapsed="false">
      <c r="A81" s="0" t="s">
        <v>87</v>
      </c>
      <c r="B81" s="0" t="s">
        <v>50</v>
      </c>
      <c r="C81" s="7" t="n">
        <v>3.44793435200905</v>
      </c>
      <c r="D81" s="7" t="n">
        <v>0</v>
      </c>
      <c r="E81" s="7" t="n">
        <v>0</v>
      </c>
      <c r="F81" s="7"/>
    </row>
    <row r="82" customFormat="false" ht="15" hidden="false" customHeight="false" outlineLevel="0" collapsed="false">
      <c r="A82" s="0" t="s">
        <v>115</v>
      </c>
      <c r="B82" s="0" t="s">
        <v>50</v>
      </c>
      <c r="C82" s="7" t="n">
        <v>2.12847222222222</v>
      </c>
      <c r="D82" s="7" t="n">
        <v>0</v>
      </c>
      <c r="E82" s="7" t="n">
        <v>0</v>
      </c>
      <c r="F82" s="7"/>
    </row>
    <row r="83" customFormat="false" ht="15" hidden="false" customHeight="false" outlineLevel="0" collapsed="false">
      <c r="A83" s="0" t="s">
        <v>99</v>
      </c>
      <c r="B83" s="0" t="s">
        <v>50</v>
      </c>
      <c r="C83" s="7" t="n">
        <v>2.59293394777266</v>
      </c>
      <c r="D83" s="7" t="n">
        <v>0</v>
      </c>
      <c r="E83" s="7" t="n">
        <v>0</v>
      </c>
      <c r="F83" s="7"/>
    </row>
    <row r="84" customFormat="false" ht="15" hidden="false" customHeight="false" outlineLevel="0" collapsed="false">
      <c r="A84" s="0" t="s">
        <v>88</v>
      </c>
      <c r="B84" s="0" t="s">
        <v>50</v>
      </c>
      <c r="C84" s="7" t="n">
        <v>2.58333333333333</v>
      </c>
      <c r="D84" s="7" t="n">
        <v>0</v>
      </c>
      <c r="E84" s="7" t="n">
        <v>0</v>
      </c>
      <c r="F84" s="7"/>
    </row>
    <row r="85" customFormat="false" ht="15" hidden="false" customHeight="false" outlineLevel="0" collapsed="false">
      <c r="A85" s="0" t="s">
        <v>108</v>
      </c>
      <c r="B85" s="0" t="s">
        <v>50</v>
      </c>
      <c r="C85" s="7" t="n">
        <v>2.18181818181818</v>
      </c>
      <c r="D85" s="7" t="n">
        <v>0</v>
      </c>
      <c r="E85" s="7" t="n">
        <v>0</v>
      </c>
      <c r="F85" s="7"/>
    </row>
    <row r="86" customFormat="false" ht="15" hidden="false" customHeight="false" outlineLevel="0" collapsed="false">
      <c r="A86" s="0" t="s">
        <v>97</v>
      </c>
      <c r="B86" s="0" t="s">
        <v>65</v>
      </c>
      <c r="C86" s="7" t="n">
        <v>2.509375</v>
      </c>
      <c r="D86" s="7" t="n">
        <v>0</v>
      </c>
      <c r="E86" s="7" t="n">
        <v>0</v>
      </c>
      <c r="F86" s="7"/>
    </row>
    <row r="87" customFormat="false" ht="15" hidden="false" customHeight="false" outlineLevel="0" collapsed="false">
      <c r="A87" s="0" t="s">
        <v>87</v>
      </c>
      <c r="B87" s="0" t="s">
        <v>65</v>
      </c>
      <c r="C87" s="7" t="n">
        <v>1.63333333333333</v>
      </c>
      <c r="D87" s="7" t="n">
        <v>2</v>
      </c>
      <c r="E87" s="7" t="n">
        <v>0</v>
      </c>
      <c r="F87" s="7"/>
    </row>
    <row r="88" customFormat="false" ht="15" hidden="false" customHeight="false" outlineLevel="0" collapsed="false">
      <c r="A88" s="0" t="s">
        <v>115</v>
      </c>
      <c r="B88" s="0" t="s">
        <v>65</v>
      </c>
      <c r="C88" s="7" t="n">
        <v>2.25</v>
      </c>
      <c r="D88" s="7" t="n">
        <v>0</v>
      </c>
      <c r="E88" s="7" t="n">
        <v>0</v>
      </c>
      <c r="F88" s="7"/>
    </row>
    <row r="89" customFormat="false" ht="15" hidden="false" customHeight="false" outlineLevel="0" collapsed="false">
      <c r="A89" s="0" t="s">
        <v>97</v>
      </c>
      <c r="B89" s="0" t="s">
        <v>58</v>
      </c>
      <c r="C89" s="7" t="n">
        <v>3.33333333333333</v>
      </c>
      <c r="D89" s="7" t="n">
        <v>0</v>
      </c>
      <c r="E89" s="7" t="n">
        <v>0</v>
      </c>
      <c r="F89" s="7"/>
    </row>
    <row r="90" customFormat="false" ht="15" hidden="false" customHeight="false" outlineLevel="0" collapsed="false">
      <c r="A90" s="0" t="s">
        <v>114</v>
      </c>
      <c r="B90" s="0" t="s">
        <v>58</v>
      </c>
      <c r="C90" s="7" t="n">
        <v>0</v>
      </c>
      <c r="D90" s="7" t="n">
        <v>2.42364532019704</v>
      </c>
      <c r="E90" s="7" t="n">
        <v>0</v>
      </c>
      <c r="F90" s="7"/>
    </row>
    <row r="91" customFormat="false" ht="15" hidden="false" customHeight="false" outlineLevel="0" collapsed="false">
      <c r="A91" s="0" t="s">
        <v>97</v>
      </c>
      <c r="B91" s="0" t="s">
        <v>70</v>
      </c>
      <c r="C91" s="7" t="n">
        <v>0.550084556539916</v>
      </c>
      <c r="D91" s="7" t="n">
        <v>1.29230769230769</v>
      </c>
      <c r="E91" s="7" t="n">
        <v>0.601858925388337</v>
      </c>
      <c r="F91" s="7"/>
    </row>
    <row r="92" customFormat="false" ht="15" hidden="false" customHeight="false" outlineLevel="0" collapsed="false">
      <c r="A92" s="0" t="s">
        <v>114</v>
      </c>
      <c r="B92" s="0" t="s">
        <v>70</v>
      </c>
      <c r="C92" s="7" t="n">
        <v>3</v>
      </c>
      <c r="D92" s="7" t="n">
        <v>0</v>
      </c>
      <c r="E92" s="7" t="n">
        <v>0</v>
      </c>
      <c r="F92" s="7"/>
    </row>
    <row r="93" customFormat="false" ht="15" hidden="false" customHeight="false" outlineLevel="0" collapsed="false">
      <c r="A93" s="0" t="s">
        <v>87</v>
      </c>
      <c r="B93" s="0" t="s">
        <v>70</v>
      </c>
      <c r="C93" s="7" t="n">
        <v>3.66666666666667</v>
      </c>
      <c r="D93" s="7" t="n">
        <v>0</v>
      </c>
      <c r="E93" s="7" t="n">
        <v>0</v>
      </c>
      <c r="F93" s="7"/>
    </row>
    <row r="94" customFormat="false" ht="15" hidden="false" customHeight="false" outlineLevel="0" collapsed="false">
      <c r="A94" s="0" t="s">
        <v>115</v>
      </c>
      <c r="B94" s="0" t="s">
        <v>70</v>
      </c>
      <c r="C94" s="7" t="n">
        <v>1.85872162485066</v>
      </c>
      <c r="D94" s="7" t="n">
        <v>0</v>
      </c>
      <c r="E94" s="7" t="n">
        <v>0</v>
      </c>
      <c r="F94" s="7"/>
    </row>
    <row r="95" customFormat="false" ht="15" hidden="false" customHeight="false" outlineLevel="0" collapsed="false">
      <c r="A95" s="0" t="s">
        <v>88</v>
      </c>
      <c r="B95" s="0" t="s">
        <v>70</v>
      </c>
      <c r="C95" s="7" t="n">
        <v>1.6</v>
      </c>
      <c r="D95" s="7" t="n">
        <v>0</v>
      </c>
      <c r="E95" s="7" t="n">
        <v>0</v>
      </c>
      <c r="F95" s="7"/>
    </row>
    <row r="96" customFormat="false" ht="15" hidden="false" customHeight="false" outlineLevel="0" collapsed="false">
      <c r="A96" s="0" t="s">
        <v>97</v>
      </c>
      <c r="B96" s="0" t="s">
        <v>43</v>
      </c>
      <c r="C96" s="7" t="n">
        <v>3.25</v>
      </c>
      <c r="D96" s="7" t="n">
        <v>0</v>
      </c>
      <c r="E96" s="7" t="n">
        <v>0</v>
      </c>
      <c r="F96" s="7"/>
    </row>
    <row r="97" customFormat="false" ht="15" hidden="false" customHeight="false" outlineLevel="0" collapsed="false">
      <c r="A97" s="0" t="s">
        <v>97</v>
      </c>
      <c r="B97" s="0" t="s">
        <v>47</v>
      </c>
      <c r="C97" s="7" t="n">
        <v>3.5</v>
      </c>
      <c r="D97" s="7" t="n">
        <v>0</v>
      </c>
      <c r="E97" s="7" t="n">
        <v>0</v>
      </c>
      <c r="F97" s="7"/>
    </row>
    <row r="98" customFormat="false" ht="15" hidden="false" customHeight="false" outlineLevel="0" collapsed="false">
      <c r="A98" s="0" t="s">
        <v>97</v>
      </c>
      <c r="B98" s="0" t="s">
        <v>79</v>
      </c>
      <c r="C98" s="7" t="n">
        <v>4.5</v>
      </c>
      <c r="D98" s="7" t="n">
        <v>0</v>
      </c>
      <c r="E98" s="7" t="n">
        <v>0</v>
      </c>
      <c r="F98" s="7"/>
    </row>
    <row r="99" customFormat="false" ht="15" hidden="false" customHeight="false" outlineLevel="0" collapsed="false">
      <c r="A99" s="0" t="s">
        <v>97</v>
      </c>
      <c r="B99" s="0" t="s">
        <v>66</v>
      </c>
      <c r="C99" s="7" t="n">
        <v>3.06870229007634</v>
      </c>
      <c r="D99" s="7" t="n">
        <v>3.3921568627451</v>
      </c>
      <c r="E99" s="7" t="n">
        <v>0</v>
      </c>
      <c r="F99" s="7"/>
    </row>
    <row r="100" customFormat="false" ht="15" hidden="false" customHeight="false" outlineLevel="0" collapsed="false">
      <c r="A100" s="0" t="s">
        <v>102</v>
      </c>
      <c r="B100" s="0" t="s">
        <v>66</v>
      </c>
      <c r="C100" s="7" t="n">
        <v>0</v>
      </c>
      <c r="D100" s="7" t="n">
        <v>2.48788546255507</v>
      </c>
      <c r="E100" s="7" t="n">
        <v>0</v>
      </c>
      <c r="F100" s="7"/>
    </row>
    <row r="101" customFormat="false" ht="15" hidden="false" customHeight="false" outlineLevel="0" collapsed="false">
      <c r="A101" s="0" t="s">
        <v>97</v>
      </c>
      <c r="B101" s="0" t="s">
        <v>54</v>
      </c>
      <c r="C101" s="7" t="n">
        <v>1.04411764705882</v>
      </c>
      <c r="D101" s="7" t="n">
        <v>0</v>
      </c>
      <c r="E101" s="7" t="n">
        <v>0</v>
      </c>
      <c r="F101" s="7"/>
    </row>
    <row r="102" customFormat="false" ht="15" hidden="false" customHeight="false" outlineLevel="0" collapsed="false">
      <c r="A102" s="0" t="s">
        <v>96</v>
      </c>
      <c r="B102" s="0" t="s">
        <v>54</v>
      </c>
      <c r="C102" s="7" t="n">
        <v>0</v>
      </c>
      <c r="D102" s="7" t="n">
        <v>0</v>
      </c>
      <c r="E102" s="7" t="n">
        <v>4</v>
      </c>
      <c r="F102" s="7"/>
    </row>
    <row r="103" customFormat="false" ht="15" hidden="false" customHeight="false" outlineLevel="0" collapsed="false">
      <c r="A103" s="0" t="s">
        <v>97</v>
      </c>
      <c r="B103" s="0" t="s">
        <v>61</v>
      </c>
      <c r="C103" s="7" t="n">
        <v>0.457831325301205</v>
      </c>
      <c r="D103" s="7" t="n">
        <v>0</v>
      </c>
      <c r="E103" s="7" t="n">
        <v>0</v>
      </c>
      <c r="F103"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F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outlineLevelRow="0" outlineLevelCol="0"/>
  <cols>
    <col collapsed="false" customWidth="true" hidden="false" outlineLevel="0" max="1" min="1" style="0" width="33.29"/>
    <col collapsed="false" customWidth="true" hidden="false" outlineLevel="0" max="4" min="2" style="0" width="5.01"/>
    <col collapsed="false" customWidth="true" hidden="true" outlineLevel="0" max="5" min="5" style="0" width="5.28"/>
    <col collapsed="false" customWidth="true" hidden="true" outlineLevel="0" max="6" min="6" style="0" width="5.43"/>
    <col collapsed="false" customWidth="true" hidden="false" outlineLevel="0" max="7" min="7" style="0" width="5.01"/>
    <col collapsed="false" customWidth="true" hidden="true" outlineLevel="0" max="9" min="8" style="0" width="5.01"/>
    <col collapsed="false" customWidth="true" hidden="false" outlineLevel="0" max="10" min="10" style="0" width="5.01"/>
    <col collapsed="false" customWidth="true" hidden="true" outlineLevel="0" max="11" min="11" style="0" width="5.01"/>
    <col collapsed="false" customWidth="true" hidden="true" outlineLevel="0" max="12" min="12" style="0" width="3.98"/>
    <col collapsed="false" customWidth="true" hidden="false" outlineLevel="0" max="13" min="13" style="0" width="5.01"/>
    <col collapsed="false" customWidth="true" hidden="true" outlineLevel="0" max="14" min="14" style="0" width="5.01"/>
    <col collapsed="false" customWidth="true" hidden="true" outlineLevel="0" max="15" min="15" style="0" width="3.98"/>
    <col collapsed="false" customWidth="true" hidden="false" outlineLevel="0" max="16" min="16" style="0" width="5.01"/>
    <col collapsed="false" customWidth="true" hidden="true" outlineLevel="0" max="17" min="17" style="0" width="5.01"/>
    <col collapsed="false" customWidth="true" hidden="true" outlineLevel="0" max="18" min="18" style="0" width="3.98"/>
    <col collapsed="false" customWidth="true" hidden="false" outlineLevel="0" max="19" min="19" style="0" width="5.01"/>
    <col collapsed="false" customWidth="true" hidden="true" outlineLevel="0" max="20" min="20" style="1" width="5.01"/>
    <col collapsed="false" customWidth="true" hidden="true" outlineLevel="0" max="21" min="21" style="1" width="3.98"/>
    <col collapsed="false" customWidth="true" hidden="false" outlineLevel="0" max="22" min="22" style="1" width="5.01"/>
    <col collapsed="false" customWidth="false" hidden="true" outlineLevel="0" max="24" min="23" style="0" width="11.52"/>
    <col collapsed="false" customWidth="true" hidden="false" outlineLevel="0" max="25" min="25" style="0" width="5.01"/>
    <col collapsed="false" customWidth="true" hidden="true" outlineLevel="0" max="26" min="26" style="1" width="5.01"/>
    <col collapsed="false" customWidth="true" hidden="true" outlineLevel="0" max="27" min="27" style="1" width="3.98"/>
    <col collapsed="false" customWidth="true" hidden="false" outlineLevel="0" max="28" min="28" style="1" width="5.01"/>
    <col collapsed="false" customWidth="true" hidden="false" outlineLevel="0" max="29" min="29" style="1" width="5.57"/>
    <col collapsed="false" customWidth="true" hidden="false" outlineLevel="0" max="30" min="30" style="1" width="10.29"/>
    <col collapsed="false" customWidth="true" hidden="false" outlineLevel="0" max="31" min="31" style="1" width="5.01"/>
    <col collapsed="false" customWidth="true" hidden="false" outlineLevel="0" max="32" min="32" style="0" width="14.69"/>
    <col collapsed="false" customWidth="true" hidden="false" outlineLevel="0" max="1025" min="33" style="0" width="8.54"/>
  </cols>
  <sheetData>
    <row r="1" customFormat="false" ht="15" hidden="false" customHeight="false" outlineLevel="0" collapsed="false">
      <c r="A1" s="22" t="s">
        <v>144</v>
      </c>
      <c r="B1" s="3" t="n">
        <v>2018</v>
      </c>
      <c r="C1" s="3"/>
      <c r="D1" s="60" t="s">
        <v>145</v>
      </c>
      <c r="E1" s="3" t="n">
        <v>2017</v>
      </c>
      <c r="F1" s="3"/>
      <c r="G1" s="3"/>
      <c r="H1" s="3" t="n">
        <v>2016</v>
      </c>
      <c r="I1" s="3"/>
      <c r="J1" s="3"/>
      <c r="K1" s="3" t="n">
        <v>2015</v>
      </c>
      <c r="L1" s="3"/>
      <c r="M1" s="3"/>
      <c r="N1" s="3" t="n">
        <v>2014</v>
      </c>
      <c r="O1" s="3"/>
      <c r="P1" s="3"/>
      <c r="Q1" s="3" t="n">
        <v>2013</v>
      </c>
      <c r="R1" s="3"/>
      <c r="S1" s="3"/>
      <c r="T1" s="3" t="n">
        <v>2012</v>
      </c>
      <c r="U1" s="3"/>
      <c r="V1" s="3"/>
      <c r="W1" s="3" t="n">
        <v>2011</v>
      </c>
      <c r="X1" s="3"/>
      <c r="Y1" s="3"/>
      <c r="Z1" s="3" t="n">
        <v>2010</v>
      </c>
      <c r="AA1" s="3"/>
      <c r="AB1" s="3"/>
      <c r="AC1" s="3" t="n">
        <v>2009</v>
      </c>
      <c r="AD1" s="12"/>
      <c r="AE1" s="12"/>
      <c r="AF1" s="3"/>
    </row>
    <row r="2" s="3" customFormat="true" ht="15" hidden="false" customHeight="false" outlineLevel="0" collapsed="false">
      <c r="A2" s="3" t="s">
        <v>146</v>
      </c>
      <c r="B2" s="3" t="s">
        <v>147</v>
      </c>
      <c r="C2" s="3" t="s">
        <v>129</v>
      </c>
      <c r="D2" s="3" t="n">
        <v>2018</v>
      </c>
      <c r="E2" s="3" t="s">
        <v>147</v>
      </c>
      <c r="F2" s="3" t="s">
        <v>129</v>
      </c>
      <c r="G2" s="3" t="n">
        <v>2017</v>
      </c>
      <c r="H2" s="3" t="s">
        <v>147</v>
      </c>
      <c r="I2" s="3" t="s">
        <v>129</v>
      </c>
      <c r="J2" s="3" t="n">
        <v>2016</v>
      </c>
      <c r="K2" s="3" t="s">
        <v>147</v>
      </c>
      <c r="L2" s="3" t="s">
        <v>129</v>
      </c>
      <c r="M2" s="3" t="n">
        <v>2015</v>
      </c>
      <c r="P2" s="3" t="n">
        <v>2014</v>
      </c>
      <c r="S2" s="3" t="n">
        <v>2013</v>
      </c>
      <c r="V2" s="3" t="n">
        <v>2012</v>
      </c>
      <c r="Y2" s="3" t="n">
        <v>2011</v>
      </c>
      <c r="AB2" s="3" t="n">
        <v>2010</v>
      </c>
      <c r="AD2" s="12"/>
      <c r="AE2" s="12" t="n">
        <v>2009</v>
      </c>
    </row>
    <row r="3" customFormat="false" ht="15" hidden="false" customHeight="false" outlineLevel="0" collapsed="false">
      <c r="A3" s="13" t="s">
        <v>87</v>
      </c>
      <c r="B3" s="0" t="n">
        <f aca="false">SUMIFS('2018'!G:G,'2018'!AA:AA,"JRO",'2018'!F:F,A3)</f>
        <v>516</v>
      </c>
      <c r="C3" s="0" t="n">
        <f aca="false">(SUMIFS('2018'!M:M,'2018'!AA:AA,"JRO",'2018'!F:F,A3)+SUMIFS('2018'!N:N,'2018'!AA:AA,"JRO",'2018'!F:F,A3)+SUMIFS('2018'!O:O,'2018'!AA:AA,"JRO",'2018'!F:F,A3)+SUMIFS('2018'!P:P,'2018'!AA:AA,"JRO",'2018'!F:F,A3)+SUMIFS('2018'!Q:Q,'2018'!AA:AA,"JRO",'2018'!F:F,A3)+SUMIFS('2018'!R:R,'2018'!AA:AA,"JRO",'2018'!F:F,A3))</f>
        <v>1271</v>
      </c>
      <c r="D3" s="7" t="n">
        <f aca="false">IFERROR(C3/B3,0)</f>
        <v>2.46317829457364</v>
      </c>
      <c r="E3" s="0" t="n">
        <f aca="false">SUMIFS('2017'!$G:$G,'2017'!$AA:$AA,"JRO",'2017'!$F:$F,$A3)</f>
        <v>535</v>
      </c>
      <c r="F3" s="0" t="n">
        <f aca="false">SUMIFS('2017'!$L:$L,'2017'!$AA:$AA,"JRO",'2017'!$F:$F,$A3)</f>
        <v>1650</v>
      </c>
      <c r="G3" s="0" t="n">
        <f aca="false">IFERROR(F3/E3,0)</f>
        <v>3.08411214953271</v>
      </c>
      <c r="H3" s="0" t="n">
        <f aca="false">SUMIFS('2016'!$G:$G,'2016'!$AA:$AA,"JRO",'2016'!$F:$F,$A3)</f>
        <v>310</v>
      </c>
      <c r="I3" s="0" t="n">
        <f aca="false">SUMIFS('2016'!$L:$L,'2016'!$AA:$AA,"JRO",'2016'!$F:$F,$A3)</f>
        <v>793</v>
      </c>
      <c r="J3" s="7" t="n">
        <f aca="false">IFERROR(I3/H3,0)</f>
        <v>2.55806451612903</v>
      </c>
      <c r="K3" s="0" t="n">
        <f aca="false">SUMIFS('2015'!$G:$G,'2015'!$AA:$AA,"JRO",'2015'!$F:$F,$A3)</f>
        <v>309</v>
      </c>
      <c r="L3" s="0" t="n">
        <f aca="false">SUMIFS('2015'!$L:$L,'2015'!$AA:$AA,"JRO",'2015'!$F:$F,$A3)</f>
        <v>571</v>
      </c>
      <c r="M3" s="7" t="n">
        <f aca="false">IFERROR(L3/K3,0)</f>
        <v>1.84789644012945</v>
      </c>
      <c r="N3" s="0" t="n">
        <f aca="false">SUMIFS('2014'!$G:$G,'2014'!$AA:$AA,"JRO",'2014'!$F:$F,$A3)</f>
        <v>80</v>
      </c>
      <c r="O3" s="0" t="n">
        <f aca="false">SUMIFS('2014'!$L:$L,'2014'!$AA:$AA,"JRO",'2014'!$F:$F,$A3)</f>
        <v>200</v>
      </c>
      <c r="P3" s="7" t="n">
        <f aca="false">IFERROR(O3/N3,0)</f>
        <v>2.5</v>
      </c>
      <c r="Q3" s="0" t="n">
        <f aca="false">SUMIFS('2013'!$G:$G,'2013'!$AA:$AA,"JRO",'2013'!$F:$F,$A3)</f>
        <v>81</v>
      </c>
      <c r="R3" s="0" t="n">
        <f aca="false">SUMIFS('2013'!$L:$L,'2013'!$AA:$AA,"JRO",'2013'!$F:$F,$A3)</f>
        <v>222</v>
      </c>
      <c r="S3" s="7" t="n">
        <f aca="false">IFERROR(R3/Q3,0)</f>
        <v>2.74074074074074</v>
      </c>
      <c r="T3" s="1" t="n">
        <f aca="false">SUMIFS('2012'!$G:$G,'2012'!$AA:$AA,"JRO",'2012'!$F:$F,$A3)</f>
        <v>184</v>
      </c>
      <c r="U3" s="1" t="n">
        <f aca="false">SUMIFS('2012'!$L:$L,'2012'!$AA:$AA,"JRO",'2012'!$F:$F,$A3)</f>
        <v>477</v>
      </c>
      <c r="V3" s="7" t="n">
        <f aca="false">IFERROR(U3/T3,0)</f>
        <v>2.59239130434783</v>
      </c>
      <c r="W3" s="0" t="n">
        <f aca="false">SUMIFS('2011'!$G:$G,'2011'!$AA:$AA,"JRO",'2011'!$F:$F,$A3)</f>
        <v>182</v>
      </c>
      <c r="X3" s="0" t="n">
        <f aca="false">SUMIFS('2011'!$L:$L,'2011'!$AA:$AA,"JRO",'2011'!$F:$F,$A3)</f>
        <v>370</v>
      </c>
      <c r="Y3" s="7" t="n">
        <f aca="false">IFERROR(X3/W3,0)</f>
        <v>2.03296703296703</v>
      </c>
      <c r="Z3" s="1" t="n">
        <f aca="false">SUMIFS('2010'!$G:$G,'2010'!$AA:$AA,"JRO",'2010'!$F:$F,$A3)</f>
        <v>405</v>
      </c>
      <c r="AA3" s="1" t="n">
        <f aca="false">SUMIFS('2010'!$L:$L,'2010'!$AA:$AA,"JRO",'2010'!$F:$F,$A3)</f>
        <v>659</v>
      </c>
      <c r="AB3" s="7" t="n">
        <f aca="false">IFERROR(AA3/Z3,0)</f>
        <v>1.62716049382716</v>
      </c>
      <c r="AC3" s="1" t="n">
        <f aca="false">SUMIFS('2009'!$G:$G,'2009'!$AA:$AA,"JRO",'2009'!$F:$F,$A3)</f>
        <v>211</v>
      </c>
      <c r="AD3" s="1" t="n">
        <f aca="false">SUMIFS('2009'!$L:$L,'2009'!$AA:$AA,"JRO",'2009'!$F:$F,$A3)</f>
        <v>425</v>
      </c>
      <c r="AE3" s="7" t="n">
        <f aca="false">IFERROR(AD3/AC3,0)</f>
        <v>2.01421800947867</v>
      </c>
    </row>
    <row r="4" customFormat="false" ht="15" hidden="false" customHeight="false" outlineLevel="0" collapsed="false">
      <c r="A4" s="13" t="s">
        <v>88</v>
      </c>
      <c r="B4" s="0" t="n">
        <f aca="false">SUMIFS('2018'!G:G,'2018'!AA:AA,"JRO",'2018'!F:F,A4)</f>
        <v>40</v>
      </c>
      <c r="C4" s="0" t="n">
        <f aca="false">(SUMIFS('2018'!M:M,'2018'!AA:AA,"JRO",'2018'!F:F,A4)+SUMIFS('2018'!N:N,'2018'!AA:AA,"JRO",'2018'!F:F,A4)+SUMIFS('2018'!O:O,'2018'!AA:AA,"JRO",'2018'!F:F,A4)+SUMIFS('2018'!P:P,'2018'!AA:AA,"JRO",'2018'!F:F,A4)+SUMIFS('2018'!Q:Q,'2018'!AA:AA,"JRO",'2018'!F:F,A4)+SUMIFS('2018'!R:R,'2018'!AA:AA,"JRO",'2018'!F:F,A4))</f>
        <v>97</v>
      </c>
      <c r="D4" s="7" t="n">
        <f aca="false">IFERROR(C4/B4,0)</f>
        <v>2.425</v>
      </c>
      <c r="E4" s="0" t="n">
        <f aca="false">SUMIFS('2017'!$G:$G,'2017'!$AA:$AA,"JRO",'2017'!$F:$F,$A4)</f>
        <v>108</v>
      </c>
      <c r="F4" s="0" t="n">
        <f aca="false">SUMIFS('2017'!$L:$L,'2017'!$AA:$AA,"JRO",'2017'!$F:$F,$A4)</f>
        <v>347</v>
      </c>
      <c r="G4" s="0" t="n">
        <f aca="false">IFERROR(F4/E4,0)</f>
        <v>3.21296296296296</v>
      </c>
      <c r="H4" s="0" t="n">
        <f aca="false">SUMIFS('2016'!$G:$G,'2016'!$AA:$AA,"JRO",'2016'!$F:$F,$A4)</f>
        <v>122</v>
      </c>
      <c r="I4" s="0" t="n">
        <f aca="false">SUMIFS('2016'!$L:$L,'2016'!$AA:$AA,"JRO",'2016'!$F:$F,$A4)</f>
        <v>274</v>
      </c>
      <c r="J4" s="7" t="n">
        <f aca="false">IFERROR(I4/H4,0)</f>
        <v>2.24590163934426</v>
      </c>
      <c r="K4" s="0" t="n">
        <f aca="false">SUMIFS('2015'!$G:$G,'2015'!$AA:$AA,"JRO",'2015'!$F:$F,$A4)</f>
        <v>37</v>
      </c>
      <c r="L4" s="0" t="n">
        <f aca="false">SUMIFS('2015'!$L:$L,'2015'!$AA:$AA,"JRO",'2015'!$F:$F,$A4)</f>
        <v>121</v>
      </c>
      <c r="M4" s="7" t="n">
        <f aca="false">IFERROR(L4/K4,0)</f>
        <v>3.27027027027027</v>
      </c>
      <c r="N4" s="0" t="n">
        <f aca="false">SUMIFS('2014'!$G:$G,'2014'!$AA:$AA,"JRO",'2014'!$F:$F,$A4)</f>
        <v>46</v>
      </c>
      <c r="O4" s="0" t="n">
        <f aca="false">SUMIFS('2014'!$L:$L,'2014'!$AA:$AA,"JRO",'2014'!$F:$F,$A4)</f>
        <v>131</v>
      </c>
      <c r="P4" s="7" t="n">
        <f aca="false">IFERROR(O4/N4,0)</f>
        <v>2.84782608695652</v>
      </c>
      <c r="Q4" s="0" t="n">
        <f aca="false">SUMIFS('2013'!$G:$G,'2013'!$AA:$AA,"JRO",'2013'!$F:$F,$A4)</f>
        <v>60</v>
      </c>
      <c r="R4" s="0" t="n">
        <f aca="false">SUMIFS('2013'!$L:$L,'2013'!$AA:$AA,"JRO",'2013'!$F:$F,$A4)</f>
        <v>175</v>
      </c>
      <c r="S4" s="7" t="n">
        <f aca="false">IFERROR(R4/Q4,0)</f>
        <v>2.91666666666667</v>
      </c>
      <c r="T4" s="1" t="n">
        <f aca="false">SUMIFS('2012'!$G:$G,'2012'!$AA:$AA,"JRO",'2012'!$F:$F,$A4)</f>
        <v>5</v>
      </c>
      <c r="U4" s="1" t="n">
        <f aca="false">SUMIFS('2012'!$L:$L,'2012'!$AA:$AA,"JRO",'2012'!$F:$F,$A4)</f>
        <v>12</v>
      </c>
      <c r="V4" s="7" t="n">
        <f aca="false">IFERROR(U4/T4,0)</f>
        <v>2.4</v>
      </c>
      <c r="W4" s="0" t="n">
        <f aca="false">SUMIFS('2011'!$G:$G,'2011'!$AA:$AA,"JRO",'2011'!$F:$F,$A4)</f>
        <v>26</v>
      </c>
      <c r="X4" s="0" t="n">
        <f aca="false">SUMIFS('2011'!$L:$L,'2011'!$AA:$AA,"JRO",'2011'!$F:$F,$A4)</f>
        <v>80</v>
      </c>
      <c r="Y4" s="7" t="n">
        <f aca="false">IFERROR(X4/W4,0)</f>
        <v>3.07692307692308</v>
      </c>
      <c r="Z4" s="1" t="n">
        <f aca="false">SUMIFS('2010'!$G:$G,'2010'!$AA:$AA,"JRO",'2010'!$F:$F,$A4)</f>
        <v>5</v>
      </c>
      <c r="AA4" s="1" t="n">
        <f aca="false">SUMIFS('2010'!$L:$L,'2010'!$AA:$AA,"JRO",'2010'!$F:$F,$A4)</f>
        <v>3</v>
      </c>
      <c r="AB4" s="7" t="n">
        <f aca="false">IFERROR(AA4/Z4,0)</f>
        <v>0.6</v>
      </c>
      <c r="AC4" s="1" t="n">
        <f aca="false">SUMIFS('2009'!$G:$G,'2009'!$AA:$AA,"JRO",'2009'!$F:$F,$A4)</f>
        <v>7</v>
      </c>
      <c r="AD4" s="1" t="n">
        <f aca="false">SUMIFS('2009'!$L:$L,'2009'!$AA:$AA,"JRO",'2009'!$F:$F,$A4)</f>
        <v>18</v>
      </c>
      <c r="AE4" s="7" t="n">
        <f aca="false">IFERROR(AD4/AC4,0)</f>
        <v>2.57142857142857</v>
      </c>
    </row>
    <row r="5" customFormat="false" ht="15" hidden="false" customHeight="false" outlineLevel="0" collapsed="false">
      <c r="A5" s="1" t="s">
        <v>89</v>
      </c>
      <c r="B5" s="0" t="n">
        <f aca="false">SUMIFS('2018'!G:G,'2018'!AA:AA,"JRO",'2018'!F:F,A5)</f>
        <v>8</v>
      </c>
      <c r="C5" s="0" t="n">
        <f aca="false">(SUMIFS('2018'!M:M,'2018'!AA:AA,"JRO",'2018'!F:F,A5)+SUMIFS('2018'!N:N,'2018'!AA:AA,"JRO",'2018'!F:F,A5)+SUMIFS('2018'!O:O,'2018'!AA:AA,"JRO",'2018'!F:F,A5)+SUMIFS('2018'!P:P,'2018'!AA:AA,"JRO",'2018'!F:F,A5)+SUMIFS('2018'!Q:Q,'2018'!AA:AA,"JRO",'2018'!F:F,A5)+SUMIFS('2018'!R:R,'2018'!AA:AA,"JRO",'2018'!F:F,A5))</f>
        <v>15</v>
      </c>
      <c r="D5" s="7" t="n">
        <f aca="false">IFERROR(C5/B5,0)</f>
        <v>1.875</v>
      </c>
      <c r="E5" s="0" t="n">
        <f aca="false">SUMIFS('2017'!$G:$G,'2017'!$AA:$AA,"JRO",'2017'!$F:$F,$A5)</f>
        <v>8</v>
      </c>
      <c r="F5" s="0" t="n">
        <f aca="false">SUMIFS('2017'!$L:$L,'2017'!$AA:$AA,"JRO",'2017'!$F:$F,$A5)</f>
        <v>15</v>
      </c>
      <c r="G5" s="0" t="n">
        <f aca="false">IFERROR(F5/E5,0)</f>
        <v>1.875</v>
      </c>
      <c r="H5" s="0" t="n">
        <f aca="false">SUMIFS('2016'!$G:$G,'2016'!$AA:$AA,"JRO",'2016'!$F:$F,$A5)</f>
        <v>8</v>
      </c>
      <c r="I5" s="0" t="n">
        <f aca="false">SUMIFS('2016'!$L:$L,'2016'!$AA:$AA,"JRO",'2016'!$F:$F,$A5)</f>
        <v>22</v>
      </c>
      <c r="J5" s="7" t="n">
        <f aca="false">IFERROR(I5/H5,0)</f>
        <v>2.75</v>
      </c>
      <c r="K5" s="0" t="n">
        <f aca="false">SUMIFS('2015'!$G:$G,'2015'!$AA:$AA,"JRO",'2015'!$F:$F,$A5)</f>
        <v>65</v>
      </c>
      <c r="L5" s="0" t="n">
        <f aca="false">SUMIFS('2015'!$L:$L,'2015'!$AA:$AA,"JRO",'2015'!$F:$F,$A5)</f>
        <v>140</v>
      </c>
      <c r="M5" s="7" t="n">
        <f aca="false">IFERROR(L5/K5,0)</f>
        <v>2.15384615384615</v>
      </c>
      <c r="N5" s="0" t="n">
        <f aca="false">SUMIFS('2014'!$G:$G,'2014'!$AA:$AA,"JRO",'2014'!$F:$F,$A5)</f>
        <v>31</v>
      </c>
      <c r="O5" s="0" t="n">
        <f aca="false">SUMIFS('2014'!$L:$L,'2014'!$AA:$AA,"JRO",'2014'!$F:$F,$A5)</f>
        <v>72</v>
      </c>
      <c r="P5" s="7" t="n">
        <f aca="false">IFERROR(O5/N5,0)</f>
        <v>2.32258064516129</v>
      </c>
      <c r="Q5" s="0" t="n">
        <f aca="false">SUMIFS('2013'!$G:$G,'2013'!$AA:$AA,"JRO",'2013'!$F:$F,$A5)</f>
        <v>42</v>
      </c>
      <c r="R5" s="0" t="n">
        <f aca="false">SUMIFS('2013'!$L:$L,'2013'!$AA:$AA,"JRO",'2013'!$F:$F,$A5)</f>
        <v>94</v>
      </c>
      <c r="S5" s="7" t="n">
        <f aca="false">IFERROR(R5/Q5,0)</f>
        <v>2.23809523809524</v>
      </c>
      <c r="T5" s="1" t="n">
        <f aca="false">SUMIFS('2012'!$G:$G,'2012'!$AA:$AA,"JRO",'2012'!$F:$F,$A5)</f>
        <v>5</v>
      </c>
      <c r="U5" s="1" t="n">
        <f aca="false">SUMIFS('2012'!$L:$L,'2012'!$AA:$AA,"JRO",'2012'!$F:$F,$A5)</f>
        <v>13</v>
      </c>
      <c r="V5" s="7" t="n">
        <f aca="false">IFERROR(U5/T5,0)</f>
        <v>2.6</v>
      </c>
      <c r="W5" s="0" t="n">
        <f aca="false">SUMIFS('2011'!$G:$G,'2011'!$AA:$AA,"JRO",'2011'!$F:$F,$A5)</f>
        <v>3</v>
      </c>
      <c r="X5" s="0" t="n">
        <f aca="false">SUMIFS('2011'!$L:$L,'2011'!$AA:$AA,"JRO",'2011'!$F:$F,$A5)</f>
        <v>8</v>
      </c>
      <c r="Y5" s="7" t="n">
        <f aca="false">IFERROR(X5/W5,0)</f>
        <v>2.66666666666667</v>
      </c>
      <c r="Z5" s="1" t="n">
        <f aca="false">SUMIFS('2010'!$G:$G,'2010'!$AA:$AA,"JRO",'2010'!$F:$F,$A5)</f>
        <v>0</v>
      </c>
      <c r="AA5" s="1" t="n">
        <f aca="false">SUMIFS('2010'!$L:$L,'2010'!$AA:$AA,"JRO",'2010'!$F:$F,$A5)</f>
        <v>2</v>
      </c>
      <c r="AB5" s="7" t="n">
        <f aca="false">IFERROR(AA5/Z5,0)</f>
        <v>0</v>
      </c>
      <c r="AC5" s="1" t="n">
        <f aca="false">SUMIFS('2009'!$G:$G,'2009'!$AA:$AA,"JRO",'2009'!$F:$F,$A5)</f>
        <v>0</v>
      </c>
      <c r="AD5" s="1" t="n">
        <f aca="false">SUMIFS('2009'!$L:$L,'2009'!$AA:$AA,"JRO",'2009'!$F:$F,$A5)</f>
        <v>0</v>
      </c>
      <c r="AE5" s="7" t="n">
        <f aca="false">IFERROR(AD5/AC5,0)</f>
        <v>0</v>
      </c>
    </row>
    <row r="6" customFormat="false" ht="15" hidden="false" customHeight="false" outlineLevel="0" collapsed="false">
      <c r="A6" s="1" t="s">
        <v>90</v>
      </c>
      <c r="B6" s="0" t="n">
        <f aca="false">SUMIFS('2018'!G:G,'2018'!AA:AA,"JRO",'2018'!F:F,A6)</f>
        <v>0</v>
      </c>
      <c r="C6" s="0" t="n">
        <f aca="false">(SUMIFS('2018'!M:M,'2018'!AA:AA,"JRO",'2018'!F:F,A6)+SUMIFS('2018'!N:N,'2018'!AA:AA,"JRO",'2018'!F:F,A6)+SUMIFS('2018'!O:O,'2018'!AA:AA,"JRO",'2018'!F:F,A6)+SUMIFS('2018'!P:P,'2018'!AA:AA,"JRO",'2018'!F:F,A6)+SUMIFS('2018'!Q:Q,'2018'!AA:AA,"JRO",'2018'!F:F,A6)+SUMIFS('2018'!R:R,'2018'!AA:AA,"JRO",'2018'!F:F,A6))</f>
        <v>0</v>
      </c>
      <c r="D6" s="7" t="n">
        <f aca="false">IFERROR(C6/B6,0)</f>
        <v>0</v>
      </c>
      <c r="E6" s="0" t="n">
        <f aca="false">SUMIFS('2017'!$G:$G,'2017'!$AA:$AA,"JRO",'2017'!$F:$F,$A6)</f>
        <v>0</v>
      </c>
      <c r="F6" s="0" t="n">
        <f aca="false">SUMIFS('2017'!$L:$L,'2017'!$AA:$AA,"JRO",'2017'!$F:$F,$A6)</f>
        <v>0</v>
      </c>
      <c r="G6" s="0" t="n">
        <f aca="false">IFERROR(F6/E6,0)</f>
        <v>0</v>
      </c>
      <c r="H6" s="0" t="n">
        <f aca="false">SUMIFS('2016'!$G:$G,'2016'!$AA:$AA,"JRO",'2016'!$F:$F,$A6)</f>
        <v>0</v>
      </c>
      <c r="I6" s="0" t="n">
        <f aca="false">SUMIFS('2016'!$L:$L,'2016'!$AA:$AA,"JRO",'2016'!$F:$F,$A6)</f>
        <v>0</v>
      </c>
      <c r="J6" s="7" t="n">
        <f aca="false">IFERROR(I6/H6,0)</f>
        <v>0</v>
      </c>
      <c r="K6" s="0" t="n">
        <f aca="false">SUMIFS('2015'!$G:$G,'2015'!$AA:$AA,"JRO",'2015'!$F:$F,$A6)</f>
        <v>4</v>
      </c>
      <c r="L6" s="0" t="n">
        <f aca="false">SUMIFS('2015'!$L:$L,'2015'!$AA:$AA,"JRO",'2015'!$F:$F,$A6)</f>
        <v>4</v>
      </c>
      <c r="M6" s="7" t="n">
        <f aca="false">IFERROR(L6/K6,0)</f>
        <v>1</v>
      </c>
      <c r="N6" s="0" t="n">
        <f aca="false">SUMIFS('2014'!$G:$G,'2014'!$AA:$AA,"JRO",'2014'!$F:$F,$A6)</f>
        <v>0</v>
      </c>
      <c r="O6" s="0" t="n">
        <f aca="false">SUMIFS('2014'!$L:$L,'2014'!$AA:$AA,"JRO",'2014'!$F:$F,$A6)</f>
        <v>0</v>
      </c>
      <c r="P6" s="7" t="n">
        <f aca="false">IFERROR(O6/N6,0)</f>
        <v>0</v>
      </c>
      <c r="Q6" s="0" t="n">
        <f aca="false">SUMIFS('2013'!$G:$G,'2013'!$AA:$AA,"JRO",'2013'!$F:$F,$A6)</f>
        <v>0</v>
      </c>
      <c r="R6" s="0" t="n">
        <f aca="false">SUMIFS('2013'!$L:$L,'2013'!$AA:$AA,"JRO",'2013'!$F:$F,$A6)</f>
        <v>1</v>
      </c>
      <c r="S6" s="7" t="n">
        <f aca="false">IFERROR(R6/Q6,0)</f>
        <v>0</v>
      </c>
      <c r="T6" s="1" t="n">
        <f aca="false">SUMIFS('2012'!$G:$G,'2012'!$AA:$AA,"JRO",'2012'!$F:$F,$A6)</f>
        <v>0</v>
      </c>
      <c r="U6" s="1" t="n">
        <f aca="false">SUMIFS('2012'!$L:$L,'2012'!$AA:$AA,"JRO",'2012'!$F:$F,$A6)</f>
        <v>0</v>
      </c>
      <c r="V6" s="7" t="n">
        <f aca="false">IFERROR(U6/T6,0)</f>
        <v>0</v>
      </c>
      <c r="W6" s="0" t="n">
        <f aca="false">SUMIFS('2011'!$G:$G,'2011'!$AA:$AA,"JRO",'2011'!$F:$F,$A6)</f>
        <v>0</v>
      </c>
      <c r="X6" s="0" t="n">
        <f aca="false">SUMIFS('2011'!$L:$L,'2011'!$AA:$AA,"JRO",'2011'!$F:$F,$A6)</f>
        <v>0</v>
      </c>
      <c r="Y6" s="7" t="n">
        <f aca="false">IFERROR(X6/W6,0)</f>
        <v>0</v>
      </c>
      <c r="Z6" s="1" t="n">
        <f aca="false">SUMIFS('2010'!$G:$G,'2010'!$AA:$AA,"JRO",'2010'!$F:$F,$A6)</f>
        <v>0</v>
      </c>
      <c r="AA6" s="1" t="n">
        <f aca="false">SUMIFS('2010'!$L:$L,'2010'!$AA:$AA,"JRO",'2010'!$F:$F,$A6)</f>
        <v>0</v>
      </c>
      <c r="AB6" s="7" t="n">
        <f aca="false">IFERROR(AA6/Z6,0)</f>
        <v>0</v>
      </c>
      <c r="AC6" s="1" t="n">
        <f aca="false">SUMIFS('2009'!$G:$G,'2009'!$AA:$AA,"JRO",'2009'!$F:$F,$A6)</f>
        <v>0</v>
      </c>
      <c r="AD6" s="1" t="n">
        <f aca="false">SUMIFS('2009'!$L:$L,'2009'!$AA:$AA,"JRO",'2009'!$F:$F,$A6)</f>
        <v>0</v>
      </c>
      <c r="AE6" s="7" t="n">
        <f aca="false">IFERROR(AD6/AC6,0)</f>
        <v>0</v>
      </c>
    </row>
    <row r="7" customFormat="false" ht="15" hidden="false" customHeight="false" outlineLevel="0" collapsed="false">
      <c r="A7" s="1" t="s">
        <v>91</v>
      </c>
      <c r="B7" s="0" t="n">
        <f aca="false">SUMIFS('2018'!G:G,'2018'!AA:AA,"JRO",'2018'!F:F,A7)</f>
        <v>0</v>
      </c>
      <c r="C7" s="0" t="n">
        <f aca="false">(SUMIFS('2018'!M:M,'2018'!AA:AA,"JRO",'2018'!F:F,A7)+SUMIFS('2018'!N:N,'2018'!AA:AA,"JRO",'2018'!F:F,A7)+SUMIFS('2018'!O:O,'2018'!AA:AA,"JRO",'2018'!F:F,A7)+SUMIFS('2018'!P:P,'2018'!AA:AA,"JRO",'2018'!F:F,A7)+SUMIFS('2018'!Q:Q,'2018'!AA:AA,"JRO",'2018'!F:F,A7)+SUMIFS('2018'!R:R,'2018'!AA:AA,"JRO",'2018'!F:F,A7))</f>
        <v>0</v>
      </c>
      <c r="D7" s="7" t="n">
        <f aca="false">IFERROR(C7/B7,0)</f>
        <v>0</v>
      </c>
      <c r="E7" s="0" t="n">
        <f aca="false">SUMIFS('2017'!$G:$G,'2017'!$AA:$AA,"JRO",'2017'!$F:$F,$A7)</f>
        <v>0</v>
      </c>
      <c r="F7" s="0" t="n">
        <f aca="false">SUMIFS('2017'!$L:$L,'2017'!$AA:$AA,"JRO",'2017'!$F:$F,$A7)</f>
        <v>0</v>
      </c>
      <c r="G7" s="0" t="n">
        <f aca="false">IFERROR(F7/E7,0)</f>
        <v>0</v>
      </c>
      <c r="H7" s="0" t="n">
        <f aca="false">SUMIFS('2016'!$G:$G,'2016'!$AA:$AA,"JRO",'2016'!$F:$F,$A7)</f>
        <v>0</v>
      </c>
      <c r="I7" s="0" t="n">
        <f aca="false">SUMIFS('2016'!$L:$L,'2016'!$AA:$AA,"JRO",'2016'!$F:$F,$A7)</f>
        <v>0</v>
      </c>
      <c r="J7" s="7" t="n">
        <f aca="false">IFERROR(I7/H7,0)</f>
        <v>0</v>
      </c>
      <c r="K7" s="0" t="n">
        <f aca="false">SUMIFS('2015'!$G:$G,'2015'!$AA:$AA,"JRO",'2015'!$F:$F,$A7)</f>
        <v>0</v>
      </c>
      <c r="L7" s="0" t="n">
        <f aca="false">SUMIFS('2015'!$L:$L,'2015'!$AA:$AA,"JRO",'2015'!$F:$F,$A7)</f>
        <v>0</v>
      </c>
      <c r="M7" s="7" t="n">
        <f aca="false">IFERROR(L7/K7,0)</f>
        <v>0</v>
      </c>
      <c r="N7" s="0" t="n">
        <f aca="false">SUMIFS('2014'!$G:$G,'2014'!$AA:$AA,"JRO",'2014'!$F:$F,$A7)</f>
        <v>0</v>
      </c>
      <c r="O7" s="0" t="n">
        <f aca="false">SUMIFS('2014'!$L:$L,'2014'!$AA:$AA,"JRO",'2014'!$F:$F,$A7)</f>
        <v>0</v>
      </c>
      <c r="P7" s="7" t="n">
        <f aca="false">IFERROR(O7/N7,0)</f>
        <v>0</v>
      </c>
      <c r="Q7" s="0" t="n">
        <f aca="false">SUMIFS('2013'!$G:$G,'2013'!$AA:$AA,"JRO",'2013'!$F:$F,$A7)</f>
        <v>0</v>
      </c>
      <c r="R7" s="0" t="n">
        <f aca="false">SUMIFS('2013'!$L:$L,'2013'!$AA:$AA,"JRO",'2013'!$F:$F,$A7)</f>
        <v>0</v>
      </c>
      <c r="S7" s="7" t="n">
        <f aca="false">IFERROR(R7/Q7,0)</f>
        <v>0</v>
      </c>
      <c r="T7" s="1" t="n">
        <f aca="false">SUMIFS('2012'!$G:$G,'2012'!$AA:$AA,"JRO",'2012'!$F:$F,$A7)</f>
        <v>0</v>
      </c>
      <c r="U7" s="1" t="n">
        <f aca="false">SUMIFS('2012'!$L:$L,'2012'!$AA:$AA,"JRO",'2012'!$F:$F,$A7)</f>
        <v>0</v>
      </c>
      <c r="V7" s="7" t="n">
        <f aca="false">IFERROR(U7/T7,0)</f>
        <v>0</v>
      </c>
      <c r="W7" s="0" t="n">
        <f aca="false">SUMIFS('2011'!$G:$G,'2011'!$AA:$AA,"JRO",'2011'!$F:$F,$A7)</f>
        <v>0</v>
      </c>
      <c r="X7" s="0" t="n">
        <f aca="false">SUMIFS('2011'!$L:$L,'2011'!$AA:$AA,"JRO",'2011'!$F:$F,$A7)</f>
        <v>0</v>
      </c>
      <c r="Y7" s="7" t="n">
        <f aca="false">IFERROR(X7/W7,0)</f>
        <v>0</v>
      </c>
      <c r="Z7" s="1" t="n">
        <f aca="false">SUMIFS('2010'!$G:$G,'2010'!$AA:$AA,"JRO",'2010'!$F:$F,$A7)</f>
        <v>3</v>
      </c>
      <c r="AA7" s="1" t="n">
        <f aca="false">SUMIFS('2010'!$L:$L,'2010'!$AA:$AA,"JRO",'2010'!$F:$F,$A7)</f>
        <v>6</v>
      </c>
      <c r="AB7" s="7" t="n">
        <f aca="false">IFERROR(AA7/Z7,0)</f>
        <v>2</v>
      </c>
      <c r="AC7" s="1" t="n">
        <f aca="false">SUMIFS('2009'!$G:$G,'2009'!$AA:$AA,"JRO",'2009'!$F:$F,$A7)</f>
        <v>3</v>
      </c>
      <c r="AD7" s="1" t="n">
        <f aca="false">SUMIFS('2009'!$L:$L,'2009'!$AA:$AA,"JRO",'2009'!$F:$F,$A7)</f>
        <v>11</v>
      </c>
      <c r="AE7" s="7" t="n">
        <f aca="false">IFERROR(AD7/AC7,0)</f>
        <v>3.66666666666667</v>
      </c>
    </row>
    <row r="8" customFormat="false" ht="15" hidden="false" customHeight="false" outlineLevel="0" collapsed="false">
      <c r="A8" s="1" t="s">
        <v>92</v>
      </c>
      <c r="B8" s="0" t="n">
        <f aca="false">SUMIFS('2018'!G:G,'2018'!AA:AA,"JRO",'2018'!F:F,A8)</f>
        <v>0</v>
      </c>
      <c r="C8" s="0" t="n">
        <f aca="false">(SUMIFS('2018'!M:M,'2018'!AA:AA,"JRO",'2018'!F:F,A8)+SUMIFS('2018'!N:N,'2018'!AA:AA,"JRO",'2018'!F:F,A8)+SUMIFS('2018'!O:O,'2018'!AA:AA,"JRO",'2018'!F:F,A8)+SUMIFS('2018'!P:P,'2018'!AA:AA,"JRO",'2018'!F:F,A8)+SUMIFS('2018'!Q:Q,'2018'!AA:AA,"JRO",'2018'!F:F,A8)+SUMIFS('2018'!R:R,'2018'!AA:AA,"JRO",'2018'!F:F,A8))</f>
        <v>5</v>
      </c>
      <c r="D8" s="7" t="n">
        <f aca="false">IFERROR(C8/B8,0)</f>
        <v>0</v>
      </c>
      <c r="E8" s="0" t="n">
        <f aca="false">SUMIFS('2017'!$G:$G,'2017'!$AA:$AA,"JRO",'2017'!$F:$F,$A8)</f>
        <v>3</v>
      </c>
      <c r="F8" s="0" t="n">
        <f aca="false">SUMIFS('2017'!$L:$L,'2017'!$AA:$AA,"JRO",'2017'!$F:$F,$A8)</f>
        <v>14</v>
      </c>
      <c r="G8" s="0" t="n">
        <f aca="false">IFERROR(F8/E8,0)</f>
        <v>4.66666666666667</v>
      </c>
      <c r="H8" s="0" t="n">
        <f aca="false">SUMIFS('2016'!$G:$G,'2016'!$AA:$AA,"JRO",'2016'!$F:$F,$A8)</f>
        <v>0</v>
      </c>
      <c r="I8" s="0" t="n">
        <f aca="false">SUMIFS('2016'!$L:$L,'2016'!$AA:$AA,"JRO",'2016'!$F:$F,$A8)</f>
        <v>0</v>
      </c>
      <c r="J8" s="7" t="n">
        <f aca="false">IFERROR(I8/H8,0)</f>
        <v>0</v>
      </c>
      <c r="K8" s="0" t="n">
        <f aca="false">SUMIFS('2015'!$G:$G,'2015'!$AA:$AA,"JRO",'2015'!$F:$F,$A8)</f>
        <v>1</v>
      </c>
      <c r="L8" s="0" t="n">
        <f aca="false">SUMIFS('2015'!$L:$L,'2015'!$AA:$AA,"JRO",'2015'!$F:$F,$A8)</f>
        <v>3</v>
      </c>
      <c r="M8" s="7" t="n">
        <f aca="false">IFERROR(L8/K8,0)</f>
        <v>3</v>
      </c>
      <c r="N8" s="0" t="n">
        <f aca="false">SUMIFS('2014'!$G:$G,'2014'!$AA:$AA,"JRO",'2014'!$F:$F,$A8)</f>
        <v>0</v>
      </c>
      <c r="O8" s="0" t="n">
        <f aca="false">SUMIFS('2014'!$L:$L,'2014'!$AA:$AA,"JRO",'2014'!$F:$F,$A8)</f>
        <v>0</v>
      </c>
      <c r="P8" s="7" t="n">
        <f aca="false">IFERROR(O8/N8,0)</f>
        <v>0</v>
      </c>
      <c r="Q8" s="0" t="n">
        <f aca="false">SUMIFS('2013'!$G:$G,'2013'!$AA:$AA,"JRO",'2013'!$F:$F,$A8)</f>
        <v>0</v>
      </c>
      <c r="R8" s="0" t="n">
        <f aca="false">SUMIFS('2013'!$L:$L,'2013'!$AA:$AA,"JRO",'2013'!$F:$F,$A8)</f>
        <v>0</v>
      </c>
      <c r="S8" s="7" t="n">
        <f aca="false">IFERROR(R8/Q8,0)</f>
        <v>0</v>
      </c>
      <c r="T8" s="1" t="n">
        <f aca="false">SUMIFS('2012'!$G:$G,'2012'!$AA:$AA,"JRO",'2012'!$F:$F,$A8)</f>
        <v>1</v>
      </c>
      <c r="U8" s="1" t="n">
        <f aca="false">SUMIFS('2012'!$L:$L,'2012'!$AA:$AA,"JRO",'2012'!$F:$F,$A8)</f>
        <v>3</v>
      </c>
      <c r="V8" s="7" t="n">
        <f aca="false">IFERROR(U8/T8,0)</f>
        <v>3</v>
      </c>
      <c r="W8" s="0" t="n">
        <f aca="false">SUMIFS('2011'!$G:$G,'2011'!$AA:$AA,"JRO",'2011'!$F:$F,$A8)</f>
        <v>1</v>
      </c>
      <c r="X8" s="0" t="n">
        <f aca="false">SUMIFS('2011'!$L:$L,'2011'!$AA:$AA,"JRO",'2011'!$F:$F,$A8)</f>
        <v>2</v>
      </c>
      <c r="Y8" s="7" t="n">
        <f aca="false">IFERROR(X8/W8,0)</f>
        <v>2</v>
      </c>
      <c r="Z8" s="1" t="n">
        <f aca="false">SUMIFS('2010'!$G:$G,'2010'!$AA:$AA,"JRO",'2010'!$F:$F,$A8)</f>
        <v>2</v>
      </c>
      <c r="AA8" s="1" t="n">
        <f aca="false">SUMIFS('2010'!$L:$L,'2010'!$AA:$AA,"JRO",'2010'!$F:$F,$A8)</f>
        <v>4</v>
      </c>
      <c r="AB8" s="7" t="n">
        <f aca="false">IFERROR(AA8/Z8,0)</f>
        <v>2</v>
      </c>
      <c r="AC8" s="1" t="n">
        <f aca="false">SUMIFS('2009'!$G:$G,'2009'!$AA:$AA,"JRO",'2009'!$F:$F,$A8)</f>
        <v>4</v>
      </c>
      <c r="AD8" s="1" t="n">
        <f aca="false">SUMIFS('2009'!$L:$L,'2009'!$AA:$AA,"JRO",'2009'!$F:$F,$A8)</f>
        <v>8</v>
      </c>
      <c r="AE8" s="7" t="n">
        <f aca="false">IFERROR(AD8/AC8,0)</f>
        <v>2</v>
      </c>
    </row>
    <row r="9" customFormat="false" ht="15" hidden="false" customHeight="false" outlineLevel="0" collapsed="false">
      <c r="A9" s="1" t="s">
        <v>93</v>
      </c>
      <c r="B9" s="0" t="n">
        <f aca="false">SUMIFS('2018'!G:G,'2018'!AA:AA,"JRO",'2018'!F:F,A9)</f>
        <v>0</v>
      </c>
      <c r="C9" s="0" t="n">
        <f aca="false">(SUMIFS('2018'!M:M,'2018'!AA:AA,"JRO",'2018'!F:F,A9)+SUMIFS('2018'!N:N,'2018'!AA:AA,"JRO",'2018'!F:F,A9)+SUMIFS('2018'!O:O,'2018'!AA:AA,"JRO",'2018'!F:F,A9)+SUMIFS('2018'!P:P,'2018'!AA:AA,"JRO",'2018'!F:F,A9)+SUMIFS('2018'!Q:Q,'2018'!AA:AA,"JRO",'2018'!F:F,A9)+SUMIFS('2018'!R:R,'2018'!AA:AA,"JRO",'2018'!F:F,A9))</f>
        <v>0</v>
      </c>
      <c r="D9" s="7" t="n">
        <f aca="false">IFERROR(C9/B9,0)</f>
        <v>0</v>
      </c>
      <c r="E9" s="0" t="n">
        <f aca="false">SUMIFS('2017'!$G:$G,'2017'!$AA:$AA,"JRO",'2017'!$F:$F,$A9)</f>
        <v>11</v>
      </c>
      <c r="F9" s="0" t="n">
        <f aca="false">SUMIFS('2017'!$L:$L,'2017'!$AA:$AA,"JRO",'2017'!$F:$F,$A9)</f>
        <v>30</v>
      </c>
      <c r="G9" s="0" t="n">
        <f aca="false">IFERROR(F9/E9,0)</f>
        <v>2.72727272727273</v>
      </c>
      <c r="H9" s="0" t="n">
        <f aca="false">SUMIFS('2016'!$G:$G,'2016'!$AA:$AA,"JRO",'2016'!$F:$F,$A9)</f>
        <v>9</v>
      </c>
      <c r="I9" s="0" t="n">
        <f aca="false">SUMIFS('2016'!$L:$L,'2016'!$AA:$AA,"JRO",'2016'!$F:$F,$A9)</f>
        <v>21</v>
      </c>
      <c r="J9" s="7" t="n">
        <f aca="false">IFERROR(I9/H9,0)</f>
        <v>2.33333333333333</v>
      </c>
      <c r="K9" s="0" t="n">
        <f aca="false">SUMIFS('2015'!$G:$G,'2015'!$AA:$AA,"JRO",'2015'!$F:$F,$A9)</f>
        <v>5</v>
      </c>
      <c r="L9" s="0" t="n">
        <f aca="false">SUMIFS('2015'!$L:$L,'2015'!$AA:$AA,"JRO",'2015'!$F:$F,$A9)</f>
        <v>14</v>
      </c>
      <c r="M9" s="7" t="n">
        <f aca="false">IFERROR(L9/K9,0)</f>
        <v>2.8</v>
      </c>
      <c r="N9" s="0" t="n">
        <f aca="false">SUMIFS('2014'!$G:$G,'2014'!$AA:$AA,"JRO",'2014'!$F:$F,$A9)</f>
        <v>13</v>
      </c>
      <c r="O9" s="0" t="n">
        <f aca="false">SUMIFS('2014'!$L:$L,'2014'!$AA:$AA,"JRO",'2014'!$F:$F,$A9)</f>
        <v>38</v>
      </c>
      <c r="P9" s="7" t="n">
        <f aca="false">IFERROR(O9/N9,0)</f>
        <v>2.92307692307692</v>
      </c>
      <c r="Q9" s="0" t="n">
        <f aca="false">SUMIFS('2013'!$G:$G,'2013'!$AA:$AA,"JRO",'2013'!$F:$F,$A9)</f>
        <v>5</v>
      </c>
      <c r="R9" s="0" t="n">
        <f aca="false">SUMIFS('2013'!$L:$L,'2013'!$AA:$AA,"JRO",'2013'!$F:$F,$A9)</f>
        <v>13</v>
      </c>
      <c r="S9" s="7" t="n">
        <f aca="false">IFERROR(R9/Q9,0)</f>
        <v>2.6</v>
      </c>
      <c r="T9" s="1" t="n">
        <f aca="false">SUMIFS('2012'!$G:$G,'2012'!$AA:$AA,"JRO",'2012'!$F:$F,$A9)</f>
        <v>0</v>
      </c>
      <c r="U9" s="1" t="n">
        <f aca="false">SUMIFS('2012'!$L:$L,'2012'!$AA:$AA,"JRO",'2012'!$F:$F,$A9)</f>
        <v>1</v>
      </c>
      <c r="V9" s="7" t="n">
        <f aca="false">IFERROR(U9/T9,0)</f>
        <v>0</v>
      </c>
      <c r="W9" s="0" t="n">
        <f aca="false">SUMIFS('2011'!$G:$G,'2011'!$AA:$AA,"JRO",'2011'!$F:$F,$A9)</f>
        <v>9</v>
      </c>
      <c r="X9" s="0" t="n">
        <f aca="false">SUMIFS('2011'!$L:$L,'2011'!$AA:$AA,"JRO",'2011'!$F:$F,$A9)</f>
        <v>25</v>
      </c>
      <c r="Y9" s="7" t="n">
        <f aca="false">IFERROR(X9/W9,0)</f>
        <v>2.77777777777778</v>
      </c>
      <c r="Z9" s="1" t="n">
        <f aca="false">SUMIFS('2010'!$G:$G,'2010'!$AA:$AA,"JRO",'2010'!$F:$F,$A9)</f>
        <v>0</v>
      </c>
      <c r="AA9" s="1" t="n">
        <f aca="false">SUMIFS('2010'!$L:$L,'2010'!$AA:$AA,"JRO",'2010'!$F:$F,$A9)</f>
        <v>0</v>
      </c>
      <c r="AB9" s="7" t="n">
        <f aca="false">IFERROR(AA9/Z9,0)</f>
        <v>0</v>
      </c>
      <c r="AC9" s="1" t="n">
        <f aca="false">SUMIFS('2009'!$G:$G,'2009'!$AA:$AA,"JRO",'2009'!$F:$F,$A9)</f>
        <v>0</v>
      </c>
      <c r="AD9" s="1" t="n">
        <f aca="false">SUMIFS('2009'!$L:$L,'2009'!$AA:$AA,"JRO",'2009'!$F:$F,$A9)</f>
        <v>0</v>
      </c>
      <c r="AE9" s="7" t="n">
        <f aca="false">IFERROR(AD9/AC9,0)</f>
        <v>0</v>
      </c>
    </row>
    <row r="10" customFormat="false" ht="15" hidden="false" customHeight="false" outlineLevel="0" collapsed="false">
      <c r="A10" s="1" t="s">
        <v>94</v>
      </c>
      <c r="B10" s="0" t="n">
        <f aca="false">SUMIFS('2018'!G:G,'2018'!AA:AA,"JRO",'2018'!F:F,A10)</f>
        <v>0</v>
      </c>
      <c r="C10" s="0" t="n">
        <f aca="false">(SUMIFS('2018'!M:M,'2018'!AA:AA,"JRO",'2018'!F:F,A10)+SUMIFS('2018'!N:N,'2018'!AA:AA,"JRO",'2018'!F:F,A10)+SUMIFS('2018'!O:O,'2018'!AA:AA,"JRO",'2018'!F:F,A10)+SUMIFS('2018'!P:P,'2018'!AA:AA,"JRO",'2018'!F:F,A10)+SUMIFS('2018'!Q:Q,'2018'!AA:AA,"JRO",'2018'!F:F,A10)+SUMIFS('2018'!R:R,'2018'!AA:AA,"JRO",'2018'!F:F,A10))</f>
        <v>0</v>
      </c>
      <c r="D10" s="7" t="n">
        <f aca="false">IFERROR(C10/B10,0)</f>
        <v>0</v>
      </c>
      <c r="E10" s="0" t="n">
        <f aca="false">SUMIFS('2017'!$G:$G,'2017'!$AA:$AA,"JRO",'2017'!$F:$F,$A10)</f>
        <v>0</v>
      </c>
      <c r="F10" s="0" t="n">
        <f aca="false">SUMIFS('2017'!$L:$L,'2017'!$AA:$AA,"JRO",'2017'!$F:$F,$A10)</f>
        <v>0</v>
      </c>
      <c r="G10" s="0" t="n">
        <f aca="false">IFERROR(F10/E10,0)</f>
        <v>0</v>
      </c>
      <c r="H10" s="0" t="n">
        <f aca="false">SUMIFS('2016'!$G:$G,'2016'!$AA:$AA,"JRO",'2016'!$F:$F,$A10)</f>
        <v>0</v>
      </c>
      <c r="I10" s="0" t="n">
        <f aca="false">SUMIFS('2016'!$L:$L,'2016'!$AA:$AA,"JRO",'2016'!$F:$F,$A10)</f>
        <v>0</v>
      </c>
      <c r="J10" s="7" t="n">
        <f aca="false">IFERROR(I10/H10,0)</f>
        <v>0</v>
      </c>
      <c r="K10" s="0" t="n">
        <f aca="false">SUMIFS('2015'!$G:$G,'2015'!$AA:$AA,"JRO",'2015'!$F:$F,$A10)</f>
        <v>2</v>
      </c>
      <c r="L10" s="0" t="n">
        <f aca="false">SUMIFS('2015'!$L:$L,'2015'!$AA:$AA,"JRO",'2015'!$F:$F,$A10)</f>
        <v>4</v>
      </c>
      <c r="M10" s="7" t="n">
        <f aca="false">IFERROR(L10/K10,0)</f>
        <v>2</v>
      </c>
      <c r="N10" s="0" t="n">
        <f aca="false">SUMIFS('2014'!$G:$G,'2014'!$AA:$AA,"JRO",'2014'!$F:$F,$A10)</f>
        <v>0</v>
      </c>
      <c r="O10" s="0" t="n">
        <f aca="false">SUMIFS('2014'!$L:$L,'2014'!$AA:$AA,"JRO",'2014'!$F:$F,$A10)</f>
        <v>0</v>
      </c>
      <c r="P10" s="7" t="n">
        <f aca="false">IFERROR(O10/N10,0)</f>
        <v>0</v>
      </c>
      <c r="Q10" s="0" t="n">
        <f aca="false">SUMIFS('2013'!$G:$G,'2013'!$AA:$AA,"JRO",'2013'!$F:$F,$A10)</f>
        <v>0</v>
      </c>
      <c r="R10" s="0" t="n">
        <f aca="false">SUMIFS('2013'!$L:$L,'2013'!$AA:$AA,"JRO",'2013'!$F:$F,$A10)</f>
        <v>1</v>
      </c>
      <c r="S10" s="7" t="n">
        <f aca="false">IFERROR(R10/Q10,0)</f>
        <v>0</v>
      </c>
      <c r="T10" s="1" t="n">
        <f aca="false">SUMIFS('2012'!$G:$G,'2012'!$AA:$AA,"JRO",'2012'!$F:$F,$A10)</f>
        <v>0</v>
      </c>
      <c r="U10" s="1" t="n">
        <f aca="false">SUMIFS('2012'!$L:$L,'2012'!$AA:$AA,"JRO",'2012'!$F:$F,$A10)</f>
        <v>0</v>
      </c>
      <c r="V10" s="7" t="n">
        <f aca="false">IFERROR(U10/T10,0)</f>
        <v>0</v>
      </c>
      <c r="W10" s="0" t="n">
        <f aca="false">SUMIFS('2011'!$G:$G,'2011'!$AA:$AA,"JRO",'2011'!$F:$F,$A10)</f>
        <v>0</v>
      </c>
      <c r="X10" s="0" t="n">
        <f aca="false">SUMIFS('2011'!$L:$L,'2011'!$AA:$AA,"JRO",'2011'!$F:$F,$A10)</f>
        <v>0</v>
      </c>
      <c r="Y10" s="7" t="n">
        <f aca="false">IFERROR(X10/W10,0)</f>
        <v>0</v>
      </c>
      <c r="Z10" s="1" t="n">
        <f aca="false">SUMIFS('2010'!$G:$G,'2010'!$AA:$AA,"JRO",'2010'!$F:$F,$A10)</f>
        <v>0</v>
      </c>
      <c r="AA10" s="1" t="n">
        <f aca="false">SUMIFS('2010'!$L:$L,'2010'!$AA:$AA,"JRO",'2010'!$F:$F,$A10)</f>
        <v>0</v>
      </c>
      <c r="AB10" s="7" t="n">
        <f aca="false">IFERROR(AA10/Z10,0)</f>
        <v>0</v>
      </c>
      <c r="AC10" s="1" t="n">
        <f aca="false">SUMIFS('2009'!$G:$G,'2009'!$AA:$AA,"JRO",'2009'!$F:$F,$A10)</f>
        <v>0</v>
      </c>
      <c r="AD10" s="1" t="n">
        <f aca="false">SUMIFS('2009'!$L:$L,'2009'!$AA:$AA,"JRO",'2009'!$F:$F,$A10)</f>
        <v>0</v>
      </c>
      <c r="AE10" s="7" t="n">
        <f aca="false">IFERROR(AD10/AC10,0)</f>
        <v>0</v>
      </c>
    </row>
    <row r="11" customFormat="false" ht="15" hidden="false" customHeight="false" outlineLevel="0" collapsed="false">
      <c r="A11" s="13" t="s">
        <v>95</v>
      </c>
      <c r="B11" s="0" t="n">
        <f aca="false">SUMIFS('2018'!G:G,'2018'!AA:AA,"JRO",'2018'!F:F,A11)</f>
        <v>23</v>
      </c>
      <c r="C11" s="0" t="n">
        <f aca="false">(SUMIFS('2018'!M:M,'2018'!AA:AA,"JRO",'2018'!F:F,A11)+SUMIFS('2018'!N:N,'2018'!AA:AA,"JRO",'2018'!F:F,A11)+SUMIFS('2018'!O:O,'2018'!AA:AA,"JRO",'2018'!F:F,A11)+SUMIFS('2018'!P:P,'2018'!AA:AA,"JRO",'2018'!F:F,A11)+SUMIFS('2018'!Q:Q,'2018'!AA:AA,"JRO",'2018'!F:F,A11)+SUMIFS('2018'!R:R,'2018'!AA:AA,"JRO",'2018'!F:F,A11))</f>
        <v>68</v>
      </c>
      <c r="D11" s="7" t="n">
        <f aca="false">IFERROR(C11/B11,0)</f>
        <v>2.95652173913043</v>
      </c>
      <c r="E11" s="0" t="n">
        <f aca="false">SUMIFS('2017'!$G:$G,'2017'!$AA:$AA,"JRO",'2017'!$F:$F,$A11)</f>
        <v>60</v>
      </c>
      <c r="F11" s="0" t="n">
        <f aca="false">SUMIFS('2017'!$L:$L,'2017'!$AA:$AA,"JRO",'2017'!$F:$F,$A11)</f>
        <v>210</v>
      </c>
      <c r="G11" s="0" t="n">
        <f aca="false">IFERROR(F11/E11,0)</f>
        <v>3.5</v>
      </c>
      <c r="H11" s="0" t="n">
        <f aca="false">SUMIFS('2016'!$G:$G,'2016'!$AA:$AA,"JRO",'2016'!$F:$F,$A11)</f>
        <v>64</v>
      </c>
      <c r="I11" s="0" t="n">
        <f aca="false">SUMIFS('2016'!$L:$L,'2016'!$AA:$AA,"JRO",'2016'!$F:$F,$A11)</f>
        <v>90</v>
      </c>
      <c r="J11" s="7" t="n">
        <f aca="false">IFERROR(I11/H11,0)</f>
        <v>1.40625</v>
      </c>
      <c r="K11" s="0" t="n">
        <f aca="false">SUMIFS('2015'!$G:$G,'2015'!$AA:$AA,"JRO",'2015'!$F:$F,$A11)</f>
        <v>52</v>
      </c>
      <c r="L11" s="0" t="n">
        <f aca="false">SUMIFS('2015'!$L:$L,'2015'!$AA:$AA,"JRO",'2015'!$F:$F,$A11)</f>
        <v>93</v>
      </c>
      <c r="M11" s="7" t="n">
        <f aca="false">IFERROR(L11/K11,0)</f>
        <v>1.78846153846154</v>
      </c>
      <c r="N11" s="0" t="n">
        <f aca="false">SUMIFS('2014'!$G:$G,'2014'!$AA:$AA,"JRO",'2014'!$F:$F,$A11)</f>
        <v>52</v>
      </c>
      <c r="O11" s="0" t="n">
        <f aca="false">SUMIFS('2014'!$L:$L,'2014'!$AA:$AA,"JRO",'2014'!$F:$F,$A11)</f>
        <v>116</v>
      </c>
      <c r="P11" s="7" t="n">
        <f aca="false">IFERROR(O11/N11,0)</f>
        <v>2.23076923076923</v>
      </c>
      <c r="Q11" s="0" t="n">
        <f aca="false">SUMIFS('2013'!$G:$G,'2013'!$AA:$AA,"JRO",'2013'!$F:$F,$A11)</f>
        <v>26</v>
      </c>
      <c r="R11" s="0" t="n">
        <f aca="false">SUMIFS('2013'!$L:$L,'2013'!$AA:$AA,"JRO",'2013'!$F:$F,$A11)</f>
        <v>59</v>
      </c>
      <c r="S11" s="7" t="n">
        <f aca="false">IFERROR(R11/Q11,0)</f>
        <v>2.26923076923077</v>
      </c>
      <c r="T11" s="1" t="n">
        <f aca="false">SUMIFS('2012'!$G:$G,'2012'!$AA:$AA,"JRO",'2012'!$F:$F,$A11)</f>
        <v>9</v>
      </c>
      <c r="U11" s="1" t="n">
        <f aca="false">SUMIFS('2012'!$L:$L,'2012'!$AA:$AA,"JRO",'2012'!$F:$F,$A11)</f>
        <v>25</v>
      </c>
      <c r="V11" s="7" t="n">
        <f aca="false">IFERROR(U11/T11,0)</f>
        <v>2.77777777777778</v>
      </c>
      <c r="W11" s="0" t="n">
        <f aca="false">SUMIFS('2011'!$G:$G,'2011'!$AA:$AA,"JRO",'2011'!$F:$F,$A11)</f>
        <v>45</v>
      </c>
      <c r="X11" s="0" t="n">
        <f aca="false">SUMIFS('2011'!$L:$L,'2011'!$AA:$AA,"JRO",'2011'!$F:$F,$A11)</f>
        <v>107</v>
      </c>
      <c r="Y11" s="7" t="n">
        <f aca="false">IFERROR(X11/W11,0)</f>
        <v>2.37777777777778</v>
      </c>
      <c r="Z11" s="1" t="n">
        <f aca="false">SUMIFS('2010'!$G:$G,'2010'!$AA:$AA,"JRO",'2010'!$F:$F,$A11)</f>
        <v>51</v>
      </c>
      <c r="AA11" s="1" t="n">
        <f aca="false">SUMIFS('2010'!$L:$L,'2010'!$AA:$AA,"JRO",'2010'!$F:$F,$A11)</f>
        <v>95</v>
      </c>
      <c r="AB11" s="7" t="n">
        <f aca="false">IFERROR(AA11/Z11,0)</f>
        <v>1.86274509803922</v>
      </c>
      <c r="AC11" s="1" t="n">
        <f aca="false">SUMIFS('2009'!$G:$G,'2009'!$AA:$AA,"JRO",'2009'!$F:$F,$A11)</f>
        <v>2</v>
      </c>
      <c r="AD11" s="1" t="n">
        <f aca="false">SUMIFS('2009'!$L:$L,'2009'!$AA:$AA,"JRO",'2009'!$F:$F,$A11)</f>
        <v>6</v>
      </c>
      <c r="AE11" s="7" t="n">
        <f aca="false">IFERROR(AD11/AC11,0)</f>
        <v>3</v>
      </c>
    </row>
    <row r="12" customFormat="false" ht="15" hidden="false" customHeight="false" outlineLevel="0" collapsed="false">
      <c r="A12" s="13" t="s">
        <v>96</v>
      </c>
      <c r="B12" s="0" t="n">
        <f aca="false">SUMIFS('2018'!G:G,'2018'!AA:AA,"JRO",'2018'!F:F,A12)</f>
        <v>4</v>
      </c>
      <c r="C12" s="0" t="n">
        <f aca="false">(SUMIFS('2018'!M:M,'2018'!AA:AA,"JRO",'2018'!F:F,A12)+SUMIFS('2018'!N:N,'2018'!AA:AA,"JRO",'2018'!F:F,A12)+SUMIFS('2018'!O:O,'2018'!AA:AA,"JRO",'2018'!F:F,A12)+SUMIFS('2018'!P:P,'2018'!AA:AA,"JRO",'2018'!F:F,A12)+SUMIFS('2018'!Q:Q,'2018'!AA:AA,"JRO",'2018'!F:F,A12)+SUMIFS('2018'!R:R,'2018'!AA:AA,"JRO",'2018'!F:F,A12))</f>
        <v>11</v>
      </c>
      <c r="D12" s="7" t="n">
        <f aca="false">IFERROR(C12/B12,0)</f>
        <v>2.75</v>
      </c>
      <c r="E12" s="0" t="n">
        <f aca="false">SUMIFS('2017'!$G:$G,'2017'!$AA:$AA,"JRO",'2017'!$F:$F,$A12)</f>
        <v>47</v>
      </c>
      <c r="F12" s="0" t="n">
        <f aca="false">SUMIFS('2017'!$L:$L,'2017'!$AA:$AA,"JRO",'2017'!$F:$F,$A12)</f>
        <v>94</v>
      </c>
      <c r="G12" s="0" t="n">
        <f aca="false">IFERROR(F12/E12,0)</f>
        <v>2</v>
      </c>
      <c r="H12" s="0" t="n">
        <f aca="false">SUMIFS('2016'!$G:$G,'2016'!$AA:$AA,"JRO",'2016'!$F:$F,$A12)</f>
        <v>50</v>
      </c>
      <c r="I12" s="0" t="n">
        <f aca="false">SUMIFS('2016'!$L:$L,'2016'!$AA:$AA,"JRO",'2016'!$F:$F,$A12)</f>
        <v>92</v>
      </c>
      <c r="J12" s="7" t="n">
        <f aca="false">IFERROR(I12/H12,0)</f>
        <v>1.84</v>
      </c>
      <c r="K12" s="0" t="n">
        <f aca="false">SUMIFS('2015'!$G:$G,'2015'!$AA:$AA,"JRO",'2015'!$F:$F,$A12)</f>
        <v>92</v>
      </c>
      <c r="L12" s="0" t="n">
        <f aca="false">SUMIFS('2015'!$L:$L,'2015'!$AA:$AA,"JRO",'2015'!$F:$F,$A12)</f>
        <v>195</v>
      </c>
      <c r="M12" s="7" t="n">
        <f aca="false">IFERROR(L12/K12,0)</f>
        <v>2.1195652173913</v>
      </c>
      <c r="N12" s="0" t="n">
        <f aca="false">SUMIFS('2014'!$G:$G,'2014'!$AA:$AA,"JRO",'2014'!$F:$F,$A12)</f>
        <v>85</v>
      </c>
      <c r="O12" s="0" t="n">
        <f aca="false">SUMIFS('2014'!$L:$L,'2014'!$AA:$AA,"JRO",'2014'!$F:$F,$A12)</f>
        <v>168</v>
      </c>
      <c r="P12" s="7" t="n">
        <f aca="false">IFERROR(O12/N12,0)</f>
        <v>1.97647058823529</v>
      </c>
      <c r="Q12" s="0" t="n">
        <f aca="false">SUMIFS('2013'!$G:$G,'2013'!$AA:$AA,"JRO",'2013'!$F:$F,$A12)</f>
        <v>105</v>
      </c>
      <c r="R12" s="0" t="n">
        <f aca="false">SUMIFS('2013'!$L:$L,'2013'!$AA:$AA,"JRO",'2013'!$F:$F,$A12)</f>
        <v>227</v>
      </c>
      <c r="S12" s="7" t="n">
        <f aca="false">IFERROR(R12/Q12,0)</f>
        <v>2.16190476190476</v>
      </c>
      <c r="T12" s="1" t="n">
        <f aca="false">SUMIFS('2012'!$G:$G,'2012'!$AA:$AA,"JRO",'2012'!$F:$F,$A12)</f>
        <v>62</v>
      </c>
      <c r="U12" s="1" t="n">
        <f aca="false">SUMIFS('2012'!$L:$L,'2012'!$AA:$AA,"JRO",'2012'!$F:$F,$A12)</f>
        <v>169</v>
      </c>
      <c r="V12" s="7" t="n">
        <f aca="false">IFERROR(U12/T12,0)</f>
        <v>2.7258064516129</v>
      </c>
      <c r="W12" s="0" t="n">
        <f aca="false">SUMIFS('2011'!$G:$G,'2011'!$AA:$AA,"JRO",'2011'!$F:$F,$A12)</f>
        <v>49</v>
      </c>
      <c r="X12" s="0" t="n">
        <f aca="false">SUMIFS('2011'!$L:$L,'2011'!$AA:$AA,"JRO",'2011'!$F:$F,$A12)</f>
        <v>144</v>
      </c>
      <c r="Y12" s="7" t="n">
        <f aca="false">IFERROR(X12/W12,0)</f>
        <v>2.93877551020408</v>
      </c>
      <c r="Z12" s="1" t="n">
        <f aca="false">SUMIFS('2010'!$G:$G,'2010'!$AA:$AA,"JRO",'2010'!$F:$F,$A12)</f>
        <v>52</v>
      </c>
      <c r="AA12" s="1" t="n">
        <f aca="false">SUMIFS('2010'!$L:$L,'2010'!$AA:$AA,"JRO",'2010'!$F:$F,$A12)</f>
        <v>148</v>
      </c>
      <c r="AB12" s="7" t="n">
        <f aca="false">IFERROR(AA12/Z12,0)</f>
        <v>2.84615384615385</v>
      </c>
      <c r="AC12" s="1" t="n">
        <f aca="false">SUMIFS('2009'!$G:$G,'2009'!$AA:$AA,"JRO",'2009'!$F:$F,$A12)</f>
        <v>68</v>
      </c>
      <c r="AD12" s="1" t="n">
        <f aca="false">SUMIFS('2009'!$L:$L,'2009'!$AA:$AA,"JRO",'2009'!$F:$F,$A12)</f>
        <v>181</v>
      </c>
      <c r="AE12" s="7" t="n">
        <f aca="false">IFERROR(AD12/AC12,0)</f>
        <v>2.66176470588235</v>
      </c>
    </row>
    <row r="13" customFormat="false" ht="15" hidden="false" customHeight="false" outlineLevel="0" collapsed="false">
      <c r="A13" s="13" t="s">
        <v>97</v>
      </c>
      <c r="B13" s="0" t="n">
        <f aca="false">SUMIFS('2018'!G:G,'2018'!AA:AA,"JRO",'2018'!F:F,A13)</f>
        <v>4868</v>
      </c>
      <c r="C13" s="0" t="n">
        <f aca="false">(SUMIFS('2018'!M:M,'2018'!AA:AA,"JRO",'2018'!F:F,A13)+SUMIFS('2018'!N:N,'2018'!AA:AA,"JRO",'2018'!F:F,A13)+SUMIFS('2018'!O:O,'2018'!AA:AA,"JRO",'2018'!F:F,A13)+SUMIFS('2018'!P:P,'2018'!AA:AA,"JRO",'2018'!F:F,A13)+SUMIFS('2018'!Q:Q,'2018'!AA:AA,"JRO",'2018'!F:F,A13)+SUMIFS('2018'!R:R,'2018'!AA:AA,"JRO",'2018'!F:F,A13))</f>
        <v>4581</v>
      </c>
      <c r="D13" s="7" t="n">
        <f aca="false">IFERROR(C13/B13,0)</f>
        <v>0.941043549712408</v>
      </c>
      <c r="E13" s="0" t="n">
        <f aca="false">SUMIFS('2017'!$G:$G,'2017'!$AA:$AA,"JRO",'2017'!$F:$F,$A13)</f>
        <v>5371</v>
      </c>
      <c r="F13" s="0" t="n">
        <f aca="false">SUMIFS('2017'!$L:$L,'2017'!$AA:$AA,"JRO",'2017'!$F:$F,$A13)</f>
        <v>3743</v>
      </c>
      <c r="G13" s="0" t="n">
        <f aca="false">IFERROR(F13/E13,0)</f>
        <v>0.696890709365109</v>
      </c>
      <c r="H13" s="0" t="n">
        <f aca="false">SUMIFS('2016'!$G:$G,'2016'!$AA:$AA,"JRO",'2016'!$F:$F,$A13)</f>
        <v>3567</v>
      </c>
      <c r="I13" s="0" t="n">
        <f aca="false">SUMIFS('2016'!$L:$L,'2016'!$AA:$AA,"JRO",'2016'!$F:$F,$A13)</f>
        <v>2171</v>
      </c>
      <c r="J13" s="7" t="n">
        <f aca="false">IFERROR(I13/H13,0)</f>
        <v>0.608634707036726</v>
      </c>
      <c r="K13" s="0" t="n">
        <f aca="false">SUMIFS('2015'!$G:$G,'2015'!$AA:$AA,"JRO",'2015'!$F:$F,$A13)</f>
        <v>1261</v>
      </c>
      <c r="L13" s="0" t="n">
        <f aca="false">SUMIFS('2015'!$L:$L,'2015'!$AA:$AA,"JRO",'2015'!$F:$F,$A13)</f>
        <v>875</v>
      </c>
      <c r="M13" s="7" t="n">
        <f aca="false">IFERROR(L13/K13,0)</f>
        <v>0.693893735130848</v>
      </c>
      <c r="N13" s="0" t="n">
        <f aca="false">SUMIFS('2014'!$G:$G,'2014'!$AA:$AA,"JRO",'2014'!$F:$F,$A13)</f>
        <v>467</v>
      </c>
      <c r="O13" s="0" t="n">
        <f aca="false">SUMIFS('2014'!$L:$L,'2014'!$AA:$AA,"JRO",'2014'!$F:$F,$A13)</f>
        <v>368</v>
      </c>
      <c r="P13" s="7" t="n">
        <f aca="false">IFERROR(O13/N13,0)</f>
        <v>0.788008565310492</v>
      </c>
      <c r="Q13" s="0" t="n">
        <f aca="false">SUMIFS('2013'!$G:$G,'2013'!$AA:$AA,"JRO",'2013'!$F:$F,$A13)</f>
        <v>458</v>
      </c>
      <c r="R13" s="0" t="n">
        <f aca="false">SUMIFS('2013'!$L:$L,'2013'!$AA:$AA,"JRO",'2013'!$F:$F,$A13)</f>
        <v>432</v>
      </c>
      <c r="S13" s="7" t="n">
        <f aca="false">IFERROR(R13/Q13,0)</f>
        <v>0.943231441048035</v>
      </c>
      <c r="T13" s="1" t="n">
        <f aca="false">SUMIFS('2012'!$G:$G,'2012'!$AA:$AA,"JRO",'2012'!$F:$F,$A13)</f>
        <v>644</v>
      </c>
      <c r="U13" s="1" t="n">
        <f aca="false">SUMIFS('2012'!$L:$L,'2012'!$AA:$AA,"JRO",'2012'!$F:$F,$A13)</f>
        <v>639</v>
      </c>
      <c r="V13" s="7" t="n">
        <f aca="false">IFERROR(U13/T13,0)</f>
        <v>0.992236024844721</v>
      </c>
      <c r="W13" s="0" t="n">
        <f aca="false">SUMIFS('2011'!$G:$G,'2011'!$AA:$AA,"JRO",'2011'!$F:$F,$A13)</f>
        <v>390</v>
      </c>
      <c r="X13" s="0" t="n">
        <f aca="false">SUMIFS('2011'!$L:$L,'2011'!$AA:$AA,"JRO",'2011'!$F:$F,$A13)</f>
        <v>460</v>
      </c>
      <c r="Y13" s="7" t="n">
        <f aca="false">IFERROR(X13/W13,0)</f>
        <v>1.17948717948718</v>
      </c>
      <c r="Z13" s="1" t="n">
        <f aca="false">SUMIFS('2010'!$G:$G,'2010'!$AA:$AA,"JRO",'2010'!$F:$F,$A13)</f>
        <v>226</v>
      </c>
      <c r="AA13" s="1" t="n">
        <f aca="false">SUMIFS('2010'!$L:$L,'2010'!$AA:$AA,"JRO",'2010'!$F:$F,$A13)</f>
        <v>341</v>
      </c>
      <c r="AB13" s="7" t="n">
        <f aca="false">IFERROR(AA13/Z13,0)</f>
        <v>1.50884955752212</v>
      </c>
      <c r="AC13" s="1" t="n">
        <f aca="false">SUMIFS('2009'!$G:$G,'2009'!$AA:$AA,"JRO",'2009'!$F:$F,$A13)</f>
        <v>152</v>
      </c>
      <c r="AD13" s="1" t="n">
        <f aca="false">SUMIFS('2009'!$L:$L,'2009'!$AA:$AA,"JRO",'2009'!$F:$F,$A13)</f>
        <v>207</v>
      </c>
      <c r="AE13" s="7" t="n">
        <f aca="false">IFERROR(AD13/AC13,0)</f>
        <v>1.36184210526316</v>
      </c>
    </row>
    <row r="14" customFormat="false" ht="15" hidden="false" customHeight="false" outlineLevel="0" collapsed="false">
      <c r="A14" s="13" t="s">
        <v>98</v>
      </c>
      <c r="B14" s="0" t="n">
        <f aca="false">SUMIFS('2018'!G:G,'2018'!AA:AA,"JRO",'2018'!F:F,A14)</f>
        <v>60</v>
      </c>
      <c r="C14" s="0" t="n">
        <f aca="false">(SUMIFS('2018'!M:M,'2018'!AA:AA,"JRO",'2018'!F:F,A14)+SUMIFS('2018'!N:N,'2018'!AA:AA,"JRO",'2018'!F:F,A14)+SUMIFS('2018'!O:O,'2018'!AA:AA,"JRO",'2018'!F:F,A14)+SUMIFS('2018'!P:P,'2018'!AA:AA,"JRO",'2018'!F:F,A14)+SUMIFS('2018'!Q:Q,'2018'!AA:AA,"JRO",'2018'!F:F,A14)+SUMIFS('2018'!R:R,'2018'!AA:AA,"JRO",'2018'!F:F,A14))</f>
        <v>166</v>
      </c>
      <c r="D14" s="7" t="n">
        <f aca="false">IFERROR(C14/B14,0)</f>
        <v>2.76666666666667</v>
      </c>
      <c r="E14" s="0" t="n">
        <f aca="false">SUMIFS('2017'!$G:$G,'2017'!$AA:$AA,"JRO",'2017'!$F:$F,$A14)</f>
        <v>172</v>
      </c>
      <c r="F14" s="0" t="n">
        <f aca="false">SUMIFS('2017'!$L:$L,'2017'!$AA:$AA,"JRO",'2017'!$F:$F,$A14)</f>
        <v>574</v>
      </c>
      <c r="G14" s="0" t="n">
        <f aca="false">IFERROR(F14/E14,0)</f>
        <v>3.33720930232558</v>
      </c>
      <c r="H14" s="0" t="n">
        <f aca="false">SUMIFS('2016'!$G:$G,'2016'!$AA:$AA,"JRO",'2016'!$F:$F,$A14)</f>
        <v>167</v>
      </c>
      <c r="I14" s="0" t="n">
        <f aca="false">SUMIFS('2016'!$L:$L,'2016'!$AA:$AA,"JRO",'2016'!$F:$F,$A14)</f>
        <v>456</v>
      </c>
      <c r="J14" s="7" t="n">
        <f aca="false">IFERROR(I14/H14,0)</f>
        <v>2.73053892215569</v>
      </c>
      <c r="K14" s="0" t="n">
        <f aca="false">SUMIFS('2015'!$G:$G,'2015'!$AA:$AA,"JRO",'2015'!$F:$F,$A14)</f>
        <v>69</v>
      </c>
      <c r="L14" s="0" t="n">
        <f aca="false">SUMIFS('2015'!$L:$L,'2015'!$AA:$AA,"JRO",'2015'!$F:$F,$A14)</f>
        <v>152</v>
      </c>
      <c r="M14" s="7" t="n">
        <f aca="false">IFERROR(L14/K14,0)</f>
        <v>2.20289855072464</v>
      </c>
      <c r="N14" s="0" t="n">
        <f aca="false">SUMIFS('2014'!$G:$G,'2014'!$AA:$AA,"JRO",'2014'!$F:$F,$A14)</f>
        <v>165</v>
      </c>
      <c r="O14" s="0" t="n">
        <f aca="false">SUMIFS('2014'!$L:$L,'2014'!$AA:$AA,"JRO",'2014'!$F:$F,$A14)</f>
        <v>375</v>
      </c>
      <c r="P14" s="7" t="n">
        <f aca="false">IFERROR(O14/N14,0)</f>
        <v>2.27272727272727</v>
      </c>
      <c r="Q14" s="0" t="n">
        <f aca="false">SUMIFS('2013'!$G:$G,'2013'!$AA:$AA,"JRO",'2013'!$F:$F,$A14)</f>
        <v>84</v>
      </c>
      <c r="R14" s="0" t="n">
        <f aca="false">SUMIFS('2013'!$L:$L,'2013'!$AA:$AA,"JRO",'2013'!$F:$F,$A14)</f>
        <v>178</v>
      </c>
      <c r="S14" s="7" t="n">
        <f aca="false">IFERROR(R14/Q14,0)</f>
        <v>2.11904761904762</v>
      </c>
      <c r="T14" s="1" t="n">
        <f aca="false">SUMIFS('2012'!$G:$G,'2012'!$AA:$AA,"JRO",'2012'!$F:$F,$A14)</f>
        <v>19</v>
      </c>
      <c r="U14" s="1" t="n">
        <f aca="false">SUMIFS('2012'!$L:$L,'2012'!$AA:$AA,"JRO",'2012'!$F:$F,$A14)</f>
        <v>50</v>
      </c>
      <c r="V14" s="7" t="n">
        <f aca="false">IFERROR(U14/T14,0)</f>
        <v>2.63157894736842</v>
      </c>
      <c r="W14" s="0" t="n">
        <f aca="false">SUMIFS('2011'!$G:$G,'2011'!$AA:$AA,"JRO",'2011'!$F:$F,$A14)</f>
        <v>20</v>
      </c>
      <c r="X14" s="0" t="n">
        <f aca="false">SUMIFS('2011'!$L:$L,'2011'!$AA:$AA,"JRO",'2011'!$F:$F,$A14)</f>
        <v>55</v>
      </c>
      <c r="Y14" s="7" t="n">
        <f aca="false">IFERROR(X14/W14,0)</f>
        <v>2.75</v>
      </c>
      <c r="Z14" s="1" t="n">
        <f aca="false">SUMIFS('2010'!$G:$G,'2010'!$AA:$AA,"JRO",'2010'!$F:$F,$A14)</f>
        <v>86</v>
      </c>
      <c r="AA14" s="1" t="n">
        <f aca="false">SUMIFS('2010'!$L:$L,'2010'!$AA:$AA,"JRO",'2010'!$F:$F,$A14)</f>
        <v>189</v>
      </c>
      <c r="AB14" s="7" t="n">
        <f aca="false">IFERROR(AA14/Z14,0)</f>
        <v>2.19767441860465</v>
      </c>
      <c r="AC14" s="1" t="n">
        <f aca="false">SUMIFS('2009'!$G:$G,'2009'!$AA:$AA,"JRO",'2009'!$F:$F,$A14)</f>
        <v>25</v>
      </c>
      <c r="AD14" s="1" t="n">
        <f aca="false">SUMIFS('2009'!$L:$L,'2009'!$AA:$AA,"JRO",'2009'!$F:$F,$A14)</f>
        <v>63</v>
      </c>
      <c r="AE14" s="7" t="n">
        <f aca="false">IFERROR(AD14/AC14,0)</f>
        <v>2.52</v>
      </c>
    </row>
    <row r="15" customFormat="false" ht="15" hidden="false" customHeight="false" outlineLevel="0" collapsed="false">
      <c r="A15" s="13" t="s">
        <v>99</v>
      </c>
      <c r="B15" s="0" t="n">
        <f aca="false">SUMIFS('2018'!G:G,'2018'!AA:AA,"JRO",'2018'!F:F,A15)</f>
        <v>29</v>
      </c>
      <c r="C15" s="0" t="n">
        <f aca="false">(SUMIFS('2018'!M:M,'2018'!AA:AA,"JRO",'2018'!F:F,A15)+SUMIFS('2018'!N:N,'2018'!AA:AA,"JRO",'2018'!F:F,A15)+SUMIFS('2018'!O:O,'2018'!AA:AA,"JRO",'2018'!F:F,A15)+SUMIFS('2018'!P:P,'2018'!AA:AA,"JRO",'2018'!F:F,A15)+SUMIFS('2018'!Q:Q,'2018'!AA:AA,"JRO",'2018'!F:F,A15)+SUMIFS('2018'!R:R,'2018'!AA:AA,"JRO",'2018'!F:F,A15))</f>
        <v>149</v>
      </c>
      <c r="D15" s="7" t="n">
        <f aca="false">IFERROR(C15/B15,0)</f>
        <v>5.13793103448276</v>
      </c>
      <c r="E15" s="0" t="n">
        <f aca="false">SUMIFS('2017'!$G:$G,'2017'!$AA:$AA,"JRO",'2017'!$F:$F,$A15)</f>
        <v>92</v>
      </c>
      <c r="F15" s="0" t="n">
        <f aca="false">SUMIFS('2017'!$L:$L,'2017'!$AA:$AA,"JRO",'2017'!$F:$F,$A15)</f>
        <v>273</v>
      </c>
      <c r="G15" s="0" t="n">
        <f aca="false">IFERROR(F15/E15,0)</f>
        <v>2.96739130434783</v>
      </c>
      <c r="H15" s="0" t="n">
        <f aca="false">SUMIFS('2016'!$G:$G,'2016'!$AA:$AA,"JRO",'2016'!$F:$F,$A15)</f>
        <v>137</v>
      </c>
      <c r="I15" s="0" t="n">
        <f aca="false">SUMIFS('2016'!$L:$L,'2016'!$AA:$AA,"JRO",'2016'!$F:$F,$A15)</f>
        <v>263</v>
      </c>
      <c r="J15" s="7" t="n">
        <f aca="false">IFERROR(I15/H15,0)</f>
        <v>1.91970802919708</v>
      </c>
      <c r="K15" s="0" t="n">
        <f aca="false">SUMIFS('2015'!$G:$G,'2015'!$AA:$AA,"JRO",'2015'!$F:$F,$A15)</f>
        <v>342</v>
      </c>
      <c r="L15" s="0" t="n">
        <f aca="false">SUMIFS('2015'!$L:$L,'2015'!$AA:$AA,"JRO",'2015'!$F:$F,$A15)</f>
        <v>393</v>
      </c>
      <c r="M15" s="7" t="n">
        <f aca="false">IFERROR(L15/K15,0)</f>
        <v>1.14912280701754</v>
      </c>
      <c r="N15" s="0" t="n">
        <f aca="false">SUMIFS('2014'!$G:$G,'2014'!$AA:$AA,"JRO",'2014'!$F:$F,$A15)</f>
        <v>288</v>
      </c>
      <c r="O15" s="0" t="n">
        <f aca="false">SUMIFS('2014'!$L:$L,'2014'!$AA:$AA,"JRO",'2014'!$F:$F,$A15)</f>
        <v>350</v>
      </c>
      <c r="P15" s="7" t="n">
        <f aca="false">IFERROR(O15/N15,0)</f>
        <v>1.21527777777778</v>
      </c>
      <c r="Q15" s="0" t="n">
        <f aca="false">SUMIFS('2013'!$G:$G,'2013'!$AA:$AA,"JRO",'2013'!$F:$F,$A15)</f>
        <v>28</v>
      </c>
      <c r="R15" s="0" t="n">
        <f aca="false">SUMIFS('2013'!$L:$L,'2013'!$AA:$AA,"JRO",'2013'!$F:$F,$A15)</f>
        <v>48</v>
      </c>
      <c r="S15" s="7" t="n">
        <f aca="false">IFERROR(R15/Q15,0)</f>
        <v>1.71428571428571</v>
      </c>
      <c r="T15" s="1" t="n">
        <f aca="false">SUMIFS('2012'!$G:$G,'2012'!$AA:$AA,"JRO",'2012'!$F:$F,$A15)</f>
        <v>42</v>
      </c>
      <c r="U15" s="1" t="n">
        <f aca="false">SUMIFS('2012'!$L:$L,'2012'!$AA:$AA,"JRO",'2012'!$F:$F,$A15)</f>
        <v>70</v>
      </c>
      <c r="V15" s="7" t="n">
        <f aca="false">IFERROR(U15/T15,0)</f>
        <v>1.66666666666667</v>
      </c>
      <c r="W15" s="0" t="n">
        <f aca="false">SUMIFS('2011'!$G:$G,'2011'!$AA:$AA,"JRO",'2011'!$F:$F,$A15)</f>
        <v>14</v>
      </c>
      <c r="X15" s="0" t="n">
        <f aca="false">SUMIFS('2011'!$L:$L,'2011'!$AA:$AA,"JRO",'2011'!$F:$F,$A15)</f>
        <v>39</v>
      </c>
      <c r="Y15" s="7" t="n">
        <f aca="false">IFERROR(X15/W15,0)</f>
        <v>2.78571428571429</v>
      </c>
      <c r="Z15" s="1" t="n">
        <f aca="false">SUMIFS('2010'!$G:$G,'2010'!$AA:$AA,"JRO",'2010'!$F:$F,$A15)</f>
        <v>13</v>
      </c>
      <c r="AA15" s="1" t="n">
        <f aca="false">SUMIFS('2010'!$L:$L,'2010'!$AA:$AA,"JRO",'2010'!$F:$F,$A15)</f>
        <v>30</v>
      </c>
      <c r="AB15" s="7" t="n">
        <f aca="false">IFERROR(AA15/Z15,0)</f>
        <v>2.30769230769231</v>
      </c>
      <c r="AC15" s="1" t="n">
        <f aca="false">SUMIFS('2009'!$G:$G,'2009'!$AA:$AA,"JRO",'2009'!$F:$F,$A15)</f>
        <v>24</v>
      </c>
      <c r="AD15" s="1" t="n">
        <f aca="false">SUMIFS('2009'!$L:$L,'2009'!$AA:$AA,"JRO",'2009'!$F:$F,$A15)</f>
        <v>30</v>
      </c>
      <c r="AE15" s="7" t="n">
        <f aca="false">IFERROR(AD15/AC15,0)</f>
        <v>1.25</v>
      </c>
    </row>
    <row r="16" customFormat="false" ht="15" hidden="false" customHeight="false" outlineLevel="0" collapsed="false">
      <c r="A16" s="13" t="s">
        <v>100</v>
      </c>
      <c r="B16" s="0" t="n">
        <f aca="false">SUMIFS('2018'!G:G,'2018'!AA:AA,"JRO",'2018'!F:F,A16)</f>
        <v>62</v>
      </c>
      <c r="C16" s="0" t="n">
        <f aca="false">(SUMIFS('2018'!M:M,'2018'!AA:AA,"JRO",'2018'!F:F,A16)+SUMIFS('2018'!N:N,'2018'!AA:AA,"JRO",'2018'!F:F,A16)+SUMIFS('2018'!O:O,'2018'!AA:AA,"JRO",'2018'!F:F,A16)+SUMIFS('2018'!P:P,'2018'!AA:AA,"JRO",'2018'!F:F,A16)+SUMIFS('2018'!Q:Q,'2018'!AA:AA,"JRO",'2018'!F:F,A16)+SUMIFS('2018'!R:R,'2018'!AA:AA,"JRO",'2018'!F:F,A16))</f>
        <v>99</v>
      </c>
      <c r="D16" s="7" t="n">
        <f aca="false">IFERROR(C16/B16,0)</f>
        <v>1.59677419354839</v>
      </c>
      <c r="E16" s="0" t="n">
        <f aca="false">SUMIFS('2017'!$G:$G,'2017'!$AA:$AA,"JRO",'2017'!$F:$F,$A16)</f>
        <v>164</v>
      </c>
      <c r="F16" s="0" t="n">
        <f aca="false">SUMIFS('2017'!$L:$L,'2017'!$AA:$AA,"JRO",'2017'!$F:$F,$A16)</f>
        <v>246</v>
      </c>
      <c r="G16" s="0" t="n">
        <f aca="false">IFERROR(F16/E16,0)</f>
        <v>1.5</v>
      </c>
      <c r="H16" s="0" t="n">
        <f aca="false">SUMIFS('2016'!$G:$G,'2016'!$AA:$AA,"JRO",'2016'!$F:$F,$A16)</f>
        <v>106</v>
      </c>
      <c r="I16" s="0" t="n">
        <f aca="false">SUMIFS('2016'!$L:$L,'2016'!$AA:$AA,"JRO",'2016'!$F:$F,$A16)</f>
        <v>110</v>
      </c>
      <c r="J16" s="7" t="n">
        <f aca="false">IFERROR(I16/H16,0)</f>
        <v>1.0377358490566</v>
      </c>
      <c r="K16" s="0" t="n">
        <f aca="false">SUMIFS('2015'!$G:$G,'2015'!$AA:$AA,"JRO",'2015'!$F:$F,$A16)</f>
        <v>44</v>
      </c>
      <c r="L16" s="0" t="n">
        <f aca="false">SUMIFS('2015'!$L:$L,'2015'!$AA:$AA,"JRO",'2015'!$F:$F,$A16)</f>
        <v>59</v>
      </c>
      <c r="M16" s="7" t="n">
        <f aca="false">IFERROR(L16/K16,0)</f>
        <v>1.34090909090909</v>
      </c>
      <c r="N16" s="0" t="n">
        <f aca="false">SUMIFS('2014'!$G:$G,'2014'!$AA:$AA,"JRO",'2014'!$F:$F,$A16)</f>
        <v>1</v>
      </c>
      <c r="O16" s="0" t="n">
        <f aca="false">SUMIFS('2014'!$L:$L,'2014'!$AA:$AA,"JRO",'2014'!$F:$F,$A16)</f>
        <v>3</v>
      </c>
      <c r="P16" s="7" t="n">
        <f aca="false">IFERROR(O16/N16,0)</f>
        <v>3</v>
      </c>
      <c r="Q16" s="0" t="n">
        <f aca="false">SUMIFS('2013'!$G:$G,'2013'!$AA:$AA,"JRO",'2013'!$F:$F,$A16)</f>
        <v>39</v>
      </c>
      <c r="R16" s="0" t="n">
        <f aca="false">SUMIFS('2013'!$L:$L,'2013'!$AA:$AA,"JRO",'2013'!$F:$F,$A16)</f>
        <v>48</v>
      </c>
      <c r="S16" s="7" t="n">
        <f aca="false">IFERROR(R16/Q16,0)</f>
        <v>1.23076923076923</v>
      </c>
      <c r="T16" s="1" t="n">
        <f aca="false">SUMIFS('2012'!$G:$G,'2012'!$AA:$AA,"JRO",'2012'!$F:$F,$A16)</f>
        <v>0</v>
      </c>
      <c r="U16" s="1" t="n">
        <f aca="false">SUMIFS('2012'!$L:$L,'2012'!$AA:$AA,"JRO",'2012'!$F:$F,$A16)</f>
        <v>0</v>
      </c>
      <c r="V16" s="7" t="n">
        <f aca="false">IFERROR(U16/T16,0)</f>
        <v>0</v>
      </c>
      <c r="W16" s="0" t="n">
        <f aca="false">SUMIFS('2011'!$G:$G,'2011'!$AA:$AA,"JRO",'2011'!$F:$F,$A16)</f>
        <v>0</v>
      </c>
      <c r="X16" s="0" t="n">
        <f aca="false">SUMIFS('2011'!$L:$L,'2011'!$AA:$AA,"JRO",'2011'!$F:$F,$A16)</f>
        <v>0</v>
      </c>
      <c r="Y16" s="7" t="n">
        <f aca="false">IFERROR(X16/W16,0)</f>
        <v>0</v>
      </c>
      <c r="Z16" s="1" t="n">
        <f aca="false">SUMIFS('2010'!$G:$G,'2010'!$AA:$AA,"JRO",'2010'!$F:$F,$A16)</f>
        <v>1</v>
      </c>
      <c r="AA16" s="1" t="n">
        <f aca="false">SUMIFS('2010'!$L:$L,'2010'!$AA:$AA,"JRO",'2010'!$F:$F,$A16)</f>
        <v>2</v>
      </c>
      <c r="AB16" s="7" t="n">
        <f aca="false">IFERROR(AA16/Z16,0)</f>
        <v>2</v>
      </c>
      <c r="AC16" s="1" t="n">
        <f aca="false">SUMIFS('2009'!$G:$G,'2009'!$AA:$AA,"JRO",'2009'!$F:$F,$A16)</f>
        <v>4</v>
      </c>
      <c r="AD16" s="1" t="n">
        <f aca="false">SUMIFS('2009'!$L:$L,'2009'!$AA:$AA,"JRO",'2009'!$F:$F,$A16)</f>
        <v>5</v>
      </c>
      <c r="AE16" s="7" t="n">
        <f aca="false">IFERROR(AD16/AC16,0)</f>
        <v>1.25</v>
      </c>
    </row>
    <row r="17" customFormat="false" ht="15" hidden="false" customHeight="false" outlineLevel="0" collapsed="false">
      <c r="A17" s="1" t="s">
        <v>101</v>
      </c>
      <c r="B17" s="0" t="n">
        <f aca="false">SUMIFS('2018'!G:G,'2018'!AA:AA,"JRO",'2018'!F:F,A17)</f>
        <v>0</v>
      </c>
      <c r="C17" s="0" t="n">
        <f aca="false">(SUMIFS('2018'!M:M,'2018'!AA:AA,"JRO",'2018'!F:F,A17)+SUMIFS('2018'!N:N,'2018'!AA:AA,"JRO",'2018'!F:F,A17)+SUMIFS('2018'!O:O,'2018'!AA:AA,"JRO",'2018'!F:F,A17)+SUMIFS('2018'!P:P,'2018'!AA:AA,"JRO",'2018'!F:F,A17)+SUMIFS('2018'!Q:Q,'2018'!AA:AA,"JRO",'2018'!F:F,A17)+SUMIFS('2018'!R:R,'2018'!AA:AA,"JRO",'2018'!F:F,A17))</f>
        <v>0</v>
      </c>
      <c r="D17" s="7" t="n">
        <f aca="false">IFERROR(C17/B17,0)</f>
        <v>0</v>
      </c>
      <c r="E17" s="0" t="n">
        <f aca="false">SUMIFS('2017'!$G:$G,'2017'!$AA:$AA,"JRO",'2017'!$F:$F,$A17)</f>
        <v>0</v>
      </c>
      <c r="F17" s="0" t="n">
        <f aca="false">SUMIFS('2017'!$L:$L,'2017'!$AA:$AA,"JRO",'2017'!$F:$F,$A17)</f>
        <v>0</v>
      </c>
      <c r="G17" s="0" t="n">
        <f aca="false">IFERROR(F17/E17,0)</f>
        <v>0</v>
      </c>
      <c r="H17" s="0" t="n">
        <f aca="false">SUMIFS('2016'!$G:$G,'2016'!$AA:$AA,"JRO",'2016'!$F:$F,$A17)</f>
        <v>0</v>
      </c>
      <c r="I17" s="0" t="n">
        <f aca="false">SUMIFS('2016'!$L:$L,'2016'!$AA:$AA,"JRO",'2016'!$F:$F,$A17)</f>
        <v>0</v>
      </c>
      <c r="J17" s="7" t="n">
        <f aca="false">IFERROR(I17/H17,0)</f>
        <v>0</v>
      </c>
      <c r="K17" s="0" t="n">
        <f aca="false">SUMIFS('2015'!$G:$G,'2015'!$AA:$AA,"JRO",'2015'!$F:$F,$A17)</f>
        <v>12</v>
      </c>
      <c r="L17" s="0" t="n">
        <f aca="false">SUMIFS('2015'!$L:$L,'2015'!$AA:$AA,"JRO",'2015'!$F:$F,$A17)</f>
        <v>39</v>
      </c>
      <c r="M17" s="7" t="n">
        <f aca="false">IFERROR(L17/K17,0)</f>
        <v>3.25</v>
      </c>
      <c r="N17" s="0" t="n">
        <f aca="false">SUMIFS('2014'!$G:$G,'2014'!$AA:$AA,"JRO",'2014'!$F:$F,$A17)</f>
        <v>0</v>
      </c>
      <c r="O17" s="0" t="n">
        <f aca="false">SUMIFS('2014'!$L:$L,'2014'!$AA:$AA,"JRO",'2014'!$F:$F,$A17)</f>
        <v>0</v>
      </c>
      <c r="P17" s="7" t="n">
        <f aca="false">IFERROR(O17/N17,0)</f>
        <v>0</v>
      </c>
      <c r="Q17" s="0" t="n">
        <f aca="false">SUMIFS('2013'!$G:$G,'2013'!$AA:$AA,"JRO",'2013'!$F:$F,$A17)</f>
        <v>64</v>
      </c>
      <c r="R17" s="0" t="n">
        <f aca="false">SUMIFS('2013'!$L:$L,'2013'!$AA:$AA,"JRO",'2013'!$F:$F,$A17)</f>
        <v>157</v>
      </c>
      <c r="S17" s="7" t="n">
        <f aca="false">IFERROR(R17/Q17,0)</f>
        <v>2.453125</v>
      </c>
      <c r="T17" s="1" t="n">
        <f aca="false">SUMIFS('2012'!$G:$G,'2012'!$AA:$AA,"JRO",'2012'!$F:$F,$A17)</f>
        <v>101</v>
      </c>
      <c r="U17" s="1" t="n">
        <f aca="false">SUMIFS('2012'!$L:$L,'2012'!$AA:$AA,"JRO",'2012'!$F:$F,$A17)</f>
        <v>163</v>
      </c>
      <c r="V17" s="7" t="n">
        <f aca="false">IFERROR(U17/T17,0)</f>
        <v>1.61386138613861</v>
      </c>
      <c r="W17" s="0" t="n">
        <f aca="false">SUMIFS('2011'!$G:$G,'2011'!$AA:$AA,"JRO",'2011'!$F:$F,$A17)</f>
        <v>185</v>
      </c>
      <c r="X17" s="0" t="n">
        <f aca="false">SUMIFS('2011'!$L:$L,'2011'!$AA:$AA,"JRO",'2011'!$F:$F,$A17)</f>
        <v>296</v>
      </c>
      <c r="Y17" s="7" t="n">
        <f aca="false">IFERROR(X17/W17,0)</f>
        <v>1.6</v>
      </c>
      <c r="Z17" s="1" t="n">
        <f aca="false">SUMIFS('2010'!$G:$G,'2010'!$AA:$AA,"JRO",'2010'!$F:$F,$A17)</f>
        <v>111</v>
      </c>
      <c r="AA17" s="1" t="n">
        <f aca="false">SUMIFS('2010'!$L:$L,'2010'!$AA:$AA,"JRO",'2010'!$F:$F,$A17)</f>
        <v>105</v>
      </c>
      <c r="AB17" s="7" t="n">
        <f aca="false">IFERROR(AA17/Z17,0)</f>
        <v>0.945945945945946</v>
      </c>
      <c r="AC17" s="1" t="n">
        <f aca="false">SUMIFS('2009'!$G:$G,'2009'!$AA:$AA,"JRO",'2009'!$F:$F,$A17)</f>
        <v>216</v>
      </c>
      <c r="AD17" s="1" t="n">
        <f aca="false">SUMIFS('2009'!$L:$L,'2009'!$AA:$AA,"JRO",'2009'!$F:$F,$A17)</f>
        <v>299</v>
      </c>
      <c r="AE17" s="7" t="n">
        <f aca="false">IFERROR(AD17/AC17,0)</f>
        <v>1.38425925925926</v>
      </c>
    </row>
    <row r="18" customFormat="false" ht="15" hidden="false" customHeight="false" outlineLevel="0" collapsed="false">
      <c r="A18" s="1" t="s">
        <v>102</v>
      </c>
      <c r="B18" s="0" t="n">
        <f aca="false">SUMIFS('2018'!G:G,'2018'!AA:AA,"JRO",'2018'!F:F,A18)</f>
        <v>93</v>
      </c>
      <c r="C18" s="0" t="n">
        <f aca="false">(SUMIFS('2018'!M:M,'2018'!AA:AA,"JRO",'2018'!F:F,A18)+SUMIFS('2018'!N:N,'2018'!AA:AA,"JRO",'2018'!F:F,A18)+SUMIFS('2018'!O:O,'2018'!AA:AA,"JRO",'2018'!F:F,A18)+SUMIFS('2018'!P:P,'2018'!AA:AA,"JRO",'2018'!F:F,A18)+SUMIFS('2018'!Q:Q,'2018'!AA:AA,"JRO",'2018'!F:F,A18)+SUMIFS('2018'!R:R,'2018'!AA:AA,"JRO",'2018'!F:F,A18))</f>
        <v>309</v>
      </c>
      <c r="D18" s="7" t="n">
        <f aca="false">IFERROR(C18/B18,0)</f>
        <v>3.32258064516129</v>
      </c>
      <c r="E18" s="0" t="n">
        <f aca="false">SUMIFS('2017'!$G:$G,'2017'!$AA:$AA,"JRO",'2017'!$F:$F,$A18)</f>
        <v>98</v>
      </c>
      <c r="F18" s="0" t="n">
        <f aca="false">SUMIFS('2017'!$L:$L,'2017'!$AA:$AA,"JRO",'2017'!$F:$F,$A18)</f>
        <v>286</v>
      </c>
      <c r="G18" s="0" t="n">
        <f aca="false">IFERROR(F18/E18,0)</f>
        <v>2.91836734693878</v>
      </c>
      <c r="H18" s="0" t="n">
        <f aca="false">SUMIFS('2016'!$G:$G,'2016'!$AA:$AA,"JRO",'2016'!$F:$F,$A18)</f>
        <v>151</v>
      </c>
      <c r="I18" s="0" t="n">
        <f aca="false">SUMIFS('2016'!$L:$L,'2016'!$AA:$AA,"JRO",'2016'!$F:$F,$A18)</f>
        <v>510</v>
      </c>
      <c r="J18" s="7" t="n">
        <f aca="false">IFERROR(I18/H18,0)</f>
        <v>3.37748344370861</v>
      </c>
      <c r="K18" s="0" t="n">
        <f aca="false">SUMIFS('2015'!$G:$G,'2015'!$AA:$AA,"JRO",'2015'!$F:$F,$A18)</f>
        <v>237</v>
      </c>
      <c r="L18" s="0" t="n">
        <f aca="false">SUMIFS('2015'!$L:$L,'2015'!$AA:$AA,"JRO",'2015'!$F:$F,$A18)</f>
        <v>724</v>
      </c>
      <c r="M18" s="7" t="n">
        <f aca="false">IFERROR(L18/K18,0)</f>
        <v>3.05485232067511</v>
      </c>
      <c r="N18" s="0" t="n">
        <f aca="false">SUMIFS('2014'!$G:$G,'2014'!$AA:$AA,"JRO",'2014'!$F:$F,$A18)</f>
        <v>119</v>
      </c>
      <c r="O18" s="0" t="n">
        <f aca="false">SUMIFS('2014'!$L:$L,'2014'!$AA:$AA,"JRO",'2014'!$F:$F,$A18)</f>
        <v>348</v>
      </c>
      <c r="P18" s="7" t="n">
        <f aca="false">IFERROR(O18/N18,0)</f>
        <v>2.92436974789916</v>
      </c>
      <c r="Q18" s="0" t="n">
        <f aca="false">SUMIFS('2013'!$G:$G,'2013'!$AA:$AA,"JRO",'2013'!$F:$F,$A18)</f>
        <v>165</v>
      </c>
      <c r="R18" s="0" t="n">
        <f aca="false">SUMIFS('2013'!$L:$L,'2013'!$AA:$AA,"JRO",'2013'!$F:$F,$A18)</f>
        <v>433</v>
      </c>
      <c r="S18" s="7" t="n">
        <f aca="false">IFERROR(R18/Q18,0)</f>
        <v>2.62424242424242</v>
      </c>
      <c r="T18" s="1" t="n">
        <f aca="false">SUMIFS('2012'!$G:$G,'2012'!$AA:$AA,"JRO",'2012'!$F:$F,$A18)</f>
        <v>158</v>
      </c>
      <c r="U18" s="1" t="n">
        <f aca="false">SUMIFS('2012'!$L:$L,'2012'!$AA:$AA,"JRO",'2012'!$F:$F,$A18)</f>
        <v>372</v>
      </c>
      <c r="V18" s="7" t="n">
        <f aca="false">IFERROR(U18/T18,0)</f>
        <v>2.35443037974684</v>
      </c>
      <c r="W18" s="0" t="n">
        <f aca="false">SUMIFS('2011'!$G:$G,'2011'!$AA:$AA,"JRO",'2011'!$F:$F,$A18)</f>
        <v>104</v>
      </c>
      <c r="X18" s="0" t="n">
        <f aca="false">SUMIFS('2011'!$L:$L,'2011'!$AA:$AA,"JRO",'2011'!$F:$F,$A18)</f>
        <v>270</v>
      </c>
      <c r="Y18" s="7" t="n">
        <f aca="false">IFERROR(X18/W18,0)</f>
        <v>2.59615384615385</v>
      </c>
      <c r="Z18" s="1" t="n">
        <f aca="false">SUMIFS('2010'!$G:$G,'2010'!$AA:$AA,"JRO",'2010'!$F:$F,$A18)</f>
        <v>100</v>
      </c>
      <c r="AA18" s="1" t="n">
        <f aca="false">SUMIFS('2010'!$L:$L,'2010'!$AA:$AA,"JRO",'2010'!$F:$F,$A18)</f>
        <v>292</v>
      </c>
      <c r="AB18" s="7" t="n">
        <f aca="false">IFERROR(AA18/Z18,0)</f>
        <v>2.92</v>
      </c>
      <c r="AC18" s="1" t="n">
        <f aca="false">SUMIFS('2009'!$G:$G,'2009'!$AA:$AA,"JRO",'2009'!$F:$F,$A18)</f>
        <v>138</v>
      </c>
      <c r="AD18" s="1" t="n">
        <f aca="false">SUMIFS('2009'!$L:$L,'2009'!$AA:$AA,"JRO",'2009'!$F:$F,$A18)</f>
        <v>340</v>
      </c>
      <c r="AE18" s="7" t="n">
        <f aca="false">IFERROR(AD18/AC18,0)</f>
        <v>2.46376811594203</v>
      </c>
    </row>
    <row r="19" customFormat="false" ht="15" hidden="false" customHeight="false" outlineLevel="0" collapsed="false">
      <c r="A19" s="1" t="s">
        <v>103</v>
      </c>
      <c r="B19" s="0" t="n">
        <f aca="false">SUMIFS('2018'!G:G,'2018'!AA:AA,"JRO",'2018'!F:F,A19)</f>
        <v>0</v>
      </c>
      <c r="C19" s="0" t="n">
        <f aca="false">(SUMIFS('2018'!M:M,'2018'!AA:AA,"JRO",'2018'!F:F,A19)+SUMIFS('2018'!N:N,'2018'!AA:AA,"JRO",'2018'!F:F,A19)+SUMIFS('2018'!O:O,'2018'!AA:AA,"JRO",'2018'!F:F,A19)+SUMIFS('2018'!P:P,'2018'!AA:AA,"JRO",'2018'!F:F,A19)+SUMIFS('2018'!Q:Q,'2018'!AA:AA,"JRO",'2018'!F:F,A19)+SUMIFS('2018'!R:R,'2018'!AA:AA,"JRO",'2018'!F:F,A19))</f>
        <v>0</v>
      </c>
      <c r="D19" s="7" t="n">
        <f aca="false">IFERROR(C19/B19,0)</f>
        <v>0</v>
      </c>
      <c r="E19" s="0" t="n">
        <f aca="false">SUMIFS('2017'!$G:$G,'2017'!$AA:$AA,"JRO",'2017'!$F:$F,$A19)</f>
        <v>0</v>
      </c>
      <c r="F19" s="0" t="n">
        <f aca="false">SUMIFS('2017'!$L:$L,'2017'!$AA:$AA,"JRO",'2017'!$F:$F,$A19)</f>
        <v>0</v>
      </c>
      <c r="G19" s="0" t="n">
        <f aca="false">IFERROR(F19/E19,0)</f>
        <v>0</v>
      </c>
      <c r="H19" s="0" t="n">
        <f aca="false">SUMIFS('2016'!$G:$G,'2016'!$AA:$AA,"JRO",'2016'!$F:$F,$A19)</f>
        <v>0</v>
      </c>
      <c r="I19" s="0" t="n">
        <f aca="false">SUMIFS('2016'!$L:$L,'2016'!$AA:$AA,"JRO",'2016'!$F:$F,$A19)</f>
        <v>0</v>
      </c>
      <c r="J19" s="7" t="n">
        <f aca="false">IFERROR(I19/H19,0)</f>
        <v>0</v>
      </c>
      <c r="K19" s="0" t="n">
        <f aca="false">SUMIFS('2015'!$G:$G,'2015'!$AA:$AA,"JRO",'2015'!$F:$F,$A19)</f>
        <v>0</v>
      </c>
      <c r="L19" s="0" t="n">
        <f aca="false">SUMIFS('2015'!$L:$L,'2015'!$AA:$AA,"JRO",'2015'!$F:$F,$A19)</f>
        <v>0</v>
      </c>
      <c r="M19" s="7" t="n">
        <f aca="false">IFERROR(L19/K19,0)</f>
        <v>0</v>
      </c>
      <c r="N19" s="0" t="n">
        <f aca="false">SUMIFS('2014'!$G:$G,'2014'!$AA:$AA,"JRO",'2014'!$F:$F,$A19)</f>
        <v>0</v>
      </c>
      <c r="O19" s="0" t="n">
        <f aca="false">SUMIFS('2014'!$L:$L,'2014'!$AA:$AA,"JRO",'2014'!$F:$F,$A19)</f>
        <v>0</v>
      </c>
      <c r="P19" s="7" t="n">
        <f aca="false">IFERROR(O19/N19,0)</f>
        <v>0</v>
      </c>
      <c r="Q19" s="0" t="n">
        <f aca="false">SUMIFS('2013'!$G:$G,'2013'!$AA:$AA,"JRO",'2013'!$F:$F,$A19)</f>
        <v>0</v>
      </c>
      <c r="R19" s="0" t="n">
        <f aca="false">SUMIFS('2013'!$L:$L,'2013'!$AA:$AA,"JRO",'2013'!$F:$F,$A19)</f>
        <v>0</v>
      </c>
      <c r="S19" s="7" t="n">
        <f aca="false">IFERROR(R19/Q19,0)</f>
        <v>0</v>
      </c>
      <c r="T19" s="1" t="n">
        <f aca="false">SUMIFS('2012'!$G:$G,'2012'!$AA:$AA,"JRO",'2012'!$F:$F,$A19)</f>
        <v>0</v>
      </c>
      <c r="U19" s="1" t="n">
        <f aca="false">SUMIFS('2012'!$L:$L,'2012'!$AA:$AA,"JRO",'2012'!$F:$F,$A19)</f>
        <v>2</v>
      </c>
      <c r="V19" s="7" t="n">
        <f aca="false">IFERROR(U19/T19,0)</f>
        <v>0</v>
      </c>
      <c r="W19" s="0" t="n">
        <f aca="false">SUMIFS('2011'!$G:$G,'2011'!$AA:$AA,"JRO",'2011'!$F:$F,$A19)</f>
        <v>0</v>
      </c>
      <c r="X19" s="0" t="n">
        <f aca="false">SUMIFS('2011'!$L:$L,'2011'!$AA:$AA,"JRO",'2011'!$F:$F,$A19)</f>
        <v>3</v>
      </c>
      <c r="Y19" s="7" t="n">
        <f aca="false">IFERROR(X19/W19,0)</f>
        <v>0</v>
      </c>
      <c r="Z19" s="1" t="n">
        <f aca="false">SUMIFS('2010'!$G:$G,'2010'!$AA:$AA,"JRO",'2010'!$F:$F,$A19)</f>
        <v>0</v>
      </c>
      <c r="AA19" s="1" t="n">
        <f aca="false">SUMIFS('2010'!$L:$L,'2010'!$AA:$AA,"JRO",'2010'!$F:$F,$A19)</f>
        <v>0</v>
      </c>
      <c r="AB19" s="7" t="n">
        <f aca="false">IFERROR(AA19/Z19,0)</f>
        <v>0</v>
      </c>
      <c r="AC19" s="1" t="n">
        <f aca="false">SUMIFS('2009'!$G:$G,'2009'!$AA:$AA,"JRO",'2009'!$F:$F,$A19)</f>
        <v>1</v>
      </c>
      <c r="AD19" s="1" t="n">
        <f aca="false">SUMIFS('2009'!$L:$L,'2009'!$AA:$AA,"JRO",'2009'!$F:$F,$A19)</f>
        <v>2</v>
      </c>
      <c r="AE19" s="7" t="n">
        <f aca="false">IFERROR(AD19/AC19,0)</f>
        <v>2</v>
      </c>
    </row>
    <row r="20" customFormat="false" ht="15" hidden="false" customHeight="false" outlineLevel="0" collapsed="false">
      <c r="A20" s="1" t="s">
        <v>104</v>
      </c>
      <c r="B20" s="0" t="n">
        <f aca="false">SUMIFS('2018'!G:G,'2018'!AA:AA,"JRO",'2018'!F:F,A20)</f>
        <v>2</v>
      </c>
      <c r="C20" s="0" t="n">
        <f aca="false">(SUMIFS('2018'!M:M,'2018'!AA:AA,"JRO",'2018'!F:F,A20)+SUMIFS('2018'!N:N,'2018'!AA:AA,"JRO",'2018'!F:F,A20)+SUMIFS('2018'!O:O,'2018'!AA:AA,"JRO",'2018'!F:F,A20)+SUMIFS('2018'!P:P,'2018'!AA:AA,"JRO",'2018'!F:F,A20)+SUMIFS('2018'!Q:Q,'2018'!AA:AA,"JRO",'2018'!F:F,A20)+SUMIFS('2018'!R:R,'2018'!AA:AA,"JRO",'2018'!F:F,A20))</f>
        <v>6</v>
      </c>
      <c r="D20" s="7" t="n">
        <f aca="false">IFERROR(C20/B20,0)</f>
        <v>3</v>
      </c>
      <c r="E20" s="0" t="n">
        <f aca="false">SUMIFS('2017'!$G:$G,'2017'!$AA:$AA,"JRO",'2017'!$F:$F,$A20)</f>
        <v>2</v>
      </c>
      <c r="F20" s="0" t="n">
        <f aca="false">SUMIFS('2017'!$L:$L,'2017'!$AA:$AA,"JRO",'2017'!$F:$F,$A20)</f>
        <v>6</v>
      </c>
      <c r="G20" s="0" t="n">
        <f aca="false">IFERROR(F20/E20,0)</f>
        <v>3</v>
      </c>
      <c r="H20" s="0" t="n">
        <f aca="false">SUMIFS('2016'!$G:$G,'2016'!$AA:$AA,"JRO",'2016'!$F:$F,$A20)</f>
        <v>9</v>
      </c>
      <c r="I20" s="0" t="n">
        <f aca="false">SUMIFS('2016'!$L:$L,'2016'!$AA:$AA,"JRO",'2016'!$F:$F,$A20)</f>
        <v>14</v>
      </c>
      <c r="J20" s="7" t="n">
        <f aca="false">IFERROR(I20/H20,0)</f>
        <v>1.55555555555556</v>
      </c>
      <c r="K20" s="0" t="n">
        <f aca="false">SUMIFS('2015'!$G:$G,'2015'!$AA:$AA,"JRO",'2015'!$F:$F,$A20)</f>
        <v>9</v>
      </c>
      <c r="L20" s="0" t="n">
        <f aca="false">SUMIFS('2015'!$L:$L,'2015'!$AA:$AA,"JRO",'2015'!$F:$F,$A20)</f>
        <v>14</v>
      </c>
      <c r="M20" s="7" t="n">
        <f aca="false">IFERROR(L20/K20,0)</f>
        <v>1.55555555555556</v>
      </c>
      <c r="N20" s="0" t="n">
        <f aca="false">SUMIFS('2014'!$G:$G,'2014'!$AA:$AA,"JRO",'2014'!$F:$F,$A20)</f>
        <v>7</v>
      </c>
      <c r="O20" s="0" t="n">
        <f aca="false">SUMIFS('2014'!$L:$L,'2014'!$AA:$AA,"JRO",'2014'!$F:$F,$A20)</f>
        <v>14</v>
      </c>
      <c r="P20" s="7" t="n">
        <f aca="false">IFERROR(O20/N20,0)</f>
        <v>2</v>
      </c>
      <c r="Q20" s="0" t="n">
        <f aca="false">SUMIFS('2013'!$G:$G,'2013'!$AA:$AA,"JRO",'2013'!$F:$F,$A20)</f>
        <v>0</v>
      </c>
      <c r="R20" s="0" t="n">
        <f aca="false">SUMIFS('2013'!$L:$L,'2013'!$AA:$AA,"JRO",'2013'!$F:$F,$A20)</f>
        <v>0</v>
      </c>
      <c r="S20" s="7" t="n">
        <f aca="false">IFERROR(R20/Q20,0)</f>
        <v>0</v>
      </c>
      <c r="T20" s="1" t="n">
        <f aca="false">SUMIFS('2012'!$G:$G,'2012'!$AA:$AA,"JRO",'2012'!$F:$F,$A20)</f>
        <v>0</v>
      </c>
      <c r="U20" s="1" t="n">
        <f aca="false">SUMIFS('2012'!$L:$L,'2012'!$AA:$AA,"JRO",'2012'!$F:$F,$A20)</f>
        <v>0</v>
      </c>
      <c r="V20" s="7" t="n">
        <f aca="false">IFERROR(U20/T20,0)</f>
        <v>0</v>
      </c>
      <c r="W20" s="0" t="n">
        <f aca="false">SUMIFS('2011'!$G:$G,'2011'!$AA:$AA,"JRO",'2011'!$F:$F,$A20)</f>
        <v>0</v>
      </c>
      <c r="X20" s="0" t="n">
        <f aca="false">SUMIFS('2011'!$L:$L,'2011'!$AA:$AA,"JRO",'2011'!$F:$F,$A20)</f>
        <v>0</v>
      </c>
      <c r="Y20" s="7" t="n">
        <f aca="false">IFERROR(X20/W20,0)</f>
        <v>0</v>
      </c>
      <c r="Z20" s="1" t="n">
        <f aca="false">SUMIFS('2010'!$G:$G,'2010'!$AA:$AA,"JRO",'2010'!$F:$F,$A20)</f>
        <v>0</v>
      </c>
      <c r="AA20" s="1" t="n">
        <f aca="false">SUMIFS('2010'!$L:$L,'2010'!$AA:$AA,"JRO",'2010'!$F:$F,$A20)</f>
        <v>0</v>
      </c>
      <c r="AB20" s="7" t="n">
        <f aca="false">IFERROR(AA20/Z20,0)</f>
        <v>0</v>
      </c>
      <c r="AC20" s="1" t="n">
        <f aca="false">SUMIFS('2009'!$G:$G,'2009'!$AA:$AA,"JRO",'2009'!$F:$F,$A20)</f>
        <v>0</v>
      </c>
      <c r="AD20" s="1" t="n">
        <f aca="false">SUMIFS('2009'!$L:$L,'2009'!$AA:$AA,"JRO",'2009'!$F:$F,$A20)</f>
        <v>0</v>
      </c>
      <c r="AE20" s="7" t="n">
        <f aca="false">IFERROR(AD20/AC20,0)</f>
        <v>0</v>
      </c>
    </row>
    <row r="21" customFormat="false" ht="15" hidden="false" customHeight="false" outlineLevel="0" collapsed="false">
      <c r="A21" s="1" t="s">
        <v>105</v>
      </c>
      <c r="B21" s="0" t="n">
        <f aca="false">SUMIFS('2018'!G:G,'2018'!AA:AA,"JRO",'2018'!F:F,A21)</f>
        <v>9</v>
      </c>
      <c r="C21" s="0" t="n">
        <f aca="false">(SUMIFS('2018'!M:M,'2018'!AA:AA,"JRO",'2018'!F:F,A21)+SUMIFS('2018'!N:N,'2018'!AA:AA,"JRO",'2018'!F:F,A21)+SUMIFS('2018'!O:O,'2018'!AA:AA,"JRO",'2018'!F:F,A21)+SUMIFS('2018'!P:P,'2018'!AA:AA,"JRO",'2018'!F:F,A21)+SUMIFS('2018'!Q:Q,'2018'!AA:AA,"JRO",'2018'!F:F,A21)+SUMIFS('2018'!R:R,'2018'!AA:AA,"JRO",'2018'!F:F,A21))</f>
        <v>24</v>
      </c>
      <c r="D21" s="7" t="n">
        <f aca="false">IFERROR(C21/B21,0)</f>
        <v>2.66666666666667</v>
      </c>
      <c r="E21" s="0" t="n">
        <f aca="false">SUMIFS('2017'!$G:$G,'2017'!$AA:$AA,"JRO",'2017'!$F:$F,$A21)</f>
        <v>42</v>
      </c>
      <c r="F21" s="0" t="n">
        <f aca="false">SUMIFS('2017'!$L:$L,'2017'!$AA:$AA,"JRO",'2017'!$F:$F,$A21)</f>
        <v>71</v>
      </c>
      <c r="G21" s="0" t="n">
        <f aca="false">IFERROR(F21/E21,0)</f>
        <v>1.69047619047619</v>
      </c>
      <c r="H21" s="0" t="n">
        <f aca="false">SUMIFS('2016'!$G:$G,'2016'!$AA:$AA,"JRO",'2016'!$F:$F,$A21)</f>
        <v>20</v>
      </c>
      <c r="I21" s="0" t="n">
        <f aca="false">SUMIFS('2016'!$L:$L,'2016'!$AA:$AA,"JRO",'2016'!$F:$F,$A21)</f>
        <v>28</v>
      </c>
      <c r="J21" s="7" t="n">
        <f aca="false">IFERROR(I21/H21,0)</f>
        <v>1.4</v>
      </c>
      <c r="K21" s="0" t="n">
        <f aca="false">SUMIFS('2015'!$G:$G,'2015'!$AA:$AA,"JRO",'2015'!$F:$F,$A21)</f>
        <v>25</v>
      </c>
      <c r="L21" s="0" t="n">
        <f aca="false">SUMIFS('2015'!$L:$L,'2015'!$AA:$AA,"JRO",'2015'!$F:$F,$A21)</f>
        <v>49</v>
      </c>
      <c r="M21" s="7" t="n">
        <f aca="false">IFERROR(L21/K21,0)</f>
        <v>1.96</v>
      </c>
      <c r="N21" s="0" t="n">
        <f aca="false">SUMIFS('2014'!$G:$G,'2014'!$AA:$AA,"JRO",'2014'!$F:$F,$A21)</f>
        <v>0</v>
      </c>
      <c r="O21" s="0" t="n">
        <f aca="false">SUMIFS('2014'!$L:$L,'2014'!$AA:$AA,"JRO",'2014'!$F:$F,$A21)</f>
        <v>0</v>
      </c>
      <c r="P21" s="7" t="n">
        <f aca="false">IFERROR(O21/N21,0)</f>
        <v>0</v>
      </c>
      <c r="Q21" s="0" t="n">
        <f aca="false">SUMIFS('2013'!$G:$G,'2013'!$AA:$AA,"JRO",'2013'!$F:$F,$A21)</f>
        <v>0</v>
      </c>
      <c r="R21" s="0" t="n">
        <f aca="false">SUMIFS('2013'!$L:$L,'2013'!$AA:$AA,"JRO",'2013'!$F:$F,$A21)</f>
        <v>0</v>
      </c>
      <c r="S21" s="7" t="n">
        <f aca="false">IFERROR(R21/Q21,0)</f>
        <v>0</v>
      </c>
      <c r="T21" s="1" t="n">
        <f aca="false">SUMIFS('2012'!$G:$G,'2012'!$AA:$AA,"JRO",'2012'!$F:$F,$A21)</f>
        <v>33</v>
      </c>
      <c r="U21" s="1" t="n">
        <f aca="false">SUMIFS('2012'!$L:$L,'2012'!$AA:$AA,"JRO",'2012'!$F:$F,$A21)</f>
        <v>22</v>
      </c>
      <c r="V21" s="7" t="n">
        <f aca="false">IFERROR(U21/T21,0)</f>
        <v>0.666666666666667</v>
      </c>
      <c r="W21" s="0" t="n">
        <f aca="false">SUMIFS('2011'!$G:$G,'2011'!$AA:$AA,"JRO",'2011'!$F:$F,$A21)</f>
        <v>1</v>
      </c>
      <c r="X21" s="0" t="n">
        <f aca="false">SUMIFS('2011'!$L:$L,'2011'!$AA:$AA,"JRO",'2011'!$F:$F,$A21)</f>
        <v>4</v>
      </c>
      <c r="Y21" s="7" t="n">
        <f aca="false">IFERROR(X21/W21,0)</f>
        <v>4</v>
      </c>
      <c r="Z21" s="1" t="n">
        <f aca="false">SUMIFS('2010'!$G:$G,'2010'!$AA:$AA,"JRO",'2010'!$F:$F,$A21)</f>
        <v>5</v>
      </c>
      <c r="AA21" s="1" t="n">
        <f aca="false">SUMIFS('2010'!$L:$L,'2010'!$AA:$AA,"JRO",'2010'!$F:$F,$A21)</f>
        <v>12</v>
      </c>
      <c r="AB21" s="7" t="n">
        <f aca="false">IFERROR(AA21/Z21,0)</f>
        <v>2.4</v>
      </c>
      <c r="AC21" s="1" t="n">
        <f aca="false">SUMIFS('2009'!$G:$G,'2009'!$AA:$AA,"JRO",'2009'!$F:$F,$A21)</f>
        <v>12</v>
      </c>
      <c r="AD21" s="1" t="n">
        <f aca="false">SUMIFS('2009'!$L:$L,'2009'!$AA:$AA,"JRO",'2009'!$F:$F,$A21)</f>
        <v>29</v>
      </c>
      <c r="AE21" s="7" t="n">
        <f aca="false">IFERROR(AD21/AC21,0)</f>
        <v>2.41666666666667</v>
      </c>
    </row>
    <row r="22" customFormat="false" ht="15" hidden="false" customHeight="false" outlineLevel="0" collapsed="false">
      <c r="A22" s="13" t="s">
        <v>106</v>
      </c>
      <c r="B22" s="0" t="n">
        <f aca="false">SUMIFS('2018'!G:G,'2018'!AA:AA,"JRO",'2018'!F:F,A22)</f>
        <v>0</v>
      </c>
      <c r="C22" s="0" t="n">
        <f aca="false">(SUMIFS('2018'!M:M,'2018'!AA:AA,"JRO",'2018'!F:F,A22)+SUMIFS('2018'!N:N,'2018'!AA:AA,"JRO",'2018'!F:F,A22)+SUMIFS('2018'!O:O,'2018'!AA:AA,"JRO",'2018'!F:F,A22)+SUMIFS('2018'!P:P,'2018'!AA:AA,"JRO",'2018'!F:F,A22)+SUMIFS('2018'!Q:Q,'2018'!AA:AA,"JRO",'2018'!F:F,A22)+SUMIFS('2018'!R:R,'2018'!AA:AA,"JRO",'2018'!F:F,A22))</f>
        <v>0</v>
      </c>
      <c r="D22" s="7" t="n">
        <f aca="false">IFERROR(C22/B22,0)</f>
        <v>0</v>
      </c>
      <c r="E22" s="0" t="n">
        <f aca="false">SUMIFS('2017'!$G:$G,'2017'!$AA:$AA,"JRO",'2017'!$F:$F,$A22)</f>
        <v>1</v>
      </c>
      <c r="F22" s="0" t="n">
        <f aca="false">SUMIFS('2017'!$L:$L,'2017'!$AA:$AA,"JRO",'2017'!$F:$F,$A22)</f>
        <v>3</v>
      </c>
      <c r="G22" s="0" t="n">
        <f aca="false">IFERROR(F22/E22,0)</f>
        <v>3</v>
      </c>
      <c r="H22" s="0" t="n">
        <f aca="false">SUMIFS('2016'!$G:$G,'2016'!$AA:$AA,"JRO",'2016'!$F:$F,$A22)</f>
        <v>4</v>
      </c>
      <c r="I22" s="0" t="n">
        <f aca="false">SUMIFS('2016'!$L:$L,'2016'!$AA:$AA,"JRO",'2016'!$F:$F,$A22)</f>
        <v>12</v>
      </c>
      <c r="J22" s="7" t="n">
        <f aca="false">IFERROR(I22/H22,0)</f>
        <v>3</v>
      </c>
      <c r="K22" s="0" t="n">
        <f aca="false">SUMIFS('2015'!$G:$G,'2015'!$AA:$AA,"JRO",'2015'!$F:$F,$A22)</f>
        <v>9</v>
      </c>
      <c r="L22" s="0" t="n">
        <f aca="false">SUMIFS('2015'!$L:$L,'2015'!$AA:$AA,"JRO",'2015'!$F:$F,$A22)</f>
        <v>26</v>
      </c>
      <c r="M22" s="7" t="n">
        <f aca="false">IFERROR(L22/K22,0)</f>
        <v>2.88888888888889</v>
      </c>
      <c r="N22" s="0" t="n">
        <f aca="false">SUMIFS('2014'!$G:$G,'2014'!$AA:$AA,"JRO",'2014'!$F:$F,$A22)</f>
        <v>18</v>
      </c>
      <c r="O22" s="0" t="n">
        <f aca="false">SUMIFS('2014'!$L:$L,'2014'!$AA:$AA,"JRO",'2014'!$F:$F,$A22)</f>
        <v>65</v>
      </c>
      <c r="P22" s="7" t="n">
        <f aca="false">IFERROR(O22/N22,0)</f>
        <v>3.61111111111111</v>
      </c>
      <c r="Q22" s="0" t="n">
        <f aca="false">SUMIFS('2013'!$G:$G,'2013'!$AA:$AA,"JRO",'2013'!$F:$F,$A22)</f>
        <v>2</v>
      </c>
      <c r="R22" s="0" t="n">
        <f aca="false">SUMIFS('2013'!$L:$L,'2013'!$AA:$AA,"JRO",'2013'!$F:$F,$A22)</f>
        <v>7</v>
      </c>
      <c r="S22" s="7" t="n">
        <f aca="false">IFERROR(R22/Q22,0)</f>
        <v>3.5</v>
      </c>
      <c r="T22" s="1" t="n">
        <f aca="false">SUMIFS('2012'!$G:$G,'2012'!$AA:$AA,"JRO",'2012'!$F:$F,$A22)</f>
        <v>48</v>
      </c>
      <c r="U22" s="1" t="n">
        <f aca="false">SUMIFS('2012'!$L:$L,'2012'!$AA:$AA,"JRO",'2012'!$F:$F,$A22)</f>
        <v>116</v>
      </c>
      <c r="V22" s="7" t="n">
        <f aca="false">IFERROR(U22/T22,0)</f>
        <v>2.41666666666667</v>
      </c>
      <c r="W22" s="0" t="n">
        <f aca="false">SUMIFS('2011'!$G:$G,'2011'!$AA:$AA,"JRO",'2011'!$F:$F,$A22)</f>
        <v>12</v>
      </c>
      <c r="X22" s="0" t="n">
        <f aca="false">SUMIFS('2011'!$L:$L,'2011'!$AA:$AA,"JRO",'2011'!$F:$F,$A22)</f>
        <v>33</v>
      </c>
      <c r="Y22" s="7" t="n">
        <f aca="false">IFERROR(X22/W22,0)</f>
        <v>2.75</v>
      </c>
      <c r="Z22" s="1" t="n">
        <f aca="false">SUMIFS('2010'!$G:$G,'2010'!$AA:$AA,"JRO",'2010'!$F:$F,$A22)</f>
        <v>16</v>
      </c>
      <c r="AA22" s="1" t="n">
        <f aca="false">SUMIFS('2010'!$L:$L,'2010'!$AA:$AA,"JRO",'2010'!$F:$F,$A22)</f>
        <v>38</v>
      </c>
      <c r="AB22" s="7" t="n">
        <f aca="false">IFERROR(AA22/Z22,0)</f>
        <v>2.375</v>
      </c>
      <c r="AC22" s="1" t="n">
        <f aca="false">SUMIFS('2009'!$G:$G,'2009'!$AA:$AA,"JRO",'2009'!$F:$F,$A22)</f>
        <v>5</v>
      </c>
      <c r="AD22" s="1" t="n">
        <f aca="false">SUMIFS('2009'!$L:$L,'2009'!$AA:$AA,"JRO",'2009'!$F:$F,$A22)</f>
        <v>12</v>
      </c>
      <c r="AE22" s="7" t="n">
        <f aca="false">IFERROR(AD22/AC22,0)</f>
        <v>2.4</v>
      </c>
    </row>
    <row r="23" customFormat="false" ht="15" hidden="false" customHeight="false" outlineLevel="0" collapsed="false">
      <c r="A23" s="1" t="s">
        <v>107</v>
      </c>
      <c r="B23" s="0" t="n">
        <f aca="false">SUMIFS('2018'!G:G,'2018'!AA:AA,"JRO",'2018'!F:F,A23)</f>
        <v>4</v>
      </c>
      <c r="C23" s="0" t="n">
        <f aca="false">(SUMIFS('2018'!M:M,'2018'!AA:AA,"JRO",'2018'!F:F,A23)+SUMIFS('2018'!N:N,'2018'!AA:AA,"JRO",'2018'!F:F,A23)+SUMIFS('2018'!O:O,'2018'!AA:AA,"JRO",'2018'!F:F,A23)+SUMIFS('2018'!P:P,'2018'!AA:AA,"JRO",'2018'!F:F,A23)+SUMIFS('2018'!Q:Q,'2018'!AA:AA,"JRO",'2018'!F:F,A23)+SUMIFS('2018'!R:R,'2018'!AA:AA,"JRO",'2018'!F:F,A23))</f>
        <v>6</v>
      </c>
      <c r="D23" s="7" t="n">
        <f aca="false">IFERROR(C23/B23,0)</f>
        <v>1.5</v>
      </c>
      <c r="E23" s="0" t="n">
        <f aca="false">SUMIFS('2017'!$G:$G,'2017'!$AA:$AA,"JRO",'2017'!$F:$F,$A23)</f>
        <v>10</v>
      </c>
      <c r="F23" s="0" t="n">
        <f aca="false">SUMIFS('2017'!$L:$L,'2017'!$AA:$AA,"JRO",'2017'!$F:$F,$A23)</f>
        <v>66</v>
      </c>
      <c r="G23" s="0" t="n">
        <f aca="false">IFERROR(F23/E23,0)</f>
        <v>6.6</v>
      </c>
      <c r="H23" s="0" t="n">
        <f aca="false">SUMIFS('2016'!$G:$G,'2016'!$AA:$AA,"JRO",'2016'!$F:$F,$A23)</f>
        <v>58</v>
      </c>
      <c r="I23" s="0" t="n">
        <f aca="false">SUMIFS('2016'!$L:$L,'2016'!$AA:$AA,"JRO",'2016'!$F:$F,$A23)</f>
        <v>154</v>
      </c>
      <c r="J23" s="7" t="n">
        <f aca="false">IFERROR(I23/H23,0)</f>
        <v>2.6551724137931</v>
      </c>
      <c r="K23" s="0" t="n">
        <f aca="false">SUMIFS('2015'!$G:$G,'2015'!$AA:$AA,"JRO",'2015'!$F:$F,$A23)</f>
        <v>26</v>
      </c>
      <c r="L23" s="0" t="n">
        <f aca="false">SUMIFS('2015'!$L:$L,'2015'!$AA:$AA,"JRO",'2015'!$F:$F,$A23)</f>
        <v>89</v>
      </c>
      <c r="M23" s="7" t="n">
        <f aca="false">IFERROR(L23/K23,0)</f>
        <v>3.42307692307692</v>
      </c>
      <c r="N23" s="0" t="n">
        <f aca="false">SUMIFS('2014'!$G:$G,'2014'!$AA:$AA,"JRO",'2014'!$F:$F,$A23)</f>
        <v>13</v>
      </c>
      <c r="O23" s="0" t="n">
        <f aca="false">SUMIFS('2014'!$L:$L,'2014'!$AA:$AA,"JRO",'2014'!$F:$F,$A23)</f>
        <v>75</v>
      </c>
      <c r="P23" s="7" t="n">
        <f aca="false">IFERROR(O23/N23,0)</f>
        <v>5.76923076923077</v>
      </c>
      <c r="Q23" s="0" t="n">
        <f aca="false">SUMIFS('2013'!$G:$G,'2013'!$AA:$AA,"JRO",'2013'!$F:$F,$A23)</f>
        <v>24</v>
      </c>
      <c r="R23" s="0" t="n">
        <f aca="false">SUMIFS('2013'!$L:$L,'2013'!$AA:$AA,"JRO",'2013'!$F:$F,$A23)</f>
        <v>90</v>
      </c>
      <c r="S23" s="7" t="n">
        <f aca="false">IFERROR(R23/Q23,0)</f>
        <v>3.75</v>
      </c>
      <c r="T23" s="1" t="n">
        <f aca="false">SUMIFS('2012'!$G:$G,'2012'!$AA:$AA,"JRO",'2012'!$F:$F,$A23)</f>
        <v>24</v>
      </c>
      <c r="U23" s="1" t="n">
        <f aca="false">SUMIFS('2012'!$L:$L,'2012'!$AA:$AA,"JRO",'2012'!$F:$F,$A23)</f>
        <v>82</v>
      </c>
      <c r="V23" s="7" t="n">
        <f aca="false">IFERROR(U23/T23,0)</f>
        <v>3.41666666666667</v>
      </c>
      <c r="W23" s="0" t="n">
        <f aca="false">SUMIFS('2011'!$G:$G,'2011'!$AA:$AA,"JRO",'2011'!$F:$F,$A23)</f>
        <v>43</v>
      </c>
      <c r="X23" s="0" t="n">
        <f aca="false">SUMIFS('2011'!$L:$L,'2011'!$AA:$AA,"JRO",'2011'!$F:$F,$A23)</f>
        <v>124</v>
      </c>
      <c r="Y23" s="7" t="n">
        <f aca="false">IFERROR(X23/W23,0)</f>
        <v>2.88372093023256</v>
      </c>
      <c r="Z23" s="1" t="n">
        <f aca="false">SUMIFS('2010'!$G:$G,'2010'!$AA:$AA,"JRO",'2010'!$F:$F,$A23)</f>
        <v>50</v>
      </c>
      <c r="AA23" s="1" t="n">
        <f aca="false">SUMIFS('2010'!$L:$L,'2010'!$AA:$AA,"JRO",'2010'!$F:$F,$A23)</f>
        <v>114</v>
      </c>
      <c r="AB23" s="7" t="n">
        <f aca="false">IFERROR(AA23/Z23,0)</f>
        <v>2.28</v>
      </c>
      <c r="AC23" s="1" t="n">
        <f aca="false">SUMIFS('2009'!$G:$G,'2009'!$AA:$AA,"JRO",'2009'!$F:$F,$A23)</f>
        <v>48</v>
      </c>
      <c r="AD23" s="1" t="n">
        <f aca="false">SUMIFS('2009'!$L:$L,'2009'!$AA:$AA,"JRO",'2009'!$F:$F,$A23)</f>
        <v>129</v>
      </c>
      <c r="AE23" s="7" t="n">
        <f aca="false">IFERROR(AD23/AC23,0)</f>
        <v>2.6875</v>
      </c>
    </row>
    <row r="24" customFormat="false" ht="15" hidden="false" customHeight="false" outlineLevel="0" collapsed="false">
      <c r="A24" s="1" t="s">
        <v>108</v>
      </c>
      <c r="B24" s="0" t="n">
        <f aca="false">SUMIFS('2018'!G:G,'2018'!AA:AA,"JRO",'2018'!F:F,A24)</f>
        <v>13</v>
      </c>
      <c r="C24" s="0" t="n">
        <f aca="false">(SUMIFS('2018'!M:M,'2018'!AA:AA,"JRO",'2018'!F:F,A24)+SUMIFS('2018'!N:N,'2018'!AA:AA,"JRO",'2018'!F:F,A24)+SUMIFS('2018'!O:O,'2018'!AA:AA,"JRO",'2018'!F:F,A24)+SUMIFS('2018'!P:P,'2018'!AA:AA,"JRO",'2018'!F:F,A24)+SUMIFS('2018'!Q:Q,'2018'!AA:AA,"JRO",'2018'!F:F,A24)+SUMIFS('2018'!R:R,'2018'!AA:AA,"JRO",'2018'!F:F,A24))</f>
        <v>37</v>
      </c>
      <c r="D24" s="7" t="n">
        <f aca="false">IFERROR(C24/B24,0)</f>
        <v>2.84615384615385</v>
      </c>
      <c r="E24" s="0" t="n">
        <f aca="false">SUMIFS('2017'!$G:$G,'2017'!$AA:$AA,"JRO",'2017'!$F:$F,$A24)</f>
        <v>36</v>
      </c>
      <c r="F24" s="0" t="n">
        <f aca="false">SUMIFS('2017'!$L:$L,'2017'!$AA:$AA,"JRO",'2017'!$F:$F,$A24)</f>
        <v>149</v>
      </c>
      <c r="G24" s="0" t="n">
        <f aca="false">IFERROR(F24/E24,0)</f>
        <v>4.13888888888889</v>
      </c>
      <c r="H24" s="0" t="n">
        <f aca="false">SUMIFS('2016'!$G:$G,'2016'!$AA:$AA,"JRO",'2016'!$F:$F,$A24)</f>
        <v>39</v>
      </c>
      <c r="I24" s="0" t="n">
        <f aca="false">SUMIFS('2016'!$L:$L,'2016'!$AA:$AA,"JRO",'2016'!$F:$F,$A24)</f>
        <v>82</v>
      </c>
      <c r="J24" s="7" t="n">
        <f aca="false">IFERROR(I24/H24,0)</f>
        <v>2.1025641025641</v>
      </c>
      <c r="K24" s="0" t="n">
        <f aca="false">SUMIFS('2015'!$G:$G,'2015'!$AA:$AA,"JRO",'2015'!$F:$F,$A24)</f>
        <v>74</v>
      </c>
      <c r="L24" s="0" t="n">
        <f aca="false">SUMIFS('2015'!$L:$L,'2015'!$AA:$AA,"JRO",'2015'!$F:$F,$A24)</f>
        <v>218</v>
      </c>
      <c r="M24" s="7" t="n">
        <f aca="false">IFERROR(L24/K24,0)</f>
        <v>2.94594594594595</v>
      </c>
      <c r="N24" s="0" t="n">
        <f aca="false">SUMIFS('2014'!$G:$G,'2014'!$AA:$AA,"JRO",'2014'!$F:$F,$A24)</f>
        <v>93</v>
      </c>
      <c r="O24" s="0" t="n">
        <f aca="false">SUMIFS('2014'!$L:$L,'2014'!$AA:$AA,"JRO",'2014'!$F:$F,$A24)</f>
        <v>223</v>
      </c>
      <c r="P24" s="7" t="n">
        <f aca="false">IFERROR(O24/N24,0)</f>
        <v>2.39784946236559</v>
      </c>
      <c r="Q24" s="0" t="n">
        <f aca="false">SUMIFS('2013'!$G:$G,'2013'!$AA:$AA,"JRO",'2013'!$F:$F,$A24)</f>
        <v>52</v>
      </c>
      <c r="R24" s="0" t="n">
        <f aca="false">SUMIFS('2013'!$L:$L,'2013'!$AA:$AA,"JRO",'2013'!$F:$F,$A24)</f>
        <v>130</v>
      </c>
      <c r="S24" s="7" t="n">
        <f aca="false">IFERROR(R24/Q24,0)</f>
        <v>2.5</v>
      </c>
      <c r="T24" s="1" t="n">
        <f aca="false">SUMIFS('2012'!$G:$G,'2012'!$AA:$AA,"JRO",'2012'!$F:$F,$A24)</f>
        <v>79</v>
      </c>
      <c r="U24" s="1" t="n">
        <f aca="false">SUMIFS('2012'!$L:$L,'2012'!$AA:$AA,"JRO",'2012'!$F:$F,$A24)</f>
        <v>169</v>
      </c>
      <c r="V24" s="7" t="n">
        <f aca="false">IFERROR(U24/T24,0)</f>
        <v>2.13924050632911</v>
      </c>
      <c r="W24" s="0" t="n">
        <f aca="false">SUMIFS('2011'!$G:$G,'2011'!$AA:$AA,"JRO",'2011'!$F:$F,$A24)</f>
        <v>215</v>
      </c>
      <c r="X24" s="0" t="n">
        <f aca="false">SUMIFS('2011'!$L:$L,'2011'!$AA:$AA,"JRO",'2011'!$F:$F,$A24)</f>
        <v>423</v>
      </c>
      <c r="Y24" s="7" t="n">
        <f aca="false">IFERROR(X24/W24,0)</f>
        <v>1.96744186046512</v>
      </c>
      <c r="Z24" s="1" t="n">
        <f aca="false">SUMIFS('2010'!$G:$G,'2010'!$AA:$AA,"JRO",'2010'!$F:$F,$A24)</f>
        <v>67</v>
      </c>
      <c r="AA24" s="1" t="n">
        <f aca="false">SUMIFS('2010'!$L:$L,'2010'!$AA:$AA,"JRO",'2010'!$F:$F,$A24)</f>
        <v>150</v>
      </c>
      <c r="AB24" s="7" t="n">
        <f aca="false">IFERROR(AA24/Z24,0)</f>
        <v>2.23880597014925</v>
      </c>
      <c r="AC24" s="1" t="n">
        <f aca="false">SUMIFS('2009'!$G:$G,'2009'!$AA:$AA,"JRO",'2009'!$F:$F,$A24)</f>
        <v>31</v>
      </c>
      <c r="AD24" s="1" t="n">
        <f aca="false">SUMIFS('2009'!$L:$L,'2009'!$AA:$AA,"JRO",'2009'!$F:$F,$A24)</f>
        <v>71</v>
      </c>
      <c r="AE24" s="7" t="n">
        <f aca="false">IFERROR(AD24/AC24,0)</f>
        <v>2.29032258064516</v>
      </c>
    </row>
    <row r="25" customFormat="false" ht="15" hidden="false" customHeight="false" outlineLevel="0" collapsed="false">
      <c r="A25" s="1" t="s">
        <v>109</v>
      </c>
      <c r="B25" s="0" t="n">
        <f aca="false">SUMIFS('2018'!G:G,'2018'!AA:AA,"JRO",'2018'!F:F,A25)</f>
        <v>6</v>
      </c>
      <c r="C25" s="0" t="n">
        <f aca="false">(SUMIFS('2018'!M:M,'2018'!AA:AA,"JRO",'2018'!F:F,A25)+SUMIFS('2018'!N:N,'2018'!AA:AA,"JRO",'2018'!F:F,A25)+SUMIFS('2018'!O:O,'2018'!AA:AA,"JRO",'2018'!F:F,A25)+SUMIFS('2018'!P:P,'2018'!AA:AA,"JRO",'2018'!F:F,A25)+SUMIFS('2018'!Q:Q,'2018'!AA:AA,"JRO",'2018'!F:F,A25)+SUMIFS('2018'!R:R,'2018'!AA:AA,"JRO",'2018'!F:F,A25))</f>
        <v>18</v>
      </c>
      <c r="D25" s="7" t="n">
        <f aca="false">IFERROR(C25/B25,0)</f>
        <v>3</v>
      </c>
      <c r="E25" s="0" t="n">
        <f aca="false">SUMIFS('2017'!$G:$G,'2017'!$AA:$AA,"JRO",'2017'!$F:$F,$A25)</f>
        <v>10</v>
      </c>
      <c r="F25" s="0" t="n">
        <f aca="false">SUMIFS('2017'!$L:$L,'2017'!$AA:$AA,"JRO",'2017'!$F:$F,$A25)</f>
        <v>35</v>
      </c>
      <c r="G25" s="0" t="n">
        <f aca="false">IFERROR(F25/E25,0)</f>
        <v>3.5</v>
      </c>
      <c r="H25" s="0" t="n">
        <f aca="false">SUMIFS('2016'!$G:$G,'2016'!$AA:$AA,"JRO",'2016'!$F:$F,$A25)</f>
        <v>6</v>
      </c>
      <c r="I25" s="0" t="n">
        <f aca="false">SUMIFS('2016'!$L:$L,'2016'!$AA:$AA,"JRO",'2016'!$F:$F,$A25)</f>
        <v>18</v>
      </c>
      <c r="J25" s="7" t="n">
        <f aca="false">IFERROR(I25/H25,0)</f>
        <v>3</v>
      </c>
      <c r="K25" s="0" t="n">
        <f aca="false">SUMIFS('2015'!$G:$G,'2015'!$AA:$AA,"JRO",'2015'!$F:$F,$A25)</f>
        <v>10</v>
      </c>
      <c r="L25" s="0" t="n">
        <f aca="false">SUMIFS('2015'!$L:$L,'2015'!$AA:$AA,"JRO",'2015'!$F:$F,$A25)</f>
        <v>22</v>
      </c>
      <c r="M25" s="7" t="n">
        <f aca="false">IFERROR(L25/K25,0)</f>
        <v>2.2</v>
      </c>
      <c r="N25" s="0" t="n">
        <f aca="false">SUMIFS('2014'!$G:$G,'2014'!$AA:$AA,"JRO",'2014'!$F:$F,$A25)</f>
        <v>55</v>
      </c>
      <c r="O25" s="0" t="n">
        <f aca="false">SUMIFS('2014'!$L:$L,'2014'!$AA:$AA,"JRO",'2014'!$F:$F,$A25)</f>
        <v>74</v>
      </c>
      <c r="P25" s="7" t="n">
        <f aca="false">IFERROR(O25/N25,0)</f>
        <v>1.34545454545455</v>
      </c>
      <c r="Q25" s="0" t="n">
        <f aca="false">SUMIFS('2013'!$G:$G,'2013'!$AA:$AA,"JRO",'2013'!$F:$F,$A25)</f>
        <v>29</v>
      </c>
      <c r="R25" s="0" t="n">
        <f aca="false">SUMIFS('2013'!$L:$L,'2013'!$AA:$AA,"JRO",'2013'!$F:$F,$A25)</f>
        <v>33</v>
      </c>
      <c r="S25" s="7" t="n">
        <f aca="false">IFERROR(R25/Q25,0)</f>
        <v>1.13793103448276</v>
      </c>
      <c r="T25" s="1" t="n">
        <f aca="false">SUMIFS('2012'!$G:$G,'2012'!$AA:$AA,"JRO",'2012'!$F:$F,$A25)</f>
        <v>18</v>
      </c>
      <c r="U25" s="1" t="n">
        <f aca="false">SUMIFS('2012'!$L:$L,'2012'!$AA:$AA,"JRO",'2012'!$F:$F,$A25)</f>
        <v>38</v>
      </c>
      <c r="V25" s="7" t="n">
        <f aca="false">IFERROR(U25/T25,0)</f>
        <v>2.11111111111111</v>
      </c>
      <c r="W25" s="0" t="n">
        <f aca="false">SUMIFS('2011'!$G:$G,'2011'!$AA:$AA,"JRO",'2011'!$F:$F,$A25)</f>
        <v>21</v>
      </c>
      <c r="X25" s="0" t="n">
        <f aca="false">SUMIFS('2011'!$L:$L,'2011'!$AA:$AA,"JRO",'2011'!$F:$F,$A25)</f>
        <v>38</v>
      </c>
      <c r="Y25" s="7" t="n">
        <f aca="false">IFERROR(X25/W25,0)</f>
        <v>1.80952380952381</v>
      </c>
      <c r="Z25" s="1" t="n">
        <f aca="false">SUMIFS('2010'!$G:$G,'2010'!$AA:$AA,"JRO",'2010'!$F:$F,$A25)</f>
        <v>80</v>
      </c>
      <c r="AA25" s="1" t="n">
        <f aca="false">SUMIFS('2010'!$L:$L,'2010'!$AA:$AA,"JRO",'2010'!$F:$F,$A25)</f>
        <v>116</v>
      </c>
      <c r="AB25" s="7" t="n">
        <f aca="false">IFERROR(AA25/Z25,0)</f>
        <v>1.45</v>
      </c>
      <c r="AC25" s="1" t="n">
        <f aca="false">SUMIFS('2009'!$G:$G,'2009'!$AA:$AA,"JRO",'2009'!$F:$F,$A25)</f>
        <v>78</v>
      </c>
      <c r="AD25" s="1" t="n">
        <f aca="false">SUMIFS('2009'!$L:$L,'2009'!$AA:$AA,"JRO",'2009'!$F:$F,$A25)</f>
        <v>92</v>
      </c>
      <c r="AE25" s="7" t="n">
        <f aca="false">IFERROR(AD25/AC25,0)</f>
        <v>1.17948717948718</v>
      </c>
    </row>
    <row r="26" customFormat="false" ht="15" hidden="false" customHeight="false" outlineLevel="0" collapsed="false">
      <c r="A26" s="1" t="s">
        <v>110</v>
      </c>
      <c r="B26" s="0" t="n">
        <f aca="false">SUMIFS('2018'!G:G,'2018'!AA:AA,"JRO",'2018'!F:F,A26)</f>
        <v>4</v>
      </c>
      <c r="C26" s="0" t="n">
        <f aca="false">(SUMIFS('2018'!M:M,'2018'!AA:AA,"JRO",'2018'!F:F,A26)+SUMIFS('2018'!N:N,'2018'!AA:AA,"JRO",'2018'!F:F,A26)+SUMIFS('2018'!O:O,'2018'!AA:AA,"JRO",'2018'!F:F,A26)+SUMIFS('2018'!P:P,'2018'!AA:AA,"JRO",'2018'!F:F,A26)+SUMIFS('2018'!Q:Q,'2018'!AA:AA,"JRO",'2018'!F:F,A26)+SUMIFS('2018'!R:R,'2018'!AA:AA,"JRO",'2018'!F:F,A26))</f>
        <v>11</v>
      </c>
      <c r="D26" s="7" t="n">
        <f aca="false">IFERROR(C26/B26,0)</f>
        <v>2.75</v>
      </c>
      <c r="E26" s="0" t="n">
        <f aca="false">SUMIFS('2017'!$G:$G,'2017'!$AA:$AA,"JRO",'2017'!$F:$F,$A26)</f>
        <v>0</v>
      </c>
      <c r="F26" s="0" t="n">
        <f aca="false">SUMIFS('2017'!$L:$L,'2017'!$AA:$AA,"JRO",'2017'!$F:$F,$A26)</f>
        <v>0</v>
      </c>
      <c r="G26" s="0" t="n">
        <f aca="false">IFERROR(F26/E26,0)</f>
        <v>0</v>
      </c>
      <c r="H26" s="0" t="n">
        <f aca="false">SUMIFS('2016'!$G:$G,'2016'!$AA:$AA,"JRO",'2016'!$F:$F,$A26)</f>
        <v>1</v>
      </c>
      <c r="I26" s="0" t="n">
        <f aca="false">SUMIFS('2016'!$L:$L,'2016'!$AA:$AA,"JRO",'2016'!$F:$F,$A26)</f>
        <v>3</v>
      </c>
      <c r="J26" s="7" t="n">
        <f aca="false">IFERROR(I26/H26,0)</f>
        <v>3</v>
      </c>
      <c r="K26" s="0" t="n">
        <f aca="false">SUMIFS('2015'!$G:$G,'2015'!$AA:$AA,"JRO",'2015'!$F:$F,$A26)</f>
        <v>1</v>
      </c>
      <c r="L26" s="0" t="n">
        <f aca="false">SUMIFS('2015'!$L:$L,'2015'!$AA:$AA,"JRO",'2015'!$F:$F,$A26)</f>
        <v>3</v>
      </c>
      <c r="M26" s="7" t="n">
        <f aca="false">IFERROR(L26/K26,0)</f>
        <v>3</v>
      </c>
      <c r="N26" s="0" t="n">
        <f aca="false">SUMIFS('2014'!$G:$G,'2014'!$AA:$AA,"JRO",'2014'!$F:$F,$A26)</f>
        <v>3</v>
      </c>
      <c r="O26" s="0" t="n">
        <f aca="false">SUMIFS('2014'!$L:$L,'2014'!$AA:$AA,"JRO",'2014'!$F:$F,$A26)</f>
        <v>10</v>
      </c>
      <c r="P26" s="7" t="n">
        <f aca="false">IFERROR(O26/N26,0)</f>
        <v>3.33333333333333</v>
      </c>
      <c r="Q26" s="0" t="n">
        <f aca="false">SUMIFS('2013'!$G:$G,'2013'!$AA:$AA,"JRO",'2013'!$F:$F,$A26)</f>
        <v>7</v>
      </c>
      <c r="R26" s="0" t="n">
        <f aca="false">SUMIFS('2013'!$L:$L,'2013'!$AA:$AA,"JRO",'2013'!$F:$F,$A26)</f>
        <v>18</v>
      </c>
      <c r="S26" s="7" t="n">
        <f aca="false">IFERROR(R26/Q26,0)</f>
        <v>2.57142857142857</v>
      </c>
      <c r="T26" s="1" t="n">
        <f aca="false">SUMIFS('2012'!$G:$G,'2012'!$AA:$AA,"JRO",'2012'!$F:$F,$A26)</f>
        <v>5</v>
      </c>
      <c r="U26" s="1" t="n">
        <f aca="false">SUMIFS('2012'!$L:$L,'2012'!$AA:$AA,"JRO",'2012'!$F:$F,$A26)</f>
        <v>8</v>
      </c>
      <c r="V26" s="7" t="n">
        <f aca="false">IFERROR(U26/T26,0)</f>
        <v>1.6</v>
      </c>
      <c r="W26" s="0" t="n">
        <f aca="false">SUMIFS('2011'!$G:$G,'2011'!$AA:$AA,"JRO",'2011'!$F:$F,$A26)</f>
        <v>17</v>
      </c>
      <c r="X26" s="0" t="n">
        <f aca="false">SUMIFS('2011'!$L:$L,'2011'!$AA:$AA,"JRO",'2011'!$F:$F,$A26)</f>
        <v>31</v>
      </c>
      <c r="Y26" s="7" t="n">
        <f aca="false">IFERROR(X26/W26,0)</f>
        <v>1.82352941176471</v>
      </c>
      <c r="Z26" s="1" t="n">
        <f aca="false">SUMIFS('2010'!$G:$G,'2010'!$AA:$AA,"JRO",'2010'!$F:$F,$A26)</f>
        <v>0</v>
      </c>
      <c r="AA26" s="1" t="n">
        <f aca="false">SUMIFS('2010'!$L:$L,'2010'!$AA:$AA,"JRO",'2010'!$F:$F,$A26)</f>
        <v>0</v>
      </c>
      <c r="AB26" s="7" t="n">
        <f aca="false">IFERROR(AA26/Z26,0)</f>
        <v>0</v>
      </c>
      <c r="AC26" s="1" t="n">
        <f aca="false">SUMIFS('2009'!$G:$G,'2009'!$AA:$AA,"JRO",'2009'!$F:$F,$A26)</f>
        <v>0</v>
      </c>
      <c r="AD26" s="1" t="n">
        <f aca="false">SUMIFS('2009'!$L:$L,'2009'!$AA:$AA,"JRO",'2009'!$F:$F,$A26)</f>
        <v>0</v>
      </c>
      <c r="AE26" s="7" t="n">
        <f aca="false">IFERROR(AD26/AC26,0)</f>
        <v>0</v>
      </c>
    </row>
    <row r="27" customFormat="false" ht="15" hidden="false" customHeight="false" outlineLevel="0" collapsed="false">
      <c r="A27" s="1" t="s">
        <v>111</v>
      </c>
      <c r="B27" s="0" t="n">
        <f aca="false">SUMIFS('2018'!G:G,'2018'!AA:AA,"JRO",'2018'!F:F,A27)</f>
        <v>0</v>
      </c>
      <c r="C27" s="0" t="n">
        <f aca="false">(SUMIFS('2018'!M:M,'2018'!AA:AA,"JRO",'2018'!F:F,A27)+SUMIFS('2018'!N:N,'2018'!AA:AA,"JRO",'2018'!F:F,A27)+SUMIFS('2018'!O:O,'2018'!AA:AA,"JRO",'2018'!F:F,A27)+SUMIFS('2018'!P:P,'2018'!AA:AA,"JRO",'2018'!F:F,A27)+SUMIFS('2018'!Q:Q,'2018'!AA:AA,"JRO",'2018'!F:F,A27)+SUMIFS('2018'!R:R,'2018'!AA:AA,"JRO",'2018'!F:F,A27))</f>
        <v>0</v>
      </c>
      <c r="D27" s="7" t="n">
        <f aca="false">IFERROR(C27/B27,0)</f>
        <v>0</v>
      </c>
      <c r="E27" s="0" t="n">
        <f aca="false">SUMIFS('2017'!$G:$G,'2017'!$AA:$AA,"JRO",'2017'!$F:$F,$A27)</f>
        <v>2</v>
      </c>
      <c r="F27" s="0" t="n">
        <f aca="false">SUMIFS('2017'!$L:$L,'2017'!$AA:$AA,"JRO",'2017'!$F:$F,$A27)</f>
        <v>6</v>
      </c>
      <c r="G27" s="0" t="n">
        <f aca="false">IFERROR(F27/E27,0)</f>
        <v>3</v>
      </c>
      <c r="H27" s="0" t="n">
        <f aca="false">SUMIFS('2016'!$G:$G,'2016'!$AA:$AA,"JRO",'2016'!$F:$F,$A27)</f>
        <v>1</v>
      </c>
      <c r="I27" s="0" t="n">
        <f aca="false">SUMIFS('2016'!$L:$L,'2016'!$AA:$AA,"JRO",'2016'!$F:$F,$A27)</f>
        <v>3</v>
      </c>
      <c r="J27" s="7" t="n">
        <f aca="false">IFERROR(I27/H27,0)</f>
        <v>3</v>
      </c>
      <c r="K27" s="0" t="n">
        <f aca="false">SUMIFS('2015'!$G:$G,'2015'!$AA:$AA,"JRO",'2015'!$F:$F,$A27)</f>
        <v>4</v>
      </c>
      <c r="L27" s="0" t="n">
        <f aca="false">SUMIFS('2015'!$L:$L,'2015'!$AA:$AA,"JRO",'2015'!$F:$F,$A27)</f>
        <v>9</v>
      </c>
      <c r="M27" s="7" t="n">
        <f aca="false">IFERROR(L27/K27,0)</f>
        <v>2.25</v>
      </c>
      <c r="N27" s="0" t="n">
        <f aca="false">SUMIFS('2014'!$G:$G,'2014'!$AA:$AA,"JRO",'2014'!$F:$F,$A27)</f>
        <v>2</v>
      </c>
      <c r="O27" s="0" t="n">
        <f aca="false">SUMIFS('2014'!$L:$L,'2014'!$AA:$AA,"JRO",'2014'!$F:$F,$A27)</f>
        <v>8</v>
      </c>
      <c r="P27" s="7" t="n">
        <f aca="false">IFERROR(O27/N27,0)</f>
        <v>4</v>
      </c>
      <c r="Q27" s="0" t="n">
        <f aca="false">SUMIFS('2013'!$G:$G,'2013'!$AA:$AA,"JRO",'2013'!$F:$F,$A27)</f>
        <v>6</v>
      </c>
      <c r="R27" s="0" t="n">
        <f aca="false">SUMIFS('2013'!$L:$L,'2013'!$AA:$AA,"JRO",'2013'!$F:$F,$A27)</f>
        <v>17</v>
      </c>
      <c r="S27" s="7" t="n">
        <f aca="false">IFERROR(R27/Q27,0)</f>
        <v>2.83333333333333</v>
      </c>
      <c r="T27" s="1" t="n">
        <f aca="false">SUMIFS('2012'!$G:$G,'2012'!$AA:$AA,"JRO",'2012'!$F:$F,$A27)</f>
        <v>6</v>
      </c>
      <c r="U27" s="1" t="n">
        <f aca="false">SUMIFS('2012'!$L:$L,'2012'!$AA:$AA,"JRO",'2012'!$F:$F,$A27)</f>
        <v>16</v>
      </c>
      <c r="V27" s="7" t="n">
        <f aca="false">IFERROR(U27/T27,0)</f>
        <v>2.66666666666667</v>
      </c>
      <c r="W27" s="0" t="n">
        <f aca="false">SUMIFS('2011'!$G:$G,'2011'!$AA:$AA,"JRO",'2011'!$F:$F,$A27)</f>
        <v>1</v>
      </c>
      <c r="X27" s="0" t="n">
        <f aca="false">SUMIFS('2011'!$L:$L,'2011'!$AA:$AA,"JRO",'2011'!$F:$F,$A27)</f>
        <v>3</v>
      </c>
      <c r="Y27" s="7" t="n">
        <f aca="false">IFERROR(X27/W27,0)</f>
        <v>3</v>
      </c>
      <c r="Z27" s="1" t="n">
        <f aca="false">SUMIFS('2010'!$G:$G,'2010'!$AA:$AA,"JRO",'2010'!$F:$F,$A27)</f>
        <v>0</v>
      </c>
      <c r="AA27" s="1" t="n">
        <f aca="false">SUMIFS('2010'!$L:$L,'2010'!$AA:$AA,"JRO",'2010'!$F:$F,$A27)</f>
        <v>0</v>
      </c>
      <c r="AB27" s="7" t="n">
        <f aca="false">IFERROR(AA27/Z27,0)</f>
        <v>0</v>
      </c>
      <c r="AC27" s="1" t="n">
        <f aca="false">SUMIFS('2009'!$G:$G,'2009'!$AA:$AA,"JRO",'2009'!$F:$F,$A27)</f>
        <v>1</v>
      </c>
      <c r="AD27" s="1" t="n">
        <f aca="false">SUMIFS('2009'!$L:$L,'2009'!$AA:$AA,"JRO",'2009'!$F:$F,$A27)</f>
        <v>7</v>
      </c>
      <c r="AE27" s="7" t="n">
        <f aca="false">IFERROR(AD27/AC27,0)</f>
        <v>7</v>
      </c>
    </row>
    <row r="28" customFormat="false" ht="15" hidden="false" customHeight="false" outlineLevel="0" collapsed="false">
      <c r="A28" s="1" t="s">
        <v>112</v>
      </c>
      <c r="B28" s="0" t="n">
        <f aca="false">SUMIFS('2018'!G:G,'2018'!AA:AA,"JRO",'2018'!F:F,A28)</f>
        <v>0</v>
      </c>
      <c r="C28" s="0" t="n">
        <f aca="false">(SUMIFS('2018'!M:M,'2018'!AA:AA,"JRO",'2018'!F:F,A28)+SUMIFS('2018'!N:N,'2018'!AA:AA,"JRO",'2018'!F:F,A28)+SUMIFS('2018'!O:O,'2018'!AA:AA,"JRO",'2018'!F:F,A28)+SUMIFS('2018'!P:P,'2018'!AA:AA,"JRO",'2018'!F:F,A28)+SUMIFS('2018'!Q:Q,'2018'!AA:AA,"JRO",'2018'!F:F,A28)+SUMIFS('2018'!R:R,'2018'!AA:AA,"JRO",'2018'!F:F,A28))</f>
        <v>0</v>
      </c>
      <c r="D28" s="7" t="n">
        <f aca="false">IFERROR(C28/B28,0)</f>
        <v>0</v>
      </c>
      <c r="E28" s="0" t="n">
        <f aca="false">SUMIFS('2017'!$G:$G,'2017'!$AA:$AA,"JRO",'2017'!$F:$F,$A28)</f>
        <v>7</v>
      </c>
      <c r="F28" s="0" t="n">
        <f aca="false">SUMIFS('2017'!$L:$L,'2017'!$AA:$AA,"JRO",'2017'!$F:$F,$A28)</f>
        <v>14</v>
      </c>
      <c r="G28" s="0" t="n">
        <f aca="false">IFERROR(F28/E28,0)</f>
        <v>2</v>
      </c>
      <c r="H28" s="0" t="n">
        <f aca="false">SUMIFS('2016'!$G:$G,'2016'!$AA:$AA,"JRO",'2016'!$F:$F,$A28)</f>
        <v>1</v>
      </c>
      <c r="I28" s="0" t="n">
        <f aca="false">SUMIFS('2016'!$L:$L,'2016'!$AA:$AA,"JRO",'2016'!$F:$F,$A28)</f>
        <v>3</v>
      </c>
      <c r="J28" s="7" t="n">
        <f aca="false">IFERROR(I28/H28,0)</f>
        <v>3</v>
      </c>
      <c r="K28" s="0" t="n">
        <f aca="false">SUMIFS('2015'!$G:$G,'2015'!$AA:$AA,"JRO",'2015'!$F:$F,$A28)</f>
        <v>1</v>
      </c>
      <c r="L28" s="0" t="n">
        <f aca="false">SUMIFS('2015'!$L:$L,'2015'!$AA:$AA,"JRO",'2015'!$F:$F,$A28)</f>
        <v>2</v>
      </c>
      <c r="M28" s="7" t="n">
        <f aca="false">IFERROR(L28/K28,0)</f>
        <v>2</v>
      </c>
      <c r="N28" s="0" t="n">
        <f aca="false">SUMIFS('2014'!$G:$G,'2014'!$AA:$AA,"JRO",'2014'!$F:$F,$A28)</f>
        <v>3</v>
      </c>
      <c r="O28" s="0" t="n">
        <f aca="false">SUMIFS('2014'!$L:$L,'2014'!$AA:$AA,"JRO",'2014'!$F:$F,$A28)</f>
        <v>7</v>
      </c>
      <c r="P28" s="7" t="n">
        <f aca="false">IFERROR(O28/N28,0)</f>
        <v>2.33333333333333</v>
      </c>
      <c r="Q28" s="0" t="n">
        <f aca="false">SUMIFS('2013'!$G:$G,'2013'!$AA:$AA,"JRO",'2013'!$F:$F,$A28)</f>
        <v>0</v>
      </c>
      <c r="R28" s="0" t="n">
        <f aca="false">SUMIFS('2013'!$L:$L,'2013'!$AA:$AA,"JRO",'2013'!$F:$F,$A28)</f>
        <v>0</v>
      </c>
      <c r="S28" s="7" t="n">
        <f aca="false">IFERROR(R28/Q28,0)</f>
        <v>0</v>
      </c>
      <c r="T28" s="1" t="n">
        <f aca="false">SUMIFS('2012'!$G:$G,'2012'!$AA:$AA,"JRO",'2012'!$F:$F,$A28)</f>
        <v>0</v>
      </c>
      <c r="U28" s="1" t="n">
        <f aca="false">SUMIFS('2012'!$L:$L,'2012'!$AA:$AA,"JRO",'2012'!$F:$F,$A28)</f>
        <v>0</v>
      </c>
      <c r="V28" s="7" t="n">
        <f aca="false">IFERROR(U28/T28,0)</f>
        <v>0</v>
      </c>
      <c r="W28" s="0" t="n">
        <f aca="false">SUMIFS('2011'!$G:$G,'2011'!$AA:$AA,"JRO",'2011'!$F:$F,$A28)</f>
        <v>2</v>
      </c>
      <c r="X28" s="0" t="n">
        <f aca="false">SUMIFS('2011'!$L:$L,'2011'!$AA:$AA,"JRO",'2011'!$F:$F,$A28)</f>
        <v>4</v>
      </c>
      <c r="Y28" s="7" t="n">
        <f aca="false">IFERROR(X28/W28,0)</f>
        <v>2</v>
      </c>
      <c r="Z28" s="1" t="n">
        <f aca="false">SUMIFS('2010'!$G:$G,'2010'!$AA:$AA,"JRO",'2010'!$F:$F,$A28)</f>
        <v>2</v>
      </c>
      <c r="AA28" s="1" t="n">
        <f aca="false">SUMIFS('2010'!$L:$L,'2010'!$AA:$AA,"JRO",'2010'!$F:$F,$A28)</f>
        <v>6</v>
      </c>
      <c r="AB28" s="7" t="n">
        <f aca="false">IFERROR(AA28/Z28,0)</f>
        <v>3</v>
      </c>
      <c r="AC28" s="1" t="n">
        <f aca="false">SUMIFS('2009'!$G:$G,'2009'!$AA:$AA,"JRO",'2009'!$F:$F,$A28)</f>
        <v>1</v>
      </c>
      <c r="AD28" s="1" t="n">
        <f aca="false">SUMIFS('2009'!$L:$L,'2009'!$AA:$AA,"JRO",'2009'!$F:$F,$A28)</f>
        <v>3</v>
      </c>
      <c r="AE28" s="7" t="n">
        <f aca="false">IFERROR(AD28/AC28,0)</f>
        <v>3</v>
      </c>
    </row>
    <row r="29" customFormat="false" ht="15" hidden="false" customHeight="false" outlineLevel="0" collapsed="false">
      <c r="A29" s="1" t="s">
        <v>113</v>
      </c>
      <c r="B29" s="0" t="n">
        <f aca="false">SUMIFS('2018'!G:G,'2018'!AA:AA,"JRO",'2018'!F:F,A29)</f>
        <v>3</v>
      </c>
      <c r="C29" s="0" t="n">
        <f aca="false">(SUMIFS('2018'!M:M,'2018'!AA:AA,"JRO",'2018'!F:F,A29)+SUMIFS('2018'!N:N,'2018'!AA:AA,"JRO",'2018'!F:F,A29)+SUMIFS('2018'!O:O,'2018'!AA:AA,"JRO",'2018'!F:F,A29)+SUMIFS('2018'!P:P,'2018'!AA:AA,"JRO",'2018'!F:F,A29)+SUMIFS('2018'!Q:Q,'2018'!AA:AA,"JRO",'2018'!F:F,A29)+SUMIFS('2018'!R:R,'2018'!AA:AA,"JRO",'2018'!F:F,A29))</f>
        <v>8</v>
      </c>
      <c r="D29" s="7" t="n">
        <f aca="false">IFERROR(C29/B29,0)</f>
        <v>2.66666666666667</v>
      </c>
      <c r="E29" s="0" t="n">
        <f aca="false">SUMIFS('2017'!$G:$G,'2017'!$AA:$AA,"JRO",'2017'!$F:$F,$A29)</f>
        <v>3</v>
      </c>
      <c r="F29" s="0" t="n">
        <f aca="false">SUMIFS('2017'!$L:$L,'2017'!$AA:$AA,"JRO",'2017'!$F:$F,$A29)</f>
        <v>9</v>
      </c>
      <c r="G29" s="0" t="n">
        <f aca="false">IFERROR(F29/E29,0)</f>
        <v>3</v>
      </c>
      <c r="H29" s="0" t="n">
        <f aca="false">SUMIFS('2016'!$G:$G,'2016'!$AA:$AA,"JRO",'2016'!$F:$F,$A29)</f>
        <v>0</v>
      </c>
      <c r="I29" s="0" t="n">
        <f aca="false">SUMIFS('2016'!$L:$L,'2016'!$AA:$AA,"JRO",'2016'!$F:$F,$A29)</f>
        <v>0</v>
      </c>
      <c r="J29" s="7" t="n">
        <f aca="false">IFERROR(I29/H29,0)</f>
        <v>0</v>
      </c>
      <c r="K29" s="0" t="n">
        <f aca="false">SUMIFS('2015'!$G:$G,'2015'!$AA:$AA,"JRO",'2015'!$F:$F,$A29)</f>
        <v>0</v>
      </c>
      <c r="L29" s="0" t="n">
        <f aca="false">SUMIFS('2015'!$L:$L,'2015'!$AA:$AA,"JRO",'2015'!$F:$F,$A29)</f>
        <v>0</v>
      </c>
      <c r="M29" s="7" t="n">
        <f aca="false">IFERROR(L29/K29,0)</f>
        <v>0</v>
      </c>
      <c r="N29" s="0" t="n">
        <f aca="false">SUMIFS('2014'!$G:$G,'2014'!$AA:$AA,"JRO",'2014'!$F:$F,$A29)</f>
        <v>0</v>
      </c>
      <c r="O29" s="0" t="n">
        <f aca="false">SUMIFS('2014'!$L:$L,'2014'!$AA:$AA,"JRO",'2014'!$F:$F,$A29)</f>
        <v>0</v>
      </c>
      <c r="P29" s="7" t="n">
        <f aca="false">IFERROR(O29/N29,0)</f>
        <v>0</v>
      </c>
      <c r="Q29" s="0" t="n">
        <f aca="false">SUMIFS('2013'!$G:$G,'2013'!$AA:$AA,"JRO",'2013'!$F:$F,$A29)</f>
        <v>2</v>
      </c>
      <c r="R29" s="0" t="n">
        <f aca="false">SUMIFS('2013'!$L:$L,'2013'!$AA:$AA,"JRO",'2013'!$F:$F,$A29)</f>
        <v>5</v>
      </c>
      <c r="S29" s="7" t="n">
        <f aca="false">IFERROR(R29/Q29,0)</f>
        <v>2.5</v>
      </c>
      <c r="T29" s="1" t="n">
        <f aca="false">SUMIFS('2012'!$G:$G,'2012'!$AA:$AA,"JRO",'2012'!$F:$F,$A29)</f>
        <v>0</v>
      </c>
      <c r="U29" s="1" t="n">
        <f aca="false">SUMIFS('2012'!$L:$L,'2012'!$AA:$AA,"JRO",'2012'!$F:$F,$A29)</f>
        <v>0</v>
      </c>
      <c r="V29" s="7" t="n">
        <f aca="false">IFERROR(U29/T29,0)</f>
        <v>0</v>
      </c>
      <c r="W29" s="0" t="n">
        <f aca="false">SUMIFS('2011'!$G:$G,'2011'!$AA:$AA,"JRO",'2011'!$F:$F,$A29)</f>
        <v>0</v>
      </c>
      <c r="X29" s="0" t="n">
        <f aca="false">SUMIFS('2011'!$L:$L,'2011'!$AA:$AA,"JRO",'2011'!$F:$F,$A29)</f>
        <v>0</v>
      </c>
      <c r="Y29" s="7" t="n">
        <f aca="false">IFERROR(X29/W29,0)</f>
        <v>0</v>
      </c>
      <c r="Z29" s="1" t="n">
        <f aca="false">SUMIFS('2010'!$G:$G,'2010'!$AA:$AA,"JRO",'2010'!$F:$F,$A29)</f>
        <v>2</v>
      </c>
      <c r="AA29" s="1" t="n">
        <f aca="false">SUMIFS('2010'!$L:$L,'2010'!$AA:$AA,"JRO",'2010'!$F:$F,$A29)</f>
        <v>4</v>
      </c>
      <c r="AB29" s="7" t="n">
        <f aca="false">IFERROR(AA29/Z29,0)</f>
        <v>2</v>
      </c>
      <c r="AC29" s="1" t="n">
        <f aca="false">SUMIFS('2009'!$G:$G,'2009'!$AA:$AA,"JRO",'2009'!$F:$F,$A29)</f>
        <v>1</v>
      </c>
      <c r="AD29" s="1" t="n">
        <f aca="false">SUMIFS('2009'!$L:$L,'2009'!$AA:$AA,"JRO",'2009'!$F:$F,$A29)</f>
        <v>4</v>
      </c>
      <c r="AE29" s="7" t="n">
        <f aca="false">IFERROR(AD29/AC29,0)</f>
        <v>4</v>
      </c>
    </row>
    <row r="30" customFormat="false" ht="15" hidden="false" customHeight="false" outlineLevel="0" collapsed="false">
      <c r="A30" s="1" t="s">
        <v>114</v>
      </c>
      <c r="B30" s="0" t="n">
        <f aca="false">SUMIFS('2018'!G:G,'2018'!AA:AA,"JRO",'2018'!F:F,A30)</f>
        <v>135</v>
      </c>
      <c r="C30" s="0" t="n">
        <f aca="false">(SUMIFS('2018'!M:M,'2018'!AA:AA,"JRO",'2018'!F:F,A30)+SUMIFS('2018'!N:N,'2018'!AA:AA,"JRO",'2018'!F:F,A30)+SUMIFS('2018'!O:O,'2018'!AA:AA,"JRO",'2018'!F:F,A30)+SUMIFS('2018'!P:P,'2018'!AA:AA,"JRO",'2018'!F:F,A30)+SUMIFS('2018'!Q:Q,'2018'!AA:AA,"JRO",'2018'!F:F,A30)+SUMIFS('2018'!R:R,'2018'!AA:AA,"JRO",'2018'!F:F,A30))</f>
        <v>277</v>
      </c>
      <c r="D30" s="7" t="n">
        <f aca="false">IFERROR(C30/B30,0)</f>
        <v>2.05185185185185</v>
      </c>
      <c r="E30" s="0" t="n">
        <f aca="false">SUMIFS('2017'!$G:$G,'2017'!$AA:$AA,"JRO",'2017'!$F:$F,$A30)</f>
        <v>368</v>
      </c>
      <c r="F30" s="0" t="n">
        <f aca="false">SUMIFS('2017'!$L:$L,'2017'!$AA:$AA,"JRO",'2017'!$F:$F,$A30)</f>
        <v>690</v>
      </c>
      <c r="G30" s="0" t="n">
        <f aca="false">IFERROR(F30/E30,0)</f>
        <v>1.875</v>
      </c>
      <c r="H30" s="0" t="n">
        <f aca="false">SUMIFS('2016'!$G:$G,'2016'!$AA:$AA,"JRO",'2016'!$F:$F,$A30)</f>
        <v>355</v>
      </c>
      <c r="I30" s="0" t="n">
        <f aca="false">SUMIFS('2016'!$L:$L,'2016'!$AA:$AA,"JRO",'2016'!$F:$F,$A30)</f>
        <v>772</v>
      </c>
      <c r="J30" s="7" t="n">
        <f aca="false">IFERROR(I30/H30,0)</f>
        <v>2.17464788732394</v>
      </c>
      <c r="K30" s="0" t="n">
        <f aca="false">SUMIFS('2015'!$G:$G,'2015'!$AA:$AA,"JRO",'2015'!$F:$F,$A30)</f>
        <v>230</v>
      </c>
      <c r="L30" s="0" t="n">
        <f aca="false">SUMIFS('2015'!$L:$L,'2015'!$AA:$AA,"JRO",'2015'!$F:$F,$A30)</f>
        <v>505</v>
      </c>
      <c r="M30" s="7" t="n">
        <f aca="false">IFERROR(L30/K30,0)</f>
        <v>2.19565217391304</v>
      </c>
      <c r="N30" s="0" t="n">
        <f aca="false">SUMIFS('2014'!$G:$G,'2014'!$AA:$AA,"JRO",'2014'!$F:$F,$A30)</f>
        <v>323</v>
      </c>
      <c r="O30" s="0" t="n">
        <f aca="false">SUMIFS('2014'!$L:$L,'2014'!$AA:$AA,"JRO",'2014'!$F:$F,$A30)</f>
        <v>628</v>
      </c>
      <c r="P30" s="7" t="n">
        <f aca="false">IFERROR(O30/N30,0)</f>
        <v>1.94427244582043</v>
      </c>
      <c r="Q30" s="0" t="n">
        <f aca="false">SUMIFS('2013'!$G:$G,'2013'!$AA:$AA,"JRO",'2013'!$F:$F,$A30)</f>
        <v>542</v>
      </c>
      <c r="R30" s="0" t="n">
        <f aca="false">SUMIFS('2013'!$L:$L,'2013'!$AA:$AA,"JRO",'2013'!$F:$F,$A30)</f>
        <v>955</v>
      </c>
      <c r="S30" s="7" t="n">
        <f aca="false">IFERROR(R30/Q30,0)</f>
        <v>1.7619926199262</v>
      </c>
      <c r="T30" s="1" t="n">
        <f aca="false">SUMIFS('2012'!$G:$G,'2012'!$AA:$AA,"JRO",'2012'!$F:$F,$A30)</f>
        <v>354</v>
      </c>
      <c r="U30" s="1" t="n">
        <f aca="false">SUMIFS('2012'!$L:$L,'2012'!$AA:$AA,"JRO",'2012'!$F:$F,$A30)</f>
        <v>551</v>
      </c>
      <c r="V30" s="7" t="n">
        <f aca="false">IFERROR(U30/T30,0)</f>
        <v>1.55649717514124</v>
      </c>
      <c r="W30" s="0" t="n">
        <f aca="false">SUMIFS('2011'!$G:$G,'2011'!$AA:$AA,"JRO",'2011'!$F:$F,$A30)</f>
        <v>550</v>
      </c>
      <c r="X30" s="0" t="n">
        <f aca="false">SUMIFS('2011'!$L:$L,'2011'!$AA:$AA,"JRO",'2011'!$F:$F,$A30)</f>
        <v>946</v>
      </c>
      <c r="Y30" s="7" t="n">
        <f aca="false">IFERROR(X30/W30,0)</f>
        <v>1.72</v>
      </c>
      <c r="Z30" s="1" t="n">
        <f aca="false">SUMIFS('2010'!$G:$G,'2010'!$AA:$AA,"JRO",'2010'!$F:$F,$A30)</f>
        <v>343</v>
      </c>
      <c r="AA30" s="1" t="n">
        <f aca="false">SUMIFS('2010'!$L:$L,'2010'!$AA:$AA,"JRO",'2010'!$F:$F,$A30)</f>
        <v>592</v>
      </c>
      <c r="AB30" s="7" t="n">
        <f aca="false">IFERROR(AA30/Z30,0)</f>
        <v>1.72594752186589</v>
      </c>
      <c r="AC30" s="1" t="n">
        <f aca="false">SUMIFS('2009'!$G:$G,'2009'!$AA:$AA,"JRO",'2009'!$F:$F,$A30)</f>
        <v>236</v>
      </c>
      <c r="AD30" s="1" t="n">
        <f aca="false">SUMIFS('2009'!$L:$L,'2009'!$AA:$AA,"JRO",'2009'!$F:$F,$A30)</f>
        <v>411</v>
      </c>
      <c r="AE30" s="7" t="n">
        <f aca="false">IFERROR(AD30/AC30,0)</f>
        <v>1.74152542372881</v>
      </c>
    </row>
    <row r="31" customFormat="false" ht="15" hidden="false" customHeight="false" outlineLevel="0" collapsed="false">
      <c r="A31" s="1" t="s">
        <v>115</v>
      </c>
      <c r="B31" s="0" t="n">
        <f aca="false">SUMIFS('2018'!G:G,'2018'!AA:AA,"JRO",'2018'!F:F,A31)</f>
        <v>100</v>
      </c>
      <c r="C31" s="0" t="n">
        <f aca="false">(SUMIFS('2018'!M:M,'2018'!AA:AA,"JRO",'2018'!F:F,A31)+SUMIFS('2018'!N:N,'2018'!AA:AA,"JRO",'2018'!F:F,A31)+SUMIFS('2018'!O:O,'2018'!AA:AA,"JRO",'2018'!F:F,A31)+SUMIFS('2018'!P:P,'2018'!AA:AA,"JRO",'2018'!F:F,A31)+SUMIFS('2018'!Q:Q,'2018'!AA:AA,"JRO",'2018'!F:F,A31)+SUMIFS('2018'!R:R,'2018'!AA:AA,"JRO",'2018'!F:F,A31))</f>
        <v>274</v>
      </c>
      <c r="D31" s="7" t="n">
        <f aca="false">IFERROR(C31/B31,0)</f>
        <v>2.74</v>
      </c>
      <c r="E31" s="0" t="n">
        <f aca="false">SUMIFS('2017'!$G:$G,'2017'!$AA:$AA,"JRO",'2017'!$F:$F,$A31)</f>
        <v>195</v>
      </c>
      <c r="F31" s="0" t="n">
        <f aca="false">SUMIFS('2017'!$L:$L,'2017'!$AA:$AA,"JRO",'2017'!$F:$F,$A31)</f>
        <v>632</v>
      </c>
      <c r="G31" s="0" t="n">
        <f aca="false">IFERROR(F31/E31,0)</f>
        <v>3.24102564102564</v>
      </c>
      <c r="H31" s="0" t="n">
        <f aca="false">SUMIFS('2016'!$G:$G,'2016'!$AA:$AA,"JRO",'2016'!$F:$F,$A31)</f>
        <v>311</v>
      </c>
      <c r="I31" s="0" t="n">
        <f aca="false">SUMIFS('2016'!$L:$L,'2016'!$AA:$AA,"JRO",'2016'!$F:$F,$A31)</f>
        <v>608</v>
      </c>
      <c r="J31" s="7" t="n">
        <f aca="false">IFERROR(I31/H31,0)</f>
        <v>1.95498392282958</v>
      </c>
      <c r="K31" s="0" t="n">
        <f aca="false">SUMIFS('2015'!$G:$G,'2015'!$AA:$AA,"JRO",'2015'!$F:$F,$A31)</f>
        <v>271</v>
      </c>
      <c r="L31" s="0" t="n">
        <f aca="false">SUMIFS('2015'!$L:$L,'2015'!$AA:$AA,"JRO",'2015'!$F:$F,$A31)</f>
        <v>516</v>
      </c>
      <c r="M31" s="7" t="n">
        <f aca="false">IFERROR(L31/K31,0)</f>
        <v>1.90405904059041</v>
      </c>
      <c r="N31" s="0" t="n">
        <f aca="false">SUMIFS('2014'!$G:$G,'2014'!$AA:$AA,"JRO",'2014'!$F:$F,$A31)</f>
        <v>148</v>
      </c>
      <c r="O31" s="0" t="n">
        <f aca="false">SUMIFS('2014'!$L:$L,'2014'!$AA:$AA,"JRO",'2014'!$F:$F,$A31)</f>
        <v>280</v>
      </c>
      <c r="P31" s="7" t="n">
        <f aca="false">IFERROR(O31/N31,0)</f>
        <v>1.89189189189189</v>
      </c>
      <c r="Q31" s="0" t="n">
        <f aca="false">SUMIFS('2013'!$G:$G,'2013'!$AA:$AA,"JRO",'2013'!$F:$F,$A31)</f>
        <v>195</v>
      </c>
      <c r="R31" s="0" t="n">
        <f aca="false">SUMIFS('2013'!$L:$L,'2013'!$AA:$AA,"JRO",'2013'!$F:$F,$A31)</f>
        <v>318</v>
      </c>
      <c r="S31" s="7" t="n">
        <f aca="false">IFERROR(R31/Q31,0)</f>
        <v>1.63076923076923</v>
      </c>
      <c r="T31" s="1" t="n">
        <f aca="false">SUMIFS('2012'!$G:$G,'2012'!$AA:$AA,"JRO",'2012'!$F:$F,$A31)</f>
        <v>200</v>
      </c>
      <c r="U31" s="1" t="n">
        <f aca="false">SUMIFS('2012'!$L:$L,'2012'!$AA:$AA,"JRO",'2012'!$F:$F,$A31)</f>
        <v>370</v>
      </c>
      <c r="V31" s="7" t="n">
        <f aca="false">IFERROR(U31/T31,0)</f>
        <v>1.85</v>
      </c>
      <c r="W31" s="0" t="n">
        <f aca="false">SUMIFS('2011'!$G:$G,'2011'!$AA:$AA,"JRO",'2011'!$F:$F,$A31)</f>
        <v>142</v>
      </c>
      <c r="X31" s="0" t="n">
        <f aca="false">SUMIFS('2011'!$L:$L,'2011'!$AA:$AA,"JRO",'2011'!$F:$F,$A31)</f>
        <v>339</v>
      </c>
      <c r="Y31" s="7" t="n">
        <f aca="false">IFERROR(X31/W31,0)</f>
        <v>2.38732394366197</v>
      </c>
      <c r="Z31" s="1" t="n">
        <f aca="false">SUMIFS('2010'!$G:$G,'2010'!$AA:$AA,"JRO",'2010'!$F:$F,$A31)</f>
        <v>143</v>
      </c>
      <c r="AA31" s="1" t="n">
        <f aca="false">SUMIFS('2010'!$L:$L,'2010'!$AA:$AA,"JRO",'2010'!$F:$F,$A31)</f>
        <v>333</v>
      </c>
      <c r="AB31" s="7" t="n">
        <f aca="false">IFERROR(AA31/Z31,0)</f>
        <v>2.32867132867133</v>
      </c>
      <c r="AC31" s="1" t="n">
        <f aca="false">SUMIFS('2009'!$G:$G,'2009'!$AA:$AA,"JRO",'2009'!$F:$F,$A31)</f>
        <v>156</v>
      </c>
      <c r="AD31" s="1" t="n">
        <f aca="false">SUMIFS('2009'!$L:$L,'2009'!$AA:$AA,"JRO",'2009'!$F:$F,$A31)</f>
        <v>227</v>
      </c>
      <c r="AE31" s="7" t="n">
        <f aca="false">IFERROR(AD31/AC31,0)</f>
        <v>1.45512820512821</v>
      </c>
    </row>
    <row r="32" customFormat="false" ht="15" hidden="false" customHeight="false" outlineLevel="0" collapsed="false">
      <c r="A32" s="1" t="s">
        <v>116</v>
      </c>
      <c r="B32" s="0" t="n">
        <f aca="false">SUMIFS('2018'!G:G,'2018'!AA:AA,"JRO",'2018'!F:F,A32)</f>
        <v>36</v>
      </c>
      <c r="C32" s="0" t="n">
        <f aca="false">(SUMIFS('2018'!M:M,'2018'!AA:AA,"JRO",'2018'!F:F,A32)+SUMIFS('2018'!N:N,'2018'!AA:AA,"JRO",'2018'!F:F,A32)+SUMIFS('2018'!O:O,'2018'!AA:AA,"JRO",'2018'!F:F,A32)+SUMIFS('2018'!P:P,'2018'!AA:AA,"JRO",'2018'!F:F,A32)+SUMIFS('2018'!Q:Q,'2018'!AA:AA,"JRO",'2018'!F:F,A32)+SUMIFS('2018'!R:R,'2018'!AA:AA,"JRO",'2018'!F:F,A32))</f>
        <v>121</v>
      </c>
      <c r="D32" s="7" t="n">
        <f aca="false">IFERROR(C32/B32,0)</f>
        <v>3.36111111111111</v>
      </c>
      <c r="E32" s="0" t="n">
        <f aca="false">SUMIFS('2017'!$G:$G,'2017'!$AA:$AA,"JRO",'2017'!$F:$F,$A32)</f>
        <v>74</v>
      </c>
      <c r="F32" s="0" t="n">
        <f aca="false">SUMIFS('2017'!$L:$L,'2017'!$AA:$AA,"JRO",'2017'!$F:$F,$A32)</f>
        <v>320</v>
      </c>
      <c r="G32" s="0" t="n">
        <f aca="false">IFERROR(F32/E32,0)</f>
        <v>4.32432432432432</v>
      </c>
      <c r="H32" s="0" t="n">
        <f aca="false">SUMIFS('2016'!$G:$G,'2016'!$AA:$AA,"JRO",'2016'!$F:$F,$A32)</f>
        <v>84</v>
      </c>
      <c r="I32" s="0" t="n">
        <f aca="false">SUMIFS('2016'!$L:$L,'2016'!$AA:$AA,"JRO",'2016'!$F:$F,$A32)</f>
        <v>244</v>
      </c>
      <c r="J32" s="7" t="n">
        <f aca="false">IFERROR(I32/H32,0)</f>
        <v>2.9047619047619</v>
      </c>
      <c r="K32" s="0" t="n">
        <f aca="false">SUMIFS('2015'!$G:$G,'2015'!$AA:$AA,"JRO",'2015'!$F:$F,$A32)</f>
        <v>50</v>
      </c>
      <c r="L32" s="0" t="n">
        <f aca="false">SUMIFS('2015'!$L:$L,'2015'!$AA:$AA,"JRO",'2015'!$F:$F,$A32)</f>
        <v>135</v>
      </c>
      <c r="M32" s="7" t="n">
        <f aca="false">IFERROR(L32/K32,0)</f>
        <v>2.7</v>
      </c>
      <c r="N32" s="0" t="n">
        <f aca="false">SUMIFS('2014'!$G:$G,'2014'!$AA:$AA,"JRO",'2014'!$F:$F,$A32)</f>
        <v>9</v>
      </c>
      <c r="O32" s="0" t="n">
        <f aca="false">SUMIFS('2014'!$L:$L,'2014'!$AA:$AA,"JRO",'2014'!$F:$F,$A32)</f>
        <v>24</v>
      </c>
      <c r="P32" s="7" t="n">
        <f aca="false">IFERROR(O32/N32,0)</f>
        <v>2.66666666666667</v>
      </c>
      <c r="Q32" s="0" t="n">
        <f aca="false">SUMIFS('2013'!$G:$G,'2013'!$AA:$AA,"JRO",'2013'!$F:$F,$A32)</f>
        <v>6</v>
      </c>
      <c r="R32" s="0" t="n">
        <f aca="false">SUMIFS('2013'!$L:$L,'2013'!$AA:$AA,"JRO",'2013'!$F:$F,$A32)</f>
        <v>12</v>
      </c>
      <c r="S32" s="7" t="n">
        <f aca="false">IFERROR(R32/Q32,0)</f>
        <v>2</v>
      </c>
      <c r="T32" s="1" t="n">
        <f aca="false">SUMIFS('2012'!$G:$G,'2012'!$AA:$AA,"JRO",'2012'!$F:$F,$A32)</f>
        <v>6</v>
      </c>
      <c r="U32" s="1" t="n">
        <f aca="false">SUMIFS('2012'!$L:$L,'2012'!$AA:$AA,"JRO",'2012'!$F:$F,$A32)</f>
        <v>19</v>
      </c>
      <c r="V32" s="7" t="n">
        <f aca="false">IFERROR(U32/T32,0)</f>
        <v>3.16666666666667</v>
      </c>
      <c r="W32" s="0" t="n">
        <f aca="false">SUMIFS('2011'!$G:$G,'2011'!$AA:$AA,"JRO",'2011'!$F:$F,$A32)</f>
        <v>36</v>
      </c>
      <c r="X32" s="0" t="n">
        <f aca="false">SUMIFS('2011'!$L:$L,'2011'!$AA:$AA,"JRO",'2011'!$F:$F,$A32)</f>
        <v>123</v>
      </c>
      <c r="Y32" s="7" t="n">
        <f aca="false">IFERROR(X32/W32,0)</f>
        <v>3.41666666666667</v>
      </c>
      <c r="Z32" s="1" t="n">
        <f aca="false">SUMIFS('2010'!$G:$G,'2010'!$AA:$AA,"JRO",'2010'!$F:$F,$A32)</f>
        <v>2</v>
      </c>
      <c r="AA32" s="1" t="n">
        <f aca="false">SUMIFS('2010'!$L:$L,'2010'!$AA:$AA,"JRO",'2010'!$F:$F,$A32)</f>
        <v>5</v>
      </c>
      <c r="AB32" s="7" t="n">
        <f aca="false">IFERROR(AA32/Z32,0)</f>
        <v>2.5</v>
      </c>
      <c r="AC32" s="1" t="n">
        <f aca="false">SUMIFS('2009'!$G:$G,'2009'!$AA:$AA,"JRO",'2009'!$F:$F,$A32)</f>
        <v>65</v>
      </c>
      <c r="AD32" s="1" t="n">
        <f aca="false">SUMIFS('2009'!$L:$L,'2009'!$AA:$AA,"JRO",'2009'!$F:$F,$A32)</f>
        <v>143</v>
      </c>
      <c r="AE32" s="7" t="n">
        <f aca="false">IFERROR(AD32/AC32,0)</f>
        <v>2.2</v>
      </c>
    </row>
    <row r="33" customFormat="false" ht="15" hidden="false" customHeight="false" outlineLevel="0" collapsed="false">
      <c r="A33" s="1" t="s">
        <v>117</v>
      </c>
      <c r="B33" s="0" t="n">
        <f aca="false">SUMIFS('2018'!G:G,'2018'!AA:AA,"JRO",'2018'!F:F,A33)</f>
        <v>0</v>
      </c>
      <c r="C33" s="0" t="n">
        <f aca="false">(SUMIFS('2018'!M:M,'2018'!AA:AA,"JRO",'2018'!F:F,A33)+SUMIFS('2018'!N:N,'2018'!AA:AA,"JRO",'2018'!F:F,A33)+SUMIFS('2018'!O:O,'2018'!AA:AA,"JRO",'2018'!F:F,A33)+SUMIFS('2018'!P:P,'2018'!AA:AA,"JRO",'2018'!F:F,A33)+SUMIFS('2018'!Q:Q,'2018'!AA:AA,"JRO",'2018'!F:F,A33)+SUMIFS('2018'!R:R,'2018'!AA:AA,"JRO",'2018'!F:F,A33))</f>
        <v>0</v>
      </c>
      <c r="D33" s="7" t="n">
        <f aca="false">IFERROR(C33/B33,0)</f>
        <v>0</v>
      </c>
      <c r="E33" s="0" t="n">
        <f aca="false">SUMIFS('2017'!$G:$G,'2017'!$AA:$AA,"JRO",'2017'!$F:$F,$A33)</f>
        <v>35</v>
      </c>
      <c r="F33" s="0" t="n">
        <f aca="false">SUMIFS('2017'!$L:$L,'2017'!$AA:$AA,"JRO",'2017'!$F:$F,$A33)</f>
        <v>100</v>
      </c>
      <c r="G33" s="0" t="n">
        <f aca="false">IFERROR(F33/E33,0)</f>
        <v>2.85714285714286</v>
      </c>
      <c r="H33" s="0" t="n">
        <f aca="false">SUMIFS('2016'!$G:$G,'2016'!$AA:$AA,"JRO",'2016'!$F:$F,$A33)</f>
        <v>47</v>
      </c>
      <c r="I33" s="0" t="n">
        <f aca="false">SUMIFS('2016'!$L:$L,'2016'!$AA:$AA,"JRO",'2016'!$F:$F,$A33)</f>
        <v>105</v>
      </c>
      <c r="J33" s="7" t="n">
        <f aca="false">IFERROR(I33/H33,0)</f>
        <v>2.23404255319149</v>
      </c>
      <c r="K33" s="0" t="n">
        <f aca="false">SUMIFS('2015'!$G:$G,'2015'!$AA:$AA,"JRO",'2015'!$F:$F,$A33)</f>
        <v>45</v>
      </c>
      <c r="L33" s="0" t="n">
        <f aca="false">SUMIFS('2015'!$L:$L,'2015'!$AA:$AA,"JRO",'2015'!$F:$F,$A33)</f>
        <v>100</v>
      </c>
      <c r="M33" s="7" t="n">
        <f aca="false">IFERROR(L33/K33,0)</f>
        <v>2.22222222222222</v>
      </c>
      <c r="N33" s="0" t="n">
        <f aca="false">SUMIFS('2014'!$G:$G,'2014'!$AA:$AA,"JRO",'2014'!$F:$F,$A33)</f>
        <v>41</v>
      </c>
      <c r="O33" s="0" t="n">
        <f aca="false">SUMIFS('2014'!$L:$L,'2014'!$AA:$AA,"JRO",'2014'!$F:$F,$A33)</f>
        <v>108</v>
      </c>
      <c r="P33" s="7" t="n">
        <f aca="false">IFERROR(O33/N33,0)</f>
        <v>2.63414634146341</v>
      </c>
      <c r="Q33" s="0" t="n">
        <f aca="false">SUMIFS('2013'!$G:$G,'2013'!$AA:$AA,"JRO",'2013'!$F:$F,$A33)</f>
        <v>42</v>
      </c>
      <c r="R33" s="0" t="n">
        <f aca="false">SUMIFS('2013'!$L:$L,'2013'!$AA:$AA,"JRO",'2013'!$F:$F,$A33)</f>
        <v>103</v>
      </c>
      <c r="S33" s="7" t="n">
        <f aca="false">IFERROR(R33/Q33,0)</f>
        <v>2.45238095238095</v>
      </c>
      <c r="T33" s="1" t="n">
        <f aca="false">SUMIFS('2012'!$G:$G,'2012'!$AA:$AA,"JRO",'2012'!$F:$F,$A33)</f>
        <v>0</v>
      </c>
      <c r="U33" s="1" t="n">
        <f aca="false">SUMIFS('2012'!$L:$L,'2012'!$AA:$AA,"JRO",'2012'!$F:$F,$A33)</f>
        <v>0</v>
      </c>
      <c r="V33" s="7" t="n">
        <f aca="false">IFERROR(U33/T33,0)</f>
        <v>0</v>
      </c>
      <c r="W33" s="0" t="n">
        <f aca="false">SUMIFS('2011'!$G:$G,'2011'!$AA:$AA,"JRO",'2011'!$F:$F,$A33)</f>
        <v>113</v>
      </c>
      <c r="X33" s="0" t="n">
        <f aca="false">SUMIFS('2011'!$L:$L,'2011'!$AA:$AA,"JRO",'2011'!$F:$F,$A33)</f>
        <v>237</v>
      </c>
      <c r="Y33" s="7" t="n">
        <f aca="false">IFERROR(X33/W33,0)</f>
        <v>2.09734513274336</v>
      </c>
      <c r="Z33" s="1" t="n">
        <f aca="false">SUMIFS('2010'!$G:$G,'2010'!$AA:$AA,"JRO",'2010'!$F:$F,$A33)</f>
        <v>176</v>
      </c>
      <c r="AA33" s="1" t="n">
        <f aca="false">SUMIFS('2010'!$L:$L,'2010'!$AA:$AA,"JRO",'2010'!$F:$F,$A33)</f>
        <v>307</v>
      </c>
      <c r="AB33" s="7" t="n">
        <f aca="false">IFERROR(AA33/Z33,0)</f>
        <v>1.74431818181818</v>
      </c>
      <c r="AC33" s="1" t="n">
        <f aca="false">SUMIFS('2009'!$G:$G,'2009'!$AA:$AA,"JRO",'2009'!$F:$F,$A33)</f>
        <v>131</v>
      </c>
      <c r="AD33" s="1" t="n">
        <f aca="false">SUMIFS('2009'!$L:$L,'2009'!$AA:$AA,"JRO",'2009'!$F:$F,$A33)</f>
        <v>276</v>
      </c>
      <c r="AE33" s="7" t="n">
        <f aca="false">IFERROR(AD33/AC33,0)</f>
        <v>2.10687022900763</v>
      </c>
    </row>
  </sheetData>
  <conditionalFormatting sqref="A17:A21 A5:A10">
    <cfRule type="expression" priority="2" aboveAverage="0" equalAverage="0" bottom="0" percent="0" rank="0" text="" dxfId="0">
      <formula>ISEVEN(#ref!)</formula>
    </cfRule>
    <cfRule type="expression" priority="3" aboveAverage="0" equalAverage="0" bottom="0" percent="0" rank="0" text="" dxfId="1">
      <formula>ISODD(#ref!)</formula>
    </cfRule>
  </conditionalFormatting>
  <conditionalFormatting sqref="A23:A33">
    <cfRule type="expression" priority="4" aboveAverage="0" equalAverage="0" bottom="0" percent="0" rank="0" text="" dxfId="2">
      <formula>ISEVEN(#ref!)</formula>
    </cfRule>
    <cfRule type="expression" priority="5" aboveAverage="0" equalAverage="0" bottom="0" percent="0" rank="0" text="" dxfId="3">
      <formula>ISODD(#ref!)</formula>
    </cfRule>
  </conditionalFormatting>
  <conditionalFormatting sqref="A22">
    <cfRule type="expression" priority="6" aboveAverage="0" equalAverage="0" bottom="0" percent="0" rank="0" text="" dxfId="0">
      <formula>ISEVEN($A2)</formula>
    </cfRule>
    <cfRule type="expression" priority="7" aboveAverage="0" equalAverage="0" bottom="0" percent="0" rank="0" text="" dxfId="1">
      <formula>ISODD($A2)</formula>
    </cfRule>
  </conditionalFormatting>
  <conditionalFormatting sqref="A14:A15 A11 A3">
    <cfRule type="expression" priority="8" aboveAverage="0" equalAverage="0" bottom="0" percent="0" rank="0" text="" dxfId="2">
      <formula>ISEVEN(#ref!)</formula>
    </cfRule>
    <cfRule type="expression" priority="9" aboveAverage="0" equalAverage="0" bottom="0" percent="0" rank="0" text="" dxfId="3">
      <formula>ISODD(#ref!)</formula>
    </cfRule>
  </conditionalFormatting>
  <conditionalFormatting sqref="A16 A12:A13 A4">
    <cfRule type="expression" priority="10" aboveAverage="0" equalAverage="0" bottom="0" percent="0" rank="0" text="" dxfId="0">
      <formula>ISEVEN(#ref!)</formula>
    </cfRule>
    <cfRule type="expression" priority="11" aboveAverage="0" equalAverage="0" bottom="0" percent="0" rank="0" text="" dxfId="0">
      <formula>ISODD(#ref!)</formula>
    </cfRule>
  </conditionalFormatting>
  <conditionalFormatting sqref="D3:D33">
    <cfRule type="colorScale" priority="12">
      <colorScale>
        <cfvo type="min" val="0"/>
        <cfvo type="percentile" val="50"/>
        <cfvo type="max" val="0"/>
        <color rgb="FF63BE7B"/>
        <color rgb="FFFFEB84"/>
        <color rgb="FFF8696B"/>
      </colorScale>
    </cfRule>
  </conditionalFormatting>
  <conditionalFormatting sqref="G3:G33">
    <cfRule type="colorScale" priority="13">
      <colorScale>
        <cfvo type="min" val="0"/>
        <cfvo type="percentile" val="50"/>
        <cfvo type="max" val="0"/>
        <color rgb="FF63BE7B"/>
        <color rgb="FFFFEB84"/>
        <color rgb="FFF8696B"/>
      </colorScale>
    </cfRule>
  </conditionalFormatting>
  <conditionalFormatting sqref="J3:J33">
    <cfRule type="colorScale" priority="14">
      <colorScale>
        <cfvo type="min" val="0"/>
        <cfvo type="percentile" val="50"/>
        <cfvo type="max" val="0"/>
        <color rgb="FF63BE7B"/>
        <color rgb="FFFFEB84"/>
        <color rgb="FFF8696B"/>
      </colorScale>
    </cfRule>
  </conditionalFormatting>
  <conditionalFormatting sqref="M3:M33">
    <cfRule type="colorScale" priority="15">
      <colorScale>
        <cfvo type="min" val="0"/>
        <cfvo type="percentile" val="50"/>
        <cfvo type="max" val="0"/>
        <color rgb="FF63BE7B"/>
        <color rgb="FFFFEB84"/>
        <color rgb="FFF8696B"/>
      </colorScale>
    </cfRule>
  </conditionalFormatting>
  <conditionalFormatting sqref="P3:P33">
    <cfRule type="colorScale" priority="16">
      <colorScale>
        <cfvo type="min" val="0"/>
        <cfvo type="percentile" val="50"/>
        <cfvo type="max" val="0"/>
        <color rgb="FF63BE7B"/>
        <color rgb="FFFFEB84"/>
        <color rgb="FFF8696B"/>
      </colorScale>
    </cfRule>
  </conditionalFormatting>
  <conditionalFormatting sqref="S3:S33">
    <cfRule type="colorScale" priority="17">
      <colorScale>
        <cfvo type="min" val="0"/>
        <cfvo type="percentile" val="50"/>
        <cfvo type="max" val="0"/>
        <color rgb="FF63BE7B"/>
        <color rgb="FFFFEB84"/>
        <color rgb="FFF8696B"/>
      </colorScale>
    </cfRule>
  </conditionalFormatting>
  <conditionalFormatting sqref="V3:V33">
    <cfRule type="colorScale" priority="18">
      <colorScale>
        <cfvo type="min" val="0"/>
        <cfvo type="percentile" val="50"/>
        <cfvo type="max" val="0"/>
        <color rgb="FF63BE7B"/>
        <color rgb="FFFFEB84"/>
        <color rgb="FFF8696B"/>
      </colorScale>
    </cfRule>
  </conditionalFormatting>
  <conditionalFormatting sqref="Y3:Y33">
    <cfRule type="colorScale" priority="19">
      <colorScale>
        <cfvo type="min" val="0"/>
        <cfvo type="percentile" val="50"/>
        <cfvo type="max" val="0"/>
        <color rgb="FF63BE7B"/>
        <color rgb="FFFFEB84"/>
        <color rgb="FFF8696B"/>
      </colorScale>
    </cfRule>
  </conditionalFormatting>
  <conditionalFormatting sqref="AB3:AB33">
    <cfRule type="colorScale" priority="20">
      <colorScale>
        <cfvo type="min" val="0"/>
        <cfvo type="percentile" val="50"/>
        <cfvo type="max" val="0"/>
        <color rgb="FF63BE7B"/>
        <color rgb="FFFFEB84"/>
        <color rgb="FFF8696B"/>
      </colorScale>
    </cfRule>
  </conditionalFormatting>
  <conditionalFormatting sqref="AE3:AE33">
    <cfRule type="colorScale" priority="21">
      <colorScale>
        <cfvo type="min" val="0"/>
        <cfvo type="percentile" val="50"/>
        <cfvo type="max" val="0"/>
        <color rgb="FF63BE7B"/>
        <color rgb="FFFFEB84"/>
        <color rgb="FFF8696B"/>
      </colorScale>
    </cfRule>
  </conditionalFormatting>
  <conditionalFormatting sqref="A51:A55 A39:A44">
    <cfRule type="expression" priority="22" aboveAverage="0" equalAverage="0" bottom="0" percent="0" rank="0" text="" dxfId="1">
      <formula>ISEVEN($A13)</formula>
    </cfRule>
    <cfRule type="expression" priority="23" aboveAverage="0" equalAverage="0" bottom="0" percent="0" rank="0" text="" dxfId="2">
      <formula>ISODD($A13)</formula>
    </cfRule>
  </conditionalFormatting>
  <conditionalFormatting sqref="A57:A67">
    <cfRule type="expression" priority="24" aboveAverage="0" equalAverage="0" bottom="0" percent="0" rank="0" text="" dxfId="3">
      <formula>ISEVEN(#ref!)</formula>
    </cfRule>
    <cfRule type="expression" priority="25" aboveAverage="0" equalAverage="0" bottom="0" percent="0" rank="0" text="" dxfId="0">
      <formula>ISODD(#ref!)</formula>
    </cfRule>
  </conditionalFormatting>
  <conditionalFormatting sqref="A56">
    <cfRule type="expression" priority="26" aboveAverage="0" equalAverage="0" bottom="0" percent="0" rank="0" text="" dxfId="1">
      <formula>ISEVEN($A36)</formula>
    </cfRule>
    <cfRule type="expression" priority="27" aboveAverage="0" equalAverage="0" bottom="0" percent="0" rank="0" text="" dxfId="2">
      <formula>ISODD($A36)</formula>
    </cfRule>
  </conditionalFormatting>
  <conditionalFormatting sqref="A48:A49 A45 A37">
    <cfRule type="expression" priority="28" aboveAverage="0" equalAverage="0" bottom="0" percent="0" rank="0" text="" dxfId="3">
      <formula>ISEVEN($A14)</formula>
    </cfRule>
    <cfRule type="expression" priority="29" aboveAverage="0" equalAverage="0" bottom="0" percent="0" rank="0" text="" dxfId="4">
      <formula>ISODD($A14)</formula>
    </cfRule>
  </conditionalFormatting>
  <conditionalFormatting sqref="A50 A46:A47 A38">
    <cfRule type="expression" priority="30" aboveAverage="0" equalAverage="0" bottom="0" percent="0" rank="0" text="" dxfId="5">
      <formula>ISEVEN(#ref!)</formula>
    </cfRule>
    <cfRule type="expression" priority="31" aboveAverage="0" equalAverage="0" bottom="0" percent="0" rank="0" text="" dxfId="6">
      <formula>ISODD(#ref!)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C8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1" topLeftCell="H791" activePane="bottomRight" state="frozen"/>
      <selection pane="topLeft" activeCell="A1" activeCellId="0" sqref="A1"/>
      <selection pane="topRight" activeCell="H1" activeCellId="0" sqref="H1"/>
      <selection pane="bottomLeft" activeCell="A791" activeCellId="0" sqref="A791"/>
      <selection pane="bottomRight" activeCell="J668" activeCellId="0" sqref="J668"/>
    </sheetView>
  </sheetViews>
  <sheetFormatPr defaultRowHeight="15" outlineLevelRow="0" outlineLevelCol="0"/>
  <cols>
    <col collapsed="false" customWidth="true" hidden="false" outlineLevel="0" max="1" min="1" style="1" width="9.13"/>
    <col collapsed="false" customWidth="true" hidden="false" outlineLevel="0" max="2" min="2" style="1" width="10.71"/>
    <col collapsed="false" customWidth="true" hidden="false" outlineLevel="0" max="5" min="3" style="1" width="14.28"/>
    <col collapsed="false" customWidth="true" hidden="false" outlineLevel="0" max="6" min="6" style="1" width="14.69"/>
    <col collapsed="false" customWidth="true" hidden="false" outlineLevel="0" max="7" min="7" style="1" width="10.12"/>
    <col collapsed="false" customWidth="true" hidden="false" outlineLevel="0" max="12" min="8" style="1" width="13.14"/>
    <col collapsed="false" customWidth="true" hidden="false" outlineLevel="0" max="15" min="13" style="1" width="16.29"/>
    <col collapsed="false" customWidth="true" hidden="false" outlineLevel="0" max="18" min="16" style="1" width="10"/>
    <col collapsed="false" customWidth="true" hidden="false" outlineLevel="0" max="19" min="19" style="1" width="17.86"/>
    <col collapsed="false" customWidth="true" hidden="false" outlineLevel="0" max="20" min="20" style="1" width="10"/>
    <col collapsed="false" customWidth="true" hidden="false" outlineLevel="0" max="21" min="21" style="1" width="9.13"/>
    <col collapsed="false" customWidth="true" hidden="false" outlineLevel="0" max="22" min="22" style="1" width="10"/>
    <col collapsed="false" customWidth="true" hidden="false" outlineLevel="0" max="23" min="23" style="1" width="9"/>
    <col collapsed="false" customWidth="true" hidden="false" outlineLevel="0" max="24" min="24" style="1" width="19.57"/>
    <col collapsed="false" customWidth="true" hidden="false" outlineLevel="0" max="25" min="25" style="1" width="9.29"/>
    <col collapsed="false" customWidth="true" hidden="false" outlineLevel="0" max="26" min="26" style="1" width="11.57"/>
    <col collapsed="false" customWidth="true" hidden="false" outlineLevel="0" max="27" min="27" style="1" width="5.28"/>
    <col collapsed="false" customWidth="true" hidden="false" outlineLevel="0" max="28" min="28" style="1" width="16.57"/>
    <col collapsed="false" customWidth="true" hidden="false" outlineLevel="0" max="29" min="29" style="1" width="13.14"/>
    <col collapsed="false" customWidth="true" hidden="false" outlineLevel="0" max="1025" min="30" style="1" width="9.13"/>
  </cols>
  <sheetData>
    <row r="1" s="12" customFormat="true" ht="13.8" hidden="false" customHeight="false" outlineLevel="0" collapsed="false">
      <c r="A1" s="12" t="s">
        <v>148</v>
      </c>
      <c r="B1" s="12" t="s">
        <v>149</v>
      </c>
      <c r="C1" s="12" t="s">
        <v>150</v>
      </c>
      <c r="D1" s="12" t="s">
        <v>151</v>
      </c>
      <c r="E1" s="12" t="s">
        <v>152</v>
      </c>
      <c r="F1" s="12" t="s">
        <v>153</v>
      </c>
      <c r="G1" s="12" t="s">
        <v>154</v>
      </c>
      <c r="H1" s="12" t="s">
        <v>155</v>
      </c>
      <c r="I1" s="12" t="s">
        <v>156</v>
      </c>
      <c r="J1" s="12" t="s">
        <v>157</v>
      </c>
      <c r="K1" s="12" t="s">
        <v>158</v>
      </c>
      <c r="L1" s="12" t="s">
        <v>159</v>
      </c>
      <c r="M1" s="12" t="s">
        <v>160</v>
      </c>
      <c r="N1" s="12" t="s">
        <v>161</v>
      </c>
      <c r="O1" s="12" t="s">
        <v>162</v>
      </c>
      <c r="P1" s="12" t="s">
        <v>163</v>
      </c>
      <c r="Q1" s="12" t="s">
        <v>164</v>
      </c>
      <c r="R1" s="12" t="s">
        <v>165</v>
      </c>
      <c r="S1" s="12" t="s">
        <v>166</v>
      </c>
      <c r="T1" s="12" t="s">
        <v>167</v>
      </c>
      <c r="U1" s="12" t="s">
        <v>168</v>
      </c>
      <c r="V1" s="12" t="s">
        <v>169</v>
      </c>
      <c r="W1" s="12" t="s">
        <v>170</v>
      </c>
      <c r="X1" s="12" t="s">
        <v>171</v>
      </c>
      <c r="Y1" s="12" t="s">
        <v>172</v>
      </c>
      <c r="Z1" s="12" t="s">
        <v>173</v>
      </c>
      <c r="AA1" s="12" t="s">
        <v>174</v>
      </c>
      <c r="AB1" s="12" t="s">
        <v>175</v>
      </c>
    </row>
    <row r="2" customFormat="false" ht="14.4" hidden="false" customHeight="false" outlineLevel="0" collapsed="false">
      <c r="A2" s="1" t="n">
        <v>1</v>
      </c>
      <c r="B2" s="61" t="n">
        <v>43104</v>
      </c>
      <c r="C2" s="1" t="s">
        <v>66</v>
      </c>
      <c r="F2" s="1" t="s">
        <v>102</v>
      </c>
      <c r="G2" s="1" t="n">
        <f aca="false">SUM(H2:J2)</f>
        <v>28</v>
      </c>
      <c r="H2" s="1" t="n">
        <v>28</v>
      </c>
      <c r="L2" s="1" t="n">
        <f aca="false">SUM(M2:R2)</f>
        <v>80</v>
      </c>
      <c r="P2" s="1" t="n">
        <v>80</v>
      </c>
      <c r="S2" s="1" t="n">
        <v>2</v>
      </c>
      <c r="X2" s="14" t="n">
        <v>57347.8</v>
      </c>
      <c r="Y2" s="1" t="s">
        <v>176</v>
      </c>
      <c r="AA2" s="1" t="s">
        <v>124</v>
      </c>
    </row>
    <row r="3" customFormat="false" ht="14.4" hidden="false" customHeight="false" outlineLevel="0" collapsed="false">
      <c r="A3" s="1" t="n">
        <v>2</v>
      </c>
      <c r="B3" s="61" t="n">
        <v>43108</v>
      </c>
      <c r="C3" s="1" t="s">
        <v>57</v>
      </c>
      <c r="F3" s="1" t="s">
        <v>97</v>
      </c>
      <c r="G3" s="1" t="n">
        <f aca="false">SUM(H3:J3)</f>
        <v>4</v>
      </c>
      <c r="H3" s="1" t="n">
        <v>4</v>
      </c>
      <c r="L3" s="1" t="n">
        <f aca="false">SUM(M3:R3)</f>
        <v>19</v>
      </c>
      <c r="M3" s="1" t="n">
        <v>1</v>
      </c>
      <c r="O3" s="62"/>
      <c r="P3" s="1" t="n">
        <v>18</v>
      </c>
      <c r="R3" s="62"/>
      <c r="S3" s="1" t="n">
        <v>2</v>
      </c>
      <c r="V3" s="63"/>
      <c r="W3" s="64"/>
      <c r="X3" s="14" t="n">
        <v>80598</v>
      </c>
      <c r="Y3" s="1" t="s">
        <v>177</v>
      </c>
      <c r="AA3" s="1" t="s">
        <v>124</v>
      </c>
    </row>
    <row r="4" customFormat="false" ht="14.4" hidden="false" customHeight="false" outlineLevel="0" collapsed="false">
      <c r="A4" s="1" t="n">
        <v>3</v>
      </c>
      <c r="B4" s="61" t="n">
        <v>43108</v>
      </c>
      <c r="C4" s="1" t="s">
        <v>66</v>
      </c>
      <c r="F4" s="1" t="s">
        <v>102</v>
      </c>
      <c r="G4" s="1" t="n">
        <f aca="false">SUM(H4:J4)</f>
        <v>29</v>
      </c>
      <c r="H4" s="1" t="n">
        <v>29</v>
      </c>
      <c r="L4" s="1" t="n">
        <f aca="false">SUM(M4:R4)</f>
        <v>69</v>
      </c>
      <c r="M4" s="1" t="n">
        <v>1</v>
      </c>
      <c r="P4" s="1" t="n">
        <v>68</v>
      </c>
      <c r="S4" s="1" t="n">
        <v>2</v>
      </c>
      <c r="X4" s="14" t="n">
        <v>62115</v>
      </c>
      <c r="Y4" s="1" t="s">
        <v>178</v>
      </c>
      <c r="AA4" s="1" t="s">
        <v>124</v>
      </c>
    </row>
    <row r="5" customFormat="false" ht="14.4" hidden="false" customHeight="false" outlineLevel="0" collapsed="false">
      <c r="A5" s="1" t="n">
        <v>4</v>
      </c>
      <c r="B5" s="61" t="n">
        <v>43109</v>
      </c>
      <c r="C5" s="1" t="s">
        <v>70</v>
      </c>
      <c r="D5" s="1" t="s">
        <v>68</v>
      </c>
      <c r="F5" s="1" t="s">
        <v>97</v>
      </c>
      <c r="G5" s="1" t="n">
        <f aca="false">SUM(H5:J5)</f>
        <v>47</v>
      </c>
      <c r="H5" s="1" t="n">
        <v>47</v>
      </c>
      <c r="L5" s="1" t="n">
        <f aca="false">SUM(M5:R5)</f>
        <v>30</v>
      </c>
      <c r="M5" s="1" t="n">
        <v>1</v>
      </c>
      <c r="P5" s="1" t="n">
        <v>29</v>
      </c>
      <c r="S5" s="1" t="n">
        <v>2</v>
      </c>
      <c r="U5" s="1" t="n">
        <v>2</v>
      </c>
      <c r="X5" s="14" t="n">
        <v>61648.85</v>
      </c>
      <c r="AA5" s="1" t="s">
        <v>123</v>
      </c>
    </row>
    <row r="6" customFormat="false" ht="14.4" hidden="false" customHeight="false" outlineLevel="0" collapsed="false">
      <c r="A6" s="1" t="n">
        <v>4</v>
      </c>
      <c r="B6" s="61" t="n">
        <v>43109</v>
      </c>
      <c r="C6" s="1" t="s">
        <v>70</v>
      </c>
      <c r="D6" s="1" t="s">
        <v>68</v>
      </c>
      <c r="F6" s="1" t="s">
        <v>105</v>
      </c>
      <c r="G6" s="1" t="n">
        <f aca="false">SUM(H6:J6)</f>
        <v>0</v>
      </c>
      <c r="L6" s="1" t="n">
        <f aca="false">SUM(M6:R6)</f>
        <v>0</v>
      </c>
      <c r="U6" s="1" t="n">
        <v>1</v>
      </c>
      <c r="X6" s="14"/>
      <c r="AA6" s="1" t="s">
        <v>123</v>
      </c>
    </row>
    <row r="7" customFormat="false" ht="14.4" hidden="false" customHeight="false" outlineLevel="0" collapsed="false">
      <c r="A7" s="1" t="n">
        <v>5</v>
      </c>
      <c r="B7" s="61" t="n">
        <v>43110</v>
      </c>
      <c r="C7" s="1" t="s">
        <v>67</v>
      </c>
      <c r="D7" s="1" t="s">
        <v>69</v>
      </c>
      <c r="F7" s="1" t="s">
        <v>97</v>
      </c>
      <c r="G7" s="1" t="n">
        <f aca="false">SUM(H7:J7)</f>
        <v>90</v>
      </c>
      <c r="H7" s="1" t="n">
        <v>90</v>
      </c>
      <c r="L7" s="1" t="n">
        <f aca="false">SUM(M7:R7)</f>
        <v>34</v>
      </c>
      <c r="M7" s="1" t="n">
        <v>1</v>
      </c>
      <c r="P7" s="1" t="n">
        <v>33</v>
      </c>
      <c r="S7" s="1" t="n">
        <v>2</v>
      </c>
      <c r="U7" s="1" t="n">
        <v>1</v>
      </c>
      <c r="X7" s="14" t="n">
        <v>67904.87</v>
      </c>
      <c r="AA7" s="1" t="s">
        <v>123</v>
      </c>
    </row>
    <row r="8" customFormat="false" ht="14.4" hidden="false" customHeight="false" outlineLevel="0" collapsed="false">
      <c r="A8" s="1" t="n">
        <v>5</v>
      </c>
      <c r="B8" s="61" t="n">
        <v>43110</v>
      </c>
      <c r="C8" s="1" t="s">
        <v>67</v>
      </c>
      <c r="D8" s="1" t="s">
        <v>69</v>
      </c>
      <c r="F8" s="1" t="s">
        <v>87</v>
      </c>
      <c r="G8" s="1" t="n">
        <f aca="false">SUM(H8:J8)</f>
        <v>0</v>
      </c>
      <c r="L8" s="1" t="n">
        <f aca="false">SUM(M8:R8)</f>
        <v>0</v>
      </c>
      <c r="U8" s="1" t="n">
        <v>1</v>
      </c>
      <c r="X8" s="14"/>
      <c r="AA8" s="1" t="s">
        <v>123</v>
      </c>
    </row>
    <row r="9" customFormat="false" ht="14.4" hidden="false" customHeight="false" outlineLevel="0" collapsed="false">
      <c r="A9" s="13" t="n">
        <v>6</v>
      </c>
      <c r="B9" s="61" t="n">
        <v>43110</v>
      </c>
      <c r="C9" s="13" t="s">
        <v>67</v>
      </c>
      <c r="D9" s="13"/>
      <c r="E9" s="13"/>
      <c r="F9" s="13" t="s">
        <v>96</v>
      </c>
      <c r="G9" s="13" t="n">
        <v>24</v>
      </c>
      <c r="H9" s="13" t="n">
        <v>24</v>
      </c>
      <c r="I9" s="13"/>
      <c r="J9" s="13"/>
      <c r="K9" s="13" t="n">
        <v>1</v>
      </c>
      <c r="L9" s="1" t="n">
        <f aca="false">SUM(M9:R9)</f>
        <v>29</v>
      </c>
      <c r="M9" s="13" t="n">
        <v>2</v>
      </c>
      <c r="N9" s="13"/>
      <c r="O9" s="13"/>
      <c r="P9" s="13" t="n">
        <v>27</v>
      </c>
      <c r="Q9" s="13"/>
      <c r="R9" s="13"/>
      <c r="S9" s="13" t="n">
        <v>2</v>
      </c>
      <c r="T9" s="1" t="n">
        <v>2</v>
      </c>
      <c r="U9" s="1" t="n">
        <v>1</v>
      </c>
      <c r="V9" s="13"/>
      <c r="W9" s="13"/>
      <c r="X9" s="14" t="n">
        <v>54462.36</v>
      </c>
      <c r="Y9" s="13" t="s">
        <v>179</v>
      </c>
      <c r="Z9" s="13"/>
      <c r="AA9" s="13" t="s">
        <v>125</v>
      </c>
      <c r="AB9" s="13"/>
    </row>
    <row r="10" customFormat="false" ht="14.4" hidden="false" customHeight="false" outlineLevel="0" collapsed="false">
      <c r="A10" s="13" t="n">
        <v>6</v>
      </c>
      <c r="B10" s="61" t="n">
        <v>43110</v>
      </c>
      <c r="C10" s="13" t="s">
        <v>67</v>
      </c>
      <c r="D10" s="13"/>
      <c r="E10" s="13"/>
      <c r="F10" s="13" t="s">
        <v>88</v>
      </c>
      <c r="G10" s="13" t="n">
        <v>6</v>
      </c>
      <c r="H10" s="13" t="n">
        <v>6</v>
      </c>
      <c r="I10" s="13"/>
      <c r="J10" s="13"/>
      <c r="K10" s="13"/>
      <c r="L10" s="1" t="n">
        <f aca="false">SUM(M10:R10)</f>
        <v>0</v>
      </c>
      <c r="M10" s="13"/>
      <c r="N10" s="13"/>
      <c r="O10" s="13"/>
      <c r="P10" s="13"/>
      <c r="Q10" s="13"/>
      <c r="R10" s="13"/>
      <c r="S10" s="13"/>
      <c r="T10" s="13"/>
      <c r="U10" s="13"/>
      <c r="V10" s="13"/>
      <c r="W10" s="13"/>
      <c r="X10" s="14"/>
      <c r="Y10" s="13" t="s">
        <v>179</v>
      </c>
      <c r="Z10" s="13"/>
      <c r="AA10" s="13" t="s">
        <v>125</v>
      </c>
      <c r="AB10" s="13"/>
    </row>
    <row r="11" customFormat="false" ht="14.4" hidden="false" customHeight="false" outlineLevel="0" collapsed="false">
      <c r="A11" s="1" t="n">
        <v>6</v>
      </c>
      <c r="B11" s="61" t="n">
        <v>43110</v>
      </c>
      <c r="C11" s="13" t="s">
        <v>67</v>
      </c>
      <c r="D11" s="13"/>
      <c r="E11" s="13"/>
      <c r="F11" s="1" t="s">
        <v>67</v>
      </c>
      <c r="G11" s="13"/>
      <c r="H11" s="13"/>
      <c r="I11" s="13"/>
      <c r="J11" s="13"/>
      <c r="K11" s="13"/>
      <c r="L11" s="1" t="n">
        <f aca="false">SUM(M11:R11)</f>
        <v>0</v>
      </c>
      <c r="M11" s="13"/>
      <c r="N11" s="13"/>
      <c r="O11" s="13"/>
      <c r="P11" s="13"/>
      <c r="Q11" s="13"/>
      <c r="R11" s="13"/>
      <c r="S11" s="13"/>
      <c r="T11" s="13"/>
      <c r="U11" s="13"/>
      <c r="V11" s="13"/>
      <c r="W11" s="13"/>
      <c r="X11" s="14"/>
      <c r="Y11" s="13" t="s">
        <v>179</v>
      </c>
      <c r="Z11" s="13"/>
      <c r="AA11" s="13" t="s">
        <v>125</v>
      </c>
      <c r="AB11" s="13"/>
    </row>
    <row r="12" customFormat="false" ht="14.4" hidden="false" customHeight="false" outlineLevel="0" collapsed="false">
      <c r="A12" s="1" t="n">
        <v>7</v>
      </c>
      <c r="B12" s="61" t="n">
        <v>43111</v>
      </c>
      <c r="C12" s="1" t="s">
        <v>66</v>
      </c>
      <c r="F12" s="1" t="s">
        <v>102</v>
      </c>
      <c r="G12" s="1" t="n">
        <f aca="false">SUM(H12:J12)</f>
        <v>18</v>
      </c>
      <c r="H12" s="1" t="n">
        <v>18</v>
      </c>
      <c r="L12" s="1" t="n">
        <f aca="false">SUM(M12:R12)</f>
        <v>61</v>
      </c>
      <c r="M12" s="1" t="n">
        <v>1</v>
      </c>
      <c r="P12" s="1" t="n">
        <v>60</v>
      </c>
      <c r="S12" s="1" t="n">
        <v>2</v>
      </c>
      <c r="X12" s="14" t="n">
        <v>60398</v>
      </c>
      <c r="Y12" s="1" t="s">
        <v>180</v>
      </c>
      <c r="AA12" s="1" t="s">
        <v>124</v>
      </c>
    </row>
    <row r="13" customFormat="false" ht="14.4" hidden="false" customHeight="false" outlineLevel="0" collapsed="false">
      <c r="A13" s="1" t="n">
        <v>8</v>
      </c>
      <c r="B13" s="61" t="n">
        <v>43116</v>
      </c>
      <c r="C13" s="1" t="s">
        <v>67</v>
      </c>
      <c r="D13" s="1" t="s">
        <v>69</v>
      </c>
      <c r="F13" s="1" t="s">
        <v>87</v>
      </c>
      <c r="G13" s="1" t="n">
        <f aca="false">SUM(H13:J13)</f>
        <v>13</v>
      </c>
      <c r="H13" s="1" t="n">
        <v>13</v>
      </c>
      <c r="L13" s="1" t="n">
        <f aca="false">SUM(M13:R13)</f>
        <v>30</v>
      </c>
      <c r="M13" s="1" t="n">
        <v>1</v>
      </c>
      <c r="P13" s="1" t="n">
        <v>29</v>
      </c>
      <c r="S13" s="1" t="n">
        <v>3</v>
      </c>
      <c r="U13" s="1" t="n">
        <v>1</v>
      </c>
      <c r="X13" s="14" t="n">
        <v>53555.89</v>
      </c>
      <c r="AA13" s="1" t="s">
        <v>123</v>
      </c>
    </row>
    <row r="14" customFormat="false" ht="14.4" hidden="false" customHeight="false" outlineLevel="0" collapsed="false">
      <c r="A14" s="1" t="n">
        <v>8</v>
      </c>
      <c r="B14" s="61" t="n">
        <v>43116</v>
      </c>
      <c r="C14" s="1" t="s">
        <v>67</v>
      </c>
      <c r="D14" s="1" t="s">
        <v>69</v>
      </c>
      <c r="F14" s="1" t="s">
        <v>89</v>
      </c>
      <c r="G14" s="1" t="n">
        <f aca="false">SUM(H14:J14)</f>
        <v>1</v>
      </c>
      <c r="H14" s="1" t="n">
        <v>1</v>
      </c>
      <c r="L14" s="1" t="n">
        <f aca="false">SUM(M14:R14)</f>
        <v>0</v>
      </c>
      <c r="X14" s="14" t="n">
        <v>4019.67</v>
      </c>
      <c r="AA14" s="1" t="s">
        <v>123</v>
      </c>
    </row>
    <row r="15" customFormat="false" ht="14.4" hidden="false" customHeight="false" outlineLevel="0" collapsed="false">
      <c r="A15" s="1" t="n">
        <v>9</v>
      </c>
      <c r="B15" s="61" t="n">
        <v>43117</v>
      </c>
      <c r="C15" s="1" t="s">
        <v>50</v>
      </c>
      <c r="F15" s="1" t="s">
        <v>97</v>
      </c>
      <c r="G15" s="1" t="n">
        <f aca="false">SUM(H15:J15)</f>
        <v>16</v>
      </c>
      <c r="H15" s="1" t="n">
        <v>16</v>
      </c>
      <c r="L15" s="1" t="n">
        <f aca="false">SUM(M15:R15)</f>
        <v>55</v>
      </c>
      <c r="M15" s="1" t="n">
        <v>1</v>
      </c>
      <c r="P15" s="1" t="n">
        <v>54</v>
      </c>
      <c r="S15" s="1" t="n">
        <v>4</v>
      </c>
      <c r="T15" s="1" t="n">
        <v>2</v>
      </c>
      <c r="U15" s="1" t="n">
        <v>1</v>
      </c>
      <c r="X15" s="14" t="n">
        <v>222783.79</v>
      </c>
      <c r="AA15" s="1" t="s">
        <v>123</v>
      </c>
    </row>
    <row r="16" customFormat="false" ht="14.4" hidden="false" customHeight="false" outlineLevel="0" collapsed="false">
      <c r="A16" s="1" t="n">
        <v>9</v>
      </c>
      <c r="B16" s="61" t="n">
        <v>43117</v>
      </c>
      <c r="C16" s="1" t="s">
        <v>50</v>
      </c>
      <c r="F16" s="1" t="s">
        <v>115</v>
      </c>
      <c r="G16" s="1" t="n">
        <f aca="false">SUM(H16:J16)</f>
        <v>6</v>
      </c>
      <c r="H16" s="1" t="n">
        <v>6</v>
      </c>
      <c r="L16" s="1" t="n">
        <f aca="false">SUM(M16:R16)</f>
        <v>14</v>
      </c>
      <c r="M16" s="1" t="n">
        <v>1</v>
      </c>
      <c r="P16" s="1" t="n">
        <v>13</v>
      </c>
      <c r="X16" s="14" t="n">
        <v>8490.49</v>
      </c>
      <c r="AA16" s="1" t="s">
        <v>123</v>
      </c>
    </row>
    <row r="17" customFormat="false" ht="14.4" hidden="false" customHeight="false" outlineLevel="0" collapsed="false">
      <c r="A17" s="1" t="n">
        <v>9</v>
      </c>
      <c r="B17" s="61" t="n">
        <v>43117</v>
      </c>
      <c r="C17" s="1" t="s">
        <v>50</v>
      </c>
      <c r="F17" s="1" t="s">
        <v>87</v>
      </c>
      <c r="G17" s="1" t="n">
        <f aca="false">SUM(H17:J17)</f>
        <v>0</v>
      </c>
      <c r="L17" s="1" t="n">
        <f aca="false">SUM(M17:R17)</f>
        <v>0</v>
      </c>
      <c r="U17" s="1" t="n">
        <v>1</v>
      </c>
      <c r="X17" s="14"/>
      <c r="AA17" s="1" t="s">
        <v>123</v>
      </c>
    </row>
    <row r="18" customFormat="false" ht="14.4" hidden="false" customHeight="false" outlineLevel="0" collapsed="false">
      <c r="A18" s="1" t="n">
        <v>9</v>
      </c>
      <c r="B18" s="61" t="n">
        <v>43117</v>
      </c>
      <c r="C18" s="1" t="s">
        <v>50</v>
      </c>
      <c r="F18" s="1" t="s">
        <v>158</v>
      </c>
      <c r="G18" s="1" t="n">
        <f aca="false">SUM(H18:J18)</f>
        <v>0</v>
      </c>
      <c r="K18" s="1" t="n">
        <v>1</v>
      </c>
      <c r="L18" s="1" t="n">
        <f aca="false">SUM(M18:R18)</f>
        <v>0</v>
      </c>
      <c r="X18" s="14"/>
      <c r="AA18" s="1" t="s">
        <v>123</v>
      </c>
    </row>
    <row r="19" customFormat="false" ht="14.4" hidden="false" customHeight="false" outlineLevel="0" collapsed="false">
      <c r="A19" s="1" t="n">
        <v>10</v>
      </c>
      <c r="B19" s="61" t="n">
        <v>43117</v>
      </c>
      <c r="C19" s="1" t="s">
        <v>74</v>
      </c>
      <c r="D19" s="1" t="s">
        <v>82</v>
      </c>
      <c r="F19" s="1" t="s">
        <v>116</v>
      </c>
      <c r="G19" s="1" t="n">
        <f aca="false">SUM(H19:J19)</f>
        <v>5</v>
      </c>
      <c r="H19" s="1" t="n">
        <v>5</v>
      </c>
      <c r="L19" s="1" t="n">
        <f aca="false">SUM(M19:R19)</f>
        <v>15</v>
      </c>
      <c r="M19" s="1" t="n">
        <v>1</v>
      </c>
      <c r="P19" s="1" t="n">
        <v>14</v>
      </c>
      <c r="S19" s="1" t="n">
        <v>2</v>
      </c>
      <c r="U19" s="1" t="n">
        <v>1</v>
      </c>
      <c r="X19" s="14" t="n">
        <v>71568.4</v>
      </c>
      <c r="AA19" s="1" t="s">
        <v>123</v>
      </c>
    </row>
    <row r="20" customFormat="false" ht="14.4" hidden="false" customHeight="false" outlineLevel="0" collapsed="false">
      <c r="A20" s="1" t="n">
        <v>10</v>
      </c>
      <c r="B20" s="61" t="n">
        <v>43117</v>
      </c>
      <c r="C20" s="1" t="s">
        <v>74</v>
      </c>
      <c r="D20" s="1" t="s">
        <v>82</v>
      </c>
      <c r="F20" s="1" t="s">
        <v>97</v>
      </c>
      <c r="G20" s="1" t="n">
        <f aca="false">SUM(H20:J20)</f>
        <v>4</v>
      </c>
      <c r="H20" s="1" t="n">
        <v>1</v>
      </c>
      <c r="I20" s="1" t="n">
        <v>3</v>
      </c>
      <c r="L20" s="1" t="n">
        <f aca="false">SUM(M20:R20)</f>
        <v>13</v>
      </c>
      <c r="M20" s="1" t="n">
        <v>1</v>
      </c>
      <c r="P20" s="1" t="n">
        <v>2</v>
      </c>
      <c r="Q20" s="1" t="n">
        <v>10</v>
      </c>
      <c r="X20" s="14" t="n">
        <v>31465.13</v>
      </c>
      <c r="AA20" s="1" t="s">
        <v>123</v>
      </c>
    </row>
    <row r="21" customFormat="false" ht="14.4" hidden="false" customHeight="false" outlineLevel="0" collapsed="false">
      <c r="A21" s="1" t="n">
        <v>10</v>
      </c>
      <c r="B21" s="61" t="n">
        <v>43117</v>
      </c>
      <c r="C21" s="1" t="s">
        <v>74</v>
      </c>
      <c r="D21" s="1" t="s">
        <v>82</v>
      </c>
      <c r="F21" s="1" t="s">
        <v>158</v>
      </c>
      <c r="G21" s="1" t="n">
        <f aca="false">SUM(H21:J21)</f>
        <v>0</v>
      </c>
      <c r="K21" s="1" t="n">
        <v>1</v>
      </c>
      <c r="L21" s="1" t="n">
        <f aca="false">SUM(M21:R21)</f>
        <v>0</v>
      </c>
      <c r="X21" s="14"/>
      <c r="AA21" s="1" t="s">
        <v>123</v>
      </c>
    </row>
    <row r="22" customFormat="false" ht="14.4" hidden="false" customHeight="false" outlineLevel="0" collapsed="false">
      <c r="A22" s="13" t="n">
        <v>11</v>
      </c>
      <c r="B22" s="61" t="n">
        <v>43117</v>
      </c>
      <c r="C22" s="13" t="s">
        <v>67</v>
      </c>
      <c r="D22" s="13"/>
      <c r="E22" s="13"/>
      <c r="F22" s="13" t="s">
        <v>96</v>
      </c>
      <c r="G22" s="13" t="n">
        <v>17</v>
      </c>
      <c r="H22" s="13" t="n">
        <v>17</v>
      </c>
      <c r="I22" s="13"/>
      <c r="J22" s="13"/>
      <c r="K22" s="13" t="n">
        <v>1</v>
      </c>
      <c r="L22" s="1" t="n">
        <f aca="false">SUM(M22:R22)</f>
        <v>30</v>
      </c>
      <c r="M22" s="13" t="n">
        <v>1</v>
      </c>
      <c r="N22" s="13"/>
      <c r="O22" s="13"/>
      <c r="P22" s="13" t="n">
        <v>29</v>
      </c>
      <c r="Q22" s="13"/>
      <c r="R22" s="13"/>
      <c r="S22" s="13" t="n">
        <v>1</v>
      </c>
      <c r="T22" s="13"/>
      <c r="U22" s="13"/>
      <c r="V22" s="13"/>
      <c r="W22" s="13"/>
      <c r="X22" s="14" t="n">
        <v>54028.46</v>
      </c>
      <c r="Y22" s="13" t="s">
        <v>181</v>
      </c>
      <c r="Z22" s="13"/>
      <c r="AA22" s="13" t="s">
        <v>125</v>
      </c>
      <c r="AB22" s="13"/>
    </row>
    <row r="23" customFormat="false" ht="14.4" hidden="false" customHeight="false" outlineLevel="0" collapsed="false">
      <c r="A23" s="13" t="n">
        <v>11</v>
      </c>
      <c r="B23" s="61" t="n">
        <v>43117</v>
      </c>
      <c r="C23" s="13" t="s">
        <v>67</v>
      </c>
      <c r="D23" s="13"/>
      <c r="E23" s="13"/>
      <c r="F23" s="13" t="s">
        <v>88</v>
      </c>
      <c r="G23" s="13" t="n">
        <v>6</v>
      </c>
      <c r="H23" s="13" t="n">
        <v>6</v>
      </c>
      <c r="I23" s="13"/>
      <c r="J23" s="13"/>
      <c r="K23" s="13"/>
      <c r="L23" s="1" t="n">
        <f aca="false">SUM(M23:R23)</f>
        <v>0</v>
      </c>
      <c r="M23" s="13"/>
      <c r="N23" s="13"/>
      <c r="O23" s="13"/>
      <c r="P23" s="13"/>
      <c r="Q23" s="13"/>
      <c r="R23" s="13"/>
      <c r="S23" s="13"/>
      <c r="T23" s="13"/>
      <c r="U23" s="13"/>
      <c r="V23" s="13"/>
      <c r="W23" s="13"/>
      <c r="X23" s="14"/>
      <c r="Y23" s="13" t="s">
        <v>181</v>
      </c>
      <c r="Z23" s="13"/>
      <c r="AA23" s="13" t="s">
        <v>125</v>
      </c>
      <c r="AB23" s="13"/>
    </row>
    <row r="24" customFormat="false" ht="14.4" hidden="false" customHeight="false" outlineLevel="0" collapsed="false">
      <c r="A24" s="13" t="n">
        <v>11</v>
      </c>
      <c r="B24" s="61" t="n">
        <v>43117</v>
      </c>
      <c r="C24" s="13" t="s">
        <v>67</v>
      </c>
      <c r="D24" s="13"/>
      <c r="E24" s="13"/>
      <c r="F24" s="13" t="s">
        <v>105</v>
      </c>
      <c r="G24" s="13"/>
      <c r="H24" s="13"/>
      <c r="I24" s="13"/>
      <c r="J24" s="13"/>
      <c r="K24" s="13"/>
      <c r="L24" s="1" t="n">
        <f aca="false">SUM(M24:R24)</f>
        <v>0</v>
      </c>
      <c r="M24" s="13"/>
      <c r="N24" s="13"/>
      <c r="O24" s="13"/>
      <c r="P24" s="13"/>
      <c r="Q24" s="13"/>
      <c r="R24" s="13"/>
      <c r="S24" s="13"/>
      <c r="T24" s="13"/>
      <c r="U24" s="13" t="n">
        <v>1</v>
      </c>
      <c r="V24" s="13"/>
      <c r="W24" s="13"/>
      <c r="X24" s="14"/>
      <c r="Y24" s="13" t="s">
        <v>181</v>
      </c>
      <c r="Z24" s="13"/>
      <c r="AA24" s="13" t="s">
        <v>125</v>
      </c>
      <c r="AB24" s="13"/>
    </row>
    <row r="25" customFormat="false" ht="14.4" hidden="false" customHeight="false" outlineLevel="0" collapsed="false">
      <c r="A25" s="13" t="n">
        <v>11</v>
      </c>
      <c r="B25" s="61" t="n">
        <v>43117</v>
      </c>
      <c r="C25" s="13" t="s">
        <v>67</v>
      </c>
      <c r="D25" s="13"/>
      <c r="E25" s="13"/>
      <c r="F25" s="13" t="s">
        <v>67</v>
      </c>
      <c r="G25" s="13"/>
      <c r="H25" s="13"/>
      <c r="I25" s="13"/>
      <c r="J25" s="13"/>
      <c r="K25" s="13"/>
      <c r="L25" s="1" t="n">
        <f aca="false">SUM(M25:R25)</f>
        <v>0</v>
      </c>
      <c r="M25" s="13"/>
      <c r="N25" s="13"/>
      <c r="O25" s="13"/>
      <c r="P25" s="13"/>
      <c r="Q25" s="13"/>
      <c r="R25" s="13"/>
      <c r="S25" s="13"/>
      <c r="T25" s="13"/>
      <c r="U25" s="13"/>
      <c r="V25" s="13"/>
      <c r="W25" s="13"/>
      <c r="X25" s="14"/>
      <c r="Y25" s="13" t="s">
        <v>181</v>
      </c>
      <c r="Z25" s="13"/>
      <c r="AA25" s="13" t="s">
        <v>125</v>
      </c>
      <c r="AB25" s="13"/>
    </row>
    <row r="26" customFormat="false" ht="14.4" hidden="false" customHeight="false" outlineLevel="0" collapsed="false">
      <c r="A26" s="1" t="n">
        <v>12</v>
      </c>
      <c r="B26" s="61" t="n">
        <v>43117</v>
      </c>
      <c r="C26" s="1" t="s">
        <v>67</v>
      </c>
      <c r="F26" s="1" t="s">
        <v>114</v>
      </c>
      <c r="G26" s="1" t="n">
        <f aca="false">SUM(H26:J26)</f>
        <v>16</v>
      </c>
      <c r="H26" s="1" t="n">
        <v>16</v>
      </c>
      <c r="L26" s="1" t="n">
        <f aca="false">SUM(M26:R26)</f>
        <v>37</v>
      </c>
      <c r="M26" s="1" t="n">
        <v>1</v>
      </c>
      <c r="P26" s="1" t="n">
        <v>36</v>
      </c>
      <c r="S26" s="1" t="n">
        <v>2</v>
      </c>
      <c r="U26" s="1" t="n">
        <v>2</v>
      </c>
      <c r="X26" s="14" t="n">
        <v>90568.01</v>
      </c>
      <c r="AA26" s="1" t="s">
        <v>123</v>
      </c>
    </row>
    <row r="27" customFormat="false" ht="14.4" hidden="false" customHeight="false" outlineLevel="0" collapsed="false">
      <c r="A27" s="1" t="n">
        <v>12</v>
      </c>
      <c r="B27" s="61" t="n">
        <v>43117</v>
      </c>
      <c r="C27" s="1" t="s">
        <v>67</v>
      </c>
      <c r="F27" s="1" t="s">
        <v>100</v>
      </c>
      <c r="G27" s="1" t="n">
        <f aca="false">SUM(H27:J27)</f>
        <v>15</v>
      </c>
      <c r="H27" s="1" t="n">
        <v>15</v>
      </c>
      <c r="L27" s="1" t="n">
        <f aca="false">SUM(M27:R27)</f>
        <v>22</v>
      </c>
      <c r="M27" s="1" t="n">
        <v>1</v>
      </c>
      <c r="P27" s="1" t="n">
        <v>21</v>
      </c>
      <c r="U27" s="1" t="n">
        <v>1</v>
      </c>
      <c r="X27" s="14" t="n">
        <v>90682.2</v>
      </c>
      <c r="AA27" s="1" t="s">
        <v>123</v>
      </c>
    </row>
    <row r="28" customFormat="false" ht="14.4" hidden="false" customHeight="false" outlineLevel="0" collapsed="false">
      <c r="A28" s="1" t="n">
        <v>12</v>
      </c>
      <c r="B28" s="61" t="n">
        <v>43117</v>
      </c>
      <c r="C28" s="1" t="s">
        <v>67</v>
      </c>
      <c r="F28" s="1" t="s">
        <v>110</v>
      </c>
      <c r="G28" s="1" t="n">
        <f aca="false">SUM(H28:J28)</f>
        <v>1</v>
      </c>
      <c r="H28" s="1" t="n">
        <v>1</v>
      </c>
      <c r="L28" s="1" t="n">
        <f aca="false">SUM(M28:R28)</f>
        <v>3</v>
      </c>
      <c r="M28" s="1" t="n">
        <v>1</v>
      </c>
      <c r="P28" s="1" t="n">
        <v>2</v>
      </c>
      <c r="X28" s="14" t="n">
        <v>1181</v>
      </c>
      <c r="AA28" s="1" t="s">
        <v>123</v>
      </c>
    </row>
    <row r="29" customFormat="false" ht="14.4" hidden="false" customHeight="false" outlineLevel="0" collapsed="false">
      <c r="A29" s="1" t="n">
        <v>12</v>
      </c>
      <c r="B29" s="61" t="n">
        <v>43117</v>
      </c>
      <c r="C29" s="1" t="s">
        <v>67</v>
      </c>
      <c r="F29" s="1" t="s">
        <v>158</v>
      </c>
      <c r="G29" s="1" t="n">
        <f aca="false">SUM(H29:J29)</f>
        <v>0</v>
      </c>
      <c r="K29" s="1" t="n">
        <v>1</v>
      </c>
      <c r="L29" s="1" t="n">
        <f aca="false">SUM(M29:R29)</f>
        <v>0</v>
      </c>
      <c r="X29" s="14"/>
      <c r="AA29" s="1" t="s">
        <v>123</v>
      </c>
    </row>
    <row r="30" customFormat="false" ht="14.4" hidden="false" customHeight="false" outlineLevel="0" collapsed="false">
      <c r="A30" s="1" t="n">
        <v>13</v>
      </c>
      <c r="B30" s="61" t="n">
        <v>43118</v>
      </c>
      <c r="C30" s="1" t="s">
        <v>70</v>
      </c>
      <c r="D30" s="1" t="s">
        <v>68</v>
      </c>
      <c r="F30" s="1" t="s">
        <v>87</v>
      </c>
      <c r="G30" s="1" t="n">
        <f aca="false">SUM(H30:J30)</f>
        <v>3</v>
      </c>
      <c r="H30" s="1" t="n">
        <v>3</v>
      </c>
      <c r="L30" s="1" t="n">
        <f aca="false">SUM(M30:R30)</f>
        <v>11</v>
      </c>
      <c r="M30" s="1" t="n">
        <v>1</v>
      </c>
      <c r="P30" s="1" t="n">
        <v>10</v>
      </c>
      <c r="S30" s="1" t="n">
        <v>2</v>
      </c>
      <c r="U30" s="1" t="n">
        <v>1</v>
      </c>
      <c r="X30" s="14" t="n">
        <v>60501.13</v>
      </c>
      <c r="AA30" s="1" t="s">
        <v>123</v>
      </c>
    </row>
    <row r="31" customFormat="false" ht="14.4" hidden="false" customHeight="false" outlineLevel="0" collapsed="false">
      <c r="A31" s="1" t="n">
        <v>13</v>
      </c>
      <c r="B31" s="61" t="n">
        <v>43118</v>
      </c>
      <c r="C31" s="1" t="s">
        <v>70</v>
      </c>
      <c r="D31" s="1" t="s">
        <v>68</v>
      </c>
      <c r="F31" s="1" t="s">
        <v>100</v>
      </c>
      <c r="G31" s="1" t="n">
        <f aca="false">SUM(H31:J31)</f>
        <v>16</v>
      </c>
      <c r="H31" s="1" t="n">
        <v>16</v>
      </c>
      <c r="L31" s="1" t="n">
        <f aca="false">SUM(M31:R31)</f>
        <v>22</v>
      </c>
      <c r="M31" s="1" t="n">
        <v>1</v>
      </c>
      <c r="P31" s="1" t="n">
        <v>21</v>
      </c>
      <c r="U31" s="1" t="n">
        <v>1</v>
      </c>
      <c r="X31" s="14" t="n">
        <v>81667.55</v>
      </c>
      <c r="AA31" s="1" t="s">
        <v>123</v>
      </c>
    </row>
    <row r="32" customFormat="false" ht="14.4" hidden="false" customHeight="false" outlineLevel="0" collapsed="false">
      <c r="A32" s="1" t="n">
        <v>14</v>
      </c>
      <c r="B32" s="61" t="n">
        <v>43119</v>
      </c>
      <c r="C32" s="1" t="s">
        <v>53</v>
      </c>
      <c r="F32" s="1" t="s">
        <v>102</v>
      </c>
      <c r="G32" s="1" t="n">
        <f aca="false">SUM(H32:J32)</f>
        <v>38</v>
      </c>
      <c r="H32" s="1" t="n">
        <v>38</v>
      </c>
      <c r="L32" s="1" t="n">
        <f aca="false">SUM(M32:R32)</f>
        <v>113</v>
      </c>
      <c r="M32" s="1" t="n">
        <v>1</v>
      </c>
      <c r="P32" s="1" t="n">
        <v>112</v>
      </c>
      <c r="S32" s="1" t="n">
        <v>2</v>
      </c>
      <c r="X32" s="14" t="n">
        <v>17574</v>
      </c>
      <c r="AA32" s="1" t="s">
        <v>123</v>
      </c>
    </row>
    <row r="33" customFormat="false" ht="14.4" hidden="false" customHeight="false" outlineLevel="0" collapsed="false">
      <c r="A33" s="1" t="n">
        <v>14</v>
      </c>
      <c r="B33" s="61" t="n">
        <v>43119</v>
      </c>
      <c r="C33" s="1" t="s">
        <v>53</v>
      </c>
      <c r="F33" s="1" t="s">
        <v>116</v>
      </c>
      <c r="G33" s="1" t="n">
        <f aca="false">SUM(H33:J33)</f>
        <v>1</v>
      </c>
      <c r="H33" s="1" t="n">
        <v>1</v>
      </c>
      <c r="L33" s="1" t="n">
        <f aca="false">SUM(M33:R33)</f>
        <v>4</v>
      </c>
      <c r="M33" s="1" t="n">
        <v>1</v>
      </c>
      <c r="P33" s="1" t="n">
        <v>3</v>
      </c>
      <c r="U33" s="1" t="n">
        <v>1</v>
      </c>
      <c r="X33" s="14" t="n">
        <v>24911.22</v>
      </c>
      <c r="AA33" s="1" t="s">
        <v>123</v>
      </c>
    </row>
    <row r="34" customFormat="false" ht="14.4" hidden="false" customHeight="false" outlineLevel="0" collapsed="false">
      <c r="A34" s="1" t="n">
        <v>14</v>
      </c>
      <c r="B34" s="61" t="n">
        <v>43119</v>
      </c>
      <c r="C34" s="1" t="s">
        <v>53</v>
      </c>
      <c r="F34" s="1" t="s">
        <v>88</v>
      </c>
      <c r="G34" s="1" t="n">
        <f aca="false">SUM(H34:J34)</f>
        <v>5</v>
      </c>
      <c r="H34" s="1" t="n">
        <v>5</v>
      </c>
      <c r="L34" s="1" t="n">
        <f aca="false">SUM(M34:R34)</f>
        <v>11</v>
      </c>
      <c r="M34" s="1" t="n">
        <v>1</v>
      </c>
      <c r="P34" s="1" t="n">
        <v>10</v>
      </c>
      <c r="X34" s="14" t="n">
        <v>332558.1</v>
      </c>
      <c r="AA34" s="1" t="s">
        <v>123</v>
      </c>
      <c r="AB34" s="65"/>
    </row>
    <row r="35" customFormat="false" ht="14.4" hidden="false" customHeight="false" outlineLevel="0" collapsed="false">
      <c r="A35" s="1" t="n">
        <v>14</v>
      </c>
      <c r="B35" s="61" t="n">
        <v>43119</v>
      </c>
      <c r="C35" s="1" t="s">
        <v>53</v>
      </c>
      <c r="F35" s="1" t="s">
        <v>158</v>
      </c>
      <c r="G35" s="1" t="n">
        <f aca="false">SUM(H35:J35)</f>
        <v>0</v>
      </c>
      <c r="K35" s="1" t="n">
        <v>1</v>
      </c>
      <c r="L35" s="1" t="n">
        <f aca="false">SUM(M35:R35)</f>
        <v>0</v>
      </c>
      <c r="X35" s="14"/>
      <c r="AA35" s="1" t="s">
        <v>123</v>
      </c>
    </row>
    <row r="36" customFormat="false" ht="14.4" hidden="false" customHeight="false" outlineLevel="0" collapsed="false">
      <c r="A36" s="1" t="n">
        <v>15</v>
      </c>
      <c r="B36" s="61" t="n">
        <v>43122</v>
      </c>
      <c r="C36" s="1" t="s">
        <v>66</v>
      </c>
      <c r="F36" s="1" t="s">
        <v>102</v>
      </c>
      <c r="G36" s="1" t="n">
        <f aca="false">SUM(H36:J36)</f>
        <v>35</v>
      </c>
      <c r="H36" s="1" t="n">
        <v>35</v>
      </c>
      <c r="L36" s="1" t="n">
        <f aca="false">SUM(M36:R36)</f>
        <v>81</v>
      </c>
      <c r="M36" s="1" t="n">
        <v>0</v>
      </c>
      <c r="P36" s="1" t="n">
        <v>81</v>
      </c>
      <c r="S36" s="1" t="n">
        <v>2</v>
      </c>
      <c r="X36" s="14" t="n">
        <v>41713</v>
      </c>
      <c r="Y36" s="1" t="s">
        <v>182</v>
      </c>
      <c r="AA36" s="1" t="s">
        <v>124</v>
      </c>
    </row>
    <row r="37" customFormat="false" ht="14.4" hidden="false" customHeight="false" outlineLevel="0" collapsed="false">
      <c r="A37" s="1" t="n">
        <v>16</v>
      </c>
      <c r="B37" s="61" t="n">
        <v>43123</v>
      </c>
      <c r="C37" s="1" t="s">
        <v>63</v>
      </c>
      <c r="F37" s="1" t="s">
        <v>97</v>
      </c>
      <c r="G37" s="1" t="n">
        <v>52</v>
      </c>
      <c r="H37" s="1" t="n">
        <v>52</v>
      </c>
      <c r="K37" s="1" t="n">
        <v>1</v>
      </c>
      <c r="L37" s="1" t="n">
        <f aca="false">SUM(M37:R37)</f>
        <v>41</v>
      </c>
      <c r="M37" s="1" t="n">
        <v>2</v>
      </c>
      <c r="P37" s="1" t="n">
        <v>39</v>
      </c>
      <c r="S37" s="1" t="n">
        <v>2</v>
      </c>
      <c r="T37" s="1" t="n">
        <v>1</v>
      </c>
      <c r="U37" s="1" t="n">
        <v>1</v>
      </c>
      <c r="X37" s="14" t="n">
        <v>118789.79</v>
      </c>
      <c r="Y37" s="1" t="s">
        <v>183</v>
      </c>
      <c r="AA37" s="1" t="s">
        <v>125</v>
      </c>
    </row>
    <row r="38" customFormat="false" ht="14.4" hidden="false" customHeight="false" outlineLevel="0" collapsed="false">
      <c r="A38" s="1" t="n">
        <v>16</v>
      </c>
      <c r="B38" s="61" t="n">
        <v>43123</v>
      </c>
      <c r="C38" s="1" t="s">
        <v>63</v>
      </c>
      <c r="F38" s="1" t="s">
        <v>98</v>
      </c>
      <c r="G38" s="1" t="n">
        <v>6</v>
      </c>
      <c r="H38" s="1" t="n">
        <v>6</v>
      </c>
      <c r="L38" s="1" t="n">
        <f aca="false">SUM(M38:R38)</f>
        <v>0</v>
      </c>
      <c r="X38" s="14"/>
      <c r="Y38" s="1" t="s">
        <v>183</v>
      </c>
      <c r="AA38" s="1" t="s">
        <v>125</v>
      </c>
    </row>
    <row r="39" customFormat="false" ht="14.4" hidden="false" customHeight="false" outlineLevel="0" collapsed="false">
      <c r="A39" s="1" t="n">
        <v>16</v>
      </c>
      <c r="B39" s="61" t="n">
        <v>43123</v>
      </c>
      <c r="C39" s="1" t="s">
        <v>63</v>
      </c>
      <c r="F39" s="1" t="s">
        <v>88</v>
      </c>
      <c r="G39" s="1" t="n">
        <v>2</v>
      </c>
      <c r="H39" s="1" t="n">
        <v>2</v>
      </c>
      <c r="L39" s="1" t="n">
        <f aca="false">SUM(M39:R39)</f>
        <v>0</v>
      </c>
      <c r="X39" s="14"/>
      <c r="Y39" s="1" t="s">
        <v>183</v>
      </c>
      <c r="AA39" s="1" t="s">
        <v>125</v>
      </c>
    </row>
    <row r="40" customFormat="false" ht="14.4" hidden="false" customHeight="false" outlineLevel="0" collapsed="false">
      <c r="A40" s="1" t="n">
        <v>16</v>
      </c>
      <c r="B40" s="61" t="n">
        <v>43123</v>
      </c>
      <c r="C40" s="1" t="s">
        <v>63</v>
      </c>
      <c r="F40" s="1" t="s">
        <v>96</v>
      </c>
      <c r="G40" s="1" t="n">
        <v>5</v>
      </c>
      <c r="H40" s="1" t="n">
        <v>5</v>
      </c>
      <c r="L40" s="1" t="n">
        <f aca="false">SUM(M40:R40)</f>
        <v>0</v>
      </c>
      <c r="T40" s="1" t="n">
        <v>1</v>
      </c>
      <c r="X40" s="14"/>
      <c r="Y40" s="1" t="s">
        <v>183</v>
      </c>
      <c r="AA40" s="1" t="s">
        <v>125</v>
      </c>
    </row>
    <row r="41" customFormat="false" ht="14.4" hidden="false" customHeight="false" outlineLevel="0" collapsed="false">
      <c r="A41" s="1" t="n">
        <v>16</v>
      </c>
      <c r="B41" s="61" t="n">
        <v>43123</v>
      </c>
      <c r="C41" s="1" t="s">
        <v>63</v>
      </c>
      <c r="F41" s="1" t="s">
        <v>63</v>
      </c>
      <c r="L41" s="1" t="n">
        <f aca="false">SUM(M41:R41)</f>
        <v>0</v>
      </c>
      <c r="X41" s="14"/>
      <c r="Y41" s="1" t="s">
        <v>183</v>
      </c>
      <c r="AA41" s="1" t="s">
        <v>125</v>
      </c>
    </row>
    <row r="42" customFormat="false" ht="14.4" hidden="false" customHeight="false" outlineLevel="0" collapsed="false">
      <c r="A42" s="1" t="n">
        <v>16</v>
      </c>
      <c r="B42" s="61" t="n">
        <v>43123</v>
      </c>
      <c r="C42" s="1" t="s">
        <v>63</v>
      </c>
      <c r="F42" s="1" t="s">
        <v>87</v>
      </c>
      <c r="L42" s="1" t="n">
        <f aca="false">SUM(M42:R42)</f>
        <v>0</v>
      </c>
      <c r="U42" s="1" t="n">
        <v>1</v>
      </c>
      <c r="X42" s="14"/>
      <c r="Y42" s="1" t="s">
        <v>183</v>
      </c>
      <c r="AA42" s="1" t="s">
        <v>125</v>
      </c>
    </row>
    <row r="43" customFormat="false" ht="14.4" hidden="false" customHeight="false" outlineLevel="0" collapsed="false">
      <c r="A43" s="1" t="n">
        <v>17</v>
      </c>
      <c r="B43" s="61" t="n">
        <v>43123</v>
      </c>
      <c r="C43" s="1" t="s">
        <v>65</v>
      </c>
      <c r="F43" s="1" t="s">
        <v>87</v>
      </c>
      <c r="G43" s="1" t="n">
        <f aca="false">SUM(H43:J43)</f>
        <v>31</v>
      </c>
      <c r="H43" s="1" t="n">
        <v>31</v>
      </c>
      <c r="L43" s="1" t="n">
        <f aca="false">SUM(M43:R43)</f>
        <v>33</v>
      </c>
      <c r="M43" s="1" t="n">
        <v>1</v>
      </c>
      <c r="P43" s="1" t="n">
        <v>32</v>
      </c>
      <c r="S43" s="1" t="n">
        <v>3</v>
      </c>
      <c r="U43" s="1" t="n">
        <v>1</v>
      </c>
      <c r="X43" s="14" t="n">
        <v>68056.77</v>
      </c>
      <c r="AA43" s="1" t="s">
        <v>123</v>
      </c>
    </row>
    <row r="44" customFormat="false" ht="14.4" hidden="false" customHeight="false" outlineLevel="0" collapsed="false">
      <c r="A44" s="1" t="n">
        <v>17</v>
      </c>
      <c r="B44" s="61" t="n">
        <v>43123</v>
      </c>
      <c r="C44" s="1" t="s">
        <v>65</v>
      </c>
      <c r="F44" s="1" t="s">
        <v>97</v>
      </c>
      <c r="G44" s="1" t="n">
        <f aca="false">SUM(H44:J44)</f>
        <v>6</v>
      </c>
      <c r="H44" s="1" t="n">
        <v>6</v>
      </c>
      <c r="L44" s="1" t="n">
        <f aca="false">SUM(M44:R44)</f>
        <v>21</v>
      </c>
      <c r="M44" s="1" t="n">
        <v>1</v>
      </c>
      <c r="P44" s="1" t="n">
        <v>20</v>
      </c>
      <c r="S44" s="1" t="n">
        <v>0</v>
      </c>
      <c r="X44" s="14" t="n">
        <v>33661.14</v>
      </c>
      <c r="AA44" s="1" t="s">
        <v>123</v>
      </c>
    </row>
    <row r="45" customFormat="false" ht="14.4" hidden="false" customHeight="false" outlineLevel="0" collapsed="false">
      <c r="A45" s="1" t="n">
        <v>17</v>
      </c>
      <c r="B45" s="61" t="n">
        <v>43123</v>
      </c>
      <c r="C45" s="1" t="s">
        <v>65</v>
      </c>
      <c r="F45" s="1" t="s">
        <v>158</v>
      </c>
      <c r="G45" s="1" t="n">
        <f aca="false">SUM(H45:J45)</f>
        <v>0</v>
      </c>
      <c r="K45" s="1" t="n">
        <v>1</v>
      </c>
      <c r="L45" s="1" t="n">
        <f aca="false">SUM(M45:R45)</f>
        <v>0</v>
      </c>
      <c r="X45" s="14"/>
      <c r="AA45" s="1" t="s">
        <v>123</v>
      </c>
    </row>
    <row r="46" customFormat="false" ht="14.4" hidden="false" customHeight="false" outlineLevel="0" collapsed="false">
      <c r="A46" s="1" t="n">
        <v>18</v>
      </c>
      <c r="B46" s="61" t="n">
        <v>43123</v>
      </c>
      <c r="C46" s="1" t="s">
        <v>49</v>
      </c>
      <c r="F46" s="1" t="s">
        <v>97</v>
      </c>
      <c r="G46" s="1" t="n">
        <f aca="false">SUM(H46:J46)</f>
        <v>19</v>
      </c>
      <c r="H46" s="1" t="n">
        <v>19</v>
      </c>
      <c r="L46" s="1" t="n">
        <f aca="false">SUM(M46:R46)</f>
        <v>57</v>
      </c>
      <c r="M46" s="1" t="n">
        <v>1</v>
      </c>
      <c r="P46" s="1" t="n">
        <v>56</v>
      </c>
      <c r="S46" s="1" t="n">
        <v>1</v>
      </c>
      <c r="T46" s="1" t="n">
        <v>1</v>
      </c>
      <c r="X46" s="14" t="n">
        <v>169142.54</v>
      </c>
      <c r="AA46" s="1" t="s">
        <v>123</v>
      </c>
    </row>
    <row r="47" customFormat="false" ht="14.4" hidden="false" customHeight="false" outlineLevel="0" collapsed="false">
      <c r="A47" s="1" t="n">
        <v>18</v>
      </c>
      <c r="B47" s="61" t="n">
        <v>43123</v>
      </c>
      <c r="C47" s="1" t="s">
        <v>49</v>
      </c>
      <c r="F47" s="1" t="s">
        <v>92</v>
      </c>
      <c r="G47" s="1" t="n">
        <f aca="false">SUM(H47:J47)</f>
        <v>0</v>
      </c>
      <c r="L47" s="1" t="n">
        <f aca="false">SUM(M47:R47)</f>
        <v>0</v>
      </c>
      <c r="U47" s="1" t="n">
        <v>1</v>
      </c>
      <c r="X47" s="14"/>
      <c r="AA47" s="1" t="s">
        <v>123</v>
      </c>
    </row>
    <row r="48" customFormat="false" ht="14.4" hidden="false" customHeight="false" outlineLevel="0" collapsed="false">
      <c r="A48" s="1" t="n">
        <v>18</v>
      </c>
      <c r="B48" s="61" t="n">
        <v>43123</v>
      </c>
      <c r="C48" s="1" t="s">
        <v>49</v>
      </c>
      <c r="F48" s="1" t="s">
        <v>158</v>
      </c>
      <c r="G48" s="1" t="n">
        <f aca="false">SUM(H48:J48)</f>
        <v>0</v>
      </c>
      <c r="K48" s="1" t="n">
        <v>1</v>
      </c>
      <c r="L48" s="1" t="n">
        <f aca="false">SUM(M48:R48)</f>
        <v>0</v>
      </c>
      <c r="X48" s="14"/>
      <c r="AA48" s="1" t="s">
        <v>123</v>
      </c>
    </row>
    <row r="49" customFormat="false" ht="14.4" hidden="false" customHeight="false" outlineLevel="0" collapsed="false">
      <c r="A49" s="1" t="n">
        <v>19</v>
      </c>
      <c r="B49" s="61" t="n">
        <v>43125</v>
      </c>
      <c r="C49" s="1" t="s">
        <v>70</v>
      </c>
      <c r="F49" s="1" t="s">
        <v>97</v>
      </c>
      <c r="G49" s="1" t="n">
        <v>49</v>
      </c>
      <c r="H49" s="1" t="n">
        <v>49</v>
      </c>
      <c r="K49" s="1" t="n">
        <v>1</v>
      </c>
      <c r="L49" s="1" t="n">
        <f aca="false">SUM(M49:R49)</f>
        <v>25</v>
      </c>
      <c r="M49" s="1" t="n">
        <v>1</v>
      </c>
      <c r="P49" s="1" t="n">
        <v>24</v>
      </c>
      <c r="S49" s="1" t="n">
        <v>1</v>
      </c>
      <c r="T49" s="1" t="n">
        <v>1</v>
      </c>
      <c r="X49" s="14" t="n">
        <v>46880.53</v>
      </c>
      <c r="Y49" s="13" t="s">
        <v>184</v>
      </c>
      <c r="AA49" s="1" t="s">
        <v>125</v>
      </c>
    </row>
    <row r="50" customFormat="false" ht="14.4" hidden="false" customHeight="false" outlineLevel="0" collapsed="false">
      <c r="A50" s="1" t="n">
        <v>19</v>
      </c>
      <c r="B50" s="61" t="n">
        <v>43125</v>
      </c>
      <c r="C50" s="1" t="s">
        <v>70</v>
      </c>
      <c r="F50" s="1" t="s">
        <v>96</v>
      </c>
      <c r="G50" s="1" t="n">
        <v>4</v>
      </c>
      <c r="H50" s="1" t="n">
        <v>4</v>
      </c>
      <c r="L50" s="1" t="n">
        <f aca="false">SUM(M50:R50)</f>
        <v>0</v>
      </c>
      <c r="X50" s="14"/>
      <c r="Y50" s="13" t="s">
        <v>184</v>
      </c>
      <c r="AA50" s="1" t="s">
        <v>125</v>
      </c>
    </row>
    <row r="51" customFormat="false" ht="14.4" hidden="false" customHeight="false" outlineLevel="0" collapsed="false">
      <c r="A51" s="1" t="n">
        <v>19</v>
      </c>
      <c r="B51" s="61" t="n">
        <v>43125</v>
      </c>
      <c r="C51" s="1" t="s">
        <v>70</v>
      </c>
      <c r="F51" s="1" t="s">
        <v>87</v>
      </c>
      <c r="L51" s="1" t="n">
        <f aca="false">SUM(M51:R51)</f>
        <v>0</v>
      </c>
      <c r="U51" s="1" t="n">
        <v>1</v>
      </c>
      <c r="X51" s="14"/>
      <c r="Y51" s="13" t="s">
        <v>184</v>
      </c>
      <c r="AA51" s="1" t="s">
        <v>125</v>
      </c>
    </row>
    <row r="52" customFormat="false" ht="14.4" hidden="false" customHeight="false" outlineLevel="0" collapsed="false">
      <c r="A52" s="1" t="n">
        <v>20</v>
      </c>
      <c r="B52" s="61" t="n">
        <v>43125</v>
      </c>
      <c r="C52" s="1" t="s">
        <v>185</v>
      </c>
      <c r="F52" s="1" t="s">
        <v>97</v>
      </c>
      <c r="G52" s="1" t="n">
        <f aca="false">SUM(H52:J52)</f>
        <v>3</v>
      </c>
      <c r="H52" s="1" t="n">
        <v>3</v>
      </c>
      <c r="K52" s="1" t="n">
        <v>1</v>
      </c>
      <c r="L52" s="1" t="n">
        <f aca="false">SUM(M52:R52)</f>
        <v>14</v>
      </c>
      <c r="M52" s="1" t="n">
        <v>1</v>
      </c>
      <c r="P52" s="1" t="n">
        <v>13</v>
      </c>
      <c r="S52" s="1" t="n">
        <v>2</v>
      </c>
      <c r="X52" s="14" t="n">
        <v>166572.93</v>
      </c>
      <c r="Y52" s="1" t="s">
        <v>186</v>
      </c>
      <c r="AA52" s="1" t="s">
        <v>124</v>
      </c>
    </row>
    <row r="53" customFormat="false" ht="14.4" hidden="false" customHeight="false" outlineLevel="0" collapsed="false">
      <c r="A53" s="1" t="n">
        <v>21</v>
      </c>
      <c r="B53" s="61" t="n">
        <v>43125</v>
      </c>
      <c r="C53" s="1" t="s">
        <v>66</v>
      </c>
      <c r="F53" s="1" t="s">
        <v>102</v>
      </c>
      <c r="G53" s="1" t="n">
        <f aca="false">SUM(H53:J53)</f>
        <v>27</v>
      </c>
      <c r="H53" s="1" t="n">
        <v>27</v>
      </c>
      <c r="L53" s="1" t="n">
        <f aca="false">SUM(M53:R53)</f>
        <v>76</v>
      </c>
      <c r="P53" s="1" t="n">
        <v>76</v>
      </c>
      <c r="S53" s="1" t="n">
        <v>2</v>
      </c>
      <c r="X53" s="14" t="n">
        <v>55530</v>
      </c>
      <c r="Y53" s="1" t="s">
        <v>187</v>
      </c>
      <c r="AA53" s="1" t="s">
        <v>124</v>
      </c>
    </row>
    <row r="54" customFormat="false" ht="14.4" hidden="false" customHeight="false" outlineLevel="0" collapsed="false">
      <c r="A54" s="1" t="n">
        <v>22</v>
      </c>
      <c r="B54" s="61" t="n">
        <v>43130</v>
      </c>
      <c r="C54" s="1" t="s">
        <v>67</v>
      </c>
      <c r="D54" s="1" t="s">
        <v>69</v>
      </c>
      <c r="F54" s="1" t="s">
        <v>97</v>
      </c>
      <c r="G54" s="1" t="n">
        <f aca="false">SUM(H54:J54)</f>
        <v>131</v>
      </c>
      <c r="H54" s="1" t="n">
        <v>131</v>
      </c>
      <c r="L54" s="1" t="n">
        <f aca="false">SUM(M54:R54)</f>
        <v>44</v>
      </c>
      <c r="M54" s="1" t="n">
        <v>1</v>
      </c>
      <c r="P54" s="1" t="n">
        <v>43</v>
      </c>
      <c r="S54" s="1" t="n">
        <v>2</v>
      </c>
      <c r="X54" s="14" t="n">
        <v>158827.67</v>
      </c>
      <c r="AA54" s="1" t="s">
        <v>123</v>
      </c>
    </row>
    <row r="55" customFormat="false" ht="14.4" hidden="false" customHeight="false" outlineLevel="0" collapsed="false">
      <c r="A55" s="1" t="n">
        <v>22</v>
      </c>
      <c r="B55" s="61" t="n">
        <v>43130</v>
      </c>
      <c r="C55" s="1" t="s">
        <v>67</v>
      </c>
      <c r="D55" s="1" t="s">
        <v>69</v>
      </c>
      <c r="F55" s="1" t="s">
        <v>95</v>
      </c>
      <c r="G55" s="1" t="n">
        <f aca="false">SUM(H55:J55)</f>
        <v>6</v>
      </c>
      <c r="H55" s="1" t="n">
        <v>6</v>
      </c>
      <c r="L55" s="1" t="n">
        <f aca="false">SUM(M55:R55)</f>
        <v>14</v>
      </c>
      <c r="M55" s="1" t="n">
        <v>1</v>
      </c>
      <c r="P55" s="1" t="n">
        <v>13</v>
      </c>
      <c r="U55" s="1" t="n">
        <v>1</v>
      </c>
      <c r="X55" s="14" t="n">
        <v>52114.05</v>
      </c>
      <c r="AA55" s="1" t="s">
        <v>123</v>
      </c>
    </row>
    <row r="56" customFormat="false" ht="14.4" hidden="false" customHeight="false" outlineLevel="0" collapsed="false">
      <c r="A56" s="1" t="n">
        <v>22</v>
      </c>
      <c r="B56" s="61" t="n">
        <v>43130</v>
      </c>
      <c r="C56" s="1" t="s">
        <v>67</v>
      </c>
      <c r="D56" s="1" t="s">
        <v>69</v>
      </c>
      <c r="F56" s="1" t="s">
        <v>92</v>
      </c>
      <c r="G56" s="1" t="n">
        <f aca="false">SUM(H56:J56)</f>
        <v>0</v>
      </c>
      <c r="L56" s="1" t="n">
        <f aca="false">SUM(M56:R56)</f>
        <v>0</v>
      </c>
      <c r="U56" s="1" t="n">
        <v>1</v>
      </c>
      <c r="X56" s="14"/>
      <c r="AA56" s="1" t="s">
        <v>123</v>
      </c>
    </row>
    <row r="57" customFormat="false" ht="14.4" hidden="false" customHeight="false" outlineLevel="0" collapsed="false">
      <c r="A57" s="1" t="n">
        <v>23</v>
      </c>
      <c r="B57" s="61" t="n">
        <v>43130</v>
      </c>
      <c r="C57" s="1" t="s">
        <v>62</v>
      </c>
      <c r="F57" s="1" t="s">
        <v>97</v>
      </c>
      <c r="G57" s="1" t="n">
        <f aca="false">SUM(H57:J57)</f>
        <v>42</v>
      </c>
      <c r="H57" s="1" t="n">
        <v>42</v>
      </c>
      <c r="L57" s="1" t="n">
        <f aca="false">SUM(M57:R57)</f>
        <v>53</v>
      </c>
      <c r="M57" s="1" t="n">
        <v>1</v>
      </c>
      <c r="P57" s="1" t="n">
        <v>52</v>
      </c>
      <c r="S57" s="1" t="n">
        <v>2</v>
      </c>
      <c r="U57" s="1" t="n">
        <v>1</v>
      </c>
      <c r="X57" s="14" t="n">
        <v>91997.74</v>
      </c>
      <c r="AA57" s="1" t="s">
        <v>123</v>
      </c>
    </row>
    <row r="58" customFormat="false" ht="14.4" hidden="false" customHeight="false" outlineLevel="0" collapsed="false">
      <c r="A58" s="1" t="n">
        <v>23</v>
      </c>
      <c r="B58" s="61" t="n">
        <v>43130</v>
      </c>
      <c r="C58" s="1" t="s">
        <v>62</v>
      </c>
      <c r="F58" s="1" t="s">
        <v>110</v>
      </c>
      <c r="G58" s="1" t="n">
        <f aca="false">SUM(H58:J58)</f>
        <v>0</v>
      </c>
      <c r="L58" s="1" t="n">
        <f aca="false">SUM(M58:R58)</f>
        <v>0</v>
      </c>
      <c r="U58" s="1" t="n">
        <v>1</v>
      </c>
      <c r="X58" s="14"/>
      <c r="AA58" s="1" t="s">
        <v>123</v>
      </c>
    </row>
    <row r="59" customFormat="false" ht="14.4" hidden="false" customHeight="false" outlineLevel="0" collapsed="false">
      <c r="A59" s="1" t="n">
        <v>24</v>
      </c>
      <c r="B59" s="61" t="n">
        <v>43130</v>
      </c>
      <c r="C59" s="1" t="s">
        <v>63</v>
      </c>
      <c r="F59" s="1" t="s">
        <v>100</v>
      </c>
      <c r="G59" s="1" t="n">
        <f aca="false">SUM(H59:J59)</f>
        <v>18</v>
      </c>
      <c r="H59" s="1" t="n">
        <v>18</v>
      </c>
      <c r="L59" s="1" t="n">
        <f aca="false">SUM(M59:R59)</f>
        <v>30</v>
      </c>
      <c r="M59" s="1" t="n">
        <v>1</v>
      </c>
      <c r="P59" s="1" t="n">
        <v>29</v>
      </c>
      <c r="S59" s="1" t="n">
        <v>1</v>
      </c>
      <c r="U59" s="1" t="n">
        <v>1</v>
      </c>
      <c r="X59" s="14" t="n">
        <v>160290.9</v>
      </c>
      <c r="AA59" s="1" t="s">
        <v>123</v>
      </c>
    </row>
    <row r="60" customFormat="false" ht="14.4" hidden="false" customHeight="false" outlineLevel="0" collapsed="false">
      <c r="A60" s="1" t="n">
        <v>24</v>
      </c>
      <c r="B60" s="61" t="n">
        <v>43130</v>
      </c>
      <c r="C60" s="1" t="s">
        <v>63</v>
      </c>
      <c r="F60" s="1" t="s">
        <v>110</v>
      </c>
      <c r="G60" s="1" t="n">
        <f aca="false">SUM(H60:J60)</f>
        <v>2</v>
      </c>
      <c r="H60" s="1" t="n">
        <v>2</v>
      </c>
      <c r="L60" s="1" t="n">
        <f aca="false">SUM(M60:R60)</f>
        <v>5</v>
      </c>
      <c r="M60" s="1" t="n">
        <v>1</v>
      </c>
      <c r="P60" s="1" t="n">
        <v>4</v>
      </c>
      <c r="X60" s="14" t="n">
        <v>2804.59</v>
      </c>
      <c r="AA60" s="1" t="s">
        <v>123</v>
      </c>
    </row>
    <row r="61" customFormat="false" ht="14.4" hidden="false" customHeight="false" outlineLevel="0" collapsed="false">
      <c r="A61" s="1" t="n">
        <v>24</v>
      </c>
      <c r="B61" s="61" t="n">
        <v>43130</v>
      </c>
      <c r="C61" s="1" t="s">
        <v>63</v>
      </c>
      <c r="F61" s="1" t="s">
        <v>158</v>
      </c>
      <c r="G61" s="1" t="n">
        <f aca="false">SUM(H61:J61)</f>
        <v>0</v>
      </c>
      <c r="K61" s="1" t="n">
        <v>1</v>
      </c>
      <c r="L61" s="1" t="n">
        <f aca="false">SUM(M61:R61)</f>
        <v>0</v>
      </c>
      <c r="X61" s="14"/>
      <c r="AA61" s="1" t="s">
        <v>123</v>
      </c>
    </row>
    <row r="62" customFormat="false" ht="14.4" hidden="false" customHeight="false" outlineLevel="0" collapsed="false">
      <c r="A62" s="1" t="n">
        <v>25</v>
      </c>
      <c r="B62" s="61" t="n">
        <v>43131</v>
      </c>
      <c r="C62" s="1" t="s">
        <v>50</v>
      </c>
      <c r="F62" s="1" t="s">
        <v>98</v>
      </c>
      <c r="G62" s="1" t="n">
        <f aca="false">SUM(H62:J62)</f>
        <v>17</v>
      </c>
      <c r="H62" s="1" t="n">
        <v>17</v>
      </c>
      <c r="L62" s="1" t="n">
        <f aca="false">SUM(M62:R62)</f>
        <v>49</v>
      </c>
      <c r="M62" s="1" t="n">
        <v>2</v>
      </c>
      <c r="P62" s="1" t="n">
        <v>47</v>
      </c>
      <c r="S62" s="1" t="n">
        <v>1</v>
      </c>
      <c r="X62" s="14"/>
      <c r="AA62" s="1" t="s">
        <v>123</v>
      </c>
    </row>
    <row r="63" customFormat="false" ht="14.4" hidden="false" customHeight="false" outlineLevel="0" collapsed="false">
      <c r="A63" s="1" t="n">
        <v>25</v>
      </c>
      <c r="B63" s="61" t="n">
        <v>43131</v>
      </c>
      <c r="C63" s="1" t="s">
        <v>50</v>
      </c>
      <c r="F63" s="1" t="s">
        <v>87</v>
      </c>
      <c r="G63" s="1" t="n">
        <f aca="false">SUM(H63:J63)</f>
        <v>0</v>
      </c>
      <c r="L63" s="1" t="n">
        <f aca="false">SUM(M63:R63)</f>
        <v>0</v>
      </c>
      <c r="X63" s="14" t="n">
        <v>275023.6</v>
      </c>
      <c r="AA63" s="1" t="s">
        <v>123</v>
      </c>
    </row>
    <row r="64" customFormat="false" ht="14.4" hidden="false" customHeight="false" outlineLevel="0" collapsed="false">
      <c r="A64" s="1" t="n">
        <v>25</v>
      </c>
      <c r="B64" s="61" t="n">
        <v>43131</v>
      </c>
      <c r="C64" s="1" t="s">
        <v>50</v>
      </c>
      <c r="F64" s="1" t="s">
        <v>89</v>
      </c>
      <c r="G64" s="1" t="n">
        <f aca="false">SUM(H64:J64)</f>
        <v>1</v>
      </c>
      <c r="H64" s="1" t="n">
        <v>1</v>
      </c>
      <c r="L64" s="1" t="n">
        <f aca="false">SUM(M64:R64)</f>
        <v>3</v>
      </c>
      <c r="M64" s="1" t="n">
        <v>1</v>
      </c>
      <c r="P64" s="1" t="n">
        <v>2</v>
      </c>
      <c r="S64" s="1" t="n">
        <v>0</v>
      </c>
      <c r="X64" s="14" t="n">
        <v>3961.89</v>
      </c>
      <c r="AA64" s="1" t="s">
        <v>123</v>
      </c>
    </row>
    <row r="65" customFormat="false" ht="14.4" hidden="false" customHeight="false" outlineLevel="0" collapsed="false">
      <c r="A65" s="1" t="n">
        <v>25</v>
      </c>
      <c r="B65" s="61" t="n">
        <v>43131</v>
      </c>
      <c r="C65" s="1" t="s">
        <v>50</v>
      </c>
      <c r="F65" s="1" t="s">
        <v>95</v>
      </c>
      <c r="G65" s="1" t="n">
        <f aca="false">SUM(H65:J65)</f>
        <v>2</v>
      </c>
      <c r="H65" s="1" t="n">
        <v>2</v>
      </c>
      <c r="L65" s="1" t="n">
        <f aca="false">SUM(M65:R65)</f>
        <v>7</v>
      </c>
      <c r="M65" s="1" t="n">
        <v>1</v>
      </c>
      <c r="P65" s="1" t="n">
        <v>6</v>
      </c>
      <c r="S65" s="1" t="n">
        <v>0</v>
      </c>
      <c r="X65" s="14" t="n">
        <v>52474.27</v>
      </c>
      <c r="AA65" s="1" t="s">
        <v>123</v>
      </c>
    </row>
    <row r="66" customFormat="false" ht="14.4" hidden="false" customHeight="false" outlineLevel="0" collapsed="false">
      <c r="A66" s="1" t="n">
        <v>25</v>
      </c>
      <c r="B66" s="61" t="n">
        <v>43131</v>
      </c>
      <c r="C66" s="1" t="s">
        <v>50</v>
      </c>
      <c r="F66" s="1" t="s">
        <v>158</v>
      </c>
      <c r="G66" s="1" t="n">
        <f aca="false">SUM(H66:J66)</f>
        <v>0</v>
      </c>
      <c r="K66" s="1" t="n">
        <v>1</v>
      </c>
      <c r="L66" s="1" t="n">
        <f aca="false">SUM(M66:R66)</f>
        <v>0</v>
      </c>
      <c r="X66" s="14"/>
      <c r="AA66" s="1" t="s">
        <v>123</v>
      </c>
    </row>
    <row r="67" customFormat="false" ht="14.4" hidden="false" customHeight="false" outlineLevel="0" collapsed="false">
      <c r="A67" s="1" t="n">
        <v>26</v>
      </c>
      <c r="B67" s="61" t="n">
        <v>43131</v>
      </c>
      <c r="C67" s="1" t="s">
        <v>66</v>
      </c>
      <c r="F67" s="1" t="s">
        <v>97</v>
      </c>
      <c r="G67" s="1" t="n">
        <f aca="false">SUM(H67:J67)</f>
        <v>25</v>
      </c>
      <c r="H67" s="1" t="n">
        <v>25</v>
      </c>
      <c r="L67" s="1" t="n">
        <f aca="false">SUM(M67:R67)</f>
        <v>66</v>
      </c>
      <c r="M67" s="1" t="n">
        <v>1</v>
      </c>
      <c r="P67" s="1" t="n">
        <v>65</v>
      </c>
      <c r="S67" s="1" t="n">
        <v>2</v>
      </c>
      <c r="U67" s="1" t="n">
        <v>3</v>
      </c>
      <c r="X67" s="14" t="n">
        <v>65721.28</v>
      </c>
      <c r="AA67" s="1" t="s">
        <v>123</v>
      </c>
    </row>
    <row r="68" customFormat="false" ht="14.4" hidden="false" customHeight="false" outlineLevel="0" collapsed="false">
      <c r="A68" s="1" t="n">
        <v>26</v>
      </c>
      <c r="B68" s="61" t="n">
        <v>43131</v>
      </c>
      <c r="C68" s="1" t="s">
        <v>66</v>
      </c>
      <c r="F68" s="1" t="s">
        <v>110</v>
      </c>
      <c r="G68" s="1" t="n">
        <f aca="false">SUM(H68:J68)</f>
        <v>0</v>
      </c>
      <c r="L68" s="1" t="n">
        <f aca="false">SUM(M68:R68)</f>
        <v>0</v>
      </c>
      <c r="U68" s="1" t="n">
        <v>1</v>
      </c>
      <c r="X68" s="14"/>
      <c r="AA68" s="1" t="s">
        <v>123</v>
      </c>
    </row>
    <row r="69" customFormat="false" ht="14.4" hidden="false" customHeight="false" outlineLevel="0" collapsed="false">
      <c r="A69" s="1" t="n">
        <v>27</v>
      </c>
      <c r="B69" s="61" t="n">
        <v>43131</v>
      </c>
      <c r="C69" s="1" t="s">
        <v>67</v>
      </c>
      <c r="F69" s="1" t="s">
        <v>96</v>
      </c>
      <c r="G69" s="1" t="n">
        <v>22</v>
      </c>
      <c r="H69" s="1" t="n">
        <v>22</v>
      </c>
      <c r="K69" s="1" t="n">
        <v>1</v>
      </c>
      <c r="L69" s="1" t="n">
        <f aca="false">SUM(M69:R69)</f>
        <v>29</v>
      </c>
      <c r="M69" s="1" t="n">
        <v>1</v>
      </c>
      <c r="P69" s="1" t="n">
        <v>28</v>
      </c>
      <c r="S69" s="1" t="n">
        <v>2</v>
      </c>
      <c r="U69" s="1" t="n">
        <v>1</v>
      </c>
      <c r="X69" s="14" t="n">
        <v>54417.22</v>
      </c>
      <c r="Y69" s="1" t="s">
        <v>188</v>
      </c>
      <c r="AA69" s="1" t="s">
        <v>125</v>
      </c>
    </row>
    <row r="70" customFormat="false" ht="14.4" hidden="false" customHeight="false" outlineLevel="0" collapsed="false">
      <c r="A70" s="1" t="n">
        <v>27</v>
      </c>
      <c r="B70" s="61" t="n">
        <v>43131</v>
      </c>
      <c r="C70" s="1" t="s">
        <v>67</v>
      </c>
      <c r="F70" s="1" t="s">
        <v>88</v>
      </c>
      <c r="G70" s="1" t="n">
        <v>1</v>
      </c>
      <c r="H70" s="1" t="n">
        <v>1</v>
      </c>
      <c r="L70" s="1" t="n">
        <f aca="false">SUM(M70:R70)</f>
        <v>0</v>
      </c>
      <c r="X70" s="14"/>
      <c r="Y70" s="1" t="s">
        <v>188</v>
      </c>
      <c r="AA70" s="1" t="s">
        <v>125</v>
      </c>
    </row>
    <row r="71" customFormat="false" ht="14.4" hidden="false" customHeight="false" outlineLevel="0" collapsed="false">
      <c r="A71" s="1" t="n">
        <v>27</v>
      </c>
      <c r="B71" s="61" t="n">
        <v>43131</v>
      </c>
      <c r="C71" s="1" t="s">
        <v>67</v>
      </c>
      <c r="F71" s="1" t="s">
        <v>111</v>
      </c>
      <c r="L71" s="1" t="n">
        <f aca="false">SUM(M71:R71)</f>
        <v>0</v>
      </c>
      <c r="U71" s="1" t="n">
        <v>1</v>
      </c>
      <c r="X71" s="14"/>
      <c r="Y71" s="1" t="s">
        <v>188</v>
      </c>
      <c r="AA71" s="1" t="s">
        <v>125</v>
      </c>
    </row>
    <row r="72" customFormat="false" ht="14.4" hidden="false" customHeight="false" outlineLevel="0" collapsed="false">
      <c r="A72" s="1" t="n">
        <v>27</v>
      </c>
      <c r="B72" s="61" t="n">
        <v>43131</v>
      </c>
      <c r="C72" s="1" t="s">
        <v>67</v>
      </c>
      <c r="F72" s="1" t="s">
        <v>67</v>
      </c>
      <c r="L72" s="1" t="n">
        <f aca="false">SUM(M72:R72)</f>
        <v>0</v>
      </c>
      <c r="X72" s="14"/>
      <c r="Y72" s="1" t="s">
        <v>188</v>
      </c>
      <c r="AA72" s="1" t="s">
        <v>125</v>
      </c>
    </row>
    <row r="73" customFormat="false" ht="14.4" hidden="false" customHeight="false" outlineLevel="0" collapsed="false">
      <c r="A73" s="1" t="n">
        <v>28</v>
      </c>
      <c r="B73" s="61" t="n">
        <v>43132</v>
      </c>
      <c r="C73" s="1" t="s">
        <v>53</v>
      </c>
      <c r="F73" s="1" t="s">
        <v>87</v>
      </c>
      <c r="G73" s="1" t="n">
        <f aca="false">SUM(H73:J73)</f>
        <v>12</v>
      </c>
      <c r="H73" s="1" t="n">
        <v>12</v>
      </c>
      <c r="L73" s="1" t="n">
        <f aca="false">SUM(M73:R73)</f>
        <v>41</v>
      </c>
      <c r="M73" s="1" t="n">
        <v>1</v>
      </c>
      <c r="P73" s="1" t="n">
        <v>40</v>
      </c>
      <c r="S73" s="1" t="n">
        <v>3</v>
      </c>
      <c r="U73" s="1" t="n">
        <v>1</v>
      </c>
      <c r="X73" s="14" t="n">
        <v>377121.76</v>
      </c>
      <c r="AA73" s="1" t="s">
        <v>123</v>
      </c>
    </row>
    <row r="74" customFormat="false" ht="14.4" hidden="false" customHeight="false" outlineLevel="0" collapsed="false">
      <c r="A74" s="1" t="n">
        <v>28</v>
      </c>
      <c r="B74" s="61" t="n">
        <v>43132</v>
      </c>
      <c r="C74" s="1" t="s">
        <v>53</v>
      </c>
      <c r="F74" s="1" t="s">
        <v>97</v>
      </c>
      <c r="G74" s="1" t="n">
        <f aca="false">SUM(H74:J74)</f>
        <v>20</v>
      </c>
      <c r="H74" s="1" t="n">
        <v>20</v>
      </c>
      <c r="L74" s="1" t="n">
        <f aca="false">SUM(M74:R74)</f>
        <v>34</v>
      </c>
      <c r="M74" s="1" t="n">
        <v>1</v>
      </c>
      <c r="P74" s="1" t="n">
        <v>33</v>
      </c>
      <c r="X74" s="14" t="n">
        <v>22081.76</v>
      </c>
      <c r="AA74" s="1" t="s">
        <v>123</v>
      </c>
    </row>
    <row r="75" customFormat="false" ht="14.4" hidden="false" customHeight="false" outlineLevel="0" collapsed="false">
      <c r="A75" s="1" t="n">
        <v>28</v>
      </c>
      <c r="B75" s="61" t="n">
        <v>43132</v>
      </c>
      <c r="C75" s="1" t="s">
        <v>53</v>
      </c>
      <c r="F75" s="1" t="s">
        <v>114</v>
      </c>
      <c r="G75" s="1" t="n">
        <f aca="false">SUM(H75:J75)</f>
        <v>8</v>
      </c>
      <c r="H75" s="1" t="n">
        <v>8</v>
      </c>
      <c r="L75" s="1" t="n">
        <f aca="false">SUM(M75:R75)</f>
        <v>21</v>
      </c>
      <c r="M75" s="1" t="n">
        <v>1</v>
      </c>
      <c r="P75" s="1" t="n">
        <v>20</v>
      </c>
      <c r="X75" s="14" t="n">
        <v>413.6</v>
      </c>
      <c r="AA75" s="1" t="s">
        <v>123</v>
      </c>
    </row>
    <row r="76" customFormat="false" ht="14.4" hidden="false" customHeight="false" outlineLevel="0" collapsed="false">
      <c r="A76" s="1" t="n">
        <v>28</v>
      </c>
      <c r="B76" s="61" t="n">
        <v>43132</v>
      </c>
      <c r="C76" s="1" t="s">
        <v>53</v>
      </c>
      <c r="F76" s="1" t="s">
        <v>107</v>
      </c>
      <c r="G76" s="1" t="n">
        <f aca="false">SUM(H76:J76)</f>
        <v>4</v>
      </c>
      <c r="H76" s="1" t="n">
        <v>4</v>
      </c>
      <c r="L76" s="1" t="n">
        <f aca="false">SUM(M76:R76)</f>
        <v>6</v>
      </c>
      <c r="M76" s="1" t="n">
        <v>1</v>
      </c>
      <c r="P76" s="1" t="n">
        <v>5</v>
      </c>
      <c r="S76" s="1" t="n">
        <v>1</v>
      </c>
      <c r="U76" s="1" t="n">
        <v>1</v>
      </c>
      <c r="X76" s="14" t="n">
        <v>39300.96</v>
      </c>
      <c r="AA76" s="1" t="s">
        <v>123</v>
      </c>
    </row>
    <row r="77" customFormat="false" ht="14.4" hidden="false" customHeight="false" outlineLevel="0" collapsed="false">
      <c r="A77" s="1" t="n">
        <v>28</v>
      </c>
      <c r="B77" s="61" t="n">
        <v>43132</v>
      </c>
      <c r="C77" s="1" t="s">
        <v>53</v>
      </c>
      <c r="F77" s="1" t="s">
        <v>115</v>
      </c>
      <c r="G77" s="1" t="n">
        <f aca="false">SUM(H77:J77)</f>
        <v>3</v>
      </c>
      <c r="H77" s="1" t="n">
        <v>3</v>
      </c>
      <c r="L77" s="1" t="n">
        <f aca="false">SUM(M77:R77)</f>
        <v>11</v>
      </c>
      <c r="M77" s="1" t="n">
        <v>1</v>
      </c>
      <c r="P77" s="1" t="n">
        <v>10</v>
      </c>
      <c r="X77" s="14" t="n">
        <v>5540.14</v>
      </c>
      <c r="AA77" s="1" t="s">
        <v>123</v>
      </c>
    </row>
    <row r="78" customFormat="false" ht="14.4" hidden="false" customHeight="false" outlineLevel="0" collapsed="false">
      <c r="A78" s="1" t="n">
        <v>28</v>
      </c>
      <c r="B78" s="61" t="n">
        <v>43132</v>
      </c>
      <c r="C78" s="1" t="s">
        <v>53</v>
      </c>
      <c r="F78" s="1" t="s">
        <v>108</v>
      </c>
      <c r="G78" s="1" t="n">
        <f aca="false">SUM(H78:J78)</f>
        <v>2</v>
      </c>
      <c r="H78" s="1" t="n">
        <v>2</v>
      </c>
      <c r="L78" s="1" t="n">
        <f aca="false">SUM(M78:R78)</f>
        <v>7</v>
      </c>
      <c r="M78" s="1" t="n">
        <v>1</v>
      </c>
      <c r="P78" s="1" t="n">
        <v>6</v>
      </c>
      <c r="X78" s="14" t="n">
        <v>53438.6</v>
      </c>
      <c r="AA78" s="1" t="s">
        <v>123</v>
      </c>
    </row>
    <row r="79" customFormat="false" ht="14.4" hidden="false" customHeight="false" outlineLevel="0" collapsed="false">
      <c r="A79" s="1" t="n">
        <v>28</v>
      </c>
      <c r="B79" s="61" t="n">
        <v>43132</v>
      </c>
      <c r="C79" s="1" t="s">
        <v>53</v>
      </c>
      <c r="F79" s="1" t="s">
        <v>89</v>
      </c>
      <c r="G79" s="1" t="n">
        <f aca="false">SUM(H79:J79)</f>
        <v>1</v>
      </c>
      <c r="H79" s="1" t="n">
        <v>1</v>
      </c>
      <c r="L79" s="1" t="n">
        <f aca="false">SUM(M79:R79)</f>
        <v>3</v>
      </c>
      <c r="M79" s="1" t="n">
        <v>1</v>
      </c>
      <c r="P79" s="1" t="n">
        <v>2</v>
      </c>
      <c r="X79" s="14" t="n">
        <v>4059.87</v>
      </c>
      <c r="AA79" s="1" t="s">
        <v>123</v>
      </c>
    </row>
    <row r="80" customFormat="false" ht="14.4" hidden="false" customHeight="false" outlineLevel="0" collapsed="false">
      <c r="A80" s="1" t="n">
        <v>28</v>
      </c>
      <c r="B80" s="61" t="n">
        <v>43132</v>
      </c>
      <c r="C80" s="1" t="s">
        <v>53</v>
      </c>
      <c r="F80" s="1" t="s">
        <v>158</v>
      </c>
      <c r="G80" s="1" t="n">
        <f aca="false">SUM(H80:J80)</f>
        <v>0</v>
      </c>
      <c r="K80" s="1" t="n">
        <v>1</v>
      </c>
      <c r="L80" s="1" t="n">
        <f aca="false">SUM(M80:R80)</f>
        <v>0</v>
      </c>
      <c r="X80" s="14"/>
      <c r="AA80" s="1" t="s">
        <v>123</v>
      </c>
    </row>
    <row r="81" customFormat="false" ht="14.4" hidden="false" customHeight="false" outlineLevel="0" collapsed="false">
      <c r="A81" s="1" t="n">
        <v>29</v>
      </c>
      <c r="B81" s="61" t="n">
        <v>43132</v>
      </c>
      <c r="C81" s="1" t="s">
        <v>66</v>
      </c>
      <c r="F81" s="1" t="s">
        <v>102</v>
      </c>
      <c r="G81" s="1" t="n">
        <f aca="false">SUM(H81:J81)</f>
        <v>28</v>
      </c>
      <c r="H81" s="1" t="n">
        <v>28</v>
      </c>
      <c r="L81" s="1" t="n">
        <f aca="false">SUM(M81:R81)</f>
        <v>70</v>
      </c>
      <c r="P81" s="1" t="n">
        <v>70</v>
      </c>
      <c r="S81" s="1" t="n">
        <v>2</v>
      </c>
      <c r="X81" s="14" t="n">
        <v>51510</v>
      </c>
      <c r="Y81" s="1" t="s">
        <v>189</v>
      </c>
      <c r="AA81" s="1" t="s">
        <v>124</v>
      </c>
    </row>
    <row r="82" customFormat="false" ht="14.4" hidden="false" customHeight="false" outlineLevel="0" collapsed="false">
      <c r="A82" s="1" t="n">
        <v>30</v>
      </c>
      <c r="B82" s="61" t="n">
        <v>43133</v>
      </c>
      <c r="C82" s="1" t="s">
        <v>62</v>
      </c>
      <c r="F82" s="1" t="s">
        <v>96</v>
      </c>
      <c r="G82" s="1" t="n">
        <f aca="false">SUM(H82:J82)</f>
        <v>9</v>
      </c>
      <c r="H82" s="1" t="n">
        <v>9</v>
      </c>
      <c r="L82" s="1" t="n">
        <f aca="false">SUM(M82:R82)</f>
        <v>16</v>
      </c>
      <c r="M82" s="1" t="n">
        <v>1</v>
      </c>
      <c r="P82" s="1" t="n">
        <v>15</v>
      </c>
      <c r="S82" s="1" t="n">
        <v>1</v>
      </c>
      <c r="X82" s="14" t="n">
        <v>74550.12</v>
      </c>
      <c r="Y82" s="1" t="s">
        <v>190</v>
      </c>
      <c r="AA82" s="1" t="s">
        <v>124</v>
      </c>
    </row>
    <row r="83" customFormat="false" ht="14.4" hidden="false" customHeight="false" outlineLevel="0" collapsed="false">
      <c r="A83" s="1" t="n">
        <v>31</v>
      </c>
      <c r="B83" s="61" t="n">
        <v>43136</v>
      </c>
      <c r="C83" s="1" t="s">
        <v>66</v>
      </c>
      <c r="F83" s="1" t="s">
        <v>102</v>
      </c>
      <c r="G83" s="1" t="n">
        <f aca="false">SUM(H83:J83)</f>
        <v>39</v>
      </c>
      <c r="H83" s="1" t="n">
        <v>39</v>
      </c>
      <c r="L83" s="1" t="n">
        <f aca="false">SUM(M83:R83)</f>
        <v>86</v>
      </c>
      <c r="P83" s="1" t="n">
        <v>86</v>
      </c>
      <c r="S83" s="1" t="n">
        <v>2</v>
      </c>
      <c r="X83" s="14" t="n">
        <v>49187</v>
      </c>
      <c r="Y83" s="1" t="s">
        <v>191</v>
      </c>
      <c r="AA83" s="1" t="s">
        <v>124</v>
      </c>
    </row>
    <row r="84" customFormat="false" ht="14.4" hidden="false" customHeight="false" outlineLevel="0" collapsed="false">
      <c r="A84" s="1" t="n">
        <v>32</v>
      </c>
      <c r="B84" s="61" t="n">
        <v>43137</v>
      </c>
      <c r="C84" s="1" t="s">
        <v>50</v>
      </c>
      <c r="F84" s="1" t="s">
        <v>97</v>
      </c>
      <c r="G84" s="1" t="n">
        <f aca="false">SUM(H84:J84)</f>
        <v>23</v>
      </c>
      <c r="H84" s="1" t="n">
        <v>23</v>
      </c>
      <c r="L84" s="1" t="n">
        <f aca="false">SUM(M84:R84)</f>
        <v>69</v>
      </c>
      <c r="M84" s="1" t="n">
        <v>1</v>
      </c>
      <c r="P84" s="1" t="n">
        <v>68</v>
      </c>
      <c r="S84" s="1" t="n">
        <v>2</v>
      </c>
      <c r="X84" s="14" t="n">
        <v>171368.34</v>
      </c>
      <c r="AA84" s="1" t="s">
        <v>123</v>
      </c>
    </row>
    <row r="85" customFormat="false" ht="14.4" hidden="false" customHeight="false" outlineLevel="0" collapsed="false">
      <c r="A85" s="1" t="n">
        <v>32</v>
      </c>
      <c r="B85" s="61" t="n">
        <v>43137</v>
      </c>
      <c r="C85" s="1" t="s">
        <v>50</v>
      </c>
      <c r="F85" s="1" t="s">
        <v>102</v>
      </c>
      <c r="G85" s="1" t="n">
        <f aca="false">SUM(H85:J85)</f>
        <v>2</v>
      </c>
      <c r="H85" s="1" t="n">
        <v>2</v>
      </c>
      <c r="L85" s="1" t="n">
        <f aca="false">SUM(M85:R85)</f>
        <v>7</v>
      </c>
      <c r="M85" s="1" t="n">
        <v>1</v>
      </c>
      <c r="P85" s="1" t="n">
        <v>6</v>
      </c>
      <c r="X85" s="14" t="n">
        <v>24694.5</v>
      </c>
      <c r="AA85" s="1" t="s">
        <v>123</v>
      </c>
    </row>
    <row r="86" customFormat="false" ht="14.4" hidden="false" customHeight="false" outlineLevel="0" collapsed="false">
      <c r="A86" s="1" t="n">
        <v>32</v>
      </c>
      <c r="B86" s="61" t="n">
        <v>43137</v>
      </c>
      <c r="C86" s="1" t="s">
        <v>50</v>
      </c>
      <c r="F86" s="1" t="s">
        <v>109</v>
      </c>
      <c r="G86" s="1" t="n">
        <f aca="false">SUM(H86:J86)</f>
        <v>1</v>
      </c>
      <c r="H86" s="1" t="n">
        <v>1</v>
      </c>
      <c r="L86" s="1" t="n">
        <f aca="false">SUM(M86:R86)</f>
        <v>4</v>
      </c>
      <c r="M86" s="1" t="n">
        <v>1</v>
      </c>
      <c r="P86" s="1" t="n">
        <v>3</v>
      </c>
      <c r="X86" s="14" t="n">
        <v>3969.3</v>
      </c>
      <c r="AA86" s="1" t="s">
        <v>123</v>
      </c>
    </row>
    <row r="87" customFormat="false" ht="14.4" hidden="false" customHeight="false" outlineLevel="0" collapsed="false">
      <c r="A87" s="1" t="n">
        <v>32</v>
      </c>
      <c r="B87" s="61" t="n">
        <v>43137</v>
      </c>
      <c r="C87" s="1" t="s">
        <v>50</v>
      </c>
      <c r="F87" s="1" t="s">
        <v>107</v>
      </c>
      <c r="G87" s="1" t="n">
        <f aca="false">SUM(H87:J87)</f>
        <v>0</v>
      </c>
      <c r="L87" s="1" t="n">
        <f aca="false">SUM(M87:R87)</f>
        <v>0</v>
      </c>
      <c r="U87" s="1" t="n">
        <v>1</v>
      </c>
      <c r="X87" s="14"/>
      <c r="AA87" s="1" t="s">
        <v>123</v>
      </c>
    </row>
    <row r="88" customFormat="false" ht="14.4" hidden="false" customHeight="false" outlineLevel="0" collapsed="false">
      <c r="A88" s="1" t="n">
        <v>32</v>
      </c>
      <c r="B88" s="61" t="n">
        <v>43137</v>
      </c>
      <c r="C88" s="1" t="s">
        <v>50</v>
      </c>
      <c r="F88" s="1" t="s">
        <v>158</v>
      </c>
      <c r="G88" s="1" t="n">
        <f aca="false">SUM(H88:J88)</f>
        <v>0</v>
      </c>
      <c r="K88" s="1" t="n">
        <v>1</v>
      </c>
      <c r="L88" s="1" t="n">
        <f aca="false">SUM(M88:R88)</f>
        <v>0</v>
      </c>
      <c r="X88" s="14"/>
      <c r="AA88" s="1" t="s">
        <v>123</v>
      </c>
    </row>
    <row r="89" customFormat="false" ht="14.4" hidden="false" customHeight="false" outlineLevel="0" collapsed="false">
      <c r="A89" s="1" t="n">
        <v>33</v>
      </c>
      <c r="B89" s="61" t="n">
        <v>43138</v>
      </c>
      <c r="C89" s="1" t="s">
        <v>67</v>
      </c>
      <c r="F89" s="1" t="s">
        <v>96</v>
      </c>
      <c r="G89" s="1" t="n">
        <v>25</v>
      </c>
      <c r="H89" s="1" t="n">
        <v>25</v>
      </c>
      <c r="K89" s="1" t="n">
        <v>1</v>
      </c>
      <c r="L89" s="1" t="n">
        <f aca="false">SUM(M89:R89)</f>
        <v>31</v>
      </c>
      <c r="P89" s="1" t="n">
        <v>31</v>
      </c>
      <c r="U89" s="1" t="n">
        <v>1</v>
      </c>
      <c r="X89" s="14" t="n">
        <v>51713.42</v>
      </c>
      <c r="Y89" s="1" t="s">
        <v>192</v>
      </c>
      <c r="AA89" s="1" t="s">
        <v>125</v>
      </c>
    </row>
    <row r="90" customFormat="false" ht="14.4" hidden="false" customHeight="false" outlineLevel="0" collapsed="false">
      <c r="A90" s="1" t="n">
        <v>33</v>
      </c>
      <c r="B90" s="61" t="n">
        <v>43138</v>
      </c>
      <c r="C90" s="1" t="s">
        <v>67</v>
      </c>
      <c r="F90" s="1" t="s">
        <v>88</v>
      </c>
      <c r="G90" s="1" t="n">
        <v>6</v>
      </c>
      <c r="H90" s="1" t="n">
        <v>6</v>
      </c>
      <c r="L90" s="1" t="n">
        <f aca="false">SUM(M90:R90)</f>
        <v>0</v>
      </c>
      <c r="X90" s="14"/>
      <c r="Y90" s="1" t="s">
        <v>192</v>
      </c>
      <c r="AA90" s="1" t="s">
        <v>125</v>
      </c>
    </row>
    <row r="91" customFormat="false" ht="14.4" hidden="false" customHeight="false" outlineLevel="0" collapsed="false">
      <c r="A91" s="1" t="n">
        <v>33</v>
      </c>
      <c r="B91" s="61" t="n">
        <v>43138</v>
      </c>
      <c r="C91" s="1" t="s">
        <v>67</v>
      </c>
      <c r="F91" s="1" t="s">
        <v>87</v>
      </c>
      <c r="L91" s="1" t="n">
        <f aca="false">SUM(M91:R91)</f>
        <v>0</v>
      </c>
      <c r="U91" s="1" t="n">
        <v>1</v>
      </c>
      <c r="X91" s="14"/>
      <c r="Y91" s="1" t="s">
        <v>192</v>
      </c>
      <c r="AA91" s="1" t="s">
        <v>125</v>
      </c>
    </row>
    <row r="92" customFormat="false" ht="14.4" hidden="false" customHeight="false" outlineLevel="0" collapsed="false">
      <c r="A92" s="1" t="n">
        <v>33</v>
      </c>
      <c r="B92" s="61" t="n">
        <v>43138</v>
      </c>
      <c r="C92" s="1" t="s">
        <v>67</v>
      </c>
      <c r="F92" s="1" t="s">
        <v>67</v>
      </c>
      <c r="L92" s="1" t="n">
        <f aca="false">SUM(M92:R92)</f>
        <v>0</v>
      </c>
      <c r="X92" s="14"/>
      <c r="Y92" s="1" t="s">
        <v>192</v>
      </c>
      <c r="AA92" s="1" t="s">
        <v>125</v>
      </c>
    </row>
    <row r="93" customFormat="false" ht="14.4" hidden="false" customHeight="false" outlineLevel="0" collapsed="false">
      <c r="A93" s="1" t="n">
        <v>34</v>
      </c>
      <c r="B93" s="61" t="n">
        <v>43138</v>
      </c>
      <c r="C93" s="1" t="s">
        <v>48</v>
      </c>
      <c r="F93" s="1" t="s">
        <v>116</v>
      </c>
      <c r="G93" s="1" t="n">
        <f aca="false">SUM(H93:J93)</f>
        <v>3</v>
      </c>
      <c r="H93" s="1" t="n">
        <v>3</v>
      </c>
      <c r="L93" s="1" t="n">
        <f aca="false">SUM(M93:R93)</f>
        <v>12</v>
      </c>
      <c r="M93" s="1" t="n">
        <v>1</v>
      </c>
      <c r="P93" s="1" t="n">
        <v>11</v>
      </c>
      <c r="S93" s="1" t="n">
        <v>2</v>
      </c>
      <c r="U93" s="1" t="n">
        <v>1</v>
      </c>
      <c r="X93" s="14" t="n">
        <v>162260.58</v>
      </c>
      <c r="Y93" s="1" t="s">
        <v>193</v>
      </c>
      <c r="AA93" s="1" t="s">
        <v>124</v>
      </c>
    </row>
    <row r="94" customFormat="false" ht="14.4" hidden="false" customHeight="false" outlineLevel="0" collapsed="false">
      <c r="A94" s="1" t="n">
        <v>35</v>
      </c>
      <c r="B94" s="61" t="n">
        <v>43139</v>
      </c>
      <c r="C94" s="1" t="s">
        <v>66</v>
      </c>
      <c r="F94" s="1" t="s">
        <v>102</v>
      </c>
      <c r="G94" s="1" t="n">
        <f aca="false">SUM(H94:J94)</f>
        <v>29</v>
      </c>
      <c r="H94" s="1" t="n">
        <v>29</v>
      </c>
      <c r="L94" s="1" t="n">
        <f aca="false">SUM(M94:R94)</f>
        <v>65</v>
      </c>
      <c r="P94" s="1" t="n">
        <v>65</v>
      </c>
      <c r="S94" s="1" t="n">
        <v>2</v>
      </c>
      <c r="X94" s="14" t="n">
        <v>57570</v>
      </c>
      <c r="Y94" s="1" t="s">
        <v>194</v>
      </c>
      <c r="AA94" s="1" t="s">
        <v>124</v>
      </c>
    </row>
    <row r="95" customFormat="false" ht="14.4" hidden="false" customHeight="false" outlineLevel="0" collapsed="false">
      <c r="A95" s="1" t="n">
        <v>36</v>
      </c>
      <c r="B95" s="61" t="n">
        <v>43143</v>
      </c>
      <c r="C95" s="1" t="s">
        <v>66</v>
      </c>
      <c r="F95" s="1" t="s">
        <v>102</v>
      </c>
      <c r="G95" s="1" t="n">
        <f aca="false">SUM(H95:J95)</f>
        <v>37</v>
      </c>
      <c r="H95" s="1" t="n">
        <v>37</v>
      </c>
      <c r="L95" s="1" t="n">
        <f aca="false">SUM(M95:R95)</f>
        <v>93</v>
      </c>
      <c r="P95" s="1" t="n">
        <v>93</v>
      </c>
      <c r="S95" s="1" t="n">
        <v>1</v>
      </c>
      <c r="X95" s="14" t="n">
        <v>47975</v>
      </c>
      <c r="Y95" s="1" t="s">
        <v>195</v>
      </c>
      <c r="AA95" s="1" t="s">
        <v>124</v>
      </c>
    </row>
    <row r="96" customFormat="false" ht="14.4" hidden="false" customHeight="false" outlineLevel="0" collapsed="false">
      <c r="A96" s="1" t="n">
        <v>37</v>
      </c>
      <c r="B96" s="61" t="n">
        <v>43145</v>
      </c>
      <c r="C96" s="1" t="s">
        <v>67</v>
      </c>
      <c r="F96" s="1" t="s">
        <v>96</v>
      </c>
      <c r="G96" s="1" t="n">
        <v>20</v>
      </c>
      <c r="H96" s="1" t="n">
        <v>20</v>
      </c>
      <c r="L96" s="1" t="n">
        <f aca="false">SUM(M96:R96)</f>
        <v>29</v>
      </c>
      <c r="M96" s="1" t="n">
        <v>2</v>
      </c>
      <c r="P96" s="1" t="n">
        <v>27</v>
      </c>
      <c r="S96" s="1" t="n">
        <v>2</v>
      </c>
      <c r="U96" s="1" t="n">
        <v>2</v>
      </c>
      <c r="X96" s="14" t="n">
        <v>51208.5</v>
      </c>
      <c r="Y96" s="1" t="s">
        <v>196</v>
      </c>
      <c r="AA96" s="1" t="s">
        <v>125</v>
      </c>
    </row>
    <row r="97" customFormat="false" ht="14.4" hidden="false" customHeight="false" outlineLevel="0" collapsed="false">
      <c r="A97" s="1" t="n">
        <v>37</v>
      </c>
      <c r="B97" s="61" t="n">
        <v>43145</v>
      </c>
      <c r="C97" s="1" t="s">
        <v>67</v>
      </c>
      <c r="F97" s="1" t="s">
        <v>88</v>
      </c>
      <c r="G97" s="1" t="n">
        <v>6</v>
      </c>
      <c r="H97" s="1" t="n">
        <v>6</v>
      </c>
      <c r="L97" s="1" t="n">
        <f aca="false">SUM(M97:R97)</f>
        <v>0</v>
      </c>
      <c r="X97" s="14"/>
      <c r="Y97" s="1" t="s">
        <v>196</v>
      </c>
      <c r="AA97" s="1" t="s">
        <v>125</v>
      </c>
    </row>
    <row r="98" customFormat="false" ht="14.4" hidden="false" customHeight="false" outlineLevel="0" collapsed="false">
      <c r="A98" s="1" t="n">
        <v>37</v>
      </c>
      <c r="B98" s="61" t="n">
        <v>43145</v>
      </c>
      <c r="C98" s="1" t="s">
        <v>67</v>
      </c>
      <c r="F98" s="1" t="s">
        <v>67</v>
      </c>
      <c r="L98" s="1" t="n">
        <f aca="false">SUM(M98:R98)</f>
        <v>0</v>
      </c>
      <c r="X98" s="14"/>
      <c r="Y98" s="1" t="s">
        <v>196</v>
      </c>
      <c r="AA98" s="1" t="s">
        <v>125</v>
      </c>
    </row>
    <row r="99" customFormat="false" ht="14.4" hidden="false" customHeight="false" outlineLevel="0" collapsed="false">
      <c r="A99" s="1" t="n">
        <v>37</v>
      </c>
      <c r="B99" s="61" t="n">
        <v>43145</v>
      </c>
      <c r="C99" s="1" t="s">
        <v>67</v>
      </c>
      <c r="F99" s="1" t="s">
        <v>107</v>
      </c>
      <c r="L99" s="1" t="n">
        <f aca="false">SUM(M99:R99)</f>
        <v>0</v>
      </c>
      <c r="U99" s="1" t="n">
        <v>1</v>
      </c>
      <c r="X99" s="14"/>
      <c r="Y99" s="1" t="s">
        <v>196</v>
      </c>
      <c r="AA99" s="1" t="s">
        <v>125</v>
      </c>
    </row>
    <row r="100" customFormat="false" ht="14.4" hidden="false" customHeight="false" outlineLevel="0" collapsed="false">
      <c r="A100" s="1" t="n">
        <v>38</v>
      </c>
      <c r="B100" s="61" t="n">
        <v>43145</v>
      </c>
      <c r="C100" s="1" t="s">
        <v>70</v>
      </c>
      <c r="D100" s="1" t="s">
        <v>68</v>
      </c>
      <c r="F100" s="1" t="s">
        <v>97</v>
      </c>
      <c r="G100" s="1" t="n">
        <f aca="false">SUM(H100:J100)</f>
        <v>135</v>
      </c>
      <c r="H100" s="1" t="n">
        <v>135</v>
      </c>
      <c r="K100" s="1" t="n">
        <v>1</v>
      </c>
      <c r="L100" s="1" t="n">
        <f aca="false">SUM(M100:R100)</f>
        <v>36</v>
      </c>
      <c r="M100" s="1" t="n">
        <v>34</v>
      </c>
      <c r="P100" s="1" t="n">
        <v>2</v>
      </c>
      <c r="U100" s="1" t="n">
        <v>1</v>
      </c>
      <c r="X100" s="14" t="n">
        <v>167235.94</v>
      </c>
      <c r="AA100" s="1" t="s">
        <v>123</v>
      </c>
    </row>
    <row r="101" customFormat="false" ht="14.4" hidden="false" customHeight="false" outlineLevel="0" collapsed="false">
      <c r="A101" s="1" t="n">
        <v>38</v>
      </c>
      <c r="B101" s="61" t="n">
        <v>43145</v>
      </c>
      <c r="C101" s="1" t="s">
        <v>70</v>
      </c>
      <c r="D101" s="1" t="s">
        <v>68</v>
      </c>
      <c r="F101" s="1" t="s">
        <v>87</v>
      </c>
      <c r="G101" s="1" t="n">
        <f aca="false">SUM(H101:J101)</f>
        <v>0</v>
      </c>
      <c r="L101" s="1" t="n">
        <f aca="false">SUM(M101:R101)</f>
        <v>0</v>
      </c>
      <c r="U101" s="1" t="n">
        <v>1</v>
      </c>
      <c r="X101" s="14"/>
      <c r="AA101" s="1" t="s">
        <v>123</v>
      </c>
    </row>
    <row r="102" customFormat="false" ht="14.4" hidden="false" customHeight="false" outlineLevel="0" collapsed="false">
      <c r="A102" s="1" t="n">
        <v>39</v>
      </c>
      <c r="B102" s="61" t="n">
        <v>43145</v>
      </c>
      <c r="C102" s="1" t="s">
        <v>54</v>
      </c>
      <c r="D102" s="1" t="s">
        <v>44</v>
      </c>
      <c r="F102" s="1" t="s">
        <v>116</v>
      </c>
      <c r="G102" s="1" t="n">
        <f aca="false">SUM(H102:J102)</f>
        <v>5</v>
      </c>
      <c r="H102" s="1" t="n">
        <v>5</v>
      </c>
      <c r="L102" s="1" t="n">
        <f aca="false">SUM(M102:R102)</f>
        <v>17</v>
      </c>
      <c r="M102" s="1" t="n">
        <v>1</v>
      </c>
      <c r="P102" s="1" t="n">
        <v>16</v>
      </c>
      <c r="S102" s="1" t="n">
        <v>2</v>
      </c>
      <c r="U102" s="1" t="n">
        <v>1</v>
      </c>
      <c r="X102" s="14" t="n">
        <v>158886.25</v>
      </c>
      <c r="AA102" s="1" t="s">
        <v>123</v>
      </c>
    </row>
    <row r="103" customFormat="false" ht="14.4" hidden="false" customHeight="false" outlineLevel="0" collapsed="false">
      <c r="A103" s="1" t="n">
        <v>39</v>
      </c>
      <c r="B103" s="61" t="n">
        <v>43145</v>
      </c>
      <c r="C103" s="1" t="s">
        <v>54</v>
      </c>
      <c r="D103" s="1" t="s">
        <v>44</v>
      </c>
      <c r="F103" s="1" t="s">
        <v>97</v>
      </c>
      <c r="G103" s="1" t="n">
        <f aca="false">SUM(H103:J103)</f>
        <v>5</v>
      </c>
      <c r="H103" s="1" t="n">
        <v>5</v>
      </c>
      <c r="L103" s="1" t="n">
        <f aca="false">SUM(M103:R103)</f>
        <v>10</v>
      </c>
      <c r="M103" s="1" t="n">
        <v>1</v>
      </c>
      <c r="P103" s="1" t="n">
        <v>9</v>
      </c>
      <c r="X103" s="14" t="n">
        <v>22457.82</v>
      </c>
      <c r="AA103" s="1" t="s">
        <v>123</v>
      </c>
    </row>
    <row r="104" customFormat="false" ht="14.4" hidden="false" customHeight="false" outlineLevel="0" collapsed="false">
      <c r="A104" s="1" t="n">
        <v>39</v>
      </c>
      <c r="B104" s="61" t="n">
        <v>43145</v>
      </c>
      <c r="C104" s="1" t="s">
        <v>54</v>
      </c>
      <c r="D104" s="1" t="s">
        <v>44</v>
      </c>
      <c r="F104" s="1" t="s">
        <v>158</v>
      </c>
      <c r="G104" s="1" t="n">
        <f aca="false">SUM(H104:J104)</f>
        <v>0</v>
      </c>
      <c r="K104" s="1" t="n">
        <v>1</v>
      </c>
      <c r="L104" s="1" t="n">
        <f aca="false">SUM(M104:R104)</f>
        <v>0</v>
      </c>
      <c r="X104" s="14"/>
      <c r="AA104" s="1" t="s">
        <v>123</v>
      </c>
    </row>
    <row r="105" customFormat="false" ht="14.4" hidden="false" customHeight="false" outlineLevel="0" collapsed="false">
      <c r="A105" s="1" t="n">
        <v>40</v>
      </c>
      <c r="B105" s="61" t="n">
        <v>43146</v>
      </c>
      <c r="C105" s="1" t="s">
        <v>67</v>
      </c>
      <c r="D105" s="1" t="s">
        <v>69</v>
      </c>
      <c r="F105" s="1" t="s">
        <v>97</v>
      </c>
      <c r="G105" s="1" t="n">
        <f aca="false">SUM(H105:J105)</f>
        <v>136</v>
      </c>
      <c r="H105" s="1" t="n">
        <v>136</v>
      </c>
      <c r="L105" s="1" t="n">
        <f aca="false">SUM(M105:R105)</f>
        <v>39</v>
      </c>
      <c r="M105" s="1" t="n">
        <v>1</v>
      </c>
      <c r="P105" s="1" t="n">
        <v>38</v>
      </c>
      <c r="S105" s="1" t="n">
        <v>2</v>
      </c>
      <c r="U105" s="1" t="n">
        <v>1</v>
      </c>
      <c r="X105" s="14" t="n">
        <v>165967.82</v>
      </c>
      <c r="AA105" s="1" t="s">
        <v>123</v>
      </c>
    </row>
    <row r="106" customFormat="false" ht="14.4" hidden="false" customHeight="false" outlineLevel="0" collapsed="false">
      <c r="A106" s="1" t="n">
        <v>40</v>
      </c>
      <c r="B106" s="61" t="n">
        <v>43146</v>
      </c>
      <c r="C106" s="1" t="s">
        <v>67</v>
      </c>
      <c r="D106" s="1" t="s">
        <v>69</v>
      </c>
      <c r="F106" s="1" t="s">
        <v>110</v>
      </c>
      <c r="G106" s="1" t="n">
        <f aca="false">SUM(H106:J106)</f>
        <v>0</v>
      </c>
      <c r="L106" s="1" t="n">
        <f aca="false">SUM(M106:R106)</f>
        <v>0</v>
      </c>
      <c r="U106" s="1" t="n">
        <v>1</v>
      </c>
      <c r="X106" s="14"/>
      <c r="AA106" s="1" t="s">
        <v>123</v>
      </c>
    </row>
    <row r="107" customFormat="false" ht="14.4" hidden="false" customHeight="false" outlineLevel="0" collapsed="false">
      <c r="A107" s="1" t="n">
        <v>41</v>
      </c>
      <c r="B107" s="61" t="n">
        <v>43146</v>
      </c>
      <c r="C107" s="1" t="s">
        <v>66</v>
      </c>
      <c r="F107" s="1" t="s">
        <v>102</v>
      </c>
      <c r="G107" s="1" t="n">
        <f aca="false">SUM(H107:J107)</f>
        <v>19</v>
      </c>
      <c r="H107" s="1" t="n">
        <v>19</v>
      </c>
      <c r="L107" s="1" t="n">
        <f aca="false">SUM(M107:R107)</f>
        <v>71</v>
      </c>
      <c r="P107" s="1" t="n">
        <v>71</v>
      </c>
      <c r="S107" s="1" t="n">
        <v>2</v>
      </c>
      <c r="X107" s="14" t="n">
        <v>57570</v>
      </c>
      <c r="Y107" s="1" t="s">
        <v>197</v>
      </c>
      <c r="AA107" s="1" t="s">
        <v>124</v>
      </c>
    </row>
    <row r="108" customFormat="false" ht="14.4" hidden="false" customHeight="false" outlineLevel="0" collapsed="false">
      <c r="A108" s="1" t="n">
        <v>42</v>
      </c>
      <c r="B108" s="61" t="n">
        <v>43150</v>
      </c>
      <c r="C108" s="1" t="s">
        <v>63</v>
      </c>
      <c r="D108" s="1" t="s">
        <v>62</v>
      </c>
      <c r="F108" s="1" t="s">
        <v>87</v>
      </c>
      <c r="G108" s="1" t="n">
        <f aca="false">SUM(H108:J108)</f>
        <v>17</v>
      </c>
      <c r="H108" s="1" t="n">
        <v>17</v>
      </c>
      <c r="L108" s="1" t="n">
        <f aca="false">SUM(M108:R108)</f>
        <v>50</v>
      </c>
      <c r="M108" s="1" t="n">
        <v>1</v>
      </c>
      <c r="P108" s="1" t="n">
        <v>49</v>
      </c>
      <c r="S108" s="1" t="n">
        <v>3</v>
      </c>
      <c r="U108" s="1" t="n">
        <v>2</v>
      </c>
      <c r="X108" s="14" t="n">
        <v>100706.43</v>
      </c>
      <c r="AA108" s="1" t="s">
        <v>123</v>
      </c>
    </row>
    <row r="109" customFormat="false" ht="14.4" hidden="false" customHeight="false" outlineLevel="0" collapsed="false">
      <c r="A109" s="1" t="n">
        <v>42</v>
      </c>
      <c r="B109" s="61" t="n">
        <v>43150</v>
      </c>
      <c r="C109" s="1" t="s">
        <v>63</v>
      </c>
      <c r="D109" s="1" t="s">
        <v>62</v>
      </c>
      <c r="F109" s="1" t="s">
        <v>98</v>
      </c>
      <c r="G109" s="1" t="n">
        <f aca="false">SUM(H109:J109)</f>
        <v>7</v>
      </c>
      <c r="H109" s="1" t="n">
        <v>7</v>
      </c>
      <c r="L109" s="1" t="n">
        <f aca="false">SUM(M109:R109)</f>
        <v>15</v>
      </c>
      <c r="M109" s="1" t="n">
        <v>1</v>
      </c>
      <c r="P109" s="1" t="n">
        <v>14</v>
      </c>
      <c r="X109" s="14"/>
      <c r="AA109" s="1" t="s">
        <v>123</v>
      </c>
    </row>
    <row r="110" customFormat="false" ht="14.4" hidden="false" customHeight="false" outlineLevel="0" collapsed="false">
      <c r="A110" s="1" t="n">
        <v>42</v>
      </c>
      <c r="B110" s="61" t="n">
        <v>43150</v>
      </c>
      <c r="C110" s="1" t="s">
        <v>63</v>
      </c>
      <c r="D110" s="1" t="s">
        <v>62</v>
      </c>
      <c r="F110" s="1" t="s">
        <v>158</v>
      </c>
      <c r="G110" s="1" t="n">
        <f aca="false">SUM(H110:J110)</f>
        <v>0</v>
      </c>
      <c r="K110" s="1" t="n">
        <v>1</v>
      </c>
      <c r="L110" s="1" t="n">
        <f aca="false">SUM(M110:R110)</f>
        <v>0</v>
      </c>
      <c r="X110" s="14"/>
      <c r="AA110" s="1" t="s">
        <v>123</v>
      </c>
    </row>
    <row r="111" customFormat="false" ht="14.4" hidden="false" customHeight="false" outlineLevel="0" collapsed="false">
      <c r="A111" s="1" t="n">
        <v>43</v>
      </c>
      <c r="B111" s="61" t="n">
        <v>43150</v>
      </c>
      <c r="C111" s="1" t="s">
        <v>66</v>
      </c>
      <c r="F111" s="1" t="s">
        <v>102</v>
      </c>
      <c r="G111" s="1" t="n">
        <f aca="false">SUM(H111:J111)</f>
        <v>32</v>
      </c>
      <c r="H111" s="1" t="n">
        <v>32</v>
      </c>
      <c r="L111" s="1" t="n">
        <f aca="false">SUM(M111:R111)</f>
        <v>82</v>
      </c>
      <c r="P111" s="1" t="n">
        <v>82</v>
      </c>
      <c r="S111" s="1" t="n">
        <v>2</v>
      </c>
      <c r="X111" s="14" t="n">
        <v>60600</v>
      </c>
      <c r="Y111" s="1" t="s">
        <v>198</v>
      </c>
      <c r="AA111" s="1" t="s">
        <v>124</v>
      </c>
    </row>
    <row r="112" customFormat="false" ht="14.4" hidden="false" customHeight="false" outlineLevel="0" collapsed="false">
      <c r="A112" s="1" t="n">
        <v>44</v>
      </c>
      <c r="B112" s="61" t="n">
        <v>43151</v>
      </c>
      <c r="C112" s="1" t="s">
        <v>63</v>
      </c>
      <c r="F112" s="1" t="s">
        <v>97</v>
      </c>
      <c r="G112" s="1" t="n">
        <v>62</v>
      </c>
      <c r="H112" s="1" t="n">
        <v>62</v>
      </c>
      <c r="K112" s="1" t="n">
        <v>1</v>
      </c>
      <c r="L112" s="1" t="n">
        <f aca="false">SUM(M112:R112)</f>
        <v>44</v>
      </c>
      <c r="M112" s="1" t="n">
        <v>2</v>
      </c>
      <c r="P112" s="1" t="n">
        <v>42</v>
      </c>
      <c r="S112" s="1" t="n">
        <v>1</v>
      </c>
      <c r="T112" s="1" t="n">
        <v>1</v>
      </c>
      <c r="X112" s="14" t="n">
        <v>158747.46</v>
      </c>
      <c r="Y112" s="1" t="s">
        <v>199</v>
      </c>
      <c r="AA112" s="1" t="s">
        <v>125</v>
      </c>
    </row>
    <row r="113" customFormat="false" ht="14.4" hidden="false" customHeight="false" outlineLevel="0" collapsed="false">
      <c r="A113" s="1" t="n">
        <v>44</v>
      </c>
      <c r="B113" s="61" t="n">
        <v>43151</v>
      </c>
      <c r="C113" s="1" t="s">
        <v>63</v>
      </c>
      <c r="F113" s="1" t="s">
        <v>100</v>
      </c>
      <c r="G113" s="1" t="n">
        <v>3</v>
      </c>
      <c r="H113" s="1" t="n">
        <v>3</v>
      </c>
      <c r="L113" s="1" t="n">
        <f aca="false">SUM(M113:R113)</f>
        <v>0</v>
      </c>
      <c r="X113" s="14"/>
      <c r="Y113" s="1" t="s">
        <v>199</v>
      </c>
      <c r="AA113" s="1" t="s">
        <v>125</v>
      </c>
    </row>
    <row r="114" customFormat="false" ht="14.4" hidden="false" customHeight="false" outlineLevel="0" collapsed="false">
      <c r="A114" s="1" t="n">
        <v>44</v>
      </c>
      <c r="B114" s="61" t="n">
        <v>43151</v>
      </c>
      <c r="C114" s="1" t="s">
        <v>63</v>
      </c>
      <c r="F114" s="1" t="s">
        <v>63</v>
      </c>
      <c r="L114" s="1" t="n">
        <f aca="false">SUM(M114:R114)</f>
        <v>0</v>
      </c>
      <c r="X114" s="14"/>
      <c r="Y114" s="1" t="s">
        <v>199</v>
      </c>
      <c r="AA114" s="1" t="s">
        <v>125</v>
      </c>
    </row>
    <row r="115" customFormat="false" ht="14.4" hidden="false" customHeight="false" outlineLevel="0" collapsed="false">
      <c r="A115" s="1" t="n">
        <v>44</v>
      </c>
      <c r="B115" s="61" t="n">
        <v>43151</v>
      </c>
      <c r="C115" s="1" t="s">
        <v>63</v>
      </c>
      <c r="F115" s="1" t="s">
        <v>87</v>
      </c>
      <c r="L115" s="1" t="n">
        <f aca="false">SUM(M115:R115)</f>
        <v>0</v>
      </c>
      <c r="U115" s="1" t="n">
        <v>1</v>
      </c>
      <c r="X115" s="14"/>
      <c r="Y115" s="1" t="s">
        <v>199</v>
      </c>
      <c r="AA115" s="1" t="s">
        <v>125</v>
      </c>
    </row>
    <row r="116" customFormat="false" ht="14.4" hidden="false" customHeight="false" outlineLevel="0" collapsed="false">
      <c r="A116" s="1" t="n">
        <v>45</v>
      </c>
      <c r="B116" s="61" t="n">
        <v>43151</v>
      </c>
      <c r="C116" s="1" t="s">
        <v>49</v>
      </c>
      <c r="F116" s="1" t="s">
        <v>97</v>
      </c>
      <c r="G116" s="1" t="n">
        <f aca="false">SUM(H116:J116)</f>
        <v>14</v>
      </c>
      <c r="H116" s="1" t="n">
        <v>14</v>
      </c>
      <c r="L116" s="1" t="n">
        <f aca="false">SUM(M116:R116)</f>
        <v>43</v>
      </c>
      <c r="M116" s="1" t="n">
        <v>1</v>
      </c>
      <c r="P116" s="1" t="n">
        <v>42</v>
      </c>
      <c r="S116" s="1" t="n">
        <v>1</v>
      </c>
      <c r="X116" s="14" t="n">
        <v>150640.92</v>
      </c>
      <c r="AA116" s="1" t="s">
        <v>123</v>
      </c>
    </row>
    <row r="117" customFormat="false" ht="14.4" hidden="false" customHeight="false" outlineLevel="0" collapsed="false">
      <c r="A117" s="1" t="n">
        <v>45</v>
      </c>
      <c r="B117" s="61" t="n">
        <v>43151</v>
      </c>
      <c r="C117" s="1" t="s">
        <v>49</v>
      </c>
      <c r="F117" s="1" t="s">
        <v>107</v>
      </c>
      <c r="G117" s="1" t="n">
        <f aca="false">SUM(H117:J117)</f>
        <v>0</v>
      </c>
      <c r="L117" s="1" t="n">
        <f aca="false">SUM(M117:R117)</f>
        <v>0</v>
      </c>
      <c r="U117" s="1" t="n">
        <v>1</v>
      </c>
      <c r="X117" s="14"/>
      <c r="AA117" s="1" t="s">
        <v>123</v>
      </c>
    </row>
    <row r="118" customFormat="false" ht="14.4" hidden="false" customHeight="false" outlineLevel="0" collapsed="false">
      <c r="A118" s="1" t="n">
        <v>46</v>
      </c>
      <c r="B118" s="61" t="n">
        <v>43152</v>
      </c>
      <c r="C118" s="1" t="s">
        <v>60</v>
      </c>
      <c r="F118" s="1" t="s">
        <v>97</v>
      </c>
      <c r="G118" s="1" t="n">
        <f aca="false">SUM(H118:J118)</f>
        <v>3</v>
      </c>
      <c r="H118" s="1" t="n">
        <v>3</v>
      </c>
      <c r="L118" s="1" t="n">
        <f aca="false">SUM(M118:R118)</f>
        <v>18</v>
      </c>
      <c r="M118" s="1" t="n">
        <v>1</v>
      </c>
      <c r="P118" s="1" t="n">
        <v>17</v>
      </c>
      <c r="S118" s="1" t="n">
        <v>2</v>
      </c>
      <c r="X118" s="14" t="n">
        <v>67533.79</v>
      </c>
      <c r="AA118" s="1" t="s">
        <v>123</v>
      </c>
    </row>
    <row r="119" customFormat="false" ht="14.4" hidden="false" customHeight="false" outlineLevel="0" collapsed="false">
      <c r="A119" s="1" t="n">
        <v>46</v>
      </c>
      <c r="B119" s="61" t="n">
        <v>43152</v>
      </c>
      <c r="C119" s="1" t="s">
        <v>60</v>
      </c>
      <c r="F119" s="1" t="s">
        <v>96</v>
      </c>
      <c r="G119" s="1" t="n">
        <f aca="false">SUM(H119:J119)</f>
        <v>1</v>
      </c>
      <c r="H119" s="1" t="n">
        <v>1</v>
      </c>
      <c r="L119" s="1" t="n">
        <f aca="false">SUM(M119:R119)</f>
        <v>3</v>
      </c>
      <c r="M119" s="1" t="n">
        <v>1</v>
      </c>
      <c r="P119" s="1" t="n">
        <v>2</v>
      </c>
      <c r="X119" s="14" t="n">
        <v>8753.38</v>
      </c>
      <c r="AA119" s="1" t="s">
        <v>123</v>
      </c>
    </row>
    <row r="120" customFormat="false" ht="14.4" hidden="false" customHeight="false" outlineLevel="0" collapsed="false">
      <c r="A120" s="1" t="n">
        <v>46</v>
      </c>
      <c r="B120" s="61" t="n">
        <v>43152</v>
      </c>
      <c r="C120" s="1" t="s">
        <v>60</v>
      </c>
      <c r="F120" s="1" t="s">
        <v>107</v>
      </c>
      <c r="G120" s="1" t="n">
        <f aca="false">SUM(H120:J120)</f>
        <v>0</v>
      </c>
      <c r="L120" s="1" t="n">
        <f aca="false">SUM(M120:R120)</f>
        <v>0</v>
      </c>
      <c r="U120" s="1" t="n">
        <v>1</v>
      </c>
      <c r="X120" s="14"/>
      <c r="AA120" s="1" t="s">
        <v>123</v>
      </c>
    </row>
    <row r="121" customFormat="false" ht="14.4" hidden="false" customHeight="false" outlineLevel="0" collapsed="false">
      <c r="A121" s="1" t="n">
        <v>47</v>
      </c>
      <c r="B121" s="61" t="n">
        <v>43153</v>
      </c>
      <c r="C121" s="1" t="s">
        <v>70</v>
      </c>
      <c r="F121" s="1" t="s">
        <v>97</v>
      </c>
      <c r="G121" s="1" t="n">
        <v>59</v>
      </c>
      <c r="H121" s="1" t="n">
        <v>59</v>
      </c>
      <c r="K121" s="1" t="n">
        <v>1</v>
      </c>
      <c r="L121" s="1" t="n">
        <f aca="false">SUM(M121:R121)</f>
        <v>25</v>
      </c>
      <c r="M121" s="1" t="n">
        <v>1</v>
      </c>
      <c r="P121" s="1" t="n">
        <v>24</v>
      </c>
      <c r="S121" s="1" t="n">
        <v>1</v>
      </c>
      <c r="U121" s="1" t="n">
        <v>1</v>
      </c>
      <c r="X121" s="14" t="n">
        <v>61560.42</v>
      </c>
      <c r="Y121" s="1" t="s">
        <v>200</v>
      </c>
      <c r="AA121" s="1" t="s">
        <v>125</v>
      </c>
    </row>
    <row r="122" customFormat="false" ht="14.4" hidden="false" customHeight="false" outlineLevel="0" collapsed="false">
      <c r="A122" s="1" t="n">
        <v>47</v>
      </c>
      <c r="B122" s="61" t="n">
        <v>43153</v>
      </c>
      <c r="C122" s="1" t="s">
        <v>70</v>
      </c>
      <c r="F122" s="1" t="s">
        <v>115</v>
      </c>
      <c r="G122" s="1" t="n">
        <v>1</v>
      </c>
      <c r="H122" s="1" t="n">
        <v>1</v>
      </c>
      <c r="L122" s="1" t="n">
        <f aca="false">SUM(M122:R122)</f>
        <v>0</v>
      </c>
      <c r="X122" s="14"/>
      <c r="Y122" s="1" t="s">
        <v>200</v>
      </c>
      <c r="AA122" s="1" t="s">
        <v>125</v>
      </c>
    </row>
    <row r="123" customFormat="false" ht="14.4" hidden="false" customHeight="false" outlineLevel="0" collapsed="false">
      <c r="A123" s="1" t="n">
        <v>47</v>
      </c>
      <c r="B123" s="61" t="n">
        <v>43153</v>
      </c>
      <c r="C123" s="1" t="s">
        <v>70</v>
      </c>
      <c r="F123" s="1" t="s">
        <v>87</v>
      </c>
      <c r="L123" s="1" t="n">
        <f aca="false">SUM(M123:R123)</f>
        <v>0</v>
      </c>
      <c r="U123" s="1" t="n">
        <v>1</v>
      </c>
      <c r="X123" s="14"/>
      <c r="Y123" s="1" t="s">
        <v>200</v>
      </c>
      <c r="AA123" s="1" t="s">
        <v>125</v>
      </c>
    </row>
    <row r="124" customFormat="false" ht="14.4" hidden="false" customHeight="false" outlineLevel="0" collapsed="false">
      <c r="A124" s="1" t="n">
        <v>48</v>
      </c>
      <c r="B124" s="61" t="n">
        <v>43153</v>
      </c>
      <c r="C124" s="1" t="s">
        <v>50</v>
      </c>
      <c r="F124" s="1" t="s">
        <v>87</v>
      </c>
      <c r="G124" s="1" t="n">
        <f aca="false">SUM(H124:J124)</f>
        <v>10</v>
      </c>
      <c r="H124" s="1" t="n">
        <v>10</v>
      </c>
      <c r="L124" s="1" t="n">
        <f aca="false">SUM(M124:R124)</f>
        <v>34</v>
      </c>
      <c r="M124" s="1" t="n">
        <v>1</v>
      </c>
      <c r="P124" s="1" t="n">
        <v>33</v>
      </c>
      <c r="S124" s="1" t="n">
        <v>3</v>
      </c>
      <c r="U124" s="1" t="n">
        <v>1</v>
      </c>
      <c r="X124" s="14" t="n">
        <v>316585.44</v>
      </c>
      <c r="AA124" s="1" t="s">
        <v>123</v>
      </c>
    </row>
    <row r="125" customFormat="false" ht="14.4" hidden="false" customHeight="false" outlineLevel="0" collapsed="false">
      <c r="A125" s="1" t="n">
        <v>48</v>
      </c>
      <c r="B125" s="61" t="n">
        <v>43153</v>
      </c>
      <c r="C125" s="1" t="s">
        <v>50</v>
      </c>
      <c r="F125" s="1" t="s">
        <v>113</v>
      </c>
      <c r="G125" s="1" t="n">
        <f aca="false">SUM(H125:J125)</f>
        <v>1</v>
      </c>
      <c r="H125" s="1" t="n">
        <v>1</v>
      </c>
      <c r="L125" s="1" t="n">
        <f aca="false">SUM(M125:R125)</f>
        <v>3</v>
      </c>
      <c r="M125" s="1" t="n">
        <v>1</v>
      </c>
      <c r="P125" s="1" t="n">
        <v>2</v>
      </c>
      <c r="X125" s="14"/>
      <c r="AA125" s="1" t="s">
        <v>123</v>
      </c>
    </row>
    <row r="126" customFormat="false" ht="14.4" hidden="false" customHeight="false" outlineLevel="0" collapsed="false">
      <c r="A126" s="1" t="n">
        <v>48</v>
      </c>
      <c r="B126" s="61" t="n">
        <v>43153</v>
      </c>
      <c r="C126" s="1" t="s">
        <v>50</v>
      </c>
      <c r="F126" s="1" t="s">
        <v>88</v>
      </c>
      <c r="G126" s="1" t="n">
        <f aca="false">SUM(H126:J126)</f>
        <v>1</v>
      </c>
      <c r="H126" s="1" t="n">
        <v>1</v>
      </c>
      <c r="L126" s="1" t="n">
        <f aca="false">SUM(M126:R126)</f>
        <v>3</v>
      </c>
      <c r="M126" s="1" t="n">
        <v>1</v>
      </c>
      <c r="P126" s="1" t="n">
        <v>2</v>
      </c>
      <c r="X126" s="14" t="n">
        <v>3017.88</v>
      </c>
      <c r="AA126" s="1" t="s">
        <v>123</v>
      </c>
    </row>
    <row r="127" customFormat="false" ht="14.4" hidden="false" customHeight="false" outlineLevel="0" collapsed="false">
      <c r="A127" s="1" t="n">
        <v>48</v>
      </c>
      <c r="B127" s="61" t="n">
        <v>43153</v>
      </c>
      <c r="C127" s="1" t="s">
        <v>50</v>
      </c>
      <c r="F127" s="1" t="s">
        <v>116</v>
      </c>
      <c r="G127" s="1" t="n">
        <f aca="false">SUM(H127:J127)</f>
        <v>1</v>
      </c>
      <c r="H127" s="1" t="n">
        <v>1</v>
      </c>
      <c r="L127" s="1" t="n">
        <f aca="false">SUM(M127:R127)</f>
        <v>4</v>
      </c>
      <c r="M127" s="1" t="n">
        <v>1</v>
      </c>
      <c r="P127" s="1" t="n">
        <v>3</v>
      </c>
      <c r="X127" s="14" t="n">
        <v>25598.58</v>
      </c>
      <c r="AA127" s="1" t="s">
        <v>123</v>
      </c>
    </row>
    <row r="128" customFormat="false" ht="14.4" hidden="false" customHeight="false" outlineLevel="0" collapsed="false">
      <c r="A128" s="1" t="n">
        <v>48</v>
      </c>
      <c r="B128" s="61" t="n">
        <v>43153</v>
      </c>
      <c r="C128" s="1" t="s">
        <v>50</v>
      </c>
      <c r="F128" s="1" t="s">
        <v>99</v>
      </c>
      <c r="G128" s="1" t="n">
        <f aca="false">SUM(H128:J128)</f>
        <v>1</v>
      </c>
      <c r="H128" s="1" t="n">
        <v>1</v>
      </c>
      <c r="L128" s="1" t="n">
        <f aca="false">SUM(M128:R128)</f>
        <v>3</v>
      </c>
      <c r="M128" s="1" t="n">
        <v>1</v>
      </c>
      <c r="P128" s="1" t="n">
        <v>2</v>
      </c>
      <c r="X128" s="14" t="n">
        <v>1219.94</v>
      </c>
      <c r="AA128" s="1" t="s">
        <v>123</v>
      </c>
    </row>
    <row r="129" customFormat="false" ht="14.4" hidden="false" customHeight="false" outlineLevel="0" collapsed="false">
      <c r="A129" s="1" t="n">
        <v>48</v>
      </c>
      <c r="B129" s="61" t="n">
        <v>43153</v>
      </c>
      <c r="C129" s="1" t="s">
        <v>50</v>
      </c>
      <c r="F129" s="1" t="s">
        <v>109</v>
      </c>
      <c r="G129" s="1" t="n">
        <f aca="false">SUM(H129:J129)</f>
        <v>1</v>
      </c>
      <c r="H129" s="1" t="n">
        <v>1</v>
      </c>
      <c r="L129" s="1" t="n">
        <f aca="false">SUM(M129:R129)</f>
        <v>3</v>
      </c>
      <c r="M129" s="1" t="n">
        <v>1</v>
      </c>
      <c r="P129" s="1" t="n">
        <v>2</v>
      </c>
      <c r="X129" s="14" t="n">
        <v>3623.88</v>
      </c>
      <c r="AA129" s="1" t="s">
        <v>123</v>
      </c>
    </row>
    <row r="130" customFormat="false" ht="14.4" hidden="false" customHeight="false" outlineLevel="0" collapsed="false">
      <c r="A130" s="1" t="n">
        <v>48</v>
      </c>
      <c r="B130" s="61" t="n">
        <v>43153</v>
      </c>
      <c r="C130" s="1" t="s">
        <v>50</v>
      </c>
      <c r="F130" s="1" t="s">
        <v>115</v>
      </c>
      <c r="G130" s="1" t="n">
        <f aca="false">SUM(H130:J130)</f>
        <v>2</v>
      </c>
      <c r="H130" s="1" t="n">
        <v>2</v>
      </c>
      <c r="L130" s="1" t="n">
        <f aca="false">SUM(M130:R130)</f>
        <v>6</v>
      </c>
      <c r="M130" s="1" t="n">
        <v>1</v>
      </c>
      <c r="P130" s="1" t="n">
        <v>5</v>
      </c>
      <c r="X130" s="14"/>
      <c r="AA130" s="1" t="s">
        <v>123</v>
      </c>
    </row>
    <row r="131" customFormat="false" ht="14.4" hidden="false" customHeight="false" outlineLevel="0" collapsed="false">
      <c r="A131" s="1" t="n">
        <v>48</v>
      </c>
      <c r="B131" s="61" t="n">
        <v>43153</v>
      </c>
      <c r="C131" s="1" t="s">
        <v>50</v>
      </c>
      <c r="F131" s="1" t="s">
        <v>98</v>
      </c>
      <c r="G131" s="1" t="n">
        <f aca="false">SUM(H131:J131)</f>
        <v>3</v>
      </c>
      <c r="H131" s="1" t="n">
        <v>3</v>
      </c>
      <c r="L131" s="1" t="n">
        <f aca="false">SUM(M131:R131)</f>
        <v>7</v>
      </c>
      <c r="M131" s="1" t="n">
        <v>1</v>
      </c>
      <c r="P131" s="1" t="n">
        <v>6</v>
      </c>
      <c r="X131" s="14"/>
      <c r="AA131" s="1" t="s">
        <v>123</v>
      </c>
    </row>
    <row r="132" customFormat="false" ht="14.4" hidden="false" customHeight="false" outlineLevel="0" collapsed="false">
      <c r="A132" s="1" t="n">
        <v>48</v>
      </c>
      <c r="B132" s="61" t="n">
        <v>43153</v>
      </c>
      <c r="C132" s="1" t="s">
        <v>50</v>
      </c>
      <c r="F132" s="1" t="s">
        <v>158</v>
      </c>
      <c r="G132" s="1" t="n">
        <f aca="false">SUM(H132:J132)</f>
        <v>0</v>
      </c>
      <c r="K132" s="1" t="n">
        <v>1</v>
      </c>
      <c r="L132" s="1" t="n">
        <f aca="false">SUM(M132:R132)</f>
        <v>0</v>
      </c>
      <c r="X132" s="14"/>
      <c r="AA132" s="1" t="s">
        <v>123</v>
      </c>
    </row>
    <row r="133" customFormat="false" ht="14.4" hidden="false" customHeight="false" outlineLevel="0" collapsed="false">
      <c r="A133" s="1" t="n">
        <v>49</v>
      </c>
      <c r="B133" s="61" t="n">
        <v>43153</v>
      </c>
      <c r="C133" s="1" t="s">
        <v>66</v>
      </c>
      <c r="F133" s="1" t="s">
        <v>102</v>
      </c>
      <c r="G133" s="1" t="n">
        <f aca="false">SUM(H133:J133)</f>
        <v>40</v>
      </c>
      <c r="H133" s="1" t="n">
        <v>40</v>
      </c>
      <c r="L133" s="1" t="n">
        <f aca="false">SUM(M133:R133)</f>
        <v>90</v>
      </c>
      <c r="P133" s="1" t="n">
        <v>90</v>
      </c>
      <c r="S133" s="1" t="n">
        <v>2</v>
      </c>
      <c r="X133" s="14" t="n">
        <v>55530</v>
      </c>
      <c r="Y133" s="1" t="s">
        <v>201</v>
      </c>
      <c r="AA133" s="1" t="s">
        <v>124</v>
      </c>
    </row>
    <row r="134" customFormat="false" ht="14.4" hidden="false" customHeight="false" outlineLevel="0" collapsed="false">
      <c r="A134" s="1" t="n">
        <v>50</v>
      </c>
      <c r="B134" s="61" t="n">
        <v>43157</v>
      </c>
      <c r="C134" s="1" t="s">
        <v>69</v>
      </c>
      <c r="D134" s="1" t="s">
        <v>74</v>
      </c>
      <c r="F134" s="1" t="s">
        <v>87</v>
      </c>
      <c r="G134" s="1" t="n">
        <f aca="false">SUM(H134:J134)</f>
        <v>5</v>
      </c>
      <c r="H134" s="1" t="n">
        <v>5</v>
      </c>
      <c r="L134" s="1" t="n">
        <f aca="false">SUM(M134:R134)</f>
        <v>17</v>
      </c>
      <c r="M134" s="1" t="n">
        <v>1</v>
      </c>
      <c r="P134" s="1" t="n">
        <v>16</v>
      </c>
      <c r="S134" s="1" t="n">
        <v>2</v>
      </c>
      <c r="U134" s="1" t="n">
        <v>1</v>
      </c>
      <c r="X134" s="14" t="n">
        <v>86614.51</v>
      </c>
      <c r="AA134" s="1" t="s">
        <v>123</v>
      </c>
    </row>
    <row r="135" customFormat="false" ht="14.4" hidden="false" customHeight="false" outlineLevel="0" collapsed="false">
      <c r="A135" s="1" t="n">
        <v>50</v>
      </c>
      <c r="B135" s="61" t="n">
        <v>43157</v>
      </c>
      <c r="C135" s="1" t="s">
        <v>69</v>
      </c>
      <c r="D135" s="1" t="s">
        <v>74</v>
      </c>
      <c r="F135" s="1" t="s">
        <v>115</v>
      </c>
      <c r="G135" s="1" t="n">
        <f aca="false">SUM(H135:J135)</f>
        <v>15</v>
      </c>
      <c r="H135" s="1" t="n">
        <v>12</v>
      </c>
      <c r="I135" s="1" t="n">
        <v>3</v>
      </c>
      <c r="L135" s="1" t="n">
        <f aca="false">SUM(M135:R135)</f>
        <v>27</v>
      </c>
      <c r="M135" s="1" t="n">
        <v>1</v>
      </c>
      <c r="P135" s="1" t="n">
        <v>26</v>
      </c>
      <c r="S135" s="1" t="n">
        <v>2</v>
      </c>
      <c r="X135" s="14" t="n">
        <v>93824.28</v>
      </c>
      <c r="AA135" s="1" t="s">
        <v>123</v>
      </c>
    </row>
    <row r="136" customFormat="false" ht="14.4" hidden="false" customHeight="false" outlineLevel="0" collapsed="false">
      <c r="A136" s="1" t="n">
        <v>50</v>
      </c>
      <c r="B136" s="61" t="n">
        <v>43157</v>
      </c>
      <c r="C136" s="1" t="s">
        <v>69</v>
      </c>
      <c r="D136" s="1" t="s">
        <v>74</v>
      </c>
      <c r="F136" s="1" t="s">
        <v>97</v>
      </c>
      <c r="G136" s="1" t="n">
        <f aca="false">SUM(H136:J136)</f>
        <v>39</v>
      </c>
      <c r="H136" s="1" t="n">
        <v>12</v>
      </c>
      <c r="I136" s="1" t="n">
        <v>27</v>
      </c>
      <c r="L136" s="1" t="n">
        <f aca="false">SUM(M136:R136)</f>
        <v>29</v>
      </c>
      <c r="M136" s="1" t="n">
        <v>1</v>
      </c>
      <c r="P136" s="1" t="n">
        <v>28</v>
      </c>
      <c r="X136" s="14" t="n">
        <v>13095.2</v>
      </c>
      <c r="AA136" s="1" t="s">
        <v>123</v>
      </c>
    </row>
    <row r="137" customFormat="false" ht="14.4" hidden="false" customHeight="false" outlineLevel="0" collapsed="false">
      <c r="A137" s="1" t="n">
        <v>51</v>
      </c>
      <c r="B137" s="61" t="n">
        <v>43157</v>
      </c>
      <c r="C137" s="1" t="s">
        <v>58</v>
      </c>
      <c r="F137" s="1" t="s">
        <v>97</v>
      </c>
      <c r="G137" s="1" t="n">
        <f aca="false">SUM(H137:J137)</f>
        <v>3</v>
      </c>
      <c r="H137" s="1" t="n">
        <v>3</v>
      </c>
      <c r="L137" s="1" t="n">
        <f aca="false">SUM(M137:R137)</f>
        <v>10</v>
      </c>
      <c r="M137" s="1" t="n">
        <v>1</v>
      </c>
      <c r="P137" s="1" t="n">
        <v>9</v>
      </c>
      <c r="S137" s="1" t="n">
        <v>2</v>
      </c>
      <c r="X137" s="14" t="n">
        <v>91659.27</v>
      </c>
      <c r="AA137" s="1" t="s">
        <v>123</v>
      </c>
    </row>
    <row r="138" customFormat="false" ht="14.4" hidden="false" customHeight="false" outlineLevel="0" collapsed="false">
      <c r="A138" s="1" t="n">
        <v>51</v>
      </c>
      <c r="B138" s="61" t="n">
        <v>43157</v>
      </c>
      <c r="C138" s="1" t="s">
        <v>58</v>
      </c>
      <c r="F138" s="1" t="s">
        <v>87</v>
      </c>
      <c r="G138" s="1" t="n">
        <f aca="false">SUM(H138:J138)</f>
        <v>0</v>
      </c>
      <c r="L138" s="1" t="n">
        <f aca="false">SUM(M138:R138)</f>
        <v>0</v>
      </c>
      <c r="U138" s="1" t="n">
        <v>1</v>
      </c>
      <c r="X138" s="14"/>
      <c r="AA138" s="1" t="s">
        <v>123</v>
      </c>
    </row>
    <row r="139" customFormat="false" ht="14.4" hidden="false" customHeight="false" outlineLevel="0" collapsed="false">
      <c r="A139" s="1" t="n">
        <v>52</v>
      </c>
      <c r="B139" s="61" t="n">
        <v>43157</v>
      </c>
      <c r="C139" s="1" t="s">
        <v>66</v>
      </c>
      <c r="F139" s="1" t="s">
        <v>102</v>
      </c>
      <c r="G139" s="1" t="n">
        <f aca="false">SUM(H139:J139)</f>
        <v>34</v>
      </c>
      <c r="H139" s="1" t="n">
        <v>34</v>
      </c>
      <c r="L139" s="1" t="n">
        <f aca="false">SUM(M139:R139)</f>
        <v>76</v>
      </c>
      <c r="P139" s="1" t="n">
        <v>76</v>
      </c>
      <c r="S139" s="1" t="n">
        <v>2</v>
      </c>
      <c r="X139" s="14" t="n">
        <v>47369</v>
      </c>
      <c r="Y139" s="1" t="s">
        <v>202</v>
      </c>
      <c r="AA139" s="1" t="s">
        <v>124</v>
      </c>
    </row>
    <row r="140" customFormat="false" ht="14.4" hidden="false" customHeight="false" outlineLevel="0" collapsed="false">
      <c r="A140" s="1" t="n">
        <v>53</v>
      </c>
      <c r="B140" s="61" t="n">
        <v>43158</v>
      </c>
      <c r="C140" s="1" t="s">
        <v>49</v>
      </c>
      <c r="F140" s="1" t="s">
        <v>95</v>
      </c>
      <c r="G140" s="1" t="n">
        <f aca="false">SUM(H140:J140)</f>
        <v>3</v>
      </c>
      <c r="H140" s="1" t="n">
        <v>3</v>
      </c>
      <c r="L140" s="1" t="n">
        <f aca="false">SUM(M140:R140)</f>
        <v>11</v>
      </c>
      <c r="M140" s="1" t="n">
        <v>1</v>
      </c>
      <c r="P140" s="1" t="n">
        <v>10</v>
      </c>
      <c r="S140" s="1" t="n">
        <v>1</v>
      </c>
      <c r="X140" s="14" t="n">
        <v>99454.8</v>
      </c>
      <c r="Y140" s="1" t="s">
        <v>203</v>
      </c>
      <c r="AA140" s="1" t="s">
        <v>124</v>
      </c>
    </row>
    <row r="141" customFormat="false" ht="14.4" hidden="false" customHeight="false" outlineLevel="0" collapsed="false">
      <c r="A141" s="1" t="n">
        <v>54</v>
      </c>
      <c r="B141" s="61" t="n">
        <v>43159</v>
      </c>
      <c r="C141" s="1" t="s">
        <v>67</v>
      </c>
      <c r="F141" s="1" t="s">
        <v>96</v>
      </c>
      <c r="G141" s="1" t="n">
        <v>22</v>
      </c>
      <c r="H141" s="1" t="n">
        <v>22</v>
      </c>
      <c r="L141" s="1" t="n">
        <f aca="false">SUM(M141:R141)</f>
        <v>28</v>
      </c>
      <c r="M141" s="1" t="n">
        <v>1</v>
      </c>
      <c r="P141" s="1" t="n">
        <v>27</v>
      </c>
      <c r="S141" s="1" t="n">
        <v>2</v>
      </c>
      <c r="X141" s="14" t="n">
        <v>51155.91</v>
      </c>
      <c r="Y141" s="1" t="s">
        <v>204</v>
      </c>
      <c r="AA141" s="1" t="s">
        <v>125</v>
      </c>
    </row>
    <row r="142" customFormat="false" ht="14.4" hidden="false" customHeight="false" outlineLevel="0" collapsed="false">
      <c r="A142" s="1" t="n">
        <v>54</v>
      </c>
      <c r="B142" s="61" t="n">
        <v>43159</v>
      </c>
      <c r="C142" s="1" t="s">
        <v>67</v>
      </c>
      <c r="F142" s="1" t="s">
        <v>88</v>
      </c>
      <c r="G142" s="1" t="n">
        <v>5</v>
      </c>
      <c r="H142" s="1" t="n">
        <v>5</v>
      </c>
      <c r="L142" s="1" t="n">
        <f aca="false">SUM(M142:R142)</f>
        <v>0</v>
      </c>
      <c r="X142" s="14"/>
      <c r="Y142" s="1" t="s">
        <v>204</v>
      </c>
      <c r="AA142" s="1" t="s">
        <v>125</v>
      </c>
    </row>
    <row r="143" customFormat="false" ht="14.4" hidden="false" customHeight="false" outlineLevel="0" collapsed="false">
      <c r="A143" s="1" t="n">
        <v>54</v>
      </c>
      <c r="B143" s="61" t="n">
        <v>43159</v>
      </c>
      <c r="C143" s="1" t="s">
        <v>67</v>
      </c>
      <c r="F143" s="1" t="s">
        <v>67</v>
      </c>
      <c r="L143" s="1" t="n">
        <f aca="false">SUM(M143:R143)</f>
        <v>0</v>
      </c>
      <c r="X143" s="14"/>
      <c r="Y143" s="1" t="s">
        <v>204</v>
      </c>
      <c r="AA143" s="1" t="s">
        <v>125</v>
      </c>
    </row>
    <row r="144" customFormat="false" ht="14.4" hidden="false" customHeight="false" outlineLevel="0" collapsed="false">
      <c r="A144" s="1" t="n">
        <v>54</v>
      </c>
      <c r="B144" s="61" t="n">
        <v>43159</v>
      </c>
      <c r="C144" s="1" t="s">
        <v>67</v>
      </c>
      <c r="F144" s="1" t="s">
        <v>110</v>
      </c>
      <c r="L144" s="1" t="n">
        <f aca="false">SUM(M144:R144)</f>
        <v>0</v>
      </c>
      <c r="U144" s="1" t="n">
        <v>1</v>
      </c>
      <c r="X144" s="14"/>
      <c r="Y144" s="1" t="s">
        <v>204</v>
      </c>
      <c r="AA144" s="1" t="s">
        <v>125</v>
      </c>
    </row>
    <row r="145" customFormat="false" ht="14.4" hidden="false" customHeight="false" outlineLevel="0" collapsed="false">
      <c r="A145" s="1" t="n">
        <v>55</v>
      </c>
      <c r="B145" s="61" t="n">
        <v>43159</v>
      </c>
      <c r="C145" s="1" t="s">
        <v>66</v>
      </c>
      <c r="F145" s="1" t="s">
        <v>97</v>
      </c>
      <c r="G145" s="1" t="n">
        <f aca="false">SUM(H145:J145)</f>
        <v>25</v>
      </c>
      <c r="H145" s="1" t="n">
        <v>25</v>
      </c>
      <c r="L145" s="1" t="n">
        <f aca="false">SUM(M145:R145)</f>
        <v>73</v>
      </c>
      <c r="M145" s="1" t="n">
        <v>1</v>
      </c>
      <c r="P145" s="1" t="n">
        <v>72</v>
      </c>
      <c r="S145" s="1" t="n">
        <v>2</v>
      </c>
      <c r="X145" s="14" t="n">
        <v>97658.17</v>
      </c>
      <c r="AA145" s="1" t="s">
        <v>123</v>
      </c>
    </row>
    <row r="146" customFormat="false" ht="14.4" hidden="false" customHeight="false" outlineLevel="0" collapsed="false">
      <c r="A146" s="1" t="n">
        <v>55</v>
      </c>
      <c r="B146" s="61" t="n">
        <v>43159</v>
      </c>
      <c r="C146" s="1" t="s">
        <v>66</v>
      </c>
      <c r="F146" s="1" t="s">
        <v>87</v>
      </c>
      <c r="G146" s="1" t="n">
        <f aca="false">SUM(H146:J146)</f>
        <v>0</v>
      </c>
      <c r="L146" s="1" t="n">
        <f aca="false">SUM(M146:R146)</f>
        <v>0</v>
      </c>
      <c r="U146" s="1" t="n">
        <v>1</v>
      </c>
      <c r="X146" s="14"/>
      <c r="AA146" s="1" t="s">
        <v>123</v>
      </c>
    </row>
    <row r="147" customFormat="false" ht="14.4" hidden="false" customHeight="false" outlineLevel="0" collapsed="false">
      <c r="A147" s="1" t="n">
        <v>56</v>
      </c>
      <c r="B147" s="61" t="n">
        <v>43160</v>
      </c>
      <c r="C147" s="1" t="s">
        <v>53</v>
      </c>
      <c r="D147" s="1" t="s">
        <v>56</v>
      </c>
      <c r="F147" s="1" t="s">
        <v>87</v>
      </c>
      <c r="G147" s="1" t="n">
        <f aca="false">SUM(H147:J147)</f>
        <v>15</v>
      </c>
      <c r="H147" s="1" t="n">
        <v>15</v>
      </c>
      <c r="L147" s="1" t="n">
        <f aca="false">SUM(M147:R147)</f>
        <v>40</v>
      </c>
      <c r="M147" s="1" t="n">
        <v>1</v>
      </c>
      <c r="P147" s="1" t="n">
        <v>39</v>
      </c>
      <c r="S147" s="1" t="n">
        <v>3</v>
      </c>
      <c r="U147" s="1" t="n">
        <v>1</v>
      </c>
      <c r="X147" s="14" t="n">
        <v>371936.77</v>
      </c>
      <c r="AA147" s="1" t="s">
        <v>123</v>
      </c>
    </row>
    <row r="148" customFormat="false" ht="14.4" hidden="false" customHeight="false" outlineLevel="0" collapsed="false">
      <c r="A148" s="1" t="n">
        <v>56</v>
      </c>
      <c r="B148" s="61" t="n">
        <v>43160</v>
      </c>
      <c r="C148" s="1" t="s">
        <v>53</v>
      </c>
      <c r="D148" s="1" t="s">
        <v>56</v>
      </c>
      <c r="F148" s="1" t="s">
        <v>97</v>
      </c>
      <c r="G148" s="1" t="n">
        <f aca="false">SUM(H148:J148)</f>
        <v>13</v>
      </c>
      <c r="H148" s="1" t="n">
        <v>5</v>
      </c>
      <c r="I148" s="1" t="n">
        <v>8</v>
      </c>
      <c r="L148" s="1" t="n">
        <f aca="false">SUM(M148:R148)</f>
        <v>44</v>
      </c>
      <c r="M148" s="1" t="n">
        <v>1</v>
      </c>
      <c r="P148" s="1" t="n">
        <v>24</v>
      </c>
      <c r="Q148" s="1" t="n">
        <v>19</v>
      </c>
      <c r="X148" s="14" t="n">
        <v>44434.64</v>
      </c>
      <c r="AA148" s="1" t="s">
        <v>123</v>
      </c>
    </row>
    <row r="149" customFormat="false" ht="14.4" hidden="false" customHeight="false" outlineLevel="0" collapsed="false">
      <c r="A149" s="1" t="n">
        <v>56</v>
      </c>
      <c r="B149" s="61" t="n">
        <v>43160</v>
      </c>
      <c r="C149" s="1" t="s">
        <v>53</v>
      </c>
      <c r="D149" s="1" t="s">
        <v>56</v>
      </c>
      <c r="F149" s="1" t="s">
        <v>88</v>
      </c>
      <c r="G149" s="1" t="n">
        <f aca="false">SUM(H149:J149)</f>
        <v>5</v>
      </c>
      <c r="H149" s="1" t="n">
        <v>1</v>
      </c>
      <c r="I149" s="1" t="n">
        <v>4</v>
      </c>
      <c r="L149" s="1" t="n">
        <f aca="false">SUM(M149:R149)</f>
        <v>12</v>
      </c>
      <c r="M149" s="1" t="n">
        <v>1</v>
      </c>
      <c r="P149" s="1" t="n">
        <v>5</v>
      </c>
      <c r="Q149" s="1" t="n">
        <v>6</v>
      </c>
      <c r="X149" s="14" t="n">
        <v>17809.9</v>
      </c>
      <c r="AA149" s="1" t="s">
        <v>123</v>
      </c>
    </row>
    <row r="150" customFormat="false" ht="14.4" hidden="false" customHeight="false" outlineLevel="0" collapsed="false">
      <c r="A150" s="1" t="n">
        <v>56</v>
      </c>
      <c r="B150" s="61" t="n">
        <v>43160</v>
      </c>
      <c r="C150" s="1" t="s">
        <v>53</v>
      </c>
      <c r="D150" s="1" t="s">
        <v>56</v>
      </c>
      <c r="F150" s="1" t="s">
        <v>114</v>
      </c>
      <c r="G150" s="1" t="n">
        <f aca="false">SUM(H150:J150)</f>
        <v>8</v>
      </c>
      <c r="H150" s="1" t="n">
        <v>7</v>
      </c>
      <c r="I150" s="1" t="n">
        <v>1</v>
      </c>
      <c r="L150" s="1" t="n">
        <f aca="false">SUM(M150:R150)</f>
        <v>25</v>
      </c>
      <c r="M150" s="1" t="n">
        <v>1</v>
      </c>
      <c r="P150" s="1" t="n">
        <v>20</v>
      </c>
      <c r="Q150" s="1" t="n">
        <v>4</v>
      </c>
      <c r="X150" s="14" t="n">
        <v>381.78</v>
      </c>
      <c r="AA150" s="1" t="s">
        <v>123</v>
      </c>
    </row>
    <row r="151" customFormat="false" ht="14.4" hidden="false" customHeight="false" outlineLevel="0" collapsed="false">
      <c r="A151" s="1" t="n">
        <v>56</v>
      </c>
      <c r="B151" s="61" t="n">
        <v>43160</v>
      </c>
      <c r="C151" s="1" t="s">
        <v>53</v>
      </c>
      <c r="D151" s="1" t="s">
        <v>56</v>
      </c>
      <c r="F151" s="1" t="s">
        <v>108</v>
      </c>
      <c r="G151" s="1" t="n">
        <f aca="false">SUM(H151:J151)</f>
        <v>3</v>
      </c>
      <c r="H151" s="1" t="n">
        <v>3</v>
      </c>
      <c r="L151" s="1" t="n">
        <f aca="false">SUM(M151:R151)</f>
        <v>9</v>
      </c>
      <c r="M151" s="1" t="n">
        <v>1</v>
      </c>
      <c r="P151" s="1" t="n">
        <v>8</v>
      </c>
      <c r="X151" s="14" t="n">
        <v>51250.43</v>
      </c>
      <c r="AA151" s="1" t="s">
        <v>123</v>
      </c>
    </row>
    <row r="152" customFormat="false" ht="14.4" hidden="false" customHeight="false" outlineLevel="0" collapsed="false">
      <c r="A152" s="1" t="n">
        <v>56</v>
      </c>
      <c r="B152" s="61" t="n">
        <v>43160</v>
      </c>
      <c r="C152" s="1" t="s">
        <v>53</v>
      </c>
      <c r="D152" s="1" t="s">
        <v>56</v>
      </c>
      <c r="F152" s="1" t="s">
        <v>99</v>
      </c>
      <c r="G152" s="1" t="n">
        <f aca="false">SUM(H152:J152)</f>
        <v>1</v>
      </c>
      <c r="H152" s="1" t="n">
        <v>1</v>
      </c>
      <c r="L152" s="1" t="n">
        <f aca="false">SUM(M152:R152)</f>
        <v>2</v>
      </c>
      <c r="M152" s="1" t="n">
        <v>1</v>
      </c>
      <c r="P152" s="1" t="n">
        <v>1</v>
      </c>
      <c r="X152" s="14" t="n">
        <v>1263.53</v>
      </c>
      <c r="AA152" s="1" t="s">
        <v>123</v>
      </c>
    </row>
    <row r="153" customFormat="false" ht="14.4" hidden="false" customHeight="false" outlineLevel="0" collapsed="false">
      <c r="A153" s="1" t="n">
        <v>56</v>
      </c>
      <c r="B153" s="61" t="n">
        <v>43160</v>
      </c>
      <c r="C153" s="1" t="s">
        <v>53</v>
      </c>
      <c r="D153" s="1" t="s">
        <v>56</v>
      </c>
      <c r="F153" s="1" t="s">
        <v>158</v>
      </c>
      <c r="G153" s="1" t="n">
        <f aca="false">SUM(H153:J153)</f>
        <v>0</v>
      </c>
      <c r="K153" s="1" t="n">
        <v>1</v>
      </c>
      <c r="L153" s="1" t="n">
        <f aca="false">SUM(M153:R153)</f>
        <v>0</v>
      </c>
      <c r="X153" s="14"/>
      <c r="AA153" s="1" t="s">
        <v>123</v>
      </c>
    </row>
    <row r="154" customFormat="false" ht="14.4" hidden="false" customHeight="false" outlineLevel="0" collapsed="false">
      <c r="A154" s="1" t="n">
        <v>57</v>
      </c>
      <c r="B154" s="61" t="n">
        <v>43160</v>
      </c>
      <c r="C154" s="1" t="s">
        <v>67</v>
      </c>
      <c r="F154" s="1" t="s">
        <v>107</v>
      </c>
      <c r="G154" s="1" t="n">
        <v>46</v>
      </c>
      <c r="H154" s="1" t="n">
        <v>46</v>
      </c>
      <c r="K154" s="1" t="n">
        <v>1</v>
      </c>
      <c r="L154" s="1" t="n">
        <f aca="false">SUM(M154:R154)</f>
        <v>29</v>
      </c>
      <c r="M154" s="1" t="n">
        <v>1</v>
      </c>
      <c r="P154" s="1" t="n">
        <v>28</v>
      </c>
      <c r="S154" s="1" t="n">
        <v>2</v>
      </c>
      <c r="U154" s="1" t="n">
        <v>3</v>
      </c>
      <c r="X154" s="14" t="n">
        <v>83574.32</v>
      </c>
      <c r="Y154" s="1" t="s">
        <v>205</v>
      </c>
      <c r="AA154" s="1" t="s">
        <v>125</v>
      </c>
    </row>
    <row r="155" customFormat="false" ht="14.4" hidden="false" customHeight="false" outlineLevel="0" collapsed="false">
      <c r="A155" s="1" t="n">
        <v>57</v>
      </c>
      <c r="B155" s="61" t="n">
        <v>43160</v>
      </c>
      <c r="C155" s="1" t="s">
        <v>67</v>
      </c>
      <c r="F155" s="1" t="s">
        <v>88</v>
      </c>
      <c r="G155" s="1" t="n">
        <v>4</v>
      </c>
      <c r="H155" s="1" t="n">
        <v>4</v>
      </c>
      <c r="L155" s="1" t="n">
        <f aca="false">SUM(M155:R155)</f>
        <v>0</v>
      </c>
      <c r="X155" s="14"/>
      <c r="Y155" s="1" t="s">
        <v>205</v>
      </c>
      <c r="AA155" s="1" t="s">
        <v>125</v>
      </c>
    </row>
    <row r="156" customFormat="false" ht="14.4" hidden="false" customHeight="false" outlineLevel="0" collapsed="false">
      <c r="A156" s="1" t="n">
        <v>57</v>
      </c>
      <c r="B156" s="61" t="n">
        <v>43160</v>
      </c>
      <c r="C156" s="1" t="s">
        <v>67</v>
      </c>
      <c r="F156" s="1" t="s">
        <v>67</v>
      </c>
      <c r="L156" s="1" t="n">
        <f aca="false">SUM(M156:R156)</f>
        <v>0</v>
      </c>
      <c r="X156" s="14"/>
      <c r="Y156" s="1" t="s">
        <v>205</v>
      </c>
      <c r="AA156" s="1" t="s">
        <v>125</v>
      </c>
    </row>
    <row r="157" customFormat="false" ht="14.4" hidden="false" customHeight="false" outlineLevel="0" collapsed="false">
      <c r="A157" s="1" t="n">
        <v>58</v>
      </c>
      <c r="B157" s="61" t="n">
        <v>43160</v>
      </c>
      <c r="C157" s="1" t="s">
        <v>66</v>
      </c>
      <c r="F157" s="1" t="s">
        <v>102</v>
      </c>
      <c r="G157" s="1" t="n">
        <f aca="false">SUM(H157:J157)</f>
        <v>31</v>
      </c>
      <c r="H157" s="1" t="n">
        <v>31</v>
      </c>
      <c r="L157" s="1" t="n">
        <f aca="false">SUM(M157:R157)</f>
        <v>73</v>
      </c>
      <c r="P157" s="1" t="n">
        <v>73</v>
      </c>
      <c r="S157" s="1" t="n">
        <v>2</v>
      </c>
      <c r="X157" s="14" t="n">
        <v>48278</v>
      </c>
      <c r="Y157" s="1" t="s">
        <v>206</v>
      </c>
      <c r="AA157" s="1" t="s">
        <v>124</v>
      </c>
    </row>
    <row r="158" customFormat="false" ht="14.4" hidden="false" customHeight="false" outlineLevel="0" collapsed="false">
      <c r="A158" s="1" t="n">
        <v>59</v>
      </c>
      <c r="B158" s="61" t="n">
        <v>43164</v>
      </c>
      <c r="C158" s="1" t="s">
        <v>66</v>
      </c>
      <c r="F158" s="1" t="s">
        <v>102</v>
      </c>
      <c r="G158" s="1" t="n">
        <f aca="false">SUM(H158:J158)</f>
        <v>33</v>
      </c>
      <c r="H158" s="1" t="n">
        <v>33</v>
      </c>
      <c r="L158" s="1" t="n">
        <f aca="false">SUM(M158:R158)</f>
        <v>83</v>
      </c>
      <c r="M158" s="1" t="n">
        <v>1</v>
      </c>
      <c r="P158" s="1" t="n">
        <v>82</v>
      </c>
      <c r="S158" s="1" t="n">
        <v>2</v>
      </c>
      <c r="X158" s="14" t="n">
        <v>69437.5</v>
      </c>
      <c r="Y158" s="1" t="s">
        <v>207</v>
      </c>
      <c r="AA158" s="1" t="s">
        <v>124</v>
      </c>
    </row>
    <row r="159" customFormat="false" ht="14.4" hidden="false" customHeight="false" outlineLevel="0" collapsed="false">
      <c r="A159" s="1" t="n">
        <v>60</v>
      </c>
      <c r="B159" s="61" t="n">
        <v>43165</v>
      </c>
      <c r="C159" s="1" t="s">
        <v>46</v>
      </c>
      <c r="F159" s="1" t="s">
        <v>96</v>
      </c>
      <c r="G159" s="1" t="n">
        <f aca="false">SUM(H159:J159)</f>
        <v>7</v>
      </c>
      <c r="H159" s="1" t="n">
        <v>7</v>
      </c>
      <c r="L159" s="1" t="n">
        <f aca="false">SUM(M159:R159)</f>
        <v>21</v>
      </c>
      <c r="M159" s="1" t="n">
        <v>1</v>
      </c>
      <c r="P159" s="1" t="n">
        <v>20</v>
      </c>
      <c r="S159" s="1" t="n">
        <v>1</v>
      </c>
      <c r="X159" s="14" t="n">
        <v>89081.39</v>
      </c>
      <c r="Y159" s="1" t="s">
        <v>208</v>
      </c>
      <c r="AA159" s="1" t="s">
        <v>124</v>
      </c>
    </row>
    <row r="160" customFormat="false" ht="14.4" hidden="false" customHeight="false" outlineLevel="0" collapsed="false">
      <c r="A160" s="1" t="n">
        <v>61</v>
      </c>
      <c r="B160" s="61" t="n">
        <v>43166</v>
      </c>
      <c r="C160" s="1" t="s">
        <v>67</v>
      </c>
      <c r="F160" s="1" t="s">
        <v>96</v>
      </c>
      <c r="G160" s="1" t="n">
        <v>22</v>
      </c>
      <c r="H160" s="1" t="n">
        <v>22</v>
      </c>
      <c r="K160" s="1" t="n">
        <v>1</v>
      </c>
      <c r="L160" s="1" t="n">
        <f aca="false">SUM(M160:R160)</f>
        <v>29</v>
      </c>
      <c r="M160" s="1" t="n">
        <v>1</v>
      </c>
      <c r="P160" s="1" t="n">
        <v>28</v>
      </c>
      <c r="S160" s="1" t="n">
        <v>2</v>
      </c>
      <c r="U160" s="1" t="n">
        <v>2</v>
      </c>
      <c r="X160" s="14" t="n">
        <v>48282.78</v>
      </c>
      <c r="Y160" s="1" t="s">
        <v>209</v>
      </c>
      <c r="AA160" s="1" t="s">
        <v>125</v>
      </c>
    </row>
    <row r="161" customFormat="false" ht="14.4" hidden="false" customHeight="false" outlineLevel="0" collapsed="false">
      <c r="A161" s="1" t="n">
        <v>61</v>
      </c>
      <c r="B161" s="61" t="n">
        <v>43166</v>
      </c>
      <c r="C161" s="1" t="s">
        <v>67</v>
      </c>
      <c r="F161" s="1" t="s">
        <v>88</v>
      </c>
      <c r="G161" s="1" t="n">
        <v>5</v>
      </c>
      <c r="H161" s="1" t="n">
        <v>5</v>
      </c>
      <c r="L161" s="1" t="n">
        <f aca="false">SUM(M161:R161)</f>
        <v>0</v>
      </c>
      <c r="X161" s="14"/>
      <c r="Y161" s="1" t="s">
        <v>209</v>
      </c>
      <c r="AA161" s="1" t="s">
        <v>125</v>
      </c>
    </row>
    <row r="162" customFormat="false" ht="14.4" hidden="false" customHeight="false" outlineLevel="0" collapsed="false">
      <c r="A162" s="1" t="n">
        <v>61</v>
      </c>
      <c r="B162" s="61" t="n">
        <v>43166</v>
      </c>
      <c r="C162" s="1" t="s">
        <v>67</v>
      </c>
      <c r="F162" s="1" t="s">
        <v>67</v>
      </c>
      <c r="L162" s="1" t="n">
        <f aca="false">SUM(M162:R162)</f>
        <v>0</v>
      </c>
      <c r="X162" s="14"/>
      <c r="Y162" s="1" t="s">
        <v>209</v>
      </c>
      <c r="AA162" s="1" t="s">
        <v>125</v>
      </c>
    </row>
    <row r="163" customFormat="false" ht="14.4" hidden="false" customHeight="false" outlineLevel="0" collapsed="false">
      <c r="A163" s="1" t="n">
        <v>61</v>
      </c>
      <c r="B163" s="61" t="n">
        <v>43166</v>
      </c>
      <c r="C163" s="1" t="s">
        <v>67</v>
      </c>
      <c r="F163" s="1" t="s">
        <v>107</v>
      </c>
      <c r="L163" s="1" t="n">
        <f aca="false">SUM(M163:R163)</f>
        <v>0</v>
      </c>
      <c r="U163" s="1" t="n">
        <v>2</v>
      </c>
      <c r="X163" s="14"/>
      <c r="Y163" s="1" t="s">
        <v>209</v>
      </c>
      <c r="AA163" s="1" t="s">
        <v>125</v>
      </c>
    </row>
    <row r="164" customFormat="false" ht="14.4" hidden="false" customHeight="false" outlineLevel="0" collapsed="false">
      <c r="A164" s="1" t="n">
        <v>62</v>
      </c>
      <c r="B164" s="61" t="n">
        <v>43166</v>
      </c>
      <c r="C164" s="1" t="s">
        <v>76</v>
      </c>
      <c r="D164" s="1" t="s">
        <v>77</v>
      </c>
      <c r="F164" s="1" t="s">
        <v>114</v>
      </c>
      <c r="G164" s="1" t="n">
        <f aca="false">SUM(H164:J164)</f>
        <v>68</v>
      </c>
      <c r="H164" s="1" t="n">
        <v>68</v>
      </c>
      <c r="L164" s="1" t="n">
        <f aca="false">SUM(M164:R164)</f>
        <v>118</v>
      </c>
      <c r="M164" s="1" t="n">
        <v>1</v>
      </c>
      <c r="P164" s="1" t="n">
        <v>117</v>
      </c>
      <c r="S164" s="1" t="n">
        <v>2</v>
      </c>
      <c r="U164" s="1" t="n">
        <v>2</v>
      </c>
      <c r="X164" s="14" t="n">
        <v>405728.5</v>
      </c>
      <c r="AA164" s="1" t="s">
        <v>123</v>
      </c>
    </row>
    <row r="165" customFormat="false" ht="14.4" hidden="false" customHeight="false" outlineLevel="0" collapsed="false">
      <c r="A165" s="1" t="n">
        <v>62</v>
      </c>
      <c r="B165" s="61" t="n">
        <v>43166</v>
      </c>
      <c r="C165" s="1" t="s">
        <v>76</v>
      </c>
      <c r="D165" s="1" t="s">
        <v>77</v>
      </c>
      <c r="F165" s="1" t="s">
        <v>116</v>
      </c>
      <c r="G165" s="1" t="n">
        <f aca="false">SUM(H165:J165)</f>
        <v>6</v>
      </c>
      <c r="H165" s="1" t="n">
        <v>6</v>
      </c>
      <c r="L165" s="1" t="n">
        <f aca="false">SUM(M165:R165)</f>
        <v>19</v>
      </c>
      <c r="M165" s="1" t="n">
        <v>1</v>
      </c>
      <c r="P165" s="1" t="n">
        <v>18</v>
      </c>
      <c r="X165" s="14" t="n">
        <v>69013.22</v>
      </c>
      <c r="AA165" s="1" t="s">
        <v>123</v>
      </c>
    </row>
    <row r="166" customFormat="false" ht="14.4" hidden="false" customHeight="false" outlineLevel="0" collapsed="false">
      <c r="A166" s="1" t="n">
        <v>62</v>
      </c>
      <c r="B166" s="61" t="n">
        <v>43166</v>
      </c>
      <c r="C166" s="1" t="s">
        <v>76</v>
      </c>
      <c r="D166" s="1" t="s">
        <v>77</v>
      </c>
      <c r="F166" s="1" t="s">
        <v>110</v>
      </c>
      <c r="G166" s="1" t="n">
        <f aca="false">SUM(H166:J166)</f>
        <v>1</v>
      </c>
      <c r="H166" s="1" t="n">
        <v>1</v>
      </c>
      <c r="L166" s="1" t="n">
        <f aca="false">SUM(M166:R166)</f>
        <v>3</v>
      </c>
      <c r="M166" s="1" t="n">
        <v>1</v>
      </c>
      <c r="P166" s="1" t="n">
        <v>2</v>
      </c>
      <c r="X166" s="14" t="n">
        <v>3078.48</v>
      </c>
      <c r="AA166" s="1" t="s">
        <v>123</v>
      </c>
    </row>
    <row r="167" customFormat="false" ht="14.4" hidden="false" customHeight="false" outlineLevel="0" collapsed="false">
      <c r="A167" s="1" t="n">
        <v>62</v>
      </c>
      <c r="B167" s="61" t="n">
        <v>43166</v>
      </c>
      <c r="C167" s="1" t="s">
        <v>76</v>
      </c>
      <c r="D167" s="1" t="s">
        <v>77</v>
      </c>
      <c r="F167" s="1" t="s">
        <v>158</v>
      </c>
      <c r="G167" s="1" t="n">
        <f aca="false">SUM(H167:J167)</f>
        <v>0</v>
      </c>
      <c r="K167" s="1" t="n">
        <v>1</v>
      </c>
      <c r="L167" s="1" t="n">
        <f aca="false">SUM(M167:R167)</f>
        <v>0</v>
      </c>
      <c r="X167" s="14"/>
      <c r="AA167" s="1" t="s">
        <v>123</v>
      </c>
    </row>
    <row r="168" customFormat="false" ht="14.4" hidden="false" customHeight="false" outlineLevel="0" collapsed="false">
      <c r="A168" s="1" t="n">
        <v>63</v>
      </c>
      <c r="B168" s="61" t="n">
        <v>43166</v>
      </c>
      <c r="C168" s="1" t="s">
        <v>60</v>
      </c>
      <c r="F168" s="1" t="s">
        <v>97</v>
      </c>
      <c r="G168" s="1" t="n">
        <f aca="false">SUM(H168:J168)</f>
        <v>9</v>
      </c>
      <c r="H168" s="1" t="n">
        <v>9</v>
      </c>
      <c r="L168" s="1" t="n">
        <f aca="false">SUM(M168:R168)</f>
        <v>34</v>
      </c>
      <c r="M168" s="1" t="n">
        <v>1</v>
      </c>
      <c r="P168" s="1" t="n">
        <v>33</v>
      </c>
      <c r="S168" s="1" t="n">
        <v>1</v>
      </c>
      <c r="U168" s="1" t="n">
        <v>1</v>
      </c>
      <c r="X168" s="14" t="n">
        <v>96405.17</v>
      </c>
      <c r="Y168" s="1" t="s">
        <v>210</v>
      </c>
      <c r="AA168" s="1" t="s">
        <v>124</v>
      </c>
    </row>
    <row r="169" customFormat="false" ht="14.4" hidden="false" customHeight="false" outlineLevel="0" collapsed="false">
      <c r="A169" s="1" t="n">
        <v>64</v>
      </c>
      <c r="B169" s="61" t="n">
        <v>43167</v>
      </c>
      <c r="C169" s="1" t="s">
        <v>67</v>
      </c>
      <c r="D169" s="1" t="s">
        <v>69</v>
      </c>
      <c r="E169" s="1" t="s">
        <v>72</v>
      </c>
      <c r="F169" s="1" t="s">
        <v>87</v>
      </c>
      <c r="G169" s="1" t="n">
        <f aca="false">SUM(H169:J169)</f>
        <v>11</v>
      </c>
      <c r="H169" s="1" t="n">
        <v>11</v>
      </c>
      <c r="L169" s="1" t="n">
        <f aca="false">SUM(M169:R169)</f>
        <v>16</v>
      </c>
      <c r="M169" s="1" t="n">
        <v>1</v>
      </c>
      <c r="P169" s="1" t="n">
        <v>15</v>
      </c>
      <c r="S169" s="1" t="n">
        <v>2</v>
      </c>
      <c r="U169" s="1" t="n">
        <v>1</v>
      </c>
      <c r="X169" s="14" t="n">
        <v>81705.11</v>
      </c>
      <c r="AA169" s="1" t="s">
        <v>123</v>
      </c>
    </row>
    <row r="170" customFormat="false" ht="14.4" hidden="false" customHeight="false" outlineLevel="0" collapsed="false">
      <c r="A170" s="1" t="n">
        <v>64</v>
      </c>
      <c r="B170" s="61" t="n">
        <v>43167</v>
      </c>
      <c r="C170" s="1" t="s">
        <v>67</v>
      </c>
      <c r="D170" s="1" t="s">
        <v>69</v>
      </c>
      <c r="E170" s="1" t="s">
        <v>72</v>
      </c>
      <c r="F170" s="1" t="s">
        <v>97</v>
      </c>
      <c r="G170" s="1" t="n">
        <f aca="false">SUM(H170:J170)</f>
        <v>50</v>
      </c>
      <c r="H170" s="1" t="n">
        <v>25</v>
      </c>
      <c r="I170" s="1" t="n">
        <v>25</v>
      </c>
      <c r="L170" s="1" t="n">
        <f aca="false">SUM(M170:R170)</f>
        <v>24</v>
      </c>
      <c r="N170" s="1" t="n">
        <v>1</v>
      </c>
      <c r="P170" s="1" t="n">
        <v>15</v>
      </c>
      <c r="Q170" s="1" t="n">
        <v>8</v>
      </c>
      <c r="S170" s="1" t="n">
        <v>1</v>
      </c>
      <c r="X170" s="14" t="n">
        <v>7628.07</v>
      </c>
      <c r="AA170" s="1" t="s">
        <v>123</v>
      </c>
    </row>
    <row r="171" customFormat="false" ht="14.4" hidden="false" customHeight="false" outlineLevel="0" collapsed="false">
      <c r="A171" s="1" t="n">
        <v>65</v>
      </c>
      <c r="B171" s="61" t="n">
        <v>43167</v>
      </c>
      <c r="C171" s="1" t="s">
        <v>66</v>
      </c>
      <c r="F171" s="1" t="s">
        <v>102</v>
      </c>
      <c r="G171" s="1" t="n">
        <f aca="false">SUM(H171:J171)</f>
        <v>31</v>
      </c>
      <c r="H171" s="1" t="n">
        <v>31</v>
      </c>
      <c r="L171" s="1" t="n">
        <f aca="false">SUM(M171:R171)</f>
        <v>74</v>
      </c>
      <c r="M171" s="1" t="n">
        <v>72</v>
      </c>
      <c r="P171" s="1" t="n">
        <v>2</v>
      </c>
      <c r="X171" s="14" t="n">
        <v>52722</v>
      </c>
      <c r="Y171" s="1" t="s">
        <v>211</v>
      </c>
      <c r="AA171" s="1" t="s">
        <v>124</v>
      </c>
    </row>
    <row r="172" customFormat="false" ht="14.4" hidden="false" customHeight="false" outlineLevel="0" collapsed="false">
      <c r="A172" s="1" t="n">
        <v>66</v>
      </c>
      <c r="B172" s="61" t="n">
        <v>43172</v>
      </c>
      <c r="C172" s="1" t="s">
        <v>70</v>
      </c>
      <c r="D172" s="1" t="s">
        <v>68</v>
      </c>
      <c r="F172" s="1" t="s">
        <v>97</v>
      </c>
      <c r="G172" s="1" t="n">
        <f aca="false">SUM(H172:J172)</f>
        <v>130</v>
      </c>
      <c r="H172" s="1" t="n">
        <v>130</v>
      </c>
      <c r="L172" s="1" t="n">
        <f aca="false">SUM(M172:R172)</f>
        <v>35</v>
      </c>
      <c r="M172" s="1" t="n">
        <v>1</v>
      </c>
      <c r="P172" s="1" t="n">
        <v>34</v>
      </c>
      <c r="S172" s="1" t="n">
        <v>2</v>
      </c>
      <c r="X172" s="14" t="n">
        <v>100907.07</v>
      </c>
      <c r="AA172" s="1" t="s">
        <v>123</v>
      </c>
    </row>
    <row r="173" customFormat="false" ht="14.4" hidden="false" customHeight="false" outlineLevel="0" collapsed="false">
      <c r="A173" s="1" t="n">
        <v>66</v>
      </c>
      <c r="B173" s="61" t="n">
        <v>43172</v>
      </c>
      <c r="C173" s="1" t="s">
        <v>70</v>
      </c>
      <c r="D173" s="1" t="s">
        <v>68</v>
      </c>
      <c r="F173" s="1" t="s">
        <v>87</v>
      </c>
      <c r="G173" s="1" t="n">
        <f aca="false">SUM(H173:J173)</f>
        <v>0</v>
      </c>
      <c r="L173" s="1" t="n">
        <f aca="false">SUM(M173:R173)</f>
        <v>0</v>
      </c>
      <c r="U173" s="1" t="n">
        <v>2</v>
      </c>
      <c r="X173" s="14"/>
      <c r="AA173" s="1" t="s">
        <v>123</v>
      </c>
    </row>
    <row r="174" customFormat="false" ht="14.4" hidden="false" customHeight="false" outlineLevel="0" collapsed="false">
      <c r="A174" s="1" t="n">
        <v>67</v>
      </c>
      <c r="B174" s="61" t="n">
        <v>43172</v>
      </c>
      <c r="C174" s="1" t="s">
        <v>47</v>
      </c>
      <c r="F174" s="1" t="s">
        <v>116</v>
      </c>
      <c r="G174" s="1" t="n">
        <f aca="false">SUM(H174:J174)</f>
        <v>11</v>
      </c>
      <c r="H174" s="1" t="n">
        <v>11</v>
      </c>
      <c r="K174" s="1" t="n">
        <v>1</v>
      </c>
      <c r="L174" s="1" t="n">
        <f aca="false">SUM(M174:R174)</f>
        <v>35</v>
      </c>
      <c r="M174" s="1" t="n">
        <v>1</v>
      </c>
      <c r="P174" s="1" t="n">
        <v>34</v>
      </c>
      <c r="S174" s="1" t="n">
        <v>3</v>
      </c>
      <c r="U174" s="1" t="n">
        <v>1</v>
      </c>
      <c r="X174" s="14" t="n">
        <v>247277.37</v>
      </c>
      <c r="Y174" s="1" t="s">
        <v>212</v>
      </c>
      <c r="AA174" s="1" t="s">
        <v>124</v>
      </c>
    </row>
    <row r="175" customFormat="false" ht="14.4" hidden="false" customHeight="false" outlineLevel="0" collapsed="false">
      <c r="A175" s="1" t="n">
        <v>68</v>
      </c>
      <c r="B175" s="61" t="n">
        <v>43173</v>
      </c>
      <c r="C175" s="1" t="s">
        <v>67</v>
      </c>
      <c r="D175" s="1" t="s">
        <v>69</v>
      </c>
      <c r="F175" s="1" t="s">
        <v>97</v>
      </c>
      <c r="G175" s="1" t="n">
        <f aca="false">SUM(H175:J175)</f>
        <v>135</v>
      </c>
      <c r="H175" s="1" t="n">
        <v>135</v>
      </c>
      <c r="L175" s="1" t="n">
        <f aca="false">SUM(M175:R175)</f>
        <v>39</v>
      </c>
      <c r="M175" s="1" t="n">
        <v>1</v>
      </c>
      <c r="P175" s="1" t="n">
        <v>38</v>
      </c>
      <c r="S175" s="1" t="n">
        <v>2</v>
      </c>
      <c r="X175" s="14" t="n">
        <v>166853.29</v>
      </c>
      <c r="AA175" s="1" t="s">
        <v>123</v>
      </c>
    </row>
    <row r="176" customFormat="false" ht="14.4" hidden="false" customHeight="false" outlineLevel="0" collapsed="false">
      <c r="A176" s="1" t="n">
        <v>68</v>
      </c>
      <c r="B176" s="61" t="n">
        <v>43173</v>
      </c>
      <c r="C176" s="1" t="s">
        <v>67</v>
      </c>
      <c r="D176" s="1" t="s">
        <v>69</v>
      </c>
      <c r="F176" s="1" t="s">
        <v>87</v>
      </c>
      <c r="G176" s="1" t="n">
        <f aca="false">SUM(H176:J176)</f>
        <v>0</v>
      </c>
      <c r="L176" s="1" t="n">
        <f aca="false">SUM(M176:R176)</f>
        <v>0</v>
      </c>
      <c r="U176" s="1" t="n">
        <v>1</v>
      </c>
      <c r="X176" s="14"/>
      <c r="AA176" s="1" t="s">
        <v>123</v>
      </c>
    </row>
    <row r="177" customFormat="false" ht="14.4" hidden="false" customHeight="false" outlineLevel="0" collapsed="false">
      <c r="A177" s="1" t="n">
        <v>69</v>
      </c>
      <c r="B177" s="61" t="n">
        <v>43174</v>
      </c>
      <c r="C177" s="1" t="s">
        <v>63</v>
      </c>
      <c r="D177" s="1" t="s">
        <v>50</v>
      </c>
      <c r="F177" s="1" t="s">
        <v>87</v>
      </c>
      <c r="G177" s="1" t="n">
        <f aca="false">SUM(H177:J177)</f>
        <v>13</v>
      </c>
      <c r="H177" s="1" t="n">
        <v>13</v>
      </c>
      <c r="L177" s="1" t="n">
        <f aca="false">SUM(M177:R177)</f>
        <v>35</v>
      </c>
      <c r="M177" s="1" t="n">
        <v>1</v>
      </c>
      <c r="P177" s="1" t="n">
        <v>34</v>
      </c>
      <c r="S177" s="1" t="n">
        <v>3</v>
      </c>
      <c r="U177" s="1" t="n">
        <v>1</v>
      </c>
      <c r="X177" s="14" t="n">
        <v>290164.65</v>
      </c>
      <c r="AA177" s="1" t="s">
        <v>123</v>
      </c>
    </row>
    <row r="178" customFormat="false" ht="14.4" hidden="false" customHeight="false" outlineLevel="0" collapsed="false">
      <c r="A178" s="1" t="n">
        <v>69</v>
      </c>
      <c r="B178" s="61" t="n">
        <v>43174</v>
      </c>
      <c r="C178" s="1" t="s">
        <v>63</v>
      </c>
      <c r="D178" s="1" t="s">
        <v>50</v>
      </c>
      <c r="F178" s="1" t="s">
        <v>95</v>
      </c>
      <c r="G178" s="1" t="n">
        <f aca="false">SUM(H178:J178)</f>
        <v>3</v>
      </c>
      <c r="H178" s="1" t="n">
        <v>2</v>
      </c>
      <c r="I178" s="1" t="n">
        <v>1</v>
      </c>
      <c r="L178" s="1" t="n">
        <f aca="false">SUM(M178:R178)</f>
        <v>9</v>
      </c>
      <c r="P178" s="1" t="n">
        <v>6</v>
      </c>
      <c r="Q178" s="1" t="n">
        <v>3</v>
      </c>
      <c r="X178" s="14" t="n">
        <v>39758.65</v>
      </c>
      <c r="AA178" s="1" t="s">
        <v>123</v>
      </c>
    </row>
    <row r="179" customFormat="false" ht="14.4" hidden="false" customHeight="false" outlineLevel="0" collapsed="false">
      <c r="A179" s="1" t="n">
        <v>69</v>
      </c>
      <c r="B179" s="61" t="n">
        <v>43174</v>
      </c>
      <c r="C179" s="1" t="s">
        <v>63</v>
      </c>
      <c r="D179" s="1" t="s">
        <v>50</v>
      </c>
      <c r="F179" s="1" t="s">
        <v>88</v>
      </c>
      <c r="G179" s="1" t="n">
        <f aca="false">SUM(H179:J179)</f>
        <v>1</v>
      </c>
      <c r="H179" s="1" t="n">
        <v>1</v>
      </c>
      <c r="L179" s="1" t="n">
        <f aca="false">SUM(M179:R179)</f>
        <v>3</v>
      </c>
      <c r="M179" s="1" t="n">
        <v>1</v>
      </c>
      <c r="P179" s="1" t="n">
        <v>2</v>
      </c>
      <c r="U179" s="1" t="n">
        <v>1</v>
      </c>
      <c r="X179" s="14" t="n">
        <v>3120.9</v>
      </c>
      <c r="AA179" s="1" t="s">
        <v>123</v>
      </c>
    </row>
    <row r="180" customFormat="false" ht="14.4" hidden="false" customHeight="false" outlineLevel="0" collapsed="false">
      <c r="A180" s="1" t="n">
        <v>69</v>
      </c>
      <c r="B180" s="61" t="n">
        <v>43174</v>
      </c>
      <c r="C180" s="1" t="s">
        <v>63</v>
      </c>
      <c r="D180" s="1" t="s">
        <v>50</v>
      </c>
      <c r="F180" s="1" t="s">
        <v>100</v>
      </c>
      <c r="G180" s="1" t="n">
        <f aca="false">SUM(H180:J180)</f>
        <v>2</v>
      </c>
      <c r="H180" s="1" t="n">
        <v>2</v>
      </c>
      <c r="L180" s="1" t="n">
        <f aca="false">SUM(M180:R180)</f>
        <v>7</v>
      </c>
      <c r="M180" s="1" t="n">
        <v>1</v>
      </c>
      <c r="P180" s="1" t="n">
        <v>6</v>
      </c>
      <c r="X180" s="14" t="n">
        <v>53095.7</v>
      </c>
      <c r="AA180" s="1" t="s">
        <v>123</v>
      </c>
    </row>
    <row r="181" customFormat="false" ht="14.4" hidden="false" customHeight="false" outlineLevel="0" collapsed="false">
      <c r="A181" s="1" t="n">
        <v>69</v>
      </c>
      <c r="B181" s="61" t="n">
        <v>43174</v>
      </c>
      <c r="C181" s="1" t="s">
        <v>63</v>
      </c>
      <c r="D181" s="1" t="s">
        <v>50</v>
      </c>
      <c r="F181" s="1" t="s">
        <v>158</v>
      </c>
      <c r="G181" s="1" t="n">
        <f aca="false">SUM(H181:J181)</f>
        <v>0</v>
      </c>
      <c r="K181" s="1" t="n">
        <v>2</v>
      </c>
      <c r="L181" s="1" t="n">
        <f aca="false">SUM(M181:R181)</f>
        <v>0</v>
      </c>
      <c r="X181" s="14"/>
      <c r="AA181" s="1" t="s">
        <v>123</v>
      </c>
    </row>
    <row r="182" customFormat="false" ht="14.4" hidden="false" customHeight="false" outlineLevel="0" collapsed="false">
      <c r="A182" s="1" t="n">
        <v>70</v>
      </c>
      <c r="B182" s="61" t="n">
        <v>43174</v>
      </c>
      <c r="C182" s="1" t="s">
        <v>71</v>
      </c>
      <c r="F182" s="1" t="s">
        <v>97</v>
      </c>
      <c r="G182" s="1" t="n">
        <v>29</v>
      </c>
      <c r="H182" s="1" t="n">
        <v>29</v>
      </c>
      <c r="K182" s="1" t="n">
        <v>2</v>
      </c>
      <c r="L182" s="1" t="n">
        <f aca="false">SUM(M182:R182)</f>
        <v>0</v>
      </c>
      <c r="X182" s="14" t="n">
        <v>31726.54</v>
      </c>
      <c r="Y182" s="1" t="s">
        <v>213</v>
      </c>
      <c r="AA182" s="1" t="s">
        <v>125</v>
      </c>
    </row>
    <row r="183" customFormat="false" ht="14.4" hidden="false" customHeight="false" outlineLevel="0" collapsed="false">
      <c r="A183" s="1" t="n">
        <v>70</v>
      </c>
      <c r="B183" s="61" t="n">
        <v>43174</v>
      </c>
      <c r="C183" s="1" t="s">
        <v>71</v>
      </c>
      <c r="F183" s="1" t="s">
        <v>71</v>
      </c>
      <c r="L183" s="1" t="n">
        <f aca="false">SUM(M183:R183)</f>
        <v>0</v>
      </c>
      <c r="X183" s="14"/>
      <c r="Y183" s="1" t="s">
        <v>213</v>
      </c>
      <c r="AA183" s="1" t="s">
        <v>125</v>
      </c>
    </row>
    <row r="184" customFormat="false" ht="14.4" hidden="false" customHeight="false" outlineLevel="0" collapsed="false">
      <c r="A184" s="1" t="n">
        <v>70</v>
      </c>
      <c r="B184" s="61" t="n">
        <v>43174</v>
      </c>
      <c r="C184" s="1" t="s">
        <v>71</v>
      </c>
      <c r="F184" s="1" t="s">
        <v>110</v>
      </c>
      <c r="L184" s="1" t="n">
        <f aca="false">SUM(M184:R184)</f>
        <v>0</v>
      </c>
      <c r="U184" s="1" t="n">
        <v>1</v>
      </c>
      <c r="X184" s="14"/>
      <c r="Y184" s="1" t="s">
        <v>213</v>
      </c>
      <c r="AA184" s="1" t="s">
        <v>125</v>
      </c>
    </row>
    <row r="185" customFormat="false" ht="14.4" hidden="false" customHeight="false" outlineLevel="0" collapsed="false">
      <c r="A185" s="1" t="n">
        <v>71</v>
      </c>
      <c r="B185" s="61" t="n">
        <v>43174</v>
      </c>
      <c r="C185" s="1" t="s">
        <v>66</v>
      </c>
      <c r="F185" s="1" t="s">
        <v>102</v>
      </c>
      <c r="G185" s="1" t="n">
        <f aca="false">SUM(H185:J185)</f>
        <v>31</v>
      </c>
      <c r="H185" s="1" t="n">
        <v>31</v>
      </c>
      <c r="L185" s="1" t="n">
        <f aca="false">SUM(M185:R185)</f>
        <v>83</v>
      </c>
      <c r="P185" s="1" t="n">
        <v>83</v>
      </c>
      <c r="S185" s="1" t="n">
        <v>2</v>
      </c>
      <c r="X185" s="14" t="n">
        <v>48429.5</v>
      </c>
      <c r="Y185" s="1" t="s">
        <v>214</v>
      </c>
      <c r="AA185" s="1" t="s">
        <v>124</v>
      </c>
    </row>
    <row r="186" customFormat="false" ht="14.4" hidden="false" customHeight="false" outlineLevel="0" collapsed="false">
      <c r="A186" s="1" t="n">
        <v>72</v>
      </c>
      <c r="B186" s="61" t="n">
        <v>43178</v>
      </c>
      <c r="C186" s="1" t="s">
        <v>66</v>
      </c>
      <c r="F186" s="1" t="s">
        <v>102</v>
      </c>
      <c r="G186" s="1" t="n">
        <f aca="false">SUM(H186:J186)</f>
        <v>34</v>
      </c>
      <c r="H186" s="1" t="n">
        <v>34</v>
      </c>
      <c r="L186" s="1" t="n">
        <f aca="false">SUM(M186:R186)</f>
        <v>77</v>
      </c>
      <c r="P186" s="1" t="n">
        <v>77</v>
      </c>
      <c r="S186" s="1" t="n">
        <v>2</v>
      </c>
      <c r="X186" s="14" t="n">
        <v>51005</v>
      </c>
      <c r="Y186" s="1" t="s">
        <v>215</v>
      </c>
      <c r="AA186" s="1" t="s">
        <v>124</v>
      </c>
    </row>
    <row r="187" customFormat="false" ht="14.4" hidden="false" customHeight="false" outlineLevel="0" collapsed="false">
      <c r="A187" s="1" t="n">
        <v>73</v>
      </c>
      <c r="B187" s="61" t="n">
        <v>43179</v>
      </c>
      <c r="C187" s="1" t="s">
        <v>48</v>
      </c>
      <c r="F187" s="1" t="s">
        <v>97</v>
      </c>
      <c r="G187" s="1" t="n">
        <f aca="false">SUM(H187:J187)</f>
        <v>3</v>
      </c>
      <c r="H187" s="1" t="n">
        <v>3</v>
      </c>
      <c r="L187" s="1" t="n">
        <f aca="false">SUM(M187:R187)</f>
        <v>12</v>
      </c>
      <c r="M187" s="1" t="n">
        <v>1</v>
      </c>
      <c r="P187" s="1" t="n">
        <v>11</v>
      </c>
      <c r="X187" s="14" t="n">
        <v>115107.54</v>
      </c>
      <c r="AA187" s="1" t="s">
        <v>123</v>
      </c>
    </row>
    <row r="188" customFormat="false" ht="14.4" hidden="false" customHeight="false" outlineLevel="0" collapsed="false">
      <c r="A188" s="1" t="n">
        <v>73</v>
      </c>
      <c r="B188" s="61" t="n">
        <v>43179</v>
      </c>
      <c r="C188" s="1" t="s">
        <v>48</v>
      </c>
      <c r="F188" s="1" t="s">
        <v>103</v>
      </c>
      <c r="G188" s="1" t="n">
        <f aca="false">SUM(H188:J188)</f>
        <v>0</v>
      </c>
      <c r="L188" s="1" t="n">
        <f aca="false">SUM(M188:R188)</f>
        <v>0</v>
      </c>
      <c r="U188" s="1" t="n">
        <v>1</v>
      </c>
      <c r="X188" s="14"/>
      <c r="AA188" s="1" t="s">
        <v>123</v>
      </c>
    </row>
    <row r="189" customFormat="false" ht="14.4" hidden="false" customHeight="false" outlineLevel="0" collapsed="false">
      <c r="A189" s="1" t="n">
        <v>74</v>
      </c>
      <c r="B189" s="61" t="n">
        <v>43179</v>
      </c>
      <c r="C189" s="1" t="s">
        <v>67</v>
      </c>
      <c r="D189" s="1" t="s">
        <v>74</v>
      </c>
      <c r="E189" s="1" t="s">
        <v>72</v>
      </c>
      <c r="F189" s="1" t="s">
        <v>97</v>
      </c>
      <c r="G189" s="1" t="n">
        <f aca="false">SUM(H189:J189)</f>
        <v>97</v>
      </c>
      <c r="H189" s="1" t="n">
        <v>97</v>
      </c>
      <c r="L189" s="1" t="n">
        <f aca="false">SUM(M189:R189)</f>
        <v>43</v>
      </c>
      <c r="M189" s="1" t="n">
        <v>1</v>
      </c>
      <c r="P189" s="1" t="n">
        <v>42</v>
      </c>
      <c r="S189" s="1" t="n">
        <v>4</v>
      </c>
      <c r="X189" s="14" t="n">
        <v>119599.52</v>
      </c>
      <c r="AA189" s="1" t="s">
        <v>123</v>
      </c>
    </row>
    <row r="190" customFormat="false" ht="14.4" hidden="false" customHeight="false" outlineLevel="0" collapsed="false">
      <c r="A190" s="1" t="n">
        <v>74</v>
      </c>
      <c r="B190" s="61" t="n">
        <v>43179</v>
      </c>
      <c r="C190" s="1" t="s">
        <v>67</v>
      </c>
      <c r="D190" s="1" t="s">
        <v>74</v>
      </c>
      <c r="E190" s="1" t="s">
        <v>72</v>
      </c>
      <c r="F190" s="1" t="s">
        <v>111</v>
      </c>
      <c r="G190" s="1" t="n">
        <f aca="false">SUM(H190:J190)</f>
        <v>0</v>
      </c>
      <c r="L190" s="1" t="n">
        <f aca="false">SUM(M190:R190)</f>
        <v>0</v>
      </c>
      <c r="U190" s="1" t="n">
        <v>1</v>
      </c>
      <c r="X190" s="14"/>
      <c r="AA190" s="1" t="s">
        <v>123</v>
      </c>
    </row>
    <row r="191" customFormat="false" ht="14.4" hidden="false" customHeight="false" outlineLevel="0" collapsed="false">
      <c r="A191" s="1" t="n">
        <v>74</v>
      </c>
      <c r="B191" s="61" t="n">
        <v>43179</v>
      </c>
      <c r="C191" s="1" t="s">
        <v>67</v>
      </c>
      <c r="D191" s="1" t="s">
        <v>74</v>
      </c>
      <c r="E191" s="1" t="s">
        <v>72</v>
      </c>
      <c r="F191" s="1" t="s">
        <v>87</v>
      </c>
      <c r="G191" s="1" t="n">
        <f aca="false">SUM(H191:J191)</f>
        <v>0</v>
      </c>
      <c r="L191" s="1" t="n">
        <f aca="false">SUM(M191:R191)</f>
        <v>0</v>
      </c>
      <c r="U191" s="1" t="n">
        <v>1</v>
      </c>
      <c r="X191" s="14"/>
      <c r="AA191" s="1" t="s">
        <v>123</v>
      </c>
    </row>
    <row r="192" customFormat="false" ht="14.4" hidden="false" customHeight="false" outlineLevel="0" collapsed="false">
      <c r="A192" s="1" t="n">
        <v>75</v>
      </c>
      <c r="B192" s="61" t="n">
        <v>43180</v>
      </c>
      <c r="C192" s="1" t="s">
        <v>63</v>
      </c>
      <c r="F192" s="1" t="s">
        <v>97</v>
      </c>
      <c r="G192" s="1" t="n">
        <v>52</v>
      </c>
      <c r="H192" s="1" t="n">
        <v>52</v>
      </c>
      <c r="K192" s="1" t="n">
        <v>1</v>
      </c>
      <c r="L192" s="1" t="n">
        <f aca="false">SUM(M192:R192)</f>
        <v>46</v>
      </c>
      <c r="M192" s="1" t="n">
        <v>4</v>
      </c>
      <c r="P192" s="1" t="n">
        <v>42</v>
      </c>
      <c r="S192" s="1" t="n">
        <v>1</v>
      </c>
      <c r="X192" s="14" t="n">
        <v>119745.8</v>
      </c>
      <c r="Y192" s="13" t="s">
        <v>216</v>
      </c>
      <c r="AA192" s="1" t="s">
        <v>125</v>
      </c>
    </row>
    <row r="193" customFormat="false" ht="14.4" hidden="false" customHeight="false" outlineLevel="0" collapsed="false">
      <c r="A193" s="1" t="n">
        <v>75</v>
      </c>
      <c r="B193" s="61" t="n">
        <v>43180</v>
      </c>
      <c r="C193" s="1" t="s">
        <v>63</v>
      </c>
      <c r="F193" s="1" t="s">
        <v>63</v>
      </c>
      <c r="L193" s="1" t="n">
        <f aca="false">SUM(M193:R193)</f>
        <v>0</v>
      </c>
      <c r="X193" s="14"/>
      <c r="Y193" s="13" t="s">
        <v>216</v>
      </c>
      <c r="AA193" s="1" t="s">
        <v>125</v>
      </c>
    </row>
    <row r="194" customFormat="false" ht="14.4" hidden="false" customHeight="false" outlineLevel="0" collapsed="false">
      <c r="A194" s="1" t="n">
        <v>75</v>
      </c>
      <c r="B194" s="61" t="n">
        <v>43180</v>
      </c>
      <c r="C194" s="1" t="s">
        <v>63</v>
      </c>
      <c r="F194" s="13" t="s">
        <v>87</v>
      </c>
      <c r="L194" s="1" t="n">
        <f aca="false">SUM(M194:R194)</f>
        <v>0</v>
      </c>
      <c r="T194" s="13"/>
      <c r="U194" s="13" t="n">
        <v>1</v>
      </c>
      <c r="X194" s="14"/>
      <c r="Y194" s="13" t="s">
        <v>216</v>
      </c>
      <c r="AA194" s="1" t="s">
        <v>125</v>
      </c>
    </row>
    <row r="195" customFormat="false" ht="14.4" hidden="false" customHeight="false" outlineLevel="0" collapsed="false">
      <c r="A195" s="1" t="n">
        <v>76</v>
      </c>
      <c r="B195" s="61" t="n">
        <v>43180</v>
      </c>
      <c r="C195" s="1" t="s">
        <v>67</v>
      </c>
      <c r="F195" s="1" t="s">
        <v>96</v>
      </c>
      <c r="G195" s="1" t="n">
        <v>25</v>
      </c>
      <c r="H195" s="1" t="n">
        <v>25</v>
      </c>
      <c r="K195" s="1" t="n">
        <v>1</v>
      </c>
      <c r="L195" s="1" t="n">
        <f aca="false">SUM(M195:R195)</f>
        <v>34</v>
      </c>
      <c r="M195" s="1" t="n">
        <v>1</v>
      </c>
      <c r="P195" s="1" t="n">
        <v>33</v>
      </c>
      <c r="S195" s="1" t="n">
        <v>2</v>
      </c>
      <c r="T195" s="1" t="n">
        <v>2</v>
      </c>
      <c r="X195" s="14" t="n">
        <v>49368.63</v>
      </c>
      <c r="Y195" s="13" t="s">
        <v>217</v>
      </c>
      <c r="AA195" s="1" t="s">
        <v>125</v>
      </c>
    </row>
    <row r="196" customFormat="false" ht="14.4" hidden="false" customHeight="false" outlineLevel="0" collapsed="false">
      <c r="A196" s="1" t="n">
        <v>76</v>
      </c>
      <c r="B196" s="61" t="n">
        <v>43180</v>
      </c>
      <c r="C196" s="1" t="s">
        <v>67</v>
      </c>
      <c r="F196" s="1" t="s">
        <v>88</v>
      </c>
      <c r="G196" s="1" t="n">
        <v>6</v>
      </c>
      <c r="H196" s="1" t="n">
        <v>6</v>
      </c>
      <c r="L196" s="1" t="n">
        <f aca="false">SUM(M196:R196)</f>
        <v>0</v>
      </c>
      <c r="X196" s="14"/>
      <c r="Y196" s="13" t="s">
        <v>217</v>
      </c>
      <c r="AA196" s="1" t="s">
        <v>125</v>
      </c>
    </row>
    <row r="197" customFormat="false" ht="14.4" hidden="false" customHeight="false" outlineLevel="0" collapsed="false">
      <c r="A197" s="1" t="n">
        <v>76</v>
      </c>
      <c r="B197" s="61" t="n">
        <v>43180</v>
      </c>
      <c r="C197" s="1" t="s">
        <v>67</v>
      </c>
      <c r="F197" s="1" t="s">
        <v>107</v>
      </c>
      <c r="G197" s="1" t="n">
        <v>7</v>
      </c>
      <c r="H197" s="1" t="n">
        <v>7</v>
      </c>
      <c r="L197" s="1" t="n">
        <f aca="false">SUM(M197:R197)</f>
        <v>0</v>
      </c>
      <c r="X197" s="14"/>
      <c r="Y197" s="13" t="s">
        <v>217</v>
      </c>
      <c r="AA197" s="1" t="s">
        <v>125</v>
      </c>
    </row>
    <row r="198" customFormat="false" ht="14.4" hidden="false" customHeight="false" outlineLevel="0" collapsed="false">
      <c r="A198" s="1" t="n">
        <v>76</v>
      </c>
      <c r="B198" s="61" t="n">
        <v>43180</v>
      </c>
      <c r="C198" s="1" t="s">
        <v>67</v>
      </c>
      <c r="F198" s="1" t="s">
        <v>67</v>
      </c>
      <c r="L198" s="1" t="n">
        <f aca="false">SUM(M198:R198)</f>
        <v>0</v>
      </c>
      <c r="X198" s="14"/>
      <c r="Y198" s="13" t="s">
        <v>217</v>
      </c>
      <c r="AA198" s="1" t="s">
        <v>125</v>
      </c>
    </row>
    <row r="199" customFormat="false" ht="14.4" hidden="false" customHeight="false" outlineLevel="0" collapsed="false">
      <c r="A199" s="1" t="n">
        <v>76</v>
      </c>
      <c r="B199" s="61" t="n">
        <v>43180</v>
      </c>
      <c r="C199" s="1" t="s">
        <v>67</v>
      </c>
      <c r="F199" s="1" t="s">
        <v>87</v>
      </c>
      <c r="L199" s="1" t="n">
        <f aca="false">SUM(M199:R199)</f>
        <v>0</v>
      </c>
      <c r="U199" s="1" t="n">
        <v>1</v>
      </c>
      <c r="X199" s="14"/>
      <c r="Y199" s="13" t="s">
        <v>217</v>
      </c>
      <c r="AA199" s="1" t="s">
        <v>125</v>
      </c>
    </row>
    <row r="200" customFormat="false" ht="14.4" hidden="false" customHeight="false" outlineLevel="0" collapsed="false">
      <c r="A200" s="1" t="n">
        <v>77</v>
      </c>
      <c r="B200" s="61" t="n">
        <v>43181</v>
      </c>
      <c r="C200" s="1" t="s">
        <v>65</v>
      </c>
      <c r="F200" s="1" t="s">
        <v>87</v>
      </c>
      <c r="G200" s="1" t="n">
        <f aca="false">SUM(H200:J200)</f>
        <v>8</v>
      </c>
      <c r="H200" s="1" t="n">
        <v>8</v>
      </c>
      <c r="L200" s="1" t="n">
        <f aca="false">SUM(M200:R200)</f>
        <v>23</v>
      </c>
      <c r="M200" s="1" t="n">
        <v>1</v>
      </c>
      <c r="P200" s="1" t="n">
        <v>22</v>
      </c>
      <c r="S200" s="1" t="n">
        <v>3</v>
      </c>
      <c r="U200" s="1" t="n">
        <v>1</v>
      </c>
      <c r="X200" s="14" t="n">
        <v>69980.39</v>
      </c>
      <c r="AA200" s="1" t="s">
        <v>123</v>
      </c>
    </row>
    <row r="201" customFormat="false" ht="14.4" hidden="false" customHeight="false" outlineLevel="0" collapsed="false">
      <c r="A201" s="1" t="n">
        <v>77</v>
      </c>
      <c r="B201" s="61" t="n">
        <v>43181</v>
      </c>
      <c r="C201" s="1" t="s">
        <v>65</v>
      </c>
      <c r="F201" s="1" t="s">
        <v>115</v>
      </c>
      <c r="G201" s="1" t="n">
        <f aca="false">SUM(H201:J201)</f>
        <v>4</v>
      </c>
      <c r="H201" s="1" t="n">
        <v>4</v>
      </c>
      <c r="L201" s="1" t="n">
        <f aca="false">SUM(M201:R201)</f>
        <v>9</v>
      </c>
      <c r="M201" s="1" t="n">
        <v>1</v>
      </c>
      <c r="P201" s="1" t="n">
        <v>8</v>
      </c>
      <c r="X201" s="14" t="n">
        <v>28923.33</v>
      </c>
      <c r="AA201" s="1" t="s">
        <v>123</v>
      </c>
    </row>
    <row r="202" customFormat="false" ht="14.4" hidden="false" customHeight="false" outlineLevel="0" collapsed="false">
      <c r="A202" s="1" t="n">
        <v>77</v>
      </c>
      <c r="B202" s="61" t="n">
        <v>43181</v>
      </c>
      <c r="C202" s="1" t="s">
        <v>65</v>
      </c>
      <c r="F202" s="1" t="s">
        <v>158</v>
      </c>
      <c r="G202" s="1" t="n">
        <f aca="false">SUM(H202:J202)</f>
        <v>0</v>
      </c>
      <c r="K202" s="1" t="n">
        <v>1</v>
      </c>
      <c r="L202" s="1" t="n">
        <f aca="false">SUM(M202:R202)</f>
        <v>0</v>
      </c>
      <c r="X202" s="14"/>
      <c r="AA202" s="1" t="s">
        <v>123</v>
      </c>
    </row>
    <row r="203" customFormat="false" ht="14.4" hidden="false" customHeight="false" outlineLevel="0" collapsed="false">
      <c r="A203" s="1" t="n">
        <v>78</v>
      </c>
      <c r="B203" s="61" t="n">
        <v>43181</v>
      </c>
      <c r="C203" s="1" t="s">
        <v>67</v>
      </c>
      <c r="D203" s="1" t="s">
        <v>63</v>
      </c>
      <c r="F203" s="1" t="s">
        <v>114</v>
      </c>
      <c r="G203" s="1" t="n">
        <f aca="false">SUM(H203:J203)</f>
        <v>36</v>
      </c>
      <c r="H203" s="1" t="n">
        <v>19</v>
      </c>
      <c r="I203" s="1" t="n">
        <v>17</v>
      </c>
      <c r="L203" s="1" t="n">
        <f aca="false">SUM(M203:R203)</f>
        <v>62</v>
      </c>
      <c r="M203" s="1" t="n">
        <v>1</v>
      </c>
      <c r="P203" s="1" t="n">
        <v>61</v>
      </c>
      <c r="S203" s="1" t="n">
        <v>2</v>
      </c>
      <c r="U203" s="1" t="n">
        <v>2</v>
      </c>
      <c r="X203" s="14" t="n">
        <v>157139.84</v>
      </c>
      <c r="Y203" s="1" t="s">
        <v>218</v>
      </c>
      <c r="AA203" s="1" t="s">
        <v>124</v>
      </c>
    </row>
    <row r="204" customFormat="false" ht="14.4" hidden="false" customHeight="false" outlineLevel="0" collapsed="false">
      <c r="A204" s="1" t="n">
        <v>79</v>
      </c>
      <c r="B204" s="61" t="n">
        <v>43185</v>
      </c>
      <c r="C204" s="1" t="s">
        <v>49</v>
      </c>
      <c r="F204" s="1" t="s">
        <v>97</v>
      </c>
      <c r="G204" s="1" t="n">
        <f aca="false">SUM(H204:J204)</f>
        <v>10</v>
      </c>
      <c r="H204" s="1" t="n">
        <v>10</v>
      </c>
      <c r="L204" s="1" t="n">
        <f aca="false">SUM(M204:R204)</f>
        <v>41</v>
      </c>
      <c r="M204" s="1" t="n">
        <v>1</v>
      </c>
      <c r="P204" s="1" t="n">
        <v>40</v>
      </c>
      <c r="S204" s="1" t="n">
        <v>1</v>
      </c>
      <c r="X204" s="14" t="n">
        <v>153550.02</v>
      </c>
      <c r="AA204" s="1" t="s">
        <v>123</v>
      </c>
    </row>
    <row r="205" customFormat="false" ht="14.4" hidden="false" customHeight="false" outlineLevel="0" collapsed="false">
      <c r="A205" s="1" t="n">
        <v>79</v>
      </c>
      <c r="B205" s="61" t="n">
        <v>43185</v>
      </c>
      <c r="C205" s="1" t="s">
        <v>49</v>
      </c>
      <c r="F205" s="1" t="s">
        <v>111</v>
      </c>
      <c r="G205" s="1" t="n">
        <f aca="false">SUM(H205:J205)</f>
        <v>0</v>
      </c>
      <c r="L205" s="1" t="n">
        <f aca="false">SUM(M205:R205)</f>
        <v>0</v>
      </c>
      <c r="U205" s="1" t="n">
        <v>1</v>
      </c>
      <c r="X205" s="14"/>
      <c r="AA205" s="1" t="s">
        <v>123</v>
      </c>
    </row>
    <row r="206" customFormat="false" ht="14.4" hidden="false" customHeight="false" outlineLevel="0" collapsed="false">
      <c r="A206" s="1" t="n">
        <v>79</v>
      </c>
      <c r="B206" s="61" t="n">
        <v>43185</v>
      </c>
      <c r="C206" s="1" t="s">
        <v>49</v>
      </c>
      <c r="F206" s="1" t="s">
        <v>158</v>
      </c>
      <c r="G206" s="1" t="n">
        <f aca="false">SUM(H206:J206)</f>
        <v>0</v>
      </c>
      <c r="K206" s="1" t="n">
        <v>1</v>
      </c>
      <c r="L206" s="1" t="n">
        <f aca="false">SUM(M206:R206)</f>
        <v>0</v>
      </c>
      <c r="X206" s="14"/>
      <c r="AA206" s="1" t="s">
        <v>123</v>
      </c>
    </row>
    <row r="207" customFormat="false" ht="14.4" hidden="false" customHeight="false" outlineLevel="0" collapsed="false">
      <c r="A207" s="1" t="n">
        <v>80</v>
      </c>
      <c r="B207" s="61" t="n">
        <v>43187</v>
      </c>
      <c r="C207" s="1" t="s">
        <v>67</v>
      </c>
      <c r="F207" s="1" t="s">
        <v>96</v>
      </c>
      <c r="G207" s="1" t="n">
        <v>25</v>
      </c>
      <c r="H207" s="1" t="n">
        <v>25</v>
      </c>
      <c r="K207" s="1" t="n">
        <v>1</v>
      </c>
      <c r="L207" s="1" t="n">
        <f aca="false">SUM(M207:R207)</f>
        <v>29</v>
      </c>
      <c r="M207" s="1" t="n">
        <v>1</v>
      </c>
      <c r="P207" s="1" t="n">
        <v>28</v>
      </c>
      <c r="S207" s="1" t="n">
        <v>2</v>
      </c>
      <c r="T207" s="1" t="n">
        <v>5</v>
      </c>
      <c r="U207" s="1" t="n">
        <v>1</v>
      </c>
      <c r="X207" s="14" t="n">
        <v>47974.43</v>
      </c>
      <c r="Y207" s="13" t="s">
        <v>219</v>
      </c>
      <c r="AA207" s="1" t="s">
        <v>125</v>
      </c>
    </row>
    <row r="208" customFormat="false" ht="14.4" hidden="false" customHeight="false" outlineLevel="0" collapsed="false">
      <c r="A208" s="1" t="n">
        <v>80</v>
      </c>
      <c r="B208" s="61" t="n">
        <v>43187</v>
      </c>
      <c r="C208" s="1" t="s">
        <v>67</v>
      </c>
      <c r="F208" s="1" t="s">
        <v>88</v>
      </c>
      <c r="G208" s="1" t="n">
        <v>6</v>
      </c>
      <c r="H208" s="1" t="n">
        <v>6</v>
      </c>
      <c r="L208" s="1" t="n">
        <f aca="false">SUM(M208:R208)</f>
        <v>0</v>
      </c>
      <c r="X208" s="14"/>
      <c r="Y208" s="13" t="s">
        <v>219</v>
      </c>
      <c r="AA208" s="1" t="s">
        <v>125</v>
      </c>
    </row>
    <row r="209" customFormat="false" ht="14.4" hidden="false" customHeight="false" outlineLevel="0" collapsed="false">
      <c r="A209" s="1" t="n">
        <v>80</v>
      </c>
      <c r="B209" s="61" t="n">
        <v>43187</v>
      </c>
      <c r="C209" s="1" t="s">
        <v>67</v>
      </c>
      <c r="F209" s="1" t="s">
        <v>67</v>
      </c>
      <c r="L209" s="1" t="n">
        <f aca="false">SUM(M209:R209)</f>
        <v>0</v>
      </c>
      <c r="X209" s="14"/>
      <c r="Y209" s="13" t="s">
        <v>219</v>
      </c>
      <c r="AA209" s="1" t="s">
        <v>125</v>
      </c>
    </row>
    <row r="210" customFormat="false" ht="14.4" hidden="false" customHeight="false" outlineLevel="0" collapsed="false">
      <c r="A210" s="1" t="n">
        <v>80</v>
      </c>
      <c r="B210" s="61" t="n">
        <v>43187</v>
      </c>
      <c r="C210" s="1" t="s">
        <v>67</v>
      </c>
      <c r="F210" s="1" t="s">
        <v>110</v>
      </c>
      <c r="L210" s="1" t="n">
        <f aca="false">SUM(M210:R210)</f>
        <v>0</v>
      </c>
      <c r="U210" s="1" t="n">
        <v>1</v>
      </c>
      <c r="X210" s="14"/>
      <c r="Y210" s="13" t="s">
        <v>219</v>
      </c>
      <c r="AA210" s="1" t="s">
        <v>125</v>
      </c>
    </row>
    <row r="211" customFormat="false" ht="14.4" hidden="false" customHeight="false" outlineLevel="0" collapsed="false">
      <c r="A211" s="1" t="n">
        <v>81</v>
      </c>
      <c r="B211" s="61" t="n">
        <v>43187</v>
      </c>
      <c r="C211" s="1" t="s">
        <v>69</v>
      </c>
      <c r="D211" s="1" t="s">
        <v>70</v>
      </c>
      <c r="E211" s="1" t="s">
        <v>68</v>
      </c>
      <c r="F211" s="1" t="s">
        <v>87</v>
      </c>
      <c r="G211" s="1" t="n">
        <f aca="false">SUM(H211:J211)</f>
        <v>15</v>
      </c>
      <c r="H211" s="1" t="n">
        <v>15</v>
      </c>
      <c r="L211" s="1" t="n">
        <f aca="false">SUM(M211:R211)</f>
        <v>37</v>
      </c>
      <c r="M211" s="1" t="n">
        <v>1</v>
      </c>
      <c r="P211" s="1" t="n">
        <v>36</v>
      </c>
      <c r="S211" s="1" t="n">
        <v>2</v>
      </c>
      <c r="U211" s="1" t="n">
        <v>1</v>
      </c>
      <c r="X211" s="14" t="n">
        <v>64015.92</v>
      </c>
      <c r="AA211" s="1" t="s">
        <v>123</v>
      </c>
    </row>
    <row r="212" customFormat="false" ht="14.4" hidden="false" customHeight="false" outlineLevel="0" collapsed="false">
      <c r="A212" s="1" t="n">
        <v>81</v>
      </c>
      <c r="B212" s="61" t="n">
        <v>43188</v>
      </c>
      <c r="C212" s="1" t="s">
        <v>69</v>
      </c>
      <c r="D212" s="1" t="s">
        <v>70</v>
      </c>
      <c r="E212" s="1" t="s">
        <v>68</v>
      </c>
      <c r="F212" s="1" t="s">
        <v>99</v>
      </c>
      <c r="G212" s="1" t="n">
        <f aca="false">SUM(H212:J212)</f>
        <v>1</v>
      </c>
      <c r="H212" s="1" t="n">
        <v>1</v>
      </c>
      <c r="L212" s="1" t="n">
        <f aca="false">SUM(M212:R212)</f>
        <v>3</v>
      </c>
      <c r="M212" s="1" t="n">
        <v>1</v>
      </c>
      <c r="P212" s="1" t="n">
        <v>2</v>
      </c>
      <c r="S212" s="1" t="n">
        <v>1</v>
      </c>
      <c r="U212" s="1" t="n">
        <v>1</v>
      </c>
      <c r="X212" s="14" t="n">
        <v>630.78</v>
      </c>
      <c r="AA212" s="1" t="s">
        <v>123</v>
      </c>
    </row>
    <row r="213" customFormat="false" ht="14.4" hidden="false" customHeight="false" outlineLevel="0" collapsed="false">
      <c r="A213" s="1" t="n">
        <v>82</v>
      </c>
      <c r="B213" s="61" t="n">
        <v>43187</v>
      </c>
      <c r="C213" s="1" t="s">
        <v>50</v>
      </c>
      <c r="F213" s="1" t="s">
        <v>97</v>
      </c>
      <c r="G213" s="1" t="n">
        <f aca="false">SUM(H213:J213)</f>
        <v>50</v>
      </c>
      <c r="H213" s="1" t="n">
        <v>50</v>
      </c>
      <c r="L213" s="1" t="n">
        <f aca="false">SUM(M213:R213)</f>
        <v>57</v>
      </c>
      <c r="M213" s="1" t="n">
        <v>1</v>
      </c>
      <c r="P213" s="1" t="n">
        <v>56</v>
      </c>
      <c r="S213" s="1" t="n">
        <v>2</v>
      </c>
      <c r="X213" s="14" t="n">
        <v>144881</v>
      </c>
      <c r="AA213" s="1" t="s">
        <v>123</v>
      </c>
    </row>
    <row r="214" customFormat="false" ht="14.4" hidden="false" customHeight="false" outlineLevel="0" collapsed="false">
      <c r="A214" s="1" t="n">
        <v>82</v>
      </c>
      <c r="B214" s="61" t="n">
        <v>43187</v>
      </c>
      <c r="C214" s="1" t="s">
        <v>50</v>
      </c>
      <c r="F214" s="1" t="s">
        <v>111</v>
      </c>
      <c r="G214" s="1" t="n">
        <f aca="false">SUM(H214:J214)</f>
        <v>0</v>
      </c>
      <c r="L214" s="1" t="n">
        <f aca="false">SUM(M214:R214)</f>
        <v>0</v>
      </c>
      <c r="U214" s="1" t="n">
        <v>1</v>
      </c>
      <c r="X214" s="14"/>
      <c r="AA214" s="1" t="s">
        <v>123</v>
      </c>
    </row>
    <row r="215" customFormat="false" ht="14.4" hidden="false" customHeight="false" outlineLevel="0" collapsed="false">
      <c r="A215" s="1" t="n">
        <v>83</v>
      </c>
      <c r="B215" s="61" t="n">
        <v>43187</v>
      </c>
      <c r="C215" s="1" t="s">
        <v>65</v>
      </c>
      <c r="F215" s="1" t="s">
        <v>116</v>
      </c>
      <c r="G215" s="1" t="n">
        <f aca="false">SUM(H215:J215)</f>
        <v>5</v>
      </c>
      <c r="H215" s="1" t="n">
        <v>5</v>
      </c>
      <c r="L215" s="1" t="n">
        <f aca="false">SUM(M215:R215)</f>
        <v>16</v>
      </c>
      <c r="M215" s="1" t="n">
        <v>1</v>
      </c>
      <c r="P215" s="1" t="n">
        <v>15</v>
      </c>
      <c r="S215" s="1" t="n">
        <v>2</v>
      </c>
      <c r="U215" s="1" t="n">
        <v>1</v>
      </c>
      <c r="X215" s="14" t="n">
        <v>114549.09</v>
      </c>
      <c r="Y215" s="1" t="s">
        <v>220</v>
      </c>
      <c r="AA215" s="1" t="s">
        <v>124</v>
      </c>
    </row>
    <row r="216" customFormat="false" ht="14.4" hidden="false" customHeight="false" outlineLevel="0" collapsed="false">
      <c r="A216" s="1" t="n">
        <v>84</v>
      </c>
      <c r="B216" s="61" t="n">
        <v>43188</v>
      </c>
      <c r="C216" s="1" t="s">
        <v>70</v>
      </c>
      <c r="F216" s="1" t="s">
        <v>97</v>
      </c>
      <c r="G216" s="1" t="n">
        <v>57</v>
      </c>
      <c r="H216" s="1" t="n">
        <v>57</v>
      </c>
      <c r="K216" s="1" t="n">
        <v>1</v>
      </c>
      <c r="L216" s="1" t="n">
        <f aca="false">SUM(M216:R216)</f>
        <v>18</v>
      </c>
      <c r="M216" s="1" t="n">
        <v>1</v>
      </c>
      <c r="P216" s="1" t="n">
        <v>17</v>
      </c>
      <c r="T216" s="1" t="n">
        <v>2</v>
      </c>
      <c r="X216" s="14" t="n">
        <v>43893.13</v>
      </c>
      <c r="Y216" s="1" t="s">
        <v>221</v>
      </c>
      <c r="AA216" s="1" t="s">
        <v>125</v>
      </c>
    </row>
    <row r="217" customFormat="false" ht="14.4" hidden="false" customHeight="false" outlineLevel="0" collapsed="false">
      <c r="A217" s="1" t="n">
        <v>84</v>
      </c>
      <c r="B217" s="61" t="n">
        <v>43188</v>
      </c>
      <c r="C217" s="1" t="s">
        <v>70</v>
      </c>
      <c r="F217" s="1" t="s">
        <v>107</v>
      </c>
      <c r="L217" s="1" t="n">
        <f aca="false">SUM(M217:R217)</f>
        <v>0</v>
      </c>
      <c r="U217" s="1" t="n">
        <v>2</v>
      </c>
      <c r="X217" s="14"/>
      <c r="Y217" s="1" t="s">
        <v>221</v>
      </c>
      <c r="AA217" s="1" t="s">
        <v>125</v>
      </c>
    </row>
    <row r="218" customFormat="false" ht="14.4" hidden="false" customHeight="false" outlineLevel="0" collapsed="false">
      <c r="A218" s="1" t="n">
        <v>85</v>
      </c>
      <c r="B218" s="61" t="n">
        <v>43193</v>
      </c>
      <c r="C218" s="1" t="s">
        <v>63</v>
      </c>
      <c r="F218" s="1" t="s">
        <v>97</v>
      </c>
      <c r="G218" s="1" t="n">
        <v>50</v>
      </c>
      <c r="H218" s="1" t="n">
        <v>50</v>
      </c>
      <c r="K218" s="1" t="n">
        <v>1</v>
      </c>
      <c r="L218" s="1" t="n">
        <f aca="false">SUM(M218:R218)</f>
        <v>33</v>
      </c>
      <c r="M218" s="1" t="n">
        <v>1</v>
      </c>
      <c r="P218" s="1" t="n">
        <v>32</v>
      </c>
      <c r="X218" s="14" t="n">
        <v>145872.78</v>
      </c>
      <c r="Y218" s="13" t="s">
        <v>222</v>
      </c>
      <c r="AA218" s="1" t="s">
        <v>125</v>
      </c>
    </row>
    <row r="219" customFormat="false" ht="14.4" hidden="false" customHeight="false" outlineLevel="0" collapsed="false">
      <c r="A219" s="1" t="n">
        <v>85</v>
      </c>
      <c r="B219" s="61" t="n">
        <v>43193</v>
      </c>
      <c r="C219" s="1" t="s">
        <v>63</v>
      </c>
      <c r="F219" s="13" t="s">
        <v>116</v>
      </c>
      <c r="G219" s="1" t="n">
        <v>4</v>
      </c>
      <c r="H219" s="13" t="n">
        <v>4</v>
      </c>
      <c r="L219" s="1" t="n">
        <f aca="false">SUM(M219:R219)</f>
        <v>0</v>
      </c>
      <c r="X219" s="14"/>
      <c r="Y219" s="13" t="s">
        <v>222</v>
      </c>
      <c r="AA219" s="1" t="s">
        <v>125</v>
      </c>
    </row>
    <row r="220" customFormat="false" ht="14.4" hidden="false" customHeight="false" outlineLevel="0" collapsed="false">
      <c r="A220" s="1" t="n">
        <v>85</v>
      </c>
      <c r="B220" s="61" t="n">
        <v>43193</v>
      </c>
      <c r="C220" s="1" t="s">
        <v>63</v>
      </c>
      <c r="F220" s="13" t="s">
        <v>63</v>
      </c>
      <c r="H220" s="13"/>
      <c r="L220" s="1" t="n">
        <f aca="false">SUM(M220:R220)</f>
        <v>0</v>
      </c>
      <c r="X220" s="14"/>
      <c r="Y220" s="13" t="s">
        <v>222</v>
      </c>
      <c r="AA220" s="1" t="s">
        <v>125</v>
      </c>
    </row>
    <row r="221" customFormat="false" ht="14.4" hidden="false" customHeight="false" outlineLevel="0" collapsed="false">
      <c r="A221" s="1" t="n">
        <v>85</v>
      </c>
      <c r="B221" s="61" t="n">
        <v>43193</v>
      </c>
      <c r="C221" s="1" t="s">
        <v>63</v>
      </c>
      <c r="F221" s="13" t="s">
        <v>87</v>
      </c>
      <c r="L221" s="1" t="n">
        <f aca="false">SUM(M221:R221)</f>
        <v>0</v>
      </c>
      <c r="U221" s="1" t="n">
        <v>1</v>
      </c>
      <c r="X221" s="14"/>
      <c r="Y221" s="13" t="s">
        <v>222</v>
      </c>
      <c r="AA221" s="1" t="s">
        <v>125</v>
      </c>
    </row>
    <row r="222" customFormat="false" ht="14.4" hidden="false" customHeight="false" outlineLevel="0" collapsed="false">
      <c r="A222" s="1" t="n">
        <v>86</v>
      </c>
      <c r="B222" s="61" t="n">
        <v>43194</v>
      </c>
      <c r="C222" s="1" t="s">
        <v>67</v>
      </c>
      <c r="F222" s="1" t="s">
        <v>96</v>
      </c>
      <c r="G222" s="1" t="n">
        <v>23</v>
      </c>
      <c r="H222" s="1" t="n">
        <v>23</v>
      </c>
      <c r="K222" s="1" t="n">
        <v>1</v>
      </c>
      <c r="L222" s="1" t="n">
        <f aca="false">SUM(M222:R222)</f>
        <v>30</v>
      </c>
      <c r="M222" s="1" t="n">
        <v>1</v>
      </c>
      <c r="P222" s="1" t="n">
        <v>29</v>
      </c>
      <c r="S222" s="1" t="n">
        <v>2</v>
      </c>
      <c r="T222" s="1" t="n">
        <v>2</v>
      </c>
      <c r="X222" s="14" t="n">
        <v>45273.58</v>
      </c>
      <c r="Y222" s="13" t="s">
        <v>223</v>
      </c>
      <c r="AA222" s="1" t="s">
        <v>125</v>
      </c>
    </row>
    <row r="223" customFormat="false" ht="14.4" hidden="false" customHeight="false" outlineLevel="0" collapsed="false">
      <c r="A223" s="1" t="n">
        <v>86</v>
      </c>
      <c r="B223" s="61" t="n">
        <v>43194</v>
      </c>
      <c r="C223" s="1" t="s">
        <v>67</v>
      </c>
      <c r="F223" s="1" t="s">
        <v>88</v>
      </c>
      <c r="G223" s="1" t="n">
        <v>6</v>
      </c>
      <c r="H223" s="1" t="n">
        <v>6</v>
      </c>
      <c r="L223" s="1" t="n">
        <f aca="false">SUM(M223:R223)</f>
        <v>0</v>
      </c>
      <c r="X223" s="14"/>
      <c r="Y223" s="13" t="s">
        <v>223</v>
      </c>
      <c r="AA223" s="1" t="s">
        <v>125</v>
      </c>
    </row>
    <row r="224" customFormat="false" ht="14.4" hidden="false" customHeight="false" outlineLevel="0" collapsed="false">
      <c r="A224" s="1" t="n">
        <v>86</v>
      </c>
      <c r="B224" s="61" t="n">
        <v>43194</v>
      </c>
      <c r="C224" s="1" t="s">
        <v>67</v>
      </c>
      <c r="F224" s="1" t="s">
        <v>67</v>
      </c>
      <c r="L224" s="1" t="n">
        <f aca="false">SUM(M224:R224)</f>
        <v>0</v>
      </c>
      <c r="X224" s="14"/>
      <c r="Y224" s="13" t="s">
        <v>223</v>
      </c>
      <c r="AA224" s="1" t="s">
        <v>125</v>
      </c>
    </row>
    <row r="225" customFormat="false" ht="14.4" hidden="false" customHeight="false" outlineLevel="0" collapsed="false">
      <c r="A225" s="1" t="n">
        <v>86</v>
      </c>
      <c r="B225" s="61" t="n">
        <v>43194</v>
      </c>
      <c r="C225" s="1" t="s">
        <v>67</v>
      </c>
      <c r="F225" s="1" t="s">
        <v>87</v>
      </c>
      <c r="L225" s="1" t="n">
        <f aca="false">SUM(M225:R225)</f>
        <v>0</v>
      </c>
      <c r="U225" s="1" t="n">
        <v>1</v>
      </c>
      <c r="X225" s="14"/>
      <c r="Y225" s="13" t="s">
        <v>223</v>
      </c>
      <c r="AA225" s="1" t="s">
        <v>125</v>
      </c>
    </row>
    <row r="226" customFormat="false" ht="14.4" hidden="false" customHeight="false" outlineLevel="0" collapsed="false">
      <c r="A226" s="1" t="n">
        <v>87</v>
      </c>
      <c r="B226" s="61" t="n">
        <v>43195</v>
      </c>
      <c r="C226" s="1" t="s">
        <v>62</v>
      </c>
      <c r="F226" s="1" t="s">
        <v>97</v>
      </c>
      <c r="G226" s="1" t="n">
        <f aca="false">SUM(H226:J226)</f>
        <v>55</v>
      </c>
      <c r="H226" s="1" t="n">
        <v>55</v>
      </c>
      <c r="L226" s="1" t="n">
        <f aca="false">SUM(M226:R226)</f>
        <v>55</v>
      </c>
      <c r="M226" s="1" t="n">
        <v>1</v>
      </c>
      <c r="P226" s="1" t="n">
        <v>54</v>
      </c>
      <c r="S226" s="1" t="n">
        <v>2</v>
      </c>
      <c r="X226" s="14" t="n">
        <v>116608.52</v>
      </c>
      <c r="AA226" s="1" t="s">
        <v>123</v>
      </c>
    </row>
    <row r="227" customFormat="false" ht="14.4" hidden="false" customHeight="false" outlineLevel="0" collapsed="false">
      <c r="A227" s="1" t="n">
        <v>87</v>
      </c>
      <c r="B227" s="61" t="n">
        <v>43195</v>
      </c>
      <c r="C227" s="1" t="s">
        <v>62</v>
      </c>
      <c r="F227" s="1" t="s">
        <v>87</v>
      </c>
      <c r="G227" s="1" t="n">
        <f aca="false">SUM(H227:J227)</f>
        <v>0</v>
      </c>
      <c r="L227" s="1" t="n">
        <f aca="false">SUM(M227:R227)</f>
        <v>0</v>
      </c>
      <c r="U227" s="1" t="n">
        <v>1</v>
      </c>
      <c r="X227" s="14"/>
      <c r="AA227" s="1" t="s">
        <v>123</v>
      </c>
    </row>
    <row r="228" customFormat="false" ht="14.4" hidden="false" customHeight="false" outlineLevel="0" collapsed="false">
      <c r="A228" s="1" t="n">
        <v>88</v>
      </c>
      <c r="B228" s="61" t="n">
        <v>43195</v>
      </c>
      <c r="C228" s="1" t="s">
        <v>66</v>
      </c>
      <c r="F228" s="1" t="s">
        <v>102</v>
      </c>
      <c r="G228" s="1" t="n">
        <f aca="false">SUM(H228:J228)</f>
        <v>27</v>
      </c>
      <c r="H228" s="1" t="n">
        <v>27</v>
      </c>
      <c r="L228" s="1" t="n">
        <f aca="false">SUM(M228:R228)</f>
        <v>67</v>
      </c>
      <c r="M228" s="1" t="n">
        <v>1</v>
      </c>
      <c r="P228" s="1" t="n">
        <v>66</v>
      </c>
      <c r="S228" s="1" t="n">
        <v>2</v>
      </c>
      <c r="X228" s="14" t="n">
        <v>59085</v>
      </c>
      <c r="Y228" s="1" t="s">
        <v>224</v>
      </c>
      <c r="AA228" s="1" t="s">
        <v>124</v>
      </c>
    </row>
    <row r="229" customFormat="false" ht="14.4" hidden="false" customHeight="false" outlineLevel="0" collapsed="false">
      <c r="A229" s="1" t="n">
        <v>89</v>
      </c>
      <c r="B229" s="61" t="n">
        <v>43199</v>
      </c>
      <c r="C229" s="1" t="s">
        <v>49</v>
      </c>
      <c r="F229" s="1" t="s">
        <v>115</v>
      </c>
      <c r="G229" s="1" t="n">
        <f aca="false">SUM(H229:J229)</f>
        <v>10</v>
      </c>
      <c r="H229" s="1" t="n">
        <v>10</v>
      </c>
      <c r="L229" s="1" t="n">
        <f aca="false">SUM(M229:R229)</f>
        <v>36</v>
      </c>
      <c r="M229" s="1" t="n">
        <v>2</v>
      </c>
      <c r="P229" s="1" t="n">
        <v>34</v>
      </c>
      <c r="S229" s="1" t="n">
        <v>2</v>
      </c>
      <c r="T229" s="1" t="n">
        <v>1</v>
      </c>
      <c r="U229" s="1" t="n">
        <v>2</v>
      </c>
      <c r="X229" s="14" t="n">
        <v>437048.3</v>
      </c>
      <c r="AA229" s="1" t="s">
        <v>123</v>
      </c>
    </row>
    <row r="230" customFormat="false" ht="14.4" hidden="false" customHeight="false" outlineLevel="0" collapsed="false">
      <c r="A230" s="1" t="n">
        <v>89</v>
      </c>
      <c r="B230" s="61" t="n">
        <v>43199</v>
      </c>
      <c r="C230" s="1" t="s">
        <v>49</v>
      </c>
      <c r="F230" s="1" t="s">
        <v>87</v>
      </c>
      <c r="G230" s="1" t="n">
        <f aca="false">SUM(H230:J230)</f>
        <v>17</v>
      </c>
      <c r="H230" s="1" t="n">
        <v>17</v>
      </c>
      <c r="L230" s="1" t="n">
        <f aca="false">SUM(M230:R230)</f>
        <v>40</v>
      </c>
      <c r="M230" s="1" t="n">
        <v>1</v>
      </c>
      <c r="P230" s="1" t="n">
        <v>39</v>
      </c>
      <c r="U230" s="1" t="n">
        <v>1</v>
      </c>
      <c r="X230" s="14" t="n">
        <v>4310.69</v>
      </c>
      <c r="AA230" s="1" t="s">
        <v>123</v>
      </c>
    </row>
    <row r="231" customFormat="false" ht="14.4" hidden="false" customHeight="false" outlineLevel="0" collapsed="false">
      <c r="A231" s="1" t="n">
        <v>89</v>
      </c>
      <c r="B231" s="61" t="n">
        <v>43199</v>
      </c>
      <c r="C231" s="1" t="s">
        <v>49</v>
      </c>
      <c r="F231" s="1" t="s">
        <v>95</v>
      </c>
      <c r="G231" s="1" t="n">
        <f aca="false">SUM(H231:J231)</f>
        <v>0</v>
      </c>
      <c r="L231" s="1" t="n">
        <f aca="false">SUM(M231:R231)</f>
        <v>0</v>
      </c>
      <c r="U231" s="1" t="n">
        <v>1</v>
      </c>
      <c r="X231" s="14"/>
      <c r="AA231" s="1" t="s">
        <v>123</v>
      </c>
    </row>
    <row r="232" customFormat="false" ht="14.4" hidden="false" customHeight="false" outlineLevel="0" collapsed="false">
      <c r="A232" s="1" t="n">
        <v>89</v>
      </c>
      <c r="B232" s="61" t="n">
        <v>43199</v>
      </c>
      <c r="C232" s="1" t="s">
        <v>49</v>
      </c>
      <c r="F232" s="1" t="s">
        <v>158</v>
      </c>
      <c r="G232" s="1" t="n">
        <f aca="false">SUM(H232:J232)</f>
        <v>0</v>
      </c>
      <c r="K232" s="1" t="n">
        <v>1</v>
      </c>
      <c r="L232" s="1" t="n">
        <f aca="false">SUM(M232:R232)</f>
        <v>0</v>
      </c>
      <c r="X232" s="14"/>
      <c r="AA232" s="1" t="s">
        <v>123</v>
      </c>
    </row>
    <row r="233" customFormat="false" ht="14.4" hidden="false" customHeight="false" outlineLevel="0" collapsed="false">
      <c r="A233" s="1" t="n">
        <v>90</v>
      </c>
      <c r="B233" s="61" t="n">
        <v>43200</v>
      </c>
      <c r="C233" s="1" t="s">
        <v>48</v>
      </c>
      <c r="D233" s="1" t="s">
        <v>56</v>
      </c>
      <c r="F233" s="1" t="s">
        <v>97</v>
      </c>
      <c r="G233" s="1" t="n">
        <f aca="false">SUM(H233:J233)</f>
        <v>9</v>
      </c>
      <c r="H233" s="1" t="n">
        <v>9</v>
      </c>
      <c r="L233" s="1" t="n">
        <f aca="false">SUM(M233:R233)</f>
        <v>31</v>
      </c>
      <c r="M233" s="1" t="n">
        <v>1</v>
      </c>
      <c r="P233" s="1" t="n">
        <v>30</v>
      </c>
      <c r="X233" s="14" t="n">
        <v>174243.17</v>
      </c>
      <c r="AA233" s="1" t="s">
        <v>123</v>
      </c>
    </row>
    <row r="234" customFormat="false" ht="14.4" hidden="false" customHeight="false" outlineLevel="0" collapsed="false">
      <c r="A234" s="1" t="n">
        <v>90</v>
      </c>
      <c r="B234" s="61" t="n">
        <v>43200</v>
      </c>
      <c r="C234" s="1" t="s">
        <v>48</v>
      </c>
      <c r="D234" s="1" t="s">
        <v>56</v>
      </c>
      <c r="F234" s="1" t="s">
        <v>116</v>
      </c>
      <c r="G234" s="1" t="n">
        <f aca="false">SUM(H234:J234)</f>
        <v>1</v>
      </c>
      <c r="H234" s="1" t="n">
        <v>1</v>
      </c>
      <c r="L234" s="1" t="n">
        <f aca="false">SUM(M234:R234)</f>
        <v>4</v>
      </c>
      <c r="M234" s="1" t="n">
        <v>1</v>
      </c>
      <c r="P234" s="1" t="n">
        <v>3</v>
      </c>
      <c r="X234" s="14" t="n">
        <v>13024.08</v>
      </c>
      <c r="AA234" s="1" t="s">
        <v>123</v>
      </c>
    </row>
    <row r="235" customFormat="false" ht="14.4" hidden="false" customHeight="false" outlineLevel="0" collapsed="false">
      <c r="A235" s="1" t="n">
        <v>90</v>
      </c>
      <c r="B235" s="61" t="n">
        <v>43200</v>
      </c>
      <c r="C235" s="1" t="s">
        <v>48</v>
      </c>
      <c r="D235" s="1" t="s">
        <v>56</v>
      </c>
      <c r="F235" s="1" t="s">
        <v>107</v>
      </c>
      <c r="G235" s="1" t="n">
        <f aca="false">SUM(H235:J235)</f>
        <v>0</v>
      </c>
      <c r="L235" s="1" t="n">
        <f aca="false">SUM(M235:R235)</f>
        <v>0</v>
      </c>
      <c r="U235" s="1" t="n">
        <v>1</v>
      </c>
      <c r="X235" s="14"/>
      <c r="AA235" s="1" t="s">
        <v>123</v>
      </c>
    </row>
    <row r="236" customFormat="false" ht="14.4" hidden="false" customHeight="false" outlineLevel="0" collapsed="false">
      <c r="A236" s="1" t="n">
        <v>90</v>
      </c>
      <c r="B236" s="61" t="n">
        <v>43200</v>
      </c>
      <c r="C236" s="1" t="s">
        <v>48</v>
      </c>
      <c r="D236" s="1" t="s">
        <v>56</v>
      </c>
      <c r="F236" s="1" t="s">
        <v>158</v>
      </c>
      <c r="G236" s="1" t="n">
        <f aca="false">SUM(H236:J236)</f>
        <v>0</v>
      </c>
      <c r="K236" s="1" t="n">
        <v>1</v>
      </c>
      <c r="L236" s="1" t="n">
        <f aca="false">SUM(M236:R236)</f>
        <v>0</v>
      </c>
      <c r="X236" s="14"/>
      <c r="AA236" s="1" t="s">
        <v>123</v>
      </c>
    </row>
    <row r="237" customFormat="false" ht="14.4" hidden="false" customHeight="false" outlineLevel="0" collapsed="false">
      <c r="A237" s="1" t="n">
        <v>91</v>
      </c>
      <c r="B237" s="61" t="n">
        <v>43200</v>
      </c>
      <c r="C237" s="1" t="s">
        <v>60</v>
      </c>
      <c r="D237" s="1" t="s">
        <v>59</v>
      </c>
      <c r="F237" s="1" t="s">
        <v>116</v>
      </c>
      <c r="G237" s="1" t="n">
        <f aca="false">SUM(H237:J237)</f>
        <v>6</v>
      </c>
      <c r="H237" s="1" t="n">
        <v>1</v>
      </c>
      <c r="I237" s="1" t="n">
        <v>5</v>
      </c>
      <c r="K237" s="1" t="n">
        <v>1</v>
      </c>
      <c r="L237" s="1" t="n">
        <f aca="false">SUM(M237:R237)</f>
        <v>20</v>
      </c>
      <c r="M237" s="1" t="n">
        <v>1</v>
      </c>
      <c r="P237" s="1" t="n">
        <v>19</v>
      </c>
      <c r="S237" s="1" t="n">
        <v>2</v>
      </c>
      <c r="T237" s="1" t="n">
        <v>1</v>
      </c>
      <c r="X237" s="14" t="n">
        <v>165189.6</v>
      </c>
      <c r="Y237" s="1" t="s">
        <v>225</v>
      </c>
      <c r="AA237" s="1" t="s">
        <v>124</v>
      </c>
    </row>
    <row r="238" customFormat="false" ht="14.4" hidden="false" customHeight="false" outlineLevel="0" collapsed="false">
      <c r="A238" s="1" t="n">
        <v>92</v>
      </c>
      <c r="B238" s="61" t="n">
        <v>43200</v>
      </c>
      <c r="C238" s="1" t="s">
        <v>52</v>
      </c>
      <c r="F238" s="1" t="s">
        <v>97</v>
      </c>
      <c r="G238" s="1" t="n">
        <f aca="false">SUM(H238:J238)</f>
        <v>31</v>
      </c>
      <c r="H238" s="1" t="n">
        <v>31</v>
      </c>
      <c r="L238" s="1" t="n">
        <f aca="false">SUM(M238:R238)</f>
        <v>41</v>
      </c>
      <c r="M238" s="1" t="n">
        <v>1</v>
      </c>
      <c r="P238" s="1" t="n">
        <v>40</v>
      </c>
      <c r="S238" s="1" t="n">
        <v>2</v>
      </c>
      <c r="X238" s="14" t="n">
        <v>306302.56</v>
      </c>
      <c r="Y238" s="1" t="s">
        <v>226</v>
      </c>
      <c r="AA238" s="1" t="s">
        <v>124</v>
      </c>
    </row>
    <row r="239" customFormat="false" ht="14.4" hidden="false" customHeight="false" outlineLevel="0" collapsed="false">
      <c r="A239" s="1" t="n">
        <v>93</v>
      </c>
      <c r="B239" s="61" t="n">
        <v>43201</v>
      </c>
      <c r="C239" s="1" t="s">
        <v>67</v>
      </c>
      <c r="F239" s="1" t="s">
        <v>96</v>
      </c>
      <c r="G239" s="1" t="n">
        <v>24</v>
      </c>
      <c r="H239" s="1" t="n">
        <v>24</v>
      </c>
      <c r="K239" s="1" t="n">
        <v>2</v>
      </c>
      <c r="L239" s="1" t="n">
        <f aca="false">SUM(M239:R239)</f>
        <v>30</v>
      </c>
      <c r="M239" s="1" t="n">
        <v>1</v>
      </c>
      <c r="P239" s="1" t="n">
        <v>29</v>
      </c>
      <c r="S239" s="1" t="n">
        <v>2</v>
      </c>
      <c r="T239" s="1" t="n">
        <v>3</v>
      </c>
      <c r="X239" s="14" t="n">
        <v>46602.52</v>
      </c>
      <c r="Y239" s="13" t="s">
        <v>227</v>
      </c>
      <c r="AA239" s="1" t="s">
        <v>125</v>
      </c>
    </row>
    <row r="240" customFormat="false" ht="14.4" hidden="false" customHeight="false" outlineLevel="0" collapsed="false">
      <c r="A240" s="1" t="n">
        <v>93</v>
      </c>
      <c r="B240" s="61" t="n">
        <v>43201</v>
      </c>
      <c r="C240" s="1" t="s">
        <v>67</v>
      </c>
      <c r="F240" s="1" t="s">
        <v>88</v>
      </c>
      <c r="G240" s="1" t="n">
        <v>6</v>
      </c>
      <c r="H240" s="1" t="n">
        <v>6</v>
      </c>
      <c r="L240" s="1" t="n">
        <f aca="false">SUM(M240:R240)</f>
        <v>0</v>
      </c>
      <c r="X240" s="14"/>
      <c r="Y240" s="13" t="s">
        <v>227</v>
      </c>
      <c r="AA240" s="1" t="s">
        <v>125</v>
      </c>
    </row>
    <row r="241" customFormat="false" ht="14.4" hidden="false" customHeight="false" outlineLevel="0" collapsed="false">
      <c r="A241" s="1" t="n">
        <v>93</v>
      </c>
      <c r="B241" s="61" t="n">
        <v>43201</v>
      </c>
      <c r="C241" s="1" t="s">
        <v>67</v>
      </c>
      <c r="F241" s="1" t="s">
        <v>67</v>
      </c>
      <c r="L241" s="1" t="n">
        <f aca="false">SUM(M241:R241)</f>
        <v>0</v>
      </c>
      <c r="X241" s="14"/>
      <c r="Y241" s="13" t="s">
        <v>227</v>
      </c>
      <c r="AA241" s="1" t="s">
        <v>125</v>
      </c>
    </row>
    <row r="242" customFormat="false" ht="14.4" hidden="false" customHeight="false" outlineLevel="0" collapsed="false">
      <c r="A242" s="1" t="n">
        <v>93</v>
      </c>
      <c r="B242" s="61" t="n">
        <v>43201</v>
      </c>
      <c r="C242" s="1" t="s">
        <v>67</v>
      </c>
      <c r="F242" s="1" t="s">
        <v>87</v>
      </c>
      <c r="L242" s="1" t="n">
        <f aca="false">SUM(M242:R242)</f>
        <v>0</v>
      </c>
      <c r="U242" s="1" t="n">
        <v>1</v>
      </c>
      <c r="X242" s="14"/>
      <c r="Y242" s="13" t="s">
        <v>227</v>
      </c>
      <c r="AA242" s="1" t="s">
        <v>125</v>
      </c>
    </row>
    <row r="243" customFormat="false" ht="14.4" hidden="false" customHeight="false" outlineLevel="0" collapsed="false">
      <c r="A243" s="1" t="n">
        <v>94</v>
      </c>
      <c r="B243" s="61" t="n">
        <v>43201</v>
      </c>
      <c r="C243" s="1" t="s">
        <v>66</v>
      </c>
      <c r="F243" s="1" t="s">
        <v>97</v>
      </c>
      <c r="G243" s="1" t="n">
        <f aca="false">SUM(H243:J243)</f>
        <v>22</v>
      </c>
      <c r="H243" s="1" t="n">
        <v>22</v>
      </c>
      <c r="L243" s="1" t="n">
        <f aca="false">SUM(M243:R243)</f>
        <v>67</v>
      </c>
      <c r="M243" s="1" t="n">
        <v>1</v>
      </c>
      <c r="P243" s="1" t="n">
        <v>66</v>
      </c>
      <c r="S243" s="1" t="n">
        <v>2</v>
      </c>
      <c r="X243" s="14" t="n">
        <v>89585.95</v>
      </c>
      <c r="Y243" s="1" t="s">
        <v>228</v>
      </c>
      <c r="AA243" s="1" t="s">
        <v>124</v>
      </c>
    </row>
    <row r="244" customFormat="false" ht="14.4" hidden="false" customHeight="false" outlineLevel="0" collapsed="false">
      <c r="A244" s="1" t="n">
        <v>95</v>
      </c>
      <c r="B244" s="61" t="n">
        <v>43202</v>
      </c>
      <c r="C244" s="1" t="s">
        <v>70</v>
      </c>
      <c r="F244" s="1" t="s">
        <v>97</v>
      </c>
      <c r="G244" s="1" t="n">
        <v>27</v>
      </c>
      <c r="H244" s="1" t="n">
        <v>27</v>
      </c>
      <c r="L244" s="1" t="n">
        <f aca="false">SUM(M244:R244)</f>
        <v>24</v>
      </c>
      <c r="M244" s="1" t="n">
        <v>1</v>
      </c>
      <c r="P244" s="1" t="n">
        <v>23</v>
      </c>
      <c r="X244" s="14" t="n">
        <v>40162.65</v>
      </c>
      <c r="Y244" s="1" t="s">
        <v>229</v>
      </c>
      <c r="AA244" s="1" t="s">
        <v>125</v>
      </c>
    </row>
    <row r="245" customFormat="false" ht="14.4" hidden="false" customHeight="false" outlineLevel="0" collapsed="false">
      <c r="A245" s="1" t="n">
        <v>95</v>
      </c>
      <c r="B245" s="61" t="n">
        <v>43202</v>
      </c>
      <c r="C245" s="1" t="s">
        <v>70</v>
      </c>
      <c r="F245" s="1" t="s">
        <v>87</v>
      </c>
      <c r="L245" s="1" t="n">
        <f aca="false">SUM(M245:R245)</f>
        <v>0</v>
      </c>
      <c r="U245" s="1" t="n">
        <v>1</v>
      </c>
      <c r="X245" s="14"/>
      <c r="Y245" s="1" t="s">
        <v>229</v>
      </c>
      <c r="AA245" s="1" t="s">
        <v>125</v>
      </c>
    </row>
    <row r="246" customFormat="false" ht="14.4" hidden="false" customHeight="false" outlineLevel="0" collapsed="false">
      <c r="A246" s="1" t="n">
        <v>96</v>
      </c>
      <c r="B246" s="61" t="n">
        <v>43202</v>
      </c>
      <c r="C246" s="1" t="s">
        <v>66</v>
      </c>
      <c r="F246" s="1" t="s">
        <v>102</v>
      </c>
      <c r="G246" s="1" t="n">
        <f aca="false">SUM(H246:J246)</f>
        <v>40</v>
      </c>
      <c r="H246" s="1" t="n">
        <v>40</v>
      </c>
      <c r="L246" s="1" t="n">
        <f aca="false">SUM(M246:R246)</f>
        <v>86</v>
      </c>
      <c r="P246" s="1" t="n">
        <v>86</v>
      </c>
      <c r="S246" s="1" t="n">
        <v>2</v>
      </c>
      <c r="X246" s="14" t="n">
        <v>41105.99</v>
      </c>
      <c r="Y246" s="1" t="s">
        <v>230</v>
      </c>
      <c r="AA246" s="1" t="s">
        <v>124</v>
      </c>
    </row>
    <row r="247" customFormat="false" ht="14.4" hidden="false" customHeight="false" outlineLevel="0" collapsed="false">
      <c r="A247" s="1" t="n">
        <v>97</v>
      </c>
      <c r="B247" s="61" t="n">
        <v>43206</v>
      </c>
      <c r="C247" s="1" t="s">
        <v>66</v>
      </c>
      <c r="F247" s="1" t="s">
        <v>102</v>
      </c>
      <c r="G247" s="1" t="n">
        <f aca="false">SUM(H247:J247)</f>
        <v>40</v>
      </c>
      <c r="H247" s="1" t="n">
        <v>40</v>
      </c>
      <c r="L247" s="1" t="n">
        <f aca="false">SUM(M247:R247)</f>
        <v>91</v>
      </c>
      <c r="P247" s="1" t="n">
        <v>91</v>
      </c>
      <c r="S247" s="1" t="n">
        <v>2</v>
      </c>
      <c r="X247" s="14" t="n">
        <v>52722</v>
      </c>
      <c r="Y247" s="1" t="s">
        <v>231</v>
      </c>
      <c r="AA247" s="1" t="s">
        <v>124</v>
      </c>
    </row>
    <row r="248" customFormat="false" ht="14.4" hidden="false" customHeight="false" outlineLevel="0" collapsed="false">
      <c r="A248" s="1" t="n">
        <v>98</v>
      </c>
      <c r="B248" s="61" t="n">
        <v>43207</v>
      </c>
      <c r="C248" s="1" t="s">
        <v>69</v>
      </c>
      <c r="F248" s="1" t="s">
        <v>96</v>
      </c>
      <c r="G248" s="1" t="n">
        <f aca="false">SUM(H248:J248)</f>
        <v>13</v>
      </c>
      <c r="H248" s="1" t="n">
        <v>13</v>
      </c>
      <c r="L248" s="1" t="n">
        <f aca="false">SUM(M248:R248)</f>
        <v>20</v>
      </c>
      <c r="M248" s="1" t="n">
        <v>1</v>
      </c>
      <c r="P248" s="1" t="n">
        <v>19</v>
      </c>
      <c r="S248" s="1" t="n">
        <v>1</v>
      </c>
      <c r="X248" s="14" t="n">
        <v>39647.15</v>
      </c>
      <c r="Y248" s="1" t="s">
        <v>232</v>
      </c>
      <c r="AA248" s="1" t="s">
        <v>124</v>
      </c>
    </row>
    <row r="249" customFormat="false" ht="14.4" hidden="false" customHeight="false" outlineLevel="0" collapsed="false">
      <c r="A249" s="1" t="n">
        <v>99</v>
      </c>
      <c r="B249" s="61" t="n">
        <v>43207</v>
      </c>
      <c r="C249" s="1" t="s">
        <v>70</v>
      </c>
      <c r="D249" s="1" t="s">
        <v>68</v>
      </c>
      <c r="F249" s="1" t="s">
        <v>97</v>
      </c>
      <c r="G249" s="1" t="n">
        <f aca="false">SUM(H249:J249)</f>
        <v>107</v>
      </c>
      <c r="H249" s="1" t="n">
        <v>38</v>
      </c>
      <c r="I249" s="1" t="n">
        <v>69</v>
      </c>
      <c r="K249" s="1" t="n">
        <v>1</v>
      </c>
      <c r="L249" s="1" t="n">
        <f aca="false">SUM(M249:R249)</f>
        <v>36</v>
      </c>
      <c r="M249" s="1" t="n">
        <v>1</v>
      </c>
      <c r="P249" s="1" t="n">
        <v>35</v>
      </c>
      <c r="S249" s="1" t="n">
        <v>2</v>
      </c>
      <c r="X249" s="14" t="n">
        <v>169771.62</v>
      </c>
      <c r="Y249" s="1" t="s">
        <v>233</v>
      </c>
      <c r="AA249" s="1" t="s">
        <v>124</v>
      </c>
    </row>
    <row r="250" customFormat="false" ht="14.4" hidden="false" customHeight="false" outlineLevel="0" collapsed="false">
      <c r="A250" s="1" t="n">
        <v>100</v>
      </c>
      <c r="B250" s="61" t="n">
        <v>43208</v>
      </c>
      <c r="C250" s="1" t="s">
        <v>69</v>
      </c>
      <c r="D250" s="1" t="s">
        <v>72</v>
      </c>
      <c r="F250" s="1" t="s">
        <v>97</v>
      </c>
      <c r="G250" s="1" t="n">
        <f aca="false">SUM(H250:J250)</f>
        <v>66</v>
      </c>
      <c r="H250" s="1" t="n">
        <v>60</v>
      </c>
      <c r="I250" s="1" t="n">
        <v>6</v>
      </c>
      <c r="L250" s="1" t="n">
        <f aca="false">SUM(M250:R250)</f>
        <v>32</v>
      </c>
      <c r="M250" s="1" t="n">
        <v>1</v>
      </c>
      <c r="P250" s="1" t="n">
        <v>31</v>
      </c>
      <c r="S250" s="1" t="n">
        <v>4</v>
      </c>
      <c r="X250" s="14" t="n">
        <v>72530.45</v>
      </c>
      <c r="Y250" s="1" t="s">
        <v>234</v>
      </c>
      <c r="AA250" s="1" t="s">
        <v>124</v>
      </c>
    </row>
    <row r="251" customFormat="false" ht="14.4" hidden="false" customHeight="false" outlineLevel="0" collapsed="false">
      <c r="A251" s="1" t="n">
        <v>101</v>
      </c>
      <c r="B251" s="61" t="n">
        <v>43208</v>
      </c>
      <c r="C251" s="1" t="s">
        <v>67</v>
      </c>
      <c r="F251" s="1" t="s">
        <v>96</v>
      </c>
      <c r="G251" s="1" t="n">
        <v>22</v>
      </c>
      <c r="H251" s="1" t="n">
        <v>22</v>
      </c>
      <c r="L251" s="1" t="n">
        <f aca="false">SUM(M251:R251)</f>
        <v>30</v>
      </c>
      <c r="M251" s="1" t="n">
        <v>1</v>
      </c>
      <c r="P251" s="1" t="n">
        <v>29</v>
      </c>
      <c r="S251" s="1" t="n">
        <v>2</v>
      </c>
      <c r="T251" s="1" t="n">
        <v>2</v>
      </c>
      <c r="U251" s="1" t="n">
        <v>1</v>
      </c>
      <c r="X251" s="14" t="n">
        <v>45726.63</v>
      </c>
      <c r="Y251" s="13" t="s">
        <v>235</v>
      </c>
      <c r="AA251" s="1" t="s">
        <v>125</v>
      </c>
    </row>
    <row r="252" customFormat="false" ht="14.4" hidden="false" customHeight="false" outlineLevel="0" collapsed="false">
      <c r="A252" s="1" t="n">
        <v>101</v>
      </c>
      <c r="B252" s="61" t="n">
        <v>43208</v>
      </c>
      <c r="C252" s="1" t="s">
        <v>67</v>
      </c>
      <c r="F252" s="1" t="s">
        <v>67</v>
      </c>
      <c r="L252" s="1" t="n">
        <f aca="false">SUM(M252:R252)</f>
        <v>0</v>
      </c>
      <c r="X252" s="14"/>
      <c r="Y252" s="13" t="s">
        <v>235</v>
      </c>
      <c r="AA252" s="1" t="s">
        <v>125</v>
      </c>
    </row>
    <row r="253" customFormat="false" ht="14.4" hidden="false" customHeight="false" outlineLevel="0" collapsed="false">
      <c r="A253" s="1" t="n">
        <v>102</v>
      </c>
      <c r="B253" s="61" t="n">
        <v>43208</v>
      </c>
      <c r="C253" s="1" t="s">
        <v>49</v>
      </c>
      <c r="F253" s="1" t="s">
        <v>95</v>
      </c>
      <c r="G253" s="1" t="n">
        <f aca="false">SUM(H253:J253)</f>
        <v>3</v>
      </c>
      <c r="H253" s="1" t="n">
        <v>3</v>
      </c>
      <c r="L253" s="1" t="n">
        <f aca="false">SUM(M253:R253)</f>
        <v>8</v>
      </c>
      <c r="M253" s="1" t="n">
        <v>1</v>
      </c>
      <c r="P253" s="1" t="n">
        <v>7</v>
      </c>
      <c r="S253" s="1" t="n">
        <v>1</v>
      </c>
      <c r="U253" s="1" t="n">
        <v>1</v>
      </c>
      <c r="X253" s="14" t="n">
        <v>104060.2</v>
      </c>
      <c r="Y253" s="1" t="s">
        <v>236</v>
      </c>
      <c r="AA253" s="1" t="s">
        <v>124</v>
      </c>
    </row>
    <row r="254" customFormat="false" ht="14.4" hidden="false" customHeight="false" outlineLevel="0" collapsed="false">
      <c r="A254" s="1" t="n">
        <v>103</v>
      </c>
      <c r="B254" s="61" t="n">
        <v>43209</v>
      </c>
      <c r="C254" s="1" t="s">
        <v>53</v>
      </c>
      <c r="D254" s="1" t="s">
        <v>48</v>
      </c>
      <c r="F254" s="1" t="s">
        <v>87</v>
      </c>
      <c r="G254" s="1" t="n">
        <f aca="false">SUM(H254:J254)</f>
        <v>17</v>
      </c>
      <c r="H254" s="1" t="n">
        <v>17</v>
      </c>
      <c r="L254" s="1" t="n">
        <f aca="false">SUM(M254:R254)</f>
        <v>53</v>
      </c>
      <c r="P254" s="1" t="n">
        <v>53</v>
      </c>
      <c r="X254" s="14" t="n">
        <v>391389.85</v>
      </c>
      <c r="AA254" s="1" t="s">
        <v>123</v>
      </c>
    </row>
    <row r="255" customFormat="false" ht="14.4" hidden="false" customHeight="false" outlineLevel="0" collapsed="false">
      <c r="A255" s="1" t="n">
        <v>103</v>
      </c>
      <c r="B255" s="61" t="n">
        <v>43209</v>
      </c>
      <c r="C255" s="1" t="s">
        <v>53</v>
      </c>
      <c r="D255" s="1" t="s">
        <v>48</v>
      </c>
      <c r="F255" s="1" t="s">
        <v>88</v>
      </c>
      <c r="G255" s="1" t="n">
        <f aca="false">SUM(H255:J255)</f>
        <v>3</v>
      </c>
      <c r="H255" s="1" t="n">
        <v>3</v>
      </c>
      <c r="L255" s="1" t="n">
        <f aca="false">SUM(M255:R255)</f>
        <v>9</v>
      </c>
      <c r="M255" s="1" t="n">
        <v>1</v>
      </c>
      <c r="P255" s="1" t="n">
        <v>8</v>
      </c>
      <c r="X255" s="14" t="n">
        <v>22817.03</v>
      </c>
      <c r="AA255" s="1" t="s">
        <v>123</v>
      </c>
    </row>
    <row r="256" customFormat="false" ht="14.4" hidden="false" customHeight="false" outlineLevel="0" collapsed="false">
      <c r="A256" s="1" t="n">
        <v>103</v>
      </c>
      <c r="B256" s="61" t="n">
        <v>43209</v>
      </c>
      <c r="C256" s="1" t="s">
        <v>53</v>
      </c>
      <c r="D256" s="1" t="s">
        <v>48</v>
      </c>
      <c r="F256" s="1" t="s">
        <v>89</v>
      </c>
      <c r="G256" s="1" t="n">
        <f aca="false">SUM(H256:J256)</f>
        <v>1</v>
      </c>
      <c r="H256" s="1" t="n">
        <v>1</v>
      </c>
      <c r="L256" s="1" t="n">
        <f aca="false">SUM(M256:R256)</f>
        <v>3</v>
      </c>
      <c r="M256" s="1" t="n">
        <v>1</v>
      </c>
      <c r="P256" s="1" t="n">
        <v>2</v>
      </c>
      <c r="U256" s="1" t="n">
        <v>1</v>
      </c>
      <c r="X256" s="14" t="n">
        <v>2472.48</v>
      </c>
      <c r="AA256" s="1" t="s">
        <v>123</v>
      </c>
    </row>
    <row r="257" customFormat="false" ht="14.4" hidden="false" customHeight="false" outlineLevel="0" collapsed="false">
      <c r="A257" s="1" t="n">
        <v>103</v>
      </c>
      <c r="B257" s="61" t="n">
        <v>43209</v>
      </c>
      <c r="C257" s="1" t="s">
        <v>53</v>
      </c>
      <c r="D257" s="1" t="s">
        <v>48</v>
      </c>
      <c r="F257" s="1" t="s">
        <v>116</v>
      </c>
      <c r="G257" s="1" t="n">
        <f aca="false">SUM(H257:J257)</f>
        <v>1</v>
      </c>
      <c r="H257" s="1" t="n">
        <v>1</v>
      </c>
      <c r="L257" s="1" t="n">
        <f aca="false">SUM(M257:R257)</f>
        <v>4</v>
      </c>
      <c r="M257" s="1" t="n">
        <v>1</v>
      </c>
      <c r="P257" s="1" t="n">
        <v>3</v>
      </c>
      <c r="X257" s="14" t="n">
        <v>28111.77</v>
      </c>
      <c r="AA257" s="1" t="s">
        <v>123</v>
      </c>
    </row>
    <row r="258" customFormat="false" ht="14.4" hidden="false" customHeight="false" outlineLevel="0" collapsed="false">
      <c r="A258" s="1" t="n">
        <v>103</v>
      </c>
      <c r="B258" s="61" t="n">
        <v>43209</v>
      </c>
      <c r="C258" s="1" t="s">
        <v>53</v>
      </c>
      <c r="D258" s="1" t="s">
        <v>48</v>
      </c>
      <c r="F258" s="1" t="s">
        <v>96</v>
      </c>
      <c r="G258" s="1" t="n">
        <f aca="false">SUM(H258:J258)</f>
        <v>3</v>
      </c>
      <c r="H258" s="1" t="n">
        <v>3</v>
      </c>
      <c r="L258" s="1" t="n">
        <f aca="false">SUM(M258:R258)</f>
        <v>8</v>
      </c>
      <c r="M258" s="1" t="n">
        <v>1</v>
      </c>
      <c r="P258" s="1" t="n">
        <v>7</v>
      </c>
      <c r="X258" s="14" t="n">
        <v>11579.23</v>
      </c>
      <c r="AA258" s="1" t="s">
        <v>123</v>
      </c>
    </row>
    <row r="259" customFormat="false" ht="14.4" hidden="false" customHeight="false" outlineLevel="0" collapsed="false">
      <c r="A259" s="1" t="n">
        <v>103</v>
      </c>
      <c r="B259" s="61" t="n">
        <v>43209</v>
      </c>
      <c r="C259" s="1" t="s">
        <v>53</v>
      </c>
      <c r="D259" s="1" t="s">
        <v>48</v>
      </c>
      <c r="F259" s="1" t="s">
        <v>105</v>
      </c>
      <c r="G259" s="1" t="n">
        <f aca="false">SUM(H259:J259)</f>
        <v>4</v>
      </c>
      <c r="H259" s="1" t="n">
        <v>4</v>
      </c>
      <c r="L259" s="1" t="n">
        <f aca="false">SUM(M259:R259)</f>
        <v>12</v>
      </c>
      <c r="M259" s="1" t="n">
        <v>2</v>
      </c>
      <c r="P259" s="1" t="n">
        <v>10</v>
      </c>
      <c r="X259" s="14" t="n">
        <v>11060.11</v>
      </c>
      <c r="AA259" s="1" t="s">
        <v>123</v>
      </c>
    </row>
    <row r="260" customFormat="false" ht="14.4" hidden="false" customHeight="false" outlineLevel="0" collapsed="false">
      <c r="A260" s="1" t="n">
        <v>103</v>
      </c>
      <c r="B260" s="61" t="n">
        <v>43209</v>
      </c>
      <c r="C260" s="1" t="s">
        <v>53</v>
      </c>
      <c r="D260" s="1" t="s">
        <v>48</v>
      </c>
      <c r="F260" s="1" t="s">
        <v>99</v>
      </c>
      <c r="G260" s="1" t="n">
        <f aca="false">SUM(H260:J260)</f>
        <v>2</v>
      </c>
      <c r="H260" s="1" t="n">
        <v>2</v>
      </c>
      <c r="L260" s="1" t="n">
        <f aca="false">SUM(M260:R260)</f>
        <v>5</v>
      </c>
      <c r="M260" s="1" t="n">
        <v>1</v>
      </c>
      <c r="P260" s="1" t="n">
        <v>4</v>
      </c>
      <c r="X260" s="14" t="n">
        <v>1821.21</v>
      </c>
      <c r="AA260" s="1" t="s">
        <v>123</v>
      </c>
    </row>
    <row r="261" customFormat="false" ht="14.4" hidden="false" customHeight="false" outlineLevel="0" collapsed="false">
      <c r="A261" s="1" t="n">
        <v>103</v>
      </c>
      <c r="B261" s="61" t="n">
        <v>43209</v>
      </c>
      <c r="C261" s="1" t="s">
        <v>53</v>
      </c>
      <c r="D261" s="1" t="s">
        <v>48</v>
      </c>
      <c r="F261" s="1" t="s">
        <v>97</v>
      </c>
      <c r="G261" s="1" t="n">
        <f aca="false">SUM(H261:J261)</f>
        <v>19</v>
      </c>
      <c r="H261" s="1" t="n">
        <v>13</v>
      </c>
      <c r="I261" s="1" t="n">
        <v>6</v>
      </c>
      <c r="L261" s="1" t="n">
        <f aca="false">SUM(M261:R261)</f>
        <v>52</v>
      </c>
      <c r="M261" s="1" t="n">
        <v>1</v>
      </c>
      <c r="P261" s="1" t="n">
        <v>36</v>
      </c>
      <c r="Q261" s="1" t="n">
        <v>15</v>
      </c>
      <c r="X261" s="14" t="n">
        <v>49869.21</v>
      </c>
      <c r="AA261" s="1" t="s">
        <v>123</v>
      </c>
    </row>
    <row r="262" customFormat="false" ht="14.4" hidden="false" customHeight="false" outlineLevel="0" collapsed="false">
      <c r="A262" s="1" t="n">
        <v>103</v>
      </c>
      <c r="B262" s="61" t="n">
        <v>43209</v>
      </c>
      <c r="C262" s="1" t="s">
        <v>53</v>
      </c>
      <c r="D262" s="1" t="s">
        <v>48</v>
      </c>
      <c r="F262" s="1" t="s">
        <v>115</v>
      </c>
      <c r="G262" s="1" t="n">
        <f aca="false">SUM(H262:J262)</f>
        <v>1</v>
      </c>
      <c r="H262" s="1" t="n">
        <v>1</v>
      </c>
      <c r="L262" s="1" t="n">
        <f aca="false">SUM(M262:R262)</f>
        <v>4</v>
      </c>
      <c r="M262" s="1" t="n">
        <v>1</v>
      </c>
      <c r="P262" s="1" t="n">
        <v>3</v>
      </c>
      <c r="X262" s="14" t="n">
        <v>15082.4</v>
      </c>
      <c r="AA262" s="1" t="s">
        <v>123</v>
      </c>
    </row>
    <row r="263" customFormat="false" ht="14.4" hidden="false" customHeight="false" outlineLevel="0" collapsed="false">
      <c r="A263" s="1" t="n">
        <v>103</v>
      </c>
      <c r="B263" s="61" t="n">
        <v>43209</v>
      </c>
      <c r="C263" s="1" t="s">
        <v>53</v>
      </c>
      <c r="D263" s="1" t="s">
        <v>48</v>
      </c>
      <c r="F263" s="1" t="s">
        <v>158</v>
      </c>
      <c r="G263" s="1" t="n">
        <f aca="false">SUM(H263:J263)</f>
        <v>0</v>
      </c>
      <c r="K263" s="1" t="n">
        <v>1</v>
      </c>
      <c r="L263" s="1" t="n">
        <f aca="false">SUM(M263:R263)</f>
        <v>0</v>
      </c>
      <c r="X263" s="14"/>
      <c r="AA263" s="1" t="s">
        <v>123</v>
      </c>
    </row>
    <row r="264" customFormat="false" ht="14.4" hidden="false" customHeight="false" outlineLevel="0" collapsed="false">
      <c r="A264" s="1" t="n">
        <v>104</v>
      </c>
      <c r="B264" s="61" t="n">
        <v>43209</v>
      </c>
      <c r="C264" s="1" t="s">
        <v>67</v>
      </c>
      <c r="F264" s="1" t="s">
        <v>97</v>
      </c>
      <c r="G264" s="1" t="n">
        <f aca="false">SUM(H264:J264)</f>
        <v>54</v>
      </c>
      <c r="H264" s="1" t="n">
        <v>54</v>
      </c>
      <c r="L264" s="1" t="n">
        <f aca="false">SUM(M264:R264)</f>
        <v>29</v>
      </c>
      <c r="M264" s="1" t="n">
        <v>1</v>
      </c>
      <c r="P264" s="1" t="n">
        <v>28</v>
      </c>
      <c r="S264" s="1" t="n">
        <v>2</v>
      </c>
      <c r="X264" s="14" t="n">
        <v>138749.79</v>
      </c>
      <c r="Y264" s="1" t="s">
        <v>237</v>
      </c>
      <c r="AA264" s="1" t="s">
        <v>124</v>
      </c>
    </row>
    <row r="265" customFormat="false" ht="14.4" hidden="false" customHeight="false" outlineLevel="0" collapsed="false">
      <c r="A265" s="1" t="n">
        <v>105</v>
      </c>
      <c r="B265" s="61" t="n">
        <v>43209</v>
      </c>
      <c r="C265" s="1" t="s">
        <v>66</v>
      </c>
      <c r="F265" s="1" t="s">
        <v>102</v>
      </c>
      <c r="G265" s="1" t="n">
        <f aca="false">SUM(H265:J265)</f>
        <v>32</v>
      </c>
      <c r="H265" s="1" t="n">
        <v>32</v>
      </c>
      <c r="L265" s="1" t="n">
        <f aca="false">SUM(M265:R265)</f>
        <v>76</v>
      </c>
      <c r="P265" s="1" t="n">
        <v>76</v>
      </c>
      <c r="X265" s="14" t="n">
        <v>53025</v>
      </c>
      <c r="Y265" s="1" t="s">
        <v>238</v>
      </c>
      <c r="AA265" s="1" t="s">
        <v>124</v>
      </c>
    </row>
    <row r="266" customFormat="false" ht="14.4" hidden="false" customHeight="false" outlineLevel="0" collapsed="false">
      <c r="A266" s="1" t="n">
        <v>106</v>
      </c>
      <c r="B266" s="61" t="n">
        <v>43213</v>
      </c>
      <c r="C266" s="1" t="s">
        <v>66</v>
      </c>
      <c r="F266" s="1" t="s">
        <v>102</v>
      </c>
      <c r="G266" s="1" t="n">
        <f aca="false">SUM(H266:J266)</f>
        <v>36</v>
      </c>
      <c r="H266" s="1" t="n">
        <v>36</v>
      </c>
      <c r="L266" s="1" t="n">
        <f aca="false">SUM(M266:R266)</f>
        <v>86</v>
      </c>
      <c r="M266" s="1" t="n">
        <v>1</v>
      </c>
      <c r="P266" s="1" t="n">
        <v>85</v>
      </c>
      <c r="S266" s="1" t="n">
        <v>2</v>
      </c>
      <c r="X266" s="14" t="n">
        <v>41105.99</v>
      </c>
      <c r="Y266" s="1" t="s">
        <v>239</v>
      </c>
      <c r="AA266" s="1" t="s">
        <v>124</v>
      </c>
    </row>
    <row r="267" customFormat="false" ht="14.4" hidden="false" customHeight="false" outlineLevel="0" collapsed="false">
      <c r="A267" s="1" t="n">
        <v>107</v>
      </c>
      <c r="B267" s="61" t="n">
        <v>43214</v>
      </c>
      <c r="C267" s="1" t="s">
        <v>49</v>
      </c>
      <c r="F267" s="1" t="s">
        <v>97</v>
      </c>
      <c r="G267" s="1" t="n">
        <f aca="false">SUM(H267:J267)</f>
        <v>21</v>
      </c>
      <c r="H267" s="1" t="n">
        <v>21</v>
      </c>
      <c r="K267" s="1" t="n">
        <v>1</v>
      </c>
      <c r="L267" s="1" t="n">
        <f aca="false">SUM(M267:R267)</f>
        <v>43</v>
      </c>
      <c r="M267" s="1" t="n">
        <v>1</v>
      </c>
      <c r="P267" s="1" t="n">
        <v>42</v>
      </c>
      <c r="S267" s="1" t="n">
        <v>1</v>
      </c>
      <c r="X267" s="14" t="n">
        <v>148529.19</v>
      </c>
      <c r="Y267" s="1" t="s">
        <v>240</v>
      </c>
      <c r="AA267" s="1" t="s">
        <v>124</v>
      </c>
    </row>
    <row r="268" customFormat="false" ht="14.4" hidden="false" customHeight="false" outlineLevel="0" collapsed="false">
      <c r="A268" s="1" t="n">
        <v>108</v>
      </c>
      <c r="B268" s="61" t="n">
        <v>43214</v>
      </c>
      <c r="C268" s="1" t="s">
        <v>67</v>
      </c>
      <c r="D268" s="1" t="s">
        <v>69</v>
      </c>
      <c r="F268" s="1" t="s">
        <v>115</v>
      </c>
      <c r="G268" s="1" t="n">
        <f aca="false">SUM(H268:J268)</f>
        <v>9</v>
      </c>
      <c r="H268" s="1" t="n">
        <v>9</v>
      </c>
      <c r="L268" s="1" t="n">
        <f aca="false">SUM(M268:R268)</f>
        <v>24</v>
      </c>
      <c r="M268" s="1" t="n">
        <v>1</v>
      </c>
      <c r="P268" s="1" t="n">
        <v>23</v>
      </c>
      <c r="X268" s="14" t="n">
        <v>126735.06</v>
      </c>
      <c r="AA268" s="1" t="s">
        <v>123</v>
      </c>
    </row>
    <row r="269" customFormat="false" ht="14.4" hidden="false" customHeight="false" outlineLevel="0" collapsed="false">
      <c r="A269" s="1" t="n">
        <v>108</v>
      </c>
      <c r="B269" s="61" t="n">
        <v>43214</v>
      </c>
      <c r="C269" s="1" t="s">
        <v>67</v>
      </c>
      <c r="D269" s="1" t="s">
        <v>69</v>
      </c>
      <c r="F269" s="1" t="s">
        <v>100</v>
      </c>
      <c r="G269" s="1" t="n">
        <f aca="false">SUM(H269:J269)</f>
        <v>10</v>
      </c>
      <c r="H269" s="1" t="n">
        <v>5</v>
      </c>
      <c r="I269" s="1" t="n">
        <v>5</v>
      </c>
      <c r="L269" s="1" t="n">
        <f aca="false">SUM(M269:R269)</f>
        <v>14</v>
      </c>
      <c r="M269" s="1" t="n">
        <v>1</v>
      </c>
      <c r="P269" s="1" t="n">
        <v>7</v>
      </c>
      <c r="Q269" s="1" t="n">
        <v>6</v>
      </c>
      <c r="U269" s="1" t="n">
        <v>1</v>
      </c>
      <c r="X269" s="14" t="n">
        <v>69040.57</v>
      </c>
      <c r="AA269" s="1" t="s">
        <v>123</v>
      </c>
    </row>
    <row r="270" customFormat="false" ht="14.4" hidden="false" customHeight="false" outlineLevel="0" collapsed="false">
      <c r="A270" s="1" t="n">
        <v>108</v>
      </c>
      <c r="B270" s="61" t="n">
        <v>43214</v>
      </c>
      <c r="C270" s="1" t="s">
        <v>67</v>
      </c>
      <c r="D270" s="1" t="s">
        <v>69</v>
      </c>
      <c r="F270" s="1" t="s">
        <v>87</v>
      </c>
      <c r="G270" s="1" t="n">
        <f aca="false">SUM(H270:J270)</f>
        <v>13</v>
      </c>
      <c r="H270" s="1" t="n">
        <v>4</v>
      </c>
      <c r="I270" s="1" t="n">
        <v>9</v>
      </c>
      <c r="L270" s="1" t="n">
        <f aca="false">SUM(M270:R270)</f>
        <v>21</v>
      </c>
      <c r="M270" s="1" t="n">
        <v>1</v>
      </c>
      <c r="P270" s="1" t="n">
        <v>10</v>
      </c>
      <c r="Q270" s="1" t="n">
        <v>10</v>
      </c>
      <c r="U270" s="1" t="n">
        <v>1</v>
      </c>
      <c r="X270" s="14" t="n">
        <v>2687.86</v>
      </c>
      <c r="AA270" s="1" t="s">
        <v>123</v>
      </c>
    </row>
    <row r="271" customFormat="false" ht="14.4" hidden="false" customHeight="false" outlineLevel="0" collapsed="false">
      <c r="A271" s="1" t="n">
        <v>108</v>
      </c>
      <c r="B271" s="61" t="n">
        <v>43214</v>
      </c>
      <c r="C271" s="1" t="s">
        <v>67</v>
      </c>
      <c r="D271" s="1" t="s">
        <v>69</v>
      </c>
      <c r="F271" s="1" t="s">
        <v>111</v>
      </c>
      <c r="G271" s="1" t="n">
        <f aca="false">SUM(H271:J271)</f>
        <v>0</v>
      </c>
      <c r="L271" s="1" t="n">
        <f aca="false">SUM(M271:R271)</f>
        <v>0</v>
      </c>
      <c r="U271" s="1" t="n">
        <v>1</v>
      </c>
      <c r="X271" s="14"/>
      <c r="AA271" s="1" t="s">
        <v>123</v>
      </c>
    </row>
    <row r="272" customFormat="false" ht="14.4" hidden="false" customHeight="false" outlineLevel="0" collapsed="false">
      <c r="A272" s="1" t="n">
        <v>109</v>
      </c>
      <c r="B272" s="61" t="n">
        <v>43215</v>
      </c>
      <c r="C272" s="1" t="s">
        <v>67</v>
      </c>
      <c r="F272" s="1" t="s">
        <v>96</v>
      </c>
      <c r="G272" s="1" t="n">
        <v>22</v>
      </c>
      <c r="H272" s="1" t="n">
        <v>22</v>
      </c>
      <c r="K272" s="1" t="n">
        <v>1</v>
      </c>
      <c r="L272" s="1" t="n">
        <f aca="false">SUM(M272:R272)</f>
        <v>31</v>
      </c>
      <c r="M272" s="1" t="n">
        <v>1</v>
      </c>
      <c r="P272" s="1" t="n">
        <v>30</v>
      </c>
      <c r="S272" s="1" t="n">
        <v>2</v>
      </c>
      <c r="X272" s="14" t="n">
        <v>44617.34</v>
      </c>
      <c r="Y272" s="1" t="s">
        <v>241</v>
      </c>
      <c r="AA272" s="1" t="s">
        <v>125</v>
      </c>
    </row>
    <row r="273" customFormat="false" ht="14.4" hidden="false" customHeight="false" outlineLevel="0" collapsed="false">
      <c r="A273" s="1" t="n">
        <v>109</v>
      </c>
      <c r="B273" s="61" t="n">
        <v>43215</v>
      </c>
      <c r="C273" s="1" t="s">
        <v>67</v>
      </c>
      <c r="F273" s="1" t="s">
        <v>88</v>
      </c>
      <c r="G273" s="1" t="n">
        <v>6</v>
      </c>
      <c r="H273" s="1" t="n">
        <v>6</v>
      </c>
      <c r="L273" s="1" t="n">
        <f aca="false">SUM(M273:R273)</f>
        <v>0</v>
      </c>
      <c r="X273" s="14"/>
      <c r="Y273" s="1" t="s">
        <v>241</v>
      </c>
      <c r="AA273" s="1" t="s">
        <v>125</v>
      </c>
    </row>
    <row r="274" customFormat="false" ht="14.4" hidden="false" customHeight="false" outlineLevel="0" collapsed="false">
      <c r="A274" s="1" t="n">
        <v>109</v>
      </c>
      <c r="B274" s="61" t="n">
        <v>43215</v>
      </c>
      <c r="C274" s="1" t="s">
        <v>67</v>
      </c>
      <c r="F274" s="1" t="s">
        <v>67</v>
      </c>
      <c r="L274" s="1" t="n">
        <f aca="false">SUM(M274:R274)</f>
        <v>0</v>
      </c>
      <c r="X274" s="14"/>
      <c r="Y274" s="1" t="s">
        <v>241</v>
      </c>
      <c r="AA274" s="1" t="s">
        <v>125</v>
      </c>
    </row>
    <row r="275" customFormat="false" ht="14.4" hidden="false" customHeight="false" outlineLevel="0" collapsed="false">
      <c r="A275" s="1" t="n">
        <v>109</v>
      </c>
      <c r="B275" s="61" t="n">
        <v>43215</v>
      </c>
      <c r="C275" s="1" t="s">
        <v>67</v>
      </c>
      <c r="F275" s="1" t="s">
        <v>105</v>
      </c>
      <c r="L275" s="1" t="n">
        <f aca="false">SUM(M275:R275)</f>
        <v>0</v>
      </c>
      <c r="U275" s="1" t="n">
        <v>1</v>
      </c>
      <c r="X275" s="14"/>
      <c r="Y275" s="1" t="s">
        <v>241</v>
      </c>
      <c r="AA275" s="1" t="s">
        <v>125</v>
      </c>
    </row>
    <row r="276" customFormat="false" ht="14.4" hidden="false" customHeight="false" outlineLevel="0" collapsed="false">
      <c r="A276" s="1" t="n">
        <v>110</v>
      </c>
      <c r="B276" s="61" t="n">
        <v>43216</v>
      </c>
      <c r="C276" s="1" t="s">
        <v>67</v>
      </c>
      <c r="F276" s="1" t="s">
        <v>96</v>
      </c>
      <c r="G276" s="1" t="n">
        <f aca="false">SUM(H276:J276)</f>
        <v>10</v>
      </c>
      <c r="H276" s="1" t="n">
        <v>10</v>
      </c>
      <c r="L276" s="1" t="n">
        <f aca="false">SUM(M276:R276)</f>
        <v>15</v>
      </c>
      <c r="P276" s="1" t="n">
        <v>15</v>
      </c>
      <c r="S276" s="1" t="n">
        <v>1</v>
      </c>
      <c r="X276" s="14" t="n">
        <v>39868.34</v>
      </c>
      <c r="Y276" s="1" t="s">
        <v>242</v>
      </c>
      <c r="AA276" s="1" t="s">
        <v>124</v>
      </c>
    </row>
    <row r="277" customFormat="false" ht="14.4" hidden="false" customHeight="false" outlineLevel="0" collapsed="false">
      <c r="A277" s="1" t="n">
        <v>111</v>
      </c>
      <c r="B277" s="61" t="n">
        <v>43216</v>
      </c>
      <c r="C277" s="1" t="s">
        <v>66</v>
      </c>
      <c r="F277" s="1" t="s">
        <v>102</v>
      </c>
      <c r="G277" s="1" t="n">
        <f aca="false">SUM(H277:J277)</f>
        <v>38</v>
      </c>
      <c r="H277" s="1" t="n">
        <v>38</v>
      </c>
      <c r="L277" s="1" t="n">
        <f aca="false">SUM(M277:R277)</f>
        <v>77</v>
      </c>
      <c r="P277" s="1" t="n">
        <v>77</v>
      </c>
      <c r="S277" s="1" t="n">
        <v>2</v>
      </c>
      <c r="X277" s="14" t="n">
        <v>43935</v>
      </c>
      <c r="Y277" s="1" t="s">
        <v>243</v>
      </c>
      <c r="AA277" s="1" t="s">
        <v>124</v>
      </c>
    </row>
    <row r="278" customFormat="false" ht="14.4" hidden="false" customHeight="false" outlineLevel="0" collapsed="false">
      <c r="A278" s="1" t="n">
        <v>112</v>
      </c>
      <c r="B278" s="61" t="n">
        <v>43220</v>
      </c>
      <c r="C278" s="1" t="s">
        <v>66</v>
      </c>
      <c r="F278" s="1" t="s">
        <v>102</v>
      </c>
      <c r="G278" s="1" t="n">
        <f aca="false">SUM(H278:J278)</f>
        <v>25</v>
      </c>
      <c r="H278" s="1" t="n">
        <v>25</v>
      </c>
      <c r="L278" s="1" t="n">
        <f aca="false">SUM(M278:R278)</f>
        <v>67</v>
      </c>
      <c r="P278" s="1" t="n">
        <v>67</v>
      </c>
      <c r="S278" s="1" t="n">
        <v>2</v>
      </c>
      <c r="X278" s="14" t="n">
        <v>67670</v>
      </c>
      <c r="Y278" s="1" t="s">
        <v>244</v>
      </c>
      <c r="AA278" s="1" t="s">
        <v>124</v>
      </c>
    </row>
    <row r="279" customFormat="false" ht="14.4" hidden="false" customHeight="false" outlineLevel="0" collapsed="false">
      <c r="A279" s="1" t="n">
        <v>113</v>
      </c>
      <c r="B279" s="61" t="n">
        <v>43223</v>
      </c>
      <c r="C279" s="1" t="s">
        <v>67</v>
      </c>
      <c r="F279" s="1" t="s">
        <v>96</v>
      </c>
      <c r="G279" s="1" t="n">
        <v>16</v>
      </c>
      <c r="H279" s="1" t="n">
        <v>16</v>
      </c>
      <c r="K279" s="1" t="n">
        <v>1</v>
      </c>
      <c r="L279" s="1" t="n">
        <f aca="false">SUM(M279:R279)</f>
        <v>31</v>
      </c>
      <c r="M279" s="1" t="n">
        <v>1</v>
      </c>
      <c r="P279" s="1" t="n">
        <v>30</v>
      </c>
      <c r="S279" s="1" t="n">
        <v>2</v>
      </c>
      <c r="U279" s="1" t="n">
        <v>1</v>
      </c>
      <c r="X279" s="14" t="n">
        <v>44673.33</v>
      </c>
      <c r="Y279" s="1" t="s">
        <v>245</v>
      </c>
      <c r="AA279" s="1" t="s">
        <v>125</v>
      </c>
    </row>
    <row r="280" customFormat="false" ht="14.4" hidden="false" customHeight="false" outlineLevel="0" collapsed="false">
      <c r="A280" s="1" t="n">
        <v>113</v>
      </c>
      <c r="B280" s="61" t="n">
        <v>43223</v>
      </c>
      <c r="C280" s="1" t="s">
        <v>67</v>
      </c>
      <c r="F280" s="1" t="s">
        <v>88</v>
      </c>
      <c r="G280" s="1" t="n">
        <v>5</v>
      </c>
      <c r="H280" s="1" t="n">
        <v>5</v>
      </c>
      <c r="L280" s="1" t="n">
        <f aca="false">SUM(M280:R280)</f>
        <v>0</v>
      </c>
      <c r="X280" s="14"/>
      <c r="Y280" s="1" t="s">
        <v>245</v>
      </c>
      <c r="AA280" s="1" t="s">
        <v>125</v>
      </c>
    </row>
    <row r="281" customFormat="false" ht="14.4" hidden="false" customHeight="false" outlineLevel="0" collapsed="false">
      <c r="A281" s="1" t="n">
        <v>113</v>
      </c>
      <c r="B281" s="61" t="n">
        <v>43223</v>
      </c>
      <c r="C281" s="1" t="s">
        <v>67</v>
      </c>
      <c r="F281" s="1" t="s">
        <v>67</v>
      </c>
      <c r="L281" s="1" t="n">
        <f aca="false">SUM(M281:R281)</f>
        <v>0</v>
      </c>
      <c r="X281" s="14"/>
      <c r="Y281" s="1" t="s">
        <v>245</v>
      </c>
      <c r="AA281" s="1" t="s">
        <v>125</v>
      </c>
    </row>
    <row r="282" customFormat="false" ht="14.4" hidden="false" customHeight="false" outlineLevel="0" collapsed="false">
      <c r="A282" s="1" t="n">
        <v>113</v>
      </c>
      <c r="B282" s="61" t="n">
        <v>43223</v>
      </c>
      <c r="C282" s="1" t="s">
        <v>67</v>
      </c>
      <c r="F282" s="1" t="s">
        <v>92</v>
      </c>
      <c r="L282" s="1" t="n">
        <f aca="false">SUM(M282:R282)</f>
        <v>0</v>
      </c>
      <c r="U282" s="1" t="n">
        <v>1</v>
      </c>
      <c r="X282" s="14"/>
      <c r="Y282" s="1" t="s">
        <v>245</v>
      </c>
      <c r="AA282" s="1" t="s">
        <v>125</v>
      </c>
    </row>
    <row r="283" customFormat="false" ht="14.4" hidden="false" customHeight="false" outlineLevel="0" collapsed="false">
      <c r="A283" s="1" t="n">
        <v>114</v>
      </c>
      <c r="B283" s="61" t="n">
        <v>43223</v>
      </c>
      <c r="C283" s="1" t="s">
        <v>67</v>
      </c>
      <c r="D283" s="1" t="s">
        <v>69</v>
      </c>
      <c r="F283" s="1" t="s">
        <v>97</v>
      </c>
      <c r="G283" s="1" t="n">
        <f aca="false">SUM(H283:J283)</f>
        <v>132</v>
      </c>
      <c r="H283" s="1" t="n">
        <v>132</v>
      </c>
      <c r="L283" s="1" t="n">
        <f aca="false">SUM(M283:R283)</f>
        <v>38</v>
      </c>
      <c r="M283" s="1" t="n">
        <v>1</v>
      </c>
      <c r="P283" s="1" t="n">
        <v>37</v>
      </c>
      <c r="S283" s="1" t="n">
        <v>2</v>
      </c>
      <c r="X283" s="14" t="n">
        <v>101211.26</v>
      </c>
      <c r="AA283" s="1" t="s">
        <v>123</v>
      </c>
    </row>
    <row r="284" customFormat="false" ht="14.4" hidden="false" customHeight="false" outlineLevel="0" collapsed="false">
      <c r="A284" s="1" t="n">
        <v>114</v>
      </c>
      <c r="B284" s="61" t="n">
        <v>43223</v>
      </c>
      <c r="C284" s="1" t="s">
        <v>67</v>
      </c>
      <c r="D284" s="1" t="s">
        <v>69</v>
      </c>
      <c r="F284" s="1" t="s">
        <v>87</v>
      </c>
      <c r="G284" s="1" t="n">
        <f aca="false">SUM(H284:J284)</f>
        <v>0</v>
      </c>
      <c r="L284" s="1" t="n">
        <f aca="false">SUM(M284:R284)</f>
        <v>0</v>
      </c>
      <c r="U284" s="1" t="n">
        <v>1</v>
      </c>
      <c r="X284" s="14"/>
      <c r="AA284" s="1" t="s">
        <v>123</v>
      </c>
    </row>
    <row r="285" customFormat="false" ht="14.4" hidden="false" customHeight="false" outlineLevel="0" collapsed="false">
      <c r="A285" s="1" t="n">
        <v>115</v>
      </c>
      <c r="B285" s="61" t="n">
        <v>43223</v>
      </c>
      <c r="C285" s="1" t="s">
        <v>66</v>
      </c>
      <c r="F285" s="1" t="s">
        <v>102</v>
      </c>
      <c r="G285" s="1" t="n">
        <f aca="false">SUM(H285:J285)</f>
        <v>27</v>
      </c>
      <c r="H285" s="1" t="n">
        <v>27</v>
      </c>
      <c r="L285" s="1" t="n">
        <f aca="false">SUM(M285:R285)</f>
        <v>59</v>
      </c>
      <c r="P285" s="1" t="n">
        <v>59</v>
      </c>
      <c r="S285" s="1" t="n">
        <v>2</v>
      </c>
      <c r="X285" s="14" t="n">
        <v>96960</v>
      </c>
      <c r="Y285" s="1" t="s">
        <v>246</v>
      </c>
      <c r="AA285" s="1" t="s">
        <v>124</v>
      </c>
    </row>
    <row r="286" customFormat="false" ht="14.4" hidden="false" customHeight="false" outlineLevel="0" collapsed="false">
      <c r="A286" s="1" t="n">
        <v>116</v>
      </c>
      <c r="B286" s="61" t="n">
        <v>43227</v>
      </c>
      <c r="C286" s="1" t="s">
        <v>66</v>
      </c>
      <c r="F286" s="1" t="s">
        <v>102</v>
      </c>
      <c r="G286" s="1" t="n">
        <f aca="false">SUM(H286:J286)</f>
        <v>23</v>
      </c>
      <c r="H286" s="1" t="n">
        <v>23</v>
      </c>
      <c r="L286" s="1" t="n">
        <f aca="false">SUM(M286:R286)</f>
        <v>83</v>
      </c>
      <c r="P286" s="1" t="n">
        <v>83</v>
      </c>
      <c r="X286" s="14" t="n">
        <v>68579</v>
      </c>
      <c r="Y286" s="1" t="s">
        <v>247</v>
      </c>
      <c r="AA286" s="1" t="s">
        <v>124</v>
      </c>
    </row>
    <row r="287" customFormat="false" ht="14.4" hidden="false" customHeight="false" outlineLevel="0" collapsed="false">
      <c r="A287" s="1" t="n">
        <v>117</v>
      </c>
      <c r="B287" s="61" t="n">
        <v>43228</v>
      </c>
      <c r="C287" s="1" t="s">
        <v>49</v>
      </c>
      <c r="F287" s="1" t="s">
        <v>248</v>
      </c>
      <c r="G287" s="1" t="n">
        <f aca="false">SUM(H287:J287)</f>
        <v>0</v>
      </c>
      <c r="L287" s="1" t="n">
        <f aca="false">SUM(M287:R287)</f>
        <v>0</v>
      </c>
      <c r="X287" s="14"/>
      <c r="AA287" s="1" t="s">
        <v>123</v>
      </c>
    </row>
    <row r="288" customFormat="false" ht="14.4" hidden="false" customHeight="false" outlineLevel="0" collapsed="false">
      <c r="A288" s="1" t="n">
        <v>117</v>
      </c>
      <c r="B288" s="61" t="n">
        <v>43228</v>
      </c>
      <c r="C288" s="1" t="s">
        <v>49</v>
      </c>
      <c r="F288" s="1" t="s">
        <v>99</v>
      </c>
      <c r="G288" s="1" t="n">
        <f aca="false">SUM(H288:J288)</f>
        <v>6</v>
      </c>
      <c r="H288" s="1" t="n">
        <v>6</v>
      </c>
      <c r="L288" s="1" t="n">
        <f aca="false">SUM(M288:R288)</f>
        <v>29</v>
      </c>
      <c r="M288" s="1" t="n">
        <v>1</v>
      </c>
      <c r="P288" s="1" t="n">
        <v>28</v>
      </c>
      <c r="S288" s="1" t="n">
        <v>2</v>
      </c>
      <c r="U288" s="1" t="n">
        <v>1</v>
      </c>
      <c r="X288" s="14" t="n">
        <v>168811.96</v>
      </c>
      <c r="AA288" s="1" t="s">
        <v>123</v>
      </c>
    </row>
    <row r="289" customFormat="false" ht="14.4" hidden="false" customHeight="false" outlineLevel="0" collapsed="false">
      <c r="A289" s="1" t="n">
        <v>117</v>
      </c>
      <c r="B289" s="61" t="n">
        <v>43228</v>
      </c>
      <c r="C289" s="1" t="s">
        <v>49</v>
      </c>
      <c r="F289" s="1" t="s">
        <v>88</v>
      </c>
      <c r="G289" s="1" t="n">
        <f aca="false">SUM(H289:J289)</f>
        <v>2</v>
      </c>
      <c r="H289" s="1" t="n">
        <v>2</v>
      </c>
      <c r="L289" s="1" t="n">
        <f aca="false">SUM(M289:R289)</f>
        <v>6</v>
      </c>
      <c r="M289" s="1" t="n">
        <v>1</v>
      </c>
      <c r="P289" s="1" t="n">
        <v>5</v>
      </c>
      <c r="X289" s="14"/>
      <c r="AA289" s="1" t="s">
        <v>123</v>
      </c>
    </row>
    <row r="290" customFormat="false" ht="14.4" hidden="false" customHeight="false" outlineLevel="0" collapsed="false">
      <c r="A290" s="1" t="n">
        <v>117</v>
      </c>
      <c r="B290" s="61" t="n">
        <v>43228</v>
      </c>
      <c r="C290" s="1" t="s">
        <v>49</v>
      </c>
      <c r="F290" s="1" t="s">
        <v>87</v>
      </c>
      <c r="G290" s="1" t="n">
        <f aca="false">SUM(H290:J290)</f>
        <v>11</v>
      </c>
      <c r="H290" s="1" t="n">
        <v>11</v>
      </c>
      <c r="L290" s="1" t="n">
        <f aca="false">SUM(M290:R290)</f>
        <v>33</v>
      </c>
      <c r="M290" s="1" t="n">
        <v>1</v>
      </c>
      <c r="P290" s="1" t="n">
        <v>32</v>
      </c>
      <c r="U290" s="1" t="n">
        <v>1</v>
      </c>
      <c r="X290" s="14" t="n">
        <v>15607.71</v>
      </c>
      <c r="AA290" s="1" t="s">
        <v>123</v>
      </c>
    </row>
    <row r="291" customFormat="false" ht="14.4" hidden="false" customHeight="false" outlineLevel="0" collapsed="false">
      <c r="A291" s="1" t="n">
        <v>117</v>
      </c>
      <c r="B291" s="61" t="n">
        <v>43228</v>
      </c>
      <c r="C291" s="1" t="s">
        <v>49</v>
      </c>
      <c r="F291" s="1" t="s">
        <v>98</v>
      </c>
      <c r="G291" s="1" t="n">
        <f aca="false">SUM(H291:J291)</f>
        <v>2</v>
      </c>
      <c r="H291" s="1" t="n">
        <v>2</v>
      </c>
      <c r="L291" s="1" t="n">
        <f aca="false">SUM(M291:R291)</f>
        <v>5</v>
      </c>
      <c r="M291" s="1" t="n">
        <v>1</v>
      </c>
      <c r="P291" s="1" t="n">
        <v>4</v>
      </c>
      <c r="X291" s="14"/>
      <c r="AA291" s="1" t="s">
        <v>123</v>
      </c>
    </row>
    <row r="292" customFormat="false" ht="14.4" hidden="false" customHeight="false" outlineLevel="0" collapsed="false">
      <c r="A292" s="1" t="n">
        <v>117</v>
      </c>
      <c r="B292" s="61" t="n">
        <v>43228</v>
      </c>
      <c r="C292" s="1" t="s">
        <v>49</v>
      </c>
      <c r="F292" s="1" t="s">
        <v>158</v>
      </c>
      <c r="G292" s="1" t="n">
        <f aca="false">SUM(H292:J292)</f>
        <v>0</v>
      </c>
      <c r="K292" s="1" t="n">
        <v>2</v>
      </c>
      <c r="L292" s="1" t="n">
        <f aca="false">SUM(M292:R292)</f>
        <v>0</v>
      </c>
      <c r="X292" s="14"/>
      <c r="AA292" s="1" t="s">
        <v>123</v>
      </c>
    </row>
    <row r="293" customFormat="false" ht="14.4" hidden="false" customHeight="false" outlineLevel="0" collapsed="false">
      <c r="A293" s="1" t="n">
        <v>118</v>
      </c>
      <c r="B293" s="61" t="n">
        <v>43228</v>
      </c>
      <c r="C293" s="1" t="s">
        <v>60</v>
      </c>
      <c r="F293" s="1" t="s">
        <v>97</v>
      </c>
      <c r="G293" s="1" t="n">
        <f aca="false">SUM(H293:J293)</f>
        <v>6</v>
      </c>
      <c r="H293" s="1" t="n">
        <v>6</v>
      </c>
      <c r="L293" s="1" t="n">
        <f aca="false">SUM(M293:R293)</f>
        <v>31</v>
      </c>
      <c r="M293" s="1" t="n">
        <v>1</v>
      </c>
      <c r="P293" s="1" t="n">
        <v>30</v>
      </c>
      <c r="S293" s="1" t="n">
        <v>1</v>
      </c>
      <c r="U293" s="1" t="n">
        <v>1</v>
      </c>
      <c r="X293" s="14" t="n">
        <v>108621.16</v>
      </c>
      <c r="AA293" s="1" t="s">
        <v>123</v>
      </c>
    </row>
    <row r="294" customFormat="false" ht="14.4" hidden="false" customHeight="false" outlineLevel="0" collapsed="false">
      <c r="A294" s="1" t="n">
        <v>118</v>
      </c>
      <c r="B294" s="61" t="n">
        <v>43228</v>
      </c>
      <c r="C294" s="1" t="s">
        <v>60</v>
      </c>
      <c r="F294" s="1" t="s">
        <v>110</v>
      </c>
      <c r="G294" s="1" t="n">
        <f aca="false">SUM(H294:J294)</f>
        <v>0</v>
      </c>
      <c r="L294" s="1" t="n">
        <f aca="false">SUM(M294:R294)</f>
        <v>0</v>
      </c>
      <c r="U294" s="1" t="n">
        <v>1</v>
      </c>
      <c r="X294" s="14"/>
      <c r="AA294" s="1" t="s">
        <v>123</v>
      </c>
    </row>
    <row r="295" customFormat="false" ht="14.4" hidden="false" customHeight="false" outlineLevel="0" collapsed="false">
      <c r="A295" s="1" t="n">
        <v>119</v>
      </c>
      <c r="B295" s="61" t="n">
        <v>43228</v>
      </c>
      <c r="C295" s="1" t="s">
        <v>50</v>
      </c>
      <c r="F295" s="1" t="s">
        <v>97</v>
      </c>
      <c r="G295" s="1" t="n">
        <f aca="false">SUM(H295:J295)</f>
        <v>49</v>
      </c>
      <c r="H295" s="1" t="n">
        <v>49</v>
      </c>
      <c r="L295" s="1" t="n">
        <f aca="false">SUM(M295:R295)</f>
        <v>107</v>
      </c>
      <c r="M295" s="1" t="n">
        <v>1</v>
      </c>
      <c r="P295" s="1" t="n">
        <v>106</v>
      </c>
      <c r="S295" s="1" t="n">
        <v>2</v>
      </c>
      <c r="U295" s="1" t="n">
        <v>1</v>
      </c>
      <c r="X295" s="14" t="n">
        <v>391415.78</v>
      </c>
      <c r="AA295" s="1" t="s">
        <v>123</v>
      </c>
    </row>
    <row r="296" customFormat="false" ht="14.4" hidden="false" customHeight="false" outlineLevel="0" collapsed="false">
      <c r="A296" s="1" t="n">
        <v>119</v>
      </c>
      <c r="B296" s="61" t="n">
        <v>43228</v>
      </c>
      <c r="C296" s="1" t="s">
        <v>50</v>
      </c>
      <c r="F296" s="1" t="s">
        <v>87</v>
      </c>
      <c r="G296" s="1" t="n">
        <f aca="false">SUM(H296:J296)</f>
        <v>12</v>
      </c>
      <c r="H296" s="1" t="n">
        <v>12</v>
      </c>
      <c r="L296" s="1" t="n">
        <f aca="false">SUM(M296:R296)</f>
        <v>27</v>
      </c>
      <c r="M296" s="1" t="n">
        <v>1</v>
      </c>
      <c r="P296" s="1" t="n">
        <v>26</v>
      </c>
      <c r="U296" s="1" t="n">
        <v>1</v>
      </c>
      <c r="X296" s="14" t="n">
        <v>3706.88</v>
      </c>
      <c r="AA296" s="1" t="s">
        <v>123</v>
      </c>
    </row>
    <row r="297" customFormat="false" ht="14.4" hidden="false" customHeight="false" outlineLevel="0" collapsed="false">
      <c r="A297" s="1" t="n">
        <v>119</v>
      </c>
      <c r="B297" s="61" t="n">
        <v>43228</v>
      </c>
      <c r="C297" s="1" t="s">
        <v>50</v>
      </c>
      <c r="F297" s="1" t="s">
        <v>105</v>
      </c>
      <c r="G297" s="1" t="n">
        <f aca="false">SUM(H297:J297)</f>
        <v>0</v>
      </c>
      <c r="L297" s="1" t="n">
        <f aca="false">SUM(M297:R297)</f>
        <v>0</v>
      </c>
      <c r="U297" s="1" t="n">
        <v>1</v>
      </c>
      <c r="X297" s="14"/>
      <c r="AA297" s="1" t="s">
        <v>123</v>
      </c>
    </row>
    <row r="298" customFormat="false" ht="14.4" hidden="false" customHeight="false" outlineLevel="0" collapsed="false">
      <c r="A298" s="13" t="n">
        <v>120</v>
      </c>
      <c r="B298" s="61" t="n">
        <v>43229</v>
      </c>
      <c r="C298" s="13" t="s">
        <v>63</v>
      </c>
      <c r="D298" s="13"/>
      <c r="E298" s="13"/>
      <c r="F298" s="13" t="s">
        <v>97</v>
      </c>
      <c r="G298" s="13" t="n">
        <v>64</v>
      </c>
      <c r="H298" s="1" t="n">
        <v>64</v>
      </c>
      <c r="I298" s="13"/>
      <c r="J298" s="13"/>
      <c r="K298" s="13"/>
      <c r="L298" s="1" t="n">
        <f aca="false">SUM(M298:R298)</f>
        <v>40</v>
      </c>
      <c r="M298" s="1" t="n">
        <v>2</v>
      </c>
      <c r="N298" s="13"/>
      <c r="O298" s="13"/>
      <c r="P298" s="1" t="n">
        <v>38</v>
      </c>
      <c r="Q298" s="13"/>
      <c r="R298" s="13"/>
      <c r="S298" s="13" t="n">
        <v>1</v>
      </c>
      <c r="T298" s="13"/>
      <c r="U298" s="13"/>
      <c r="V298" s="13"/>
      <c r="W298" s="13"/>
      <c r="X298" s="14" t="n">
        <v>190586</v>
      </c>
      <c r="Y298" s="1" t="s">
        <v>249</v>
      </c>
      <c r="Z298" s="13"/>
      <c r="AA298" s="13" t="s">
        <v>125</v>
      </c>
      <c r="AB298" s="13"/>
    </row>
    <row r="299" customFormat="false" ht="14.4" hidden="false" customHeight="false" outlineLevel="0" collapsed="false">
      <c r="A299" s="13" t="n">
        <v>120</v>
      </c>
      <c r="B299" s="61" t="n">
        <v>43229</v>
      </c>
      <c r="C299" s="13" t="s">
        <v>63</v>
      </c>
      <c r="D299" s="13"/>
      <c r="E299" s="13"/>
      <c r="F299" s="13" t="s">
        <v>100</v>
      </c>
      <c r="G299" s="13" t="n">
        <v>3</v>
      </c>
      <c r="H299" s="1" t="n">
        <v>3</v>
      </c>
      <c r="I299" s="13"/>
      <c r="J299" s="13"/>
      <c r="K299" s="13"/>
      <c r="L299" s="1" t="n">
        <f aca="false">SUM(M299:R299)</f>
        <v>0</v>
      </c>
      <c r="M299" s="13"/>
      <c r="N299" s="13"/>
      <c r="O299" s="13"/>
      <c r="P299" s="13"/>
      <c r="Q299" s="13"/>
      <c r="R299" s="13"/>
      <c r="S299" s="13"/>
      <c r="T299" s="13"/>
      <c r="U299" s="13"/>
      <c r="V299" s="13"/>
      <c r="W299" s="13"/>
      <c r="X299" s="14"/>
      <c r="Y299" s="1" t="s">
        <v>249</v>
      </c>
      <c r="Z299" s="13"/>
      <c r="AA299" s="13" t="s">
        <v>125</v>
      </c>
      <c r="AB299" s="13"/>
    </row>
    <row r="300" customFormat="false" ht="14.4" hidden="false" customHeight="false" outlineLevel="0" collapsed="false">
      <c r="A300" s="13" t="n">
        <v>120</v>
      </c>
      <c r="B300" s="61" t="n">
        <v>43229</v>
      </c>
      <c r="C300" s="13" t="s">
        <v>63</v>
      </c>
      <c r="D300" s="13"/>
      <c r="E300" s="13"/>
      <c r="F300" s="13" t="s">
        <v>116</v>
      </c>
      <c r="G300" s="13" t="n">
        <v>2</v>
      </c>
      <c r="H300" s="1" t="n">
        <v>2</v>
      </c>
      <c r="I300" s="13"/>
      <c r="J300" s="13"/>
      <c r="K300" s="13"/>
      <c r="L300" s="1" t="n">
        <f aca="false">SUM(M300:R300)</f>
        <v>0</v>
      </c>
      <c r="M300" s="13"/>
      <c r="N300" s="13"/>
      <c r="O300" s="13"/>
      <c r="P300" s="13"/>
      <c r="Q300" s="13"/>
      <c r="R300" s="13"/>
      <c r="S300" s="13"/>
      <c r="T300" s="13"/>
      <c r="U300" s="13"/>
      <c r="V300" s="13"/>
      <c r="W300" s="13"/>
      <c r="X300" s="14"/>
      <c r="Y300" s="1" t="s">
        <v>249</v>
      </c>
      <c r="Z300" s="13"/>
      <c r="AA300" s="13" t="s">
        <v>125</v>
      </c>
      <c r="AB300" s="13"/>
    </row>
    <row r="301" customFormat="false" ht="14.4" hidden="false" customHeight="false" outlineLevel="0" collapsed="false">
      <c r="A301" s="13" t="n">
        <v>120</v>
      </c>
      <c r="B301" s="61" t="n">
        <v>43229</v>
      </c>
      <c r="C301" s="13" t="s">
        <v>63</v>
      </c>
      <c r="D301" s="13"/>
      <c r="E301" s="13"/>
      <c r="F301" s="13" t="s">
        <v>88</v>
      </c>
      <c r="G301" s="13" t="n">
        <v>4</v>
      </c>
      <c r="H301" s="1" t="n">
        <v>4</v>
      </c>
      <c r="I301" s="13"/>
      <c r="J301" s="13"/>
      <c r="K301" s="13"/>
      <c r="L301" s="1" t="n">
        <f aca="false">SUM(M301:R301)</f>
        <v>0</v>
      </c>
      <c r="M301" s="13"/>
      <c r="N301" s="13"/>
      <c r="O301" s="13"/>
      <c r="P301" s="13"/>
      <c r="Q301" s="13"/>
      <c r="R301" s="13"/>
      <c r="S301" s="13"/>
      <c r="T301" s="13"/>
      <c r="U301" s="13"/>
      <c r="V301" s="13"/>
      <c r="W301" s="13"/>
      <c r="X301" s="14"/>
      <c r="Y301" s="1" t="s">
        <v>249</v>
      </c>
      <c r="Z301" s="13"/>
      <c r="AA301" s="13" t="s">
        <v>125</v>
      </c>
      <c r="AB301" s="13"/>
    </row>
    <row r="302" customFormat="false" ht="14.4" hidden="false" customHeight="false" outlineLevel="0" collapsed="false">
      <c r="A302" s="13" t="n">
        <v>120</v>
      </c>
      <c r="B302" s="61" t="n">
        <v>43229</v>
      </c>
      <c r="C302" s="13" t="s">
        <v>63</v>
      </c>
      <c r="D302" s="13"/>
      <c r="E302" s="13"/>
      <c r="F302" s="13" t="s">
        <v>63</v>
      </c>
      <c r="G302" s="13"/>
      <c r="I302" s="13"/>
      <c r="J302" s="13"/>
      <c r="K302" s="13"/>
      <c r="L302" s="1" t="n">
        <f aca="false">SUM(M302:R302)</f>
        <v>0</v>
      </c>
      <c r="M302" s="13"/>
      <c r="N302" s="13"/>
      <c r="O302" s="13"/>
      <c r="P302" s="13"/>
      <c r="Q302" s="13"/>
      <c r="R302" s="13"/>
      <c r="S302" s="13"/>
      <c r="T302" s="13"/>
      <c r="U302" s="13"/>
      <c r="V302" s="13"/>
      <c r="W302" s="13"/>
      <c r="X302" s="14"/>
      <c r="Y302" s="1" t="s">
        <v>249</v>
      </c>
      <c r="Z302" s="13"/>
      <c r="AA302" s="13" t="s">
        <v>125</v>
      </c>
      <c r="AB302" s="13"/>
    </row>
    <row r="303" customFormat="false" ht="14.4" hidden="false" customHeight="false" outlineLevel="0" collapsed="false">
      <c r="A303" s="13" t="n">
        <v>120</v>
      </c>
      <c r="B303" s="61" t="n">
        <v>43229</v>
      </c>
      <c r="C303" s="13" t="s">
        <v>63</v>
      </c>
      <c r="D303" s="13"/>
      <c r="E303" s="13"/>
      <c r="F303" s="13" t="s">
        <v>87</v>
      </c>
      <c r="G303" s="13"/>
      <c r="H303" s="13"/>
      <c r="I303" s="13"/>
      <c r="J303" s="13"/>
      <c r="K303" s="13"/>
      <c r="L303" s="1" t="n">
        <f aca="false">SUM(M303:R303)</f>
        <v>0</v>
      </c>
      <c r="M303" s="13"/>
      <c r="N303" s="13"/>
      <c r="O303" s="13"/>
      <c r="P303" s="13"/>
      <c r="Q303" s="13"/>
      <c r="R303" s="13"/>
      <c r="S303" s="13"/>
      <c r="T303" s="13"/>
      <c r="U303" s="13" t="n">
        <v>1</v>
      </c>
      <c r="V303" s="13"/>
      <c r="W303" s="13"/>
      <c r="X303" s="14"/>
      <c r="Y303" s="1" t="s">
        <v>249</v>
      </c>
      <c r="Z303" s="13"/>
      <c r="AA303" s="13" t="s">
        <v>125</v>
      </c>
      <c r="AB303" s="13"/>
    </row>
    <row r="304" customFormat="false" ht="14.4" hidden="false" customHeight="false" outlineLevel="0" collapsed="false">
      <c r="A304" s="1" t="n">
        <v>121</v>
      </c>
      <c r="B304" s="61" t="n">
        <v>43230</v>
      </c>
      <c r="C304" s="1" t="s">
        <v>67</v>
      </c>
      <c r="D304" s="1" t="s">
        <v>54</v>
      </c>
      <c r="F304" s="1" t="s">
        <v>114</v>
      </c>
      <c r="G304" s="1" t="n">
        <f aca="false">SUM(H304:J304)</f>
        <v>25</v>
      </c>
      <c r="H304" s="1" t="n">
        <v>25</v>
      </c>
      <c r="L304" s="1" t="n">
        <f aca="false">SUM(M304:R304)</f>
        <v>55</v>
      </c>
      <c r="M304" s="1" t="n">
        <v>1</v>
      </c>
      <c r="P304" s="1" t="n">
        <v>54</v>
      </c>
      <c r="S304" s="1" t="n">
        <v>2</v>
      </c>
      <c r="U304" s="1" t="n">
        <v>1</v>
      </c>
      <c r="X304" s="14" t="n">
        <v>126113.65</v>
      </c>
      <c r="AA304" s="1" t="s">
        <v>123</v>
      </c>
    </row>
    <row r="305" customFormat="false" ht="14.4" hidden="false" customHeight="false" outlineLevel="0" collapsed="false">
      <c r="A305" s="1" t="n">
        <v>121</v>
      </c>
      <c r="B305" s="61" t="n">
        <v>43230</v>
      </c>
      <c r="C305" s="1" t="s">
        <v>67</v>
      </c>
      <c r="D305" s="1" t="s">
        <v>54</v>
      </c>
      <c r="F305" s="1" t="s">
        <v>107</v>
      </c>
      <c r="G305" s="1" t="n">
        <f aca="false">SUM(H305:J305)</f>
        <v>0</v>
      </c>
      <c r="L305" s="1" t="n">
        <f aca="false">SUM(M305:R305)</f>
        <v>0</v>
      </c>
      <c r="U305" s="1" t="n">
        <v>1</v>
      </c>
      <c r="X305" s="14"/>
      <c r="AA305" s="1" t="s">
        <v>123</v>
      </c>
    </row>
    <row r="306" customFormat="false" ht="14.4" hidden="false" customHeight="false" outlineLevel="0" collapsed="false">
      <c r="A306" s="1" t="n">
        <v>121</v>
      </c>
      <c r="B306" s="61" t="n">
        <v>43230</v>
      </c>
      <c r="C306" s="1" t="s">
        <v>67</v>
      </c>
      <c r="D306" s="1" t="s">
        <v>54</v>
      </c>
      <c r="F306" s="1" t="s">
        <v>158</v>
      </c>
      <c r="G306" s="1" t="n">
        <f aca="false">SUM(H306:J306)</f>
        <v>0</v>
      </c>
      <c r="K306" s="1" t="n">
        <v>1</v>
      </c>
      <c r="L306" s="1" t="n">
        <f aca="false">SUM(M306:R306)</f>
        <v>0</v>
      </c>
      <c r="X306" s="14"/>
      <c r="AA306" s="1" t="s">
        <v>123</v>
      </c>
    </row>
    <row r="307" customFormat="false" ht="14.4" hidden="false" customHeight="false" outlineLevel="0" collapsed="false">
      <c r="A307" s="1" t="n">
        <v>122</v>
      </c>
      <c r="B307" s="61" t="n">
        <v>43230</v>
      </c>
      <c r="C307" s="1" t="s">
        <v>66</v>
      </c>
      <c r="F307" s="1" t="s">
        <v>102</v>
      </c>
      <c r="G307" s="1" t="n">
        <f aca="false">SUM(H307:J307)</f>
        <v>27</v>
      </c>
      <c r="H307" s="1" t="n">
        <v>27</v>
      </c>
      <c r="L307" s="1" t="n">
        <f aca="false">SUM(M307:R307)</f>
        <v>69</v>
      </c>
      <c r="M307" s="1" t="n">
        <v>1</v>
      </c>
      <c r="P307" s="1" t="n">
        <v>68</v>
      </c>
      <c r="S307" s="1" t="n">
        <v>2</v>
      </c>
      <c r="U307" s="1" t="n">
        <v>2</v>
      </c>
      <c r="X307" s="14" t="n">
        <v>85850</v>
      </c>
      <c r="Y307" s="1" t="s">
        <v>250</v>
      </c>
      <c r="AA307" s="1" t="s">
        <v>124</v>
      </c>
    </row>
    <row r="308" customFormat="false" ht="14.4" hidden="false" customHeight="false" outlineLevel="0" collapsed="false">
      <c r="A308" s="1" t="n">
        <v>123</v>
      </c>
      <c r="B308" s="61" t="n">
        <v>43234</v>
      </c>
      <c r="C308" s="1" t="s">
        <v>63</v>
      </c>
      <c r="D308" s="1" t="s">
        <v>62</v>
      </c>
      <c r="F308" s="1" t="s">
        <v>87</v>
      </c>
      <c r="G308" s="1" t="n">
        <f aca="false">SUM(H308:J308)</f>
        <v>20</v>
      </c>
      <c r="H308" s="1" t="n">
        <v>13</v>
      </c>
      <c r="I308" s="1" t="n">
        <v>7</v>
      </c>
      <c r="L308" s="1" t="n">
        <f aca="false">SUM(M308:R308)</f>
        <v>30</v>
      </c>
      <c r="M308" s="1" t="n">
        <v>1</v>
      </c>
      <c r="P308" s="1" t="n">
        <v>29</v>
      </c>
      <c r="S308" s="1" t="n">
        <v>3</v>
      </c>
      <c r="U308" s="1" t="n">
        <v>1</v>
      </c>
      <c r="X308" s="14" t="n">
        <v>91468.97</v>
      </c>
      <c r="Y308" s="1" t="s">
        <v>251</v>
      </c>
      <c r="AA308" s="1" t="s">
        <v>124</v>
      </c>
    </row>
    <row r="309" customFormat="false" ht="14.4" hidden="false" customHeight="false" outlineLevel="0" collapsed="false">
      <c r="A309" s="1" t="n">
        <v>124</v>
      </c>
      <c r="B309" s="61" t="n">
        <v>43234</v>
      </c>
      <c r="C309" s="1" t="s">
        <v>66</v>
      </c>
      <c r="F309" s="1" t="s">
        <v>102</v>
      </c>
      <c r="G309" s="1" t="n">
        <f aca="false">SUM(H309:J309)</f>
        <v>40</v>
      </c>
      <c r="H309" s="1" t="n">
        <v>40</v>
      </c>
      <c r="L309" s="1" t="n">
        <f aca="false">SUM(M309:R309)</f>
        <v>86</v>
      </c>
      <c r="M309" s="1" t="n">
        <v>1</v>
      </c>
      <c r="P309" s="1" t="n">
        <v>85</v>
      </c>
      <c r="S309" s="1" t="n">
        <v>2</v>
      </c>
      <c r="X309" s="14" t="n">
        <v>87870</v>
      </c>
      <c r="Y309" s="1" t="s">
        <v>252</v>
      </c>
      <c r="AA309" s="1" t="s">
        <v>124</v>
      </c>
    </row>
    <row r="310" customFormat="false" ht="14.4" hidden="false" customHeight="false" outlineLevel="0" collapsed="false">
      <c r="A310" s="1" t="n">
        <v>125</v>
      </c>
      <c r="B310" s="61" t="n">
        <v>43235</v>
      </c>
      <c r="C310" s="1" t="s">
        <v>67</v>
      </c>
      <c r="D310" s="1" t="s">
        <v>69</v>
      </c>
      <c r="F310" s="1" t="s">
        <v>97</v>
      </c>
      <c r="G310" s="1" t="n">
        <f aca="false">SUM(H310:J310)</f>
        <v>106</v>
      </c>
      <c r="H310" s="1" t="n">
        <v>106</v>
      </c>
      <c r="L310" s="1" t="n">
        <f aca="false">SUM(M310:R310)</f>
        <v>37</v>
      </c>
      <c r="M310" s="1" t="n">
        <v>1</v>
      </c>
      <c r="P310" s="1" t="n">
        <v>36</v>
      </c>
      <c r="S310" s="1" t="n">
        <v>2</v>
      </c>
      <c r="X310" s="14" t="n">
        <v>158503.02</v>
      </c>
      <c r="AA310" s="1" t="s">
        <v>123</v>
      </c>
    </row>
    <row r="311" customFormat="false" ht="14.4" hidden="false" customHeight="false" outlineLevel="0" collapsed="false">
      <c r="A311" s="1" t="n">
        <v>125</v>
      </c>
      <c r="B311" s="61" t="n">
        <v>43235</v>
      </c>
      <c r="C311" s="1" t="s">
        <v>67</v>
      </c>
      <c r="D311" s="1" t="s">
        <v>69</v>
      </c>
      <c r="F311" s="1" t="s">
        <v>111</v>
      </c>
      <c r="G311" s="1" t="n">
        <f aca="false">SUM(H311:J311)</f>
        <v>0</v>
      </c>
      <c r="L311" s="1" t="n">
        <f aca="false">SUM(M311:R311)</f>
        <v>0</v>
      </c>
      <c r="U311" s="1" t="n">
        <v>1</v>
      </c>
      <c r="X311" s="14"/>
      <c r="AA311" s="1" t="s">
        <v>123</v>
      </c>
    </row>
    <row r="312" customFormat="false" ht="14.4" hidden="false" customHeight="false" outlineLevel="0" collapsed="false">
      <c r="A312" s="1" t="n">
        <v>126</v>
      </c>
      <c r="B312" s="61" t="n">
        <v>43235</v>
      </c>
      <c r="C312" s="1" t="s">
        <v>65</v>
      </c>
      <c r="F312" s="1" t="s">
        <v>97</v>
      </c>
      <c r="G312" s="1" t="n">
        <f aca="false">SUM(H312:J312)</f>
        <v>52</v>
      </c>
      <c r="H312" s="1" t="n">
        <v>52</v>
      </c>
      <c r="L312" s="1" t="n">
        <f aca="false">SUM(M312:R312)</f>
        <v>38</v>
      </c>
      <c r="M312" s="1" t="n">
        <v>1</v>
      </c>
      <c r="P312" s="1" t="n">
        <v>37</v>
      </c>
      <c r="S312" s="1" t="n">
        <v>2</v>
      </c>
      <c r="X312" s="14" t="n">
        <v>64390.54</v>
      </c>
      <c r="AA312" s="1" t="s">
        <v>123</v>
      </c>
    </row>
    <row r="313" customFormat="false" ht="14.4" hidden="false" customHeight="false" outlineLevel="0" collapsed="false">
      <c r="A313" s="1" t="n">
        <v>126</v>
      </c>
      <c r="B313" s="61" t="n">
        <v>43235</v>
      </c>
      <c r="C313" s="1" t="s">
        <v>65</v>
      </c>
      <c r="F313" s="1" t="s">
        <v>107</v>
      </c>
      <c r="G313" s="1" t="n">
        <f aca="false">SUM(H313:J313)</f>
        <v>0</v>
      </c>
      <c r="L313" s="1" t="n">
        <f aca="false">SUM(M313:R313)</f>
        <v>0</v>
      </c>
      <c r="U313" s="1" t="n">
        <v>1</v>
      </c>
      <c r="X313" s="14"/>
      <c r="AA313" s="1" t="s">
        <v>123</v>
      </c>
    </row>
    <row r="314" customFormat="false" ht="14.4" hidden="false" customHeight="false" outlineLevel="0" collapsed="false">
      <c r="A314" s="13" t="n">
        <v>127</v>
      </c>
      <c r="B314" s="61" t="n">
        <v>43236</v>
      </c>
      <c r="C314" s="13" t="s">
        <v>67</v>
      </c>
      <c r="D314" s="13"/>
      <c r="E314" s="13"/>
      <c r="F314" s="13" t="s">
        <v>96</v>
      </c>
      <c r="G314" s="13" t="n">
        <v>24</v>
      </c>
      <c r="H314" s="1" t="n">
        <v>24</v>
      </c>
      <c r="I314" s="13"/>
      <c r="J314" s="13"/>
      <c r="K314" s="13" t="n">
        <v>1</v>
      </c>
      <c r="L314" s="1" t="n">
        <f aca="false">SUM(M314:R314)</f>
        <v>30</v>
      </c>
      <c r="M314" s="1" t="n">
        <v>1</v>
      </c>
      <c r="N314" s="13"/>
      <c r="O314" s="13"/>
      <c r="P314" s="1" t="n">
        <v>29</v>
      </c>
      <c r="Q314" s="13"/>
      <c r="R314" s="13"/>
      <c r="S314" s="1" t="n">
        <v>2</v>
      </c>
      <c r="T314" s="1" t="n">
        <v>2</v>
      </c>
      <c r="U314" s="13"/>
      <c r="V314" s="13"/>
      <c r="W314" s="13"/>
      <c r="X314" s="14" t="n">
        <v>45712.33</v>
      </c>
      <c r="Y314" s="1" t="s">
        <v>253</v>
      </c>
      <c r="Z314" s="13"/>
      <c r="AA314" s="13" t="s">
        <v>125</v>
      </c>
      <c r="AB314" s="13"/>
    </row>
    <row r="315" customFormat="false" ht="14.4" hidden="false" customHeight="false" outlineLevel="0" collapsed="false">
      <c r="A315" s="13" t="n">
        <v>127</v>
      </c>
      <c r="B315" s="61" t="n">
        <v>43236</v>
      </c>
      <c r="C315" s="13" t="s">
        <v>67</v>
      </c>
      <c r="D315" s="13"/>
      <c r="E315" s="13"/>
      <c r="F315" s="13" t="s">
        <v>88</v>
      </c>
      <c r="G315" s="13" t="n">
        <v>4</v>
      </c>
      <c r="H315" s="1" t="n">
        <v>4</v>
      </c>
      <c r="I315" s="13"/>
      <c r="J315" s="13"/>
      <c r="K315" s="13"/>
      <c r="L315" s="1" t="n">
        <f aca="false">SUM(M315:R315)</f>
        <v>0</v>
      </c>
      <c r="M315" s="13"/>
      <c r="N315" s="13"/>
      <c r="O315" s="13"/>
      <c r="P315" s="13"/>
      <c r="Q315" s="13"/>
      <c r="R315" s="13"/>
      <c r="S315" s="13"/>
      <c r="T315" s="13"/>
      <c r="U315" s="13"/>
      <c r="V315" s="13"/>
      <c r="W315" s="13"/>
      <c r="X315" s="14"/>
      <c r="Y315" s="1" t="s">
        <v>253</v>
      </c>
      <c r="Z315" s="13"/>
      <c r="AA315" s="13" t="s">
        <v>125</v>
      </c>
      <c r="AB315" s="13"/>
    </row>
    <row r="316" customFormat="false" ht="14.4" hidden="false" customHeight="false" outlineLevel="0" collapsed="false">
      <c r="A316" s="13" t="n">
        <v>127</v>
      </c>
      <c r="B316" s="61" t="n">
        <v>43236</v>
      </c>
      <c r="C316" s="13" t="s">
        <v>67</v>
      </c>
      <c r="D316" s="13"/>
      <c r="E316" s="13"/>
      <c r="F316" s="13" t="s">
        <v>67</v>
      </c>
      <c r="G316" s="13"/>
      <c r="I316" s="13"/>
      <c r="J316" s="13"/>
      <c r="K316" s="13"/>
      <c r="L316" s="1" t="n">
        <f aca="false">SUM(M316:R316)</f>
        <v>0</v>
      </c>
      <c r="M316" s="13"/>
      <c r="N316" s="13"/>
      <c r="O316" s="13"/>
      <c r="P316" s="13"/>
      <c r="Q316" s="13"/>
      <c r="R316" s="13"/>
      <c r="S316" s="13"/>
      <c r="T316" s="13"/>
      <c r="U316" s="13"/>
      <c r="V316" s="13"/>
      <c r="W316" s="13"/>
      <c r="X316" s="14"/>
      <c r="Y316" s="1" t="s">
        <v>253</v>
      </c>
      <c r="Z316" s="13"/>
      <c r="AA316" s="13" t="s">
        <v>125</v>
      </c>
      <c r="AB316" s="13"/>
    </row>
    <row r="317" customFormat="false" ht="14.4" hidden="false" customHeight="false" outlineLevel="0" collapsed="false">
      <c r="A317" s="13" t="n">
        <v>127</v>
      </c>
      <c r="B317" s="61" t="n">
        <v>43236</v>
      </c>
      <c r="C317" s="13" t="s">
        <v>67</v>
      </c>
      <c r="D317" s="13"/>
      <c r="E317" s="13"/>
      <c r="F317" s="13" t="s">
        <v>87</v>
      </c>
      <c r="G317" s="13"/>
      <c r="H317" s="13"/>
      <c r="I317" s="13"/>
      <c r="J317" s="13"/>
      <c r="K317" s="13"/>
      <c r="L317" s="1" t="n">
        <f aca="false">SUM(M317:R317)</f>
        <v>0</v>
      </c>
      <c r="M317" s="13"/>
      <c r="N317" s="13"/>
      <c r="O317" s="13"/>
      <c r="P317" s="13"/>
      <c r="Q317" s="13"/>
      <c r="R317" s="13"/>
      <c r="S317" s="13"/>
      <c r="T317" s="13"/>
      <c r="U317" s="13" t="n">
        <v>1</v>
      </c>
      <c r="V317" s="13"/>
      <c r="W317" s="13"/>
      <c r="X317" s="14"/>
      <c r="Y317" s="1" t="s">
        <v>253</v>
      </c>
      <c r="Z317" s="13"/>
      <c r="AA317" s="13" t="s">
        <v>125</v>
      </c>
      <c r="AB317" s="13"/>
    </row>
    <row r="318" customFormat="false" ht="14.4" hidden="false" customHeight="false" outlineLevel="0" collapsed="false">
      <c r="A318" s="1" t="n">
        <v>128</v>
      </c>
      <c r="B318" s="61" t="n">
        <v>43236</v>
      </c>
      <c r="C318" s="1" t="s">
        <v>70</v>
      </c>
      <c r="D318" s="1" t="s">
        <v>68</v>
      </c>
      <c r="F318" s="1" t="s">
        <v>97</v>
      </c>
      <c r="G318" s="1" t="n">
        <f aca="false">SUM(H318:J318)</f>
        <v>77</v>
      </c>
      <c r="H318" s="1" t="n">
        <v>77</v>
      </c>
      <c r="L318" s="1" t="n">
        <f aca="false">SUM(M318:R318)</f>
        <v>35</v>
      </c>
      <c r="M318" s="1" t="n">
        <v>1</v>
      </c>
      <c r="P318" s="1" t="n">
        <v>34</v>
      </c>
      <c r="S318" s="1" t="n">
        <v>2</v>
      </c>
      <c r="X318" s="14" t="n">
        <v>82471.28</v>
      </c>
      <c r="AA318" s="1" t="s">
        <v>123</v>
      </c>
    </row>
    <row r="319" customFormat="false" ht="14.4" hidden="false" customHeight="false" outlineLevel="0" collapsed="false">
      <c r="A319" s="1" t="n">
        <v>128</v>
      </c>
      <c r="B319" s="61" t="n">
        <v>43237</v>
      </c>
      <c r="C319" s="1" t="s">
        <v>70</v>
      </c>
      <c r="D319" s="1" t="s">
        <v>68</v>
      </c>
      <c r="F319" s="1" t="s">
        <v>87</v>
      </c>
      <c r="G319" s="1" t="n">
        <f aca="false">SUM(H319:J319)</f>
        <v>0</v>
      </c>
      <c r="L319" s="1" t="n">
        <f aca="false">SUM(M319:R319)</f>
        <v>0</v>
      </c>
      <c r="U319" s="1" t="n">
        <v>1</v>
      </c>
      <c r="X319" s="14"/>
      <c r="AA319" s="1" t="s">
        <v>123</v>
      </c>
    </row>
    <row r="320" customFormat="false" ht="14.4" hidden="false" customHeight="false" outlineLevel="0" collapsed="false">
      <c r="A320" s="1" t="n">
        <v>129</v>
      </c>
      <c r="B320" s="61" t="n">
        <v>43236</v>
      </c>
      <c r="C320" s="1" t="s">
        <v>66</v>
      </c>
      <c r="F320" s="1" t="s">
        <v>97</v>
      </c>
      <c r="G320" s="1" t="n">
        <f aca="false">SUM(H320:J320)</f>
        <v>19</v>
      </c>
      <c r="H320" s="1" t="n">
        <v>19</v>
      </c>
      <c r="L320" s="1" t="n">
        <f aca="false">SUM(M320:R320)</f>
        <v>70</v>
      </c>
      <c r="M320" s="1" t="n">
        <v>1</v>
      </c>
      <c r="P320" s="1" t="n">
        <v>69</v>
      </c>
      <c r="S320" s="1" t="n">
        <v>2</v>
      </c>
      <c r="X320" s="14" t="n">
        <v>93480.6</v>
      </c>
      <c r="AA320" s="1" t="s">
        <v>123</v>
      </c>
    </row>
    <row r="321" customFormat="false" ht="14.4" hidden="false" customHeight="false" outlineLevel="0" collapsed="false">
      <c r="A321" s="1" t="n">
        <v>129</v>
      </c>
      <c r="B321" s="61" t="n">
        <v>43236</v>
      </c>
      <c r="C321" s="1" t="s">
        <v>66</v>
      </c>
      <c r="F321" s="1" t="s">
        <v>107</v>
      </c>
      <c r="G321" s="1" t="n">
        <f aca="false">SUM(H321:J321)</f>
        <v>0</v>
      </c>
      <c r="L321" s="1" t="n">
        <f aca="false">SUM(M321:R321)</f>
        <v>0</v>
      </c>
      <c r="U321" s="1" t="n">
        <v>1</v>
      </c>
      <c r="X321" s="14"/>
      <c r="AA321" s="1" t="s">
        <v>123</v>
      </c>
    </row>
    <row r="322" customFormat="false" ht="14.4" hidden="false" customHeight="false" outlineLevel="0" collapsed="false">
      <c r="A322" s="1" t="n">
        <v>129</v>
      </c>
      <c r="B322" s="61" t="n">
        <v>43236</v>
      </c>
      <c r="C322" s="1" t="s">
        <v>66</v>
      </c>
      <c r="F322" s="1" t="s">
        <v>158</v>
      </c>
      <c r="G322" s="1" t="n">
        <f aca="false">SUM(H322:J322)</f>
        <v>0</v>
      </c>
      <c r="K322" s="1" t="n">
        <v>1</v>
      </c>
      <c r="L322" s="1" t="n">
        <f aca="false">SUM(M322:R322)</f>
        <v>0</v>
      </c>
      <c r="X322" s="14"/>
      <c r="AA322" s="1" t="s">
        <v>123</v>
      </c>
    </row>
    <row r="323" customFormat="false" ht="14.4" hidden="false" customHeight="false" outlineLevel="0" collapsed="false">
      <c r="A323" s="1" t="n">
        <v>130</v>
      </c>
      <c r="B323" s="61" t="n">
        <v>43237</v>
      </c>
      <c r="C323" s="1" t="s">
        <v>53</v>
      </c>
      <c r="D323" s="1" t="s">
        <v>48</v>
      </c>
      <c r="F323" s="1" t="s">
        <v>87</v>
      </c>
      <c r="G323" s="1" t="n">
        <f aca="false">SUM(H323:J323)</f>
        <v>18</v>
      </c>
      <c r="H323" s="1" t="n">
        <v>18</v>
      </c>
      <c r="L323" s="1" t="n">
        <f aca="false">SUM(M323:R323)</f>
        <v>51</v>
      </c>
      <c r="M323" s="1" t="n">
        <v>1</v>
      </c>
      <c r="P323" s="1" t="n">
        <v>50</v>
      </c>
      <c r="S323" s="1" t="n">
        <v>3</v>
      </c>
      <c r="T323" s="1" t="n">
        <v>6</v>
      </c>
      <c r="U323" s="1" t="n">
        <v>1</v>
      </c>
      <c r="X323" s="14" t="n">
        <v>391198.36</v>
      </c>
      <c r="AA323" s="1" t="s">
        <v>123</v>
      </c>
    </row>
    <row r="324" customFormat="false" ht="14.4" hidden="false" customHeight="false" outlineLevel="0" collapsed="false">
      <c r="A324" s="1" t="n">
        <v>130</v>
      </c>
      <c r="B324" s="61" t="n">
        <v>43237</v>
      </c>
      <c r="C324" s="1" t="s">
        <v>53</v>
      </c>
      <c r="D324" s="1" t="s">
        <v>48</v>
      </c>
      <c r="F324" s="1" t="s">
        <v>100</v>
      </c>
      <c r="G324" s="1" t="n">
        <f aca="false">SUM(H324:J324)</f>
        <v>1</v>
      </c>
      <c r="H324" s="1" t="n">
        <v>1</v>
      </c>
      <c r="L324" s="1" t="n">
        <f aca="false">SUM(M324:R324)</f>
        <v>4</v>
      </c>
      <c r="M324" s="1" t="n">
        <v>1</v>
      </c>
      <c r="P324" s="1" t="n">
        <v>3</v>
      </c>
      <c r="X324" s="14" t="n">
        <v>6447.84</v>
      </c>
      <c r="AA324" s="1" t="s">
        <v>123</v>
      </c>
    </row>
    <row r="325" customFormat="false" ht="14.4" hidden="false" customHeight="false" outlineLevel="0" collapsed="false">
      <c r="A325" s="1" t="n">
        <v>130</v>
      </c>
      <c r="B325" s="61" t="n">
        <v>43237</v>
      </c>
      <c r="C325" s="1" t="s">
        <v>53</v>
      </c>
      <c r="D325" s="1" t="s">
        <v>48</v>
      </c>
      <c r="F325" s="1" t="s">
        <v>113</v>
      </c>
      <c r="G325" s="1" t="n">
        <f aca="false">SUM(H325:J325)</f>
        <v>2</v>
      </c>
      <c r="H325" s="1" t="n">
        <v>1</v>
      </c>
      <c r="I325" s="1" t="n">
        <v>1</v>
      </c>
      <c r="L325" s="1" t="n">
        <f aca="false">SUM(M325:R325)</f>
        <v>5</v>
      </c>
      <c r="M325" s="1" t="n">
        <v>1</v>
      </c>
      <c r="P325" s="1" t="n">
        <v>1</v>
      </c>
      <c r="Q325" s="1" t="n">
        <v>3</v>
      </c>
      <c r="X325" s="14"/>
      <c r="AA325" s="1" t="s">
        <v>123</v>
      </c>
    </row>
    <row r="326" customFormat="false" ht="14.4" hidden="false" customHeight="false" outlineLevel="0" collapsed="false">
      <c r="A326" s="1" t="n">
        <v>130</v>
      </c>
      <c r="B326" s="61" t="n">
        <v>43237</v>
      </c>
      <c r="C326" s="1" t="s">
        <v>53</v>
      </c>
      <c r="D326" s="1" t="s">
        <v>48</v>
      </c>
      <c r="F326" s="1" t="s">
        <v>97</v>
      </c>
      <c r="G326" s="1" t="n">
        <f aca="false">SUM(H326:J326)</f>
        <v>4</v>
      </c>
      <c r="H326" s="1" t="n">
        <v>3</v>
      </c>
      <c r="I326" s="1" t="n">
        <v>1</v>
      </c>
      <c r="L326" s="1" t="n">
        <f aca="false">SUM(M326:R326)</f>
        <v>13</v>
      </c>
      <c r="M326" s="1" t="n">
        <v>1</v>
      </c>
      <c r="P326" s="1" t="n">
        <v>9</v>
      </c>
      <c r="Q326" s="1" t="n">
        <v>3</v>
      </c>
      <c r="S326" s="1" t="n">
        <v>1</v>
      </c>
      <c r="X326" s="14" t="n">
        <v>12940.82</v>
      </c>
      <c r="AA326" s="1" t="s">
        <v>123</v>
      </c>
    </row>
    <row r="327" customFormat="false" ht="14.4" hidden="false" customHeight="false" outlineLevel="0" collapsed="false">
      <c r="A327" s="1" t="n">
        <v>130</v>
      </c>
      <c r="B327" s="61" t="n">
        <v>43237</v>
      </c>
      <c r="C327" s="1" t="s">
        <v>53</v>
      </c>
      <c r="D327" s="1" t="s">
        <v>48</v>
      </c>
      <c r="F327" s="1" t="s">
        <v>116</v>
      </c>
      <c r="G327" s="1" t="n">
        <f aca="false">SUM(H327:J327)</f>
        <v>2</v>
      </c>
      <c r="H327" s="1" t="n">
        <v>2</v>
      </c>
      <c r="L327" s="1" t="n">
        <f aca="false">SUM(M327:R327)</f>
        <v>7</v>
      </c>
      <c r="M327" s="1" t="n">
        <v>1</v>
      </c>
      <c r="P327" s="1" t="n">
        <v>6</v>
      </c>
      <c r="X327" s="14"/>
      <c r="AA327" s="1" t="s">
        <v>123</v>
      </c>
    </row>
    <row r="328" customFormat="false" ht="14.4" hidden="false" customHeight="false" outlineLevel="0" collapsed="false">
      <c r="A328" s="1" t="n">
        <v>130</v>
      </c>
      <c r="B328" s="61" t="n">
        <v>43237</v>
      </c>
      <c r="C328" s="1" t="s">
        <v>53</v>
      </c>
      <c r="D328" s="1" t="s">
        <v>48</v>
      </c>
      <c r="F328" s="1" t="s">
        <v>95</v>
      </c>
      <c r="G328" s="1" t="n">
        <f aca="false">SUM(H328:J328)</f>
        <v>1</v>
      </c>
      <c r="I328" s="1" t="n">
        <v>1</v>
      </c>
      <c r="L328" s="1" t="n">
        <f aca="false">SUM(M328:R328)</f>
        <v>0</v>
      </c>
      <c r="X328" s="14" t="n">
        <v>34692.49</v>
      </c>
      <c r="AA328" s="1" t="s">
        <v>123</v>
      </c>
    </row>
    <row r="329" customFormat="false" ht="14.4" hidden="false" customHeight="false" outlineLevel="0" collapsed="false">
      <c r="A329" s="1" t="n">
        <v>130</v>
      </c>
      <c r="B329" s="61" t="n">
        <v>43237</v>
      </c>
      <c r="C329" s="1" t="s">
        <v>53</v>
      </c>
      <c r="D329" s="1" t="s">
        <v>48</v>
      </c>
      <c r="F329" s="1" t="s">
        <v>158</v>
      </c>
      <c r="G329" s="1" t="n">
        <f aca="false">SUM(H329:J329)</f>
        <v>0</v>
      </c>
      <c r="K329" s="1" t="n">
        <v>2</v>
      </c>
      <c r="L329" s="1" t="n">
        <f aca="false">SUM(M329:R329)</f>
        <v>0</v>
      </c>
      <c r="X329" s="14"/>
      <c r="AA329" s="1" t="s">
        <v>123</v>
      </c>
    </row>
    <row r="330" customFormat="false" ht="14.4" hidden="false" customHeight="false" outlineLevel="0" collapsed="false">
      <c r="A330" s="1" t="n">
        <v>131</v>
      </c>
      <c r="B330" s="61" t="n">
        <v>43237</v>
      </c>
      <c r="C330" s="1" t="s">
        <v>66</v>
      </c>
      <c r="F330" s="1" t="s">
        <v>102</v>
      </c>
      <c r="G330" s="1" t="n">
        <f aca="false">SUM(H330:J330)</f>
        <v>40</v>
      </c>
      <c r="H330" s="1" t="n">
        <v>40</v>
      </c>
      <c r="L330" s="1" t="n">
        <f aca="false">SUM(M330:R330)</f>
        <v>6</v>
      </c>
      <c r="P330" s="1" t="n">
        <v>6</v>
      </c>
      <c r="S330" s="1" t="n">
        <v>88</v>
      </c>
      <c r="X330" s="14" t="n">
        <v>75750</v>
      </c>
      <c r="Y330" s="1" t="s">
        <v>254</v>
      </c>
      <c r="AA330" s="1" t="s">
        <v>124</v>
      </c>
    </row>
    <row r="331" customFormat="false" ht="14.4" hidden="false" customHeight="false" outlineLevel="0" collapsed="false">
      <c r="A331" s="1" t="n">
        <v>132</v>
      </c>
      <c r="B331" s="61" t="n">
        <v>43241</v>
      </c>
      <c r="C331" s="1" t="s">
        <v>66</v>
      </c>
      <c r="F331" s="1" t="s">
        <v>102</v>
      </c>
      <c r="G331" s="1" t="n">
        <f aca="false">SUM(H331:J331)</f>
        <v>30</v>
      </c>
      <c r="H331" s="1" t="n">
        <v>30</v>
      </c>
      <c r="L331" s="1" t="n">
        <f aca="false">SUM(M331:R331)</f>
        <v>86</v>
      </c>
      <c r="P331" s="1" t="n">
        <v>86</v>
      </c>
      <c r="S331" s="1" t="n">
        <v>2</v>
      </c>
      <c r="X331" s="14" t="n">
        <v>69690</v>
      </c>
      <c r="Y331" s="1" t="s">
        <v>255</v>
      </c>
      <c r="AA331" s="1" t="s">
        <v>124</v>
      </c>
    </row>
    <row r="332" customFormat="false" ht="14.4" hidden="false" customHeight="false" outlineLevel="0" collapsed="false">
      <c r="A332" s="1" t="n">
        <v>133</v>
      </c>
      <c r="B332" s="61" t="n">
        <v>43242</v>
      </c>
      <c r="C332" s="1" t="s">
        <v>49</v>
      </c>
      <c r="F332" s="1" t="s">
        <v>97</v>
      </c>
      <c r="G332" s="1" t="n">
        <f aca="false">SUM(H332:J332)</f>
        <v>15</v>
      </c>
      <c r="H332" s="1" t="n">
        <v>15</v>
      </c>
      <c r="L332" s="1" t="n">
        <f aca="false">SUM(M332:R332)</f>
        <v>43</v>
      </c>
      <c r="M332" s="1" t="n">
        <v>1</v>
      </c>
      <c r="P332" s="1" t="n">
        <v>42</v>
      </c>
      <c r="S332" s="1" t="n">
        <v>1</v>
      </c>
      <c r="X332" s="14" t="n">
        <v>144015.07</v>
      </c>
      <c r="AA332" s="1" t="s">
        <v>123</v>
      </c>
    </row>
    <row r="333" customFormat="false" ht="14.4" hidden="false" customHeight="false" outlineLevel="0" collapsed="false">
      <c r="A333" s="1" t="n">
        <v>133</v>
      </c>
      <c r="B333" s="61" t="n">
        <v>43242</v>
      </c>
      <c r="C333" s="1" t="s">
        <v>49</v>
      </c>
      <c r="F333" s="1" t="s">
        <v>87</v>
      </c>
      <c r="G333" s="1" t="n">
        <f aca="false">SUM(H333:J333)</f>
        <v>0</v>
      </c>
      <c r="L333" s="1" t="n">
        <f aca="false">SUM(M333:R333)</f>
        <v>0</v>
      </c>
      <c r="U333" s="1" t="n">
        <v>1</v>
      </c>
      <c r="X333" s="14"/>
      <c r="AA333" s="1" t="s">
        <v>123</v>
      </c>
    </row>
    <row r="334" customFormat="false" ht="14.4" hidden="false" customHeight="false" outlineLevel="0" collapsed="false">
      <c r="A334" s="13" t="n">
        <v>134</v>
      </c>
      <c r="B334" s="61" t="n">
        <v>43243</v>
      </c>
      <c r="C334" s="13" t="s">
        <v>67</v>
      </c>
      <c r="D334" s="13"/>
      <c r="E334" s="13"/>
      <c r="F334" s="13" t="s">
        <v>96</v>
      </c>
      <c r="G334" s="13" t="n">
        <v>21</v>
      </c>
      <c r="H334" s="1" t="n">
        <v>21</v>
      </c>
      <c r="I334" s="13"/>
      <c r="J334" s="13"/>
      <c r="K334" s="13" t="n">
        <v>1</v>
      </c>
      <c r="L334" s="1" t="n">
        <f aca="false">SUM(M334:R334)</f>
        <v>31</v>
      </c>
      <c r="M334" s="13" t="n">
        <v>1</v>
      </c>
      <c r="N334" s="13"/>
      <c r="O334" s="13"/>
      <c r="P334" s="1" t="n">
        <v>30</v>
      </c>
      <c r="Q334" s="13"/>
      <c r="R334" s="13"/>
      <c r="S334" s="1" t="n">
        <v>2</v>
      </c>
      <c r="T334" s="13"/>
      <c r="U334" s="13" t="n">
        <v>1</v>
      </c>
      <c r="V334" s="13"/>
      <c r="W334" s="13"/>
      <c r="X334" s="14" t="n">
        <v>50679.46</v>
      </c>
      <c r="Y334" s="1" t="s">
        <v>256</v>
      </c>
      <c r="Z334" s="13"/>
      <c r="AA334" s="13" t="s">
        <v>125</v>
      </c>
      <c r="AB334" s="13"/>
    </row>
    <row r="335" customFormat="false" ht="14.4" hidden="false" customHeight="false" outlineLevel="0" collapsed="false">
      <c r="A335" s="13" t="n">
        <v>134</v>
      </c>
      <c r="B335" s="61" t="n">
        <v>43243</v>
      </c>
      <c r="C335" s="13" t="s">
        <v>67</v>
      </c>
      <c r="D335" s="13"/>
      <c r="E335" s="13"/>
      <c r="F335" s="13" t="s">
        <v>88</v>
      </c>
      <c r="G335" s="13" t="n">
        <v>6</v>
      </c>
      <c r="H335" s="1" t="n">
        <v>6</v>
      </c>
      <c r="I335" s="13"/>
      <c r="J335" s="13"/>
      <c r="K335" s="13"/>
      <c r="L335" s="1" t="n">
        <f aca="false">SUM(M335:R335)</f>
        <v>0</v>
      </c>
      <c r="M335" s="13"/>
      <c r="N335" s="13"/>
      <c r="O335" s="13"/>
      <c r="P335" s="13"/>
      <c r="Q335" s="13"/>
      <c r="R335" s="13"/>
      <c r="S335" s="13"/>
      <c r="T335" s="13"/>
      <c r="U335" s="13"/>
      <c r="V335" s="13"/>
      <c r="W335" s="13"/>
      <c r="X335" s="14"/>
      <c r="Y335" s="1" t="s">
        <v>256</v>
      </c>
      <c r="Z335" s="13"/>
      <c r="AA335" s="13" t="s">
        <v>125</v>
      </c>
      <c r="AB335" s="13"/>
    </row>
    <row r="336" customFormat="false" ht="14.4" hidden="false" customHeight="false" outlineLevel="0" collapsed="false">
      <c r="A336" s="13" t="n">
        <v>134</v>
      </c>
      <c r="B336" s="61" t="n">
        <v>43243</v>
      </c>
      <c r="C336" s="13" t="s">
        <v>67</v>
      </c>
      <c r="D336" s="13"/>
      <c r="E336" s="13"/>
      <c r="F336" s="13" t="s">
        <v>67</v>
      </c>
      <c r="G336" s="13"/>
      <c r="I336" s="13"/>
      <c r="J336" s="13"/>
      <c r="K336" s="13"/>
      <c r="L336" s="1" t="n">
        <f aca="false">SUM(M336:R336)</f>
        <v>0</v>
      </c>
      <c r="M336" s="13"/>
      <c r="N336" s="13"/>
      <c r="O336" s="13"/>
      <c r="P336" s="13"/>
      <c r="Q336" s="13"/>
      <c r="R336" s="13"/>
      <c r="S336" s="13"/>
      <c r="T336" s="13"/>
      <c r="U336" s="13"/>
      <c r="V336" s="13"/>
      <c r="W336" s="13"/>
      <c r="X336" s="14"/>
      <c r="Y336" s="1" t="s">
        <v>256</v>
      </c>
      <c r="Z336" s="13"/>
      <c r="AA336" s="13" t="s">
        <v>125</v>
      </c>
      <c r="AB336" s="13"/>
    </row>
    <row r="337" customFormat="false" ht="14.4" hidden="false" customHeight="false" outlineLevel="0" collapsed="false">
      <c r="A337" s="13" t="n">
        <v>134</v>
      </c>
      <c r="B337" s="61" t="n">
        <v>43243</v>
      </c>
      <c r="C337" s="13" t="s">
        <v>67</v>
      </c>
      <c r="D337" s="13"/>
      <c r="E337" s="13"/>
      <c r="F337" s="13" t="s">
        <v>110</v>
      </c>
      <c r="G337" s="13"/>
      <c r="H337" s="13"/>
      <c r="I337" s="13"/>
      <c r="J337" s="13"/>
      <c r="K337" s="13"/>
      <c r="L337" s="1" t="n">
        <f aca="false">SUM(M337:R337)</f>
        <v>0</v>
      </c>
      <c r="M337" s="13"/>
      <c r="N337" s="13"/>
      <c r="O337" s="13"/>
      <c r="P337" s="13"/>
      <c r="Q337" s="13"/>
      <c r="R337" s="13"/>
      <c r="S337" s="13"/>
      <c r="T337" s="13"/>
      <c r="U337" s="13" t="n">
        <v>1</v>
      </c>
      <c r="V337" s="13"/>
      <c r="W337" s="13"/>
      <c r="X337" s="14"/>
      <c r="Y337" s="1" t="s">
        <v>256</v>
      </c>
      <c r="Z337" s="13"/>
      <c r="AA337" s="13" t="s">
        <v>125</v>
      </c>
      <c r="AB337" s="13"/>
    </row>
    <row r="338" customFormat="false" ht="14.4" hidden="false" customHeight="false" outlineLevel="0" collapsed="false">
      <c r="A338" s="1" t="n">
        <v>135</v>
      </c>
      <c r="B338" s="61" t="n">
        <v>43244</v>
      </c>
      <c r="C338" s="1" t="s">
        <v>65</v>
      </c>
      <c r="F338" s="1" t="s">
        <v>87</v>
      </c>
      <c r="G338" s="1" t="n">
        <f aca="false">SUM(H338:J338)</f>
        <v>10</v>
      </c>
      <c r="H338" s="1" t="n">
        <v>10</v>
      </c>
      <c r="L338" s="1" t="n">
        <f aca="false">SUM(M338:R338)</f>
        <v>20</v>
      </c>
      <c r="M338" s="1" t="n">
        <v>1</v>
      </c>
      <c r="P338" s="1" t="n">
        <v>19</v>
      </c>
      <c r="S338" s="1" t="n">
        <v>3</v>
      </c>
      <c r="U338" s="1" t="n">
        <v>1</v>
      </c>
      <c r="X338" s="14" t="n">
        <v>57621.44</v>
      </c>
      <c r="Y338" s="1" t="s">
        <v>257</v>
      </c>
      <c r="AA338" s="1" t="s">
        <v>124</v>
      </c>
    </row>
    <row r="339" customFormat="false" ht="14.4" hidden="false" customHeight="false" outlineLevel="0" collapsed="false">
      <c r="A339" s="13" t="n">
        <v>136</v>
      </c>
      <c r="B339" s="61" t="n">
        <v>43244</v>
      </c>
      <c r="C339" s="13" t="s">
        <v>63</v>
      </c>
      <c r="D339" s="13"/>
      <c r="E339" s="13"/>
      <c r="F339" s="13" t="s">
        <v>97</v>
      </c>
      <c r="G339" s="13" t="n">
        <v>38</v>
      </c>
      <c r="H339" s="1" t="n">
        <v>38</v>
      </c>
      <c r="I339" s="13"/>
      <c r="J339" s="13"/>
      <c r="K339" s="13"/>
      <c r="L339" s="1" t="n">
        <f aca="false">SUM(M339:R339)</f>
        <v>45</v>
      </c>
      <c r="M339" s="13" t="n">
        <v>3</v>
      </c>
      <c r="N339" s="13"/>
      <c r="O339" s="13"/>
      <c r="P339" s="13" t="n">
        <v>42</v>
      </c>
      <c r="Q339" s="13"/>
      <c r="R339" s="13"/>
      <c r="S339" s="13" t="n">
        <v>1</v>
      </c>
      <c r="T339" s="13"/>
      <c r="U339" s="13"/>
      <c r="V339" s="13"/>
      <c r="W339" s="13"/>
      <c r="X339" s="14" t="n">
        <v>107571.7</v>
      </c>
      <c r="Y339" s="1" t="s">
        <v>258</v>
      </c>
      <c r="Z339" s="13"/>
      <c r="AA339" s="13" t="s">
        <v>125</v>
      </c>
      <c r="AB339" s="13"/>
    </row>
    <row r="340" customFormat="false" ht="14.4" hidden="false" customHeight="false" outlineLevel="0" collapsed="false">
      <c r="A340" s="13" t="n">
        <v>136</v>
      </c>
      <c r="B340" s="61" t="n">
        <v>43244</v>
      </c>
      <c r="C340" s="13" t="s">
        <v>63</v>
      </c>
      <c r="D340" s="13"/>
      <c r="E340" s="13"/>
      <c r="F340" s="1" t="s">
        <v>63</v>
      </c>
      <c r="G340" s="13"/>
      <c r="I340" s="13"/>
      <c r="J340" s="13"/>
      <c r="K340" s="13"/>
      <c r="L340" s="1" t="n">
        <f aca="false">SUM(M340:R340)</f>
        <v>0</v>
      </c>
      <c r="M340" s="13"/>
      <c r="N340" s="13"/>
      <c r="O340" s="13"/>
      <c r="P340" s="13"/>
      <c r="Q340" s="13"/>
      <c r="R340" s="13"/>
      <c r="S340" s="13"/>
      <c r="T340" s="13"/>
      <c r="U340" s="13"/>
      <c r="V340" s="13"/>
      <c r="W340" s="13"/>
      <c r="X340" s="14"/>
      <c r="Y340" s="1" t="s">
        <v>258</v>
      </c>
      <c r="Z340" s="13"/>
      <c r="AA340" s="13" t="s">
        <v>125</v>
      </c>
      <c r="AB340" s="13"/>
    </row>
    <row r="341" customFormat="false" ht="14.4" hidden="false" customHeight="false" outlineLevel="0" collapsed="false">
      <c r="A341" s="13" t="n">
        <v>136</v>
      </c>
      <c r="B341" s="61" t="n">
        <v>43244</v>
      </c>
      <c r="C341" s="13" t="s">
        <v>63</v>
      </c>
      <c r="D341" s="13"/>
      <c r="E341" s="13"/>
      <c r="F341" s="13" t="s">
        <v>106</v>
      </c>
      <c r="G341" s="13"/>
      <c r="H341" s="13"/>
      <c r="I341" s="13"/>
      <c r="J341" s="13"/>
      <c r="K341" s="13"/>
      <c r="L341" s="1" t="n">
        <f aca="false">SUM(M341:R341)</f>
        <v>0</v>
      </c>
      <c r="M341" s="13"/>
      <c r="N341" s="13"/>
      <c r="O341" s="13"/>
      <c r="P341" s="13"/>
      <c r="Q341" s="13"/>
      <c r="R341" s="13"/>
      <c r="S341" s="13"/>
      <c r="T341" s="13"/>
      <c r="U341" s="13" t="n">
        <v>1</v>
      </c>
      <c r="V341" s="13"/>
      <c r="W341" s="13"/>
      <c r="X341" s="14"/>
      <c r="Y341" s="1" t="s">
        <v>258</v>
      </c>
      <c r="Z341" s="13"/>
      <c r="AA341" s="13" t="s">
        <v>125</v>
      </c>
      <c r="AB341" s="13"/>
    </row>
    <row r="342" customFormat="false" ht="14.4" hidden="false" customHeight="false" outlineLevel="0" collapsed="false">
      <c r="A342" s="1" t="n">
        <v>137</v>
      </c>
      <c r="B342" s="61" t="n">
        <v>43244</v>
      </c>
      <c r="C342" s="1" t="s">
        <v>66</v>
      </c>
      <c r="F342" s="1" t="s">
        <v>102</v>
      </c>
      <c r="G342" s="1" t="n">
        <f aca="false">SUM(H342:J342)</f>
        <v>24</v>
      </c>
      <c r="H342" s="1" t="n">
        <v>24</v>
      </c>
      <c r="L342" s="1" t="n">
        <f aca="false">SUM(M342:R342)</f>
        <v>83</v>
      </c>
      <c r="P342" s="1" t="n">
        <v>83</v>
      </c>
      <c r="S342" s="1" t="n">
        <v>2</v>
      </c>
      <c r="X342" s="14" t="n">
        <v>58176</v>
      </c>
      <c r="Y342" s="1" t="s">
        <v>259</v>
      </c>
      <c r="AA342" s="1" t="s">
        <v>124</v>
      </c>
    </row>
    <row r="343" customFormat="false" ht="14.4" hidden="false" customHeight="false" outlineLevel="0" collapsed="false">
      <c r="A343" s="1" t="n">
        <v>138</v>
      </c>
      <c r="B343" s="61" t="n">
        <v>43248</v>
      </c>
      <c r="C343" s="1" t="s">
        <v>66</v>
      </c>
      <c r="F343" s="1" t="s">
        <v>102</v>
      </c>
      <c r="G343" s="1" t="n">
        <f aca="false">SUM(H343:J343)</f>
        <v>30</v>
      </c>
      <c r="H343" s="1" t="n">
        <v>30</v>
      </c>
      <c r="L343" s="1" t="n">
        <f aca="false">SUM(M343:R343)</f>
        <v>83</v>
      </c>
      <c r="P343" s="1" t="n">
        <v>83</v>
      </c>
      <c r="S343" s="1" t="n">
        <v>2</v>
      </c>
      <c r="X343" s="14" t="n">
        <v>42420</v>
      </c>
      <c r="Y343" s="1" t="s">
        <v>260</v>
      </c>
      <c r="AA343" s="1" t="s">
        <v>124</v>
      </c>
    </row>
    <row r="344" customFormat="false" ht="14.4" hidden="false" customHeight="false" outlineLevel="0" collapsed="false">
      <c r="A344" s="1" t="n">
        <v>139</v>
      </c>
      <c r="B344" s="61" t="n">
        <v>43249</v>
      </c>
      <c r="C344" s="1" t="s">
        <v>261</v>
      </c>
      <c r="D344" s="1" t="s">
        <v>69</v>
      </c>
      <c r="F344" s="1" t="s">
        <v>97</v>
      </c>
      <c r="G344" s="1" t="n">
        <f aca="false">SUM(H344:J344)</f>
        <v>98</v>
      </c>
      <c r="H344" s="1" t="n">
        <v>98</v>
      </c>
      <c r="L344" s="1" t="n">
        <f aca="false">SUM(M344:R344)</f>
        <v>57</v>
      </c>
      <c r="M344" s="1" t="n">
        <v>1</v>
      </c>
      <c r="P344" s="1" t="n">
        <v>56</v>
      </c>
      <c r="S344" s="1" t="n">
        <v>2</v>
      </c>
      <c r="U344" s="1" t="n">
        <v>1</v>
      </c>
      <c r="X344" s="14" t="n">
        <v>100480.63</v>
      </c>
      <c r="AA344" s="1" t="s">
        <v>123</v>
      </c>
    </row>
    <row r="345" customFormat="false" ht="14.4" hidden="false" customHeight="false" outlineLevel="0" collapsed="false">
      <c r="A345" s="1" t="n">
        <v>139</v>
      </c>
      <c r="B345" s="61" t="n">
        <v>43249</v>
      </c>
      <c r="C345" s="1" t="s">
        <v>261</v>
      </c>
      <c r="D345" s="1" t="s">
        <v>69</v>
      </c>
      <c r="F345" s="1" t="s">
        <v>111</v>
      </c>
      <c r="G345" s="1" t="n">
        <f aca="false">SUM(H345:J345)</f>
        <v>0</v>
      </c>
      <c r="L345" s="1" t="n">
        <f aca="false">SUM(M345:R345)</f>
        <v>0</v>
      </c>
      <c r="U345" s="1" t="n">
        <v>1</v>
      </c>
      <c r="X345" s="14"/>
      <c r="AA345" s="1" t="s">
        <v>123</v>
      </c>
    </row>
    <row r="346" customFormat="false" ht="14.4" hidden="false" customHeight="false" outlineLevel="0" collapsed="false">
      <c r="A346" s="1" t="n">
        <v>140</v>
      </c>
      <c r="B346" s="61" t="n">
        <v>43250</v>
      </c>
      <c r="C346" s="1" t="s">
        <v>66</v>
      </c>
      <c r="F346" s="1" t="s">
        <v>97</v>
      </c>
      <c r="G346" s="1" t="n">
        <f aca="false">SUM(H346:J346)</f>
        <v>19</v>
      </c>
      <c r="H346" s="1" t="n">
        <v>19</v>
      </c>
      <c r="L346" s="1" t="n">
        <f aca="false">SUM(M346:R346)</f>
        <v>62</v>
      </c>
      <c r="M346" s="1" t="n">
        <v>1</v>
      </c>
      <c r="P346" s="1" t="n">
        <v>61</v>
      </c>
      <c r="S346" s="1" t="n">
        <v>2</v>
      </c>
      <c r="U346" s="1" t="n">
        <v>1</v>
      </c>
      <c r="X346" s="14" t="n">
        <v>93883.5</v>
      </c>
      <c r="AA346" s="1" t="s">
        <v>123</v>
      </c>
    </row>
    <row r="347" customFormat="false" ht="14.4" hidden="false" customHeight="false" outlineLevel="0" collapsed="false">
      <c r="A347" s="1" t="n">
        <v>141</v>
      </c>
      <c r="B347" s="61" t="n">
        <v>43250</v>
      </c>
      <c r="C347" s="1" t="s">
        <v>68</v>
      </c>
      <c r="D347" s="1" t="s">
        <v>70</v>
      </c>
      <c r="F347" s="1" t="s">
        <v>97</v>
      </c>
      <c r="G347" s="1" t="n">
        <f aca="false">SUM(H347:J347)</f>
        <v>73</v>
      </c>
      <c r="H347" s="1" t="n">
        <v>46</v>
      </c>
      <c r="I347" s="1" t="n">
        <v>27</v>
      </c>
      <c r="L347" s="1" t="n">
        <f aca="false">SUM(M347:R347)</f>
        <v>62</v>
      </c>
      <c r="M347" s="1" t="n">
        <v>1</v>
      </c>
      <c r="P347" s="1" t="n">
        <v>61</v>
      </c>
      <c r="S347" s="1" t="n">
        <v>2</v>
      </c>
      <c r="X347" s="14" t="n">
        <v>100000.83</v>
      </c>
      <c r="Y347" s="1" t="s">
        <v>262</v>
      </c>
      <c r="AA347" s="1" t="s">
        <v>124</v>
      </c>
    </row>
    <row r="348" customFormat="false" ht="14.4" hidden="false" customHeight="false" outlineLevel="0" collapsed="false">
      <c r="A348" s="13" t="n">
        <v>142</v>
      </c>
      <c r="B348" s="61" t="n">
        <v>43250</v>
      </c>
      <c r="C348" s="13" t="s">
        <v>67</v>
      </c>
      <c r="D348" s="13"/>
      <c r="E348" s="13"/>
      <c r="F348" s="13" t="s">
        <v>96</v>
      </c>
      <c r="G348" s="13" t="n">
        <v>20</v>
      </c>
      <c r="H348" s="1" t="n">
        <v>20</v>
      </c>
      <c r="I348" s="13"/>
      <c r="J348" s="13"/>
      <c r="K348" s="13" t="n">
        <v>1</v>
      </c>
      <c r="L348" s="1" t="n">
        <f aca="false">SUM(M348:R348)</f>
        <v>31</v>
      </c>
      <c r="M348" s="1" t="n">
        <v>1</v>
      </c>
      <c r="N348" s="13"/>
      <c r="O348" s="13"/>
      <c r="P348" s="1" t="n">
        <v>30</v>
      </c>
      <c r="Q348" s="13"/>
      <c r="R348" s="13"/>
      <c r="S348" s="1" t="n">
        <v>2</v>
      </c>
      <c r="T348" s="13" t="n">
        <v>2</v>
      </c>
      <c r="U348" s="13"/>
      <c r="V348" s="13"/>
      <c r="W348" s="13"/>
      <c r="X348" s="14" t="n">
        <v>45194.45</v>
      </c>
      <c r="Y348" s="1" t="s">
        <v>263</v>
      </c>
      <c r="Z348" s="13"/>
      <c r="AA348" s="13" t="s">
        <v>125</v>
      </c>
      <c r="AB348" s="13"/>
    </row>
    <row r="349" customFormat="false" ht="14.4" hidden="false" customHeight="false" outlineLevel="0" collapsed="false">
      <c r="A349" s="13" t="n">
        <v>142</v>
      </c>
      <c r="B349" s="61" t="n">
        <v>43250</v>
      </c>
      <c r="C349" s="13" t="s">
        <v>67</v>
      </c>
      <c r="D349" s="13"/>
      <c r="E349" s="13"/>
      <c r="F349" s="13" t="s">
        <v>107</v>
      </c>
      <c r="G349" s="13" t="n">
        <v>15</v>
      </c>
      <c r="H349" s="1" t="n">
        <v>15</v>
      </c>
      <c r="I349" s="13"/>
      <c r="J349" s="13"/>
      <c r="K349" s="13"/>
      <c r="L349" s="1" t="n">
        <f aca="false">SUM(M349:R349)</f>
        <v>0</v>
      </c>
      <c r="M349" s="13"/>
      <c r="N349" s="13"/>
      <c r="O349" s="13"/>
      <c r="P349" s="13"/>
      <c r="Q349" s="13"/>
      <c r="R349" s="13"/>
      <c r="S349" s="13"/>
      <c r="T349" s="13"/>
      <c r="U349" s="13" t="n">
        <v>1</v>
      </c>
      <c r="V349" s="13"/>
      <c r="W349" s="13"/>
      <c r="X349" s="14"/>
      <c r="Y349" s="1" t="s">
        <v>263</v>
      </c>
      <c r="Z349" s="13"/>
      <c r="AA349" s="13" t="s">
        <v>125</v>
      </c>
      <c r="AB349" s="13"/>
    </row>
    <row r="350" customFormat="false" ht="14.4" hidden="false" customHeight="false" outlineLevel="0" collapsed="false">
      <c r="A350" s="13" t="n">
        <v>142</v>
      </c>
      <c r="B350" s="61" t="n">
        <v>43250</v>
      </c>
      <c r="C350" s="13" t="s">
        <v>67</v>
      </c>
      <c r="D350" s="13"/>
      <c r="E350" s="13"/>
      <c r="F350" s="13" t="s">
        <v>88</v>
      </c>
      <c r="G350" s="13" t="n">
        <v>6</v>
      </c>
      <c r="H350" s="1" t="n">
        <v>6</v>
      </c>
      <c r="I350" s="13"/>
      <c r="J350" s="13"/>
      <c r="K350" s="13"/>
      <c r="L350" s="1" t="n">
        <f aca="false">SUM(M350:R350)</f>
        <v>0</v>
      </c>
      <c r="M350" s="13"/>
      <c r="N350" s="13"/>
      <c r="O350" s="13"/>
      <c r="P350" s="13"/>
      <c r="Q350" s="13"/>
      <c r="R350" s="13"/>
      <c r="S350" s="13"/>
      <c r="T350" s="13"/>
      <c r="U350" s="13"/>
      <c r="V350" s="13"/>
      <c r="W350" s="13"/>
      <c r="X350" s="14"/>
      <c r="Y350" s="1" t="s">
        <v>263</v>
      </c>
      <c r="Z350" s="13"/>
      <c r="AA350" s="13" t="s">
        <v>125</v>
      </c>
      <c r="AB350" s="13"/>
    </row>
    <row r="351" customFormat="false" ht="14.4" hidden="false" customHeight="false" outlineLevel="0" collapsed="false">
      <c r="A351" s="13" t="n">
        <v>142</v>
      </c>
      <c r="B351" s="61" t="n">
        <v>43250</v>
      </c>
      <c r="C351" s="13" t="s">
        <v>67</v>
      </c>
      <c r="D351" s="13"/>
      <c r="E351" s="13"/>
      <c r="F351" s="13" t="s">
        <v>67</v>
      </c>
      <c r="G351" s="13"/>
      <c r="I351" s="13"/>
      <c r="J351" s="13"/>
      <c r="K351" s="13"/>
      <c r="L351" s="1" t="n">
        <f aca="false">SUM(M351:R351)</f>
        <v>0</v>
      </c>
      <c r="M351" s="13"/>
      <c r="N351" s="13"/>
      <c r="O351" s="13"/>
      <c r="P351" s="13"/>
      <c r="Q351" s="13"/>
      <c r="R351" s="13"/>
      <c r="S351" s="13"/>
      <c r="T351" s="13"/>
      <c r="U351" s="13"/>
      <c r="V351" s="13"/>
      <c r="W351" s="13"/>
      <c r="X351" s="14"/>
      <c r="Y351" s="1" t="s">
        <v>263</v>
      </c>
      <c r="Z351" s="13"/>
      <c r="AA351" s="13" t="s">
        <v>125</v>
      </c>
      <c r="AB351" s="13"/>
    </row>
    <row r="352" customFormat="false" ht="14.4" hidden="false" customHeight="false" outlineLevel="0" collapsed="false">
      <c r="A352" s="1" t="n">
        <v>143</v>
      </c>
      <c r="B352" s="61" t="n">
        <v>43251</v>
      </c>
      <c r="C352" s="1" t="s">
        <v>53</v>
      </c>
      <c r="F352" s="1" t="s">
        <v>102</v>
      </c>
      <c r="G352" s="1" t="n">
        <f aca="false">SUM(H352:J352)</f>
        <v>31</v>
      </c>
      <c r="H352" s="1" t="n">
        <v>31</v>
      </c>
      <c r="K352" s="1" t="n">
        <v>1</v>
      </c>
      <c r="L352" s="1" t="n">
        <f aca="false">SUM(M352:R352)</f>
        <v>104</v>
      </c>
      <c r="M352" s="1" t="n">
        <v>1</v>
      </c>
      <c r="P352" s="1" t="n">
        <v>103</v>
      </c>
      <c r="S352" s="1" t="n">
        <v>2</v>
      </c>
      <c r="X352" s="14" t="n">
        <v>166137.61</v>
      </c>
      <c r="Y352" s="1" t="s">
        <v>264</v>
      </c>
      <c r="AA352" s="1" t="s">
        <v>124</v>
      </c>
    </row>
    <row r="353" customFormat="false" ht="14.4" hidden="false" customHeight="false" outlineLevel="0" collapsed="false">
      <c r="A353" s="1" t="n">
        <v>144</v>
      </c>
      <c r="B353" s="61" t="n">
        <v>43255</v>
      </c>
      <c r="C353" s="1" t="s">
        <v>66</v>
      </c>
      <c r="F353" s="1" t="s">
        <v>102</v>
      </c>
      <c r="G353" s="1" t="n">
        <f aca="false">SUM(H353:J353)</f>
        <v>29</v>
      </c>
      <c r="H353" s="1" t="n">
        <v>29</v>
      </c>
      <c r="L353" s="1" t="n">
        <f aca="false">SUM(M353:R353)</f>
        <v>73</v>
      </c>
      <c r="P353" s="1" t="n">
        <v>73</v>
      </c>
      <c r="X353" s="14" t="n">
        <v>58479</v>
      </c>
      <c r="Y353" s="1" t="s">
        <v>265</v>
      </c>
      <c r="AA353" s="1" t="s">
        <v>124</v>
      </c>
    </row>
    <row r="354" customFormat="false" ht="14.4" hidden="false" customHeight="false" outlineLevel="0" collapsed="false">
      <c r="A354" s="1" t="n">
        <v>145</v>
      </c>
      <c r="B354" s="61" t="n">
        <v>43257</v>
      </c>
      <c r="C354" s="1" t="s">
        <v>62</v>
      </c>
      <c r="F354" s="1" t="s">
        <v>97</v>
      </c>
      <c r="G354" s="1" t="n">
        <f aca="false">SUM(H354:J354)</f>
        <v>43</v>
      </c>
      <c r="H354" s="1" t="n">
        <v>43</v>
      </c>
      <c r="L354" s="1" t="n">
        <f aca="false">SUM(M354:R354)</f>
        <v>37</v>
      </c>
      <c r="M354" s="1" t="n">
        <v>1</v>
      </c>
      <c r="P354" s="1" t="n">
        <v>36</v>
      </c>
      <c r="S354" s="1" t="n">
        <v>2</v>
      </c>
      <c r="X354" s="14" t="n">
        <v>90831.9</v>
      </c>
      <c r="AA354" s="1" t="s">
        <v>123</v>
      </c>
    </row>
    <row r="355" customFormat="false" ht="14.4" hidden="false" customHeight="false" outlineLevel="0" collapsed="false">
      <c r="A355" s="1" t="n">
        <v>145</v>
      </c>
      <c r="B355" s="61" t="n">
        <v>43257</v>
      </c>
      <c r="C355" s="1" t="s">
        <v>62</v>
      </c>
      <c r="F355" s="1" t="s">
        <v>87</v>
      </c>
      <c r="G355" s="1" t="n">
        <f aca="false">SUM(H355:J355)</f>
        <v>0</v>
      </c>
      <c r="L355" s="1" t="n">
        <f aca="false">SUM(M355:R355)</f>
        <v>0</v>
      </c>
      <c r="U355" s="1" t="n">
        <v>1</v>
      </c>
      <c r="X355" s="14"/>
      <c r="AA355" s="1" t="s">
        <v>123</v>
      </c>
    </row>
    <row r="356" customFormat="false" ht="14.4" hidden="false" customHeight="false" outlineLevel="0" collapsed="false">
      <c r="A356" s="13" t="n">
        <v>146</v>
      </c>
      <c r="B356" s="61" t="n">
        <v>43257</v>
      </c>
      <c r="C356" s="13" t="s">
        <v>67</v>
      </c>
      <c r="D356" s="13"/>
      <c r="E356" s="13"/>
      <c r="F356" s="13" t="s">
        <v>96</v>
      </c>
      <c r="G356" s="13" t="n">
        <v>17</v>
      </c>
      <c r="H356" s="1" t="n">
        <v>17</v>
      </c>
      <c r="I356" s="13"/>
      <c r="J356" s="13"/>
      <c r="K356" s="13" t="n">
        <v>1</v>
      </c>
      <c r="L356" s="1" t="n">
        <f aca="false">SUM(M356:R356)</f>
        <v>32</v>
      </c>
      <c r="M356" s="13" t="n">
        <v>1</v>
      </c>
      <c r="N356" s="13"/>
      <c r="O356" s="13"/>
      <c r="P356" s="1" t="n">
        <v>31</v>
      </c>
      <c r="Q356" s="13"/>
      <c r="R356" s="13"/>
      <c r="S356" s="13" t="n">
        <v>2</v>
      </c>
      <c r="T356" s="13" t="n">
        <v>3</v>
      </c>
      <c r="U356" s="13" t="n">
        <v>1</v>
      </c>
      <c r="V356" s="13"/>
      <c r="W356" s="13"/>
      <c r="X356" s="14" t="n">
        <v>46418.82</v>
      </c>
      <c r="Y356" s="1" t="s">
        <v>266</v>
      </c>
      <c r="Z356" s="13"/>
      <c r="AA356" s="13" t="s">
        <v>125</v>
      </c>
      <c r="AB356" s="13"/>
    </row>
    <row r="357" customFormat="false" ht="14.4" hidden="false" customHeight="false" outlineLevel="0" collapsed="false">
      <c r="A357" s="13" t="n">
        <v>146</v>
      </c>
      <c r="B357" s="61" t="n">
        <v>43257</v>
      </c>
      <c r="C357" s="13" t="s">
        <v>67</v>
      </c>
      <c r="D357" s="13"/>
      <c r="E357" s="13"/>
      <c r="F357" s="13" t="s">
        <v>88</v>
      </c>
      <c r="G357" s="13" t="n">
        <v>3</v>
      </c>
      <c r="H357" s="1" t="n">
        <v>3</v>
      </c>
      <c r="I357" s="13"/>
      <c r="J357" s="13"/>
      <c r="K357" s="13"/>
      <c r="L357" s="1" t="n">
        <f aca="false">SUM(M357:R357)</f>
        <v>0</v>
      </c>
      <c r="M357" s="13"/>
      <c r="N357" s="13"/>
      <c r="O357" s="13"/>
      <c r="P357" s="13"/>
      <c r="Q357" s="13"/>
      <c r="R357" s="13"/>
      <c r="S357" s="13"/>
      <c r="T357" s="13"/>
      <c r="U357" s="13"/>
      <c r="V357" s="13"/>
      <c r="W357" s="13"/>
      <c r="X357" s="14"/>
      <c r="Y357" s="1" t="s">
        <v>266</v>
      </c>
      <c r="Z357" s="13"/>
      <c r="AA357" s="13" t="s">
        <v>125</v>
      </c>
      <c r="AB357" s="13"/>
    </row>
    <row r="358" customFormat="false" ht="14.4" hidden="false" customHeight="false" outlineLevel="0" collapsed="false">
      <c r="A358" s="13" t="n">
        <v>146</v>
      </c>
      <c r="B358" s="61" t="n">
        <v>43257</v>
      </c>
      <c r="C358" s="13" t="s">
        <v>67</v>
      </c>
      <c r="D358" s="13"/>
      <c r="E358" s="13"/>
      <c r="F358" s="13" t="s">
        <v>107</v>
      </c>
      <c r="G358" s="13" t="n">
        <v>10</v>
      </c>
      <c r="H358" s="1" t="n">
        <v>10</v>
      </c>
      <c r="I358" s="13"/>
      <c r="J358" s="13"/>
      <c r="K358" s="13"/>
      <c r="L358" s="1" t="n">
        <f aca="false">SUM(M358:R358)</f>
        <v>0</v>
      </c>
      <c r="M358" s="13"/>
      <c r="N358" s="13"/>
      <c r="O358" s="13"/>
      <c r="P358" s="13"/>
      <c r="Q358" s="13"/>
      <c r="R358" s="13"/>
      <c r="S358" s="13"/>
      <c r="T358" s="13"/>
      <c r="U358" s="13"/>
      <c r="V358" s="13"/>
      <c r="W358" s="13"/>
      <c r="X358" s="14"/>
      <c r="Y358" s="1" t="s">
        <v>266</v>
      </c>
      <c r="Z358" s="13"/>
      <c r="AA358" s="13" t="s">
        <v>125</v>
      </c>
      <c r="AB358" s="13"/>
    </row>
    <row r="359" customFormat="false" ht="14.4" hidden="false" customHeight="false" outlineLevel="0" collapsed="false">
      <c r="A359" s="13" t="n">
        <v>146</v>
      </c>
      <c r="B359" s="61" t="n">
        <v>43257</v>
      </c>
      <c r="C359" s="13" t="s">
        <v>67</v>
      </c>
      <c r="D359" s="13"/>
      <c r="E359" s="13"/>
      <c r="F359" s="13" t="s">
        <v>67</v>
      </c>
      <c r="G359" s="13"/>
      <c r="I359" s="13"/>
      <c r="J359" s="13"/>
      <c r="K359" s="13"/>
      <c r="L359" s="1" t="n">
        <f aca="false">SUM(M359:R359)</f>
        <v>0</v>
      </c>
      <c r="M359" s="13"/>
      <c r="N359" s="13"/>
      <c r="O359" s="13"/>
      <c r="P359" s="13"/>
      <c r="Q359" s="13"/>
      <c r="R359" s="13"/>
      <c r="S359" s="13"/>
      <c r="T359" s="13"/>
      <c r="U359" s="13"/>
      <c r="V359" s="13"/>
      <c r="W359" s="13"/>
      <c r="X359" s="14"/>
      <c r="Y359" s="1" t="s">
        <v>266</v>
      </c>
      <c r="Z359" s="13"/>
      <c r="AA359" s="13" t="s">
        <v>125</v>
      </c>
      <c r="AB359" s="13"/>
    </row>
    <row r="360" customFormat="false" ht="14.4" hidden="false" customHeight="false" outlineLevel="0" collapsed="false">
      <c r="A360" s="13" t="n">
        <v>146</v>
      </c>
      <c r="B360" s="61" t="n">
        <v>43257</v>
      </c>
      <c r="C360" s="13" t="s">
        <v>67</v>
      </c>
      <c r="D360" s="13"/>
      <c r="E360" s="13"/>
      <c r="F360" s="13" t="s">
        <v>110</v>
      </c>
      <c r="G360" s="13"/>
      <c r="H360" s="13"/>
      <c r="I360" s="13"/>
      <c r="J360" s="13"/>
      <c r="K360" s="13"/>
      <c r="L360" s="1" t="n">
        <f aca="false">SUM(M360:R360)</f>
        <v>0</v>
      </c>
      <c r="M360" s="13"/>
      <c r="N360" s="13"/>
      <c r="O360" s="13"/>
      <c r="P360" s="13"/>
      <c r="Q360" s="13"/>
      <c r="R360" s="13"/>
      <c r="S360" s="13"/>
      <c r="T360" s="13"/>
      <c r="U360" s="13" t="n">
        <v>1</v>
      </c>
      <c r="V360" s="13"/>
      <c r="W360" s="13"/>
      <c r="X360" s="14"/>
      <c r="Y360" s="1" t="s">
        <v>266</v>
      </c>
      <c r="Z360" s="13"/>
      <c r="AA360" s="13" t="s">
        <v>125</v>
      </c>
      <c r="AB360" s="13"/>
    </row>
    <row r="361" customFormat="false" ht="14.4" hidden="false" customHeight="false" outlineLevel="0" collapsed="false">
      <c r="A361" s="1" t="n">
        <v>147</v>
      </c>
      <c r="B361" s="61" t="n">
        <v>43258</v>
      </c>
      <c r="C361" s="1" t="s">
        <v>53</v>
      </c>
      <c r="D361" s="1" t="s">
        <v>48</v>
      </c>
      <c r="F361" s="1" t="s">
        <v>87</v>
      </c>
      <c r="G361" s="1" t="n">
        <f aca="false">SUM(H361:J361)</f>
        <v>18</v>
      </c>
      <c r="H361" s="1" t="n">
        <v>18</v>
      </c>
      <c r="L361" s="1" t="n">
        <f aca="false">SUM(M361:R361)</f>
        <v>49</v>
      </c>
      <c r="M361" s="1" t="n">
        <v>1</v>
      </c>
      <c r="P361" s="1" t="n">
        <v>48</v>
      </c>
      <c r="S361" s="1" t="n">
        <v>3</v>
      </c>
      <c r="U361" s="1" t="n">
        <v>1</v>
      </c>
      <c r="X361" s="14" t="n">
        <v>417532.83</v>
      </c>
      <c r="AA361" s="1" t="s">
        <v>123</v>
      </c>
    </row>
    <row r="362" customFormat="false" ht="14.4" hidden="false" customHeight="false" outlineLevel="0" collapsed="false">
      <c r="A362" s="1" t="n">
        <v>147</v>
      </c>
      <c r="B362" s="61" t="n">
        <v>43258</v>
      </c>
      <c r="C362" s="1" t="s">
        <v>53</v>
      </c>
      <c r="D362" s="1" t="s">
        <v>48</v>
      </c>
      <c r="F362" s="1" t="s">
        <v>114</v>
      </c>
      <c r="G362" s="1" t="n">
        <f aca="false">SUM(H362:J362)</f>
        <v>10</v>
      </c>
      <c r="H362" s="1" t="n">
        <v>10</v>
      </c>
      <c r="L362" s="1" t="n">
        <f aca="false">SUM(M362:R362)</f>
        <v>21</v>
      </c>
      <c r="M362" s="1" t="n">
        <v>1</v>
      </c>
      <c r="P362" s="1" t="n">
        <v>20</v>
      </c>
      <c r="X362" s="14" t="n">
        <v>46396.88</v>
      </c>
      <c r="AA362" s="1" t="s">
        <v>123</v>
      </c>
    </row>
    <row r="363" customFormat="false" ht="14.4" hidden="false" customHeight="false" outlineLevel="0" collapsed="false">
      <c r="A363" s="1" t="n">
        <v>147</v>
      </c>
      <c r="B363" s="61" t="n">
        <v>43258</v>
      </c>
      <c r="C363" s="1" t="s">
        <v>53</v>
      </c>
      <c r="D363" s="1" t="s">
        <v>48</v>
      </c>
      <c r="F363" s="1" t="s">
        <v>88</v>
      </c>
      <c r="G363" s="1" t="n">
        <f aca="false">SUM(H363:J363)</f>
        <v>1</v>
      </c>
      <c r="H363" s="1" t="n">
        <v>1</v>
      </c>
      <c r="L363" s="1" t="n">
        <f aca="false">SUM(M363:R363)</f>
        <v>3</v>
      </c>
      <c r="M363" s="1" t="n">
        <v>1</v>
      </c>
      <c r="P363" s="1" t="n">
        <v>2</v>
      </c>
      <c r="X363" s="14" t="n">
        <v>3084.54</v>
      </c>
      <c r="AA363" s="1" t="s">
        <v>123</v>
      </c>
    </row>
    <row r="364" customFormat="false" ht="14.4" hidden="false" customHeight="false" outlineLevel="0" collapsed="false">
      <c r="A364" s="1" t="n">
        <v>147</v>
      </c>
      <c r="B364" s="61" t="n">
        <v>43258</v>
      </c>
      <c r="C364" s="1" t="s">
        <v>53</v>
      </c>
      <c r="D364" s="1" t="s">
        <v>48</v>
      </c>
      <c r="F364" s="1" t="s">
        <v>97</v>
      </c>
      <c r="G364" s="1" t="n">
        <f aca="false">SUM(H364:J364)</f>
        <v>7</v>
      </c>
      <c r="H364" s="1" t="n">
        <v>1</v>
      </c>
      <c r="I364" s="1" t="n">
        <v>6</v>
      </c>
      <c r="L364" s="1" t="n">
        <f aca="false">SUM(M364:R364)</f>
        <v>3</v>
      </c>
      <c r="M364" s="1" t="n">
        <v>1</v>
      </c>
      <c r="P364" s="1" t="n">
        <v>2</v>
      </c>
      <c r="X364" s="14" t="n">
        <v>18242.35</v>
      </c>
      <c r="AA364" s="1" t="s">
        <v>123</v>
      </c>
    </row>
    <row r="365" customFormat="false" ht="14.4" hidden="false" customHeight="false" outlineLevel="0" collapsed="false">
      <c r="A365" s="1" t="n">
        <v>147</v>
      </c>
      <c r="B365" s="61" t="n">
        <v>43258</v>
      </c>
      <c r="C365" s="1" t="s">
        <v>53</v>
      </c>
      <c r="D365" s="1" t="s">
        <v>48</v>
      </c>
      <c r="F365" s="1" t="s">
        <v>95</v>
      </c>
      <c r="G365" s="1" t="n">
        <f aca="false">SUM(H365:J365)</f>
        <v>3</v>
      </c>
      <c r="H365" s="1" t="n">
        <v>3</v>
      </c>
      <c r="L365" s="1" t="n">
        <f aca="false">SUM(M365:R365)</f>
        <v>11</v>
      </c>
      <c r="M365" s="1" t="n">
        <v>1</v>
      </c>
      <c r="P365" s="1" t="n">
        <v>10</v>
      </c>
      <c r="U365" s="1" t="n">
        <v>1</v>
      </c>
      <c r="X365" s="14" t="n">
        <v>41544.51</v>
      </c>
      <c r="AA365" s="1" t="s">
        <v>123</v>
      </c>
    </row>
    <row r="366" customFormat="false" ht="14.4" hidden="false" customHeight="false" outlineLevel="0" collapsed="false">
      <c r="A366" s="1" t="n">
        <v>147</v>
      </c>
      <c r="B366" s="61" t="n">
        <v>43258</v>
      </c>
      <c r="C366" s="1" t="s">
        <v>53</v>
      </c>
      <c r="D366" s="1" t="s">
        <v>48</v>
      </c>
      <c r="F366" s="1" t="s">
        <v>99</v>
      </c>
      <c r="G366" s="1" t="n">
        <f aca="false">SUM(H366:J366)</f>
        <v>1</v>
      </c>
      <c r="H366" s="1" t="n">
        <v>1</v>
      </c>
      <c r="L366" s="1" t="n">
        <f aca="false">SUM(M366:R366)</f>
        <v>2</v>
      </c>
      <c r="M366" s="1" t="n">
        <v>1</v>
      </c>
      <c r="P366" s="1" t="n">
        <v>1</v>
      </c>
      <c r="X366" s="14" t="n">
        <v>1201.47</v>
      </c>
      <c r="AA366" s="1" t="s">
        <v>123</v>
      </c>
    </row>
    <row r="367" customFormat="false" ht="14.4" hidden="false" customHeight="false" outlineLevel="0" collapsed="false">
      <c r="A367" s="1" t="n">
        <v>147</v>
      </c>
      <c r="B367" s="61" t="n">
        <v>43258</v>
      </c>
      <c r="C367" s="1" t="s">
        <v>53</v>
      </c>
      <c r="D367" s="1" t="s">
        <v>48</v>
      </c>
      <c r="F367" s="1" t="s">
        <v>158</v>
      </c>
      <c r="G367" s="1" t="n">
        <f aca="false">SUM(H367:J367)</f>
        <v>0</v>
      </c>
      <c r="K367" s="1" t="n">
        <v>1</v>
      </c>
      <c r="L367" s="1" t="n">
        <f aca="false">SUM(M367:R367)</f>
        <v>0</v>
      </c>
      <c r="X367" s="14"/>
      <c r="AA367" s="1" t="s">
        <v>123</v>
      </c>
    </row>
    <row r="368" customFormat="false" ht="14.4" hidden="false" customHeight="false" outlineLevel="0" collapsed="false">
      <c r="A368" s="13" t="n">
        <v>148</v>
      </c>
      <c r="B368" s="61" t="n">
        <v>43258</v>
      </c>
      <c r="C368" s="13" t="s">
        <v>63</v>
      </c>
      <c r="D368" s="13"/>
      <c r="E368" s="13"/>
      <c r="F368" s="13" t="s">
        <v>97</v>
      </c>
      <c r="G368" s="13" t="n">
        <v>28</v>
      </c>
      <c r="H368" s="1" t="n">
        <v>28</v>
      </c>
      <c r="I368" s="13"/>
      <c r="J368" s="13"/>
      <c r="K368" s="13" t="n">
        <v>1</v>
      </c>
      <c r="L368" s="1" t="n">
        <f aca="false">SUM(M368:R368)</f>
        <v>44</v>
      </c>
      <c r="M368" s="1" t="n">
        <v>1</v>
      </c>
      <c r="N368" s="13"/>
      <c r="O368" s="13"/>
      <c r="P368" s="1" t="n">
        <v>43</v>
      </c>
      <c r="Q368" s="13"/>
      <c r="R368" s="13"/>
      <c r="S368" s="13" t="n">
        <v>1</v>
      </c>
      <c r="T368" s="13"/>
      <c r="U368" s="13"/>
      <c r="V368" s="13"/>
      <c r="W368" s="13"/>
      <c r="X368" s="14" t="n">
        <v>117917.82</v>
      </c>
      <c r="Y368" s="1" t="s">
        <v>267</v>
      </c>
      <c r="Z368" s="13"/>
      <c r="AA368" s="13" t="s">
        <v>125</v>
      </c>
      <c r="AB368" s="13"/>
    </row>
    <row r="369" customFormat="false" ht="14.4" hidden="false" customHeight="false" outlineLevel="0" collapsed="false">
      <c r="A369" s="13" t="n">
        <v>148</v>
      </c>
      <c r="B369" s="61" t="n">
        <v>43258</v>
      </c>
      <c r="C369" s="13" t="s">
        <v>63</v>
      </c>
      <c r="D369" s="13"/>
      <c r="E369" s="13"/>
      <c r="F369" s="13" t="s">
        <v>115</v>
      </c>
      <c r="G369" s="13" t="n">
        <v>1</v>
      </c>
      <c r="H369" s="1" t="n">
        <v>1</v>
      </c>
      <c r="I369" s="13"/>
      <c r="J369" s="13"/>
      <c r="K369" s="13"/>
      <c r="L369" s="1" t="n">
        <f aca="false">SUM(M369:R369)</f>
        <v>0</v>
      </c>
      <c r="M369" s="13"/>
      <c r="N369" s="13"/>
      <c r="O369" s="13"/>
      <c r="P369" s="13"/>
      <c r="Q369" s="13"/>
      <c r="R369" s="13"/>
      <c r="S369" s="13"/>
      <c r="T369" s="13"/>
      <c r="U369" s="13"/>
      <c r="V369" s="13"/>
      <c r="W369" s="13"/>
      <c r="X369" s="14"/>
      <c r="Y369" s="1" t="s">
        <v>267</v>
      </c>
      <c r="Z369" s="13"/>
      <c r="AA369" s="13" t="s">
        <v>125</v>
      </c>
      <c r="AB369" s="13"/>
    </row>
    <row r="370" customFormat="false" ht="14.4" hidden="false" customHeight="false" outlineLevel="0" collapsed="false">
      <c r="A370" s="13" t="n">
        <v>148</v>
      </c>
      <c r="B370" s="61" t="n">
        <v>43258</v>
      </c>
      <c r="C370" s="13" t="s">
        <v>63</v>
      </c>
      <c r="D370" s="13"/>
      <c r="E370" s="13"/>
      <c r="F370" s="13" t="s">
        <v>63</v>
      </c>
      <c r="G370" s="13"/>
      <c r="I370" s="13"/>
      <c r="J370" s="13"/>
      <c r="K370" s="13"/>
      <c r="L370" s="1" t="n">
        <f aca="false">SUM(M370:R370)</f>
        <v>0</v>
      </c>
      <c r="M370" s="13"/>
      <c r="N370" s="13"/>
      <c r="O370" s="13"/>
      <c r="P370" s="13"/>
      <c r="Q370" s="13"/>
      <c r="R370" s="13"/>
      <c r="S370" s="13"/>
      <c r="T370" s="13"/>
      <c r="U370" s="13"/>
      <c r="V370" s="13"/>
      <c r="W370" s="13"/>
      <c r="X370" s="14"/>
      <c r="Y370" s="1" t="s">
        <v>267</v>
      </c>
      <c r="Z370" s="13"/>
      <c r="AA370" s="13" t="s">
        <v>125</v>
      </c>
      <c r="AB370" s="13"/>
    </row>
    <row r="371" customFormat="false" ht="14.4" hidden="false" customHeight="false" outlineLevel="0" collapsed="false">
      <c r="A371" s="13" t="n">
        <v>148</v>
      </c>
      <c r="B371" s="61" t="n">
        <v>43258</v>
      </c>
      <c r="C371" s="13" t="s">
        <v>63</v>
      </c>
      <c r="D371" s="13"/>
      <c r="E371" s="13"/>
      <c r="F371" s="13" t="s">
        <v>107</v>
      </c>
      <c r="G371" s="13"/>
      <c r="H371" s="13"/>
      <c r="I371" s="13"/>
      <c r="J371" s="13"/>
      <c r="K371" s="13"/>
      <c r="L371" s="1" t="n">
        <f aca="false">SUM(M371:R371)</f>
        <v>0</v>
      </c>
      <c r="M371" s="13"/>
      <c r="N371" s="13"/>
      <c r="O371" s="13"/>
      <c r="P371" s="13"/>
      <c r="Q371" s="13"/>
      <c r="R371" s="13"/>
      <c r="S371" s="13"/>
      <c r="T371" s="13"/>
      <c r="U371" s="13" t="n">
        <v>1</v>
      </c>
      <c r="V371" s="13"/>
      <c r="W371" s="13"/>
      <c r="X371" s="14"/>
      <c r="Y371" s="1" t="s">
        <v>267</v>
      </c>
      <c r="Z371" s="13"/>
      <c r="AA371" s="13" t="s">
        <v>125</v>
      </c>
      <c r="AB371" s="13"/>
    </row>
    <row r="372" customFormat="false" ht="14.4" hidden="false" customHeight="false" outlineLevel="0" collapsed="false">
      <c r="A372" s="1" t="n">
        <v>149</v>
      </c>
      <c r="B372" s="61" t="n">
        <v>43258</v>
      </c>
      <c r="C372" s="1" t="s">
        <v>66</v>
      </c>
      <c r="F372" s="1" t="s">
        <v>102</v>
      </c>
      <c r="G372" s="1" t="n">
        <v>30</v>
      </c>
      <c r="H372" s="1" t="n">
        <v>30</v>
      </c>
      <c r="L372" s="1" t="n">
        <f aca="false">SUM(M372:R372)</f>
        <v>85</v>
      </c>
      <c r="P372" s="1" t="n">
        <v>85</v>
      </c>
      <c r="S372" s="1" t="n">
        <v>2</v>
      </c>
      <c r="X372" s="14" t="n">
        <v>52015</v>
      </c>
      <c r="Y372" s="1" t="s">
        <v>268</v>
      </c>
      <c r="AA372" s="1" t="s">
        <v>124</v>
      </c>
    </row>
    <row r="373" customFormat="false" ht="14.4" hidden="false" customHeight="false" outlineLevel="0" collapsed="false">
      <c r="A373" s="13" t="n">
        <v>150</v>
      </c>
      <c r="B373" s="61" t="n">
        <v>43264</v>
      </c>
      <c r="C373" s="13" t="s">
        <v>67</v>
      </c>
      <c r="D373" s="13"/>
      <c r="E373" s="13"/>
      <c r="F373" s="13" t="s">
        <v>96</v>
      </c>
      <c r="G373" s="13" t="n">
        <v>18</v>
      </c>
      <c r="H373" s="13" t="n">
        <v>18</v>
      </c>
      <c r="I373" s="13"/>
      <c r="J373" s="13"/>
      <c r="K373" s="13" t="n">
        <v>1</v>
      </c>
      <c r="L373" s="1" t="n">
        <f aca="false">SUM(M373:R373)</f>
        <v>30</v>
      </c>
      <c r="M373" s="13" t="n">
        <v>1</v>
      </c>
      <c r="N373" s="13"/>
      <c r="O373" s="13"/>
      <c r="P373" s="13" t="n">
        <v>29</v>
      </c>
      <c r="Q373" s="13"/>
      <c r="R373" s="13"/>
      <c r="S373" s="13" t="n">
        <v>2</v>
      </c>
      <c r="T373" s="13" t="n">
        <v>5</v>
      </c>
      <c r="U373" s="13" t="n">
        <v>1</v>
      </c>
      <c r="V373" s="13"/>
      <c r="W373" s="13"/>
      <c r="X373" s="14" t="n">
        <v>45521.54</v>
      </c>
      <c r="Y373" s="13" t="s">
        <v>269</v>
      </c>
      <c r="Z373" s="13"/>
      <c r="AA373" s="13" t="s">
        <v>125</v>
      </c>
      <c r="AB373" s="13"/>
    </row>
    <row r="374" customFormat="false" ht="14.4" hidden="false" customHeight="false" outlineLevel="0" collapsed="false">
      <c r="A374" s="13" t="n">
        <v>150</v>
      </c>
      <c r="B374" s="61" t="n">
        <v>43264</v>
      </c>
      <c r="C374" s="13" t="s">
        <v>67</v>
      </c>
      <c r="D374" s="13"/>
      <c r="E374" s="13"/>
      <c r="F374" s="13" t="s">
        <v>88</v>
      </c>
      <c r="G374" s="13" t="n">
        <v>4</v>
      </c>
      <c r="H374" s="13" t="n">
        <v>4</v>
      </c>
      <c r="I374" s="13"/>
      <c r="J374" s="13"/>
      <c r="K374" s="13"/>
      <c r="L374" s="1" t="n">
        <f aca="false">SUM(M374:R374)</f>
        <v>0</v>
      </c>
      <c r="M374" s="13"/>
      <c r="N374" s="13"/>
      <c r="O374" s="13"/>
      <c r="P374" s="13"/>
      <c r="Q374" s="13"/>
      <c r="R374" s="13"/>
      <c r="S374" s="13"/>
      <c r="T374" s="13"/>
      <c r="U374" s="13"/>
      <c r="V374" s="13"/>
      <c r="W374" s="13"/>
      <c r="X374" s="14"/>
      <c r="Y374" s="13" t="s">
        <v>269</v>
      </c>
      <c r="Z374" s="13"/>
      <c r="AA374" s="13" t="s">
        <v>125</v>
      </c>
      <c r="AB374" s="13"/>
    </row>
    <row r="375" customFormat="false" ht="14.4" hidden="false" customHeight="false" outlineLevel="0" collapsed="false">
      <c r="A375" s="13" t="n">
        <v>150</v>
      </c>
      <c r="B375" s="61" t="n">
        <v>43264</v>
      </c>
      <c r="C375" s="13" t="s">
        <v>67</v>
      </c>
      <c r="D375" s="13"/>
      <c r="E375" s="13"/>
      <c r="F375" s="13" t="s">
        <v>67</v>
      </c>
      <c r="G375" s="13"/>
      <c r="H375" s="13"/>
      <c r="I375" s="13"/>
      <c r="J375" s="13"/>
      <c r="K375" s="13"/>
      <c r="L375" s="1" t="n">
        <f aca="false">SUM(M375:R375)</f>
        <v>0</v>
      </c>
      <c r="M375" s="13"/>
      <c r="N375" s="13"/>
      <c r="O375" s="13"/>
      <c r="P375" s="13"/>
      <c r="Q375" s="13"/>
      <c r="R375" s="13"/>
      <c r="S375" s="13"/>
      <c r="T375" s="13"/>
      <c r="U375" s="13"/>
      <c r="V375" s="13"/>
      <c r="W375" s="13"/>
      <c r="X375" s="14"/>
      <c r="Y375" s="13" t="s">
        <v>269</v>
      </c>
      <c r="Z375" s="13"/>
      <c r="AA375" s="13" t="s">
        <v>125</v>
      </c>
      <c r="AB375" s="13"/>
    </row>
    <row r="376" customFormat="false" ht="14.4" hidden="false" customHeight="false" outlineLevel="0" collapsed="false">
      <c r="A376" s="13" t="n">
        <v>150</v>
      </c>
      <c r="B376" s="61" t="n">
        <v>43264</v>
      </c>
      <c r="C376" s="13" t="s">
        <v>67</v>
      </c>
      <c r="D376" s="13"/>
      <c r="E376" s="13"/>
      <c r="F376" s="13" t="s">
        <v>102</v>
      </c>
      <c r="G376" s="13"/>
      <c r="H376" s="13"/>
      <c r="I376" s="13"/>
      <c r="J376" s="13"/>
      <c r="K376" s="13"/>
      <c r="L376" s="1" t="n">
        <f aca="false">SUM(M376:R376)</f>
        <v>0</v>
      </c>
      <c r="M376" s="13"/>
      <c r="N376" s="13"/>
      <c r="O376" s="13"/>
      <c r="P376" s="13"/>
      <c r="Q376" s="13"/>
      <c r="R376" s="13"/>
      <c r="S376" s="13"/>
      <c r="T376" s="13"/>
      <c r="U376" s="13" t="n">
        <v>1</v>
      </c>
      <c r="V376" s="13"/>
      <c r="W376" s="13"/>
      <c r="X376" s="14"/>
      <c r="Y376" s="13" t="s">
        <v>269</v>
      </c>
      <c r="Z376" s="13"/>
      <c r="AA376" s="13" t="s">
        <v>125</v>
      </c>
      <c r="AB376" s="13"/>
    </row>
    <row r="377" customFormat="false" ht="14.4" hidden="false" customHeight="false" outlineLevel="0" collapsed="false">
      <c r="A377" s="13" t="n">
        <v>151</v>
      </c>
      <c r="B377" s="61" t="n">
        <v>43264</v>
      </c>
      <c r="C377" s="13" t="s">
        <v>63</v>
      </c>
      <c r="D377" s="13"/>
      <c r="E377" s="13"/>
      <c r="F377" s="13" t="s">
        <v>97</v>
      </c>
      <c r="G377" s="13" t="n">
        <v>51</v>
      </c>
      <c r="H377" s="13" t="n">
        <v>51</v>
      </c>
      <c r="I377" s="13"/>
      <c r="J377" s="13"/>
      <c r="K377" s="13"/>
      <c r="L377" s="1" t="n">
        <f aca="false">SUM(M377:R377)</f>
        <v>39</v>
      </c>
      <c r="M377" s="13" t="n">
        <v>1</v>
      </c>
      <c r="N377" s="13"/>
      <c r="O377" s="13"/>
      <c r="P377" s="13" t="n">
        <v>38</v>
      </c>
      <c r="Q377" s="13"/>
      <c r="R377" s="13"/>
      <c r="S377" s="13"/>
      <c r="T377" s="13"/>
      <c r="U377" s="13"/>
      <c r="V377" s="13"/>
      <c r="W377" s="13"/>
      <c r="X377" s="14" t="n">
        <v>107960.72</v>
      </c>
      <c r="Y377" s="13" t="s">
        <v>270</v>
      </c>
      <c r="Z377" s="13"/>
      <c r="AA377" s="13" t="s">
        <v>125</v>
      </c>
      <c r="AB377" s="13"/>
    </row>
    <row r="378" customFormat="false" ht="14.4" hidden="false" customHeight="false" outlineLevel="0" collapsed="false">
      <c r="A378" s="13" t="n">
        <v>151</v>
      </c>
      <c r="B378" s="61" t="n">
        <v>43264</v>
      </c>
      <c r="C378" s="13" t="s">
        <v>63</v>
      </c>
      <c r="D378" s="13"/>
      <c r="E378" s="13"/>
      <c r="F378" s="13" t="s">
        <v>96</v>
      </c>
      <c r="G378" s="13" t="n">
        <v>5</v>
      </c>
      <c r="H378" s="13" t="n">
        <v>5</v>
      </c>
      <c r="I378" s="13"/>
      <c r="J378" s="13"/>
      <c r="K378" s="13"/>
      <c r="L378" s="1" t="n">
        <f aca="false">SUM(M378:R378)</f>
        <v>0</v>
      </c>
      <c r="M378" s="13"/>
      <c r="N378" s="13"/>
      <c r="O378" s="13"/>
      <c r="P378" s="13"/>
      <c r="Q378" s="13"/>
      <c r="R378" s="13"/>
      <c r="S378" s="13"/>
      <c r="T378" s="13"/>
      <c r="U378" s="13"/>
      <c r="V378" s="13"/>
      <c r="W378" s="13"/>
      <c r="X378" s="14"/>
      <c r="Y378" s="13" t="s">
        <v>270</v>
      </c>
      <c r="Z378" s="13"/>
      <c r="AA378" s="13" t="s">
        <v>125</v>
      </c>
      <c r="AB378" s="13"/>
    </row>
    <row r="379" customFormat="false" ht="14.4" hidden="false" customHeight="false" outlineLevel="0" collapsed="false">
      <c r="A379" s="13" t="n">
        <v>151</v>
      </c>
      <c r="B379" s="61" t="n">
        <v>43264</v>
      </c>
      <c r="C379" s="13" t="s">
        <v>63</v>
      </c>
      <c r="D379" s="13"/>
      <c r="E379" s="13"/>
      <c r="F379" s="13" t="s">
        <v>63</v>
      </c>
      <c r="G379" s="13"/>
      <c r="H379" s="13"/>
      <c r="I379" s="13"/>
      <c r="J379" s="13"/>
      <c r="K379" s="13"/>
      <c r="L379" s="1" t="n">
        <f aca="false">SUM(M379:R379)</f>
        <v>0</v>
      </c>
      <c r="M379" s="13"/>
      <c r="N379" s="13"/>
      <c r="O379" s="13"/>
      <c r="P379" s="13"/>
      <c r="Q379" s="13"/>
      <c r="R379" s="13"/>
      <c r="S379" s="13"/>
      <c r="T379" s="13"/>
      <c r="U379" s="13"/>
      <c r="V379" s="13"/>
      <c r="W379" s="13"/>
      <c r="X379" s="14"/>
      <c r="Y379" s="13" t="s">
        <v>270</v>
      </c>
      <c r="Z379" s="13"/>
      <c r="AA379" s="13" t="s">
        <v>125</v>
      </c>
      <c r="AB379" s="13"/>
    </row>
    <row r="380" customFormat="false" ht="14.4" hidden="false" customHeight="false" outlineLevel="0" collapsed="false">
      <c r="A380" s="13" t="n">
        <v>151</v>
      </c>
      <c r="B380" s="61" t="n">
        <v>43264</v>
      </c>
      <c r="C380" s="13" t="s">
        <v>63</v>
      </c>
      <c r="D380" s="13"/>
      <c r="E380" s="13"/>
      <c r="F380" s="13" t="s">
        <v>98</v>
      </c>
      <c r="G380" s="13"/>
      <c r="H380" s="13"/>
      <c r="I380" s="13"/>
      <c r="J380" s="13"/>
      <c r="K380" s="13"/>
      <c r="L380" s="1" t="n">
        <f aca="false">SUM(M380:R380)</f>
        <v>0</v>
      </c>
      <c r="M380" s="13"/>
      <c r="N380" s="13"/>
      <c r="O380" s="13"/>
      <c r="P380" s="13"/>
      <c r="Q380" s="13"/>
      <c r="R380" s="13"/>
      <c r="S380" s="13"/>
      <c r="T380" s="13"/>
      <c r="U380" s="13" t="n">
        <v>1</v>
      </c>
      <c r="V380" s="13"/>
      <c r="W380" s="13"/>
      <c r="X380" s="14"/>
      <c r="Y380" s="13" t="s">
        <v>270</v>
      </c>
      <c r="Z380" s="13"/>
      <c r="AA380" s="13" t="s">
        <v>125</v>
      </c>
      <c r="AB380" s="13"/>
    </row>
    <row r="381" customFormat="false" ht="14.4" hidden="false" customHeight="false" outlineLevel="0" collapsed="false">
      <c r="A381" s="1" t="n">
        <v>152</v>
      </c>
      <c r="B381" s="61" t="n">
        <v>43264</v>
      </c>
      <c r="C381" s="1" t="s">
        <v>76</v>
      </c>
      <c r="D381" s="1" t="s">
        <v>83</v>
      </c>
      <c r="F381" s="1" t="s">
        <v>114</v>
      </c>
      <c r="G381" s="1" t="n">
        <f aca="false">SUM(H381:J381)</f>
        <v>68</v>
      </c>
      <c r="H381" s="1" t="n">
        <v>63</v>
      </c>
      <c r="I381" s="1" t="n">
        <v>5</v>
      </c>
      <c r="K381" s="1" t="n">
        <v>1</v>
      </c>
      <c r="L381" s="1" t="n">
        <f aca="false">SUM(M381:R381)</f>
        <v>91</v>
      </c>
      <c r="M381" s="1" t="n">
        <v>1</v>
      </c>
      <c r="P381" s="1" t="n">
        <v>90</v>
      </c>
      <c r="S381" s="1" t="n">
        <v>2</v>
      </c>
      <c r="U381" s="1" t="n">
        <v>3</v>
      </c>
      <c r="X381" s="14" t="n">
        <v>408026.09</v>
      </c>
      <c r="Y381" s="1" t="s">
        <v>271</v>
      </c>
      <c r="AA381" s="1" t="s">
        <v>124</v>
      </c>
    </row>
    <row r="382" customFormat="false" ht="14.4" hidden="false" customHeight="false" outlineLevel="0" collapsed="false">
      <c r="A382" s="1" t="n">
        <v>153</v>
      </c>
      <c r="B382" s="61" t="n">
        <v>43264</v>
      </c>
      <c r="C382" s="1" t="s">
        <v>55</v>
      </c>
      <c r="D382" s="1" t="s">
        <v>46</v>
      </c>
      <c r="F382" s="1" t="s">
        <v>88</v>
      </c>
      <c r="G382" s="1" t="n">
        <f aca="false">SUM(H382:J382)</f>
        <v>12</v>
      </c>
      <c r="H382" s="1" t="n">
        <v>12</v>
      </c>
      <c r="L382" s="1" t="n">
        <f aca="false">SUM(M382:R382)</f>
        <v>24</v>
      </c>
      <c r="M382" s="1" t="n">
        <v>1</v>
      </c>
      <c r="P382" s="1" t="n">
        <v>23</v>
      </c>
      <c r="S382" s="1" t="n">
        <v>1</v>
      </c>
      <c r="U382" s="1" t="n">
        <v>2</v>
      </c>
      <c r="X382" s="14" t="n">
        <v>236387.92</v>
      </c>
      <c r="AA382" s="1" t="s">
        <v>123</v>
      </c>
    </row>
    <row r="383" customFormat="false" ht="14.4" hidden="false" customHeight="false" outlineLevel="0" collapsed="false">
      <c r="A383" s="1" t="n">
        <v>153</v>
      </c>
      <c r="B383" s="61" t="n">
        <v>43264</v>
      </c>
      <c r="C383" s="1" t="s">
        <v>55</v>
      </c>
      <c r="D383" s="1" t="s">
        <v>46</v>
      </c>
      <c r="F383" s="1" t="s">
        <v>99</v>
      </c>
      <c r="G383" s="1" t="n">
        <f aca="false">SUM(H383:J383)</f>
        <v>1</v>
      </c>
      <c r="H383" s="1" t="n">
        <v>1</v>
      </c>
      <c r="L383" s="1" t="n">
        <f aca="false">SUM(M383:R383)</f>
        <v>8</v>
      </c>
      <c r="M383" s="1" t="n">
        <v>1</v>
      </c>
      <c r="P383" s="1" t="n">
        <v>7</v>
      </c>
      <c r="S383" s="1" t="n">
        <v>1</v>
      </c>
      <c r="X383" s="14" t="n">
        <v>15049.68</v>
      </c>
      <c r="AA383" s="1" t="s">
        <v>123</v>
      </c>
    </row>
    <row r="384" customFormat="false" ht="14.4" hidden="false" customHeight="false" outlineLevel="0" collapsed="false">
      <c r="A384" s="1" t="n">
        <v>153</v>
      </c>
      <c r="B384" s="61" t="n">
        <v>43264</v>
      </c>
      <c r="C384" s="1" t="s">
        <v>55</v>
      </c>
      <c r="D384" s="1" t="s">
        <v>46</v>
      </c>
      <c r="F384" s="1" t="s">
        <v>116</v>
      </c>
      <c r="G384" s="1" t="n">
        <f aca="false">SUM(H384:J384)</f>
        <v>2</v>
      </c>
      <c r="H384" s="1" t="n">
        <v>2</v>
      </c>
      <c r="L384" s="1" t="n">
        <f aca="false">SUM(M384:R384)</f>
        <v>7</v>
      </c>
      <c r="M384" s="1" t="n">
        <v>1</v>
      </c>
      <c r="P384" s="1" t="n">
        <v>6</v>
      </c>
      <c r="X384" s="14"/>
      <c r="AA384" s="1" t="s">
        <v>123</v>
      </c>
    </row>
    <row r="385" customFormat="false" ht="14.4" hidden="false" customHeight="false" outlineLevel="0" collapsed="false">
      <c r="A385" s="1" t="n">
        <v>153</v>
      </c>
      <c r="B385" s="61" t="n">
        <v>43264</v>
      </c>
      <c r="C385" s="1" t="s">
        <v>55</v>
      </c>
      <c r="D385" s="1" t="s">
        <v>46</v>
      </c>
      <c r="F385" s="1" t="s">
        <v>97</v>
      </c>
      <c r="G385" s="1" t="n">
        <f aca="false">SUM(H385:J385)</f>
        <v>4</v>
      </c>
      <c r="H385" s="1" t="n">
        <v>1</v>
      </c>
      <c r="I385" s="1" t="n">
        <v>3</v>
      </c>
      <c r="L385" s="1" t="n">
        <f aca="false">SUM(M385:R385)</f>
        <v>18</v>
      </c>
      <c r="M385" s="1" t="n">
        <v>1</v>
      </c>
      <c r="P385" s="1" t="n">
        <v>9</v>
      </c>
      <c r="Q385" s="1" t="n">
        <v>8</v>
      </c>
      <c r="X385" s="14" t="n">
        <v>44627.87</v>
      </c>
      <c r="AA385" s="1" t="s">
        <v>123</v>
      </c>
    </row>
    <row r="386" customFormat="false" ht="14.4" hidden="false" customHeight="false" outlineLevel="0" collapsed="false">
      <c r="A386" s="1" t="n">
        <v>153</v>
      </c>
      <c r="B386" s="61" t="n">
        <v>43264</v>
      </c>
      <c r="C386" s="1" t="s">
        <v>55</v>
      </c>
      <c r="D386" s="1" t="s">
        <v>46</v>
      </c>
      <c r="F386" s="1" t="s">
        <v>95</v>
      </c>
      <c r="G386" s="1" t="n">
        <f aca="false">SUM(H386:J386)</f>
        <v>1</v>
      </c>
      <c r="H386" s="1" t="n">
        <v>1</v>
      </c>
      <c r="L386" s="1" t="n">
        <f aca="false">SUM(M386:R386)</f>
        <v>4</v>
      </c>
      <c r="M386" s="1" t="n">
        <v>1</v>
      </c>
      <c r="P386" s="1" t="n">
        <v>3</v>
      </c>
      <c r="X386" s="14" t="n">
        <v>37565.8</v>
      </c>
      <c r="AA386" s="1" t="s">
        <v>123</v>
      </c>
    </row>
    <row r="387" customFormat="false" ht="14.4" hidden="false" customHeight="false" outlineLevel="0" collapsed="false">
      <c r="A387" s="1" t="n">
        <v>153</v>
      </c>
      <c r="B387" s="61" t="n">
        <v>43264</v>
      </c>
      <c r="C387" s="1" t="s">
        <v>55</v>
      </c>
      <c r="D387" s="1" t="s">
        <v>46</v>
      </c>
      <c r="F387" s="1" t="s">
        <v>92</v>
      </c>
      <c r="G387" s="1" t="n">
        <f aca="false">SUM(H387:J387)</f>
        <v>0</v>
      </c>
      <c r="L387" s="1" t="n">
        <f aca="false">SUM(M387:R387)</f>
        <v>5</v>
      </c>
      <c r="M387" s="1" t="n">
        <v>1</v>
      </c>
      <c r="P387" s="1" t="n">
        <v>4</v>
      </c>
      <c r="X387" s="14" t="n">
        <v>7075.84</v>
      </c>
      <c r="AA387" s="1" t="s">
        <v>123</v>
      </c>
    </row>
    <row r="388" customFormat="false" ht="14.4" hidden="false" customHeight="false" outlineLevel="0" collapsed="false">
      <c r="A388" s="1" t="n">
        <v>154</v>
      </c>
      <c r="B388" s="61" t="n">
        <v>43264</v>
      </c>
      <c r="C388" s="1" t="s">
        <v>80</v>
      </c>
      <c r="D388" s="1" t="s">
        <v>56</v>
      </c>
      <c r="F388" s="1" t="s">
        <v>97</v>
      </c>
      <c r="G388" s="1" t="n">
        <f aca="false">SUM(H388:J388)</f>
        <v>5</v>
      </c>
      <c r="H388" s="1" t="n">
        <v>5</v>
      </c>
      <c r="L388" s="1" t="n">
        <f aca="false">SUM(M388:R388)</f>
        <v>13</v>
      </c>
      <c r="M388" s="1" t="n">
        <v>1</v>
      </c>
      <c r="P388" s="1" t="n">
        <v>12</v>
      </c>
      <c r="S388" s="1" t="n">
        <v>1</v>
      </c>
      <c r="T388" s="1" t="n">
        <v>1</v>
      </c>
      <c r="X388" s="14" t="n">
        <v>166857.2</v>
      </c>
      <c r="AA388" s="1" t="s">
        <v>123</v>
      </c>
    </row>
    <row r="389" customFormat="false" ht="14.4" hidden="false" customHeight="false" outlineLevel="0" collapsed="false">
      <c r="A389" s="1" t="n">
        <v>154</v>
      </c>
      <c r="B389" s="61" t="n">
        <v>43264</v>
      </c>
      <c r="C389" s="1" t="s">
        <v>80</v>
      </c>
      <c r="D389" s="1" t="s">
        <v>56</v>
      </c>
      <c r="F389" s="1" t="s">
        <v>87</v>
      </c>
      <c r="G389" s="1" t="n">
        <f aca="false">SUM(H389:J389)</f>
        <v>0</v>
      </c>
      <c r="L389" s="1" t="n">
        <f aca="false">SUM(M389:R389)</f>
        <v>0</v>
      </c>
      <c r="U389" s="1" t="n">
        <v>1</v>
      </c>
      <c r="X389" s="14"/>
      <c r="AA389" s="1" t="s">
        <v>123</v>
      </c>
    </row>
    <row r="390" customFormat="false" ht="14.4" hidden="false" customHeight="false" outlineLevel="0" collapsed="false">
      <c r="A390" s="1" t="n">
        <v>154</v>
      </c>
      <c r="B390" s="61" t="n">
        <v>43264</v>
      </c>
      <c r="C390" s="1" t="s">
        <v>80</v>
      </c>
      <c r="D390" s="1" t="s">
        <v>56</v>
      </c>
      <c r="F390" s="1" t="s">
        <v>158</v>
      </c>
      <c r="G390" s="1" t="n">
        <f aca="false">SUM(H390:J390)</f>
        <v>0</v>
      </c>
      <c r="K390" s="1" t="n">
        <v>1</v>
      </c>
      <c r="L390" s="1" t="n">
        <f aca="false">SUM(M390:R390)</f>
        <v>0</v>
      </c>
      <c r="X390" s="14"/>
      <c r="AA390" s="1" t="s">
        <v>123</v>
      </c>
    </row>
    <row r="391" customFormat="false" ht="14.4" hidden="false" customHeight="false" outlineLevel="0" collapsed="false">
      <c r="A391" s="1" t="n">
        <v>155</v>
      </c>
      <c r="B391" s="61" t="n">
        <v>43270</v>
      </c>
      <c r="C391" s="1" t="s">
        <v>70</v>
      </c>
      <c r="D391" s="1" t="s">
        <v>68</v>
      </c>
      <c r="F391" s="1" t="s">
        <v>97</v>
      </c>
      <c r="G391" s="1" t="n">
        <f aca="false">SUM(H391:J391)</f>
        <v>69</v>
      </c>
      <c r="H391" s="1" t="n">
        <v>69</v>
      </c>
      <c r="L391" s="1" t="n">
        <f aca="false">SUM(M391:R391)</f>
        <v>32</v>
      </c>
      <c r="M391" s="1" t="n">
        <v>1</v>
      </c>
      <c r="P391" s="1" t="n">
        <v>31</v>
      </c>
      <c r="S391" s="1" t="n">
        <v>2</v>
      </c>
      <c r="X391" s="14" t="n">
        <v>74899.76</v>
      </c>
      <c r="AA391" s="1" t="s">
        <v>123</v>
      </c>
    </row>
    <row r="392" customFormat="false" ht="14.4" hidden="false" customHeight="false" outlineLevel="0" collapsed="false">
      <c r="A392" s="1" t="n">
        <v>155</v>
      </c>
      <c r="B392" s="61" t="n">
        <v>43270</v>
      </c>
      <c r="C392" s="1" t="s">
        <v>70</v>
      </c>
      <c r="D392" s="1" t="s">
        <v>68</v>
      </c>
      <c r="F392" s="1" t="s">
        <v>87</v>
      </c>
      <c r="G392" s="1" t="n">
        <f aca="false">SUM(H392:J392)</f>
        <v>0</v>
      </c>
      <c r="L392" s="1" t="n">
        <f aca="false">SUM(M392:R392)</f>
        <v>0</v>
      </c>
      <c r="U392" s="1" t="n">
        <v>1</v>
      </c>
      <c r="X392" s="14"/>
      <c r="AA392" s="1" t="s">
        <v>123</v>
      </c>
    </row>
    <row r="393" customFormat="false" ht="14.4" hidden="false" customHeight="false" outlineLevel="0" collapsed="false">
      <c r="A393" s="1" t="n">
        <v>156</v>
      </c>
      <c r="B393" s="61" t="n">
        <v>43270</v>
      </c>
      <c r="C393" s="1" t="s">
        <v>67</v>
      </c>
      <c r="D393" s="1" t="s">
        <v>74</v>
      </c>
      <c r="F393" s="1" t="s">
        <v>97</v>
      </c>
      <c r="G393" s="1" t="n">
        <f aca="false">SUM(H393:J393)</f>
        <v>78</v>
      </c>
      <c r="H393" s="1" t="n">
        <v>78</v>
      </c>
      <c r="L393" s="1" t="n">
        <f aca="false">SUM(M393:R393)</f>
        <v>37</v>
      </c>
      <c r="M393" s="1" t="n">
        <v>1</v>
      </c>
      <c r="P393" s="1" t="n">
        <v>36</v>
      </c>
      <c r="S393" s="1" t="n">
        <v>4</v>
      </c>
      <c r="X393" s="14" t="n">
        <v>79741.23</v>
      </c>
      <c r="AA393" s="1" t="s">
        <v>123</v>
      </c>
    </row>
    <row r="394" customFormat="false" ht="14.4" hidden="false" customHeight="false" outlineLevel="0" collapsed="false">
      <c r="A394" s="1" t="n">
        <v>156</v>
      </c>
      <c r="B394" s="61" t="n">
        <v>43270</v>
      </c>
      <c r="C394" s="1" t="s">
        <v>67</v>
      </c>
      <c r="D394" s="1" t="s">
        <v>74</v>
      </c>
      <c r="F394" s="1" t="s">
        <v>87</v>
      </c>
      <c r="G394" s="1" t="n">
        <f aca="false">SUM(H394:J394)</f>
        <v>0</v>
      </c>
      <c r="L394" s="1" t="n">
        <f aca="false">SUM(M394:R394)</f>
        <v>0</v>
      </c>
      <c r="U394" s="1" t="n">
        <v>1</v>
      </c>
      <c r="X394" s="14"/>
      <c r="AA394" s="1" t="s">
        <v>123</v>
      </c>
    </row>
    <row r="395" customFormat="false" ht="14.4" hidden="false" customHeight="false" outlineLevel="0" collapsed="false">
      <c r="A395" s="1" t="n">
        <v>156</v>
      </c>
      <c r="B395" s="61" t="n">
        <v>43270</v>
      </c>
      <c r="C395" s="1" t="s">
        <v>67</v>
      </c>
      <c r="D395" s="1" t="s">
        <v>74</v>
      </c>
      <c r="F395" s="1" t="s">
        <v>158</v>
      </c>
      <c r="G395" s="1" t="n">
        <f aca="false">SUM(H395:J395)</f>
        <v>0</v>
      </c>
      <c r="K395" s="1" t="n">
        <v>1</v>
      </c>
      <c r="L395" s="1" t="n">
        <f aca="false">SUM(M395:R395)</f>
        <v>0</v>
      </c>
      <c r="X395" s="14"/>
      <c r="AA395" s="1" t="s">
        <v>123</v>
      </c>
    </row>
    <row r="396" customFormat="false" ht="14.4" hidden="false" customHeight="false" outlineLevel="0" collapsed="false">
      <c r="A396" s="13" t="n">
        <v>157</v>
      </c>
      <c r="B396" s="61" t="n">
        <v>43271</v>
      </c>
      <c r="C396" s="13" t="s">
        <v>67</v>
      </c>
      <c r="D396" s="13"/>
      <c r="E396" s="13"/>
      <c r="F396" s="13" t="s">
        <v>96</v>
      </c>
      <c r="G396" s="13" t="n">
        <v>22</v>
      </c>
      <c r="H396" s="13" t="n">
        <v>22</v>
      </c>
      <c r="I396" s="13"/>
      <c r="J396" s="13"/>
      <c r="K396" s="13"/>
      <c r="L396" s="1" t="n">
        <f aca="false">SUM(M396:R396)</f>
        <v>30</v>
      </c>
      <c r="M396" s="13" t="n">
        <v>1</v>
      </c>
      <c r="N396" s="13"/>
      <c r="O396" s="13"/>
      <c r="P396" s="13" t="n">
        <v>29</v>
      </c>
      <c r="Q396" s="13"/>
      <c r="R396" s="13"/>
      <c r="S396" s="13" t="n">
        <v>2</v>
      </c>
      <c r="T396" s="13" t="n">
        <v>5</v>
      </c>
      <c r="U396" s="13"/>
      <c r="V396" s="13"/>
      <c r="W396" s="13"/>
      <c r="X396" s="14" t="n">
        <v>49077.31</v>
      </c>
      <c r="Y396" s="13" t="s">
        <v>272</v>
      </c>
      <c r="Z396" s="13"/>
      <c r="AA396" s="13" t="s">
        <v>125</v>
      </c>
      <c r="AB396" s="13"/>
    </row>
    <row r="397" customFormat="false" ht="14.4" hidden="false" customHeight="false" outlineLevel="0" collapsed="false">
      <c r="A397" s="13" t="n">
        <v>157</v>
      </c>
      <c r="B397" s="61" t="n">
        <v>43271</v>
      </c>
      <c r="C397" s="13" t="s">
        <v>67</v>
      </c>
      <c r="D397" s="13"/>
      <c r="E397" s="13"/>
      <c r="F397" s="13" t="s">
        <v>88</v>
      </c>
      <c r="G397" s="13" t="n">
        <v>5</v>
      </c>
      <c r="H397" s="13" t="n">
        <v>5</v>
      </c>
      <c r="I397" s="13"/>
      <c r="J397" s="13"/>
      <c r="K397" s="13"/>
      <c r="L397" s="1" t="n">
        <f aca="false">SUM(M397:R397)</f>
        <v>0</v>
      </c>
      <c r="M397" s="13"/>
      <c r="N397" s="13"/>
      <c r="O397" s="13"/>
      <c r="P397" s="13"/>
      <c r="Q397" s="13"/>
      <c r="R397" s="13"/>
      <c r="S397" s="13"/>
      <c r="T397" s="13"/>
      <c r="U397" s="13"/>
      <c r="V397" s="13"/>
      <c r="W397" s="13"/>
      <c r="X397" s="14"/>
      <c r="Y397" s="13" t="s">
        <v>272</v>
      </c>
      <c r="Z397" s="13"/>
      <c r="AA397" s="13" t="s">
        <v>125</v>
      </c>
      <c r="AB397" s="13"/>
    </row>
    <row r="398" customFormat="false" ht="14.4" hidden="false" customHeight="false" outlineLevel="0" collapsed="false">
      <c r="A398" s="13" t="n">
        <v>157</v>
      </c>
      <c r="B398" s="61" t="n">
        <v>43271</v>
      </c>
      <c r="C398" s="13" t="s">
        <v>67</v>
      </c>
      <c r="D398" s="13"/>
      <c r="E398" s="13"/>
      <c r="F398" s="13" t="s">
        <v>67</v>
      </c>
      <c r="G398" s="13"/>
      <c r="H398" s="13"/>
      <c r="I398" s="13"/>
      <c r="J398" s="13"/>
      <c r="K398" s="13"/>
      <c r="L398" s="1" t="n">
        <f aca="false">SUM(M398:R398)</f>
        <v>0</v>
      </c>
      <c r="M398" s="13"/>
      <c r="N398" s="13"/>
      <c r="O398" s="13"/>
      <c r="P398" s="13"/>
      <c r="Q398" s="13"/>
      <c r="R398" s="13"/>
      <c r="S398" s="13"/>
      <c r="T398" s="13"/>
      <c r="U398" s="13"/>
      <c r="V398" s="13"/>
      <c r="W398" s="13"/>
      <c r="X398" s="14"/>
      <c r="Y398" s="13" t="s">
        <v>272</v>
      </c>
      <c r="Z398" s="13"/>
      <c r="AA398" s="13" t="s">
        <v>125</v>
      </c>
      <c r="AB398" s="13"/>
    </row>
    <row r="399" customFormat="false" ht="14.4" hidden="false" customHeight="false" outlineLevel="0" collapsed="false">
      <c r="A399" s="13" t="n">
        <v>157</v>
      </c>
      <c r="B399" s="61" t="n">
        <v>43271</v>
      </c>
      <c r="C399" s="13" t="s">
        <v>67</v>
      </c>
      <c r="D399" s="13"/>
      <c r="E399" s="13"/>
      <c r="F399" s="13" t="s">
        <v>87</v>
      </c>
      <c r="G399" s="13"/>
      <c r="H399" s="13"/>
      <c r="I399" s="13"/>
      <c r="J399" s="13"/>
      <c r="K399" s="13"/>
      <c r="L399" s="1" t="n">
        <f aca="false">SUM(M399:R399)</f>
        <v>0</v>
      </c>
      <c r="M399" s="13"/>
      <c r="N399" s="13"/>
      <c r="O399" s="13"/>
      <c r="P399" s="13"/>
      <c r="Q399" s="13"/>
      <c r="R399" s="13"/>
      <c r="S399" s="13"/>
      <c r="T399" s="13"/>
      <c r="U399" s="13" t="n">
        <v>1</v>
      </c>
      <c r="V399" s="13"/>
      <c r="W399" s="13"/>
      <c r="X399" s="14"/>
      <c r="Y399" s="13" t="s">
        <v>272</v>
      </c>
      <c r="Z399" s="13"/>
      <c r="AA399" s="13" t="s">
        <v>125</v>
      </c>
      <c r="AB399" s="13"/>
    </row>
    <row r="400" customFormat="false" ht="14.4" hidden="false" customHeight="false" outlineLevel="0" collapsed="false">
      <c r="A400" s="1" t="n">
        <v>158</v>
      </c>
      <c r="B400" s="61" t="n">
        <v>43272</v>
      </c>
      <c r="C400" s="1" t="s">
        <v>67</v>
      </c>
      <c r="D400" s="1" t="s">
        <v>69</v>
      </c>
      <c r="F400" s="1" t="s">
        <v>97</v>
      </c>
      <c r="G400" s="1" t="n">
        <f aca="false">SUM(H400:J400)</f>
        <v>96</v>
      </c>
      <c r="H400" s="1" t="n">
        <v>96</v>
      </c>
      <c r="L400" s="1" t="n">
        <f aca="false">SUM(M400:R400)</f>
        <v>30</v>
      </c>
      <c r="M400" s="1" t="n">
        <v>1</v>
      </c>
      <c r="P400" s="1" t="n">
        <v>29</v>
      </c>
      <c r="S400" s="1" t="n">
        <v>2</v>
      </c>
      <c r="X400" s="14" t="n">
        <v>94763.19</v>
      </c>
      <c r="AA400" s="1" t="s">
        <v>123</v>
      </c>
    </row>
    <row r="401" customFormat="false" ht="14.4" hidden="false" customHeight="false" outlineLevel="0" collapsed="false">
      <c r="A401" s="1" t="n">
        <v>158</v>
      </c>
      <c r="B401" s="61" t="n">
        <v>43272</v>
      </c>
      <c r="C401" s="1" t="s">
        <v>67</v>
      </c>
      <c r="D401" s="1" t="s">
        <v>69</v>
      </c>
      <c r="F401" s="1" t="s">
        <v>87</v>
      </c>
      <c r="G401" s="1" t="n">
        <f aca="false">SUM(H401:J401)</f>
        <v>0</v>
      </c>
      <c r="L401" s="1" t="n">
        <f aca="false">SUM(M401:R401)</f>
        <v>0</v>
      </c>
      <c r="U401" s="1" t="n">
        <v>1</v>
      </c>
      <c r="X401" s="14"/>
      <c r="AA401" s="1" t="s">
        <v>123</v>
      </c>
    </row>
    <row r="402" customFormat="false" ht="14.4" hidden="false" customHeight="false" outlineLevel="0" collapsed="false">
      <c r="A402" s="1" t="n">
        <v>159</v>
      </c>
      <c r="B402" s="61" t="n">
        <v>43272</v>
      </c>
      <c r="C402" s="1" t="s">
        <v>70</v>
      </c>
      <c r="D402" s="1" t="s">
        <v>68</v>
      </c>
      <c r="F402" s="1" t="s">
        <v>97</v>
      </c>
      <c r="G402" s="1" t="n">
        <f aca="false">SUM(H402:J402)</f>
        <v>0</v>
      </c>
      <c r="L402" s="1" t="n">
        <f aca="false">SUM(M402:R402)</f>
        <v>32</v>
      </c>
      <c r="M402" s="1" t="n">
        <v>1</v>
      </c>
      <c r="P402" s="1" t="n">
        <v>31</v>
      </c>
      <c r="S402" s="1" t="n">
        <v>2</v>
      </c>
      <c r="X402" s="14" t="n">
        <v>73772.85</v>
      </c>
      <c r="AA402" s="1" t="s">
        <v>123</v>
      </c>
    </row>
    <row r="403" customFormat="false" ht="14.4" hidden="false" customHeight="false" outlineLevel="0" collapsed="false">
      <c r="A403" s="1" t="n">
        <v>159</v>
      </c>
      <c r="B403" s="61" t="n">
        <v>43272</v>
      </c>
      <c r="C403" s="1" t="s">
        <v>70</v>
      </c>
      <c r="D403" s="1" t="s">
        <v>68</v>
      </c>
      <c r="F403" s="1" t="s">
        <v>107</v>
      </c>
      <c r="G403" s="1" t="n">
        <f aca="false">SUM(H403:J403)</f>
        <v>0</v>
      </c>
      <c r="L403" s="1" t="n">
        <f aca="false">SUM(M403:R403)</f>
        <v>0</v>
      </c>
      <c r="U403" s="1" t="n">
        <v>1</v>
      </c>
      <c r="X403" s="14"/>
      <c r="AA403" s="1" t="s">
        <v>123</v>
      </c>
    </row>
    <row r="404" customFormat="false" ht="14.4" hidden="false" customHeight="false" outlineLevel="0" collapsed="false">
      <c r="A404" s="1" t="n">
        <v>160</v>
      </c>
      <c r="B404" s="61" t="n">
        <v>43272</v>
      </c>
      <c r="C404" s="1" t="s">
        <v>66</v>
      </c>
      <c r="F404" s="1" t="s">
        <v>102</v>
      </c>
      <c r="G404" s="1" t="n">
        <f aca="false">SUM(H404:J404)</f>
        <v>0</v>
      </c>
      <c r="L404" s="1" t="n">
        <f aca="false">SUM(M404:R404)</f>
        <v>62</v>
      </c>
      <c r="P404" s="1" t="n">
        <v>62</v>
      </c>
      <c r="S404" s="1" t="n">
        <v>2</v>
      </c>
      <c r="X404" s="14" t="n">
        <v>97970</v>
      </c>
      <c r="Y404" s="1" t="s">
        <v>273</v>
      </c>
      <c r="AA404" s="1" t="s">
        <v>124</v>
      </c>
    </row>
    <row r="405" customFormat="false" ht="14.4" hidden="false" customHeight="false" outlineLevel="0" collapsed="false">
      <c r="A405" s="1" t="n">
        <v>161</v>
      </c>
      <c r="B405" s="61" t="n">
        <v>43276</v>
      </c>
      <c r="C405" s="1" t="s">
        <v>50</v>
      </c>
      <c r="F405" s="1" t="s">
        <v>97</v>
      </c>
      <c r="G405" s="1" t="n">
        <f aca="false">SUM(H405:J405)</f>
        <v>15</v>
      </c>
      <c r="H405" s="1" t="n">
        <v>15</v>
      </c>
      <c r="L405" s="1" t="n">
        <f aca="false">SUM(M405:R405)</f>
        <v>60</v>
      </c>
      <c r="M405" s="1" t="n">
        <v>1</v>
      </c>
      <c r="P405" s="1" t="n">
        <v>59</v>
      </c>
      <c r="S405" s="1" t="n">
        <v>2</v>
      </c>
      <c r="T405" s="1" t="n">
        <v>1</v>
      </c>
      <c r="U405" s="1" t="n">
        <v>1</v>
      </c>
      <c r="X405" s="14" t="n">
        <v>172598.34</v>
      </c>
      <c r="AA405" s="1" t="s">
        <v>123</v>
      </c>
    </row>
    <row r="406" customFormat="false" ht="14.4" hidden="false" customHeight="false" outlineLevel="0" collapsed="false">
      <c r="A406" s="1" t="n">
        <v>161</v>
      </c>
      <c r="B406" s="61" t="n">
        <v>43276</v>
      </c>
      <c r="C406" s="1" t="s">
        <v>50</v>
      </c>
      <c r="F406" s="1" t="s">
        <v>109</v>
      </c>
      <c r="G406" s="1" t="n">
        <f aca="false">SUM(H406:J406)</f>
        <v>1</v>
      </c>
      <c r="H406" s="1" t="n">
        <v>1</v>
      </c>
      <c r="L406" s="1" t="n">
        <f aca="false">SUM(M406:R406)</f>
        <v>3</v>
      </c>
      <c r="M406" s="1" t="n">
        <v>1</v>
      </c>
      <c r="P406" s="1" t="n">
        <v>2</v>
      </c>
      <c r="X406" s="14" t="n">
        <v>3123.93</v>
      </c>
      <c r="AA406" s="1" t="s">
        <v>123</v>
      </c>
    </row>
    <row r="407" customFormat="false" ht="14.4" hidden="false" customHeight="false" outlineLevel="0" collapsed="false">
      <c r="A407" s="1" t="n">
        <v>161</v>
      </c>
      <c r="B407" s="61" t="n">
        <v>43276</v>
      </c>
      <c r="C407" s="1" t="s">
        <v>50</v>
      </c>
      <c r="F407" s="1" t="s">
        <v>158</v>
      </c>
      <c r="G407" s="1" t="n">
        <f aca="false">SUM(H407:J407)</f>
        <v>0</v>
      </c>
      <c r="K407" s="1" t="n">
        <v>1</v>
      </c>
      <c r="L407" s="1" t="n">
        <f aca="false">SUM(M407:R407)</f>
        <v>0</v>
      </c>
      <c r="X407" s="14"/>
      <c r="AA407" s="1" t="s">
        <v>123</v>
      </c>
    </row>
    <row r="408" customFormat="false" ht="14.4" hidden="false" customHeight="false" outlineLevel="0" collapsed="false">
      <c r="A408" s="1" t="n">
        <v>162</v>
      </c>
      <c r="B408" s="61" t="n">
        <v>43277</v>
      </c>
      <c r="C408" s="1" t="s">
        <v>49</v>
      </c>
      <c r="F408" s="1" t="s">
        <v>115</v>
      </c>
      <c r="G408" s="1" t="n">
        <f aca="false">SUM(H408:J408)</f>
        <v>8</v>
      </c>
      <c r="H408" s="1" t="n">
        <v>8</v>
      </c>
      <c r="L408" s="1" t="n">
        <f aca="false">SUM(M408:R408)</f>
        <v>33</v>
      </c>
      <c r="M408" s="1" t="n">
        <v>2</v>
      </c>
      <c r="P408" s="1" t="n">
        <v>31</v>
      </c>
      <c r="S408" s="1" t="n">
        <v>2</v>
      </c>
      <c r="U408" s="1" t="n">
        <v>1</v>
      </c>
      <c r="X408" s="14" t="n">
        <v>364155.25</v>
      </c>
      <c r="AA408" s="1" t="s">
        <v>123</v>
      </c>
    </row>
    <row r="409" customFormat="false" ht="14.4" hidden="false" customHeight="false" outlineLevel="0" collapsed="false">
      <c r="A409" s="1" t="n">
        <v>162</v>
      </c>
      <c r="B409" s="61" t="n">
        <v>43277</v>
      </c>
      <c r="C409" s="1" t="s">
        <v>49</v>
      </c>
      <c r="F409" s="1" t="s">
        <v>87</v>
      </c>
      <c r="G409" s="1" t="n">
        <f aca="false">SUM(H409:J409)</f>
        <v>20</v>
      </c>
      <c r="H409" s="1" t="n">
        <v>20</v>
      </c>
      <c r="L409" s="1" t="n">
        <f aca="false">SUM(M409:R409)</f>
        <v>48</v>
      </c>
      <c r="M409" s="1" t="n">
        <v>1</v>
      </c>
      <c r="P409" s="1" t="n">
        <v>47</v>
      </c>
      <c r="U409" s="1" t="n">
        <v>1</v>
      </c>
      <c r="X409" s="14" t="n">
        <v>3922.52</v>
      </c>
      <c r="AA409" s="1" t="s">
        <v>123</v>
      </c>
    </row>
    <row r="410" customFormat="false" ht="14.4" hidden="false" customHeight="false" outlineLevel="0" collapsed="false">
      <c r="A410" s="1" t="n">
        <v>162</v>
      </c>
      <c r="B410" s="61" t="n">
        <v>43277</v>
      </c>
      <c r="C410" s="1" t="s">
        <v>49</v>
      </c>
      <c r="F410" s="1" t="s">
        <v>110</v>
      </c>
      <c r="G410" s="1" t="n">
        <f aca="false">SUM(H410:J410)</f>
        <v>0</v>
      </c>
      <c r="L410" s="1" t="n">
        <f aca="false">SUM(M410:R410)</f>
        <v>0</v>
      </c>
      <c r="U410" s="1" t="n">
        <v>1</v>
      </c>
      <c r="X410" s="14"/>
      <c r="AA410" s="1" t="s">
        <v>123</v>
      </c>
    </row>
    <row r="411" customFormat="false" ht="14.4" hidden="false" customHeight="false" outlineLevel="0" collapsed="false">
      <c r="A411" s="13" t="n">
        <v>163</v>
      </c>
      <c r="B411" s="61" t="n">
        <v>43278</v>
      </c>
      <c r="C411" s="13" t="s">
        <v>67</v>
      </c>
      <c r="D411" s="13"/>
      <c r="E411" s="13"/>
      <c r="F411" s="13" t="s">
        <v>96</v>
      </c>
      <c r="G411" s="13" t="n">
        <v>25</v>
      </c>
      <c r="H411" s="1" t="n">
        <v>25</v>
      </c>
      <c r="I411" s="13"/>
      <c r="J411" s="13"/>
      <c r="K411" s="13" t="n">
        <v>1</v>
      </c>
      <c r="L411" s="1" t="n">
        <f aca="false">SUM(M411:R411)</f>
        <v>30</v>
      </c>
      <c r="M411" s="1" t="n">
        <v>1</v>
      </c>
      <c r="N411" s="13"/>
      <c r="O411" s="13"/>
      <c r="P411" s="1" t="n">
        <v>29</v>
      </c>
      <c r="Q411" s="13"/>
      <c r="R411" s="13"/>
      <c r="S411" s="13" t="n">
        <v>2</v>
      </c>
      <c r="T411" s="13" t="n">
        <v>4</v>
      </c>
      <c r="U411" s="13"/>
      <c r="V411" s="13"/>
      <c r="W411" s="13"/>
      <c r="X411" s="14" t="n">
        <v>49681.25</v>
      </c>
      <c r="Y411" s="1" t="s">
        <v>274</v>
      </c>
      <c r="Z411" s="13"/>
      <c r="AA411" s="13" t="s">
        <v>125</v>
      </c>
      <c r="AB411" s="13"/>
    </row>
    <row r="412" customFormat="false" ht="14.4" hidden="false" customHeight="false" outlineLevel="0" collapsed="false">
      <c r="A412" s="13" t="n">
        <v>163</v>
      </c>
      <c r="B412" s="61" t="n">
        <v>43278</v>
      </c>
      <c r="C412" s="13" t="s">
        <v>67</v>
      </c>
      <c r="D412" s="13"/>
      <c r="E412" s="13"/>
      <c r="F412" s="13" t="s">
        <v>88</v>
      </c>
      <c r="G412" s="13" t="n">
        <v>2</v>
      </c>
      <c r="H412" s="1" t="n">
        <v>2</v>
      </c>
      <c r="I412" s="13"/>
      <c r="J412" s="13"/>
      <c r="K412" s="13"/>
      <c r="L412" s="1" t="n">
        <f aca="false">SUM(M412:R412)</f>
        <v>0</v>
      </c>
      <c r="M412" s="13"/>
      <c r="N412" s="13"/>
      <c r="O412" s="13"/>
      <c r="P412" s="13"/>
      <c r="Q412" s="13"/>
      <c r="R412" s="13"/>
      <c r="S412" s="13"/>
      <c r="T412" s="13"/>
      <c r="U412" s="13"/>
      <c r="V412" s="13"/>
      <c r="W412" s="13"/>
      <c r="X412" s="14"/>
      <c r="Y412" s="1" t="s">
        <v>274</v>
      </c>
      <c r="Z412" s="13"/>
      <c r="AA412" s="13" t="s">
        <v>125</v>
      </c>
      <c r="AB412" s="13"/>
    </row>
    <row r="413" customFormat="false" ht="14.4" hidden="false" customHeight="false" outlineLevel="0" collapsed="false">
      <c r="A413" s="13" t="n">
        <v>163</v>
      </c>
      <c r="B413" s="61" t="n">
        <v>43278</v>
      </c>
      <c r="C413" s="13" t="s">
        <v>67</v>
      </c>
      <c r="D413" s="13"/>
      <c r="E413" s="13"/>
      <c r="F413" s="13" t="s">
        <v>107</v>
      </c>
      <c r="G413" s="13" t="n">
        <v>15</v>
      </c>
      <c r="H413" s="1" t="n">
        <v>15</v>
      </c>
      <c r="I413" s="13"/>
      <c r="J413" s="13"/>
      <c r="K413" s="13"/>
      <c r="L413" s="1" t="n">
        <f aca="false">SUM(M413:R413)</f>
        <v>0</v>
      </c>
      <c r="M413" s="13"/>
      <c r="N413" s="13"/>
      <c r="O413" s="13"/>
      <c r="P413" s="13"/>
      <c r="Q413" s="13"/>
      <c r="R413" s="13"/>
      <c r="S413" s="13"/>
      <c r="T413" s="13"/>
      <c r="U413" s="13"/>
      <c r="V413" s="13"/>
      <c r="W413" s="13"/>
      <c r="X413" s="14"/>
      <c r="Y413" s="1" t="s">
        <v>274</v>
      </c>
      <c r="Z413" s="13"/>
      <c r="AA413" s="13" t="s">
        <v>125</v>
      </c>
      <c r="AB413" s="13"/>
    </row>
    <row r="414" customFormat="false" ht="14.4" hidden="false" customHeight="false" outlineLevel="0" collapsed="false">
      <c r="A414" s="13" t="n">
        <v>163</v>
      </c>
      <c r="B414" s="61" t="n">
        <v>43278</v>
      </c>
      <c r="C414" s="13" t="s">
        <v>67</v>
      </c>
      <c r="D414" s="13"/>
      <c r="E414" s="13"/>
      <c r="F414" s="13" t="s">
        <v>67</v>
      </c>
      <c r="G414" s="13"/>
      <c r="I414" s="13"/>
      <c r="J414" s="13"/>
      <c r="K414" s="13"/>
      <c r="L414" s="1" t="n">
        <f aca="false">SUM(M414:R414)</f>
        <v>0</v>
      </c>
      <c r="M414" s="13"/>
      <c r="N414" s="13"/>
      <c r="O414" s="13"/>
      <c r="P414" s="13"/>
      <c r="Q414" s="13"/>
      <c r="R414" s="13"/>
      <c r="S414" s="13"/>
      <c r="T414" s="13"/>
      <c r="U414" s="13"/>
      <c r="V414" s="13"/>
      <c r="W414" s="13"/>
      <c r="X414" s="14"/>
      <c r="Y414" s="1" t="s">
        <v>274</v>
      </c>
      <c r="Z414" s="13"/>
      <c r="AA414" s="13" t="s">
        <v>125</v>
      </c>
      <c r="AB414" s="13"/>
    </row>
    <row r="415" customFormat="false" ht="14.4" hidden="false" customHeight="false" outlineLevel="0" collapsed="false">
      <c r="A415" s="13" t="n">
        <v>163</v>
      </c>
      <c r="B415" s="61" t="n">
        <v>43278</v>
      </c>
      <c r="C415" s="13" t="s">
        <v>67</v>
      </c>
      <c r="D415" s="13"/>
      <c r="E415" s="13"/>
      <c r="F415" s="13" t="s">
        <v>92</v>
      </c>
      <c r="G415" s="13"/>
      <c r="H415" s="13"/>
      <c r="I415" s="13"/>
      <c r="J415" s="13"/>
      <c r="K415" s="13"/>
      <c r="L415" s="1" t="n">
        <f aca="false">SUM(M415:R415)</f>
        <v>0</v>
      </c>
      <c r="M415" s="13"/>
      <c r="N415" s="13"/>
      <c r="O415" s="13"/>
      <c r="P415" s="13"/>
      <c r="Q415" s="13"/>
      <c r="R415" s="13"/>
      <c r="S415" s="13"/>
      <c r="T415" s="13"/>
      <c r="U415" s="13" t="n">
        <v>1</v>
      </c>
      <c r="V415" s="13"/>
      <c r="W415" s="13"/>
      <c r="X415" s="14"/>
      <c r="Y415" s="1" t="s">
        <v>274</v>
      </c>
      <c r="Z415" s="13"/>
      <c r="AA415" s="13" t="s">
        <v>125</v>
      </c>
      <c r="AB415" s="13"/>
    </row>
    <row r="416" customFormat="false" ht="14.4" hidden="false" customHeight="false" outlineLevel="0" collapsed="false">
      <c r="A416" s="1" t="n">
        <v>164</v>
      </c>
      <c r="B416" s="61" t="n">
        <v>43278</v>
      </c>
      <c r="C416" s="1" t="s">
        <v>66</v>
      </c>
      <c r="F416" s="1" t="s">
        <v>97</v>
      </c>
      <c r="G416" s="1" t="n">
        <f aca="false">SUM(H416:J416)</f>
        <v>25</v>
      </c>
      <c r="H416" s="1" t="n">
        <v>25</v>
      </c>
      <c r="L416" s="1" t="n">
        <f aca="false">SUM(M416:R416)</f>
        <v>66</v>
      </c>
      <c r="M416" s="1" t="n">
        <v>1</v>
      </c>
      <c r="P416" s="1" t="n">
        <v>65</v>
      </c>
      <c r="S416" s="1" t="n">
        <v>2</v>
      </c>
      <c r="X416" s="14" t="n">
        <v>95618.63</v>
      </c>
      <c r="Y416" s="1" t="s">
        <v>275</v>
      </c>
      <c r="AA416" s="1" t="s">
        <v>124</v>
      </c>
    </row>
    <row r="417" customFormat="false" ht="14.4" hidden="false" customHeight="false" outlineLevel="0" collapsed="false">
      <c r="A417" s="13" t="n">
        <v>165</v>
      </c>
      <c r="B417" s="61" t="n">
        <v>43279</v>
      </c>
      <c r="C417" s="13" t="s">
        <v>70</v>
      </c>
      <c r="D417" s="13"/>
      <c r="E417" s="13"/>
      <c r="F417" s="13" t="s">
        <v>97</v>
      </c>
      <c r="G417" s="13" t="n">
        <v>46</v>
      </c>
      <c r="H417" s="1" t="n">
        <v>46</v>
      </c>
      <c r="I417" s="13"/>
      <c r="J417" s="13"/>
      <c r="K417" s="13" t="n">
        <v>1</v>
      </c>
      <c r="L417" s="1" t="n">
        <f aca="false">SUM(M417:R417)</f>
        <v>25</v>
      </c>
      <c r="M417" s="13" t="n">
        <v>1</v>
      </c>
      <c r="N417" s="13"/>
      <c r="O417" s="13"/>
      <c r="P417" s="13" t="n">
        <v>24</v>
      </c>
      <c r="Q417" s="13"/>
      <c r="R417" s="13"/>
      <c r="S417" s="13" t="n">
        <v>1</v>
      </c>
      <c r="T417" s="13"/>
      <c r="U417" s="13"/>
      <c r="V417" s="13"/>
      <c r="W417" s="13"/>
      <c r="X417" s="14" t="n">
        <v>40331.34</v>
      </c>
      <c r="Y417" s="1" t="s">
        <v>276</v>
      </c>
      <c r="Z417" s="13"/>
      <c r="AA417" s="13" t="s">
        <v>125</v>
      </c>
      <c r="AB417" s="13"/>
    </row>
    <row r="418" customFormat="false" ht="14.4" hidden="false" customHeight="false" outlineLevel="0" collapsed="false">
      <c r="A418" s="13" t="n">
        <v>165</v>
      </c>
      <c r="B418" s="61" t="n">
        <v>43279</v>
      </c>
      <c r="C418" s="13" t="s">
        <v>70</v>
      </c>
      <c r="D418" s="13"/>
      <c r="E418" s="13"/>
      <c r="F418" s="1" t="s">
        <v>107</v>
      </c>
      <c r="G418" s="13"/>
      <c r="H418" s="13"/>
      <c r="I418" s="13"/>
      <c r="J418" s="13"/>
      <c r="K418" s="13"/>
      <c r="L418" s="1" t="n">
        <f aca="false">SUM(M418:R418)</f>
        <v>0</v>
      </c>
      <c r="M418" s="13"/>
      <c r="N418" s="13"/>
      <c r="O418" s="13"/>
      <c r="P418" s="13"/>
      <c r="Q418" s="13"/>
      <c r="R418" s="13"/>
      <c r="S418" s="13"/>
      <c r="T418" s="13"/>
      <c r="U418" s="13" t="n">
        <v>2</v>
      </c>
      <c r="V418" s="13"/>
      <c r="W418" s="13"/>
      <c r="X418" s="14"/>
      <c r="Y418" s="1" t="s">
        <v>276</v>
      </c>
      <c r="Z418" s="13"/>
      <c r="AA418" s="13" t="s">
        <v>125</v>
      </c>
      <c r="AB418" s="13"/>
    </row>
    <row r="419" customFormat="false" ht="14.4" hidden="false" customHeight="false" outlineLevel="0" collapsed="false">
      <c r="A419" s="1" t="n">
        <v>166</v>
      </c>
      <c r="B419" s="61" t="n">
        <v>43283</v>
      </c>
      <c r="C419" s="1" t="s">
        <v>66</v>
      </c>
      <c r="F419" s="1" t="s">
        <v>102</v>
      </c>
      <c r="G419" s="1" t="n">
        <f aca="false">SUM(H419:J419)</f>
        <v>25</v>
      </c>
      <c r="H419" s="1" t="n">
        <v>25</v>
      </c>
      <c r="L419" s="1" t="n">
        <f aca="false">SUM(M419:R419)</f>
        <v>63</v>
      </c>
      <c r="P419" s="1" t="n">
        <v>63</v>
      </c>
      <c r="S419" s="1" t="n">
        <v>2</v>
      </c>
      <c r="X419" s="14" t="n">
        <v>75750</v>
      </c>
      <c r="Y419" s="1" t="s">
        <v>277</v>
      </c>
      <c r="AA419" s="1" t="s">
        <v>124</v>
      </c>
    </row>
    <row r="420" customFormat="false" ht="14.4" hidden="false" customHeight="false" outlineLevel="0" collapsed="false">
      <c r="A420" s="1" t="n">
        <v>167</v>
      </c>
      <c r="B420" s="61" t="n">
        <v>43284</v>
      </c>
      <c r="C420" s="1" t="s">
        <v>63</v>
      </c>
      <c r="D420" s="1" t="s">
        <v>62</v>
      </c>
      <c r="F420" s="1" t="s">
        <v>87</v>
      </c>
      <c r="G420" s="1" t="n">
        <f aca="false">SUM(H420:J420)</f>
        <v>22</v>
      </c>
      <c r="H420" s="1" t="n">
        <v>22</v>
      </c>
      <c r="L420" s="1" t="n">
        <f aca="false">SUM(M420:R420)</f>
        <v>53</v>
      </c>
      <c r="M420" s="1" t="n">
        <v>1</v>
      </c>
      <c r="P420" s="1" t="n">
        <v>52</v>
      </c>
      <c r="S420" s="1" t="n">
        <v>3</v>
      </c>
      <c r="U420" s="1" t="n">
        <v>1</v>
      </c>
      <c r="X420" s="14" t="n">
        <v>93971.67</v>
      </c>
      <c r="AA420" s="1" t="s">
        <v>123</v>
      </c>
    </row>
    <row r="421" customFormat="false" ht="14.4" hidden="false" customHeight="false" outlineLevel="0" collapsed="false">
      <c r="A421" s="1" t="n">
        <v>167</v>
      </c>
      <c r="B421" s="61" t="n">
        <v>43284</v>
      </c>
      <c r="C421" s="1" t="s">
        <v>63</v>
      </c>
      <c r="D421" s="1" t="s">
        <v>62</v>
      </c>
      <c r="F421" s="1" t="s">
        <v>88</v>
      </c>
      <c r="G421" s="1" t="n">
        <f aca="false">SUM(H421:J421)</f>
        <v>1</v>
      </c>
      <c r="H421" s="1" t="n">
        <v>1</v>
      </c>
      <c r="L421" s="1" t="n">
        <f aca="false">SUM(M421:R421)</f>
        <v>3</v>
      </c>
      <c r="M421" s="1" t="n">
        <v>1</v>
      </c>
      <c r="P421" s="1" t="n">
        <v>2</v>
      </c>
      <c r="X421" s="14" t="n">
        <v>3139.08</v>
      </c>
      <c r="AA421" s="1" t="s">
        <v>123</v>
      </c>
    </row>
    <row r="422" customFormat="false" ht="14.4" hidden="false" customHeight="false" outlineLevel="0" collapsed="false">
      <c r="A422" s="1" t="n">
        <v>168</v>
      </c>
      <c r="B422" s="61" t="n">
        <v>43284</v>
      </c>
      <c r="C422" s="1" t="s">
        <v>49</v>
      </c>
      <c r="F422" s="1" t="s">
        <v>97</v>
      </c>
      <c r="G422" s="1" t="n">
        <f aca="false">SUM(H422:J422)</f>
        <v>69</v>
      </c>
      <c r="H422" s="1" t="n">
        <v>69</v>
      </c>
      <c r="L422" s="1" t="n">
        <f aca="false">SUM(M422:R422)</f>
        <v>134</v>
      </c>
      <c r="M422" s="1" t="n">
        <v>1</v>
      </c>
      <c r="P422" s="1" t="n">
        <v>133</v>
      </c>
      <c r="S422" s="1" t="n">
        <v>1</v>
      </c>
      <c r="X422" s="14" t="n">
        <v>366865.61</v>
      </c>
      <c r="AA422" s="1" t="s">
        <v>123</v>
      </c>
    </row>
    <row r="423" customFormat="false" ht="14.4" hidden="false" customHeight="false" outlineLevel="0" collapsed="false">
      <c r="A423" s="1" t="n">
        <v>168</v>
      </c>
      <c r="B423" s="61" t="n">
        <v>43284</v>
      </c>
      <c r="C423" s="1" t="s">
        <v>49</v>
      </c>
      <c r="F423" s="1" t="s">
        <v>87</v>
      </c>
      <c r="G423" s="1" t="n">
        <f aca="false">SUM(H423:J423)</f>
        <v>0</v>
      </c>
      <c r="L423" s="1" t="n">
        <f aca="false">SUM(M423:R423)</f>
        <v>0</v>
      </c>
      <c r="U423" s="1" t="n">
        <v>1</v>
      </c>
      <c r="X423" s="14"/>
      <c r="AA423" s="1" t="s">
        <v>123</v>
      </c>
    </row>
    <row r="424" customFormat="false" ht="14.4" hidden="false" customHeight="false" outlineLevel="0" collapsed="false">
      <c r="A424" s="1" t="n">
        <v>169</v>
      </c>
      <c r="B424" s="61" t="n">
        <v>43284</v>
      </c>
      <c r="C424" s="1" t="s">
        <v>56</v>
      </c>
      <c r="F424" s="1" t="s">
        <v>97</v>
      </c>
      <c r="G424" s="1" t="n">
        <f aca="false">SUM(H424:J424)</f>
        <v>5</v>
      </c>
      <c r="H424" s="1" t="n">
        <v>5</v>
      </c>
      <c r="L424" s="1" t="n">
        <f aca="false">SUM(M424:R424)</f>
        <v>13</v>
      </c>
      <c r="M424" s="1" t="n">
        <v>1</v>
      </c>
      <c r="P424" s="1" t="n">
        <v>12</v>
      </c>
      <c r="S424" s="1" t="n">
        <v>1</v>
      </c>
      <c r="X424" s="14" t="n">
        <v>155369.36</v>
      </c>
      <c r="Y424" s="1" t="s">
        <v>278</v>
      </c>
      <c r="AA424" s="1" t="s">
        <v>124</v>
      </c>
    </row>
    <row r="425" customFormat="false" ht="14.4" hidden="false" customHeight="false" outlineLevel="0" collapsed="false">
      <c r="A425" s="1" t="n">
        <v>170</v>
      </c>
      <c r="B425" s="61" t="n">
        <v>43286</v>
      </c>
      <c r="C425" s="1" t="s">
        <v>51</v>
      </c>
      <c r="F425" s="1" t="s">
        <v>97</v>
      </c>
      <c r="G425" s="1" t="n">
        <f aca="false">SUM(H425:J425)</f>
        <v>4</v>
      </c>
      <c r="H425" s="1" t="n">
        <v>4</v>
      </c>
      <c r="L425" s="1" t="n">
        <f aca="false">SUM(M425:R425)</f>
        <v>22</v>
      </c>
      <c r="M425" s="1" t="n">
        <v>1</v>
      </c>
      <c r="P425" s="1" t="n">
        <v>21</v>
      </c>
      <c r="S425" s="1" t="n">
        <v>1</v>
      </c>
      <c r="X425" s="14" t="n">
        <v>83027.24</v>
      </c>
      <c r="AA425" s="1" t="s">
        <v>123</v>
      </c>
    </row>
    <row r="426" customFormat="false" ht="14.4" hidden="false" customHeight="false" outlineLevel="0" collapsed="false">
      <c r="A426" s="1" t="n">
        <v>170</v>
      </c>
      <c r="B426" s="61" t="n">
        <v>43286</v>
      </c>
      <c r="C426" s="1" t="s">
        <v>51</v>
      </c>
      <c r="F426" s="1" t="s">
        <v>107</v>
      </c>
      <c r="G426" s="1" t="n">
        <f aca="false">SUM(H426:J426)</f>
        <v>0</v>
      </c>
      <c r="L426" s="1" t="n">
        <f aca="false">SUM(M426:R426)</f>
        <v>0</v>
      </c>
      <c r="U426" s="1" t="n">
        <v>1</v>
      </c>
      <c r="X426" s="14"/>
      <c r="AA426" s="1" t="s">
        <v>123</v>
      </c>
    </row>
    <row r="427" customFormat="false" ht="14.4" hidden="false" customHeight="false" outlineLevel="0" collapsed="false">
      <c r="A427" s="1" t="n">
        <v>170</v>
      </c>
      <c r="B427" s="61" t="n">
        <v>43286</v>
      </c>
      <c r="C427" s="1" t="s">
        <v>51</v>
      </c>
      <c r="F427" s="1" t="s">
        <v>158</v>
      </c>
      <c r="G427" s="1" t="n">
        <f aca="false">SUM(H427:J427)</f>
        <v>0</v>
      </c>
      <c r="K427" s="1" t="n">
        <v>1</v>
      </c>
      <c r="L427" s="1" t="n">
        <f aca="false">SUM(M427:R427)</f>
        <v>0</v>
      </c>
      <c r="X427" s="14"/>
      <c r="AA427" s="1" t="s">
        <v>123</v>
      </c>
    </row>
    <row r="428" customFormat="false" ht="14.4" hidden="false" customHeight="false" outlineLevel="0" collapsed="false">
      <c r="A428" s="1" t="n">
        <v>171</v>
      </c>
      <c r="B428" s="61" t="n">
        <v>43286</v>
      </c>
      <c r="C428" s="1" t="s">
        <v>66</v>
      </c>
      <c r="F428" s="1" t="s">
        <v>102</v>
      </c>
      <c r="G428" s="1" t="n">
        <f aca="false">SUM(H428:J428)</f>
        <v>14</v>
      </c>
      <c r="H428" s="1" t="n">
        <v>14</v>
      </c>
      <c r="L428" s="1" t="n">
        <f aca="false">SUM(M428:R428)</f>
        <v>31</v>
      </c>
      <c r="M428" s="1" t="n">
        <v>1</v>
      </c>
      <c r="P428" s="1" t="n">
        <v>30</v>
      </c>
      <c r="S428" s="1" t="n">
        <v>2</v>
      </c>
      <c r="X428" s="14" t="n">
        <v>54136</v>
      </c>
      <c r="Y428" s="1" t="s">
        <v>279</v>
      </c>
      <c r="AA428" s="1" t="s">
        <v>124</v>
      </c>
    </row>
    <row r="429" customFormat="false" ht="14.4" hidden="false" customHeight="false" outlineLevel="0" collapsed="false">
      <c r="A429" s="13" t="n">
        <v>172</v>
      </c>
      <c r="B429" s="61" t="n">
        <v>43290</v>
      </c>
      <c r="C429" s="13" t="s">
        <v>63</v>
      </c>
      <c r="D429" s="13"/>
      <c r="E429" s="13"/>
      <c r="F429" s="13" t="s">
        <v>100</v>
      </c>
      <c r="G429" s="13" t="n">
        <v>10</v>
      </c>
      <c r="H429" s="1" t="n">
        <v>10</v>
      </c>
      <c r="I429" s="13"/>
      <c r="J429" s="13"/>
      <c r="K429" s="13" t="n">
        <v>1</v>
      </c>
      <c r="L429" s="1" t="n">
        <f aca="false">SUM(M429:R429)</f>
        <v>39</v>
      </c>
      <c r="M429" s="1" t="n">
        <v>1</v>
      </c>
      <c r="N429" s="13"/>
      <c r="O429" s="13"/>
      <c r="P429" s="1" t="n">
        <v>38</v>
      </c>
      <c r="Q429" s="13"/>
      <c r="R429" s="13"/>
      <c r="S429" s="13"/>
      <c r="T429" s="13"/>
      <c r="U429" s="13" t="n">
        <v>1</v>
      </c>
      <c r="V429" s="13"/>
      <c r="W429" s="13"/>
      <c r="X429" s="14" t="n">
        <v>192356.16</v>
      </c>
      <c r="Y429" s="1" t="s">
        <v>280</v>
      </c>
      <c r="Z429" s="13"/>
      <c r="AA429" s="13" t="s">
        <v>125</v>
      </c>
      <c r="AB429" s="13"/>
    </row>
    <row r="430" customFormat="false" ht="14.4" hidden="false" customHeight="false" outlineLevel="0" collapsed="false">
      <c r="A430" s="13" t="n">
        <v>172</v>
      </c>
      <c r="B430" s="61" t="n">
        <v>43290</v>
      </c>
      <c r="C430" s="13" t="s">
        <v>63</v>
      </c>
      <c r="D430" s="13"/>
      <c r="E430" s="13"/>
      <c r="F430" s="1" t="s">
        <v>63</v>
      </c>
      <c r="G430" s="13"/>
      <c r="I430" s="13"/>
      <c r="J430" s="13"/>
      <c r="K430" s="13"/>
      <c r="L430" s="1" t="n">
        <f aca="false">SUM(M430:R430)</f>
        <v>0</v>
      </c>
      <c r="N430" s="13"/>
      <c r="O430" s="13"/>
      <c r="Q430" s="13"/>
      <c r="R430" s="13"/>
      <c r="S430" s="13"/>
      <c r="T430" s="13"/>
      <c r="U430" s="13"/>
      <c r="V430" s="13"/>
      <c r="W430" s="13"/>
      <c r="X430" s="14"/>
      <c r="Y430" s="1" t="s">
        <v>280</v>
      </c>
      <c r="Z430" s="13"/>
      <c r="AA430" s="13" t="s">
        <v>125</v>
      </c>
      <c r="AB430" s="13"/>
    </row>
    <row r="431" customFormat="false" ht="14.4" hidden="false" customHeight="false" outlineLevel="0" collapsed="false">
      <c r="A431" s="1" t="n">
        <v>173</v>
      </c>
      <c r="B431" s="61" t="n">
        <v>43290</v>
      </c>
      <c r="C431" s="1" t="s">
        <v>66</v>
      </c>
      <c r="F431" s="1" t="s">
        <v>102</v>
      </c>
      <c r="G431" s="1" t="n">
        <f aca="false">SUM(H431:J431)</f>
        <v>14</v>
      </c>
      <c r="H431" s="1" t="n">
        <v>14</v>
      </c>
      <c r="L431" s="1" t="n">
        <f aca="false">SUM(M431:R431)</f>
        <v>32</v>
      </c>
      <c r="P431" s="1" t="n">
        <v>32</v>
      </c>
      <c r="S431" s="1" t="n">
        <v>2</v>
      </c>
      <c r="X431" s="14" t="n">
        <v>65650</v>
      </c>
      <c r="Y431" s="1" t="s">
        <v>281</v>
      </c>
      <c r="AA431" s="1" t="s">
        <v>124</v>
      </c>
    </row>
    <row r="432" customFormat="false" ht="14.4" hidden="false" customHeight="false" outlineLevel="0" collapsed="false">
      <c r="A432" s="1" t="n">
        <v>174</v>
      </c>
      <c r="B432" s="61" t="n">
        <v>43291</v>
      </c>
      <c r="C432" s="1" t="s">
        <v>70</v>
      </c>
      <c r="D432" s="1" t="s">
        <v>68</v>
      </c>
      <c r="F432" s="1" t="s">
        <v>97</v>
      </c>
      <c r="G432" s="1" t="n">
        <f aca="false">SUM(H432:J432)</f>
        <v>81</v>
      </c>
      <c r="H432" s="1" t="n">
        <v>81</v>
      </c>
      <c r="L432" s="1" t="n">
        <f aca="false">SUM(M432:R432)</f>
        <v>37</v>
      </c>
      <c r="M432" s="1" t="n">
        <v>1</v>
      </c>
      <c r="P432" s="1" t="n">
        <v>36</v>
      </c>
      <c r="S432" s="1" t="n">
        <v>2</v>
      </c>
      <c r="X432" s="14" t="n">
        <v>103756.26</v>
      </c>
      <c r="AA432" s="1" t="s">
        <v>123</v>
      </c>
    </row>
    <row r="433" customFormat="false" ht="14.4" hidden="false" customHeight="false" outlineLevel="0" collapsed="false">
      <c r="A433" s="1" t="n">
        <v>174</v>
      </c>
      <c r="B433" s="61" t="n">
        <v>43291</v>
      </c>
      <c r="C433" s="1" t="s">
        <v>70</v>
      </c>
      <c r="D433" s="1" t="s">
        <v>68</v>
      </c>
      <c r="F433" s="1" t="s">
        <v>87</v>
      </c>
      <c r="G433" s="1" t="n">
        <f aca="false">SUM(H433:J433)</f>
        <v>0</v>
      </c>
      <c r="L433" s="1" t="n">
        <f aca="false">SUM(M433:R433)</f>
        <v>0</v>
      </c>
      <c r="U433" s="1" t="n">
        <v>1</v>
      </c>
      <c r="X433" s="14"/>
      <c r="AA433" s="1" t="s">
        <v>123</v>
      </c>
    </row>
    <row r="434" customFormat="false" ht="14.4" hidden="false" customHeight="false" outlineLevel="0" collapsed="false">
      <c r="A434" s="1" t="n">
        <v>175</v>
      </c>
      <c r="B434" s="61" t="n">
        <v>43292</v>
      </c>
      <c r="C434" s="1" t="s">
        <v>50</v>
      </c>
      <c r="F434" s="1" t="s">
        <v>87</v>
      </c>
      <c r="G434" s="1" t="n">
        <f aca="false">SUM(H434:J434)</f>
        <v>6</v>
      </c>
      <c r="H434" s="1" t="n">
        <v>6</v>
      </c>
      <c r="L434" s="1" t="n">
        <f aca="false">SUM(M434:R434)</f>
        <v>26</v>
      </c>
      <c r="M434" s="1" t="n">
        <v>1</v>
      </c>
      <c r="P434" s="1" t="n">
        <v>25</v>
      </c>
      <c r="S434" s="1" t="n">
        <v>3</v>
      </c>
      <c r="X434" s="14" t="n">
        <v>331569.2</v>
      </c>
      <c r="AA434" s="1" t="s">
        <v>123</v>
      </c>
    </row>
    <row r="435" customFormat="false" ht="14.4" hidden="false" customHeight="false" outlineLevel="0" collapsed="false">
      <c r="A435" s="1" t="n">
        <v>175</v>
      </c>
      <c r="B435" s="61" t="n">
        <v>43292</v>
      </c>
      <c r="C435" s="1" t="s">
        <v>50</v>
      </c>
      <c r="F435" s="1" t="s">
        <v>97</v>
      </c>
      <c r="G435" s="1" t="n">
        <f aca="false">SUM(H435:J435)</f>
        <v>45</v>
      </c>
      <c r="H435" s="1" t="n">
        <v>45</v>
      </c>
      <c r="L435" s="1" t="n">
        <f aca="false">SUM(M435:R435)</f>
        <v>35</v>
      </c>
      <c r="M435" s="1" t="n">
        <v>1</v>
      </c>
      <c r="P435" s="1" t="n">
        <v>34</v>
      </c>
      <c r="X435" s="14" t="n">
        <v>48538.5</v>
      </c>
      <c r="AA435" s="1" t="s">
        <v>123</v>
      </c>
    </row>
    <row r="436" customFormat="false" ht="14.4" hidden="false" customHeight="false" outlineLevel="0" collapsed="false">
      <c r="A436" s="1" t="n">
        <v>175</v>
      </c>
      <c r="B436" s="61" t="n">
        <v>43292</v>
      </c>
      <c r="C436" s="1" t="s">
        <v>50</v>
      </c>
      <c r="F436" s="1" t="s">
        <v>99</v>
      </c>
      <c r="G436" s="1" t="n">
        <f aca="false">SUM(H436:J436)</f>
        <v>2</v>
      </c>
      <c r="H436" s="1" t="n">
        <v>2</v>
      </c>
      <c r="L436" s="1" t="n">
        <f aca="false">SUM(M436:R436)</f>
        <v>5</v>
      </c>
      <c r="M436" s="1" t="n">
        <v>1</v>
      </c>
      <c r="P436" s="1" t="n">
        <v>4</v>
      </c>
      <c r="U436" s="1" t="n">
        <v>1</v>
      </c>
      <c r="X436" s="14" t="n">
        <v>2039.09</v>
      </c>
      <c r="AA436" s="1" t="s">
        <v>123</v>
      </c>
    </row>
    <row r="437" customFormat="false" ht="14.4" hidden="false" customHeight="false" outlineLevel="0" collapsed="false">
      <c r="A437" s="1" t="n">
        <v>175</v>
      </c>
      <c r="B437" s="61" t="n">
        <v>43292</v>
      </c>
      <c r="C437" s="1" t="s">
        <v>50</v>
      </c>
      <c r="F437" s="1" t="s">
        <v>115</v>
      </c>
      <c r="G437" s="1" t="n">
        <f aca="false">SUM(H437:J437)</f>
        <v>7</v>
      </c>
      <c r="H437" s="1" t="n">
        <v>7</v>
      </c>
      <c r="L437" s="1" t="n">
        <f aca="false">SUM(M437:R437)</f>
        <v>19</v>
      </c>
      <c r="M437" s="1" t="n">
        <v>1</v>
      </c>
      <c r="P437" s="66" t="n">
        <v>18</v>
      </c>
      <c r="Q437" s="67"/>
      <c r="X437" s="14" t="n">
        <v>51971.95</v>
      </c>
      <c r="AA437" s="1" t="s">
        <v>123</v>
      </c>
    </row>
    <row r="438" customFormat="false" ht="15" hidden="false" customHeight="false" outlineLevel="0" collapsed="false">
      <c r="A438" s="1" t="n">
        <v>175</v>
      </c>
      <c r="B438" s="61" t="n">
        <v>43292</v>
      </c>
      <c r="C438" s="1" t="s">
        <v>50</v>
      </c>
      <c r="F438" s="1" t="s">
        <v>158</v>
      </c>
      <c r="G438" s="1" t="n">
        <f aca="false">SUM(H438:J438)</f>
        <v>0</v>
      </c>
      <c r="K438" s="1" t="n">
        <v>1</v>
      </c>
      <c r="L438" s="1" t="n">
        <f aca="false">SUM(M438:R438)</f>
        <v>0</v>
      </c>
      <c r="X438" s="14"/>
      <c r="AA438" s="1" t="s">
        <v>123</v>
      </c>
    </row>
    <row r="439" customFormat="false" ht="15" hidden="false" customHeight="false" outlineLevel="0" collapsed="false">
      <c r="A439" s="1" t="n">
        <v>176</v>
      </c>
      <c r="B439" s="61" t="n">
        <v>43292</v>
      </c>
      <c r="C439" s="1" t="s">
        <v>67</v>
      </c>
      <c r="D439" s="1" t="s">
        <v>69</v>
      </c>
      <c r="F439" s="1" t="s">
        <v>97</v>
      </c>
      <c r="G439" s="1" t="n">
        <f aca="false">SUM(H439:J439)</f>
        <v>94</v>
      </c>
      <c r="H439" s="1" t="n">
        <v>63</v>
      </c>
      <c r="I439" s="1" t="n">
        <v>31</v>
      </c>
      <c r="L439" s="1" t="n">
        <f aca="false">SUM(M439:R439)</f>
        <v>36</v>
      </c>
      <c r="M439" s="1" t="n">
        <v>1</v>
      </c>
      <c r="P439" s="1" t="n">
        <v>35</v>
      </c>
      <c r="S439" s="1" t="n">
        <v>2</v>
      </c>
      <c r="X439" s="14" t="n">
        <v>98238.53</v>
      </c>
      <c r="Y439" s="1" t="s">
        <v>282</v>
      </c>
      <c r="AA439" s="1" t="s">
        <v>124</v>
      </c>
    </row>
    <row r="440" customFormat="false" ht="15" hidden="false" customHeight="false" outlineLevel="0" collapsed="false">
      <c r="A440" s="13" t="n">
        <v>177</v>
      </c>
      <c r="B440" s="61" t="n">
        <v>43292</v>
      </c>
      <c r="C440" s="13" t="s">
        <v>67</v>
      </c>
      <c r="D440" s="13"/>
      <c r="E440" s="13"/>
      <c r="F440" s="13" t="s">
        <v>96</v>
      </c>
      <c r="G440" s="13" t="n">
        <v>36</v>
      </c>
      <c r="H440" s="1" t="n">
        <v>36</v>
      </c>
      <c r="I440" s="13"/>
      <c r="J440" s="13"/>
      <c r="K440" s="13" t="n">
        <v>1</v>
      </c>
      <c r="L440" s="1" t="n">
        <f aca="false">SUM(M440:R440)</f>
        <v>35</v>
      </c>
      <c r="M440" s="1" t="n">
        <v>1</v>
      </c>
      <c r="N440" s="13"/>
      <c r="O440" s="13"/>
      <c r="P440" s="1" t="n">
        <v>34</v>
      </c>
      <c r="Q440" s="13"/>
      <c r="R440" s="13"/>
      <c r="S440" s="13" t="n">
        <v>2</v>
      </c>
      <c r="T440" s="13" t="n">
        <v>3</v>
      </c>
      <c r="U440" s="13"/>
      <c r="V440" s="13"/>
      <c r="W440" s="13"/>
      <c r="X440" s="14" t="n">
        <v>45645.12</v>
      </c>
      <c r="Y440" s="1" t="s">
        <v>283</v>
      </c>
      <c r="Z440" s="13"/>
      <c r="AA440" s="13" t="s">
        <v>125</v>
      </c>
      <c r="AB440" s="13"/>
    </row>
    <row r="441" customFormat="false" ht="15" hidden="false" customHeight="false" outlineLevel="0" collapsed="false">
      <c r="A441" s="13" t="n">
        <v>177</v>
      </c>
      <c r="B441" s="61" t="n">
        <v>43292</v>
      </c>
      <c r="C441" s="13" t="s">
        <v>67</v>
      </c>
      <c r="D441" s="13"/>
      <c r="E441" s="13"/>
      <c r="F441" s="13" t="s">
        <v>107</v>
      </c>
      <c r="G441" s="13" t="n">
        <v>10</v>
      </c>
      <c r="H441" s="1" t="n">
        <v>10</v>
      </c>
      <c r="I441" s="13"/>
      <c r="J441" s="13"/>
      <c r="K441" s="13"/>
      <c r="L441" s="1" t="n">
        <f aca="false">SUM(M441:R441)</f>
        <v>0</v>
      </c>
      <c r="M441" s="13"/>
      <c r="N441" s="13"/>
      <c r="O441" s="13"/>
      <c r="P441" s="13"/>
      <c r="Q441" s="13"/>
      <c r="R441" s="13"/>
      <c r="S441" s="13"/>
      <c r="T441" s="13"/>
      <c r="U441" s="13"/>
      <c r="V441" s="13"/>
      <c r="W441" s="13"/>
      <c r="X441" s="14"/>
      <c r="Y441" s="1" t="s">
        <v>283</v>
      </c>
      <c r="Z441" s="13"/>
      <c r="AA441" s="13" t="s">
        <v>125</v>
      </c>
      <c r="AB441" s="13"/>
    </row>
    <row r="442" customFormat="false" ht="15" hidden="false" customHeight="false" outlineLevel="0" collapsed="false">
      <c r="A442" s="13" t="n">
        <v>177</v>
      </c>
      <c r="B442" s="61" t="n">
        <v>43292</v>
      </c>
      <c r="C442" s="13" t="s">
        <v>67</v>
      </c>
      <c r="D442" s="13"/>
      <c r="E442" s="13"/>
      <c r="F442" s="13" t="s">
        <v>67</v>
      </c>
      <c r="G442" s="13"/>
      <c r="I442" s="13"/>
      <c r="J442" s="13"/>
      <c r="K442" s="13"/>
      <c r="L442" s="1" t="n">
        <f aca="false">SUM(M442:R442)</f>
        <v>0</v>
      </c>
      <c r="M442" s="13"/>
      <c r="N442" s="13"/>
      <c r="O442" s="13"/>
      <c r="P442" s="13"/>
      <c r="Q442" s="13"/>
      <c r="R442" s="13"/>
      <c r="S442" s="13"/>
      <c r="T442" s="13"/>
      <c r="U442" s="13"/>
      <c r="V442" s="13"/>
      <c r="W442" s="13"/>
      <c r="X442" s="14"/>
      <c r="Y442" s="1" t="s">
        <v>283</v>
      </c>
      <c r="Z442" s="13"/>
      <c r="AA442" s="13" t="s">
        <v>125</v>
      </c>
      <c r="AB442" s="13"/>
    </row>
    <row r="443" customFormat="false" ht="15" hidden="false" customHeight="false" outlineLevel="0" collapsed="false">
      <c r="A443" s="13" t="n">
        <v>177</v>
      </c>
      <c r="B443" s="61" t="n">
        <v>43292</v>
      </c>
      <c r="C443" s="13" t="s">
        <v>67</v>
      </c>
      <c r="D443" s="13"/>
      <c r="E443" s="13"/>
      <c r="F443" s="13" t="s">
        <v>110</v>
      </c>
      <c r="G443" s="13"/>
      <c r="H443" s="13"/>
      <c r="I443" s="13"/>
      <c r="J443" s="13"/>
      <c r="K443" s="13"/>
      <c r="L443" s="1" t="n">
        <f aca="false">SUM(M443:R443)</f>
        <v>0</v>
      </c>
      <c r="M443" s="13"/>
      <c r="N443" s="13"/>
      <c r="O443" s="13"/>
      <c r="P443" s="13"/>
      <c r="Q443" s="13"/>
      <c r="R443" s="13"/>
      <c r="S443" s="13"/>
      <c r="T443" s="13"/>
      <c r="U443" s="13" t="n">
        <v>1</v>
      </c>
      <c r="V443" s="13"/>
      <c r="W443" s="13"/>
      <c r="X443" s="14"/>
      <c r="Y443" s="1" t="s">
        <v>283</v>
      </c>
      <c r="Z443" s="13"/>
      <c r="AA443" s="13" t="s">
        <v>125</v>
      </c>
      <c r="AB443" s="13"/>
    </row>
    <row r="444" customFormat="false" ht="15" hidden="false" customHeight="false" outlineLevel="0" collapsed="false">
      <c r="A444" s="1" t="n">
        <v>178</v>
      </c>
      <c r="B444" s="61" t="n">
        <v>43298</v>
      </c>
      <c r="C444" s="1" t="s">
        <v>69</v>
      </c>
      <c r="D444" s="1" t="s">
        <v>72</v>
      </c>
      <c r="F444" s="1" t="s">
        <v>97</v>
      </c>
      <c r="G444" s="1" t="n">
        <f aca="false">SUM(H444:J444)</f>
        <v>93</v>
      </c>
      <c r="H444" s="1" t="n">
        <v>93</v>
      </c>
      <c r="L444" s="1" t="n">
        <f aca="false">SUM(M444:R444)</f>
        <v>27</v>
      </c>
      <c r="M444" s="1" t="n">
        <v>1</v>
      </c>
      <c r="P444" s="1" t="n">
        <v>26</v>
      </c>
      <c r="S444" s="1" t="n">
        <v>4</v>
      </c>
      <c r="X444" s="14" t="n">
        <v>77286.76</v>
      </c>
      <c r="AA444" s="1" t="s">
        <v>123</v>
      </c>
    </row>
    <row r="445" customFormat="false" ht="15" hidden="false" customHeight="false" outlineLevel="0" collapsed="false">
      <c r="A445" s="1" t="n">
        <v>178</v>
      </c>
      <c r="B445" s="61" t="n">
        <v>43298</v>
      </c>
      <c r="C445" s="1" t="s">
        <v>69</v>
      </c>
      <c r="D445" s="1" t="s">
        <v>72</v>
      </c>
      <c r="F445" s="1" t="s">
        <v>87</v>
      </c>
      <c r="G445" s="1" t="n">
        <f aca="false">SUM(H445:J445)</f>
        <v>0</v>
      </c>
      <c r="L445" s="1" t="n">
        <f aca="false">SUM(M445:R445)</f>
        <v>0</v>
      </c>
      <c r="U445" s="1" t="n">
        <v>1</v>
      </c>
      <c r="X445" s="14"/>
      <c r="AA445" s="1" t="s">
        <v>123</v>
      </c>
    </row>
    <row r="446" customFormat="false" ht="15" hidden="false" customHeight="false" outlineLevel="0" collapsed="false">
      <c r="A446" s="1" t="n">
        <v>179</v>
      </c>
      <c r="B446" s="61" t="n">
        <v>43299</v>
      </c>
      <c r="C446" s="1" t="s">
        <v>54</v>
      </c>
      <c r="D446" s="1" t="s">
        <v>45</v>
      </c>
      <c r="F446" s="1" t="s">
        <v>97</v>
      </c>
      <c r="G446" s="1" t="n">
        <f aca="false">SUM(H446:J446)</f>
        <v>63</v>
      </c>
      <c r="H446" s="1" t="n">
        <v>63</v>
      </c>
      <c r="L446" s="1" t="n">
        <f aca="false">SUM(M446:R446)</f>
        <v>61</v>
      </c>
      <c r="M446" s="1" t="n">
        <v>1</v>
      </c>
      <c r="P446" s="1" t="n">
        <v>60</v>
      </c>
      <c r="S446" s="1" t="n">
        <v>2</v>
      </c>
      <c r="T446" s="1" t="n">
        <v>2</v>
      </c>
      <c r="X446" s="14" t="n">
        <v>217756.42</v>
      </c>
      <c r="AA446" s="1" t="s">
        <v>123</v>
      </c>
    </row>
    <row r="447" customFormat="false" ht="15" hidden="false" customHeight="false" outlineLevel="0" collapsed="false">
      <c r="A447" s="1" t="n">
        <v>179</v>
      </c>
      <c r="B447" s="61" t="n">
        <v>43299</v>
      </c>
      <c r="C447" s="1" t="s">
        <v>54</v>
      </c>
      <c r="D447" s="1" t="s">
        <v>45</v>
      </c>
      <c r="F447" s="1" t="s">
        <v>116</v>
      </c>
      <c r="G447" s="1" t="n">
        <f aca="false">SUM(H447:J447)</f>
        <v>3</v>
      </c>
      <c r="H447" s="1" t="n">
        <v>2</v>
      </c>
      <c r="I447" s="1" t="n">
        <v>1</v>
      </c>
      <c r="L447" s="1" t="n">
        <f aca="false">SUM(M447:R447)</f>
        <v>10</v>
      </c>
      <c r="M447" s="1" t="n">
        <v>1</v>
      </c>
      <c r="P447" s="1" t="n">
        <v>6</v>
      </c>
      <c r="Q447" s="1" t="n">
        <v>3</v>
      </c>
      <c r="X447" s="14"/>
      <c r="AA447" s="1" t="s">
        <v>123</v>
      </c>
    </row>
    <row r="448" customFormat="false" ht="15" hidden="false" customHeight="false" outlineLevel="0" collapsed="false">
      <c r="A448" s="1" t="n">
        <v>179</v>
      </c>
      <c r="B448" s="61" t="n">
        <v>43299</v>
      </c>
      <c r="C448" s="1" t="s">
        <v>54</v>
      </c>
      <c r="D448" s="1" t="s">
        <v>45</v>
      </c>
      <c r="F448" s="1" t="s">
        <v>87</v>
      </c>
      <c r="G448" s="1" t="n">
        <f aca="false">SUM(H448:J448)</f>
        <v>0</v>
      </c>
      <c r="L448" s="1" t="n">
        <f aca="false">SUM(M448:R448)</f>
        <v>0</v>
      </c>
      <c r="U448" s="1" t="n">
        <v>1</v>
      </c>
      <c r="X448" s="14"/>
      <c r="AA448" s="1" t="s">
        <v>123</v>
      </c>
    </row>
    <row r="449" customFormat="false" ht="15" hidden="false" customHeight="false" outlineLevel="0" collapsed="false">
      <c r="A449" s="1" t="n">
        <v>179</v>
      </c>
      <c r="B449" s="61" t="n">
        <v>43299</v>
      </c>
      <c r="C449" s="1" t="s">
        <v>54</v>
      </c>
      <c r="D449" s="1" t="s">
        <v>45</v>
      </c>
      <c r="F449" s="1" t="s">
        <v>158</v>
      </c>
      <c r="G449" s="1" t="n">
        <f aca="false">SUM(H449:J449)</f>
        <v>0</v>
      </c>
      <c r="K449" s="1" t="n">
        <v>1</v>
      </c>
      <c r="L449" s="1" t="n">
        <f aca="false">SUM(M449:R449)</f>
        <v>0</v>
      </c>
      <c r="X449" s="14"/>
      <c r="AA449" s="1" t="s">
        <v>123</v>
      </c>
    </row>
    <row r="450" customFormat="false" ht="15" hidden="false" customHeight="false" outlineLevel="0" collapsed="false">
      <c r="A450" s="13" t="n">
        <v>180</v>
      </c>
      <c r="B450" s="61" t="n">
        <v>43299</v>
      </c>
      <c r="C450" s="13" t="s">
        <v>67</v>
      </c>
      <c r="D450" s="13"/>
      <c r="E450" s="13"/>
      <c r="F450" s="13" t="s">
        <v>96</v>
      </c>
      <c r="G450" s="13" t="n">
        <v>24</v>
      </c>
      <c r="H450" s="13" t="n">
        <v>24</v>
      </c>
      <c r="I450" s="13"/>
      <c r="J450" s="13"/>
      <c r="K450" s="13" t="n">
        <v>1</v>
      </c>
      <c r="L450" s="1" t="n">
        <f aca="false">SUM(M450:R450)</f>
        <v>32</v>
      </c>
      <c r="M450" s="13" t="n">
        <v>2</v>
      </c>
      <c r="N450" s="13"/>
      <c r="O450" s="13"/>
      <c r="P450" s="13" t="n">
        <v>30</v>
      </c>
      <c r="Q450" s="13"/>
      <c r="R450" s="13"/>
      <c r="S450" s="13" t="n">
        <v>2</v>
      </c>
      <c r="T450" s="13"/>
      <c r="U450" s="13"/>
      <c r="V450" s="13"/>
      <c r="W450" s="13"/>
      <c r="X450" s="14" t="n">
        <v>45645.12</v>
      </c>
      <c r="Y450" s="13" t="s">
        <v>284</v>
      </c>
      <c r="Z450" s="13"/>
      <c r="AA450" s="13" t="s">
        <v>125</v>
      </c>
      <c r="AB450" s="13"/>
    </row>
    <row r="451" customFormat="false" ht="15" hidden="false" customHeight="false" outlineLevel="0" collapsed="false">
      <c r="A451" s="13" t="n">
        <v>180</v>
      </c>
      <c r="B451" s="61" t="n">
        <v>43299</v>
      </c>
      <c r="C451" s="13" t="s">
        <v>67</v>
      </c>
      <c r="D451" s="13"/>
      <c r="E451" s="13"/>
      <c r="F451" s="13" t="s">
        <v>88</v>
      </c>
      <c r="G451" s="13" t="n">
        <v>6</v>
      </c>
      <c r="H451" s="13" t="n">
        <v>6</v>
      </c>
      <c r="I451" s="13"/>
      <c r="J451" s="13"/>
      <c r="K451" s="13"/>
      <c r="L451" s="1" t="n">
        <f aca="false">SUM(M451:R451)</f>
        <v>0</v>
      </c>
      <c r="M451" s="13"/>
      <c r="N451" s="13"/>
      <c r="O451" s="13"/>
      <c r="P451" s="13"/>
      <c r="Q451" s="13"/>
      <c r="R451" s="13"/>
      <c r="S451" s="13"/>
      <c r="T451" s="13"/>
      <c r="U451" s="13"/>
      <c r="V451" s="13"/>
      <c r="W451" s="13"/>
      <c r="X451" s="14"/>
      <c r="Y451" s="13" t="s">
        <v>284</v>
      </c>
      <c r="Z451" s="13"/>
      <c r="AA451" s="13" t="s">
        <v>125</v>
      </c>
      <c r="AB451" s="13"/>
    </row>
    <row r="452" customFormat="false" ht="15" hidden="false" customHeight="false" outlineLevel="0" collapsed="false">
      <c r="A452" s="13" t="n">
        <v>180</v>
      </c>
      <c r="B452" s="61" t="n">
        <v>43299</v>
      </c>
      <c r="C452" s="13" t="s">
        <v>67</v>
      </c>
      <c r="D452" s="13"/>
      <c r="E452" s="13"/>
      <c r="F452" s="13" t="s">
        <v>107</v>
      </c>
      <c r="G452" s="13" t="n">
        <v>10</v>
      </c>
      <c r="H452" s="13" t="n">
        <v>10</v>
      </c>
      <c r="I452" s="13"/>
      <c r="J452" s="13"/>
      <c r="K452" s="13"/>
      <c r="L452" s="1" t="n">
        <f aca="false">SUM(M452:R452)</f>
        <v>0</v>
      </c>
      <c r="M452" s="13"/>
      <c r="N452" s="13"/>
      <c r="O452" s="13"/>
      <c r="P452" s="13"/>
      <c r="Q452" s="13"/>
      <c r="R452" s="13"/>
      <c r="S452" s="13"/>
      <c r="T452" s="13"/>
      <c r="U452" s="13"/>
      <c r="V452" s="13"/>
      <c r="W452" s="13"/>
      <c r="X452" s="14"/>
      <c r="Y452" s="13" t="s">
        <v>284</v>
      </c>
      <c r="Z452" s="13"/>
      <c r="AA452" s="13" t="s">
        <v>125</v>
      </c>
      <c r="AB452" s="13"/>
    </row>
    <row r="453" customFormat="false" ht="15" hidden="false" customHeight="false" outlineLevel="0" collapsed="false">
      <c r="A453" s="13" t="n">
        <v>180</v>
      </c>
      <c r="B453" s="61" t="n">
        <v>43299</v>
      </c>
      <c r="C453" s="13" t="s">
        <v>67</v>
      </c>
      <c r="D453" s="13"/>
      <c r="E453" s="13"/>
      <c r="F453" s="13" t="s">
        <v>67</v>
      </c>
      <c r="G453" s="13"/>
      <c r="H453" s="13"/>
      <c r="I453" s="13"/>
      <c r="J453" s="13"/>
      <c r="K453" s="13"/>
      <c r="L453" s="1" t="n">
        <f aca="false">SUM(M453:R453)</f>
        <v>0</v>
      </c>
      <c r="M453" s="13"/>
      <c r="N453" s="13"/>
      <c r="O453" s="13"/>
      <c r="P453" s="13"/>
      <c r="Q453" s="13"/>
      <c r="R453" s="13"/>
      <c r="S453" s="13"/>
      <c r="T453" s="13"/>
      <c r="U453" s="13"/>
      <c r="V453" s="13"/>
      <c r="W453" s="13"/>
      <c r="X453" s="14"/>
      <c r="Y453" s="13" t="s">
        <v>284</v>
      </c>
      <c r="Z453" s="13"/>
      <c r="AA453" s="13" t="s">
        <v>125</v>
      </c>
      <c r="AB453" s="13"/>
    </row>
    <row r="454" customFormat="false" ht="15" hidden="false" customHeight="false" outlineLevel="0" collapsed="false">
      <c r="A454" s="13" t="n">
        <v>180</v>
      </c>
      <c r="B454" s="61" t="n">
        <v>43299</v>
      </c>
      <c r="C454" s="13" t="s">
        <v>67</v>
      </c>
      <c r="D454" s="13"/>
      <c r="E454" s="13"/>
      <c r="F454" s="13" t="s">
        <v>110</v>
      </c>
      <c r="G454" s="13"/>
      <c r="H454" s="13"/>
      <c r="I454" s="13"/>
      <c r="J454" s="13"/>
      <c r="K454" s="13"/>
      <c r="L454" s="1" t="n">
        <f aca="false">SUM(M454:R454)</f>
        <v>0</v>
      </c>
      <c r="M454" s="13"/>
      <c r="N454" s="13"/>
      <c r="O454" s="13"/>
      <c r="P454" s="13"/>
      <c r="Q454" s="13"/>
      <c r="R454" s="13"/>
      <c r="S454" s="13"/>
      <c r="T454" s="13"/>
      <c r="U454" s="13" t="n">
        <v>1</v>
      </c>
      <c r="V454" s="13"/>
      <c r="W454" s="13"/>
      <c r="X454" s="14"/>
      <c r="Y454" s="13" t="s">
        <v>284</v>
      </c>
      <c r="Z454" s="13"/>
      <c r="AA454" s="13" t="s">
        <v>125</v>
      </c>
      <c r="AB454" s="13"/>
    </row>
    <row r="455" customFormat="false" ht="15" hidden="false" customHeight="false" outlineLevel="0" collapsed="false">
      <c r="A455" s="1" t="n">
        <v>181</v>
      </c>
      <c r="B455" s="61" t="n">
        <v>43300</v>
      </c>
      <c r="C455" s="1" t="s">
        <v>53</v>
      </c>
      <c r="D455" s="1" t="s">
        <v>48</v>
      </c>
      <c r="F455" s="1" t="s">
        <v>87</v>
      </c>
      <c r="G455" s="1" t="n">
        <f aca="false">SUM(H455:J455)</f>
        <v>19</v>
      </c>
      <c r="H455" s="1" t="n">
        <v>19</v>
      </c>
      <c r="L455" s="1" t="n">
        <f aca="false">SUM(M455:R455)</f>
        <v>50</v>
      </c>
      <c r="M455" s="1" t="n">
        <v>1</v>
      </c>
      <c r="P455" s="1" t="n">
        <v>49</v>
      </c>
      <c r="S455" s="1" t="n">
        <v>3</v>
      </c>
      <c r="U455" s="1" t="n">
        <v>1</v>
      </c>
      <c r="X455" s="14" t="n">
        <v>377611.05</v>
      </c>
      <c r="AA455" s="1" t="s">
        <v>123</v>
      </c>
    </row>
    <row r="456" customFormat="false" ht="15" hidden="false" customHeight="false" outlineLevel="0" collapsed="false">
      <c r="A456" s="1" t="n">
        <v>181</v>
      </c>
      <c r="B456" s="61" t="n">
        <v>43300</v>
      </c>
      <c r="C456" s="1" t="s">
        <v>53</v>
      </c>
      <c r="D456" s="1" t="s">
        <v>48</v>
      </c>
      <c r="F456" s="1" t="s">
        <v>97</v>
      </c>
      <c r="G456" s="1" t="n">
        <f aca="false">SUM(H456:J456)</f>
        <v>9</v>
      </c>
      <c r="H456" s="1" t="n">
        <v>5</v>
      </c>
      <c r="I456" s="1" t="n">
        <v>4</v>
      </c>
      <c r="L456" s="1" t="n">
        <f aca="false">SUM(M456:R456)</f>
        <v>26</v>
      </c>
      <c r="P456" s="1" t="n">
        <v>9</v>
      </c>
      <c r="Q456" s="1" t="n">
        <v>17</v>
      </c>
      <c r="X456" s="14" t="n">
        <v>25774.57</v>
      </c>
      <c r="AA456" s="1" t="s">
        <v>123</v>
      </c>
    </row>
    <row r="457" customFormat="false" ht="15" hidden="false" customHeight="false" outlineLevel="0" collapsed="false">
      <c r="A457" s="1" t="n">
        <v>181</v>
      </c>
      <c r="B457" s="61" t="n">
        <v>43300</v>
      </c>
      <c r="C457" s="1" t="s">
        <v>53</v>
      </c>
      <c r="D457" s="1" t="s">
        <v>48</v>
      </c>
      <c r="F457" s="1" t="s">
        <v>116</v>
      </c>
      <c r="G457" s="1" t="n">
        <f aca="false">SUM(H457:J457)</f>
        <v>3</v>
      </c>
      <c r="H457" s="1" t="n">
        <v>3</v>
      </c>
      <c r="L457" s="1" t="n">
        <f aca="false">SUM(M457:R457)</f>
        <v>10</v>
      </c>
      <c r="M457" s="1" t="n">
        <v>1</v>
      </c>
      <c r="P457" s="1" t="n">
        <v>9</v>
      </c>
      <c r="X457" s="14"/>
      <c r="AA457" s="1" t="s">
        <v>123</v>
      </c>
    </row>
    <row r="458" customFormat="false" ht="15" hidden="false" customHeight="false" outlineLevel="0" collapsed="false">
      <c r="A458" s="1" t="n">
        <v>181</v>
      </c>
      <c r="B458" s="61" t="n">
        <v>43300</v>
      </c>
      <c r="C458" s="1" t="s">
        <v>53</v>
      </c>
      <c r="D458" s="1" t="s">
        <v>48</v>
      </c>
      <c r="F458" s="1" t="s">
        <v>88</v>
      </c>
      <c r="G458" s="1" t="n">
        <f aca="false">SUM(H458:J458)</f>
        <v>1</v>
      </c>
      <c r="H458" s="1" t="n">
        <v>1</v>
      </c>
      <c r="L458" s="1" t="n">
        <f aca="false">SUM(M458:R458)</f>
        <v>3</v>
      </c>
      <c r="M458" s="1" t="n">
        <v>1</v>
      </c>
      <c r="P458" s="1" t="n">
        <v>2</v>
      </c>
      <c r="X458" s="14"/>
      <c r="AA458" s="1" t="s">
        <v>123</v>
      </c>
    </row>
    <row r="459" customFormat="false" ht="15" hidden="false" customHeight="false" outlineLevel="0" collapsed="false">
      <c r="A459" s="1" t="n">
        <v>181</v>
      </c>
      <c r="B459" s="61" t="n">
        <v>43300</v>
      </c>
      <c r="C459" s="1" t="s">
        <v>53</v>
      </c>
      <c r="D459" s="1" t="s">
        <v>48</v>
      </c>
      <c r="F459" s="1" t="s">
        <v>104</v>
      </c>
      <c r="G459" s="1" t="n">
        <f aca="false">SUM(H459:J459)</f>
        <v>1</v>
      </c>
      <c r="H459" s="1" t="n">
        <v>1</v>
      </c>
      <c r="L459" s="1" t="n">
        <f aca="false">SUM(M459:R459)</f>
        <v>3</v>
      </c>
      <c r="M459" s="1" t="n">
        <v>1</v>
      </c>
      <c r="P459" s="1" t="n">
        <v>2</v>
      </c>
      <c r="X459" s="14" t="n">
        <v>3078.48</v>
      </c>
      <c r="AA459" s="1" t="s">
        <v>123</v>
      </c>
    </row>
    <row r="460" customFormat="false" ht="15" hidden="false" customHeight="false" outlineLevel="0" collapsed="false">
      <c r="A460" s="1" t="n">
        <v>181</v>
      </c>
      <c r="B460" s="61" t="n">
        <v>43300</v>
      </c>
      <c r="C460" s="1" t="s">
        <v>53</v>
      </c>
      <c r="D460" s="1" t="s">
        <v>48</v>
      </c>
      <c r="F460" s="1" t="s">
        <v>108</v>
      </c>
      <c r="G460" s="1" t="n">
        <f aca="false">SUM(H460:J460)</f>
        <v>1</v>
      </c>
      <c r="H460" s="1" t="n">
        <v>1</v>
      </c>
      <c r="L460" s="1" t="n">
        <f aca="false">SUM(M460:R460)</f>
        <v>4</v>
      </c>
      <c r="M460" s="1" t="n">
        <v>1</v>
      </c>
      <c r="P460" s="1" t="n">
        <v>3</v>
      </c>
      <c r="X460" s="14" t="n">
        <v>38939.62</v>
      </c>
      <c r="AA460" s="1" t="s">
        <v>123</v>
      </c>
    </row>
    <row r="461" customFormat="false" ht="15" hidden="false" customHeight="false" outlineLevel="0" collapsed="false">
      <c r="A461" s="1" t="n">
        <v>181</v>
      </c>
      <c r="B461" s="61" t="n">
        <v>43300</v>
      </c>
      <c r="C461" s="1" t="s">
        <v>53</v>
      </c>
      <c r="D461" s="1" t="s">
        <v>48</v>
      </c>
      <c r="F461" s="1" t="s">
        <v>158</v>
      </c>
      <c r="G461" s="1" t="n">
        <f aca="false">SUM(H461:J461)</f>
        <v>0</v>
      </c>
      <c r="K461" s="1" t="n">
        <v>1</v>
      </c>
      <c r="L461" s="1" t="n">
        <f aca="false">SUM(M461:R461)</f>
        <v>0</v>
      </c>
      <c r="X461" s="14"/>
      <c r="AA461" s="1" t="s">
        <v>123</v>
      </c>
    </row>
    <row r="462" customFormat="false" ht="15" hidden="false" customHeight="false" outlineLevel="0" collapsed="false">
      <c r="A462" s="1" t="n">
        <v>182</v>
      </c>
      <c r="B462" s="61" t="n">
        <v>43304</v>
      </c>
      <c r="C462" s="1" t="s">
        <v>66</v>
      </c>
      <c r="F462" s="1" t="s">
        <v>102</v>
      </c>
      <c r="G462" s="1" t="n">
        <f aca="false">SUM(H462:J462)</f>
        <v>28</v>
      </c>
      <c r="H462" s="1" t="n">
        <v>28</v>
      </c>
      <c r="L462" s="1" t="n">
        <f aca="false">SUM(M462:R462)</f>
        <v>64</v>
      </c>
      <c r="M462" s="1" t="n">
        <v>1</v>
      </c>
      <c r="P462" s="1" t="n">
        <v>63</v>
      </c>
      <c r="S462" s="1" t="n">
        <v>2</v>
      </c>
      <c r="X462" s="14" t="n">
        <v>959650</v>
      </c>
      <c r="Y462" s="1" t="s">
        <v>285</v>
      </c>
      <c r="AA462" s="1" t="s">
        <v>124</v>
      </c>
    </row>
    <row r="463" customFormat="false" ht="15" hidden="false" customHeight="false" outlineLevel="0" collapsed="false">
      <c r="A463" s="1" t="n">
        <v>183</v>
      </c>
      <c r="B463" s="61" t="n">
        <v>43305</v>
      </c>
      <c r="C463" s="1" t="s">
        <v>67</v>
      </c>
      <c r="D463" s="1" t="s">
        <v>63</v>
      </c>
      <c r="F463" s="1" t="s">
        <v>114</v>
      </c>
      <c r="G463" s="1" t="n">
        <f aca="false">SUM(H463:J463)</f>
        <v>26</v>
      </c>
      <c r="H463" s="1" t="n">
        <v>17</v>
      </c>
      <c r="I463" s="1" t="n">
        <v>9</v>
      </c>
      <c r="K463" s="1" t="n">
        <v>1</v>
      </c>
      <c r="L463" s="1" t="n">
        <f aca="false">SUM(M463:R463)</f>
        <v>56</v>
      </c>
      <c r="M463" s="1" t="n">
        <v>1</v>
      </c>
      <c r="P463" s="1" t="n">
        <v>55</v>
      </c>
      <c r="S463" s="1" t="n">
        <v>2</v>
      </c>
      <c r="U463" s="1" t="n">
        <v>2</v>
      </c>
      <c r="X463" s="14" t="n">
        <v>136615.96</v>
      </c>
      <c r="Y463" s="1" t="s">
        <v>286</v>
      </c>
      <c r="AA463" s="1" t="s">
        <v>124</v>
      </c>
    </row>
    <row r="464" customFormat="false" ht="15" hidden="false" customHeight="false" outlineLevel="0" collapsed="false">
      <c r="A464" s="13" t="n">
        <v>184</v>
      </c>
      <c r="B464" s="61" t="n">
        <v>43306</v>
      </c>
      <c r="C464" s="13" t="s">
        <v>63</v>
      </c>
      <c r="D464" s="13"/>
      <c r="E464" s="13"/>
      <c r="F464" s="13" t="s">
        <v>97</v>
      </c>
      <c r="G464" s="13" t="n">
        <v>34</v>
      </c>
      <c r="H464" s="1" t="n">
        <v>34</v>
      </c>
      <c r="I464" s="13"/>
      <c r="J464" s="13"/>
      <c r="K464" s="13" t="n">
        <v>1</v>
      </c>
      <c r="L464" s="1" t="n">
        <f aca="false">SUM(M464:R464)</f>
        <v>41</v>
      </c>
      <c r="M464" s="1" t="n">
        <v>3</v>
      </c>
      <c r="N464" s="13"/>
      <c r="O464" s="13"/>
      <c r="P464" s="1" t="n">
        <v>38</v>
      </c>
      <c r="Q464" s="13"/>
      <c r="R464" s="13"/>
      <c r="S464" s="13" t="n">
        <v>1</v>
      </c>
      <c r="T464" s="13"/>
      <c r="U464" s="13"/>
      <c r="V464" s="13"/>
      <c r="W464" s="13"/>
      <c r="X464" s="14" t="n">
        <v>105399.32</v>
      </c>
      <c r="Y464" s="1" t="s">
        <v>287</v>
      </c>
      <c r="Z464" s="13"/>
      <c r="AA464" s="13" t="s">
        <v>125</v>
      </c>
      <c r="AB464" s="13"/>
    </row>
    <row r="465" customFormat="false" ht="15" hidden="false" customHeight="false" outlineLevel="0" collapsed="false">
      <c r="A465" s="13" t="n">
        <v>184</v>
      </c>
      <c r="B465" s="61" t="n">
        <v>43306</v>
      </c>
      <c r="C465" s="13" t="s">
        <v>63</v>
      </c>
      <c r="D465" s="13"/>
      <c r="E465" s="13"/>
      <c r="F465" s="1" t="s">
        <v>87</v>
      </c>
      <c r="G465" s="13"/>
      <c r="H465" s="13"/>
      <c r="I465" s="13"/>
      <c r="J465" s="13"/>
      <c r="K465" s="13"/>
      <c r="L465" s="1" t="n">
        <f aca="false">SUM(M465:R465)</f>
        <v>0</v>
      </c>
      <c r="M465" s="13"/>
      <c r="N465" s="13"/>
      <c r="O465" s="13"/>
      <c r="P465" s="13"/>
      <c r="Q465" s="13"/>
      <c r="R465" s="13"/>
      <c r="S465" s="13"/>
      <c r="T465" s="13"/>
      <c r="U465" s="13" t="n">
        <v>1</v>
      </c>
      <c r="V465" s="13"/>
      <c r="W465" s="13"/>
      <c r="X465" s="14"/>
      <c r="Y465" s="1" t="s">
        <v>287</v>
      </c>
      <c r="Z465" s="13"/>
      <c r="AA465" s="13" t="s">
        <v>125</v>
      </c>
      <c r="AB465" s="13"/>
    </row>
    <row r="466" customFormat="false" ht="15" hidden="false" customHeight="false" outlineLevel="0" collapsed="false">
      <c r="A466" s="13" t="n">
        <v>185</v>
      </c>
      <c r="B466" s="61" t="n">
        <v>43306</v>
      </c>
      <c r="C466" s="13" t="s">
        <v>67</v>
      </c>
      <c r="D466" s="13"/>
      <c r="E466" s="13"/>
      <c r="F466" s="13" t="s">
        <v>96</v>
      </c>
      <c r="G466" s="13" t="n">
        <v>18</v>
      </c>
      <c r="H466" s="13" t="n">
        <v>18</v>
      </c>
      <c r="I466" s="13"/>
      <c r="J466" s="13"/>
      <c r="K466" s="13"/>
      <c r="L466" s="1" t="n">
        <f aca="false">SUM(M466:R466)</f>
        <v>36</v>
      </c>
      <c r="M466" s="13" t="n">
        <v>2</v>
      </c>
      <c r="N466" s="13"/>
      <c r="O466" s="13"/>
      <c r="P466" s="13" t="n">
        <v>34</v>
      </c>
      <c r="Q466" s="13"/>
      <c r="R466" s="13"/>
      <c r="S466" s="13" t="n">
        <v>2</v>
      </c>
      <c r="T466" s="13" t="n">
        <v>2</v>
      </c>
      <c r="U466" s="13"/>
      <c r="V466" s="13"/>
      <c r="W466" s="13"/>
      <c r="X466" s="14" t="n">
        <v>44534.33</v>
      </c>
      <c r="Y466" s="13" t="s">
        <v>288</v>
      </c>
      <c r="Z466" s="13"/>
      <c r="AA466" s="13" t="s">
        <v>125</v>
      </c>
      <c r="AB466" s="13"/>
    </row>
    <row r="467" customFormat="false" ht="15" hidden="false" customHeight="false" outlineLevel="0" collapsed="false">
      <c r="A467" s="13" t="n">
        <v>185</v>
      </c>
      <c r="B467" s="61" t="n">
        <v>43306</v>
      </c>
      <c r="C467" s="13" t="s">
        <v>67</v>
      </c>
      <c r="D467" s="13"/>
      <c r="E467" s="13"/>
      <c r="F467" s="13" t="s">
        <v>107</v>
      </c>
      <c r="G467" s="13" t="n">
        <v>10</v>
      </c>
      <c r="H467" s="13" t="n">
        <v>10</v>
      </c>
      <c r="I467" s="13"/>
      <c r="J467" s="13"/>
      <c r="K467" s="13"/>
      <c r="L467" s="1" t="n">
        <f aca="false">SUM(M467:R467)</f>
        <v>0</v>
      </c>
      <c r="M467" s="13"/>
      <c r="N467" s="13"/>
      <c r="O467" s="13"/>
      <c r="P467" s="13"/>
      <c r="Q467" s="13"/>
      <c r="R467" s="13"/>
      <c r="S467" s="13"/>
      <c r="T467" s="13"/>
      <c r="U467" s="13"/>
      <c r="V467" s="13"/>
      <c r="W467" s="13"/>
      <c r="X467" s="14"/>
      <c r="Y467" s="13" t="s">
        <v>288</v>
      </c>
      <c r="Z467" s="13"/>
      <c r="AA467" s="13" t="s">
        <v>125</v>
      </c>
      <c r="AB467" s="13"/>
    </row>
    <row r="468" customFormat="false" ht="15" hidden="false" customHeight="false" outlineLevel="0" collapsed="false">
      <c r="A468" s="13" t="n">
        <v>185</v>
      </c>
      <c r="B468" s="61" t="n">
        <v>43306</v>
      </c>
      <c r="C468" s="13" t="s">
        <v>67</v>
      </c>
      <c r="D468" s="13"/>
      <c r="E468" s="13"/>
      <c r="F468" s="13" t="s">
        <v>88</v>
      </c>
      <c r="G468" s="13" t="n">
        <v>4</v>
      </c>
      <c r="H468" s="13" t="n">
        <v>4</v>
      </c>
      <c r="I468" s="13"/>
      <c r="J468" s="13"/>
      <c r="K468" s="13"/>
      <c r="L468" s="1" t="n">
        <f aca="false">SUM(M468:R468)</f>
        <v>0</v>
      </c>
      <c r="M468" s="13"/>
      <c r="N468" s="13"/>
      <c r="O468" s="13"/>
      <c r="P468" s="13"/>
      <c r="Q468" s="13"/>
      <c r="R468" s="13"/>
      <c r="S468" s="13"/>
      <c r="T468" s="13"/>
      <c r="U468" s="13"/>
      <c r="V468" s="13"/>
      <c r="W468" s="13"/>
      <c r="X468" s="14"/>
      <c r="Y468" s="13" t="s">
        <v>288</v>
      </c>
      <c r="Z468" s="13"/>
      <c r="AA468" s="13" t="s">
        <v>125</v>
      </c>
      <c r="AB468" s="13"/>
    </row>
    <row r="469" customFormat="false" ht="15" hidden="false" customHeight="false" outlineLevel="0" collapsed="false">
      <c r="A469" s="13" t="n">
        <v>185</v>
      </c>
      <c r="B469" s="61" t="n">
        <v>43306</v>
      </c>
      <c r="C469" s="13" t="s">
        <v>67</v>
      </c>
      <c r="D469" s="13"/>
      <c r="E469" s="13"/>
      <c r="F469" s="13" t="s">
        <v>67</v>
      </c>
      <c r="G469" s="13"/>
      <c r="H469" s="13"/>
      <c r="I469" s="13"/>
      <c r="J469" s="13"/>
      <c r="K469" s="13"/>
      <c r="L469" s="1" t="n">
        <f aca="false">SUM(M469:R469)</f>
        <v>0</v>
      </c>
      <c r="M469" s="13"/>
      <c r="N469" s="13"/>
      <c r="O469" s="13"/>
      <c r="P469" s="13"/>
      <c r="Q469" s="13"/>
      <c r="R469" s="13"/>
      <c r="S469" s="13"/>
      <c r="T469" s="13"/>
      <c r="U469" s="13"/>
      <c r="V469" s="13"/>
      <c r="W469" s="13"/>
      <c r="X469" s="14"/>
      <c r="Y469" s="13" t="s">
        <v>288</v>
      </c>
      <c r="Z469" s="13"/>
      <c r="AA469" s="13" t="s">
        <v>125</v>
      </c>
      <c r="AB469" s="13"/>
    </row>
    <row r="470" customFormat="false" ht="15" hidden="false" customHeight="false" outlineLevel="0" collapsed="false">
      <c r="A470" s="13" t="n">
        <v>185</v>
      </c>
      <c r="B470" s="61" t="n">
        <v>43306</v>
      </c>
      <c r="C470" s="13" t="s">
        <v>67</v>
      </c>
      <c r="D470" s="13"/>
      <c r="E470" s="13"/>
      <c r="F470" s="13" t="s">
        <v>110</v>
      </c>
      <c r="G470" s="13"/>
      <c r="H470" s="13"/>
      <c r="I470" s="13"/>
      <c r="J470" s="13"/>
      <c r="K470" s="13"/>
      <c r="L470" s="1" t="n">
        <f aca="false">SUM(M470:R470)</f>
        <v>0</v>
      </c>
      <c r="M470" s="13"/>
      <c r="N470" s="13"/>
      <c r="O470" s="13"/>
      <c r="P470" s="13"/>
      <c r="Q470" s="13"/>
      <c r="R470" s="13"/>
      <c r="S470" s="13"/>
      <c r="T470" s="13"/>
      <c r="U470" s="13" t="n">
        <v>1</v>
      </c>
      <c r="V470" s="13"/>
      <c r="W470" s="13"/>
      <c r="X470" s="14"/>
      <c r="Y470" s="13" t="s">
        <v>288</v>
      </c>
      <c r="Z470" s="13"/>
      <c r="AA470" s="13" t="s">
        <v>125</v>
      </c>
      <c r="AB470" s="13"/>
    </row>
    <row r="471" customFormat="false" ht="15" hidden="false" customHeight="false" outlineLevel="0" collapsed="false">
      <c r="A471" s="1" t="n">
        <v>186</v>
      </c>
      <c r="B471" s="61" t="n">
        <v>43306</v>
      </c>
      <c r="C471" s="1" t="s">
        <v>67</v>
      </c>
      <c r="D471" s="1" t="s">
        <v>69</v>
      </c>
      <c r="F471" s="1" t="s">
        <v>97</v>
      </c>
      <c r="G471" s="1" t="n">
        <f aca="false">SUM(H471:J471)</f>
        <v>77</v>
      </c>
      <c r="H471" s="1" t="n">
        <v>77</v>
      </c>
      <c r="L471" s="1" t="n">
        <f aca="false">SUM(M471:R471)</f>
        <v>48</v>
      </c>
      <c r="M471" s="1" t="n">
        <v>2</v>
      </c>
      <c r="P471" s="1" t="n">
        <v>46</v>
      </c>
      <c r="S471" s="1" t="n">
        <v>2</v>
      </c>
      <c r="U471" s="1" t="n">
        <v>1</v>
      </c>
      <c r="X471" s="14" t="n">
        <v>80722.94</v>
      </c>
      <c r="AA471" s="1" t="s">
        <v>123</v>
      </c>
    </row>
    <row r="472" customFormat="false" ht="15" hidden="false" customHeight="false" outlineLevel="0" collapsed="false">
      <c r="A472" s="1" t="n">
        <v>186</v>
      </c>
      <c r="B472" s="61" t="n">
        <v>43306</v>
      </c>
      <c r="C472" s="1" t="s">
        <v>67</v>
      </c>
      <c r="D472" s="1" t="s">
        <v>69</v>
      </c>
      <c r="F472" s="1" t="s">
        <v>99</v>
      </c>
      <c r="G472" s="1" t="n">
        <f aca="false">SUM(H472:J472)</f>
        <v>2</v>
      </c>
      <c r="H472" s="1" t="n">
        <v>2</v>
      </c>
      <c r="L472" s="1" t="n">
        <f aca="false">SUM(M472:R472)</f>
        <v>4</v>
      </c>
      <c r="M472" s="1" t="n">
        <v>2</v>
      </c>
      <c r="P472" s="1" t="n">
        <v>2</v>
      </c>
      <c r="X472" s="14" t="n">
        <v>5378.25</v>
      </c>
      <c r="AA472" s="1" t="s">
        <v>123</v>
      </c>
    </row>
    <row r="473" customFormat="false" ht="15" hidden="false" customHeight="false" outlineLevel="0" collapsed="false">
      <c r="A473" s="1" t="n">
        <v>187</v>
      </c>
      <c r="B473" s="61" t="n">
        <v>43307</v>
      </c>
      <c r="C473" s="1" t="s">
        <v>66</v>
      </c>
      <c r="F473" s="1" t="s">
        <v>102</v>
      </c>
      <c r="G473" s="1" t="n">
        <f aca="false">SUM(H473:J473)</f>
        <v>22</v>
      </c>
      <c r="H473" s="1" t="n">
        <v>22</v>
      </c>
      <c r="L473" s="1" t="n">
        <f aca="false">SUM(M473:R473)</f>
        <v>60</v>
      </c>
      <c r="P473" s="1" t="n">
        <v>60</v>
      </c>
      <c r="S473" s="1" t="n">
        <v>2</v>
      </c>
      <c r="X473" s="14" t="n">
        <v>60095</v>
      </c>
      <c r="Y473" s="1" t="s">
        <v>289</v>
      </c>
      <c r="AA473" s="1" t="s">
        <v>124</v>
      </c>
    </row>
    <row r="474" customFormat="false" ht="15" hidden="false" customHeight="false" outlineLevel="0" collapsed="false">
      <c r="A474" s="1" t="n">
        <v>188</v>
      </c>
      <c r="B474" s="61" t="n">
        <v>43308</v>
      </c>
      <c r="C474" s="1" t="s">
        <v>67</v>
      </c>
      <c r="F474" s="1" t="s">
        <v>96</v>
      </c>
      <c r="G474" s="1" t="n">
        <f aca="false">SUM(H474:J474)</f>
        <v>12</v>
      </c>
      <c r="H474" s="1" t="n">
        <v>12</v>
      </c>
      <c r="L474" s="1" t="n">
        <f aca="false">SUM(M474:R474)</f>
        <v>19</v>
      </c>
      <c r="M474" s="1" t="n">
        <v>1</v>
      </c>
      <c r="P474" s="1" t="n">
        <v>18</v>
      </c>
      <c r="X474" s="14" t="n">
        <v>46313.55</v>
      </c>
      <c r="Y474" s="1" t="s">
        <v>290</v>
      </c>
      <c r="AA474" s="1" t="s">
        <v>124</v>
      </c>
    </row>
    <row r="475" customFormat="false" ht="15" hidden="false" customHeight="false" outlineLevel="0" collapsed="false">
      <c r="A475" s="1" t="n">
        <v>189</v>
      </c>
      <c r="B475" s="61" t="n">
        <v>43312</v>
      </c>
      <c r="C475" s="1" t="s">
        <v>50</v>
      </c>
      <c r="F475" s="1" t="s">
        <v>97</v>
      </c>
      <c r="G475" s="1" t="n">
        <f aca="false">SUM(H475:J475)</f>
        <v>8</v>
      </c>
      <c r="H475" s="1" t="n">
        <v>8</v>
      </c>
      <c r="L475" s="1" t="n">
        <f aca="false">SUM(M475:R475)</f>
        <v>50</v>
      </c>
      <c r="M475" s="1" t="n">
        <v>1</v>
      </c>
      <c r="P475" s="1" t="n">
        <v>49</v>
      </c>
      <c r="S475" s="1" t="n">
        <v>4</v>
      </c>
      <c r="X475" s="14" t="n">
        <v>452387.24</v>
      </c>
      <c r="AA475" s="1" t="s">
        <v>123</v>
      </c>
    </row>
    <row r="476" customFormat="false" ht="15" hidden="false" customHeight="false" outlineLevel="0" collapsed="false">
      <c r="A476" s="1" t="n">
        <v>189</v>
      </c>
      <c r="B476" s="61" t="n">
        <v>43312</v>
      </c>
      <c r="C476" s="1" t="s">
        <v>50</v>
      </c>
      <c r="F476" s="1" t="s">
        <v>98</v>
      </c>
      <c r="G476" s="1" t="n">
        <f aca="false">SUM(H476:J476)</f>
        <v>9</v>
      </c>
      <c r="H476" s="1" t="n">
        <v>9</v>
      </c>
      <c r="L476" s="1" t="n">
        <f aca="false">SUM(M476:R476)</f>
        <v>22</v>
      </c>
      <c r="M476" s="1" t="n">
        <v>2</v>
      </c>
      <c r="P476" s="1" t="n">
        <v>20</v>
      </c>
      <c r="S476" s="1" t="n">
        <v>1</v>
      </c>
      <c r="U476" s="1" t="n">
        <v>2</v>
      </c>
      <c r="X476" s="14"/>
      <c r="AA476" s="1" t="s">
        <v>123</v>
      </c>
    </row>
    <row r="477" customFormat="false" ht="15" hidden="false" customHeight="false" outlineLevel="0" collapsed="false">
      <c r="A477" s="1" t="n">
        <v>189</v>
      </c>
      <c r="B477" s="61" t="n">
        <v>43312</v>
      </c>
      <c r="C477" s="1" t="s">
        <v>50</v>
      </c>
      <c r="F477" s="1" t="s">
        <v>92</v>
      </c>
      <c r="G477" s="1" t="n">
        <f aca="false">SUM(H477:J477)</f>
        <v>0</v>
      </c>
      <c r="L477" s="1" t="n">
        <f aca="false">SUM(M477:R477)</f>
        <v>0</v>
      </c>
      <c r="U477" s="1" t="n">
        <v>1</v>
      </c>
      <c r="X477" s="14"/>
      <c r="AA477" s="1" t="s">
        <v>123</v>
      </c>
    </row>
    <row r="478" customFormat="false" ht="15" hidden="false" customHeight="false" outlineLevel="0" collapsed="false">
      <c r="A478" s="13" t="n">
        <v>190</v>
      </c>
      <c r="B478" s="61" t="n">
        <v>43313</v>
      </c>
      <c r="C478" s="13" t="s">
        <v>63</v>
      </c>
      <c r="D478" s="13"/>
      <c r="E478" s="13"/>
      <c r="F478" s="13" t="s">
        <v>97</v>
      </c>
      <c r="G478" s="13" t="n">
        <v>56</v>
      </c>
      <c r="H478" s="1" t="n">
        <v>56</v>
      </c>
      <c r="I478" s="13"/>
      <c r="J478" s="13"/>
      <c r="K478" s="13" t="n">
        <v>1</v>
      </c>
      <c r="L478" s="1" t="n">
        <f aca="false">SUM(M478:R478)</f>
        <v>37</v>
      </c>
      <c r="M478" s="1" t="n">
        <v>2</v>
      </c>
      <c r="N478" s="13"/>
      <c r="O478" s="13"/>
      <c r="P478" s="1" t="n">
        <v>35</v>
      </c>
      <c r="Q478" s="13"/>
      <c r="R478" s="13"/>
      <c r="S478" s="1" t="n">
        <v>1</v>
      </c>
      <c r="T478" s="13"/>
      <c r="U478" s="13"/>
      <c r="V478" s="13"/>
      <c r="W478" s="13"/>
      <c r="X478" s="14" t="n">
        <v>112944.01</v>
      </c>
      <c r="Y478" s="1" t="s">
        <v>291</v>
      </c>
      <c r="Z478" s="13"/>
      <c r="AA478" s="13" t="s">
        <v>125</v>
      </c>
      <c r="AB478" s="13"/>
    </row>
    <row r="479" customFormat="false" ht="15" hidden="false" customHeight="false" outlineLevel="0" collapsed="false">
      <c r="A479" s="13" t="n">
        <v>190</v>
      </c>
      <c r="B479" s="61" t="n">
        <v>43313</v>
      </c>
      <c r="C479" s="13" t="s">
        <v>63</v>
      </c>
      <c r="D479" s="13"/>
      <c r="E479" s="13"/>
      <c r="F479" s="13" t="s">
        <v>115</v>
      </c>
      <c r="G479" s="13" t="n">
        <v>1</v>
      </c>
      <c r="H479" s="1" t="n">
        <v>1</v>
      </c>
      <c r="I479" s="13"/>
      <c r="J479" s="13"/>
      <c r="K479" s="13"/>
      <c r="L479" s="1" t="n">
        <f aca="false">SUM(M479:R479)</f>
        <v>0</v>
      </c>
      <c r="M479" s="13"/>
      <c r="N479" s="13"/>
      <c r="O479" s="13"/>
      <c r="P479" s="13"/>
      <c r="Q479" s="13"/>
      <c r="R479" s="13"/>
      <c r="S479" s="13"/>
      <c r="T479" s="13"/>
      <c r="U479" s="13"/>
      <c r="V479" s="13"/>
      <c r="W479" s="13"/>
      <c r="X479" s="14"/>
      <c r="Y479" s="1" t="s">
        <v>291</v>
      </c>
      <c r="Z479" s="13"/>
      <c r="AA479" s="13" t="s">
        <v>125</v>
      </c>
      <c r="AB479" s="13"/>
    </row>
    <row r="480" customFormat="false" ht="15" hidden="false" customHeight="false" outlineLevel="0" collapsed="false">
      <c r="A480" s="13" t="n">
        <v>190</v>
      </c>
      <c r="B480" s="61" t="n">
        <v>43313</v>
      </c>
      <c r="C480" s="13" t="s">
        <v>63</v>
      </c>
      <c r="D480" s="13"/>
      <c r="E480" s="13"/>
      <c r="F480" s="13" t="s">
        <v>63</v>
      </c>
      <c r="G480" s="13"/>
      <c r="I480" s="13"/>
      <c r="J480" s="13"/>
      <c r="K480" s="13"/>
      <c r="L480" s="1" t="n">
        <f aca="false">SUM(M480:R480)</f>
        <v>0</v>
      </c>
      <c r="M480" s="13"/>
      <c r="N480" s="13"/>
      <c r="O480" s="13"/>
      <c r="P480" s="13"/>
      <c r="Q480" s="13"/>
      <c r="R480" s="13"/>
      <c r="S480" s="13"/>
      <c r="T480" s="13"/>
      <c r="U480" s="13"/>
      <c r="V480" s="13"/>
      <c r="W480" s="13"/>
      <c r="X480" s="14"/>
      <c r="Y480" s="1" t="s">
        <v>291</v>
      </c>
      <c r="Z480" s="13"/>
      <c r="AA480" s="13" t="s">
        <v>125</v>
      </c>
      <c r="AB480" s="13"/>
    </row>
    <row r="481" customFormat="false" ht="15" hidden="false" customHeight="false" outlineLevel="0" collapsed="false">
      <c r="A481" s="13" t="n">
        <v>190</v>
      </c>
      <c r="B481" s="61" t="n">
        <v>43313</v>
      </c>
      <c r="C481" s="13" t="s">
        <v>63</v>
      </c>
      <c r="D481" s="13"/>
      <c r="E481" s="13"/>
      <c r="F481" s="13" t="s">
        <v>87</v>
      </c>
      <c r="G481" s="13"/>
      <c r="H481" s="13"/>
      <c r="I481" s="13"/>
      <c r="J481" s="13"/>
      <c r="K481" s="13"/>
      <c r="L481" s="1" t="n">
        <f aca="false">SUM(M481:R481)</f>
        <v>0</v>
      </c>
      <c r="M481" s="13"/>
      <c r="N481" s="13"/>
      <c r="O481" s="13"/>
      <c r="P481" s="13"/>
      <c r="Q481" s="13"/>
      <c r="R481" s="13"/>
      <c r="S481" s="13"/>
      <c r="T481" s="13"/>
      <c r="U481" s="13" t="n">
        <v>1</v>
      </c>
      <c r="V481" s="13"/>
      <c r="W481" s="13"/>
      <c r="X481" s="14"/>
      <c r="Y481" s="1" t="s">
        <v>291</v>
      </c>
      <c r="Z481" s="13"/>
      <c r="AA481" s="13" t="s">
        <v>125</v>
      </c>
      <c r="AB481" s="13"/>
    </row>
    <row r="482" customFormat="false" ht="15" hidden="false" customHeight="false" outlineLevel="0" collapsed="false">
      <c r="A482" s="1" t="n">
        <v>191</v>
      </c>
      <c r="B482" s="61" t="n">
        <v>43313</v>
      </c>
      <c r="C482" s="1" t="s">
        <v>45</v>
      </c>
      <c r="F482" s="1" t="s">
        <v>87</v>
      </c>
      <c r="G482" s="1" t="n">
        <f aca="false">SUM(H482:J482)</f>
        <v>8</v>
      </c>
      <c r="H482" s="1" t="n">
        <v>8</v>
      </c>
      <c r="K482" s="1" t="n">
        <v>1</v>
      </c>
      <c r="L482" s="1" t="n">
        <f aca="false">SUM(M482:R482)</f>
        <v>14</v>
      </c>
      <c r="M482" s="1" t="n">
        <v>1</v>
      </c>
      <c r="P482" s="1" t="n">
        <v>13</v>
      </c>
      <c r="S482" s="1" t="n">
        <v>3</v>
      </c>
      <c r="U482" s="1" t="n">
        <v>1</v>
      </c>
      <c r="X482" s="14" t="n">
        <v>143856.01</v>
      </c>
      <c r="Y482" s="1" t="s">
        <v>292</v>
      </c>
      <c r="AA482" s="1" t="s">
        <v>124</v>
      </c>
    </row>
    <row r="483" customFormat="false" ht="15" hidden="false" customHeight="false" outlineLevel="0" collapsed="false">
      <c r="A483" s="1" t="n">
        <v>192</v>
      </c>
      <c r="B483" s="61" t="n">
        <v>43314</v>
      </c>
      <c r="C483" s="1" t="s">
        <v>66</v>
      </c>
      <c r="F483" s="1" t="s">
        <v>102</v>
      </c>
      <c r="G483" s="1" t="n">
        <f aca="false">SUM(H483:J483)</f>
        <v>19</v>
      </c>
      <c r="H483" s="1" t="n">
        <v>19</v>
      </c>
      <c r="L483" s="1" t="n">
        <f aca="false">SUM(M483:R483)</f>
        <v>43</v>
      </c>
      <c r="M483" s="1" t="n">
        <v>2</v>
      </c>
      <c r="P483" s="1" t="n">
        <v>41</v>
      </c>
      <c r="S483" s="1" t="n">
        <v>2</v>
      </c>
      <c r="X483" s="14" t="n">
        <v>64640</v>
      </c>
      <c r="Y483" s="1" t="s">
        <v>293</v>
      </c>
      <c r="AA483" s="1" t="s">
        <v>124</v>
      </c>
    </row>
    <row r="484" customFormat="false" ht="15" hidden="false" customHeight="false" outlineLevel="0" collapsed="false">
      <c r="A484" s="1" t="n">
        <v>193</v>
      </c>
      <c r="B484" s="61" t="n">
        <v>43318</v>
      </c>
      <c r="C484" s="1" t="s">
        <v>66</v>
      </c>
      <c r="F484" s="1" t="s">
        <v>102</v>
      </c>
      <c r="G484" s="1" t="n">
        <f aca="false">SUM(H484:J484)</f>
        <v>29</v>
      </c>
      <c r="H484" s="1" t="n">
        <v>29</v>
      </c>
      <c r="L484" s="1" t="n">
        <f aca="false">SUM(M484:R484)</f>
        <v>72</v>
      </c>
      <c r="M484" s="1" t="n">
        <v>1</v>
      </c>
      <c r="P484" s="1" t="n">
        <v>71</v>
      </c>
      <c r="S484" s="1" t="n">
        <v>2</v>
      </c>
      <c r="X484" s="14" t="n">
        <v>64640</v>
      </c>
      <c r="Y484" s="1" t="s">
        <v>294</v>
      </c>
      <c r="AA484" s="1" t="s">
        <v>124</v>
      </c>
    </row>
    <row r="485" customFormat="false" ht="15" hidden="false" customHeight="false" outlineLevel="0" collapsed="false">
      <c r="A485" s="1" t="n">
        <v>194</v>
      </c>
      <c r="B485" s="61" t="n">
        <v>43319</v>
      </c>
      <c r="C485" s="1" t="s">
        <v>65</v>
      </c>
      <c r="F485" s="1" t="s">
        <v>97</v>
      </c>
      <c r="G485" s="1" t="n">
        <f aca="false">SUM(H485:J485)</f>
        <v>57</v>
      </c>
      <c r="H485" s="1" t="n">
        <v>57</v>
      </c>
      <c r="L485" s="1" t="n">
        <f aca="false">SUM(M485:R485)</f>
        <v>51</v>
      </c>
      <c r="M485" s="1" t="n">
        <v>1</v>
      </c>
      <c r="P485" s="1" t="n">
        <v>50</v>
      </c>
      <c r="S485" s="1" t="n">
        <v>2</v>
      </c>
      <c r="X485" s="14"/>
      <c r="AA485" s="1" t="s">
        <v>123</v>
      </c>
    </row>
    <row r="486" customFormat="false" ht="15" hidden="false" customHeight="false" outlineLevel="0" collapsed="false">
      <c r="A486" s="1" t="n">
        <v>194</v>
      </c>
      <c r="B486" s="61" t="n">
        <v>43319</v>
      </c>
      <c r="C486" s="1" t="s">
        <v>65</v>
      </c>
      <c r="F486" s="1" t="s">
        <v>107</v>
      </c>
      <c r="G486" s="1" t="n">
        <f aca="false">SUM(H486:J486)</f>
        <v>0</v>
      </c>
      <c r="L486" s="1" t="n">
        <f aca="false">SUM(M486:R486)</f>
        <v>0</v>
      </c>
      <c r="U486" s="1" t="n">
        <v>1</v>
      </c>
      <c r="X486" s="14"/>
      <c r="AA486" s="1" t="s">
        <v>123</v>
      </c>
    </row>
    <row r="487" customFormat="false" ht="15" hidden="false" customHeight="false" outlineLevel="0" collapsed="false">
      <c r="A487" s="1" t="n">
        <v>194</v>
      </c>
      <c r="B487" s="61" t="n">
        <v>43319</v>
      </c>
      <c r="C487" s="1" t="s">
        <v>65</v>
      </c>
      <c r="F487" s="1" t="s">
        <v>158</v>
      </c>
      <c r="G487" s="1" t="n">
        <f aca="false">SUM(H487:J487)</f>
        <v>0</v>
      </c>
      <c r="K487" s="1" t="n">
        <v>1</v>
      </c>
      <c r="L487" s="1" t="n">
        <f aca="false">SUM(M487:R487)</f>
        <v>0</v>
      </c>
      <c r="X487" s="14"/>
      <c r="AA487" s="1" t="s">
        <v>123</v>
      </c>
    </row>
    <row r="488" customFormat="false" ht="15" hidden="false" customHeight="false" outlineLevel="0" collapsed="false">
      <c r="A488" s="1" t="n">
        <v>195</v>
      </c>
      <c r="B488" s="61" t="n">
        <v>43319</v>
      </c>
      <c r="C488" s="1" t="s">
        <v>58</v>
      </c>
      <c r="F488" s="1" t="s">
        <v>114</v>
      </c>
      <c r="G488" s="1" t="n">
        <f aca="false">SUM(H488:J488)</f>
        <v>38</v>
      </c>
      <c r="H488" s="1" t="n">
        <v>38</v>
      </c>
      <c r="L488" s="1" t="n">
        <f aca="false">SUM(M488:R488)</f>
        <v>107</v>
      </c>
      <c r="M488" s="1" t="n">
        <v>1</v>
      </c>
      <c r="P488" s="1" t="n">
        <v>106</v>
      </c>
      <c r="S488" s="1" t="n">
        <v>2</v>
      </c>
      <c r="X488" s="14" t="n">
        <v>117385.56</v>
      </c>
      <c r="Y488" s="1" t="s">
        <v>295</v>
      </c>
      <c r="AA488" s="1" t="s">
        <v>124</v>
      </c>
    </row>
    <row r="489" customFormat="false" ht="15" hidden="false" customHeight="false" outlineLevel="0" collapsed="false">
      <c r="A489" s="1" t="n">
        <v>196</v>
      </c>
      <c r="B489" s="61" t="n">
        <v>43320</v>
      </c>
      <c r="C489" s="1" t="s">
        <v>60</v>
      </c>
      <c r="F489" s="1" t="s">
        <v>97</v>
      </c>
      <c r="G489" s="1" t="n">
        <f aca="false">SUM(H489:J489)</f>
        <v>15</v>
      </c>
      <c r="H489" s="1" t="n">
        <v>15</v>
      </c>
      <c r="L489" s="1" t="n">
        <f aca="false">SUM(M489:R489)</f>
        <v>38</v>
      </c>
      <c r="M489" s="1" t="n">
        <v>1</v>
      </c>
      <c r="P489" s="1" t="n">
        <v>37</v>
      </c>
      <c r="S489" s="1" t="n">
        <v>1</v>
      </c>
      <c r="U489" s="1" t="n">
        <v>1</v>
      </c>
      <c r="X489" s="14"/>
      <c r="AA489" s="1" t="s">
        <v>123</v>
      </c>
    </row>
    <row r="490" customFormat="false" ht="15" hidden="false" customHeight="false" outlineLevel="0" collapsed="false">
      <c r="A490" s="1" t="n">
        <v>196</v>
      </c>
      <c r="B490" s="61" t="n">
        <v>43320</v>
      </c>
      <c r="C490" s="1" t="s">
        <v>60</v>
      </c>
      <c r="F490" s="1" t="s">
        <v>158</v>
      </c>
      <c r="G490" s="1" t="n">
        <f aca="false">SUM(H490:J490)</f>
        <v>0</v>
      </c>
      <c r="K490" s="1" t="n">
        <v>1</v>
      </c>
      <c r="L490" s="1" t="n">
        <f aca="false">SUM(M490:R490)</f>
        <v>0</v>
      </c>
      <c r="X490" s="14"/>
      <c r="AA490" s="1" t="s">
        <v>123</v>
      </c>
    </row>
    <row r="491" customFormat="false" ht="15" hidden="false" customHeight="false" outlineLevel="0" collapsed="false">
      <c r="A491" s="1" t="n">
        <v>197</v>
      </c>
      <c r="B491" s="61" t="n">
        <v>43320</v>
      </c>
      <c r="C491" s="1" t="s">
        <v>48</v>
      </c>
      <c r="F491" s="1" t="s">
        <v>97</v>
      </c>
      <c r="G491" s="1" t="n">
        <f aca="false">SUM(H491:J491)</f>
        <v>15</v>
      </c>
      <c r="H491" s="1" t="n">
        <v>15</v>
      </c>
      <c r="L491" s="1" t="n">
        <f aca="false">SUM(M491:R491)</f>
        <v>48</v>
      </c>
      <c r="M491" s="1" t="n">
        <v>1</v>
      </c>
      <c r="P491" s="1" t="n">
        <v>47</v>
      </c>
      <c r="S491" s="1" t="n">
        <v>1</v>
      </c>
      <c r="X491" s="14"/>
      <c r="AA491" s="1" t="s">
        <v>123</v>
      </c>
    </row>
    <row r="492" customFormat="false" ht="15" hidden="false" customHeight="false" outlineLevel="0" collapsed="false">
      <c r="A492" s="1" t="n">
        <v>197</v>
      </c>
      <c r="B492" s="61" t="n">
        <v>43320</v>
      </c>
      <c r="C492" s="1" t="s">
        <v>48</v>
      </c>
      <c r="F492" s="1" t="s">
        <v>107</v>
      </c>
      <c r="G492" s="1" t="n">
        <f aca="false">SUM(H492:J492)</f>
        <v>0</v>
      </c>
      <c r="L492" s="1" t="n">
        <f aca="false">SUM(M492:R492)</f>
        <v>0</v>
      </c>
      <c r="U492" s="1" t="n">
        <v>1</v>
      </c>
      <c r="X492" s="14"/>
      <c r="AA492" s="1" t="s">
        <v>123</v>
      </c>
    </row>
    <row r="493" customFormat="false" ht="15" hidden="false" customHeight="false" outlineLevel="0" collapsed="false">
      <c r="A493" s="13" t="n">
        <v>198</v>
      </c>
      <c r="B493" s="61" t="n">
        <v>43320</v>
      </c>
      <c r="C493" s="13" t="s">
        <v>67</v>
      </c>
      <c r="D493" s="13"/>
      <c r="E493" s="13"/>
      <c r="F493" s="13" t="s">
        <v>96</v>
      </c>
      <c r="G493" s="13" t="n">
        <v>22</v>
      </c>
      <c r="H493" s="1" t="n">
        <v>22</v>
      </c>
      <c r="I493" s="13"/>
      <c r="J493" s="13"/>
      <c r="K493" s="13"/>
      <c r="L493" s="1" t="n">
        <f aca="false">SUM(M493:R493)</f>
        <v>35</v>
      </c>
      <c r="M493" s="1" t="n">
        <v>2</v>
      </c>
      <c r="N493" s="13"/>
      <c r="O493" s="13"/>
      <c r="P493" s="1" t="n">
        <v>33</v>
      </c>
      <c r="Q493" s="13"/>
      <c r="R493" s="13"/>
      <c r="S493" s="1" t="n">
        <v>2</v>
      </c>
      <c r="T493" s="1" t="n">
        <v>2</v>
      </c>
      <c r="U493" s="13"/>
      <c r="V493" s="13"/>
      <c r="W493" s="13"/>
      <c r="X493" s="14" t="n">
        <v>42111.12</v>
      </c>
      <c r="Y493" s="1" t="s">
        <v>296</v>
      </c>
      <c r="Z493" s="13"/>
      <c r="AA493" s="13" t="s">
        <v>125</v>
      </c>
      <c r="AB493" s="13"/>
    </row>
    <row r="494" customFormat="false" ht="15" hidden="false" customHeight="false" outlineLevel="0" collapsed="false">
      <c r="A494" s="13" t="n">
        <v>198</v>
      </c>
      <c r="B494" s="61" t="n">
        <v>43320</v>
      </c>
      <c r="C494" s="13" t="s">
        <v>67</v>
      </c>
      <c r="D494" s="13"/>
      <c r="E494" s="13"/>
      <c r="F494" s="13" t="s">
        <v>88</v>
      </c>
      <c r="G494" s="13" t="n">
        <v>3</v>
      </c>
      <c r="H494" s="1" t="n">
        <v>3</v>
      </c>
      <c r="I494" s="13"/>
      <c r="J494" s="13"/>
      <c r="K494" s="13"/>
      <c r="L494" s="1" t="n">
        <f aca="false">SUM(M494:R494)</f>
        <v>0</v>
      </c>
      <c r="M494" s="13"/>
      <c r="N494" s="13"/>
      <c r="O494" s="13"/>
      <c r="P494" s="13"/>
      <c r="Q494" s="13"/>
      <c r="R494" s="13"/>
      <c r="S494" s="13"/>
      <c r="T494" s="13"/>
      <c r="U494" s="13"/>
      <c r="V494" s="13"/>
      <c r="W494" s="13"/>
      <c r="X494" s="14"/>
      <c r="Y494" s="1" t="s">
        <v>296</v>
      </c>
      <c r="Z494" s="13"/>
      <c r="AA494" s="13" t="s">
        <v>125</v>
      </c>
      <c r="AB494" s="13"/>
    </row>
    <row r="495" customFormat="false" ht="15" hidden="false" customHeight="false" outlineLevel="0" collapsed="false">
      <c r="A495" s="13" t="n">
        <v>198</v>
      </c>
      <c r="B495" s="61" t="n">
        <v>43320</v>
      </c>
      <c r="C495" s="13" t="s">
        <v>67</v>
      </c>
      <c r="D495" s="13"/>
      <c r="E495" s="13"/>
      <c r="F495" s="13" t="s">
        <v>102</v>
      </c>
      <c r="G495" s="13"/>
      <c r="H495" s="13"/>
      <c r="I495" s="13"/>
      <c r="J495" s="13"/>
      <c r="K495" s="13"/>
      <c r="L495" s="1" t="n">
        <f aca="false">SUM(M495:R495)</f>
        <v>0</v>
      </c>
      <c r="M495" s="13"/>
      <c r="N495" s="13"/>
      <c r="O495" s="13"/>
      <c r="P495" s="13"/>
      <c r="Q495" s="13"/>
      <c r="R495" s="13"/>
      <c r="S495" s="13"/>
      <c r="T495" s="13"/>
      <c r="U495" s="13" t="n">
        <v>1</v>
      </c>
      <c r="V495" s="13"/>
      <c r="W495" s="13"/>
      <c r="X495" s="14"/>
      <c r="Y495" s="1" t="s">
        <v>296</v>
      </c>
      <c r="Z495" s="13"/>
      <c r="AA495" s="13" t="s">
        <v>125</v>
      </c>
      <c r="AB495" s="13"/>
    </row>
    <row r="496" customFormat="false" ht="15" hidden="false" customHeight="false" outlineLevel="0" collapsed="false">
      <c r="A496" s="1" t="n">
        <v>199</v>
      </c>
      <c r="B496" s="61" t="n">
        <v>43320</v>
      </c>
      <c r="C496" s="1" t="s">
        <v>43</v>
      </c>
      <c r="F496" s="1" t="s">
        <v>97</v>
      </c>
      <c r="G496" s="1" t="n">
        <f aca="false">SUM(H496:J496)</f>
        <v>2</v>
      </c>
      <c r="H496" s="1" t="n">
        <v>2</v>
      </c>
      <c r="L496" s="1" t="n">
        <f aca="false">SUM(M496:R496)</f>
        <v>6</v>
      </c>
      <c r="M496" s="1" t="n">
        <v>1</v>
      </c>
      <c r="P496" s="1" t="n">
        <v>5</v>
      </c>
      <c r="S496" s="1" t="n">
        <v>1</v>
      </c>
      <c r="X496" s="14"/>
      <c r="AA496" s="1" t="s">
        <v>123</v>
      </c>
    </row>
    <row r="497" customFormat="false" ht="15" hidden="false" customHeight="false" outlineLevel="0" collapsed="false">
      <c r="A497" s="1" t="n">
        <v>199</v>
      </c>
      <c r="B497" s="61" t="n">
        <v>43320</v>
      </c>
      <c r="C497" s="1" t="s">
        <v>43</v>
      </c>
      <c r="F497" s="1" t="s">
        <v>111</v>
      </c>
      <c r="G497" s="1" t="n">
        <f aca="false">SUM(H497:J497)</f>
        <v>0</v>
      </c>
      <c r="L497" s="1" t="n">
        <f aca="false">SUM(M497:R497)</f>
        <v>0</v>
      </c>
      <c r="U497" s="1" t="n">
        <v>1</v>
      </c>
      <c r="X497" s="14"/>
      <c r="AA497" s="1" t="s">
        <v>123</v>
      </c>
    </row>
    <row r="498" customFormat="false" ht="15" hidden="false" customHeight="false" outlineLevel="0" collapsed="false">
      <c r="A498" s="1" t="n">
        <v>199</v>
      </c>
      <c r="B498" s="61" t="n">
        <v>43320</v>
      </c>
      <c r="C498" s="1" t="s">
        <v>43</v>
      </c>
      <c r="F498" s="1" t="s">
        <v>158</v>
      </c>
      <c r="G498" s="1" t="n">
        <f aca="false">SUM(H498:J498)</f>
        <v>0</v>
      </c>
      <c r="K498" s="1" t="n">
        <v>1</v>
      </c>
      <c r="L498" s="1" t="n">
        <f aca="false">SUM(M498:R498)</f>
        <v>0</v>
      </c>
      <c r="X498" s="14"/>
      <c r="AA498" s="1" t="s">
        <v>123</v>
      </c>
    </row>
    <row r="499" customFormat="false" ht="15" hidden="false" customHeight="false" outlineLevel="0" collapsed="false">
      <c r="A499" s="1" t="n">
        <v>200</v>
      </c>
      <c r="B499" s="61" t="n">
        <v>43321</v>
      </c>
      <c r="C499" s="1" t="s">
        <v>66</v>
      </c>
      <c r="F499" s="1" t="s">
        <v>297</v>
      </c>
      <c r="G499" s="1" t="n">
        <f aca="false">SUM(H499:J499)</f>
        <v>19</v>
      </c>
      <c r="H499" s="1" t="n">
        <v>19</v>
      </c>
      <c r="L499" s="1" t="n">
        <f aca="false">SUM(M499:R499)</f>
        <v>66</v>
      </c>
      <c r="M499" s="1" t="n">
        <v>1</v>
      </c>
      <c r="P499" s="1" t="n">
        <v>65</v>
      </c>
      <c r="S499" s="1" t="n">
        <v>2</v>
      </c>
      <c r="X499" s="14" t="n">
        <v>72316</v>
      </c>
      <c r="Y499" s="1" t="s">
        <v>298</v>
      </c>
      <c r="AA499" s="1" t="s">
        <v>124</v>
      </c>
    </row>
    <row r="500" customFormat="false" ht="15" hidden="false" customHeight="false" outlineLevel="0" collapsed="false">
      <c r="A500" s="1" t="n">
        <v>201</v>
      </c>
      <c r="B500" s="61" t="n">
        <v>43322</v>
      </c>
      <c r="C500" s="1" t="s">
        <v>67</v>
      </c>
      <c r="F500" s="1" t="s">
        <v>96</v>
      </c>
      <c r="G500" s="1" t="n">
        <f aca="false">SUM(H500:J500)</f>
        <v>13</v>
      </c>
      <c r="H500" s="1" t="n">
        <v>13</v>
      </c>
      <c r="L500" s="1" t="n">
        <f aca="false">SUM(M500:R500)</f>
        <v>19</v>
      </c>
      <c r="M500" s="1" t="n">
        <v>1</v>
      </c>
      <c r="P500" s="1" t="n">
        <v>18</v>
      </c>
      <c r="X500" s="14" t="n">
        <v>44769.77</v>
      </c>
      <c r="Y500" s="1" t="s">
        <v>299</v>
      </c>
      <c r="AA500" s="1" t="s">
        <v>124</v>
      </c>
    </row>
    <row r="501" customFormat="false" ht="15" hidden="false" customHeight="false" outlineLevel="0" collapsed="false">
      <c r="A501" s="1" t="n">
        <v>202</v>
      </c>
      <c r="B501" s="61" t="n">
        <v>43325</v>
      </c>
      <c r="C501" s="1" t="s">
        <v>58</v>
      </c>
      <c r="F501" s="1" t="s">
        <v>114</v>
      </c>
      <c r="G501" s="1" t="n">
        <f aca="false">SUM(H501:J501)</f>
        <v>40</v>
      </c>
      <c r="H501" s="1" t="n">
        <v>40</v>
      </c>
      <c r="K501" s="1" t="n">
        <v>1</v>
      </c>
      <c r="L501" s="1" t="n">
        <f aca="false">SUM(M501:R501)</f>
        <v>98</v>
      </c>
      <c r="M501" s="1" t="n">
        <v>1</v>
      </c>
      <c r="P501" s="1" t="n">
        <v>97</v>
      </c>
      <c r="S501" s="1" t="n">
        <v>2</v>
      </c>
      <c r="U501" s="1" t="n">
        <v>2</v>
      </c>
      <c r="X501" s="14" t="n">
        <v>120790.95</v>
      </c>
      <c r="Y501" s="1" t="s">
        <v>300</v>
      </c>
      <c r="AA501" s="1" t="s">
        <v>124</v>
      </c>
    </row>
    <row r="502" customFormat="false" ht="15" hidden="false" customHeight="false" outlineLevel="0" collapsed="false">
      <c r="A502" s="1" t="n">
        <v>203</v>
      </c>
      <c r="B502" s="61" t="n">
        <v>43326</v>
      </c>
      <c r="C502" s="1" t="s">
        <v>49</v>
      </c>
      <c r="F502" s="1" t="s">
        <v>97</v>
      </c>
      <c r="G502" s="1" t="n">
        <f aca="false">SUM(H502:J502)</f>
        <v>46</v>
      </c>
      <c r="H502" s="1" t="n">
        <v>46</v>
      </c>
      <c r="K502" s="1" t="n">
        <v>1</v>
      </c>
      <c r="L502" s="1" t="n">
        <f aca="false">SUM(M502:R502)</f>
        <v>101</v>
      </c>
      <c r="M502" s="1" t="n">
        <v>1</v>
      </c>
      <c r="P502" s="1" t="n">
        <v>100</v>
      </c>
      <c r="S502" s="1" t="n">
        <v>1</v>
      </c>
      <c r="X502" s="14" t="n">
        <v>366363.82</v>
      </c>
      <c r="Y502" s="1" t="s">
        <v>301</v>
      </c>
      <c r="AA502" s="1" t="s">
        <v>124</v>
      </c>
    </row>
    <row r="503" customFormat="false" ht="15" hidden="false" customHeight="false" outlineLevel="0" collapsed="false">
      <c r="A503" s="1" t="n">
        <v>204</v>
      </c>
      <c r="B503" s="61" t="n">
        <v>43328</v>
      </c>
      <c r="C503" s="1" t="s">
        <v>53</v>
      </c>
      <c r="D503" s="1" t="s">
        <v>48</v>
      </c>
      <c r="F503" s="1" t="s">
        <v>87</v>
      </c>
      <c r="G503" s="1" t="n">
        <f aca="false">SUM(H503:J503)</f>
        <v>21</v>
      </c>
      <c r="H503" s="1" t="n">
        <v>21</v>
      </c>
      <c r="L503" s="1" t="n">
        <f aca="false">SUM(M503:R503)</f>
        <v>54</v>
      </c>
      <c r="M503" s="1" t="n">
        <v>1</v>
      </c>
      <c r="P503" s="1" t="n">
        <v>53</v>
      </c>
      <c r="S503" s="1" t="n">
        <v>3</v>
      </c>
      <c r="U503" s="1" t="n">
        <v>1</v>
      </c>
      <c r="X503" s="14" t="n">
        <v>413711.59</v>
      </c>
      <c r="AA503" s="1" t="s">
        <v>123</v>
      </c>
    </row>
    <row r="504" customFormat="false" ht="15" hidden="false" customHeight="false" outlineLevel="0" collapsed="false">
      <c r="A504" s="1" t="n">
        <v>204</v>
      </c>
      <c r="B504" s="61" t="n">
        <v>43328</v>
      </c>
      <c r="C504" s="1" t="s">
        <v>53</v>
      </c>
      <c r="D504" s="1" t="s">
        <v>48</v>
      </c>
      <c r="F504" s="1" t="s">
        <v>89</v>
      </c>
      <c r="G504" s="1" t="n">
        <f aca="false">SUM(H504:J504)</f>
        <v>1</v>
      </c>
      <c r="H504" s="1" t="n">
        <v>1</v>
      </c>
      <c r="L504" s="1" t="n">
        <f aca="false">SUM(M504:R504)</f>
        <v>3</v>
      </c>
      <c r="M504" s="1" t="n">
        <v>1</v>
      </c>
      <c r="P504" s="1" t="n">
        <v>2</v>
      </c>
      <c r="X504" s="14"/>
      <c r="AA504" s="1" t="s">
        <v>123</v>
      </c>
    </row>
    <row r="505" customFormat="false" ht="15" hidden="false" customHeight="false" outlineLevel="0" collapsed="false">
      <c r="A505" s="1" t="n">
        <v>204</v>
      </c>
      <c r="B505" s="61" t="n">
        <v>43328</v>
      </c>
      <c r="C505" s="1" t="s">
        <v>53</v>
      </c>
      <c r="D505" s="1" t="s">
        <v>48</v>
      </c>
      <c r="F505" s="1" t="s">
        <v>97</v>
      </c>
      <c r="G505" s="1" t="n">
        <f aca="false">SUM(H505:J505)</f>
        <v>7</v>
      </c>
      <c r="H505" s="1" t="n">
        <v>6</v>
      </c>
      <c r="I505" s="1" t="n">
        <v>1</v>
      </c>
      <c r="L505" s="1" t="n">
        <f aca="false">SUM(M505:R505)</f>
        <v>19</v>
      </c>
      <c r="M505" s="1" t="n">
        <v>1</v>
      </c>
      <c r="P505" s="1" t="n">
        <v>15</v>
      </c>
      <c r="Q505" s="1" t="n">
        <v>3</v>
      </c>
      <c r="S505" s="1" t="n">
        <v>1</v>
      </c>
      <c r="X505" s="14"/>
      <c r="AA505" s="1" t="s">
        <v>123</v>
      </c>
    </row>
    <row r="506" customFormat="false" ht="15" hidden="false" customHeight="false" outlineLevel="0" collapsed="false">
      <c r="A506" s="1" t="n">
        <v>204</v>
      </c>
      <c r="B506" s="61" t="n">
        <v>43328</v>
      </c>
      <c r="C506" s="1" t="s">
        <v>53</v>
      </c>
      <c r="D506" s="1" t="s">
        <v>48</v>
      </c>
      <c r="F506" s="1" t="s">
        <v>104</v>
      </c>
      <c r="G506" s="1" t="n">
        <f aca="false">SUM(H506:J506)</f>
        <v>1</v>
      </c>
      <c r="H506" s="1" t="n">
        <v>1</v>
      </c>
      <c r="L506" s="1" t="n">
        <f aca="false">SUM(M506:R506)</f>
        <v>3</v>
      </c>
      <c r="M506" s="1" t="n">
        <v>1</v>
      </c>
      <c r="P506" s="1" t="n">
        <v>2</v>
      </c>
      <c r="X506" s="14" t="n">
        <v>3078.48</v>
      </c>
      <c r="AA506" s="1" t="s">
        <v>123</v>
      </c>
    </row>
    <row r="507" customFormat="false" ht="15" hidden="false" customHeight="false" outlineLevel="0" collapsed="false">
      <c r="A507" s="1" t="n">
        <v>204</v>
      </c>
      <c r="B507" s="61" t="n">
        <v>43328</v>
      </c>
      <c r="C507" s="1" t="s">
        <v>53</v>
      </c>
      <c r="D507" s="1" t="s">
        <v>48</v>
      </c>
      <c r="F507" s="1" t="s">
        <v>108</v>
      </c>
      <c r="G507" s="1" t="n">
        <f aca="false">SUM(H507:J507)</f>
        <v>5</v>
      </c>
      <c r="H507" s="1" t="n">
        <v>5</v>
      </c>
      <c r="L507" s="1" t="n">
        <f aca="false">SUM(M507:R507)</f>
        <v>8</v>
      </c>
      <c r="M507" s="1" t="n">
        <v>1</v>
      </c>
      <c r="P507" s="1" t="n">
        <v>7</v>
      </c>
      <c r="X507" s="14" t="n">
        <v>53019.64</v>
      </c>
      <c r="AA507" s="1" t="s">
        <v>123</v>
      </c>
    </row>
    <row r="508" customFormat="false" ht="15" hidden="false" customHeight="false" outlineLevel="0" collapsed="false">
      <c r="A508" s="1" t="n">
        <v>204</v>
      </c>
      <c r="B508" s="61" t="n">
        <v>43328</v>
      </c>
      <c r="C508" s="1" t="s">
        <v>53</v>
      </c>
      <c r="D508" s="1" t="s">
        <v>48</v>
      </c>
      <c r="F508" s="1" t="s">
        <v>95</v>
      </c>
      <c r="G508" s="1" t="n">
        <f aca="false">SUM(H508:J508)</f>
        <v>1</v>
      </c>
      <c r="H508" s="1" t="n">
        <v>1</v>
      </c>
      <c r="L508" s="1" t="n">
        <f aca="false">SUM(M508:R508)</f>
        <v>5</v>
      </c>
      <c r="M508" s="1" t="n">
        <v>1</v>
      </c>
      <c r="P508" s="1" t="n">
        <v>4</v>
      </c>
      <c r="X508" s="14" t="n">
        <v>36294.02</v>
      </c>
      <c r="AA508" s="1" t="s">
        <v>123</v>
      </c>
    </row>
    <row r="509" customFormat="false" ht="15" hidden="false" customHeight="false" outlineLevel="0" collapsed="false">
      <c r="A509" s="1" t="n">
        <v>205</v>
      </c>
      <c r="B509" s="61" t="n">
        <v>43328</v>
      </c>
      <c r="C509" s="1" t="s">
        <v>66</v>
      </c>
      <c r="F509" s="1" t="s">
        <v>102</v>
      </c>
      <c r="G509" s="1" t="n">
        <f aca="false">SUM(H509:J509)</f>
        <v>27</v>
      </c>
      <c r="H509" s="1" t="n">
        <v>27</v>
      </c>
      <c r="L509" s="1" t="n">
        <f aca="false">SUM(M509:R509)</f>
        <v>59</v>
      </c>
      <c r="M509" s="1" t="n">
        <v>1</v>
      </c>
      <c r="P509" s="1" t="n">
        <v>58</v>
      </c>
      <c r="S509" s="1" t="n">
        <v>2</v>
      </c>
      <c r="X509" s="14" t="n">
        <v>61105</v>
      </c>
      <c r="Y509" s="1" t="s">
        <v>302</v>
      </c>
      <c r="AA509" s="1" t="s">
        <v>124</v>
      </c>
    </row>
    <row r="510" customFormat="false" ht="15" hidden="false" customHeight="false" outlineLevel="0" collapsed="false">
      <c r="A510" s="1" t="n">
        <v>206</v>
      </c>
      <c r="B510" s="61" t="n">
        <v>43329</v>
      </c>
      <c r="C510" s="1" t="s">
        <v>70</v>
      </c>
      <c r="D510" s="1" t="s">
        <v>68</v>
      </c>
      <c r="F510" s="1" t="s">
        <v>97</v>
      </c>
      <c r="G510" s="1" t="n">
        <f aca="false">SUM(H510:J510)</f>
        <v>79</v>
      </c>
      <c r="H510" s="1" t="n">
        <v>27</v>
      </c>
      <c r="I510" s="1" t="n">
        <v>52</v>
      </c>
      <c r="K510" s="1" t="n">
        <v>1</v>
      </c>
      <c r="L510" s="1" t="n">
        <f aca="false">SUM(M510:R510)</f>
        <v>48</v>
      </c>
      <c r="M510" s="1" t="n">
        <v>1</v>
      </c>
      <c r="P510" s="1" t="n">
        <v>47</v>
      </c>
      <c r="S510" s="1" t="n">
        <v>2</v>
      </c>
      <c r="X510" s="14" t="n">
        <v>83211.42</v>
      </c>
      <c r="Y510" s="1" t="s">
        <v>303</v>
      </c>
      <c r="AA510" s="1" t="s">
        <v>124</v>
      </c>
    </row>
    <row r="511" customFormat="false" ht="15" hidden="false" customHeight="false" outlineLevel="0" collapsed="false">
      <c r="A511" s="1" t="n">
        <v>207</v>
      </c>
      <c r="B511" s="61" t="n">
        <v>43329</v>
      </c>
      <c r="C511" s="1" t="s">
        <v>58</v>
      </c>
      <c r="F511" s="1" t="s">
        <v>114</v>
      </c>
      <c r="G511" s="1" t="n">
        <f aca="false">SUM(H511:J511)</f>
        <v>50</v>
      </c>
      <c r="H511" s="1" t="n">
        <v>50</v>
      </c>
      <c r="L511" s="1" t="n">
        <f aca="false">SUM(M511:R511)</f>
        <v>87</v>
      </c>
      <c r="M511" s="1" t="n">
        <v>1</v>
      </c>
      <c r="P511" s="1" t="n">
        <v>86</v>
      </c>
      <c r="S511" s="1" t="n">
        <v>2</v>
      </c>
      <c r="U511" s="1" t="n">
        <v>2</v>
      </c>
      <c r="X511" s="14" t="n">
        <v>123194.75</v>
      </c>
      <c r="Y511" s="1" t="s">
        <v>304</v>
      </c>
      <c r="AA511" s="1" t="s">
        <v>124</v>
      </c>
    </row>
    <row r="512" customFormat="false" ht="15" hidden="false" customHeight="false" outlineLevel="0" collapsed="false">
      <c r="A512" s="1" t="n">
        <v>208</v>
      </c>
      <c r="B512" s="61" t="n">
        <v>43329</v>
      </c>
      <c r="C512" s="1" t="s">
        <v>67</v>
      </c>
      <c r="F512" s="1" t="s">
        <v>96</v>
      </c>
      <c r="G512" s="1" t="n">
        <f aca="false">SUM(H512:J512)</f>
        <v>14</v>
      </c>
      <c r="H512" s="1" t="n">
        <v>14</v>
      </c>
      <c r="L512" s="1" t="n">
        <f aca="false">SUM(M512:R512)</f>
        <v>20</v>
      </c>
      <c r="M512" s="1" t="n">
        <v>1</v>
      </c>
      <c r="P512" s="1" t="n">
        <v>19</v>
      </c>
      <c r="X512" s="14" t="n">
        <v>44769.77</v>
      </c>
      <c r="Y512" s="1" t="s">
        <v>305</v>
      </c>
      <c r="AA512" s="1" t="s">
        <v>124</v>
      </c>
    </row>
    <row r="513" customFormat="false" ht="15" hidden="false" customHeight="false" outlineLevel="0" collapsed="false">
      <c r="A513" s="13" t="n">
        <v>209</v>
      </c>
      <c r="B513" s="61" t="n">
        <v>43332</v>
      </c>
      <c r="C513" s="13" t="s">
        <v>71</v>
      </c>
      <c r="D513" s="13"/>
      <c r="E513" s="13"/>
      <c r="F513" s="13" t="s">
        <v>97</v>
      </c>
      <c r="G513" s="13" t="n">
        <v>36</v>
      </c>
      <c r="H513" s="1" t="n">
        <v>36</v>
      </c>
      <c r="I513" s="13"/>
      <c r="J513" s="13"/>
      <c r="K513" s="13" t="n">
        <v>1</v>
      </c>
      <c r="L513" s="1" t="n">
        <f aca="false">SUM(M513:R513)</f>
        <v>31</v>
      </c>
      <c r="M513" s="1" t="n">
        <v>3</v>
      </c>
      <c r="N513" s="13"/>
      <c r="O513" s="13"/>
      <c r="P513" s="1" t="n">
        <v>28</v>
      </c>
      <c r="Q513" s="13"/>
      <c r="R513" s="13"/>
      <c r="S513" s="1" t="n">
        <v>2</v>
      </c>
      <c r="T513" s="13" t="n">
        <v>2</v>
      </c>
      <c r="U513" s="13"/>
      <c r="V513" s="13"/>
      <c r="W513" s="13"/>
      <c r="X513" s="14" t="n">
        <v>32483.43</v>
      </c>
      <c r="Y513" s="1" t="s">
        <v>306</v>
      </c>
      <c r="Z513" s="13"/>
      <c r="AA513" s="13" t="s">
        <v>125</v>
      </c>
      <c r="AB513" s="13"/>
    </row>
    <row r="514" customFormat="false" ht="15" hidden="false" customHeight="false" outlineLevel="0" collapsed="false">
      <c r="A514" s="13" t="n">
        <v>209</v>
      </c>
      <c r="B514" s="61" t="n">
        <v>43332</v>
      </c>
      <c r="C514" s="13" t="s">
        <v>71</v>
      </c>
      <c r="D514" s="13"/>
      <c r="E514" s="13"/>
      <c r="F514" s="1" t="s">
        <v>111</v>
      </c>
      <c r="G514" s="13"/>
      <c r="H514" s="13"/>
      <c r="I514" s="13"/>
      <c r="J514" s="13"/>
      <c r="K514" s="13"/>
      <c r="L514" s="1" t="n">
        <f aca="false">SUM(M514:R514)</f>
        <v>0</v>
      </c>
      <c r="M514" s="13"/>
      <c r="N514" s="13"/>
      <c r="O514" s="13"/>
      <c r="P514" s="13"/>
      <c r="Q514" s="13"/>
      <c r="R514" s="13"/>
      <c r="S514" s="13"/>
      <c r="T514" s="13"/>
      <c r="U514" s="13" t="n">
        <v>1</v>
      </c>
      <c r="V514" s="13"/>
      <c r="W514" s="13"/>
      <c r="X514" s="14"/>
      <c r="Y514" s="1" t="s">
        <v>306</v>
      </c>
      <c r="Z514" s="13"/>
      <c r="AA514" s="13" t="s">
        <v>125</v>
      </c>
      <c r="AB514" s="13"/>
    </row>
    <row r="515" customFormat="false" ht="15" hidden="false" customHeight="false" outlineLevel="0" collapsed="false">
      <c r="A515" s="1" t="n">
        <v>210</v>
      </c>
      <c r="B515" s="61" t="n">
        <v>43332</v>
      </c>
      <c r="C515" s="1" t="s">
        <v>66</v>
      </c>
      <c r="F515" s="1" t="s">
        <v>102</v>
      </c>
      <c r="G515" s="1" t="n">
        <f aca="false">SUM(H515:J515)</f>
        <v>28</v>
      </c>
      <c r="H515" s="1" t="n">
        <v>28</v>
      </c>
      <c r="L515" s="1" t="n">
        <f aca="false">SUM(M515:R515)</f>
        <v>64</v>
      </c>
      <c r="M515" s="1" t="n">
        <v>1</v>
      </c>
      <c r="P515" s="1" t="n">
        <v>63</v>
      </c>
      <c r="S515" s="1" t="n">
        <v>2</v>
      </c>
      <c r="X515" s="14" t="n">
        <v>60095</v>
      </c>
      <c r="Y515" s="1" t="s">
        <v>307</v>
      </c>
      <c r="AA515" s="1" t="s">
        <v>124</v>
      </c>
    </row>
    <row r="516" customFormat="false" ht="15" hidden="false" customHeight="false" outlineLevel="0" collapsed="false">
      <c r="A516" s="1" t="n">
        <v>211</v>
      </c>
      <c r="B516" s="61" t="n">
        <v>43333</v>
      </c>
      <c r="C516" s="1" t="s">
        <v>70</v>
      </c>
      <c r="D516" s="1" t="s">
        <v>68</v>
      </c>
      <c r="F516" s="1" t="s">
        <v>97</v>
      </c>
      <c r="G516" s="1" t="n">
        <f aca="false">SUM(H516:J516)</f>
        <v>108</v>
      </c>
      <c r="H516" s="1" t="n">
        <v>108</v>
      </c>
      <c r="L516" s="1" t="n">
        <f aca="false">SUM(M516:R516)</f>
        <v>40</v>
      </c>
      <c r="M516" s="1" t="n">
        <v>1</v>
      </c>
      <c r="P516" s="1" t="n">
        <v>39</v>
      </c>
      <c r="S516" s="1" t="n">
        <v>2</v>
      </c>
      <c r="X516" s="14"/>
      <c r="AA516" s="1" t="s">
        <v>123</v>
      </c>
    </row>
    <row r="517" customFormat="false" ht="15" hidden="false" customHeight="false" outlineLevel="0" collapsed="false">
      <c r="A517" s="1" t="n">
        <v>211</v>
      </c>
      <c r="B517" s="61" t="n">
        <v>43333</v>
      </c>
      <c r="C517" s="1" t="s">
        <v>70</v>
      </c>
      <c r="D517" s="1" t="s">
        <v>68</v>
      </c>
      <c r="F517" s="1" t="s">
        <v>103</v>
      </c>
      <c r="G517" s="1" t="n">
        <f aca="false">SUM(H517:J517)</f>
        <v>0</v>
      </c>
      <c r="L517" s="1" t="n">
        <f aca="false">SUM(M517:R517)</f>
        <v>0</v>
      </c>
      <c r="U517" s="1" t="n">
        <v>1</v>
      </c>
      <c r="X517" s="14"/>
      <c r="AA517" s="1" t="s">
        <v>123</v>
      </c>
    </row>
    <row r="518" customFormat="false" ht="15" hidden="false" customHeight="false" outlineLevel="0" collapsed="false">
      <c r="A518" s="1" t="n">
        <v>212</v>
      </c>
      <c r="B518" s="61" t="n">
        <v>43333</v>
      </c>
      <c r="C518" s="1" t="s">
        <v>50</v>
      </c>
      <c r="F518" s="1" t="s">
        <v>97</v>
      </c>
      <c r="G518" s="1" t="n">
        <f aca="false">SUM(H518:J518)</f>
        <v>16</v>
      </c>
      <c r="H518" s="1" t="n">
        <v>16</v>
      </c>
      <c r="L518" s="1" t="n">
        <f aca="false">SUM(M518:R518)</f>
        <v>49</v>
      </c>
      <c r="M518" s="1" t="n">
        <v>1</v>
      </c>
      <c r="P518" s="1" t="n">
        <v>48</v>
      </c>
      <c r="S518" s="1" t="n">
        <v>2</v>
      </c>
      <c r="X518" s="14" t="n">
        <v>170923.54</v>
      </c>
      <c r="Y518" s="1" t="s">
        <v>308</v>
      </c>
      <c r="AA518" s="1" t="s">
        <v>124</v>
      </c>
    </row>
    <row r="519" customFormat="false" ht="15" hidden="false" customHeight="false" outlineLevel="0" collapsed="false">
      <c r="A519" s="1" t="n">
        <v>213</v>
      </c>
      <c r="B519" s="61" t="n">
        <v>43334</v>
      </c>
      <c r="C519" s="1" t="s">
        <v>67</v>
      </c>
      <c r="D519" s="1" t="s">
        <v>69</v>
      </c>
      <c r="F519" s="1" t="s">
        <v>97</v>
      </c>
      <c r="G519" s="1" t="n">
        <f aca="false">SUM(H519:J519)</f>
        <v>95</v>
      </c>
      <c r="H519" s="1" t="n">
        <v>95</v>
      </c>
      <c r="L519" s="1" t="n">
        <f aca="false">SUM(M519:R519)</f>
        <v>37</v>
      </c>
      <c r="M519" s="1" t="n">
        <v>1</v>
      </c>
      <c r="P519" s="1" t="n">
        <v>36</v>
      </c>
      <c r="S519" s="1" t="n">
        <v>2</v>
      </c>
      <c r="U519" s="1" t="n">
        <v>1</v>
      </c>
      <c r="X519" s="14"/>
      <c r="AA519" s="1" t="s">
        <v>123</v>
      </c>
    </row>
    <row r="520" customFormat="false" ht="15" hidden="false" customHeight="false" outlineLevel="0" collapsed="false">
      <c r="A520" s="13" t="n">
        <v>214</v>
      </c>
      <c r="B520" s="61" t="n">
        <v>43334</v>
      </c>
      <c r="C520" s="13" t="s">
        <v>67</v>
      </c>
      <c r="D520" s="13"/>
      <c r="E520" s="13"/>
      <c r="F520" s="13" t="s">
        <v>96</v>
      </c>
      <c r="G520" s="13" t="n">
        <v>12</v>
      </c>
      <c r="H520" s="1" t="n">
        <v>12</v>
      </c>
      <c r="I520" s="13"/>
      <c r="J520" s="13"/>
      <c r="K520" s="13" t="n">
        <v>1</v>
      </c>
      <c r="L520" s="1" t="n">
        <f aca="false">SUM(M520:R520)</f>
        <v>40</v>
      </c>
      <c r="M520" s="1" t="n">
        <v>2</v>
      </c>
      <c r="N520" s="13"/>
      <c r="O520" s="13"/>
      <c r="P520" s="1" t="n">
        <v>38</v>
      </c>
      <c r="Q520" s="13"/>
      <c r="R520" s="13"/>
      <c r="S520" s="13"/>
      <c r="T520" s="13"/>
      <c r="U520" s="13"/>
      <c r="V520" s="13"/>
      <c r="W520" s="13"/>
      <c r="X520" s="14" t="n">
        <v>44158.37</v>
      </c>
      <c r="Y520" s="1" t="s">
        <v>309</v>
      </c>
      <c r="Z520" s="13"/>
      <c r="AA520" s="13" t="s">
        <v>125</v>
      </c>
      <c r="AB520" s="13"/>
    </row>
    <row r="521" customFormat="false" ht="15" hidden="false" customHeight="false" outlineLevel="0" collapsed="false">
      <c r="A521" s="13" t="n">
        <v>214</v>
      </c>
      <c r="B521" s="61" t="n">
        <v>43334</v>
      </c>
      <c r="C521" s="13" t="s">
        <v>67</v>
      </c>
      <c r="D521" s="13"/>
      <c r="E521" s="13"/>
      <c r="F521" s="13" t="s">
        <v>88</v>
      </c>
      <c r="G521" s="13" t="n">
        <v>4</v>
      </c>
      <c r="H521" s="1" t="n">
        <v>4</v>
      </c>
      <c r="I521" s="13"/>
      <c r="J521" s="13"/>
      <c r="K521" s="13"/>
      <c r="L521" s="1" t="n">
        <f aca="false">SUM(M521:R521)</f>
        <v>0</v>
      </c>
      <c r="M521" s="13"/>
      <c r="N521" s="13"/>
      <c r="O521" s="13"/>
      <c r="P521" s="13"/>
      <c r="Q521" s="13"/>
      <c r="R521" s="13"/>
      <c r="S521" s="13"/>
      <c r="T521" s="13"/>
      <c r="U521" s="13"/>
      <c r="V521" s="13"/>
      <c r="W521" s="13"/>
      <c r="X521" s="14"/>
      <c r="Y521" s="1" t="s">
        <v>309</v>
      </c>
      <c r="Z521" s="13"/>
      <c r="AA521" s="13" t="s">
        <v>125</v>
      </c>
      <c r="AB521" s="13"/>
    </row>
    <row r="522" customFormat="false" ht="15" hidden="false" customHeight="false" outlineLevel="0" collapsed="false">
      <c r="A522" s="13" t="n">
        <v>214</v>
      </c>
      <c r="B522" s="61" t="n">
        <v>43334</v>
      </c>
      <c r="C522" s="13" t="s">
        <v>67</v>
      </c>
      <c r="D522" s="13"/>
      <c r="E522" s="13"/>
      <c r="F522" s="13" t="s">
        <v>67</v>
      </c>
      <c r="G522" s="13"/>
      <c r="I522" s="13"/>
      <c r="J522" s="13"/>
      <c r="K522" s="13"/>
      <c r="L522" s="1" t="n">
        <f aca="false">SUM(M522:R522)</f>
        <v>0</v>
      </c>
      <c r="M522" s="13"/>
      <c r="N522" s="13"/>
      <c r="O522" s="13"/>
      <c r="P522" s="13"/>
      <c r="Q522" s="13"/>
      <c r="R522" s="13"/>
      <c r="S522" s="13"/>
      <c r="T522" s="13"/>
      <c r="U522" s="13" t="n">
        <v>1</v>
      </c>
      <c r="V522" s="13"/>
      <c r="W522" s="13"/>
      <c r="X522" s="14"/>
      <c r="Y522" s="1" t="s">
        <v>309</v>
      </c>
      <c r="Z522" s="13"/>
      <c r="AA522" s="13" t="s">
        <v>125</v>
      </c>
      <c r="AB522" s="13"/>
    </row>
    <row r="523" customFormat="false" ht="15" hidden="false" customHeight="false" outlineLevel="0" collapsed="false">
      <c r="A523" s="13" t="n">
        <v>214</v>
      </c>
      <c r="B523" s="61" t="n">
        <v>43334</v>
      </c>
      <c r="C523" s="13" t="s">
        <v>67</v>
      </c>
      <c r="D523" s="13"/>
      <c r="E523" s="13"/>
      <c r="F523" s="13" t="s">
        <v>87</v>
      </c>
      <c r="G523" s="13"/>
      <c r="H523" s="13"/>
      <c r="I523" s="13"/>
      <c r="J523" s="13"/>
      <c r="K523" s="13"/>
      <c r="L523" s="1" t="n">
        <f aca="false">SUM(M523:R523)</f>
        <v>0</v>
      </c>
      <c r="M523" s="13"/>
      <c r="N523" s="13"/>
      <c r="O523" s="13"/>
      <c r="P523" s="13"/>
      <c r="Q523" s="13"/>
      <c r="R523" s="13"/>
      <c r="S523" s="13"/>
      <c r="T523" s="13"/>
      <c r="U523" s="13" t="n">
        <v>1</v>
      </c>
      <c r="V523" s="13"/>
      <c r="W523" s="13"/>
      <c r="X523" s="14"/>
      <c r="Y523" s="1" t="s">
        <v>309</v>
      </c>
      <c r="Z523" s="13"/>
      <c r="AA523" s="13" t="s">
        <v>125</v>
      </c>
      <c r="AB523" s="13"/>
    </row>
    <row r="524" customFormat="false" ht="15" hidden="false" customHeight="false" outlineLevel="0" collapsed="false">
      <c r="A524" s="1" t="n">
        <v>215</v>
      </c>
      <c r="B524" s="61" t="n">
        <v>43335</v>
      </c>
      <c r="C524" s="1" t="s">
        <v>58</v>
      </c>
      <c r="F524" s="1" t="s">
        <v>114</v>
      </c>
      <c r="G524" s="1" t="n">
        <f aca="false">SUM(H524:J524)</f>
        <v>45</v>
      </c>
      <c r="H524" s="1" t="n">
        <v>45</v>
      </c>
      <c r="L524" s="1" t="n">
        <f aca="false">SUM(M524:R524)</f>
        <v>111</v>
      </c>
      <c r="M524" s="1" t="n">
        <v>1</v>
      </c>
      <c r="P524" s="1" t="n">
        <v>110</v>
      </c>
      <c r="S524" s="1" t="n">
        <v>2</v>
      </c>
      <c r="U524" s="1" t="n">
        <v>2</v>
      </c>
      <c r="X524" s="14" t="n">
        <v>123395.07</v>
      </c>
      <c r="Y524" s="1" t="s">
        <v>310</v>
      </c>
      <c r="AA524" s="1" t="s">
        <v>124</v>
      </c>
    </row>
    <row r="525" customFormat="false" ht="15" hidden="false" customHeight="false" outlineLevel="0" collapsed="false">
      <c r="A525" s="1" t="n">
        <v>216</v>
      </c>
      <c r="B525" s="61" t="n">
        <v>43336</v>
      </c>
      <c r="C525" s="1" t="s">
        <v>63</v>
      </c>
      <c r="D525" s="1" t="s">
        <v>62</v>
      </c>
      <c r="F525" s="1" t="s">
        <v>87</v>
      </c>
      <c r="G525" s="1" t="n">
        <f aca="false">SUM(H525:J525)</f>
        <v>39</v>
      </c>
      <c r="H525" s="1" t="n">
        <v>36</v>
      </c>
      <c r="I525" s="1" t="n">
        <v>3</v>
      </c>
      <c r="L525" s="1" t="n">
        <f aca="false">SUM(M525:R525)</f>
        <v>78</v>
      </c>
      <c r="M525" s="1" t="n">
        <v>1</v>
      </c>
      <c r="P525" s="1" t="n">
        <v>77</v>
      </c>
      <c r="S525" s="1" t="n">
        <v>3</v>
      </c>
      <c r="U525" s="1" t="n">
        <v>1</v>
      </c>
      <c r="X525" s="14" t="n">
        <v>95669.91</v>
      </c>
      <c r="Y525" s="1" t="s">
        <v>311</v>
      </c>
      <c r="AA525" s="1" t="s">
        <v>124</v>
      </c>
    </row>
    <row r="526" customFormat="false" ht="15" hidden="false" customHeight="false" outlineLevel="0" collapsed="false">
      <c r="A526" s="1" t="n">
        <v>217</v>
      </c>
      <c r="B526" s="61" t="n">
        <v>43336</v>
      </c>
      <c r="C526" s="1" t="s">
        <v>67</v>
      </c>
      <c r="F526" s="1" t="s">
        <v>96</v>
      </c>
      <c r="G526" s="1" t="n">
        <f aca="false">SUM(H526:J526)</f>
        <v>12</v>
      </c>
      <c r="H526" s="1" t="n">
        <v>12</v>
      </c>
      <c r="L526" s="1" t="n">
        <f aca="false">SUM(M526:R526)</f>
        <v>18</v>
      </c>
      <c r="M526" s="1" t="n">
        <v>1</v>
      </c>
      <c r="P526" s="1" t="n">
        <v>17</v>
      </c>
      <c r="X526" s="14" t="n">
        <v>44769.77</v>
      </c>
      <c r="Y526" s="1" t="s">
        <v>312</v>
      </c>
      <c r="AA526" s="1" t="s">
        <v>124</v>
      </c>
    </row>
    <row r="527" customFormat="false" ht="15" hidden="false" customHeight="false" outlineLevel="0" collapsed="false">
      <c r="A527" s="1" t="n">
        <v>218</v>
      </c>
      <c r="B527" s="61" t="n">
        <v>43339</v>
      </c>
      <c r="C527" s="1" t="s">
        <v>56</v>
      </c>
      <c r="F527" s="1" t="s">
        <v>97</v>
      </c>
      <c r="G527" s="1" t="n">
        <f aca="false">SUM(H527:J527)</f>
        <v>18</v>
      </c>
      <c r="H527" s="1" t="n">
        <v>18</v>
      </c>
      <c r="L527" s="1" t="n">
        <f aca="false">SUM(M527:R527)</f>
        <v>41</v>
      </c>
      <c r="M527" s="1" t="n">
        <v>1</v>
      </c>
      <c r="P527" s="1" t="n">
        <v>40</v>
      </c>
      <c r="S527" s="1" t="n">
        <v>1</v>
      </c>
      <c r="X527" s="14"/>
      <c r="AA527" s="1" t="s">
        <v>123</v>
      </c>
    </row>
    <row r="528" customFormat="false" ht="15" hidden="false" customHeight="false" outlineLevel="0" collapsed="false">
      <c r="A528" s="1" t="n">
        <v>218</v>
      </c>
      <c r="B528" s="61" t="n">
        <v>43339</v>
      </c>
      <c r="C528" s="1" t="s">
        <v>56</v>
      </c>
      <c r="F528" s="1" t="s">
        <v>115</v>
      </c>
      <c r="G528" s="1" t="n">
        <f aca="false">SUM(H528:J528)</f>
        <v>0</v>
      </c>
      <c r="L528" s="1" t="n">
        <f aca="false">SUM(M528:R528)</f>
        <v>0</v>
      </c>
      <c r="U528" s="1" t="n">
        <v>1</v>
      </c>
      <c r="X528" s="14"/>
      <c r="AA528" s="1" t="s">
        <v>123</v>
      </c>
    </row>
    <row r="529" customFormat="false" ht="15" hidden="false" customHeight="false" outlineLevel="0" collapsed="false">
      <c r="A529" s="1" t="n">
        <v>218</v>
      </c>
      <c r="B529" s="61" t="n">
        <v>43339</v>
      </c>
      <c r="C529" s="1" t="s">
        <v>56</v>
      </c>
      <c r="F529" s="1" t="s">
        <v>158</v>
      </c>
      <c r="G529" s="1" t="n">
        <f aca="false">SUM(H529:J529)</f>
        <v>0</v>
      </c>
      <c r="K529" s="1" t="n">
        <v>1</v>
      </c>
      <c r="L529" s="1" t="n">
        <f aca="false">SUM(M529:R529)</f>
        <v>0</v>
      </c>
      <c r="X529" s="14"/>
      <c r="AA529" s="1" t="s">
        <v>123</v>
      </c>
    </row>
    <row r="530" customFormat="false" ht="15" hidden="false" customHeight="false" outlineLevel="0" collapsed="false">
      <c r="A530" s="1" t="n">
        <v>219</v>
      </c>
      <c r="B530" s="61" t="n">
        <v>43339</v>
      </c>
      <c r="C530" s="1" t="s">
        <v>66</v>
      </c>
      <c r="F530" s="1" t="s">
        <v>102</v>
      </c>
      <c r="G530" s="1" t="n">
        <f aca="false">SUM(H530:J530)</f>
        <v>8</v>
      </c>
      <c r="H530" s="1" t="n">
        <v>8</v>
      </c>
      <c r="L530" s="1" t="n">
        <f aca="false">SUM(M530:R530)</f>
        <v>22</v>
      </c>
      <c r="M530" s="1" t="n">
        <v>2</v>
      </c>
      <c r="P530" s="1" t="n">
        <v>20</v>
      </c>
      <c r="S530" s="1" t="n">
        <v>2</v>
      </c>
      <c r="X530" s="14" t="n">
        <v>79970</v>
      </c>
      <c r="Y530" s="1" t="s">
        <v>313</v>
      </c>
      <c r="AA530" s="1" t="s">
        <v>124</v>
      </c>
    </row>
    <row r="531" customFormat="false" ht="15" hidden="false" customHeight="false" outlineLevel="0" collapsed="false">
      <c r="A531" s="1" t="n">
        <v>220</v>
      </c>
      <c r="B531" s="61" t="n">
        <v>43340</v>
      </c>
      <c r="C531" s="1" t="s">
        <v>69</v>
      </c>
      <c r="D531" s="1" t="s">
        <v>70</v>
      </c>
      <c r="F531" s="1" t="s">
        <v>87</v>
      </c>
      <c r="G531" s="1" t="n">
        <f aca="false">SUM(H531:J531)</f>
        <v>17</v>
      </c>
      <c r="H531" s="1" t="n">
        <v>6</v>
      </c>
      <c r="I531" s="1" t="n">
        <v>11</v>
      </c>
      <c r="L531" s="1" t="n">
        <f aca="false">SUM(M531:R531)</f>
        <v>31</v>
      </c>
      <c r="M531" s="1" t="n">
        <v>1</v>
      </c>
      <c r="P531" s="1" t="n">
        <v>30</v>
      </c>
      <c r="S531" s="1" t="n">
        <v>2</v>
      </c>
      <c r="X531" s="14" t="n">
        <v>71388.33</v>
      </c>
      <c r="Y531" s="1" t="s">
        <v>314</v>
      </c>
      <c r="AA531" s="1" t="s">
        <v>124</v>
      </c>
    </row>
    <row r="532" customFormat="false" ht="15" hidden="false" customHeight="false" outlineLevel="0" collapsed="false">
      <c r="A532" s="13" t="n">
        <v>221</v>
      </c>
      <c r="B532" s="61" t="n">
        <v>43341</v>
      </c>
      <c r="C532" s="13" t="s">
        <v>67</v>
      </c>
      <c r="D532" s="13"/>
      <c r="E532" s="13"/>
      <c r="F532" s="13" t="s">
        <v>96</v>
      </c>
      <c r="G532" s="13" t="n">
        <v>19</v>
      </c>
      <c r="H532" s="1" t="n">
        <v>19</v>
      </c>
      <c r="I532" s="13"/>
      <c r="J532" s="13"/>
      <c r="K532" s="13" t="n">
        <v>1</v>
      </c>
      <c r="L532" s="1" t="n">
        <f aca="false">SUM(M532:R532)</f>
        <v>37</v>
      </c>
      <c r="M532" s="1" t="n">
        <v>1</v>
      </c>
      <c r="N532" s="13"/>
      <c r="O532" s="13"/>
      <c r="P532" s="1" t="n">
        <v>36</v>
      </c>
      <c r="Q532" s="13"/>
      <c r="R532" s="13"/>
      <c r="S532" s="1" t="n">
        <v>1</v>
      </c>
      <c r="T532" s="13" t="n">
        <v>1</v>
      </c>
      <c r="U532" s="13"/>
      <c r="V532" s="13"/>
      <c r="W532" s="13"/>
      <c r="X532" s="14" t="n">
        <v>41987.5</v>
      </c>
      <c r="Y532" s="1" t="s">
        <v>315</v>
      </c>
      <c r="Z532" s="13"/>
      <c r="AA532" s="13" t="s">
        <v>125</v>
      </c>
      <c r="AB532" s="13"/>
    </row>
    <row r="533" customFormat="false" ht="15" hidden="false" customHeight="false" outlineLevel="0" collapsed="false">
      <c r="A533" s="13" t="n">
        <v>221</v>
      </c>
      <c r="B533" s="61" t="n">
        <v>43341</v>
      </c>
      <c r="C533" s="13" t="s">
        <v>67</v>
      </c>
      <c r="D533" s="13"/>
      <c r="E533" s="13"/>
      <c r="F533" s="13" t="s">
        <v>88</v>
      </c>
      <c r="G533" s="13" t="n">
        <v>5</v>
      </c>
      <c r="H533" s="1" t="n">
        <v>5</v>
      </c>
      <c r="I533" s="13"/>
      <c r="J533" s="13"/>
      <c r="K533" s="13"/>
      <c r="L533" s="1" t="n">
        <f aca="false">SUM(M533:R533)</f>
        <v>0</v>
      </c>
      <c r="M533" s="13"/>
      <c r="N533" s="13"/>
      <c r="O533" s="13"/>
      <c r="P533" s="13"/>
      <c r="Q533" s="13"/>
      <c r="R533" s="13"/>
      <c r="S533" s="13"/>
      <c r="T533" s="13"/>
      <c r="U533" s="13"/>
      <c r="V533" s="13"/>
      <c r="W533" s="13"/>
      <c r="X533" s="14"/>
      <c r="Y533" s="1" t="s">
        <v>315</v>
      </c>
      <c r="Z533" s="13"/>
      <c r="AA533" s="13" t="s">
        <v>125</v>
      </c>
      <c r="AB533" s="13"/>
    </row>
    <row r="534" customFormat="false" ht="15" hidden="false" customHeight="false" outlineLevel="0" collapsed="false">
      <c r="A534" s="13" t="n">
        <v>221</v>
      </c>
      <c r="B534" s="61" t="n">
        <v>43341</v>
      </c>
      <c r="C534" s="13" t="s">
        <v>67</v>
      </c>
      <c r="D534" s="13"/>
      <c r="E534" s="13"/>
      <c r="F534" s="13" t="s">
        <v>67</v>
      </c>
      <c r="G534" s="13"/>
      <c r="I534" s="13"/>
      <c r="J534" s="13"/>
      <c r="K534" s="13"/>
      <c r="L534" s="1" t="n">
        <f aca="false">SUM(M534:R534)</f>
        <v>0</v>
      </c>
      <c r="M534" s="13"/>
      <c r="N534" s="13"/>
      <c r="O534" s="13"/>
      <c r="P534" s="13"/>
      <c r="Q534" s="13"/>
      <c r="R534" s="13"/>
      <c r="S534" s="13"/>
      <c r="T534" s="13"/>
      <c r="U534" s="13"/>
      <c r="V534" s="13"/>
      <c r="W534" s="13"/>
      <c r="X534" s="14"/>
      <c r="Y534" s="1" t="s">
        <v>315</v>
      </c>
      <c r="Z534" s="13"/>
      <c r="AA534" s="13" t="s">
        <v>125</v>
      </c>
      <c r="AB534" s="13"/>
    </row>
    <row r="535" customFormat="false" ht="15" hidden="false" customHeight="false" outlineLevel="0" collapsed="false">
      <c r="A535" s="13" t="n">
        <v>221</v>
      </c>
      <c r="B535" s="61" t="n">
        <v>43341</v>
      </c>
      <c r="C535" s="13" t="s">
        <v>67</v>
      </c>
      <c r="D535" s="13"/>
      <c r="E535" s="13"/>
      <c r="F535" s="13" t="s">
        <v>102</v>
      </c>
      <c r="G535" s="13"/>
      <c r="H535" s="13"/>
      <c r="I535" s="13"/>
      <c r="J535" s="13"/>
      <c r="K535" s="13"/>
      <c r="L535" s="1" t="n">
        <f aca="false">SUM(M535:R535)</f>
        <v>0</v>
      </c>
      <c r="M535" s="13"/>
      <c r="N535" s="13"/>
      <c r="O535" s="13"/>
      <c r="P535" s="13"/>
      <c r="Q535" s="13"/>
      <c r="R535" s="13"/>
      <c r="S535" s="13"/>
      <c r="T535" s="13"/>
      <c r="U535" s="13" t="n">
        <v>1</v>
      </c>
      <c r="V535" s="13"/>
      <c r="W535" s="13"/>
      <c r="X535" s="14"/>
      <c r="Y535" s="1" t="s">
        <v>315</v>
      </c>
      <c r="Z535" s="13"/>
      <c r="AA535" s="13" t="s">
        <v>125</v>
      </c>
      <c r="AB535" s="13"/>
    </row>
    <row r="536" customFormat="false" ht="15" hidden="false" customHeight="false" outlineLevel="0" collapsed="false">
      <c r="A536" s="1" t="n">
        <v>222</v>
      </c>
      <c r="B536" s="61" t="n">
        <v>43341</v>
      </c>
      <c r="C536" s="1" t="s">
        <v>66</v>
      </c>
      <c r="F536" s="1" t="s">
        <v>97</v>
      </c>
      <c r="G536" s="1" t="n">
        <f aca="false">SUM(H536:J536)</f>
        <v>17</v>
      </c>
      <c r="H536" s="1" t="n">
        <v>17</v>
      </c>
      <c r="L536" s="1" t="n">
        <f aca="false">SUM(M536:R536)</f>
        <v>71</v>
      </c>
      <c r="M536" s="1" t="n">
        <v>1</v>
      </c>
      <c r="P536" s="1" t="n">
        <v>70</v>
      </c>
      <c r="S536" s="1" t="n">
        <v>2</v>
      </c>
      <c r="X536" s="14" t="n">
        <v>98239.26</v>
      </c>
      <c r="Y536" s="1" t="s">
        <v>316</v>
      </c>
      <c r="AA536" s="1" t="s">
        <v>124</v>
      </c>
    </row>
    <row r="537" customFormat="false" ht="15" hidden="false" customHeight="false" outlineLevel="0" collapsed="false">
      <c r="A537" s="1" t="n">
        <v>223</v>
      </c>
      <c r="B537" s="61" t="n">
        <v>43342</v>
      </c>
      <c r="C537" s="1" t="s">
        <v>62</v>
      </c>
      <c r="F537" s="1" t="s">
        <v>97</v>
      </c>
      <c r="G537" s="1" t="n">
        <f aca="false">SUM(H537:J537)</f>
        <v>35</v>
      </c>
      <c r="H537" s="1" t="n">
        <v>35</v>
      </c>
      <c r="L537" s="1" t="n">
        <f aca="false">SUM(M537:R537)</f>
        <v>39</v>
      </c>
      <c r="M537" s="1" t="n">
        <v>1</v>
      </c>
      <c r="P537" s="1" t="n">
        <v>38</v>
      </c>
      <c r="S537" s="1" t="n">
        <v>2</v>
      </c>
      <c r="X537" s="14" t="n">
        <v>97575.55</v>
      </c>
      <c r="Y537" s="1" t="s">
        <v>317</v>
      </c>
      <c r="AA537" s="1" t="s">
        <v>124</v>
      </c>
    </row>
    <row r="538" customFormat="false" ht="15" hidden="false" customHeight="false" outlineLevel="0" collapsed="false">
      <c r="A538" s="1" t="n">
        <v>224</v>
      </c>
      <c r="B538" s="61" t="n">
        <v>43342</v>
      </c>
      <c r="C538" s="1" t="s">
        <v>318</v>
      </c>
      <c r="F538" s="1" t="s">
        <v>97</v>
      </c>
      <c r="G538" s="1" t="n">
        <f aca="false">SUM(H538:J538)</f>
        <v>1</v>
      </c>
      <c r="H538" s="1" t="n">
        <v>1</v>
      </c>
      <c r="L538" s="1" t="n">
        <f aca="false">SUM(M538:R538)</f>
        <v>5</v>
      </c>
      <c r="M538" s="1" t="n">
        <v>1</v>
      </c>
      <c r="P538" s="1" t="n">
        <v>4</v>
      </c>
      <c r="S538" s="1" t="n">
        <v>1</v>
      </c>
      <c r="X538" s="14" t="n">
        <v>80800</v>
      </c>
      <c r="Y538" s="1" t="s">
        <v>319</v>
      </c>
      <c r="AA538" s="1" t="s">
        <v>124</v>
      </c>
    </row>
    <row r="539" customFormat="false" ht="15" hidden="false" customHeight="false" outlineLevel="0" collapsed="false">
      <c r="A539" s="1" t="n">
        <v>225</v>
      </c>
      <c r="B539" s="61" t="n">
        <v>43343</v>
      </c>
      <c r="C539" s="1" t="s">
        <v>67</v>
      </c>
      <c r="F539" s="1" t="s">
        <v>96</v>
      </c>
      <c r="G539" s="1" t="n">
        <f aca="false">SUM(H539:J539)</f>
        <v>9</v>
      </c>
      <c r="H539" s="1" t="n">
        <v>9</v>
      </c>
      <c r="L539" s="1" t="n">
        <f aca="false">SUM(M539:R539)</f>
        <v>16</v>
      </c>
      <c r="M539" s="1" t="n">
        <v>2</v>
      </c>
      <c r="P539" s="1" t="n">
        <v>14</v>
      </c>
      <c r="X539" s="14" t="n">
        <v>44264.77</v>
      </c>
      <c r="Y539" s="1" t="s">
        <v>320</v>
      </c>
      <c r="AA539" s="1" t="s">
        <v>124</v>
      </c>
    </row>
    <row r="540" customFormat="false" ht="15" hidden="false" customHeight="false" outlineLevel="0" collapsed="false">
      <c r="A540" s="1" t="n">
        <v>226</v>
      </c>
      <c r="B540" s="61" t="n">
        <v>43346</v>
      </c>
      <c r="C540" s="1" t="s">
        <v>66</v>
      </c>
      <c r="F540" s="1" t="s">
        <v>102</v>
      </c>
      <c r="G540" s="1" t="n">
        <f aca="false">SUM(H540:J540)</f>
        <v>14</v>
      </c>
      <c r="H540" s="1" t="n">
        <v>14</v>
      </c>
      <c r="L540" s="1" t="n">
        <f aca="false">SUM(M540:R540)</f>
        <v>32</v>
      </c>
      <c r="M540" s="1" t="n">
        <v>2</v>
      </c>
      <c r="P540" s="1" t="n">
        <v>30</v>
      </c>
      <c r="S540" s="1" t="n">
        <v>2</v>
      </c>
      <c r="X540" s="14" t="n">
        <v>47024.65</v>
      </c>
      <c r="Y540" s="1" t="s">
        <v>319</v>
      </c>
      <c r="AA540" s="1" t="s">
        <v>124</v>
      </c>
    </row>
    <row r="541" customFormat="false" ht="15" hidden="false" customHeight="false" outlineLevel="0" collapsed="false">
      <c r="A541" s="1" t="n">
        <v>227</v>
      </c>
      <c r="B541" s="61" t="n">
        <v>43347</v>
      </c>
      <c r="C541" s="1" t="s">
        <v>67</v>
      </c>
      <c r="D541" s="1" t="s">
        <v>74</v>
      </c>
      <c r="F541" s="1" t="s">
        <v>97</v>
      </c>
      <c r="G541" s="1" t="n">
        <f aca="false">SUM(H541:J541)</f>
        <v>126</v>
      </c>
      <c r="H541" s="1" t="n">
        <v>126</v>
      </c>
      <c r="L541" s="1" t="n">
        <f aca="false">SUM(M541:R541)</f>
        <v>44</v>
      </c>
      <c r="M541" s="1" t="n">
        <v>1</v>
      </c>
      <c r="P541" s="1" t="n">
        <v>43</v>
      </c>
      <c r="S541" s="1" t="n">
        <v>4</v>
      </c>
      <c r="X541" s="14"/>
      <c r="AA541" s="1" t="s">
        <v>123</v>
      </c>
    </row>
    <row r="542" customFormat="false" ht="15" hidden="false" customHeight="false" outlineLevel="0" collapsed="false">
      <c r="A542" s="1" t="n">
        <v>227</v>
      </c>
      <c r="B542" s="61" t="n">
        <v>43347</v>
      </c>
      <c r="C542" s="1" t="s">
        <v>67</v>
      </c>
      <c r="D542" s="1" t="s">
        <v>74</v>
      </c>
      <c r="F542" s="1" t="s">
        <v>87</v>
      </c>
      <c r="G542" s="1" t="n">
        <f aca="false">SUM(H542:J542)</f>
        <v>0</v>
      </c>
      <c r="L542" s="1" t="n">
        <f aca="false">SUM(M542:R542)</f>
        <v>0</v>
      </c>
      <c r="U542" s="1" t="n">
        <v>1</v>
      </c>
      <c r="X542" s="14"/>
      <c r="AA542" s="1" t="s">
        <v>123</v>
      </c>
    </row>
    <row r="543" customFormat="false" ht="15" hidden="false" customHeight="false" outlineLevel="0" collapsed="false">
      <c r="A543" s="1" t="n">
        <v>228</v>
      </c>
      <c r="B543" s="61" t="n">
        <v>43347</v>
      </c>
      <c r="C543" s="1" t="s">
        <v>52</v>
      </c>
      <c r="F543" s="1" t="s">
        <v>97</v>
      </c>
      <c r="G543" s="1" t="n">
        <f aca="false">SUM(H543:J543)</f>
        <v>15</v>
      </c>
      <c r="H543" s="1" t="n">
        <v>15</v>
      </c>
      <c r="L543" s="1" t="n">
        <f aca="false">SUM(M543:R543)</f>
        <v>34</v>
      </c>
      <c r="M543" s="1" t="n">
        <v>1</v>
      </c>
      <c r="P543" s="1" t="n">
        <v>33</v>
      </c>
      <c r="S543" s="1" t="n">
        <v>2</v>
      </c>
      <c r="X543" s="14"/>
      <c r="AA543" s="1" t="s">
        <v>123</v>
      </c>
    </row>
    <row r="544" customFormat="false" ht="15" hidden="false" customHeight="false" outlineLevel="0" collapsed="false">
      <c r="A544" s="1" t="n">
        <v>228</v>
      </c>
      <c r="B544" s="61" t="n">
        <v>43347</v>
      </c>
      <c r="C544" s="1" t="s">
        <v>52</v>
      </c>
      <c r="F544" s="1" t="s">
        <v>87</v>
      </c>
      <c r="G544" s="1" t="n">
        <f aca="false">SUM(H544:J544)</f>
        <v>9</v>
      </c>
      <c r="H544" s="1" t="n">
        <v>9</v>
      </c>
      <c r="L544" s="1" t="n">
        <f aca="false">SUM(M544:R544)</f>
        <v>23</v>
      </c>
      <c r="M544" s="1" t="n">
        <v>1</v>
      </c>
      <c r="P544" s="1" t="n">
        <v>22</v>
      </c>
      <c r="U544" s="1" t="n">
        <v>3</v>
      </c>
      <c r="X544" s="14"/>
      <c r="AA544" s="1" t="s">
        <v>123</v>
      </c>
    </row>
    <row r="545" customFormat="false" ht="15" hidden="false" customHeight="false" outlineLevel="0" collapsed="false">
      <c r="A545" s="1" t="n">
        <v>228</v>
      </c>
      <c r="B545" s="61" t="n">
        <v>43347</v>
      </c>
      <c r="C545" s="1" t="s">
        <v>52</v>
      </c>
      <c r="F545" s="1" t="s">
        <v>158</v>
      </c>
      <c r="G545" s="1" t="n">
        <f aca="false">SUM(H545:J545)</f>
        <v>0</v>
      </c>
      <c r="K545" s="1" t="n">
        <v>1</v>
      </c>
      <c r="L545" s="1" t="n">
        <f aca="false">SUM(M545:R545)</f>
        <v>0</v>
      </c>
      <c r="X545" s="14"/>
      <c r="AA545" s="1" t="s">
        <v>123</v>
      </c>
    </row>
    <row r="546" customFormat="false" ht="15" hidden="false" customHeight="false" outlineLevel="0" collapsed="false">
      <c r="A546" s="1" t="n">
        <v>229</v>
      </c>
      <c r="B546" s="61" t="n">
        <v>43347</v>
      </c>
      <c r="C546" s="1" t="s">
        <v>53</v>
      </c>
      <c r="F546" s="1" t="s">
        <v>97</v>
      </c>
      <c r="G546" s="1" t="n">
        <f aca="false">SUM(H546:J546)</f>
        <v>28</v>
      </c>
      <c r="H546" s="1" t="n">
        <v>28</v>
      </c>
      <c r="L546" s="1" t="n">
        <f aca="false">SUM(M546:R546)</f>
        <v>61</v>
      </c>
      <c r="M546" s="1" t="n">
        <v>1</v>
      </c>
      <c r="P546" s="1" t="n">
        <v>60</v>
      </c>
      <c r="S546" s="1" t="n">
        <v>1</v>
      </c>
      <c r="X546" s="14"/>
      <c r="AA546" s="1" t="s">
        <v>123</v>
      </c>
    </row>
    <row r="547" customFormat="false" ht="15" hidden="false" customHeight="false" outlineLevel="0" collapsed="false">
      <c r="A547" s="1" t="n">
        <v>229</v>
      </c>
      <c r="B547" s="61" t="n">
        <v>43347</v>
      </c>
      <c r="C547" s="1" t="s">
        <v>53</v>
      </c>
      <c r="F547" s="1" t="s">
        <v>115</v>
      </c>
      <c r="G547" s="1" t="n">
        <f aca="false">SUM(H547:J547)</f>
        <v>0</v>
      </c>
      <c r="L547" s="1" t="n">
        <f aca="false">SUM(M547:R547)</f>
        <v>0</v>
      </c>
      <c r="X547" s="14"/>
      <c r="AA547" s="1" t="s">
        <v>123</v>
      </c>
    </row>
    <row r="548" customFormat="false" ht="15" hidden="false" customHeight="false" outlineLevel="0" collapsed="false">
      <c r="A548" s="1" t="n">
        <v>229</v>
      </c>
      <c r="B548" s="61" t="n">
        <v>43347</v>
      </c>
      <c r="C548" s="1" t="s">
        <v>53</v>
      </c>
      <c r="F548" s="1" t="s">
        <v>92</v>
      </c>
      <c r="G548" s="1" t="n">
        <f aca="false">SUM(H548:J548)</f>
        <v>0</v>
      </c>
      <c r="L548" s="1" t="n">
        <f aca="false">SUM(M548:R548)</f>
        <v>0</v>
      </c>
      <c r="U548" s="1" t="n">
        <v>1</v>
      </c>
      <c r="X548" s="14"/>
      <c r="AA548" s="1" t="s">
        <v>123</v>
      </c>
    </row>
    <row r="549" customFormat="false" ht="15" hidden="false" customHeight="false" outlineLevel="0" collapsed="false">
      <c r="A549" s="1" t="n">
        <v>229</v>
      </c>
      <c r="B549" s="61" t="n">
        <v>43347</v>
      </c>
      <c r="C549" s="1" t="s">
        <v>53</v>
      </c>
      <c r="F549" s="1" t="s">
        <v>158</v>
      </c>
      <c r="G549" s="1" t="n">
        <f aca="false">SUM(H549:J549)</f>
        <v>0</v>
      </c>
      <c r="K549" s="1" t="n">
        <v>2</v>
      </c>
      <c r="L549" s="1" t="n">
        <f aca="false">SUM(M549:R549)</f>
        <v>0</v>
      </c>
      <c r="X549" s="14"/>
      <c r="AA549" s="1" t="s">
        <v>123</v>
      </c>
    </row>
    <row r="550" customFormat="false" ht="15" hidden="false" customHeight="false" outlineLevel="0" collapsed="false">
      <c r="A550" s="13" t="n">
        <v>230</v>
      </c>
      <c r="B550" s="61" t="n">
        <v>43348</v>
      </c>
      <c r="C550" s="13" t="s">
        <v>63</v>
      </c>
      <c r="D550" s="13"/>
      <c r="E550" s="13"/>
      <c r="F550" s="13" t="s">
        <v>97</v>
      </c>
      <c r="G550" s="13" t="n">
        <v>35</v>
      </c>
      <c r="H550" s="13" t="n">
        <v>35</v>
      </c>
      <c r="I550" s="13"/>
      <c r="J550" s="13"/>
      <c r="K550" s="13" t="n">
        <v>1</v>
      </c>
      <c r="L550" s="1" t="n">
        <f aca="false">SUM(M550:R550)</f>
        <v>38</v>
      </c>
      <c r="M550" s="13" t="n">
        <v>1</v>
      </c>
      <c r="N550" s="13"/>
      <c r="O550" s="13"/>
      <c r="P550" s="13" t="n">
        <v>37</v>
      </c>
      <c r="Q550" s="13"/>
      <c r="R550" s="13"/>
      <c r="S550" s="13" t="n">
        <v>2</v>
      </c>
      <c r="T550" s="13"/>
      <c r="U550" s="13"/>
      <c r="V550" s="13"/>
      <c r="W550" s="13"/>
      <c r="X550" s="14" t="n">
        <v>109996.57</v>
      </c>
      <c r="Y550" s="13" t="s">
        <v>321</v>
      </c>
      <c r="Z550" s="13"/>
      <c r="AA550" s="13" t="s">
        <v>125</v>
      </c>
      <c r="AB550" s="13"/>
    </row>
    <row r="551" customFormat="false" ht="15" hidden="false" customHeight="false" outlineLevel="0" collapsed="false">
      <c r="A551" s="13" t="n">
        <v>230</v>
      </c>
      <c r="B551" s="61" t="n">
        <v>43348</v>
      </c>
      <c r="C551" s="13" t="s">
        <v>63</v>
      </c>
      <c r="D551" s="13"/>
      <c r="E551" s="13"/>
      <c r="F551" s="13" t="s">
        <v>98</v>
      </c>
      <c r="G551" s="13" t="n">
        <v>2</v>
      </c>
      <c r="H551" s="13" t="n">
        <v>2</v>
      </c>
      <c r="I551" s="13"/>
      <c r="J551" s="13"/>
      <c r="K551" s="13"/>
      <c r="L551" s="1" t="n">
        <f aca="false">SUM(M551:R551)</f>
        <v>0</v>
      </c>
      <c r="M551" s="13"/>
      <c r="N551" s="13"/>
      <c r="O551" s="13"/>
      <c r="P551" s="13"/>
      <c r="Q551" s="13"/>
      <c r="R551" s="13"/>
      <c r="S551" s="13"/>
      <c r="T551" s="13"/>
      <c r="U551" s="13"/>
      <c r="V551" s="13"/>
      <c r="W551" s="13"/>
      <c r="X551" s="14"/>
      <c r="Y551" s="13" t="s">
        <v>321</v>
      </c>
      <c r="Z551" s="13"/>
      <c r="AA551" s="13" t="s">
        <v>125</v>
      </c>
      <c r="AB551" s="13"/>
    </row>
    <row r="552" customFormat="false" ht="15" hidden="false" customHeight="false" outlineLevel="0" collapsed="false">
      <c r="A552" s="13" t="n">
        <v>230</v>
      </c>
      <c r="B552" s="61" t="n">
        <v>43348</v>
      </c>
      <c r="C552" s="13" t="s">
        <v>63</v>
      </c>
      <c r="D552" s="13"/>
      <c r="E552" s="13"/>
      <c r="F552" s="13" t="s">
        <v>63</v>
      </c>
      <c r="G552" s="13"/>
      <c r="H552" s="13"/>
      <c r="I552" s="13"/>
      <c r="J552" s="13"/>
      <c r="K552" s="13"/>
      <c r="L552" s="1" t="n">
        <f aca="false">SUM(M552:R552)</f>
        <v>0</v>
      </c>
      <c r="M552" s="13"/>
      <c r="N552" s="13"/>
      <c r="O552" s="13"/>
      <c r="P552" s="13"/>
      <c r="Q552" s="13"/>
      <c r="R552" s="13"/>
      <c r="S552" s="13"/>
      <c r="T552" s="13"/>
      <c r="U552" s="13"/>
      <c r="V552" s="13"/>
      <c r="W552" s="13"/>
      <c r="X552" s="14"/>
      <c r="Y552" s="13" t="s">
        <v>321</v>
      </c>
      <c r="Z552" s="13"/>
      <c r="AA552" s="13" t="s">
        <v>125</v>
      </c>
      <c r="AB552" s="13"/>
    </row>
    <row r="553" customFormat="false" ht="15" hidden="false" customHeight="false" outlineLevel="0" collapsed="false">
      <c r="A553" s="13" t="n">
        <v>230</v>
      </c>
      <c r="B553" s="61" t="n">
        <v>43348</v>
      </c>
      <c r="C553" s="13" t="s">
        <v>63</v>
      </c>
      <c r="D553" s="13"/>
      <c r="E553" s="13"/>
      <c r="F553" s="13" t="s">
        <v>87</v>
      </c>
      <c r="G553" s="13"/>
      <c r="H553" s="13"/>
      <c r="I553" s="13"/>
      <c r="J553" s="13"/>
      <c r="K553" s="13"/>
      <c r="L553" s="1" t="n">
        <f aca="false">SUM(M553:R553)</f>
        <v>0</v>
      </c>
      <c r="M553" s="13"/>
      <c r="N553" s="13"/>
      <c r="O553" s="13"/>
      <c r="P553" s="13"/>
      <c r="Q553" s="13"/>
      <c r="R553" s="13"/>
      <c r="S553" s="13"/>
      <c r="T553" s="13"/>
      <c r="U553" s="13" t="n">
        <v>1</v>
      </c>
      <c r="V553" s="13"/>
      <c r="W553" s="13"/>
      <c r="X553" s="14"/>
      <c r="Y553" s="13" t="s">
        <v>321</v>
      </c>
      <c r="Z553" s="13"/>
      <c r="AA553" s="13" t="s">
        <v>125</v>
      </c>
      <c r="AB553" s="13"/>
    </row>
    <row r="554" customFormat="false" ht="15" hidden="false" customHeight="false" outlineLevel="0" collapsed="false">
      <c r="A554" s="1" t="n">
        <v>231</v>
      </c>
      <c r="B554" s="61" t="n">
        <v>43353</v>
      </c>
      <c r="C554" s="1" t="s">
        <v>66</v>
      </c>
      <c r="F554" s="1" t="s">
        <v>102</v>
      </c>
      <c r="G554" s="1" t="n">
        <f aca="false">SUM(H554:J554)</f>
        <v>14</v>
      </c>
      <c r="H554" s="1" t="n">
        <v>14</v>
      </c>
      <c r="L554" s="1" t="n">
        <f aca="false">SUM(M554:R554)</f>
        <v>33</v>
      </c>
      <c r="M554" s="1" t="n">
        <v>1</v>
      </c>
      <c r="P554" s="1" t="n">
        <v>32</v>
      </c>
      <c r="S554" s="1" t="n">
        <v>2</v>
      </c>
      <c r="X554" s="14" t="n">
        <v>55550</v>
      </c>
      <c r="Y554" s="1" t="s">
        <v>322</v>
      </c>
      <c r="AA554" s="1" t="s">
        <v>124</v>
      </c>
    </row>
    <row r="555" customFormat="false" ht="15" hidden="false" customHeight="false" outlineLevel="0" collapsed="false">
      <c r="A555" s="1" t="n">
        <v>232</v>
      </c>
      <c r="B555" s="61" t="n">
        <v>43354</v>
      </c>
      <c r="C555" s="1" t="s">
        <v>49</v>
      </c>
      <c r="F555" s="1" t="s">
        <v>97</v>
      </c>
      <c r="G555" s="1" t="n">
        <f aca="false">SUM(H555:J555)</f>
        <v>17</v>
      </c>
      <c r="H555" s="1" t="n">
        <v>17</v>
      </c>
      <c r="L555" s="1" t="n">
        <f aca="false">SUM(M555:R555)</f>
        <v>52</v>
      </c>
      <c r="M555" s="1" t="n">
        <v>1</v>
      </c>
      <c r="P555" s="1" t="n">
        <v>51</v>
      </c>
      <c r="S555" s="1" t="n">
        <v>1</v>
      </c>
      <c r="X555" s="14"/>
      <c r="AA555" s="1" t="s">
        <v>123</v>
      </c>
    </row>
    <row r="556" customFormat="false" ht="15" hidden="false" customHeight="false" outlineLevel="0" collapsed="false">
      <c r="A556" s="1" t="n">
        <v>232</v>
      </c>
      <c r="B556" s="61" t="n">
        <v>43354</v>
      </c>
      <c r="C556" s="1" t="s">
        <v>49</v>
      </c>
      <c r="F556" s="1" t="s">
        <v>87</v>
      </c>
      <c r="G556" s="1" t="n">
        <f aca="false">SUM(H556:J556)</f>
        <v>0</v>
      </c>
      <c r="L556" s="1" t="n">
        <f aca="false">SUM(M556:R556)</f>
        <v>0</v>
      </c>
      <c r="U556" s="1" t="n">
        <v>1</v>
      </c>
      <c r="X556" s="14"/>
      <c r="AA556" s="1" t="s">
        <v>123</v>
      </c>
    </row>
    <row r="557" customFormat="false" ht="15" hidden="false" customHeight="false" outlineLevel="0" collapsed="false">
      <c r="A557" s="1" t="n">
        <v>233</v>
      </c>
      <c r="B557" s="61" t="n">
        <v>43354</v>
      </c>
      <c r="C557" s="1" t="s">
        <v>67</v>
      </c>
      <c r="D557" s="1" t="s">
        <v>54</v>
      </c>
      <c r="F557" s="1" t="s">
        <v>114</v>
      </c>
      <c r="G557" s="1" t="n">
        <f aca="false">SUM(H557:J557)</f>
        <v>10</v>
      </c>
      <c r="H557" s="1" t="n">
        <v>5</v>
      </c>
      <c r="I557" s="1" t="n">
        <v>5</v>
      </c>
      <c r="K557" s="1" t="n">
        <v>1</v>
      </c>
      <c r="L557" s="1" t="n">
        <f aca="false">SUM(M557:R557)</f>
        <v>29</v>
      </c>
      <c r="M557" s="1" t="n">
        <v>1</v>
      </c>
      <c r="P557" s="1" t="n">
        <v>28</v>
      </c>
      <c r="S557" s="1" t="n">
        <v>2</v>
      </c>
      <c r="U557" s="1" t="n">
        <v>2</v>
      </c>
      <c r="X557" s="14" t="n">
        <v>112842.58</v>
      </c>
      <c r="Y557" s="1" t="s">
        <v>323</v>
      </c>
      <c r="AA557" s="1" t="s">
        <v>124</v>
      </c>
    </row>
    <row r="558" customFormat="false" ht="15" hidden="false" customHeight="false" outlineLevel="0" collapsed="false">
      <c r="A558" s="13" t="n">
        <v>234</v>
      </c>
      <c r="B558" s="61" t="n">
        <v>43354</v>
      </c>
      <c r="C558" s="13" t="s">
        <v>63</v>
      </c>
      <c r="D558" s="13"/>
      <c r="E558" s="13"/>
      <c r="F558" s="13" t="s">
        <v>97</v>
      </c>
      <c r="G558" s="13" t="n">
        <v>65</v>
      </c>
      <c r="H558" s="1" t="n">
        <v>65</v>
      </c>
      <c r="I558" s="13"/>
      <c r="J558" s="13"/>
      <c r="K558" s="13" t="n">
        <v>1</v>
      </c>
      <c r="L558" s="1" t="n">
        <f aca="false">SUM(M558:R558)</f>
        <v>42</v>
      </c>
      <c r="M558" s="1" t="n">
        <v>2</v>
      </c>
      <c r="N558" s="13"/>
      <c r="O558" s="13"/>
      <c r="P558" s="1" t="n">
        <v>40</v>
      </c>
      <c r="Q558" s="13"/>
      <c r="R558" s="13"/>
      <c r="S558" s="1" t="n">
        <v>2</v>
      </c>
      <c r="T558" s="13"/>
      <c r="U558" s="13"/>
      <c r="V558" s="13"/>
      <c r="W558" s="13"/>
      <c r="X558" s="14" t="n">
        <v>166105.89</v>
      </c>
      <c r="Y558" s="1" t="s">
        <v>324</v>
      </c>
      <c r="Z558" s="13"/>
      <c r="AA558" s="13" t="s">
        <v>125</v>
      </c>
      <c r="AB558" s="13"/>
    </row>
    <row r="559" customFormat="false" ht="15" hidden="false" customHeight="false" outlineLevel="0" collapsed="false">
      <c r="A559" s="13" t="n">
        <v>234</v>
      </c>
      <c r="B559" s="61" t="n">
        <v>43354</v>
      </c>
      <c r="C559" s="13" t="s">
        <v>63</v>
      </c>
      <c r="D559" s="13"/>
      <c r="E559" s="13"/>
      <c r="F559" s="13" t="s">
        <v>116</v>
      </c>
      <c r="G559" s="13" t="n">
        <v>5</v>
      </c>
      <c r="H559" s="1" t="n">
        <v>5</v>
      </c>
      <c r="I559" s="13"/>
      <c r="J559" s="13"/>
      <c r="K559" s="13"/>
      <c r="L559" s="1" t="n">
        <f aca="false">SUM(M559:R559)</f>
        <v>0</v>
      </c>
      <c r="M559" s="13"/>
      <c r="N559" s="13"/>
      <c r="O559" s="13"/>
      <c r="P559" s="13"/>
      <c r="Q559" s="13"/>
      <c r="R559" s="13"/>
      <c r="S559" s="13"/>
      <c r="T559" s="13"/>
      <c r="U559" s="13"/>
      <c r="V559" s="13"/>
      <c r="W559" s="13"/>
      <c r="X559" s="14"/>
      <c r="Y559" s="1" t="s">
        <v>324</v>
      </c>
      <c r="Z559" s="13"/>
      <c r="AA559" s="13" t="s">
        <v>125</v>
      </c>
      <c r="AB559" s="13"/>
    </row>
    <row r="560" customFormat="false" ht="15" hidden="false" customHeight="false" outlineLevel="0" collapsed="false">
      <c r="A560" s="13" t="n">
        <v>234</v>
      </c>
      <c r="B560" s="61" t="n">
        <v>43354</v>
      </c>
      <c r="C560" s="13" t="s">
        <v>63</v>
      </c>
      <c r="D560" s="13"/>
      <c r="E560" s="13"/>
      <c r="F560" s="13" t="s">
        <v>115</v>
      </c>
      <c r="G560" s="13" t="n">
        <v>2</v>
      </c>
      <c r="H560" s="1" t="n">
        <v>2</v>
      </c>
      <c r="I560" s="13"/>
      <c r="J560" s="13"/>
      <c r="K560" s="13"/>
      <c r="L560" s="1" t="n">
        <f aca="false">SUM(M560:R560)</f>
        <v>0</v>
      </c>
      <c r="M560" s="13"/>
      <c r="N560" s="13"/>
      <c r="O560" s="13"/>
      <c r="P560" s="13"/>
      <c r="Q560" s="13"/>
      <c r="R560" s="13"/>
      <c r="S560" s="13"/>
      <c r="T560" s="13"/>
      <c r="U560" s="13"/>
      <c r="V560" s="13"/>
      <c r="W560" s="13"/>
      <c r="X560" s="14"/>
      <c r="Y560" s="1" t="s">
        <v>324</v>
      </c>
      <c r="Z560" s="13"/>
      <c r="AA560" s="13" t="s">
        <v>125</v>
      </c>
      <c r="AB560" s="13"/>
    </row>
    <row r="561" customFormat="false" ht="15" hidden="false" customHeight="false" outlineLevel="0" collapsed="false">
      <c r="A561" s="13" t="n">
        <v>234</v>
      </c>
      <c r="B561" s="61" t="n">
        <v>43354</v>
      </c>
      <c r="C561" s="13" t="s">
        <v>63</v>
      </c>
      <c r="D561" s="13"/>
      <c r="E561" s="13"/>
      <c r="F561" s="13" t="s">
        <v>63</v>
      </c>
      <c r="G561" s="13"/>
      <c r="I561" s="13"/>
      <c r="J561" s="13"/>
      <c r="K561" s="13"/>
      <c r="L561" s="1" t="n">
        <f aca="false">SUM(M561:R561)</f>
        <v>0</v>
      </c>
      <c r="M561" s="13"/>
      <c r="N561" s="13"/>
      <c r="O561" s="13"/>
      <c r="P561" s="13"/>
      <c r="Q561" s="13"/>
      <c r="R561" s="13"/>
      <c r="S561" s="13"/>
      <c r="T561" s="13"/>
      <c r="U561" s="13"/>
      <c r="V561" s="13"/>
      <c r="W561" s="13"/>
      <c r="X561" s="14"/>
      <c r="Y561" s="1" t="s">
        <v>324</v>
      </c>
      <c r="Z561" s="13"/>
      <c r="AA561" s="13" t="s">
        <v>125</v>
      </c>
      <c r="AB561" s="13"/>
    </row>
    <row r="562" customFormat="false" ht="15" hidden="false" customHeight="false" outlineLevel="0" collapsed="false">
      <c r="A562" s="13" t="n">
        <v>234</v>
      </c>
      <c r="B562" s="61" t="n">
        <v>43354</v>
      </c>
      <c r="C562" s="13" t="s">
        <v>63</v>
      </c>
      <c r="D562" s="13"/>
      <c r="E562" s="13"/>
      <c r="F562" s="13" t="s">
        <v>107</v>
      </c>
      <c r="G562" s="13"/>
      <c r="H562" s="13"/>
      <c r="I562" s="13"/>
      <c r="J562" s="13"/>
      <c r="K562" s="13"/>
      <c r="L562" s="1" t="n">
        <f aca="false">SUM(M562:R562)</f>
        <v>0</v>
      </c>
      <c r="M562" s="13"/>
      <c r="N562" s="13"/>
      <c r="O562" s="13"/>
      <c r="P562" s="13"/>
      <c r="Q562" s="13"/>
      <c r="R562" s="13"/>
      <c r="S562" s="13"/>
      <c r="T562" s="13"/>
      <c r="U562" s="13" t="n">
        <v>1</v>
      </c>
      <c r="V562" s="13"/>
      <c r="W562" s="13"/>
      <c r="X562" s="14"/>
      <c r="Y562" s="1" t="s">
        <v>324</v>
      </c>
      <c r="Z562" s="13"/>
      <c r="AA562" s="13" t="s">
        <v>125</v>
      </c>
      <c r="AB562" s="13"/>
    </row>
    <row r="563" customFormat="false" ht="15" hidden="false" customHeight="false" outlineLevel="0" collapsed="false">
      <c r="A563" s="13" t="n">
        <v>235</v>
      </c>
      <c r="B563" s="61" t="n">
        <v>43355</v>
      </c>
      <c r="C563" s="13" t="s">
        <v>67</v>
      </c>
      <c r="D563" s="13"/>
      <c r="E563" s="13"/>
      <c r="F563" s="13" t="s">
        <v>96</v>
      </c>
      <c r="G563" s="13" t="n">
        <v>22</v>
      </c>
      <c r="H563" s="1" t="n">
        <v>22</v>
      </c>
      <c r="I563" s="13"/>
      <c r="J563" s="13"/>
      <c r="K563" s="13"/>
      <c r="L563" s="1" t="n">
        <f aca="false">SUM(M563:R563)</f>
        <v>35</v>
      </c>
      <c r="M563" s="13" t="n">
        <v>1</v>
      </c>
      <c r="N563" s="13"/>
      <c r="O563" s="13"/>
      <c r="P563" s="13" t="n">
        <v>34</v>
      </c>
      <c r="Q563" s="13"/>
      <c r="R563" s="13"/>
      <c r="S563" s="13" t="n">
        <v>2</v>
      </c>
      <c r="T563" s="13" t="n">
        <v>2</v>
      </c>
      <c r="U563" s="13"/>
      <c r="V563" s="13"/>
      <c r="W563" s="13"/>
      <c r="X563" s="14" t="n">
        <v>44224.98</v>
      </c>
      <c r="Y563" s="1" t="s">
        <v>325</v>
      </c>
      <c r="Z563" s="13"/>
      <c r="AA563" s="13" t="s">
        <v>125</v>
      </c>
      <c r="AB563" s="13"/>
    </row>
    <row r="564" customFormat="false" ht="15" hidden="false" customHeight="false" outlineLevel="0" collapsed="false">
      <c r="A564" s="13" t="n">
        <v>235</v>
      </c>
      <c r="B564" s="61" t="n">
        <v>43355</v>
      </c>
      <c r="C564" s="13" t="s">
        <v>67</v>
      </c>
      <c r="D564" s="13"/>
      <c r="E564" s="13"/>
      <c r="F564" s="13" t="s">
        <v>88</v>
      </c>
      <c r="G564" s="13" t="n">
        <v>6</v>
      </c>
      <c r="H564" s="1" t="n">
        <v>6</v>
      </c>
      <c r="I564" s="13"/>
      <c r="J564" s="13"/>
      <c r="K564" s="13"/>
      <c r="L564" s="1" t="n">
        <f aca="false">SUM(M564:R564)</f>
        <v>0</v>
      </c>
      <c r="M564" s="13"/>
      <c r="N564" s="13"/>
      <c r="O564" s="13"/>
      <c r="P564" s="13"/>
      <c r="Q564" s="13"/>
      <c r="R564" s="13"/>
      <c r="S564" s="13"/>
      <c r="T564" s="13"/>
      <c r="U564" s="13"/>
      <c r="V564" s="13"/>
      <c r="W564" s="13"/>
      <c r="X564" s="14"/>
      <c r="Y564" s="1" t="s">
        <v>325</v>
      </c>
      <c r="Z564" s="13"/>
      <c r="AA564" s="13" t="s">
        <v>125</v>
      </c>
      <c r="AB564" s="13"/>
    </row>
    <row r="565" customFormat="false" ht="15" hidden="false" customHeight="false" outlineLevel="0" collapsed="false">
      <c r="A565" s="13" t="n">
        <v>235</v>
      </c>
      <c r="B565" s="61" t="n">
        <v>43355</v>
      </c>
      <c r="C565" s="13" t="s">
        <v>67</v>
      </c>
      <c r="D565" s="13"/>
      <c r="E565" s="13"/>
      <c r="F565" s="13" t="s">
        <v>67</v>
      </c>
      <c r="G565" s="13"/>
      <c r="I565" s="13"/>
      <c r="J565" s="13"/>
      <c r="K565" s="13"/>
      <c r="L565" s="1" t="n">
        <f aca="false">SUM(M565:R565)</f>
        <v>0</v>
      </c>
      <c r="M565" s="13"/>
      <c r="N565" s="13"/>
      <c r="O565" s="13"/>
      <c r="P565" s="13"/>
      <c r="Q565" s="13"/>
      <c r="R565" s="13"/>
      <c r="S565" s="13"/>
      <c r="T565" s="13"/>
      <c r="U565" s="13"/>
      <c r="V565" s="13"/>
      <c r="W565" s="13"/>
      <c r="X565" s="14"/>
      <c r="Y565" s="1" t="s">
        <v>325</v>
      </c>
      <c r="Z565" s="13"/>
      <c r="AA565" s="13" t="s">
        <v>125</v>
      </c>
      <c r="AB565" s="13"/>
    </row>
    <row r="566" customFormat="false" ht="15" hidden="false" customHeight="false" outlineLevel="0" collapsed="false">
      <c r="A566" s="13" t="n">
        <v>235</v>
      </c>
      <c r="B566" s="61" t="n">
        <v>43355</v>
      </c>
      <c r="C566" s="13" t="s">
        <v>67</v>
      </c>
      <c r="D566" s="13"/>
      <c r="E566" s="13"/>
      <c r="F566" s="13" t="s">
        <v>87</v>
      </c>
      <c r="G566" s="13"/>
      <c r="H566" s="13"/>
      <c r="I566" s="13"/>
      <c r="J566" s="13"/>
      <c r="K566" s="13"/>
      <c r="L566" s="1" t="n">
        <f aca="false">SUM(M566:R566)</f>
        <v>0</v>
      </c>
      <c r="M566" s="13"/>
      <c r="N566" s="13"/>
      <c r="O566" s="13"/>
      <c r="P566" s="13"/>
      <c r="Q566" s="13"/>
      <c r="R566" s="13"/>
      <c r="S566" s="13"/>
      <c r="T566" s="13"/>
      <c r="U566" s="13" t="n">
        <v>1</v>
      </c>
      <c r="V566" s="13"/>
      <c r="W566" s="13"/>
      <c r="X566" s="14"/>
      <c r="Y566" s="1" t="s">
        <v>325</v>
      </c>
      <c r="Z566" s="13"/>
      <c r="AA566" s="13" t="s">
        <v>125</v>
      </c>
      <c r="AB566" s="13"/>
    </row>
    <row r="567" customFormat="false" ht="15" hidden="false" customHeight="false" outlineLevel="0" collapsed="false">
      <c r="A567" s="1" t="n">
        <v>236</v>
      </c>
      <c r="B567" s="61" t="n">
        <v>43355</v>
      </c>
      <c r="C567" s="1" t="s">
        <v>67</v>
      </c>
      <c r="D567" s="1" t="s">
        <v>69</v>
      </c>
      <c r="F567" s="1" t="s">
        <v>97</v>
      </c>
      <c r="G567" s="1" t="n">
        <f aca="false">SUM(H567:J567)</f>
        <v>96</v>
      </c>
      <c r="H567" s="1" t="n">
        <v>44</v>
      </c>
      <c r="I567" s="1" t="n">
        <v>52</v>
      </c>
      <c r="K567" s="1" t="n">
        <v>1</v>
      </c>
      <c r="L567" s="1" t="n">
        <f aca="false">SUM(M567:R567)</f>
        <v>42</v>
      </c>
      <c r="M567" s="1" t="n">
        <v>1</v>
      </c>
      <c r="P567" s="1" t="n">
        <v>41</v>
      </c>
      <c r="S567" s="1" t="n">
        <v>2</v>
      </c>
      <c r="X567" s="14" t="n">
        <v>79359.68</v>
      </c>
      <c r="Y567" s="1" t="s">
        <v>326</v>
      </c>
      <c r="AA567" s="1" t="s">
        <v>124</v>
      </c>
    </row>
    <row r="568" customFormat="false" ht="15" hidden="false" customHeight="false" outlineLevel="0" collapsed="false">
      <c r="A568" s="1" t="n">
        <v>237</v>
      </c>
      <c r="B568" s="61" t="n">
        <v>43355</v>
      </c>
      <c r="C568" s="1" t="s">
        <v>66</v>
      </c>
      <c r="F568" s="1" t="s">
        <v>97</v>
      </c>
      <c r="G568" s="1" t="n">
        <f aca="false">SUM(H568:J568)</f>
        <v>17</v>
      </c>
      <c r="H568" s="1" t="n">
        <v>17</v>
      </c>
      <c r="L568" s="1" t="n">
        <f aca="false">SUM(M568:R568)</f>
        <v>66</v>
      </c>
      <c r="M568" s="1" t="n">
        <v>1</v>
      </c>
      <c r="P568" s="1" t="n">
        <v>65</v>
      </c>
      <c r="S568" s="1" t="n">
        <v>2</v>
      </c>
      <c r="X568" s="14" t="n">
        <v>97265.24</v>
      </c>
      <c r="Y568" s="1" t="s">
        <v>327</v>
      </c>
      <c r="AA568" s="1" t="s">
        <v>124</v>
      </c>
    </row>
    <row r="569" customFormat="false" ht="15" hidden="false" customHeight="false" outlineLevel="0" collapsed="false">
      <c r="A569" s="1" t="n">
        <v>238</v>
      </c>
      <c r="B569" s="61" t="n">
        <v>43356</v>
      </c>
      <c r="C569" s="1" t="s">
        <v>53</v>
      </c>
      <c r="F569" s="1" t="s">
        <v>87</v>
      </c>
      <c r="G569" s="1" t="n">
        <f aca="false">SUM(H569:J569)</f>
        <v>16</v>
      </c>
      <c r="H569" s="1" t="n">
        <v>16</v>
      </c>
      <c r="L569" s="1" t="n">
        <f aca="false">SUM(M569:R569)</f>
        <v>53</v>
      </c>
      <c r="M569" s="1" t="n">
        <v>2</v>
      </c>
      <c r="P569" s="1" t="n">
        <v>51</v>
      </c>
      <c r="S569" s="1" t="n">
        <v>3</v>
      </c>
      <c r="X569" s="14"/>
      <c r="AA569" s="1" t="s">
        <v>123</v>
      </c>
    </row>
    <row r="570" customFormat="false" ht="15" hidden="false" customHeight="false" outlineLevel="0" collapsed="false">
      <c r="A570" s="1" t="n">
        <v>238</v>
      </c>
      <c r="B570" s="61" t="n">
        <v>43356</v>
      </c>
      <c r="C570" s="1" t="s">
        <v>53</v>
      </c>
      <c r="F570" s="1" t="s">
        <v>99</v>
      </c>
      <c r="G570" s="1" t="n">
        <f aca="false">SUM(H570:J570)</f>
        <v>2</v>
      </c>
      <c r="H570" s="1" t="n">
        <v>2</v>
      </c>
      <c r="L570" s="1" t="n">
        <f aca="false">SUM(M570:R570)</f>
        <v>4</v>
      </c>
      <c r="M570" s="1" t="n">
        <v>1</v>
      </c>
      <c r="P570" s="1" t="n">
        <v>3</v>
      </c>
      <c r="X570" s="14" t="n">
        <v>1567.07</v>
      </c>
      <c r="AA570" s="1" t="s">
        <v>123</v>
      </c>
    </row>
    <row r="571" customFormat="false" ht="15" hidden="false" customHeight="false" outlineLevel="0" collapsed="false">
      <c r="A571" s="1" t="n">
        <v>239</v>
      </c>
      <c r="B571" s="61" t="n">
        <v>43360</v>
      </c>
      <c r="C571" s="1" t="s">
        <v>66</v>
      </c>
      <c r="F571" s="1" t="s">
        <v>102</v>
      </c>
      <c r="G571" s="1" t="n">
        <f aca="false">SUM(H571:J571)</f>
        <v>40</v>
      </c>
      <c r="H571" s="1" t="n">
        <v>40</v>
      </c>
      <c r="L571" s="1" t="n">
        <f aca="false">SUM(M571:R571)</f>
        <v>83</v>
      </c>
      <c r="M571" s="1" t="n">
        <v>1</v>
      </c>
      <c r="P571" s="1" t="n">
        <v>82</v>
      </c>
      <c r="S571" s="1" t="n">
        <v>2</v>
      </c>
      <c r="X571" s="14" t="n">
        <v>59799.75</v>
      </c>
      <c r="Y571" s="1" t="s">
        <v>328</v>
      </c>
      <c r="AA571" s="1" t="s">
        <v>124</v>
      </c>
    </row>
    <row r="572" customFormat="false" ht="15" hidden="false" customHeight="false" outlineLevel="0" collapsed="false">
      <c r="A572" s="1" t="n">
        <v>240</v>
      </c>
      <c r="B572" s="61" t="n">
        <v>43361</v>
      </c>
      <c r="C572" s="1" t="s">
        <v>56</v>
      </c>
      <c r="F572" s="1" t="s">
        <v>97</v>
      </c>
      <c r="G572" s="1" t="n">
        <f aca="false">SUM(H572:J572)</f>
        <v>13</v>
      </c>
      <c r="H572" s="1" t="n">
        <v>13</v>
      </c>
      <c r="L572" s="1" t="n">
        <f aca="false">SUM(M572:R572)</f>
        <v>43</v>
      </c>
      <c r="M572" s="1" t="n">
        <v>1</v>
      </c>
      <c r="P572" s="1" t="n">
        <v>42</v>
      </c>
      <c r="S572" s="1" t="n">
        <v>1</v>
      </c>
      <c r="X572" s="14"/>
      <c r="AA572" s="1" t="s">
        <v>123</v>
      </c>
    </row>
    <row r="573" customFormat="false" ht="15" hidden="false" customHeight="false" outlineLevel="0" collapsed="false">
      <c r="A573" s="1" t="n">
        <v>240</v>
      </c>
      <c r="B573" s="61" t="n">
        <v>43361</v>
      </c>
      <c r="C573" s="1" t="s">
        <v>56</v>
      </c>
      <c r="F573" s="1" t="s">
        <v>107</v>
      </c>
      <c r="G573" s="1" t="n">
        <f aca="false">SUM(H573:J573)</f>
        <v>0</v>
      </c>
      <c r="L573" s="1" t="n">
        <f aca="false">SUM(M573:R573)</f>
        <v>0</v>
      </c>
      <c r="U573" s="1" t="n">
        <v>1</v>
      </c>
      <c r="X573" s="14"/>
      <c r="AA573" s="1" t="s">
        <v>123</v>
      </c>
    </row>
    <row r="574" customFormat="false" ht="15" hidden="false" customHeight="false" outlineLevel="0" collapsed="false">
      <c r="A574" s="1" t="n">
        <v>240</v>
      </c>
      <c r="B574" s="61" t="n">
        <v>43361</v>
      </c>
      <c r="C574" s="1" t="s">
        <v>56</v>
      </c>
      <c r="F574" s="1" t="s">
        <v>105</v>
      </c>
      <c r="G574" s="1" t="n">
        <f aca="false">SUM(H574:J574)</f>
        <v>0</v>
      </c>
      <c r="L574" s="1" t="n">
        <f aca="false">SUM(M574:R574)</f>
        <v>0</v>
      </c>
      <c r="U574" s="1" t="n">
        <v>1</v>
      </c>
      <c r="X574" s="14"/>
      <c r="AA574" s="1" t="s">
        <v>123</v>
      </c>
    </row>
    <row r="575" customFormat="false" ht="15" hidden="false" customHeight="false" outlineLevel="0" collapsed="false">
      <c r="A575" s="1" t="n">
        <v>240</v>
      </c>
      <c r="B575" s="61" t="n">
        <v>43361</v>
      </c>
      <c r="C575" s="1" t="s">
        <v>56</v>
      </c>
      <c r="F575" s="1" t="s">
        <v>158</v>
      </c>
      <c r="G575" s="1" t="n">
        <f aca="false">SUM(H575:J575)</f>
        <v>0</v>
      </c>
      <c r="K575" s="1" t="n">
        <v>1</v>
      </c>
      <c r="L575" s="1" t="n">
        <f aca="false">SUM(M575:R575)</f>
        <v>0</v>
      </c>
      <c r="X575" s="14"/>
      <c r="AA575" s="1" t="s">
        <v>123</v>
      </c>
    </row>
    <row r="576" customFormat="false" ht="15" hidden="false" customHeight="false" outlineLevel="0" collapsed="false">
      <c r="A576" s="1" t="n">
        <v>241</v>
      </c>
      <c r="B576" s="61" t="n">
        <v>43361</v>
      </c>
      <c r="C576" s="1" t="s">
        <v>68</v>
      </c>
      <c r="D576" s="1" t="s">
        <v>70</v>
      </c>
      <c r="F576" s="1" t="s">
        <v>97</v>
      </c>
      <c r="G576" s="1" t="n">
        <f aca="false">SUM(H576:J576)</f>
        <v>92</v>
      </c>
      <c r="H576" s="1" t="n">
        <v>92</v>
      </c>
      <c r="L576" s="1" t="n">
        <f aca="false">SUM(M576:R576)</f>
        <v>26</v>
      </c>
      <c r="M576" s="1" t="n">
        <v>1</v>
      </c>
      <c r="P576" s="1" t="n">
        <v>25</v>
      </c>
      <c r="S576" s="1" t="n">
        <v>2</v>
      </c>
      <c r="X576" s="14"/>
      <c r="AA576" s="1" t="s">
        <v>123</v>
      </c>
    </row>
    <row r="577" customFormat="false" ht="15" hidden="false" customHeight="false" outlineLevel="0" collapsed="false">
      <c r="A577" s="1" t="n">
        <v>241</v>
      </c>
      <c r="B577" s="61" t="n">
        <v>43361</v>
      </c>
      <c r="C577" s="1" t="s">
        <v>68</v>
      </c>
      <c r="D577" s="1" t="s">
        <v>70</v>
      </c>
      <c r="F577" s="1" t="s">
        <v>87</v>
      </c>
      <c r="G577" s="1" t="n">
        <f aca="false">SUM(H577:J577)</f>
        <v>0</v>
      </c>
      <c r="L577" s="1" t="n">
        <f aca="false">SUM(M577:R577)</f>
        <v>0</v>
      </c>
      <c r="U577" s="1" t="n">
        <v>1</v>
      </c>
      <c r="X577" s="14"/>
      <c r="AA577" s="1" t="s">
        <v>123</v>
      </c>
    </row>
    <row r="578" customFormat="false" ht="15" hidden="false" customHeight="false" outlineLevel="0" collapsed="false">
      <c r="A578" s="1" t="n">
        <v>241</v>
      </c>
      <c r="B578" s="61" t="n">
        <v>43361</v>
      </c>
      <c r="C578" s="1" t="s">
        <v>68</v>
      </c>
      <c r="D578" s="1" t="s">
        <v>70</v>
      </c>
      <c r="F578" s="1" t="s">
        <v>158</v>
      </c>
      <c r="G578" s="1" t="n">
        <f aca="false">SUM(H578:J578)</f>
        <v>0</v>
      </c>
      <c r="K578" s="1" t="n">
        <v>1</v>
      </c>
      <c r="L578" s="1" t="n">
        <f aca="false">SUM(M578:R578)</f>
        <v>0</v>
      </c>
      <c r="X578" s="14"/>
      <c r="AA578" s="1" t="s">
        <v>123</v>
      </c>
    </row>
    <row r="579" customFormat="false" ht="15" hidden="false" customHeight="false" outlineLevel="0" collapsed="false">
      <c r="A579" s="13" t="n">
        <v>242</v>
      </c>
      <c r="B579" s="61" t="n">
        <v>43362</v>
      </c>
      <c r="C579" s="13" t="s">
        <v>67</v>
      </c>
      <c r="D579" s="13"/>
      <c r="E579" s="13"/>
      <c r="F579" s="13" t="s">
        <v>96</v>
      </c>
      <c r="G579" s="13" t="n">
        <v>16</v>
      </c>
      <c r="H579" s="13" t="n">
        <v>16</v>
      </c>
      <c r="I579" s="13"/>
      <c r="J579" s="13"/>
      <c r="K579" s="13" t="n">
        <v>1</v>
      </c>
      <c r="L579" s="1" t="n">
        <f aca="false">SUM(M579:R579)</f>
        <v>35</v>
      </c>
      <c r="M579" s="13" t="n">
        <v>2</v>
      </c>
      <c r="N579" s="13"/>
      <c r="O579" s="13"/>
      <c r="P579" s="13" t="n">
        <v>33</v>
      </c>
      <c r="Q579" s="13"/>
      <c r="R579" s="13"/>
      <c r="S579" s="13" t="n">
        <v>2</v>
      </c>
      <c r="T579" s="13" t="n">
        <v>2</v>
      </c>
      <c r="U579" s="13"/>
      <c r="V579" s="13"/>
      <c r="W579" s="13"/>
      <c r="X579" s="14" t="n">
        <v>42898.41</v>
      </c>
      <c r="Y579" s="13" t="s">
        <v>329</v>
      </c>
      <c r="Z579" s="13"/>
      <c r="AA579" s="13" t="s">
        <v>125</v>
      </c>
      <c r="AB579" s="13"/>
    </row>
    <row r="580" customFormat="false" ht="15" hidden="false" customHeight="false" outlineLevel="0" collapsed="false">
      <c r="A580" s="13" t="n">
        <v>242</v>
      </c>
      <c r="B580" s="61" t="n">
        <v>43362</v>
      </c>
      <c r="C580" s="13" t="s">
        <v>67</v>
      </c>
      <c r="D580" s="13"/>
      <c r="E580" s="13"/>
      <c r="F580" s="13" t="s">
        <v>88</v>
      </c>
      <c r="G580" s="13" t="n">
        <v>5</v>
      </c>
      <c r="H580" s="13" t="n">
        <v>5</v>
      </c>
      <c r="I580" s="13"/>
      <c r="J580" s="13"/>
      <c r="K580" s="13"/>
      <c r="L580" s="1" t="n">
        <f aca="false">SUM(M580:R580)</f>
        <v>0</v>
      </c>
      <c r="M580" s="13"/>
      <c r="N580" s="13"/>
      <c r="O580" s="13"/>
      <c r="P580" s="13"/>
      <c r="Q580" s="13"/>
      <c r="R580" s="13"/>
      <c r="S580" s="13"/>
      <c r="T580" s="13"/>
      <c r="U580" s="13"/>
      <c r="V580" s="13"/>
      <c r="W580" s="13"/>
      <c r="X580" s="14"/>
      <c r="Y580" s="13" t="s">
        <v>329</v>
      </c>
      <c r="Z580" s="13"/>
      <c r="AA580" s="13" t="s">
        <v>125</v>
      </c>
      <c r="AB580" s="13"/>
    </row>
    <row r="581" customFormat="false" ht="15" hidden="false" customHeight="false" outlineLevel="0" collapsed="false">
      <c r="A581" s="13" t="n">
        <v>242</v>
      </c>
      <c r="B581" s="61" t="n">
        <v>43362</v>
      </c>
      <c r="C581" s="13" t="s">
        <v>67</v>
      </c>
      <c r="D581" s="13"/>
      <c r="E581" s="13"/>
      <c r="F581" s="13" t="s">
        <v>67</v>
      </c>
      <c r="G581" s="13"/>
      <c r="H581" s="13"/>
      <c r="I581" s="13"/>
      <c r="J581" s="13"/>
      <c r="K581" s="13"/>
      <c r="L581" s="1" t="n">
        <f aca="false">SUM(M581:R581)</f>
        <v>0</v>
      </c>
      <c r="M581" s="13"/>
      <c r="N581" s="13"/>
      <c r="O581" s="13"/>
      <c r="P581" s="13"/>
      <c r="Q581" s="13"/>
      <c r="R581" s="13"/>
      <c r="S581" s="13"/>
      <c r="T581" s="13"/>
      <c r="U581" s="13"/>
      <c r="V581" s="13"/>
      <c r="W581" s="13"/>
      <c r="X581" s="14"/>
      <c r="Y581" s="13" t="s">
        <v>329</v>
      </c>
      <c r="Z581" s="13"/>
      <c r="AA581" s="13" t="s">
        <v>125</v>
      </c>
      <c r="AB581" s="13"/>
    </row>
    <row r="582" customFormat="false" ht="15" hidden="false" customHeight="false" outlineLevel="0" collapsed="false">
      <c r="A582" s="13" t="n">
        <v>242</v>
      </c>
      <c r="B582" s="61" t="n">
        <v>43362</v>
      </c>
      <c r="C582" s="13" t="s">
        <v>67</v>
      </c>
      <c r="D582" s="13"/>
      <c r="E582" s="13"/>
      <c r="F582" s="13" t="s">
        <v>110</v>
      </c>
      <c r="G582" s="13"/>
      <c r="H582" s="13"/>
      <c r="I582" s="13"/>
      <c r="J582" s="13"/>
      <c r="K582" s="13"/>
      <c r="L582" s="1" t="n">
        <f aca="false">SUM(M582:R582)</f>
        <v>0</v>
      </c>
      <c r="M582" s="13"/>
      <c r="N582" s="13"/>
      <c r="O582" s="13"/>
      <c r="P582" s="13"/>
      <c r="Q582" s="13"/>
      <c r="R582" s="13"/>
      <c r="S582" s="13"/>
      <c r="T582" s="13"/>
      <c r="U582" s="13" t="n">
        <v>1</v>
      </c>
      <c r="V582" s="13"/>
      <c r="W582" s="13"/>
      <c r="X582" s="14"/>
      <c r="Y582" s="13" t="s">
        <v>329</v>
      </c>
      <c r="Z582" s="13"/>
      <c r="AA582" s="13" t="s">
        <v>125</v>
      </c>
      <c r="AB582" s="13"/>
    </row>
    <row r="583" customFormat="false" ht="15" hidden="false" customHeight="false" outlineLevel="0" collapsed="false">
      <c r="A583" s="1" t="n">
        <v>243</v>
      </c>
      <c r="B583" s="61" t="n">
        <v>43362</v>
      </c>
      <c r="C583" s="1" t="s">
        <v>67</v>
      </c>
      <c r="D583" s="1" t="s">
        <v>69</v>
      </c>
      <c r="F583" s="1" t="s">
        <v>97</v>
      </c>
      <c r="G583" s="1" t="n">
        <f aca="false">SUM(H583:J583)</f>
        <v>98</v>
      </c>
      <c r="H583" s="1" t="n">
        <v>98</v>
      </c>
      <c r="L583" s="1" t="n">
        <f aca="false">SUM(M583:R583)</f>
        <v>30</v>
      </c>
      <c r="M583" s="1" t="n">
        <v>1</v>
      </c>
      <c r="P583" s="1" t="n">
        <v>29</v>
      </c>
      <c r="S583" s="1" t="n">
        <v>2</v>
      </c>
      <c r="X583" s="14"/>
      <c r="AA583" s="1" t="s">
        <v>123</v>
      </c>
    </row>
    <row r="584" customFormat="false" ht="15" hidden="false" customHeight="false" outlineLevel="0" collapsed="false">
      <c r="A584" s="1" t="n">
        <v>243</v>
      </c>
      <c r="B584" s="61" t="n">
        <v>43362</v>
      </c>
      <c r="C584" s="1" t="s">
        <v>67</v>
      </c>
      <c r="D584" s="1" t="s">
        <v>69</v>
      </c>
      <c r="F584" s="1" t="s">
        <v>87</v>
      </c>
      <c r="G584" s="1" t="n">
        <f aca="false">SUM(H584:J584)</f>
        <v>0</v>
      </c>
      <c r="L584" s="1" t="n">
        <f aca="false">SUM(M584:R584)</f>
        <v>0</v>
      </c>
      <c r="U584" s="1" t="n">
        <v>2</v>
      </c>
      <c r="X584" s="14"/>
      <c r="AA584" s="1" t="s">
        <v>123</v>
      </c>
    </row>
    <row r="585" customFormat="false" ht="15" hidden="false" customHeight="false" outlineLevel="0" collapsed="false">
      <c r="A585" s="1" t="n">
        <v>243</v>
      </c>
      <c r="B585" s="61" t="n">
        <v>43362</v>
      </c>
      <c r="C585" s="1" t="s">
        <v>67</v>
      </c>
      <c r="D585" s="1" t="s">
        <v>69</v>
      </c>
      <c r="F585" s="1" t="s">
        <v>158</v>
      </c>
      <c r="G585" s="1" t="n">
        <f aca="false">SUM(H585:J585)</f>
        <v>0</v>
      </c>
      <c r="K585" s="1" t="n">
        <v>1</v>
      </c>
      <c r="L585" s="1" t="n">
        <f aca="false">SUM(M585:R585)</f>
        <v>0</v>
      </c>
      <c r="X585" s="14"/>
      <c r="AA585" s="1" t="s">
        <v>123</v>
      </c>
    </row>
    <row r="586" customFormat="false" ht="15" hidden="false" customHeight="false" outlineLevel="0" collapsed="false">
      <c r="A586" s="1" t="n">
        <v>244</v>
      </c>
      <c r="B586" s="61" t="n">
        <v>43363</v>
      </c>
      <c r="C586" s="1" t="s">
        <v>66</v>
      </c>
      <c r="F586" s="1" t="s">
        <v>102</v>
      </c>
      <c r="G586" s="1" t="n">
        <f aca="false">SUM(H586:J586)</f>
        <v>39</v>
      </c>
      <c r="H586" s="1" t="n">
        <v>39</v>
      </c>
      <c r="L586" s="1" t="n">
        <f aca="false">SUM(M586:R586)</f>
        <v>80</v>
      </c>
      <c r="M586" s="1" t="n">
        <v>1</v>
      </c>
      <c r="P586" s="1" t="n">
        <v>79</v>
      </c>
      <c r="S586" s="1" t="n">
        <v>2</v>
      </c>
      <c r="X586" s="14" t="n">
        <v>66560</v>
      </c>
      <c r="Y586" s="1" t="s">
        <v>330</v>
      </c>
      <c r="AA586" s="1" t="s">
        <v>124</v>
      </c>
    </row>
    <row r="587" customFormat="false" ht="15" hidden="false" customHeight="false" outlineLevel="0" collapsed="false">
      <c r="A587" s="1" t="n">
        <v>245</v>
      </c>
      <c r="B587" s="61" t="n">
        <v>43367</v>
      </c>
      <c r="C587" s="1" t="s">
        <v>50</v>
      </c>
      <c r="F587" s="1" t="s">
        <v>97</v>
      </c>
      <c r="G587" s="1" t="n">
        <f aca="false">SUM(H587:J587)</f>
        <v>15</v>
      </c>
      <c r="H587" s="1" t="n">
        <v>15</v>
      </c>
      <c r="L587" s="1" t="n">
        <f aca="false">SUM(M587:R587)</f>
        <v>77</v>
      </c>
      <c r="M587" s="1" t="n">
        <v>1</v>
      </c>
      <c r="P587" s="1" t="n">
        <v>76</v>
      </c>
      <c r="S587" s="1" t="n">
        <v>2</v>
      </c>
      <c r="X587" s="14"/>
      <c r="AA587" s="1" t="s">
        <v>123</v>
      </c>
    </row>
    <row r="588" customFormat="false" ht="15" hidden="false" customHeight="false" outlineLevel="0" collapsed="false">
      <c r="A588" s="1" t="n">
        <v>245</v>
      </c>
      <c r="B588" s="61" t="n">
        <v>43367</v>
      </c>
      <c r="C588" s="1" t="s">
        <v>50</v>
      </c>
      <c r="F588" s="1" t="s">
        <v>248</v>
      </c>
      <c r="G588" s="1" t="n">
        <f aca="false">SUM(H588:J588)</f>
        <v>0</v>
      </c>
      <c r="L588" s="1" t="n">
        <f aca="false">SUM(M588:R588)</f>
        <v>0</v>
      </c>
      <c r="X588" s="14" t="n">
        <v>33805</v>
      </c>
      <c r="AA588" s="1" t="s">
        <v>123</v>
      </c>
      <c r="AB588" s="65"/>
    </row>
    <row r="589" customFormat="false" ht="15" hidden="false" customHeight="false" outlineLevel="0" collapsed="false">
      <c r="A589" s="1" t="n">
        <v>245</v>
      </c>
      <c r="B589" s="61" t="n">
        <v>43367</v>
      </c>
      <c r="C589" s="1" t="s">
        <v>50</v>
      </c>
      <c r="F589" s="1" t="s">
        <v>99</v>
      </c>
      <c r="G589" s="1" t="n">
        <f aca="false">SUM(H589:J589)</f>
        <v>3</v>
      </c>
      <c r="H589" s="1" t="n">
        <v>3</v>
      </c>
      <c r="L589" s="1" t="n">
        <f aca="false">SUM(M589:R589)</f>
        <v>6</v>
      </c>
      <c r="M589" s="1" t="n">
        <v>1</v>
      </c>
      <c r="P589" s="1" t="n">
        <v>5</v>
      </c>
      <c r="X589" s="14" t="n">
        <v>6327.65</v>
      </c>
      <c r="AA589" s="1" t="s">
        <v>123</v>
      </c>
    </row>
    <row r="590" customFormat="false" ht="15" hidden="false" customHeight="false" outlineLevel="0" collapsed="false">
      <c r="A590" s="1" t="n">
        <v>245</v>
      </c>
      <c r="B590" s="61" t="n">
        <v>43367</v>
      </c>
      <c r="C590" s="1" t="s">
        <v>50</v>
      </c>
      <c r="F590" s="1" t="s">
        <v>98</v>
      </c>
      <c r="G590" s="1" t="n">
        <f aca="false">SUM(H590:J590)</f>
        <v>6</v>
      </c>
      <c r="H590" s="1" t="n">
        <v>6</v>
      </c>
      <c r="L590" s="1" t="n">
        <f aca="false">SUM(M590:R590)</f>
        <v>13</v>
      </c>
      <c r="M590" s="1" t="n">
        <v>1</v>
      </c>
      <c r="P590" s="1" t="n">
        <v>12</v>
      </c>
      <c r="U590" s="1" t="n">
        <v>2</v>
      </c>
      <c r="X590" s="14"/>
      <c r="AA590" s="1" t="s">
        <v>123</v>
      </c>
    </row>
    <row r="591" customFormat="false" ht="15" hidden="false" customHeight="false" outlineLevel="0" collapsed="false">
      <c r="A591" s="1" t="n">
        <v>245</v>
      </c>
      <c r="B591" s="61" t="n">
        <v>43367</v>
      </c>
      <c r="C591" s="1" t="s">
        <v>50</v>
      </c>
      <c r="F591" s="1" t="s">
        <v>109</v>
      </c>
      <c r="G591" s="1" t="n">
        <f aca="false">SUM(H591:J591)</f>
        <v>1</v>
      </c>
      <c r="H591" s="1" t="n">
        <v>1</v>
      </c>
      <c r="L591" s="1" t="n">
        <f aca="false">SUM(M591:R591)</f>
        <v>3</v>
      </c>
      <c r="M591" s="1" t="n">
        <v>1</v>
      </c>
      <c r="P591" s="1" t="n">
        <v>2</v>
      </c>
      <c r="X591" s="14" t="n">
        <v>3342.09</v>
      </c>
      <c r="AA591" s="1" t="s">
        <v>123</v>
      </c>
    </row>
    <row r="592" customFormat="false" ht="15" hidden="false" customHeight="false" outlineLevel="0" collapsed="false">
      <c r="A592" s="1" t="n">
        <v>245</v>
      </c>
      <c r="B592" s="61" t="n">
        <v>43367</v>
      </c>
      <c r="C592" s="1" t="s">
        <v>50</v>
      </c>
      <c r="F592" s="1" t="s">
        <v>87</v>
      </c>
      <c r="G592" s="1" t="n">
        <f aca="false">SUM(H592:J592)</f>
        <v>0</v>
      </c>
      <c r="L592" s="1" t="n">
        <f aca="false">SUM(M592:R592)</f>
        <v>0</v>
      </c>
      <c r="U592" s="1" t="n">
        <v>1</v>
      </c>
      <c r="X592" s="14"/>
      <c r="AA592" s="1" t="s">
        <v>123</v>
      </c>
    </row>
    <row r="593" customFormat="false" ht="15" hidden="false" customHeight="false" outlineLevel="0" collapsed="false">
      <c r="A593" s="1" t="n">
        <v>245</v>
      </c>
      <c r="B593" s="61" t="n">
        <v>43367</v>
      </c>
      <c r="C593" s="1" t="s">
        <v>50</v>
      </c>
      <c r="F593" s="1" t="s">
        <v>158</v>
      </c>
      <c r="G593" s="1" t="n">
        <f aca="false">SUM(H593:J593)</f>
        <v>0</v>
      </c>
      <c r="K593" s="1" t="n">
        <v>1</v>
      </c>
      <c r="L593" s="1" t="n">
        <f aca="false">SUM(M593:R593)</f>
        <v>0</v>
      </c>
      <c r="X593" s="14"/>
      <c r="AA593" s="1" t="s">
        <v>123</v>
      </c>
    </row>
    <row r="594" customFormat="false" ht="15" hidden="false" customHeight="false" outlineLevel="0" collapsed="false">
      <c r="A594" s="1" t="n">
        <v>246</v>
      </c>
      <c r="B594" s="61" t="n">
        <v>43368</v>
      </c>
      <c r="C594" s="1" t="s">
        <v>65</v>
      </c>
      <c r="F594" s="1" t="s">
        <v>87</v>
      </c>
      <c r="G594" s="1" t="n">
        <f aca="false">SUM(H594:J594)</f>
        <v>21</v>
      </c>
      <c r="H594" s="1" t="n">
        <v>21</v>
      </c>
      <c r="L594" s="1" t="n">
        <f aca="false">SUM(M594:R594)</f>
        <v>42</v>
      </c>
      <c r="M594" s="1" t="n">
        <v>1</v>
      </c>
      <c r="P594" s="1" t="n">
        <v>41</v>
      </c>
      <c r="S594" s="1" t="n">
        <v>3</v>
      </c>
      <c r="U594" s="1" t="n">
        <v>2</v>
      </c>
      <c r="X594" s="14"/>
      <c r="AA594" s="1" t="s">
        <v>123</v>
      </c>
    </row>
    <row r="595" customFormat="false" ht="15" hidden="false" customHeight="false" outlineLevel="0" collapsed="false">
      <c r="A595" s="1" t="n">
        <v>246</v>
      </c>
      <c r="B595" s="61" t="n">
        <v>43368</v>
      </c>
      <c r="C595" s="1" t="s">
        <v>65</v>
      </c>
      <c r="F595" s="1" t="s">
        <v>97</v>
      </c>
      <c r="G595" s="1" t="n">
        <f aca="false">SUM(H595:J595)</f>
        <v>1</v>
      </c>
      <c r="H595" s="1" t="n">
        <v>1</v>
      </c>
      <c r="L595" s="1" t="n">
        <f aca="false">SUM(M595:R595)</f>
        <v>3</v>
      </c>
      <c r="M595" s="1" t="n">
        <v>1</v>
      </c>
      <c r="P595" s="1" t="n">
        <v>2</v>
      </c>
      <c r="X595" s="14"/>
      <c r="AA595" s="1" t="s">
        <v>123</v>
      </c>
    </row>
    <row r="596" customFormat="false" ht="15" hidden="false" customHeight="false" outlineLevel="0" collapsed="false">
      <c r="A596" s="1" t="n">
        <v>246</v>
      </c>
      <c r="B596" s="61" t="n">
        <v>43368</v>
      </c>
      <c r="C596" s="1" t="s">
        <v>65</v>
      </c>
      <c r="F596" s="1" t="s">
        <v>93</v>
      </c>
      <c r="G596" s="1" t="n">
        <f aca="false">SUM(H596:J596)</f>
        <v>0</v>
      </c>
      <c r="L596" s="1" t="n">
        <f aca="false">SUM(M596:R596)</f>
        <v>0</v>
      </c>
      <c r="T596" s="1" t="n">
        <v>1</v>
      </c>
      <c r="X596" s="14"/>
      <c r="AA596" s="1" t="s">
        <v>123</v>
      </c>
    </row>
    <row r="597" customFormat="false" ht="15" hidden="false" customHeight="false" outlineLevel="0" collapsed="false">
      <c r="A597" s="13" t="n">
        <v>247</v>
      </c>
      <c r="B597" s="61" t="n">
        <v>43369</v>
      </c>
      <c r="C597" s="13" t="s">
        <v>67</v>
      </c>
      <c r="D597" s="13"/>
      <c r="E597" s="13"/>
      <c r="F597" s="13" t="s">
        <v>96</v>
      </c>
      <c r="G597" s="13" t="n">
        <v>24</v>
      </c>
      <c r="H597" s="13" t="n">
        <v>24</v>
      </c>
      <c r="I597" s="13"/>
      <c r="J597" s="13"/>
      <c r="K597" s="13" t="n">
        <v>1</v>
      </c>
      <c r="L597" s="1" t="n">
        <f aca="false">SUM(M597:R597)</f>
        <v>49</v>
      </c>
      <c r="M597" s="13" t="n">
        <v>1</v>
      </c>
      <c r="N597" s="13"/>
      <c r="O597" s="13"/>
      <c r="P597" s="13" t="n">
        <v>48</v>
      </c>
      <c r="Q597" s="13"/>
      <c r="R597" s="13"/>
      <c r="S597" s="13" t="n">
        <v>2</v>
      </c>
      <c r="T597" s="13" t="n">
        <v>2</v>
      </c>
      <c r="U597" s="13"/>
      <c r="V597" s="13"/>
      <c r="W597" s="13"/>
      <c r="X597" s="14" t="n">
        <v>43888.14</v>
      </c>
      <c r="Y597" s="13" t="s">
        <v>331</v>
      </c>
      <c r="Z597" s="13"/>
      <c r="AA597" s="13" t="s">
        <v>125</v>
      </c>
      <c r="AB597" s="13"/>
      <c r="AC597" s="14"/>
    </row>
    <row r="598" customFormat="false" ht="15" hidden="false" customHeight="false" outlineLevel="0" collapsed="false">
      <c r="A598" s="13" t="n">
        <v>247</v>
      </c>
      <c r="B598" s="61" t="n">
        <v>43369</v>
      </c>
      <c r="C598" s="13" t="s">
        <v>67</v>
      </c>
      <c r="D598" s="13"/>
      <c r="E598" s="13"/>
      <c r="F598" s="13" t="s">
        <v>88</v>
      </c>
      <c r="G598" s="13" t="n">
        <v>5</v>
      </c>
      <c r="H598" s="13" t="n">
        <v>5</v>
      </c>
      <c r="I598" s="13"/>
      <c r="J598" s="13"/>
      <c r="K598" s="13"/>
      <c r="L598" s="1" t="n">
        <f aca="false">SUM(M598:R598)</f>
        <v>0</v>
      </c>
      <c r="M598" s="13"/>
      <c r="N598" s="13"/>
      <c r="O598" s="13"/>
      <c r="P598" s="13"/>
      <c r="Q598" s="13"/>
      <c r="R598" s="13"/>
      <c r="S598" s="13"/>
      <c r="T598" s="13"/>
      <c r="U598" s="13"/>
      <c r="V598" s="13"/>
      <c r="W598" s="13"/>
      <c r="X598" s="14"/>
      <c r="Y598" s="13" t="s">
        <v>331</v>
      </c>
      <c r="Z598" s="13"/>
      <c r="AA598" s="13" t="s">
        <v>125</v>
      </c>
      <c r="AB598" s="13"/>
    </row>
    <row r="599" customFormat="false" ht="15" hidden="false" customHeight="false" outlineLevel="0" collapsed="false">
      <c r="A599" s="13" t="n">
        <v>247</v>
      </c>
      <c r="B599" s="61" t="n">
        <v>43369</v>
      </c>
      <c r="C599" s="13" t="s">
        <v>67</v>
      </c>
      <c r="D599" s="13"/>
      <c r="E599" s="13"/>
      <c r="F599" s="13" t="s">
        <v>67</v>
      </c>
      <c r="G599" s="13"/>
      <c r="H599" s="13"/>
      <c r="I599" s="13"/>
      <c r="J599" s="13"/>
      <c r="K599" s="13"/>
      <c r="L599" s="1" t="n">
        <f aca="false">SUM(M599:R599)</f>
        <v>0</v>
      </c>
      <c r="M599" s="13"/>
      <c r="N599" s="13"/>
      <c r="O599" s="13"/>
      <c r="P599" s="13"/>
      <c r="Q599" s="13"/>
      <c r="R599" s="13"/>
      <c r="S599" s="13"/>
      <c r="T599" s="13"/>
      <c r="U599" s="13"/>
      <c r="V599" s="13"/>
      <c r="W599" s="13"/>
      <c r="X599" s="14"/>
      <c r="Y599" s="13" t="s">
        <v>331</v>
      </c>
      <c r="Z599" s="13"/>
      <c r="AA599" s="13" t="s">
        <v>125</v>
      </c>
      <c r="AB599" s="13"/>
    </row>
    <row r="600" customFormat="false" ht="15" hidden="false" customHeight="false" outlineLevel="0" collapsed="false">
      <c r="A600" s="13" t="n">
        <v>247</v>
      </c>
      <c r="B600" s="61" t="n">
        <v>43369</v>
      </c>
      <c r="C600" s="13" t="s">
        <v>67</v>
      </c>
      <c r="D600" s="13"/>
      <c r="E600" s="13"/>
      <c r="F600" s="13" t="s">
        <v>87</v>
      </c>
      <c r="G600" s="13"/>
      <c r="H600" s="13"/>
      <c r="I600" s="13"/>
      <c r="J600" s="13"/>
      <c r="K600" s="13"/>
      <c r="L600" s="1" t="n">
        <f aca="false">SUM(M600:R600)</f>
        <v>0</v>
      </c>
      <c r="M600" s="13"/>
      <c r="N600" s="13"/>
      <c r="O600" s="13"/>
      <c r="P600" s="13"/>
      <c r="Q600" s="13"/>
      <c r="R600" s="13"/>
      <c r="S600" s="13"/>
      <c r="T600" s="13"/>
      <c r="U600" s="13" t="n">
        <v>1</v>
      </c>
      <c r="V600" s="13"/>
      <c r="W600" s="13"/>
      <c r="X600" s="14"/>
      <c r="Y600" s="13" t="s">
        <v>331</v>
      </c>
      <c r="Z600" s="13"/>
      <c r="AA600" s="13" t="s">
        <v>125</v>
      </c>
      <c r="AB600" s="13"/>
    </row>
    <row r="601" customFormat="false" ht="15" hidden="false" customHeight="false" outlineLevel="0" collapsed="false">
      <c r="A601" s="1" t="n">
        <v>248</v>
      </c>
      <c r="B601" s="61" t="n">
        <v>43369</v>
      </c>
      <c r="C601" s="1" t="s">
        <v>76</v>
      </c>
      <c r="D601" s="1" t="s">
        <v>77</v>
      </c>
      <c r="F601" s="1" t="s">
        <v>114</v>
      </c>
      <c r="G601" s="1" t="n">
        <f aca="false">SUM(H601:J601)</f>
        <v>41</v>
      </c>
      <c r="H601" s="1" t="n">
        <v>30</v>
      </c>
      <c r="I601" s="1" t="n">
        <v>11</v>
      </c>
      <c r="K601" s="1" t="n">
        <v>1</v>
      </c>
      <c r="L601" s="1" t="n">
        <f aca="false">SUM(M601:R601)</f>
        <v>88</v>
      </c>
      <c r="P601" s="1" t="n">
        <v>88</v>
      </c>
      <c r="S601" s="1" t="n">
        <v>2</v>
      </c>
      <c r="U601" s="1" t="n">
        <v>2</v>
      </c>
      <c r="X601" s="14" t="n">
        <v>61105</v>
      </c>
      <c r="Y601" s="1" t="s">
        <v>332</v>
      </c>
      <c r="AA601" s="1" t="s">
        <v>124</v>
      </c>
    </row>
    <row r="602" customFormat="false" ht="15" hidden="false" customHeight="false" outlineLevel="0" collapsed="false">
      <c r="A602" s="1" t="n">
        <v>249</v>
      </c>
      <c r="B602" s="61" t="n">
        <v>43369</v>
      </c>
      <c r="C602" s="1" t="s">
        <v>53</v>
      </c>
      <c r="D602" s="1" t="s">
        <v>56</v>
      </c>
      <c r="F602" s="1" t="s">
        <v>97</v>
      </c>
      <c r="G602" s="1" t="n">
        <f aca="false">SUM(H602:J602)</f>
        <v>17</v>
      </c>
      <c r="H602" s="1" t="n">
        <v>17</v>
      </c>
      <c r="L602" s="1" t="n">
        <f aca="false">SUM(M602:R602)</f>
        <v>35</v>
      </c>
      <c r="M602" s="1" t="n">
        <v>1</v>
      </c>
      <c r="P602" s="1" t="n">
        <v>34</v>
      </c>
      <c r="S602" s="1" t="n">
        <v>1</v>
      </c>
      <c r="X602" s="14"/>
      <c r="AA602" s="1" t="s">
        <v>123</v>
      </c>
    </row>
    <row r="603" customFormat="false" ht="15" hidden="false" customHeight="false" outlineLevel="0" collapsed="false">
      <c r="A603" s="1" t="n">
        <v>249</v>
      </c>
      <c r="B603" s="61" t="n">
        <v>43369</v>
      </c>
      <c r="C603" s="1" t="s">
        <v>53</v>
      </c>
      <c r="D603" s="1" t="s">
        <v>56</v>
      </c>
      <c r="F603" s="1" t="s">
        <v>116</v>
      </c>
      <c r="G603" s="1" t="n">
        <f aca="false">SUM(H603:J603)</f>
        <v>3</v>
      </c>
      <c r="H603" s="1" t="n">
        <v>3</v>
      </c>
      <c r="L603" s="1" t="n">
        <f aca="false">SUM(M603:R603)</f>
        <v>10</v>
      </c>
      <c r="M603" s="1" t="n">
        <v>1</v>
      </c>
      <c r="P603" s="1" t="n">
        <v>9</v>
      </c>
      <c r="X603" s="14"/>
      <c r="AA603" s="1" t="s">
        <v>123</v>
      </c>
    </row>
    <row r="604" customFormat="false" ht="15" hidden="false" customHeight="false" outlineLevel="0" collapsed="false">
      <c r="A604" s="1" t="n">
        <v>249</v>
      </c>
      <c r="B604" s="61" t="n">
        <v>43369</v>
      </c>
      <c r="C604" s="1" t="s">
        <v>53</v>
      </c>
      <c r="D604" s="1" t="s">
        <v>56</v>
      </c>
      <c r="F604" s="1" t="s">
        <v>88</v>
      </c>
      <c r="G604" s="1" t="n">
        <f aca="false">SUM(H604:J604)</f>
        <v>5</v>
      </c>
      <c r="H604" s="1" t="n">
        <v>5</v>
      </c>
      <c r="L604" s="1" t="n">
        <f aca="false">SUM(M604:R604)</f>
        <v>11</v>
      </c>
      <c r="M604" s="1" t="n">
        <v>1</v>
      </c>
      <c r="P604" s="1" t="n">
        <v>10</v>
      </c>
      <c r="X604" s="14"/>
      <c r="AA604" s="1" t="s">
        <v>123</v>
      </c>
    </row>
    <row r="605" customFormat="false" ht="15" hidden="false" customHeight="false" outlineLevel="0" collapsed="false">
      <c r="A605" s="1" t="n">
        <v>249</v>
      </c>
      <c r="B605" s="61" t="n">
        <v>43369</v>
      </c>
      <c r="C605" s="1" t="s">
        <v>53</v>
      </c>
      <c r="D605" s="1" t="s">
        <v>56</v>
      </c>
      <c r="F605" s="1" t="s">
        <v>158</v>
      </c>
      <c r="G605" s="1" t="n">
        <f aca="false">SUM(H605:J605)</f>
        <v>0</v>
      </c>
      <c r="K605" s="1" t="n">
        <v>1</v>
      </c>
      <c r="L605" s="1" t="n">
        <f aca="false">SUM(M605:R605)</f>
        <v>0</v>
      </c>
      <c r="X605" s="14"/>
      <c r="AA605" s="1" t="s">
        <v>123</v>
      </c>
    </row>
    <row r="606" customFormat="false" ht="15" hidden="false" customHeight="false" outlineLevel="0" collapsed="false">
      <c r="A606" s="1" t="n">
        <v>250</v>
      </c>
      <c r="B606" s="61" t="n">
        <v>43369</v>
      </c>
      <c r="C606" s="1" t="s">
        <v>63</v>
      </c>
      <c r="F606" s="1" t="s">
        <v>87</v>
      </c>
      <c r="G606" s="1" t="n">
        <f aca="false">SUM(H606:J606)</f>
        <v>2</v>
      </c>
      <c r="H606" s="1" t="n">
        <v>2</v>
      </c>
      <c r="L606" s="1" t="n">
        <f aca="false">SUM(M606:R606)</f>
        <v>4</v>
      </c>
      <c r="M606" s="1" t="n">
        <v>1</v>
      </c>
      <c r="P606" s="1" t="n">
        <v>3</v>
      </c>
      <c r="U606" s="1" t="n">
        <v>1</v>
      </c>
      <c r="X606" s="14" t="n">
        <v>55377.96</v>
      </c>
      <c r="Y606" s="1" t="s">
        <v>333</v>
      </c>
      <c r="AA606" s="1" t="s">
        <v>124</v>
      </c>
    </row>
    <row r="607" customFormat="false" ht="15" hidden="false" customHeight="false" outlineLevel="0" collapsed="false">
      <c r="A607" s="1" t="n">
        <v>251</v>
      </c>
      <c r="B607" s="61" t="n">
        <v>43370</v>
      </c>
      <c r="C607" s="1" t="s">
        <v>66</v>
      </c>
      <c r="F607" s="1" t="s">
        <v>102</v>
      </c>
      <c r="G607" s="1" t="n">
        <f aca="false">SUM(H607:J607)</f>
        <v>38</v>
      </c>
      <c r="H607" s="1" t="n">
        <v>38</v>
      </c>
      <c r="L607" s="1" t="n">
        <f aca="false">SUM(M607:R607)</f>
        <v>82</v>
      </c>
      <c r="M607" s="1" t="n">
        <v>1</v>
      </c>
      <c r="P607" s="1" t="n">
        <v>81</v>
      </c>
      <c r="S607" s="1" t="n">
        <v>2</v>
      </c>
      <c r="X607" s="14" t="n">
        <v>65650</v>
      </c>
      <c r="Y607" s="1" t="s">
        <v>334</v>
      </c>
      <c r="AA607" s="1" t="s">
        <v>124</v>
      </c>
    </row>
    <row r="608" customFormat="false" ht="15" hidden="false" customHeight="false" outlineLevel="0" collapsed="false">
      <c r="A608" s="1" t="n">
        <v>252</v>
      </c>
      <c r="B608" s="61" t="n">
        <v>43371</v>
      </c>
      <c r="C608" s="1" t="s">
        <v>79</v>
      </c>
      <c r="F608" s="1" t="s">
        <v>97</v>
      </c>
      <c r="G608" s="1" t="n">
        <f aca="false">SUM(H608:J608)</f>
        <v>2</v>
      </c>
      <c r="H608" s="1" t="n">
        <v>2</v>
      </c>
      <c r="L608" s="1" t="n">
        <f aca="false">SUM(M608:R608)</f>
        <v>11</v>
      </c>
      <c r="M608" s="1" t="n">
        <v>1</v>
      </c>
      <c r="P608" s="1" t="n">
        <v>10</v>
      </c>
      <c r="S608" s="1" t="n">
        <v>1</v>
      </c>
      <c r="X608" s="14"/>
      <c r="AA608" s="1" t="s">
        <v>123</v>
      </c>
    </row>
    <row r="609" customFormat="false" ht="15" hidden="false" customHeight="false" outlineLevel="0" collapsed="false">
      <c r="A609" s="1" t="n">
        <v>252</v>
      </c>
      <c r="B609" s="61" t="n">
        <v>43371</v>
      </c>
      <c r="C609" s="1" t="s">
        <v>79</v>
      </c>
      <c r="F609" s="1" t="s">
        <v>107</v>
      </c>
      <c r="G609" s="1" t="n">
        <f aca="false">SUM(H609:J609)</f>
        <v>0</v>
      </c>
      <c r="L609" s="1" t="n">
        <f aca="false">SUM(M609:R609)</f>
        <v>0</v>
      </c>
      <c r="U609" s="1" t="n">
        <v>2</v>
      </c>
      <c r="X609" s="14"/>
      <c r="AA609" s="1" t="s">
        <v>123</v>
      </c>
    </row>
    <row r="610" customFormat="false" ht="15" hidden="false" customHeight="false" outlineLevel="0" collapsed="false">
      <c r="A610" s="1" t="n">
        <v>252</v>
      </c>
      <c r="B610" s="61" t="n">
        <v>43371</v>
      </c>
      <c r="C610" s="1" t="s">
        <v>79</v>
      </c>
      <c r="F610" s="1" t="s">
        <v>158</v>
      </c>
      <c r="G610" s="1" t="n">
        <f aca="false">SUM(H610:J610)</f>
        <v>0</v>
      </c>
      <c r="K610" s="1" t="n">
        <v>1</v>
      </c>
      <c r="L610" s="1" t="n">
        <f aca="false">SUM(M610:R610)</f>
        <v>0</v>
      </c>
      <c r="X610" s="14"/>
      <c r="AA610" s="1" t="s">
        <v>123</v>
      </c>
    </row>
    <row r="611" customFormat="false" ht="15" hidden="false" customHeight="false" outlineLevel="0" collapsed="false">
      <c r="A611" s="1" t="n">
        <v>253</v>
      </c>
      <c r="B611" s="61" t="n">
        <v>43374</v>
      </c>
      <c r="C611" s="1" t="s">
        <v>48</v>
      </c>
      <c r="F611" s="1" t="s">
        <v>87</v>
      </c>
      <c r="G611" s="1" t="n">
        <f aca="false">SUM(H611:J611)</f>
        <v>6</v>
      </c>
      <c r="H611" s="1" t="n">
        <v>6</v>
      </c>
      <c r="L611" s="1" t="n">
        <f aca="false">SUM(M611:R611)</f>
        <v>19</v>
      </c>
      <c r="M611" s="1" t="n">
        <v>1</v>
      </c>
      <c r="P611" s="1" t="n">
        <v>18</v>
      </c>
      <c r="S611" s="1" t="n">
        <v>2</v>
      </c>
      <c r="U611" s="1" t="n">
        <v>1</v>
      </c>
      <c r="X611" s="14" t="n">
        <v>142306.41</v>
      </c>
      <c r="Y611" s="1" t="s">
        <v>335</v>
      </c>
      <c r="AA611" s="1" t="s">
        <v>124</v>
      </c>
    </row>
    <row r="612" customFormat="false" ht="15" hidden="false" customHeight="false" outlineLevel="0" collapsed="false">
      <c r="A612" s="1" t="n">
        <v>254</v>
      </c>
      <c r="B612" s="61" t="n">
        <v>43375</v>
      </c>
      <c r="C612" s="1" t="s">
        <v>49</v>
      </c>
      <c r="F612" s="1" t="s">
        <v>97</v>
      </c>
      <c r="G612" s="1" t="n">
        <f aca="false">SUM(H612:J612)</f>
        <v>17</v>
      </c>
      <c r="H612" s="1" t="n">
        <v>17</v>
      </c>
      <c r="L612" s="1" t="n">
        <f aca="false">SUM(M612:R612)</f>
        <v>67</v>
      </c>
      <c r="M612" s="1" t="n">
        <v>1</v>
      </c>
      <c r="P612" s="1" t="n">
        <v>66</v>
      </c>
      <c r="S612" s="1" t="n">
        <v>1</v>
      </c>
      <c r="X612" s="14"/>
      <c r="AA612" s="1" t="s">
        <v>123</v>
      </c>
    </row>
    <row r="613" customFormat="false" ht="15" hidden="false" customHeight="false" outlineLevel="0" collapsed="false">
      <c r="A613" s="1" t="n">
        <v>254</v>
      </c>
      <c r="B613" s="61" t="n">
        <v>43375</v>
      </c>
      <c r="C613" s="1" t="s">
        <v>49</v>
      </c>
      <c r="F613" s="1" t="s">
        <v>105</v>
      </c>
      <c r="G613" s="1" t="n">
        <f aca="false">SUM(H613:J613)</f>
        <v>0</v>
      </c>
      <c r="L613" s="1" t="n">
        <f aca="false">SUM(M613:R613)</f>
        <v>0</v>
      </c>
      <c r="U613" s="1" t="n">
        <v>1</v>
      </c>
      <c r="X613" s="14"/>
      <c r="AA613" s="1" t="s">
        <v>123</v>
      </c>
    </row>
    <row r="614" customFormat="false" ht="15" hidden="false" customHeight="false" outlineLevel="0" collapsed="false">
      <c r="A614" s="1" t="n">
        <v>254</v>
      </c>
      <c r="B614" s="61" t="n">
        <v>43375</v>
      </c>
      <c r="C614" s="1" t="s">
        <v>49</v>
      </c>
      <c r="F614" s="1" t="s">
        <v>158</v>
      </c>
      <c r="G614" s="1" t="n">
        <f aca="false">SUM(H614:J614)</f>
        <v>0</v>
      </c>
      <c r="K614" s="1" t="n">
        <v>1</v>
      </c>
      <c r="L614" s="1" t="n">
        <f aca="false">SUM(M614:R614)</f>
        <v>0</v>
      </c>
      <c r="X614" s="14"/>
      <c r="AA614" s="1" t="s">
        <v>123</v>
      </c>
    </row>
    <row r="615" customFormat="false" ht="15" hidden="false" customHeight="false" outlineLevel="0" collapsed="false">
      <c r="A615" s="13" t="n">
        <v>255</v>
      </c>
      <c r="B615" s="61" t="n">
        <v>43375</v>
      </c>
      <c r="C615" s="13" t="s">
        <v>67</v>
      </c>
      <c r="D615" s="13"/>
      <c r="E615" s="13"/>
      <c r="F615" s="13" t="s">
        <v>96</v>
      </c>
      <c r="G615" s="13" t="n">
        <v>25</v>
      </c>
      <c r="H615" s="13" t="n">
        <v>25</v>
      </c>
      <c r="I615" s="13"/>
      <c r="J615" s="13"/>
      <c r="K615" s="13" t="n">
        <v>1</v>
      </c>
      <c r="L615" s="1" t="n">
        <f aca="false">SUM(M615:R615)</f>
        <v>35</v>
      </c>
      <c r="M615" s="13" t="n">
        <v>2</v>
      </c>
      <c r="N615" s="13"/>
      <c r="O615" s="13"/>
      <c r="P615" s="13" t="n">
        <v>33</v>
      </c>
      <c r="Q615" s="13"/>
      <c r="R615" s="13"/>
      <c r="S615" s="13" t="n">
        <v>2</v>
      </c>
      <c r="T615" s="13" t="n">
        <v>2</v>
      </c>
      <c r="U615" s="13"/>
      <c r="V615" s="13"/>
      <c r="W615" s="13"/>
      <c r="X615" s="14" t="n">
        <v>43335.74</v>
      </c>
      <c r="Y615" s="13" t="s">
        <v>336</v>
      </c>
      <c r="Z615" s="13"/>
      <c r="AA615" s="13" t="s">
        <v>125</v>
      </c>
      <c r="AB615" s="13"/>
    </row>
    <row r="616" customFormat="false" ht="15" hidden="false" customHeight="false" outlineLevel="0" collapsed="false">
      <c r="A616" s="13" t="n">
        <v>255</v>
      </c>
      <c r="B616" s="61" t="n">
        <v>43375</v>
      </c>
      <c r="C616" s="13" t="s">
        <v>67</v>
      </c>
      <c r="D616" s="13"/>
      <c r="E616" s="13"/>
      <c r="F616" s="13" t="s">
        <v>88</v>
      </c>
      <c r="G616" s="13" t="n">
        <v>6</v>
      </c>
      <c r="H616" s="13" t="n">
        <v>6</v>
      </c>
      <c r="I616" s="13"/>
      <c r="J616" s="13"/>
      <c r="K616" s="13"/>
      <c r="L616" s="1" t="n">
        <f aca="false">SUM(M616:R616)</f>
        <v>0</v>
      </c>
      <c r="M616" s="13"/>
      <c r="N616" s="13"/>
      <c r="O616" s="13"/>
      <c r="P616" s="13"/>
      <c r="Q616" s="13"/>
      <c r="R616" s="13"/>
      <c r="S616" s="13"/>
      <c r="T616" s="13"/>
      <c r="U616" s="13"/>
      <c r="V616" s="13"/>
      <c r="W616" s="13"/>
      <c r="X616" s="14"/>
      <c r="Y616" s="13" t="s">
        <v>336</v>
      </c>
      <c r="Z616" s="13"/>
      <c r="AA616" s="13" t="s">
        <v>125</v>
      </c>
      <c r="AB616" s="13"/>
    </row>
    <row r="617" customFormat="false" ht="15" hidden="false" customHeight="false" outlineLevel="0" collapsed="false">
      <c r="A617" s="13" t="n">
        <v>255</v>
      </c>
      <c r="B617" s="61" t="n">
        <v>43375</v>
      </c>
      <c r="C617" s="13" t="s">
        <v>67</v>
      </c>
      <c r="D617" s="13"/>
      <c r="E617" s="13"/>
      <c r="F617" s="13" t="s">
        <v>67</v>
      </c>
      <c r="G617" s="13"/>
      <c r="H617" s="13"/>
      <c r="I617" s="13"/>
      <c r="J617" s="13"/>
      <c r="K617" s="13"/>
      <c r="L617" s="1" t="n">
        <f aca="false">SUM(M617:R617)</f>
        <v>0</v>
      </c>
      <c r="M617" s="13"/>
      <c r="N617" s="13"/>
      <c r="O617" s="13"/>
      <c r="P617" s="13"/>
      <c r="Q617" s="13"/>
      <c r="R617" s="13"/>
      <c r="S617" s="13"/>
      <c r="T617" s="13"/>
      <c r="U617" s="13"/>
      <c r="V617" s="13"/>
      <c r="W617" s="13"/>
      <c r="X617" s="14"/>
      <c r="Y617" s="13" t="s">
        <v>336</v>
      </c>
      <c r="Z617" s="13"/>
      <c r="AA617" s="13" t="s">
        <v>125</v>
      </c>
      <c r="AB617" s="13"/>
    </row>
    <row r="618" customFormat="false" ht="15" hidden="false" customHeight="false" outlineLevel="0" collapsed="false">
      <c r="A618" s="13" t="n">
        <v>255</v>
      </c>
      <c r="B618" s="61" t="n">
        <v>43375</v>
      </c>
      <c r="C618" s="13" t="s">
        <v>67</v>
      </c>
      <c r="D618" s="13"/>
      <c r="E618" s="13"/>
      <c r="F618" s="13" t="s">
        <v>87</v>
      </c>
      <c r="G618" s="13"/>
      <c r="H618" s="13"/>
      <c r="I618" s="13"/>
      <c r="J618" s="13"/>
      <c r="K618" s="13"/>
      <c r="L618" s="1" t="n">
        <f aca="false">SUM(M618:R618)</f>
        <v>0</v>
      </c>
      <c r="M618" s="13"/>
      <c r="N618" s="13"/>
      <c r="O618" s="13"/>
      <c r="P618" s="13"/>
      <c r="Q618" s="13"/>
      <c r="R618" s="13"/>
      <c r="S618" s="13"/>
      <c r="T618" s="13"/>
      <c r="U618" s="13" t="n">
        <v>1</v>
      </c>
      <c r="V618" s="13"/>
      <c r="W618" s="13"/>
      <c r="X618" s="14"/>
      <c r="Y618" s="13" t="s">
        <v>336</v>
      </c>
      <c r="Z618" s="13"/>
      <c r="AA618" s="13" t="s">
        <v>125</v>
      </c>
      <c r="AB618" s="13"/>
    </row>
    <row r="619" customFormat="false" ht="15" hidden="false" customHeight="false" outlineLevel="0" collapsed="false">
      <c r="A619" s="1" t="n">
        <v>256</v>
      </c>
      <c r="B619" s="61" t="n">
        <v>43376</v>
      </c>
      <c r="C619" s="1" t="s">
        <v>50</v>
      </c>
      <c r="F619" s="1" t="s">
        <v>87</v>
      </c>
      <c r="G619" s="1" t="n">
        <f aca="false">SUM(H619:J619)</f>
        <v>3</v>
      </c>
      <c r="H619" s="1" t="n">
        <v>3</v>
      </c>
      <c r="L619" s="1" t="n">
        <f aca="false">SUM(M619:R619)</f>
        <v>17</v>
      </c>
      <c r="M619" s="1" t="n">
        <v>1</v>
      </c>
      <c r="P619" s="1" t="n">
        <v>16</v>
      </c>
      <c r="S619" s="1" t="n">
        <v>3</v>
      </c>
      <c r="U619" s="1" t="n">
        <v>1</v>
      </c>
      <c r="X619" s="14"/>
      <c r="AA619" s="1" t="s">
        <v>123</v>
      </c>
    </row>
    <row r="620" customFormat="false" ht="15" hidden="false" customHeight="false" outlineLevel="0" collapsed="false">
      <c r="A620" s="1" t="n">
        <v>256</v>
      </c>
      <c r="B620" s="61" t="n">
        <v>43376</v>
      </c>
      <c r="C620" s="1" t="s">
        <v>50</v>
      </c>
      <c r="F620" s="1" t="s">
        <v>95</v>
      </c>
      <c r="G620" s="1" t="n">
        <f aca="false">SUM(H620:J620)</f>
        <v>1</v>
      </c>
      <c r="H620" s="1" t="n">
        <v>1</v>
      </c>
      <c r="L620" s="1" t="n">
        <f aca="false">SUM(M620:R620)</f>
        <v>4</v>
      </c>
      <c r="M620" s="1" t="n">
        <v>1</v>
      </c>
      <c r="P620" s="1" t="n">
        <v>3</v>
      </c>
      <c r="X620" s="14" t="n">
        <v>36062.72</v>
      </c>
      <c r="AA620" s="1" t="s">
        <v>123</v>
      </c>
    </row>
    <row r="621" customFormat="false" ht="15" hidden="false" customHeight="false" outlineLevel="0" collapsed="false">
      <c r="A621" s="1" t="n">
        <v>256</v>
      </c>
      <c r="B621" s="61" t="n">
        <v>43376</v>
      </c>
      <c r="C621" s="1" t="s">
        <v>50</v>
      </c>
      <c r="F621" s="1" t="s">
        <v>158</v>
      </c>
      <c r="G621" s="1" t="n">
        <f aca="false">SUM(H621:J621)</f>
        <v>0</v>
      </c>
      <c r="K621" s="1" t="n">
        <v>1</v>
      </c>
      <c r="L621" s="1" t="n">
        <f aca="false">SUM(M621:R621)</f>
        <v>0</v>
      </c>
      <c r="X621" s="14"/>
      <c r="AA621" s="1" t="s">
        <v>123</v>
      </c>
    </row>
    <row r="622" customFormat="false" ht="15" hidden="false" customHeight="false" outlineLevel="0" collapsed="false">
      <c r="A622" s="1" t="n">
        <v>257</v>
      </c>
      <c r="B622" s="61" t="n">
        <v>43377</v>
      </c>
      <c r="C622" s="1" t="s">
        <v>66</v>
      </c>
      <c r="F622" s="1" t="s">
        <v>102</v>
      </c>
      <c r="G622" s="1" t="n">
        <f aca="false">SUM(H622:J622)</f>
        <v>33</v>
      </c>
      <c r="H622" s="1" t="n">
        <v>33</v>
      </c>
      <c r="L622" s="1" t="n">
        <f aca="false">SUM(M622:R622)</f>
        <v>71</v>
      </c>
      <c r="M622" s="1" t="n">
        <v>1</v>
      </c>
      <c r="P622" s="1" t="n">
        <v>70</v>
      </c>
      <c r="S622" s="1" t="n">
        <v>2</v>
      </c>
      <c r="U622" s="1" t="n">
        <v>2</v>
      </c>
      <c r="X622" s="14" t="n">
        <v>53833</v>
      </c>
      <c r="Y622" s="1" t="s">
        <v>337</v>
      </c>
      <c r="AA622" s="1" t="s">
        <v>124</v>
      </c>
    </row>
    <row r="623" customFormat="false" ht="15" hidden="false" customHeight="false" outlineLevel="0" collapsed="false">
      <c r="A623" s="1" t="n">
        <v>258</v>
      </c>
      <c r="B623" s="61" t="n">
        <v>43379</v>
      </c>
      <c r="C623" s="1" t="s">
        <v>53</v>
      </c>
      <c r="F623" s="1" t="s">
        <v>102</v>
      </c>
      <c r="G623" s="1" t="n">
        <f aca="false">SUM(H623:J623)</f>
        <v>31</v>
      </c>
      <c r="H623" s="1" t="n">
        <v>31</v>
      </c>
      <c r="L623" s="1" t="n">
        <f aca="false">SUM(M623:R623)</f>
        <v>104</v>
      </c>
      <c r="M623" s="1" t="n">
        <v>1</v>
      </c>
      <c r="P623" s="1" t="n">
        <v>103</v>
      </c>
      <c r="S623" s="1" t="n">
        <v>2</v>
      </c>
      <c r="U623" s="1" t="n">
        <v>2</v>
      </c>
      <c r="X623" s="14" t="n">
        <v>319000</v>
      </c>
      <c r="Y623" s="1" t="s">
        <v>338</v>
      </c>
      <c r="AA623" s="1" t="s">
        <v>124</v>
      </c>
    </row>
    <row r="624" customFormat="false" ht="15" hidden="false" customHeight="false" outlineLevel="0" collapsed="false">
      <c r="A624" s="1" t="n">
        <v>259</v>
      </c>
      <c r="B624" s="61" t="n">
        <v>43381</v>
      </c>
      <c r="C624" s="1" t="s">
        <v>66</v>
      </c>
      <c r="F624" s="1" t="s">
        <v>102</v>
      </c>
      <c r="G624" s="1" t="n">
        <f aca="false">SUM(H624:J624)</f>
        <v>27</v>
      </c>
      <c r="H624" s="1" t="n">
        <v>27</v>
      </c>
      <c r="L624" s="1" t="n">
        <f aca="false">SUM(M624:R624)</f>
        <v>74</v>
      </c>
      <c r="M624" s="1" t="n">
        <v>1</v>
      </c>
      <c r="P624" s="1" t="n">
        <v>73</v>
      </c>
      <c r="S624" s="1" t="n">
        <v>2</v>
      </c>
      <c r="X624" s="14" t="n">
        <v>70498</v>
      </c>
      <c r="Y624" s="1" t="s">
        <v>339</v>
      </c>
      <c r="AA624" s="1" t="s">
        <v>124</v>
      </c>
    </row>
    <row r="625" customFormat="false" ht="15" hidden="false" customHeight="false" outlineLevel="0" collapsed="false">
      <c r="A625" s="1" t="n">
        <v>260</v>
      </c>
      <c r="B625" s="61" t="n">
        <v>43382</v>
      </c>
      <c r="C625" s="1" t="s">
        <v>49</v>
      </c>
      <c r="F625" s="1" t="s">
        <v>248</v>
      </c>
      <c r="G625" s="1" t="n">
        <f aca="false">SUM(H625:J625)</f>
        <v>0</v>
      </c>
      <c r="L625" s="1" t="n">
        <f aca="false">SUM(M625:R625)</f>
        <v>19</v>
      </c>
      <c r="M625" s="1" t="n">
        <v>2</v>
      </c>
      <c r="P625" s="1" t="n">
        <v>17</v>
      </c>
      <c r="S625" s="1" t="n">
        <v>2</v>
      </c>
      <c r="X625" s="14" t="n">
        <v>186045</v>
      </c>
      <c r="AA625" s="1" t="s">
        <v>123</v>
      </c>
    </row>
    <row r="626" customFormat="false" ht="15" hidden="false" customHeight="false" outlineLevel="0" collapsed="false">
      <c r="A626" s="1" t="n">
        <v>260</v>
      </c>
      <c r="B626" s="61" t="n">
        <v>43382</v>
      </c>
      <c r="C626" s="1" t="s">
        <v>49</v>
      </c>
      <c r="F626" s="1" t="s">
        <v>99</v>
      </c>
      <c r="G626" s="1" t="n">
        <f aca="false">SUM(H626:J626)</f>
        <v>2</v>
      </c>
      <c r="H626" s="1" t="n">
        <v>2</v>
      </c>
      <c r="L626" s="1" t="n">
        <f aca="false">SUM(M626:R626)</f>
        <v>53</v>
      </c>
      <c r="M626" s="1" t="n">
        <v>1</v>
      </c>
      <c r="P626" s="1" t="n">
        <v>52</v>
      </c>
      <c r="S626" s="1" t="n">
        <v>3</v>
      </c>
      <c r="U626" s="1" t="n">
        <v>1</v>
      </c>
      <c r="X626" s="14" t="n">
        <v>11957.04</v>
      </c>
      <c r="AA626" s="1" t="s">
        <v>123</v>
      </c>
    </row>
    <row r="627" customFormat="false" ht="15" hidden="false" customHeight="false" outlineLevel="0" collapsed="false">
      <c r="A627" s="1" t="n">
        <v>260</v>
      </c>
      <c r="B627" s="61" t="n">
        <v>43382</v>
      </c>
      <c r="C627" s="1" t="s">
        <v>49</v>
      </c>
      <c r="F627" s="1" t="s">
        <v>87</v>
      </c>
      <c r="G627" s="1" t="n">
        <f aca="false">SUM(H627:J627)</f>
        <v>26</v>
      </c>
      <c r="H627" s="1" t="n">
        <v>26</v>
      </c>
      <c r="L627" s="1" t="n">
        <f aca="false">SUM(M627:R627)</f>
        <v>5</v>
      </c>
      <c r="M627" s="1" t="n">
        <v>1</v>
      </c>
      <c r="P627" s="1" t="n">
        <v>4</v>
      </c>
      <c r="U627" s="1" t="n">
        <v>1</v>
      </c>
      <c r="X627" s="14"/>
      <c r="AA627" s="1" t="s">
        <v>123</v>
      </c>
    </row>
    <row r="628" customFormat="false" ht="15" hidden="false" customHeight="false" outlineLevel="0" collapsed="false">
      <c r="A628" s="1" t="n">
        <v>260</v>
      </c>
      <c r="B628" s="61" t="n">
        <v>43382</v>
      </c>
      <c r="C628" s="1" t="s">
        <v>49</v>
      </c>
      <c r="F628" s="1" t="s">
        <v>98</v>
      </c>
      <c r="G628" s="1" t="n">
        <f aca="false">SUM(H628:J628)</f>
        <v>2</v>
      </c>
      <c r="H628" s="1" t="n">
        <v>2</v>
      </c>
      <c r="L628" s="1" t="n">
        <f aca="false">SUM(M628:R628)</f>
        <v>5</v>
      </c>
      <c r="M628" s="1" t="n">
        <v>1</v>
      </c>
      <c r="P628" s="1" t="n">
        <v>4</v>
      </c>
      <c r="X628" s="14"/>
      <c r="AA628" s="1" t="s">
        <v>123</v>
      </c>
    </row>
    <row r="629" customFormat="false" ht="15" hidden="false" customHeight="false" outlineLevel="0" collapsed="false">
      <c r="A629" s="1" t="n">
        <v>260</v>
      </c>
      <c r="B629" s="61" t="n">
        <v>43382</v>
      </c>
      <c r="C629" s="1" t="s">
        <v>49</v>
      </c>
      <c r="F629" s="1" t="s">
        <v>89</v>
      </c>
      <c r="G629" s="1" t="n">
        <f aca="false">SUM(H629:J629)</f>
        <v>2</v>
      </c>
      <c r="H629" s="1" t="n">
        <v>2</v>
      </c>
      <c r="L629" s="1" t="n">
        <f aca="false">SUM(M629:R629)</f>
        <v>0</v>
      </c>
      <c r="X629" s="14"/>
      <c r="AA629" s="1" t="s">
        <v>123</v>
      </c>
    </row>
    <row r="630" customFormat="false" ht="15" hidden="false" customHeight="false" outlineLevel="0" collapsed="false">
      <c r="A630" s="1" t="n">
        <v>260</v>
      </c>
      <c r="B630" s="61" t="n">
        <v>43382</v>
      </c>
      <c r="C630" s="1" t="s">
        <v>49</v>
      </c>
      <c r="F630" s="1" t="s">
        <v>158</v>
      </c>
      <c r="G630" s="1" t="n">
        <f aca="false">SUM(H630:J630)</f>
        <v>0</v>
      </c>
      <c r="K630" s="1" t="n">
        <v>1</v>
      </c>
      <c r="L630" s="1" t="n">
        <f aca="false">SUM(M630:R630)</f>
        <v>0</v>
      </c>
      <c r="X630" s="14"/>
      <c r="AA630" s="1" t="s">
        <v>123</v>
      </c>
    </row>
    <row r="631" customFormat="false" ht="15" hidden="false" customHeight="false" outlineLevel="0" collapsed="false">
      <c r="A631" s="1" t="n">
        <v>261</v>
      </c>
      <c r="B631" s="61" t="n">
        <v>43382</v>
      </c>
      <c r="C631" s="1" t="s">
        <v>68</v>
      </c>
      <c r="D631" s="1" t="s">
        <v>70</v>
      </c>
      <c r="F631" s="1" t="s">
        <v>97</v>
      </c>
      <c r="G631" s="1" t="n">
        <f aca="false">SUM(H631:J631)</f>
        <v>60</v>
      </c>
      <c r="H631" s="1" t="n">
        <v>60</v>
      </c>
      <c r="L631" s="1" t="n">
        <f aca="false">SUM(M631:R631)</f>
        <v>38</v>
      </c>
      <c r="M631" s="1" t="n">
        <v>1</v>
      </c>
      <c r="P631" s="1" t="n">
        <v>37</v>
      </c>
      <c r="S631" s="1" t="n">
        <v>2</v>
      </c>
      <c r="X631" s="14"/>
      <c r="AA631" s="1" t="s">
        <v>123</v>
      </c>
    </row>
    <row r="632" customFormat="false" ht="15" hidden="false" customHeight="false" outlineLevel="0" collapsed="false">
      <c r="A632" s="1" t="n">
        <v>261</v>
      </c>
      <c r="B632" s="61" t="n">
        <v>43382</v>
      </c>
      <c r="C632" s="1" t="s">
        <v>68</v>
      </c>
      <c r="D632" s="1" t="s">
        <v>70</v>
      </c>
      <c r="F632" s="1" t="s">
        <v>87</v>
      </c>
      <c r="G632" s="1" t="n">
        <f aca="false">SUM(H632:J632)</f>
        <v>0</v>
      </c>
      <c r="L632" s="1" t="n">
        <f aca="false">SUM(M632:R632)</f>
        <v>0</v>
      </c>
      <c r="U632" s="1" t="n">
        <v>1</v>
      </c>
      <c r="X632" s="14"/>
      <c r="AA632" s="1" t="s">
        <v>123</v>
      </c>
    </row>
    <row r="633" customFormat="false" ht="15" hidden="false" customHeight="false" outlineLevel="0" collapsed="false">
      <c r="A633" s="13" t="n">
        <v>262</v>
      </c>
      <c r="B633" s="61" t="n">
        <v>43382</v>
      </c>
      <c r="C633" s="13" t="s">
        <v>67</v>
      </c>
      <c r="D633" s="13"/>
      <c r="E633" s="13"/>
      <c r="F633" s="13" t="s">
        <v>96</v>
      </c>
      <c r="G633" s="13" t="n">
        <v>25</v>
      </c>
      <c r="H633" s="1" t="n">
        <v>25</v>
      </c>
      <c r="I633" s="13"/>
      <c r="J633" s="13"/>
      <c r="K633" s="13" t="n">
        <v>1</v>
      </c>
      <c r="L633" s="1" t="n">
        <f aca="false">SUM(M633:R633)</f>
        <v>36</v>
      </c>
      <c r="M633" s="13" t="n">
        <v>3</v>
      </c>
      <c r="N633" s="13"/>
      <c r="O633" s="13"/>
      <c r="P633" s="13" t="n">
        <v>33</v>
      </c>
      <c r="Q633" s="13"/>
      <c r="R633" s="13"/>
      <c r="S633" s="13" t="n">
        <v>2</v>
      </c>
      <c r="T633" s="13"/>
      <c r="U633" s="13"/>
      <c r="V633" s="13"/>
      <c r="W633" s="13"/>
      <c r="X633" s="14" t="n">
        <v>120924.17</v>
      </c>
      <c r="Y633" s="1" t="s">
        <v>340</v>
      </c>
      <c r="Z633" s="13"/>
      <c r="AA633" s="13" t="s">
        <v>125</v>
      </c>
      <c r="AB633" s="13"/>
    </row>
    <row r="634" customFormat="false" ht="15" hidden="false" customHeight="false" outlineLevel="0" collapsed="false">
      <c r="A634" s="13" t="n">
        <v>262</v>
      </c>
      <c r="B634" s="61" t="n">
        <v>43382</v>
      </c>
      <c r="C634" s="13" t="s">
        <v>67</v>
      </c>
      <c r="D634" s="13"/>
      <c r="E634" s="13"/>
      <c r="F634" s="13" t="s">
        <v>100</v>
      </c>
      <c r="G634" s="13" t="n">
        <v>5</v>
      </c>
      <c r="H634" s="1" t="n">
        <v>5</v>
      </c>
      <c r="I634" s="13"/>
      <c r="J634" s="13"/>
      <c r="K634" s="13"/>
      <c r="L634" s="1" t="n">
        <f aca="false">SUM(M634:R634)</f>
        <v>0</v>
      </c>
      <c r="M634" s="13"/>
      <c r="N634" s="13"/>
      <c r="O634" s="13"/>
      <c r="P634" s="13"/>
      <c r="Q634" s="13"/>
      <c r="R634" s="13"/>
      <c r="S634" s="13"/>
      <c r="T634" s="13"/>
      <c r="U634" s="13"/>
      <c r="V634" s="13"/>
      <c r="W634" s="13"/>
      <c r="X634" s="14"/>
      <c r="Y634" s="1" t="s">
        <v>340</v>
      </c>
      <c r="Z634" s="13"/>
      <c r="AA634" s="13" t="s">
        <v>125</v>
      </c>
      <c r="AB634" s="13"/>
    </row>
    <row r="635" customFormat="false" ht="15" hidden="false" customHeight="false" outlineLevel="0" collapsed="false">
      <c r="A635" s="13" t="n">
        <v>262</v>
      </c>
      <c r="B635" s="61" t="n">
        <v>43382</v>
      </c>
      <c r="C635" s="13" t="s">
        <v>67</v>
      </c>
      <c r="D635" s="13"/>
      <c r="E635" s="13"/>
      <c r="F635" s="13" t="s">
        <v>88</v>
      </c>
      <c r="G635" s="13" t="n">
        <v>6</v>
      </c>
      <c r="H635" s="1" t="n">
        <v>6</v>
      </c>
      <c r="I635" s="13"/>
      <c r="J635" s="13"/>
      <c r="K635" s="13"/>
      <c r="L635" s="1" t="n">
        <f aca="false">SUM(M635:R635)</f>
        <v>0</v>
      </c>
      <c r="M635" s="13"/>
      <c r="N635" s="13"/>
      <c r="O635" s="13"/>
      <c r="P635" s="13"/>
      <c r="Q635" s="13"/>
      <c r="R635" s="13"/>
      <c r="S635" s="13"/>
      <c r="T635" s="13"/>
      <c r="U635" s="13"/>
      <c r="V635" s="13"/>
      <c r="W635" s="13"/>
      <c r="X635" s="14"/>
      <c r="Y635" s="1" t="s">
        <v>340</v>
      </c>
      <c r="Z635" s="13"/>
      <c r="AA635" s="13" t="s">
        <v>125</v>
      </c>
      <c r="AB635" s="13"/>
    </row>
    <row r="636" customFormat="false" ht="15" hidden="false" customHeight="false" outlineLevel="0" collapsed="false">
      <c r="A636" s="13" t="n">
        <v>262</v>
      </c>
      <c r="B636" s="61" t="n">
        <v>43382</v>
      </c>
      <c r="C636" s="13" t="s">
        <v>67</v>
      </c>
      <c r="D636" s="13"/>
      <c r="E636" s="13"/>
      <c r="F636" s="13" t="s">
        <v>67</v>
      </c>
      <c r="G636" s="13"/>
      <c r="I636" s="13"/>
      <c r="J636" s="13"/>
      <c r="K636" s="13"/>
      <c r="L636" s="1" t="n">
        <f aca="false">SUM(M636:R636)</f>
        <v>0</v>
      </c>
      <c r="M636" s="13"/>
      <c r="N636" s="13"/>
      <c r="O636" s="13"/>
      <c r="P636" s="13"/>
      <c r="Q636" s="13"/>
      <c r="R636" s="13"/>
      <c r="S636" s="13"/>
      <c r="T636" s="13"/>
      <c r="U636" s="13"/>
      <c r="V636" s="13"/>
      <c r="W636" s="13"/>
      <c r="X636" s="14"/>
      <c r="Y636" s="1" t="s">
        <v>340</v>
      </c>
      <c r="Z636" s="13"/>
      <c r="AA636" s="13" t="s">
        <v>125</v>
      </c>
      <c r="AB636" s="13"/>
    </row>
    <row r="637" customFormat="false" ht="15" hidden="false" customHeight="false" outlineLevel="0" collapsed="false">
      <c r="A637" s="13" t="n">
        <v>262</v>
      </c>
      <c r="B637" s="61" t="n">
        <v>43382</v>
      </c>
      <c r="C637" s="13" t="s">
        <v>67</v>
      </c>
      <c r="D637" s="13"/>
      <c r="E637" s="13"/>
      <c r="F637" s="13" t="s">
        <v>110</v>
      </c>
      <c r="G637" s="13"/>
      <c r="H637" s="13"/>
      <c r="I637" s="13"/>
      <c r="J637" s="13"/>
      <c r="K637" s="13"/>
      <c r="L637" s="1" t="n">
        <f aca="false">SUM(M637:R637)</f>
        <v>0</v>
      </c>
      <c r="M637" s="13"/>
      <c r="N637" s="13"/>
      <c r="O637" s="13"/>
      <c r="P637" s="13"/>
      <c r="Q637" s="13"/>
      <c r="R637" s="13"/>
      <c r="S637" s="13"/>
      <c r="T637" s="13"/>
      <c r="U637" s="13" t="n">
        <v>1</v>
      </c>
      <c r="V637" s="13"/>
      <c r="W637" s="13"/>
      <c r="X637" s="14"/>
      <c r="Y637" s="1" t="s">
        <v>340</v>
      </c>
      <c r="Z637" s="13"/>
      <c r="AA637" s="13" t="s">
        <v>125</v>
      </c>
      <c r="AB637" s="13"/>
    </row>
    <row r="638" customFormat="false" ht="15" hidden="false" customHeight="false" outlineLevel="0" collapsed="false">
      <c r="A638" s="1" t="n">
        <v>263</v>
      </c>
      <c r="B638" s="61" t="n">
        <v>43383</v>
      </c>
      <c r="C638" s="1" t="s">
        <v>67</v>
      </c>
      <c r="D638" s="1" t="s">
        <v>69</v>
      </c>
      <c r="F638" s="1" t="s">
        <v>97</v>
      </c>
      <c r="G638" s="1" t="n">
        <f aca="false">SUM(H638:J638)</f>
        <v>110</v>
      </c>
      <c r="H638" s="1" t="n">
        <v>110</v>
      </c>
      <c r="L638" s="1" t="n">
        <f aca="false">SUM(M638:R638)</f>
        <v>29</v>
      </c>
      <c r="M638" s="1" t="n">
        <v>1</v>
      </c>
      <c r="P638" s="1" t="n">
        <v>28</v>
      </c>
      <c r="S638" s="1" t="n">
        <v>2</v>
      </c>
      <c r="U638" s="1" t="n">
        <v>1</v>
      </c>
      <c r="X638" s="14"/>
      <c r="AA638" s="1" t="s">
        <v>123</v>
      </c>
    </row>
    <row r="639" customFormat="false" ht="15" hidden="false" customHeight="false" outlineLevel="0" collapsed="false">
      <c r="A639" s="1" t="n">
        <v>263</v>
      </c>
      <c r="B639" s="61" t="n">
        <v>43383</v>
      </c>
      <c r="C639" s="1" t="s">
        <v>67</v>
      </c>
      <c r="D639" s="1" t="s">
        <v>69</v>
      </c>
      <c r="F639" s="1" t="s">
        <v>115</v>
      </c>
      <c r="G639" s="1" t="n">
        <f aca="false">SUM(H639:J639)</f>
        <v>5</v>
      </c>
      <c r="H639" s="1" t="n">
        <v>4</v>
      </c>
      <c r="I639" s="1" t="n">
        <v>1</v>
      </c>
      <c r="L639" s="1" t="n">
        <f aca="false">SUM(M639:R639)</f>
        <v>10</v>
      </c>
      <c r="M639" s="1" t="n">
        <v>1</v>
      </c>
      <c r="P639" s="1" t="n">
        <v>7</v>
      </c>
      <c r="Q639" s="1" t="n">
        <v>2</v>
      </c>
      <c r="U639" s="1" t="n">
        <v>1</v>
      </c>
      <c r="X639" s="14"/>
      <c r="AA639" s="1" t="s">
        <v>123</v>
      </c>
    </row>
    <row r="640" customFormat="false" ht="15" hidden="false" customHeight="false" outlineLevel="0" collapsed="false">
      <c r="A640" s="1" t="n">
        <v>264</v>
      </c>
      <c r="B640" s="61" t="n">
        <v>43383</v>
      </c>
      <c r="C640" s="1" t="s">
        <v>66</v>
      </c>
      <c r="F640" s="1" t="s">
        <v>97</v>
      </c>
      <c r="G640" s="1" t="n">
        <f aca="false">SUM(H640:J640)</f>
        <v>18</v>
      </c>
      <c r="H640" s="1" t="n">
        <v>18</v>
      </c>
      <c r="L640" s="1" t="n">
        <f aca="false">SUM(M640:R640)</f>
        <v>57</v>
      </c>
      <c r="M640" s="1" t="n">
        <v>1</v>
      </c>
      <c r="P640" s="1" t="n">
        <v>56</v>
      </c>
      <c r="S640" s="1" t="n">
        <v>2</v>
      </c>
      <c r="X640" s="14"/>
      <c r="AA640" s="1" t="s">
        <v>123</v>
      </c>
    </row>
    <row r="641" customFormat="false" ht="15" hidden="false" customHeight="false" outlineLevel="0" collapsed="false">
      <c r="A641" s="1" t="n">
        <v>264</v>
      </c>
      <c r="B641" s="61" t="n">
        <v>43383</v>
      </c>
      <c r="C641" s="1" t="s">
        <v>66</v>
      </c>
      <c r="F641" s="1" t="s">
        <v>87</v>
      </c>
      <c r="G641" s="1" t="n">
        <f aca="false">SUM(H641:J641)</f>
        <v>0</v>
      </c>
      <c r="L641" s="1" t="n">
        <f aca="false">SUM(M641:R641)</f>
        <v>0</v>
      </c>
      <c r="U641" s="1" t="n">
        <v>1</v>
      </c>
      <c r="X641" s="14"/>
      <c r="AA641" s="1" t="s">
        <v>123</v>
      </c>
    </row>
    <row r="642" customFormat="false" ht="15" hidden="false" customHeight="false" outlineLevel="0" collapsed="false">
      <c r="A642" s="13" t="n">
        <v>265</v>
      </c>
      <c r="B642" s="61" t="n">
        <v>43384</v>
      </c>
      <c r="C642" s="13" t="s">
        <v>63</v>
      </c>
      <c r="D642" s="13"/>
      <c r="E642" s="13"/>
      <c r="F642" s="13" t="s">
        <v>97</v>
      </c>
      <c r="G642" s="13" t="n">
        <v>25</v>
      </c>
      <c r="H642" s="1" t="n">
        <v>25</v>
      </c>
      <c r="I642" s="13"/>
      <c r="J642" s="13"/>
      <c r="K642" s="13" t="n">
        <v>1</v>
      </c>
      <c r="L642" s="1" t="n">
        <f aca="false">SUM(M642:R642)</f>
        <v>39</v>
      </c>
      <c r="M642" s="1" t="n">
        <v>2</v>
      </c>
      <c r="N642" s="13"/>
      <c r="O642" s="13"/>
      <c r="P642" s="1" t="n">
        <v>37</v>
      </c>
      <c r="Q642" s="13"/>
      <c r="R642" s="13"/>
      <c r="S642" s="13" t="n">
        <v>2</v>
      </c>
      <c r="U642" s="1" t="n">
        <v>1</v>
      </c>
      <c r="V642" s="13"/>
      <c r="W642" s="13"/>
      <c r="X642" s="14" t="n">
        <v>105528.09</v>
      </c>
      <c r="Y642" s="1" t="s">
        <v>341</v>
      </c>
      <c r="Z642" s="13"/>
      <c r="AA642" s="13" t="s">
        <v>125</v>
      </c>
      <c r="AB642" s="13"/>
    </row>
    <row r="643" customFormat="false" ht="15" hidden="false" customHeight="false" outlineLevel="0" collapsed="false">
      <c r="A643" s="13" t="n">
        <v>265</v>
      </c>
      <c r="B643" s="61" t="n">
        <v>43384</v>
      </c>
      <c r="C643" s="13" t="s">
        <v>63</v>
      </c>
      <c r="D643" s="13"/>
      <c r="E643" s="13"/>
      <c r="F643" s="1" t="s">
        <v>63</v>
      </c>
      <c r="G643" s="13"/>
      <c r="I643" s="13"/>
      <c r="J643" s="13"/>
      <c r="K643" s="13"/>
      <c r="L643" s="1" t="n">
        <f aca="false">SUM(M643:R643)</f>
        <v>0</v>
      </c>
      <c r="N643" s="13"/>
      <c r="O643" s="13"/>
      <c r="Q643" s="13"/>
      <c r="R643" s="13"/>
      <c r="S643" s="13"/>
      <c r="V643" s="13"/>
      <c r="W643" s="13"/>
      <c r="X643" s="14"/>
      <c r="Y643" s="1" t="s">
        <v>341</v>
      </c>
      <c r="Z643" s="13"/>
      <c r="AA643" s="13" t="s">
        <v>125</v>
      </c>
      <c r="AB643" s="13"/>
    </row>
    <row r="644" customFormat="false" ht="15" hidden="false" customHeight="false" outlineLevel="0" collapsed="false">
      <c r="A644" s="1" t="n">
        <v>266</v>
      </c>
      <c r="B644" s="61" t="n">
        <v>43384</v>
      </c>
      <c r="C644" s="1" t="s">
        <v>70</v>
      </c>
      <c r="D644" s="1" t="s">
        <v>74</v>
      </c>
      <c r="F644" s="1" t="s">
        <v>97</v>
      </c>
      <c r="G644" s="1" t="n">
        <f aca="false">SUM(H644:J644)</f>
        <v>101</v>
      </c>
      <c r="H644" s="1" t="n">
        <v>101</v>
      </c>
      <c r="L644" s="1" t="n">
        <f aca="false">SUM(M644:R644)</f>
        <v>43</v>
      </c>
      <c r="M644" s="1" t="n">
        <v>1</v>
      </c>
      <c r="P644" s="1" t="n">
        <v>42</v>
      </c>
      <c r="S644" s="1" t="n">
        <v>4</v>
      </c>
      <c r="U644" s="1" t="n">
        <v>1</v>
      </c>
      <c r="X644" s="14"/>
      <c r="AA644" s="1" t="s">
        <v>123</v>
      </c>
    </row>
    <row r="645" customFormat="false" ht="15" hidden="false" customHeight="false" outlineLevel="0" collapsed="false">
      <c r="A645" s="1" t="n">
        <v>266</v>
      </c>
      <c r="B645" s="61" t="n">
        <v>43384</v>
      </c>
      <c r="C645" s="1" t="s">
        <v>70</v>
      </c>
      <c r="D645" s="1" t="s">
        <v>74</v>
      </c>
      <c r="F645" s="1" t="s">
        <v>158</v>
      </c>
      <c r="G645" s="1" t="n">
        <f aca="false">SUM(H645:J645)</f>
        <v>0</v>
      </c>
      <c r="K645" s="1" t="n">
        <v>1</v>
      </c>
      <c r="L645" s="1" t="n">
        <f aca="false">SUM(M645:R645)</f>
        <v>0</v>
      </c>
      <c r="X645" s="14"/>
      <c r="AA645" s="1" t="s">
        <v>123</v>
      </c>
    </row>
    <row r="646" customFormat="false" ht="15" hidden="false" customHeight="false" outlineLevel="0" collapsed="false">
      <c r="A646" s="1" t="n">
        <v>267</v>
      </c>
      <c r="B646" s="61" t="n">
        <v>43384</v>
      </c>
      <c r="C646" s="1" t="s">
        <v>66</v>
      </c>
      <c r="F646" s="1" t="s">
        <v>102</v>
      </c>
      <c r="G646" s="1" t="n">
        <f aca="false">SUM(H646:J646)</f>
        <v>36</v>
      </c>
      <c r="H646" s="1" t="n">
        <v>36</v>
      </c>
      <c r="L646" s="1" t="n">
        <f aca="false">SUM(M646:R646)</f>
        <v>77</v>
      </c>
      <c r="M646" s="1" t="n">
        <v>1</v>
      </c>
      <c r="P646" s="1" t="n">
        <v>76</v>
      </c>
      <c r="S646" s="1" t="n">
        <v>2</v>
      </c>
      <c r="X646" s="14" t="n">
        <v>64539</v>
      </c>
      <c r="Y646" s="1" t="s">
        <v>342</v>
      </c>
      <c r="AA646" s="1" t="s">
        <v>124</v>
      </c>
    </row>
    <row r="647" customFormat="false" ht="15" hidden="false" customHeight="false" outlineLevel="0" collapsed="false">
      <c r="A647" s="1" t="n">
        <v>268</v>
      </c>
      <c r="B647" s="61" t="n">
        <v>43389</v>
      </c>
      <c r="C647" s="1" t="s">
        <v>56</v>
      </c>
      <c r="F647" s="1" t="s">
        <v>97</v>
      </c>
      <c r="G647" s="1" t="n">
        <f aca="false">SUM(H647:J647)</f>
        <v>19</v>
      </c>
      <c r="H647" s="1" t="n">
        <v>19</v>
      </c>
      <c r="L647" s="1" t="n">
        <f aca="false">SUM(M647:R647)</f>
        <v>34</v>
      </c>
      <c r="M647" s="1" t="n">
        <v>1</v>
      </c>
      <c r="P647" s="1" t="n">
        <v>33</v>
      </c>
      <c r="S647" s="1" t="n">
        <v>1</v>
      </c>
      <c r="U647" s="1" t="n">
        <v>1</v>
      </c>
      <c r="X647" s="14"/>
      <c r="AA647" s="1" t="s">
        <v>123</v>
      </c>
    </row>
    <row r="648" customFormat="false" ht="15" hidden="false" customHeight="false" outlineLevel="0" collapsed="false">
      <c r="A648" s="1" t="n">
        <v>268</v>
      </c>
      <c r="B648" s="61" t="n">
        <v>43389</v>
      </c>
      <c r="C648" s="1" t="s">
        <v>56</v>
      </c>
      <c r="F648" s="1" t="s">
        <v>158</v>
      </c>
      <c r="G648" s="1" t="n">
        <f aca="false">SUM(H648:J648)</f>
        <v>0</v>
      </c>
      <c r="K648" s="1" t="n">
        <v>1</v>
      </c>
      <c r="L648" s="1" t="n">
        <f aca="false">SUM(M648:R648)</f>
        <v>0</v>
      </c>
      <c r="X648" s="14"/>
      <c r="AA648" s="1" t="s">
        <v>123</v>
      </c>
    </row>
    <row r="649" customFormat="false" ht="15" hidden="false" customHeight="false" outlineLevel="0" collapsed="false">
      <c r="A649" s="13" t="n">
        <v>269</v>
      </c>
      <c r="B649" s="61" t="n">
        <v>43389</v>
      </c>
      <c r="C649" s="13" t="s">
        <v>67</v>
      </c>
      <c r="D649" s="13"/>
      <c r="E649" s="13"/>
      <c r="F649" s="13" t="s">
        <v>96</v>
      </c>
      <c r="G649" s="13" t="n">
        <v>29</v>
      </c>
      <c r="H649" s="1" t="n">
        <v>29</v>
      </c>
      <c r="I649" s="13"/>
      <c r="J649" s="13"/>
      <c r="K649" s="13"/>
      <c r="L649" s="1" t="n">
        <f aca="false">SUM(M649:R649)</f>
        <v>34</v>
      </c>
      <c r="M649" s="1" t="n">
        <v>2</v>
      </c>
      <c r="N649" s="13"/>
      <c r="O649" s="13"/>
      <c r="P649" s="1" t="n">
        <v>32</v>
      </c>
      <c r="Q649" s="13"/>
      <c r="R649" s="13"/>
      <c r="S649" s="1" t="n">
        <v>2</v>
      </c>
      <c r="T649" s="1" t="n">
        <v>2</v>
      </c>
      <c r="U649" s="13"/>
      <c r="V649" s="13"/>
      <c r="W649" s="13"/>
      <c r="X649" s="14" t="n">
        <v>42779.44</v>
      </c>
      <c r="Y649" s="1" t="s">
        <v>343</v>
      </c>
      <c r="Z649" s="13"/>
      <c r="AA649" s="13" t="s">
        <v>125</v>
      </c>
      <c r="AB649" s="13"/>
    </row>
    <row r="650" customFormat="false" ht="15" hidden="false" customHeight="false" outlineLevel="0" collapsed="false">
      <c r="A650" s="13" t="n">
        <v>269</v>
      </c>
      <c r="B650" s="61" t="n">
        <v>43389</v>
      </c>
      <c r="C650" s="13" t="s">
        <v>67</v>
      </c>
      <c r="D650" s="13"/>
      <c r="E650" s="13"/>
      <c r="F650" s="1" t="s">
        <v>88</v>
      </c>
      <c r="G650" s="13" t="n">
        <v>6</v>
      </c>
      <c r="H650" s="1" t="n">
        <v>6</v>
      </c>
      <c r="I650" s="13"/>
      <c r="J650" s="13"/>
      <c r="K650" s="13"/>
      <c r="L650" s="1" t="n">
        <f aca="false">SUM(M650:R650)</f>
        <v>0</v>
      </c>
      <c r="M650" s="13"/>
      <c r="N650" s="13"/>
      <c r="O650" s="13"/>
      <c r="P650" s="13"/>
      <c r="Q650" s="13"/>
      <c r="R650" s="13"/>
      <c r="S650" s="13"/>
      <c r="T650" s="13"/>
      <c r="U650" s="13"/>
      <c r="V650" s="13"/>
      <c r="W650" s="13"/>
      <c r="X650" s="14"/>
      <c r="Y650" s="1" t="s">
        <v>343</v>
      </c>
      <c r="Z650" s="13"/>
      <c r="AA650" s="13" t="s">
        <v>125</v>
      </c>
      <c r="AB650" s="13"/>
    </row>
    <row r="651" customFormat="false" ht="15" hidden="false" customHeight="false" outlineLevel="0" collapsed="false">
      <c r="A651" s="13" t="n">
        <v>269</v>
      </c>
      <c r="B651" s="61" t="n">
        <v>43389</v>
      </c>
      <c r="C651" s="13" t="s">
        <v>67</v>
      </c>
      <c r="D651" s="13"/>
      <c r="E651" s="13"/>
      <c r="F651" s="1" t="s">
        <v>67</v>
      </c>
      <c r="G651" s="13"/>
      <c r="I651" s="13"/>
      <c r="J651" s="13"/>
      <c r="K651" s="13"/>
      <c r="L651" s="1" t="n">
        <f aca="false">SUM(M651:R651)</f>
        <v>0</v>
      </c>
      <c r="M651" s="13"/>
      <c r="N651" s="13"/>
      <c r="O651" s="13"/>
      <c r="P651" s="13"/>
      <c r="Q651" s="13"/>
      <c r="R651" s="13"/>
      <c r="S651" s="13"/>
      <c r="T651" s="13"/>
      <c r="U651" s="13"/>
      <c r="V651" s="13"/>
      <c r="W651" s="13"/>
      <c r="X651" s="14"/>
      <c r="Y651" s="1" t="s">
        <v>343</v>
      </c>
      <c r="Z651" s="13"/>
      <c r="AA651" s="13" t="s">
        <v>125</v>
      </c>
      <c r="AB651" s="13"/>
    </row>
    <row r="652" customFormat="false" ht="15" hidden="false" customHeight="false" outlineLevel="0" collapsed="false">
      <c r="A652" s="13" t="n">
        <v>269</v>
      </c>
      <c r="B652" s="61" t="n">
        <v>43389</v>
      </c>
      <c r="C652" s="13" t="s">
        <v>67</v>
      </c>
      <c r="D652" s="13"/>
      <c r="E652" s="13"/>
      <c r="F652" s="13" t="s">
        <v>87</v>
      </c>
      <c r="G652" s="13"/>
      <c r="H652" s="13"/>
      <c r="I652" s="13"/>
      <c r="J652" s="13"/>
      <c r="K652" s="13"/>
      <c r="L652" s="1" t="n">
        <f aca="false">SUM(M652:R652)</f>
        <v>0</v>
      </c>
      <c r="M652" s="13"/>
      <c r="N652" s="13"/>
      <c r="O652" s="13"/>
      <c r="P652" s="13"/>
      <c r="Q652" s="13"/>
      <c r="R652" s="13"/>
      <c r="S652" s="13"/>
      <c r="T652" s="13"/>
      <c r="U652" s="13" t="n">
        <v>1</v>
      </c>
      <c r="V652" s="13"/>
      <c r="W652" s="13"/>
      <c r="X652" s="14"/>
      <c r="Y652" s="1" t="s">
        <v>343</v>
      </c>
      <c r="Z652" s="13"/>
      <c r="AA652" s="13" t="s">
        <v>125</v>
      </c>
      <c r="AB652" s="13"/>
    </row>
    <row r="653" customFormat="false" ht="15" hidden="false" customHeight="false" outlineLevel="0" collapsed="false">
      <c r="A653" s="1" t="n">
        <v>270</v>
      </c>
      <c r="B653" s="61" t="n">
        <v>43389</v>
      </c>
      <c r="C653" s="1" t="s">
        <v>48</v>
      </c>
      <c r="F653" s="1" t="s">
        <v>97</v>
      </c>
      <c r="G653" s="1" t="n">
        <f aca="false">SUM(H653:J653)</f>
        <v>10</v>
      </c>
      <c r="H653" s="1" t="n">
        <v>10</v>
      </c>
      <c r="L653" s="1" t="n">
        <f aca="false">SUM(M653:R653)</f>
        <v>34</v>
      </c>
      <c r="M653" s="1" t="n">
        <v>1</v>
      </c>
      <c r="P653" s="1" t="n">
        <v>33</v>
      </c>
      <c r="S653" s="1" t="n">
        <v>2</v>
      </c>
      <c r="X653" s="14"/>
      <c r="AA653" s="1" t="s">
        <v>123</v>
      </c>
    </row>
    <row r="654" customFormat="false" ht="15" hidden="false" customHeight="false" outlineLevel="0" collapsed="false">
      <c r="A654" s="1" t="n">
        <v>270</v>
      </c>
      <c r="B654" s="61" t="n">
        <v>43389</v>
      </c>
      <c r="C654" s="1" t="s">
        <v>48</v>
      </c>
      <c r="F654" s="1" t="s">
        <v>107</v>
      </c>
      <c r="G654" s="1" t="n">
        <f aca="false">SUM(H654:J654)</f>
        <v>0</v>
      </c>
      <c r="L654" s="1" t="n">
        <f aca="false">SUM(M654:R654)</f>
        <v>0</v>
      </c>
      <c r="U654" s="1" t="n">
        <v>1</v>
      </c>
      <c r="X654" s="14"/>
      <c r="AA654" s="1" t="s">
        <v>123</v>
      </c>
    </row>
    <row r="655" customFormat="false" ht="15" hidden="false" customHeight="false" outlineLevel="0" collapsed="false">
      <c r="A655" s="1" t="n">
        <v>271</v>
      </c>
      <c r="B655" s="61" t="n">
        <v>43390</v>
      </c>
      <c r="C655" s="1" t="s">
        <v>68</v>
      </c>
      <c r="D655" s="1" t="s">
        <v>70</v>
      </c>
      <c r="F655" s="1" t="s">
        <v>97</v>
      </c>
      <c r="G655" s="1" t="n">
        <f aca="false">SUM(H655:J655)</f>
        <v>52</v>
      </c>
      <c r="H655" s="1" t="n">
        <v>52</v>
      </c>
      <c r="L655" s="1" t="n">
        <f aca="false">SUM(M655:R655)</f>
        <v>39</v>
      </c>
      <c r="M655" s="1" t="n">
        <v>1</v>
      </c>
      <c r="P655" s="1" t="n">
        <v>38</v>
      </c>
      <c r="S655" s="1" t="n">
        <v>2</v>
      </c>
      <c r="X655" s="14"/>
      <c r="AA655" s="1" t="s">
        <v>123</v>
      </c>
    </row>
    <row r="656" customFormat="false" ht="15" hidden="false" customHeight="false" outlineLevel="0" collapsed="false">
      <c r="A656" s="1" t="n">
        <v>271</v>
      </c>
      <c r="B656" s="61" t="n">
        <v>43390</v>
      </c>
      <c r="C656" s="1" t="s">
        <v>68</v>
      </c>
      <c r="D656" s="1" t="s">
        <v>70</v>
      </c>
      <c r="F656" s="1" t="s">
        <v>87</v>
      </c>
      <c r="G656" s="1" t="n">
        <f aca="false">SUM(H656:J656)</f>
        <v>0</v>
      </c>
      <c r="L656" s="1" t="n">
        <f aca="false">SUM(M656:R656)</f>
        <v>0</v>
      </c>
      <c r="U656" s="1" t="n">
        <v>1</v>
      </c>
      <c r="X656" s="14"/>
      <c r="AA656" s="1" t="s">
        <v>123</v>
      </c>
    </row>
    <row r="657" customFormat="false" ht="15" hidden="false" customHeight="false" outlineLevel="0" collapsed="false">
      <c r="A657" s="13" t="n">
        <v>272</v>
      </c>
      <c r="B657" s="61" t="n">
        <v>43390</v>
      </c>
      <c r="C657" s="13" t="s">
        <v>63</v>
      </c>
      <c r="D657" s="13"/>
      <c r="E657" s="13"/>
      <c r="F657" s="13" t="s">
        <v>97</v>
      </c>
      <c r="G657" s="13" t="n">
        <v>65</v>
      </c>
      <c r="H657" s="13" t="n">
        <v>65</v>
      </c>
      <c r="I657" s="13"/>
      <c r="J657" s="13"/>
      <c r="K657" s="13" t="n">
        <v>1</v>
      </c>
      <c r="L657" s="1" t="n">
        <f aca="false">SUM(M657:R657)</f>
        <v>44</v>
      </c>
      <c r="M657" s="13" t="n">
        <v>1</v>
      </c>
      <c r="N657" s="13"/>
      <c r="O657" s="13"/>
      <c r="P657" s="13" t="n">
        <v>43</v>
      </c>
      <c r="Q657" s="13"/>
      <c r="R657" s="13"/>
      <c r="S657" s="13" t="n">
        <v>1</v>
      </c>
      <c r="T657" s="13"/>
      <c r="U657" s="13"/>
      <c r="V657" s="13"/>
      <c r="W657" s="13"/>
      <c r="X657" s="14" t="n">
        <v>100047.27</v>
      </c>
      <c r="Y657" s="13" t="s">
        <v>344</v>
      </c>
      <c r="Z657" s="13"/>
      <c r="AA657" s="13" t="s">
        <v>125</v>
      </c>
      <c r="AB657" s="13"/>
    </row>
    <row r="658" customFormat="false" ht="15" hidden="false" customHeight="false" outlineLevel="0" collapsed="false">
      <c r="A658" s="13" t="n">
        <v>272</v>
      </c>
      <c r="B658" s="61" t="n">
        <v>43390</v>
      </c>
      <c r="C658" s="13" t="s">
        <v>63</v>
      </c>
      <c r="D658" s="13"/>
      <c r="E658" s="13"/>
      <c r="F658" s="13" t="s">
        <v>63</v>
      </c>
      <c r="G658" s="13"/>
      <c r="H658" s="13"/>
      <c r="I658" s="13"/>
      <c r="J658" s="13"/>
      <c r="K658" s="13"/>
      <c r="L658" s="1" t="n">
        <f aca="false">SUM(M658:R658)</f>
        <v>0</v>
      </c>
      <c r="M658" s="13"/>
      <c r="N658" s="13"/>
      <c r="O658" s="13"/>
      <c r="P658" s="13"/>
      <c r="Q658" s="13"/>
      <c r="R658" s="13"/>
      <c r="S658" s="13"/>
      <c r="T658" s="13"/>
      <c r="U658" s="13"/>
      <c r="V658" s="13"/>
      <c r="W658" s="13"/>
      <c r="X658" s="14"/>
      <c r="Y658" s="13" t="s">
        <v>344</v>
      </c>
      <c r="Z658" s="13"/>
      <c r="AA658" s="13" t="s">
        <v>125</v>
      </c>
      <c r="AB658" s="13"/>
    </row>
    <row r="659" customFormat="false" ht="15" hidden="false" customHeight="false" outlineLevel="0" collapsed="false">
      <c r="A659" s="13" t="n">
        <v>272</v>
      </c>
      <c r="B659" s="61" t="n">
        <v>43390</v>
      </c>
      <c r="C659" s="13" t="s">
        <v>63</v>
      </c>
      <c r="D659" s="13"/>
      <c r="E659" s="13"/>
      <c r="F659" s="13" t="s">
        <v>107</v>
      </c>
      <c r="G659" s="13"/>
      <c r="H659" s="13"/>
      <c r="I659" s="13"/>
      <c r="J659" s="13"/>
      <c r="K659" s="13"/>
      <c r="L659" s="1" t="n">
        <f aca="false">SUM(M659:R659)</f>
        <v>0</v>
      </c>
      <c r="M659" s="13"/>
      <c r="N659" s="13"/>
      <c r="O659" s="13"/>
      <c r="P659" s="13"/>
      <c r="Q659" s="13"/>
      <c r="R659" s="13"/>
      <c r="S659" s="13"/>
      <c r="T659" s="13"/>
      <c r="U659" s="13" t="n">
        <v>1</v>
      </c>
      <c r="V659" s="13"/>
      <c r="W659" s="13"/>
      <c r="X659" s="14"/>
      <c r="Y659" s="13" t="s">
        <v>344</v>
      </c>
      <c r="Z659" s="13"/>
      <c r="AA659" s="13" t="s">
        <v>125</v>
      </c>
      <c r="AB659" s="13"/>
    </row>
    <row r="660" customFormat="false" ht="15" hidden="false" customHeight="false" outlineLevel="0" collapsed="false">
      <c r="A660" s="1" t="n">
        <v>273</v>
      </c>
      <c r="B660" s="61" t="n">
        <v>43391</v>
      </c>
      <c r="C660" s="1" t="s">
        <v>53</v>
      </c>
      <c r="D660" s="1" t="s">
        <v>48</v>
      </c>
      <c r="F660" s="1" t="s">
        <v>87</v>
      </c>
      <c r="G660" s="1" t="n">
        <f aca="false">SUM(H660:J660)</f>
        <v>23</v>
      </c>
      <c r="H660" s="1" t="n">
        <v>23</v>
      </c>
      <c r="L660" s="1" t="n">
        <f aca="false">SUM(M660:R660)</f>
        <v>59</v>
      </c>
      <c r="M660" s="1" t="n">
        <v>2</v>
      </c>
      <c r="P660" s="1" t="n">
        <v>57</v>
      </c>
      <c r="S660" s="1" t="n">
        <v>3</v>
      </c>
      <c r="U660" s="1" t="n">
        <v>1</v>
      </c>
      <c r="X660" s="14"/>
      <c r="AA660" s="1" t="s">
        <v>123</v>
      </c>
    </row>
    <row r="661" customFormat="false" ht="15" hidden="false" customHeight="false" outlineLevel="0" collapsed="false">
      <c r="A661" s="1" t="n">
        <v>273</v>
      </c>
      <c r="B661" s="61" t="n">
        <v>43391</v>
      </c>
      <c r="C661" s="1" t="s">
        <v>53</v>
      </c>
      <c r="D661" s="1" t="s">
        <v>48</v>
      </c>
      <c r="F661" s="1" t="s">
        <v>99</v>
      </c>
      <c r="G661" s="1" t="n">
        <f aca="false">SUM(H661:J661)</f>
        <v>1</v>
      </c>
      <c r="H661" s="1" t="n">
        <v>1</v>
      </c>
      <c r="L661" s="1" t="n">
        <f aca="false">SUM(M661:R661)</f>
        <v>2</v>
      </c>
      <c r="M661" s="1" t="n">
        <v>1</v>
      </c>
      <c r="P661" s="1" t="n">
        <v>1</v>
      </c>
      <c r="S661" s="1" t="n">
        <v>1</v>
      </c>
      <c r="X661" s="14"/>
      <c r="AA661" s="1" t="s">
        <v>123</v>
      </c>
    </row>
    <row r="662" customFormat="false" ht="15" hidden="false" customHeight="false" outlineLevel="0" collapsed="false">
      <c r="A662" s="1" t="n">
        <v>273</v>
      </c>
      <c r="B662" s="61" t="n">
        <v>43391</v>
      </c>
      <c r="C662" s="1" t="s">
        <v>53</v>
      </c>
      <c r="D662" s="1" t="s">
        <v>48</v>
      </c>
      <c r="F662" s="1" t="s">
        <v>97</v>
      </c>
      <c r="G662" s="1" t="n">
        <f aca="false">SUM(H662:J662)</f>
        <v>5</v>
      </c>
      <c r="H662" s="1" t="n">
        <v>5</v>
      </c>
      <c r="L662" s="1" t="n">
        <f aca="false">SUM(M662:R662)</f>
        <v>28</v>
      </c>
      <c r="M662" s="1" t="n">
        <v>1</v>
      </c>
      <c r="P662" s="1" t="n">
        <v>27</v>
      </c>
      <c r="X662" s="14"/>
      <c r="AA662" s="1" t="s">
        <v>123</v>
      </c>
    </row>
    <row r="663" customFormat="false" ht="15" hidden="false" customHeight="false" outlineLevel="0" collapsed="false">
      <c r="A663" s="1" t="n">
        <v>273</v>
      </c>
      <c r="B663" s="61" t="n">
        <v>43391</v>
      </c>
      <c r="C663" s="1" t="s">
        <v>53</v>
      </c>
      <c r="D663" s="1" t="s">
        <v>48</v>
      </c>
      <c r="F663" s="1" t="s">
        <v>115</v>
      </c>
      <c r="G663" s="1" t="n">
        <f aca="false">SUM(H663:J663)</f>
        <v>1</v>
      </c>
      <c r="H663" s="1" t="n">
        <v>1</v>
      </c>
      <c r="L663" s="1" t="n">
        <f aca="false">SUM(M663:R663)</f>
        <v>4</v>
      </c>
      <c r="M663" s="1" t="n">
        <v>1</v>
      </c>
      <c r="P663" s="1" t="n">
        <v>3</v>
      </c>
      <c r="U663" s="1" t="n">
        <v>1</v>
      </c>
      <c r="X663" s="14"/>
      <c r="AA663" s="1" t="s">
        <v>123</v>
      </c>
    </row>
    <row r="664" customFormat="false" ht="15" hidden="false" customHeight="false" outlineLevel="0" collapsed="false">
      <c r="A664" s="1" t="n">
        <v>273</v>
      </c>
      <c r="B664" s="61" t="n">
        <v>43391</v>
      </c>
      <c r="C664" s="1" t="s">
        <v>53</v>
      </c>
      <c r="D664" s="1" t="s">
        <v>48</v>
      </c>
      <c r="F664" s="1" t="s">
        <v>95</v>
      </c>
      <c r="G664" s="1" t="n">
        <f aca="false">SUM(H664:J664)</f>
        <v>1</v>
      </c>
      <c r="H664" s="1" t="n">
        <v>1</v>
      </c>
      <c r="L664" s="1" t="n">
        <f aca="false">SUM(M664:R664)</f>
        <v>4</v>
      </c>
      <c r="M664" s="1" t="n">
        <v>1</v>
      </c>
      <c r="P664" s="1" t="n">
        <v>3</v>
      </c>
      <c r="X664" s="14"/>
      <c r="AA664" s="1" t="s">
        <v>123</v>
      </c>
    </row>
    <row r="665" customFormat="false" ht="15" hidden="false" customHeight="false" outlineLevel="0" collapsed="false">
      <c r="A665" s="1" t="n">
        <v>273</v>
      </c>
      <c r="B665" s="61" t="n">
        <v>43391</v>
      </c>
      <c r="C665" s="1" t="s">
        <v>53</v>
      </c>
      <c r="D665" s="1" t="s">
        <v>48</v>
      </c>
      <c r="F665" s="1" t="s">
        <v>158</v>
      </c>
      <c r="G665" s="1" t="n">
        <f aca="false">SUM(H665:J665)</f>
        <v>0</v>
      </c>
      <c r="K665" s="1" t="n">
        <v>1</v>
      </c>
      <c r="L665" s="1" t="n">
        <f aca="false">SUM(M665:R665)</f>
        <v>0</v>
      </c>
      <c r="X665" s="14"/>
      <c r="AA665" s="1" t="s">
        <v>123</v>
      </c>
    </row>
    <row r="666" customFormat="false" ht="15" hidden="false" customHeight="false" outlineLevel="0" collapsed="false">
      <c r="A666" s="1" t="n">
        <v>274</v>
      </c>
      <c r="B666" s="61" t="n">
        <v>43391</v>
      </c>
      <c r="C666" s="1" t="s">
        <v>66</v>
      </c>
      <c r="F666" s="1" t="s">
        <v>102</v>
      </c>
      <c r="G666" s="1" t="n">
        <f aca="false">SUM(H666:J666)</f>
        <v>0</v>
      </c>
      <c r="L666" s="1" t="n">
        <f aca="false">SUM(M666:R666)</f>
        <v>85</v>
      </c>
      <c r="M666" s="1" t="n">
        <v>1</v>
      </c>
      <c r="P666" s="1" t="n">
        <v>84</v>
      </c>
      <c r="S666" s="1" t="n">
        <v>2</v>
      </c>
      <c r="X666" s="14" t="n">
        <v>52520</v>
      </c>
      <c r="Y666" s="1" t="s">
        <v>345</v>
      </c>
      <c r="AA666" s="1" t="s">
        <v>124</v>
      </c>
    </row>
    <row r="667" customFormat="false" ht="15" hidden="false" customHeight="false" outlineLevel="0" collapsed="false">
      <c r="A667" s="1" t="n">
        <v>275</v>
      </c>
      <c r="B667" s="61" t="n">
        <v>43395</v>
      </c>
      <c r="C667" s="1" t="s">
        <v>66</v>
      </c>
      <c r="F667" s="1" t="s">
        <v>102</v>
      </c>
      <c r="G667" s="1" t="n">
        <f aca="false">SUM(H667:J667)</f>
        <v>40</v>
      </c>
      <c r="H667" s="1" t="n">
        <v>40</v>
      </c>
      <c r="L667" s="1" t="n">
        <f aca="false">SUM(M667:R667)</f>
        <v>95</v>
      </c>
      <c r="M667" s="1" t="n">
        <v>1</v>
      </c>
      <c r="P667" s="1" t="n">
        <v>94</v>
      </c>
      <c r="S667" s="1" t="n">
        <v>2</v>
      </c>
      <c r="X667" s="14" t="n">
        <v>47268</v>
      </c>
      <c r="Y667" s="1" t="s">
        <v>346</v>
      </c>
      <c r="AA667" s="1" t="s">
        <v>124</v>
      </c>
    </row>
    <row r="668" customFormat="false" ht="15" hidden="false" customHeight="false" outlineLevel="0" collapsed="false">
      <c r="A668" s="1" t="n">
        <v>276</v>
      </c>
      <c r="B668" s="61" t="n">
        <v>43396</v>
      </c>
      <c r="C668" s="1" t="s">
        <v>69</v>
      </c>
      <c r="D668" s="1" t="s">
        <v>68</v>
      </c>
      <c r="E668" s="1" t="s">
        <v>70</v>
      </c>
      <c r="F668" s="1" t="s">
        <v>87</v>
      </c>
      <c r="G668" s="1" t="n">
        <f aca="false">SUM(H668:J668)</f>
        <v>15</v>
      </c>
      <c r="H668" s="1" t="n">
        <v>4</v>
      </c>
      <c r="I668" s="1" t="n">
        <v>2</v>
      </c>
      <c r="J668" s="1" t="n">
        <v>9</v>
      </c>
      <c r="L668" s="1" t="n">
        <f aca="false">SUM(M668:R668)</f>
        <v>24</v>
      </c>
      <c r="M668" s="1" t="n">
        <v>1</v>
      </c>
      <c r="P668" s="1" t="n">
        <v>23</v>
      </c>
      <c r="S668" s="1" t="n">
        <v>2</v>
      </c>
      <c r="U668" s="1" t="n">
        <v>1</v>
      </c>
      <c r="X668" s="14" t="n">
        <v>61511.03</v>
      </c>
      <c r="Y668" s="1" t="s">
        <v>347</v>
      </c>
      <c r="AA668" s="1" t="s">
        <v>124</v>
      </c>
    </row>
    <row r="669" customFormat="false" ht="15" hidden="false" customHeight="false" outlineLevel="0" collapsed="false">
      <c r="A669" s="1" t="n">
        <v>277</v>
      </c>
      <c r="B669" s="61" t="n">
        <v>43396</v>
      </c>
      <c r="C669" s="1" t="s">
        <v>67</v>
      </c>
      <c r="F669" s="1" t="s">
        <v>96</v>
      </c>
      <c r="G669" s="1" t="n">
        <v>28</v>
      </c>
      <c r="H669" s="1" t="n">
        <v>28</v>
      </c>
      <c r="K669" s="1" t="n">
        <v>1</v>
      </c>
      <c r="L669" s="1" t="n">
        <f aca="false">SUM(M669:R669)</f>
        <v>35</v>
      </c>
      <c r="M669" s="1" t="n">
        <v>2</v>
      </c>
      <c r="P669" s="1" t="n">
        <v>33</v>
      </c>
      <c r="S669" s="1" t="n">
        <v>2</v>
      </c>
      <c r="X669" s="14" t="n">
        <v>43363.42</v>
      </c>
      <c r="Y669" s="1" t="s">
        <v>348</v>
      </c>
      <c r="AA669" s="1" t="s">
        <v>125</v>
      </c>
    </row>
    <row r="670" customFormat="false" ht="15" hidden="false" customHeight="false" outlineLevel="0" collapsed="false">
      <c r="A670" s="1" t="n">
        <v>277</v>
      </c>
      <c r="B670" s="61" t="n">
        <v>43396</v>
      </c>
      <c r="C670" s="1" t="s">
        <v>67</v>
      </c>
      <c r="F670" s="1" t="s">
        <v>88</v>
      </c>
      <c r="G670" s="1" t="n">
        <v>3</v>
      </c>
      <c r="H670" s="1" t="n">
        <v>3</v>
      </c>
      <c r="L670" s="1" t="n">
        <f aca="false">SUM(M670:R670)</f>
        <v>0</v>
      </c>
      <c r="X670" s="14"/>
      <c r="Y670" s="1" t="s">
        <v>348</v>
      </c>
      <c r="AA670" s="1" t="s">
        <v>125</v>
      </c>
    </row>
    <row r="671" customFormat="false" ht="15" hidden="false" customHeight="false" outlineLevel="0" collapsed="false">
      <c r="A671" s="1" t="n">
        <v>277</v>
      </c>
      <c r="B671" s="61" t="n">
        <v>43396</v>
      </c>
      <c r="C671" s="1" t="s">
        <v>67</v>
      </c>
      <c r="F671" s="1" t="s">
        <v>67</v>
      </c>
      <c r="L671" s="1" t="n">
        <f aca="false">SUM(M671:R671)</f>
        <v>0</v>
      </c>
      <c r="X671" s="14"/>
      <c r="Y671" s="1" t="s">
        <v>348</v>
      </c>
      <c r="AA671" s="1" t="s">
        <v>125</v>
      </c>
    </row>
    <row r="672" customFormat="false" ht="15" hidden="false" customHeight="false" outlineLevel="0" collapsed="false">
      <c r="A672" s="1" t="n">
        <v>277</v>
      </c>
      <c r="B672" s="61" t="n">
        <v>43396</v>
      </c>
      <c r="C672" s="1" t="s">
        <v>67</v>
      </c>
      <c r="F672" s="1" t="s">
        <v>87</v>
      </c>
      <c r="L672" s="1" t="n">
        <f aca="false">SUM(M672:R672)</f>
        <v>0</v>
      </c>
      <c r="U672" s="1" t="n">
        <v>1</v>
      </c>
      <c r="X672" s="14"/>
      <c r="Y672" s="1" t="s">
        <v>348</v>
      </c>
      <c r="AA672" s="1" t="s">
        <v>125</v>
      </c>
    </row>
    <row r="673" customFormat="false" ht="15" hidden="false" customHeight="false" outlineLevel="0" collapsed="false">
      <c r="A673" s="1" t="n">
        <v>278</v>
      </c>
      <c r="B673" s="61" t="n">
        <v>43396</v>
      </c>
      <c r="C673" s="1" t="s">
        <v>53</v>
      </c>
      <c r="F673" s="1" t="s">
        <v>97</v>
      </c>
      <c r="G673" s="1" t="n">
        <f aca="false">SUM(H673:J673)</f>
        <v>10</v>
      </c>
      <c r="H673" s="1" t="n">
        <v>10</v>
      </c>
      <c r="L673" s="1" t="n">
        <f aca="false">SUM(M673:R673)</f>
        <v>27</v>
      </c>
      <c r="M673" s="1" t="n">
        <v>1</v>
      </c>
      <c r="P673" s="1" t="n">
        <v>26</v>
      </c>
      <c r="S673" s="1" t="n">
        <v>1</v>
      </c>
      <c r="X673" s="14"/>
      <c r="AA673" s="1" t="s">
        <v>123</v>
      </c>
    </row>
    <row r="674" customFormat="false" ht="15" hidden="false" customHeight="false" outlineLevel="0" collapsed="false">
      <c r="A674" s="1" t="n">
        <v>278</v>
      </c>
      <c r="B674" s="61" t="n">
        <v>43396</v>
      </c>
      <c r="C674" s="1" t="s">
        <v>53</v>
      </c>
      <c r="F674" s="1" t="s">
        <v>107</v>
      </c>
      <c r="G674" s="1" t="n">
        <f aca="false">SUM(H674:J674)</f>
        <v>0</v>
      </c>
      <c r="L674" s="1" t="n">
        <f aca="false">SUM(M674:R674)</f>
        <v>0</v>
      </c>
      <c r="U674" s="1" t="n">
        <v>1</v>
      </c>
      <c r="X674" s="14"/>
      <c r="AA674" s="1" t="s">
        <v>123</v>
      </c>
    </row>
    <row r="675" customFormat="false" ht="15" hidden="false" customHeight="false" outlineLevel="0" collapsed="false">
      <c r="A675" s="1" t="n">
        <v>279</v>
      </c>
      <c r="B675" s="61" t="n">
        <v>43397</v>
      </c>
      <c r="C675" s="1" t="s">
        <v>48</v>
      </c>
      <c r="D675" s="1" t="s">
        <v>349</v>
      </c>
      <c r="F675" s="1" t="s">
        <v>116</v>
      </c>
      <c r="G675" s="1" t="n">
        <f aca="false">SUM(H675:J675)</f>
        <v>7</v>
      </c>
      <c r="H675" s="1" t="n">
        <v>5</v>
      </c>
      <c r="I675" s="1" t="n">
        <v>2</v>
      </c>
      <c r="L675" s="1" t="n">
        <f aca="false">SUM(M675:R675)</f>
        <v>27</v>
      </c>
      <c r="M675" s="1" t="n">
        <v>2</v>
      </c>
      <c r="P675" s="1" t="n">
        <v>25</v>
      </c>
      <c r="S675" s="1" t="n">
        <v>3</v>
      </c>
      <c r="T675" s="1" t="n">
        <v>1</v>
      </c>
      <c r="X675" s="14" t="n">
        <v>215478.35</v>
      </c>
      <c r="Y675" s="1" t="s">
        <v>350</v>
      </c>
      <c r="AA675" s="1" t="s">
        <v>124</v>
      </c>
    </row>
    <row r="676" customFormat="false" ht="15" hidden="false" customHeight="false" outlineLevel="0" collapsed="false">
      <c r="A676" s="1" t="n">
        <v>280</v>
      </c>
      <c r="B676" s="61" t="n">
        <v>43398</v>
      </c>
      <c r="C676" s="1" t="s">
        <v>66</v>
      </c>
      <c r="F676" s="1" t="s">
        <v>102</v>
      </c>
      <c r="G676" s="1" t="n">
        <f aca="false">SUM(H676:J676)</f>
        <v>39</v>
      </c>
      <c r="H676" s="1" t="n">
        <v>39</v>
      </c>
      <c r="L676" s="1" t="n">
        <f aca="false">SUM(M676:R676)</f>
        <v>74</v>
      </c>
      <c r="M676" s="1" t="n">
        <v>1</v>
      </c>
      <c r="P676" s="1" t="n">
        <v>73</v>
      </c>
      <c r="S676" s="1" t="n">
        <v>2</v>
      </c>
      <c r="X676" s="14" t="n">
        <v>58580</v>
      </c>
      <c r="Y676" s="1" t="s">
        <v>351</v>
      </c>
      <c r="AA676" s="1" t="s">
        <v>124</v>
      </c>
    </row>
    <row r="677" customFormat="false" ht="15" hidden="false" customHeight="false" outlineLevel="0" collapsed="false">
      <c r="A677" s="1" t="n">
        <v>281</v>
      </c>
      <c r="B677" s="61" t="n">
        <v>43399</v>
      </c>
      <c r="C677" s="1" t="s">
        <v>65</v>
      </c>
      <c r="F677" s="1" t="s">
        <v>97</v>
      </c>
      <c r="G677" s="1" t="n">
        <f aca="false">SUM(H677:J677)</f>
        <v>43</v>
      </c>
      <c r="H677" s="1" t="n">
        <v>43</v>
      </c>
      <c r="L677" s="1" t="n">
        <f aca="false">SUM(M677:R677)</f>
        <v>68</v>
      </c>
      <c r="M677" s="1" t="n">
        <v>1</v>
      </c>
      <c r="P677" s="1" t="n">
        <v>67</v>
      </c>
      <c r="S677" s="1" t="n">
        <v>1</v>
      </c>
      <c r="X677" s="14"/>
      <c r="AA677" s="1" t="s">
        <v>123</v>
      </c>
    </row>
    <row r="678" customFormat="false" ht="15" hidden="false" customHeight="false" outlineLevel="0" collapsed="false">
      <c r="A678" s="1" t="n">
        <v>281</v>
      </c>
      <c r="B678" s="61" t="n">
        <v>43399</v>
      </c>
      <c r="C678" s="1" t="s">
        <v>65</v>
      </c>
      <c r="F678" s="1" t="s">
        <v>93</v>
      </c>
      <c r="G678" s="1" t="n">
        <f aca="false">SUM(H678:J678)</f>
        <v>0</v>
      </c>
      <c r="L678" s="1" t="n">
        <f aca="false">SUM(M678:R678)</f>
        <v>0</v>
      </c>
      <c r="U678" s="1" t="n">
        <v>1</v>
      </c>
      <c r="X678" s="14"/>
      <c r="AA678" s="1" t="s">
        <v>123</v>
      </c>
    </row>
    <row r="679" customFormat="false" ht="15" hidden="false" customHeight="false" outlineLevel="0" collapsed="false">
      <c r="A679" s="1" t="n">
        <v>282</v>
      </c>
      <c r="B679" s="61" t="n">
        <v>43399</v>
      </c>
      <c r="C679" s="1" t="s">
        <v>63</v>
      </c>
      <c r="F679" s="1" t="s">
        <v>96</v>
      </c>
      <c r="G679" s="1" t="n">
        <f aca="false">SUM(H679:J679)</f>
        <v>14</v>
      </c>
      <c r="H679" s="1" t="n">
        <v>14</v>
      </c>
      <c r="L679" s="1" t="n">
        <f aca="false">SUM(M679:R679)</f>
        <v>35</v>
      </c>
      <c r="M679" s="1" t="n">
        <v>2</v>
      </c>
      <c r="P679" s="1" t="n">
        <v>33</v>
      </c>
      <c r="S679" s="1" t="n">
        <v>1</v>
      </c>
      <c r="X679" s="14" t="n">
        <v>98667.87</v>
      </c>
      <c r="Y679" s="1" t="s">
        <v>352</v>
      </c>
      <c r="AA679" s="1" t="s">
        <v>124</v>
      </c>
    </row>
    <row r="680" customFormat="false" ht="15" hidden="false" customHeight="false" outlineLevel="0" collapsed="false">
      <c r="A680" s="1" t="n">
        <v>283</v>
      </c>
      <c r="B680" s="61" t="n">
        <v>43402</v>
      </c>
      <c r="C680" s="1" t="s">
        <v>50</v>
      </c>
      <c r="F680" s="1" t="s">
        <v>98</v>
      </c>
      <c r="G680" s="1" t="n">
        <f aca="false">SUM(H680:J680)</f>
        <v>7</v>
      </c>
      <c r="H680" s="1" t="n">
        <v>7</v>
      </c>
      <c r="L680" s="1" t="n">
        <f aca="false">SUM(M680:R680)</f>
        <v>29</v>
      </c>
      <c r="M680" s="1" t="n">
        <v>2</v>
      </c>
      <c r="P680" s="1" t="n">
        <v>27</v>
      </c>
      <c r="S680" s="1" t="n">
        <v>1</v>
      </c>
      <c r="X680" s="14"/>
      <c r="AA680" s="1" t="s">
        <v>123</v>
      </c>
    </row>
    <row r="681" customFormat="false" ht="15" hidden="false" customHeight="false" outlineLevel="0" collapsed="false">
      <c r="A681" s="1" t="n">
        <v>283</v>
      </c>
      <c r="B681" s="61" t="n">
        <v>43402</v>
      </c>
      <c r="C681" s="1" t="s">
        <v>50</v>
      </c>
      <c r="F681" s="1" t="s">
        <v>248</v>
      </c>
      <c r="G681" s="1" t="n">
        <f aca="false">SUM(H681:J681)</f>
        <v>0</v>
      </c>
      <c r="L681" s="1" t="n">
        <f aca="false">SUM(M681:R681)</f>
        <v>0</v>
      </c>
      <c r="X681" s="14" t="n">
        <v>319000</v>
      </c>
      <c r="AA681" s="1" t="s">
        <v>123</v>
      </c>
    </row>
    <row r="682" customFormat="false" ht="15" hidden="false" customHeight="false" outlineLevel="0" collapsed="false">
      <c r="A682" s="1" t="n">
        <v>283</v>
      </c>
      <c r="B682" s="61" t="n">
        <v>43402</v>
      </c>
      <c r="C682" s="1" t="s">
        <v>50</v>
      </c>
      <c r="F682" s="1" t="s">
        <v>97</v>
      </c>
      <c r="G682" s="1" t="n">
        <f aca="false">SUM(H682:J682)</f>
        <v>19</v>
      </c>
      <c r="H682" s="1" t="n">
        <v>19</v>
      </c>
      <c r="L682" s="1" t="n">
        <f aca="false">SUM(M682:R682)</f>
        <v>47</v>
      </c>
      <c r="M682" s="1" t="n">
        <v>1</v>
      </c>
      <c r="P682" s="1" t="n">
        <v>46</v>
      </c>
      <c r="X682" s="14"/>
      <c r="AA682" s="1" t="s">
        <v>123</v>
      </c>
    </row>
    <row r="683" customFormat="false" ht="15" hidden="false" customHeight="false" outlineLevel="0" collapsed="false">
      <c r="A683" s="1" t="n">
        <v>283</v>
      </c>
      <c r="B683" s="61" t="n">
        <v>43402</v>
      </c>
      <c r="C683" s="1" t="s">
        <v>50</v>
      </c>
      <c r="F683" s="1" t="s">
        <v>100</v>
      </c>
      <c r="G683" s="1" t="n">
        <f aca="false">SUM(H683:J683)</f>
        <v>0</v>
      </c>
      <c r="L683" s="1" t="n">
        <f aca="false">SUM(M683:R683)</f>
        <v>0</v>
      </c>
      <c r="T683" s="1" t="n">
        <v>1</v>
      </c>
      <c r="X683" s="14"/>
      <c r="AA683" s="1" t="s">
        <v>123</v>
      </c>
    </row>
    <row r="684" customFormat="false" ht="15" hidden="false" customHeight="false" outlineLevel="0" collapsed="false">
      <c r="A684" s="1" t="n">
        <v>283</v>
      </c>
      <c r="B684" s="61" t="n">
        <v>43402</v>
      </c>
      <c r="C684" s="1" t="s">
        <v>50</v>
      </c>
      <c r="F684" s="1" t="s">
        <v>158</v>
      </c>
      <c r="G684" s="1" t="n">
        <f aca="false">SUM(H684:J684)</f>
        <v>0</v>
      </c>
      <c r="K684" s="1" t="n">
        <v>1</v>
      </c>
      <c r="L684" s="1" t="n">
        <f aca="false">SUM(M684:R684)</f>
        <v>0</v>
      </c>
      <c r="X684" s="14"/>
      <c r="AA684" s="1" t="s">
        <v>123</v>
      </c>
    </row>
    <row r="685" customFormat="false" ht="15" hidden="false" customHeight="false" outlineLevel="0" collapsed="false">
      <c r="A685" s="1" t="n">
        <v>284</v>
      </c>
      <c r="B685" s="61" t="n">
        <v>43402</v>
      </c>
      <c r="C685" s="1" t="s">
        <v>48</v>
      </c>
      <c r="F685" s="1" t="s">
        <v>87</v>
      </c>
      <c r="G685" s="1" t="n">
        <f aca="false">SUM(H685:J685)</f>
        <v>5</v>
      </c>
      <c r="H685" s="1" t="n">
        <v>5</v>
      </c>
      <c r="L685" s="1" t="n">
        <f aca="false">SUM(M685:R685)</f>
        <v>18</v>
      </c>
      <c r="M685" s="1" t="n">
        <v>1</v>
      </c>
      <c r="P685" s="1" t="n">
        <v>17</v>
      </c>
      <c r="S685" s="1" t="n">
        <v>3</v>
      </c>
      <c r="X685" s="14" t="n">
        <v>126541.53</v>
      </c>
      <c r="Y685" s="1" t="s">
        <v>353</v>
      </c>
      <c r="AA685" s="1" t="s">
        <v>124</v>
      </c>
    </row>
    <row r="686" customFormat="false" ht="15" hidden="false" customHeight="false" outlineLevel="0" collapsed="false">
      <c r="A686" s="1" t="n">
        <v>285</v>
      </c>
      <c r="B686" s="61" t="n">
        <v>43402</v>
      </c>
      <c r="C686" s="1" t="s">
        <v>66</v>
      </c>
      <c r="F686" s="1" t="s">
        <v>102</v>
      </c>
      <c r="G686" s="1" t="n">
        <f aca="false">SUM(H686:J686)</f>
        <v>18</v>
      </c>
      <c r="H686" s="1" t="n">
        <v>18</v>
      </c>
      <c r="L686" s="1" t="n">
        <f aca="false">SUM(M686:R686)</f>
        <v>67</v>
      </c>
      <c r="M686" s="1" t="n">
        <v>1</v>
      </c>
      <c r="P686" s="1" t="n">
        <v>66</v>
      </c>
      <c r="S686" s="1" t="n">
        <v>2</v>
      </c>
      <c r="X686" s="14" t="n">
        <v>55449</v>
      </c>
      <c r="Y686" s="1" t="s">
        <v>354</v>
      </c>
      <c r="AA686" s="1" t="s">
        <v>124</v>
      </c>
    </row>
    <row r="687" customFormat="false" ht="15" hidden="false" customHeight="false" outlineLevel="0" collapsed="false">
      <c r="A687" s="1" t="n">
        <v>286</v>
      </c>
      <c r="B687" s="61" t="n">
        <v>43403</v>
      </c>
      <c r="C687" s="1" t="s">
        <v>63</v>
      </c>
      <c r="D687" s="1" t="s">
        <v>62</v>
      </c>
      <c r="F687" s="1" t="s">
        <v>87</v>
      </c>
      <c r="G687" s="1" t="n">
        <f aca="false">SUM(H687:J687)</f>
        <v>31</v>
      </c>
      <c r="H687" s="1" t="n">
        <v>21</v>
      </c>
      <c r="I687" s="1" t="n">
        <v>10</v>
      </c>
      <c r="K687" s="1" t="n">
        <v>1</v>
      </c>
      <c r="L687" s="1" t="n">
        <f aca="false">SUM(M687:R687)</f>
        <v>61</v>
      </c>
      <c r="M687" s="1" t="n">
        <v>1</v>
      </c>
      <c r="P687" s="1" t="n">
        <v>60</v>
      </c>
      <c r="S687" s="1" t="n">
        <v>3</v>
      </c>
      <c r="U687" s="1" t="n">
        <v>1</v>
      </c>
      <c r="X687" s="14" t="n">
        <v>88178.9</v>
      </c>
      <c r="Y687" s="1" t="s">
        <v>355</v>
      </c>
      <c r="AA687" s="1" t="s">
        <v>124</v>
      </c>
    </row>
    <row r="688" customFormat="false" ht="15" hidden="false" customHeight="false" outlineLevel="0" collapsed="false">
      <c r="A688" s="1" t="n">
        <v>287</v>
      </c>
      <c r="B688" s="61" t="n">
        <v>43403</v>
      </c>
      <c r="C688" s="1" t="s">
        <v>67</v>
      </c>
      <c r="F688" s="1" t="s">
        <v>96</v>
      </c>
      <c r="G688" s="1" t="n">
        <v>24</v>
      </c>
      <c r="H688" s="1" t="n">
        <v>24</v>
      </c>
      <c r="K688" s="1" t="n">
        <v>1</v>
      </c>
      <c r="L688" s="1" t="n">
        <f aca="false">SUM(M688:R688)</f>
        <v>35</v>
      </c>
      <c r="M688" s="1" t="n">
        <v>2</v>
      </c>
      <c r="P688" s="1" t="n">
        <v>33</v>
      </c>
      <c r="S688" s="1" t="n">
        <v>2</v>
      </c>
      <c r="T688" s="1" t="n">
        <v>2</v>
      </c>
      <c r="X688" s="14" t="n">
        <v>43081.32</v>
      </c>
      <c r="Y688" s="1" t="s">
        <v>356</v>
      </c>
      <c r="AA688" s="1" t="s">
        <v>125</v>
      </c>
    </row>
    <row r="689" customFormat="false" ht="15" hidden="false" customHeight="false" outlineLevel="0" collapsed="false">
      <c r="A689" s="1" t="n">
        <v>287</v>
      </c>
      <c r="B689" s="61" t="n">
        <v>43403</v>
      </c>
      <c r="C689" s="1" t="s">
        <v>67</v>
      </c>
      <c r="F689" s="1" t="s">
        <v>88</v>
      </c>
      <c r="G689" s="1" t="n">
        <v>5</v>
      </c>
      <c r="H689" s="1" t="n">
        <v>5</v>
      </c>
      <c r="L689" s="1" t="n">
        <f aca="false">SUM(M689:R689)</f>
        <v>0</v>
      </c>
      <c r="X689" s="14"/>
      <c r="Y689" s="1" t="s">
        <v>356</v>
      </c>
      <c r="AA689" s="1" t="s">
        <v>125</v>
      </c>
    </row>
    <row r="690" customFormat="false" ht="15" hidden="false" customHeight="false" outlineLevel="0" collapsed="false">
      <c r="A690" s="1" t="n">
        <v>287</v>
      </c>
      <c r="B690" s="61" t="n">
        <v>43403</v>
      </c>
      <c r="C690" s="1" t="s">
        <v>67</v>
      </c>
      <c r="F690" s="1" t="s">
        <v>67</v>
      </c>
      <c r="L690" s="1" t="n">
        <f aca="false">SUM(M690:R690)</f>
        <v>0</v>
      </c>
      <c r="X690" s="14"/>
      <c r="Y690" s="1" t="s">
        <v>356</v>
      </c>
      <c r="AA690" s="1" t="s">
        <v>125</v>
      </c>
    </row>
    <row r="691" customFormat="false" ht="15" hidden="false" customHeight="false" outlineLevel="0" collapsed="false">
      <c r="A691" s="1" t="n">
        <v>287</v>
      </c>
      <c r="B691" s="61" t="n">
        <v>43403</v>
      </c>
      <c r="C691" s="1" t="s">
        <v>67</v>
      </c>
      <c r="F691" s="1" t="s">
        <v>87</v>
      </c>
      <c r="L691" s="1" t="n">
        <f aca="false">SUM(M691:R691)</f>
        <v>0</v>
      </c>
      <c r="U691" s="1" t="n">
        <v>1</v>
      </c>
      <c r="X691" s="14"/>
      <c r="Y691" s="1" t="s">
        <v>356</v>
      </c>
      <c r="AA691" s="1" t="s">
        <v>125</v>
      </c>
    </row>
    <row r="692" customFormat="false" ht="15" hidden="false" customHeight="false" outlineLevel="0" collapsed="false">
      <c r="A692" s="1" t="n">
        <v>288</v>
      </c>
      <c r="B692" s="61" t="n">
        <v>43406</v>
      </c>
      <c r="C692" s="1" t="s">
        <v>48</v>
      </c>
      <c r="F692" s="1" t="s">
        <v>97</v>
      </c>
      <c r="G692" s="1" t="n">
        <f aca="false">SUM(H692:J692)</f>
        <v>15</v>
      </c>
      <c r="H692" s="1" t="n">
        <v>15</v>
      </c>
      <c r="L692" s="1" t="n">
        <f aca="false">SUM(M692:R692)</f>
        <v>60</v>
      </c>
      <c r="M692" s="1" t="n">
        <v>1</v>
      </c>
      <c r="P692" s="1" t="n">
        <v>59</v>
      </c>
      <c r="S692" s="1" t="n">
        <v>2</v>
      </c>
      <c r="X692" s="14"/>
      <c r="AA692" s="1" t="s">
        <v>123</v>
      </c>
    </row>
    <row r="693" customFormat="false" ht="15" hidden="false" customHeight="false" outlineLevel="0" collapsed="false">
      <c r="A693" s="1" t="n">
        <v>288</v>
      </c>
      <c r="B693" s="61" t="n">
        <v>43406</v>
      </c>
      <c r="C693" s="1" t="s">
        <v>48</v>
      </c>
      <c r="F693" s="1" t="s">
        <v>105</v>
      </c>
      <c r="G693" s="1" t="n">
        <f aca="false">SUM(H693:J693)</f>
        <v>0</v>
      </c>
      <c r="L693" s="1" t="n">
        <f aca="false">SUM(M693:R693)</f>
        <v>0</v>
      </c>
      <c r="U693" s="1" t="n">
        <v>1</v>
      </c>
      <c r="X693" s="14"/>
      <c r="AA693" s="1" t="s">
        <v>123</v>
      </c>
    </row>
    <row r="694" customFormat="false" ht="15" hidden="false" customHeight="false" outlineLevel="0" collapsed="false">
      <c r="A694" s="1" t="n">
        <v>289</v>
      </c>
      <c r="B694" s="61" t="n">
        <v>43410</v>
      </c>
      <c r="C694" s="1" t="s">
        <v>67</v>
      </c>
      <c r="F694" s="1" t="s">
        <v>96</v>
      </c>
      <c r="G694" s="1" t="n">
        <v>18</v>
      </c>
      <c r="H694" s="1" t="n">
        <v>18</v>
      </c>
      <c r="K694" s="1" t="n">
        <v>1</v>
      </c>
      <c r="L694" s="1" t="n">
        <f aca="false">SUM(M694:R694)</f>
        <v>36</v>
      </c>
      <c r="M694" s="1" t="n">
        <v>1</v>
      </c>
      <c r="P694" s="1" t="n">
        <v>35</v>
      </c>
      <c r="S694" s="1" t="n">
        <v>2</v>
      </c>
      <c r="X694" s="14" t="n">
        <v>42441.89</v>
      </c>
      <c r="Y694" s="13" t="s">
        <v>357</v>
      </c>
      <c r="AA694" s="1" t="s">
        <v>125</v>
      </c>
    </row>
    <row r="695" customFormat="false" ht="15" hidden="false" customHeight="false" outlineLevel="0" collapsed="false">
      <c r="A695" s="1" t="n">
        <v>289</v>
      </c>
      <c r="B695" s="61" t="n">
        <v>43410</v>
      </c>
      <c r="C695" s="1" t="s">
        <v>67</v>
      </c>
      <c r="F695" s="13" t="s">
        <v>88</v>
      </c>
      <c r="G695" s="1" t="n">
        <v>9</v>
      </c>
      <c r="H695" s="1" t="n">
        <v>9</v>
      </c>
      <c r="L695" s="1" t="n">
        <f aca="false">SUM(M695:R695)</f>
        <v>0</v>
      </c>
      <c r="X695" s="14"/>
      <c r="Y695" s="13" t="s">
        <v>357</v>
      </c>
      <c r="AA695" s="1" t="s">
        <v>125</v>
      </c>
    </row>
    <row r="696" customFormat="false" ht="15" hidden="false" customHeight="false" outlineLevel="0" collapsed="false">
      <c r="A696" s="1" t="n">
        <v>289</v>
      </c>
      <c r="B696" s="61" t="n">
        <v>43410</v>
      </c>
      <c r="C696" s="1" t="s">
        <v>67</v>
      </c>
      <c r="F696" s="13" t="s">
        <v>110</v>
      </c>
      <c r="L696" s="1" t="n">
        <f aca="false">SUM(M696:R696)</f>
        <v>0</v>
      </c>
      <c r="U696" s="1" t="n">
        <v>1</v>
      </c>
      <c r="X696" s="14"/>
      <c r="Y696" s="13" t="s">
        <v>357</v>
      </c>
      <c r="AA696" s="1" t="s">
        <v>125</v>
      </c>
    </row>
    <row r="697" customFormat="false" ht="15" hidden="false" customHeight="false" outlineLevel="0" collapsed="false">
      <c r="A697" s="1" t="n">
        <v>290</v>
      </c>
      <c r="B697" s="61" t="n">
        <v>43410</v>
      </c>
      <c r="C697" s="1" t="s">
        <v>49</v>
      </c>
      <c r="F697" s="1" t="s">
        <v>248</v>
      </c>
      <c r="G697" s="1" t="n">
        <f aca="false">SUM(H697:J697)</f>
        <v>0</v>
      </c>
      <c r="L697" s="1" t="n">
        <f aca="false">SUM(M697:R697)</f>
        <v>0</v>
      </c>
      <c r="X697" s="14"/>
      <c r="AA697" s="1" t="s">
        <v>123</v>
      </c>
    </row>
    <row r="698" customFormat="false" ht="15" hidden="false" customHeight="false" outlineLevel="0" collapsed="false">
      <c r="A698" s="1" t="n">
        <v>290</v>
      </c>
      <c r="B698" s="61" t="n">
        <v>43410</v>
      </c>
      <c r="C698" s="1" t="s">
        <v>49</v>
      </c>
      <c r="F698" s="1" t="s">
        <v>99</v>
      </c>
      <c r="G698" s="1" t="n">
        <f aca="false">SUM(H698:J698)</f>
        <v>0</v>
      </c>
      <c r="L698" s="1" t="n">
        <f aca="false">SUM(M698:R698)</f>
        <v>14</v>
      </c>
      <c r="M698" s="1" t="n">
        <v>1</v>
      </c>
      <c r="P698" s="1" t="n">
        <v>13</v>
      </c>
      <c r="S698" s="1" t="n">
        <v>2</v>
      </c>
      <c r="U698" s="1" t="n">
        <v>1</v>
      </c>
      <c r="X698" s="14"/>
      <c r="AA698" s="1" t="s">
        <v>123</v>
      </c>
    </row>
    <row r="699" customFormat="false" ht="15" hidden="false" customHeight="false" outlineLevel="0" collapsed="false">
      <c r="A699" s="1" t="n">
        <v>290</v>
      </c>
      <c r="B699" s="61" t="n">
        <v>43410</v>
      </c>
      <c r="C699" s="1" t="s">
        <v>49</v>
      </c>
      <c r="F699" s="1" t="s">
        <v>87</v>
      </c>
      <c r="G699" s="1" t="n">
        <f aca="false">SUM(H699:J699)</f>
        <v>24</v>
      </c>
      <c r="H699" s="1" t="n">
        <v>24</v>
      </c>
      <c r="L699" s="1" t="n">
        <f aca="false">SUM(M699:R699)</f>
        <v>52</v>
      </c>
      <c r="M699" s="1" t="n">
        <v>1</v>
      </c>
      <c r="P699" s="1" t="n">
        <v>51</v>
      </c>
      <c r="S699" s="1" t="n">
        <v>3</v>
      </c>
      <c r="U699" s="1" t="n">
        <v>1</v>
      </c>
      <c r="X699" s="14"/>
      <c r="AA699" s="1" t="s">
        <v>123</v>
      </c>
    </row>
    <row r="700" customFormat="false" ht="15" hidden="false" customHeight="false" outlineLevel="0" collapsed="false">
      <c r="A700" s="1" t="n">
        <v>290</v>
      </c>
      <c r="B700" s="61" t="n">
        <v>43410</v>
      </c>
      <c r="C700" s="1" t="s">
        <v>49</v>
      </c>
      <c r="F700" s="1" t="s">
        <v>98</v>
      </c>
      <c r="G700" s="1" t="n">
        <f aca="false">SUM(H700:J700)</f>
        <v>2</v>
      </c>
      <c r="H700" s="1" t="n">
        <v>2</v>
      </c>
      <c r="L700" s="1" t="n">
        <f aca="false">SUM(M700:R700)</f>
        <v>5</v>
      </c>
      <c r="M700" s="1" t="n">
        <v>2</v>
      </c>
      <c r="P700" s="1" t="n">
        <v>3</v>
      </c>
      <c r="X700" s="14"/>
      <c r="AA700" s="1" t="s">
        <v>123</v>
      </c>
    </row>
    <row r="701" customFormat="false" ht="15" hidden="false" customHeight="false" outlineLevel="0" collapsed="false">
      <c r="A701" s="1" t="n">
        <v>290</v>
      </c>
      <c r="B701" s="61" t="n">
        <v>43410</v>
      </c>
      <c r="C701" s="1" t="s">
        <v>49</v>
      </c>
      <c r="F701" s="1" t="s">
        <v>158</v>
      </c>
      <c r="G701" s="1" t="n">
        <f aca="false">SUM(H701:J701)</f>
        <v>0</v>
      </c>
      <c r="K701" s="1" t="n">
        <v>1</v>
      </c>
      <c r="L701" s="1" t="n">
        <f aca="false">SUM(M701:R701)</f>
        <v>0</v>
      </c>
      <c r="X701" s="14"/>
      <c r="AA701" s="1" t="s">
        <v>123</v>
      </c>
    </row>
    <row r="702" customFormat="false" ht="15" hidden="false" customHeight="false" outlineLevel="0" collapsed="false">
      <c r="A702" s="1" t="n">
        <v>291</v>
      </c>
      <c r="B702" s="61" t="n">
        <v>43410</v>
      </c>
      <c r="C702" s="1" t="s">
        <v>68</v>
      </c>
      <c r="D702" s="1" t="s">
        <v>70</v>
      </c>
      <c r="F702" s="1" t="s">
        <v>97</v>
      </c>
      <c r="G702" s="1" t="n">
        <f aca="false">SUM(H702:J702)</f>
        <v>98</v>
      </c>
      <c r="H702" s="1" t="n">
        <v>98</v>
      </c>
      <c r="L702" s="1" t="n">
        <f aca="false">SUM(M702:R702)</f>
        <v>36</v>
      </c>
      <c r="M702" s="1" t="n">
        <v>1</v>
      </c>
      <c r="P702" s="1" t="n">
        <v>35</v>
      </c>
      <c r="S702" s="1" t="n">
        <v>2</v>
      </c>
      <c r="X702" s="14"/>
      <c r="AA702" s="1" t="s">
        <v>123</v>
      </c>
    </row>
    <row r="703" customFormat="false" ht="15" hidden="false" customHeight="false" outlineLevel="0" collapsed="false">
      <c r="A703" s="1" t="n">
        <v>291</v>
      </c>
      <c r="B703" s="61" t="n">
        <v>43410</v>
      </c>
      <c r="C703" s="1" t="s">
        <v>68</v>
      </c>
      <c r="D703" s="1" t="s">
        <v>70</v>
      </c>
      <c r="F703" s="1" t="s">
        <v>87</v>
      </c>
      <c r="G703" s="1" t="n">
        <f aca="false">SUM(H703:J703)</f>
        <v>0</v>
      </c>
      <c r="L703" s="1" t="n">
        <f aca="false">SUM(M703:R703)</f>
        <v>0</v>
      </c>
      <c r="U703" s="1" t="n">
        <v>1</v>
      </c>
      <c r="X703" s="14"/>
      <c r="AA703" s="1" t="s">
        <v>123</v>
      </c>
    </row>
    <row r="704" customFormat="false" ht="15" hidden="false" customHeight="false" outlineLevel="0" collapsed="false">
      <c r="A704" s="1" t="n">
        <v>292</v>
      </c>
      <c r="B704" s="61" t="n">
        <v>43410</v>
      </c>
      <c r="C704" s="1" t="s">
        <v>60</v>
      </c>
      <c r="F704" s="1" t="s">
        <v>102</v>
      </c>
      <c r="G704" s="1" t="n">
        <f aca="false">SUM(H704:J704)</f>
        <v>21</v>
      </c>
      <c r="H704" s="1" t="n">
        <v>21</v>
      </c>
      <c r="L704" s="1" t="n">
        <f aca="false">SUM(M704:R704)</f>
        <v>48</v>
      </c>
      <c r="M704" s="1" t="n">
        <v>1</v>
      </c>
      <c r="P704" s="1" t="n">
        <v>47</v>
      </c>
      <c r="S704" s="1" t="n">
        <v>2</v>
      </c>
      <c r="X704" s="14" t="n">
        <v>73225</v>
      </c>
      <c r="Y704" s="1" t="s">
        <v>358</v>
      </c>
      <c r="AA704" s="1" t="s">
        <v>124</v>
      </c>
    </row>
    <row r="705" customFormat="false" ht="15" hidden="false" customHeight="false" outlineLevel="0" collapsed="false">
      <c r="A705" s="1" t="n">
        <v>293</v>
      </c>
      <c r="B705" s="61" t="n">
        <v>43411</v>
      </c>
      <c r="C705" s="1" t="s">
        <v>66</v>
      </c>
      <c r="F705" s="1" t="s">
        <v>97</v>
      </c>
      <c r="G705" s="1" t="n">
        <f aca="false">SUM(H705:J705)</f>
        <v>25</v>
      </c>
      <c r="H705" s="1" t="n">
        <v>25</v>
      </c>
      <c r="L705" s="1" t="n">
        <f aca="false">SUM(M705:R705)</f>
        <v>74</v>
      </c>
      <c r="M705" s="1" t="n">
        <v>1</v>
      </c>
      <c r="P705" s="1" t="n">
        <v>73</v>
      </c>
      <c r="S705" s="1" t="n">
        <v>2</v>
      </c>
      <c r="X705" s="14"/>
      <c r="AA705" s="1" t="s">
        <v>123</v>
      </c>
    </row>
    <row r="706" customFormat="false" ht="15" hidden="false" customHeight="false" outlineLevel="0" collapsed="false">
      <c r="A706" s="1" t="n">
        <v>293</v>
      </c>
      <c r="B706" s="61" t="n">
        <v>43411</v>
      </c>
      <c r="C706" s="1" t="s">
        <v>66</v>
      </c>
      <c r="F706" s="1" t="s">
        <v>110</v>
      </c>
      <c r="G706" s="1" t="n">
        <f aca="false">SUM(H706:J706)</f>
        <v>0</v>
      </c>
      <c r="L706" s="1" t="n">
        <f aca="false">SUM(M706:R706)</f>
        <v>0</v>
      </c>
      <c r="U706" s="1" t="n">
        <v>1</v>
      </c>
      <c r="X706" s="14"/>
      <c r="AA706" s="1" t="s">
        <v>123</v>
      </c>
    </row>
    <row r="707" customFormat="false" ht="15" hidden="false" customHeight="false" outlineLevel="0" collapsed="false">
      <c r="A707" s="1" t="n">
        <v>294</v>
      </c>
      <c r="B707" s="61" t="n">
        <v>43411</v>
      </c>
      <c r="C707" s="1" t="s">
        <v>67</v>
      </c>
      <c r="D707" s="1" t="s">
        <v>69</v>
      </c>
      <c r="F707" s="1" t="s">
        <v>97</v>
      </c>
      <c r="G707" s="1" t="n">
        <f aca="false">SUM(H707:J707)</f>
        <v>101</v>
      </c>
      <c r="H707" s="1" t="n">
        <v>101</v>
      </c>
      <c r="L707" s="1" t="n">
        <f aca="false">SUM(M707:R707)</f>
        <v>37</v>
      </c>
      <c r="M707" s="1" t="n">
        <v>1</v>
      </c>
      <c r="P707" s="1" t="n">
        <v>36</v>
      </c>
      <c r="S707" s="1" t="n">
        <v>2</v>
      </c>
      <c r="U707" s="1" t="n">
        <v>1</v>
      </c>
      <c r="X707" s="14"/>
      <c r="AA707" s="1" t="s">
        <v>123</v>
      </c>
    </row>
    <row r="708" customFormat="false" ht="15" hidden="false" customHeight="false" outlineLevel="0" collapsed="false">
      <c r="A708" s="1" t="n">
        <v>295</v>
      </c>
      <c r="B708" s="61" t="n">
        <v>43412</v>
      </c>
      <c r="C708" s="1" t="s">
        <v>65</v>
      </c>
      <c r="F708" s="1" t="s">
        <v>87</v>
      </c>
      <c r="G708" s="1" t="n">
        <f aca="false">SUM(H708:J708)</f>
        <v>20</v>
      </c>
      <c r="H708" s="1" t="n">
        <v>20</v>
      </c>
      <c r="L708" s="1" t="n">
        <f aca="false">SUM(M708:R708)</f>
        <v>40</v>
      </c>
      <c r="M708" s="1" t="n">
        <v>1</v>
      </c>
      <c r="P708" s="1" t="n">
        <v>39</v>
      </c>
      <c r="S708" s="1" t="n">
        <v>3</v>
      </c>
      <c r="U708" s="1" t="n">
        <v>1</v>
      </c>
      <c r="X708" s="14" t="n">
        <v>61625.67</v>
      </c>
      <c r="Y708" s="1" t="s">
        <v>359</v>
      </c>
      <c r="AA708" s="1" t="s">
        <v>124</v>
      </c>
    </row>
    <row r="709" customFormat="false" ht="15" hidden="false" customHeight="false" outlineLevel="0" collapsed="false">
      <c r="A709" s="1" t="n">
        <v>296</v>
      </c>
      <c r="B709" s="61" t="n">
        <v>43413</v>
      </c>
      <c r="C709" s="1" t="s">
        <v>62</v>
      </c>
      <c r="F709" s="1" t="s">
        <v>97</v>
      </c>
      <c r="G709" s="1" t="n">
        <f aca="false">SUM(H709:J709)</f>
        <v>44</v>
      </c>
      <c r="H709" s="1" t="n">
        <v>44</v>
      </c>
      <c r="L709" s="1" t="n">
        <f aca="false">SUM(M709:R709)</f>
        <v>59</v>
      </c>
      <c r="M709" s="1" t="n">
        <v>1</v>
      </c>
      <c r="P709" s="1" t="n">
        <v>58</v>
      </c>
      <c r="S709" s="1" t="n">
        <v>1</v>
      </c>
      <c r="X709" s="14"/>
      <c r="AA709" s="1" t="s">
        <v>123</v>
      </c>
    </row>
    <row r="710" customFormat="false" ht="15" hidden="false" customHeight="false" outlineLevel="0" collapsed="false">
      <c r="A710" s="1" t="n">
        <v>296</v>
      </c>
      <c r="B710" s="61" t="n">
        <v>43413</v>
      </c>
      <c r="C710" s="1" t="s">
        <v>62</v>
      </c>
      <c r="F710" s="1" t="s">
        <v>111</v>
      </c>
      <c r="G710" s="1" t="n">
        <f aca="false">SUM(H710:J710)</f>
        <v>0</v>
      </c>
      <c r="L710" s="1" t="n">
        <f aca="false">SUM(M710:R710)</f>
        <v>0</v>
      </c>
      <c r="U710" s="1" t="n">
        <v>1</v>
      </c>
      <c r="X710" s="14"/>
      <c r="AA710" s="1" t="s">
        <v>123</v>
      </c>
    </row>
    <row r="711" customFormat="false" ht="15" hidden="false" customHeight="false" outlineLevel="0" collapsed="false">
      <c r="A711" s="1" t="n">
        <v>297</v>
      </c>
      <c r="B711" s="61" t="n">
        <v>43416</v>
      </c>
      <c r="C711" s="1" t="s">
        <v>66</v>
      </c>
      <c r="F711" s="1" t="s">
        <v>102</v>
      </c>
      <c r="G711" s="1" t="n">
        <f aca="false">SUM(H711:J711)</f>
        <v>39</v>
      </c>
      <c r="H711" s="1" t="n">
        <v>39</v>
      </c>
      <c r="L711" s="1" t="n">
        <f aca="false">SUM(M711:R711)</f>
        <v>92</v>
      </c>
      <c r="M711" s="1" t="n">
        <v>1</v>
      </c>
      <c r="P711" s="1" t="n">
        <v>91</v>
      </c>
      <c r="S711" s="1" t="n">
        <v>2</v>
      </c>
      <c r="X711" s="14" t="n">
        <v>62620</v>
      </c>
      <c r="Y711" s="1" t="s">
        <v>360</v>
      </c>
      <c r="AA711" s="1" t="s">
        <v>124</v>
      </c>
    </row>
    <row r="712" customFormat="false" ht="15" hidden="false" customHeight="false" outlineLevel="0" collapsed="false">
      <c r="A712" s="1" t="n">
        <v>298</v>
      </c>
      <c r="B712" s="61" t="n">
        <v>43417</v>
      </c>
      <c r="C712" s="1" t="s">
        <v>49</v>
      </c>
      <c r="F712" s="1" t="s">
        <v>97</v>
      </c>
      <c r="G712" s="1" t="n">
        <f aca="false">SUM(H712:J712)</f>
        <v>42</v>
      </c>
      <c r="H712" s="1" t="n">
        <v>42</v>
      </c>
      <c r="L712" s="1" t="n">
        <f aca="false">SUM(M712:R712)</f>
        <v>82</v>
      </c>
      <c r="M712" s="1" t="n">
        <v>1</v>
      </c>
      <c r="P712" s="1" t="n">
        <v>81</v>
      </c>
      <c r="S712" s="1" t="n">
        <v>2</v>
      </c>
      <c r="X712" s="14"/>
      <c r="AA712" s="1" t="s">
        <v>123</v>
      </c>
    </row>
    <row r="713" customFormat="false" ht="15" hidden="false" customHeight="false" outlineLevel="0" collapsed="false">
      <c r="A713" s="1" t="n">
        <v>298</v>
      </c>
      <c r="B713" s="61" t="n">
        <v>43417</v>
      </c>
      <c r="C713" s="1" t="s">
        <v>49</v>
      </c>
      <c r="F713" s="1" t="s">
        <v>87</v>
      </c>
      <c r="G713" s="1" t="n">
        <f aca="false">SUM(H713:J713)</f>
        <v>0</v>
      </c>
      <c r="L713" s="1" t="n">
        <f aca="false">SUM(M713:R713)</f>
        <v>0</v>
      </c>
      <c r="U713" s="1" t="n">
        <v>1</v>
      </c>
      <c r="X713" s="14"/>
      <c r="AA713" s="1" t="s">
        <v>123</v>
      </c>
    </row>
    <row r="714" customFormat="false" ht="15" hidden="false" customHeight="false" outlineLevel="0" collapsed="false">
      <c r="A714" s="1" t="n">
        <v>299</v>
      </c>
      <c r="B714" s="61" t="n">
        <v>43417</v>
      </c>
      <c r="C714" s="1" t="s">
        <v>67</v>
      </c>
      <c r="D714" s="1" t="s">
        <v>63</v>
      </c>
      <c r="F714" s="1" t="s">
        <v>114</v>
      </c>
      <c r="G714" s="1" t="n">
        <f aca="false">SUM(H714:J714)</f>
        <v>27</v>
      </c>
      <c r="H714" s="1" t="n">
        <v>11</v>
      </c>
      <c r="I714" s="1" t="n">
        <v>16</v>
      </c>
      <c r="K714" s="1" t="n">
        <v>1</v>
      </c>
      <c r="L714" s="1" t="n">
        <f aca="false">SUM(M714:R714)</f>
        <v>47</v>
      </c>
      <c r="M714" s="1" t="n">
        <v>2</v>
      </c>
      <c r="P714" s="1" t="n">
        <v>45</v>
      </c>
      <c r="S714" s="1" t="n">
        <v>2</v>
      </c>
      <c r="T714" s="1" t="n">
        <v>2</v>
      </c>
      <c r="X714" s="14" t="n">
        <v>140886.92</v>
      </c>
      <c r="Y714" s="1" t="s">
        <v>361</v>
      </c>
      <c r="AA714" s="1" t="s">
        <v>124</v>
      </c>
    </row>
    <row r="715" customFormat="false" ht="15" hidden="false" customHeight="false" outlineLevel="0" collapsed="false">
      <c r="A715" s="1" t="n">
        <v>300</v>
      </c>
      <c r="B715" s="61" t="n">
        <v>43417</v>
      </c>
      <c r="C715" s="1" t="s">
        <v>67</v>
      </c>
      <c r="F715" s="1" t="s">
        <v>96</v>
      </c>
      <c r="G715" s="1" t="n">
        <v>20</v>
      </c>
      <c r="H715" s="1" t="n">
        <v>20</v>
      </c>
      <c r="L715" s="1" t="n">
        <f aca="false">SUM(M715:R715)</f>
        <v>37</v>
      </c>
      <c r="M715" s="1" t="n">
        <v>2</v>
      </c>
      <c r="P715" s="1" t="n">
        <v>35</v>
      </c>
      <c r="S715" s="1" t="n">
        <v>2</v>
      </c>
      <c r="T715" s="1" t="n">
        <v>2</v>
      </c>
      <c r="X715" s="14" t="n">
        <v>43510.22</v>
      </c>
      <c r="Y715" s="1" t="s">
        <v>362</v>
      </c>
      <c r="AA715" s="1" t="s">
        <v>125</v>
      </c>
    </row>
    <row r="716" customFormat="false" ht="15" hidden="false" customHeight="false" outlineLevel="0" collapsed="false">
      <c r="A716" s="1" t="n">
        <v>300</v>
      </c>
      <c r="B716" s="61" t="n">
        <v>43417</v>
      </c>
      <c r="C716" s="1" t="s">
        <v>67</v>
      </c>
      <c r="F716" s="1" t="s">
        <v>88</v>
      </c>
      <c r="G716" s="1" t="n">
        <v>6</v>
      </c>
      <c r="H716" s="1" t="n">
        <v>6</v>
      </c>
      <c r="L716" s="1" t="n">
        <f aca="false">SUM(M716:R716)</f>
        <v>0</v>
      </c>
      <c r="X716" s="14"/>
      <c r="Y716" s="1" t="s">
        <v>362</v>
      </c>
      <c r="AA716" s="1" t="s">
        <v>125</v>
      </c>
    </row>
    <row r="717" customFormat="false" ht="15" hidden="false" customHeight="false" outlineLevel="0" collapsed="false">
      <c r="A717" s="1" t="n">
        <v>300</v>
      </c>
      <c r="B717" s="61" t="n">
        <v>43417</v>
      </c>
      <c r="C717" s="1" t="s">
        <v>67</v>
      </c>
      <c r="F717" s="1" t="s">
        <v>87</v>
      </c>
      <c r="L717" s="1" t="n">
        <f aca="false">SUM(M717:R717)</f>
        <v>0</v>
      </c>
      <c r="U717" s="1" t="n">
        <v>1</v>
      </c>
      <c r="X717" s="14"/>
      <c r="Y717" s="1" t="s">
        <v>362</v>
      </c>
      <c r="AA717" s="1" t="s">
        <v>125</v>
      </c>
    </row>
    <row r="718" customFormat="false" ht="15" hidden="false" customHeight="false" outlineLevel="0" collapsed="false">
      <c r="A718" s="1" t="n">
        <v>301</v>
      </c>
      <c r="B718" s="61" t="n">
        <v>43418</v>
      </c>
      <c r="C718" s="1" t="s">
        <v>53</v>
      </c>
      <c r="D718" s="1" t="s">
        <v>48</v>
      </c>
      <c r="F718" s="1" t="s">
        <v>87</v>
      </c>
      <c r="G718" s="1" t="n">
        <f aca="false">SUM(H718:J718)</f>
        <v>11</v>
      </c>
      <c r="H718" s="1" t="n">
        <v>11</v>
      </c>
      <c r="L718" s="1" t="n">
        <f aca="false">SUM(M718:R718)</f>
        <v>36</v>
      </c>
      <c r="M718" s="1" t="n">
        <v>1</v>
      </c>
      <c r="P718" s="1" t="n">
        <v>35</v>
      </c>
      <c r="S718" s="1" t="n">
        <v>3</v>
      </c>
      <c r="X718" s="14"/>
      <c r="AA718" s="1" t="s">
        <v>123</v>
      </c>
    </row>
    <row r="719" customFormat="false" ht="15" hidden="false" customHeight="false" outlineLevel="0" collapsed="false">
      <c r="A719" s="1" t="n">
        <v>301</v>
      </c>
      <c r="B719" s="61" t="n">
        <v>43418</v>
      </c>
      <c r="C719" s="1" t="s">
        <v>53</v>
      </c>
      <c r="D719" s="1" t="s">
        <v>48</v>
      </c>
      <c r="F719" s="1" t="s">
        <v>116</v>
      </c>
      <c r="G719" s="1" t="n">
        <f aca="false">SUM(H719:J719)</f>
        <v>3</v>
      </c>
      <c r="H719" s="1" t="n">
        <v>3</v>
      </c>
      <c r="L719" s="1" t="n">
        <f aca="false">SUM(M719:R719)</f>
        <v>10</v>
      </c>
      <c r="M719" s="1" t="n">
        <v>1</v>
      </c>
      <c r="P719" s="1" t="n">
        <v>9</v>
      </c>
      <c r="U719" s="1" t="n">
        <v>1</v>
      </c>
      <c r="X719" s="14"/>
      <c r="AA719" s="1" t="s">
        <v>123</v>
      </c>
    </row>
    <row r="720" customFormat="false" ht="15" hidden="false" customHeight="false" outlineLevel="0" collapsed="false">
      <c r="A720" s="1" t="n">
        <v>301</v>
      </c>
      <c r="B720" s="61" t="n">
        <v>43418</v>
      </c>
      <c r="C720" s="1" t="s">
        <v>53</v>
      </c>
      <c r="D720" s="1" t="s">
        <v>48</v>
      </c>
      <c r="F720" s="1" t="s">
        <v>88</v>
      </c>
      <c r="G720" s="1" t="n">
        <f aca="false">SUM(H720:J720)</f>
        <v>2</v>
      </c>
      <c r="H720" s="1" t="n">
        <v>2</v>
      </c>
      <c r="L720" s="1" t="n">
        <f aca="false">SUM(M720:R720)</f>
        <v>5</v>
      </c>
      <c r="M720" s="1" t="n">
        <v>1</v>
      </c>
      <c r="P720" s="1" t="n">
        <v>4</v>
      </c>
      <c r="X720" s="14"/>
      <c r="AA720" s="1" t="s">
        <v>123</v>
      </c>
    </row>
    <row r="721" customFormat="false" ht="15" hidden="false" customHeight="false" outlineLevel="0" collapsed="false">
      <c r="A721" s="1" t="n">
        <v>301</v>
      </c>
      <c r="B721" s="61" t="n">
        <v>43418</v>
      </c>
      <c r="C721" s="1" t="s">
        <v>53</v>
      </c>
      <c r="D721" s="1" t="s">
        <v>48</v>
      </c>
      <c r="F721" s="1" t="s">
        <v>108</v>
      </c>
      <c r="G721" s="1" t="n">
        <f aca="false">SUM(H721:J721)</f>
        <v>1</v>
      </c>
      <c r="H721" s="1" t="n">
        <v>1</v>
      </c>
      <c r="L721" s="1" t="n">
        <f aca="false">SUM(M721:R721)</f>
        <v>5</v>
      </c>
      <c r="M721" s="1" t="n">
        <v>1</v>
      </c>
      <c r="P721" s="1" t="n">
        <v>4</v>
      </c>
      <c r="X721" s="14"/>
      <c r="AA721" s="1" t="s">
        <v>123</v>
      </c>
    </row>
    <row r="722" customFormat="false" ht="15" hidden="false" customHeight="false" outlineLevel="0" collapsed="false">
      <c r="A722" s="1" t="n">
        <v>301</v>
      </c>
      <c r="B722" s="61" t="n">
        <v>43418</v>
      </c>
      <c r="C722" s="1" t="s">
        <v>53</v>
      </c>
      <c r="D722" s="1" t="s">
        <v>48</v>
      </c>
      <c r="F722" s="1" t="s">
        <v>115</v>
      </c>
      <c r="G722" s="1" t="n">
        <f aca="false">SUM(H722:J722)</f>
        <v>1</v>
      </c>
      <c r="H722" s="1" t="n">
        <v>1</v>
      </c>
      <c r="L722" s="1" t="n">
        <f aca="false">SUM(M722:R722)</f>
        <v>4</v>
      </c>
      <c r="M722" s="1" t="n">
        <v>1</v>
      </c>
      <c r="P722" s="1" t="n">
        <v>3</v>
      </c>
      <c r="X722" s="14"/>
      <c r="AA722" s="1" t="s">
        <v>123</v>
      </c>
    </row>
    <row r="723" customFormat="false" ht="15" hidden="false" customHeight="false" outlineLevel="0" collapsed="false">
      <c r="A723" s="1" t="n">
        <v>301</v>
      </c>
      <c r="B723" s="61" t="n">
        <v>43418</v>
      </c>
      <c r="C723" s="1" t="s">
        <v>53</v>
      </c>
      <c r="D723" s="1" t="s">
        <v>48</v>
      </c>
      <c r="F723" s="1" t="s">
        <v>98</v>
      </c>
      <c r="G723" s="1" t="n">
        <f aca="false">SUM(H723:J723)</f>
        <v>1</v>
      </c>
      <c r="H723" s="1" t="n">
        <v>1</v>
      </c>
      <c r="L723" s="1" t="n">
        <f aca="false">SUM(M723:R723)</f>
        <v>3</v>
      </c>
      <c r="M723" s="1" t="n">
        <v>1</v>
      </c>
      <c r="P723" s="1" t="n">
        <v>2</v>
      </c>
      <c r="U723" s="1" t="n">
        <v>1</v>
      </c>
      <c r="X723" s="14"/>
      <c r="AA723" s="1" t="s">
        <v>123</v>
      </c>
    </row>
    <row r="724" customFormat="false" ht="15" hidden="false" customHeight="false" outlineLevel="0" collapsed="false">
      <c r="A724" s="1" t="n">
        <v>301</v>
      </c>
      <c r="B724" s="61" t="n">
        <v>43418</v>
      </c>
      <c r="C724" s="1" t="s">
        <v>53</v>
      </c>
      <c r="D724" s="1" t="s">
        <v>48</v>
      </c>
      <c r="F724" s="1" t="s">
        <v>158</v>
      </c>
      <c r="G724" s="1" t="n">
        <f aca="false">SUM(H724:J724)</f>
        <v>0</v>
      </c>
      <c r="K724" s="1" t="n">
        <v>2</v>
      </c>
      <c r="L724" s="1" t="n">
        <f aca="false">SUM(M724:R724)</f>
        <v>0</v>
      </c>
      <c r="X724" s="14"/>
      <c r="AA724" s="1" t="s">
        <v>123</v>
      </c>
    </row>
    <row r="725" customFormat="false" ht="15" hidden="false" customHeight="false" outlineLevel="0" collapsed="false">
      <c r="A725" s="1" t="n">
        <v>302</v>
      </c>
      <c r="B725" s="61" t="n">
        <v>43419</v>
      </c>
      <c r="C725" s="1" t="s">
        <v>66</v>
      </c>
      <c r="F725" s="1" t="s">
        <v>102</v>
      </c>
      <c r="G725" s="1" t="n">
        <f aca="false">SUM(H725:J725)</f>
        <v>13</v>
      </c>
      <c r="H725" s="1" t="n">
        <v>13</v>
      </c>
      <c r="L725" s="1" t="n">
        <f aca="false">SUM(M725:R725)</f>
        <v>38</v>
      </c>
      <c r="M725" s="1" t="n">
        <v>1</v>
      </c>
      <c r="P725" s="1" t="n">
        <v>37</v>
      </c>
      <c r="S725" s="1" t="n">
        <v>2</v>
      </c>
      <c r="X725" s="14" t="n">
        <v>52520</v>
      </c>
      <c r="Y725" s="1" t="s">
        <v>363</v>
      </c>
      <c r="AA725" s="1" t="s">
        <v>124</v>
      </c>
    </row>
    <row r="726" customFormat="false" ht="15" hidden="false" customHeight="false" outlineLevel="0" collapsed="false">
      <c r="A726" s="1" t="n">
        <v>303</v>
      </c>
      <c r="B726" s="61" t="n">
        <v>43423</v>
      </c>
      <c r="C726" s="1" t="s">
        <v>50</v>
      </c>
      <c r="F726" s="1" t="s">
        <v>97</v>
      </c>
      <c r="G726" s="1" t="n">
        <f aca="false">SUM(H726:J726)</f>
        <v>19</v>
      </c>
      <c r="H726" s="1" t="n">
        <v>19</v>
      </c>
      <c r="L726" s="1" t="n">
        <f aca="false">SUM(M726:R726)</f>
        <v>67</v>
      </c>
      <c r="M726" s="1" t="n">
        <v>1</v>
      </c>
      <c r="P726" s="1" t="n">
        <v>66</v>
      </c>
      <c r="S726" s="1" t="n">
        <v>2</v>
      </c>
      <c r="X726" s="14"/>
      <c r="AA726" s="1" t="s">
        <v>123</v>
      </c>
    </row>
    <row r="727" customFormat="false" ht="15" hidden="false" customHeight="false" outlineLevel="0" collapsed="false">
      <c r="A727" s="1" t="n">
        <v>303</v>
      </c>
      <c r="B727" s="61" t="n">
        <v>43423</v>
      </c>
      <c r="C727" s="1" t="s">
        <v>50</v>
      </c>
      <c r="F727" s="1" t="s">
        <v>109</v>
      </c>
      <c r="G727" s="1" t="n">
        <f aca="false">SUM(H727:J727)</f>
        <v>2</v>
      </c>
      <c r="H727" s="1" t="n">
        <v>2</v>
      </c>
      <c r="L727" s="1" t="n">
        <f aca="false">SUM(M727:R727)</f>
        <v>5</v>
      </c>
      <c r="M727" s="1" t="n">
        <v>1</v>
      </c>
      <c r="P727" s="1" t="n">
        <v>4</v>
      </c>
      <c r="X727" s="14"/>
      <c r="AA727" s="1" t="s">
        <v>123</v>
      </c>
    </row>
    <row r="728" customFormat="false" ht="15" hidden="false" customHeight="false" outlineLevel="0" collapsed="false">
      <c r="A728" s="1" t="n">
        <v>303</v>
      </c>
      <c r="B728" s="61" t="n">
        <v>43423</v>
      </c>
      <c r="C728" s="1" t="s">
        <v>50</v>
      </c>
      <c r="F728" s="1" t="s">
        <v>87</v>
      </c>
      <c r="G728" s="1" t="n">
        <f aca="false">SUM(H728:J728)</f>
        <v>0</v>
      </c>
      <c r="L728" s="1" t="n">
        <f aca="false">SUM(M728:R728)</f>
        <v>0</v>
      </c>
      <c r="U728" s="1" t="n">
        <v>1</v>
      </c>
      <c r="X728" s="14"/>
      <c r="AA728" s="1" t="s">
        <v>123</v>
      </c>
    </row>
    <row r="729" customFormat="false" ht="15" hidden="false" customHeight="false" outlineLevel="0" collapsed="false">
      <c r="A729" s="1" t="n">
        <v>303</v>
      </c>
      <c r="B729" s="61" t="n">
        <v>43423</v>
      </c>
      <c r="C729" s="1" t="s">
        <v>50</v>
      </c>
      <c r="F729" s="1" t="s">
        <v>158</v>
      </c>
      <c r="G729" s="1" t="n">
        <f aca="false">SUM(H729:J729)</f>
        <v>0</v>
      </c>
      <c r="K729" s="1" t="n">
        <v>1</v>
      </c>
      <c r="L729" s="1" t="n">
        <f aca="false">SUM(M729:R729)</f>
        <v>0</v>
      </c>
      <c r="X729" s="14"/>
      <c r="AA729" s="1" t="s">
        <v>123</v>
      </c>
    </row>
    <row r="730" customFormat="false" ht="15" hidden="false" customHeight="false" outlineLevel="0" collapsed="false">
      <c r="A730" s="1" t="n">
        <v>304</v>
      </c>
      <c r="B730" s="61" t="n">
        <v>43423</v>
      </c>
      <c r="C730" s="1" t="s">
        <v>65</v>
      </c>
      <c r="F730" s="1" t="s">
        <v>97</v>
      </c>
      <c r="G730" s="1" t="n">
        <f aca="false">SUM(H730:J730)</f>
        <v>33</v>
      </c>
      <c r="H730" s="1" t="n">
        <v>33</v>
      </c>
      <c r="L730" s="1" t="n">
        <f aca="false">SUM(M730:R730)</f>
        <v>53</v>
      </c>
      <c r="M730" s="1" t="n">
        <v>1</v>
      </c>
      <c r="P730" s="1" t="n">
        <v>52</v>
      </c>
      <c r="S730" s="1" t="n">
        <v>4</v>
      </c>
      <c r="X730" s="14"/>
      <c r="AA730" s="1" t="s">
        <v>123</v>
      </c>
    </row>
    <row r="731" customFormat="false" ht="15" hidden="false" customHeight="false" outlineLevel="0" collapsed="false">
      <c r="A731" s="1" t="n">
        <v>304</v>
      </c>
      <c r="B731" s="61" t="n">
        <v>43423</v>
      </c>
      <c r="C731" s="1" t="s">
        <v>65</v>
      </c>
      <c r="F731" s="1" t="s">
        <v>111</v>
      </c>
      <c r="G731" s="1" t="n">
        <f aca="false">SUM(H731:J731)</f>
        <v>0</v>
      </c>
      <c r="L731" s="1" t="n">
        <f aca="false">SUM(M731:R731)</f>
        <v>0</v>
      </c>
      <c r="U731" s="1" t="n">
        <v>1</v>
      </c>
      <c r="X731" s="14"/>
      <c r="AA731" s="1" t="s">
        <v>123</v>
      </c>
    </row>
    <row r="732" customFormat="false" ht="15" hidden="false" customHeight="false" outlineLevel="0" collapsed="false">
      <c r="A732" s="1" t="n">
        <v>305</v>
      </c>
      <c r="B732" s="61" t="n">
        <v>43423</v>
      </c>
      <c r="C732" s="1" t="s">
        <v>49</v>
      </c>
      <c r="F732" s="1" t="s">
        <v>115</v>
      </c>
      <c r="G732" s="1" t="n">
        <f aca="false">SUM(H732:J732)</f>
        <v>25</v>
      </c>
      <c r="H732" s="1" t="n">
        <v>25</v>
      </c>
      <c r="L732" s="1" t="n">
        <f aca="false">SUM(M732:R732)</f>
        <v>66</v>
      </c>
      <c r="M732" s="1" t="n">
        <v>2</v>
      </c>
      <c r="P732" s="1" t="n">
        <v>64</v>
      </c>
      <c r="S732" s="1" t="n">
        <v>2</v>
      </c>
      <c r="T732" s="1" t="n">
        <v>1</v>
      </c>
      <c r="U732" s="1" t="n">
        <v>1</v>
      </c>
      <c r="X732" s="14" t="n">
        <v>188288.47</v>
      </c>
      <c r="Y732" s="1" t="s">
        <v>364</v>
      </c>
      <c r="AA732" s="1" t="s">
        <v>124</v>
      </c>
    </row>
    <row r="733" customFormat="false" ht="15" hidden="false" customHeight="false" outlineLevel="0" collapsed="false">
      <c r="A733" s="1" t="n">
        <v>306</v>
      </c>
      <c r="B733" s="61" t="n">
        <v>43424</v>
      </c>
      <c r="C733" s="1" t="s">
        <v>60</v>
      </c>
      <c r="F733" s="1" t="s">
        <v>97</v>
      </c>
      <c r="G733" s="1" t="n">
        <f aca="false">SUM(H733:J733)</f>
        <v>10</v>
      </c>
      <c r="H733" s="1" t="n">
        <v>10</v>
      </c>
      <c r="L733" s="1" t="n">
        <f aca="false">SUM(M733:R733)</f>
        <v>32</v>
      </c>
      <c r="M733" s="1" t="n">
        <v>1</v>
      </c>
      <c r="P733" s="1" t="n">
        <v>31</v>
      </c>
      <c r="S733" s="1" t="n">
        <v>2</v>
      </c>
      <c r="X733" s="14"/>
      <c r="AA733" s="1" t="s">
        <v>123</v>
      </c>
    </row>
    <row r="734" customFormat="false" ht="15" hidden="false" customHeight="false" outlineLevel="0" collapsed="false">
      <c r="A734" s="1" t="n">
        <v>306</v>
      </c>
      <c r="B734" s="61" t="n">
        <v>43424</v>
      </c>
      <c r="C734" s="1" t="s">
        <v>60</v>
      </c>
      <c r="F734" s="1" t="s">
        <v>105</v>
      </c>
      <c r="G734" s="1" t="n">
        <f aca="false">SUM(H734:J734)</f>
        <v>0</v>
      </c>
      <c r="L734" s="1" t="n">
        <f aca="false">SUM(M734:R734)</f>
        <v>0</v>
      </c>
      <c r="U734" s="1" t="n">
        <v>1</v>
      </c>
      <c r="X734" s="14"/>
      <c r="AA734" s="1" t="s">
        <v>123</v>
      </c>
    </row>
    <row r="735" customFormat="false" ht="15" hidden="false" customHeight="false" outlineLevel="0" collapsed="false">
      <c r="A735" s="1" t="n">
        <v>307</v>
      </c>
      <c r="B735" s="61" t="n">
        <v>43424</v>
      </c>
      <c r="C735" s="1" t="s">
        <v>67</v>
      </c>
      <c r="F735" s="1" t="s">
        <v>96</v>
      </c>
      <c r="G735" s="1" t="n">
        <v>16</v>
      </c>
      <c r="H735" s="1" t="n">
        <v>16</v>
      </c>
      <c r="K735" s="1" t="n">
        <v>1</v>
      </c>
      <c r="L735" s="1" t="n">
        <f aca="false">SUM(M735:R735)</f>
        <v>37</v>
      </c>
      <c r="M735" s="1" t="n">
        <v>2</v>
      </c>
      <c r="P735" s="1" t="n">
        <v>35</v>
      </c>
      <c r="S735" s="1" t="n">
        <v>2</v>
      </c>
      <c r="T735" s="1" t="n">
        <v>2</v>
      </c>
      <c r="X735" s="14" t="n">
        <v>42226.19</v>
      </c>
      <c r="Y735" s="1" t="s">
        <v>365</v>
      </c>
      <c r="AA735" s="1" t="s">
        <v>125</v>
      </c>
    </row>
    <row r="736" customFormat="false" ht="15" hidden="false" customHeight="false" outlineLevel="0" collapsed="false">
      <c r="A736" s="1" t="n">
        <v>307</v>
      </c>
      <c r="B736" s="61" t="n">
        <v>43424</v>
      </c>
      <c r="C736" s="1" t="s">
        <v>67</v>
      </c>
      <c r="F736" s="1" t="s">
        <v>88</v>
      </c>
      <c r="G736" s="1" t="n">
        <v>5</v>
      </c>
      <c r="H736" s="1" t="n">
        <v>5</v>
      </c>
      <c r="L736" s="1" t="n">
        <f aca="false">SUM(M736:R736)</f>
        <v>0</v>
      </c>
      <c r="X736" s="14"/>
      <c r="Y736" s="1" t="s">
        <v>365</v>
      </c>
      <c r="AA736" s="1" t="s">
        <v>125</v>
      </c>
    </row>
    <row r="737" customFormat="false" ht="15" hidden="false" customHeight="false" outlineLevel="0" collapsed="false">
      <c r="A737" s="1" t="n">
        <v>307</v>
      </c>
      <c r="B737" s="61" t="n">
        <v>43424</v>
      </c>
      <c r="C737" s="1" t="s">
        <v>67</v>
      </c>
      <c r="F737" s="1" t="s">
        <v>102</v>
      </c>
      <c r="L737" s="1" t="n">
        <f aca="false">SUM(M737:R737)</f>
        <v>0</v>
      </c>
      <c r="U737" s="1" t="n">
        <v>1</v>
      </c>
      <c r="X737" s="14"/>
      <c r="Y737" s="1" t="s">
        <v>365</v>
      </c>
      <c r="AA737" s="1" t="s">
        <v>125</v>
      </c>
    </row>
    <row r="738" customFormat="false" ht="15" hidden="false" customHeight="false" outlineLevel="0" collapsed="false">
      <c r="A738" s="1" t="n">
        <v>308</v>
      </c>
      <c r="B738" s="61" t="n">
        <v>43425</v>
      </c>
      <c r="C738" s="1" t="s">
        <v>63</v>
      </c>
      <c r="F738" s="1" t="s">
        <v>97</v>
      </c>
      <c r="G738" s="1" t="n">
        <v>62</v>
      </c>
      <c r="H738" s="1" t="n">
        <v>62</v>
      </c>
      <c r="L738" s="1" t="n">
        <f aca="false">SUM(M738:R738)</f>
        <v>39</v>
      </c>
      <c r="M738" s="1" t="n">
        <v>2</v>
      </c>
      <c r="P738" s="1" t="n">
        <v>37</v>
      </c>
      <c r="S738" s="1" t="n">
        <v>1</v>
      </c>
      <c r="X738" s="14" t="n">
        <v>153941.82</v>
      </c>
      <c r="Y738" s="13" t="s">
        <v>366</v>
      </c>
      <c r="AA738" s="1" t="s">
        <v>125</v>
      </c>
    </row>
    <row r="739" customFormat="false" ht="15" hidden="false" customHeight="false" outlineLevel="0" collapsed="false">
      <c r="A739" s="1" t="n">
        <v>308</v>
      </c>
      <c r="B739" s="61" t="n">
        <v>43425</v>
      </c>
      <c r="C739" s="1" t="s">
        <v>63</v>
      </c>
      <c r="F739" s="1" t="s">
        <v>96</v>
      </c>
      <c r="G739" s="1" t="n">
        <v>3</v>
      </c>
      <c r="H739" s="1" t="n">
        <v>3</v>
      </c>
      <c r="L739" s="1" t="n">
        <f aca="false">SUM(M739:R739)</f>
        <v>0</v>
      </c>
      <c r="X739" s="14"/>
      <c r="Y739" s="13" t="s">
        <v>366</v>
      </c>
      <c r="AA739" s="1" t="s">
        <v>125</v>
      </c>
    </row>
    <row r="740" customFormat="false" ht="15" hidden="false" customHeight="false" outlineLevel="0" collapsed="false">
      <c r="A740" s="1" t="n">
        <v>308</v>
      </c>
      <c r="B740" s="61" t="n">
        <v>43425</v>
      </c>
      <c r="C740" s="1" t="s">
        <v>63</v>
      </c>
      <c r="F740" s="1" t="s">
        <v>116</v>
      </c>
      <c r="G740" s="1" t="n">
        <v>2</v>
      </c>
      <c r="H740" s="1" t="n">
        <v>2</v>
      </c>
      <c r="L740" s="1" t="n">
        <f aca="false">SUM(M740:R740)</f>
        <v>0</v>
      </c>
      <c r="X740" s="14"/>
      <c r="Y740" s="13" t="s">
        <v>366</v>
      </c>
      <c r="AA740" s="1" t="s">
        <v>125</v>
      </c>
    </row>
    <row r="741" customFormat="false" ht="15" hidden="false" customHeight="false" outlineLevel="0" collapsed="false">
      <c r="A741" s="1" t="n">
        <v>308</v>
      </c>
      <c r="B741" s="61" t="n">
        <v>43425</v>
      </c>
      <c r="C741" s="1" t="s">
        <v>63</v>
      </c>
      <c r="F741" s="1" t="s">
        <v>87</v>
      </c>
      <c r="L741" s="1" t="n">
        <f aca="false">SUM(M741:R741)</f>
        <v>0</v>
      </c>
      <c r="U741" s="1" t="n">
        <v>1</v>
      </c>
      <c r="X741" s="14"/>
      <c r="Y741" s="13" t="s">
        <v>366</v>
      </c>
      <c r="AA741" s="1" t="s">
        <v>125</v>
      </c>
    </row>
    <row r="742" customFormat="false" ht="15" hidden="false" customHeight="false" outlineLevel="0" collapsed="false">
      <c r="A742" s="1" t="n">
        <v>309</v>
      </c>
      <c r="B742" s="61" t="n">
        <v>43426</v>
      </c>
      <c r="C742" s="1" t="s">
        <v>63</v>
      </c>
      <c r="D742" s="1" t="s">
        <v>62</v>
      </c>
      <c r="F742" s="1" t="s">
        <v>87</v>
      </c>
      <c r="G742" s="1" t="n">
        <f aca="false">SUM(H742:J742)</f>
        <v>11</v>
      </c>
      <c r="H742" s="1" t="n">
        <v>4</v>
      </c>
      <c r="I742" s="1" t="n">
        <v>7</v>
      </c>
      <c r="L742" s="1" t="n">
        <f aca="false">SUM(M742:R742)</f>
        <v>31</v>
      </c>
      <c r="M742" s="1" t="n">
        <v>1</v>
      </c>
      <c r="P742" s="1" t="n">
        <v>30</v>
      </c>
      <c r="S742" s="1" t="n">
        <v>3</v>
      </c>
      <c r="U742" s="1" t="n">
        <v>1</v>
      </c>
      <c r="X742" s="14" t="n">
        <v>88795</v>
      </c>
      <c r="Y742" s="1" t="s">
        <v>367</v>
      </c>
      <c r="AA742" s="1" t="s">
        <v>124</v>
      </c>
    </row>
    <row r="743" customFormat="false" ht="15" hidden="false" customHeight="false" outlineLevel="0" collapsed="false">
      <c r="A743" s="1" t="n">
        <v>310</v>
      </c>
      <c r="B743" s="61" t="n">
        <v>43426</v>
      </c>
      <c r="C743" s="1" t="s">
        <v>66</v>
      </c>
      <c r="F743" s="1" t="s">
        <v>102</v>
      </c>
      <c r="G743" s="1" t="n">
        <f aca="false">SUM(H743:J743)</f>
        <v>22</v>
      </c>
      <c r="H743" s="1" t="n">
        <v>22</v>
      </c>
      <c r="L743" s="1" t="n">
        <f aca="false">SUM(M743:R743)</f>
        <v>56</v>
      </c>
      <c r="M743" s="1" t="n">
        <v>1</v>
      </c>
      <c r="P743" s="1" t="n">
        <v>55</v>
      </c>
      <c r="S743" s="1" t="n">
        <v>2</v>
      </c>
      <c r="X743" s="14" t="n">
        <v>51409</v>
      </c>
      <c r="Y743" s="1" t="s">
        <v>368</v>
      </c>
      <c r="AA743" s="1" t="s">
        <v>124</v>
      </c>
    </row>
    <row r="744" customFormat="false" ht="15" hidden="false" customHeight="false" outlineLevel="0" collapsed="false">
      <c r="A744" s="1" t="n">
        <v>311</v>
      </c>
      <c r="B744" s="61" t="n">
        <v>43430</v>
      </c>
      <c r="C744" s="1" t="s">
        <v>48</v>
      </c>
      <c r="F744" s="1" t="s">
        <v>87</v>
      </c>
      <c r="G744" s="1" t="n">
        <f aca="false">SUM(H744:J744)</f>
        <v>1</v>
      </c>
      <c r="H744" s="1" t="n">
        <v>1</v>
      </c>
      <c r="L744" s="1" t="n">
        <f aca="false">SUM(M744:R744)</f>
        <v>9</v>
      </c>
      <c r="M744" s="1" t="n">
        <v>1</v>
      </c>
      <c r="P744" s="1" t="n">
        <v>8</v>
      </c>
      <c r="S744" s="1" t="n">
        <v>2</v>
      </c>
      <c r="U744" s="1" t="n">
        <v>1</v>
      </c>
      <c r="X744" s="14"/>
      <c r="AA744" s="1" t="s">
        <v>123</v>
      </c>
    </row>
    <row r="745" customFormat="false" ht="15" hidden="false" customHeight="false" outlineLevel="0" collapsed="false">
      <c r="A745" s="1" t="n">
        <v>311</v>
      </c>
      <c r="B745" s="61" t="n">
        <v>43430</v>
      </c>
      <c r="C745" s="1" t="s">
        <v>48</v>
      </c>
      <c r="F745" s="1" t="s">
        <v>102</v>
      </c>
      <c r="G745" s="1" t="n">
        <f aca="false">SUM(H745:J745)</f>
        <v>4</v>
      </c>
      <c r="H745" s="1" t="n">
        <v>4</v>
      </c>
      <c r="L745" s="1" t="n">
        <f aca="false">SUM(M745:R745)</f>
        <v>0</v>
      </c>
      <c r="X745" s="14"/>
      <c r="AA745" s="1" t="s">
        <v>123</v>
      </c>
    </row>
    <row r="746" customFormat="false" ht="15" hidden="false" customHeight="false" outlineLevel="0" collapsed="false">
      <c r="A746" s="1" t="n">
        <v>312</v>
      </c>
      <c r="B746" s="61" t="n">
        <v>43430</v>
      </c>
      <c r="C746" s="1" t="s">
        <v>66</v>
      </c>
      <c r="F746" s="1" t="s">
        <v>102</v>
      </c>
      <c r="G746" s="1" t="n">
        <f aca="false">SUM(H746:J746)</f>
        <v>7</v>
      </c>
      <c r="H746" s="1" t="n">
        <v>7</v>
      </c>
      <c r="L746" s="1" t="n">
        <f aca="false">SUM(M746:R746)</f>
        <v>30</v>
      </c>
      <c r="M746" s="1" t="n">
        <v>1</v>
      </c>
      <c r="P746" s="1" t="n">
        <v>29</v>
      </c>
      <c r="S746" s="1" t="n">
        <v>2</v>
      </c>
      <c r="X746" s="14" t="n">
        <v>33330</v>
      </c>
      <c r="Y746" s="1" t="s">
        <v>369</v>
      </c>
      <c r="AA746" s="1" t="s">
        <v>124</v>
      </c>
    </row>
    <row r="747" customFormat="false" ht="15" hidden="false" customHeight="false" outlineLevel="0" collapsed="false">
      <c r="A747" s="1" t="n">
        <v>313</v>
      </c>
      <c r="B747" s="61" t="n">
        <v>43431</v>
      </c>
      <c r="C747" s="1" t="s">
        <v>53</v>
      </c>
      <c r="D747" s="1" t="s">
        <v>56</v>
      </c>
      <c r="F747" s="1" t="s">
        <v>97</v>
      </c>
      <c r="G747" s="1" t="n">
        <f aca="false">SUM(H747:J747)</f>
        <v>15</v>
      </c>
      <c r="H747" s="1" t="n">
        <v>4</v>
      </c>
      <c r="I747" s="1" t="n">
        <v>11</v>
      </c>
      <c r="K747" s="1" t="n">
        <v>1</v>
      </c>
      <c r="L747" s="1" t="n">
        <f aca="false">SUM(M747:R747)</f>
        <v>49</v>
      </c>
      <c r="M747" s="1" t="n">
        <v>1</v>
      </c>
      <c r="P747" s="1" t="n">
        <v>48</v>
      </c>
      <c r="S747" s="1" t="n">
        <v>1</v>
      </c>
      <c r="X747" s="14" t="n">
        <v>274262.39</v>
      </c>
      <c r="Y747" s="1" t="s">
        <v>370</v>
      </c>
      <c r="AA747" s="1" t="s">
        <v>124</v>
      </c>
    </row>
    <row r="748" customFormat="false" ht="15" hidden="false" customHeight="false" outlineLevel="0" collapsed="false">
      <c r="A748" s="1" t="n">
        <v>314</v>
      </c>
      <c r="B748" s="61" t="n">
        <v>43431</v>
      </c>
      <c r="C748" s="1" t="s">
        <v>67</v>
      </c>
      <c r="D748" s="1" t="s">
        <v>74</v>
      </c>
      <c r="F748" s="1" t="s">
        <v>97</v>
      </c>
      <c r="G748" s="1" t="n">
        <f aca="false">SUM(H748:J748)</f>
        <v>109</v>
      </c>
      <c r="H748" s="1" t="n">
        <v>109</v>
      </c>
      <c r="L748" s="1" t="n">
        <f aca="false">SUM(M748:R748)</f>
        <v>42</v>
      </c>
      <c r="M748" s="1" t="n">
        <v>1</v>
      </c>
      <c r="P748" s="1" t="n">
        <v>41</v>
      </c>
      <c r="S748" s="1" t="n">
        <v>4</v>
      </c>
      <c r="X748" s="14"/>
      <c r="AA748" s="1" t="s">
        <v>123</v>
      </c>
    </row>
    <row r="749" customFormat="false" ht="15" hidden="false" customHeight="false" outlineLevel="0" collapsed="false">
      <c r="A749" s="1" t="n">
        <v>314</v>
      </c>
      <c r="B749" s="61" t="n">
        <v>43431</v>
      </c>
      <c r="C749" s="1" t="s">
        <v>67</v>
      </c>
      <c r="D749" s="1" t="s">
        <v>74</v>
      </c>
      <c r="F749" s="1" t="s">
        <v>87</v>
      </c>
      <c r="G749" s="1" t="n">
        <f aca="false">SUM(H749:J749)</f>
        <v>0</v>
      </c>
      <c r="L749" s="1" t="n">
        <f aca="false">SUM(M749:R749)</f>
        <v>0</v>
      </c>
      <c r="U749" s="1" t="n">
        <v>1</v>
      </c>
      <c r="X749" s="14"/>
      <c r="AA749" s="1" t="s">
        <v>123</v>
      </c>
    </row>
    <row r="750" customFormat="false" ht="15" hidden="false" customHeight="false" outlineLevel="0" collapsed="false">
      <c r="A750" s="1" t="n">
        <v>315</v>
      </c>
      <c r="B750" s="61" t="n">
        <v>43431</v>
      </c>
      <c r="C750" s="1" t="s">
        <v>67</v>
      </c>
      <c r="F750" s="1" t="s">
        <v>96</v>
      </c>
      <c r="G750" s="1" t="n">
        <v>13</v>
      </c>
      <c r="H750" s="1" t="n">
        <v>13</v>
      </c>
      <c r="K750" s="1" t="n">
        <v>2</v>
      </c>
      <c r="L750" s="1" t="n">
        <f aca="false">SUM(M750:R750)</f>
        <v>37</v>
      </c>
      <c r="M750" s="1" t="n">
        <v>2</v>
      </c>
      <c r="P750" s="1" t="n">
        <v>35</v>
      </c>
      <c r="S750" s="1" t="n">
        <v>2</v>
      </c>
      <c r="T750" s="1" t="n">
        <v>2</v>
      </c>
      <c r="X750" s="14" t="n">
        <v>42052.33</v>
      </c>
      <c r="Y750" s="1" t="s">
        <v>371</v>
      </c>
      <c r="AA750" s="1" t="s">
        <v>125</v>
      </c>
    </row>
    <row r="751" customFormat="false" ht="15" hidden="false" customHeight="false" outlineLevel="0" collapsed="false">
      <c r="A751" s="1" t="n">
        <v>315</v>
      </c>
      <c r="B751" s="61" t="n">
        <v>43431</v>
      </c>
      <c r="C751" s="1" t="s">
        <v>67</v>
      </c>
      <c r="F751" s="1" t="s">
        <v>88</v>
      </c>
      <c r="G751" s="1" t="n">
        <v>6</v>
      </c>
      <c r="H751" s="1" t="n">
        <v>6</v>
      </c>
      <c r="L751" s="1" t="n">
        <f aca="false">SUM(M751:R751)</f>
        <v>0</v>
      </c>
      <c r="X751" s="14"/>
      <c r="Y751" s="1" t="s">
        <v>371</v>
      </c>
      <c r="AA751" s="1" t="s">
        <v>125</v>
      </c>
    </row>
    <row r="752" customFormat="false" ht="15" hidden="false" customHeight="false" outlineLevel="0" collapsed="false">
      <c r="A752" s="1" t="n">
        <v>315</v>
      </c>
      <c r="B752" s="61" t="n">
        <v>43431</v>
      </c>
      <c r="C752" s="1" t="s">
        <v>67</v>
      </c>
      <c r="F752" s="1" t="s">
        <v>92</v>
      </c>
      <c r="L752" s="1" t="n">
        <f aca="false">SUM(M752:R752)</f>
        <v>0</v>
      </c>
      <c r="U752" s="1" t="n">
        <v>1</v>
      </c>
      <c r="X752" s="14"/>
      <c r="Y752" s="1" t="s">
        <v>371</v>
      </c>
      <c r="AA752" s="1" t="s">
        <v>125</v>
      </c>
    </row>
    <row r="753" customFormat="false" ht="15" hidden="false" customHeight="false" outlineLevel="0" collapsed="false">
      <c r="A753" s="1" t="n">
        <v>316</v>
      </c>
      <c r="B753" s="61" t="n">
        <v>43432</v>
      </c>
      <c r="C753" s="1" t="s">
        <v>52</v>
      </c>
      <c r="F753" s="1" t="s">
        <v>97</v>
      </c>
      <c r="G753" s="1" t="n">
        <f aca="false">SUM(H753:J753)</f>
        <v>37</v>
      </c>
      <c r="H753" s="1" t="n">
        <v>37</v>
      </c>
      <c r="L753" s="1" t="n">
        <f aca="false">SUM(M753:R753)</f>
        <v>66</v>
      </c>
      <c r="M753" s="1" t="n">
        <v>2</v>
      </c>
      <c r="P753" s="1" t="n">
        <v>64</v>
      </c>
      <c r="S753" s="1" t="n">
        <v>2</v>
      </c>
      <c r="X753" s="14"/>
      <c r="AA753" s="1" t="s">
        <v>123</v>
      </c>
    </row>
    <row r="754" customFormat="false" ht="15" hidden="false" customHeight="false" outlineLevel="0" collapsed="false">
      <c r="A754" s="1" t="n">
        <v>316</v>
      </c>
      <c r="B754" s="61" t="n">
        <v>43432</v>
      </c>
      <c r="C754" s="1" t="s">
        <v>52</v>
      </c>
      <c r="F754" s="1" t="s">
        <v>87</v>
      </c>
      <c r="G754" s="1" t="n">
        <f aca="false">SUM(H754:J754)</f>
        <v>2</v>
      </c>
      <c r="H754" s="1" t="n">
        <v>2</v>
      </c>
      <c r="L754" s="1" t="n">
        <f aca="false">SUM(M754:R754)</f>
        <v>10</v>
      </c>
      <c r="M754" s="1" t="n">
        <v>1</v>
      </c>
      <c r="P754" s="1" t="n">
        <v>9</v>
      </c>
      <c r="U754" s="1" t="n">
        <v>2</v>
      </c>
      <c r="X754" s="14"/>
      <c r="AA754" s="1" t="s">
        <v>123</v>
      </c>
    </row>
    <row r="755" customFormat="false" ht="15" hidden="false" customHeight="false" outlineLevel="0" collapsed="false">
      <c r="A755" s="1" t="n">
        <v>317</v>
      </c>
      <c r="B755" s="61" t="n">
        <v>43434</v>
      </c>
      <c r="C755" s="1" t="s">
        <v>67</v>
      </c>
      <c r="D755" s="1" t="s">
        <v>69</v>
      </c>
      <c r="F755" s="1" t="s">
        <v>97</v>
      </c>
      <c r="G755" s="1" t="n">
        <f aca="false">SUM(H755:J755)</f>
        <v>79</v>
      </c>
      <c r="H755" s="1" t="n">
        <v>79</v>
      </c>
      <c r="L755" s="1" t="n">
        <f aca="false">SUM(M755:R755)</f>
        <v>46</v>
      </c>
      <c r="M755" s="1" t="n">
        <v>1</v>
      </c>
      <c r="P755" s="1" t="n">
        <v>45</v>
      </c>
      <c r="S755" s="1" t="n">
        <v>2</v>
      </c>
      <c r="X755" s="14"/>
      <c r="AA755" s="1" t="s">
        <v>123</v>
      </c>
    </row>
    <row r="756" customFormat="false" ht="15" hidden="false" customHeight="false" outlineLevel="0" collapsed="false">
      <c r="A756" s="1" t="n">
        <v>317</v>
      </c>
      <c r="B756" s="61" t="n">
        <v>43434</v>
      </c>
      <c r="C756" s="1" t="s">
        <v>67</v>
      </c>
      <c r="D756" s="1" t="s">
        <v>69</v>
      </c>
      <c r="F756" s="1" t="s">
        <v>87</v>
      </c>
      <c r="G756" s="1" t="n">
        <f aca="false">SUM(H756:J756)</f>
        <v>0</v>
      </c>
      <c r="L756" s="1" t="n">
        <f aca="false">SUM(M756:R756)</f>
        <v>0</v>
      </c>
      <c r="U756" s="1" t="n">
        <v>1</v>
      </c>
      <c r="X756" s="14"/>
      <c r="AA756" s="1" t="s">
        <v>123</v>
      </c>
    </row>
    <row r="757" customFormat="false" ht="15" hidden="false" customHeight="false" outlineLevel="0" collapsed="false">
      <c r="A757" s="1" t="n">
        <v>318</v>
      </c>
      <c r="B757" s="61" t="n">
        <v>43434</v>
      </c>
      <c r="C757" s="1" t="s">
        <v>63</v>
      </c>
      <c r="F757" s="1" t="s">
        <v>96</v>
      </c>
      <c r="G757" s="1" t="n">
        <f aca="false">SUM(H757:J757)</f>
        <v>3</v>
      </c>
      <c r="H757" s="1" t="n">
        <v>3</v>
      </c>
      <c r="L757" s="1" t="n">
        <f aca="false">SUM(M757:R757)</f>
        <v>9</v>
      </c>
      <c r="M757" s="1" t="n">
        <v>1</v>
      </c>
      <c r="P757" s="1" t="n">
        <v>8</v>
      </c>
      <c r="S757" s="1" t="n">
        <v>1</v>
      </c>
      <c r="T757" s="1" t="n">
        <v>4</v>
      </c>
      <c r="X757" s="14" t="n">
        <v>75405.33</v>
      </c>
      <c r="Y757" s="1" t="s">
        <v>372</v>
      </c>
      <c r="AA757" s="1" t="s">
        <v>124</v>
      </c>
    </row>
    <row r="758" customFormat="false" ht="15" hidden="false" customHeight="false" outlineLevel="0" collapsed="false">
      <c r="A758" s="1" t="n">
        <v>319</v>
      </c>
      <c r="B758" s="61" t="n">
        <v>43435</v>
      </c>
      <c r="C758" s="1" t="s">
        <v>53</v>
      </c>
      <c r="F758" s="1" t="s">
        <v>102</v>
      </c>
      <c r="G758" s="1" t="n">
        <v>25</v>
      </c>
      <c r="H758" s="1" t="n">
        <v>25</v>
      </c>
      <c r="L758" s="1" t="n">
        <f aca="false">SUM(M758:R758)</f>
        <v>98</v>
      </c>
      <c r="M758" s="1" t="n">
        <v>2</v>
      </c>
      <c r="P758" s="1" t="n">
        <v>96</v>
      </c>
      <c r="S758" s="1" t="n">
        <v>6</v>
      </c>
      <c r="X758" s="14"/>
      <c r="Y758" s="1" t="s">
        <v>373</v>
      </c>
      <c r="AA758" s="1" t="s">
        <v>123</v>
      </c>
    </row>
    <row r="759" customFormat="false" ht="15" hidden="false" customHeight="false" outlineLevel="0" collapsed="false">
      <c r="A759" s="1" t="n">
        <v>319</v>
      </c>
      <c r="B759" s="61" t="n">
        <v>43435</v>
      </c>
      <c r="C759" s="1" t="s">
        <v>53</v>
      </c>
      <c r="F759" s="1" t="s">
        <v>88</v>
      </c>
      <c r="G759" s="1" t="n">
        <f aca="false">SUM(H759:J759)</f>
        <v>0</v>
      </c>
      <c r="L759" s="1" t="n">
        <f aca="false">SUM(M759:R759)</f>
        <v>1</v>
      </c>
      <c r="M759" s="1" t="n">
        <v>1</v>
      </c>
      <c r="X759" s="14"/>
      <c r="Y759" s="1" t="s">
        <v>373</v>
      </c>
      <c r="AA759" s="1" t="s">
        <v>123</v>
      </c>
    </row>
    <row r="760" customFormat="false" ht="15" hidden="false" customHeight="false" outlineLevel="0" collapsed="false">
      <c r="A760" s="1" t="n">
        <v>319</v>
      </c>
      <c r="B760" s="61" t="n">
        <v>43435</v>
      </c>
      <c r="C760" s="1" t="s">
        <v>53</v>
      </c>
      <c r="F760" s="1" t="s">
        <v>158</v>
      </c>
      <c r="G760" s="1" t="n">
        <f aca="false">SUM(H760:J760)</f>
        <v>0</v>
      </c>
      <c r="K760" s="1" t="n">
        <v>1</v>
      </c>
      <c r="L760" s="1" t="n">
        <f aca="false">SUM(M760:R760)</f>
        <v>0</v>
      </c>
      <c r="X760" s="14" t="n">
        <v>314966.74</v>
      </c>
      <c r="Y760" s="1" t="s">
        <v>373</v>
      </c>
      <c r="AA760" s="1" t="s">
        <v>123</v>
      </c>
    </row>
    <row r="761" customFormat="false" ht="15" hidden="false" customHeight="false" outlineLevel="0" collapsed="false">
      <c r="A761" s="1" t="n">
        <v>320</v>
      </c>
      <c r="B761" s="61" t="n">
        <v>43438</v>
      </c>
      <c r="C761" s="1" t="s">
        <v>49</v>
      </c>
      <c r="F761" s="1" t="s">
        <v>97</v>
      </c>
      <c r="G761" s="1" t="n">
        <f aca="false">SUM(H761:J761)</f>
        <v>14</v>
      </c>
      <c r="H761" s="1" t="n">
        <v>14</v>
      </c>
      <c r="L761" s="1" t="n">
        <f aca="false">SUM(M761:R761)</f>
        <v>53</v>
      </c>
      <c r="M761" s="1" t="n">
        <v>1</v>
      </c>
      <c r="P761" s="1" t="n">
        <v>52</v>
      </c>
      <c r="S761" s="1" t="n">
        <v>2</v>
      </c>
      <c r="X761" s="14"/>
      <c r="Y761" s="1" t="s">
        <v>374</v>
      </c>
      <c r="AA761" s="1" t="s">
        <v>123</v>
      </c>
    </row>
    <row r="762" customFormat="false" ht="15" hidden="false" customHeight="false" outlineLevel="0" collapsed="false">
      <c r="A762" s="1" t="n">
        <v>320</v>
      </c>
      <c r="B762" s="61" t="n">
        <v>43438</v>
      </c>
      <c r="C762" s="1" t="s">
        <v>49</v>
      </c>
      <c r="F762" s="1" t="s">
        <v>87</v>
      </c>
      <c r="G762" s="1" t="n">
        <f aca="false">SUM(H762:J762)</f>
        <v>0</v>
      </c>
      <c r="L762" s="1" t="n">
        <f aca="false">SUM(M762:R762)</f>
        <v>0</v>
      </c>
      <c r="U762" s="1" t="n">
        <v>1</v>
      </c>
      <c r="X762" s="14"/>
      <c r="Y762" s="1" t="s">
        <v>374</v>
      </c>
      <c r="AA762" s="1" t="s">
        <v>123</v>
      </c>
    </row>
    <row r="763" customFormat="false" ht="15" hidden="false" customHeight="false" outlineLevel="0" collapsed="false">
      <c r="A763" s="1" t="n">
        <v>321</v>
      </c>
      <c r="B763" s="61" t="n">
        <v>43438</v>
      </c>
      <c r="C763" s="1" t="s">
        <v>67</v>
      </c>
      <c r="F763" s="1" t="s">
        <v>96</v>
      </c>
      <c r="G763" s="1" t="n">
        <v>26</v>
      </c>
      <c r="H763" s="1" t="n">
        <v>26</v>
      </c>
      <c r="K763" s="1" t="n">
        <v>1</v>
      </c>
      <c r="L763" s="1" t="n">
        <f aca="false">SUM(M763:R763)</f>
        <v>30</v>
      </c>
      <c r="M763" s="1" t="n">
        <v>2</v>
      </c>
      <c r="P763" s="1" t="n">
        <v>28</v>
      </c>
      <c r="S763" s="1" t="n">
        <v>2</v>
      </c>
      <c r="T763" s="1" t="n">
        <v>3</v>
      </c>
      <c r="X763" s="14" t="n">
        <v>42533.17</v>
      </c>
      <c r="Y763" s="1" t="s">
        <v>375</v>
      </c>
      <c r="AA763" s="1" t="s">
        <v>125</v>
      </c>
    </row>
    <row r="764" customFormat="false" ht="15" hidden="false" customHeight="false" outlineLevel="0" collapsed="false">
      <c r="A764" s="1" t="n">
        <v>321</v>
      </c>
      <c r="B764" s="61" t="n">
        <v>43438</v>
      </c>
      <c r="C764" s="1" t="s">
        <v>67</v>
      </c>
      <c r="F764" s="1" t="s">
        <v>88</v>
      </c>
      <c r="G764" s="1" t="n">
        <v>7</v>
      </c>
      <c r="H764" s="1" t="n">
        <v>7</v>
      </c>
      <c r="L764" s="1" t="n">
        <f aca="false">SUM(M764:R764)</f>
        <v>0</v>
      </c>
      <c r="X764" s="14"/>
      <c r="Y764" s="1" t="s">
        <v>375</v>
      </c>
      <c r="AA764" s="1" t="s">
        <v>125</v>
      </c>
    </row>
    <row r="765" customFormat="false" ht="15" hidden="false" customHeight="false" outlineLevel="0" collapsed="false">
      <c r="A765" s="1" t="n">
        <v>321</v>
      </c>
      <c r="B765" s="61" t="n">
        <v>43438</v>
      </c>
      <c r="C765" s="1" t="s">
        <v>67</v>
      </c>
      <c r="F765" s="1" t="s">
        <v>110</v>
      </c>
      <c r="L765" s="1" t="n">
        <f aca="false">SUM(M765:R765)</f>
        <v>0</v>
      </c>
      <c r="U765" s="1" t="n">
        <v>1</v>
      </c>
      <c r="X765" s="14"/>
      <c r="Y765" s="1" t="s">
        <v>375</v>
      </c>
      <c r="AA765" s="1" t="s">
        <v>125</v>
      </c>
    </row>
    <row r="766" customFormat="false" ht="15" hidden="false" customHeight="false" outlineLevel="0" collapsed="false">
      <c r="A766" s="1" t="n">
        <v>321</v>
      </c>
      <c r="B766" s="61" t="n">
        <v>43438</v>
      </c>
      <c r="C766" s="1" t="s">
        <v>67</v>
      </c>
      <c r="F766" s="1" t="s">
        <v>67</v>
      </c>
      <c r="L766" s="1" t="n">
        <f aca="false">SUM(M766:R766)</f>
        <v>0</v>
      </c>
      <c r="X766" s="14"/>
      <c r="Y766" s="1" t="s">
        <v>375</v>
      </c>
      <c r="AA766" s="1" t="s">
        <v>125</v>
      </c>
    </row>
    <row r="767" customFormat="false" ht="15" hidden="false" customHeight="false" outlineLevel="0" collapsed="false">
      <c r="A767" s="1" t="n">
        <v>322</v>
      </c>
      <c r="B767" s="61" t="n">
        <v>43439</v>
      </c>
      <c r="C767" s="1" t="s">
        <v>60</v>
      </c>
      <c r="F767" s="1" t="s">
        <v>102</v>
      </c>
      <c r="G767" s="1" t="n">
        <f aca="false">SUM(H767:J767)</f>
        <v>16</v>
      </c>
      <c r="H767" s="1" t="n">
        <v>16</v>
      </c>
      <c r="L767" s="1" t="n">
        <f aca="false">SUM(M767:R767)</f>
        <v>39</v>
      </c>
      <c r="M767" s="1" t="n">
        <v>1</v>
      </c>
      <c r="P767" s="1" t="n">
        <v>38</v>
      </c>
      <c r="S767" s="1" t="n">
        <v>2</v>
      </c>
      <c r="U767" s="1" t="n">
        <v>2</v>
      </c>
      <c r="X767" s="14" t="n">
        <v>54035</v>
      </c>
      <c r="Y767" s="1" t="s">
        <v>376</v>
      </c>
      <c r="AA767" s="1" t="s">
        <v>124</v>
      </c>
    </row>
    <row r="768" customFormat="false" ht="15" hidden="false" customHeight="false" outlineLevel="0" collapsed="false">
      <c r="A768" s="1" t="n">
        <v>323</v>
      </c>
      <c r="B768" s="61" t="n">
        <v>43440</v>
      </c>
      <c r="C768" s="1" t="s">
        <v>50</v>
      </c>
      <c r="F768" s="1" t="s">
        <v>87</v>
      </c>
      <c r="G768" s="1" t="n">
        <f aca="false">SUM(H768:J768)</f>
        <v>3</v>
      </c>
      <c r="H768" s="1" t="n">
        <v>3</v>
      </c>
      <c r="L768" s="1" t="n">
        <f aca="false">SUM(M768:R768)</f>
        <v>15</v>
      </c>
      <c r="M768" s="1" t="n">
        <v>1</v>
      </c>
      <c r="P768" s="1" t="n">
        <v>14</v>
      </c>
      <c r="S768" s="1" t="n">
        <v>3</v>
      </c>
      <c r="U768" s="1" t="n">
        <v>1</v>
      </c>
      <c r="X768" s="14"/>
      <c r="Y768" s="1" t="s">
        <v>377</v>
      </c>
      <c r="AA768" s="1" t="s">
        <v>123</v>
      </c>
    </row>
    <row r="769" customFormat="false" ht="15" hidden="false" customHeight="false" outlineLevel="0" collapsed="false">
      <c r="A769" s="1" t="n">
        <v>323</v>
      </c>
      <c r="B769" s="61" t="n">
        <v>43440</v>
      </c>
      <c r="C769" s="1" t="s">
        <v>50</v>
      </c>
      <c r="F769" s="1" t="s">
        <v>97</v>
      </c>
      <c r="G769" s="1" t="n">
        <f aca="false">SUM(H769:J769)</f>
        <v>2</v>
      </c>
      <c r="H769" s="1" t="n">
        <v>2</v>
      </c>
      <c r="L769" s="1" t="n">
        <f aca="false">SUM(M769:R769)</f>
        <v>7</v>
      </c>
      <c r="M769" s="1" t="n">
        <v>1</v>
      </c>
      <c r="P769" s="1" t="n">
        <v>6</v>
      </c>
      <c r="X769" s="14"/>
      <c r="Y769" s="1" t="s">
        <v>377</v>
      </c>
      <c r="AA769" s="1" t="s">
        <v>123</v>
      </c>
    </row>
    <row r="770" customFormat="false" ht="15" hidden="false" customHeight="false" outlineLevel="0" collapsed="false">
      <c r="A770" s="1" t="n">
        <v>323</v>
      </c>
      <c r="B770" s="61" t="n">
        <v>43440</v>
      </c>
      <c r="C770" s="1" t="s">
        <v>50</v>
      </c>
      <c r="F770" s="1" t="s">
        <v>99</v>
      </c>
      <c r="G770" s="1" t="n">
        <f aca="false">SUM(H770:J770)</f>
        <v>1</v>
      </c>
      <c r="H770" s="1" t="n">
        <v>1</v>
      </c>
      <c r="L770" s="1" t="n">
        <f aca="false">SUM(M770:R770)</f>
        <v>2</v>
      </c>
      <c r="M770" s="1" t="n">
        <v>1</v>
      </c>
      <c r="P770" s="1" t="n">
        <v>1</v>
      </c>
      <c r="X770" s="14"/>
      <c r="Y770" s="1" t="s">
        <v>377</v>
      </c>
      <c r="AA770" s="1" t="s">
        <v>123</v>
      </c>
    </row>
    <row r="771" customFormat="false" ht="15" hidden="false" customHeight="false" outlineLevel="0" collapsed="false">
      <c r="A771" s="1" t="n">
        <v>323</v>
      </c>
      <c r="B771" s="61" t="n">
        <v>43440</v>
      </c>
      <c r="C771" s="1" t="s">
        <v>50</v>
      </c>
      <c r="F771" s="1" t="s">
        <v>98</v>
      </c>
      <c r="G771" s="1" t="n">
        <f aca="false">SUM(H771:J771)</f>
        <v>4</v>
      </c>
      <c r="H771" s="1" t="n">
        <v>4</v>
      </c>
      <c r="L771" s="1" t="n">
        <f aca="false">SUM(M771:R771)</f>
        <v>13</v>
      </c>
      <c r="M771" s="1" t="n">
        <v>1</v>
      </c>
      <c r="P771" s="1" t="n">
        <v>12</v>
      </c>
      <c r="X771" s="14"/>
      <c r="Y771" s="1" t="s">
        <v>377</v>
      </c>
      <c r="AA771" s="1" t="s">
        <v>123</v>
      </c>
    </row>
    <row r="772" customFormat="false" ht="15" hidden="false" customHeight="false" outlineLevel="0" collapsed="false">
      <c r="A772" s="1" t="n">
        <v>323</v>
      </c>
      <c r="B772" s="61" t="n">
        <v>43440</v>
      </c>
      <c r="C772" s="1" t="s">
        <v>50</v>
      </c>
      <c r="F772" s="1" t="s">
        <v>158</v>
      </c>
      <c r="G772" s="1" t="n">
        <f aca="false">SUM(H772:J772)</f>
        <v>0</v>
      </c>
      <c r="K772" s="1" t="n">
        <v>1</v>
      </c>
      <c r="L772" s="1" t="n">
        <f aca="false">SUM(M772:R772)</f>
        <v>0</v>
      </c>
      <c r="X772" s="14" t="n">
        <v>47500</v>
      </c>
      <c r="Y772" s="1" t="s">
        <v>377</v>
      </c>
      <c r="AA772" s="1" t="s">
        <v>123</v>
      </c>
    </row>
    <row r="773" customFormat="false" ht="15" hidden="false" customHeight="false" outlineLevel="0" collapsed="false">
      <c r="A773" s="1" t="n">
        <v>324</v>
      </c>
      <c r="B773" s="61" t="n">
        <v>43440</v>
      </c>
      <c r="C773" s="1" t="s">
        <v>69</v>
      </c>
      <c r="D773" s="1" t="s">
        <v>68</v>
      </c>
      <c r="E773" s="1" t="s">
        <v>67</v>
      </c>
      <c r="F773" s="1" t="s">
        <v>97</v>
      </c>
      <c r="G773" s="1" t="n">
        <f aca="false">SUM(H773:J773)</f>
        <v>19</v>
      </c>
      <c r="H773" s="1" t="n">
        <v>19</v>
      </c>
      <c r="L773" s="1" t="n">
        <f aca="false">SUM(M773:R773)</f>
        <v>29</v>
      </c>
      <c r="P773" s="1" t="n">
        <v>29</v>
      </c>
      <c r="S773" s="1" t="n">
        <v>4</v>
      </c>
      <c r="U773" s="1" t="n">
        <v>1</v>
      </c>
      <c r="X773" s="14"/>
      <c r="Y773" s="1" t="s">
        <v>378</v>
      </c>
      <c r="AA773" s="1" t="s">
        <v>123</v>
      </c>
    </row>
    <row r="774" customFormat="false" ht="15" hidden="false" customHeight="false" outlineLevel="0" collapsed="false">
      <c r="A774" s="1" t="n">
        <v>325</v>
      </c>
      <c r="B774" s="61" t="n">
        <v>43444</v>
      </c>
      <c r="C774" s="1" t="s">
        <v>66</v>
      </c>
      <c r="F774" s="1" t="s">
        <v>102</v>
      </c>
      <c r="G774" s="1" t="n">
        <f aca="false">SUM(H774:J774)</f>
        <v>30</v>
      </c>
      <c r="H774" s="1" t="n">
        <v>30</v>
      </c>
      <c r="L774" s="1" t="n">
        <f aca="false">SUM(M774:R774)</f>
        <v>79</v>
      </c>
      <c r="M774" s="1" t="n">
        <v>1</v>
      </c>
      <c r="P774" s="1" t="n">
        <v>78</v>
      </c>
      <c r="S774" s="1" t="n">
        <v>2</v>
      </c>
      <c r="X774" s="14" t="n">
        <v>50000</v>
      </c>
      <c r="Y774" s="1" t="s">
        <v>379</v>
      </c>
      <c r="AA774" s="1" t="s">
        <v>124</v>
      </c>
    </row>
    <row r="775" customFormat="false" ht="15" hidden="false" customHeight="false" outlineLevel="0" collapsed="false">
      <c r="A775" s="1" t="n">
        <v>326</v>
      </c>
      <c r="B775" s="61" t="n">
        <v>43445</v>
      </c>
      <c r="C775" s="1" t="s">
        <v>67</v>
      </c>
      <c r="F775" s="1" t="s">
        <v>96</v>
      </c>
      <c r="G775" s="1" t="n">
        <v>26</v>
      </c>
      <c r="H775" s="1" t="n">
        <v>26</v>
      </c>
      <c r="L775" s="1" t="n">
        <f aca="false">SUM(M775:R775)</f>
        <v>33</v>
      </c>
      <c r="M775" s="1" t="n">
        <v>2</v>
      </c>
      <c r="P775" s="1" t="n">
        <v>31</v>
      </c>
      <c r="S775" s="1" t="n">
        <v>2</v>
      </c>
      <c r="T775" s="1" t="n">
        <v>3</v>
      </c>
      <c r="U775" s="1" t="n">
        <v>1</v>
      </c>
      <c r="X775" s="14" t="n">
        <v>42438.69</v>
      </c>
      <c r="Y775" s="1" t="s">
        <v>380</v>
      </c>
      <c r="AA775" s="1" t="s">
        <v>125</v>
      </c>
    </row>
    <row r="776" customFormat="false" ht="15" hidden="false" customHeight="false" outlineLevel="0" collapsed="false">
      <c r="A776" s="1" t="n">
        <v>326</v>
      </c>
      <c r="B776" s="61" t="n">
        <v>43445</v>
      </c>
      <c r="C776" s="1" t="s">
        <v>67</v>
      </c>
      <c r="F776" s="1" t="s">
        <v>88</v>
      </c>
      <c r="G776" s="1" t="n">
        <v>6</v>
      </c>
      <c r="H776" s="1" t="n">
        <v>6</v>
      </c>
      <c r="L776" s="1" t="n">
        <f aca="false">SUM(M776:R776)</f>
        <v>0</v>
      </c>
      <c r="X776" s="14"/>
      <c r="Y776" s="1" t="s">
        <v>380</v>
      </c>
      <c r="AA776" s="1" t="s">
        <v>125</v>
      </c>
    </row>
    <row r="777" customFormat="false" ht="15" hidden="false" customHeight="false" outlineLevel="0" collapsed="false">
      <c r="A777" s="1" t="n">
        <v>326</v>
      </c>
      <c r="B777" s="61" t="n">
        <v>43445</v>
      </c>
      <c r="C777" s="1" t="s">
        <v>67</v>
      </c>
      <c r="F777" s="1" t="s">
        <v>67</v>
      </c>
      <c r="L777" s="1" t="n">
        <f aca="false">SUM(M777:R777)</f>
        <v>0</v>
      </c>
      <c r="X777" s="14"/>
      <c r="Y777" s="1" t="s">
        <v>380</v>
      </c>
      <c r="AA777" s="1" t="s">
        <v>125</v>
      </c>
    </row>
    <row r="778" customFormat="false" ht="15" hidden="false" customHeight="false" outlineLevel="0" collapsed="false">
      <c r="A778" s="1" t="n">
        <v>327</v>
      </c>
      <c r="B778" s="61" t="n">
        <v>43445</v>
      </c>
      <c r="C778" s="1" t="s">
        <v>49</v>
      </c>
      <c r="F778" s="1" t="s">
        <v>115</v>
      </c>
      <c r="G778" s="1" t="n">
        <f aca="false">SUM(H778:J778)</f>
        <v>25</v>
      </c>
      <c r="H778" s="1" t="n">
        <v>25</v>
      </c>
      <c r="L778" s="1" t="n">
        <f aca="false">SUM(M778:R778)</f>
        <v>65</v>
      </c>
      <c r="M778" s="1" t="n">
        <v>2</v>
      </c>
      <c r="P778" s="1" t="n">
        <v>63</v>
      </c>
      <c r="S778" s="1" t="n">
        <v>2</v>
      </c>
      <c r="U778" s="1" t="n">
        <v>1</v>
      </c>
      <c r="X778" s="14"/>
      <c r="Y778" s="1" t="s">
        <v>381</v>
      </c>
      <c r="AA778" s="1" t="s">
        <v>123</v>
      </c>
    </row>
    <row r="779" customFormat="false" ht="15" hidden="false" customHeight="false" outlineLevel="0" collapsed="false">
      <c r="A779" s="1" t="n">
        <v>327</v>
      </c>
      <c r="B779" s="61" t="n">
        <v>43445</v>
      </c>
      <c r="C779" s="1" t="s">
        <v>49</v>
      </c>
      <c r="F779" s="1" t="s">
        <v>87</v>
      </c>
      <c r="G779" s="1" t="n">
        <f aca="false">SUM(H779:J779)</f>
        <v>18</v>
      </c>
      <c r="H779" s="1" t="n">
        <v>18</v>
      </c>
      <c r="L779" s="1" t="n">
        <f aca="false">SUM(M779:R779)</f>
        <v>40</v>
      </c>
      <c r="M779" s="1" t="n">
        <v>1</v>
      </c>
      <c r="P779" s="1" t="n">
        <v>39</v>
      </c>
      <c r="X779" s="14"/>
      <c r="Y779" s="1" t="s">
        <v>381</v>
      </c>
      <c r="AA779" s="1" t="s">
        <v>123</v>
      </c>
    </row>
    <row r="780" customFormat="false" ht="15" hidden="false" customHeight="false" outlineLevel="0" collapsed="false">
      <c r="A780" s="1" t="n">
        <v>327</v>
      </c>
      <c r="B780" s="61" t="n">
        <v>43445</v>
      </c>
      <c r="C780" s="1" t="s">
        <v>49</v>
      </c>
      <c r="F780" s="1" t="s">
        <v>99</v>
      </c>
      <c r="G780" s="1" t="n">
        <f aca="false">SUM(H780:J780)</f>
        <v>3</v>
      </c>
      <c r="H780" s="1" t="n">
        <v>3</v>
      </c>
      <c r="L780" s="1" t="n">
        <f aca="false">SUM(M780:R780)</f>
        <v>7</v>
      </c>
      <c r="M780" s="1" t="n">
        <v>2</v>
      </c>
      <c r="P780" s="1" t="n">
        <v>5</v>
      </c>
      <c r="X780" s="14"/>
      <c r="Y780" s="1" t="s">
        <v>381</v>
      </c>
      <c r="AA780" s="1" t="s">
        <v>123</v>
      </c>
    </row>
    <row r="781" customFormat="false" ht="15" hidden="false" customHeight="false" outlineLevel="0" collapsed="false">
      <c r="A781" s="1" t="n">
        <v>327</v>
      </c>
      <c r="B781" s="61" t="n">
        <v>43445</v>
      </c>
      <c r="C781" s="1" t="s">
        <v>49</v>
      </c>
      <c r="F781" s="1" t="s">
        <v>158</v>
      </c>
      <c r="G781" s="1" t="n">
        <f aca="false">SUM(H781:J781)</f>
        <v>0</v>
      </c>
      <c r="K781" s="1" t="n">
        <v>1</v>
      </c>
      <c r="L781" s="1" t="n">
        <f aca="false">SUM(M781:R781)</f>
        <v>0</v>
      </c>
      <c r="X781" s="14"/>
      <c r="Y781" s="1" t="s">
        <v>381</v>
      </c>
      <c r="AA781" s="1" t="s">
        <v>123</v>
      </c>
    </row>
    <row r="782" customFormat="false" ht="15" hidden="false" customHeight="false" outlineLevel="0" collapsed="false">
      <c r="A782" s="1" t="n">
        <v>328</v>
      </c>
      <c r="B782" s="61" t="n">
        <v>43445</v>
      </c>
      <c r="C782" s="1" t="s">
        <v>63</v>
      </c>
      <c r="F782" s="1" t="s">
        <v>97</v>
      </c>
      <c r="G782" s="1" t="n">
        <v>64</v>
      </c>
      <c r="H782" s="1" t="n">
        <v>64</v>
      </c>
      <c r="L782" s="1" t="n">
        <f aca="false">SUM(M782:R782)</f>
        <v>45</v>
      </c>
      <c r="M782" s="1" t="n">
        <v>1</v>
      </c>
      <c r="P782" s="1" t="n">
        <v>44</v>
      </c>
      <c r="U782" s="1" t="n">
        <v>1</v>
      </c>
      <c r="X782" s="14" t="n">
        <v>105717.98</v>
      </c>
      <c r="Y782" s="1" t="s">
        <v>382</v>
      </c>
      <c r="AA782" s="1" t="s">
        <v>125</v>
      </c>
    </row>
    <row r="783" customFormat="false" ht="15" hidden="false" customHeight="false" outlineLevel="0" collapsed="false">
      <c r="A783" s="1" t="n">
        <v>328</v>
      </c>
      <c r="B783" s="61" t="n">
        <v>43445</v>
      </c>
      <c r="C783" s="1" t="s">
        <v>63</v>
      </c>
      <c r="F783" s="1" t="s">
        <v>96</v>
      </c>
      <c r="G783" s="1" t="n">
        <v>4</v>
      </c>
      <c r="H783" s="1" t="n">
        <v>4</v>
      </c>
      <c r="L783" s="1" t="n">
        <f aca="false">SUM(M783:R783)</f>
        <v>0</v>
      </c>
      <c r="X783" s="14"/>
      <c r="Y783" s="1" t="s">
        <v>382</v>
      </c>
      <c r="AA783" s="1" t="s">
        <v>125</v>
      </c>
    </row>
    <row r="784" customFormat="false" ht="15" hidden="false" customHeight="false" outlineLevel="0" collapsed="false">
      <c r="A784" s="1" t="n">
        <v>329</v>
      </c>
      <c r="B784" s="61" t="n">
        <v>43446</v>
      </c>
      <c r="C784" s="1" t="s">
        <v>66</v>
      </c>
      <c r="F784" s="1" t="s">
        <v>97</v>
      </c>
      <c r="G784" s="1" t="n">
        <f aca="false">SUM(H784:J784)</f>
        <v>21</v>
      </c>
      <c r="H784" s="1" t="n">
        <v>21</v>
      </c>
      <c r="L784" s="1" t="n">
        <f aca="false">SUM(M784:R784)</f>
        <v>76</v>
      </c>
      <c r="M784" s="1" t="n">
        <v>1</v>
      </c>
      <c r="P784" s="1" t="n">
        <v>75</v>
      </c>
      <c r="S784" s="1" t="n">
        <v>2</v>
      </c>
      <c r="X784" s="14" t="n">
        <v>96728.1</v>
      </c>
      <c r="Y784" s="1" t="s">
        <v>383</v>
      </c>
      <c r="AA784" s="1" t="s">
        <v>124</v>
      </c>
    </row>
    <row r="785" customFormat="false" ht="15" hidden="false" customHeight="false" outlineLevel="0" collapsed="false">
      <c r="A785" s="1" t="n">
        <v>330</v>
      </c>
      <c r="B785" s="61" t="n">
        <v>43446</v>
      </c>
      <c r="C785" s="1" t="s">
        <v>68</v>
      </c>
      <c r="D785" s="1" t="s">
        <v>70</v>
      </c>
      <c r="F785" s="1" t="s">
        <v>97</v>
      </c>
      <c r="G785" s="1" t="n">
        <f aca="false">SUM(H785:J785)</f>
        <v>79</v>
      </c>
      <c r="H785" s="1" t="n">
        <v>79</v>
      </c>
      <c r="L785" s="1" t="n">
        <f aca="false">SUM(M785:R785)</f>
        <v>35</v>
      </c>
      <c r="M785" s="1" t="n">
        <v>1</v>
      </c>
      <c r="P785" s="1" t="n">
        <v>34</v>
      </c>
      <c r="S785" s="1" t="n">
        <v>2</v>
      </c>
      <c r="U785" s="1" t="n">
        <v>1</v>
      </c>
      <c r="X785" s="14"/>
      <c r="Y785" s="1" t="s">
        <v>383</v>
      </c>
      <c r="AA785" s="1" t="s">
        <v>123</v>
      </c>
    </row>
    <row r="786" customFormat="false" ht="15" hidden="false" customHeight="false" outlineLevel="0" collapsed="false">
      <c r="A786" s="1" t="n">
        <v>331</v>
      </c>
      <c r="B786" s="61" t="n">
        <v>43446</v>
      </c>
      <c r="C786" s="1" t="s">
        <v>43</v>
      </c>
      <c r="F786" s="1" t="s">
        <v>97</v>
      </c>
      <c r="G786" s="1" t="n">
        <f aca="false">SUM(H786:J786)</f>
        <v>2</v>
      </c>
      <c r="H786" s="1" t="n">
        <v>2</v>
      </c>
      <c r="L786" s="1" t="n">
        <f aca="false">SUM(M786:R786)</f>
        <v>7</v>
      </c>
      <c r="M786" s="1" t="n">
        <v>1</v>
      </c>
      <c r="P786" s="1" t="n">
        <v>6</v>
      </c>
      <c r="U786" s="1" t="n">
        <v>1</v>
      </c>
      <c r="X786" s="14"/>
      <c r="Y786" s="1" t="s">
        <v>384</v>
      </c>
      <c r="AA786" s="1" t="s">
        <v>123</v>
      </c>
    </row>
    <row r="787" customFormat="false" ht="15" hidden="false" customHeight="false" outlineLevel="0" collapsed="false">
      <c r="A787" s="1" t="n">
        <v>331</v>
      </c>
      <c r="B787" s="61" t="n">
        <v>43446</v>
      </c>
      <c r="C787" s="1" t="s">
        <v>43</v>
      </c>
      <c r="F787" s="1" t="s">
        <v>87</v>
      </c>
      <c r="G787" s="1" t="n">
        <f aca="false">SUM(H787:J787)</f>
        <v>0</v>
      </c>
      <c r="L787" s="1" t="n">
        <f aca="false">SUM(M787:R787)</f>
        <v>0</v>
      </c>
      <c r="U787" s="1" t="n">
        <v>1</v>
      </c>
      <c r="X787" s="14"/>
      <c r="Y787" s="1" t="s">
        <v>384</v>
      </c>
      <c r="AA787" s="1" t="s">
        <v>123</v>
      </c>
    </row>
    <row r="788" customFormat="false" ht="15" hidden="false" customHeight="false" outlineLevel="0" collapsed="false">
      <c r="A788" s="1" t="n">
        <v>332</v>
      </c>
      <c r="B788" s="61" t="n">
        <v>43446</v>
      </c>
      <c r="C788" s="1" t="s">
        <v>76</v>
      </c>
      <c r="D788" s="1" t="s">
        <v>77</v>
      </c>
      <c r="F788" s="1" t="s">
        <v>114</v>
      </c>
      <c r="G788" s="1" t="n">
        <f aca="false">SUM(H788:J788)</f>
        <v>60</v>
      </c>
      <c r="H788" s="1" t="n">
        <v>46</v>
      </c>
      <c r="I788" s="1" t="n">
        <v>14</v>
      </c>
      <c r="L788" s="1" t="n">
        <f aca="false">SUM(M788:R788)</f>
        <v>109</v>
      </c>
      <c r="M788" s="1" t="n">
        <v>1</v>
      </c>
      <c r="P788" s="1" t="n">
        <v>108</v>
      </c>
      <c r="S788" s="1" t="n">
        <v>2</v>
      </c>
      <c r="X788" s="14" t="n">
        <v>368115.38</v>
      </c>
      <c r="Y788" s="1" t="s">
        <v>385</v>
      </c>
      <c r="AA788" s="1" t="s">
        <v>124</v>
      </c>
    </row>
    <row r="789" customFormat="false" ht="15" hidden="false" customHeight="false" outlineLevel="0" collapsed="false">
      <c r="A789" s="1" t="n">
        <v>333</v>
      </c>
      <c r="B789" s="61" t="n">
        <v>43446</v>
      </c>
      <c r="C789" s="1" t="s">
        <v>53</v>
      </c>
      <c r="D789" s="1" t="s">
        <v>48</v>
      </c>
      <c r="F789" s="1" t="s">
        <v>87</v>
      </c>
      <c r="G789" s="1" t="n">
        <f aca="false">SUM(H789:J789)</f>
        <v>12</v>
      </c>
      <c r="H789" s="1" t="n">
        <v>12</v>
      </c>
      <c r="L789" s="1" t="n">
        <f aca="false">SUM(M789:R789)</f>
        <v>38</v>
      </c>
      <c r="M789" s="1" t="n">
        <v>2</v>
      </c>
      <c r="P789" s="1" t="n">
        <v>36</v>
      </c>
      <c r="S789" s="1" t="n">
        <v>3</v>
      </c>
      <c r="X789" s="14"/>
      <c r="Y789" s="1" t="s">
        <v>386</v>
      </c>
      <c r="AA789" s="1" t="s">
        <v>123</v>
      </c>
    </row>
    <row r="790" customFormat="false" ht="15" hidden="false" customHeight="false" outlineLevel="0" collapsed="false">
      <c r="A790" s="1" t="n">
        <v>333</v>
      </c>
      <c r="B790" s="61" t="n">
        <v>43446</v>
      </c>
      <c r="C790" s="1" t="s">
        <v>53</v>
      </c>
      <c r="D790" s="1" t="s">
        <v>48</v>
      </c>
      <c r="F790" s="1" t="s">
        <v>105</v>
      </c>
      <c r="G790" s="1" t="n">
        <f aca="false">SUM(H790:J790)</f>
        <v>5</v>
      </c>
      <c r="H790" s="1" t="n">
        <v>5</v>
      </c>
      <c r="L790" s="1" t="n">
        <f aca="false">SUM(M790:R790)</f>
        <v>12</v>
      </c>
      <c r="M790" s="1" t="n">
        <v>2</v>
      </c>
      <c r="P790" s="1" t="n">
        <v>10</v>
      </c>
      <c r="X790" s="14"/>
      <c r="Y790" s="1" t="s">
        <v>386</v>
      </c>
      <c r="AA790" s="1" t="s">
        <v>123</v>
      </c>
    </row>
    <row r="791" customFormat="false" ht="15" hidden="false" customHeight="false" outlineLevel="0" collapsed="false">
      <c r="A791" s="1" t="n">
        <v>333</v>
      </c>
      <c r="B791" s="61" t="n">
        <v>43446</v>
      </c>
      <c r="C791" s="1" t="s">
        <v>53</v>
      </c>
      <c r="D791" s="1" t="s">
        <v>48</v>
      </c>
      <c r="F791" s="1" t="s">
        <v>97</v>
      </c>
      <c r="G791" s="1" t="n">
        <f aca="false">SUM(H791:J791)</f>
        <v>11</v>
      </c>
      <c r="H791" s="1" t="n">
        <v>11</v>
      </c>
      <c r="L791" s="1" t="n">
        <f aca="false">SUM(M791:R791)</f>
        <v>28</v>
      </c>
      <c r="M791" s="1" t="n">
        <v>1</v>
      </c>
      <c r="P791" s="1" t="n">
        <v>27</v>
      </c>
      <c r="X791" s="14"/>
      <c r="Y791" s="1" t="s">
        <v>386</v>
      </c>
      <c r="AA791" s="1" t="s">
        <v>123</v>
      </c>
    </row>
    <row r="792" customFormat="false" ht="15" hidden="false" customHeight="false" outlineLevel="0" collapsed="false">
      <c r="A792" s="1" t="n">
        <v>333</v>
      </c>
      <c r="B792" s="61" t="n">
        <v>43446</v>
      </c>
      <c r="C792" s="1" t="s">
        <v>53</v>
      </c>
      <c r="D792" s="1" t="s">
        <v>48</v>
      </c>
      <c r="F792" s="1" t="s">
        <v>89</v>
      </c>
      <c r="G792" s="1" t="n">
        <f aca="false">SUM(H792:J792)</f>
        <v>1</v>
      </c>
      <c r="H792" s="1" t="n">
        <v>1</v>
      </c>
      <c r="L792" s="1" t="n">
        <f aca="false">SUM(M792:R792)</f>
        <v>3</v>
      </c>
      <c r="M792" s="1" t="n">
        <v>1</v>
      </c>
      <c r="P792" s="1" t="n">
        <v>2</v>
      </c>
      <c r="S792" s="1" t="n">
        <v>1</v>
      </c>
      <c r="X792" s="14" t="n">
        <v>3902.64</v>
      </c>
      <c r="Y792" s="1" t="s">
        <v>386</v>
      </c>
      <c r="AA792" s="1" t="s">
        <v>123</v>
      </c>
    </row>
    <row r="793" customFormat="false" ht="15" hidden="false" customHeight="false" outlineLevel="0" collapsed="false">
      <c r="A793" s="1" t="n">
        <v>333</v>
      </c>
      <c r="B793" s="61" t="n">
        <v>43446</v>
      </c>
      <c r="C793" s="1" t="s">
        <v>53</v>
      </c>
      <c r="D793" s="1" t="s">
        <v>48</v>
      </c>
      <c r="F793" s="1" t="s">
        <v>95</v>
      </c>
      <c r="G793" s="1" t="n">
        <f aca="false">SUM(H793:J793)</f>
        <v>4</v>
      </c>
      <c r="H793" s="1" t="n">
        <v>4</v>
      </c>
      <c r="L793" s="1" t="n">
        <f aca="false">SUM(M793:R793)</f>
        <v>10</v>
      </c>
      <c r="M793" s="1" t="n">
        <v>1</v>
      </c>
      <c r="P793" s="1" t="n">
        <v>9</v>
      </c>
      <c r="X793" s="14"/>
      <c r="Y793" s="1" t="s">
        <v>386</v>
      </c>
      <c r="AA793" s="1" t="s">
        <v>123</v>
      </c>
    </row>
    <row r="794" customFormat="false" ht="15" hidden="false" customHeight="false" outlineLevel="0" collapsed="false">
      <c r="A794" s="1" t="n">
        <v>333</v>
      </c>
      <c r="B794" s="61" t="n">
        <v>43446</v>
      </c>
      <c r="C794" s="1" t="s">
        <v>53</v>
      </c>
      <c r="D794" s="1" t="s">
        <v>48</v>
      </c>
      <c r="F794" s="1" t="s">
        <v>88</v>
      </c>
      <c r="G794" s="1" t="n">
        <f aca="false">SUM(H794:J794)</f>
        <v>1</v>
      </c>
      <c r="H794" s="1" t="n">
        <v>1</v>
      </c>
      <c r="L794" s="1" t="n">
        <f aca="false">SUM(M794:R794)</f>
        <v>3</v>
      </c>
      <c r="M794" s="1" t="n">
        <v>1</v>
      </c>
      <c r="P794" s="1" t="n">
        <v>2</v>
      </c>
      <c r="X794" s="14"/>
      <c r="Y794" s="1" t="s">
        <v>386</v>
      </c>
      <c r="AA794" s="1" t="s">
        <v>123</v>
      </c>
    </row>
    <row r="795" customFormat="false" ht="15" hidden="false" customHeight="false" outlineLevel="0" collapsed="false">
      <c r="A795" s="1" t="n">
        <v>333</v>
      </c>
      <c r="B795" s="61" t="n">
        <v>43446</v>
      </c>
      <c r="C795" s="1" t="s">
        <v>53</v>
      </c>
      <c r="D795" s="1" t="s">
        <v>48</v>
      </c>
      <c r="F795" s="1" t="s">
        <v>115</v>
      </c>
      <c r="G795" s="1" t="n">
        <f aca="false">SUM(H795:J795)</f>
        <v>3</v>
      </c>
      <c r="H795" s="1" t="n">
        <v>1</v>
      </c>
      <c r="I795" s="1" t="n">
        <v>2</v>
      </c>
      <c r="L795" s="1" t="n">
        <f aca="false">SUM(M795:R795)</f>
        <v>8</v>
      </c>
      <c r="P795" s="1" t="n">
        <v>2</v>
      </c>
      <c r="Q795" s="1" t="n">
        <v>6</v>
      </c>
      <c r="X795" s="14"/>
      <c r="Y795" s="1" t="s">
        <v>386</v>
      </c>
      <c r="AA795" s="1" t="s">
        <v>123</v>
      </c>
    </row>
    <row r="796" customFormat="false" ht="15" hidden="false" customHeight="false" outlineLevel="0" collapsed="false">
      <c r="A796" s="1" t="n">
        <v>333</v>
      </c>
      <c r="B796" s="61" t="n">
        <v>43446</v>
      </c>
      <c r="C796" s="1" t="s">
        <v>53</v>
      </c>
      <c r="D796" s="1" t="s">
        <v>48</v>
      </c>
      <c r="F796" s="1" t="s">
        <v>108</v>
      </c>
      <c r="G796" s="1" t="n">
        <f aca="false">SUM(H796:J796)</f>
        <v>1</v>
      </c>
      <c r="H796" s="1" t="n">
        <v>1</v>
      </c>
      <c r="L796" s="1" t="n">
        <f aca="false">SUM(M796:R796)</f>
        <v>4</v>
      </c>
      <c r="M796" s="1" t="n">
        <v>1</v>
      </c>
      <c r="P796" s="1" t="n">
        <v>3</v>
      </c>
      <c r="X796" s="14"/>
      <c r="Y796" s="1" t="s">
        <v>386</v>
      </c>
      <c r="AA796" s="1" t="s">
        <v>123</v>
      </c>
    </row>
    <row r="797" customFormat="false" ht="15" hidden="false" customHeight="false" outlineLevel="0" collapsed="false">
      <c r="A797" s="1" t="n">
        <v>333</v>
      </c>
      <c r="B797" s="61" t="n">
        <v>43446</v>
      </c>
      <c r="C797" s="1" t="s">
        <v>53</v>
      </c>
      <c r="D797" s="1" t="s">
        <v>48</v>
      </c>
      <c r="F797" s="1" t="s">
        <v>158</v>
      </c>
      <c r="G797" s="1" t="n">
        <f aca="false">SUM(H797:J797)</f>
        <v>0</v>
      </c>
      <c r="K797" s="1" t="n">
        <v>1</v>
      </c>
      <c r="L797" s="1" t="n">
        <f aca="false">SUM(M797:R797)</f>
        <v>0</v>
      </c>
      <c r="X797" s="14"/>
      <c r="Y797" s="1" t="s">
        <v>386</v>
      </c>
      <c r="AA797" s="1" t="s">
        <v>123</v>
      </c>
    </row>
    <row r="798" customFormat="false" ht="15" hidden="false" customHeight="false" outlineLevel="0" collapsed="false">
      <c r="A798" s="1" t="n">
        <v>334</v>
      </c>
      <c r="B798" s="61" t="n">
        <v>43447</v>
      </c>
      <c r="C798" s="1" t="s">
        <v>67</v>
      </c>
      <c r="D798" s="1" t="s">
        <v>69</v>
      </c>
      <c r="F798" s="1" t="s">
        <v>97</v>
      </c>
      <c r="G798" s="1" t="n">
        <f aca="false">SUM(H798:J798)</f>
        <v>91</v>
      </c>
      <c r="H798" s="1" t="n">
        <v>91</v>
      </c>
      <c r="L798" s="1" t="n">
        <f aca="false">SUM(M798:R798)</f>
        <v>29</v>
      </c>
      <c r="M798" s="1" t="n">
        <v>1</v>
      </c>
      <c r="P798" s="1" t="n">
        <v>28</v>
      </c>
      <c r="S798" s="1" t="n">
        <v>2</v>
      </c>
      <c r="X798" s="14"/>
      <c r="Y798" s="1" t="s">
        <v>387</v>
      </c>
      <c r="AA798" s="1" t="s">
        <v>123</v>
      </c>
    </row>
    <row r="799" customFormat="false" ht="15" hidden="false" customHeight="false" outlineLevel="0" collapsed="false">
      <c r="A799" s="1" t="n">
        <v>334</v>
      </c>
      <c r="B799" s="61" t="n">
        <v>43447</v>
      </c>
      <c r="C799" s="1" t="s">
        <v>67</v>
      </c>
      <c r="D799" s="1" t="s">
        <v>69</v>
      </c>
      <c r="F799" s="1" t="s">
        <v>106</v>
      </c>
      <c r="G799" s="1" t="n">
        <f aca="false">SUM(H799:J799)</f>
        <v>0</v>
      </c>
      <c r="L799" s="1" t="n">
        <f aca="false">SUM(M799:R799)</f>
        <v>0</v>
      </c>
      <c r="U799" s="1" t="n">
        <v>1</v>
      </c>
      <c r="X799" s="14"/>
      <c r="Y799" s="1" t="s">
        <v>387</v>
      </c>
      <c r="AA799" s="1" t="s">
        <v>123</v>
      </c>
    </row>
    <row r="800" customFormat="false" ht="15" hidden="false" customHeight="false" outlineLevel="0" collapsed="false">
      <c r="A800" s="1" t="n">
        <v>335</v>
      </c>
      <c r="B800" s="61" t="n">
        <v>43448</v>
      </c>
      <c r="C800" s="1" t="s">
        <v>388</v>
      </c>
      <c r="D800" s="1" t="s">
        <v>74</v>
      </c>
      <c r="F800" s="1" t="s">
        <v>97</v>
      </c>
      <c r="G800" s="1" t="n">
        <f aca="false">SUM(H800:J800)</f>
        <v>74</v>
      </c>
      <c r="H800" s="1" t="n">
        <v>74</v>
      </c>
      <c r="L800" s="1" t="n">
        <f aca="false">SUM(M800:R800)</f>
        <v>35</v>
      </c>
      <c r="M800" s="1" t="n">
        <v>1</v>
      </c>
      <c r="P800" s="1" t="n">
        <v>34</v>
      </c>
      <c r="S800" s="1" t="n">
        <v>4</v>
      </c>
      <c r="X800" s="14"/>
      <c r="Y800" s="1" t="s">
        <v>389</v>
      </c>
      <c r="AA800" s="1" t="s">
        <v>123</v>
      </c>
    </row>
    <row r="801" customFormat="false" ht="15" hidden="false" customHeight="false" outlineLevel="0" collapsed="false">
      <c r="A801" s="1" t="n">
        <v>335</v>
      </c>
      <c r="B801" s="61" t="n">
        <v>43448</v>
      </c>
      <c r="C801" s="1" t="s">
        <v>388</v>
      </c>
      <c r="D801" s="1" t="s">
        <v>74</v>
      </c>
      <c r="F801" s="1" t="s">
        <v>87</v>
      </c>
      <c r="G801" s="1" t="n">
        <f aca="false">SUM(H801:J801)</f>
        <v>0</v>
      </c>
      <c r="L801" s="1" t="n">
        <f aca="false">SUM(M801:R801)</f>
        <v>0</v>
      </c>
      <c r="U801" s="1" t="n">
        <v>1</v>
      </c>
      <c r="X801" s="14"/>
      <c r="Y801" s="1" t="s">
        <v>389</v>
      </c>
      <c r="AA801" s="1" t="s">
        <v>123</v>
      </c>
    </row>
    <row r="802" customFormat="false" ht="15" hidden="false" customHeight="false" outlineLevel="0" collapsed="false">
      <c r="A802" s="1" t="n">
        <v>336</v>
      </c>
      <c r="B802" s="61" t="n">
        <v>43448</v>
      </c>
      <c r="C802" s="1" t="s">
        <v>46</v>
      </c>
      <c r="F802" s="1" t="s">
        <v>96</v>
      </c>
      <c r="G802" s="1" t="n">
        <f aca="false">SUM(H802:J802)</f>
        <v>9</v>
      </c>
      <c r="H802" s="1" t="n">
        <v>9</v>
      </c>
      <c r="L802" s="1" t="n">
        <f aca="false">SUM(M802:R802)</f>
        <v>24</v>
      </c>
      <c r="M802" s="1" t="n">
        <v>1</v>
      </c>
      <c r="P802" s="1" t="n">
        <v>23</v>
      </c>
      <c r="S802" s="1" t="n">
        <v>1</v>
      </c>
      <c r="T802" s="1" t="n">
        <v>1</v>
      </c>
      <c r="X802" s="14" t="n">
        <v>87874.04</v>
      </c>
      <c r="Y802" s="1" t="s">
        <v>390</v>
      </c>
      <c r="AA802" s="1" t="s">
        <v>124</v>
      </c>
    </row>
    <row r="803" customFormat="false" ht="15" hidden="false" customHeight="false" outlineLevel="0" collapsed="false">
      <c r="A803" s="1" t="n">
        <v>337</v>
      </c>
      <c r="B803" s="61" t="n">
        <v>43449</v>
      </c>
      <c r="C803" s="1" t="s">
        <v>53</v>
      </c>
      <c r="F803" s="1" t="s">
        <v>102</v>
      </c>
      <c r="G803" s="1" t="n">
        <f aca="false">SUM(H803:J803)</f>
        <v>24</v>
      </c>
      <c r="H803" s="1" t="n">
        <v>24</v>
      </c>
      <c r="L803" s="1" t="n">
        <f aca="false">SUM(M803:R803)</f>
        <v>91</v>
      </c>
      <c r="M803" s="1" t="n">
        <v>2</v>
      </c>
      <c r="P803" s="1" t="n">
        <v>89</v>
      </c>
      <c r="S803" s="1" t="n">
        <v>4</v>
      </c>
      <c r="X803" s="14"/>
      <c r="Y803" s="1" t="s">
        <v>391</v>
      </c>
      <c r="AA803" s="1" t="s">
        <v>123</v>
      </c>
    </row>
    <row r="804" customFormat="false" ht="15" hidden="false" customHeight="false" outlineLevel="0" collapsed="false">
      <c r="A804" s="1" t="n">
        <v>338</v>
      </c>
      <c r="B804" s="61" t="n">
        <v>43450</v>
      </c>
      <c r="C804" s="1" t="s">
        <v>392</v>
      </c>
      <c r="F804" s="1" t="s">
        <v>87</v>
      </c>
      <c r="G804" s="1" t="n">
        <v>1</v>
      </c>
      <c r="H804" s="1" t="n">
        <v>1</v>
      </c>
      <c r="L804" s="1" t="n">
        <f aca="false">SUM(M804:R804)</f>
        <v>5</v>
      </c>
      <c r="M804" s="1" t="n">
        <v>1</v>
      </c>
      <c r="P804" s="1" t="n">
        <v>4</v>
      </c>
      <c r="U804" s="1" t="n">
        <v>1</v>
      </c>
      <c r="X804" s="14" t="n">
        <v>73293.12</v>
      </c>
      <c r="Y804" s="1" t="s">
        <v>393</v>
      </c>
      <c r="AA804" s="1" t="s">
        <v>124</v>
      </c>
    </row>
    <row r="805" customFormat="false" ht="15" hidden="false" customHeight="false" outlineLevel="0" collapsed="false">
      <c r="A805" s="1" t="n">
        <v>339</v>
      </c>
      <c r="B805" s="61" t="n">
        <v>43452</v>
      </c>
      <c r="C805" s="1" t="s">
        <v>56</v>
      </c>
      <c r="F805" s="1" t="s">
        <v>97</v>
      </c>
      <c r="G805" s="1" t="n">
        <f aca="false">SUM(H805:J805)</f>
        <v>21</v>
      </c>
      <c r="H805" s="1" t="n">
        <v>21</v>
      </c>
      <c r="L805" s="1" t="n">
        <f aca="false">SUM(M805:R805)</f>
        <v>58</v>
      </c>
      <c r="M805" s="1" t="n">
        <v>1</v>
      </c>
      <c r="P805" s="1" t="n">
        <v>57</v>
      </c>
      <c r="S805" s="1" t="n">
        <v>1</v>
      </c>
      <c r="X805" s="14" t="n">
        <v>232727.22</v>
      </c>
      <c r="Y805" s="1" t="s">
        <v>394</v>
      </c>
      <c r="AA805" s="1" t="s">
        <v>124</v>
      </c>
    </row>
    <row r="806" customFormat="false" ht="15" hidden="false" customHeight="false" outlineLevel="0" collapsed="false">
      <c r="A806" s="13" t="n">
        <v>340</v>
      </c>
      <c r="B806" s="61" t="n">
        <v>43452</v>
      </c>
      <c r="C806" s="13" t="s">
        <v>67</v>
      </c>
      <c r="D806" s="13"/>
      <c r="E806" s="13"/>
      <c r="F806" s="13" t="s">
        <v>96</v>
      </c>
      <c r="G806" s="13" t="n">
        <v>33</v>
      </c>
      <c r="H806" s="13" t="n">
        <v>33</v>
      </c>
      <c r="I806" s="13"/>
      <c r="J806" s="13"/>
      <c r="K806" s="13" t="n">
        <v>1</v>
      </c>
      <c r="L806" s="1" t="n">
        <f aca="false">SUM(M806:R806)</f>
        <v>33</v>
      </c>
      <c r="M806" s="1" t="n">
        <v>2</v>
      </c>
      <c r="N806" s="13"/>
      <c r="O806" s="13"/>
      <c r="P806" s="1" t="n">
        <v>31</v>
      </c>
      <c r="Q806" s="13"/>
      <c r="R806" s="13"/>
      <c r="S806" s="13" t="n">
        <v>2</v>
      </c>
      <c r="T806" s="13" t="n">
        <v>3</v>
      </c>
      <c r="U806" s="13"/>
      <c r="V806" s="13"/>
      <c r="W806" s="13"/>
      <c r="X806" s="14" t="n">
        <v>43430.2</v>
      </c>
      <c r="Y806" s="1" t="s">
        <v>395</v>
      </c>
      <c r="Z806" s="13"/>
      <c r="AA806" s="13" t="s">
        <v>125</v>
      </c>
      <c r="AB806" s="13"/>
    </row>
    <row r="807" customFormat="false" ht="15" hidden="false" customHeight="false" outlineLevel="0" collapsed="false">
      <c r="A807" s="13" t="n">
        <v>340</v>
      </c>
      <c r="B807" s="61" t="n">
        <v>43452</v>
      </c>
      <c r="C807" s="13" t="s">
        <v>67</v>
      </c>
      <c r="D807" s="13"/>
      <c r="E807" s="13"/>
      <c r="F807" s="13" t="s">
        <v>88</v>
      </c>
      <c r="G807" s="13" t="n">
        <v>6</v>
      </c>
      <c r="H807" s="1" t="n">
        <v>6</v>
      </c>
      <c r="I807" s="13"/>
      <c r="J807" s="13"/>
      <c r="K807" s="13"/>
      <c r="L807" s="1" t="n">
        <f aca="false">SUM(M807:R807)</f>
        <v>0</v>
      </c>
      <c r="M807" s="13"/>
      <c r="N807" s="13"/>
      <c r="O807" s="13"/>
      <c r="P807" s="13"/>
      <c r="Q807" s="13"/>
      <c r="R807" s="13"/>
      <c r="S807" s="13"/>
      <c r="T807" s="13"/>
      <c r="U807" s="13"/>
      <c r="V807" s="13"/>
      <c r="W807" s="13"/>
      <c r="X807" s="14"/>
      <c r="Y807" s="1" t="s">
        <v>395</v>
      </c>
      <c r="Z807" s="13"/>
      <c r="AA807" s="13" t="s">
        <v>125</v>
      </c>
      <c r="AB807" s="13"/>
    </row>
    <row r="808" customFormat="false" ht="15" hidden="false" customHeight="false" outlineLevel="0" collapsed="false">
      <c r="A808" s="13" t="n">
        <v>340</v>
      </c>
      <c r="B808" s="61" t="n">
        <v>43452</v>
      </c>
      <c r="C808" s="13" t="s">
        <v>67</v>
      </c>
      <c r="D808" s="13"/>
      <c r="E808" s="13"/>
      <c r="F808" s="13" t="s">
        <v>87</v>
      </c>
      <c r="G808" s="13"/>
      <c r="H808" s="13"/>
      <c r="I808" s="13"/>
      <c r="J808" s="13"/>
      <c r="K808" s="13"/>
      <c r="L808" s="1" t="n">
        <f aca="false">SUM(M808:R808)</f>
        <v>0</v>
      </c>
      <c r="M808" s="13"/>
      <c r="N808" s="13"/>
      <c r="O808" s="13"/>
      <c r="P808" s="13"/>
      <c r="Q808" s="13"/>
      <c r="R808" s="13"/>
      <c r="S808" s="13"/>
      <c r="T808" s="13"/>
      <c r="U808" s="13" t="n">
        <v>1</v>
      </c>
      <c r="V808" s="13"/>
      <c r="W808" s="13"/>
      <c r="X808" s="14"/>
      <c r="Y808" s="1" t="s">
        <v>395</v>
      </c>
      <c r="Z808" s="13"/>
      <c r="AA808" s="13" t="s">
        <v>125</v>
      </c>
      <c r="AB808" s="13"/>
    </row>
    <row r="809" customFormat="false" ht="15" hidden="false" customHeight="false" outlineLevel="0" collapsed="false">
      <c r="A809" s="1" t="n">
        <v>340</v>
      </c>
      <c r="B809" s="61" t="n">
        <v>43452</v>
      </c>
      <c r="C809" s="13" t="s">
        <v>67</v>
      </c>
      <c r="D809" s="13"/>
      <c r="E809" s="13"/>
      <c r="F809" s="13" t="s">
        <v>67</v>
      </c>
      <c r="G809" s="13"/>
      <c r="H809" s="13"/>
      <c r="I809" s="13"/>
      <c r="J809" s="13"/>
      <c r="K809" s="13"/>
      <c r="L809" s="1" t="n">
        <f aca="false">SUM(M809:R809)</f>
        <v>0</v>
      </c>
      <c r="M809" s="13"/>
      <c r="N809" s="13"/>
      <c r="O809" s="13"/>
      <c r="P809" s="13"/>
      <c r="Q809" s="13"/>
      <c r="R809" s="13"/>
      <c r="S809" s="13"/>
      <c r="T809" s="13"/>
      <c r="U809" s="13"/>
      <c r="V809" s="13"/>
      <c r="W809" s="13"/>
      <c r="X809" s="14"/>
      <c r="Y809" s="1" t="s">
        <v>395</v>
      </c>
      <c r="Z809" s="13"/>
      <c r="AA809" s="1" t="s">
        <v>125</v>
      </c>
      <c r="AB809" s="13"/>
    </row>
    <row r="810" customFormat="false" ht="15" hidden="false" customHeight="false" outlineLevel="0" collapsed="false">
      <c r="A810" s="1" t="n">
        <v>341</v>
      </c>
      <c r="B810" s="61" t="n">
        <v>43452</v>
      </c>
      <c r="C810" s="1" t="s">
        <v>48</v>
      </c>
      <c r="F810" s="1" t="s">
        <v>97</v>
      </c>
      <c r="G810" s="1" t="n">
        <f aca="false">SUM(H810:J810)</f>
        <v>15</v>
      </c>
      <c r="H810" s="1" t="n">
        <v>15</v>
      </c>
      <c r="L810" s="1" t="n">
        <f aca="false">SUM(M810:R810)</f>
        <v>56</v>
      </c>
      <c r="M810" s="1" t="n">
        <v>1</v>
      </c>
      <c r="P810" s="1" t="n">
        <v>55</v>
      </c>
      <c r="T810" s="1" t="n">
        <v>2</v>
      </c>
      <c r="X810" s="14"/>
      <c r="Y810" s="1" t="s">
        <v>396</v>
      </c>
      <c r="AA810" s="1" t="s">
        <v>123</v>
      </c>
    </row>
    <row r="811" customFormat="false" ht="15" hidden="false" customHeight="false" outlineLevel="0" collapsed="false">
      <c r="A811" s="1" t="n">
        <v>341</v>
      </c>
      <c r="B811" s="61" t="n">
        <v>43452</v>
      </c>
      <c r="C811" s="1" t="s">
        <v>48</v>
      </c>
      <c r="F811" s="1" t="s">
        <v>87</v>
      </c>
      <c r="G811" s="1" t="n">
        <f aca="false">SUM(H811:J811)</f>
        <v>0</v>
      </c>
      <c r="L811" s="1" t="n">
        <f aca="false">SUM(M811:R811)</f>
        <v>0</v>
      </c>
      <c r="U811" s="1" t="n">
        <v>1</v>
      </c>
      <c r="X811" s="14"/>
      <c r="Y811" s="1" t="s">
        <v>396</v>
      </c>
      <c r="AA811" s="1" t="s">
        <v>123</v>
      </c>
    </row>
    <row r="812" customFormat="false" ht="15" hidden="false" customHeight="false" outlineLevel="0" collapsed="false">
      <c r="A812" s="1" t="n">
        <v>341</v>
      </c>
      <c r="B812" s="61" t="n">
        <v>43452</v>
      </c>
      <c r="C812" s="1" t="s">
        <v>48</v>
      </c>
      <c r="F812" s="1" t="s">
        <v>158</v>
      </c>
      <c r="G812" s="1" t="n">
        <f aca="false">SUM(H812:J812)</f>
        <v>0</v>
      </c>
      <c r="K812" s="1" t="n">
        <v>3</v>
      </c>
      <c r="L812" s="1" t="n">
        <f aca="false">SUM(M812:R812)</f>
        <v>0</v>
      </c>
      <c r="X812" s="14"/>
      <c r="Y812" s="1" t="s">
        <v>396</v>
      </c>
      <c r="AA812" s="1" t="s">
        <v>123</v>
      </c>
    </row>
    <row r="813" customFormat="false" ht="15" hidden="false" customHeight="false" outlineLevel="0" collapsed="false">
      <c r="A813" s="1" t="n">
        <v>342</v>
      </c>
      <c r="B813" s="61" t="n">
        <v>43454</v>
      </c>
      <c r="C813" s="1" t="s">
        <v>66</v>
      </c>
      <c r="F813" s="1" t="s">
        <v>102</v>
      </c>
      <c r="G813" s="1" t="n">
        <f aca="false">SUM(H813:J813)</f>
        <v>20</v>
      </c>
      <c r="H813" s="1" t="n">
        <v>20</v>
      </c>
      <c r="L813" s="1" t="n">
        <f aca="false">SUM(M813:R813)</f>
        <v>60</v>
      </c>
      <c r="M813" s="1" t="n">
        <v>1</v>
      </c>
      <c r="P813" s="1" t="n">
        <v>59</v>
      </c>
      <c r="S813" s="1" t="n">
        <v>2</v>
      </c>
      <c r="X813" s="14" t="n">
        <v>39390</v>
      </c>
      <c r="Y813" s="1" t="s">
        <v>397</v>
      </c>
      <c r="AA813" s="1" t="s">
        <v>124</v>
      </c>
    </row>
    <row r="814" customFormat="false" ht="15" hidden="false" customHeight="false" outlineLevel="0" collapsed="false">
      <c r="A814" s="1" t="n">
        <v>343</v>
      </c>
      <c r="B814" s="61" t="n">
        <v>43454</v>
      </c>
      <c r="C814" s="1" t="s">
        <v>58</v>
      </c>
      <c r="F814" s="1" t="s">
        <v>114</v>
      </c>
      <c r="G814" s="1" t="n">
        <f aca="false">SUM(H814:J814)</f>
        <v>15</v>
      </c>
      <c r="H814" s="1" t="n">
        <v>15</v>
      </c>
      <c r="K814" s="1" t="n">
        <v>1</v>
      </c>
      <c r="L814" s="1" t="n">
        <f aca="false">SUM(M814:R814)</f>
        <v>45</v>
      </c>
      <c r="M814" s="1" t="n">
        <v>1</v>
      </c>
      <c r="P814" s="1" t="n">
        <v>44</v>
      </c>
      <c r="S814" s="1" t="n">
        <v>2</v>
      </c>
      <c r="U814" s="1" t="n">
        <v>2</v>
      </c>
      <c r="X814" s="14" t="n">
        <v>73112.39</v>
      </c>
      <c r="Y814" s="1" t="s">
        <v>398</v>
      </c>
      <c r="AA814" s="1" t="s">
        <v>124</v>
      </c>
    </row>
    <row r="815" customFormat="false" ht="15" hidden="false" customHeight="false" outlineLevel="0" collapsed="false">
      <c r="A815" s="1" t="n">
        <v>344</v>
      </c>
      <c r="B815" s="61" t="n">
        <v>43455</v>
      </c>
      <c r="C815" s="1" t="s">
        <v>68</v>
      </c>
      <c r="D815" s="1" t="s">
        <v>70</v>
      </c>
      <c r="F815" s="1" t="s">
        <v>97</v>
      </c>
      <c r="G815" s="1" t="n">
        <f aca="false">SUM(H815:J815)</f>
        <v>47</v>
      </c>
      <c r="H815" s="1" t="n">
        <v>47</v>
      </c>
      <c r="L815" s="1" t="n">
        <f aca="false">SUM(M815:R815)</f>
        <v>41</v>
      </c>
      <c r="M815" s="1" t="n">
        <v>1</v>
      </c>
      <c r="P815" s="1" t="n">
        <v>40</v>
      </c>
      <c r="S815" s="1" t="n">
        <v>2</v>
      </c>
      <c r="U815" s="1" t="n">
        <v>1</v>
      </c>
      <c r="X815" s="14"/>
      <c r="Y815" s="1" t="s">
        <v>399</v>
      </c>
      <c r="AA815" s="1" t="s">
        <v>123</v>
      </c>
    </row>
    <row r="816" customFormat="false" ht="15" hidden="false" customHeight="false" outlineLevel="0" collapsed="false">
      <c r="A816" s="1" t="n">
        <v>344</v>
      </c>
      <c r="B816" s="61" t="n">
        <v>43455</v>
      </c>
      <c r="C816" s="1" t="s">
        <v>68</v>
      </c>
      <c r="D816" s="1" t="s">
        <v>70</v>
      </c>
      <c r="F816" s="1" t="s">
        <v>87</v>
      </c>
      <c r="G816" s="1" t="n">
        <f aca="false">SUM(H816:J816)</f>
        <v>0</v>
      </c>
      <c r="L816" s="1" t="n">
        <f aca="false">SUM(M816:R816)</f>
        <v>0</v>
      </c>
      <c r="U816" s="1" t="n">
        <v>1</v>
      </c>
      <c r="X816" s="14"/>
      <c r="Y816" s="1" t="s">
        <v>399</v>
      </c>
      <c r="AA816" s="1" t="s">
        <v>123</v>
      </c>
    </row>
    <row r="817" customFormat="false" ht="15" hidden="false" customHeight="false" outlineLevel="0" collapsed="false">
      <c r="A817" s="1" t="n">
        <v>345</v>
      </c>
      <c r="B817" s="61" t="n">
        <v>43461</v>
      </c>
      <c r="C817" s="1" t="s">
        <v>66</v>
      </c>
      <c r="F817" s="1" t="s">
        <v>102</v>
      </c>
      <c r="G817" s="1" t="n">
        <f aca="false">SUM(H817:J817)</f>
        <v>40</v>
      </c>
      <c r="H817" s="1" t="n">
        <v>40</v>
      </c>
      <c r="L817" s="1" t="n">
        <f aca="false">SUM(M817:R817)</f>
        <v>85</v>
      </c>
      <c r="M817" s="1" t="n">
        <v>2</v>
      </c>
      <c r="P817" s="1" t="n">
        <v>83</v>
      </c>
      <c r="S817" s="1" t="n">
        <v>2</v>
      </c>
      <c r="X817" s="14" t="n">
        <v>57570</v>
      </c>
      <c r="Y817" s="1" t="s">
        <v>400</v>
      </c>
      <c r="AA817" s="1" t="s">
        <v>124</v>
      </c>
    </row>
    <row r="818" customFormat="false" ht="15" hidden="false" customHeight="false" outlineLevel="0" collapsed="false">
      <c r="A818" s="1" t="n">
        <v>346</v>
      </c>
      <c r="B818" s="61" t="n">
        <v>43461</v>
      </c>
      <c r="C818" s="1" t="s">
        <v>58</v>
      </c>
      <c r="F818" s="1" t="s">
        <v>114</v>
      </c>
      <c r="G818" s="1" t="n">
        <f aca="false">SUM(H818:J818)</f>
        <v>15</v>
      </c>
      <c r="H818" s="1" t="n">
        <v>15</v>
      </c>
      <c r="L818" s="1" t="n">
        <f aca="false">SUM(M818:R818)</f>
        <v>44</v>
      </c>
      <c r="M818" s="1" t="n">
        <v>1</v>
      </c>
      <c r="P818" s="1" t="n">
        <v>43</v>
      </c>
      <c r="S818" s="1" t="n">
        <v>2</v>
      </c>
      <c r="U818" s="1" t="n">
        <v>2</v>
      </c>
      <c r="X818" s="14" t="n">
        <v>70142.99</v>
      </c>
      <c r="Y818" s="1" t="s">
        <v>399</v>
      </c>
      <c r="AA818" s="1" t="s">
        <v>124</v>
      </c>
    </row>
  </sheetData>
  <autoFilter ref="C:C"/>
  <conditionalFormatting sqref="M623:W623 Y623:AB623 M624:AB632 M774:W774 Y774:AB774 A12:K21 A26:K36 A43:K48 A52:K68 A73:K88 A93:K95 A100:K111 A116:K140 A145:K153 A157:K159 A164:K181 A185:K191 A200:K206 A211:K215 A226:K238 A243:K243 A246:K250 A253:K271 A276:K278 A283:K297 A304:K313 A318:K333 A338:K338 A342:K347 A352:K355 A361:K367 A372:K372 A381:K395 A400:K410 A416:K416 A419:K428 A431:K439 A444:K449 A455:K463 A471:K477 A482:K492 A496:K512 A515:K519 A524:K531 A536:K549 A554:K557 A567:K578 A583:K596 A601:K614 A619:K632 M619:AB622 A638:K641 A644:K648 A653:K656 A660:K668 A673:K687 A692:K693 A697:K714 A718:K734 A742:K749 A753:K762 A767:K774 M767:AB773 A778:K781 A784:K805 A810:K818 A2:AB8 M810:AB818 M784:AB805 M778:AB781 M753:AB762 M742:AB749 M718:AB734 M697:AB714 M692:AB693 M673:AB687 M660:AB668 M653:AB656 M644:AB648 M638:AB641 M601:AB614 M583:AB596 M567:AB578 M554:AB557 M536:AB549 M524:AB531 M515:AB519 M496:AB512 M482:AB492 M471:AB477 M455:AB463 M444:AB449 M431:AB436 M419:AB428 M416:AB416 M400:AB410 M381:AB395 M372:AB372 M361:AB367 M352:AB355 M342:AB347 M338:AB338 M318:AB333 M304:AB313 M283:AB297 M276:AB278 M253:AB271 M246:AB250 M243:AB243 M226:AB238 M211:AB215 M200:AB206 M185:AB191 M164:AB181 M157:AB159 M145:AB153 M116:AB140 M100:AB111 M93:AB95 M73:AB88 M52:AB68 M43:AB48 M26:AB36 M12:AB21 L9:L819 M438:AB439 M437:O437 R437:AB437">
    <cfRule type="expression" priority="2" aboveAverage="0" equalAverage="0" bottom="0" percent="0" rank="0" text="" dxfId="0">
      <formula>ISEVEN(#ref!)</formula>
    </cfRule>
    <cfRule type="expression" priority="3" aboveAverage="0" equalAverage="0" bottom="0" percent="0" rank="0" text="" dxfId="1">
      <formula>ISODD(#ref!)</formula>
    </cfRule>
  </conditionalFormatting>
  <conditionalFormatting sqref="X623">
    <cfRule type="expression" priority="4" aboveAverage="0" equalAverage="0" bottom="0" percent="0" rank="0" text="" dxfId="2">
      <formula>ISEVEN(#ref!)</formula>
    </cfRule>
    <cfRule type="expression" priority="5" aboveAverage="0" equalAverage="0" bottom="0" percent="0" rank="0" text="" dxfId="3">
      <formula>ISODD(#ref!)</formula>
    </cfRule>
  </conditionalFormatting>
  <conditionalFormatting sqref="X774">
    <cfRule type="expression" priority="6" aboveAverage="0" equalAverage="0" bottom="0" percent="0" rank="0" text="" dxfId="0">
      <formula>ISEVEN($A774)</formula>
    </cfRule>
    <cfRule type="expression" priority="7" aboveAverage="0" equalAverage="0" bottom="0" percent="0" rank="0" text="" dxfId="1">
      <formula>ISODD($A774)</formula>
    </cfRule>
  </conditionalFormatting>
  <conditionalFormatting sqref="A9:K11 M9:AB11">
    <cfRule type="expression" priority="8" aboveAverage="0" equalAverage="0" bottom="0" percent="0" rank="0" text="" dxfId="2">
      <formula>ISEVEN($A9)</formula>
    </cfRule>
    <cfRule type="expression" priority="9" aboveAverage="0" equalAverage="0" bottom="0" percent="0" rank="0" text="" dxfId="3">
      <formula>ISODD($A9)</formula>
    </cfRule>
  </conditionalFormatting>
  <conditionalFormatting sqref="A22:K25 M22:AB25">
    <cfRule type="expression" priority="10" aboveAverage="0" equalAverage="0" bottom="0" percent="0" rank="0" text="" dxfId="0">
      <formula>ISEVEN($A22)</formula>
    </cfRule>
    <cfRule type="expression" priority="11" aboveAverage="0" equalAverage="0" bottom="0" percent="0" rank="0" text="" dxfId="0">
      <formula>ISODD($A22)</formula>
    </cfRule>
  </conditionalFormatting>
  <conditionalFormatting sqref="A37:K42 M37:AB42">
    <cfRule type="expression" priority="12" aboveAverage="0" equalAverage="0" bottom="0" percent="0" rank="0" text="" dxfId="1">
      <formula>ISEVEN($A37)</formula>
    </cfRule>
    <cfRule type="expression" priority="13" aboveAverage="0" equalAverage="0" bottom="0" percent="0" rank="0" text="" dxfId="2">
      <formula>ISODD($A37)</formula>
    </cfRule>
  </conditionalFormatting>
  <conditionalFormatting sqref="A49:K51 M49:AB51">
    <cfRule type="expression" priority="14" aboveAverage="0" equalAverage="0" bottom="0" percent="0" rank="0" text="" dxfId="3">
      <formula>ISEVEN($A49)</formula>
    </cfRule>
    <cfRule type="expression" priority="15" aboveAverage="0" equalAverage="0" bottom="0" percent="0" rank="0" text="" dxfId="0">
      <formula>ISODD($A49)</formula>
    </cfRule>
  </conditionalFormatting>
  <conditionalFormatting sqref="A69:K72 M69:AB72">
    <cfRule type="expression" priority="16" aboveAverage="0" equalAverage="0" bottom="0" percent="0" rank="0" text="" dxfId="1">
      <formula>ISEVEN($A69)</formula>
    </cfRule>
    <cfRule type="expression" priority="17" aboveAverage="0" equalAverage="0" bottom="0" percent="0" rank="0" text="" dxfId="2">
      <formula>ISODD($A69)</formula>
    </cfRule>
  </conditionalFormatting>
  <conditionalFormatting sqref="A89:K92 M89:AB92">
    <cfRule type="expression" priority="18" aboveAverage="0" equalAverage="0" bottom="0" percent="0" rank="0" text="" dxfId="3">
      <formula>ISEVEN($A89)</formula>
    </cfRule>
    <cfRule type="expression" priority="19" aboveAverage="0" equalAverage="0" bottom="0" percent="0" rank="0" text="" dxfId="4">
      <formula>ISODD($A89)</formula>
    </cfRule>
  </conditionalFormatting>
  <conditionalFormatting sqref="A96:K99 M96:AB99">
    <cfRule type="expression" priority="20" aboveAverage="0" equalAverage="0" bottom="0" percent="0" rank="0" text="" dxfId="5">
      <formula>ISEVEN($A96)</formula>
    </cfRule>
    <cfRule type="expression" priority="21" aboveAverage="0" equalAverage="0" bottom="0" percent="0" rank="0" text="" dxfId="6">
      <formula>ISODD($A96)</formula>
    </cfRule>
  </conditionalFormatting>
  <conditionalFormatting sqref="A112:K115 M112:AB115">
    <cfRule type="expression" priority="22" aboveAverage="0" equalAverage="0" bottom="0" percent="0" rank="0" text="" dxfId="7">
      <formula>ISEVEN($A112)</formula>
    </cfRule>
    <cfRule type="expression" priority="23" aboveAverage="0" equalAverage="0" bottom="0" percent="0" rank="0" text="" dxfId="8">
      <formula>ISODD($A112)</formula>
    </cfRule>
  </conditionalFormatting>
  <conditionalFormatting sqref="A154:K156 M154:AB156">
    <cfRule type="expression" priority="24" aboveAverage="0" equalAverage="0" bottom="0" percent="0" rank="0" text="" dxfId="9">
      <formula>ISEVEN($A154)</formula>
    </cfRule>
    <cfRule type="expression" priority="25" aboveAverage="0" equalAverage="0" bottom="0" percent="0" rank="0" text="" dxfId="10">
      <formula>ISODD($A154)</formula>
    </cfRule>
  </conditionalFormatting>
  <conditionalFormatting sqref="A141:K144 M141:AB144">
    <cfRule type="expression" priority="26" aboveAverage="0" equalAverage="0" bottom="0" percent="0" rank="0" text="" dxfId="11">
      <formula>ISEVEN($A141)</formula>
    </cfRule>
    <cfRule type="expression" priority="27" aboveAverage="0" equalAverage="0" bottom="0" percent="0" rank="0" text="" dxfId="12">
      <formula>ISODD($A141)</formula>
    </cfRule>
  </conditionalFormatting>
  <conditionalFormatting sqref="A160:K163 M160:AB163">
    <cfRule type="expression" priority="28" aboveAverage="0" equalAverage="0" bottom="0" percent="0" rank="0" text="" dxfId="13">
      <formula>ISEVEN($A160)</formula>
    </cfRule>
    <cfRule type="expression" priority="29" aboveAverage="0" equalAverage="0" bottom="0" percent="0" rank="0" text="" dxfId="14">
      <formula>ISODD($A160)</formula>
    </cfRule>
  </conditionalFormatting>
  <conditionalFormatting sqref="A182:K184 M182:AB184">
    <cfRule type="expression" priority="30" aboveAverage="0" equalAverage="0" bottom="0" percent="0" rank="0" text="" dxfId="15">
      <formula>ISEVEN($A182)</formula>
    </cfRule>
    <cfRule type="expression" priority="31" aboveAverage="0" equalAverage="0" bottom="0" percent="0" rank="0" text="" dxfId="16">
      <formula>ISODD($A182)</formula>
    </cfRule>
  </conditionalFormatting>
  <conditionalFormatting sqref="A192:K194 M192:AB194">
    <cfRule type="expression" priority="32" aboveAverage="0" equalAverage="0" bottom="0" percent="0" rank="0" text="" dxfId="17">
      <formula>ISEVEN($A192)</formula>
    </cfRule>
    <cfRule type="expression" priority="33" aboveAverage="0" equalAverage="0" bottom="0" percent="0" rank="0" text="" dxfId="18">
      <formula>ISODD($A192)</formula>
    </cfRule>
  </conditionalFormatting>
  <conditionalFormatting sqref="A195:K199 M195:AB199">
    <cfRule type="expression" priority="34" aboveAverage="0" equalAverage="0" bottom="0" percent="0" rank="0" text="" dxfId="19">
      <formula>ISEVEN($A195)</formula>
    </cfRule>
    <cfRule type="expression" priority="35" aboveAverage="0" equalAverage="0" bottom="0" percent="0" rank="0" text="" dxfId="20">
      <formula>ISODD($A195)</formula>
    </cfRule>
  </conditionalFormatting>
  <conditionalFormatting sqref="A207:K210 M207:AB210">
    <cfRule type="expression" priority="36" aboveAverage="0" equalAverage="0" bottom="0" percent="0" rank="0" text="" dxfId="21">
      <formula>ISEVEN($A207)</formula>
    </cfRule>
    <cfRule type="expression" priority="37" aboveAverage="0" equalAverage="0" bottom="0" percent="0" rank="0" text="" dxfId="22">
      <formula>ISODD($A207)</formula>
    </cfRule>
  </conditionalFormatting>
  <conditionalFormatting sqref="A216:K217 M216:AB217">
    <cfRule type="expression" priority="38" aboveAverage="0" equalAverage="0" bottom="0" percent="0" rank="0" text="" dxfId="0">
      <formula>ISEVEN($A216)</formula>
    </cfRule>
    <cfRule type="expression" priority="39" aboveAverage="0" equalAverage="0" bottom="0" percent="0" rank="0" text="" dxfId="1">
      <formula>ISODD($A216)</formula>
    </cfRule>
  </conditionalFormatting>
  <conditionalFormatting sqref="A218:K221 M218:AB221">
    <cfRule type="expression" priority="40" aboveAverage="0" equalAverage="0" bottom="0" percent="0" rank="0" text="" dxfId="2">
      <formula>ISEVEN($A218)</formula>
    </cfRule>
    <cfRule type="expression" priority="41" aboveAverage="0" equalAverage="0" bottom="0" percent="0" rank="0" text="" dxfId="3">
      <formula>ISODD($A218)</formula>
    </cfRule>
  </conditionalFormatting>
  <conditionalFormatting sqref="A222:K225 M222:AB225">
    <cfRule type="expression" priority="42" aboveAverage="0" equalAverage="0" bottom="0" percent="0" rank="0" text="" dxfId="0">
      <formula>ISEVEN($A222)</formula>
    </cfRule>
    <cfRule type="expression" priority="43" aboveAverage="0" equalAverage="0" bottom="0" percent="0" rank="0" text="" dxfId="1">
      <formula>ISODD($A222)</formula>
    </cfRule>
  </conditionalFormatting>
  <conditionalFormatting sqref="A239:K242 M239:AB242">
    <cfRule type="expression" priority="44" aboveAverage="0" equalAverage="0" bottom="0" percent="0" rank="0" text="" dxfId="2">
      <formula>ISEVEN($A239)</formula>
    </cfRule>
    <cfRule type="expression" priority="45" aboveAverage="0" equalAverage="0" bottom="0" percent="0" rank="0" text="" dxfId="3">
      <formula>ISODD($A239)</formula>
    </cfRule>
  </conditionalFormatting>
  <conditionalFormatting sqref="A244:K245 M244:AB245">
    <cfRule type="expression" priority="46" aboveAverage="0" equalAverage="0" bottom="0" percent="0" rank="0" text="" dxfId="0">
      <formula>ISEVEN($A244)</formula>
    </cfRule>
    <cfRule type="expression" priority="47" aboveAverage="0" equalAverage="0" bottom="0" percent="0" rank="0" text="" dxfId="1">
      <formula>ISODD($A244)</formula>
    </cfRule>
  </conditionalFormatting>
  <conditionalFormatting sqref="A251:K252 M251:AB252">
    <cfRule type="expression" priority="48" aboveAverage="0" equalAverage="0" bottom="0" percent="0" rank="0" text="" dxfId="2">
      <formula>ISEVEN($A251)</formula>
    </cfRule>
    <cfRule type="expression" priority="49" aboveAverage="0" equalAverage="0" bottom="0" percent="0" rank="0" text="" dxfId="3">
      <formula>ISODD($A251)</formula>
    </cfRule>
  </conditionalFormatting>
  <conditionalFormatting sqref="A272:K275 M272:AB275">
    <cfRule type="expression" priority="50" aboveAverage="0" equalAverage="0" bottom="0" percent="0" rank="0" text="" dxfId="4">
      <formula>ISEVEN($A272)</formula>
    </cfRule>
    <cfRule type="expression" priority="51" aboveAverage="0" equalAverage="0" bottom="0" percent="0" rank="0" text="" dxfId="5">
      <formula>ISODD($A272)</formula>
    </cfRule>
  </conditionalFormatting>
  <conditionalFormatting sqref="A279:K282 M279:AB282">
    <cfRule type="expression" priority="52" aboveAverage="0" equalAverage="0" bottom="0" percent="0" rank="0" text="" dxfId="6">
      <formula>ISEVEN($A279)</formula>
    </cfRule>
    <cfRule type="expression" priority="53" aboveAverage="0" equalAverage="0" bottom="0" percent="0" rank="0" text="" dxfId="7">
      <formula>ISODD($A279)</formula>
    </cfRule>
  </conditionalFormatting>
  <conditionalFormatting sqref="A298:K303 M298:AB303">
    <cfRule type="expression" priority="54" aboveAverage="0" equalAverage="0" bottom="0" percent="0" rank="0" text="" dxfId="8">
      <formula>ISEVEN($A298)</formula>
    </cfRule>
    <cfRule type="expression" priority="55" aboveAverage="0" equalAverage="0" bottom="0" percent="0" rank="0" text="" dxfId="9">
      <formula>ISODD($A298)</formula>
    </cfRule>
  </conditionalFormatting>
  <conditionalFormatting sqref="A314:K317 M314:AB317">
    <cfRule type="expression" priority="56" aboveAverage="0" equalAverage="0" bottom="0" percent="0" rank="0" text="" dxfId="10">
      <formula>ISEVEN($A314)</formula>
    </cfRule>
    <cfRule type="expression" priority="57" aboveAverage="0" equalAverage="0" bottom="0" percent="0" rank="0" text="" dxfId="11">
      <formula>ISODD($A314)</formula>
    </cfRule>
  </conditionalFormatting>
  <conditionalFormatting sqref="A334:K337 M334:AB337">
    <cfRule type="expression" priority="58" aboveAverage="0" equalAverage="0" bottom="0" percent="0" rank="0" text="" dxfId="12">
      <formula>ISEVEN($A334)</formula>
    </cfRule>
    <cfRule type="expression" priority="59" aboveAverage="0" equalAverage="0" bottom="0" percent="0" rank="0" text="" dxfId="13">
      <formula>ISODD($A334)</formula>
    </cfRule>
  </conditionalFormatting>
  <conditionalFormatting sqref="A339:K341 M339:AB341">
    <cfRule type="expression" priority="60" aboveAverage="0" equalAverage="0" bottom="0" percent="0" rank="0" text="" dxfId="14">
      <formula>ISEVEN($A339)</formula>
    </cfRule>
    <cfRule type="expression" priority="61" aboveAverage="0" equalAverage="0" bottom="0" percent="0" rank="0" text="" dxfId="15">
      <formula>ISODD($A339)</formula>
    </cfRule>
  </conditionalFormatting>
  <conditionalFormatting sqref="A348:K351 M348:AB351">
    <cfRule type="expression" priority="62" aboveAverage="0" equalAverage="0" bottom="0" percent="0" rank="0" text="" dxfId="16">
      <formula>ISEVEN($A348)</formula>
    </cfRule>
    <cfRule type="expression" priority="63" aboveAverage="0" equalAverage="0" bottom="0" percent="0" rank="0" text="" dxfId="17">
      <formula>ISODD($A348)</formula>
    </cfRule>
  </conditionalFormatting>
  <conditionalFormatting sqref="A356:K360 M356:AB360">
    <cfRule type="expression" priority="64" aboveAverage="0" equalAverage="0" bottom="0" percent="0" rank="0" text="" dxfId="18">
      <formula>ISEVEN($A356)</formula>
    </cfRule>
    <cfRule type="expression" priority="65" aboveAverage="0" equalAverage="0" bottom="0" percent="0" rank="0" text="" dxfId="19">
      <formula>ISODD($A356)</formula>
    </cfRule>
  </conditionalFormatting>
  <conditionalFormatting sqref="A368:K371 M368:AB371">
    <cfRule type="expression" priority="66" aboveAverage="0" equalAverage="0" bottom="0" percent="0" rank="0" text="" dxfId="20">
      <formula>ISEVEN($A368)</formula>
    </cfRule>
    <cfRule type="expression" priority="67" aboveAverage="0" equalAverage="0" bottom="0" percent="0" rank="0" text="" dxfId="21">
      <formula>ISODD($A368)</formula>
    </cfRule>
  </conditionalFormatting>
  <conditionalFormatting sqref="A373:K376 M373:AB376">
    <cfRule type="expression" priority="68" aboveAverage="0" equalAverage="0" bottom="0" percent="0" rank="0" text="" dxfId="22">
      <formula>ISEVEN($A373)</formula>
    </cfRule>
    <cfRule type="expression" priority="69" aboveAverage="0" equalAverage="0" bottom="0" percent="0" rank="0" text="" dxfId="0">
      <formula>ISODD($A373)</formula>
    </cfRule>
  </conditionalFormatting>
  <conditionalFormatting sqref="A377:K380 M377:AB380">
    <cfRule type="expression" priority="70" aboveAverage="0" equalAverage="0" bottom="0" percent="0" rank="0" text="" dxfId="1">
      <formula>ISEVEN($A377)</formula>
    </cfRule>
    <cfRule type="expression" priority="71" aboveAverage="0" equalAverage="0" bottom="0" percent="0" rank="0" text="" dxfId="2">
      <formula>ISODD($A377)</formula>
    </cfRule>
  </conditionalFormatting>
  <conditionalFormatting sqref="A396:K399 M396:AB399">
    <cfRule type="expression" priority="72" aboveAverage="0" equalAverage="0" bottom="0" percent="0" rank="0" text="" dxfId="3">
      <formula>ISEVEN($A396)</formula>
    </cfRule>
    <cfRule type="expression" priority="73" aboveAverage="0" equalAverage="0" bottom="0" percent="0" rank="0" text="" dxfId="0">
      <formula>ISODD($A396)</formula>
    </cfRule>
  </conditionalFormatting>
  <conditionalFormatting sqref="A411:K415 M411:AB415">
    <cfRule type="expression" priority="74" aboveAverage="0" equalAverage="0" bottom="0" percent="0" rank="0" text="" dxfId="1">
      <formula>ISEVEN($A411)</formula>
    </cfRule>
    <cfRule type="expression" priority="75" aboveAverage="0" equalAverage="0" bottom="0" percent="0" rank="0" text="" dxfId="2">
      <formula>ISODD($A411)</formula>
    </cfRule>
  </conditionalFormatting>
  <conditionalFormatting sqref="A417:K418 M417:AB418">
    <cfRule type="expression" priority="76" aboveAverage="0" equalAverage="0" bottom="0" percent="0" rank="0" text="" dxfId="3">
      <formula>ISEVEN($A417)</formula>
    </cfRule>
    <cfRule type="expression" priority="77" aboveAverage="0" equalAverage="0" bottom="0" percent="0" rank="0" text="" dxfId="4">
      <formula>ISODD($A417)</formula>
    </cfRule>
  </conditionalFormatting>
  <conditionalFormatting sqref="A429:K430 M429:AB430">
    <cfRule type="expression" priority="78" aboveAverage="0" equalAverage="0" bottom="0" percent="0" rank="0" text="" dxfId="5">
      <formula>ISEVEN($A429)</formula>
    </cfRule>
    <cfRule type="expression" priority="79" aboveAverage="0" equalAverage="0" bottom="0" percent="0" rank="0" text="" dxfId="6">
      <formula>ISODD($A429)</formula>
    </cfRule>
  </conditionalFormatting>
  <conditionalFormatting sqref="A440:K443 M440:AB443">
    <cfRule type="expression" priority="80" aboveAverage="0" equalAverage="0" bottom="0" percent="0" rank="0" text="" dxfId="7">
      <formula>ISEVEN($A440)</formula>
    </cfRule>
    <cfRule type="expression" priority="81" aboveAverage="0" equalAverage="0" bottom="0" percent="0" rank="0" text="" dxfId="8">
      <formula>ISODD($A440)</formula>
    </cfRule>
  </conditionalFormatting>
  <conditionalFormatting sqref="A450:K454 M450:AB454">
    <cfRule type="expression" priority="82" aboveAverage="0" equalAverage="0" bottom="0" percent="0" rank="0" text="" dxfId="9">
      <formula>ISEVEN($A450)</formula>
    </cfRule>
    <cfRule type="expression" priority="83" aboveAverage="0" equalAverage="0" bottom="0" percent="0" rank="0" text="" dxfId="10">
      <formula>ISODD($A450)</formula>
    </cfRule>
  </conditionalFormatting>
  <conditionalFormatting sqref="A464:K465 M464:AB465">
    <cfRule type="expression" priority="84" aboveAverage="0" equalAverage="0" bottom="0" percent="0" rank="0" text="" dxfId="11">
      <formula>ISEVEN($A464)</formula>
    </cfRule>
    <cfRule type="expression" priority="85" aboveAverage="0" equalAverage="0" bottom="0" percent="0" rank="0" text="" dxfId="12">
      <formula>ISODD($A464)</formula>
    </cfRule>
  </conditionalFormatting>
  <conditionalFormatting sqref="A466:K470 M466:AB470">
    <cfRule type="expression" priority="86" aboveAverage="0" equalAverage="0" bottom="0" percent="0" rank="0" text="" dxfId="13">
      <formula>ISEVEN($A466)</formula>
    </cfRule>
    <cfRule type="expression" priority="87" aboveAverage="0" equalAverage="0" bottom="0" percent="0" rank="0" text="" dxfId="14">
      <formula>ISODD($A466)</formula>
    </cfRule>
  </conditionalFormatting>
  <conditionalFormatting sqref="A478:K481 M478:AB481">
    <cfRule type="expression" priority="88" aboveAverage="0" equalAverage="0" bottom="0" percent="0" rank="0" text="" dxfId="15">
      <formula>ISEVEN($A478)</formula>
    </cfRule>
    <cfRule type="expression" priority="89" aboveAverage="0" equalAverage="0" bottom="0" percent="0" rank="0" text="" dxfId="16">
      <formula>ISODD($A478)</formula>
    </cfRule>
  </conditionalFormatting>
  <conditionalFormatting sqref="A493:K495 M493:AB495">
    <cfRule type="expression" priority="90" aboveAverage="0" equalAverage="0" bottom="0" percent="0" rank="0" text="" dxfId="17">
      <formula>ISEVEN($A493)</formula>
    </cfRule>
    <cfRule type="expression" priority="91" aboveAverage="0" equalAverage="0" bottom="0" percent="0" rank="0" text="" dxfId="18">
      <formula>ISODD($A493)</formula>
    </cfRule>
  </conditionalFormatting>
  <conditionalFormatting sqref="A513:K514 M513:AB514">
    <cfRule type="expression" priority="92" aboveAverage="0" equalAverage="0" bottom="0" percent="0" rank="0" text="" dxfId="19">
      <formula>ISEVEN($A513)</formula>
    </cfRule>
    <cfRule type="expression" priority="93" aboveAverage="0" equalAverage="0" bottom="0" percent="0" rank="0" text="" dxfId="20">
      <formula>ISODD($A513)</formula>
    </cfRule>
  </conditionalFormatting>
  <conditionalFormatting sqref="A520:K523 M520:AB523">
    <cfRule type="expression" priority="94" aboveAverage="0" equalAverage="0" bottom="0" percent="0" rank="0" text="" dxfId="21">
      <formula>ISEVEN($A520)</formula>
    </cfRule>
    <cfRule type="expression" priority="95" aboveAverage="0" equalAverage="0" bottom="0" percent="0" rank="0" text="" dxfId="22">
      <formula>ISODD($A520)</formula>
    </cfRule>
  </conditionalFormatting>
  <conditionalFormatting sqref="A532:K535 M532:AB535">
    <cfRule type="expression" priority="96" aboveAverage="0" equalAverage="0" bottom="0" percent="0" rank="0" text="" dxfId="0">
      <formula>ISEVEN($A532)</formula>
    </cfRule>
    <cfRule type="expression" priority="97" aboveAverage="0" equalAverage="0" bottom="0" percent="0" rank="0" text="" dxfId="1">
      <formula>ISODD($A532)</formula>
    </cfRule>
  </conditionalFormatting>
  <conditionalFormatting sqref="A550:K553 M550:AB553">
    <cfRule type="expression" priority="98" aboveAverage="0" equalAverage="0" bottom="0" percent="0" rank="0" text="" dxfId="2">
      <formula>ISEVEN($A550)</formula>
    </cfRule>
    <cfRule type="expression" priority="99" aboveAverage="0" equalAverage="0" bottom="0" percent="0" rank="0" text="" dxfId="3">
      <formula>ISODD($A550)</formula>
    </cfRule>
  </conditionalFormatting>
  <conditionalFormatting sqref="A558:K562 M558:AB562">
    <cfRule type="expression" priority="100" aboveAverage="0" equalAverage="0" bottom="0" percent="0" rank="0" text="" dxfId="4">
      <formula>ISEVEN($A558)</formula>
    </cfRule>
    <cfRule type="expression" priority="101" aboveAverage="0" equalAverage="0" bottom="0" percent="0" rank="0" text="" dxfId="5">
      <formula>ISODD($A558)</formula>
    </cfRule>
  </conditionalFormatting>
  <conditionalFormatting sqref="A563:K566 M563:AB566">
    <cfRule type="expression" priority="102" aboveAverage="0" equalAverage="0" bottom="0" percent="0" rank="0" text="" dxfId="6">
      <formula>ISEVEN($A563)</formula>
    </cfRule>
    <cfRule type="expression" priority="103" aboveAverage="0" equalAverage="0" bottom="0" percent="0" rank="0" text="" dxfId="7">
      <formula>ISODD($A563)</formula>
    </cfRule>
  </conditionalFormatting>
  <conditionalFormatting sqref="A579:K582 M579:AB582">
    <cfRule type="expression" priority="104" aboveAverage="0" equalAverage="0" bottom="0" percent="0" rank="0" text="" dxfId="8">
      <formula>ISEVEN($A579)</formula>
    </cfRule>
    <cfRule type="expression" priority="105" aboveAverage="0" equalAverage="0" bottom="0" percent="0" rank="0" text="" dxfId="9">
      <formula>ISODD($A579)</formula>
    </cfRule>
  </conditionalFormatting>
  <conditionalFormatting sqref="A597:K600 M597:AB600">
    <cfRule type="expression" priority="106" aboveAverage="0" equalAverage="0" bottom="0" percent="0" rank="0" text="" dxfId="10">
      <formula>ISEVEN($A597)</formula>
    </cfRule>
    <cfRule type="expression" priority="107" aboveAverage="0" equalAverage="0" bottom="0" percent="0" rank="0" text="" dxfId="11">
      <formula>ISODD($A597)</formula>
    </cfRule>
  </conditionalFormatting>
  <conditionalFormatting sqref="A615:K618 M615:AB618">
    <cfRule type="expression" priority="108" aboveAverage="0" equalAverage="0" bottom="0" percent="0" rank="0" text="" dxfId="12">
      <formula>ISEVEN($A615)</formula>
    </cfRule>
    <cfRule type="expression" priority="109" aboveAverage="0" equalAverage="0" bottom="0" percent="0" rank="0" text="" dxfId="13">
      <formula>ISODD($A615)</formula>
    </cfRule>
  </conditionalFormatting>
  <conditionalFormatting sqref="A633:K637 M633:AB637">
    <cfRule type="expression" priority="110" aboveAverage="0" equalAverage="0" bottom="0" percent="0" rank="0" text="" dxfId="14">
      <formula>ISEVEN($A633)</formula>
    </cfRule>
    <cfRule type="expression" priority="111" aboveAverage="0" equalAverage="0" bottom="0" percent="0" rank="0" text="" dxfId="15">
      <formula>ISODD($A633)</formula>
    </cfRule>
  </conditionalFormatting>
  <conditionalFormatting sqref="A642:K643 M642:AB643">
    <cfRule type="expression" priority="112" aboveAverage="0" equalAverage="0" bottom="0" percent="0" rank="0" text="" dxfId="16">
      <formula>ISEVEN($A642)</formula>
    </cfRule>
    <cfRule type="expression" priority="113" aboveAverage="0" equalAverage="0" bottom="0" percent="0" rank="0" text="" dxfId="17">
      <formula>ISODD($A642)</formula>
    </cfRule>
  </conditionalFormatting>
  <conditionalFormatting sqref="A649:K652 M649:AB652">
    <cfRule type="expression" priority="114" aboveAverage="0" equalAverage="0" bottom="0" percent="0" rank="0" text="" dxfId="18">
      <formula>ISEVEN($A649)</formula>
    </cfRule>
    <cfRule type="expression" priority="115" aboveAverage="0" equalAverage="0" bottom="0" percent="0" rank="0" text="" dxfId="19">
      <formula>ISODD($A649)</formula>
    </cfRule>
  </conditionalFormatting>
  <conditionalFormatting sqref="A657:K659 M657:AB659">
    <cfRule type="expression" priority="116" aboveAverage="0" equalAverage="0" bottom="0" percent="0" rank="0" text="" dxfId="20">
      <formula>ISEVEN($A657)</formula>
    </cfRule>
    <cfRule type="expression" priority="117" aboveAverage="0" equalAverage="0" bottom="0" percent="0" rank="0" text="" dxfId="21">
      <formula>ISODD($A657)</formula>
    </cfRule>
  </conditionalFormatting>
  <conditionalFormatting sqref="A669:K672 M669:AB672">
    <cfRule type="expression" priority="118" aboveAverage="0" equalAverage="0" bottom="0" percent="0" rank="0" text="" dxfId="22">
      <formula>ISEVEN($A669)</formula>
    </cfRule>
    <cfRule type="expression" priority="119" aboveAverage="0" equalAverage="0" bottom="0" percent="0" rank="0" text="" dxfId="23">
      <formula>ISODD($A669)</formula>
    </cfRule>
  </conditionalFormatting>
  <conditionalFormatting sqref="A688:K691 M688:AB691">
    <cfRule type="expression" priority="120" aboveAverage="0" equalAverage="0" bottom="0" percent="0" rank="0" text="" dxfId="24">
      <formula>ISEVEN($A688)</formula>
    </cfRule>
    <cfRule type="expression" priority="121" aboveAverage="0" equalAverage="0" bottom="0" percent="0" rank="0" text="" dxfId="25">
      <formula>ISODD($A688)</formula>
    </cfRule>
  </conditionalFormatting>
  <conditionalFormatting sqref="A694:K696 M694:AB696">
    <cfRule type="expression" priority="122" aboveAverage="0" equalAverage="0" bottom="0" percent="0" rank="0" text="" dxfId="0">
      <formula>ISEVEN($A694)</formula>
    </cfRule>
    <cfRule type="expression" priority="123" aboveAverage="0" equalAverage="0" bottom="0" percent="0" rank="0" text="" dxfId="1">
      <formula>ISODD($A694)</formula>
    </cfRule>
  </conditionalFormatting>
  <conditionalFormatting sqref="A715:K717 M715:AB717">
    <cfRule type="expression" priority="124" aboveAverage="0" equalAverage="0" bottom="0" percent="0" rank="0" text="" dxfId="2">
      <formula>ISEVEN($A715)</formula>
    </cfRule>
    <cfRule type="expression" priority="125" aboveAverage="0" equalAverage="0" bottom="0" percent="0" rank="0" text="" dxfId="3">
      <formula>ISODD($A715)</formula>
    </cfRule>
  </conditionalFormatting>
  <conditionalFormatting sqref="A735:K737 M735:AB737">
    <cfRule type="expression" priority="126" aboveAverage="0" equalAverage="0" bottom="0" percent="0" rank="0" text="" dxfId="0">
      <formula>ISEVEN($A735)</formula>
    </cfRule>
    <cfRule type="expression" priority="127" aboveAverage="0" equalAverage="0" bottom="0" percent="0" rank="0" text="" dxfId="1">
      <formula>ISODD($A735)</formula>
    </cfRule>
  </conditionalFormatting>
  <conditionalFormatting sqref="A738:K741 M738:AB741">
    <cfRule type="expression" priority="128" aboveAverage="0" equalAverage="0" bottom="0" percent="0" rank="0" text="" dxfId="2">
      <formula>ISEVEN($A738)</formula>
    </cfRule>
    <cfRule type="expression" priority="129" aboveAverage="0" equalAverage="0" bottom="0" percent="0" rank="0" text="" dxfId="3">
      <formula>ISODD($A738)</formula>
    </cfRule>
  </conditionalFormatting>
  <conditionalFormatting sqref="A750:K752 M750:AB752">
    <cfRule type="expression" priority="130" aboveAverage="0" equalAverage="0" bottom="0" percent="0" rank="0" text="" dxfId="0">
      <formula>ISEVEN($A750)</formula>
    </cfRule>
    <cfRule type="expression" priority="131" aboveAverage="0" equalAverage="0" bottom="0" percent="0" rank="0" text="" dxfId="1">
      <formula>ISODD($A750)</formula>
    </cfRule>
  </conditionalFormatting>
  <conditionalFormatting sqref="A763:K766 M763:AB766">
    <cfRule type="expression" priority="132" aboveAverage="0" equalAverage="0" bottom="0" percent="0" rank="0" text="" dxfId="2">
      <formula>ISEVEN($A763)</formula>
    </cfRule>
    <cfRule type="expression" priority="133" aboveAverage="0" equalAverage="0" bottom="0" percent="0" rank="0" text="" dxfId="3">
      <formula>ISODD($A763)</formula>
    </cfRule>
  </conditionalFormatting>
  <conditionalFormatting sqref="A775:K777 M775:AB777">
    <cfRule type="expression" priority="134" aboveAverage="0" equalAverage="0" bottom="0" percent="0" rank="0" text="" dxfId="4">
      <formula>ISEVEN($A775)</formula>
    </cfRule>
    <cfRule type="expression" priority="135" aboveAverage="0" equalAverage="0" bottom="0" percent="0" rank="0" text="" dxfId="5">
      <formula>ISODD($A775)</formula>
    </cfRule>
  </conditionalFormatting>
  <conditionalFormatting sqref="A782:K783 M782:AB783">
    <cfRule type="expression" priority="136" aboveAverage="0" equalAverage="0" bottom="0" percent="0" rank="0" text="" dxfId="6">
      <formula>ISEVEN($A782)</formula>
    </cfRule>
    <cfRule type="expression" priority="137" aboveAverage="0" equalAverage="0" bottom="0" percent="0" rank="0" text="" dxfId="7">
      <formula>ISODD($A782)</formula>
    </cfRule>
  </conditionalFormatting>
  <conditionalFormatting sqref="A806:K809 M806:AB809">
    <cfRule type="expression" priority="138" aboveAverage="0" equalAverage="0" bottom="0" percent="0" rank="0" text="" dxfId="8">
      <formula>ISEVEN($A806)</formula>
    </cfRule>
    <cfRule type="expression" priority="139" aboveAverage="0" equalAverage="0" bottom="0" percent="0" rank="0" text="" dxfId="9">
      <formula>ISODD($A806)</formula>
    </cfRule>
  </conditionalFormatting>
  <conditionalFormatting sqref="P437">
    <cfRule type="expression" priority="140" aboveAverage="0" equalAverage="0" bottom="0" percent="0" rank="0" text="" dxfId="0">
      <formula>ISEVEN(#ref!)</formula>
    </cfRule>
    <cfRule type="expression" priority="141" aboveAverage="0" equalAverage="0" bottom="0" percent="0" rank="0" text="" dxfId="1">
      <formula>ISODD(#ref!)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true">
    <pageSetUpPr fitToPage="false"/>
  </sheetPr>
  <dimension ref="A1:AB8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1" topLeftCell="H782" activePane="bottomRight" state="frozen"/>
      <selection pane="topLeft" activeCell="A1" activeCellId="0" sqref="A1"/>
      <selection pane="topRight" activeCell="H1" activeCellId="0" sqref="H1"/>
      <selection pane="bottomLeft" activeCell="A782" activeCellId="0" sqref="A782"/>
      <selection pane="bottomRight" activeCell="B845" activeCellId="0" sqref="B845"/>
    </sheetView>
  </sheetViews>
  <sheetFormatPr defaultRowHeight="15" outlineLevelRow="0" outlineLevelCol="0"/>
  <cols>
    <col collapsed="false" customWidth="true" hidden="false" outlineLevel="0" max="1" min="1" style="0" width="8.29"/>
    <col collapsed="false" customWidth="true" hidden="false" outlineLevel="0" max="2" min="2" style="0" width="10.71"/>
    <col collapsed="false" customWidth="true" hidden="false" outlineLevel="0" max="3" min="3" style="0" width="14.43"/>
    <col collapsed="false" customWidth="true" hidden="false" outlineLevel="0" max="4" min="4" style="0" width="14.69"/>
    <col collapsed="false" customWidth="true" hidden="false" outlineLevel="0" max="5" min="5" style="0" width="13.57"/>
    <col collapsed="false" customWidth="true" hidden="false" outlineLevel="0" max="6" min="6" style="0" width="8.54"/>
    <col collapsed="false" customWidth="true" hidden="false" outlineLevel="0" max="7" min="7" style="0" width="12.14"/>
    <col collapsed="false" customWidth="true" hidden="false" outlineLevel="0" max="23" min="8" style="0" width="8.54"/>
    <col collapsed="false" customWidth="true" hidden="false" outlineLevel="0" max="24" min="24" style="0" width="19.57"/>
    <col collapsed="false" customWidth="true" hidden="false" outlineLevel="0" max="25" min="25" style="0" width="8.54"/>
    <col collapsed="false" customWidth="true" hidden="false" outlineLevel="0" max="26" min="26" style="0" width="11.57"/>
    <col collapsed="false" customWidth="true" hidden="false" outlineLevel="0" max="1025" min="27" style="0" width="8.54"/>
  </cols>
  <sheetData>
    <row r="1" s="3" customFormat="true" ht="15" hidden="false" customHeight="false" outlineLevel="0" collapsed="false">
      <c r="A1" s="3" t="s">
        <v>148</v>
      </c>
      <c r="B1" s="3" t="s">
        <v>149</v>
      </c>
      <c r="C1" s="3" t="s">
        <v>150</v>
      </c>
      <c r="D1" s="3" t="s">
        <v>151</v>
      </c>
      <c r="E1" s="3" t="s">
        <v>152</v>
      </c>
      <c r="F1" s="3" t="s">
        <v>153</v>
      </c>
      <c r="G1" s="3" t="s">
        <v>154</v>
      </c>
      <c r="H1" s="3" t="s">
        <v>155</v>
      </c>
      <c r="I1" s="3" t="s">
        <v>156</v>
      </c>
      <c r="J1" s="3" t="s">
        <v>157</v>
      </c>
      <c r="K1" s="3" t="s">
        <v>158</v>
      </c>
      <c r="L1" s="3" t="s">
        <v>159</v>
      </c>
      <c r="M1" s="3" t="s">
        <v>160</v>
      </c>
      <c r="N1" s="3" t="s">
        <v>161</v>
      </c>
      <c r="O1" s="3" t="s">
        <v>162</v>
      </c>
      <c r="P1" s="3" t="s">
        <v>163</v>
      </c>
      <c r="Q1" s="3" t="s">
        <v>164</v>
      </c>
      <c r="R1" s="3" t="s">
        <v>165</v>
      </c>
      <c r="S1" s="3" t="s">
        <v>166</v>
      </c>
      <c r="T1" s="3" t="s">
        <v>167</v>
      </c>
      <c r="U1" s="3" t="s">
        <v>168</v>
      </c>
      <c r="V1" s="3" t="s">
        <v>169</v>
      </c>
      <c r="W1" s="3" t="s">
        <v>170</v>
      </c>
      <c r="X1" s="3" t="s">
        <v>171</v>
      </c>
      <c r="Y1" s="3" t="s">
        <v>172</v>
      </c>
      <c r="Z1" s="3" t="s">
        <v>173</v>
      </c>
      <c r="AA1" s="3" t="s">
        <v>174</v>
      </c>
      <c r="AB1" s="3" t="s">
        <v>175</v>
      </c>
    </row>
    <row r="2" customFormat="false" ht="15" hidden="false" customHeight="false" outlineLevel="0" collapsed="false">
      <c r="A2" s="0" t="n">
        <v>1</v>
      </c>
      <c r="B2" s="68" t="n">
        <v>42737</v>
      </c>
      <c r="C2" s="0" t="s">
        <v>66</v>
      </c>
      <c r="F2" s="0" t="s">
        <v>102</v>
      </c>
      <c r="G2" s="0" t="n">
        <v>21</v>
      </c>
      <c r="H2" s="0" t="n">
        <v>21</v>
      </c>
      <c r="X2" s="4" t="n">
        <v>46339.7</v>
      </c>
      <c r="Y2" s="0" t="s">
        <v>401</v>
      </c>
      <c r="AA2" s="0" t="s">
        <v>124</v>
      </c>
    </row>
    <row r="3" customFormat="false" ht="15" hidden="false" customHeight="false" outlineLevel="0" collapsed="false">
      <c r="A3" s="0" t="n">
        <f aca="false">IF(AND(B3=B2,C3=C2,D3=D2,AA3=AA2), A2,A2+1)</f>
        <v>2</v>
      </c>
      <c r="B3" s="68" t="n">
        <v>42739</v>
      </c>
      <c r="C3" s="0" t="s">
        <v>67</v>
      </c>
      <c r="F3" s="0" t="s">
        <v>96</v>
      </c>
      <c r="G3" s="0" t="n">
        <v>17</v>
      </c>
      <c r="H3" s="0" t="n">
        <v>17</v>
      </c>
      <c r="X3" s="4" t="n">
        <v>38988.18</v>
      </c>
      <c r="Y3" s="0" t="s">
        <v>402</v>
      </c>
      <c r="AA3" s="0" t="s">
        <v>124</v>
      </c>
    </row>
    <row r="4" customFormat="false" ht="15" hidden="false" customHeight="false" outlineLevel="0" collapsed="false">
      <c r="A4" s="0" t="n">
        <f aca="false">IF(AND(B4=B3,C4=C3,D4=D3,AA4=AA3), A3,A3+1)</f>
        <v>3</v>
      </c>
      <c r="B4" s="68" t="n">
        <v>42741</v>
      </c>
      <c r="C4" s="0" t="s">
        <v>403</v>
      </c>
      <c r="F4" s="0" t="s">
        <v>97</v>
      </c>
      <c r="G4" s="0" t="n">
        <v>2</v>
      </c>
      <c r="H4" s="0" t="n">
        <v>2</v>
      </c>
      <c r="X4" s="4" t="n">
        <v>82789.44</v>
      </c>
      <c r="Y4" s="0" t="s">
        <v>404</v>
      </c>
      <c r="AA4" s="0" t="s">
        <v>124</v>
      </c>
    </row>
    <row r="5" customFormat="false" ht="15" hidden="true" customHeight="false" outlineLevel="0" collapsed="false">
      <c r="A5" s="0" t="n">
        <f aca="false">IF(AND(B5=B4,C5=C4,D5=D4,AA5=AA4), A4,A4+1)</f>
        <v>4</v>
      </c>
      <c r="B5" s="61" t="n">
        <v>42746</v>
      </c>
      <c r="C5" s="1" t="s">
        <v>47</v>
      </c>
      <c r="D5" s="1"/>
      <c r="E5" s="1"/>
      <c r="F5" s="1" t="s">
        <v>115</v>
      </c>
      <c r="G5" s="1" t="n">
        <v>5</v>
      </c>
      <c r="H5" s="1" t="n">
        <v>5</v>
      </c>
      <c r="I5" s="1"/>
      <c r="J5" s="1"/>
      <c r="K5" s="1"/>
      <c r="L5" s="1" t="n">
        <v>18</v>
      </c>
      <c r="M5" s="1"/>
      <c r="N5" s="1"/>
      <c r="O5" s="1"/>
      <c r="P5" s="1"/>
      <c r="Q5" s="1"/>
      <c r="R5" s="1"/>
      <c r="S5" s="1"/>
      <c r="T5" s="1"/>
      <c r="U5" s="1"/>
      <c r="V5" s="1"/>
      <c r="W5" s="1"/>
      <c r="X5" s="14" t="n">
        <v>205999.26</v>
      </c>
      <c r="Y5" s="1" t="s">
        <v>405</v>
      </c>
      <c r="Z5" s="1"/>
      <c r="AA5" s="1" t="s">
        <v>123</v>
      </c>
      <c r="AB5" s="1"/>
    </row>
    <row r="6" customFormat="false" ht="15" hidden="true" customHeight="false" outlineLevel="0" collapsed="false">
      <c r="A6" s="0" t="n">
        <f aca="false">IF(AND(B6=B5,C6=C5,D6=D5,AA6=AA5), A5,A5+1)</f>
        <v>4</v>
      </c>
      <c r="B6" s="61" t="n">
        <v>42746</v>
      </c>
      <c r="C6" s="1" t="s">
        <v>47</v>
      </c>
      <c r="D6" s="1"/>
      <c r="E6" s="1"/>
      <c r="F6" s="1" t="s">
        <v>97</v>
      </c>
      <c r="G6" s="1" t="n">
        <v>1</v>
      </c>
      <c r="H6" s="1" t="n">
        <v>1</v>
      </c>
      <c r="I6" s="1"/>
      <c r="J6" s="1"/>
      <c r="K6" s="1"/>
      <c r="L6" s="12" t="n">
        <v>4</v>
      </c>
      <c r="M6" s="1"/>
      <c r="N6" s="1"/>
      <c r="O6" s="62"/>
      <c r="P6" s="1"/>
      <c r="Q6" s="1"/>
      <c r="R6" s="62"/>
      <c r="S6" s="1"/>
      <c r="T6" s="1"/>
      <c r="U6" s="1"/>
      <c r="V6" s="63"/>
      <c r="W6" s="64"/>
      <c r="X6" s="14"/>
      <c r="Y6" s="1" t="s">
        <v>405</v>
      </c>
      <c r="Z6" s="1"/>
      <c r="AA6" s="1" t="s">
        <v>123</v>
      </c>
      <c r="AB6" s="1"/>
    </row>
    <row r="7" customFormat="false" ht="15" hidden="false" customHeight="false" outlineLevel="0" collapsed="false">
      <c r="A7" s="0" t="n">
        <f aca="false">IF(AND(B7=B6,C7=C6,D7=D6,AA7=AA6), A6,A6+1)</f>
        <v>5</v>
      </c>
      <c r="B7" s="68" t="n">
        <v>42746</v>
      </c>
      <c r="C7" s="0" t="s">
        <v>66</v>
      </c>
      <c r="F7" s="0" t="s">
        <v>97</v>
      </c>
      <c r="G7" s="0" t="n">
        <v>15</v>
      </c>
      <c r="H7" s="0" t="n">
        <v>15</v>
      </c>
      <c r="X7" s="4" t="n">
        <v>61132.78</v>
      </c>
      <c r="Y7" s="1" t="s">
        <v>406</v>
      </c>
      <c r="AA7" s="0" t="s">
        <v>124</v>
      </c>
    </row>
    <row r="8" customFormat="false" ht="15" hidden="true" customHeight="false" outlineLevel="0" collapsed="false">
      <c r="A8" s="0" t="n">
        <f aca="false">IF(AND(B8=B7,C8=C7,D8=D7,AA8=AA7), A7,A7+1)</f>
        <v>6</v>
      </c>
      <c r="B8" s="61" t="n">
        <v>42748</v>
      </c>
      <c r="C8" s="1" t="s">
        <v>67</v>
      </c>
      <c r="D8" s="1"/>
      <c r="E8" s="1"/>
      <c r="F8" s="1" t="s">
        <v>97</v>
      </c>
      <c r="G8" s="1" t="n">
        <v>42</v>
      </c>
      <c r="H8" s="1" t="n">
        <v>42</v>
      </c>
      <c r="I8" s="1"/>
      <c r="J8" s="1"/>
      <c r="K8" s="1"/>
      <c r="L8" s="1" t="n">
        <v>25</v>
      </c>
      <c r="M8" s="1"/>
      <c r="N8" s="1"/>
      <c r="O8" s="1"/>
      <c r="P8" s="1"/>
      <c r="Q8" s="1"/>
      <c r="R8" s="1"/>
      <c r="S8" s="1"/>
      <c r="T8" s="1"/>
      <c r="U8" s="1"/>
      <c r="V8" s="1"/>
      <c r="W8" s="1"/>
      <c r="X8" s="14" t="n">
        <v>54203</v>
      </c>
      <c r="Y8" s="1" t="s">
        <v>407</v>
      </c>
      <c r="Z8" s="1"/>
      <c r="AA8" s="1" t="s">
        <v>123</v>
      </c>
      <c r="AB8" s="1"/>
    </row>
    <row r="9" customFormat="false" ht="15" hidden="false" customHeight="false" outlineLevel="0" collapsed="false">
      <c r="A9" s="0" t="n">
        <f aca="false">IF(AND(B9=B8,C9=C8,D9=D8,AA9=AA8), A8,A8+1)</f>
        <v>7</v>
      </c>
      <c r="B9" s="68" t="n">
        <v>42748</v>
      </c>
      <c r="C9" s="0" t="s">
        <v>68</v>
      </c>
      <c r="F9" s="0" t="s">
        <v>100</v>
      </c>
      <c r="G9" s="0" t="n">
        <v>41</v>
      </c>
      <c r="H9" s="0" t="n">
        <v>41</v>
      </c>
      <c r="U9" s="0" t="n">
        <v>1</v>
      </c>
      <c r="X9" s="4" t="n">
        <v>105597.88</v>
      </c>
      <c r="Y9" s="1" t="s">
        <v>408</v>
      </c>
      <c r="AA9" s="0" t="s">
        <v>124</v>
      </c>
    </row>
    <row r="10" customFormat="false" ht="15" hidden="true" customHeight="false" outlineLevel="0" collapsed="false">
      <c r="A10" s="0" t="n">
        <f aca="false">IF(AND(B10=B9,C10=C9,D10=D9,AA10=AA9), A9,A9+1)</f>
        <v>8</v>
      </c>
      <c r="B10" s="61" t="n">
        <v>42752</v>
      </c>
      <c r="C10" s="1" t="s">
        <v>68</v>
      </c>
      <c r="D10" s="1" t="s">
        <v>70</v>
      </c>
      <c r="E10" s="1"/>
      <c r="F10" s="1" t="s">
        <v>87</v>
      </c>
      <c r="G10" s="1" t="n">
        <v>23</v>
      </c>
      <c r="H10" s="1" t="n">
        <v>15</v>
      </c>
      <c r="I10" s="1" t="n">
        <v>8</v>
      </c>
      <c r="J10" s="1"/>
      <c r="K10" s="1"/>
      <c r="L10" s="1" t="n">
        <v>36</v>
      </c>
      <c r="M10" s="1"/>
      <c r="N10" s="1"/>
      <c r="O10" s="1"/>
      <c r="P10" s="1"/>
      <c r="Q10" s="1"/>
      <c r="R10" s="1"/>
      <c r="S10" s="1"/>
      <c r="T10" s="1"/>
      <c r="U10" s="1"/>
      <c r="V10" s="1"/>
      <c r="W10" s="1"/>
      <c r="X10" s="14" t="n">
        <v>178384.28</v>
      </c>
      <c r="Y10" s="1" t="s">
        <v>409</v>
      </c>
      <c r="Z10" s="1"/>
      <c r="AA10" s="1" t="s">
        <v>123</v>
      </c>
      <c r="AB10" s="1"/>
    </row>
    <row r="11" customFormat="false" ht="15" hidden="true" customHeight="false" outlineLevel="0" collapsed="false">
      <c r="A11" s="0" t="n">
        <f aca="false">IF(AND(B11=B10,C11=C10,D11=D10,AA11=AA10), A10,A10+1)</f>
        <v>8</v>
      </c>
      <c r="B11" s="61" t="n">
        <v>42752</v>
      </c>
      <c r="C11" s="1" t="s">
        <v>68</v>
      </c>
      <c r="D11" s="1" t="s">
        <v>70</v>
      </c>
      <c r="E11" s="1"/>
      <c r="F11" s="1" t="s">
        <v>97</v>
      </c>
      <c r="G11" s="1" t="n">
        <v>44</v>
      </c>
      <c r="H11" s="1" t="n">
        <v>29</v>
      </c>
      <c r="I11" s="1" t="n">
        <v>15</v>
      </c>
      <c r="J11" s="1"/>
      <c r="K11" s="1"/>
      <c r="L11" s="1" t="n">
        <v>27</v>
      </c>
      <c r="M11" s="1"/>
      <c r="N11" s="1"/>
      <c r="O11" s="1"/>
      <c r="P11" s="1" t="n">
        <v>15</v>
      </c>
      <c r="Q11" s="1" t="n">
        <v>12</v>
      </c>
      <c r="R11" s="1"/>
      <c r="S11" s="1"/>
      <c r="T11" s="1"/>
      <c r="U11" s="1"/>
      <c r="V11" s="1"/>
      <c r="W11" s="1"/>
      <c r="X11" s="14"/>
      <c r="Y11" s="1" t="s">
        <v>409</v>
      </c>
      <c r="Z11" s="1"/>
      <c r="AA11" s="1" t="s">
        <v>123</v>
      </c>
      <c r="AB11" s="1"/>
    </row>
    <row r="12" customFormat="false" ht="15" hidden="true" customHeight="false" outlineLevel="0" collapsed="false">
      <c r="A12" s="0" t="n">
        <f aca="false">IF(AND(B12=B11,C12=C11,D12=D11,AA12=AA11), A11,A11+1)</f>
        <v>8</v>
      </c>
      <c r="B12" s="61" t="n">
        <v>42752</v>
      </c>
      <c r="C12" s="1" t="s">
        <v>68</v>
      </c>
      <c r="D12" s="1" t="s">
        <v>70</v>
      </c>
      <c r="E12" s="1"/>
      <c r="F12" s="1" t="s">
        <v>100</v>
      </c>
      <c r="G12" s="1" t="n">
        <v>20</v>
      </c>
      <c r="H12" s="1" t="n">
        <v>20</v>
      </c>
      <c r="I12" s="1"/>
      <c r="J12" s="1"/>
      <c r="K12" s="1"/>
      <c r="L12" s="1" t="n">
        <v>25</v>
      </c>
      <c r="M12" s="1"/>
      <c r="N12" s="1"/>
      <c r="O12" s="1"/>
      <c r="P12" s="1" t="n">
        <v>25</v>
      </c>
      <c r="Q12" s="1" t="n">
        <v>0</v>
      </c>
      <c r="R12" s="1"/>
      <c r="S12" s="1"/>
      <c r="T12" s="1"/>
      <c r="U12" s="1"/>
      <c r="V12" s="1"/>
      <c r="W12" s="1"/>
      <c r="X12" s="14"/>
      <c r="Y12" s="1" t="s">
        <v>409</v>
      </c>
      <c r="Z12" s="1"/>
      <c r="AA12" s="1" t="s">
        <v>123</v>
      </c>
      <c r="AB12" s="1"/>
    </row>
    <row r="13" customFormat="false" ht="15" hidden="true" customHeight="false" outlineLevel="0" collapsed="false">
      <c r="A13" s="0" t="n">
        <f aca="false">IF(AND(B13=B12,C13=C12,D13=D12,AA13=AA12), A12,A12+1)</f>
        <v>8</v>
      </c>
      <c r="B13" s="61" t="n">
        <v>42752</v>
      </c>
      <c r="C13" s="1" t="s">
        <v>68</v>
      </c>
      <c r="D13" s="1" t="s">
        <v>70</v>
      </c>
      <c r="E13" s="1"/>
      <c r="F13" s="1" t="s">
        <v>410</v>
      </c>
      <c r="G13" s="1"/>
      <c r="H13" s="1"/>
      <c r="I13" s="1"/>
      <c r="J13" s="1"/>
      <c r="K13" s="1"/>
      <c r="L13" s="1"/>
      <c r="M13" s="1"/>
      <c r="N13" s="1"/>
      <c r="O13" s="1"/>
      <c r="P13" s="1"/>
      <c r="Q13" s="1"/>
      <c r="R13" s="1"/>
      <c r="S13" s="1"/>
      <c r="T13" s="1"/>
      <c r="U13" s="1" t="n">
        <v>2</v>
      </c>
      <c r="V13" s="1"/>
      <c r="W13" s="1"/>
      <c r="X13" s="14"/>
      <c r="Y13" s="1" t="s">
        <v>409</v>
      </c>
      <c r="Z13" s="1"/>
      <c r="AA13" s="1" t="s">
        <v>123</v>
      </c>
      <c r="AB13" s="1"/>
    </row>
    <row r="14" customFormat="false" ht="15" hidden="false" customHeight="false" outlineLevel="0" collapsed="false">
      <c r="A14" s="0" t="n">
        <f aca="false">IF(AND(B14=B13,C14=C13,D14=D13,AA14=AA13), A13,A13+1)</f>
        <v>9</v>
      </c>
      <c r="B14" s="68" t="n">
        <v>42752</v>
      </c>
      <c r="C14" s="0" t="s">
        <v>70</v>
      </c>
      <c r="D14" s="0" t="s">
        <v>68</v>
      </c>
      <c r="F14" s="0" t="s">
        <v>97</v>
      </c>
      <c r="G14" s="0" t="n">
        <v>119</v>
      </c>
      <c r="H14" s="1" t="n">
        <v>57</v>
      </c>
      <c r="I14" s="0" t="n">
        <v>62</v>
      </c>
      <c r="X14" s="4" t="n">
        <v>59125.4</v>
      </c>
      <c r="Y14" s="1" t="s">
        <v>411</v>
      </c>
      <c r="AA14" s="0" t="s">
        <v>124</v>
      </c>
    </row>
    <row r="15" customFormat="false" ht="15" hidden="false" customHeight="false" outlineLevel="0" collapsed="false">
      <c r="A15" s="0" t="n">
        <f aca="false">IF(AND(B15=B14,C15=C14,D15=D14,AA15=AA14), A14,A14+1)</f>
        <v>10</v>
      </c>
      <c r="B15" s="68" t="n">
        <v>42753</v>
      </c>
      <c r="C15" s="0" t="s">
        <v>67</v>
      </c>
      <c r="D15" s="0" t="s">
        <v>69</v>
      </c>
      <c r="F15" s="0" t="s">
        <v>97</v>
      </c>
      <c r="G15" s="0" t="n">
        <v>149</v>
      </c>
      <c r="H15" s="1" t="n">
        <v>101</v>
      </c>
      <c r="I15" s="0" t="n">
        <v>48</v>
      </c>
      <c r="X15" s="4" t="n">
        <v>93223</v>
      </c>
      <c r="Y15" s="1" t="s">
        <v>412</v>
      </c>
      <c r="AA15" s="0" t="s">
        <v>124</v>
      </c>
    </row>
    <row r="16" customFormat="false" ht="15" hidden="true" customHeight="false" outlineLevel="0" collapsed="false">
      <c r="A16" s="0" t="n">
        <f aca="false">IF(AND(B16=B15,C16=C15,D16=D15,AA16=AA15), A15,A15+1)</f>
        <v>11</v>
      </c>
      <c r="B16" s="61" t="n">
        <v>42754</v>
      </c>
      <c r="C16" s="1" t="s">
        <v>62</v>
      </c>
      <c r="D16" s="1" t="s">
        <v>63</v>
      </c>
      <c r="E16" s="1"/>
      <c r="F16" s="1" t="s">
        <v>87</v>
      </c>
      <c r="G16" s="1" t="n">
        <v>14</v>
      </c>
      <c r="H16" s="1" t="n">
        <v>4</v>
      </c>
      <c r="I16" s="1" t="n">
        <v>10</v>
      </c>
      <c r="J16" s="1"/>
      <c r="K16" s="1"/>
      <c r="L16" s="1" t="n">
        <v>34</v>
      </c>
      <c r="M16" s="1"/>
      <c r="N16" s="1"/>
      <c r="O16" s="1"/>
      <c r="P16" s="1" t="n">
        <v>34</v>
      </c>
      <c r="Q16" s="1"/>
      <c r="R16" s="1"/>
      <c r="S16" s="1"/>
      <c r="T16" s="1"/>
      <c r="U16" s="1"/>
      <c r="V16" s="1"/>
      <c r="W16" s="1"/>
      <c r="X16" s="14" t="n">
        <v>240620.85</v>
      </c>
      <c r="Y16" s="1" t="s">
        <v>413</v>
      </c>
      <c r="Z16" s="1"/>
      <c r="AA16" s="1" t="s">
        <v>123</v>
      </c>
      <c r="AB16" s="1"/>
    </row>
    <row r="17" customFormat="false" ht="15" hidden="true" customHeight="false" outlineLevel="0" collapsed="false">
      <c r="A17" s="0" t="n">
        <f aca="false">IF(AND(B17=B16,C17=C16,D17=D16,AA17=AA16), A16,A16+1)</f>
        <v>11</v>
      </c>
      <c r="B17" s="61" t="n">
        <v>42754</v>
      </c>
      <c r="C17" s="1" t="s">
        <v>62</v>
      </c>
      <c r="D17" s="1" t="s">
        <v>63</v>
      </c>
      <c r="E17" s="1"/>
      <c r="F17" s="1" t="s">
        <v>88</v>
      </c>
      <c r="G17" s="1" t="n">
        <v>6</v>
      </c>
      <c r="H17" s="1" t="n">
        <v>5</v>
      </c>
      <c r="I17" s="1" t="n">
        <v>1</v>
      </c>
      <c r="J17" s="1"/>
      <c r="K17" s="1"/>
      <c r="L17" s="1" t="n">
        <v>18</v>
      </c>
      <c r="M17" s="1"/>
      <c r="N17" s="1"/>
      <c r="O17" s="1"/>
      <c r="P17" s="1" t="n">
        <v>11</v>
      </c>
      <c r="Q17" s="1" t="n">
        <v>7</v>
      </c>
      <c r="R17" s="1"/>
      <c r="S17" s="1"/>
      <c r="T17" s="1"/>
      <c r="U17" s="1"/>
      <c r="V17" s="1"/>
      <c r="W17" s="1"/>
      <c r="X17" s="14"/>
      <c r="Y17" s="1" t="s">
        <v>413</v>
      </c>
      <c r="Z17" s="1"/>
      <c r="AA17" s="1" t="s">
        <v>123</v>
      </c>
      <c r="AB17" s="1"/>
    </row>
    <row r="18" customFormat="false" ht="15" hidden="true" customHeight="false" outlineLevel="0" collapsed="false">
      <c r="A18" s="0" t="n">
        <f aca="false">IF(AND(B18=B17,C18=C17,D18=D17,AA18=AA17), A17,A17+1)</f>
        <v>11</v>
      </c>
      <c r="B18" s="61" t="n">
        <v>42754</v>
      </c>
      <c r="C18" s="1" t="s">
        <v>62</v>
      </c>
      <c r="D18" s="1" t="s">
        <v>63</v>
      </c>
      <c r="E18" s="1"/>
      <c r="F18" s="1" t="s">
        <v>97</v>
      </c>
      <c r="G18" s="1" t="n">
        <v>28</v>
      </c>
      <c r="H18" s="1" t="n">
        <v>4</v>
      </c>
      <c r="I18" s="1" t="n">
        <v>24</v>
      </c>
      <c r="J18" s="1"/>
      <c r="K18" s="1"/>
      <c r="L18" s="1" t="n">
        <v>50</v>
      </c>
      <c r="M18" s="1"/>
      <c r="N18" s="1"/>
      <c r="O18" s="1"/>
      <c r="P18" s="1" t="n">
        <v>15</v>
      </c>
      <c r="Q18" s="1" t="n">
        <v>35</v>
      </c>
      <c r="R18" s="1"/>
      <c r="S18" s="1"/>
      <c r="T18" s="1"/>
      <c r="U18" s="1"/>
      <c r="V18" s="1"/>
      <c r="W18" s="1"/>
      <c r="X18" s="14"/>
      <c r="Y18" s="1" t="s">
        <v>413</v>
      </c>
      <c r="Z18" s="1"/>
      <c r="AA18" s="1" t="s">
        <v>123</v>
      </c>
      <c r="AB18" s="1"/>
    </row>
    <row r="19" customFormat="false" ht="15" hidden="true" customHeight="false" outlineLevel="0" collapsed="false">
      <c r="A19" s="0" t="n">
        <f aca="false">IF(AND(B19=B18,C19=C18,D19=D18,AA19=AA18), A18,A18+1)</f>
        <v>11</v>
      </c>
      <c r="B19" s="61" t="n">
        <v>42754</v>
      </c>
      <c r="C19" s="1" t="s">
        <v>62</v>
      </c>
      <c r="D19" s="1" t="s">
        <v>63</v>
      </c>
      <c r="E19" s="1"/>
      <c r="F19" s="1" t="s">
        <v>98</v>
      </c>
      <c r="G19" s="1" t="n">
        <v>6</v>
      </c>
      <c r="H19" s="1" t="n">
        <v>1</v>
      </c>
      <c r="I19" s="1" t="n">
        <v>5</v>
      </c>
      <c r="J19" s="1"/>
      <c r="K19" s="1"/>
      <c r="L19" s="1" t="n">
        <v>17</v>
      </c>
      <c r="M19" s="1"/>
      <c r="N19" s="1"/>
      <c r="O19" s="1"/>
      <c r="P19" s="1" t="n">
        <v>2</v>
      </c>
      <c r="Q19" s="1" t="n">
        <v>15</v>
      </c>
      <c r="R19" s="1"/>
      <c r="S19" s="1"/>
      <c r="T19" s="1"/>
      <c r="U19" s="1"/>
      <c r="V19" s="1"/>
      <c r="W19" s="1"/>
      <c r="X19" s="14"/>
      <c r="Y19" s="1" t="s">
        <v>413</v>
      </c>
      <c r="Z19" s="1"/>
      <c r="AA19" s="1" t="s">
        <v>123</v>
      </c>
      <c r="AB19" s="1"/>
    </row>
    <row r="20" customFormat="false" ht="15" hidden="true" customHeight="false" outlineLevel="0" collapsed="false">
      <c r="A20" s="0" t="n">
        <f aca="false">IF(AND(B20=B19,C20=C19,D20=D19,AA20=AA19), A19,A19+1)</f>
        <v>11</v>
      </c>
      <c r="B20" s="61" t="n">
        <v>42754</v>
      </c>
      <c r="C20" s="1" t="s">
        <v>62</v>
      </c>
      <c r="D20" s="1" t="s">
        <v>63</v>
      </c>
      <c r="E20" s="1"/>
      <c r="F20" s="1" t="s">
        <v>115</v>
      </c>
      <c r="G20" s="1" t="n">
        <v>4</v>
      </c>
      <c r="H20" s="1"/>
      <c r="I20" s="1" t="n">
        <v>4</v>
      </c>
      <c r="J20" s="1"/>
      <c r="K20" s="1"/>
      <c r="L20" s="1" t="n">
        <v>6</v>
      </c>
      <c r="M20" s="1"/>
      <c r="N20" s="1"/>
      <c r="O20" s="1"/>
      <c r="P20" s="1"/>
      <c r="Q20" s="1" t="n">
        <v>6</v>
      </c>
      <c r="R20" s="1"/>
      <c r="S20" s="1"/>
      <c r="T20" s="1"/>
      <c r="U20" s="1"/>
      <c r="V20" s="1"/>
      <c r="W20" s="1"/>
      <c r="X20" s="14"/>
      <c r="Y20" s="1" t="s">
        <v>413</v>
      </c>
      <c r="Z20" s="1"/>
      <c r="AA20" s="1" t="s">
        <v>123</v>
      </c>
      <c r="AB20" s="1"/>
    </row>
    <row r="21" customFormat="false" ht="15" hidden="true" customHeight="false" outlineLevel="0" collapsed="false">
      <c r="A21" s="0" t="n">
        <f aca="false">IF(AND(B21=B20,C21=C20,D21=D20,AA21=AA20), A20,A20+1)</f>
        <v>11</v>
      </c>
      <c r="B21" s="61" t="n">
        <v>42754</v>
      </c>
      <c r="C21" s="1" t="s">
        <v>62</v>
      </c>
      <c r="D21" s="1" t="s">
        <v>63</v>
      </c>
      <c r="E21" s="1"/>
      <c r="F21" s="1" t="s">
        <v>410</v>
      </c>
      <c r="G21" s="1"/>
      <c r="H21" s="1"/>
      <c r="I21" s="1"/>
      <c r="J21" s="1"/>
      <c r="K21" s="1"/>
      <c r="L21" s="1"/>
      <c r="M21" s="1"/>
      <c r="N21" s="1"/>
      <c r="O21" s="1"/>
      <c r="P21" s="1"/>
      <c r="Q21" s="1"/>
      <c r="R21" s="1"/>
      <c r="S21" s="1"/>
      <c r="T21" s="1"/>
      <c r="U21" s="1" t="n">
        <v>2</v>
      </c>
      <c r="V21" s="1"/>
      <c r="W21" s="1"/>
      <c r="X21" s="14"/>
      <c r="Y21" s="1" t="s">
        <v>413</v>
      </c>
      <c r="Z21" s="1"/>
      <c r="AA21" s="1" t="s">
        <v>123</v>
      </c>
      <c r="AB21" s="1"/>
    </row>
    <row r="22" customFormat="false" ht="15" hidden="true" customHeight="false" outlineLevel="0" collapsed="false">
      <c r="A22" s="0" t="n">
        <f aca="false">IF(AND(B22=B21,C22=C21,D22=D21,AA22=AA21), A21,A21+1)</f>
        <v>12</v>
      </c>
      <c r="B22" s="61" t="n">
        <v>42754</v>
      </c>
      <c r="C22" s="1" t="s">
        <v>67</v>
      </c>
      <c r="D22" s="1" t="s">
        <v>69</v>
      </c>
      <c r="E22" s="1"/>
      <c r="F22" s="1" t="s">
        <v>97</v>
      </c>
      <c r="G22" s="1" t="n">
        <v>111</v>
      </c>
      <c r="H22" s="1" t="n">
        <v>75</v>
      </c>
      <c r="I22" s="1" t="n">
        <v>36</v>
      </c>
      <c r="J22" s="1"/>
      <c r="K22" s="1"/>
      <c r="L22" s="1" t="n">
        <v>33</v>
      </c>
      <c r="M22" s="1"/>
      <c r="N22" s="1"/>
      <c r="O22" s="1"/>
      <c r="P22" s="1"/>
      <c r="Q22" s="1"/>
      <c r="R22" s="1"/>
      <c r="S22" s="1"/>
      <c r="T22" s="1"/>
      <c r="U22" s="1"/>
      <c r="V22" s="1"/>
      <c r="W22" s="1"/>
      <c r="X22" s="14" t="n">
        <v>151041.38</v>
      </c>
      <c r="Y22" s="1" t="s">
        <v>414</v>
      </c>
      <c r="Z22" s="1"/>
      <c r="AA22" s="1" t="s">
        <v>123</v>
      </c>
      <c r="AB22" s="1"/>
    </row>
    <row r="23" customFormat="false" ht="15" hidden="true" customHeight="false" outlineLevel="0" collapsed="false">
      <c r="A23" s="0" t="n">
        <f aca="false">IF(AND(B23=B22,C23=C22,D23=D22,AA23=AA22), A22,A22+1)</f>
        <v>12</v>
      </c>
      <c r="B23" s="61" t="n">
        <v>42754</v>
      </c>
      <c r="C23" s="1" t="s">
        <v>67</v>
      </c>
      <c r="D23" s="1" t="s">
        <v>69</v>
      </c>
      <c r="E23" s="1"/>
      <c r="F23" s="1" t="s">
        <v>115</v>
      </c>
      <c r="G23" s="1" t="n">
        <v>12</v>
      </c>
      <c r="H23" s="1" t="n">
        <v>12</v>
      </c>
      <c r="I23" s="1" t="n">
        <v>0</v>
      </c>
      <c r="J23" s="1"/>
      <c r="K23" s="1"/>
      <c r="L23" s="1" t="n">
        <v>30</v>
      </c>
      <c r="M23" s="1"/>
      <c r="N23" s="1"/>
      <c r="O23" s="1"/>
      <c r="P23" s="1" t="n">
        <v>30</v>
      </c>
      <c r="Q23" s="1" t="n">
        <v>0</v>
      </c>
      <c r="R23" s="1"/>
      <c r="S23" s="1"/>
      <c r="T23" s="1"/>
      <c r="U23" s="1"/>
      <c r="V23" s="1"/>
      <c r="W23" s="1"/>
      <c r="X23" s="14"/>
      <c r="Y23" s="1" t="s">
        <v>414</v>
      </c>
      <c r="Z23" s="1"/>
      <c r="AA23" s="1" t="s">
        <v>123</v>
      </c>
      <c r="AB23" s="1"/>
    </row>
    <row r="24" customFormat="false" ht="15" hidden="false" customHeight="false" outlineLevel="0" collapsed="false">
      <c r="A24" s="0" t="n">
        <f aca="false">IF(AND(B24=B23,C24=C23,D24=D23,AA24=AA23), A23,A23+1)</f>
        <v>13</v>
      </c>
      <c r="B24" s="68" t="n">
        <v>42754</v>
      </c>
      <c r="C24" s="0" t="s">
        <v>67</v>
      </c>
      <c r="F24" s="0" t="s">
        <v>96</v>
      </c>
      <c r="G24" s="0" t="n">
        <v>18</v>
      </c>
      <c r="H24" s="0" t="n">
        <v>18</v>
      </c>
      <c r="X24" s="4" t="n">
        <v>151041.38</v>
      </c>
      <c r="Y24" s="1" t="s">
        <v>415</v>
      </c>
      <c r="AA24" s="0" t="s">
        <v>124</v>
      </c>
    </row>
    <row r="25" customFormat="false" ht="15" hidden="false" customHeight="false" outlineLevel="0" collapsed="false">
      <c r="A25" s="0" t="n">
        <f aca="false">IF(AND(B25=B24,C25=C24,D25=D24,AA25=AA24), A24,A24+1)</f>
        <v>14</v>
      </c>
      <c r="B25" s="68" t="n">
        <v>42758</v>
      </c>
      <c r="C25" s="0" t="s">
        <v>49</v>
      </c>
      <c r="F25" s="0" t="s">
        <v>97</v>
      </c>
      <c r="G25" s="0" t="n">
        <v>25</v>
      </c>
      <c r="H25" s="0" t="n">
        <v>25</v>
      </c>
      <c r="X25" s="4" t="n">
        <v>332839.3</v>
      </c>
      <c r="Y25" s="1" t="s">
        <v>416</v>
      </c>
      <c r="AA25" s="0" t="s">
        <v>124</v>
      </c>
    </row>
    <row r="26" customFormat="false" ht="15" hidden="false" customHeight="false" outlineLevel="0" collapsed="false">
      <c r="A26" s="0" t="n">
        <f aca="false">IF(AND(B26=B25,C26=C25,D26=D25,AA26=AA25), A25,A25+1)</f>
        <v>15</v>
      </c>
      <c r="B26" s="68" t="n">
        <v>42758</v>
      </c>
      <c r="C26" s="0" t="s">
        <v>67</v>
      </c>
      <c r="F26" s="0" t="s">
        <v>96</v>
      </c>
      <c r="G26" s="0" t="n">
        <v>10</v>
      </c>
      <c r="H26" s="0" t="n">
        <v>10</v>
      </c>
      <c r="X26" s="4" t="n">
        <v>40595.94</v>
      </c>
      <c r="Y26" s="1" t="s">
        <v>417</v>
      </c>
      <c r="AA26" s="0" t="s">
        <v>124</v>
      </c>
    </row>
    <row r="27" customFormat="false" ht="15" hidden="true" customHeight="false" outlineLevel="0" collapsed="false">
      <c r="A27" s="0" t="n">
        <f aca="false">IF(AND(B27=B26,C27=C26,D27=D26,AA27=AA26), A26,A26+1)</f>
        <v>16</v>
      </c>
      <c r="B27" s="61" t="n">
        <v>42760</v>
      </c>
      <c r="C27" s="1" t="s">
        <v>69</v>
      </c>
      <c r="D27" s="1"/>
      <c r="E27" s="1"/>
      <c r="F27" s="1" t="s">
        <v>87</v>
      </c>
      <c r="G27" s="1" t="n">
        <v>6</v>
      </c>
      <c r="H27" s="1" t="n">
        <v>6</v>
      </c>
      <c r="I27" s="1"/>
      <c r="J27" s="1"/>
      <c r="K27" s="1"/>
      <c r="L27" s="1" t="n">
        <v>23</v>
      </c>
      <c r="M27" s="1"/>
      <c r="N27" s="1"/>
      <c r="O27" s="1"/>
      <c r="P27" s="1"/>
      <c r="Q27" s="1"/>
      <c r="R27" s="1"/>
      <c r="S27" s="1"/>
      <c r="T27" s="1"/>
      <c r="U27" s="1"/>
      <c r="V27" s="1"/>
      <c r="W27" s="1"/>
      <c r="X27" s="14" t="n">
        <v>117481.36</v>
      </c>
      <c r="Y27" s="1" t="s">
        <v>418</v>
      </c>
      <c r="Z27" s="1"/>
      <c r="AA27" s="1" t="s">
        <v>123</v>
      </c>
      <c r="AB27" s="1"/>
    </row>
    <row r="28" customFormat="false" ht="15" hidden="true" customHeight="false" outlineLevel="0" collapsed="false">
      <c r="A28" s="0" t="n">
        <f aca="false">IF(AND(B28=B27,C28=C27,D28=D27,AA28=AA27), A27,A27+1)</f>
        <v>16</v>
      </c>
      <c r="B28" s="61" t="n">
        <v>42760</v>
      </c>
      <c r="C28" s="1" t="s">
        <v>69</v>
      </c>
      <c r="D28" s="1"/>
      <c r="E28" s="1"/>
      <c r="F28" s="1" t="s">
        <v>95</v>
      </c>
      <c r="G28" s="1" t="n">
        <v>4</v>
      </c>
      <c r="H28" s="1" t="n">
        <v>4</v>
      </c>
      <c r="I28" s="1"/>
      <c r="J28" s="1"/>
      <c r="K28" s="1"/>
      <c r="L28" s="1" t="n">
        <v>10</v>
      </c>
      <c r="M28" s="1"/>
      <c r="N28" s="1"/>
      <c r="O28" s="1"/>
      <c r="P28" s="1"/>
      <c r="Q28" s="1"/>
      <c r="R28" s="1"/>
      <c r="S28" s="1"/>
      <c r="T28" s="1"/>
      <c r="U28" s="1"/>
      <c r="V28" s="1"/>
      <c r="W28" s="1"/>
      <c r="X28" s="14"/>
      <c r="Y28" s="1" t="s">
        <v>418</v>
      </c>
      <c r="Z28" s="1"/>
      <c r="AA28" s="1" t="s">
        <v>123</v>
      </c>
      <c r="AB28" s="1"/>
    </row>
    <row r="29" customFormat="false" ht="15" hidden="true" customHeight="false" outlineLevel="0" collapsed="false">
      <c r="A29" s="0" t="n">
        <f aca="false">IF(AND(B29=B28,C29=C28,D29=D28,AA29=AA28), A28,A28+1)</f>
        <v>16</v>
      </c>
      <c r="B29" s="61" t="n">
        <v>42760</v>
      </c>
      <c r="C29" s="1" t="s">
        <v>69</v>
      </c>
      <c r="D29" s="1"/>
      <c r="E29" s="1"/>
      <c r="F29" s="1" t="s">
        <v>97</v>
      </c>
      <c r="G29" s="1" t="n">
        <v>63</v>
      </c>
      <c r="H29" s="1" t="n">
        <v>63</v>
      </c>
      <c r="I29" s="1"/>
      <c r="J29" s="1"/>
      <c r="K29" s="1"/>
      <c r="L29" s="1" t="n">
        <v>24</v>
      </c>
      <c r="M29" s="1"/>
      <c r="N29" s="1"/>
      <c r="O29" s="1"/>
      <c r="P29" s="1"/>
      <c r="Q29" s="1"/>
      <c r="R29" s="1"/>
      <c r="S29" s="1"/>
      <c r="T29" s="1"/>
      <c r="U29" s="1"/>
      <c r="V29" s="1"/>
      <c r="W29" s="1"/>
      <c r="X29" s="14"/>
      <c r="Y29" s="1" t="s">
        <v>418</v>
      </c>
      <c r="Z29" s="1"/>
      <c r="AA29" s="1" t="s">
        <v>123</v>
      </c>
      <c r="AB29" s="1"/>
    </row>
    <row r="30" customFormat="false" ht="15" hidden="true" customHeight="false" outlineLevel="0" collapsed="false">
      <c r="A30" s="0" t="n">
        <f aca="false">IF(AND(B30=B29,C30=C29,D30=D29,AA30=AA29), A29,A29+1)</f>
        <v>16</v>
      </c>
      <c r="B30" s="61" t="n">
        <v>42760</v>
      </c>
      <c r="C30" s="1" t="s">
        <v>69</v>
      </c>
      <c r="D30" s="1"/>
      <c r="E30" s="1"/>
      <c r="F30" s="1" t="s">
        <v>99</v>
      </c>
      <c r="G30" s="1" t="n">
        <v>5</v>
      </c>
      <c r="H30" s="1" t="n">
        <v>5</v>
      </c>
      <c r="I30" s="1"/>
      <c r="J30" s="1"/>
      <c r="K30" s="1"/>
      <c r="L30" s="1" t="n">
        <v>6</v>
      </c>
      <c r="M30" s="1"/>
      <c r="N30" s="1"/>
      <c r="O30" s="1"/>
      <c r="P30" s="1"/>
      <c r="Q30" s="1"/>
      <c r="R30" s="1"/>
      <c r="S30" s="1"/>
      <c r="T30" s="1"/>
      <c r="U30" s="1"/>
      <c r="V30" s="1"/>
      <c r="W30" s="1"/>
      <c r="X30" s="14"/>
      <c r="Y30" s="1" t="s">
        <v>418</v>
      </c>
      <c r="Z30" s="1"/>
      <c r="AA30" s="1" t="s">
        <v>123</v>
      </c>
      <c r="AB30" s="1"/>
    </row>
    <row r="31" customFormat="false" ht="15" hidden="true" customHeight="false" outlineLevel="0" collapsed="false">
      <c r="A31" s="0" t="n">
        <f aca="false">IF(AND(B31=B30,C31=C30,D31=D30,AA31=AA30), A30,A30+1)</f>
        <v>16</v>
      </c>
      <c r="B31" s="61" t="n">
        <v>42760</v>
      </c>
      <c r="C31" s="1" t="s">
        <v>69</v>
      </c>
      <c r="D31" s="1"/>
      <c r="E31" s="1"/>
      <c r="F31" s="1" t="s">
        <v>410</v>
      </c>
      <c r="G31" s="1"/>
      <c r="H31" s="1"/>
      <c r="I31" s="1"/>
      <c r="J31" s="1"/>
      <c r="K31" s="1"/>
      <c r="L31" s="1"/>
      <c r="M31" s="1"/>
      <c r="N31" s="1"/>
      <c r="O31" s="1"/>
      <c r="P31" s="1"/>
      <c r="Q31" s="1"/>
      <c r="R31" s="1"/>
      <c r="S31" s="1"/>
      <c r="T31" s="1"/>
      <c r="U31" s="1" t="n">
        <v>2</v>
      </c>
      <c r="V31" s="1"/>
      <c r="W31" s="1"/>
      <c r="X31" s="14"/>
      <c r="Y31" s="1" t="s">
        <v>418</v>
      </c>
      <c r="Z31" s="1"/>
      <c r="AA31" s="1" t="s">
        <v>123</v>
      </c>
      <c r="AB31" s="1"/>
    </row>
    <row r="32" customFormat="false" ht="15" hidden="true" customHeight="false" outlineLevel="0" collapsed="false">
      <c r="A32" s="0" t="n">
        <f aca="false">IF(AND(B32=B31,C32=C31,D32=D31,AA32=AA31), A31,A31+1)</f>
        <v>17</v>
      </c>
      <c r="B32" s="61" t="n">
        <v>42761</v>
      </c>
      <c r="C32" s="1" t="s">
        <v>50</v>
      </c>
      <c r="D32" s="1"/>
      <c r="E32" s="1"/>
      <c r="F32" s="1" t="s">
        <v>98</v>
      </c>
      <c r="G32" s="1" t="n">
        <v>4</v>
      </c>
      <c r="H32" s="1" t="n">
        <v>4</v>
      </c>
      <c r="I32" s="1"/>
      <c r="J32" s="1"/>
      <c r="K32" s="1"/>
      <c r="L32" s="1" t="n">
        <v>24</v>
      </c>
      <c r="M32" s="1"/>
      <c r="N32" s="1"/>
      <c r="O32" s="1"/>
      <c r="P32" s="1"/>
      <c r="Q32" s="1"/>
      <c r="R32" s="1"/>
      <c r="S32" s="1"/>
      <c r="T32" s="1"/>
      <c r="U32" s="1"/>
      <c r="V32" s="1"/>
      <c r="W32" s="1"/>
      <c r="X32" s="14" t="n">
        <v>339530.76</v>
      </c>
      <c r="Y32" s="1" t="s">
        <v>419</v>
      </c>
      <c r="Z32" s="1"/>
      <c r="AA32" s="1" t="s">
        <v>123</v>
      </c>
      <c r="AB32" s="1"/>
    </row>
    <row r="33" customFormat="false" ht="15" hidden="true" customHeight="false" outlineLevel="0" collapsed="false">
      <c r="A33" s="0" t="n">
        <f aca="false">IF(AND(B33=B32,C33=C32,D33=D32,AA33=AA32), A32,A32+1)</f>
        <v>17</v>
      </c>
      <c r="B33" s="61" t="n">
        <v>42761</v>
      </c>
      <c r="C33" s="1" t="s">
        <v>50</v>
      </c>
      <c r="D33" s="1"/>
      <c r="E33" s="1"/>
      <c r="F33" s="1" t="s">
        <v>88</v>
      </c>
      <c r="G33" s="1" t="n">
        <v>5</v>
      </c>
      <c r="H33" s="1" t="n">
        <v>5</v>
      </c>
      <c r="I33" s="1"/>
      <c r="J33" s="1"/>
      <c r="K33" s="1"/>
      <c r="L33" s="1" t="n">
        <v>19</v>
      </c>
      <c r="M33" s="1"/>
      <c r="N33" s="1"/>
      <c r="O33" s="1"/>
      <c r="P33" s="1"/>
      <c r="Q33" s="1"/>
      <c r="R33" s="1"/>
      <c r="S33" s="1"/>
      <c r="T33" s="1"/>
      <c r="U33" s="1"/>
      <c r="V33" s="1"/>
      <c r="W33" s="1"/>
      <c r="X33" s="14"/>
      <c r="Y33" s="1" t="s">
        <v>419</v>
      </c>
      <c r="Z33" s="1"/>
      <c r="AA33" s="1" t="s">
        <v>123</v>
      </c>
      <c r="AB33" s="1"/>
    </row>
    <row r="34" customFormat="false" ht="15" hidden="true" customHeight="false" outlineLevel="0" collapsed="false">
      <c r="A34" s="0" t="n">
        <f aca="false">IF(AND(B34=B33,C34=C33,D34=D33,AA34=AA33), A33,A33+1)</f>
        <v>17</v>
      </c>
      <c r="B34" s="61" t="n">
        <v>42761</v>
      </c>
      <c r="C34" s="1" t="s">
        <v>50</v>
      </c>
      <c r="D34" s="1"/>
      <c r="E34" s="1"/>
      <c r="F34" s="1" t="s">
        <v>95</v>
      </c>
      <c r="G34" s="1" t="n">
        <v>0</v>
      </c>
      <c r="H34" s="1" t="n">
        <v>0</v>
      </c>
      <c r="I34" s="1"/>
      <c r="J34" s="1"/>
      <c r="K34" s="1"/>
      <c r="L34" s="1" t="n">
        <v>8</v>
      </c>
      <c r="M34" s="1"/>
      <c r="N34" s="1"/>
      <c r="O34" s="1"/>
      <c r="P34" s="1"/>
      <c r="Q34" s="1"/>
      <c r="R34" s="1"/>
      <c r="S34" s="1"/>
      <c r="T34" s="1"/>
      <c r="U34" s="1"/>
      <c r="V34" s="1"/>
      <c r="W34" s="1"/>
      <c r="X34" s="14"/>
      <c r="Y34" s="1" t="s">
        <v>419</v>
      </c>
      <c r="Z34" s="1"/>
      <c r="AA34" s="1" t="s">
        <v>123</v>
      </c>
      <c r="AB34" s="1"/>
    </row>
    <row r="35" customFormat="false" ht="15" hidden="true" customHeight="false" outlineLevel="0" collapsed="false">
      <c r="A35" s="0" t="n">
        <f aca="false">IF(AND(B35=B34,C35=C34,D35=D34,AA35=AA34), A34,A34+1)</f>
        <v>17</v>
      </c>
      <c r="B35" s="61" t="n">
        <v>42761</v>
      </c>
      <c r="C35" s="1" t="s">
        <v>50</v>
      </c>
      <c r="D35" s="1"/>
      <c r="E35" s="1"/>
      <c r="F35" s="1" t="s">
        <v>96</v>
      </c>
      <c r="G35" s="1" t="n">
        <v>0</v>
      </c>
      <c r="H35" s="1" t="n">
        <v>0</v>
      </c>
      <c r="I35" s="1"/>
      <c r="J35" s="1"/>
      <c r="K35" s="1"/>
      <c r="L35" s="1" t="n">
        <v>8</v>
      </c>
      <c r="M35" s="1"/>
      <c r="N35" s="1"/>
      <c r="O35" s="1"/>
      <c r="P35" s="1"/>
      <c r="Q35" s="1"/>
      <c r="R35" s="1"/>
      <c r="S35" s="1"/>
      <c r="T35" s="1"/>
      <c r="U35" s="1"/>
      <c r="V35" s="1"/>
      <c r="W35" s="1"/>
      <c r="X35" s="14"/>
      <c r="Y35" s="1" t="s">
        <v>419</v>
      </c>
      <c r="Z35" s="1"/>
      <c r="AA35" s="1" t="s">
        <v>123</v>
      </c>
      <c r="AB35" s="1"/>
    </row>
    <row r="36" customFormat="false" ht="15" hidden="true" customHeight="false" outlineLevel="0" collapsed="false">
      <c r="A36" s="0" t="n">
        <f aca="false">IF(AND(B36=B35,C36=C35,D36=D35,AA36=AA35), A35,A35+1)</f>
        <v>17</v>
      </c>
      <c r="B36" s="61" t="n">
        <v>42761</v>
      </c>
      <c r="C36" s="1" t="s">
        <v>50</v>
      </c>
      <c r="D36" s="1"/>
      <c r="E36" s="1"/>
      <c r="F36" s="1" t="s">
        <v>97</v>
      </c>
      <c r="G36" s="1" t="n">
        <v>7</v>
      </c>
      <c r="H36" s="1" t="n">
        <v>7</v>
      </c>
      <c r="I36" s="1"/>
      <c r="J36" s="1"/>
      <c r="K36" s="1"/>
      <c r="L36" s="1" t="n">
        <v>50</v>
      </c>
      <c r="M36" s="1"/>
      <c r="N36" s="1"/>
      <c r="O36" s="1"/>
      <c r="P36" s="1"/>
      <c r="Q36" s="1"/>
      <c r="R36" s="1"/>
      <c r="S36" s="1"/>
      <c r="T36" s="1"/>
      <c r="U36" s="1"/>
      <c r="V36" s="1"/>
      <c r="W36" s="1"/>
      <c r="X36" s="14"/>
      <c r="Y36" s="1" t="s">
        <v>419</v>
      </c>
      <c r="Z36" s="1"/>
      <c r="AA36" s="1" t="s">
        <v>123</v>
      </c>
      <c r="AB36" s="1"/>
    </row>
    <row r="37" customFormat="false" ht="15" hidden="true" customHeight="false" outlineLevel="0" collapsed="false">
      <c r="A37" s="0" t="n">
        <f aca="false">IF(AND(B37=B36,C37=C36,D37=D36,AA37=AA36), A36,A36+1)</f>
        <v>17</v>
      </c>
      <c r="B37" s="61" t="n">
        <v>42761</v>
      </c>
      <c r="C37" s="1" t="s">
        <v>50</v>
      </c>
      <c r="D37" s="1"/>
      <c r="E37" s="1"/>
      <c r="F37" s="1" t="s">
        <v>99</v>
      </c>
      <c r="G37" s="1" t="n">
        <v>4</v>
      </c>
      <c r="H37" s="1" t="n">
        <v>4</v>
      </c>
      <c r="I37" s="1"/>
      <c r="J37" s="1"/>
      <c r="K37" s="1"/>
      <c r="L37" s="1" t="n">
        <v>11</v>
      </c>
      <c r="M37" s="1"/>
      <c r="N37" s="1"/>
      <c r="O37" s="1"/>
      <c r="P37" s="1"/>
      <c r="Q37" s="1"/>
      <c r="R37" s="1"/>
      <c r="S37" s="1"/>
      <c r="T37" s="1"/>
      <c r="U37" s="1"/>
      <c r="V37" s="1"/>
      <c r="W37" s="1"/>
      <c r="X37" s="14"/>
      <c r="Y37" s="1" t="s">
        <v>419</v>
      </c>
      <c r="Z37" s="1"/>
      <c r="AA37" s="1" t="s">
        <v>123</v>
      </c>
      <c r="AB37" s="1"/>
    </row>
    <row r="38" customFormat="false" ht="15" hidden="true" customHeight="false" outlineLevel="0" collapsed="false">
      <c r="A38" s="0" t="n">
        <f aca="false">IF(AND(B38=B37,C38=C37,D38=D37,AA38=AA37), A37,A37+1)</f>
        <v>17</v>
      </c>
      <c r="B38" s="61" t="n">
        <v>42761</v>
      </c>
      <c r="C38" s="1" t="s">
        <v>50</v>
      </c>
      <c r="D38" s="1"/>
      <c r="E38" s="1"/>
      <c r="F38" s="1" t="s">
        <v>108</v>
      </c>
      <c r="G38" s="1" t="n">
        <v>0</v>
      </c>
      <c r="H38" s="1" t="n">
        <v>0</v>
      </c>
      <c r="I38" s="1"/>
      <c r="J38" s="1"/>
      <c r="K38" s="1"/>
      <c r="L38" s="1" t="n">
        <v>1</v>
      </c>
      <c r="M38" s="1"/>
      <c r="N38" s="1"/>
      <c r="O38" s="1"/>
      <c r="P38" s="1"/>
      <c r="Q38" s="1"/>
      <c r="R38" s="1"/>
      <c r="S38" s="1"/>
      <c r="T38" s="1"/>
      <c r="U38" s="1"/>
      <c r="V38" s="1"/>
      <c r="W38" s="1"/>
      <c r="X38" s="14"/>
      <c r="Y38" s="1" t="s">
        <v>419</v>
      </c>
      <c r="Z38" s="1"/>
      <c r="AA38" s="1" t="s">
        <v>123</v>
      </c>
      <c r="AB38" s="1"/>
    </row>
    <row r="39" customFormat="false" ht="15" hidden="true" customHeight="false" outlineLevel="0" collapsed="false">
      <c r="A39" s="0" t="n">
        <f aca="false">IF(AND(B39=B38,C39=C38,D39=D38,AA39=AA38), A38,A38+1)</f>
        <v>17</v>
      </c>
      <c r="B39" s="61" t="n">
        <v>42761</v>
      </c>
      <c r="C39" s="1" t="s">
        <v>50</v>
      </c>
      <c r="D39" s="1"/>
      <c r="E39" s="1"/>
      <c r="F39" s="1" t="s">
        <v>248</v>
      </c>
      <c r="G39" s="1"/>
      <c r="H39" s="1"/>
      <c r="I39" s="1"/>
      <c r="J39" s="1"/>
      <c r="K39" s="1" t="n">
        <v>1</v>
      </c>
      <c r="L39" s="1"/>
      <c r="M39" s="1"/>
      <c r="N39" s="1"/>
      <c r="O39" s="1"/>
      <c r="P39" s="1"/>
      <c r="Q39" s="1"/>
      <c r="R39" s="1"/>
      <c r="S39" s="1"/>
      <c r="T39" s="1"/>
      <c r="U39" s="1"/>
      <c r="V39" s="1"/>
      <c r="W39" s="1"/>
      <c r="X39" s="14"/>
      <c r="Y39" s="1" t="s">
        <v>419</v>
      </c>
      <c r="Z39" s="1"/>
      <c r="AA39" s="1" t="s">
        <v>123</v>
      </c>
      <c r="AB39" s="1"/>
    </row>
    <row r="40" customFormat="false" ht="15" hidden="true" customHeight="false" outlineLevel="0" collapsed="false">
      <c r="A40" s="0" t="n">
        <f aca="false">IF(AND(B40=B39,C40=C39,D40=D39,AA40=AA39), A39,A39+1)</f>
        <v>17</v>
      </c>
      <c r="B40" s="61" t="n">
        <v>42761</v>
      </c>
      <c r="C40" s="1" t="s">
        <v>50</v>
      </c>
      <c r="D40" s="1"/>
      <c r="E40" s="1"/>
      <c r="F40" s="1" t="s">
        <v>410</v>
      </c>
      <c r="G40" s="1"/>
      <c r="H40" s="1"/>
      <c r="I40" s="1"/>
      <c r="J40" s="1"/>
      <c r="K40" s="1"/>
      <c r="L40" s="1"/>
      <c r="M40" s="1"/>
      <c r="N40" s="1"/>
      <c r="O40" s="1"/>
      <c r="P40" s="1"/>
      <c r="Q40" s="1"/>
      <c r="R40" s="1"/>
      <c r="S40" s="1"/>
      <c r="T40" s="1"/>
      <c r="U40" s="1" t="n">
        <v>1</v>
      </c>
      <c r="V40" s="1"/>
      <c r="W40" s="1"/>
      <c r="X40" s="14"/>
      <c r="Y40" s="1" t="s">
        <v>419</v>
      </c>
      <c r="Z40" s="1"/>
      <c r="AA40" s="1" t="s">
        <v>123</v>
      </c>
      <c r="AB40" s="1"/>
    </row>
    <row r="41" customFormat="false" ht="15" hidden="true" customHeight="false" outlineLevel="0" collapsed="false">
      <c r="A41" s="0" t="n">
        <f aca="false">IF(AND(B41=B40,C41=C40,D41=D40,AA41=AA40), A40,A40+1)</f>
        <v>18</v>
      </c>
      <c r="B41" s="61" t="n">
        <v>42761</v>
      </c>
      <c r="C41" s="1" t="s">
        <v>53</v>
      </c>
      <c r="D41" s="1"/>
      <c r="E41" s="1"/>
      <c r="F41" s="1" t="s">
        <v>102</v>
      </c>
      <c r="G41" s="1" t="n">
        <v>37</v>
      </c>
      <c r="H41" s="1" t="n">
        <v>37</v>
      </c>
      <c r="I41" s="1"/>
      <c r="J41" s="1"/>
      <c r="K41" s="1"/>
      <c r="L41" s="1" t="n">
        <v>103</v>
      </c>
      <c r="M41" s="1"/>
      <c r="N41" s="1"/>
      <c r="O41" s="1"/>
      <c r="P41" s="1"/>
      <c r="Q41" s="1"/>
      <c r="R41" s="1"/>
      <c r="S41" s="1"/>
      <c r="T41" s="1"/>
      <c r="U41" s="1"/>
      <c r="V41" s="1"/>
      <c r="W41" s="1"/>
      <c r="X41" s="14" t="n">
        <v>256278.93</v>
      </c>
      <c r="Y41" s="1" t="s">
        <v>420</v>
      </c>
      <c r="Z41" s="1"/>
      <c r="AA41" s="1" t="s">
        <v>123</v>
      </c>
      <c r="AB41" s="1"/>
    </row>
    <row r="42" customFormat="false" ht="15" hidden="true" customHeight="false" outlineLevel="0" collapsed="false">
      <c r="A42" s="0" t="n">
        <f aca="false">IF(AND(B42=B41,C42=C41,D42=D41,AA42=AA41), A41,A41+1)</f>
        <v>18</v>
      </c>
      <c r="B42" s="61" t="n">
        <v>42761</v>
      </c>
      <c r="C42" s="1" t="s">
        <v>53</v>
      </c>
      <c r="D42" s="1"/>
      <c r="E42" s="1"/>
      <c r="F42" s="1" t="s">
        <v>87</v>
      </c>
      <c r="G42" s="1" t="n">
        <v>0</v>
      </c>
      <c r="H42" s="1" t="n">
        <v>0</v>
      </c>
      <c r="I42" s="1"/>
      <c r="J42" s="1"/>
      <c r="K42" s="1"/>
      <c r="L42" s="1" t="n">
        <v>0</v>
      </c>
      <c r="M42" s="1"/>
      <c r="N42" s="1"/>
      <c r="O42" s="1"/>
      <c r="P42" s="1"/>
      <c r="Q42" s="1"/>
      <c r="R42" s="1"/>
      <c r="S42" s="1"/>
      <c r="T42" s="1"/>
      <c r="U42" s="1"/>
      <c r="V42" s="1"/>
      <c r="W42" s="1"/>
      <c r="X42" s="14"/>
      <c r="Y42" s="1" t="s">
        <v>420</v>
      </c>
      <c r="Z42" s="1"/>
      <c r="AA42" s="1" t="s">
        <v>123</v>
      </c>
      <c r="AB42" s="1"/>
    </row>
    <row r="43" customFormat="false" ht="15" hidden="true" customHeight="false" outlineLevel="0" collapsed="false">
      <c r="A43" s="0" t="n">
        <f aca="false">IF(AND(B43=B42,C43=C42,D43=D42,AA43=AA42), A42,A42+1)</f>
        <v>18</v>
      </c>
      <c r="B43" s="61" t="n">
        <v>42761</v>
      </c>
      <c r="C43" s="1" t="s">
        <v>53</v>
      </c>
      <c r="D43" s="1"/>
      <c r="E43" s="1"/>
      <c r="F43" s="1" t="s">
        <v>97</v>
      </c>
      <c r="G43" s="1" t="n">
        <v>1</v>
      </c>
      <c r="H43" s="1" t="n">
        <v>1</v>
      </c>
      <c r="I43" s="1"/>
      <c r="J43" s="1"/>
      <c r="K43" s="1"/>
      <c r="L43" s="1" t="n">
        <v>8</v>
      </c>
      <c r="M43" s="1"/>
      <c r="N43" s="1"/>
      <c r="O43" s="1"/>
      <c r="P43" s="1"/>
      <c r="Q43" s="1"/>
      <c r="R43" s="1"/>
      <c r="S43" s="1"/>
      <c r="T43" s="1"/>
      <c r="U43" s="1"/>
      <c r="V43" s="1"/>
      <c r="W43" s="1"/>
      <c r="X43" s="14"/>
      <c r="Y43" s="1" t="s">
        <v>420</v>
      </c>
      <c r="Z43" s="1"/>
      <c r="AA43" s="1" t="s">
        <v>123</v>
      </c>
      <c r="AB43" s="1"/>
    </row>
    <row r="44" customFormat="false" ht="15" hidden="true" customHeight="false" outlineLevel="0" collapsed="false">
      <c r="A44" s="0" t="n">
        <f aca="false">IF(AND(B44=B43,C44=C43,D44=D43,AA44=AA43), A43,A43+1)</f>
        <v>18</v>
      </c>
      <c r="B44" s="61" t="n">
        <v>42761</v>
      </c>
      <c r="C44" s="1" t="s">
        <v>53</v>
      </c>
      <c r="D44" s="1"/>
      <c r="E44" s="1"/>
      <c r="F44" s="1" t="s">
        <v>109</v>
      </c>
      <c r="G44" s="1" t="n">
        <v>1</v>
      </c>
      <c r="H44" s="1" t="n">
        <v>1</v>
      </c>
      <c r="I44" s="1"/>
      <c r="J44" s="1"/>
      <c r="K44" s="1"/>
      <c r="L44" s="1" t="n">
        <v>4</v>
      </c>
      <c r="M44" s="1"/>
      <c r="N44" s="1"/>
      <c r="O44" s="1"/>
      <c r="P44" s="1"/>
      <c r="Q44" s="1"/>
      <c r="R44" s="1"/>
      <c r="S44" s="1"/>
      <c r="T44" s="1"/>
      <c r="U44" s="1"/>
      <c r="V44" s="1"/>
      <c r="W44" s="1"/>
      <c r="X44" s="14"/>
      <c r="Y44" s="1" t="s">
        <v>420</v>
      </c>
      <c r="Z44" s="1"/>
      <c r="AA44" s="1" t="s">
        <v>123</v>
      </c>
      <c r="AB44" s="1"/>
    </row>
    <row r="45" customFormat="false" ht="15" hidden="true" customHeight="false" outlineLevel="0" collapsed="false">
      <c r="A45" s="0" t="n">
        <f aca="false">IF(AND(B45=B44,C45=C44,D45=D44,AA45=AA44), A44,A44+1)</f>
        <v>18</v>
      </c>
      <c r="B45" s="61" t="n">
        <v>42761</v>
      </c>
      <c r="C45" s="1" t="s">
        <v>53</v>
      </c>
      <c r="D45" s="1"/>
      <c r="E45" s="1"/>
      <c r="F45" s="1" t="s">
        <v>410</v>
      </c>
      <c r="G45" s="1"/>
      <c r="H45" s="1"/>
      <c r="I45" s="1"/>
      <c r="J45" s="1"/>
      <c r="K45" s="1"/>
      <c r="L45" s="1"/>
      <c r="M45" s="1"/>
      <c r="N45" s="1"/>
      <c r="O45" s="1"/>
      <c r="P45" s="1"/>
      <c r="Q45" s="1"/>
      <c r="R45" s="1"/>
      <c r="S45" s="1"/>
      <c r="T45" s="1"/>
      <c r="U45" s="1" t="n">
        <v>3</v>
      </c>
      <c r="V45" s="1"/>
      <c r="W45" s="1"/>
      <c r="X45" s="14"/>
      <c r="Y45" s="1" t="s">
        <v>420</v>
      </c>
      <c r="Z45" s="1"/>
      <c r="AA45" s="1" t="s">
        <v>123</v>
      </c>
      <c r="AB45" s="1"/>
    </row>
    <row r="46" customFormat="false" ht="15" hidden="false" customHeight="false" outlineLevel="0" collapsed="false">
      <c r="A46" s="0" t="n">
        <f aca="false">IF(AND(B46=B45,C46=C45,D46=D45,AA46=AA45), A45,A45+1)</f>
        <v>19</v>
      </c>
      <c r="B46" s="68" t="n">
        <v>42761</v>
      </c>
      <c r="C46" s="0" t="s">
        <v>67</v>
      </c>
      <c r="D46" s="0" t="s">
        <v>74</v>
      </c>
      <c r="F46" s="0" t="s">
        <v>97</v>
      </c>
      <c r="G46" s="0" t="n">
        <v>66</v>
      </c>
      <c r="H46" s="1" t="n">
        <v>16</v>
      </c>
      <c r="I46" s="0" t="n">
        <v>50</v>
      </c>
      <c r="X46" s="4" t="n">
        <v>102090.8</v>
      </c>
      <c r="Y46" s="1" t="s">
        <v>421</v>
      </c>
      <c r="AA46" s="0" t="s">
        <v>124</v>
      </c>
    </row>
    <row r="47" customFormat="false" ht="15" hidden="false" customHeight="false" outlineLevel="0" collapsed="false">
      <c r="A47" s="0" t="n">
        <f aca="false">IF(AND(B47=B46,C47=C46,D47=D46,AA47=AA46), A46,A46+1)</f>
        <v>20</v>
      </c>
      <c r="B47" s="68" t="n">
        <v>42765</v>
      </c>
      <c r="C47" s="0" t="s">
        <v>66</v>
      </c>
      <c r="F47" s="0" t="s">
        <v>102</v>
      </c>
      <c r="G47" s="0" t="n">
        <v>20</v>
      </c>
      <c r="X47" s="4" t="n">
        <v>40376</v>
      </c>
      <c r="Y47" s="1" t="s">
        <v>422</v>
      </c>
      <c r="AA47" s="0" t="s">
        <v>124</v>
      </c>
    </row>
    <row r="48" customFormat="false" ht="15" hidden="true" customHeight="false" outlineLevel="0" collapsed="false">
      <c r="A48" s="0" t="n">
        <f aca="false">IF(AND(B48=B47,C48=C47,D48=D47,AA48=AA47), A47,A47+1)</f>
        <v>21</v>
      </c>
      <c r="B48" s="68" t="n">
        <v>42766</v>
      </c>
      <c r="C48" s="60" t="s">
        <v>70</v>
      </c>
      <c r="D48" s="60"/>
      <c r="E48" s="60"/>
      <c r="F48" s="60" t="s">
        <v>97</v>
      </c>
      <c r="G48" s="60" t="n">
        <f aca="false">SUM(H48:J48)</f>
        <v>74</v>
      </c>
      <c r="H48" s="60" t="n">
        <v>74</v>
      </c>
      <c r="I48" s="60"/>
      <c r="J48" s="60"/>
      <c r="K48" s="60"/>
      <c r="L48" s="60"/>
      <c r="M48" s="60"/>
      <c r="N48" s="60"/>
      <c r="O48" s="60"/>
      <c r="P48" s="60"/>
      <c r="Q48" s="60"/>
      <c r="R48" s="60"/>
      <c r="S48" s="60"/>
      <c r="T48" s="60"/>
      <c r="U48" s="60"/>
      <c r="V48" s="60"/>
      <c r="W48" s="60"/>
      <c r="X48" s="4" t="n">
        <v>90817.55</v>
      </c>
      <c r="Y48" s="60" t="s">
        <v>423</v>
      </c>
      <c r="Z48" s="60"/>
      <c r="AA48" s="60" t="s">
        <v>125</v>
      </c>
      <c r="AB48" s="60"/>
    </row>
    <row r="49" customFormat="false" ht="15" hidden="true" customHeight="false" outlineLevel="0" collapsed="false">
      <c r="A49" s="0" t="n">
        <f aca="false">IF(AND(B49=B48,C49=C48,D49=D48,AA49=AA48), A48,A48+1)</f>
        <v>21</v>
      </c>
      <c r="B49" s="68" t="n">
        <v>42766</v>
      </c>
      <c r="C49" s="60" t="s">
        <v>70</v>
      </c>
      <c r="D49" s="60"/>
      <c r="E49" s="60"/>
      <c r="F49" s="60" t="s">
        <v>100</v>
      </c>
      <c r="G49" s="60" t="n">
        <f aca="false">SUM(H49:J49)</f>
        <v>3</v>
      </c>
      <c r="H49" s="60" t="n">
        <v>3</v>
      </c>
      <c r="I49" s="60"/>
      <c r="J49" s="60"/>
      <c r="K49" s="60"/>
      <c r="L49" s="60"/>
      <c r="M49" s="60"/>
      <c r="N49" s="60"/>
      <c r="O49" s="60"/>
      <c r="P49" s="60"/>
      <c r="Q49" s="60"/>
      <c r="R49" s="60"/>
      <c r="S49" s="60"/>
      <c r="T49" s="60"/>
      <c r="U49" s="60"/>
      <c r="V49" s="60"/>
      <c r="W49" s="60"/>
      <c r="X49" s="4"/>
      <c r="Y49" s="60" t="s">
        <v>423</v>
      </c>
      <c r="Z49" s="60"/>
      <c r="AA49" s="60" t="s">
        <v>125</v>
      </c>
      <c r="AB49" s="60"/>
    </row>
    <row r="50" customFormat="false" ht="15" hidden="true" customHeight="false" outlineLevel="0" collapsed="false">
      <c r="A50" s="0" t="n">
        <f aca="false">IF(AND(B50=B49,C50=C49,D50=D49,AA50=AA49), A49,A49+1)</f>
        <v>21</v>
      </c>
      <c r="B50" s="68" t="n">
        <v>42766</v>
      </c>
      <c r="C50" s="60" t="s">
        <v>70</v>
      </c>
      <c r="D50" s="60"/>
      <c r="E50" s="60"/>
      <c r="F50" s="60" t="s">
        <v>95</v>
      </c>
      <c r="G50" s="60" t="n">
        <f aca="false">SUM(H50:J50)</f>
        <v>0</v>
      </c>
      <c r="H50" s="60"/>
      <c r="I50" s="60"/>
      <c r="J50" s="60"/>
      <c r="K50" s="60"/>
      <c r="L50" s="60"/>
      <c r="M50" s="60"/>
      <c r="N50" s="60"/>
      <c r="O50" s="60"/>
      <c r="P50" s="60"/>
      <c r="Q50" s="60"/>
      <c r="R50" s="60"/>
      <c r="S50" s="60"/>
      <c r="T50" s="60"/>
      <c r="U50" s="60" t="n">
        <v>1</v>
      </c>
      <c r="V50" s="60"/>
      <c r="W50" s="60"/>
      <c r="X50" s="4"/>
      <c r="Y50" s="60" t="s">
        <v>423</v>
      </c>
      <c r="Z50" s="60"/>
      <c r="AA50" s="60" t="s">
        <v>125</v>
      </c>
      <c r="AB50" s="60"/>
    </row>
    <row r="51" customFormat="false" ht="15" hidden="true" customHeight="false" outlineLevel="0" collapsed="false">
      <c r="A51" s="0" t="n">
        <f aca="false">IF(AND(B51=B50,C51=C50,D51=D50,AA51=AA50), A50,A50+1)</f>
        <v>21</v>
      </c>
      <c r="B51" s="68" t="n">
        <v>42766</v>
      </c>
      <c r="C51" s="60" t="s">
        <v>70</v>
      </c>
      <c r="D51" s="60"/>
      <c r="E51" s="60"/>
      <c r="F51" s="60" t="s">
        <v>111</v>
      </c>
      <c r="G51" s="60" t="n">
        <f aca="false">SUM(H51:J51)</f>
        <v>0</v>
      </c>
      <c r="H51" s="60"/>
      <c r="I51" s="60"/>
      <c r="J51" s="60"/>
      <c r="K51" s="60"/>
      <c r="L51" s="60"/>
      <c r="M51" s="60"/>
      <c r="N51" s="60"/>
      <c r="O51" s="60"/>
      <c r="P51" s="60"/>
      <c r="Q51" s="60"/>
      <c r="R51" s="60"/>
      <c r="S51" s="60"/>
      <c r="T51" s="60"/>
      <c r="U51" s="60" t="n">
        <v>1</v>
      </c>
      <c r="V51" s="60"/>
      <c r="W51" s="60"/>
      <c r="X51" s="4"/>
      <c r="Y51" s="60" t="s">
        <v>423</v>
      </c>
      <c r="Z51" s="60"/>
      <c r="AA51" s="60" t="s">
        <v>125</v>
      </c>
      <c r="AB51" s="60"/>
    </row>
    <row r="52" customFormat="false" ht="15" hidden="false" customHeight="false" outlineLevel="0" collapsed="false">
      <c r="A52" s="0" t="n">
        <f aca="false">IF(AND(B52=B51,C52=C51,D52=D51,AA52=AA51), A51,A51+1)</f>
        <v>22</v>
      </c>
      <c r="B52" s="68" t="n">
        <v>42766</v>
      </c>
      <c r="C52" s="0" t="s">
        <v>67</v>
      </c>
      <c r="D52" s="0" t="s">
        <v>69</v>
      </c>
      <c r="E52" s="0" t="s">
        <v>424</v>
      </c>
      <c r="F52" s="0" t="s">
        <v>97</v>
      </c>
      <c r="G52" s="0" t="n">
        <v>67</v>
      </c>
      <c r="H52" s="0" t="n">
        <v>15</v>
      </c>
      <c r="I52" s="0" t="n">
        <v>21</v>
      </c>
      <c r="J52" s="0" t="n">
        <v>31</v>
      </c>
      <c r="X52" s="4" t="n">
        <v>50429.3</v>
      </c>
      <c r="Y52" s="0" t="s">
        <v>425</v>
      </c>
      <c r="AA52" s="0" t="s">
        <v>124</v>
      </c>
    </row>
    <row r="53" customFormat="false" ht="15" hidden="false" customHeight="false" outlineLevel="0" collapsed="false">
      <c r="A53" s="0" t="n">
        <f aca="false">IF(AND(B53=B52,C53=C52,D53=D52,AA53=AA52), A52,A52+1)</f>
        <v>23</v>
      </c>
      <c r="B53" s="68" t="n">
        <v>42767</v>
      </c>
      <c r="C53" s="0" t="s">
        <v>67</v>
      </c>
      <c r="F53" s="0" t="s">
        <v>96</v>
      </c>
      <c r="G53" s="0" t="n">
        <v>16</v>
      </c>
      <c r="H53" s="0" t="n">
        <v>16</v>
      </c>
      <c r="X53" s="4" t="n">
        <v>40997.88</v>
      </c>
      <c r="Y53" s="0" t="s">
        <v>426</v>
      </c>
      <c r="AA53" s="0" t="s">
        <v>124</v>
      </c>
    </row>
    <row r="54" customFormat="false" ht="15" hidden="false" customHeight="false" outlineLevel="0" collapsed="false">
      <c r="A54" s="0" t="n">
        <f aca="false">IF(AND(B54=B53,C54=C53,D54=D53,AA54=AA53), A53,A53+1)</f>
        <v>24</v>
      </c>
      <c r="B54" s="68" t="n">
        <v>42772</v>
      </c>
      <c r="C54" s="0" t="s">
        <v>66</v>
      </c>
      <c r="F54" s="0" t="s">
        <v>102</v>
      </c>
      <c r="G54" s="0" t="n">
        <v>16</v>
      </c>
      <c r="H54" s="0" t="n">
        <v>16</v>
      </c>
      <c r="X54" s="4" t="n">
        <v>39964</v>
      </c>
      <c r="Y54" s="0" t="s">
        <v>427</v>
      </c>
      <c r="AA54" s="0" t="s">
        <v>124</v>
      </c>
    </row>
    <row r="55" customFormat="false" ht="15" hidden="true" customHeight="false" outlineLevel="0" collapsed="false">
      <c r="A55" s="0" t="n">
        <f aca="false">IF(AND(B55=B54,C55=C54,D55=D54,AA55=AA54), A54,A54+1)</f>
        <v>25</v>
      </c>
      <c r="B55" s="61" t="n">
        <v>42773</v>
      </c>
      <c r="C55" s="1" t="s">
        <v>67</v>
      </c>
      <c r="D55" s="1"/>
      <c r="E55" s="1"/>
      <c r="F55" s="1" t="s">
        <v>97</v>
      </c>
      <c r="G55" s="1" t="n">
        <v>52</v>
      </c>
      <c r="H55" s="1" t="n">
        <v>52</v>
      </c>
      <c r="I55" s="1"/>
      <c r="J55" s="1"/>
      <c r="K55" s="1"/>
      <c r="L55" s="1" t="n">
        <v>28</v>
      </c>
      <c r="M55" s="1"/>
      <c r="N55" s="1"/>
      <c r="O55" s="1"/>
      <c r="P55" s="1"/>
      <c r="Q55" s="1"/>
      <c r="R55" s="1"/>
      <c r="S55" s="1"/>
      <c r="T55" s="1"/>
      <c r="U55" s="1"/>
      <c r="V55" s="1"/>
      <c r="W55" s="1"/>
      <c r="X55" s="14" t="n">
        <v>180220.77</v>
      </c>
      <c r="Y55" s="1" t="s">
        <v>428</v>
      </c>
      <c r="Z55" s="1"/>
      <c r="AA55" s="1" t="s">
        <v>123</v>
      </c>
      <c r="AB55" s="65"/>
    </row>
    <row r="56" customFormat="false" ht="15" hidden="true" customHeight="false" outlineLevel="0" collapsed="false">
      <c r="A56" s="0" t="n">
        <f aca="false">IF(AND(B56=B55,C56=C55,D56=D55,AA56=AA55), A55,A55+1)</f>
        <v>25</v>
      </c>
      <c r="B56" s="61" t="n">
        <v>42773</v>
      </c>
      <c r="C56" s="1" t="s">
        <v>67</v>
      </c>
      <c r="D56" s="1"/>
      <c r="E56" s="1"/>
      <c r="F56" s="1" t="s">
        <v>95</v>
      </c>
      <c r="G56" s="1" t="n">
        <v>9</v>
      </c>
      <c r="H56" s="1" t="n">
        <v>9</v>
      </c>
      <c r="I56" s="1"/>
      <c r="J56" s="1"/>
      <c r="K56" s="1"/>
      <c r="L56" s="1" t="n">
        <v>20</v>
      </c>
      <c r="M56" s="1"/>
      <c r="N56" s="1"/>
      <c r="O56" s="1"/>
      <c r="P56" s="1"/>
      <c r="Q56" s="1"/>
      <c r="R56" s="1"/>
      <c r="S56" s="1"/>
      <c r="T56" s="1"/>
      <c r="U56" s="1"/>
      <c r="V56" s="1"/>
      <c r="W56" s="1"/>
      <c r="X56" s="14"/>
      <c r="Y56" s="1" t="s">
        <v>428</v>
      </c>
      <c r="Z56" s="1"/>
      <c r="AA56" s="1" t="s">
        <v>123</v>
      </c>
      <c r="AB56" s="1"/>
    </row>
    <row r="57" customFormat="false" ht="15" hidden="true" customHeight="false" outlineLevel="0" collapsed="false">
      <c r="A57" s="0" t="n">
        <f aca="false">IF(AND(B57=B56,C57=C56,D57=D56,AA57=AA56), A56,A56+1)</f>
        <v>25</v>
      </c>
      <c r="B57" s="61" t="n">
        <v>42773</v>
      </c>
      <c r="C57" s="1" t="s">
        <v>67</v>
      </c>
      <c r="D57" s="1"/>
      <c r="E57" s="1"/>
      <c r="F57" s="1" t="s">
        <v>100</v>
      </c>
      <c r="G57" s="1" t="n">
        <v>30</v>
      </c>
      <c r="H57" s="1" t="n">
        <v>30</v>
      </c>
      <c r="I57" s="1"/>
      <c r="J57" s="1"/>
      <c r="K57" s="1"/>
      <c r="L57" s="1" t="n">
        <v>30</v>
      </c>
      <c r="M57" s="1"/>
      <c r="N57" s="1"/>
      <c r="O57" s="1"/>
      <c r="P57" s="1"/>
      <c r="Q57" s="1"/>
      <c r="R57" s="1"/>
      <c r="S57" s="1"/>
      <c r="T57" s="1"/>
      <c r="U57" s="1"/>
      <c r="V57" s="1"/>
      <c r="W57" s="1"/>
      <c r="X57" s="14"/>
      <c r="Y57" s="1" t="s">
        <v>428</v>
      </c>
      <c r="Z57" s="1"/>
      <c r="AA57" s="1" t="s">
        <v>123</v>
      </c>
      <c r="AB57" s="1"/>
    </row>
    <row r="58" customFormat="false" ht="15" hidden="true" customHeight="false" outlineLevel="0" collapsed="false">
      <c r="A58" s="0" t="n">
        <f aca="false">IF(AND(B58=B57,C58=C57,D58=D57,AA58=AA57), A57,A57+1)</f>
        <v>25</v>
      </c>
      <c r="B58" s="61" t="n">
        <v>42773</v>
      </c>
      <c r="C58" s="1" t="s">
        <v>67</v>
      </c>
      <c r="D58" s="1"/>
      <c r="E58" s="1"/>
      <c r="F58" s="1" t="s">
        <v>410</v>
      </c>
      <c r="G58" s="1"/>
      <c r="H58" s="1"/>
      <c r="I58" s="1"/>
      <c r="J58" s="1"/>
      <c r="K58" s="1"/>
      <c r="L58" s="1"/>
      <c r="M58" s="1"/>
      <c r="N58" s="1"/>
      <c r="O58" s="1"/>
      <c r="P58" s="1"/>
      <c r="Q58" s="1"/>
      <c r="R58" s="1"/>
      <c r="S58" s="1"/>
      <c r="T58" s="1"/>
      <c r="U58" s="1" t="n">
        <v>2</v>
      </c>
      <c r="V58" s="1"/>
      <c r="W58" s="1"/>
      <c r="X58" s="14"/>
      <c r="Y58" s="1" t="s">
        <v>428</v>
      </c>
      <c r="Z58" s="1"/>
      <c r="AA58" s="1" t="s">
        <v>123</v>
      </c>
      <c r="AB58" s="1"/>
    </row>
    <row r="59" customFormat="false" ht="15" hidden="true" customHeight="false" outlineLevel="0" collapsed="false">
      <c r="A59" s="0" t="n">
        <f aca="false">IF(AND(B59=B58,C59=C58,D59=D58,AA59=AA58), A58,A58+1)</f>
        <v>26</v>
      </c>
      <c r="B59" s="61" t="n">
        <v>42774</v>
      </c>
      <c r="C59" s="1" t="s">
        <v>67</v>
      </c>
      <c r="D59" s="1" t="s">
        <v>69</v>
      </c>
      <c r="E59" s="1"/>
      <c r="F59" s="1" t="s">
        <v>97</v>
      </c>
      <c r="G59" s="1" t="n">
        <v>107</v>
      </c>
      <c r="H59" s="1" t="n">
        <v>44</v>
      </c>
      <c r="I59" s="1" t="n">
        <v>63</v>
      </c>
      <c r="J59" s="1"/>
      <c r="K59" s="1"/>
      <c r="L59" s="1" t="n">
        <v>41</v>
      </c>
      <c r="M59" s="1"/>
      <c r="N59" s="1"/>
      <c r="O59" s="1"/>
      <c r="P59" s="1"/>
      <c r="Q59" s="1"/>
      <c r="R59" s="1"/>
      <c r="S59" s="1"/>
      <c r="T59" s="1"/>
      <c r="U59" s="1"/>
      <c r="V59" s="1"/>
      <c r="W59" s="1"/>
      <c r="X59" s="14" t="n">
        <v>113208.84</v>
      </c>
      <c r="Y59" s="1" t="s">
        <v>429</v>
      </c>
      <c r="Z59" s="1"/>
      <c r="AA59" s="1" t="s">
        <v>123</v>
      </c>
      <c r="AB59" s="1"/>
    </row>
    <row r="60" customFormat="false" ht="15" hidden="false" customHeight="false" outlineLevel="0" collapsed="false">
      <c r="A60" s="0" t="n">
        <f aca="false">IF(AND(B60=B59,C60=C59,D60=D59,AA60=AA59), A59,A59+1)</f>
        <v>27</v>
      </c>
      <c r="B60" s="68" t="n">
        <v>42774</v>
      </c>
      <c r="C60" s="0" t="s">
        <v>67</v>
      </c>
      <c r="F60" s="0" t="s">
        <v>96</v>
      </c>
      <c r="G60" s="0" t="n">
        <v>15</v>
      </c>
      <c r="H60" s="0" t="n">
        <v>15</v>
      </c>
      <c r="X60" s="4" t="n">
        <v>113208.84</v>
      </c>
      <c r="Y60" s="1" t="s">
        <v>430</v>
      </c>
      <c r="AA60" s="0" t="s">
        <v>124</v>
      </c>
    </row>
    <row r="61" customFormat="false" ht="15" hidden="true" customHeight="false" outlineLevel="0" collapsed="false">
      <c r="A61" s="0" t="n">
        <f aca="false">IF(AND(B61=B60,C61=C60,D61=D60,AA61=AA60), A60,A60+1)</f>
        <v>28</v>
      </c>
      <c r="B61" s="61" t="n">
        <v>42780</v>
      </c>
      <c r="C61" s="1" t="s">
        <v>70</v>
      </c>
      <c r="D61" s="1"/>
      <c r="E61" s="1"/>
      <c r="F61" s="1" t="s">
        <v>88</v>
      </c>
      <c r="G61" s="1" t="n">
        <v>9</v>
      </c>
      <c r="H61" s="1" t="n">
        <v>9</v>
      </c>
      <c r="I61" s="1"/>
      <c r="J61" s="1"/>
      <c r="K61" s="1"/>
      <c r="L61" s="1" t="n">
        <v>26</v>
      </c>
      <c r="M61" s="1"/>
      <c r="N61" s="1"/>
      <c r="O61" s="1"/>
      <c r="P61" s="1"/>
      <c r="Q61" s="1"/>
      <c r="R61" s="1"/>
      <c r="S61" s="1"/>
      <c r="T61" s="1"/>
      <c r="U61" s="1"/>
      <c r="V61" s="1"/>
      <c r="W61" s="1"/>
      <c r="X61" s="14" t="n">
        <v>11787.87</v>
      </c>
      <c r="Y61" s="1" t="s">
        <v>431</v>
      </c>
      <c r="Z61" s="1"/>
      <c r="AA61" s="1" t="s">
        <v>123</v>
      </c>
      <c r="AB61" s="1"/>
    </row>
    <row r="62" customFormat="false" ht="15" hidden="true" customHeight="false" outlineLevel="0" collapsed="false">
      <c r="A62" s="0" t="n">
        <f aca="false">IF(AND(B62=B61,C62=C61,D62=D61,AA62=AA61), A61,A61+1)</f>
        <v>29</v>
      </c>
      <c r="B62" s="61" t="n">
        <v>42781</v>
      </c>
      <c r="C62" s="1" t="s">
        <v>69</v>
      </c>
      <c r="D62" s="1"/>
      <c r="E62" s="1"/>
      <c r="F62" s="1" t="s">
        <v>97</v>
      </c>
      <c r="G62" s="1" t="n">
        <v>39</v>
      </c>
      <c r="H62" s="1" t="n">
        <v>39</v>
      </c>
      <c r="I62" s="1"/>
      <c r="J62" s="1"/>
      <c r="K62" s="1"/>
      <c r="L62" s="1" t="n">
        <v>22</v>
      </c>
      <c r="M62" s="1"/>
      <c r="N62" s="1"/>
      <c r="O62" s="1"/>
      <c r="P62" s="1"/>
      <c r="Q62" s="1"/>
      <c r="R62" s="1"/>
      <c r="S62" s="1"/>
      <c r="T62" s="1"/>
      <c r="U62" s="1"/>
      <c r="V62" s="1"/>
      <c r="W62" s="1"/>
      <c r="X62" s="14" t="n">
        <v>55285.79</v>
      </c>
      <c r="Y62" s="1" t="s">
        <v>432</v>
      </c>
      <c r="Z62" s="1"/>
      <c r="AA62" s="1" t="s">
        <v>123</v>
      </c>
      <c r="AB62" s="1"/>
    </row>
    <row r="63" customFormat="false" ht="15" hidden="true" customHeight="false" outlineLevel="0" collapsed="false">
      <c r="A63" s="0" t="n">
        <f aca="false">IF(AND(B63=B62,C63=C62,D63=D62,AA63=AA62), A62,A62+1)</f>
        <v>30</v>
      </c>
      <c r="B63" s="61" t="n">
        <v>42781</v>
      </c>
      <c r="C63" s="1" t="s">
        <v>56</v>
      </c>
      <c r="D63" s="1" t="s">
        <v>79</v>
      </c>
      <c r="E63" s="1"/>
      <c r="F63" s="1" t="s">
        <v>97</v>
      </c>
      <c r="G63" s="1" t="n">
        <v>2</v>
      </c>
      <c r="H63" s="1" t="n">
        <v>1</v>
      </c>
      <c r="I63" s="1" t="n">
        <v>1</v>
      </c>
      <c r="J63" s="1"/>
      <c r="K63" s="1"/>
      <c r="L63" s="1" t="n">
        <v>7</v>
      </c>
      <c r="M63" s="1"/>
      <c r="N63" s="1"/>
      <c r="O63" s="1"/>
      <c r="P63" s="1"/>
      <c r="Q63" s="1"/>
      <c r="R63" s="1"/>
      <c r="S63" s="1"/>
      <c r="T63" s="1"/>
      <c r="U63" s="1"/>
      <c r="V63" s="1"/>
      <c r="W63" s="1"/>
      <c r="X63" s="14" t="n">
        <v>136150.98</v>
      </c>
      <c r="Y63" s="1" t="s">
        <v>433</v>
      </c>
      <c r="Z63" s="1"/>
      <c r="AA63" s="1" t="s">
        <v>123</v>
      </c>
      <c r="AB63" s="1"/>
    </row>
    <row r="64" customFormat="false" ht="15" hidden="true" customHeight="false" outlineLevel="0" collapsed="false">
      <c r="A64" s="0" t="n">
        <f aca="false">IF(AND(B64=B63,C64=C63,D64=D63,AA64=AA63), A63,A63+1)</f>
        <v>30</v>
      </c>
      <c r="B64" s="61" t="n">
        <v>42781</v>
      </c>
      <c r="C64" s="1" t="s">
        <v>56</v>
      </c>
      <c r="D64" s="1" t="s">
        <v>79</v>
      </c>
      <c r="E64" s="1"/>
      <c r="F64" s="1" t="s">
        <v>106</v>
      </c>
      <c r="G64" s="1" t="n">
        <v>1</v>
      </c>
      <c r="H64" s="1" t="n">
        <v>1</v>
      </c>
      <c r="I64" s="1"/>
      <c r="J64" s="1"/>
      <c r="K64" s="1"/>
      <c r="L64" s="1" t="n">
        <v>3</v>
      </c>
      <c r="M64" s="1"/>
      <c r="N64" s="1"/>
      <c r="O64" s="1"/>
      <c r="P64" s="1"/>
      <c r="Q64" s="1"/>
      <c r="R64" s="1"/>
      <c r="S64" s="1"/>
      <c r="T64" s="1"/>
      <c r="U64" s="1"/>
      <c r="V64" s="1"/>
      <c r="W64" s="1"/>
      <c r="X64" s="14"/>
      <c r="Y64" s="1" t="s">
        <v>433</v>
      </c>
      <c r="Z64" s="1"/>
      <c r="AA64" s="1" t="s">
        <v>123</v>
      </c>
      <c r="AB64" s="1"/>
    </row>
    <row r="65" customFormat="false" ht="15" hidden="true" customHeight="false" outlineLevel="0" collapsed="false">
      <c r="A65" s="0" t="n">
        <f aca="false">IF(AND(B65=B64,C65=C64,D65=D64,AA65=AA64), A64,A64+1)</f>
        <v>31</v>
      </c>
      <c r="B65" s="68" t="n">
        <v>42781</v>
      </c>
      <c r="C65" s="60" t="s">
        <v>67</v>
      </c>
      <c r="D65" s="60"/>
      <c r="E65" s="60"/>
      <c r="F65" s="60" t="s">
        <v>88</v>
      </c>
      <c r="G65" s="60" t="n">
        <f aca="false">SUM(H65:J65)</f>
        <v>26</v>
      </c>
      <c r="H65" s="60" t="n">
        <v>26</v>
      </c>
      <c r="I65" s="60"/>
      <c r="J65" s="60"/>
      <c r="K65" s="60" t="n">
        <v>1</v>
      </c>
      <c r="L65" s="60"/>
      <c r="M65" s="60"/>
      <c r="N65" s="60"/>
      <c r="O65" s="60"/>
      <c r="P65" s="60" t="n">
        <v>34</v>
      </c>
      <c r="Q65" s="60"/>
      <c r="R65" s="60"/>
      <c r="S65" s="60"/>
      <c r="T65" s="60"/>
      <c r="U65" s="60" t="n">
        <v>2</v>
      </c>
      <c r="V65" s="60"/>
      <c r="W65" s="60"/>
      <c r="X65" s="4" t="n">
        <v>68365.72</v>
      </c>
      <c r="Y65" s="60" t="s">
        <v>434</v>
      </c>
      <c r="Z65" s="60"/>
      <c r="AA65" s="60" t="s">
        <v>125</v>
      </c>
      <c r="AB65" s="60"/>
    </row>
    <row r="66" customFormat="false" ht="15" hidden="true" customHeight="false" outlineLevel="0" collapsed="false">
      <c r="A66" s="0" t="n">
        <f aca="false">IF(AND(B66=B65,C66=C65,D66=D65,AA66=AA65), A65,A65+1)</f>
        <v>31</v>
      </c>
      <c r="B66" s="68" t="n">
        <v>42781</v>
      </c>
      <c r="C66" s="60" t="s">
        <v>67</v>
      </c>
      <c r="D66" s="60"/>
      <c r="E66" s="60"/>
      <c r="F66" s="60" t="s">
        <v>107</v>
      </c>
      <c r="G66" s="60" t="n">
        <f aca="false">SUM(H66:J66)</f>
        <v>19</v>
      </c>
      <c r="H66" s="60" t="n">
        <v>19</v>
      </c>
      <c r="I66" s="60"/>
      <c r="J66" s="60"/>
      <c r="K66" s="60"/>
      <c r="L66" s="60"/>
      <c r="M66" s="60"/>
      <c r="N66" s="60"/>
      <c r="O66" s="60"/>
      <c r="P66" s="60"/>
      <c r="Q66" s="60"/>
      <c r="R66" s="60"/>
      <c r="S66" s="60"/>
      <c r="T66" s="60"/>
      <c r="U66" s="60"/>
      <c r="V66" s="60"/>
      <c r="W66" s="60"/>
      <c r="X66" s="4"/>
      <c r="Y66" s="60" t="s">
        <v>434</v>
      </c>
      <c r="Z66" s="60"/>
      <c r="AA66" s="60" t="s">
        <v>125</v>
      </c>
      <c r="AB66" s="60"/>
    </row>
    <row r="67" customFormat="false" ht="15" hidden="true" customHeight="false" outlineLevel="0" collapsed="false">
      <c r="A67" s="0" t="n">
        <f aca="false">IF(AND(B67=B66,C67=C66,D67=D66,AA67=AA66), A66,A66+1)</f>
        <v>31</v>
      </c>
      <c r="B67" s="68" t="n">
        <v>42781</v>
      </c>
      <c r="C67" s="60" t="s">
        <v>67</v>
      </c>
      <c r="D67" s="60"/>
      <c r="E67" s="60"/>
      <c r="F67" s="60" t="s">
        <v>105</v>
      </c>
      <c r="G67" s="60" t="n">
        <f aca="false">SUM(H67:J67)</f>
        <v>4</v>
      </c>
      <c r="H67" s="60" t="n">
        <v>4</v>
      </c>
      <c r="I67" s="60"/>
      <c r="J67" s="60"/>
      <c r="K67" s="60"/>
      <c r="L67" s="60"/>
      <c r="M67" s="60"/>
      <c r="N67" s="60"/>
      <c r="O67" s="60"/>
      <c r="P67" s="60"/>
      <c r="Q67" s="60"/>
      <c r="R67" s="60"/>
      <c r="S67" s="60"/>
      <c r="T67" s="60"/>
      <c r="U67" s="60"/>
      <c r="V67" s="60"/>
      <c r="W67" s="60"/>
      <c r="X67" s="4"/>
      <c r="Y67" s="60" t="s">
        <v>434</v>
      </c>
      <c r="Z67" s="60"/>
      <c r="AA67" s="60" t="s">
        <v>125</v>
      </c>
      <c r="AB67" s="60"/>
    </row>
    <row r="68" customFormat="false" ht="15" hidden="true" customHeight="false" outlineLevel="0" collapsed="false">
      <c r="A68" s="0" t="n">
        <f aca="false">IF(AND(B68=B67,C68=C67,D68=D67,AA68=AA67), A67,A67+1)</f>
        <v>31</v>
      </c>
      <c r="B68" s="68" t="n">
        <v>42781</v>
      </c>
      <c r="C68" s="60" t="s">
        <v>67</v>
      </c>
      <c r="D68" s="60"/>
      <c r="E68" s="60"/>
      <c r="F68" s="60" t="s">
        <v>67</v>
      </c>
      <c r="G68" s="60" t="n">
        <f aca="false">SUM(H68:J68)</f>
        <v>0</v>
      </c>
      <c r="H68" s="60"/>
      <c r="I68" s="60"/>
      <c r="J68" s="60"/>
      <c r="K68" s="60"/>
      <c r="L68" s="60"/>
      <c r="M68" s="60"/>
      <c r="N68" s="60"/>
      <c r="O68" s="60"/>
      <c r="P68" s="60"/>
      <c r="Q68" s="60"/>
      <c r="R68" s="60"/>
      <c r="S68" s="60"/>
      <c r="T68" s="60"/>
      <c r="U68" s="60" t="n">
        <v>1</v>
      </c>
      <c r="V68" s="60"/>
      <c r="W68" s="60"/>
      <c r="X68" s="4"/>
      <c r="Y68" s="60" t="s">
        <v>434</v>
      </c>
      <c r="Z68" s="60"/>
      <c r="AA68" s="60" t="s">
        <v>125</v>
      </c>
      <c r="AB68" s="60"/>
    </row>
    <row r="69" customFormat="false" ht="15" hidden="false" customHeight="false" outlineLevel="0" collapsed="false">
      <c r="A69" s="0" t="n">
        <f aca="false">IF(AND(B69=B68,C69=C68,D69=D68,AA69=AA68), A68,A68+1)</f>
        <v>32</v>
      </c>
      <c r="B69" s="68" t="n">
        <v>42781</v>
      </c>
      <c r="C69" s="0" t="s">
        <v>67</v>
      </c>
      <c r="F69" s="0" t="s">
        <v>96</v>
      </c>
      <c r="G69" s="0" t="n">
        <v>15</v>
      </c>
      <c r="H69" s="0" t="n">
        <v>15</v>
      </c>
      <c r="X69" s="4" t="n">
        <v>55285.79</v>
      </c>
      <c r="Y69" s="0" t="s">
        <v>435</v>
      </c>
      <c r="AA69" s="0" t="s">
        <v>124</v>
      </c>
    </row>
    <row r="70" customFormat="false" ht="15" hidden="true" customHeight="false" outlineLevel="0" collapsed="false">
      <c r="A70" s="0" t="n">
        <f aca="false">IF(AND(B70=B69,C70=C69,D70=D69,AA70=AA69), A69,A69+1)</f>
        <v>33</v>
      </c>
      <c r="B70" s="61" t="n">
        <v>42782</v>
      </c>
      <c r="C70" s="1" t="s">
        <v>53</v>
      </c>
      <c r="D70" s="1"/>
      <c r="E70" s="1"/>
      <c r="F70" s="1" t="s">
        <v>87</v>
      </c>
      <c r="G70" s="1" t="n">
        <v>13</v>
      </c>
      <c r="H70" s="1" t="n">
        <v>13</v>
      </c>
      <c r="I70" s="1"/>
      <c r="J70" s="1"/>
      <c r="K70" s="1"/>
      <c r="L70" s="1" t="n">
        <v>43</v>
      </c>
      <c r="M70" s="1"/>
      <c r="N70" s="1"/>
      <c r="O70" s="1"/>
      <c r="P70" s="1"/>
      <c r="Q70" s="1"/>
      <c r="R70" s="1"/>
      <c r="S70" s="1"/>
      <c r="T70" s="1"/>
      <c r="U70" s="1"/>
      <c r="V70" s="1"/>
      <c r="W70" s="1"/>
      <c r="X70" s="14" t="n">
        <v>382211.28</v>
      </c>
      <c r="Y70" s="1" t="s">
        <v>436</v>
      </c>
      <c r="Z70" s="1"/>
      <c r="AA70" s="1" t="s">
        <v>123</v>
      </c>
      <c r="AB70" s="1"/>
    </row>
    <row r="71" customFormat="false" ht="15" hidden="true" customHeight="false" outlineLevel="0" collapsed="false">
      <c r="A71" s="0" t="n">
        <f aca="false">IF(AND(B71=B70,C71=C70,D71=D70,AA71=AA70), A70,A70+1)</f>
        <v>33</v>
      </c>
      <c r="B71" s="61" t="n">
        <v>42782</v>
      </c>
      <c r="C71" s="1" t="s">
        <v>53</v>
      </c>
      <c r="D71" s="1"/>
      <c r="E71" s="1"/>
      <c r="F71" s="1" t="s">
        <v>92</v>
      </c>
      <c r="G71" s="1" t="n">
        <v>2</v>
      </c>
      <c r="H71" s="1" t="n">
        <v>2</v>
      </c>
      <c r="I71" s="1"/>
      <c r="J71" s="1"/>
      <c r="K71" s="1"/>
      <c r="L71" s="1" t="n">
        <v>8</v>
      </c>
      <c r="M71" s="1"/>
      <c r="N71" s="1"/>
      <c r="O71" s="1"/>
      <c r="P71" s="1"/>
      <c r="Q71" s="1"/>
      <c r="R71" s="1"/>
      <c r="S71" s="1"/>
      <c r="T71" s="1"/>
      <c r="U71" s="1"/>
      <c r="V71" s="1"/>
      <c r="W71" s="1"/>
      <c r="X71" s="14"/>
      <c r="Y71" s="1" t="s">
        <v>436</v>
      </c>
      <c r="Z71" s="1"/>
      <c r="AA71" s="1" t="s">
        <v>123</v>
      </c>
      <c r="AB71" s="1"/>
    </row>
    <row r="72" customFormat="false" ht="15" hidden="true" customHeight="false" outlineLevel="0" collapsed="false">
      <c r="A72" s="0" t="n">
        <f aca="false">IF(AND(B72=B71,C72=C71,D72=D71,AA72=AA71), A71,A71+1)</f>
        <v>33</v>
      </c>
      <c r="B72" s="61" t="n">
        <v>42782</v>
      </c>
      <c r="C72" s="1" t="s">
        <v>53</v>
      </c>
      <c r="D72" s="1"/>
      <c r="E72" s="1"/>
      <c r="F72" s="1" t="s">
        <v>93</v>
      </c>
      <c r="G72" s="1" t="n">
        <v>1</v>
      </c>
      <c r="H72" s="1" t="n">
        <v>1</v>
      </c>
      <c r="I72" s="1"/>
      <c r="J72" s="1"/>
      <c r="K72" s="1"/>
      <c r="L72" s="1" t="n">
        <v>2</v>
      </c>
      <c r="M72" s="1"/>
      <c r="N72" s="1"/>
      <c r="O72" s="1"/>
      <c r="P72" s="1"/>
      <c r="Q72" s="1"/>
      <c r="R72" s="1"/>
      <c r="S72" s="1"/>
      <c r="T72" s="1"/>
      <c r="U72" s="1"/>
      <c r="V72" s="1"/>
      <c r="W72" s="1"/>
      <c r="X72" s="14"/>
      <c r="Y72" s="1" t="s">
        <v>436</v>
      </c>
      <c r="Z72" s="1"/>
      <c r="AA72" s="1" t="s">
        <v>123</v>
      </c>
      <c r="AB72" s="1"/>
    </row>
    <row r="73" customFormat="false" ht="15" hidden="true" customHeight="false" outlineLevel="0" collapsed="false">
      <c r="A73" s="0" t="n">
        <f aca="false">IF(AND(B73=B72,C73=C72,D73=D72,AA73=AA72), A72,A72+1)</f>
        <v>33</v>
      </c>
      <c r="B73" s="61" t="n">
        <v>42782</v>
      </c>
      <c r="C73" s="1" t="s">
        <v>53</v>
      </c>
      <c r="D73" s="1"/>
      <c r="E73" s="1"/>
      <c r="F73" s="1" t="s">
        <v>96</v>
      </c>
      <c r="G73" s="1" t="n">
        <v>3</v>
      </c>
      <c r="H73" s="1" t="n">
        <v>3</v>
      </c>
      <c r="I73" s="1"/>
      <c r="J73" s="1"/>
      <c r="K73" s="1"/>
      <c r="L73" s="1" t="n">
        <v>1</v>
      </c>
      <c r="M73" s="1"/>
      <c r="N73" s="1"/>
      <c r="O73" s="1"/>
      <c r="P73" s="1"/>
      <c r="Q73" s="1"/>
      <c r="R73" s="1"/>
      <c r="S73" s="1"/>
      <c r="T73" s="1"/>
      <c r="U73" s="1"/>
      <c r="V73" s="1"/>
      <c r="W73" s="1"/>
      <c r="X73" s="14"/>
      <c r="Y73" s="1" t="s">
        <v>436</v>
      </c>
      <c r="Z73" s="1"/>
      <c r="AA73" s="1" t="s">
        <v>123</v>
      </c>
      <c r="AB73" s="1"/>
    </row>
    <row r="74" customFormat="false" ht="15" hidden="true" customHeight="false" outlineLevel="0" collapsed="false">
      <c r="A74" s="0" t="n">
        <f aca="false">IF(AND(B74=B73,C74=C73,D74=D73,AA74=AA73), A73,A73+1)</f>
        <v>33</v>
      </c>
      <c r="B74" s="61" t="n">
        <v>42782</v>
      </c>
      <c r="C74" s="1" t="s">
        <v>53</v>
      </c>
      <c r="D74" s="1"/>
      <c r="E74" s="1"/>
      <c r="F74" s="1" t="s">
        <v>97</v>
      </c>
      <c r="G74" s="1" t="n">
        <v>7</v>
      </c>
      <c r="H74" s="1" t="n">
        <v>7</v>
      </c>
      <c r="I74" s="1"/>
      <c r="J74" s="1"/>
      <c r="K74" s="1"/>
      <c r="L74" s="1" t="n">
        <v>20</v>
      </c>
      <c r="M74" s="1"/>
      <c r="N74" s="1"/>
      <c r="O74" s="1"/>
      <c r="P74" s="1"/>
      <c r="Q74" s="1"/>
      <c r="R74" s="1"/>
      <c r="S74" s="1"/>
      <c r="T74" s="1"/>
      <c r="U74" s="1"/>
      <c r="V74" s="1"/>
      <c r="W74" s="1"/>
      <c r="X74" s="14"/>
      <c r="Y74" s="1" t="s">
        <v>436</v>
      </c>
      <c r="Z74" s="1"/>
      <c r="AA74" s="1" t="s">
        <v>123</v>
      </c>
      <c r="AB74" s="1"/>
    </row>
    <row r="75" customFormat="false" ht="15" hidden="true" customHeight="false" outlineLevel="0" collapsed="false">
      <c r="A75" s="0" t="n">
        <f aca="false">IF(AND(B75=B74,C75=C74,D75=D74,AA75=AA74), A74,A74+1)</f>
        <v>33</v>
      </c>
      <c r="B75" s="61" t="n">
        <v>42782</v>
      </c>
      <c r="C75" s="1" t="s">
        <v>53</v>
      </c>
      <c r="D75" s="1"/>
      <c r="E75" s="1"/>
      <c r="F75" s="1" t="s">
        <v>99</v>
      </c>
      <c r="G75" s="1" t="n">
        <v>7</v>
      </c>
      <c r="H75" s="1" t="n">
        <v>7</v>
      </c>
      <c r="I75" s="1"/>
      <c r="J75" s="1"/>
      <c r="K75" s="1"/>
      <c r="L75" s="1" t="n">
        <v>16</v>
      </c>
      <c r="M75" s="1"/>
      <c r="N75" s="1"/>
      <c r="O75" s="1"/>
      <c r="P75" s="1"/>
      <c r="Q75" s="1"/>
      <c r="R75" s="1"/>
      <c r="S75" s="1"/>
      <c r="T75" s="1"/>
      <c r="U75" s="1"/>
      <c r="V75" s="1"/>
      <c r="W75" s="1"/>
      <c r="X75" s="14"/>
      <c r="Y75" s="1" t="s">
        <v>436</v>
      </c>
      <c r="Z75" s="1"/>
      <c r="AA75" s="1" t="s">
        <v>123</v>
      </c>
      <c r="AB75" s="1"/>
    </row>
    <row r="76" customFormat="false" ht="15" hidden="true" customHeight="false" outlineLevel="0" collapsed="false">
      <c r="A76" s="0" t="n">
        <f aca="false">IF(AND(B76=B75,C76=C75,D76=D75,AA76=AA75), A75,A75+1)</f>
        <v>33</v>
      </c>
      <c r="B76" s="61" t="n">
        <v>42782</v>
      </c>
      <c r="C76" s="1" t="s">
        <v>53</v>
      </c>
      <c r="D76" s="1"/>
      <c r="E76" s="1"/>
      <c r="F76" s="1" t="s">
        <v>108</v>
      </c>
      <c r="G76" s="1" t="n">
        <v>2</v>
      </c>
      <c r="H76" s="1" t="n">
        <v>2</v>
      </c>
      <c r="I76" s="1"/>
      <c r="J76" s="1"/>
      <c r="K76" s="1"/>
      <c r="L76" s="1" t="n">
        <v>3</v>
      </c>
      <c r="M76" s="1"/>
      <c r="N76" s="1"/>
      <c r="O76" s="1"/>
      <c r="P76" s="1"/>
      <c r="Q76" s="1"/>
      <c r="R76" s="1"/>
      <c r="S76" s="1"/>
      <c r="T76" s="1"/>
      <c r="U76" s="1"/>
      <c r="V76" s="1"/>
      <c r="W76" s="1"/>
      <c r="X76" s="14"/>
      <c r="Y76" s="1" t="s">
        <v>436</v>
      </c>
      <c r="Z76" s="1"/>
      <c r="AA76" s="1" t="s">
        <v>123</v>
      </c>
      <c r="AB76" s="1"/>
    </row>
    <row r="77" customFormat="false" ht="15" hidden="true" customHeight="false" outlineLevel="0" collapsed="false">
      <c r="A77" s="0" t="n">
        <f aca="false">IF(AND(B77=B76,C77=C76,D77=D76,AA77=AA76), A76,A76+1)</f>
        <v>33</v>
      </c>
      <c r="B77" s="61" t="n">
        <v>42782</v>
      </c>
      <c r="C77" s="1" t="s">
        <v>53</v>
      </c>
      <c r="D77" s="1"/>
      <c r="E77" s="1"/>
      <c r="F77" s="1" t="s">
        <v>114</v>
      </c>
      <c r="G77" s="1" t="n">
        <v>15</v>
      </c>
      <c r="H77" s="1" t="n">
        <v>15</v>
      </c>
      <c r="I77" s="1"/>
      <c r="J77" s="1"/>
      <c r="K77" s="1"/>
      <c r="L77" s="1" t="n">
        <v>31</v>
      </c>
      <c r="M77" s="1"/>
      <c r="N77" s="1"/>
      <c r="O77" s="1"/>
      <c r="P77" s="1"/>
      <c r="Q77" s="1"/>
      <c r="R77" s="1"/>
      <c r="S77" s="1"/>
      <c r="T77" s="1"/>
      <c r="U77" s="1"/>
      <c r="V77" s="1"/>
      <c r="W77" s="1"/>
      <c r="X77" s="14"/>
      <c r="Y77" s="1" t="s">
        <v>436</v>
      </c>
      <c r="Z77" s="1"/>
      <c r="AA77" s="1" t="s">
        <v>123</v>
      </c>
      <c r="AB77" s="1"/>
    </row>
    <row r="78" customFormat="false" ht="15" hidden="true" customHeight="false" outlineLevel="0" collapsed="false">
      <c r="A78" s="0" t="n">
        <f aca="false">IF(AND(B78=B77,C78=C77,D78=D77,AA78=AA77), A77,A77+1)</f>
        <v>33</v>
      </c>
      <c r="B78" s="61" t="n">
        <v>42782</v>
      </c>
      <c r="C78" s="1" t="s">
        <v>53</v>
      </c>
      <c r="D78" s="1"/>
      <c r="E78" s="1"/>
      <c r="F78" s="1" t="s">
        <v>115</v>
      </c>
      <c r="G78" s="1" t="n">
        <v>5</v>
      </c>
      <c r="H78" s="1" t="n">
        <v>5</v>
      </c>
      <c r="I78" s="1"/>
      <c r="J78" s="1"/>
      <c r="K78" s="1"/>
      <c r="L78" s="1" t="n">
        <v>20</v>
      </c>
      <c r="M78" s="1"/>
      <c r="N78" s="1"/>
      <c r="O78" s="1"/>
      <c r="P78" s="1"/>
      <c r="Q78" s="1"/>
      <c r="R78" s="1"/>
      <c r="S78" s="1"/>
      <c r="T78" s="1"/>
      <c r="U78" s="1"/>
      <c r="V78" s="1"/>
      <c r="W78" s="1"/>
      <c r="X78" s="14"/>
      <c r="Y78" s="1" t="s">
        <v>436</v>
      </c>
      <c r="Z78" s="1"/>
      <c r="AA78" s="1" t="s">
        <v>123</v>
      </c>
      <c r="AB78" s="1"/>
    </row>
    <row r="79" customFormat="false" ht="15" hidden="true" customHeight="false" outlineLevel="0" collapsed="false">
      <c r="A79" s="0" t="n">
        <f aca="false">IF(AND(B79=B78,C79=C78,D79=D78,AA79=AA78), A78,A78+1)</f>
        <v>33</v>
      </c>
      <c r="B79" s="61" t="n">
        <v>42782</v>
      </c>
      <c r="C79" s="1" t="s">
        <v>53</v>
      </c>
      <c r="D79" s="1"/>
      <c r="E79" s="1"/>
      <c r="F79" s="1" t="s">
        <v>116</v>
      </c>
      <c r="G79" s="1" t="n">
        <v>3</v>
      </c>
      <c r="H79" s="1" t="n">
        <v>3</v>
      </c>
      <c r="I79" s="1"/>
      <c r="J79" s="1"/>
      <c r="K79" s="1"/>
      <c r="L79" s="1" t="n">
        <v>19</v>
      </c>
      <c r="M79" s="1"/>
      <c r="N79" s="1"/>
      <c r="O79" s="1"/>
      <c r="P79" s="1"/>
      <c r="Q79" s="1"/>
      <c r="R79" s="1"/>
      <c r="S79" s="1"/>
      <c r="T79" s="1"/>
      <c r="U79" s="1"/>
      <c r="V79" s="1"/>
      <c r="W79" s="1"/>
      <c r="X79" s="14"/>
      <c r="Y79" s="1" t="s">
        <v>436</v>
      </c>
      <c r="Z79" s="1"/>
      <c r="AA79" s="1" t="s">
        <v>123</v>
      </c>
      <c r="AB79" s="1"/>
    </row>
    <row r="80" customFormat="false" ht="15" hidden="true" customHeight="false" outlineLevel="0" collapsed="false">
      <c r="A80" s="0" t="n">
        <f aca="false">IF(AND(B80=B79,C80=C79,D80=D79,AA80=AA79), A79,A79+1)</f>
        <v>33</v>
      </c>
      <c r="B80" s="61" t="n">
        <v>42782</v>
      </c>
      <c r="C80" s="1" t="s">
        <v>53</v>
      </c>
      <c r="D80" s="1"/>
      <c r="E80" s="1"/>
      <c r="F80" s="1" t="s">
        <v>248</v>
      </c>
      <c r="G80" s="1"/>
      <c r="H80" s="1"/>
      <c r="I80" s="1"/>
      <c r="J80" s="1"/>
      <c r="K80" s="1" t="n">
        <v>1</v>
      </c>
      <c r="L80" s="1"/>
      <c r="M80" s="1"/>
      <c r="N80" s="1"/>
      <c r="O80" s="1"/>
      <c r="P80" s="1"/>
      <c r="Q80" s="1"/>
      <c r="R80" s="1"/>
      <c r="S80" s="1"/>
      <c r="T80" s="1"/>
      <c r="U80" s="1"/>
      <c r="V80" s="1"/>
      <c r="W80" s="1"/>
      <c r="X80" s="14"/>
      <c r="Y80" s="1" t="s">
        <v>436</v>
      </c>
      <c r="Z80" s="1"/>
      <c r="AA80" s="1" t="s">
        <v>123</v>
      </c>
      <c r="AB80" s="1"/>
    </row>
    <row r="81" customFormat="false" ht="15" hidden="true" customHeight="false" outlineLevel="0" collapsed="false">
      <c r="A81" s="0" t="n">
        <f aca="false">IF(AND(B81=B80,C81=C80,D81=D80,AA81=AA80), A80,A80+1)</f>
        <v>33</v>
      </c>
      <c r="B81" s="61" t="n">
        <v>42782</v>
      </c>
      <c r="C81" s="1" t="s">
        <v>53</v>
      </c>
      <c r="D81" s="1"/>
      <c r="E81" s="1"/>
      <c r="F81" s="1" t="s">
        <v>410</v>
      </c>
      <c r="G81" s="1"/>
      <c r="H81" s="1"/>
      <c r="I81" s="1"/>
      <c r="J81" s="1"/>
      <c r="K81" s="1"/>
      <c r="L81" s="1"/>
      <c r="M81" s="1"/>
      <c r="N81" s="1"/>
      <c r="O81" s="1"/>
      <c r="P81" s="1"/>
      <c r="Q81" s="1"/>
      <c r="R81" s="1"/>
      <c r="S81" s="1"/>
      <c r="T81" s="1"/>
      <c r="U81" s="1" t="n">
        <v>5</v>
      </c>
      <c r="V81" s="1"/>
      <c r="W81" s="1"/>
      <c r="X81" s="14"/>
      <c r="Y81" s="1" t="s">
        <v>436</v>
      </c>
      <c r="Z81" s="1"/>
      <c r="AA81" s="1" t="s">
        <v>123</v>
      </c>
      <c r="AB81" s="1"/>
    </row>
    <row r="82" customFormat="false" ht="15" hidden="true" customHeight="false" outlineLevel="0" collapsed="false">
      <c r="A82" s="0" t="n">
        <f aca="false">IF(AND(B82=B81,C82=C81,D82=D81,AA82=AA81), A81,A81+1)</f>
        <v>34</v>
      </c>
      <c r="B82" s="61" t="n">
        <v>42782</v>
      </c>
      <c r="C82" s="1" t="s">
        <v>67</v>
      </c>
      <c r="D82" s="1" t="s">
        <v>63</v>
      </c>
      <c r="E82" s="1"/>
      <c r="F82" s="1" t="s">
        <v>114</v>
      </c>
      <c r="G82" s="1" t="n">
        <v>33</v>
      </c>
      <c r="H82" s="1" t="n">
        <v>10</v>
      </c>
      <c r="I82" s="1" t="n">
        <v>23</v>
      </c>
      <c r="J82" s="1"/>
      <c r="K82" s="1"/>
      <c r="L82" s="1" t="n">
        <v>54</v>
      </c>
      <c r="M82" s="1"/>
      <c r="N82" s="1"/>
      <c r="O82" s="1"/>
      <c r="P82" s="1"/>
      <c r="Q82" s="1"/>
      <c r="R82" s="1"/>
      <c r="S82" s="1"/>
      <c r="T82" s="1"/>
      <c r="U82" s="1"/>
      <c r="V82" s="1"/>
      <c r="W82" s="1"/>
      <c r="X82" s="14"/>
      <c r="Y82" s="1" t="s">
        <v>437</v>
      </c>
      <c r="Z82" s="1"/>
      <c r="AA82" s="1" t="s">
        <v>123</v>
      </c>
      <c r="AB82" s="1"/>
    </row>
    <row r="83" customFormat="false" ht="15" hidden="true" customHeight="false" outlineLevel="0" collapsed="false">
      <c r="A83" s="0" t="n">
        <f aca="false">IF(AND(B83=B82,C83=C82,D83=D82,AA83=AA82), A82,A82+1)</f>
        <v>34</v>
      </c>
      <c r="B83" s="61" t="n">
        <v>42782</v>
      </c>
      <c r="C83" s="1" t="s">
        <v>67</v>
      </c>
      <c r="D83" s="1" t="s">
        <v>63</v>
      </c>
      <c r="E83" s="1"/>
      <c r="F83" s="1" t="s">
        <v>97</v>
      </c>
      <c r="G83" s="1" t="n">
        <v>52</v>
      </c>
      <c r="H83" s="1" t="n">
        <v>25</v>
      </c>
      <c r="I83" s="1" t="n">
        <v>27</v>
      </c>
      <c r="J83" s="1"/>
      <c r="K83" s="1"/>
      <c r="L83" s="1" t="n">
        <v>24</v>
      </c>
      <c r="M83" s="1"/>
      <c r="N83" s="1"/>
      <c r="O83" s="1"/>
      <c r="P83" s="1" t="n">
        <v>10</v>
      </c>
      <c r="Q83" s="1" t="n">
        <v>14</v>
      </c>
      <c r="R83" s="1"/>
      <c r="S83" s="1"/>
      <c r="T83" s="1"/>
      <c r="U83" s="1"/>
      <c r="V83" s="1"/>
      <c r="W83" s="1"/>
      <c r="X83" s="14"/>
      <c r="Y83" s="1" t="s">
        <v>437</v>
      </c>
      <c r="Z83" s="1"/>
      <c r="AA83" s="1" t="s">
        <v>123</v>
      </c>
      <c r="AB83" s="1"/>
    </row>
    <row r="84" customFormat="false" ht="15" hidden="true" customHeight="false" outlineLevel="0" collapsed="false">
      <c r="A84" s="0" t="n">
        <f aca="false">IF(AND(B84=B83,C84=C83,D84=D83,AA84=AA83), A83,A83+1)</f>
        <v>34</v>
      </c>
      <c r="B84" s="61" t="n">
        <v>42782</v>
      </c>
      <c r="C84" s="1" t="s">
        <v>67</v>
      </c>
      <c r="D84" s="1" t="s">
        <v>63</v>
      </c>
      <c r="E84" s="1"/>
      <c r="F84" s="1" t="s">
        <v>115</v>
      </c>
      <c r="G84" s="1" t="n">
        <v>4</v>
      </c>
      <c r="H84" s="1" t="n">
        <v>4</v>
      </c>
      <c r="I84" s="1" t="n">
        <v>0</v>
      </c>
      <c r="J84" s="1"/>
      <c r="K84" s="1"/>
      <c r="L84" s="1" t="n">
        <v>10</v>
      </c>
      <c r="M84" s="1"/>
      <c r="N84" s="1"/>
      <c r="O84" s="1"/>
      <c r="P84" s="1" t="n">
        <v>10</v>
      </c>
      <c r="Q84" s="1" t="n">
        <v>0</v>
      </c>
      <c r="R84" s="1"/>
      <c r="S84" s="1"/>
      <c r="T84" s="1"/>
      <c r="U84" s="1"/>
      <c r="V84" s="1"/>
      <c r="W84" s="1"/>
      <c r="X84" s="14"/>
      <c r="Y84" s="1" t="s">
        <v>437</v>
      </c>
      <c r="Z84" s="1"/>
      <c r="AA84" s="1" t="s">
        <v>123</v>
      </c>
      <c r="AB84" s="1"/>
    </row>
    <row r="85" customFormat="false" ht="15" hidden="true" customHeight="false" outlineLevel="0" collapsed="false">
      <c r="A85" s="0" t="n">
        <f aca="false">IF(AND(B85=B84,C85=C84,D85=D84,AA85=AA84), A84,A84+1)</f>
        <v>34</v>
      </c>
      <c r="B85" s="61" t="n">
        <v>42782</v>
      </c>
      <c r="C85" s="1" t="s">
        <v>67</v>
      </c>
      <c r="D85" s="1" t="s">
        <v>63</v>
      </c>
      <c r="E85" s="1"/>
      <c r="F85" s="1" t="s">
        <v>410</v>
      </c>
      <c r="G85" s="1"/>
      <c r="H85" s="1"/>
      <c r="I85" s="1"/>
      <c r="J85" s="1"/>
      <c r="K85" s="1"/>
      <c r="L85" s="1"/>
      <c r="M85" s="1"/>
      <c r="N85" s="1"/>
      <c r="O85" s="1"/>
      <c r="P85" s="1"/>
      <c r="Q85" s="1"/>
      <c r="R85" s="1"/>
      <c r="S85" s="1"/>
      <c r="T85" s="1"/>
      <c r="U85" s="1" t="n">
        <v>3</v>
      </c>
      <c r="V85" s="1"/>
      <c r="W85" s="1"/>
      <c r="X85" s="14"/>
      <c r="Y85" s="1" t="s">
        <v>437</v>
      </c>
      <c r="Z85" s="1"/>
      <c r="AA85" s="1" t="s">
        <v>123</v>
      </c>
      <c r="AB85" s="1"/>
    </row>
    <row r="86" customFormat="false" ht="15" hidden="true" customHeight="false" outlineLevel="0" collapsed="false">
      <c r="A86" s="0" t="n">
        <f aca="false">IF(AND(B86=B85,C86=C85,D86=D85,AA86=AA85), A85,A85+1)</f>
        <v>35</v>
      </c>
      <c r="B86" s="61" t="n">
        <v>42786</v>
      </c>
      <c r="C86" s="1" t="s">
        <v>67</v>
      </c>
      <c r="D86" s="1" t="s">
        <v>74</v>
      </c>
      <c r="E86" s="1"/>
      <c r="F86" s="1" t="s">
        <v>97</v>
      </c>
      <c r="G86" s="1" t="n">
        <v>72</v>
      </c>
      <c r="H86" s="1" t="n">
        <v>22</v>
      </c>
      <c r="I86" s="1" t="n">
        <v>50</v>
      </c>
      <c r="J86" s="1"/>
      <c r="K86" s="1"/>
      <c r="L86" s="1" t="n">
        <v>44</v>
      </c>
      <c r="M86" s="1"/>
      <c r="N86" s="1"/>
      <c r="O86" s="1"/>
      <c r="P86" s="1" t="n">
        <v>20</v>
      </c>
      <c r="Q86" s="1" t="n">
        <v>24</v>
      </c>
      <c r="R86" s="1"/>
      <c r="S86" s="1"/>
      <c r="T86" s="1"/>
      <c r="U86" s="1"/>
      <c r="V86" s="1"/>
      <c r="W86" s="1"/>
      <c r="X86" s="14" t="n">
        <v>83080.59</v>
      </c>
      <c r="Y86" s="1" t="s">
        <v>438</v>
      </c>
      <c r="Z86" s="1"/>
      <c r="AA86" s="1" t="s">
        <v>123</v>
      </c>
      <c r="AB86" s="1"/>
    </row>
    <row r="87" customFormat="false" ht="15" hidden="true" customHeight="false" outlineLevel="0" collapsed="false">
      <c r="A87" s="0" t="n">
        <f aca="false">IF(AND(B87=B86,C87=C86,D87=D86,AA87=AA86), A86,A86+1)</f>
        <v>35</v>
      </c>
      <c r="B87" s="61" t="n">
        <v>42786</v>
      </c>
      <c r="C87" s="1" t="s">
        <v>67</v>
      </c>
      <c r="D87" s="1" t="s">
        <v>74</v>
      </c>
      <c r="E87" s="1"/>
      <c r="F87" s="1" t="s">
        <v>410</v>
      </c>
      <c r="G87" s="1"/>
      <c r="H87" s="1"/>
      <c r="I87" s="1"/>
      <c r="J87" s="1"/>
      <c r="K87" s="1"/>
      <c r="L87" s="1"/>
      <c r="M87" s="1"/>
      <c r="N87" s="1"/>
      <c r="O87" s="1"/>
      <c r="P87" s="1"/>
      <c r="Q87" s="1"/>
      <c r="R87" s="1"/>
      <c r="S87" s="1"/>
      <c r="T87" s="1"/>
      <c r="U87" s="1" t="n">
        <v>1</v>
      </c>
      <c r="V87" s="1"/>
      <c r="W87" s="1"/>
      <c r="X87" s="14"/>
      <c r="Y87" s="1" t="s">
        <v>438</v>
      </c>
      <c r="Z87" s="1"/>
      <c r="AA87" s="1" t="s">
        <v>123</v>
      </c>
      <c r="AB87" s="1"/>
    </row>
    <row r="88" customFormat="false" ht="15" hidden="true" customHeight="false" outlineLevel="0" collapsed="false">
      <c r="A88" s="0" t="n">
        <f aca="false">IF(AND(B88=B87,C88=C87,D88=D87,AA88=AA87), A87,A87+1)</f>
        <v>36</v>
      </c>
      <c r="B88" s="61" t="n">
        <v>42787</v>
      </c>
      <c r="C88" s="1" t="s">
        <v>68</v>
      </c>
      <c r="D88" s="1" t="s">
        <v>70</v>
      </c>
      <c r="E88" s="1"/>
      <c r="F88" s="1" t="s">
        <v>97</v>
      </c>
      <c r="G88" s="1" t="n">
        <v>103</v>
      </c>
      <c r="H88" s="1" t="n">
        <v>38</v>
      </c>
      <c r="I88" s="1" t="n">
        <v>65</v>
      </c>
      <c r="J88" s="1"/>
      <c r="K88" s="1"/>
      <c r="L88" s="1" t="n">
        <v>33</v>
      </c>
      <c r="M88" s="1"/>
      <c r="N88" s="1"/>
      <c r="O88" s="1"/>
      <c r="P88" s="1" t="n">
        <v>33</v>
      </c>
      <c r="Q88" s="1" t="n">
        <v>0</v>
      </c>
      <c r="R88" s="1"/>
      <c r="S88" s="1"/>
      <c r="T88" s="1"/>
      <c r="U88" s="1"/>
      <c r="V88" s="1"/>
      <c r="W88" s="1"/>
      <c r="X88" s="14" t="n">
        <v>77795.9</v>
      </c>
      <c r="Y88" s="1" t="s">
        <v>439</v>
      </c>
      <c r="Z88" s="1"/>
      <c r="AA88" s="1" t="s">
        <v>123</v>
      </c>
      <c r="AB88" s="1"/>
    </row>
    <row r="89" customFormat="false" ht="15" hidden="true" customHeight="false" outlineLevel="0" collapsed="false">
      <c r="A89" s="0" t="n">
        <f aca="false">IF(AND(B89=B88,C89=C88,D89=D88,AA89=AA88), A88,A88+1)</f>
        <v>36</v>
      </c>
      <c r="B89" s="61" t="n">
        <v>42787</v>
      </c>
      <c r="C89" s="1" t="s">
        <v>68</v>
      </c>
      <c r="D89" s="1" t="s">
        <v>70</v>
      </c>
      <c r="E89" s="1"/>
      <c r="F89" s="1" t="s">
        <v>410</v>
      </c>
      <c r="G89" s="1"/>
      <c r="H89" s="1"/>
      <c r="I89" s="1"/>
      <c r="J89" s="1"/>
      <c r="K89" s="1"/>
      <c r="L89" s="1"/>
      <c r="M89" s="1"/>
      <c r="N89" s="1"/>
      <c r="O89" s="1"/>
      <c r="P89" s="1"/>
      <c r="Q89" s="1"/>
      <c r="R89" s="1"/>
      <c r="S89" s="1"/>
      <c r="T89" s="1"/>
      <c r="U89" s="1" t="n">
        <v>1</v>
      </c>
      <c r="V89" s="1"/>
      <c r="W89" s="1"/>
      <c r="X89" s="14"/>
      <c r="Y89" s="1" t="s">
        <v>439</v>
      </c>
      <c r="Z89" s="1"/>
      <c r="AA89" s="1" t="s">
        <v>123</v>
      </c>
      <c r="AB89" s="1"/>
    </row>
    <row r="90" customFormat="false" ht="15" hidden="true" customHeight="false" outlineLevel="0" collapsed="false">
      <c r="A90" s="0" t="n">
        <f aca="false">IF(AND(B90=B89,C90=C89,D90=D89,AA90=AA89), A89,A89+1)</f>
        <v>37</v>
      </c>
      <c r="B90" s="61" t="n">
        <v>42788</v>
      </c>
      <c r="C90" s="1" t="s">
        <v>69</v>
      </c>
      <c r="D90" s="1"/>
      <c r="E90" s="1"/>
      <c r="F90" s="1" t="s">
        <v>87</v>
      </c>
      <c r="G90" s="1" t="n">
        <v>3</v>
      </c>
      <c r="H90" s="1" t="n">
        <v>3</v>
      </c>
      <c r="I90" s="1"/>
      <c r="J90" s="1"/>
      <c r="K90" s="1"/>
      <c r="L90" s="1" t="n">
        <v>20</v>
      </c>
      <c r="M90" s="1"/>
      <c r="N90" s="1"/>
      <c r="O90" s="1"/>
      <c r="P90" s="1"/>
      <c r="Q90" s="1"/>
      <c r="R90" s="1"/>
      <c r="S90" s="1"/>
      <c r="T90" s="1"/>
      <c r="U90" s="1"/>
      <c r="V90" s="1"/>
      <c r="W90" s="1"/>
      <c r="X90" s="14" t="n">
        <v>88507.56</v>
      </c>
      <c r="Y90" s="1" t="s">
        <v>440</v>
      </c>
      <c r="Z90" s="1"/>
      <c r="AA90" s="1" t="s">
        <v>123</v>
      </c>
      <c r="AB90" s="1"/>
    </row>
    <row r="91" customFormat="false" ht="15" hidden="true" customHeight="false" outlineLevel="0" collapsed="false">
      <c r="A91" s="0" t="n">
        <f aca="false">IF(AND(B91=B90,C91=C90,D91=D90,AA91=AA90), A90,A90+1)</f>
        <v>37</v>
      </c>
      <c r="B91" s="61" t="n">
        <v>42788</v>
      </c>
      <c r="C91" s="1" t="s">
        <v>69</v>
      </c>
      <c r="D91" s="1"/>
      <c r="E91" s="1"/>
      <c r="F91" s="1" t="s">
        <v>97</v>
      </c>
      <c r="G91" s="1" t="n">
        <v>35</v>
      </c>
      <c r="H91" s="1" t="n">
        <v>35</v>
      </c>
      <c r="I91" s="1"/>
      <c r="J91" s="1"/>
      <c r="K91" s="1"/>
      <c r="L91" s="1" t="n">
        <v>25</v>
      </c>
      <c r="M91" s="1"/>
      <c r="N91" s="1"/>
      <c r="O91" s="1"/>
      <c r="P91" s="1"/>
      <c r="Q91" s="1"/>
      <c r="R91" s="1"/>
      <c r="S91" s="1"/>
      <c r="T91" s="1"/>
      <c r="U91" s="1"/>
      <c r="V91" s="1"/>
      <c r="W91" s="1"/>
      <c r="X91" s="14"/>
      <c r="Y91" s="1" t="s">
        <v>440</v>
      </c>
      <c r="Z91" s="1"/>
      <c r="AA91" s="1" t="s">
        <v>123</v>
      </c>
      <c r="AB91" s="1"/>
    </row>
    <row r="92" customFormat="false" ht="15" hidden="true" customHeight="false" outlineLevel="0" collapsed="false">
      <c r="A92" s="0" t="n">
        <f aca="false">IF(AND(B92=B91,C92=C91,D92=D91,AA92=AA91), A91,A91+1)</f>
        <v>37</v>
      </c>
      <c r="B92" s="61" t="n">
        <v>42788</v>
      </c>
      <c r="C92" s="1" t="s">
        <v>69</v>
      </c>
      <c r="D92" s="1"/>
      <c r="E92" s="1"/>
      <c r="F92" s="1" t="s">
        <v>99</v>
      </c>
      <c r="G92" s="1" t="n">
        <v>1</v>
      </c>
      <c r="H92" s="1" t="n">
        <v>1</v>
      </c>
      <c r="I92" s="1"/>
      <c r="J92" s="1"/>
      <c r="K92" s="1"/>
      <c r="L92" s="1" t="n">
        <v>4</v>
      </c>
      <c r="M92" s="1"/>
      <c r="N92" s="1"/>
      <c r="O92" s="1"/>
      <c r="P92" s="1"/>
      <c r="Q92" s="1"/>
      <c r="R92" s="1"/>
      <c r="S92" s="1"/>
      <c r="T92" s="1"/>
      <c r="U92" s="1"/>
      <c r="V92" s="1"/>
      <c r="W92" s="1"/>
      <c r="X92" s="14"/>
      <c r="Y92" s="1" t="s">
        <v>440</v>
      </c>
      <c r="Z92" s="1"/>
      <c r="AA92" s="1" t="s">
        <v>123</v>
      </c>
      <c r="AB92" s="1"/>
    </row>
    <row r="93" customFormat="false" ht="15" hidden="true" customHeight="false" outlineLevel="0" collapsed="false">
      <c r="A93" s="0" t="n">
        <f aca="false">IF(AND(B93=B92,C93=C92,D93=D92,AA93=AA92), A92,A92+1)</f>
        <v>37</v>
      </c>
      <c r="B93" s="61" t="n">
        <v>42788</v>
      </c>
      <c r="C93" s="1" t="s">
        <v>69</v>
      </c>
      <c r="D93" s="1"/>
      <c r="E93" s="1"/>
      <c r="F93" s="1" t="s">
        <v>410</v>
      </c>
      <c r="G93" s="1"/>
      <c r="H93" s="1"/>
      <c r="I93" s="1"/>
      <c r="J93" s="1"/>
      <c r="K93" s="1"/>
      <c r="L93" s="1"/>
      <c r="M93" s="1"/>
      <c r="N93" s="1"/>
      <c r="O93" s="1"/>
      <c r="P93" s="1"/>
      <c r="Q93" s="1"/>
      <c r="R93" s="1"/>
      <c r="S93" s="1"/>
      <c r="T93" s="1"/>
      <c r="U93" s="1" t="n">
        <v>1</v>
      </c>
      <c r="V93" s="1"/>
      <c r="W93" s="1"/>
      <c r="X93" s="14"/>
      <c r="Y93" s="1" t="s">
        <v>440</v>
      </c>
      <c r="Z93" s="1"/>
      <c r="AA93" s="1" t="s">
        <v>123</v>
      </c>
      <c r="AB93" s="1"/>
    </row>
    <row r="94" customFormat="false" ht="15" hidden="true" customHeight="false" outlineLevel="0" collapsed="false">
      <c r="A94" s="0" t="n">
        <f aca="false">IF(AND(B94=B93,C94=C93,D94=D93,AA94=AA93), A93,A93+1)</f>
        <v>38</v>
      </c>
      <c r="B94" s="61" t="n">
        <v>42788</v>
      </c>
      <c r="C94" s="1" t="s">
        <v>67</v>
      </c>
      <c r="D94" s="1"/>
      <c r="E94" s="1"/>
      <c r="F94" s="1" t="s">
        <v>97</v>
      </c>
      <c r="G94" s="1" t="n">
        <v>122</v>
      </c>
      <c r="H94" s="1" t="n">
        <v>122</v>
      </c>
      <c r="I94" s="1"/>
      <c r="J94" s="1"/>
      <c r="K94" s="1"/>
      <c r="L94" s="1" t="n">
        <v>30</v>
      </c>
      <c r="M94" s="1"/>
      <c r="N94" s="1"/>
      <c r="O94" s="1"/>
      <c r="P94" s="1"/>
      <c r="Q94" s="1"/>
      <c r="R94" s="1"/>
      <c r="S94" s="1"/>
      <c r="T94" s="1"/>
      <c r="U94" s="1"/>
      <c r="V94" s="1"/>
      <c r="W94" s="1"/>
      <c r="X94" s="14" t="n">
        <v>74759.49</v>
      </c>
      <c r="Y94" s="1" t="s">
        <v>441</v>
      </c>
      <c r="Z94" s="1"/>
      <c r="AA94" s="1" t="s">
        <v>123</v>
      </c>
      <c r="AB94" s="1"/>
    </row>
    <row r="95" customFormat="false" ht="15" hidden="true" customHeight="false" outlineLevel="0" collapsed="false">
      <c r="A95" s="0" t="n">
        <f aca="false">IF(AND(B95=B94,C95=C94,D95=D94,AA95=AA94), A94,A94+1)</f>
        <v>38</v>
      </c>
      <c r="B95" s="61" t="n">
        <v>42788</v>
      </c>
      <c r="C95" s="1" t="s">
        <v>67</v>
      </c>
      <c r="D95" s="1"/>
      <c r="E95" s="1"/>
      <c r="F95" s="1" t="s">
        <v>410</v>
      </c>
      <c r="G95" s="1"/>
      <c r="H95" s="1"/>
      <c r="I95" s="1"/>
      <c r="J95" s="1"/>
      <c r="K95" s="1"/>
      <c r="L95" s="1"/>
      <c r="M95" s="1"/>
      <c r="N95" s="1"/>
      <c r="O95" s="1"/>
      <c r="P95" s="1"/>
      <c r="Q95" s="1"/>
      <c r="R95" s="1"/>
      <c r="S95" s="1"/>
      <c r="T95" s="1"/>
      <c r="U95" s="1" t="n">
        <v>1</v>
      </c>
      <c r="V95" s="1"/>
      <c r="W95" s="1"/>
      <c r="X95" s="14"/>
      <c r="Y95" s="1" t="s">
        <v>441</v>
      </c>
      <c r="Z95" s="1"/>
      <c r="AA95" s="1" t="s">
        <v>123</v>
      </c>
      <c r="AB95" s="1"/>
    </row>
    <row r="96" customFormat="false" ht="15" hidden="false" customHeight="false" outlineLevel="0" collapsed="false">
      <c r="A96" s="0" t="n">
        <f aca="false">IF(AND(B96=B95,C96=C95,D96=D95,AA96=AA95), A95,A95+1)</f>
        <v>39</v>
      </c>
      <c r="B96" s="68" t="n">
        <v>42788</v>
      </c>
      <c r="C96" s="0" t="s">
        <v>49</v>
      </c>
      <c r="F96" s="0" t="s">
        <v>97</v>
      </c>
      <c r="G96" s="0" t="n">
        <v>18</v>
      </c>
      <c r="H96" s="0" t="n">
        <v>18</v>
      </c>
      <c r="X96" s="4" t="n">
        <v>40997.88</v>
      </c>
      <c r="Y96" s="1" t="s">
        <v>442</v>
      </c>
      <c r="AA96" s="0" t="s">
        <v>124</v>
      </c>
    </row>
    <row r="97" customFormat="false" ht="15" hidden="false" customHeight="false" outlineLevel="0" collapsed="false">
      <c r="A97" s="0" t="n">
        <f aca="false">IF(AND(B97=B96,C97=C96,D97=D96,AA97=AA96), A96,A96+1)</f>
        <v>40</v>
      </c>
      <c r="B97" s="68" t="n">
        <v>42788</v>
      </c>
      <c r="C97" s="0" t="s">
        <v>67</v>
      </c>
      <c r="F97" s="0" t="s">
        <v>96</v>
      </c>
      <c r="G97" s="0" t="n">
        <v>14</v>
      </c>
      <c r="H97" s="0" t="n">
        <v>14</v>
      </c>
      <c r="X97" s="4" t="n">
        <v>74759.49</v>
      </c>
      <c r="Y97" s="1" t="s">
        <v>443</v>
      </c>
      <c r="AA97" s="0" t="s">
        <v>124</v>
      </c>
    </row>
    <row r="98" customFormat="false" ht="15" hidden="true" customHeight="false" outlineLevel="0" collapsed="false">
      <c r="A98" s="0" t="n">
        <f aca="false">IF(AND(B98=B97,C98=C97,D98=D97,AA98=AA97), A97,A97+1)</f>
        <v>41</v>
      </c>
      <c r="B98" s="61" t="n">
        <v>42789</v>
      </c>
      <c r="C98" s="1" t="s">
        <v>62</v>
      </c>
      <c r="D98" s="1" t="s">
        <v>63</v>
      </c>
      <c r="E98" s="1"/>
      <c r="F98" s="1" t="s">
        <v>87</v>
      </c>
      <c r="G98" s="1" t="n">
        <v>16</v>
      </c>
      <c r="H98" s="1" t="n">
        <v>10</v>
      </c>
      <c r="I98" s="1" t="n">
        <v>6</v>
      </c>
      <c r="J98" s="1"/>
      <c r="K98" s="1"/>
      <c r="L98" s="1" t="n">
        <v>37</v>
      </c>
      <c r="M98" s="1"/>
      <c r="N98" s="1"/>
      <c r="O98" s="1"/>
      <c r="P98" s="1"/>
      <c r="Q98" s="1"/>
      <c r="R98" s="1"/>
      <c r="S98" s="1"/>
      <c r="T98" s="1"/>
      <c r="U98" s="1"/>
      <c r="V98" s="1"/>
      <c r="W98" s="1"/>
      <c r="X98" s="14" t="n">
        <v>232091.18</v>
      </c>
      <c r="Y98" s="1" t="s">
        <v>444</v>
      </c>
      <c r="Z98" s="1"/>
      <c r="AA98" s="1" t="s">
        <v>123</v>
      </c>
      <c r="AB98" s="1"/>
    </row>
    <row r="99" customFormat="false" ht="15" hidden="true" customHeight="false" outlineLevel="0" collapsed="false">
      <c r="A99" s="0" t="n">
        <f aca="false">IF(AND(B99=B98,C99=C98,D99=D98,AA99=AA98), A98,A98+1)</f>
        <v>41</v>
      </c>
      <c r="B99" s="61" t="n">
        <v>42789</v>
      </c>
      <c r="C99" s="1" t="s">
        <v>62</v>
      </c>
      <c r="D99" s="1" t="s">
        <v>63</v>
      </c>
      <c r="E99" s="1"/>
      <c r="F99" s="1" t="s">
        <v>97</v>
      </c>
      <c r="G99" s="1" t="n">
        <v>10</v>
      </c>
      <c r="H99" s="1" t="n">
        <v>3</v>
      </c>
      <c r="I99" s="1" t="n">
        <v>7</v>
      </c>
      <c r="J99" s="1"/>
      <c r="K99" s="1"/>
      <c r="L99" s="1" t="n">
        <v>30</v>
      </c>
      <c r="M99" s="1"/>
      <c r="N99" s="1"/>
      <c r="O99" s="1"/>
      <c r="P99" s="1" t="n">
        <v>10</v>
      </c>
      <c r="Q99" s="1" t="n">
        <v>20</v>
      </c>
      <c r="R99" s="1"/>
      <c r="S99" s="1"/>
      <c r="T99" s="1"/>
      <c r="U99" s="1"/>
      <c r="V99" s="1"/>
      <c r="W99" s="1"/>
      <c r="X99" s="14"/>
      <c r="Y99" s="1" t="s">
        <v>444</v>
      </c>
      <c r="Z99" s="1"/>
      <c r="AA99" s="1" t="s">
        <v>123</v>
      </c>
      <c r="AB99" s="1"/>
    </row>
    <row r="100" customFormat="false" ht="15" hidden="true" customHeight="false" outlineLevel="0" collapsed="false">
      <c r="A100" s="0" t="n">
        <f aca="false">IF(AND(B100=B99,C100=C99,D100=D99,AA100=AA99), A99,A99+1)</f>
        <v>41</v>
      </c>
      <c r="B100" s="61" t="n">
        <v>42789</v>
      </c>
      <c r="C100" s="1" t="s">
        <v>62</v>
      </c>
      <c r="D100" s="1" t="s">
        <v>63</v>
      </c>
      <c r="E100" s="1"/>
      <c r="F100" s="1" t="s">
        <v>98</v>
      </c>
      <c r="G100" s="1" t="n">
        <v>11</v>
      </c>
      <c r="H100" s="1" t="n">
        <v>0</v>
      </c>
      <c r="I100" s="1" t="n">
        <v>11</v>
      </c>
      <c r="J100" s="1"/>
      <c r="K100" s="1"/>
      <c r="L100" s="1" t="n">
        <v>26</v>
      </c>
      <c r="M100" s="1"/>
      <c r="N100" s="1"/>
      <c r="O100" s="1"/>
      <c r="P100" s="1"/>
      <c r="Q100" s="1" t="n">
        <v>26</v>
      </c>
      <c r="R100" s="1"/>
      <c r="S100" s="1"/>
      <c r="T100" s="1"/>
      <c r="U100" s="1"/>
      <c r="V100" s="1"/>
      <c r="W100" s="1"/>
      <c r="X100" s="14"/>
      <c r="Y100" s="1" t="s">
        <v>444</v>
      </c>
      <c r="Z100" s="1"/>
      <c r="AA100" s="1" t="s">
        <v>123</v>
      </c>
      <c r="AB100" s="1"/>
    </row>
    <row r="101" customFormat="false" ht="15" hidden="true" customHeight="false" outlineLevel="0" collapsed="false">
      <c r="A101" s="0" t="n">
        <f aca="false">IF(AND(B101=B100,C101=C100,D101=D100,AA101=AA100), A100,A100+1)</f>
        <v>41</v>
      </c>
      <c r="B101" s="61" t="n">
        <v>42789</v>
      </c>
      <c r="C101" s="1" t="s">
        <v>62</v>
      </c>
      <c r="D101" s="1" t="s">
        <v>63</v>
      </c>
      <c r="E101" s="1"/>
      <c r="F101" s="1" t="s">
        <v>116</v>
      </c>
      <c r="G101" s="1" t="n">
        <v>6</v>
      </c>
      <c r="H101" s="1" t="n">
        <v>1</v>
      </c>
      <c r="I101" s="1" t="n">
        <v>5</v>
      </c>
      <c r="J101" s="1"/>
      <c r="K101" s="1"/>
      <c r="L101" s="1" t="n">
        <v>17</v>
      </c>
      <c r="M101" s="1"/>
      <c r="N101" s="1"/>
      <c r="O101" s="1"/>
      <c r="P101" s="1" t="n">
        <v>4</v>
      </c>
      <c r="Q101" s="1" t="n">
        <v>13</v>
      </c>
      <c r="R101" s="1"/>
      <c r="S101" s="1"/>
      <c r="T101" s="1"/>
      <c r="U101" s="1"/>
      <c r="V101" s="1"/>
      <c r="W101" s="1"/>
      <c r="X101" s="14"/>
      <c r="Y101" s="1" t="s">
        <v>444</v>
      </c>
      <c r="Z101" s="1"/>
      <c r="AA101" s="1" t="s">
        <v>123</v>
      </c>
      <c r="AB101" s="1"/>
    </row>
    <row r="102" customFormat="false" ht="15" hidden="true" customHeight="false" outlineLevel="0" collapsed="false">
      <c r="A102" s="0" t="n">
        <f aca="false">IF(AND(B102=B101,C102=C101,D102=D101,AA102=AA101), A101,A101+1)</f>
        <v>41</v>
      </c>
      <c r="B102" s="61" t="n">
        <v>42789</v>
      </c>
      <c r="C102" s="1" t="s">
        <v>62</v>
      </c>
      <c r="D102" s="1" t="s">
        <v>63</v>
      </c>
      <c r="E102" s="1"/>
      <c r="F102" s="1" t="s">
        <v>410</v>
      </c>
      <c r="G102" s="1"/>
      <c r="H102" s="1"/>
      <c r="I102" s="1"/>
      <c r="J102" s="1"/>
      <c r="K102" s="1"/>
      <c r="L102" s="1"/>
      <c r="M102" s="1"/>
      <c r="N102" s="1"/>
      <c r="O102" s="1"/>
      <c r="P102" s="1"/>
      <c r="Q102" s="1"/>
      <c r="R102" s="1"/>
      <c r="S102" s="1"/>
      <c r="T102" s="1"/>
      <c r="U102" s="1" t="n">
        <v>1</v>
      </c>
      <c r="V102" s="1"/>
      <c r="W102" s="1"/>
      <c r="X102" s="14"/>
      <c r="Y102" s="1" t="s">
        <v>444</v>
      </c>
      <c r="Z102" s="1"/>
      <c r="AA102" s="1" t="s">
        <v>123</v>
      </c>
      <c r="AB102" s="1"/>
    </row>
    <row r="103" customFormat="false" ht="15" hidden="true" customHeight="false" outlineLevel="0" collapsed="false">
      <c r="A103" s="0" t="n">
        <f aca="false">IF(AND(B103=B102,C103=C102,D103=D102,AA103=AA102), A102,A102+1)</f>
        <v>42</v>
      </c>
      <c r="B103" s="61" t="n">
        <v>42789</v>
      </c>
      <c r="C103" s="1" t="s">
        <v>53</v>
      </c>
      <c r="D103" s="1"/>
      <c r="E103" s="1"/>
      <c r="F103" s="1" t="s">
        <v>102</v>
      </c>
      <c r="G103" s="1" t="n">
        <v>33</v>
      </c>
      <c r="H103" s="1" t="n">
        <v>33</v>
      </c>
      <c r="I103" s="1"/>
      <c r="J103" s="1"/>
      <c r="K103" s="1"/>
      <c r="L103" s="1" t="n">
        <v>90</v>
      </c>
      <c r="M103" s="1"/>
      <c r="N103" s="1"/>
      <c r="O103" s="1"/>
      <c r="P103" s="1"/>
      <c r="Q103" s="1"/>
      <c r="R103" s="1"/>
      <c r="S103" s="1"/>
      <c r="T103" s="1"/>
      <c r="U103" s="1"/>
      <c r="V103" s="1"/>
      <c r="W103" s="1"/>
      <c r="X103" s="14" t="n">
        <v>264844.21</v>
      </c>
      <c r="Y103" s="1" t="s">
        <v>445</v>
      </c>
      <c r="Z103" s="1"/>
      <c r="AA103" s="1" t="s">
        <v>123</v>
      </c>
      <c r="AB103" s="1"/>
    </row>
    <row r="104" customFormat="false" ht="15" hidden="true" customHeight="false" outlineLevel="0" collapsed="false">
      <c r="A104" s="0" t="n">
        <f aca="false">IF(AND(B104=B103,C104=C103,D104=D103,AA104=AA103), A103,A103+1)</f>
        <v>42</v>
      </c>
      <c r="B104" s="61" t="n">
        <v>42789</v>
      </c>
      <c r="C104" s="1" t="s">
        <v>53</v>
      </c>
      <c r="D104" s="1"/>
      <c r="E104" s="1"/>
      <c r="F104" s="1" t="s">
        <v>88</v>
      </c>
      <c r="G104" s="1" t="n">
        <v>3</v>
      </c>
      <c r="H104" s="1" t="n">
        <v>3</v>
      </c>
      <c r="I104" s="1"/>
      <c r="J104" s="1"/>
      <c r="K104" s="1"/>
      <c r="L104" s="1" t="n">
        <v>12</v>
      </c>
      <c r="M104" s="1"/>
      <c r="N104" s="1"/>
      <c r="O104" s="1"/>
      <c r="P104" s="1"/>
      <c r="Q104" s="1"/>
      <c r="R104" s="1"/>
      <c r="S104" s="1"/>
      <c r="T104" s="1"/>
      <c r="U104" s="1"/>
      <c r="V104" s="1"/>
      <c r="W104" s="1"/>
      <c r="X104" s="14"/>
      <c r="Y104" s="1" t="s">
        <v>445</v>
      </c>
      <c r="Z104" s="1"/>
      <c r="AA104" s="1" t="s">
        <v>123</v>
      </c>
      <c r="AB104" s="1"/>
    </row>
    <row r="105" customFormat="false" ht="15" hidden="true" customHeight="false" outlineLevel="0" collapsed="false">
      <c r="A105" s="0" t="n">
        <f aca="false">IF(AND(B105=B104,C105=C104,D105=D104,AA105=AA104), A104,A104+1)</f>
        <v>42</v>
      </c>
      <c r="B105" s="61" t="n">
        <v>42789</v>
      </c>
      <c r="C105" s="1" t="s">
        <v>53</v>
      </c>
      <c r="D105" s="1"/>
      <c r="E105" s="1"/>
      <c r="F105" s="1" t="s">
        <v>97</v>
      </c>
      <c r="G105" s="1" t="n">
        <v>7</v>
      </c>
      <c r="H105" s="1" t="n">
        <v>7</v>
      </c>
      <c r="I105" s="1"/>
      <c r="J105" s="1"/>
      <c r="K105" s="1"/>
      <c r="L105" s="1" t="n">
        <v>32</v>
      </c>
      <c r="M105" s="1"/>
      <c r="N105" s="1"/>
      <c r="O105" s="1"/>
      <c r="P105" s="1"/>
      <c r="Q105" s="1"/>
      <c r="R105" s="1"/>
      <c r="S105" s="1"/>
      <c r="T105" s="1"/>
      <c r="U105" s="1"/>
      <c r="V105" s="1"/>
      <c r="W105" s="1"/>
      <c r="X105" s="14"/>
      <c r="Y105" s="1" t="s">
        <v>445</v>
      </c>
      <c r="Z105" s="1"/>
      <c r="AA105" s="1" t="s">
        <v>123</v>
      </c>
      <c r="AB105" s="1"/>
    </row>
    <row r="106" customFormat="false" ht="15" hidden="true" customHeight="false" outlineLevel="0" collapsed="false">
      <c r="A106" s="0" t="n">
        <f aca="false">IF(AND(B106=B105,C106=C105,D106=D105,AA106=AA105), A105,A105+1)</f>
        <v>42</v>
      </c>
      <c r="B106" s="61" t="n">
        <v>42789</v>
      </c>
      <c r="C106" s="1" t="s">
        <v>53</v>
      </c>
      <c r="D106" s="1"/>
      <c r="E106" s="1"/>
      <c r="F106" s="1" t="s">
        <v>410</v>
      </c>
      <c r="G106" s="1"/>
      <c r="H106" s="1"/>
      <c r="I106" s="1"/>
      <c r="J106" s="1"/>
      <c r="K106" s="1"/>
      <c r="L106" s="1"/>
      <c r="M106" s="1"/>
      <c r="N106" s="1"/>
      <c r="O106" s="1"/>
      <c r="P106" s="1"/>
      <c r="Q106" s="1"/>
      <c r="R106" s="1"/>
      <c r="S106" s="1"/>
      <c r="T106" s="1"/>
      <c r="U106" s="1" t="n">
        <v>2</v>
      </c>
      <c r="V106" s="1"/>
      <c r="W106" s="1"/>
      <c r="X106" s="14"/>
      <c r="Y106" s="1" t="s">
        <v>445</v>
      </c>
      <c r="Z106" s="1"/>
      <c r="AA106" s="1" t="s">
        <v>123</v>
      </c>
      <c r="AB106" s="1"/>
    </row>
    <row r="107" customFormat="false" ht="15" hidden="false" customHeight="false" outlineLevel="0" collapsed="false">
      <c r="A107" s="0" t="n">
        <f aca="false">IF(AND(B107=B106,C107=C106,D107=D106,AA107=AA106), A106,A106+1)</f>
        <v>43</v>
      </c>
      <c r="B107" s="68" t="n">
        <v>42791</v>
      </c>
      <c r="C107" s="60" t="s">
        <v>49</v>
      </c>
      <c r="D107" s="60"/>
      <c r="E107" s="60"/>
      <c r="F107" s="60" t="s">
        <v>95</v>
      </c>
      <c r="G107" s="60" t="n">
        <v>3</v>
      </c>
      <c r="H107" s="0" t="n">
        <v>3</v>
      </c>
      <c r="I107" s="60"/>
      <c r="J107" s="60"/>
      <c r="K107" s="60"/>
      <c r="L107" s="60"/>
      <c r="M107" s="60"/>
      <c r="N107" s="60"/>
      <c r="O107" s="60"/>
      <c r="P107" s="60"/>
      <c r="Q107" s="60"/>
      <c r="R107" s="60"/>
      <c r="S107" s="60"/>
      <c r="T107" s="60"/>
      <c r="U107" s="60"/>
      <c r="V107" s="60"/>
      <c r="W107" s="60"/>
      <c r="X107" s="4" t="n">
        <v>98126.51</v>
      </c>
      <c r="Y107" s="1" t="s">
        <v>446</v>
      </c>
      <c r="Z107" s="60"/>
      <c r="AA107" s="60" t="s">
        <v>124</v>
      </c>
      <c r="AB107" s="60"/>
    </row>
    <row r="108" customFormat="false" ht="15" hidden="false" customHeight="false" outlineLevel="0" collapsed="false">
      <c r="A108" s="0" t="n">
        <f aca="false">IF(AND(B108=B107,C108=C107,D108=D107,AA108=AA107), A107,A107+1)</f>
        <v>44</v>
      </c>
      <c r="B108" s="68" t="n">
        <v>42793</v>
      </c>
      <c r="C108" s="0" t="s">
        <v>66</v>
      </c>
      <c r="F108" s="0" t="s">
        <v>102</v>
      </c>
      <c r="G108" s="0" t="n">
        <v>27</v>
      </c>
      <c r="H108" s="0" t="n">
        <v>27</v>
      </c>
      <c r="X108" s="4" t="n">
        <v>53560</v>
      </c>
      <c r="Y108" s="1" t="s">
        <v>447</v>
      </c>
      <c r="AA108" s="0" t="s">
        <v>124</v>
      </c>
    </row>
    <row r="109" customFormat="false" ht="15" hidden="true" customHeight="false" outlineLevel="0" collapsed="false">
      <c r="A109" s="0" t="n">
        <f aca="false">IF(AND(B109=B108,C109=C108,D109=D108,AA109=AA108), A108,A108+1)</f>
        <v>45</v>
      </c>
      <c r="B109" s="61" t="n">
        <v>42794</v>
      </c>
      <c r="C109" s="1" t="s">
        <v>67</v>
      </c>
      <c r="D109" s="1" t="s">
        <v>69</v>
      </c>
      <c r="E109" s="1"/>
      <c r="F109" s="1" t="s">
        <v>97</v>
      </c>
      <c r="G109" s="1" t="n">
        <v>59</v>
      </c>
      <c r="H109" s="1" t="n">
        <v>31</v>
      </c>
      <c r="I109" s="1" t="n">
        <v>28</v>
      </c>
      <c r="J109" s="1"/>
      <c r="K109" s="1"/>
      <c r="L109" s="1" t="n">
        <v>36</v>
      </c>
      <c r="M109" s="1"/>
      <c r="N109" s="1"/>
      <c r="O109" s="1"/>
      <c r="P109" s="1"/>
      <c r="Q109" s="1"/>
      <c r="R109" s="1"/>
      <c r="S109" s="1"/>
      <c r="T109" s="1"/>
      <c r="U109" s="1"/>
      <c r="V109" s="1"/>
      <c r="W109" s="1"/>
      <c r="X109" s="14" t="n">
        <v>152172.32</v>
      </c>
      <c r="Y109" s="1" t="s">
        <v>448</v>
      </c>
      <c r="Z109" s="1"/>
      <c r="AA109" s="1" t="s">
        <v>123</v>
      </c>
      <c r="AB109" s="1"/>
    </row>
    <row r="110" customFormat="false" ht="15" hidden="true" customHeight="false" outlineLevel="0" collapsed="false">
      <c r="A110" s="0" t="n">
        <f aca="false">IF(AND(B110=B109,C110=C109,D110=D109,AA110=AA109), A109,A109+1)</f>
        <v>45</v>
      </c>
      <c r="B110" s="61" t="n">
        <v>42794</v>
      </c>
      <c r="C110" s="1" t="s">
        <v>67</v>
      </c>
      <c r="D110" s="1" t="s">
        <v>69</v>
      </c>
      <c r="E110" s="1"/>
      <c r="F110" s="1" t="s">
        <v>115</v>
      </c>
      <c r="G110" s="1" t="n">
        <v>14</v>
      </c>
      <c r="H110" s="1" t="n">
        <v>5</v>
      </c>
      <c r="I110" s="1" t="n">
        <v>9</v>
      </c>
      <c r="J110" s="1"/>
      <c r="K110" s="1"/>
      <c r="L110" s="1" t="n">
        <v>28</v>
      </c>
      <c r="M110" s="1"/>
      <c r="N110" s="1"/>
      <c r="O110" s="1"/>
      <c r="P110" s="1" t="n">
        <v>10</v>
      </c>
      <c r="Q110" s="1" t="n">
        <v>18</v>
      </c>
      <c r="R110" s="1"/>
      <c r="S110" s="1"/>
      <c r="T110" s="1"/>
      <c r="U110" s="1"/>
      <c r="V110" s="1"/>
      <c r="W110" s="1"/>
      <c r="X110" s="14"/>
      <c r="Y110" s="1" t="s">
        <v>448</v>
      </c>
      <c r="Z110" s="1"/>
      <c r="AA110" s="1" t="s">
        <v>123</v>
      </c>
      <c r="AB110" s="1"/>
    </row>
    <row r="111" customFormat="false" ht="15" hidden="true" customHeight="false" outlineLevel="0" collapsed="false">
      <c r="A111" s="0" t="n">
        <f aca="false">IF(AND(B111=B110,C111=C110,D111=D110,AA111=AA110), A110,A110+1)</f>
        <v>46</v>
      </c>
      <c r="B111" s="61" t="n">
        <v>42794</v>
      </c>
      <c r="C111" s="1" t="s">
        <v>70</v>
      </c>
      <c r="D111" s="1"/>
      <c r="E111" s="1"/>
      <c r="F111" s="1" t="s">
        <v>97</v>
      </c>
      <c r="G111" s="1" t="n">
        <v>84</v>
      </c>
      <c r="H111" s="1" t="n">
        <v>84</v>
      </c>
      <c r="I111" s="1"/>
      <c r="J111" s="1"/>
      <c r="K111" s="1"/>
      <c r="L111" s="1" t="n">
        <v>29</v>
      </c>
      <c r="M111" s="1"/>
      <c r="N111" s="1"/>
      <c r="O111" s="1"/>
      <c r="P111" s="1"/>
      <c r="Q111" s="1"/>
      <c r="R111" s="1"/>
      <c r="S111" s="1"/>
      <c r="T111" s="1"/>
      <c r="U111" s="1"/>
      <c r="V111" s="1"/>
      <c r="W111" s="1"/>
      <c r="X111" s="14" t="n">
        <v>57557.31</v>
      </c>
      <c r="Y111" s="1" t="s">
        <v>449</v>
      </c>
      <c r="Z111" s="1"/>
      <c r="AA111" s="1" t="s">
        <v>123</v>
      </c>
      <c r="AB111" s="1"/>
    </row>
    <row r="112" customFormat="false" ht="15" hidden="false" customHeight="false" outlineLevel="0" collapsed="false">
      <c r="A112" s="0" t="n">
        <f aca="false">IF(AND(B112=B111,C112=C111,D112=D111,AA112=AA111), A111,A111+1)</f>
        <v>47</v>
      </c>
      <c r="B112" s="68" t="n">
        <v>42794</v>
      </c>
      <c r="C112" s="0" t="s">
        <v>49</v>
      </c>
      <c r="F112" s="0" t="s">
        <v>93</v>
      </c>
      <c r="G112" s="0" t="n">
        <v>16</v>
      </c>
      <c r="H112" s="0" t="n">
        <v>16</v>
      </c>
      <c r="U112" s="0" t="n">
        <v>2</v>
      </c>
      <c r="X112" s="4" t="n">
        <v>152172.32</v>
      </c>
      <c r="Y112" s="1" t="s">
        <v>450</v>
      </c>
      <c r="AA112" s="0" t="s">
        <v>124</v>
      </c>
    </row>
    <row r="113" customFormat="false" ht="15" hidden="true" customHeight="false" outlineLevel="0" collapsed="false">
      <c r="A113" s="0" t="n">
        <f aca="false">IF(AND(B113=B112,C113=C112,D113=D112,AA113=AA112), A112,A112+1)</f>
        <v>48</v>
      </c>
      <c r="B113" s="68" t="n">
        <v>42795</v>
      </c>
      <c r="C113" s="60" t="s">
        <v>70</v>
      </c>
      <c r="D113" s="60" t="s">
        <v>71</v>
      </c>
      <c r="E113" s="60"/>
      <c r="F113" s="60" t="s">
        <v>97</v>
      </c>
      <c r="G113" s="60" t="n">
        <f aca="false">SUM(H113:J113)</f>
        <v>64</v>
      </c>
      <c r="H113" s="60" t="n">
        <v>33</v>
      </c>
      <c r="I113" s="60" t="n">
        <v>31</v>
      </c>
      <c r="J113" s="60"/>
      <c r="K113" s="60" t="n">
        <v>1</v>
      </c>
      <c r="L113" s="60"/>
      <c r="M113" s="60"/>
      <c r="N113" s="60"/>
      <c r="O113" s="60"/>
      <c r="P113" s="60" t="n">
        <v>22</v>
      </c>
      <c r="Q113" s="60"/>
      <c r="R113" s="60"/>
      <c r="S113" s="60"/>
      <c r="T113" s="60"/>
      <c r="U113" s="60"/>
      <c r="V113" s="60"/>
      <c r="W113" s="60"/>
      <c r="X113" s="4" t="n">
        <v>45466.27</v>
      </c>
      <c r="Y113" s="60" t="s">
        <v>451</v>
      </c>
      <c r="Z113" s="60"/>
      <c r="AA113" s="60" t="s">
        <v>125</v>
      </c>
      <c r="AB113" s="60"/>
    </row>
    <row r="114" customFormat="false" ht="15" hidden="true" customHeight="false" outlineLevel="0" collapsed="false">
      <c r="A114" s="0" t="n">
        <f aca="false">IF(AND(B114=B113,C114=C113,D114=D113,AA114=AA113), A113,A113+1)</f>
        <v>48</v>
      </c>
      <c r="B114" s="68" t="n">
        <v>42795</v>
      </c>
      <c r="C114" s="60" t="s">
        <v>70</v>
      </c>
      <c r="D114" s="60" t="s">
        <v>71</v>
      </c>
      <c r="E114" s="60"/>
      <c r="F114" s="60" t="s">
        <v>92</v>
      </c>
      <c r="G114" s="60" t="n">
        <f aca="false">SUM(H114:J114)</f>
        <v>0</v>
      </c>
      <c r="H114" s="60"/>
      <c r="I114" s="60"/>
      <c r="J114" s="60"/>
      <c r="K114" s="60"/>
      <c r="L114" s="60"/>
      <c r="M114" s="60"/>
      <c r="N114" s="60"/>
      <c r="O114" s="60"/>
      <c r="P114" s="60"/>
      <c r="Q114" s="60"/>
      <c r="R114" s="60"/>
      <c r="S114" s="60"/>
      <c r="T114" s="60"/>
      <c r="U114" s="60" t="n">
        <v>1</v>
      </c>
      <c r="V114" s="60"/>
      <c r="W114" s="60"/>
      <c r="X114" s="4"/>
      <c r="Y114" s="60" t="s">
        <v>451</v>
      </c>
      <c r="Z114" s="60"/>
      <c r="AA114" s="60" t="s">
        <v>125</v>
      </c>
      <c r="AB114" s="60"/>
    </row>
    <row r="115" customFormat="false" ht="15" hidden="false" customHeight="false" outlineLevel="0" collapsed="false">
      <c r="A115" s="0" t="n">
        <f aca="false">IF(AND(B115=B114,C115=C114,D115=D114,AA115=AA114), A114,A114+1)</f>
        <v>49</v>
      </c>
      <c r="B115" s="68" t="n">
        <v>42795</v>
      </c>
      <c r="C115" s="0" t="s">
        <v>67</v>
      </c>
      <c r="F115" s="0" t="s">
        <v>96</v>
      </c>
      <c r="G115" s="0" t="n">
        <v>16</v>
      </c>
      <c r="H115" s="0" t="n">
        <v>16</v>
      </c>
      <c r="X115" s="4" t="n">
        <v>45466.27</v>
      </c>
      <c r="Y115" s="0" t="s">
        <v>452</v>
      </c>
      <c r="AA115" s="0" t="s">
        <v>124</v>
      </c>
    </row>
    <row r="116" customFormat="false" ht="15" hidden="true" customHeight="false" outlineLevel="0" collapsed="false">
      <c r="A116" s="0" t="n">
        <f aca="false">IF(AND(B116=B115,C116=C115,D116=D115,AA116=AA115), A115,A115+1)</f>
        <v>50</v>
      </c>
      <c r="B116" s="61" t="n">
        <v>42796</v>
      </c>
      <c r="C116" s="1" t="s">
        <v>65</v>
      </c>
      <c r="D116" s="1"/>
      <c r="E116" s="1"/>
      <c r="F116" s="1" t="s">
        <v>87</v>
      </c>
      <c r="G116" s="1" t="n">
        <v>7</v>
      </c>
      <c r="H116" s="1" t="n">
        <v>7</v>
      </c>
      <c r="I116" s="1"/>
      <c r="J116" s="1"/>
      <c r="K116" s="1"/>
      <c r="L116" s="1" t="n">
        <v>28</v>
      </c>
      <c r="M116" s="1"/>
      <c r="N116" s="1"/>
      <c r="O116" s="1"/>
      <c r="P116" s="1"/>
      <c r="Q116" s="1"/>
      <c r="R116" s="1"/>
      <c r="S116" s="1"/>
      <c r="T116" s="1"/>
      <c r="U116" s="1"/>
      <c r="V116" s="1"/>
      <c r="W116" s="1"/>
      <c r="X116" s="14" t="n">
        <v>99961.49</v>
      </c>
      <c r="Y116" s="1" t="s">
        <v>453</v>
      </c>
      <c r="Z116" s="1"/>
      <c r="AA116" s="1" t="s">
        <v>123</v>
      </c>
      <c r="AB116" s="1"/>
    </row>
    <row r="117" customFormat="false" ht="15" hidden="true" customHeight="false" outlineLevel="0" collapsed="false">
      <c r="A117" s="0" t="n">
        <f aca="false">IF(AND(B117=B116,C117=C116,D117=D116,AA117=AA116), A116,A116+1)</f>
        <v>50</v>
      </c>
      <c r="B117" s="61" t="n">
        <v>42796</v>
      </c>
      <c r="C117" s="1" t="s">
        <v>65</v>
      </c>
      <c r="D117" s="1"/>
      <c r="E117" s="1"/>
      <c r="F117" s="1" t="s">
        <v>97</v>
      </c>
      <c r="G117" s="1" t="n">
        <v>5</v>
      </c>
      <c r="H117" s="1" t="n">
        <v>5</v>
      </c>
      <c r="I117" s="1"/>
      <c r="J117" s="1"/>
      <c r="K117" s="1"/>
      <c r="L117" s="1" t="n">
        <v>22</v>
      </c>
      <c r="M117" s="1"/>
      <c r="N117" s="1"/>
      <c r="O117" s="1"/>
      <c r="P117" s="1"/>
      <c r="Q117" s="1"/>
      <c r="R117" s="1"/>
      <c r="S117" s="1"/>
      <c r="T117" s="1"/>
      <c r="U117" s="1"/>
      <c r="V117" s="1"/>
      <c r="W117" s="1"/>
      <c r="X117" s="14"/>
      <c r="Y117" s="1" t="s">
        <v>453</v>
      </c>
      <c r="Z117" s="1"/>
      <c r="AA117" s="1" t="s">
        <v>123</v>
      </c>
      <c r="AB117" s="1"/>
    </row>
    <row r="118" customFormat="false" ht="15" hidden="true" customHeight="false" outlineLevel="0" collapsed="false">
      <c r="A118" s="0" t="n">
        <f aca="false">IF(AND(B118=B117,C118=C117,D118=D117,AA118=AA117), A117,A117+1)</f>
        <v>50</v>
      </c>
      <c r="B118" s="61" t="n">
        <v>42796</v>
      </c>
      <c r="C118" s="1" t="s">
        <v>65</v>
      </c>
      <c r="D118" s="1"/>
      <c r="E118" s="1"/>
      <c r="F118" s="1" t="s">
        <v>410</v>
      </c>
      <c r="G118" s="1"/>
      <c r="H118" s="1"/>
      <c r="I118" s="1"/>
      <c r="J118" s="1"/>
      <c r="K118" s="1"/>
      <c r="L118" s="1"/>
      <c r="M118" s="1"/>
      <c r="N118" s="1"/>
      <c r="O118" s="1"/>
      <c r="P118" s="1"/>
      <c r="Q118" s="1"/>
      <c r="R118" s="1"/>
      <c r="S118" s="1"/>
      <c r="T118" s="1"/>
      <c r="U118" s="1" t="n">
        <v>1</v>
      </c>
      <c r="V118" s="1"/>
      <c r="W118" s="1"/>
      <c r="X118" s="14"/>
      <c r="Y118" s="1" t="s">
        <v>453</v>
      </c>
      <c r="Z118" s="1"/>
      <c r="AA118" s="1" t="s">
        <v>123</v>
      </c>
      <c r="AB118" s="1"/>
    </row>
    <row r="119" customFormat="false" ht="15" hidden="false" customHeight="false" outlineLevel="0" collapsed="false">
      <c r="A119" s="0" t="n">
        <f aca="false">IF(AND(B119=B118,C119=C118,D119=D118,AA119=AA118), A118,A118+1)</f>
        <v>51</v>
      </c>
      <c r="B119" s="68" t="n">
        <v>42796</v>
      </c>
      <c r="C119" s="0" t="s">
        <v>69</v>
      </c>
      <c r="D119" s="0" t="s">
        <v>68</v>
      </c>
      <c r="E119" s="0" t="s">
        <v>424</v>
      </c>
      <c r="F119" s="0" t="s">
        <v>97</v>
      </c>
      <c r="G119" s="0" t="n">
        <v>109</v>
      </c>
      <c r="H119" s="0" t="n">
        <v>41</v>
      </c>
      <c r="I119" s="0" t="n">
        <v>43</v>
      </c>
      <c r="J119" s="0" t="n">
        <v>25</v>
      </c>
      <c r="X119" s="4" t="n">
        <v>99697.09</v>
      </c>
      <c r="Y119" s="1" t="s">
        <v>454</v>
      </c>
      <c r="AA119" s="0" t="s">
        <v>124</v>
      </c>
    </row>
    <row r="120" customFormat="false" ht="15" hidden="false" customHeight="false" outlineLevel="0" collapsed="false">
      <c r="A120" s="0" t="n">
        <f aca="false">IF(AND(B120=B119,C120=C119,D120=D119,AA120=AA119), A119,A119+1)</f>
        <v>52</v>
      </c>
      <c r="B120" s="68" t="n">
        <v>42796</v>
      </c>
      <c r="C120" s="0" t="s">
        <v>66</v>
      </c>
      <c r="F120" s="0" t="s">
        <v>102</v>
      </c>
      <c r="G120" s="0" t="n">
        <v>30</v>
      </c>
      <c r="X120" s="4" t="n">
        <v>40994</v>
      </c>
      <c r="Y120" s="1" t="s">
        <v>455</v>
      </c>
      <c r="AA120" s="0" t="s">
        <v>124</v>
      </c>
    </row>
    <row r="121" customFormat="false" ht="15" hidden="true" customHeight="false" outlineLevel="0" collapsed="false">
      <c r="A121" s="0" t="n">
        <f aca="false">IF(AND(B121=B120,C121=C120,D121=D120,AA121=AA120), A120,A120+1)</f>
        <v>53</v>
      </c>
      <c r="B121" s="61" t="n">
        <v>42800</v>
      </c>
      <c r="C121" s="1" t="s">
        <v>70</v>
      </c>
      <c r="D121" s="1" t="s">
        <v>74</v>
      </c>
      <c r="E121" s="1"/>
      <c r="F121" s="1" t="s">
        <v>97</v>
      </c>
      <c r="G121" s="1" t="n">
        <v>179</v>
      </c>
      <c r="H121" s="1" t="n">
        <v>25</v>
      </c>
      <c r="I121" s="1" t="n">
        <v>154</v>
      </c>
      <c r="J121" s="1"/>
      <c r="K121" s="1"/>
      <c r="L121" s="1" t="n">
        <v>38</v>
      </c>
      <c r="M121" s="1"/>
      <c r="N121" s="1"/>
      <c r="O121" s="1"/>
      <c r="P121" s="1" t="n">
        <v>15</v>
      </c>
      <c r="Q121" s="1" t="n">
        <v>23</v>
      </c>
      <c r="R121" s="1"/>
      <c r="S121" s="1"/>
      <c r="T121" s="1"/>
      <c r="U121" s="1"/>
      <c r="V121" s="1"/>
      <c r="W121" s="1"/>
      <c r="X121" s="14" t="n">
        <v>89378.45</v>
      </c>
      <c r="Y121" s="1" t="s">
        <v>456</v>
      </c>
      <c r="Z121" s="1"/>
      <c r="AA121" s="1" t="s">
        <v>123</v>
      </c>
      <c r="AB121" s="1"/>
    </row>
    <row r="122" customFormat="false" ht="15" hidden="true" customHeight="false" outlineLevel="0" collapsed="false">
      <c r="A122" s="0" t="n">
        <f aca="false">IF(AND(B122=B121,C122=C121,D122=D121,AA122=AA121), A121,A121+1)</f>
        <v>53</v>
      </c>
      <c r="B122" s="61" t="n">
        <v>42800</v>
      </c>
      <c r="C122" s="1" t="s">
        <v>70</v>
      </c>
      <c r="D122" s="1" t="s">
        <v>74</v>
      </c>
      <c r="E122" s="1"/>
      <c r="F122" s="1" t="s">
        <v>410</v>
      </c>
      <c r="G122" s="1"/>
      <c r="H122" s="1"/>
      <c r="I122" s="1"/>
      <c r="J122" s="1"/>
      <c r="K122" s="1"/>
      <c r="L122" s="1"/>
      <c r="M122" s="1"/>
      <c r="N122" s="1"/>
      <c r="O122" s="1"/>
      <c r="P122" s="1"/>
      <c r="Q122" s="1"/>
      <c r="R122" s="1"/>
      <c r="S122" s="1"/>
      <c r="T122" s="1"/>
      <c r="U122" s="1" t="n">
        <v>1</v>
      </c>
      <c r="V122" s="1"/>
      <c r="W122" s="1"/>
      <c r="X122" s="14"/>
      <c r="Y122" s="1" t="s">
        <v>456</v>
      </c>
      <c r="Z122" s="1"/>
      <c r="AA122" s="1" t="s">
        <v>123</v>
      </c>
      <c r="AB122" s="1"/>
    </row>
    <row r="123" customFormat="false" ht="15" hidden="false" customHeight="false" outlineLevel="0" collapsed="false">
      <c r="A123" s="0" t="n">
        <f aca="false">IF(AND(B123=B122,C123=C122,D123=D122,AA123=AA122), A122,A122+1)</f>
        <v>54</v>
      </c>
      <c r="B123" s="68" t="n">
        <v>42800</v>
      </c>
      <c r="C123" s="0" t="s">
        <v>69</v>
      </c>
      <c r="F123" s="0" t="s">
        <v>88</v>
      </c>
      <c r="G123" s="0" t="n">
        <v>10</v>
      </c>
      <c r="H123" s="0" t="n">
        <v>10</v>
      </c>
      <c r="U123" s="0" t="n">
        <v>3</v>
      </c>
      <c r="X123" s="4" t="n">
        <v>6843.02</v>
      </c>
      <c r="Y123" s="1" t="s">
        <v>457</v>
      </c>
      <c r="AA123" s="0" t="s">
        <v>124</v>
      </c>
    </row>
    <row r="124" customFormat="false" ht="15" hidden="false" customHeight="false" outlineLevel="0" collapsed="false">
      <c r="A124" s="0" t="n">
        <f aca="false">IF(AND(B124=B123,C124=C123,D124=D123,AA124=AA123), A123,A123+1)</f>
        <v>55</v>
      </c>
      <c r="B124" s="68" t="n">
        <v>42801</v>
      </c>
      <c r="C124" s="0" t="s">
        <v>53</v>
      </c>
      <c r="F124" s="0" t="s">
        <v>102</v>
      </c>
      <c r="G124" s="0" t="n">
        <v>37</v>
      </c>
      <c r="H124" s="0" t="n">
        <v>37</v>
      </c>
      <c r="X124" s="4" t="n">
        <v>138659.23</v>
      </c>
      <c r="Y124" s="1" t="s">
        <v>458</v>
      </c>
      <c r="AA124" s="0" t="s">
        <v>124</v>
      </c>
    </row>
    <row r="125" customFormat="false" ht="15" hidden="true" customHeight="false" outlineLevel="0" collapsed="false">
      <c r="A125" s="0" t="n">
        <f aca="false">IF(AND(B125=B124,C125=C124,D125=D124,AA125=AA124), A124,A124+1)</f>
        <v>56</v>
      </c>
      <c r="B125" s="61" t="n">
        <v>42802</v>
      </c>
      <c r="C125" s="1" t="s">
        <v>50</v>
      </c>
      <c r="D125" s="1"/>
      <c r="E125" s="1"/>
      <c r="F125" s="1" t="s">
        <v>98</v>
      </c>
      <c r="G125" s="1" t="n">
        <v>27</v>
      </c>
      <c r="H125" s="1" t="n">
        <v>27</v>
      </c>
      <c r="I125" s="1"/>
      <c r="J125" s="1"/>
      <c r="K125" s="1"/>
      <c r="L125" s="1" t="n">
        <v>62</v>
      </c>
      <c r="M125" s="1"/>
      <c r="N125" s="1"/>
      <c r="O125" s="1"/>
      <c r="P125" s="1"/>
      <c r="Q125" s="1"/>
      <c r="R125" s="1"/>
      <c r="S125" s="1"/>
      <c r="T125" s="1"/>
      <c r="U125" s="1"/>
      <c r="V125" s="1"/>
      <c r="W125" s="1"/>
      <c r="X125" s="14" t="n">
        <v>418161.61</v>
      </c>
      <c r="Y125" s="1" t="s">
        <v>459</v>
      </c>
      <c r="Z125" s="1"/>
      <c r="AA125" s="1" t="s">
        <v>123</v>
      </c>
      <c r="AB125" s="1"/>
    </row>
    <row r="126" customFormat="false" ht="15" hidden="true" customHeight="false" outlineLevel="0" collapsed="false">
      <c r="A126" s="0" t="n">
        <f aca="false">IF(AND(B126=B125,C126=C125,D126=D125,AA126=AA125), A125,A125+1)</f>
        <v>56</v>
      </c>
      <c r="B126" s="61" t="n">
        <v>42802</v>
      </c>
      <c r="C126" s="1" t="s">
        <v>50</v>
      </c>
      <c r="D126" s="1"/>
      <c r="E126" s="1"/>
      <c r="F126" s="1" t="s">
        <v>87</v>
      </c>
      <c r="G126" s="1" t="n">
        <v>12</v>
      </c>
      <c r="H126" s="1" t="n">
        <v>12</v>
      </c>
      <c r="I126" s="1"/>
      <c r="J126" s="1"/>
      <c r="K126" s="1"/>
      <c r="L126" s="1" t="n">
        <v>30</v>
      </c>
      <c r="M126" s="1"/>
      <c r="N126" s="1"/>
      <c r="O126" s="1"/>
      <c r="P126" s="1"/>
      <c r="Q126" s="1"/>
      <c r="R126" s="1"/>
      <c r="S126" s="1"/>
      <c r="T126" s="1"/>
      <c r="U126" s="1"/>
      <c r="V126" s="1"/>
      <c r="W126" s="1"/>
      <c r="X126" s="14"/>
      <c r="Y126" s="1" t="s">
        <v>459</v>
      </c>
      <c r="Z126" s="1"/>
      <c r="AA126" s="1" t="s">
        <v>123</v>
      </c>
      <c r="AB126" s="1"/>
    </row>
    <row r="127" customFormat="false" ht="15" hidden="true" customHeight="false" outlineLevel="0" collapsed="false">
      <c r="A127" s="0" t="n">
        <f aca="false">IF(AND(B127=B126,C127=C126,D127=D126,AA127=AA126), A126,A126+1)</f>
        <v>56</v>
      </c>
      <c r="B127" s="61" t="n">
        <v>42802</v>
      </c>
      <c r="C127" s="1" t="s">
        <v>50</v>
      </c>
      <c r="D127" s="1"/>
      <c r="E127" s="1"/>
      <c r="F127" s="1" t="s">
        <v>88</v>
      </c>
      <c r="G127" s="1" t="n">
        <v>0</v>
      </c>
      <c r="H127" s="1" t="n">
        <v>0</v>
      </c>
      <c r="I127" s="1"/>
      <c r="J127" s="1"/>
      <c r="K127" s="1"/>
      <c r="L127" s="1" t="n">
        <v>0</v>
      </c>
      <c r="M127" s="1"/>
      <c r="N127" s="1"/>
      <c r="O127" s="1"/>
      <c r="P127" s="1"/>
      <c r="Q127" s="1"/>
      <c r="R127" s="1"/>
      <c r="S127" s="1"/>
      <c r="T127" s="1"/>
      <c r="U127" s="1"/>
      <c r="V127" s="1"/>
      <c r="W127" s="1"/>
      <c r="X127" s="14"/>
      <c r="Y127" s="1" t="s">
        <v>459</v>
      </c>
      <c r="Z127" s="1"/>
      <c r="AA127" s="1" t="s">
        <v>123</v>
      </c>
      <c r="AB127" s="1"/>
    </row>
    <row r="128" customFormat="false" ht="15" hidden="true" customHeight="false" outlineLevel="0" collapsed="false">
      <c r="A128" s="0" t="n">
        <f aca="false">IF(AND(B128=B127,C128=C127,D128=D127,AA128=AA127), A127,A127+1)</f>
        <v>56</v>
      </c>
      <c r="B128" s="61" t="n">
        <v>42802</v>
      </c>
      <c r="C128" s="1" t="s">
        <v>50</v>
      </c>
      <c r="D128" s="1"/>
      <c r="E128" s="1"/>
      <c r="F128" s="1" t="s">
        <v>93</v>
      </c>
      <c r="G128" s="1" t="n">
        <v>0</v>
      </c>
      <c r="H128" s="1" t="n">
        <v>0</v>
      </c>
      <c r="I128" s="1"/>
      <c r="J128" s="1"/>
      <c r="K128" s="1"/>
      <c r="L128" s="1" t="n">
        <v>0</v>
      </c>
      <c r="M128" s="1"/>
      <c r="N128" s="1"/>
      <c r="O128" s="1"/>
      <c r="P128" s="1"/>
      <c r="Q128" s="1"/>
      <c r="R128" s="1"/>
      <c r="S128" s="1"/>
      <c r="T128" s="1"/>
      <c r="U128" s="1"/>
      <c r="V128" s="1"/>
      <c r="W128" s="1"/>
      <c r="X128" s="14"/>
      <c r="Y128" s="1" t="s">
        <v>459</v>
      </c>
      <c r="Z128" s="1"/>
      <c r="AA128" s="1" t="s">
        <v>123</v>
      </c>
      <c r="AB128" s="1"/>
    </row>
    <row r="129" customFormat="false" ht="15" hidden="true" customHeight="false" outlineLevel="0" collapsed="false">
      <c r="A129" s="0" t="n">
        <f aca="false">IF(AND(B129=B128,C129=C128,D129=D128,AA129=AA128), A128,A128+1)</f>
        <v>56</v>
      </c>
      <c r="B129" s="61" t="n">
        <v>42802</v>
      </c>
      <c r="C129" s="1" t="s">
        <v>50</v>
      </c>
      <c r="D129" s="1"/>
      <c r="E129" s="1"/>
      <c r="F129" s="1" t="s">
        <v>95</v>
      </c>
      <c r="G129" s="1" t="n">
        <v>1</v>
      </c>
      <c r="H129" s="1" t="n">
        <v>1</v>
      </c>
      <c r="I129" s="1"/>
      <c r="J129" s="1"/>
      <c r="K129" s="1"/>
      <c r="L129" s="1" t="n">
        <v>7</v>
      </c>
      <c r="M129" s="1"/>
      <c r="N129" s="1"/>
      <c r="O129" s="1"/>
      <c r="P129" s="1"/>
      <c r="Q129" s="1"/>
      <c r="R129" s="1"/>
      <c r="S129" s="1"/>
      <c r="T129" s="1"/>
      <c r="U129" s="1"/>
      <c r="V129" s="1"/>
      <c r="W129" s="1"/>
      <c r="X129" s="14"/>
      <c r="Y129" s="1" t="s">
        <v>459</v>
      </c>
      <c r="Z129" s="1"/>
      <c r="AA129" s="1" t="s">
        <v>123</v>
      </c>
      <c r="AB129" s="1"/>
    </row>
    <row r="130" customFormat="false" ht="15" hidden="true" customHeight="false" outlineLevel="0" collapsed="false">
      <c r="A130" s="0" t="n">
        <f aca="false">IF(AND(B130=B129,C130=C129,D130=D129,AA130=AA129), A129,A129+1)</f>
        <v>56</v>
      </c>
      <c r="B130" s="61" t="n">
        <v>42802</v>
      </c>
      <c r="C130" s="1" t="s">
        <v>50</v>
      </c>
      <c r="D130" s="1"/>
      <c r="E130" s="1"/>
      <c r="F130" s="1" t="s">
        <v>96</v>
      </c>
      <c r="G130" s="1" t="n">
        <v>2</v>
      </c>
      <c r="H130" s="1" t="n">
        <v>2</v>
      </c>
      <c r="I130" s="1"/>
      <c r="J130" s="1"/>
      <c r="K130" s="1"/>
      <c r="L130" s="1" t="n">
        <v>10</v>
      </c>
      <c r="M130" s="1"/>
      <c r="N130" s="1"/>
      <c r="O130" s="1"/>
      <c r="P130" s="1"/>
      <c r="Q130" s="1"/>
      <c r="R130" s="1"/>
      <c r="S130" s="1"/>
      <c r="T130" s="1"/>
      <c r="U130" s="1"/>
      <c r="V130" s="1"/>
      <c r="W130" s="1"/>
      <c r="X130" s="14"/>
      <c r="Y130" s="1" t="s">
        <v>459</v>
      </c>
      <c r="Z130" s="1"/>
      <c r="AA130" s="1" t="s">
        <v>123</v>
      </c>
      <c r="AB130" s="1"/>
    </row>
    <row r="131" customFormat="false" ht="15" hidden="true" customHeight="false" outlineLevel="0" collapsed="false">
      <c r="A131" s="0" t="n">
        <f aca="false">IF(AND(B131=B130,C131=C130,D131=D130,AA131=AA130), A130,A130+1)</f>
        <v>56</v>
      </c>
      <c r="B131" s="61" t="n">
        <v>42802</v>
      </c>
      <c r="C131" s="1" t="s">
        <v>50</v>
      </c>
      <c r="D131" s="1"/>
      <c r="E131" s="1"/>
      <c r="F131" s="1" t="s">
        <v>97</v>
      </c>
      <c r="G131" s="1" t="n">
        <v>14</v>
      </c>
      <c r="H131" s="1" t="n">
        <v>14</v>
      </c>
      <c r="I131" s="1"/>
      <c r="J131" s="1"/>
      <c r="K131" s="1"/>
      <c r="L131" s="1" t="n">
        <v>35</v>
      </c>
      <c r="M131" s="1"/>
      <c r="N131" s="1"/>
      <c r="O131" s="1"/>
      <c r="P131" s="1"/>
      <c r="Q131" s="1"/>
      <c r="R131" s="1"/>
      <c r="S131" s="1"/>
      <c r="T131" s="1"/>
      <c r="U131" s="1"/>
      <c r="V131" s="1"/>
      <c r="W131" s="1"/>
      <c r="X131" s="14"/>
      <c r="Y131" s="1" t="s">
        <v>459</v>
      </c>
      <c r="Z131" s="1"/>
      <c r="AA131" s="1" t="s">
        <v>123</v>
      </c>
      <c r="AB131" s="1"/>
    </row>
    <row r="132" customFormat="false" ht="15" hidden="true" customHeight="false" outlineLevel="0" collapsed="false">
      <c r="A132" s="0" t="n">
        <f aca="false">IF(AND(B132=B131,C132=C131,D132=D131,AA132=AA131), A131,A131+1)</f>
        <v>56</v>
      </c>
      <c r="B132" s="61" t="n">
        <v>42802</v>
      </c>
      <c r="C132" s="1" t="s">
        <v>50</v>
      </c>
      <c r="D132" s="1"/>
      <c r="E132" s="1"/>
      <c r="F132" s="1" t="s">
        <v>99</v>
      </c>
      <c r="G132" s="1" t="n">
        <v>4</v>
      </c>
      <c r="H132" s="1" t="n">
        <v>4</v>
      </c>
      <c r="I132" s="1"/>
      <c r="J132" s="1"/>
      <c r="K132" s="1"/>
      <c r="L132" s="1" t="n">
        <v>10</v>
      </c>
      <c r="M132" s="1"/>
      <c r="N132" s="1"/>
      <c r="O132" s="1"/>
      <c r="P132" s="1"/>
      <c r="Q132" s="1"/>
      <c r="R132" s="1"/>
      <c r="S132" s="1"/>
      <c r="T132" s="1"/>
      <c r="U132" s="1"/>
      <c r="V132" s="1"/>
      <c r="W132" s="1"/>
      <c r="X132" s="14"/>
      <c r="Y132" s="1" t="s">
        <v>459</v>
      </c>
      <c r="Z132" s="1"/>
      <c r="AA132" s="1" t="s">
        <v>123</v>
      </c>
      <c r="AB132" s="1"/>
    </row>
    <row r="133" customFormat="false" ht="15" hidden="true" customHeight="false" outlineLevel="0" collapsed="false">
      <c r="A133" s="0" t="n">
        <f aca="false">IF(AND(B133=B132,C133=C132,D133=D132,AA133=AA132), A132,A132+1)</f>
        <v>56</v>
      </c>
      <c r="B133" s="61" t="n">
        <v>42802</v>
      </c>
      <c r="C133" s="1" t="s">
        <v>50</v>
      </c>
      <c r="D133" s="1"/>
      <c r="E133" s="1"/>
      <c r="F133" s="1" t="s">
        <v>116</v>
      </c>
      <c r="G133" s="1" t="n">
        <v>0</v>
      </c>
      <c r="H133" s="1" t="n">
        <v>0</v>
      </c>
      <c r="I133" s="1"/>
      <c r="J133" s="1"/>
      <c r="K133" s="1"/>
      <c r="L133" s="1" t="n">
        <v>0</v>
      </c>
      <c r="M133" s="1"/>
      <c r="N133" s="1"/>
      <c r="O133" s="1"/>
      <c r="P133" s="1"/>
      <c r="Q133" s="1"/>
      <c r="R133" s="1"/>
      <c r="S133" s="1"/>
      <c r="T133" s="1"/>
      <c r="U133" s="1"/>
      <c r="V133" s="1"/>
      <c r="W133" s="1"/>
      <c r="X133" s="14"/>
      <c r="Y133" s="1" t="s">
        <v>459</v>
      </c>
      <c r="Z133" s="1"/>
      <c r="AA133" s="1" t="s">
        <v>123</v>
      </c>
      <c r="AB133" s="1"/>
    </row>
    <row r="134" customFormat="false" ht="15" hidden="true" customHeight="false" outlineLevel="0" collapsed="false">
      <c r="A134" s="0" t="n">
        <f aca="false">IF(AND(B134=B133,C134=C133,D134=D133,AA134=AA133), A133,A133+1)</f>
        <v>56</v>
      </c>
      <c r="B134" s="61" t="n">
        <v>42802</v>
      </c>
      <c r="C134" s="1" t="s">
        <v>50</v>
      </c>
      <c r="D134" s="1"/>
      <c r="E134" s="1"/>
      <c r="F134" s="1" t="s">
        <v>410</v>
      </c>
      <c r="G134" s="1"/>
      <c r="H134" s="1"/>
      <c r="I134" s="1"/>
      <c r="J134" s="1"/>
      <c r="K134" s="1"/>
      <c r="L134" s="1"/>
      <c r="M134" s="1"/>
      <c r="N134" s="1"/>
      <c r="O134" s="1"/>
      <c r="P134" s="1"/>
      <c r="Q134" s="1"/>
      <c r="R134" s="1"/>
      <c r="S134" s="1"/>
      <c r="T134" s="1"/>
      <c r="U134" s="1" t="n">
        <v>3</v>
      </c>
      <c r="V134" s="1"/>
      <c r="W134" s="1"/>
      <c r="X134" s="14"/>
      <c r="Y134" s="1" t="s">
        <v>459</v>
      </c>
      <c r="Z134" s="1"/>
      <c r="AA134" s="1" t="s">
        <v>123</v>
      </c>
      <c r="AB134" s="1"/>
    </row>
    <row r="135" customFormat="false" ht="15" hidden="true" customHeight="false" outlineLevel="0" collapsed="false">
      <c r="A135" s="0" t="n">
        <f aca="false">IF(AND(B135=B134,C135=C134,D135=D134,AA135=AA134), A134,A134+1)</f>
        <v>57</v>
      </c>
      <c r="B135" s="61" t="n">
        <v>42802</v>
      </c>
      <c r="C135" s="1" t="s">
        <v>67</v>
      </c>
      <c r="D135" s="1"/>
      <c r="E135" s="1"/>
      <c r="F135" s="1" t="s">
        <v>97</v>
      </c>
      <c r="G135" s="1" t="n">
        <v>65</v>
      </c>
      <c r="H135" s="1" t="n">
        <v>65</v>
      </c>
      <c r="I135" s="1"/>
      <c r="J135" s="1"/>
      <c r="K135" s="1"/>
      <c r="L135" s="1" t="n">
        <v>27</v>
      </c>
      <c r="M135" s="1"/>
      <c r="N135" s="1"/>
      <c r="O135" s="1"/>
      <c r="P135" s="1"/>
      <c r="Q135" s="1"/>
      <c r="R135" s="1"/>
      <c r="S135" s="1"/>
      <c r="T135" s="1"/>
      <c r="U135" s="1"/>
      <c r="V135" s="1"/>
      <c r="W135" s="1"/>
      <c r="X135" s="14" t="n">
        <v>54087.34</v>
      </c>
      <c r="Y135" s="1" t="s">
        <v>460</v>
      </c>
      <c r="Z135" s="1"/>
      <c r="AA135" s="1" t="s">
        <v>123</v>
      </c>
      <c r="AB135" s="1"/>
    </row>
    <row r="136" customFormat="false" ht="15" hidden="false" customHeight="false" outlineLevel="0" collapsed="false">
      <c r="A136" s="0" t="n">
        <f aca="false">IF(AND(B136=B135,C136=C135,D136=D135,AA136=AA135), A135,A135+1)</f>
        <v>58</v>
      </c>
      <c r="B136" s="68" t="n">
        <v>42802</v>
      </c>
      <c r="C136" s="0" t="s">
        <v>66</v>
      </c>
      <c r="F136" s="0" t="s">
        <v>97</v>
      </c>
      <c r="G136" s="0" t="n">
        <v>22</v>
      </c>
      <c r="H136" s="0" t="n">
        <v>22</v>
      </c>
      <c r="X136" s="4" t="n">
        <v>61132.76</v>
      </c>
      <c r="Y136" s="1" t="s">
        <v>461</v>
      </c>
      <c r="AA136" s="0" t="s">
        <v>124</v>
      </c>
    </row>
    <row r="137" customFormat="false" ht="15" hidden="false" customHeight="false" outlineLevel="0" collapsed="false">
      <c r="A137" s="0" t="n">
        <f aca="false">IF(AND(B137=B136,C137=C136,D137=D136,AA137=AA136), A136,A136+1)</f>
        <v>59</v>
      </c>
      <c r="B137" s="68" t="n">
        <v>42802</v>
      </c>
      <c r="C137" s="0" t="s">
        <v>67</v>
      </c>
      <c r="F137" s="0" t="s">
        <v>96</v>
      </c>
      <c r="G137" s="0" t="n">
        <v>15</v>
      </c>
      <c r="H137" s="0" t="n">
        <v>15</v>
      </c>
      <c r="X137" s="4" t="n">
        <v>418161.61</v>
      </c>
      <c r="Y137" s="1" t="s">
        <v>462</v>
      </c>
      <c r="AA137" s="0" t="s">
        <v>124</v>
      </c>
    </row>
    <row r="138" customFormat="false" ht="15" hidden="false" customHeight="false" outlineLevel="0" collapsed="false">
      <c r="A138" s="0" t="n">
        <f aca="false">IF(AND(B138=B137,C138=C137,D138=D137,AA138=AA137), A137,A137+1)</f>
        <v>60</v>
      </c>
      <c r="B138" s="68" t="n">
        <v>42803</v>
      </c>
      <c r="C138" s="0" t="s">
        <v>60</v>
      </c>
      <c r="F138" s="0" t="s">
        <v>102</v>
      </c>
      <c r="G138" s="0" t="n">
        <v>20</v>
      </c>
      <c r="H138" s="0" t="n">
        <v>20</v>
      </c>
      <c r="X138" s="4" t="n">
        <v>59225</v>
      </c>
      <c r="Y138" s="1" t="s">
        <v>463</v>
      </c>
      <c r="AA138" s="0" t="s">
        <v>124</v>
      </c>
    </row>
    <row r="139" customFormat="false" ht="15" hidden="true" customHeight="false" outlineLevel="0" collapsed="false">
      <c r="A139" s="0" t="n">
        <f aca="false">IF(AND(B139=B138,C139=C138,D139=D138,AA139=AA138), A138,A138+1)</f>
        <v>61</v>
      </c>
      <c r="B139" s="61" t="n">
        <v>42804</v>
      </c>
      <c r="C139" s="1" t="s">
        <v>68</v>
      </c>
      <c r="D139" s="1"/>
      <c r="E139" s="1"/>
      <c r="F139" s="1" t="s">
        <v>100</v>
      </c>
      <c r="G139" s="1" t="n">
        <v>23</v>
      </c>
      <c r="H139" s="1" t="n">
        <v>23</v>
      </c>
      <c r="I139" s="1"/>
      <c r="J139" s="1"/>
      <c r="K139" s="1"/>
      <c r="L139" s="1" t="n">
        <v>20</v>
      </c>
      <c r="M139" s="1"/>
      <c r="N139" s="1"/>
      <c r="O139" s="1"/>
      <c r="P139" s="1"/>
      <c r="Q139" s="1"/>
      <c r="R139" s="1"/>
      <c r="S139" s="1"/>
      <c r="T139" s="1"/>
      <c r="U139" s="1"/>
      <c r="V139" s="1"/>
      <c r="W139" s="1"/>
      <c r="X139" s="14" t="n">
        <v>108990</v>
      </c>
      <c r="Y139" s="1" t="s">
        <v>464</v>
      </c>
      <c r="Z139" s="1"/>
      <c r="AA139" s="1" t="s">
        <v>123</v>
      </c>
      <c r="AB139" s="1"/>
    </row>
    <row r="140" customFormat="false" ht="15" hidden="true" customHeight="false" outlineLevel="0" collapsed="false">
      <c r="A140" s="0" t="n">
        <f aca="false">IF(AND(B140=B139,C140=C139,D140=D139,AA140=AA139), A139,A139+1)</f>
        <v>61</v>
      </c>
      <c r="B140" s="61" t="n">
        <v>42804</v>
      </c>
      <c r="C140" s="1" t="s">
        <v>68</v>
      </c>
      <c r="D140" s="1"/>
      <c r="E140" s="1"/>
      <c r="F140" s="1" t="s">
        <v>410</v>
      </c>
      <c r="G140" s="1"/>
      <c r="H140" s="1"/>
      <c r="I140" s="1"/>
      <c r="J140" s="1"/>
      <c r="K140" s="1"/>
      <c r="L140" s="1"/>
      <c r="M140" s="1"/>
      <c r="N140" s="1"/>
      <c r="O140" s="1"/>
      <c r="P140" s="1"/>
      <c r="Q140" s="1"/>
      <c r="R140" s="1"/>
      <c r="S140" s="1"/>
      <c r="T140" s="1"/>
      <c r="U140" s="1" t="n">
        <v>1</v>
      </c>
      <c r="V140" s="1"/>
      <c r="W140" s="1"/>
      <c r="X140" s="14"/>
      <c r="Y140" s="1" t="s">
        <v>464</v>
      </c>
      <c r="Z140" s="1"/>
      <c r="AA140" s="1" t="s">
        <v>123</v>
      </c>
      <c r="AB140" s="1"/>
    </row>
    <row r="141" customFormat="false" ht="15" hidden="false" customHeight="false" outlineLevel="0" collapsed="false">
      <c r="A141" s="0" t="n">
        <f aca="false">IF(AND(B141=B140,C141=C140,D141=D140,AA141=AA140), A140,A140+1)</f>
        <v>62</v>
      </c>
      <c r="B141" s="68" t="n">
        <v>42807</v>
      </c>
      <c r="C141" s="0" t="s">
        <v>66</v>
      </c>
      <c r="F141" s="0" t="s">
        <v>102</v>
      </c>
      <c r="G141" s="0" t="n">
        <v>26</v>
      </c>
      <c r="H141" s="0" t="n">
        <v>26</v>
      </c>
      <c r="X141" s="4" t="n">
        <v>40994</v>
      </c>
      <c r="Y141" s="1" t="s">
        <v>465</v>
      </c>
      <c r="AA141" s="0" t="s">
        <v>124</v>
      </c>
    </row>
    <row r="142" customFormat="false" ht="15" hidden="true" customHeight="false" outlineLevel="0" collapsed="false">
      <c r="A142" s="0" t="n">
        <f aca="false">IF(AND(B142=B141,C142=C141,D142=D141,AA142=AA141), A141,A141+1)</f>
        <v>63</v>
      </c>
      <c r="B142" s="61" t="n">
        <v>42808</v>
      </c>
      <c r="C142" s="1" t="s">
        <v>69</v>
      </c>
      <c r="D142" s="1"/>
      <c r="E142" s="1"/>
      <c r="F142" s="1" t="s">
        <v>97</v>
      </c>
      <c r="G142" s="1" t="n">
        <v>40</v>
      </c>
      <c r="H142" s="1" t="n">
        <v>40</v>
      </c>
      <c r="I142" s="1"/>
      <c r="J142" s="1"/>
      <c r="K142" s="1"/>
      <c r="L142" s="1" t="n">
        <v>21</v>
      </c>
      <c r="M142" s="1"/>
      <c r="N142" s="1"/>
      <c r="O142" s="1"/>
      <c r="P142" s="1"/>
      <c r="Q142" s="1"/>
      <c r="R142" s="1"/>
      <c r="S142" s="1"/>
      <c r="T142" s="1"/>
      <c r="U142" s="1"/>
      <c r="V142" s="1"/>
      <c r="W142" s="1"/>
      <c r="X142" s="14" t="n">
        <v>97114.68</v>
      </c>
      <c r="Y142" s="1" t="s">
        <v>466</v>
      </c>
      <c r="Z142" s="1"/>
      <c r="AA142" s="1" t="s">
        <v>123</v>
      </c>
      <c r="AB142" s="1"/>
    </row>
    <row r="143" customFormat="false" ht="15" hidden="true" customHeight="false" outlineLevel="0" collapsed="false">
      <c r="A143" s="0" t="n">
        <f aca="false">IF(AND(B143=B142,C143=C142,D143=D142,AA143=AA142), A142,A142+1)</f>
        <v>63</v>
      </c>
      <c r="B143" s="61" t="n">
        <v>42808</v>
      </c>
      <c r="C143" s="1" t="s">
        <v>69</v>
      </c>
      <c r="D143" s="1"/>
      <c r="E143" s="1"/>
      <c r="F143" s="1" t="s">
        <v>95</v>
      </c>
      <c r="G143" s="1" t="n">
        <v>5</v>
      </c>
      <c r="H143" s="1" t="n">
        <v>5</v>
      </c>
      <c r="I143" s="1"/>
      <c r="J143" s="1"/>
      <c r="K143" s="1"/>
      <c r="L143" s="1" t="n">
        <v>18</v>
      </c>
      <c r="M143" s="1"/>
      <c r="N143" s="1"/>
      <c r="O143" s="1"/>
      <c r="P143" s="1"/>
      <c r="Q143" s="1"/>
      <c r="R143" s="1"/>
      <c r="S143" s="1"/>
      <c r="T143" s="1"/>
      <c r="U143" s="1"/>
      <c r="V143" s="1"/>
      <c r="W143" s="1"/>
      <c r="X143" s="14"/>
      <c r="Y143" s="1" t="s">
        <v>466</v>
      </c>
      <c r="Z143" s="1"/>
      <c r="AA143" s="1" t="s">
        <v>123</v>
      </c>
      <c r="AB143" s="1"/>
    </row>
    <row r="144" customFormat="false" ht="15" hidden="true" customHeight="false" outlineLevel="0" collapsed="false">
      <c r="A144" s="0" t="n">
        <f aca="false">IF(AND(B144=B143,C144=C143,D144=D143,AA144=AA143), A143,A143+1)</f>
        <v>63</v>
      </c>
      <c r="B144" s="61" t="n">
        <v>42808</v>
      </c>
      <c r="C144" s="1" t="s">
        <v>69</v>
      </c>
      <c r="D144" s="1"/>
      <c r="E144" s="1"/>
      <c r="F144" s="1" t="s">
        <v>410</v>
      </c>
      <c r="G144" s="1"/>
      <c r="H144" s="1"/>
      <c r="I144" s="1"/>
      <c r="J144" s="1"/>
      <c r="K144" s="1"/>
      <c r="L144" s="1"/>
      <c r="M144" s="1"/>
      <c r="N144" s="1"/>
      <c r="O144" s="1"/>
      <c r="P144" s="1"/>
      <c r="Q144" s="1"/>
      <c r="R144" s="1"/>
      <c r="S144" s="1"/>
      <c r="T144" s="1"/>
      <c r="U144" s="1" t="n">
        <v>1</v>
      </c>
      <c r="V144" s="1"/>
      <c r="W144" s="1"/>
      <c r="X144" s="14"/>
      <c r="Y144" s="1" t="s">
        <v>466</v>
      </c>
      <c r="Z144" s="1"/>
      <c r="AA144" s="1" t="s">
        <v>123</v>
      </c>
      <c r="AB144" s="1"/>
    </row>
    <row r="145" customFormat="false" ht="15" hidden="true" customHeight="false" outlineLevel="0" collapsed="false">
      <c r="A145" s="0" t="n">
        <f aca="false">IF(AND(B145=B144,C145=C144,D145=D144,AA145=AA144), A144,A144+1)</f>
        <v>64</v>
      </c>
      <c r="B145" s="61" t="n">
        <v>42809</v>
      </c>
      <c r="C145" s="1" t="s">
        <v>67</v>
      </c>
      <c r="D145" s="1"/>
      <c r="E145" s="1"/>
      <c r="F145" s="1" t="s">
        <v>97</v>
      </c>
      <c r="G145" s="1" t="n">
        <v>35</v>
      </c>
      <c r="H145" s="1" t="n">
        <v>35</v>
      </c>
      <c r="I145" s="1"/>
      <c r="J145" s="1"/>
      <c r="K145" s="1"/>
      <c r="L145" s="1" t="n">
        <v>24</v>
      </c>
      <c r="M145" s="1"/>
      <c r="N145" s="1"/>
      <c r="O145" s="1"/>
      <c r="P145" s="1"/>
      <c r="Q145" s="1"/>
      <c r="R145" s="1"/>
      <c r="S145" s="1"/>
      <c r="T145" s="1"/>
      <c r="U145" s="1"/>
      <c r="V145" s="1"/>
      <c r="W145" s="1"/>
      <c r="X145" s="14" t="n">
        <v>188515.69</v>
      </c>
      <c r="Y145" s="1" t="s">
        <v>467</v>
      </c>
      <c r="Z145" s="1"/>
      <c r="AA145" s="1" t="s">
        <v>123</v>
      </c>
      <c r="AB145" s="1"/>
    </row>
    <row r="146" customFormat="false" ht="15" hidden="true" customHeight="false" outlineLevel="0" collapsed="false">
      <c r="A146" s="0" t="n">
        <f aca="false">IF(AND(B146=B145,C146=C145,D146=D145,AA146=AA145), A145,A145+1)</f>
        <v>64</v>
      </c>
      <c r="B146" s="61" t="n">
        <v>42809</v>
      </c>
      <c r="C146" s="1" t="s">
        <v>67</v>
      </c>
      <c r="D146" s="1"/>
      <c r="E146" s="1"/>
      <c r="F146" s="1" t="s">
        <v>100</v>
      </c>
      <c r="G146" s="1" t="n">
        <v>11</v>
      </c>
      <c r="H146" s="1" t="n">
        <v>11</v>
      </c>
      <c r="I146" s="1"/>
      <c r="J146" s="1"/>
      <c r="K146" s="1"/>
      <c r="L146" s="1" t="n">
        <v>30</v>
      </c>
      <c r="M146" s="1"/>
      <c r="N146" s="1"/>
      <c r="O146" s="1"/>
      <c r="P146" s="1"/>
      <c r="Q146" s="1"/>
      <c r="R146" s="1"/>
      <c r="S146" s="1"/>
      <c r="T146" s="1"/>
      <c r="U146" s="1"/>
      <c r="V146" s="1"/>
      <c r="W146" s="1"/>
      <c r="X146" s="14"/>
      <c r="Y146" s="1" t="s">
        <v>467</v>
      </c>
      <c r="Z146" s="1"/>
      <c r="AA146" s="1" t="s">
        <v>123</v>
      </c>
      <c r="AB146" s="1"/>
    </row>
    <row r="147" customFormat="false" ht="15" hidden="true" customHeight="false" outlineLevel="0" collapsed="false">
      <c r="A147" s="0" t="n">
        <f aca="false">IF(AND(B147=B146,C147=C146,D147=D146,AA147=AA146), A146,A146+1)</f>
        <v>64</v>
      </c>
      <c r="B147" s="61" t="n">
        <v>42809</v>
      </c>
      <c r="C147" s="1" t="s">
        <v>67</v>
      </c>
      <c r="D147" s="1"/>
      <c r="E147" s="1"/>
      <c r="F147" s="1" t="s">
        <v>114</v>
      </c>
      <c r="G147" s="1" t="n">
        <v>7</v>
      </c>
      <c r="H147" s="1" t="n">
        <v>7</v>
      </c>
      <c r="I147" s="1"/>
      <c r="J147" s="1"/>
      <c r="K147" s="1"/>
      <c r="L147" s="1" t="n">
        <v>21</v>
      </c>
      <c r="M147" s="1"/>
      <c r="N147" s="1"/>
      <c r="O147" s="1"/>
      <c r="P147" s="1"/>
      <c r="Q147" s="1"/>
      <c r="R147" s="1"/>
      <c r="S147" s="1"/>
      <c r="T147" s="1"/>
      <c r="U147" s="1"/>
      <c r="V147" s="1"/>
      <c r="W147" s="1"/>
      <c r="X147" s="14"/>
      <c r="Y147" s="1" t="s">
        <v>467</v>
      </c>
      <c r="Z147" s="1"/>
      <c r="AA147" s="1" t="s">
        <v>123</v>
      </c>
      <c r="AB147" s="1"/>
    </row>
    <row r="148" customFormat="false" ht="15" hidden="true" customHeight="false" outlineLevel="0" collapsed="false">
      <c r="A148" s="0" t="n">
        <f aca="false">IF(AND(B148=B147,C148=C147,D148=D147,AA148=AA147), A147,A147+1)</f>
        <v>64</v>
      </c>
      <c r="B148" s="61" t="n">
        <v>42809</v>
      </c>
      <c r="C148" s="1" t="s">
        <v>67</v>
      </c>
      <c r="D148" s="1"/>
      <c r="E148" s="1"/>
      <c r="F148" s="1" t="s">
        <v>410</v>
      </c>
      <c r="G148" s="1"/>
      <c r="H148" s="1"/>
      <c r="I148" s="1"/>
      <c r="J148" s="1"/>
      <c r="K148" s="1"/>
      <c r="L148" s="1"/>
      <c r="M148" s="1"/>
      <c r="N148" s="1"/>
      <c r="O148" s="1"/>
      <c r="P148" s="1"/>
      <c r="Q148" s="1"/>
      <c r="R148" s="1"/>
      <c r="S148" s="1"/>
      <c r="T148" s="1"/>
      <c r="U148" s="1" t="n">
        <v>1</v>
      </c>
      <c r="V148" s="1"/>
      <c r="W148" s="1"/>
      <c r="X148" s="14"/>
      <c r="Y148" s="1" t="s">
        <v>467</v>
      </c>
      <c r="Z148" s="1"/>
      <c r="AA148" s="1" t="s">
        <v>123</v>
      </c>
      <c r="AB148" s="1"/>
    </row>
    <row r="149" customFormat="false" ht="15" hidden="true" customHeight="false" outlineLevel="0" collapsed="false">
      <c r="A149" s="0" t="n">
        <f aca="false">IF(AND(B149=B148,C149=C148,D149=D148,AA149=AA148), A148,A148+1)</f>
        <v>65</v>
      </c>
      <c r="B149" s="61" t="n">
        <v>42809</v>
      </c>
      <c r="C149" s="1" t="s">
        <v>76</v>
      </c>
      <c r="D149" s="1" t="s">
        <v>83</v>
      </c>
      <c r="E149" s="1"/>
      <c r="F149" s="1" t="s">
        <v>114</v>
      </c>
      <c r="G149" s="1" t="n">
        <v>54</v>
      </c>
      <c r="H149" s="1" t="n">
        <v>46</v>
      </c>
      <c r="I149" s="1" t="n">
        <v>8</v>
      </c>
      <c r="J149" s="1"/>
      <c r="K149" s="1"/>
      <c r="L149" s="1" t="n">
        <v>66</v>
      </c>
      <c r="M149" s="1"/>
      <c r="N149" s="1"/>
      <c r="O149" s="1"/>
      <c r="P149" s="1"/>
      <c r="Q149" s="1"/>
      <c r="R149" s="1"/>
      <c r="S149" s="1"/>
      <c r="T149" s="1"/>
      <c r="U149" s="1"/>
      <c r="V149" s="1"/>
      <c r="W149" s="1"/>
      <c r="X149" s="14" t="n">
        <v>455178.56</v>
      </c>
      <c r="Y149" s="1" t="s">
        <v>468</v>
      </c>
      <c r="Z149" s="1"/>
      <c r="AA149" s="1" t="s">
        <v>123</v>
      </c>
      <c r="AB149" s="1"/>
    </row>
    <row r="150" customFormat="false" ht="15" hidden="true" customHeight="false" outlineLevel="0" collapsed="false">
      <c r="A150" s="0" t="n">
        <f aca="false">IF(AND(B150=B149,C150=C149,D150=D149,AA150=AA149), A149,A149+1)</f>
        <v>65</v>
      </c>
      <c r="B150" s="61" t="n">
        <v>42809</v>
      </c>
      <c r="C150" s="1" t="s">
        <v>76</v>
      </c>
      <c r="D150" s="1" t="s">
        <v>83</v>
      </c>
      <c r="E150" s="1"/>
      <c r="F150" s="1" t="s">
        <v>410</v>
      </c>
      <c r="G150" s="1"/>
      <c r="H150" s="1"/>
      <c r="I150" s="1"/>
      <c r="J150" s="1"/>
      <c r="K150" s="1"/>
      <c r="L150" s="1"/>
      <c r="M150" s="1"/>
      <c r="N150" s="1"/>
      <c r="O150" s="1"/>
      <c r="P150" s="1"/>
      <c r="Q150" s="1"/>
      <c r="R150" s="1"/>
      <c r="S150" s="1"/>
      <c r="T150" s="1"/>
      <c r="U150" s="1" t="n">
        <v>2</v>
      </c>
      <c r="V150" s="1"/>
      <c r="W150" s="1"/>
      <c r="X150" s="14"/>
      <c r="Y150" s="1" t="s">
        <v>468</v>
      </c>
      <c r="Z150" s="1"/>
      <c r="AA150" s="1" t="s">
        <v>123</v>
      </c>
      <c r="AB150" s="1"/>
    </row>
    <row r="151" customFormat="false" ht="15" hidden="true" customHeight="false" outlineLevel="0" collapsed="false">
      <c r="A151" s="0" t="n">
        <f aca="false">IF(AND(B151=B150,C151=C150,D151=D150,AA151=AA150), A150,A150+1)</f>
        <v>66</v>
      </c>
      <c r="B151" s="61" t="n">
        <v>42809</v>
      </c>
      <c r="C151" s="1" t="s">
        <v>81</v>
      </c>
      <c r="D151" s="1" t="s">
        <v>54</v>
      </c>
      <c r="E151" s="1"/>
      <c r="F151" s="1" t="s">
        <v>116</v>
      </c>
      <c r="G151" s="1" t="n">
        <v>7</v>
      </c>
      <c r="H151" s="1" t="n">
        <v>2</v>
      </c>
      <c r="I151" s="1" t="n">
        <v>5</v>
      </c>
      <c r="J151" s="1"/>
      <c r="K151" s="1"/>
      <c r="L151" s="1" t="n">
        <v>35</v>
      </c>
      <c r="M151" s="1"/>
      <c r="N151" s="1"/>
      <c r="O151" s="1"/>
      <c r="P151" s="1"/>
      <c r="Q151" s="1"/>
      <c r="R151" s="1"/>
      <c r="S151" s="1"/>
      <c r="T151" s="1"/>
      <c r="U151" s="1"/>
      <c r="V151" s="1"/>
      <c r="W151" s="1"/>
      <c r="X151" s="14" t="n">
        <v>178112.58</v>
      </c>
      <c r="Y151" s="1" t="s">
        <v>469</v>
      </c>
      <c r="Z151" s="1"/>
      <c r="AA151" s="1" t="s">
        <v>123</v>
      </c>
      <c r="AB151" s="1"/>
    </row>
    <row r="152" customFormat="false" ht="15" hidden="true" customHeight="false" outlineLevel="0" collapsed="false">
      <c r="A152" s="0" t="n">
        <f aca="false">IF(AND(B152=B151,C152=C151,D152=D151,AA152=AA151), A151,A151+1)</f>
        <v>66</v>
      </c>
      <c r="B152" s="61" t="n">
        <v>42809</v>
      </c>
      <c r="C152" s="1" t="s">
        <v>81</v>
      </c>
      <c r="D152" s="1" t="s">
        <v>54</v>
      </c>
      <c r="E152" s="1"/>
      <c r="F152" s="1" t="s">
        <v>87</v>
      </c>
      <c r="G152" s="1" t="n">
        <v>7</v>
      </c>
      <c r="H152" s="1" t="n">
        <v>0</v>
      </c>
      <c r="I152" s="1" t="n">
        <v>7</v>
      </c>
      <c r="J152" s="1"/>
      <c r="K152" s="1"/>
      <c r="L152" s="1" t="n">
        <v>30</v>
      </c>
      <c r="M152" s="1"/>
      <c r="N152" s="1"/>
      <c r="O152" s="1"/>
      <c r="P152" s="1" t="n">
        <v>6</v>
      </c>
      <c r="Q152" s="1" t="n">
        <v>24</v>
      </c>
      <c r="R152" s="1"/>
      <c r="S152" s="1"/>
      <c r="T152" s="1"/>
      <c r="U152" s="1"/>
      <c r="V152" s="1"/>
      <c r="W152" s="1"/>
      <c r="X152" s="14"/>
      <c r="Y152" s="1" t="s">
        <v>469</v>
      </c>
      <c r="Z152" s="1"/>
      <c r="AA152" s="1" t="s">
        <v>123</v>
      </c>
      <c r="AB152" s="1"/>
    </row>
    <row r="153" customFormat="false" ht="15" hidden="false" customHeight="false" outlineLevel="0" collapsed="false">
      <c r="A153" s="0" t="n">
        <f aca="false">IF(AND(B153=B152,C153=C152,D153=D152,AA153=AA152), A152,A152+1)</f>
        <v>67</v>
      </c>
      <c r="B153" s="68" t="n">
        <v>42809</v>
      </c>
      <c r="C153" s="0" t="s">
        <v>70</v>
      </c>
      <c r="F153" s="0" t="s">
        <v>88</v>
      </c>
      <c r="G153" s="0" t="n">
        <v>6</v>
      </c>
      <c r="H153" s="0" t="n">
        <v>6</v>
      </c>
      <c r="U153" s="0" t="n">
        <v>1</v>
      </c>
      <c r="X153" s="4" t="n">
        <v>188515.69</v>
      </c>
      <c r="Y153" s="1" t="s">
        <v>470</v>
      </c>
      <c r="AA153" s="0" t="s">
        <v>124</v>
      </c>
    </row>
    <row r="154" customFormat="false" ht="15" hidden="false" customHeight="false" outlineLevel="0" collapsed="false">
      <c r="A154" s="0" t="n">
        <f aca="false">IF(AND(B154=B153,C154=C153,D154=D153,AA154=AA153), A153,A153+1)</f>
        <v>68</v>
      </c>
      <c r="B154" s="68" t="n">
        <v>42809</v>
      </c>
      <c r="C154" s="0" t="s">
        <v>67</v>
      </c>
      <c r="F154" s="0" t="s">
        <v>96</v>
      </c>
      <c r="G154" s="0" t="n">
        <v>16</v>
      </c>
      <c r="H154" s="0" t="n">
        <v>16</v>
      </c>
      <c r="X154" s="4" t="n">
        <v>6843.02</v>
      </c>
      <c r="Y154" s="1" t="s">
        <v>471</v>
      </c>
      <c r="AA154" s="0" t="s">
        <v>124</v>
      </c>
    </row>
    <row r="155" customFormat="false" ht="15" hidden="true" customHeight="false" outlineLevel="0" collapsed="false">
      <c r="A155" s="0" t="n">
        <f aca="false">IF(AND(B155=B154,C155=C154,D155=D154,AA155=AA154), A154,A154+1)</f>
        <v>69</v>
      </c>
      <c r="B155" s="61" t="n">
        <v>42810</v>
      </c>
      <c r="C155" s="1" t="s">
        <v>68</v>
      </c>
      <c r="D155" s="1"/>
      <c r="E155" s="1"/>
      <c r="F155" s="1" t="s">
        <v>97</v>
      </c>
      <c r="G155" s="1" t="n">
        <v>43</v>
      </c>
      <c r="H155" s="1" t="n">
        <v>43</v>
      </c>
      <c r="I155" s="1"/>
      <c r="J155" s="1"/>
      <c r="K155" s="1"/>
      <c r="L155" s="1" t="n">
        <v>27</v>
      </c>
      <c r="M155" s="1"/>
      <c r="N155" s="1"/>
      <c r="O155" s="1"/>
      <c r="P155" s="1"/>
      <c r="Q155" s="1"/>
      <c r="R155" s="1"/>
      <c r="S155" s="1"/>
      <c r="T155" s="1"/>
      <c r="U155" s="1"/>
      <c r="V155" s="1"/>
      <c r="W155" s="1"/>
      <c r="X155" s="14" t="n">
        <v>131298.33</v>
      </c>
      <c r="Y155" s="1" t="s">
        <v>472</v>
      </c>
      <c r="Z155" s="1"/>
      <c r="AA155" s="1" t="s">
        <v>123</v>
      </c>
      <c r="AB155" s="1"/>
    </row>
    <row r="156" customFormat="false" ht="15" hidden="true" customHeight="false" outlineLevel="0" collapsed="false">
      <c r="A156" s="0" t="n">
        <f aca="false">IF(AND(B156=B155,C156=C155,D156=D155,AA156=AA155), A155,A155+1)</f>
        <v>69</v>
      </c>
      <c r="B156" s="61" t="n">
        <v>42810</v>
      </c>
      <c r="C156" s="1" t="s">
        <v>68</v>
      </c>
      <c r="D156" s="1"/>
      <c r="E156" s="1"/>
      <c r="F156" s="1" t="s">
        <v>100</v>
      </c>
      <c r="G156" s="1" t="n">
        <v>28</v>
      </c>
      <c r="H156" s="1" t="n">
        <v>28</v>
      </c>
      <c r="I156" s="1"/>
      <c r="J156" s="1"/>
      <c r="K156" s="1"/>
      <c r="L156" s="1" t="n">
        <v>25</v>
      </c>
      <c r="M156" s="1"/>
      <c r="N156" s="1"/>
      <c r="O156" s="1"/>
      <c r="P156" s="1"/>
      <c r="Q156" s="1"/>
      <c r="R156" s="1"/>
      <c r="S156" s="1"/>
      <c r="T156" s="1"/>
      <c r="U156" s="1"/>
      <c r="V156" s="1"/>
      <c r="W156" s="1"/>
      <c r="X156" s="14"/>
      <c r="Y156" s="1" t="s">
        <v>472</v>
      </c>
      <c r="Z156" s="1"/>
      <c r="AA156" s="1" t="s">
        <v>123</v>
      </c>
      <c r="AB156" s="1"/>
    </row>
    <row r="157" customFormat="false" ht="15" hidden="true" customHeight="false" outlineLevel="0" collapsed="false">
      <c r="A157" s="0" t="n">
        <f aca="false">IF(AND(B157=B156,C157=C156,D157=D156,AA157=AA156), A156,A156+1)</f>
        <v>69</v>
      </c>
      <c r="B157" s="61" t="n">
        <v>42810</v>
      </c>
      <c r="C157" s="1" t="s">
        <v>68</v>
      </c>
      <c r="D157" s="1"/>
      <c r="E157" s="1"/>
      <c r="F157" s="1" t="s">
        <v>410</v>
      </c>
      <c r="G157" s="1"/>
      <c r="H157" s="1"/>
      <c r="I157" s="1"/>
      <c r="J157" s="1"/>
      <c r="K157" s="1"/>
      <c r="L157" s="1"/>
      <c r="M157" s="1"/>
      <c r="N157" s="1"/>
      <c r="O157" s="1"/>
      <c r="P157" s="1"/>
      <c r="Q157" s="1"/>
      <c r="R157" s="1"/>
      <c r="S157" s="1"/>
      <c r="T157" s="1"/>
      <c r="U157" s="1" t="n">
        <v>1</v>
      </c>
      <c r="V157" s="1"/>
      <c r="W157" s="1"/>
      <c r="X157" s="14"/>
      <c r="Y157" s="1" t="s">
        <v>472</v>
      </c>
      <c r="Z157" s="1"/>
      <c r="AA157" s="1" t="s">
        <v>123</v>
      </c>
      <c r="AB157" s="1"/>
    </row>
    <row r="158" customFormat="false" ht="15" hidden="false" customHeight="false" outlineLevel="0" collapsed="false">
      <c r="A158" s="0" t="n">
        <f aca="false">IF(AND(B158=B157,C158=C157,D158=D157,AA158=AA157), A157,A157+1)</f>
        <v>70</v>
      </c>
      <c r="B158" s="68" t="n">
        <v>42810</v>
      </c>
      <c r="C158" s="0" t="s">
        <v>67</v>
      </c>
      <c r="D158" s="0" t="s">
        <v>69</v>
      </c>
      <c r="F158" s="0" t="s">
        <v>97</v>
      </c>
      <c r="G158" s="0" t="n">
        <v>127</v>
      </c>
      <c r="H158" s="0" t="n">
        <v>113</v>
      </c>
      <c r="I158" s="0" t="n">
        <v>14</v>
      </c>
      <c r="X158" s="4" t="n">
        <v>93223</v>
      </c>
      <c r="Y158" s="1" t="s">
        <v>473</v>
      </c>
      <c r="AA158" s="0" t="s">
        <v>124</v>
      </c>
    </row>
    <row r="159" customFormat="false" ht="15" hidden="false" customHeight="false" outlineLevel="0" collapsed="false">
      <c r="A159" s="0" t="n">
        <f aca="false">IF(AND(B159=B158,C159=C158,D159=D158,AA159=AA158), A158,A158+1)</f>
        <v>71</v>
      </c>
      <c r="B159" s="68" t="n">
        <v>42810</v>
      </c>
      <c r="C159" s="0" t="s">
        <v>66</v>
      </c>
      <c r="F159" s="0" t="s">
        <v>102</v>
      </c>
      <c r="G159" s="0" t="n">
        <v>14</v>
      </c>
      <c r="H159" s="0" t="n">
        <v>14</v>
      </c>
      <c r="X159" s="4" t="n">
        <v>33990</v>
      </c>
      <c r="Y159" s="1" t="s">
        <v>474</v>
      </c>
      <c r="AA159" s="0" t="s">
        <v>124</v>
      </c>
    </row>
    <row r="160" customFormat="false" ht="15" hidden="true" customHeight="false" outlineLevel="0" collapsed="false">
      <c r="A160" s="0" t="n">
        <f aca="false">IF(AND(B160=B159,C160=C159,D160=D159,AA160=AA159), A159,A159+1)</f>
        <v>72</v>
      </c>
      <c r="B160" s="61" t="n">
        <v>42815</v>
      </c>
      <c r="C160" s="1" t="s">
        <v>70</v>
      </c>
      <c r="D160" s="1"/>
      <c r="E160" s="1"/>
      <c r="F160" s="1" t="s">
        <v>97</v>
      </c>
      <c r="G160" s="1" t="n">
        <v>70</v>
      </c>
      <c r="H160" s="1" t="n">
        <v>70</v>
      </c>
      <c r="I160" s="1"/>
      <c r="J160" s="1"/>
      <c r="K160" s="1"/>
      <c r="L160" s="1" t="n">
        <v>31</v>
      </c>
      <c r="M160" s="1"/>
      <c r="N160" s="1"/>
      <c r="O160" s="1"/>
      <c r="P160" s="1"/>
      <c r="Q160" s="1"/>
      <c r="R160" s="1"/>
      <c r="S160" s="1"/>
      <c r="T160" s="1"/>
      <c r="U160" s="1"/>
      <c r="V160" s="1"/>
      <c r="W160" s="1"/>
      <c r="X160" s="14" t="n">
        <v>51811.28</v>
      </c>
      <c r="Y160" s="1" t="s">
        <v>475</v>
      </c>
      <c r="Z160" s="1"/>
      <c r="AA160" s="1" t="s">
        <v>123</v>
      </c>
      <c r="AB160" s="1"/>
    </row>
    <row r="161" customFormat="false" ht="15" hidden="true" customHeight="false" outlineLevel="0" collapsed="false">
      <c r="A161" s="0" t="n">
        <f aca="false">IF(AND(B161=B160,C161=C160,D161=D160,AA161=AA160), A160,A160+1)</f>
        <v>72</v>
      </c>
      <c r="B161" s="61" t="n">
        <v>42815</v>
      </c>
      <c r="C161" s="1" t="s">
        <v>70</v>
      </c>
      <c r="D161" s="1"/>
      <c r="E161" s="1"/>
      <c r="F161" s="1" t="s">
        <v>410</v>
      </c>
      <c r="G161" s="1"/>
      <c r="H161" s="1"/>
      <c r="I161" s="1"/>
      <c r="J161" s="1"/>
      <c r="K161" s="1"/>
      <c r="L161" s="1"/>
      <c r="M161" s="1"/>
      <c r="N161" s="1"/>
      <c r="O161" s="1"/>
      <c r="P161" s="1"/>
      <c r="Q161" s="1"/>
      <c r="R161" s="1"/>
      <c r="S161" s="1"/>
      <c r="T161" s="1"/>
      <c r="U161" s="1" t="n">
        <v>1</v>
      </c>
      <c r="V161" s="1"/>
      <c r="W161" s="1"/>
      <c r="X161" s="14"/>
      <c r="Y161" s="1" t="s">
        <v>475</v>
      </c>
      <c r="Z161" s="1"/>
      <c r="AA161" s="1" t="s">
        <v>123</v>
      </c>
      <c r="AB161" s="1"/>
    </row>
    <row r="162" customFormat="false" ht="15" hidden="true" customHeight="false" outlineLevel="0" collapsed="false">
      <c r="A162" s="0" t="n">
        <f aca="false">IF(AND(B162=B161,C162=C161,D162=D161,AA162=AA161), A161,A161+1)</f>
        <v>73</v>
      </c>
      <c r="B162" s="61" t="n">
        <v>42815</v>
      </c>
      <c r="C162" s="1" t="s">
        <v>67</v>
      </c>
      <c r="D162" s="1" t="s">
        <v>72</v>
      </c>
      <c r="E162" s="1" t="s">
        <v>74</v>
      </c>
      <c r="F162" s="1" t="s">
        <v>97</v>
      </c>
      <c r="G162" s="1" t="n">
        <v>137</v>
      </c>
      <c r="H162" s="1" t="n">
        <v>35</v>
      </c>
      <c r="I162" s="1" t="n">
        <v>7</v>
      </c>
      <c r="J162" s="1" t="n">
        <v>95</v>
      </c>
      <c r="K162" s="1"/>
      <c r="L162" s="1" t="n">
        <v>43</v>
      </c>
      <c r="M162" s="1"/>
      <c r="N162" s="1"/>
      <c r="O162" s="1"/>
      <c r="P162" s="1" t="n">
        <v>10</v>
      </c>
      <c r="Q162" s="1" t="n">
        <v>20</v>
      </c>
      <c r="R162" s="1" t="n">
        <v>13</v>
      </c>
      <c r="S162" s="1"/>
      <c r="T162" s="1"/>
      <c r="U162" s="1"/>
      <c r="V162" s="1"/>
      <c r="W162" s="1"/>
      <c r="X162" s="14" t="n">
        <v>118210.39</v>
      </c>
      <c r="Y162" s="1" t="s">
        <v>476</v>
      </c>
      <c r="Z162" s="1"/>
      <c r="AA162" s="1" t="s">
        <v>123</v>
      </c>
      <c r="AB162" s="1"/>
    </row>
    <row r="163" customFormat="false" ht="15" hidden="true" customHeight="false" outlineLevel="0" collapsed="false">
      <c r="A163" s="0" t="n">
        <f aca="false">IF(AND(B163=B162,C163=C162,D163=D162,AA163=AA162), A162,A162+1)</f>
        <v>73</v>
      </c>
      <c r="B163" s="61" t="n">
        <v>42815</v>
      </c>
      <c r="C163" s="1" t="s">
        <v>67</v>
      </c>
      <c r="D163" s="1" t="s">
        <v>72</v>
      </c>
      <c r="E163" s="1" t="s">
        <v>74</v>
      </c>
      <c r="F163" s="1" t="s">
        <v>410</v>
      </c>
      <c r="G163" s="1"/>
      <c r="H163" s="1"/>
      <c r="I163" s="1"/>
      <c r="J163" s="1"/>
      <c r="K163" s="1"/>
      <c r="L163" s="1"/>
      <c r="M163" s="1"/>
      <c r="N163" s="1"/>
      <c r="O163" s="1"/>
      <c r="P163" s="1"/>
      <c r="Q163" s="1"/>
      <c r="R163" s="1"/>
      <c r="S163" s="1"/>
      <c r="T163" s="1"/>
      <c r="U163" s="1" t="n">
        <v>1</v>
      </c>
      <c r="V163" s="1"/>
      <c r="W163" s="1"/>
      <c r="X163" s="14"/>
      <c r="Y163" s="1" t="s">
        <v>476</v>
      </c>
      <c r="Z163" s="1"/>
      <c r="AA163" s="1" t="s">
        <v>123</v>
      </c>
      <c r="AB163" s="1"/>
    </row>
    <row r="164" customFormat="false" ht="15" hidden="false" customHeight="false" outlineLevel="0" collapsed="false">
      <c r="A164" s="0" t="n">
        <f aca="false">IF(AND(B164=B163,C164=C163,D164=D163,AA164=AA163), A163,A163+1)</f>
        <v>74</v>
      </c>
      <c r="B164" s="68" t="n">
        <v>42815</v>
      </c>
      <c r="C164" s="60" t="s">
        <v>67</v>
      </c>
      <c r="D164" s="60"/>
      <c r="E164" s="60"/>
      <c r="F164" s="60" t="s">
        <v>96</v>
      </c>
      <c r="G164" s="60" t="n">
        <v>25</v>
      </c>
      <c r="H164" s="60" t="n">
        <v>25</v>
      </c>
      <c r="I164" s="60"/>
      <c r="J164" s="60"/>
      <c r="K164" s="60" t="n">
        <v>2</v>
      </c>
      <c r="L164" s="60"/>
      <c r="M164" s="60" t="n">
        <v>1</v>
      </c>
      <c r="N164" s="60"/>
      <c r="O164" s="60"/>
      <c r="P164" s="60" t="n">
        <v>33</v>
      </c>
      <c r="Q164" s="60"/>
      <c r="R164" s="60"/>
      <c r="S164" s="60"/>
      <c r="T164" s="60"/>
      <c r="U164" s="60"/>
      <c r="V164" s="60"/>
      <c r="W164" s="60"/>
      <c r="X164" s="4" t="n">
        <v>60385.41</v>
      </c>
      <c r="Y164" s="60" t="s">
        <v>477</v>
      </c>
      <c r="Z164" s="60"/>
      <c r="AA164" s="60"/>
      <c r="AB164" s="60"/>
    </row>
    <row r="165" customFormat="false" ht="15" hidden="false" customHeight="false" outlineLevel="0" collapsed="false">
      <c r="A165" s="0" t="n">
        <f aca="false">IF(AND(B165=B164,C165=C164,D165=D164,AA165=AA164), A164,A164+1)</f>
        <v>74</v>
      </c>
      <c r="B165" s="68" t="n">
        <v>42815</v>
      </c>
      <c r="C165" s="60" t="s">
        <v>67</v>
      </c>
      <c r="D165" s="60"/>
      <c r="E165" s="60"/>
      <c r="F165" s="60" t="s">
        <v>88</v>
      </c>
      <c r="G165" s="60" t="n">
        <v>7</v>
      </c>
      <c r="H165" s="60" t="n">
        <v>7</v>
      </c>
      <c r="I165" s="60"/>
      <c r="J165" s="60"/>
      <c r="K165" s="60"/>
      <c r="L165" s="60"/>
      <c r="M165" s="60"/>
      <c r="N165" s="60"/>
      <c r="O165" s="60"/>
      <c r="P165" s="60"/>
      <c r="Q165" s="60"/>
      <c r="R165" s="60"/>
      <c r="S165" s="60"/>
      <c r="T165" s="60"/>
      <c r="U165" s="60"/>
      <c r="V165" s="60"/>
      <c r="W165" s="60"/>
      <c r="X165" s="4"/>
      <c r="Y165" s="60" t="s">
        <v>477</v>
      </c>
      <c r="Z165" s="60"/>
      <c r="AA165" s="60"/>
      <c r="AB165" s="60"/>
    </row>
    <row r="166" customFormat="false" ht="15" hidden="false" customHeight="false" outlineLevel="0" collapsed="false">
      <c r="A166" s="0" t="n">
        <f aca="false">IF(AND(B166=B165,C166=C165,D166=D165,AA166=AA165), A165,A165+1)</f>
        <v>74</v>
      </c>
      <c r="B166" s="68" t="n">
        <v>42815</v>
      </c>
      <c r="C166" s="60" t="s">
        <v>67</v>
      </c>
      <c r="D166" s="60"/>
      <c r="E166" s="60"/>
      <c r="F166" s="60" t="s">
        <v>97</v>
      </c>
      <c r="G166" s="60" t="n">
        <v>18</v>
      </c>
      <c r="H166" s="60" t="n">
        <v>18</v>
      </c>
      <c r="I166" s="60"/>
      <c r="J166" s="60"/>
      <c r="K166" s="60"/>
      <c r="L166" s="60"/>
      <c r="M166" s="60"/>
      <c r="N166" s="60"/>
      <c r="O166" s="60"/>
      <c r="P166" s="60"/>
      <c r="Q166" s="60"/>
      <c r="R166" s="60"/>
      <c r="S166" s="60"/>
      <c r="T166" s="60"/>
      <c r="U166" s="60"/>
      <c r="V166" s="60"/>
      <c r="W166" s="60"/>
      <c r="X166" s="4"/>
      <c r="Y166" s="60" t="s">
        <v>477</v>
      </c>
      <c r="Z166" s="60"/>
      <c r="AA166" s="60"/>
      <c r="AB166" s="60"/>
    </row>
    <row r="167" customFormat="false" ht="15" hidden="true" customHeight="false" outlineLevel="0" collapsed="false">
      <c r="A167" s="0" t="n">
        <f aca="false">IF(AND(B167=B166,C167=C166,D167=D166,AA167=AA166), A166,A166+1)</f>
        <v>75</v>
      </c>
      <c r="B167" s="68" t="n">
        <v>42815</v>
      </c>
      <c r="C167" s="60" t="s">
        <v>67</v>
      </c>
      <c r="D167" s="60"/>
      <c r="E167" s="60"/>
      <c r="F167" s="60" t="s">
        <v>110</v>
      </c>
      <c r="G167" s="60" t="n">
        <f aca="false">SUM(H167:J167)</f>
        <v>0</v>
      </c>
      <c r="H167" s="60"/>
      <c r="I167" s="60"/>
      <c r="J167" s="60"/>
      <c r="K167" s="60"/>
      <c r="L167" s="60"/>
      <c r="M167" s="60"/>
      <c r="N167" s="60"/>
      <c r="O167" s="60"/>
      <c r="P167" s="60"/>
      <c r="Q167" s="60"/>
      <c r="R167" s="60"/>
      <c r="S167" s="60"/>
      <c r="T167" s="60"/>
      <c r="U167" s="60" t="n">
        <v>1</v>
      </c>
      <c r="V167" s="60"/>
      <c r="W167" s="60"/>
      <c r="Y167" s="60" t="s">
        <v>477</v>
      </c>
      <c r="Z167" s="60"/>
      <c r="AA167" s="60" t="s">
        <v>125</v>
      </c>
      <c r="AB167" s="60"/>
    </row>
    <row r="168" customFormat="false" ht="15" hidden="false" customHeight="false" outlineLevel="0" collapsed="false">
      <c r="A168" s="0" t="n">
        <f aca="false">IF(AND(B168=B167,C168=C167,D168=D167,AA168=AA167), A167,A167+1)</f>
        <v>76</v>
      </c>
      <c r="B168" s="68" t="n">
        <v>42815</v>
      </c>
      <c r="C168" s="0" t="s">
        <v>67</v>
      </c>
      <c r="D168" s="0" t="s">
        <v>69</v>
      </c>
      <c r="F168" s="0" t="s">
        <v>97</v>
      </c>
      <c r="G168" s="0" t="n">
        <v>127</v>
      </c>
      <c r="H168" s="0" t="n">
        <v>54</v>
      </c>
      <c r="I168" s="0" t="n">
        <v>73</v>
      </c>
      <c r="X168" s="4" t="n">
        <v>93223</v>
      </c>
      <c r="Y168" s="0" t="s">
        <v>478</v>
      </c>
      <c r="AA168" s="0" t="s">
        <v>124</v>
      </c>
    </row>
    <row r="169" customFormat="false" ht="15" hidden="true" customHeight="false" outlineLevel="0" collapsed="false">
      <c r="A169" s="0" t="n">
        <f aca="false">IF(AND(B169=B168,C169=C168,D169=D168,AA169=AA168), A168,A168+1)</f>
        <v>77</v>
      </c>
      <c r="B169" s="61" t="n">
        <v>42816</v>
      </c>
      <c r="C169" s="1" t="s">
        <v>69</v>
      </c>
      <c r="D169" s="1"/>
      <c r="E169" s="1"/>
      <c r="F169" s="1" t="s">
        <v>87</v>
      </c>
      <c r="G169" s="1" t="n">
        <v>13</v>
      </c>
      <c r="H169" s="1" t="n">
        <v>13</v>
      </c>
      <c r="I169" s="1"/>
      <c r="J169" s="1"/>
      <c r="K169" s="1"/>
      <c r="L169" s="1" t="n">
        <v>36</v>
      </c>
      <c r="M169" s="1"/>
      <c r="N169" s="1"/>
      <c r="O169" s="1"/>
      <c r="P169" s="1"/>
      <c r="Q169" s="1"/>
      <c r="R169" s="1"/>
      <c r="S169" s="1"/>
      <c r="T169" s="1"/>
      <c r="U169" s="1"/>
      <c r="V169" s="1"/>
      <c r="W169" s="1"/>
      <c r="X169" s="14" t="n">
        <v>68695.05</v>
      </c>
      <c r="Y169" s="1" t="s">
        <v>479</v>
      </c>
      <c r="Z169" s="1"/>
      <c r="AA169" s="1" t="s">
        <v>123</v>
      </c>
      <c r="AB169" s="1"/>
    </row>
    <row r="170" customFormat="false" ht="15" hidden="true" customHeight="false" outlineLevel="0" collapsed="false">
      <c r="A170" s="0" t="n">
        <f aca="false">IF(AND(B170=B169,C170=C169,D170=D169,AA170=AA169), A169,A169+1)</f>
        <v>77</v>
      </c>
      <c r="B170" s="61" t="n">
        <v>42816</v>
      </c>
      <c r="C170" s="1" t="s">
        <v>69</v>
      </c>
      <c r="D170" s="1"/>
      <c r="E170" s="1"/>
      <c r="F170" s="1" t="s">
        <v>97</v>
      </c>
      <c r="G170" s="1" t="n">
        <v>12</v>
      </c>
      <c r="H170" s="1" t="n">
        <v>12</v>
      </c>
      <c r="I170" s="1"/>
      <c r="J170" s="1"/>
      <c r="K170" s="1"/>
      <c r="L170" s="1" t="n">
        <v>30</v>
      </c>
      <c r="M170" s="1"/>
      <c r="N170" s="1"/>
      <c r="O170" s="1"/>
      <c r="P170" s="1"/>
      <c r="Q170" s="1"/>
      <c r="R170" s="1"/>
      <c r="S170" s="1"/>
      <c r="T170" s="1"/>
      <c r="U170" s="1"/>
      <c r="V170" s="1"/>
      <c r="W170" s="1"/>
      <c r="X170" s="14"/>
      <c r="Y170" s="1" t="s">
        <v>479</v>
      </c>
      <c r="Z170" s="1"/>
      <c r="AA170" s="1" t="s">
        <v>123</v>
      </c>
      <c r="AB170" s="1"/>
    </row>
    <row r="171" customFormat="false" ht="15" hidden="true" customHeight="false" outlineLevel="0" collapsed="false">
      <c r="A171" s="0" t="n">
        <f aca="false">IF(AND(B171=B170,C171=C170,D171=D170,AA171=AA170), A170,A170+1)</f>
        <v>77</v>
      </c>
      <c r="B171" s="61" t="n">
        <v>42816</v>
      </c>
      <c r="C171" s="1" t="s">
        <v>69</v>
      </c>
      <c r="D171" s="1"/>
      <c r="E171" s="1"/>
      <c r="F171" s="1" t="s">
        <v>410</v>
      </c>
      <c r="G171" s="1"/>
      <c r="H171" s="1"/>
      <c r="I171" s="1"/>
      <c r="J171" s="1"/>
      <c r="K171" s="1"/>
      <c r="L171" s="1"/>
      <c r="M171" s="1"/>
      <c r="N171" s="1"/>
      <c r="O171" s="1"/>
      <c r="P171" s="1"/>
      <c r="Q171" s="1"/>
      <c r="R171" s="1"/>
      <c r="S171" s="1"/>
      <c r="T171" s="1"/>
      <c r="U171" s="1" t="n">
        <v>2</v>
      </c>
      <c r="V171" s="1"/>
      <c r="W171" s="1"/>
      <c r="X171" s="14"/>
      <c r="Y171" s="1" t="s">
        <v>479</v>
      </c>
      <c r="Z171" s="1"/>
      <c r="AA171" s="1" t="s">
        <v>123</v>
      </c>
      <c r="AB171" s="1"/>
    </row>
    <row r="172" customFormat="false" ht="15" hidden="false" customHeight="false" outlineLevel="0" collapsed="false">
      <c r="A172" s="0" t="n">
        <f aca="false">IF(AND(B172=B171,C172=C171,D172=D171,AA172=AA171), A171,A171+1)</f>
        <v>78</v>
      </c>
      <c r="B172" s="68" t="n">
        <v>42816</v>
      </c>
      <c r="C172" s="0" t="s">
        <v>69</v>
      </c>
      <c r="D172" s="0" t="s">
        <v>70</v>
      </c>
      <c r="F172" s="0" t="s">
        <v>105</v>
      </c>
      <c r="G172" s="0" t="n">
        <v>29</v>
      </c>
      <c r="H172" s="1" t="n">
        <v>13</v>
      </c>
      <c r="I172" s="0" t="n">
        <v>16</v>
      </c>
      <c r="U172" s="0" t="n">
        <v>1</v>
      </c>
      <c r="X172" s="4" t="n">
        <v>39792.06</v>
      </c>
      <c r="Y172" s="1" t="s">
        <v>480</v>
      </c>
      <c r="AA172" s="0" t="s">
        <v>124</v>
      </c>
    </row>
    <row r="173" customFormat="false" ht="15" hidden="false" customHeight="false" outlineLevel="0" collapsed="false">
      <c r="A173" s="0" t="n">
        <f aca="false">IF(AND(B173=B172,C173=C172,D173=D172,AA173=AA172), A172,A172+1)</f>
        <v>79</v>
      </c>
      <c r="B173" s="68" t="n">
        <v>42816</v>
      </c>
      <c r="C173" s="0" t="s">
        <v>70</v>
      </c>
      <c r="F173" s="0" t="s">
        <v>97</v>
      </c>
      <c r="G173" s="0" t="n">
        <v>90</v>
      </c>
      <c r="H173" s="0" t="n">
        <v>90</v>
      </c>
      <c r="X173" s="4" t="n">
        <v>64609.7</v>
      </c>
      <c r="Y173" s="1" t="s">
        <v>481</v>
      </c>
      <c r="AA173" s="0" t="s">
        <v>124</v>
      </c>
    </row>
    <row r="174" customFormat="false" ht="15" hidden="false" customHeight="false" outlineLevel="0" collapsed="false">
      <c r="A174" s="0" t="n">
        <f aca="false">IF(AND(B174=B173,C174=C173,D174=D173,AA174=AA173), A173,A173+1)</f>
        <v>80</v>
      </c>
      <c r="B174" s="68" t="n">
        <v>42816</v>
      </c>
      <c r="C174" s="0" t="s">
        <v>67</v>
      </c>
      <c r="F174" s="0" t="s">
        <v>96</v>
      </c>
      <c r="G174" s="0" t="n">
        <v>16</v>
      </c>
      <c r="H174" s="0" t="n">
        <v>16</v>
      </c>
      <c r="X174" s="4" t="n">
        <v>37878</v>
      </c>
      <c r="Y174" s="1" t="s">
        <v>482</v>
      </c>
      <c r="AA174" s="0" t="s">
        <v>124</v>
      </c>
    </row>
    <row r="175" customFormat="false" ht="15" hidden="true" customHeight="false" outlineLevel="0" collapsed="false">
      <c r="A175" s="0" t="n">
        <f aca="false">IF(AND(B175=B174,C175=C174,D175=D174,AA175=AA174), A174,A174+1)</f>
        <v>81</v>
      </c>
      <c r="B175" s="61" t="n">
        <v>42817</v>
      </c>
      <c r="C175" s="1" t="s">
        <v>56</v>
      </c>
      <c r="D175" s="1" t="s">
        <v>53</v>
      </c>
      <c r="E175" s="1"/>
      <c r="F175" s="1" t="s">
        <v>102</v>
      </c>
      <c r="G175" s="1" t="n">
        <v>23</v>
      </c>
      <c r="H175" s="1" t="n">
        <v>0</v>
      </c>
      <c r="I175" s="1" t="n">
        <v>23</v>
      </c>
      <c r="J175" s="1"/>
      <c r="K175" s="1"/>
      <c r="L175" s="1" t="n">
        <v>79</v>
      </c>
      <c r="M175" s="1"/>
      <c r="N175" s="1"/>
      <c r="O175" s="1"/>
      <c r="P175" s="1"/>
      <c r="Q175" s="1"/>
      <c r="R175" s="1"/>
      <c r="S175" s="1"/>
      <c r="T175" s="1"/>
      <c r="U175" s="1"/>
      <c r="V175" s="1"/>
      <c r="W175" s="1"/>
      <c r="X175" s="14" t="n">
        <v>323973.46</v>
      </c>
      <c r="Y175" s="1" t="s">
        <v>483</v>
      </c>
      <c r="Z175" s="1"/>
      <c r="AA175" s="1" t="s">
        <v>123</v>
      </c>
      <c r="AB175" s="1"/>
    </row>
    <row r="176" customFormat="false" ht="15" hidden="true" customHeight="false" outlineLevel="0" collapsed="false">
      <c r="A176" s="0" t="n">
        <f aca="false">IF(AND(B176=B175,C176=C175,D176=D175,AA176=AA175), A175,A175+1)</f>
        <v>81</v>
      </c>
      <c r="B176" s="61" t="n">
        <v>42817</v>
      </c>
      <c r="C176" s="1" t="s">
        <v>56</v>
      </c>
      <c r="D176" s="1" t="s">
        <v>53</v>
      </c>
      <c r="E176" s="1"/>
      <c r="F176" s="1" t="s">
        <v>88</v>
      </c>
      <c r="G176" s="1" t="n">
        <v>3</v>
      </c>
      <c r="H176" s="1" t="n">
        <v>1</v>
      </c>
      <c r="I176" s="1" t="n">
        <v>2</v>
      </c>
      <c r="J176" s="1"/>
      <c r="K176" s="1"/>
      <c r="L176" s="1" t="n">
        <v>13</v>
      </c>
      <c r="M176" s="1"/>
      <c r="N176" s="1"/>
      <c r="O176" s="1"/>
      <c r="P176" s="1" t="n">
        <v>4</v>
      </c>
      <c r="Q176" s="1" t="n">
        <v>9</v>
      </c>
      <c r="R176" s="1"/>
      <c r="S176" s="1"/>
      <c r="T176" s="1"/>
      <c r="U176" s="1"/>
      <c r="V176" s="1"/>
      <c r="W176" s="1"/>
      <c r="X176" s="14"/>
      <c r="Y176" s="1" t="s">
        <v>483</v>
      </c>
      <c r="Z176" s="1"/>
      <c r="AA176" s="1" t="s">
        <v>123</v>
      </c>
      <c r="AB176" s="1"/>
    </row>
    <row r="177" customFormat="false" ht="15" hidden="true" customHeight="false" outlineLevel="0" collapsed="false">
      <c r="A177" s="0" t="n">
        <f aca="false">IF(AND(B177=B176,C177=C176,D177=D176,AA177=AA176), A176,A176+1)</f>
        <v>81</v>
      </c>
      <c r="B177" s="61" t="n">
        <v>42817</v>
      </c>
      <c r="C177" s="1" t="s">
        <v>56</v>
      </c>
      <c r="D177" s="1" t="s">
        <v>53</v>
      </c>
      <c r="E177" s="1"/>
      <c r="F177" s="1" t="s">
        <v>97</v>
      </c>
      <c r="G177" s="1" t="n">
        <v>4</v>
      </c>
      <c r="H177" s="1" t="n">
        <v>3</v>
      </c>
      <c r="I177" s="1" t="n">
        <v>1</v>
      </c>
      <c r="J177" s="1"/>
      <c r="K177" s="1"/>
      <c r="L177" s="1" t="n">
        <v>25</v>
      </c>
      <c r="M177" s="1"/>
      <c r="N177" s="1"/>
      <c r="O177" s="1"/>
      <c r="P177" s="1" t="n">
        <v>20</v>
      </c>
      <c r="Q177" s="1" t="n">
        <v>5</v>
      </c>
      <c r="R177" s="1"/>
      <c r="S177" s="1"/>
      <c r="T177" s="1"/>
      <c r="U177" s="1"/>
      <c r="V177" s="1"/>
      <c r="W177" s="1"/>
      <c r="X177" s="14"/>
      <c r="Y177" s="1" t="s">
        <v>483</v>
      </c>
      <c r="Z177" s="1"/>
      <c r="AA177" s="1" t="s">
        <v>123</v>
      </c>
      <c r="AB177" s="1"/>
    </row>
    <row r="178" customFormat="false" ht="15" hidden="true" customHeight="false" outlineLevel="0" collapsed="false">
      <c r="A178" s="0" t="n">
        <f aca="false">IF(AND(B178=B177,C178=C177,D178=D177,AA178=AA177), A177,A177+1)</f>
        <v>81</v>
      </c>
      <c r="B178" s="61" t="n">
        <v>42817</v>
      </c>
      <c r="C178" s="1" t="s">
        <v>56</v>
      </c>
      <c r="D178" s="1" t="s">
        <v>53</v>
      </c>
      <c r="E178" s="1"/>
      <c r="F178" s="1" t="s">
        <v>248</v>
      </c>
      <c r="G178" s="1"/>
      <c r="H178" s="1"/>
      <c r="I178" s="1"/>
      <c r="J178" s="1"/>
      <c r="K178" s="1" t="n">
        <v>3</v>
      </c>
      <c r="L178" s="1"/>
      <c r="M178" s="1"/>
      <c r="N178" s="1"/>
      <c r="O178" s="1"/>
      <c r="P178" s="1"/>
      <c r="Q178" s="1"/>
      <c r="R178" s="1"/>
      <c r="S178" s="1"/>
      <c r="T178" s="1"/>
      <c r="U178" s="1"/>
      <c r="V178" s="1"/>
      <c r="W178" s="1"/>
      <c r="X178" s="14"/>
      <c r="Y178" s="1" t="s">
        <v>483</v>
      </c>
      <c r="Z178" s="1"/>
      <c r="AA178" s="1" t="s">
        <v>123</v>
      </c>
      <c r="AB178" s="1"/>
    </row>
    <row r="179" customFormat="false" ht="15" hidden="true" customHeight="false" outlineLevel="0" collapsed="false">
      <c r="A179" s="0" t="n">
        <f aca="false">IF(AND(B179=B178,C179=C178,D179=D178,AA179=AA178), A178,A178+1)</f>
        <v>81</v>
      </c>
      <c r="B179" s="61" t="n">
        <v>42817</v>
      </c>
      <c r="C179" s="1" t="s">
        <v>56</v>
      </c>
      <c r="D179" s="1" t="s">
        <v>53</v>
      </c>
      <c r="E179" s="1"/>
      <c r="F179" s="1" t="s">
        <v>410</v>
      </c>
      <c r="G179" s="1"/>
      <c r="H179" s="1"/>
      <c r="I179" s="1"/>
      <c r="J179" s="1"/>
      <c r="K179" s="1"/>
      <c r="L179" s="1"/>
      <c r="M179" s="1"/>
      <c r="N179" s="1"/>
      <c r="O179" s="1"/>
      <c r="P179" s="1"/>
      <c r="Q179" s="1"/>
      <c r="R179" s="1"/>
      <c r="S179" s="1"/>
      <c r="T179" s="1"/>
      <c r="U179" s="1" t="n">
        <v>2</v>
      </c>
      <c r="V179" s="1"/>
      <c r="W179" s="1"/>
      <c r="X179" s="14"/>
      <c r="Y179" s="1" t="s">
        <v>483</v>
      </c>
      <c r="Z179" s="1"/>
      <c r="AA179" s="1" t="s">
        <v>123</v>
      </c>
      <c r="AB179" s="1"/>
    </row>
    <row r="180" customFormat="false" ht="15" hidden="false" customHeight="false" outlineLevel="0" collapsed="false">
      <c r="A180" s="0" t="n">
        <f aca="false">IF(AND(B180=B179,C180=C179,D180=D179,AA180=AA179), A179,A179+1)</f>
        <v>82</v>
      </c>
      <c r="B180" s="68" t="n">
        <v>42821</v>
      </c>
      <c r="C180" s="0" t="s">
        <v>49</v>
      </c>
      <c r="F180" s="0" t="s">
        <v>97</v>
      </c>
      <c r="G180" s="0" t="n">
        <v>15</v>
      </c>
      <c r="H180" s="0" t="n">
        <v>15</v>
      </c>
      <c r="X180" s="4" t="n">
        <v>325622.54</v>
      </c>
      <c r="Y180" s="13" t="s">
        <v>484</v>
      </c>
      <c r="AA180" s="0" t="s">
        <v>124</v>
      </c>
    </row>
    <row r="181" customFormat="false" ht="15" hidden="false" customHeight="false" outlineLevel="0" collapsed="false">
      <c r="A181" s="0" t="n">
        <f aca="false">IF(AND(B181=B180,C181=C180,D181=D180,AA181=AA180), A180,A180+1)</f>
        <v>83</v>
      </c>
      <c r="B181" s="68" t="n">
        <v>42821</v>
      </c>
      <c r="C181" s="0" t="s">
        <v>66</v>
      </c>
      <c r="F181" s="0" t="s">
        <v>102</v>
      </c>
      <c r="G181" s="0" t="n">
        <v>30</v>
      </c>
      <c r="H181" s="0" t="n">
        <v>30</v>
      </c>
      <c r="X181" s="4" t="n">
        <v>45320</v>
      </c>
      <c r="Y181" s="1" t="s">
        <v>485</v>
      </c>
      <c r="AA181" s="0" t="s">
        <v>124</v>
      </c>
    </row>
    <row r="182" customFormat="false" ht="15" hidden="true" customHeight="false" outlineLevel="0" collapsed="false">
      <c r="A182" s="0" t="n">
        <f aca="false">IF(AND(B182=B181,C182=C181,D182=D181,AA182=AA181), A181,A181+1)</f>
        <v>84</v>
      </c>
      <c r="B182" s="61" t="n">
        <v>42822</v>
      </c>
      <c r="C182" s="1" t="s">
        <v>49</v>
      </c>
      <c r="D182" s="1"/>
      <c r="E182" s="1"/>
      <c r="F182" s="1" t="s">
        <v>115</v>
      </c>
      <c r="G182" s="1" t="n">
        <v>10</v>
      </c>
      <c r="H182" s="1" t="n">
        <v>10</v>
      </c>
      <c r="I182" s="1"/>
      <c r="J182" s="1"/>
      <c r="K182" s="1"/>
      <c r="L182" s="1" t="n">
        <v>42</v>
      </c>
      <c r="M182" s="1"/>
      <c r="N182" s="1"/>
      <c r="O182" s="1"/>
      <c r="P182" s="1"/>
      <c r="Q182" s="1"/>
      <c r="R182" s="1"/>
      <c r="S182" s="1"/>
      <c r="T182" s="1"/>
      <c r="U182" s="1"/>
      <c r="V182" s="1"/>
      <c r="W182" s="1"/>
      <c r="X182" s="14" t="n">
        <v>272159.75</v>
      </c>
      <c r="Y182" s="1" t="s">
        <v>486</v>
      </c>
      <c r="Z182" s="1"/>
      <c r="AA182" s="1" t="s">
        <v>123</v>
      </c>
      <c r="AB182" s="1"/>
    </row>
    <row r="183" customFormat="false" ht="15" hidden="true" customHeight="false" outlineLevel="0" collapsed="false">
      <c r="A183" s="0" t="n">
        <f aca="false">IF(AND(B183=B182,C183=C182,D183=D182,AA183=AA182), A182,A182+1)</f>
        <v>84</v>
      </c>
      <c r="B183" s="61" t="n">
        <v>42822</v>
      </c>
      <c r="C183" s="1" t="s">
        <v>49</v>
      </c>
      <c r="D183" s="1"/>
      <c r="E183" s="1"/>
      <c r="F183" s="1" t="s">
        <v>87</v>
      </c>
      <c r="G183" s="1" t="n">
        <v>19</v>
      </c>
      <c r="H183" s="1" t="n">
        <v>19</v>
      </c>
      <c r="I183" s="1"/>
      <c r="J183" s="1"/>
      <c r="K183" s="1"/>
      <c r="L183" s="1" t="n">
        <v>47</v>
      </c>
      <c r="M183" s="1"/>
      <c r="N183" s="1"/>
      <c r="O183" s="1"/>
      <c r="P183" s="1"/>
      <c r="Q183" s="1"/>
      <c r="R183" s="1"/>
      <c r="S183" s="1"/>
      <c r="T183" s="1"/>
      <c r="U183" s="1"/>
      <c r="V183" s="1"/>
      <c r="W183" s="1"/>
      <c r="X183" s="14"/>
      <c r="Y183" s="1" t="s">
        <v>486</v>
      </c>
      <c r="Z183" s="1"/>
      <c r="AA183" s="1" t="s">
        <v>123</v>
      </c>
      <c r="AB183" s="1"/>
    </row>
    <row r="184" customFormat="false" ht="15" hidden="true" customHeight="false" outlineLevel="0" collapsed="false">
      <c r="A184" s="0" t="n">
        <f aca="false">IF(AND(B184=B183,C184=C183,D184=D183,AA184=AA183), A183,A183+1)</f>
        <v>84</v>
      </c>
      <c r="B184" s="61" t="n">
        <v>42822</v>
      </c>
      <c r="C184" s="1" t="s">
        <v>49</v>
      </c>
      <c r="D184" s="1"/>
      <c r="E184" s="1"/>
      <c r="F184" s="1" t="s">
        <v>95</v>
      </c>
      <c r="G184" s="1" t="n">
        <v>0</v>
      </c>
      <c r="H184" s="1" t="n">
        <v>0</v>
      </c>
      <c r="I184" s="1"/>
      <c r="J184" s="1"/>
      <c r="K184" s="1"/>
      <c r="L184" s="1" t="n">
        <v>0</v>
      </c>
      <c r="M184" s="1"/>
      <c r="N184" s="1"/>
      <c r="O184" s="1"/>
      <c r="P184" s="1"/>
      <c r="Q184" s="1"/>
      <c r="R184" s="1"/>
      <c r="S184" s="1"/>
      <c r="T184" s="1"/>
      <c r="U184" s="1"/>
      <c r="V184" s="1"/>
      <c r="W184" s="1"/>
      <c r="X184" s="14"/>
      <c r="Y184" s="1" t="s">
        <v>486</v>
      </c>
      <c r="Z184" s="1"/>
      <c r="AA184" s="1" t="s">
        <v>123</v>
      </c>
      <c r="AB184" s="1"/>
    </row>
    <row r="185" customFormat="false" ht="15" hidden="true" customHeight="false" outlineLevel="0" collapsed="false">
      <c r="A185" s="0" t="n">
        <f aca="false">IF(AND(B185=B184,C185=C184,D185=D184,AA185=AA184), A184,A184+1)</f>
        <v>84</v>
      </c>
      <c r="B185" s="61" t="n">
        <v>42822</v>
      </c>
      <c r="C185" s="1" t="s">
        <v>49</v>
      </c>
      <c r="D185" s="1"/>
      <c r="E185" s="1"/>
      <c r="F185" s="1" t="s">
        <v>410</v>
      </c>
      <c r="G185" s="1"/>
      <c r="H185" s="1"/>
      <c r="I185" s="1"/>
      <c r="J185" s="1"/>
      <c r="K185" s="1"/>
      <c r="L185" s="1"/>
      <c r="M185" s="1"/>
      <c r="N185" s="1"/>
      <c r="O185" s="1"/>
      <c r="P185" s="1"/>
      <c r="Q185" s="1"/>
      <c r="R185" s="1"/>
      <c r="S185" s="1"/>
      <c r="T185" s="1"/>
      <c r="U185" s="1" t="n">
        <v>2</v>
      </c>
      <c r="V185" s="1"/>
      <c r="W185" s="1"/>
      <c r="X185" s="14"/>
      <c r="Y185" s="1" t="s">
        <v>486</v>
      </c>
      <c r="Z185" s="1"/>
      <c r="AA185" s="1" t="s">
        <v>123</v>
      </c>
      <c r="AB185" s="1"/>
    </row>
    <row r="186" customFormat="false" ht="15" hidden="true" customHeight="false" outlineLevel="0" collapsed="false">
      <c r="A186" s="0" t="n">
        <f aca="false">IF(AND(B186=B185,C186=C185,D186=D185,AA186=AA185), A185,A185+1)</f>
        <v>85</v>
      </c>
      <c r="B186" s="61" t="n">
        <v>42822</v>
      </c>
      <c r="C186" s="1" t="s">
        <v>67</v>
      </c>
      <c r="D186" s="1" t="s">
        <v>69</v>
      </c>
      <c r="E186" s="1"/>
      <c r="F186" s="1" t="s">
        <v>97</v>
      </c>
      <c r="G186" s="1" t="n">
        <v>70</v>
      </c>
      <c r="H186" s="1" t="n">
        <v>42</v>
      </c>
      <c r="I186" s="1" t="n">
        <v>28</v>
      </c>
      <c r="J186" s="1"/>
      <c r="K186" s="1"/>
      <c r="L186" s="1" t="n">
        <v>32</v>
      </c>
      <c r="M186" s="1"/>
      <c r="N186" s="1"/>
      <c r="O186" s="1"/>
      <c r="P186" s="1" t="n">
        <v>29</v>
      </c>
      <c r="Q186" s="1" t="n">
        <v>3</v>
      </c>
      <c r="R186" s="1"/>
      <c r="S186" s="1"/>
      <c r="T186" s="1"/>
      <c r="U186" s="1"/>
      <c r="V186" s="1"/>
      <c r="W186" s="1"/>
      <c r="X186" s="14" t="n">
        <v>94589.6</v>
      </c>
      <c r="Y186" s="1" t="s">
        <v>487</v>
      </c>
      <c r="Z186" s="1"/>
      <c r="AA186" s="1" t="s">
        <v>123</v>
      </c>
      <c r="AB186" s="1"/>
    </row>
    <row r="187" customFormat="false" ht="15" hidden="true" customHeight="false" outlineLevel="0" collapsed="false">
      <c r="A187" s="0" t="n">
        <f aca="false">IF(AND(B187=B186,C187=C186,D187=D186,AA187=AA186), A186,A186+1)</f>
        <v>85</v>
      </c>
      <c r="B187" s="61" t="n">
        <v>42822</v>
      </c>
      <c r="C187" s="1" t="s">
        <v>67</v>
      </c>
      <c r="D187" s="1" t="s">
        <v>69</v>
      </c>
      <c r="E187" s="1"/>
      <c r="F187" s="1" t="s">
        <v>410</v>
      </c>
      <c r="G187" s="1"/>
      <c r="H187" s="1"/>
      <c r="I187" s="1"/>
      <c r="J187" s="1"/>
      <c r="K187" s="1"/>
      <c r="L187" s="1"/>
      <c r="M187" s="1"/>
      <c r="N187" s="1"/>
      <c r="O187" s="1"/>
      <c r="P187" s="1"/>
      <c r="Q187" s="1"/>
      <c r="R187" s="1"/>
      <c r="S187" s="1"/>
      <c r="T187" s="1"/>
      <c r="U187" s="1" t="n">
        <v>1</v>
      </c>
      <c r="V187" s="1"/>
      <c r="W187" s="1"/>
      <c r="X187" s="14"/>
      <c r="Y187" s="1" t="s">
        <v>487</v>
      </c>
      <c r="Z187" s="1"/>
      <c r="AA187" s="1" t="s">
        <v>123</v>
      </c>
      <c r="AB187" s="1"/>
    </row>
    <row r="188" customFormat="false" ht="15" hidden="true" customHeight="false" outlineLevel="0" collapsed="false">
      <c r="A188" s="0" t="n">
        <f aca="false">IF(AND(B188=B187,C188=C187,D188=D187,AA188=AA187), A187,A187+1)</f>
        <v>86</v>
      </c>
      <c r="B188" s="61" t="n">
        <v>42823</v>
      </c>
      <c r="C188" s="1" t="s">
        <v>50</v>
      </c>
      <c r="D188" s="1"/>
      <c r="E188" s="1"/>
      <c r="F188" s="1" t="s">
        <v>98</v>
      </c>
      <c r="G188" s="1" t="n">
        <v>21</v>
      </c>
      <c r="H188" s="1" t="n">
        <v>21</v>
      </c>
      <c r="I188" s="1"/>
      <c r="J188" s="1"/>
      <c r="K188" s="1"/>
      <c r="L188" s="1" t="n">
        <v>65</v>
      </c>
      <c r="M188" s="1"/>
      <c r="N188" s="1"/>
      <c r="O188" s="1"/>
      <c r="P188" s="1"/>
      <c r="Q188" s="1"/>
      <c r="R188" s="1"/>
      <c r="S188" s="1"/>
      <c r="T188" s="1"/>
      <c r="U188" s="1"/>
      <c r="V188" s="1"/>
      <c r="W188" s="1"/>
      <c r="X188" s="14" t="n">
        <v>363377.79</v>
      </c>
      <c r="Y188" s="1" t="s">
        <v>488</v>
      </c>
      <c r="Z188" s="1"/>
      <c r="AA188" s="1" t="s">
        <v>123</v>
      </c>
      <c r="AB188" s="1"/>
    </row>
    <row r="189" customFormat="false" ht="15" hidden="true" customHeight="false" outlineLevel="0" collapsed="false">
      <c r="A189" s="0" t="n">
        <f aca="false">IF(AND(B189=B188,C189=C188,D189=D188,AA189=AA188), A188,A188+1)</f>
        <v>86</v>
      </c>
      <c r="B189" s="61" t="n">
        <v>42823</v>
      </c>
      <c r="C189" s="1" t="s">
        <v>50</v>
      </c>
      <c r="D189" s="1"/>
      <c r="E189" s="1"/>
      <c r="F189" s="1" t="s">
        <v>87</v>
      </c>
      <c r="G189" s="1" t="n">
        <v>5</v>
      </c>
      <c r="H189" s="1" t="n">
        <v>5</v>
      </c>
      <c r="I189" s="1"/>
      <c r="J189" s="1"/>
      <c r="K189" s="1"/>
      <c r="L189" s="1" t="n">
        <v>30</v>
      </c>
      <c r="M189" s="1"/>
      <c r="N189" s="1"/>
      <c r="O189" s="1"/>
      <c r="P189" s="1"/>
      <c r="Q189" s="1"/>
      <c r="R189" s="1"/>
      <c r="S189" s="1"/>
      <c r="T189" s="1"/>
      <c r="U189" s="1"/>
      <c r="V189" s="1"/>
      <c r="W189" s="1"/>
      <c r="X189" s="14"/>
      <c r="Y189" s="1" t="s">
        <v>488</v>
      </c>
      <c r="Z189" s="1"/>
      <c r="AA189" s="1" t="s">
        <v>123</v>
      </c>
      <c r="AB189" s="1"/>
    </row>
    <row r="190" customFormat="false" ht="15" hidden="true" customHeight="false" outlineLevel="0" collapsed="false">
      <c r="A190" s="0" t="n">
        <f aca="false">IF(AND(B190=B189,C190=C189,D190=D189,AA190=AA189), A189,A189+1)</f>
        <v>86</v>
      </c>
      <c r="B190" s="61" t="n">
        <v>42823</v>
      </c>
      <c r="C190" s="1" t="s">
        <v>50</v>
      </c>
      <c r="D190" s="1"/>
      <c r="E190" s="1"/>
      <c r="F190" s="1" t="s">
        <v>88</v>
      </c>
      <c r="G190" s="1" t="n">
        <v>4</v>
      </c>
      <c r="H190" s="1" t="n">
        <v>4</v>
      </c>
      <c r="I190" s="1"/>
      <c r="J190" s="1"/>
      <c r="K190" s="1"/>
      <c r="L190" s="1" t="n">
        <v>13</v>
      </c>
      <c r="M190" s="1"/>
      <c r="N190" s="1"/>
      <c r="O190" s="1"/>
      <c r="P190" s="1"/>
      <c r="Q190" s="1"/>
      <c r="R190" s="1"/>
      <c r="S190" s="1"/>
      <c r="T190" s="1"/>
      <c r="U190" s="1"/>
      <c r="V190" s="1"/>
      <c r="W190" s="1"/>
      <c r="X190" s="14"/>
      <c r="Y190" s="1" t="s">
        <v>488</v>
      </c>
      <c r="Z190" s="1"/>
      <c r="AA190" s="1" t="s">
        <v>123</v>
      </c>
      <c r="AB190" s="1"/>
    </row>
    <row r="191" customFormat="false" ht="15" hidden="true" customHeight="false" outlineLevel="0" collapsed="false">
      <c r="A191" s="0" t="n">
        <f aca="false">IF(AND(B191=B190,C191=C190,D191=D190,AA191=AA190), A190,A190+1)</f>
        <v>86</v>
      </c>
      <c r="B191" s="61" t="n">
        <v>42823</v>
      </c>
      <c r="C191" s="1" t="s">
        <v>50</v>
      </c>
      <c r="D191" s="1"/>
      <c r="E191" s="1"/>
      <c r="F191" s="1" t="s">
        <v>92</v>
      </c>
      <c r="G191" s="1" t="n">
        <v>0</v>
      </c>
      <c r="H191" s="1" t="n">
        <v>0</v>
      </c>
      <c r="I191" s="1"/>
      <c r="J191" s="1"/>
      <c r="K191" s="1"/>
      <c r="L191" s="1" t="n">
        <v>0</v>
      </c>
      <c r="M191" s="1"/>
      <c r="N191" s="1"/>
      <c r="O191" s="1"/>
      <c r="P191" s="1"/>
      <c r="Q191" s="1"/>
      <c r="R191" s="1"/>
      <c r="S191" s="1"/>
      <c r="T191" s="1"/>
      <c r="U191" s="1"/>
      <c r="V191" s="1"/>
      <c r="W191" s="1"/>
      <c r="X191" s="14"/>
      <c r="Y191" s="1" t="s">
        <v>488</v>
      </c>
      <c r="Z191" s="1"/>
      <c r="AA191" s="1" t="s">
        <v>123</v>
      </c>
      <c r="AB191" s="1"/>
    </row>
    <row r="192" customFormat="false" ht="15" hidden="true" customHeight="false" outlineLevel="0" collapsed="false">
      <c r="A192" s="0" t="n">
        <f aca="false">IF(AND(B192=B191,C192=C191,D192=D191,AA192=AA191), A191,A191+1)</f>
        <v>86</v>
      </c>
      <c r="B192" s="61" t="n">
        <v>42823</v>
      </c>
      <c r="C192" s="1" t="s">
        <v>50</v>
      </c>
      <c r="D192" s="1"/>
      <c r="E192" s="1"/>
      <c r="F192" s="1" t="s">
        <v>93</v>
      </c>
      <c r="G192" s="1" t="n">
        <v>0</v>
      </c>
      <c r="H192" s="1" t="n">
        <v>0</v>
      </c>
      <c r="I192" s="1"/>
      <c r="J192" s="1"/>
      <c r="K192" s="1"/>
      <c r="L192" s="1" t="n">
        <v>0</v>
      </c>
      <c r="M192" s="1"/>
      <c r="N192" s="1"/>
      <c r="O192" s="1"/>
      <c r="P192" s="1"/>
      <c r="Q192" s="1"/>
      <c r="R192" s="1"/>
      <c r="S192" s="1"/>
      <c r="T192" s="1"/>
      <c r="U192" s="1"/>
      <c r="V192" s="1"/>
      <c r="W192" s="1"/>
      <c r="X192" s="14"/>
      <c r="Y192" s="1" t="s">
        <v>488</v>
      </c>
      <c r="Z192" s="1"/>
      <c r="AA192" s="1" t="s">
        <v>123</v>
      </c>
      <c r="AB192" s="1"/>
    </row>
    <row r="193" customFormat="false" ht="15" hidden="true" customHeight="false" outlineLevel="0" collapsed="false">
      <c r="A193" s="0" t="n">
        <f aca="false">IF(AND(B193=B192,C193=C192,D193=D192,AA193=AA192), A192,A192+1)</f>
        <v>86</v>
      </c>
      <c r="B193" s="61" t="n">
        <v>42823</v>
      </c>
      <c r="C193" s="1" t="s">
        <v>50</v>
      </c>
      <c r="D193" s="1"/>
      <c r="E193" s="1"/>
      <c r="F193" s="1" t="s">
        <v>97</v>
      </c>
      <c r="G193" s="1" t="n">
        <v>5</v>
      </c>
      <c r="H193" s="1" t="n">
        <v>5</v>
      </c>
      <c r="I193" s="1"/>
      <c r="J193" s="1"/>
      <c r="K193" s="1"/>
      <c r="L193" s="1" t="n">
        <v>21</v>
      </c>
      <c r="M193" s="1"/>
      <c r="N193" s="1"/>
      <c r="O193" s="1"/>
      <c r="P193" s="1"/>
      <c r="Q193" s="1"/>
      <c r="R193" s="1"/>
      <c r="S193" s="1"/>
      <c r="T193" s="1"/>
      <c r="U193" s="1"/>
      <c r="V193" s="1"/>
      <c r="W193" s="1"/>
      <c r="X193" s="14"/>
      <c r="Y193" s="1" t="s">
        <v>488</v>
      </c>
      <c r="Z193" s="1"/>
      <c r="AA193" s="1" t="s">
        <v>123</v>
      </c>
      <c r="AB193" s="1"/>
    </row>
    <row r="194" customFormat="false" ht="15" hidden="true" customHeight="false" outlineLevel="0" collapsed="false">
      <c r="A194" s="0" t="n">
        <f aca="false">IF(AND(B194=B193,C194=C193,D194=D193,AA194=AA193), A193,A193+1)</f>
        <v>86</v>
      </c>
      <c r="B194" s="61" t="n">
        <v>42823</v>
      </c>
      <c r="C194" s="1" t="s">
        <v>50</v>
      </c>
      <c r="D194" s="1"/>
      <c r="E194" s="1"/>
      <c r="F194" s="1" t="s">
        <v>99</v>
      </c>
      <c r="G194" s="1" t="n">
        <v>0</v>
      </c>
      <c r="H194" s="1" t="n">
        <v>0</v>
      </c>
      <c r="I194" s="1"/>
      <c r="J194" s="1"/>
      <c r="K194" s="1"/>
      <c r="L194" s="1" t="n">
        <v>0</v>
      </c>
      <c r="M194" s="1"/>
      <c r="N194" s="1"/>
      <c r="O194" s="1"/>
      <c r="P194" s="1"/>
      <c r="Q194" s="1"/>
      <c r="R194" s="1"/>
      <c r="S194" s="1"/>
      <c r="T194" s="1"/>
      <c r="U194" s="1"/>
      <c r="V194" s="1"/>
      <c r="W194" s="1"/>
      <c r="X194" s="14"/>
      <c r="Y194" s="1" t="s">
        <v>488</v>
      </c>
      <c r="Z194" s="1"/>
      <c r="AA194" s="1" t="s">
        <v>123</v>
      </c>
      <c r="AB194" s="1"/>
    </row>
    <row r="195" customFormat="false" ht="15" hidden="true" customHeight="false" outlineLevel="0" collapsed="false">
      <c r="A195" s="0" t="n">
        <f aca="false">IF(AND(B195=B194,C195=C194,D195=D194,AA195=AA194), A194,A194+1)</f>
        <v>86</v>
      </c>
      <c r="B195" s="61" t="n">
        <v>42823</v>
      </c>
      <c r="C195" s="1" t="s">
        <v>50</v>
      </c>
      <c r="D195" s="1"/>
      <c r="E195" s="1"/>
      <c r="F195" s="1" t="s">
        <v>104</v>
      </c>
      <c r="G195" s="1" t="n">
        <v>1</v>
      </c>
      <c r="H195" s="1" t="n">
        <v>1</v>
      </c>
      <c r="I195" s="1"/>
      <c r="J195" s="1"/>
      <c r="K195" s="1"/>
      <c r="L195" s="1" t="n">
        <v>3</v>
      </c>
      <c r="M195" s="1"/>
      <c r="N195" s="1"/>
      <c r="O195" s="1"/>
      <c r="P195" s="1"/>
      <c r="Q195" s="1"/>
      <c r="R195" s="1"/>
      <c r="S195" s="1"/>
      <c r="T195" s="1"/>
      <c r="U195" s="1"/>
      <c r="V195" s="1"/>
      <c r="W195" s="1"/>
      <c r="X195" s="14"/>
      <c r="Y195" s="1" t="s">
        <v>488</v>
      </c>
      <c r="Z195" s="1"/>
      <c r="AA195" s="1" t="s">
        <v>123</v>
      </c>
      <c r="AB195" s="1"/>
    </row>
    <row r="196" customFormat="false" ht="15" hidden="true" customHeight="false" outlineLevel="0" collapsed="false">
      <c r="A196" s="0" t="n">
        <f aca="false">IF(AND(B196=B195,C196=C195,D196=D195,AA196=AA195), A195,A195+1)</f>
        <v>86</v>
      </c>
      <c r="B196" s="61" t="n">
        <v>42823</v>
      </c>
      <c r="C196" s="1" t="s">
        <v>50</v>
      </c>
      <c r="D196" s="1"/>
      <c r="E196" s="1"/>
      <c r="F196" s="1" t="s">
        <v>107</v>
      </c>
      <c r="G196" s="1" t="n">
        <v>0</v>
      </c>
      <c r="H196" s="1" t="n">
        <v>0</v>
      </c>
      <c r="I196" s="1"/>
      <c r="J196" s="1"/>
      <c r="K196" s="1"/>
      <c r="L196" s="1" t="n">
        <v>0</v>
      </c>
      <c r="M196" s="1"/>
      <c r="N196" s="1"/>
      <c r="O196" s="1"/>
      <c r="P196" s="1"/>
      <c r="Q196" s="1"/>
      <c r="R196" s="1"/>
      <c r="S196" s="1"/>
      <c r="T196" s="1"/>
      <c r="U196" s="1"/>
      <c r="V196" s="1"/>
      <c r="W196" s="1"/>
      <c r="X196" s="14"/>
      <c r="Y196" s="1" t="s">
        <v>488</v>
      </c>
      <c r="Z196" s="1"/>
      <c r="AA196" s="1" t="s">
        <v>123</v>
      </c>
      <c r="AB196" s="1"/>
    </row>
    <row r="197" customFormat="false" ht="15" hidden="true" customHeight="false" outlineLevel="0" collapsed="false">
      <c r="A197" s="0" t="n">
        <f aca="false">IF(AND(B197=B196,C197=C196,D197=D196,AA197=AA196), A196,A196+1)</f>
        <v>86</v>
      </c>
      <c r="B197" s="61" t="n">
        <v>42823</v>
      </c>
      <c r="C197" s="1" t="s">
        <v>50</v>
      </c>
      <c r="D197" s="1"/>
      <c r="E197" s="1"/>
      <c r="F197" s="1" t="s">
        <v>111</v>
      </c>
      <c r="G197" s="1" t="n">
        <v>0</v>
      </c>
      <c r="H197" s="1" t="n">
        <v>0</v>
      </c>
      <c r="I197" s="1"/>
      <c r="J197" s="1"/>
      <c r="K197" s="1"/>
      <c r="L197" s="1" t="n">
        <v>0</v>
      </c>
      <c r="M197" s="1"/>
      <c r="N197" s="1"/>
      <c r="O197" s="1"/>
      <c r="P197" s="1"/>
      <c r="Q197" s="1"/>
      <c r="R197" s="1"/>
      <c r="S197" s="1"/>
      <c r="T197" s="1"/>
      <c r="U197" s="1"/>
      <c r="V197" s="1"/>
      <c r="W197" s="1"/>
      <c r="X197" s="14"/>
      <c r="Y197" s="1" t="s">
        <v>488</v>
      </c>
      <c r="Z197" s="1"/>
      <c r="AA197" s="1" t="s">
        <v>123</v>
      </c>
      <c r="AB197" s="1"/>
    </row>
    <row r="198" customFormat="false" ht="15" hidden="true" customHeight="false" outlineLevel="0" collapsed="false">
      <c r="A198" s="0" t="n">
        <f aca="false">IF(AND(B198=B197,C198=C197,D198=D197,AA198=AA197), A197,A197+1)</f>
        <v>86</v>
      </c>
      <c r="B198" s="61" t="n">
        <v>42823</v>
      </c>
      <c r="C198" s="1" t="s">
        <v>50</v>
      </c>
      <c r="D198" s="1"/>
      <c r="E198" s="1"/>
      <c r="F198" s="1" t="s">
        <v>112</v>
      </c>
      <c r="G198" s="1" t="n">
        <v>0</v>
      </c>
      <c r="H198" s="1" t="n">
        <v>0</v>
      </c>
      <c r="I198" s="1"/>
      <c r="J198" s="1"/>
      <c r="K198" s="1"/>
      <c r="L198" s="1" t="n">
        <v>0</v>
      </c>
      <c r="M198" s="1"/>
      <c r="N198" s="1"/>
      <c r="O198" s="1"/>
      <c r="P198" s="1"/>
      <c r="Q198" s="1"/>
      <c r="R198" s="1"/>
      <c r="S198" s="1"/>
      <c r="T198" s="1"/>
      <c r="U198" s="1"/>
      <c r="V198" s="1"/>
      <c r="W198" s="1"/>
      <c r="X198" s="14"/>
      <c r="Y198" s="1" t="s">
        <v>488</v>
      </c>
      <c r="Z198" s="1"/>
      <c r="AA198" s="1" t="s">
        <v>123</v>
      </c>
      <c r="AB198" s="1"/>
    </row>
    <row r="199" customFormat="false" ht="15" hidden="true" customHeight="false" outlineLevel="0" collapsed="false">
      <c r="A199" s="0" t="n">
        <f aca="false">IF(AND(B199=B198,C199=C198,D199=D198,AA199=AA198), A198,A198+1)</f>
        <v>86</v>
      </c>
      <c r="B199" s="61" t="n">
        <v>42823</v>
      </c>
      <c r="C199" s="1" t="s">
        <v>50</v>
      </c>
      <c r="D199" s="1"/>
      <c r="E199" s="1"/>
      <c r="F199" s="1" t="s">
        <v>113</v>
      </c>
      <c r="G199" s="1" t="n">
        <v>0</v>
      </c>
      <c r="H199" s="1" t="n">
        <v>0</v>
      </c>
      <c r="I199" s="1"/>
      <c r="J199" s="1"/>
      <c r="K199" s="1"/>
      <c r="L199" s="1" t="n">
        <v>0</v>
      </c>
      <c r="M199" s="1"/>
      <c r="N199" s="1"/>
      <c r="O199" s="1"/>
      <c r="P199" s="1"/>
      <c r="Q199" s="1"/>
      <c r="R199" s="1"/>
      <c r="S199" s="1"/>
      <c r="T199" s="1"/>
      <c r="U199" s="1"/>
      <c r="V199" s="1"/>
      <c r="W199" s="1"/>
      <c r="X199" s="14"/>
      <c r="Y199" s="1" t="s">
        <v>488</v>
      </c>
      <c r="Z199" s="1"/>
      <c r="AA199" s="1" t="s">
        <v>123</v>
      </c>
      <c r="AB199" s="1"/>
    </row>
    <row r="200" customFormat="false" ht="15" hidden="true" customHeight="false" outlineLevel="0" collapsed="false">
      <c r="A200" s="0" t="n">
        <f aca="false">IF(AND(B200=B199,C200=C199,D200=D199,AA200=AA199), A199,A199+1)</f>
        <v>86</v>
      </c>
      <c r="B200" s="61" t="n">
        <v>42823</v>
      </c>
      <c r="C200" s="1" t="s">
        <v>50</v>
      </c>
      <c r="D200" s="1"/>
      <c r="E200" s="1"/>
      <c r="F200" s="1" t="s">
        <v>248</v>
      </c>
      <c r="G200" s="1"/>
      <c r="H200" s="1"/>
      <c r="I200" s="1"/>
      <c r="J200" s="1"/>
      <c r="K200" s="1" t="n">
        <v>1</v>
      </c>
      <c r="L200" s="1"/>
      <c r="M200" s="1"/>
      <c r="N200" s="1"/>
      <c r="O200" s="1"/>
      <c r="P200" s="1"/>
      <c r="Q200" s="1"/>
      <c r="R200" s="1"/>
      <c r="S200" s="1"/>
      <c r="T200" s="1"/>
      <c r="U200" s="1"/>
      <c r="V200" s="1"/>
      <c r="W200" s="1"/>
      <c r="X200" s="14"/>
      <c r="Y200" s="1" t="s">
        <v>488</v>
      </c>
      <c r="Z200" s="1"/>
      <c r="AA200" s="1" t="s">
        <v>123</v>
      </c>
      <c r="AB200" s="1"/>
    </row>
    <row r="201" customFormat="false" ht="15" hidden="true" customHeight="false" outlineLevel="0" collapsed="false">
      <c r="A201" s="0" t="n">
        <f aca="false">IF(AND(B201=B200,C201=C200,D201=D200,AA201=AA200), A200,A200+1)</f>
        <v>86</v>
      </c>
      <c r="B201" s="61" t="n">
        <v>42823</v>
      </c>
      <c r="C201" s="1" t="s">
        <v>50</v>
      </c>
      <c r="D201" s="1"/>
      <c r="E201" s="1"/>
      <c r="F201" s="1" t="s">
        <v>410</v>
      </c>
      <c r="G201" s="1"/>
      <c r="H201" s="1"/>
      <c r="I201" s="1"/>
      <c r="J201" s="1"/>
      <c r="K201" s="1"/>
      <c r="L201" s="1"/>
      <c r="M201" s="1"/>
      <c r="N201" s="1"/>
      <c r="O201" s="1"/>
      <c r="P201" s="1"/>
      <c r="Q201" s="1"/>
      <c r="R201" s="1"/>
      <c r="S201" s="1"/>
      <c r="T201" s="1"/>
      <c r="U201" s="1" t="n">
        <v>2</v>
      </c>
      <c r="V201" s="1"/>
      <c r="W201" s="1"/>
      <c r="X201" s="14"/>
      <c r="Y201" s="1" t="s">
        <v>488</v>
      </c>
      <c r="Z201" s="1"/>
      <c r="AA201" s="1" t="s">
        <v>123</v>
      </c>
      <c r="AB201" s="1"/>
    </row>
    <row r="202" customFormat="false" ht="15" hidden="true" customHeight="false" outlineLevel="0" collapsed="false">
      <c r="A202" s="0" t="n">
        <f aca="false">IF(AND(B202=B201,C202=C201,D202=D201,AA202=AA201), A201,A201+1)</f>
        <v>87</v>
      </c>
      <c r="B202" s="61" t="n">
        <v>42824</v>
      </c>
      <c r="C202" s="1" t="s">
        <v>57</v>
      </c>
      <c r="D202" s="1"/>
      <c r="E202" s="1"/>
      <c r="F202" s="1" t="s">
        <v>108</v>
      </c>
      <c r="G202" s="1" t="n">
        <v>11</v>
      </c>
      <c r="H202" s="1" t="n">
        <v>11</v>
      </c>
      <c r="I202" s="1"/>
      <c r="J202" s="1"/>
      <c r="K202" s="1"/>
      <c r="L202" s="1" t="n">
        <v>28</v>
      </c>
      <c r="M202" s="1"/>
      <c r="N202" s="1"/>
      <c r="O202" s="1"/>
      <c r="P202" s="1"/>
      <c r="Q202" s="1"/>
      <c r="R202" s="1"/>
      <c r="S202" s="1"/>
      <c r="T202" s="1"/>
      <c r="U202" s="1"/>
      <c r="V202" s="1"/>
      <c r="W202" s="1"/>
      <c r="X202" s="14" t="n">
        <v>110137.26</v>
      </c>
      <c r="Y202" s="1" t="s">
        <v>489</v>
      </c>
      <c r="Z202" s="1"/>
      <c r="AA202" s="1" t="s">
        <v>123</v>
      </c>
      <c r="AB202" s="1"/>
    </row>
    <row r="203" customFormat="false" ht="15" hidden="true" customHeight="false" outlineLevel="0" collapsed="false">
      <c r="A203" s="0" t="n">
        <f aca="false">IF(AND(B203=B202,C203=C202,D203=D202,AA203=AA202), A202,A202+1)</f>
        <v>87</v>
      </c>
      <c r="B203" s="61" t="n">
        <v>42824</v>
      </c>
      <c r="C203" s="1" t="s">
        <v>57</v>
      </c>
      <c r="D203" s="1"/>
      <c r="E203" s="1"/>
      <c r="F203" s="1" t="s">
        <v>410</v>
      </c>
      <c r="G203" s="1"/>
      <c r="H203" s="1"/>
      <c r="I203" s="1"/>
      <c r="J203" s="1"/>
      <c r="K203" s="1"/>
      <c r="L203" s="1"/>
      <c r="M203" s="1"/>
      <c r="N203" s="1"/>
      <c r="O203" s="1"/>
      <c r="P203" s="1"/>
      <c r="Q203" s="1"/>
      <c r="R203" s="1"/>
      <c r="S203" s="1"/>
      <c r="T203" s="1"/>
      <c r="U203" s="1" t="n">
        <v>1</v>
      </c>
      <c r="V203" s="1"/>
      <c r="W203" s="1"/>
      <c r="X203" s="14"/>
      <c r="Y203" s="1" t="s">
        <v>489</v>
      </c>
      <c r="Z203" s="1"/>
      <c r="AA203" s="1" t="s">
        <v>123</v>
      </c>
      <c r="AB203" s="1"/>
    </row>
    <row r="204" customFormat="false" ht="15" hidden="false" customHeight="false" outlineLevel="0" collapsed="false">
      <c r="A204" s="0" t="n">
        <f aca="false">IF(AND(B204=B203,C204=C203,D204=D203,AA204=AA203), A203,A203+1)</f>
        <v>88</v>
      </c>
      <c r="B204" s="68" t="n">
        <v>42828</v>
      </c>
      <c r="C204" s="0" t="s">
        <v>49</v>
      </c>
      <c r="F204" s="0" t="s">
        <v>95</v>
      </c>
      <c r="G204" s="0" t="n">
        <v>10</v>
      </c>
      <c r="H204" s="0" t="n">
        <v>10</v>
      </c>
      <c r="U204" s="0" t="n">
        <v>1</v>
      </c>
      <c r="X204" s="4" t="n">
        <v>190026.69</v>
      </c>
      <c r="Y204" s="1" t="s">
        <v>490</v>
      </c>
      <c r="AA204" s="0" t="s">
        <v>124</v>
      </c>
    </row>
    <row r="205" customFormat="false" ht="15" hidden="true" customHeight="false" outlineLevel="0" collapsed="false">
      <c r="A205" s="0" t="n">
        <f aca="false">IF(AND(B205=B204,C205=C204,D205=D204,AA205=AA204), A204,A204+1)</f>
        <v>89</v>
      </c>
      <c r="B205" s="61" t="n">
        <v>42829</v>
      </c>
      <c r="C205" s="1" t="s">
        <v>69</v>
      </c>
      <c r="D205" s="1"/>
      <c r="E205" s="1"/>
      <c r="F205" s="1" t="s">
        <v>97</v>
      </c>
      <c r="G205" s="1" t="n">
        <v>29</v>
      </c>
      <c r="H205" s="1" t="n">
        <v>29</v>
      </c>
      <c r="I205" s="1"/>
      <c r="J205" s="1"/>
      <c r="K205" s="1"/>
      <c r="L205" s="1" t="n">
        <v>19</v>
      </c>
      <c r="M205" s="1"/>
      <c r="N205" s="1"/>
      <c r="O205" s="1"/>
      <c r="P205" s="1"/>
      <c r="Q205" s="1"/>
      <c r="R205" s="1"/>
      <c r="S205" s="1"/>
      <c r="T205" s="1"/>
      <c r="U205" s="1"/>
      <c r="V205" s="1"/>
      <c r="W205" s="1"/>
      <c r="X205" s="14" t="n">
        <v>53445.81</v>
      </c>
      <c r="Y205" s="1" t="s">
        <v>491</v>
      </c>
      <c r="Z205" s="1"/>
      <c r="AA205" s="1" t="s">
        <v>123</v>
      </c>
      <c r="AB205" s="1"/>
    </row>
    <row r="206" customFormat="false" ht="15" hidden="false" customHeight="false" outlineLevel="0" collapsed="false">
      <c r="A206" s="0" t="n">
        <f aca="false">IF(AND(B206=B205,C206=C205,D206=D205,AA206=AA205), A205,A205+1)</f>
        <v>90</v>
      </c>
      <c r="B206" s="68" t="n">
        <v>42829</v>
      </c>
      <c r="C206" s="0" t="s">
        <v>53</v>
      </c>
      <c r="F206" s="0" t="s">
        <v>102</v>
      </c>
      <c r="G206" s="0" t="n">
        <v>40</v>
      </c>
      <c r="H206" s="0" t="n">
        <v>40</v>
      </c>
      <c r="X206" s="4" t="n">
        <v>142370.29</v>
      </c>
      <c r="Y206" s="1" t="s">
        <v>492</v>
      </c>
      <c r="AA206" s="0" t="s">
        <v>124</v>
      </c>
    </row>
    <row r="207" customFormat="false" ht="15" hidden="true" customHeight="false" outlineLevel="0" collapsed="false">
      <c r="A207" s="0" t="n">
        <f aca="false">IF(AND(B207=B206,C207=C206,D207=D206,AA207=AA206), A206,A206+1)</f>
        <v>91</v>
      </c>
      <c r="B207" s="61" t="n">
        <v>42830</v>
      </c>
      <c r="C207" s="1" t="s">
        <v>67</v>
      </c>
      <c r="D207" s="1"/>
      <c r="E207" s="1"/>
      <c r="F207" s="1" t="s">
        <v>96</v>
      </c>
      <c r="G207" s="1" t="n">
        <v>17</v>
      </c>
      <c r="H207" s="1" t="n">
        <v>17</v>
      </c>
      <c r="I207" s="1"/>
      <c r="J207" s="1"/>
      <c r="K207" s="1"/>
      <c r="L207" s="1" t="n">
        <v>26</v>
      </c>
      <c r="M207" s="1"/>
      <c r="N207" s="1"/>
      <c r="O207" s="1"/>
      <c r="P207" s="1"/>
      <c r="Q207" s="1"/>
      <c r="R207" s="1"/>
      <c r="S207" s="1"/>
      <c r="T207" s="1"/>
      <c r="U207" s="1"/>
      <c r="V207" s="1"/>
      <c r="W207" s="1"/>
      <c r="X207" s="14" t="n">
        <v>39322.11</v>
      </c>
      <c r="Y207" s="1" t="s">
        <v>493</v>
      </c>
      <c r="Z207" s="1"/>
      <c r="AA207" s="1" t="s">
        <v>123</v>
      </c>
      <c r="AB207" s="1"/>
    </row>
    <row r="208" customFormat="false" ht="15" hidden="true" customHeight="false" outlineLevel="0" collapsed="false">
      <c r="A208" s="0" t="n">
        <f aca="false">IF(AND(B208=B207,C208=C207,D208=D207,AA208=AA207), A207,A207+1)</f>
        <v>91</v>
      </c>
      <c r="B208" s="61" t="n">
        <v>42830</v>
      </c>
      <c r="C208" s="1" t="s">
        <v>67</v>
      </c>
      <c r="D208" s="1"/>
      <c r="E208" s="1"/>
      <c r="F208" s="1" t="s">
        <v>88</v>
      </c>
      <c r="G208" s="1" t="n">
        <v>1</v>
      </c>
      <c r="H208" s="1" t="n">
        <v>1</v>
      </c>
      <c r="I208" s="1"/>
      <c r="J208" s="1"/>
      <c r="K208" s="1"/>
      <c r="L208" s="1" t="n">
        <v>4</v>
      </c>
      <c r="M208" s="1"/>
      <c r="N208" s="1"/>
      <c r="O208" s="1"/>
      <c r="P208" s="1"/>
      <c r="Q208" s="1"/>
      <c r="R208" s="1"/>
      <c r="S208" s="1"/>
      <c r="T208" s="1"/>
      <c r="U208" s="1"/>
      <c r="V208" s="1"/>
      <c r="W208" s="1"/>
      <c r="X208" s="14"/>
      <c r="Y208" s="1" t="s">
        <v>493</v>
      </c>
      <c r="Z208" s="1"/>
      <c r="AA208" s="1" t="s">
        <v>123</v>
      </c>
      <c r="AB208" s="1"/>
    </row>
    <row r="209" customFormat="false" ht="15" hidden="false" customHeight="false" outlineLevel="0" collapsed="false">
      <c r="A209" s="0" t="n">
        <f aca="false">IF(AND(B209=B208,C209=C208,D209=D208,AA209=AA208), A208,A208+1)</f>
        <v>92</v>
      </c>
      <c r="B209" s="68" t="n">
        <v>42830</v>
      </c>
      <c r="C209" s="0" t="s">
        <v>66</v>
      </c>
      <c r="F209" s="0" t="s">
        <v>97</v>
      </c>
      <c r="G209" s="0" t="n">
        <v>17</v>
      </c>
      <c r="H209" s="0" t="n">
        <v>17</v>
      </c>
      <c r="X209" s="4" t="n">
        <v>39322.11</v>
      </c>
      <c r="Y209" s="1" t="s">
        <v>494</v>
      </c>
      <c r="AA209" s="0" t="s">
        <v>124</v>
      </c>
    </row>
    <row r="210" customFormat="false" ht="15" hidden="true" customHeight="false" outlineLevel="0" collapsed="false">
      <c r="A210" s="0" t="n">
        <f aca="false">IF(AND(B210=B209,C210=C209,D210=D209,AA210=AA209), A209,A209+1)</f>
        <v>93</v>
      </c>
      <c r="B210" s="61" t="n">
        <v>42831</v>
      </c>
      <c r="C210" s="1" t="s">
        <v>53</v>
      </c>
      <c r="D210" s="1"/>
      <c r="E210" s="1"/>
      <c r="F210" s="1" t="s">
        <v>87</v>
      </c>
      <c r="G210" s="1" t="n">
        <v>18</v>
      </c>
      <c r="H210" s="1" t="n">
        <v>18</v>
      </c>
      <c r="I210" s="1"/>
      <c r="J210" s="1"/>
      <c r="K210" s="1"/>
      <c r="L210" s="1" t="n">
        <v>50</v>
      </c>
      <c r="M210" s="1"/>
      <c r="N210" s="1"/>
      <c r="O210" s="1"/>
      <c r="P210" s="1"/>
      <c r="Q210" s="1"/>
      <c r="R210" s="1"/>
      <c r="S210" s="1"/>
      <c r="T210" s="1"/>
      <c r="U210" s="1"/>
      <c r="V210" s="1"/>
      <c r="W210" s="1"/>
      <c r="X210" s="14" t="n">
        <v>390032.57</v>
      </c>
      <c r="Y210" s="1" t="s">
        <v>495</v>
      </c>
      <c r="Z210" s="1"/>
      <c r="AA210" s="1" t="s">
        <v>123</v>
      </c>
      <c r="AB210" s="1"/>
    </row>
    <row r="211" customFormat="false" ht="15" hidden="true" customHeight="false" outlineLevel="0" collapsed="false">
      <c r="A211" s="0" t="n">
        <f aca="false">IF(AND(B211=B210,C211=C210,D211=D210,AA211=AA210), A210,A210+1)</f>
        <v>93</v>
      </c>
      <c r="B211" s="61" t="n">
        <v>42831</v>
      </c>
      <c r="C211" s="1" t="s">
        <v>53</v>
      </c>
      <c r="D211" s="1"/>
      <c r="E211" s="1"/>
      <c r="F211" s="1" t="s">
        <v>88</v>
      </c>
      <c r="G211" s="1" t="n">
        <v>1</v>
      </c>
      <c r="H211" s="1" t="n">
        <v>1</v>
      </c>
      <c r="I211" s="1"/>
      <c r="J211" s="1"/>
      <c r="K211" s="1"/>
      <c r="L211" s="1" t="n">
        <v>2</v>
      </c>
      <c r="M211" s="1"/>
      <c r="N211" s="1"/>
      <c r="O211" s="1"/>
      <c r="P211" s="1"/>
      <c r="Q211" s="1"/>
      <c r="R211" s="1"/>
      <c r="S211" s="1"/>
      <c r="T211" s="1"/>
      <c r="U211" s="1"/>
      <c r="V211" s="1"/>
      <c r="W211" s="1"/>
      <c r="X211" s="14"/>
      <c r="Y211" s="1" t="s">
        <v>495</v>
      </c>
      <c r="Z211" s="1"/>
      <c r="AA211" s="1" t="s">
        <v>123</v>
      </c>
      <c r="AB211" s="1"/>
    </row>
    <row r="212" customFormat="false" ht="15" hidden="true" customHeight="false" outlineLevel="0" collapsed="false">
      <c r="A212" s="0" t="n">
        <f aca="false">IF(AND(B212=B211,C212=C211,D212=D211,AA212=AA211), A211,A211+1)</f>
        <v>93</v>
      </c>
      <c r="B212" s="61" t="n">
        <v>42831</v>
      </c>
      <c r="C212" s="1" t="s">
        <v>53</v>
      </c>
      <c r="D212" s="1"/>
      <c r="E212" s="1"/>
      <c r="F212" s="1" t="s">
        <v>97</v>
      </c>
      <c r="G212" s="1" t="n">
        <v>7</v>
      </c>
      <c r="H212" s="1" t="n">
        <v>7</v>
      </c>
      <c r="I212" s="1"/>
      <c r="J212" s="1"/>
      <c r="K212" s="1"/>
      <c r="L212" s="1" t="n">
        <v>25</v>
      </c>
      <c r="M212" s="1"/>
      <c r="N212" s="1"/>
      <c r="O212" s="1"/>
      <c r="P212" s="1"/>
      <c r="Q212" s="1"/>
      <c r="R212" s="1"/>
      <c r="S212" s="1"/>
      <c r="T212" s="1"/>
      <c r="U212" s="1"/>
      <c r="V212" s="1"/>
      <c r="W212" s="1"/>
      <c r="X212" s="14"/>
      <c r="Y212" s="1" t="s">
        <v>495</v>
      </c>
      <c r="Z212" s="1"/>
      <c r="AA212" s="1" t="s">
        <v>123</v>
      </c>
      <c r="AB212" s="1"/>
    </row>
    <row r="213" customFormat="false" ht="15" hidden="true" customHeight="false" outlineLevel="0" collapsed="false">
      <c r="A213" s="0" t="n">
        <f aca="false">IF(AND(B213=B212,C213=C212,D213=D212,AA213=AA212), A212,A212+1)</f>
        <v>93</v>
      </c>
      <c r="B213" s="61" t="n">
        <v>42831</v>
      </c>
      <c r="C213" s="1" t="s">
        <v>53</v>
      </c>
      <c r="D213" s="1"/>
      <c r="E213" s="1"/>
      <c r="F213" s="1" t="s">
        <v>99</v>
      </c>
      <c r="G213" s="1" t="n">
        <v>6</v>
      </c>
      <c r="H213" s="1" t="n">
        <v>6</v>
      </c>
      <c r="I213" s="1"/>
      <c r="J213" s="1"/>
      <c r="K213" s="1"/>
      <c r="L213" s="1" t="n">
        <v>16</v>
      </c>
      <c r="M213" s="1"/>
      <c r="N213" s="1"/>
      <c r="O213" s="1"/>
      <c r="P213" s="1"/>
      <c r="Q213" s="1"/>
      <c r="R213" s="1"/>
      <c r="S213" s="1"/>
      <c r="T213" s="1"/>
      <c r="U213" s="1"/>
      <c r="V213" s="1"/>
      <c r="W213" s="1"/>
      <c r="X213" s="14"/>
      <c r="Y213" s="1" t="s">
        <v>495</v>
      </c>
      <c r="Z213" s="1"/>
      <c r="AA213" s="1" t="s">
        <v>123</v>
      </c>
      <c r="AB213" s="1"/>
    </row>
    <row r="214" customFormat="false" ht="15" hidden="true" customHeight="false" outlineLevel="0" collapsed="false">
      <c r="A214" s="0" t="n">
        <f aca="false">IF(AND(B214=B213,C214=C213,D214=D213,AA214=AA213), A213,A213+1)</f>
        <v>93</v>
      </c>
      <c r="B214" s="61" t="n">
        <v>42831</v>
      </c>
      <c r="C214" s="1" t="s">
        <v>53</v>
      </c>
      <c r="D214" s="1"/>
      <c r="E214" s="1"/>
      <c r="F214" s="1" t="s">
        <v>105</v>
      </c>
      <c r="G214" s="1" t="n">
        <v>6</v>
      </c>
      <c r="H214" s="1" t="n">
        <v>6</v>
      </c>
      <c r="I214" s="1"/>
      <c r="J214" s="1"/>
      <c r="K214" s="1"/>
      <c r="L214" s="1" t="n">
        <v>15</v>
      </c>
      <c r="M214" s="1"/>
      <c r="N214" s="1"/>
      <c r="O214" s="1"/>
      <c r="P214" s="1"/>
      <c r="Q214" s="1"/>
      <c r="R214" s="1"/>
      <c r="S214" s="1"/>
      <c r="T214" s="1"/>
      <c r="U214" s="1"/>
      <c r="V214" s="1"/>
      <c r="W214" s="1"/>
      <c r="X214" s="14"/>
      <c r="Y214" s="1" t="s">
        <v>495</v>
      </c>
      <c r="Z214" s="1"/>
      <c r="AA214" s="1" t="s">
        <v>123</v>
      </c>
      <c r="AB214" s="1"/>
    </row>
    <row r="215" customFormat="false" ht="15" hidden="true" customHeight="false" outlineLevel="0" collapsed="false">
      <c r="A215" s="0" t="n">
        <f aca="false">IF(AND(B215=B214,C215=C214,D215=D214,AA215=AA214), A214,A214+1)</f>
        <v>93</v>
      </c>
      <c r="B215" s="61" t="n">
        <v>42831</v>
      </c>
      <c r="C215" s="1" t="s">
        <v>53</v>
      </c>
      <c r="D215" s="1"/>
      <c r="E215" s="1"/>
      <c r="F215" s="1" t="s">
        <v>108</v>
      </c>
      <c r="G215" s="1" t="n">
        <v>0</v>
      </c>
      <c r="H215" s="1" t="n">
        <v>0</v>
      </c>
      <c r="I215" s="1"/>
      <c r="J215" s="1"/>
      <c r="K215" s="1"/>
      <c r="L215" s="1" t="n">
        <v>0</v>
      </c>
      <c r="M215" s="1"/>
      <c r="N215" s="1"/>
      <c r="O215" s="1"/>
      <c r="P215" s="1"/>
      <c r="Q215" s="1"/>
      <c r="R215" s="1"/>
      <c r="S215" s="1"/>
      <c r="T215" s="1"/>
      <c r="U215" s="1"/>
      <c r="V215" s="1"/>
      <c r="W215" s="1"/>
      <c r="X215" s="14"/>
      <c r="Y215" s="1" t="s">
        <v>495</v>
      </c>
      <c r="Z215" s="1"/>
      <c r="AA215" s="1" t="s">
        <v>123</v>
      </c>
      <c r="AB215" s="1"/>
    </row>
    <row r="216" customFormat="false" ht="15" hidden="true" customHeight="false" outlineLevel="0" collapsed="false">
      <c r="A216" s="0" t="n">
        <f aca="false">IF(AND(B216=B215,C216=C215,D216=D215,AA216=AA215), A215,A215+1)</f>
        <v>93</v>
      </c>
      <c r="B216" s="61" t="n">
        <v>42831</v>
      </c>
      <c r="C216" s="1" t="s">
        <v>53</v>
      </c>
      <c r="D216" s="1"/>
      <c r="E216" s="1"/>
      <c r="F216" s="1" t="s">
        <v>114</v>
      </c>
      <c r="G216" s="1" t="n">
        <v>5</v>
      </c>
      <c r="H216" s="1" t="n">
        <v>5</v>
      </c>
      <c r="I216" s="1"/>
      <c r="J216" s="1"/>
      <c r="K216" s="1"/>
      <c r="L216" s="1" t="n">
        <v>21</v>
      </c>
      <c r="M216" s="1"/>
      <c r="N216" s="1"/>
      <c r="O216" s="1"/>
      <c r="P216" s="1"/>
      <c r="Q216" s="1"/>
      <c r="R216" s="1"/>
      <c r="S216" s="1"/>
      <c r="T216" s="1"/>
      <c r="U216" s="1"/>
      <c r="V216" s="1"/>
      <c r="W216" s="1"/>
      <c r="X216" s="14"/>
      <c r="Y216" s="1" t="s">
        <v>495</v>
      </c>
      <c r="Z216" s="1"/>
      <c r="AA216" s="1" t="s">
        <v>123</v>
      </c>
      <c r="AB216" s="1"/>
    </row>
    <row r="217" customFormat="false" ht="15" hidden="true" customHeight="false" outlineLevel="0" collapsed="false">
      <c r="A217" s="0" t="n">
        <f aca="false">IF(AND(B217=B216,C217=C216,D217=D216,AA217=AA216), A216,A216+1)</f>
        <v>93</v>
      </c>
      <c r="B217" s="61" t="n">
        <v>42831</v>
      </c>
      <c r="C217" s="1" t="s">
        <v>53</v>
      </c>
      <c r="D217" s="1"/>
      <c r="E217" s="1"/>
      <c r="F217" s="1" t="s">
        <v>115</v>
      </c>
      <c r="G217" s="1" t="n">
        <v>4</v>
      </c>
      <c r="H217" s="1" t="n">
        <v>4</v>
      </c>
      <c r="I217" s="1"/>
      <c r="J217" s="1"/>
      <c r="K217" s="1"/>
      <c r="L217" s="1" t="n">
        <v>12</v>
      </c>
      <c r="M217" s="1"/>
      <c r="N217" s="1"/>
      <c r="O217" s="1"/>
      <c r="P217" s="1"/>
      <c r="Q217" s="1"/>
      <c r="R217" s="1"/>
      <c r="S217" s="1"/>
      <c r="T217" s="1"/>
      <c r="U217" s="1"/>
      <c r="V217" s="1"/>
      <c r="W217" s="1"/>
      <c r="X217" s="14"/>
      <c r="Y217" s="1" t="s">
        <v>495</v>
      </c>
      <c r="Z217" s="1"/>
      <c r="AA217" s="1" t="s">
        <v>123</v>
      </c>
      <c r="AB217" s="1"/>
    </row>
    <row r="218" customFormat="false" ht="15" hidden="true" customHeight="false" outlineLevel="0" collapsed="false">
      <c r="A218" s="0" t="n">
        <f aca="false">IF(AND(B218=B217,C218=C217,D218=D217,AA218=AA217), A217,A217+1)</f>
        <v>93</v>
      </c>
      <c r="B218" s="61" t="n">
        <v>42831</v>
      </c>
      <c r="C218" s="1" t="s">
        <v>53</v>
      </c>
      <c r="D218" s="1"/>
      <c r="E218" s="1"/>
      <c r="F218" s="1" t="s">
        <v>116</v>
      </c>
      <c r="G218" s="1" t="n">
        <v>3</v>
      </c>
      <c r="H218" s="1" t="n">
        <v>3</v>
      </c>
      <c r="I218" s="1"/>
      <c r="J218" s="1"/>
      <c r="K218" s="1"/>
      <c r="L218" s="1" t="n">
        <v>10</v>
      </c>
      <c r="M218" s="1"/>
      <c r="N218" s="1"/>
      <c r="O218" s="1"/>
      <c r="P218" s="1"/>
      <c r="Q218" s="1"/>
      <c r="R218" s="1"/>
      <c r="S218" s="1"/>
      <c r="T218" s="1"/>
      <c r="U218" s="1"/>
      <c r="V218" s="1"/>
      <c r="W218" s="1"/>
      <c r="X218" s="14"/>
      <c r="Y218" s="1" t="s">
        <v>495</v>
      </c>
      <c r="Z218" s="1"/>
      <c r="AA218" s="1" t="s">
        <v>123</v>
      </c>
      <c r="AB218" s="1"/>
    </row>
    <row r="219" customFormat="false" ht="15" hidden="true" customHeight="false" outlineLevel="0" collapsed="false">
      <c r="A219" s="0" t="n">
        <f aca="false">IF(AND(B219=B218,C219=C218,D219=D218,AA219=AA218), A218,A218+1)</f>
        <v>93</v>
      </c>
      <c r="B219" s="61" t="n">
        <v>42831</v>
      </c>
      <c r="C219" s="1" t="s">
        <v>53</v>
      </c>
      <c r="D219" s="1"/>
      <c r="E219" s="1"/>
      <c r="F219" s="1" t="s">
        <v>248</v>
      </c>
      <c r="G219" s="1"/>
      <c r="H219" s="1"/>
      <c r="I219" s="1"/>
      <c r="J219" s="1"/>
      <c r="K219" s="1" t="n">
        <v>1</v>
      </c>
      <c r="L219" s="1"/>
      <c r="M219" s="1"/>
      <c r="N219" s="1"/>
      <c r="O219" s="1"/>
      <c r="P219" s="1"/>
      <c r="Q219" s="1"/>
      <c r="R219" s="1"/>
      <c r="S219" s="1"/>
      <c r="T219" s="1"/>
      <c r="U219" s="1"/>
      <c r="V219" s="1"/>
      <c r="W219" s="1"/>
      <c r="X219" s="14"/>
      <c r="Y219" s="1" t="s">
        <v>495</v>
      </c>
      <c r="Z219" s="1"/>
      <c r="AA219" s="1" t="s">
        <v>123</v>
      </c>
      <c r="AB219" s="1"/>
    </row>
    <row r="220" customFormat="false" ht="15" hidden="true" customHeight="false" outlineLevel="0" collapsed="false">
      <c r="A220" s="0" t="n">
        <f aca="false">IF(AND(B220=B219,C220=C219,D220=D219,AA220=AA219), A219,A219+1)</f>
        <v>93</v>
      </c>
      <c r="B220" s="61" t="n">
        <v>42831</v>
      </c>
      <c r="C220" s="1" t="s">
        <v>53</v>
      </c>
      <c r="D220" s="1"/>
      <c r="E220" s="1"/>
      <c r="F220" s="1" t="s">
        <v>410</v>
      </c>
      <c r="G220" s="1"/>
      <c r="H220" s="1"/>
      <c r="I220" s="1"/>
      <c r="J220" s="1"/>
      <c r="K220" s="1"/>
      <c r="L220" s="1"/>
      <c r="M220" s="1"/>
      <c r="N220" s="1"/>
      <c r="O220" s="1"/>
      <c r="P220" s="1"/>
      <c r="Q220" s="1"/>
      <c r="R220" s="1"/>
      <c r="S220" s="1"/>
      <c r="T220" s="1"/>
      <c r="U220" s="1" t="n">
        <v>1</v>
      </c>
      <c r="V220" s="1"/>
      <c r="W220" s="1"/>
      <c r="X220" s="14"/>
      <c r="Y220" s="1" t="s">
        <v>495</v>
      </c>
      <c r="Z220" s="1"/>
      <c r="AA220" s="1" t="s">
        <v>123</v>
      </c>
      <c r="AB220" s="1"/>
    </row>
    <row r="221" customFormat="false" ht="15" hidden="true" customHeight="false" outlineLevel="0" collapsed="false">
      <c r="A221" s="0" t="n">
        <f aca="false">IF(AND(B221=B220,C221=C220,D221=D220,AA221=AA220), A220,A220+1)</f>
        <v>94</v>
      </c>
      <c r="B221" s="61" t="n">
        <v>42837</v>
      </c>
      <c r="C221" s="1" t="s">
        <v>67</v>
      </c>
      <c r="D221" s="1"/>
      <c r="E221" s="1"/>
      <c r="F221" s="1" t="s">
        <v>97</v>
      </c>
      <c r="G221" s="1" t="n">
        <v>71</v>
      </c>
      <c r="H221" s="1" t="n">
        <v>71</v>
      </c>
      <c r="I221" s="1"/>
      <c r="J221" s="1"/>
      <c r="K221" s="1"/>
      <c r="L221" s="1" t="n">
        <v>28</v>
      </c>
      <c r="M221" s="1"/>
      <c r="N221" s="1"/>
      <c r="O221" s="1"/>
      <c r="P221" s="1"/>
      <c r="Q221" s="1"/>
      <c r="R221" s="1"/>
      <c r="S221" s="1"/>
      <c r="T221" s="1"/>
      <c r="U221" s="1"/>
      <c r="V221" s="1"/>
      <c r="W221" s="1"/>
      <c r="X221" s="14" t="n">
        <v>74331.16</v>
      </c>
      <c r="Y221" s="1" t="s">
        <v>496</v>
      </c>
      <c r="Z221" s="1"/>
      <c r="AA221" s="1" t="s">
        <v>123</v>
      </c>
      <c r="AB221" s="1"/>
    </row>
    <row r="222" customFormat="false" ht="15" hidden="true" customHeight="false" outlineLevel="0" collapsed="false">
      <c r="A222" s="0" t="n">
        <f aca="false">IF(AND(B222=B221,C222=C221,D222=D221,AA222=AA221), A221,A221+1)</f>
        <v>94</v>
      </c>
      <c r="B222" s="61" t="n">
        <v>42837</v>
      </c>
      <c r="C222" s="1" t="s">
        <v>67</v>
      </c>
      <c r="D222" s="1"/>
      <c r="E222" s="1"/>
      <c r="F222" s="1" t="s">
        <v>96</v>
      </c>
      <c r="G222" s="1" t="n">
        <v>5</v>
      </c>
      <c r="H222" s="1" t="n">
        <v>5</v>
      </c>
      <c r="I222" s="1"/>
      <c r="J222" s="1"/>
      <c r="K222" s="1"/>
      <c r="L222" s="1" t="n">
        <v>11</v>
      </c>
      <c r="M222" s="1"/>
      <c r="N222" s="1"/>
      <c r="O222" s="1"/>
      <c r="P222" s="1"/>
      <c r="Q222" s="1"/>
      <c r="R222" s="1"/>
      <c r="S222" s="1"/>
      <c r="T222" s="1"/>
      <c r="U222" s="1"/>
      <c r="V222" s="1"/>
      <c r="W222" s="1"/>
      <c r="X222" s="14"/>
      <c r="Y222" s="1" t="s">
        <v>496</v>
      </c>
      <c r="Z222" s="1"/>
      <c r="AA222" s="1" t="s">
        <v>123</v>
      </c>
      <c r="AB222" s="1"/>
    </row>
    <row r="223" customFormat="false" ht="15" hidden="false" customHeight="false" outlineLevel="0" collapsed="false">
      <c r="A223" s="0" t="n">
        <f aca="false">IF(AND(B223=B222,C223=C222,D223=D222,AA223=AA222), A222,A222+1)</f>
        <v>95</v>
      </c>
      <c r="B223" s="68" t="n">
        <v>42837</v>
      </c>
      <c r="C223" s="0" t="s">
        <v>70</v>
      </c>
      <c r="D223" s="0" t="s">
        <v>68</v>
      </c>
      <c r="F223" s="0" t="s">
        <v>97</v>
      </c>
      <c r="G223" s="0" t="n">
        <v>151</v>
      </c>
      <c r="H223" s="1" t="n">
        <v>89</v>
      </c>
      <c r="I223" s="0" t="n">
        <v>62</v>
      </c>
      <c r="X223" s="4" t="n">
        <v>59387.84</v>
      </c>
      <c r="Y223" s="1" t="s">
        <v>497</v>
      </c>
      <c r="AA223" s="0" t="s">
        <v>124</v>
      </c>
    </row>
    <row r="224" customFormat="false" ht="15" hidden="true" customHeight="false" outlineLevel="0" collapsed="false">
      <c r="A224" s="0" t="n">
        <f aca="false">IF(AND(B224=B223,C224=C223,D224=D223,AA224=AA223), A223,A223+1)</f>
        <v>96</v>
      </c>
      <c r="B224" s="68" t="n">
        <v>42838</v>
      </c>
      <c r="C224" s="60" t="s">
        <v>67</v>
      </c>
      <c r="D224" s="60"/>
      <c r="E224" s="60"/>
      <c r="F224" s="60" t="s">
        <v>96</v>
      </c>
      <c r="G224" s="60" t="n">
        <f aca="false">SUM(H224:J224)</f>
        <v>30</v>
      </c>
      <c r="H224" s="60" t="n">
        <v>30</v>
      </c>
      <c r="I224" s="60"/>
      <c r="J224" s="60"/>
      <c r="K224" s="60" t="n">
        <v>1</v>
      </c>
      <c r="L224" s="60"/>
      <c r="M224" s="60" t="n">
        <v>1</v>
      </c>
      <c r="N224" s="60"/>
      <c r="O224" s="60"/>
      <c r="P224" s="60" t="n">
        <v>33</v>
      </c>
      <c r="Q224" s="60"/>
      <c r="R224" s="60"/>
      <c r="S224" s="60"/>
      <c r="T224" s="60"/>
      <c r="U224" s="60" t="n">
        <v>1</v>
      </c>
      <c r="V224" s="60"/>
      <c r="W224" s="60"/>
      <c r="X224" s="4" t="n">
        <v>65406.07</v>
      </c>
      <c r="Y224" s="60" t="s">
        <v>498</v>
      </c>
      <c r="Z224" s="60"/>
      <c r="AA224" s="60" t="s">
        <v>125</v>
      </c>
      <c r="AB224" s="60"/>
    </row>
    <row r="225" customFormat="false" ht="15" hidden="true" customHeight="false" outlineLevel="0" collapsed="false">
      <c r="A225" s="0" t="n">
        <f aca="false">IF(AND(B225=B224,C225=C224,D225=D224,AA225=AA224), A224,A224+1)</f>
        <v>96</v>
      </c>
      <c r="B225" s="68" t="n">
        <v>42838</v>
      </c>
      <c r="C225" s="60" t="s">
        <v>67</v>
      </c>
      <c r="D225" s="60"/>
      <c r="E225" s="60"/>
      <c r="F225" s="60" t="s">
        <v>67</v>
      </c>
      <c r="G225" s="60" t="n">
        <f aca="false">SUM(H225:J225)</f>
        <v>0</v>
      </c>
      <c r="H225" s="60"/>
      <c r="I225" s="60"/>
      <c r="J225" s="60"/>
      <c r="K225" s="60"/>
      <c r="L225" s="60"/>
      <c r="M225" s="60"/>
      <c r="N225" s="60"/>
      <c r="O225" s="60"/>
      <c r="P225" s="60"/>
      <c r="Q225" s="60"/>
      <c r="R225" s="60"/>
      <c r="S225" s="60"/>
      <c r="T225" s="60"/>
      <c r="U225" s="60" t="n">
        <v>1</v>
      </c>
      <c r="V225" s="60"/>
      <c r="W225" s="60"/>
      <c r="X225" s="4"/>
      <c r="Y225" s="60" t="s">
        <v>498</v>
      </c>
      <c r="Z225" s="60"/>
      <c r="AA225" s="60" t="s">
        <v>125</v>
      </c>
      <c r="AB225" s="60"/>
    </row>
    <row r="226" customFormat="false" ht="15" hidden="false" customHeight="false" outlineLevel="0" collapsed="false">
      <c r="A226" s="0" t="n">
        <f aca="false">IF(AND(B226=B225,C226=C225,D226=D225,AA226=AA225), A225,A225+1)</f>
        <v>97</v>
      </c>
      <c r="B226" s="68" t="n">
        <v>42838</v>
      </c>
      <c r="C226" s="0" t="s">
        <v>66</v>
      </c>
      <c r="F226" s="0" t="s">
        <v>102</v>
      </c>
      <c r="G226" s="0" t="n">
        <v>23</v>
      </c>
      <c r="H226" s="0" t="n">
        <v>23</v>
      </c>
      <c r="X226" s="4" t="n">
        <v>55620</v>
      </c>
      <c r="Y226" s="0" t="s">
        <v>499</v>
      </c>
      <c r="AA226" s="0" t="s">
        <v>124</v>
      </c>
    </row>
    <row r="227" customFormat="false" ht="15" hidden="true" customHeight="false" outlineLevel="0" collapsed="false">
      <c r="A227" s="0" t="n">
        <f aca="false">IF(AND(B227=B226,C227=C226,D227=D226,AA227=AA226), A226,A226+1)</f>
        <v>98</v>
      </c>
      <c r="B227" s="61" t="n">
        <v>42844</v>
      </c>
      <c r="C227" s="1" t="s">
        <v>55</v>
      </c>
      <c r="D227" s="1" t="s">
        <v>46</v>
      </c>
      <c r="E227" s="1"/>
      <c r="F227" s="1" t="s">
        <v>88</v>
      </c>
      <c r="G227" s="1" t="n">
        <v>19</v>
      </c>
      <c r="H227" s="1" t="n">
        <v>11</v>
      </c>
      <c r="I227" s="1" t="n">
        <v>8</v>
      </c>
      <c r="J227" s="1"/>
      <c r="K227" s="1"/>
      <c r="L227" s="1" t="n">
        <v>51</v>
      </c>
      <c r="M227" s="1"/>
      <c r="N227" s="1"/>
      <c r="O227" s="1"/>
      <c r="P227" s="1"/>
      <c r="Q227" s="1"/>
      <c r="R227" s="1"/>
      <c r="S227" s="1"/>
      <c r="T227" s="1"/>
      <c r="U227" s="1"/>
      <c r="V227" s="1"/>
      <c r="W227" s="1"/>
      <c r="X227" s="14" t="n">
        <v>306243.68</v>
      </c>
      <c r="Y227" s="1" t="s">
        <v>500</v>
      </c>
      <c r="Z227" s="1"/>
      <c r="AA227" s="1" t="s">
        <v>123</v>
      </c>
      <c r="AB227" s="1"/>
    </row>
    <row r="228" customFormat="false" ht="15" hidden="true" customHeight="false" outlineLevel="0" collapsed="false">
      <c r="A228" s="0" t="n">
        <f aca="false">IF(AND(B228=B227,C228=C227,D228=D227,AA228=AA227), A227,A227+1)</f>
        <v>98</v>
      </c>
      <c r="B228" s="61" t="n">
        <v>42844</v>
      </c>
      <c r="C228" s="1" t="s">
        <v>55</v>
      </c>
      <c r="D228" s="1" t="s">
        <v>46</v>
      </c>
      <c r="E228" s="1"/>
      <c r="F228" s="1" t="s">
        <v>92</v>
      </c>
      <c r="G228" s="1" t="n">
        <v>1</v>
      </c>
      <c r="H228" s="1" t="n">
        <v>1</v>
      </c>
      <c r="I228" s="1"/>
      <c r="J228" s="1"/>
      <c r="K228" s="1"/>
      <c r="L228" s="1" t="n">
        <v>6</v>
      </c>
      <c r="M228" s="1"/>
      <c r="N228" s="1"/>
      <c r="O228" s="1"/>
      <c r="P228" s="1"/>
      <c r="Q228" s="1"/>
      <c r="R228" s="1"/>
      <c r="S228" s="1"/>
      <c r="T228" s="1"/>
      <c r="U228" s="1"/>
      <c r="V228" s="1"/>
      <c r="W228" s="1"/>
      <c r="X228" s="14"/>
      <c r="Y228" s="1" t="s">
        <v>500</v>
      </c>
      <c r="Z228" s="1"/>
      <c r="AA228" s="1" t="s">
        <v>123</v>
      </c>
      <c r="AB228" s="1"/>
    </row>
    <row r="229" customFormat="false" ht="15" hidden="true" customHeight="false" outlineLevel="0" collapsed="false">
      <c r="A229" s="0" t="n">
        <f aca="false">IF(AND(B229=B228,C229=C228,D229=D228,AA229=AA228), A228,A228+1)</f>
        <v>98</v>
      </c>
      <c r="B229" s="61" t="n">
        <v>42844</v>
      </c>
      <c r="C229" s="1" t="s">
        <v>55</v>
      </c>
      <c r="D229" s="1" t="s">
        <v>46</v>
      </c>
      <c r="E229" s="1"/>
      <c r="F229" s="1" t="s">
        <v>95</v>
      </c>
      <c r="G229" s="1" t="n">
        <v>1</v>
      </c>
      <c r="H229" s="1" t="n">
        <v>1</v>
      </c>
      <c r="I229" s="1"/>
      <c r="J229" s="1"/>
      <c r="K229" s="1"/>
      <c r="L229" s="1" t="n">
        <v>9</v>
      </c>
      <c r="M229" s="1"/>
      <c r="N229" s="1"/>
      <c r="O229" s="1"/>
      <c r="P229" s="1"/>
      <c r="Q229" s="1"/>
      <c r="R229" s="1"/>
      <c r="S229" s="1"/>
      <c r="T229" s="1"/>
      <c r="U229" s="1"/>
      <c r="V229" s="1"/>
      <c r="W229" s="1"/>
      <c r="X229" s="14"/>
      <c r="Y229" s="1" t="s">
        <v>500</v>
      </c>
      <c r="Z229" s="1"/>
      <c r="AA229" s="1" t="s">
        <v>123</v>
      </c>
      <c r="AB229" s="1"/>
    </row>
    <row r="230" customFormat="false" ht="15" hidden="true" customHeight="false" outlineLevel="0" collapsed="false">
      <c r="A230" s="0" t="n">
        <f aca="false">IF(AND(B230=B229,C230=C229,D230=D229,AA230=AA229), A229,A229+1)</f>
        <v>98</v>
      </c>
      <c r="B230" s="61" t="n">
        <v>42844</v>
      </c>
      <c r="C230" s="1" t="s">
        <v>55</v>
      </c>
      <c r="D230" s="1" t="s">
        <v>46</v>
      </c>
      <c r="E230" s="1"/>
      <c r="F230" s="1" t="s">
        <v>97</v>
      </c>
      <c r="G230" s="1" t="n">
        <v>0</v>
      </c>
      <c r="H230" s="1" t="n">
        <v>0</v>
      </c>
      <c r="I230" s="1"/>
      <c r="J230" s="1"/>
      <c r="K230" s="1"/>
      <c r="L230" s="1" t="n">
        <v>0</v>
      </c>
      <c r="M230" s="1"/>
      <c r="N230" s="1"/>
      <c r="O230" s="1"/>
      <c r="P230" s="1"/>
      <c r="Q230" s="1"/>
      <c r="R230" s="1"/>
      <c r="S230" s="1"/>
      <c r="T230" s="1"/>
      <c r="U230" s="1"/>
      <c r="V230" s="1"/>
      <c r="W230" s="1"/>
      <c r="X230" s="14"/>
      <c r="Y230" s="1" t="s">
        <v>500</v>
      </c>
      <c r="Z230" s="1"/>
      <c r="AA230" s="1" t="s">
        <v>123</v>
      </c>
      <c r="AB230" s="1"/>
    </row>
    <row r="231" customFormat="false" ht="15" hidden="true" customHeight="false" outlineLevel="0" collapsed="false">
      <c r="A231" s="0" t="n">
        <f aca="false">IF(AND(B231=B230,C231=C230,D231=D230,AA231=AA230), A230,A230+1)</f>
        <v>98</v>
      </c>
      <c r="B231" s="61" t="n">
        <v>42844</v>
      </c>
      <c r="C231" s="1" t="s">
        <v>55</v>
      </c>
      <c r="D231" s="1" t="s">
        <v>46</v>
      </c>
      <c r="E231" s="1"/>
      <c r="F231" s="1" t="s">
        <v>111</v>
      </c>
      <c r="G231" s="1" t="n">
        <v>1</v>
      </c>
      <c r="H231" s="1" t="n">
        <v>1</v>
      </c>
      <c r="I231" s="1"/>
      <c r="J231" s="1"/>
      <c r="K231" s="1"/>
      <c r="L231" s="1" t="n">
        <v>3</v>
      </c>
      <c r="M231" s="1"/>
      <c r="N231" s="1"/>
      <c r="O231" s="1"/>
      <c r="P231" s="1"/>
      <c r="Q231" s="1"/>
      <c r="R231" s="1"/>
      <c r="S231" s="1"/>
      <c r="T231" s="1"/>
      <c r="U231" s="1"/>
      <c r="V231" s="1"/>
      <c r="W231" s="1"/>
      <c r="X231" s="14"/>
      <c r="Y231" s="1" t="s">
        <v>500</v>
      </c>
      <c r="Z231" s="1"/>
      <c r="AA231" s="1" t="s">
        <v>123</v>
      </c>
      <c r="AB231" s="1"/>
    </row>
    <row r="232" customFormat="false" ht="15" hidden="true" customHeight="false" outlineLevel="0" collapsed="false">
      <c r="A232" s="0" t="n">
        <f aca="false">IF(AND(B232=B231,C232=C231,D232=D231,AA232=AA231), A231,A231+1)</f>
        <v>98</v>
      </c>
      <c r="B232" s="61" t="n">
        <v>42844</v>
      </c>
      <c r="C232" s="1" t="s">
        <v>55</v>
      </c>
      <c r="D232" s="1" t="s">
        <v>46</v>
      </c>
      <c r="E232" s="1"/>
      <c r="F232" s="1" t="s">
        <v>115</v>
      </c>
      <c r="G232" s="1" t="n">
        <v>1</v>
      </c>
      <c r="H232" s="1" t="n">
        <v>1</v>
      </c>
      <c r="I232" s="1"/>
      <c r="J232" s="1"/>
      <c r="K232" s="1"/>
      <c r="L232" s="1" t="n">
        <v>8</v>
      </c>
      <c r="M232" s="1"/>
      <c r="N232" s="1"/>
      <c r="O232" s="1"/>
      <c r="P232" s="1"/>
      <c r="Q232" s="1"/>
      <c r="R232" s="1"/>
      <c r="S232" s="1"/>
      <c r="T232" s="1"/>
      <c r="U232" s="1"/>
      <c r="V232" s="1"/>
      <c r="W232" s="1"/>
      <c r="X232" s="14"/>
      <c r="Y232" s="1" t="s">
        <v>500</v>
      </c>
      <c r="Z232" s="1"/>
      <c r="AA232" s="1" t="s">
        <v>123</v>
      </c>
      <c r="AB232" s="1"/>
    </row>
    <row r="233" customFormat="false" ht="15" hidden="true" customHeight="false" outlineLevel="0" collapsed="false">
      <c r="A233" s="0" t="n">
        <f aca="false">IF(AND(B233=B232,C233=C232,D233=D232,AA233=AA232), A232,A232+1)</f>
        <v>98</v>
      </c>
      <c r="B233" s="61" t="n">
        <v>42844</v>
      </c>
      <c r="C233" s="1" t="s">
        <v>55</v>
      </c>
      <c r="D233" s="1" t="s">
        <v>46</v>
      </c>
      <c r="E233" s="1"/>
      <c r="F233" s="1" t="s">
        <v>116</v>
      </c>
      <c r="G233" s="1" t="n">
        <v>1</v>
      </c>
      <c r="H233" s="1" t="n">
        <v>1</v>
      </c>
      <c r="I233" s="1"/>
      <c r="J233" s="1"/>
      <c r="K233" s="1"/>
      <c r="L233" s="1" t="n">
        <v>10</v>
      </c>
      <c r="M233" s="1"/>
      <c r="N233" s="1"/>
      <c r="O233" s="1"/>
      <c r="P233" s="1"/>
      <c r="Q233" s="1"/>
      <c r="R233" s="1"/>
      <c r="S233" s="1"/>
      <c r="T233" s="1"/>
      <c r="U233" s="1"/>
      <c r="V233" s="1"/>
      <c r="W233" s="1"/>
      <c r="X233" s="14"/>
      <c r="Y233" s="1" t="s">
        <v>500</v>
      </c>
      <c r="Z233" s="1"/>
      <c r="AA233" s="1" t="s">
        <v>123</v>
      </c>
      <c r="AB233" s="1"/>
    </row>
    <row r="234" customFormat="false" ht="15" hidden="true" customHeight="false" outlineLevel="0" collapsed="false">
      <c r="A234" s="0" t="n">
        <f aca="false">IF(AND(B234=B233,C234=C233,D234=D233,AA234=AA233), A233,A233+1)</f>
        <v>98</v>
      </c>
      <c r="B234" s="61" t="n">
        <v>42844</v>
      </c>
      <c r="C234" s="1" t="s">
        <v>55</v>
      </c>
      <c r="D234" s="1" t="s">
        <v>46</v>
      </c>
      <c r="E234" s="1"/>
      <c r="F234" s="1" t="s">
        <v>248</v>
      </c>
      <c r="G234" s="1"/>
      <c r="H234" s="1"/>
      <c r="I234" s="1"/>
      <c r="J234" s="1"/>
      <c r="K234" s="1" t="n">
        <v>1</v>
      </c>
      <c r="L234" s="1"/>
      <c r="M234" s="1"/>
      <c r="N234" s="1"/>
      <c r="O234" s="1"/>
      <c r="P234" s="1"/>
      <c r="Q234" s="1"/>
      <c r="R234" s="1"/>
      <c r="S234" s="1"/>
      <c r="T234" s="1"/>
      <c r="U234" s="1"/>
      <c r="V234" s="1"/>
      <c r="W234" s="1"/>
      <c r="X234" s="14"/>
      <c r="Y234" s="1" t="s">
        <v>500</v>
      </c>
      <c r="Z234" s="1"/>
      <c r="AA234" s="1" t="s">
        <v>123</v>
      </c>
      <c r="AB234" s="1"/>
    </row>
    <row r="235" customFormat="false" ht="15" hidden="true" customHeight="false" outlineLevel="0" collapsed="false">
      <c r="A235" s="0" t="n">
        <f aca="false">IF(AND(B235=B234,C235=C234,D235=D234,AA235=AA234), A234,A234+1)</f>
        <v>98</v>
      </c>
      <c r="B235" s="61" t="n">
        <v>42844</v>
      </c>
      <c r="C235" s="1" t="s">
        <v>55</v>
      </c>
      <c r="D235" s="1" t="s">
        <v>46</v>
      </c>
      <c r="E235" s="1"/>
      <c r="F235" s="1" t="s">
        <v>410</v>
      </c>
      <c r="G235" s="1"/>
      <c r="H235" s="1"/>
      <c r="I235" s="1"/>
      <c r="J235" s="1"/>
      <c r="K235" s="1"/>
      <c r="L235" s="1"/>
      <c r="M235" s="1"/>
      <c r="N235" s="1"/>
      <c r="O235" s="1"/>
      <c r="P235" s="1"/>
      <c r="Q235" s="1"/>
      <c r="R235" s="1"/>
      <c r="S235" s="1"/>
      <c r="T235" s="1"/>
      <c r="U235" s="1" t="n">
        <v>2</v>
      </c>
      <c r="V235" s="1"/>
      <c r="W235" s="1"/>
      <c r="X235" s="14"/>
      <c r="Y235" s="1" t="s">
        <v>500</v>
      </c>
      <c r="Z235" s="1"/>
      <c r="AA235" s="1" t="s">
        <v>123</v>
      </c>
      <c r="AB235" s="1"/>
    </row>
    <row r="236" customFormat="false" ht="15" hidden="false" customHeight="false" outlineLevel="0" collapsed="false">
      <c r="A236" s="0" t="n">
        <f aca="false">IF(AND(B236=B235,C236=C235,D236=D235,AA236=AA235), A235,A235+1)</f>
        <v>99</v>
      </c>
      <c r="B236" s="68" t="n">
        <v>42844</v>
      </c>
      <c r="C236" s="0" t="s">
        <v>67</v>
      </c>
      <c r="F236" s="0" t="s">
        <v>96</v>
      </c>
      <c r="G236" s="0" t="n">
        <v>16</v>
      </c>
      <c r="H236" s="0" t="n">
        <v>16</v>
      </c>
      <c r="X236" s="4" t="n">
        <v>306253.68</v>
      </c>
      <c r="Y236" s="1" t="s">
        <v>501</v>
      </c>
      <c r="AA236" s="0" t="s">
        <v>124</v>
      </c>
    </row>
    <row r="237" customFormat="false" ht="15" hidden="true" customHeight="false" outlineLevel="0" collapsed="false">
      <c r="A237" s="0" t="n">
        <f aca="false">IF(AND(B237=B236,C237=C236,D237=D236,AA237=AA236), A236,A236+1)</f>
        <v>100</v>
      </c>
      <c r="B237" s="68" t="n">
        <v>42845</v>
      </c>
      <c r="C237" s="60" t="s">
        <v>70</v>
      </c>
      <c r="D237" s="60"/>
      <c r="E237" s="60"/>
      <c r="F237" s="60" t="s">
        <v>97</v>
      </c>
      <c r="G237" s="60" t="n">
        <f aca="false">SUM(H237:J237)</f>
        <v>26</v>
      </c>
      <c r="H237" s="60" t="n">
        <v>26</v>
      </c>
      <c r="I237" s="60"/>
      <c r="J237" s="60"/>
      <c r="K237" s="60" t="n">
        <v>1</v>
      </c>
      <c r="L237" s="60"/>
      <c r="M237" s="60" t="n">
        <v>1</v>
      </c>
      <c r="N237" s="60"/>
      <c r="O237" s="60"/>
      <c r="P237" s="60" t="n">
        <v>23</v>
      </c>
      <c r="Q237" s="60"/>
      <c r="R237" s="60"/>
      <c r="S237" s="60"/>
      <c r="T237" s="60"/>
      <c r="U237" s="60"/>
      <c r="V237" s="60"/>
      <c r="W237" s="60"/>
      <c r="X237" s="4" t="n">
        <v>40240.42</v>
      </c>
      <c r="Y237" s="60" t="s">
        <v>502</v>
      </c>
      <c r="Z237" s="60"/>
      <c r="AA237" s="60" t="s">
        <v>125</v>
      </c>
      <c r="AB237" s="60"/>
    </row>
    <row r="238" customFormat="false" ht="15" hidden="true" customHeight="false" outlineLevel="0" collapsed="false">
      <c r="A238" s="0" t="n">
        <f aca="false">IF(AND(B238=B237,C238=C237,D238=D237,AA238=AA237), A237,A237+1)</f>
        <v>100</v>
      </c>
      <c r="B238" s="68" t="n">
        <v>42845</v>
      </c>
      <c r="C238" s="60" t="s">
        <v>70</v>
      </c>
      <c r="D238" s="60"/>
      <c r="E238" s="60"/>
      <c r="F238" s="60" t="s">
        <v>107</v>
      </c>
      <c r="G238" s="60" t="n">
        <f aca="false">SUM(H238:J238)</f>
        <v>0</v>
      </c>
      <c r="H238" s="60"/>
      <c r="I238" s="60"/>
      <c r="J238" s="60"/>
      <c r="K238" s="60"/>
      <c r="L238" s="60"/>
      <c r="M238" s="60"/>
      <c r="N238" s="60"/>
      <c r="O238" s="60"/>
      <c r="P238" s="60"/>
      <c r="Q238" s="60"/>
      <c r="R238" s="60"/>
      <c r="S238" s="60"/>
      <c r="T238" s="60"/>
      <c r="U238" s="60" t="n">
        <v>1</v>
      </c>
      <c r="V238" s="60"/>
      <c r="W238" s="60"/>
      <c r="X238" s="4"/>
      <c r="Y238" s="60" t="s">
        <v>502</v>
      </c>
      <c r="Z238" s="60"/>
      <c r="AA238" s="60" t="s">
        <v>125</v>
      </c>
      <c r="AB238" s="60"/>
    </row>
    <row r="239" customFormat="false" ht="15" hidden="false" customHeight="false" outlineLevel="0" collapsed="false">
      <c r="A239" s="0" t="n">
        <f aca="false">IF(AND(B239=B238,C239=C238,D239=D238,AA239=AA238), A238,A238+1)</f>
        <v>101</v>
      </c>
      <c r="B239" s="68" t="n">
        <v>42845</v>
      </c>
      <c r="C239" s="0" t="s">
        <v>67</v>
      </c>
      <c r="D239" s="0" t="s">
        <v>69</v>
      </c>
      <c r="F239" s="0" t="s">
        <v>97</v>
      </c>
      <c r="G239" s="0" t="n">
        <v>35</v>
      </c>
      <c r="H239" s="0" t="n">
        <v>27</v>
      </c>
      <c r="I239" s="0" t="n">
        <v>8</v>
      </c>
      <c r="X239" s="4" t="n">
        <v>54371.64</v>
      </c>
      <c r="Y239" s="0" t="s">
        <v>503</v>
      </c>
      <c r="AA239" s="0" t="s">
        <v>124</v>
      </c>
    </row>
    <row r="240" customFormat="false" ht="15" hidden="false" customHeight="false" outlineLevel="0" collapsed="false">
      <c r="A240" s="0" t="n">
        <f aca="false">IF(AND(B240=B239,C240=C239,D240=D239,AA240=AA239), A239,A239+1)</f>
        <v>102</v>
      </c>
      <c r="B240" s="68" t="n">
        <v>42849</v>
      </c>
      <c r="C240" s="0" t="s">
        <v>49</v>
      </c>
      <c r="F240" s="0" t="s">
        <v>97</v>
      </c>
      <c r="G240" s="0" t="n">
        <v>14</v>
      </c>
      <c r="H240" s="0" t="n">
        <v>14</v>
      </c>
      <c r="K240" s="0" t="n">
        <v>1</v>
      </c>
      <c r="X240" s="4" t="n">
        <v>291409.19</v>
      </c>
      <c r="Y240" s="0" t="s">
        <v>504</v>
      </c>
      <c r="AA240" s="0" t="s">
        <v>124</v>
      </c>
    </row>
    <row r="241" customFormat="false" ht="15" hidden="true" customHeight="false" outlineLevel="0" collapsed="false">
      <c r="A241" s="0" t="n">
        <f aca="false">IF(AND(B241=B240,C241=C240,D241=D240,AA241=AA240), A240,A240+1)</f>
        <v>103</v>
      </c>
      <c r="B241" s="61" t="n">
        <v>42850</v>
      </c>
      <c r="C241" s="1" t="s">
        <v>67</v>
      </c>
      <c r="D241" s="1" t="s">
        <v>69</v>
      </c>
      <c r="E241" s="1" t="s">
        <v>74</v>
      </c>
      <c r="F241" s="1" t="s">
        <v>97</v>
      </c>
      <c r="G241" s="1" t="n">
        <v>118</v>
      </c>
      <c r="H241" s="1" t="n">
        <v>26</v>
      </c>
      <c r="I241" s="1" t="n">
        <v>18</v>
      </c>
      <c r="J241" s="1" t="n">
        <v>74</v>
      </c>
      <c r="K241" s="1"/>
      <c r="L241" s="1" t="n">
        <v>34</v>
      </c>
      <c r="M241" s="1"/>
      <c r="N241" s="1"/>
      <c r="O241" s="1"/>
      <c r="P241" s="1" t="n">
        <v>14</v>
      </c>
      <c r="Q241" s="1" t="n">
        <v>10</v>
      </c>
      <c r="R241" s="1" t="n">
        <v>10</v>
      </c>
      <c r="S241" s="1"/>
      <c r="T241" s="1"/>
      <c r="U241" s="1"/>
      <c r="V241" s="1"/>
      <c r="W241" s="1"/>
      <c r="X241" s="14" t="n">
        <v>91474.89</v>
      </c>
      <c r="Y241" s="1" t="s">
        <v>505</v>
      </c>
      <c r="Z241" s="1"/>
      <c r="AA241" s="1" t="s">
        <v>123</v>
      </c>
      <c r="AB241" s="1"/>
    </row>
    <row r="242" customFormat="false" ht="15" hidden="true" customHeight="false" outlineLevel="0" collapsed="false">
      <c r="A242" s="0" t="n">
        <f aca="false">IF(AND(B242=B241,C242=C241,D242=D241,AA242=AA241), A241,A241+1)</f>
        <v>103</v>
      </c>
      <c r="B242" s="61" t="n">
        <v>42850</v>
      </c>
      <c r="C242" s="1" t="s">
        <v>67</v>
      </c>
      <c r="D242" s="1" t="s">
        <v>69</v>
      </c>
      <c r="E242" s="1" t="s">
        <v>74</v>
      </c>
      <c r="F242" s="1" t="s">
        <v>410</v>
      </c>
      <c r="G242" s="1"/>
      <c r="H242" s="1"/>
      <c r="I242" s="1"/>
      <c r="J242" s="1"/>
      <c r="K242" s="1"/>
      <c r="L242" s="1"/>
      <c r="M242" s="1"/>
      <c r="N242" s="1"/>
      <c r="O242" s="1"/>
      <c r="P242" s="1"/>
      <c r="Q242" s="1"/>
      <c r="R242" s="1"/>
      <c r="S242" s="1"/>
      <c r="T242" s="1"/>
      <c r="U242" s="1" t="n">
        <v>1</v>
      </c>
      <c r="V242" s="1"/>
      <c r="W242" s="1"/>
      <c r="X242" s="14"/>
      <c r="Y242" s="1" t="s">
        <v>505</v>
      </c>
      <c r="Z242" s="1"/>
      <c r="AA242" s="1" t="s">
        <v>123</v>
      </c>
      <c r="AB242" s="1"/>
    </row>
    <row r="243" customFormat="false" ht="15" hidden="true" customHeight="false" outlineLevel="0" collapsed="false">
      <c r="A243" s="0" t="n">
        <f aca="false">IF(AND(B243=B242,C243=C242,D243=D242,AA243=AA242), A242,A242+1)</f>
        <v>104</v>
      </c>
      <c r="B243" s="61" t="n">
        <v>42851</v>
      </c>
      <c r="C243" s="1" t="s">
        <v>50</v>
      </c>
      <c r="D243" s="1"/>
      <c r="E243" s="1"/>
      <c r="F243" s="1" t="s">
        <v>98</v>
      </c>
      <c r="G243" s="1" t="n">
        <v>25</v>
      </c>
      <c r="H243" s="1" t="n">
        <v>25</v>
      </c>
      <c r="I243" s="1"/>
      <c r="J243" s="1"/>
      <c r="K243" s="1"/>
      <c r="L243" s="1" t="n">
        <v>50</v>
      </c>
      <c r="M243" s="1"/>
      <c r="N243" s="1"/>
      <c r="O243" s="1"/>
      <c r="P243" s="1"/>
      <c r="Q243" s="1"/>
      <c r="R243" s="1"/>
      <c r="S243" s="1"/>
      <c r="T243" s="1"/>
      <c r="U243" s="1"/>
      <c r="V243" s="1"/>
      <c r="W243" s="1"/>
      <c r="X243" s="14" t="n">
        <v>396365.78</v>
      </c>
      <c r="Y243" s="1" t="s">
        <v>506</v>
      </c>
      <c r="Z243" s="1"/>
      <c r="AA243" s="1" t="s">
        <v>123</v>
      </c>
      <c r="AB243" s="1"/>
    </row>
    <row r="244" customFormat="false" ht="15" hidden="true" customHeight="false" outlineLevel="0" collapsed="false">
      <c r="A244" s="0" t="n">
        <f aca="false">IF(AND(B244=B243,C244=C243,D244=D243,AA244=AA243), A243,A243+1)</f>
        <v>104</v>
      </c>
      <c r="B244" s="61" t="n">
        <v>42851</v>
      </c>
      <c r="C244" s="1" t="s">
        <v>50</v>
      </c>
      <c r="D244" s="1"/>
      <c r="E244" s="1"/>
      <c r="F244" s="1" t="s">
        <v>87</v>
      </c>
      <c r="G244" s="1" t="n">
        <v>4</v>
      </c>
      <c r="H244" s="1" t="n">
        <v>4</v>
      </c>
      <c r="I244" s="1"/>
      <c r="J244" s="1"/>
      <c r="K244" s="1"/>
      <c r="L244" s="1" t="n">
        <v>35</v>
      </c>
      <c r="M244" s="1"/>
      <c r="N244" s="1"/>
      <c r="O244" s="1"/>
      <c r="P244" s="1"/>
      <c r="Q244" s="1"/>
      <c r="R244" s="1"/>
      <c r="S244" s="1"/>
      <c r="T244" s="1"/>
      <c r="U244" s="1"/>
      <c r="V244" s="1"/>
      <c r="W244" s="1"/>
      <c r="X244" s="14"/>
      <c r="Y244" s="1" t="s">
        <v>506</v>
      </c>
      <c r="Z244" s="1"/>
      <c r="AA244" s="1" t="s">
        <v>123</v>
      </c>
      <c r="AB244" s="1"/>
    </row>
    <row r="245" customFormat="false" ht="15" hidden="true" customHeight="false" outlineLevel="0" collapsed="false">
      <c r="A245" s="0" t="n">
        <f aca="false">IF(AND(B245=B244,C245=C244,D245=D244,AA245=AA244), A244,A244+1)</f>
        <v>104</v>
      </c>
      <c r="B245" s="61" t="n">
        <v>42851</v>
      </c>
      <c r="C245" s="1" t="s">
        <v>50</v>
      </c>
      <c r="D245" s="1"/>
      <c r="E245" s="1"/>
      <c r="F245" s="1" t="s">
        <v>88</v>
      </c>
      <c r="G245" s="1" t="n">
        <v>3</v>
      </c>
      <c r="H245" s="1" t="n">
        <v>3</v>
      </c>
      <c r="I245" s="1"/>
      <c r="J245" s="1"/>
      <c r="K245" s="1"/>
      <c r="L245" s="1" t="n">
        <v>11</v>
      </c>
      <c r="M245" s="1"/>
      <c r="N245" s="1"/>
      <c r="O245" s="1"/>
      <c r="P245" s="1"/>
      <c r="Q245" s="1"/>
      <c r="R245" s="1"/>
      <c r="S245" s="1"/>
      <c r="T245" s="1"/>
      <c r="U245" s="1"/>
      <c r="V245" s="1"/>
      <c r="W245" s="1"/>
      <c r="X245" s="14"/>
      <c r="Y245" s="1" t="s">
        <v>506</v>
      </c>
      <c r="Z245" s="1"/>
      <c r="AA245" s="1" t="s">
        <v>123</v>
      </c>
      <c r="AB245" s="1"/>
    </row>
    <row r="246" customFormat="false" ht="15" hidden="true" customHeight="false" outlineLevel="0" collapsed="false">
      <c r="A246" s="0" t="n">
        <f aca="false">IF(AND(B246=B245,C246=C245,D246=D245,AA246=AA245), A245,A245+1)</f>
        <v>104</v>
      </c>
      <c r="B246" s="61" t="n">
        <v>42851</v>
      </c>
      <c r="C246" s="1" t="s">
        <v>50</v>
      </c>
      <c r="D246" s="1"/>
      <c r="E246" s="1"/>
      <c r="F246" s="1" t="s">
        <v>97</v>
      </c>
      <c r="G246" s="1" t="n">
        <v>3</v>
      </c>
      <c r="H246" s="1" t="n">
        <v>3</v>
      </c>
      <c r="I246" s="1"/>
      <c r="J246" s="1"/>
      <c r="K246" s="1"/>
      <c r="L246" s="1" t="n">
        <v>30</v>
      </c>
      <c r="M246" s="1"/>
      <c r="N246" s="1"/>
      <c r="O246" s="1"/>
      <c r="P246" s="1"/>
      <c r="Q246" s="1"/>
      <c r="R246" s="1"/>
      <c r="S246" s="1"/>
      <c r="T246" s="1"/>
      <c r="U246" s="1"/>
      <c r="V246" s="1"/>
      <c r="W246" s="1"/>
      <c r="X246" s="14"/>
      <c r="Y246" s="1" t="s">
        <v>506</v>
      </c>
      <c r="Z246" s="1"/>
      <c r="AA246" s="1" t="s">
        <v>123</v>
      </c>
      <c r="AB246" s="1"/>
    </row>
    <row r="247" customFormat="false" ht="15" hidden="true" customHeight="false" outlineLevel="0" collapsed="false">
      <c r="A247" s="0" t="n">
        <f aca="false">IF(AND(B247=B246,C247=C246,D247=D246,AA247=AA246), A246,A246+1)</f>
        <v>104</v>
      </c>
      <c r="B247" s="61" t="n">
        <v>42851</v>
      </c>
      <c r="C247" s="1" t="s">
        <v>50</v>
      </c>
      <c r="D247" s="1"/>
      <c r="E247" s="1"/>
      <c r="F247" s="1" t="s">
        <v>99</v>
      </c>
      <c r="G247" s="1" t="n">
        <v>3</v>
      </c>
      <c r="H247" s="1" t="n">
        <v>3</v>
      </c>
      <c r="I247" s="1"/>
      <c r="J247" s="1"/>
      <c r="K247" s="1"/>
      <c r="L247" s="1" t="n">
        <v>9</v>
      </c>
      <c r="M247" s="1"/>
      <c r="N247" s="1"/>
      <c r="O247" s="1"/>
      <c r="P247" s="1"/>
      <c r="Q247" s="1"/>
      <c r="R247" s="1"/>
      <c r="S247" s="1"/>
      <c r="T247" s="1"/>
      <c r="U247" s="1"/>
      <c r="V247" s="1"/>
      <c r="W247" s="1"/>
      <c r="X247" s="14"/>
      <c r="Y247" s="1" t="s">
        <v>506</v>
      </c>
      <c r="Z247" s="1"/>
      <c r="AA247" s="1" t="s">
        <v>123</v>
      </c>
      <c r="AB247" s="1"/>
    </row>
    <row r="248" customFormat="false" ht="15" hidden="true" customHeight="false" outlineLevel="0" collapsed="false">
      <c r="A248" s="0" t="n">
        <f aca="false">IF(AND(B248=B247,C248=C247,D248=D247,AA248=AA247), A247,A247+1)</f>
        <v>104</v>
      </c>
      <c r="B248" s="61" t="n">
        <v>42851</v>
      </c>
      <c r="C248" s="1" t="s">
        <v>50</v>
      </c>
      <c r="D248" s="1"/>
      <c r="E248" s="1"/>
      <c r="F248" s="1" t="s">
        <v>102</v>
      </c>
      <c r="G248" s="1" t="n">
        <v>0</v>
      </c>
      <c r="H248" s="1" t="n">
        <v>0</v>
      </c>
      <c r="I248" s="1"/>
      <c r="J248" s="1"/>
      <c r="K248" s="1"/>
      <c r="L248" s="1" t="n">
        <v>0</v>
      </c>
      <c r="M248" s="1"/>
      <c r="N248" s="1"/>
      <c r="O248" s="1"/>
      <c r="P248" s="1"/>
      <c r="Q248" s="1"/>
      <c r="R248" s="1"/>
      <c r="S248" s="1"/>
      <c r="T248" s="1"/>
      <c r="U248" s="1"/>
      <c r="V248" s="1"/>
      <c r="W248" s="1"/>
      <c r="X248" s="14"/>
      <c r="Y248" s="1" t="s">
        <v>506</v>
      </c>
      <c r="Z248" s="1"/>
      <c r="AA248" s="1" t="s">
        <v>123</v>
      </c>
      <c r="AB248" s="1"/>
    </row>
    <row r="249" customFormat="false" ht="15" hidden="true" customHeight="false" outlineLevel="0" collapsed="false">
      <c r="A249" s="0" t="n">
        <f aca="false">IF(AND(B249=B248,C249=C248,D249=D248,AA249=AA248), A248,A248+1)</f>
        <v>104</v>
      </c>
      <c r="B249" s="61" t="n">
        <v>42851</v>
      </c>
      <c r="C249" s="1" t="s">
        <v>50</v>
      </c>
      <c r="D249" s="1"/>
      <c r="E249" s="1"/>
      <c r="F249" s="1" t="s">
        <v>248</v>
      </c>
      <c r="G249" s="1"/>
      <c r="H249" s="1"/>
      <c r="I249" s="1"/>
      <c r="J249" s="1"/>
      <c r="K249" s="1" t="n">
        <v>1</v>
      </c>
      <c r="L249" s="1"/>
      <c r="M249" s="1"/>
      <c r="N249" s="1"/>
      <c r="O249" s="1"/>
      <c r="P249" s="1"/>
      <c r="Q249" s="1"/>
      <c r="R249" s="1"/>
      <c r="S249" s="1"/>
      <c r="T249" s="1"/>
      <c r="U249" s="1"/>
      <c r="V249" s="1"/>
      <c r="W249" s="1"/>
      <c r="X249" s="14"/>
      <c r="Y249" s="1" t="s">
        <v>506</v>
      </c>
      <c r="Z249" s="1"/>
      <c r="AA249" s="1" t="s">
        <v>123</v>
      </c>
      <c r="AB249" s="1"/>
    </row>
    <row r="250" customFormat="false" ht="15" hidden="true" customHeight="false" outlineLevel="0" collapsed="false">
      <c r="A250" s="0" t="n">
        <f aca="false">IF(AND(B250=B249,C250=C249,D250=D249,AA250=AA249), A249,A249+1)</f>
        <v>104</v>
      </c>
      <c r="B250" s="61" t="n">
        <v>42851</v>
      </c>
      <c r="C250" s="1" t="s">
        <v>50</v>
      </c>
      <c r="D250" s="1"/>
      <c r="E250" s="1"/>
      <c r="F250" s="1" t="s">
        <v>410</v>
      </c>
      <c r="G250" s="1"/>
      <c r="H250" s="1"/>
      <c r="I250" s="1"/>
      <c r="J250" s="1"/>
      <c r="K250" s="1"/>
      <c r="L250" s="1"/>
      <c r="M250" s="1"/>
      <c r="N250" s="1"/>
      <c r="O250" s="1"/>
      <c r="P250" s="1"/>
      <c r="Q250" s="1"/>
      <c r="R250" s="1"/>
      <c r="S250" s="1"/>
      <c r="T250" s="1"/>
      <c r="U250" s="1" t="n">
        <v>3</v>
      </c>
      <c r="V250" s="1"/>
      <c r="W250" s="1"/>
      <c r="X250" s="14"/>
      <c r="Y250" s="1" t="s">
        <v>506</v>
      </c>
      <c r="Z250" s="1"/>
      <c r="AA250" s="1" t="s">
        <v>123</v>
      </c>
      <c r="AB250" s="1"/>
    </row>
    <row r="251" customFormat="false" ht="15" hidden="true" customHeight="false" outlineLevel="0" collapsed="false">
      <c r="A251" s="0" t="n">
        <f aca="false">IF(AND(B251=B250,C251=C250,D251=D250,AA251=AA250), A250,A250+1)</f>
        <v>105</v>
      </c>
      <c r="B251" s="68" t="n">
        <v>42851</v>
      </c>
      <c r="C251" s="60" t="s">
        <v>67</v>
      </c>
      <c r="D251" s="60"/>
      <c r="E251" s="60"/>
      <c r="F251" s="60" t="s">
        <v>96</v>
      </c>
      <c r="G251" s="60" t="n">
        <f aca="false">SUM(H251:J251)</f>
        <v>27</v>
      </c>
      <c r="H251" s="60" t="n">
        <v>27</v>
      </c>
      <c r="I251" s="60"/>
      <c r="J251" s="60"/>
      <c r="K251" s="60" t="n">
        <v>1</v>
      </c>
      <c r="L251" s="60"/>
      <c r="M251" s="60"/>
      <c r="N251" s="60"/>
      <c r="O251" s="60"/>
      <c r="P251" s="60" t="n">
        <v>33</v>
      </c>
      <c r="Q251" s="60"/>
      <c r="R251" s="60"/>
      <c r="S251" s="60"/>
      <c r="T251" s="60" t="n">
        <v>5</v>
      </c>
      <c r="U251" s="60"/>
      <c r="V251" s="60"/>
      <c r="W251" s="60"/>
      <c r="X251" s="4" t="n">
        <v>70101.67</v>
      </c>
      <c r="Y251" s="60" t="s">
        <v>507</v>
      </c>
      <c r="Z251" s="60"/>
      <c r="AA251" s="60" t="s">
        <v>125</v>
      </c>
      <c r="AB251" s="60"/>
    </row>
    <row r="252" customFormat="false" ht="15" hidden="true" customHeight="false" outlineLevel="0" collapsed="false">
      <c r="A252" s="0" t="n">
        <f aca="false">IF(AND(B252=B251,C252=C251,D252=D251,AA252=AA251), A251,A251+1)</f>
        <v>105</v>
      </c>
      <c r="B252" s="68" t="n">
        <v>42851</v>
      </c>
      <c r="C252" s="60" t="s">
        <v>67</v>
      </c>
      <c r="D252" s="60"/>
      <c r="E252" s="60"/>
      <c r="F252" s="60" t="s">
        <v>97</v>
      </c>
      <c r="G252" s="60" t="n">
        <f aca="false">SUM(H252:J252)</f>
        <v>7</v>
      </c>
      <c r="H252" s="60" t="n">
        <v>7</v>
      </c>
      <c r="I252" s="60"/>
      <c r="J252" s="60"/>
      <c r="K252" s="60"/>
      <c r="L252" s="60"/>
      <c r="M252" s="60"/>
      <c r="N252" s="60"/>
      <c r="O252" s="60"/>
      <c r="P252" s="60"/>
      <c r="Q252" s="60"/>
      <c r="R252" s="60"/>
      <c r="S252" s="60"/>
      <c r="T252" s="60"/>
      <c r="U252" s="60"/>
      <c r="V252" s="60"/>
      <c r="W252" s="60"/>
      <c r="X252" s="4"/>
      <c r="Y252" s="60" t="s">
        <v>507</v>
      </c>
      <c r="Z252" s="60"/>
      <c r="AA252" s="60" t="s">
        <v>125</v>
      </c>
      <c r="AB252" s="60"/>
    </row>
    <row r="253" customFormat="false" ht="15" hidden="true" customHeight="false" outlineLevel="0" collapsed="false">
      <c r="A253" s="0" t="n">
        <f aca="false">IF(AND(B253=B252,C253=C252,D253=D252,AA253=AA252), A252,A252+1)</f>
        <v>105</v>
      </c>
      <c r="B253" s="68" t="n">
        <v>42851</v>
      </c>
      <c r="C253" s="60" t="s">
        <v>67</v>
      </c>
      <c r="D253" s="60"/>
      <c r="E253" s="60"/>
      <c r="F253" s="60" t="s">
        <v>88</v>
      </c>
      <c r="G253" s="60" t="n">
        <f aca="false">SUM(H253:J253)</f>
        <v>7</v>
      </c>
      <c r="H253" s="60" t="n">
        <v>7</v>
      </c>
      <c r="I253" s="60"/>
      <c r="J253" s="60"/>
      <c r="K253" s="60"/>
      <c r="L253" s="60"/>
      <c r="M253" s="60"/>
      <c r="N253" s="60"/>
      <c r="O253" s="60"/>
      <c r="P253" s="60"/>
      <c r="Q253" s="60"/>
      <c r="R253" s="60"/>
      <c r="S253" s="60"/>
      <c r="T253" s="60"/>
      <c r="U253" s="60"/>
      <c r="V253" s="60"/>
      <c r="W253" s="60"/>
      <c r="X253" s="4"/>
      <c r="Y253" s="60" t="s">
        <v>507</v>
      </c>
      <c r="Z253" s="60"/>
      <c r="AA253" s="60" t="s">
        <v>125</v>
      </c>
      <c r="AB253" s="60"/>
    </row>
    <row r="254" customFormat="false" ht="15" hidden="true" customHeight="false" outlineLevel="0" collapsed="false">
      <c r="A254" s="0" t="n">
        <f aca="false">IF(AND(B254=B253,C254=C253,D254=D253,AA254=AA253), A253,A253+1)</f>
        <v>105</v>
      </c>
      <c r="B254" s="68" t="n">
        <v>42851</v>
      </c>
      <c r="C254" s="60" t="s">
        <v>67</v>
      </c>
      <c r="D254" s="60"/>
      <c r="E254" s="60"/>
      <c r="F254" s="60" t="s">
        <v>111</v>
      </c>
      <c r="G254" s="60" t="n">
        <f aca="false">SUM(H254:J254)</f>
        <v>0</v>
      </c>
      <c r="H254" s="60"/>
      <c r="I254" s="60"/>
      <c r="J254" s="60"/>
      <c r="K254" s="60"/>
      <c r="L254" s="60"/>
      <c r="M254" s="60"/>
      <c r="N254" s="60"/>
      <c r="O254" s="60"/>
      <c r="P254" s="60"/>
      <c r="Q254" s="60"/>
      <c r="R254" s="60"/>
      <c r="S254" s="60"/>
      <c r="T254" s="60"/>
      <c r="U254" s="60" t="n">
        <v>1</v>
      </c>
      <c r="V254" s="60"/>
      <c r="W254" s="60"/>
      <c r="X254" s="4"/>
      <c r="Y254" s="60" t="s">
        <v>507</v>
      </c>
      <c r="Z254" s="60"/>
      <c r="AA254" s="60" t="s">
        <v>125</v>
      </c>
      <c r="AB254" s="60"/>
    </row>
    <row r="255" customFormat="false" ht="15" hidden="false" customHeight="false" outlineLevel="0" collapsed="false">
      <c r="A255" s="0" t="n">
        <f aca="false">IF(AND(B255=B254,C255=C254,D255=D254,AA255=AA254), A254,A254+1)</f>
        <v>106</v>
      </c>
      <c r="B255" s="68" t="n">
        <v>42851</v>
      </c>
      <c r="C255" s="0" t="s">
        <v>65</v>
      </c>
      <c r="F255" s="0" t="s">
        <v>97</v>
      </c>
      <c r="G255" s="0" t="n">
        <v>20</v>
      </c>
      <c r="H255" s="0" t="n">
        <v>20</v>
      </c>
      <c r="X255" s="4" t="n">
        <v>70101.67</v>
      </c>
      <c r="Y255" s="0" t="s">
        <v>508</v>
      </c>
      <c r="AA255" s="0" t="s">
        <v>124</v>
      </c>
    </row>
    <row r="256" customFormat="false" ht="15" hidden="true" customHeight="false" outlineLevel="0" collapsed="false">
      <c r="A256" s="0" t="n">
        <f aca="false">IF(AND(B256=B255,C256=C255,D256=D255,AA256=AA255), A255,A255+1)</f>
        <v>107</v>
      </c>
      <c r="B256" s="61" t="n">
        <v>42852</v>
      </c>
      <c r="C256" s="1" t="s">
        <v>67</v>
      </c>
      <c r="D256" s="1"/>
      <c r="E256" s="1"/>
      <c r="F256" s="1" t="s">
        <v>115</v>
      </c>
      <c r="G256" s="1" t="n">
        <v>19</v>
      </c>
      <c r="H256" s="1" t="n">
        <v>19</v>
      </c>
      <c r="I256" s="1"/>
      <c r="J256" s="1"/>
      <c r="K256" s="1"/>
      <c r="L256" s="1" t="n">
        <v>48</v>
      </c>
      <c r="M256" s="1"/>
      <c r="N256" s="1"/>
      <c r="O256" s="1"/>
      <c r="P256" s="1"/>
      <c r="Q256" s="1"/>
      <c r="R256" s="1"/>
      <c r="S256" s="1"/>
      <c r="T256" s="1"/>
      <c r="U256" s="1"/>
      <c r="V256" s="1"/>
      <c r="W256" s="1"/>
      <c r="X256" s="14" t="n">
        <v>167615.72</v>
      </c>
      <c r="Y256" s="1" t="s">
        <v>509</v>
      </c>
      <c r="Z256" s="1"/>
      <c r="AA256" s="1" t="s">
        <v>123</v>
      </c>
      <c r="AB256" s="1"/>
    </row>
    <row r="257" customFormat="false" ht="15" hidden="true" customHeight="false" outlineLevel="0" collapsed="false">
      <c r="A257" s="0" t="n">
        <f aca="false">IF(AND(B257=B256,C257=C256,D257=D256,AA257=AA256), A256,A256+1)</f>
        <v>107</v>
      </c>
      <c r="B257" s="61" t="n">
        <v>42852</v>
      </c>
      <c r="C257" s="1" t="s">
        <v>67</v>
      </c>
      <c r="D257" s="1"/>
      <c r="E257" s="1"/>
      <c r="F257" s="1" t="s">
        <v>97</v>
      </c>
      <c r="G257" s="1" t="n">
        <v>20</v>
      </c>
      <c r="H257" s="1" t="n">
        <v>20</v>
      </c>
      <c r="I257" s="1"/>
      <c r="J257" s="1"/>
      <c r="K257" s="1"/>
      <c r="L257" s="1" t="n">
        <v>15</v>
      </c>
      <c r="M257" s="1"/>
      <c r="N257" s="1"/>
      <c r="O257" s="1"/>
      <c r="P257" s="1"/>
      <c r="Q257" s="1"/>
      <c r="R257" s="1"/>
      <c r="S257" s="1"/>
      <c r="T257" s="1"/>
      <c r="U257" s="1"/>
      <c r="V257" s="1"/>
      <c r="W257" s="1"/>
      <c r="X257" s="14"/>
      <c r="Y257" s="1" t="s">
        <v>509</v>
      </c>
      <c r="Z257" s="1"/>
      <c r="AA257" s="1" t="s">
        <v>123</v>
      </c>
      <c r="AB257" s="1"/>
    </row>
    <row r="258" customFormat="false" ht="15" hidden="true" customHeight="false" outlineLevel="0" collapsed="false">
      <c r="A258" s="0" t="n">
        <f aca="false">IF(AND(B258=B257,C258=C257,D258=D257,AA258=AA257), A257,A257+1)</f>
        <v>107</v>
      </c>
      <c r="B258" s="61" t="n">
        <v>42852</v>
      </c>
      <c r="C258" s="1" t="s">
        <v>67</v>
      </c>
      <c r="D258" s="1"/>
      <c r="E258" s="1"/>
      <c r="F258" s="1" t="s">
        <v>100</v>
      </c>
      <c r="G258" s="1" t="n">
        <v>12</v>
      </c>
      <c r="H258" s="1" t="n">
        <v>12</v>
      </c>
      <c r="I258" s="1"/>
      <c r="J258" s="1"/>
      <c r="K258" s="1"/>
      <c r="L258" s="1" t="n">
        <v>15</v>
      </c>
      <c r="M258" s="1"/>
      <c r="N258" s="1"/>
      <c r="O258" s="1"/>
      <c r="P258" s="1"/>
      <c r="Q258" s="1"/>
      <c r="R258" s="1"/>
      <c r="S258" s="1"/>
      <c r="T258" s="1"/>
      <c r="U258" s="1"/>
      <c r="V258" s="1"/>
      <c r="W258" s="1"/>
      <c r="X258" s="14"/>
      <c r="Y258" s="1" t="s">
        <v>509</v>
      </c>
      <c r="Z258" s="1"/>
      <c r="AA258" s="1" t="s">
        <v>123</v>
      </c>
      <c r="AB258" s="1"/>
    </row>
    <row r="259" customFormat="false" ht="15" hidden="true" customHeight="false" outlineLevel="0" collapsed="false">
      <c r="A259" s="0" t="n">
        <f aca="false">IF(AND(B259=B258,C259=C258,D259=D258,AA259=AA258), A258,A258+1)</f>
        <v>107</v>
      </c>
      <c r="B259" s="61" t="n">
        <v>42852</v>
      </c>
      <c r="C259" s="1" t="s">
        <v>67</v>
      </c>
      <c r="D259" s="1"/>
      <c r="E259" s="1"/>
      <c r="F259" s="1" t="s">
        <v>410</v>
      </c>
      <c r="G259" s="1"/>
      <c r="H259" s="1"/>
      <c r="I259" s="1"/>
      <c r="J259" s="1"/>
      <c r="K259" s="1"/>
      <c r="L259" s="1"/>
      <c r="M259" s="1"/>
      <c r="N259" s="1"/>
      <c r="O259" s="1"/>
      <c r="P259" s="1"/>
      <c r="Q259" s="1"/>
      <c r="R259" s="1"/>
      <c r="S259" s="1"/>
      <c r="T259" s="1"/>
      <c r="U259" s="1" t="n">
        <v>2</v>
      </c>
      <c r="V259" s="1"/>
      <c r="W259" s="1"/>
      <c r="X259" s="14"/>
      <c r="Y259" s="1" t="s">
        <v>509</v>
      </c>
      <c r="Z259" s="1"/>
      <c r="AA259" s="1" t="s">
        <v>123</v>
      </c>
      <c r="AB259" s="1"/>
    </row>
    <row r="260" customFormat="false" ht="15" hidden="true" customHeight="false" outlineLevel="0" collapsed="false">
      <c r="A260" s="0" t="n">
        <f aca="false">IF(AND(B260=B259,C260=C259,D260=D259,AA260=AA259), A259,A259+1)</f>
        <v>108</v>
      </c>
      <c r="B260" s="61" t="n">
        <v>42852</v>
      </c>
      <c r="C260" s="1" t="s">
        <v>70</v>
      </c>
      <c r="D260" s="1" t="s">
        <v>68</v>
      </c>
      <c r="E260" s="1"/>
      <c r="F260" s="1" t="s">
        <v>97</v>
      </c>
      <c r="G260" s="1" t="n">
        <v>101</v>
      </c>
      <c r="H260" s="1" t="n">
        <v>50</v>
      </c>
      <c r="I260" s="1" t="n">
        <v>51</v>
      </c>
      <c r="J260" s="1"/>
      <c r="K260" s="1"/>
      <c r="L260" s="1" t="n">
        <v>35</v>
      </c>
      <c r="M260" s="1"/>
      <c r="N260" s="1"/>
      <c r="O260" s="1"/>
      <c r="P260" s="1" t="n">
        <v>25</v>
      </c>
      <c r="Q260" s="1" t="n">
        <v>10</v>
      </c>
      <c r="R260" s="1"/>
      <c r="S260" s="1"/>
      <c r="T260" s="1"/>
      <c r="U260" s="1"/>
      <c r="V260" s="1"/>
      <c r="W260" s="1"/>
      <c r="X260" s="14" t="n">
        <v>78294.42</v>
      </c>
      <c r="Y260" s="1" t="s">
        <v>510</v>
      </c>
      <c r="Z260" s="1"/>
      <c r="AA260" s="1" t="s">
        <v>123</v>
      </c>
      <c r="AB260" s="1"/>
    </row>
    <row r="261" customFormat="false" ht="15" hidden="true" customHeight="false" outlineLevel="0" collapsed="false">
      <c r="A261" s="0" t="n">
        <f aca="false">IF(AND(B261=B260,C261=C260,D261=D260,AA261=AA260), A260,A260+1)</f>
        <v>108</v>
      </c>
      <c r="B261" s="61" t="n">
        <v>42852</v>
      </c>
      <c r="C261" s="1" t="s">
        <v>70</v>
      </c>
      <c r="D261" s="1" t="s">
        <v>68</v>
      </c>
      <c r="E261" s="1"/>
      <c r="F261" s="1" t="s">
        <v>410</v>
      </c>
      <c r="G261" s="1"/>
      <c r="H261" s="1"/>
      <c r="I261" s="1"/>
      <c r="J261" s="1"/>
      <c r="K261" s="1"/>
      <c r="L261" s="1"/>
      <c r="M261" s="1"/>
      <c r="N261" s="1"/>
      <c r="O261" s="1"/>
      <c r="P261" s="1"/>
      <c r="Q261" s="1"/>
      <c r="R261" s="1"/>
      <c r="S261" s="1"/>
      <c r="T261" s="1"/>
      <c r="U261" s="1" t="n">
        <v>1</v>
      </c>
      <c r="V261" s="1"/>
      <c r="W261" s="1"/>
      <c r="X261" s="14"/>
      <c r="Y261" s="1" t="s">
        <v>510</v>
      </c>
      <c r="Z261" s="1"/>
      <c r="AA261" s="1" t="s">
        <v>123</v>
      </c>
      <c r="AB261" s="1"/>
    </row>
    <row r="262" customFormat="false" ht="15" hidden="false" customHeight="false" outlineLevel="0" collapsed="false">
      <c r="A262" s="0" t="n">
        <f aca="false">IF(AND(B262=B261,C262=C261,D262=D261,AA262=AA261), A261,A261+1)</f>
        <v>109</v>
      </c>
      <c r="B262" s="68" t="n">
        <v>42852</v>
      </c>
      <c r="C262" s="0" t="s">
        <v>66</v>
      </c>
      <c r="F262" s="0" t="s">
        <v>102</v>
      </c>
      <c r="G262" s="0" t="n">
        <v>30</v>
      </c>
      <c r="H262" s="0" t="n">
        <v>30</v>
      </c>
      <c r="X262" s="4" t="n">
        <v>78294.42</v>
      </c>
      <c r="Y262" s="1" t="s">
        <v>511</v>
      </c>
      <c r="AA262" s="0" t="s">
        <v>124</v>
      </c>
    </row>
    <row r="263" customFormat="false" ht="15" hidden="true" customHeight="false" outlineLevel="0" collapsed="false">
      <c r="A263" s="0" t="n">
        <f aca="false">IF(AND(B263=B262,C263=C262,D263=D262,AA263=AA262), A262,A262+1)</f>
        <v>110</v>
      </c>
      <c r="B263" s="61" t="n">
        <v>42853</v>
      </c>
      <c r="C263" s="1" t="s">
        <v>67</v>
      </c>
      <c r="D263" s="1" t="s">
        <v>69</v>
      </c>
      <c r="E263" s="1"/>
      <c r="F263" s="1" t="s">
        <v>97</v>
      </c>
      <c r="G263" s="1" t="n">
        <v>130</v>
      </c>
      <c r="H263" s="1" t="n">
        <v>86</v>
      </c>
      <c r="I263" s="1" t="n">
        <v>44</v>
      </c>
      <c r="J263" s="1"/>
      <c r="K263" s="1"/>
      <c r="L263" s="1"/>
      <c r="M263" s="1"/>
      <c r="N263" s="1"/>
      <c r="O263" s="1"/>
      <c r="P263" s="1" t="n">
        <v>34</v>
      </c>
      <c r="Q263" s="1" t="n">
        <v>20</v>
      </c>
      <c r="R263" s="1" t="n">
        <v>14</v>
      </c>
      <c r="S263" s="1"/>
      <c r="T263" s="1"/>
      <c r="U263" s="1"/>
      <c r="V263" s="1"/>
      <c r="W263" s="1"/>
      <c r="X263" s="14" t="n">
        <v>95567.52</v>
      </c>
      <c r="Y263" s="1" t="s">
        <v>512</v>
      </c>
      <c r="Z263" s="1"/>
      <c r="AA263" s="1" t="s">
        <v>123</v>
      </c>
      <c r="AB263" s="1"/>
    </row>
    <row r="264" customFormat="false" ht="15" hidden="true" customHeight="false" outlineLevel="0" collapsed="false">
      <c r="A264" s="0" t="n">
        <f aca="false">IF(AND(B264=B263,C264=C263,D264=D263,AA264=AA263), A263,A263+1)</f>
        <v>110</v>
      </c>
      <c r="B264" s="61" t="n">
        <v>42853</v>
      </c>
      <c r="C264" s="1" t="s">
        <v>67</v>
      </c>
      <c r="D264" s="1" t="s">
        <v>69</v>
      </c>
      <c r="E264" s="1"/>
      <c r="F264" s="1" t="s">
        <v>248</v>
      </c>
      <c r="G264" s="1"/>
      <c r="H264" s="1"/>
      <c r="I264" s="1"/>
      <c r="J264" s="1"/>
      <c r="K264" s="1" t="n">
        <v>1</v>
      </c>
      <c r="L264" s="1"/>
      <c r="M264" s="1"/>
      <c r="N264" s="1"/>
      <c r="O264" s="1"/>
      <c r="P264" s="1"/>
      <c r="Q264" s="1"/>
      <c r="R264" s="1"/>
      <c r="S264" s="1"/>
      <c r="T264" s="1"/>
      <c r="U264" s="1"/>
      <c r="V264" s="1"/>
      <c r="W264" s="1"/>
      <c r="X264" s="14"/>
      <c r="Y264" s="1" t="s">
        <v>512</v>
      </c>
      <c r="Z264" s="1"/>
      <c r="AA264" s="1" t="s">
        <v>123</v>
      </c>
      <c r="AB264" s="1"/>
    </row>
    <row r="265" customFormat="false" ht="15" hidden="true" customHeight="false" outlineLevel="0" collapsed="false">
      <c r="A265" s="0" t="n">
        <f aca="false">IF(AND(B265=B264,C265=C264,D265=D264,AA265=AA264), A264,A264+1)</f>
        <v>110</v>
      </c>
      <c r="B265" s="61" t="n">
        <v>42853</v>
      </c>
      <c r="C265" s="1" t="s">
        <v>67</v>
      </c>
      <c r="D265" s="1" t="s">
        <v>69</v>
      </c>
      <c r="E265" s="1"/>
      <c r="F265" s="1" t="s">
        <v>410</v>
      </c>
      <c r="G265" s="1"/>
      <c r="H265" s="1"/>
      <c r="I265" s="1"/>
      <c r="J265" s="1"/>
      <c r="K265" s="1"/>
      <c r="L265" s="1"/>
      <c r="M265" s="1"/>
      <c r="N265" s="1"/>
      <c r="O265" s="1"/>
      <c r="P265" s="1"/>
      <c r="Q265" s="1"/>
      <c r="R265" s="1"/>
      <c r="S265" s="1"/>
      <c r="T265" s="1"/>
      <c r="U265" s="1" t="n">
        <v>1</v>
      </c>
      <c r="V265" s="1"/>
      <c r="W265" s="1"/>
      <c r="X265" s="14"/>
      <c r="Y265" s="1" t="s">
        <v>512</v>
      </c>
      <c r="Z265" s="1"/>
      <c r="AA265" s="1" t="s">
        <v>123</v>
      </c>
      <c r="AB265" s="1"/>
    </row>
    <row r="266" customFormat="false" ht="15" hidden="true" customHeight="false" outlineLevel="0" collapsed="false">
      <c r="A266" s="0" t="n">
        <f aca="false">IF(AND(B266=B265,C266=C265,D266=D265,AA266=AA265), A265,A265+1)</f>
        <v>111</v>
      </c>
      <c r="B266" s="61" t="n">
        <v>42858</v>
      </c>
      <c r="C266" s="1" t="s">
        <v>67</v>
      </c>
      <c r="D266" s="1" t="s">
        <v>69</v>
      </c>
      <c r="E266" s="1"/>
      <c r="F266" s="1" t="s">
        <v>97</v>
      </c>
      <c r="G266" s="1" t="n">
        <v>79</v>
      </c>
      <c r="H266" s="1" t="n">
        <v>38</v>
      </c>
      <c r="I266" s="1" t="n">
        <v>41</v>
      </c>
      <c r="J266" s="1"/>
      <c r="K266" s="1"/>
      <c r="L266" s="1" t="n">
        <v>29</v>
      </c>
      <c r="M266" s="1"/>
      <c r="N266" s="1"/>
      <c r="O266" s="1"/>
      <c r="P266" s="1"/>
      <c r="Q266" s="1"/>
      <c r="R266" s="1"/>
      <c r="S266" s="1"/>
      <c r="T266" s="1"/>
      <c r="U266" s="1"/>
      <c r="V266" s="1"/>
      <c r="W266" s="1"/>
      <c r="X266" s="14" t="n">
        <v>65064.48</v>
      </c>
      <c r="Y266" s="1" t="s">
        <v>513</v>
      </c>
      <c r="Z266" s="1"/>
      <c r="AA266" s="1" t="s">
        <v>123</v>
      </c>
      <c r="AB266" s="1"/>
    </row>
    <row r="267" customFormat="false" ht="15" hidden="true" customHeight="false" outlineLevel="0" collapsed="false">
      <c r="A267" s="0" t="n">
        <f aca="false">IF(AND(B267=B266,C267=C266,D267=D266,AA267=AA266), A266,A266+1)</f>
        <v>111</v>
      </c>
      <c r="B267" s="61" t="n">
        <v>42858</v>
      </c>
      <c r="C267" s="1" t="s">
        <v>67</v>
      </c>
      <c r="D267" s="1" t="s">
        <v>69</v>
      </c>
      <c r="E267" s="1"/>
      <c r="F267" s="1" t="s">
        <v>96</v>
      </c>
      <c r="G267" s="1" t="n">
        <v>0</v>
      </c>
      <c r="H267" s="1"/>
      <c r="I267" s="1"/>
      <c r="J267" s="1"/>
      <c r="K267" s="1"/>
      <c r="L267" s="1" t="n">
        <v>0</v>
      </c>
      <c r="M267" s="1"/>
      <c r="N267" s="1"/>
      <c r="O267" s="1"/>
      <c r="P267" s="1"/>
      <c r="Q267" s="1"/>
      <c r="R267" s="1"/>
      <c r="S267" s="1"/>
      <c r="T267" s="1"/>
      <c r="U267" s="1"/>
      <c r="V267" s="1"/>
      <c r="W267" s="1"/>
      <c r="X267" s="14"/>
      <c r="Y267" s="1" t="s">
        <v>513</v>
      </c>
      <c r="Z267" s="1"/>
      <c r="AA267" s="1" t="s">
        <v>123</v>
      </c>
      <c r="AB267" s="1"/>
    </row>
    <row r="268" customFormat="false" ht="15" hidden="true" customHeight="false" outlineLevel="0" collapsed="false">
      <c r="A268" s="0" t="n">
        <f aca="false">IF(AND(B268=B267,C268=C267,D268=D267,AA268=AA267), A267,A267+1)</f>
        <v>112</v>
      </c>
      <c r="B268" s="61" t="n">
        <v>42858</v>
      </c>
      <c r="C268" s="1" t="s">
        <v>53</v>
      </c>
      <c r="D268" s="1"/>
      <c r="E268" s="1"/>
      <c r="F268" s="1" t="s">
        <v>107</v>
      </c>
      <c r="G268" s="1" t="n">
        <v>7</v>
      </c>
      <c r="H268" s="1" t="n">
        <v>7</v>
      </c>
      <c r="I268" s="1"/>
      <c r="J268" s="1"/>
      <c r="K268" s="1"/>
      <c r="L268" s="1" t="n">
        <v>34</v>
      </c>
      <c r="M268" s="1"/>
      <c r="N268" s="1"/>
      <c r="O268" s="1"/>
      <c r="P268" s="1"/>
      <c r="Q268" s="1"/>
      <c r="R268" s="1"/>
      <c r="S268" s="1"/>
      <c r="T268" s="1"/>
      <c r="U268" s="1"/>
      <c r="V268" s="1"/>
      <c r="W268" s="1"/>
      <c r="X268" s="14" t="n">
        <v>422471.8</v>
      </c>
      <c r="Y268" s="1" t="s">
        <v>492</v>
      </c>
      <c r="Z268" s="1"/>
      <c r="AA268" s="1" t="s">
        <v>123</v>
      </c>
      <c r="AB268" s="1"/>
    </row>
    <row r="269" customFormat="false" ht="15" hidden="true" customHeight="false" outlineLevel="0" collapsed="false">
      <c r="A269" s="0" t="n">
        <f aca="false">IF(AND(B269=B268,C269=C268,D269=D268,AA269=AA268), A268,A268+1)</f>
        <v>112</v>
      </c>
      <c r="B269" s="61" t="n">
        <v>42858</v>
      </c>
      <c r="C269" s="1" t="s">
        <v>53</v>
      </c>
      <c r="D269" s="1"/>
      <c r="E269" s="1"/>
      <c r="F269" s="1" t="s">
        <v>87</v>
      </c>
      <c r="G269" s="1" t="n">
        <v>7</v>
      </c>
      <c r="H269" s="1" t="n">
        <v>7</v>
      </c>
      <c r="I269" s="1"/>
      <c r="J269" s="1"/>
      <c r="K269" s="1"/>
      <c r="L269" s="1" t="n">
        <v>25</v>
      </c>
      <c r="M269" s="1"/>
      <c r="N269" s="1"/>
      <c r="O269" s="1"/>
      <c r="P269" s="1"/>
      <c r="Q269" s="1"/>
      <c r="R269" s="1"/>
      <c r="S269" s="1"/>
      <c r="T269" s="1"/>
      <c r="U269" s="1"/>
      <c r="V269" s="1"/>
      <c r="W269" s="1"/>
      <c r="X269" s="14"/>
      <c r="Y269" s="1" t="s">
        <v>492</v>
      </c>
      <c r="Z269" s="1"/>
      <c r="AA269" s="1" t="s">
        <v>123</v>
      </c>
      <c r="AB269" s="1"/>
    </row>
    <row r="270" customFormat="false" ht="15" hidden="true" customHeight="false" outlineLevel="0" collapsed="false">
      <c r="A270" s="0" t="n">
        <f aca="false">IF(AND(B270=B269,C270=C269,D270=D269,AA270=AA269), A269,A269+1)</f>
        <v>112</v>
      </c>
      <c r="B270" s="61" t="n">
        <v>42858</v>
      </c>
      <c r="C270" s="1" t="s">
        <v>53</v>
      </c>
      <c r="D270" s="1"/>
      <c r="E270" s="1"/>
      <c r="F270" s="1" t="s">
        <v>88</v>
      </c>
      <c r="G270" s="1" t="n">
        <v>1</v>
      </c>
      <c r="H270" s="1" t="n">
        <v>1</v>
      </c>
      <c r="I270" s="1"/>
      <c r="J270" s="1"/>
      <c r="K270" s="1"/>
      <c r="L270" s="1" t="n">
        <v>6</v>
      </c>
      <c r="M270" s="1"/>
      <c r="N270" s="1"/>
      <c r="O270" s="1"/>
      <c r="P270" s="1"/>
      <c r="Q270" s="1"/>
      <c r="R270" s="1"/>
      <c r="S270" s="1"/>
      <c r="T270" s="1"/>
      <c r="U270" s="1"/>
      <c r="V270" s="1"/>
      <c r="W270" s="1"/>
      <c r="X270" s="14"/>
      <c r="Y270" s="1" t="s">
        <v>492</v>
      </c>
      <c r="Z270" s="1"/>
      <c r="AA270" s="1" t="s">
        <v>123</v>
      </c>
      <c r="AB270" s="1"/>
    </row>
    <row r="271" customFormat="false" ht="15" hidden="true" customHeight="false" outlineLevel="0" collapsed="false">
      <c r="A271" s="0" t="n">
        <f aca="false">IF(AND(B271=B270,C271=C270,D271=D270,AA271=AA270), A270,A270+1)</f>
        <v>112</v>
      </c>
      <c r="B271" s="61" t="n">
        <v>42858</v>
      </c>
      <c r="C271" s="1" t="s">
        <v>53</v>
      </c>
      <c r="D271" s="1"/>
      <c r="E271" s="1"/>
      <c r="F271" s="1" t="s">
        <v>93</v>
      </c>
      <c r="G271" s="1" t="n">
        <v>4</v>
      </c>
      <c r="H271" s="1" t="n">
        <v>4</v>
      </c>
      <c r="I271" s="1"/>
      <c r="J271" s="1"/>
      <c r="K271" s="1"/>
      <c r="L271" s="1" t="n">
        <v>12</v>
      </c>
      <c r="M271" s="1"/>
      <c r="N271" s="1"/>
      <c r="O271" s="1"/>
      <c r="P271" s="1"/>
      <c r="Q271" s="1"/>
      <c r="R271" s="1"/>
      <c r="S271" s="1"/>
      <c r="T271" s="1"/>
      <c r="U271" s="1"/>
      <c r="V271" s="1"/>
      <c r="W271" s="1"/>
      <c r="X271" s="14"/>
      <c r="Y271" s="1" t="s">
        <v>492</v>
      </c>
      <c r="Z271" s="1"/>
      <c r="AA271" s="1" t="s">
        <v>123</v>
      </c>
      <c r="AB271" s="1"/>
    </row>
    <row r="272" customFormat="false" ht="15" hidden="true" customHeight="false" outlineLevel="0" collapsed="false">
      <c r="A272" s="0" t="n">
        <f aca="false">IF(AND(B272=B271,C272=C271,D272=D271,AA272=AA271), A271,A271+1)</f>
        <v>112</v>
      </c>
      <c r="B272" s="61" t="n">
        <v>42858</v>
      </c>
      <c r="C272" s="1" t="s">
        <v>53</v>
      </c>
      <c r="D272" s="1"/>
      <c r="E272" s="1"/>
      <c r="F272" s="1" t="s">
        <v>97</v>
      </c>
      <c r="G272" s="1" t="n">
        <v>8</v>
      </c>
      <c r="H272" s="1" t="n">
        <v>8</v>
      </c>
      <c r="I272" s="1"/>
      <c r="J272" s="1"/>
      <c r="K272" s="1"/>
      <c r="L272" s="1" t="n">
        <v>28</v>
      </c>
      <c r="M272" s="1"/>
      <c r="N272" s="1"/>
      <c r="O272" s="1"/>
      <c r="P272" s="1"/>
      <c r="Q272" s="1"/>
      <c r="R272" s="1"/>
      <c r="S272" s="1"/>
      <c r="T272" s="1"/>
      <c r="U272" s="1"/>
      <c r="V272" s="1"/>
      <c r="W272" s="1"/>
      <c r="X272" s="14"/>
      <c r="Y272" s="1" t="s">
        <v>492</v>
      </c>
      <c r="Z272" s="1"/>
      <c r="AA272" s="1" t="s">
        <v>123</v>
      </c>
      <c r="AB272" s="1"/>
    </row>
    <row r="273" customFormat="false" ht="15" hidden="true" customHeight="false" outlineLevel="0" collapsed="false">
      <c r="A273" s="0" t="n">
        <f aca="false">IF(AND(B273=B272,C273=C272,D273=D272,AA273=AA272), A272,A272+1)</f>
        <v>112</v>
      </c>
      <c r="B273" s="61" t="n">
        <v>42858</v>
      </c>
      <c r="C273" s="1" t="s">
        <v>53</v>
      </c>
      <c r="D273" s="1"/>
      <c r="E273" s="1"/>
      <c r="F273" s="1" t="s">
        <v>99</v>
      </c>
      <c r="G273" s="1" t="n">
        <v>4</v>
      </c>
      <c r="H273" s="1" t="n">
        <v>4</v>
      </c>
      <c r="I273" s="1"/>
      <c r="J273" s="1"/>
      <c r="K273" s="1"/>
      <c r="L273" s="1" t="n">
        <v>12</v>
      </c>
      <c r="M273" s="1"/>
      <c r="N273" s="1"/>
      <c r="O273" s="1"/>
      <c r="P273" s="1"/>
      <c r="Q273" s="1"/>
      <c r="R273" s="1"/>
      <c r="S273" s="1"/>
      <c r="T273" s="1"/>
      <c r="U273" s="1"/>
      <c r="V273" s="1"/>
      <c r="W273" s="1"/>
      <c r="X273" s="14"/>
      <c r="Y273" s="1" t="s">
        <v>492</v>
      </c>
      <c r="Z273" s="1"/>
      <c r="AA273" s="1" t="s">
        <v>123</v>
      </c>
      <c r="AB273" s="1"/>
    </row>
    <row r="274" customFormat="false" ht="15" hidden="true" customHeight="false" outlineLevel="0" collapsed="false">
      <c r="A274" s="0" t="n">
        <f aca="false">IF(AND(B274=B273,C274=C273,D274=D273,AA274=AA273), A273,A273+1)</f>
        <v>112</v>
      </c>
      <c r="B274" s="61" t="n">
        <v>42858</v>
      </c>
      <c r="C274" s="1" t="s">
        <v>53</v>
      </c>
      <c r="D274" s="1"/>
      <c r="E274" s="1"/>
      <c r="F274" s="1" t="s">
        <v>111</v>
      </c>
      <c r="G274" s="1" t="n">
        <v>0</v>
      </c>
      <c r="H274" s="1" t="n">
        <v>0</v>
      </c>
      <c r="I274" s="1"/>
      <c r="J274" s="1"/>
      <c r="K274" s="1"/>
      <c r="L274" s="1" t="n">
        <v>0</v>
      </c>
      <c r="M274" s="1"/>
      <c r="N274" s="1"/>
      <c r="O274" s="1"/>
      <c r="P274" s="1"/>
      <c r="Q274" s="1"/>
      <c r="R274" s="1"/>
      <c r="S274" s="1"/>
      <c r="T274" s="1"/>
      <c r="U274" s="1"/>
      <c r="V274" s="1"/>
      <c r="W274" s="1"/>
      <c r="X274" s="14"/>
      <c r="Y274" s="1" t="s">
        <v>492</v>
      </c>
      <c r="Z274" s="1"/>
      <c r="AA274" s="1" t="s">
        <v>123</v>
      </c>
      <c r="AB274" s="1"/>
    </row>
    <row r="275" customFormat="false" ht="15" hidden="true" customHeight="false" outlineLevel="0" collapsed="false">
      <c r="A275" s="0" t="n">
        <f aca="false">IF(AND(B275=B274,C275=C274,D275=D274,AA275=AA274), A274,A274+1)</f>
        <v>112</v>
      </c>
      <c r="B275" s="61" t="n">
        <v>42858</v>
      </c>
      <c r="C275" s="1" t="s">
        <v>53</v>
      </c>
      <c r="D275" s="1"/>
      <c r="E275" s="1"/>
      <c r="F275" s="1" t="s">
        <v>114</v>
      </c>
      <c r="G275" s="1" t="n">
        <v>9</v>
      </c>
      <c r="H275" s="1" t="n">
        <v>9</v>
      </c>
      <c r="I275" s="1"/>
      <c r="J275" s="1"/>
      <c r="K275" s="1"/>
      <c r="L275" s="1" t="n">
        <v>25</v>
      </c>
      <c r="M275" s="1"/>
      <c r="N275" s="1"/>
      <c r="O275" s="1"/>
      <c r="P275" s="1"/>
      <c r="Q275" s="1"/>
      <c r="R275" s="1"/>
      <c r="S275" s="1"/>
      <c r="T275" s="1"/>
      <c r="U275" s="1"/>
      <c r="V275" s="1"/>
      <c r="W275" s="1"/>
      <c r="X275" s="14"/>
      <c r="Y275" s="1" t="s">
        <v>492</v>
      </c>
      <c r="Z275" s="1"/>
      <c r="AA275" s="1" t="s">
        <v>123</v>
      </c>
      <c r="AB275" s="1"/>
    </row>
    <row r="276" customFormat="false" ht="15" hidden="true" customHeight="false" outlineLevel="0" collapsed="false">
      <c r="A276" s="0" t="n">
        <f aca="false">IF(AND(B276=B275,C276=C275,D276=D275,AA276=AA275), A275,A275+1)</f>
        <v>112</v>
      </c>
      <c r="B276" s="61" t="n">
        <v>42858</v>
      </c>
      <c r="C276" s="1" t="s">
        <v>53</v>
      </c>
      <c r="D276" s="1"/>
      <c r="E276" s="1"/>
      <c r="F276" s="1" t="s">
        <v>248</v>
      </c>
      <c r="G276" s="1"/>
      <c r="H276" s="1"/>
      <c r="I276" s="1"/>
      <c r="J276" s="1"/>
      <c r="K276" s="1" t="n">
        <v>2</v>
      </c>
      <c r="L276" s="1"/>
      <c r="M276" s="1"/>
      <c r="N276" s="1"/>
      <c r="O276" s="1"/>
      <c r="P276" s="1"/>
      <c r="Q276" s="1"/>
      <c r="R276" s="1"/>
      <c r="S276" s="1"/>
      <c r="T276" s="1"/>
      <c r="U276" s="1"/>
      <c r="V276" s="1"/>
      <c r="W276" s="1"/>
      <c r="X276" s="14"/>
      <c r="Y276" s="1" t="s">
        <v>492</v>
      </c>
      <c r="Z276" s="1"/>
      <c r="AA276" s="1" t="s">
        <v>123</v>
      </c>
      <c r="AB276" s="1"/>
    </row>
    <row r="277" customFormat="false" ht="15" hidden="true" customHeight="false" outlineLevel="0" collapsed="false">
      <c r="A277" s="0" t="n">
        <f aca="false">IF(AND(B277=B276,C277=C276,D277=D276,AA277=AA276), A276,A276+1)</f>
        <v>112</v>
      </c>
      <c r="B277" s="61" t="n">
        <v>42858</v>
      </c>
      <c r="C277" s="1" t="s">
        <v>53</v>
      </c>
      <c r="D277" s="1"/>
      <c r="E277" s="1"/>
      <c r="F277" s="1" t="s">
        <v>410</v>
      </c>
      <c r="G277" s="1"/>
      <c r="H277" s="1"/>
      <c r="I277" s="1"/>
      <c r="J277" s="1"/>
      <c r="K277" s="1"/>
      <c r="L277" s="1"/>
      <c r="M277" s="1"/>
      <c r="N277" s="1"/>
      <c r="O277" s="1"/>
      <c r="P277" s="1"/>
      <c r="Q277" s="1"/>
      <c r="R277" s="1"/>
      <c r="S277" s="1"/>
      <c r="T277" s="1"/>
      <c r="U277" s="1" t="n">
        <v>2</v>
      </c>
      <c r="V277" s="1"/>
      <c r="W277" s="1"/>
      <c r="X277" s="14"/>
      <c r="Y277" s="1" t="s">
        <v>492</v>
      </c>
      <c r="Z277" s="1"/>
      <c r="AA277" s="1" t="s">
        <v>123</v>
      </c>
      <c r="AB277" s="1"/>
    </row>
    <row r="278" customFormat="false" ht="15" hidden="false" customHeight="false" outlineLevel="0" collapsed="false">
      <c r="A278" s="0" t="n">
        <f aca="false">IF(AND(B278=B277,C278=C277,D278=D277,AA278=AA277), A277,A277+1)</f>
        <v>113</v>
      </c>
      <c r="B278" s="68" t="n">
        <v>42858</v>
      </c>
      <c r="C278" s="0" t="s">
        <v>53</v>
      </c>
      <c r="F278" s="0" t="s">
        <v>102</v>
      </c>
      <c r="G278" s="0" t="n">
        <v>40</v>
      </c>
      <c r="H278" s="0" t="n">
        <v>40</v>
      </c>
      <c r="X278" s="4" t="n">
        <v>422471.8</v>
      </c>
      <c r="Y278" s="1" t="s">
        <v>514</v>
      </c>
      <c r="AA278" s="0" t="s">
        <v>124</v>
      </c>
    </row>
    <row r="279" customFormat="false" ht="15" hidden="true" customHeight="false" outlineLevel="0" collapsed="false">
      <c r="A279" s="0" t="n">
        <f aca="false">IF(AND(B279=B278,C279=C278,D279=D278,AA279=AA278), A278,A278+1)</f>
        <v>114</v>
      </c>
      <c r="B279" s="61" t="n">
        <v>42859</v>
      </c>
      <c r="C279" s="1" t="s">
        <v>62</v>
      </c>
      <c r="D279" s="1" t="s">
        <v>63</v>
      </c>
      <c r="E279" s="1"/>
      <c r="F279" s="1" t="s">
        <v>87</v>
      </c>
      <c r="G279" s="1" t="n">
        <v>21</v>
      </c>
      <c r="H279" s="1" t="n">
        <v>9</v>
      </c>
      <c r="I279" s="1" t="n">
        <v>12</v>
      </c>
      <c r="J279" s="1"/>
      <c r="K279" s="1"/>
      <c r="L279" s="1" t="n">
        <v>46</v>
      </c>
      <c r="M279" s="1"/>
      <c r="N279" s="1"/>
      <c r="O279" s="1"/>
      <c r="P279" s="1"/>
      <c r="Q279" s="1"/>
      <c r="R279" s="1"/>
      <c r="S279" s="1"/>
      <c r="T279" s="1"/>
      <c r="U279" s="1"/>
      <c r="V279" s="1"/>
      <c r="W279" s="1"/>
      <c r="X279" s="14" t="n">
        <v>187130.74</v>
      </c>
      <c r="Y279" s="1" t="s">
        <v>515</v>
      </c>
      <c r="Z279" s="1"/>
      <c r="AA279" s="1" t="s">
        <v>123</v>
      </c>
      <c r="AB279" s="1"/>
    </row>
    <row r="280" customFormat="false" ht="15" hidden="true" customHeight="false" outlineLevel="0" collapsed="false">
      <c r="A280" s="0" t="n">
        <f aca="false">IF(AND(B280=B279,C280=C279,D280=D279,AA280=AA279), A279,A279+1)</f>
        <v>114</v>
      </c>
      <c r="B280" s="61" t="n">
        <v>42859</v>
      </c>
      <c r="C280" s="1" t="s">
        <v>62</v>
      </c>
      <c r="D280" s="1" t="s">
        <v>63</v>
      </c>
      <c r="E280" s="1"/>
      <c r="F280" s="1" t="s">
        <v>97</v>
      </c>
      <c r="G280" s="1" t="n">
        <v>31</v>
      </c>
      <c r="H280" s="1" t="n">
        <v>13</v>
      </c>
      <c r="I280" s="1" t="n">
        <v>18</v>
      </c>
      <c r="J280" s="1"/>
      <c r="K280" s="1"/>
      <c r="L280" s="1" t="n">
        <v>31</v>
      </c>
      <c r="M280" s="1"/>
      <c r="N280" s="1"/>
      <c r="O280" s="1"/>
      <c r="P280" s="1" t="n">
        <v>13</v>
      </c>
      <c r="Q280" s="1" t="n">
        <v>18</v>
      </c>
      <c r="R280" s="1"/>
      <c r="S280" s="1"/>
      <c r="T280" s="1"/>
      <c r="U280" s="1"/>
      <c r="V280" s="1"/>
      <c r="W280" s="1"/>
      <c r="X280" s="14"/>
      <c r="Y280" s="1" t="s">
        <v>515</v>
      </c>
      <c r="Z280" s="1"/>
      <c r="AA280" s="1" t="s">
        <v>123</v>
      </c>
      <c r="AB280" s="1"/>
    </row>
    <row r="281" customFormat="false" ht="15" hidden="true" customHeight="false" outlineLevel="0" collapsed="false">
      <c r="A281" s="0" t="n">
        <f aca="false">IF(AND(B281=B280,C281=C280,D281=D280,AA281=AA280), A280,A280+1)</f>
        <v>114</v>
      </c>
      <c r="B281" s="61" t="n">
        <v>42859</v>
      </c>
      <c r="C281" s="1" t="s">
        <v>62</v>
      </c>
      <c r="D281" s="1" t="s">
        <v>63</v>
      </c>
      <c r="E281" s="1"/>
      <c r="F281" s="1" t="s">
        <v>98</v>
      </c>
      <c r="G281" s="1" t="n">
        <v>5</v>
      </c>
      <c r="H281" s="1" t="n">
        <v>1</v>
      </c>
      <c r="I281" s="1" t="n">
        <v>4</v>
      </c>
      <c r="J281" s="1"/>
      <c r="K281" s="1"/>
      <c r="L281" s="1" t="n">
        <v>15</v>
      </c>
      <c r="M281" s="1"/>
      <c r="N281" s="1"/>
      <c r="O281" s="1"/>
      <c r="P281" s="1" t="n">
        <v>2</v>
      </c>
      <c r="Q281" s="1" t="n">
        <v>13</v>
      </c>
      <c r="R281" s="1"/>
      <c r="S281" s="1"/>
      <c r="T281" s="1"/>
      <c r="U281" s="1"/>
      <c r="V281" s="1"/>
      <c r="W281" s="1"/>
      <c r="X281" s="14"/>
      <c r="Y281" s="1" t="s">
        <v>515</v>
      </c>
      <c r="Z281" s="1"/>
      <c r="AA281" s="1" t="s">
        <v>123</v>
      </c>
      <c r="AB281" s="1"/>
    </row>
    <row r="282" customFormat="false" ht="15" hidden="true" customHeight="false" outlineLevel="0" collapsed="false">
      <c r="A282" s="0" t="n">
        <f aca="false">IF(AND(B282=B281,C282=C281,D282=D281,AA282=AA281), A281,A281+1)</f>
        <v>114</v>
      </c>
      <c r="B282" s="61" t="n">
        <v>42859</v>
      </c>
      <c r="C282" s="1" t="s">
        <v>62</v>
      </c>
      <c r="D282" s="1" t="s">
        <v>63</v>
      </c>
      <c r="E282" s="1"/>
      <c r="F282" s="1" t="s">
        <v>99</v>
      </c>
      <c r="G282" s="1" t="n">
        <v>1</v>
      </c>
      <c r="H282" s="1" t="n">
        <v>1</v>
      </c>
      <c r="I282" s="1" t="n">
        <v>0</v>
      </c>
      <c r="J282" s="1"/>
      <c r="K282" s="1"/>
      <c r="L282" s="1" t="n">
        <v>3</v>
      </c>
      <c r="M282" s="1"/>
      <c r="N282" s="1"/>
      <c r="O282" s="1"/>
      <c r="P282" s="1" t="n">
        <v>3</v>
      </c>
      <c r="Q282" s="1" t="n">
        <v>0</v>
      </c>
      <c r="R282" s="1"/>
      <c r="S282" s="1"/>
      <c r="T282" s="1"/>
      <c r="U282" s="1"/>
      <c r="V282" s="1"/>
      <c r="W282" s="1"/>
      <c r="X282" s="14"/>
      <c r="Y282" s="1" t="s">
        <v>515</v>
      </c>
      <c r="Z282" s="1"/>
      <c r="AA282" s="1" t="s">
        <v>123</v>
      </c>
      <c r="AB282" s="1"/>
    </row>
    <row r="283" customFormat="false" ht="15" hidden="true" customHeight="false" outlineLevel="0" collapsed="false">
      <c r="A283" s="0" t="n">
        <f aca="false">IF(AND(B283=B282,C283=C282,D283=D282,AA283=AA282), A282,A282+1)</f>
        <v>114</v>
      </c>
      <c r="B283" s="61" t="n">
        <v>42859</v>
      </c>
      <c r="C283" s="1" t="s">
        <v>62</v>
      </c>
      <c r="D283" s="1" t="s">
        <v>63</v>
      </c>
      <c r="E283" s="1"/>
      <c r="F283" s="1" t="s">
        <v>115</v>
      </c>
      <c r="G283" s="1" t="n">
        <v>3</v>
      </c>
      <c r="H283" s="1" t="n">
        <v>1</v>
      </c>
      <c r="I283" s="1" t="n">
        <v>2</v>
      </c>
      <c r="J283" s="1"/>
      <c r="K283" s="1"/>
      <c r="L283" s="1" t="n">
        <v>9</v>
      </c>
      <c r="M283" s="1"/>
      <c r="N283" s="1"/>
      <c r="O283" s="1"/>
      <c r="P283" s="1" t="n">
        <v>4</v>
      </c>
      <c r="Q283" s="1" t="n">
        <v>5</v>
      </c>
      <c r="R283" s="1"/>
      <c r="S283" s="1"/>
      <c r="T283" s="1"/>
      <c r="U283" s="1"/>
      <c r="V283" s="1"/>
      <c r="W283" s="1"/>
      <c r="X283" s="14"/>
      <c r="Y283" s="1" t="s">
        <v>515</v>
      </c>
      <c r="Z283" s="1"/>
      <c r="AA283" s="1" t="s">
        <v>123</v>
      </c>
      <c r="AB283" s="1"/>
    </row>
    <row r="284" customFormat="false" ht="15" hidden="true" customHeight="false" outlineLevel="0" collapsed="false">
      <c r="A284" s="0" t="n">
        <f aca="false">IF(AND(B284=B283,C284=C283,D284=D283,AA284=AA283), A283,A283+1)</f>
        <v>114</v>
      </c>
      <c r="B284" s="61" t="n">
        <v>42859</v>
      </c>
      <c r="C284" s="1" t="s">
        <v>62</v>
      </c>
      <c r="D284" s="1" t="s">
        <v>63</v>
      </c>
      <c r="E284" s="1"/>
      <c r="F284" s="1" t="s">
        <v>410</v>
      </c>
      <c r="G284" s="1"/>
      <c r="H284" s="1"/>
      <c r="I284" s="1"/>
      <c r="J284" s="1"/>
      <c r="K284" s="1"/>
      <c r="L284" s="1"/>
      <c r="M284" s="1"/>
      <c r="N284" s="1"/>
      <c r="O284" s="1"/>
      <c r="P284" s="1"/>
      <c r="Q284" s="1"/>
      <c r="R284" s="1"/>
      <c r="S284" s="1"/>
      <c r="T284" s="1"/>
      <c r="U284" s="1" t="n">
        <v>2</v>
      </c>
      <c r="V284" s="1"/>
      <c r="W284" s="1"/>
      <c r="X284" s="14"/>
      <c r="Y284" s="1" t="s">
        <v>515</v>
      </c>
      <c r="Z284" s="1"/>
      <c r="AA284" s="1" t="s">
        <v>123</v>
      </c>
      <c r="AB284" s="1"/>
    </row>
    <row r="285" customFormat="false" ht="15" hidden="true" customHeight="false" outlineLevel="0" collapsed="false">
      <c r="A285" s="0" t="n">
        <f aca="false">IF(AND(B285=B284,C285=C284,D285=D284,AA285=AA284), A284,A284+1)</f>
        <v>115</v>
      </c>
      <c r="B285" s="61" t="n">
        <v>42859</v>
      </c>
      <c r="C285" s="1" t="s">
        <v>71</v>
      </c>
      <c r="D285" s="1" t="s">
        <v>70</v>
      </c>
      <c r="E285" s="1"/>
      <c r="F285" s="1" t="s">
        <v>97</v>
      </c>
      <c r="G285" s="1" t="n">
        <v>72</v>
      </c>
      <c r="H285" s="1" t="n">
        <v>36</v>
      </c>
      <c r="I285" s="1" t="n">
        <v>36</v>
      </c>
      <c r="J285" s="1"/>
      <c r="K285" s="1"/>
      <c r="L285" s="1" t="n">
        <v>25</v>
      </c>
      <c r="M285" s="1"/>
      <c r="N285" s="1"/>
      <c r="O285" s="1"/>
      <c r="P285" s="1"/>
      <c r="Q285" s="1"/>
      <c r="R285" s="1"/>
      <c r="S285" s="1"/>
      <c r="T285" s="1"/>
      <c r="U285" s="1"/>
      <c r="V285" s="1"/>
      <c r="W285" s="1"/>
      <c r="X285" s="14" t="n">
        <v>61526.77</v>
      </c>
      <c r="Y285" s="1" t="s">
        <v>516</v>
      </c>
      <c r="Z285" s="1"/>
      <c r="AA285" s="1" t="s">
        <v>123</v>
      </c>
      <c r="AB285" s="1"/>
    </row>
    <row r="286" customFormat="false" ht="15" hidden="true" customHeight="false" outlineLevel="0" collapsed="false">
      <c r="A286" s="0" t="n">
        <f aca="false">IF(AND(B286=B285,C286=C285,D286=D285,AA286=AA285), A285,A285+1)</f>
        <v>116</v>
      </c>
      <c r="B286" s="61" t="n">
        <v>42859</v>
      </c>
      <c r="C286" s="1" t="s">
        <v>68</v>
      </c>
      <c r="D286" s="1"/>
      <c r="E286" s="1"/>
      <c r="F286" s="1" t="s">
        <v>97</v>
      </c>
      <c r="G286" s="1" t="n">
        <v>77</v>
      </c>
      <c r="H286" s="1" t="n">
        <v>77</v>
      </c>
      <c r="I286" s="1"/>
      <c r="J286" s="1"/>
      <c r="K286" s="1"/>
      <c r="L286" s="1" t="n">
        <v>30</v>
      </c>
      <c r="M286" s="1"/>
      <c r="N286" s="1"/>
      <c r="O286" s="1"/>
      <c r="P286" s="1"/>
      <c r="Q286" s="1"/>
      <c r="R286" s="1"/>
      <c r="S286" s="1"/>
      <c r="T286" s="1"/>
      <c r="U286" s="1"/>
      <c r="V286" s="1"/>
      <c r="W286" s="1"/>
      <c r="X286" s="14" t="n">
        <v>57981.7</v>
      </c>
      <c r="Y286" s="1" t="s">
        <v>517</v>
      </c>
      <c r="Z286" s="1"/>
      <c r="AA286" s="1" t="s">
        <v>123</v>
      </c>
      <c r="AB286" s="1"/>
    </row>
    <row r="287" customFormat="false" ht="15" hidden="false" customHeight="false" outlineLevel="0" collapsed="false">
      <c r="A287" s="0" t="n">
        <f aca="false">IF(AND(B287=B286,C287=C286,D287=D286,AA287=AA286), A286,A286+1)</f>
        <v>117</v>
      </c>
      <c r="B287" s="68" t="n">
        <v>42863</v>
      </c>
      <c r="C287" s="0" t="s">
        <v>66</v>
      </c>
      <c r="F287" s="0" t="s">
        <v>102</v>
      </c>
      <c r="G287" s="0" t="n">
        <v>29</v>
      </c>
      <c r="H287" s="0" t="n">
        <v>29</v>
      </c>
      <c r="X287" s="4" t="n">
        <v>45320</v>
      </c>
      <c r="Y287" s="1" t="s">
        <v>518</v>
      </c>
      <c r="AA287" s="0" t="s">
        <v>124</v>
      </c>
    </row>
    <row r="288" customFormat="false" ht="15" hidden="true" customHeight="false" outlineLevel="0" collapsed="false">
      <c r="A288" s="0" t="n">
        <f aca="false">IF(AND(B288=B287,C288=C287,D288=D287,AA288=AA287), A287,A287+1)</f>
        <v>118</v>
      </c>
      <c r="B288" s="61" t="n">
        <v>42864</v>
      </c>
      <c r="C288" s="1" t="s">
        <v>60</v>
      </c>
      <c r="D288" s="1" t="s">
        <v>59</v>
      </c>
      <c r="E288" s="1"/>
      <c r="F288" s="1" t="s">
        <v>116</v>
      </c>
      <c r="G288" s="1" t="n">
        <v>5</v>
      </c>
      <c r="H288" s="1" t="n">
        <v>1</v>
      </c>
      <c r="I288" s="1" t="n">
        <v>4</v>
      </c>
      <c r="J288" s="1"/>
      <c r="K288" s="1"/>
      <c r="L288" s="1" t="n">
        <v>30</v>
      </c>
      <c r="M288" s="1"/>
      <c r="N288" s="1"/>
      <c r="O288" s="1"/>
      <c r="P288" s="1"/>
      <c r="Q288" s="1"/>
      <c r="R288" s="1"/>
      <c r="S288" s="1"/>
      <c r="T288" s="1"/>
      <c r="U288" s="1"/>
      <c r="V288" s="1"/>
      <c r="W288" s="1"/>
      <c r="X288" s="14" t="n">
        <v>165272.55</v>
      </c>
      <c r="Y288" s="1" t="s">
        <v>519</v>
      </c>
      <c r="Z288" s="1"/>
      <c r="AA288" s="1" t="s">
        <v>123</v>
      </c>
      <c r="AB288" s="1"/>
    </row>
    <row r="289" customFormat="false" ht="15" hidden="true" customHeight="false" outlineLevel="0" collapsed="false">
      <c r="A289" s="0" t="n">
        <f aca="false">IF(AND(B289=B288,C289=C288,D289=D288,AA289=AA288), A288,A288+1)</f>
        <v>118</v>
      </c>
      <c r="B289" s="61" t="n">
        <v>42864</v>
      </c>
      <c r="C289" s="1" t="s">
        <v>60</v>
      </c>
      <c r="D289" s="1" t="s">
        <v>59</v>
      </c>
      <c r="E289" s="1"/>
      <c r="F289" s="1" t="s">
        <v>88</v>
      </c>
      <c r="G289" s="1" t="n">
        <v>0</v>
      </c>
      <c r="H289" s="1" t="n">
        <v>0</v>
      </c>
      <c r="I289" s="1" t="n">
        <v>0</v>
      </c>
      <c r="J289" s="1"/>
      <c r="K289" s="1"/>
      <c r="L289" s="1" t="n">
        <v>0</v>
      </c>
      <c r="M289" s="1"/>
      <c r="N289" s="1"/>
      <c r="O289" s="1"/>
      <c r="P289" s="1"/>
      <c r="Q289" s="1"/>
      <c r="R289" s="1"/>
      <c r="S289" s="1"/>
      <c r="T289" s="1"/>
      <c r="U289" s="1"/>
      <c r="V289" s="1"/>
      <c r="W289" s="1"/>
      <c r="X289" s="14"/>
      <c r="Y289" s="1" t="s">
        <v>519</v>
      </c>
      <c r="Z289" s="1"/>
      <c r="AA289" s="1" t="s">
        <v>123</v>
      </c>
      <c r="AB289" s="1"/>
    </row>
    <row r="290" customFormat="false" ht="15" hidden="true" customHeight="false" outlineLevel="0" collapsed="false">
      <c r="A290" s="0" t="n">
        <f aca="false">IF(AND(B290=B289,C290=C289,D290=D289,AA290=AA289), A289,A289+1)</f>
        <v>118</v>
      </c>
      <c r="B290" s="61" t="n">
        <v>42864</v>
      </c>
      <c r="C290" s="1" t="s">
        <v>60</v>
      </c>
      <c r="D290" s="1" t="s">
        <v>59</v>
      </c>
      <c r="E290" s="1"/>
      <c r="F290" s="1" t="s">
        <v>97</v>
      </c>
      <c r="G290" s="1" t="n">
        <v>4</v>
      </c>
      <c r="H290" s="1" t="n">
        <v>4</v>
      </c>
      <c r="I290" s="1" t="n">
        <v>0</v>
      </c>
      <c r="J290" s="1"/>
      <c r="K290" s="1"/>
      <c r="L290" s="1" t="n">
        <v>12</v>
      </c>
      <c r="M290" s="1"/>
      <c r="N290" s="1"/>
      <c r="O290" s="1"/>
      <c r="P290" s="1"/>
      <c r="Q290" s="1"/>
      <c r="R290" s="1"/>
      <c r="S290" s="1"/>
      <c r="T290" s="1"/>
      <c r="U290" s="1"/>
      <c r="V290" s="1"/>
      <c r="W290" s="1"/>
      <c r="X290" s="14"/>
      <c r="Y290" s="1" t="s">
        <v>519</v>
      </c>
      <c r="Z290" s="1"/>
      <c r="AA290" s="1" t="s">
        <v>123</v>
      </c>
      <c r="AB290" s="1"/>
    </row>
    <row r="291" customFormat="false" ht="15" hidden="true" customHeight="false" outlineLevel="0" collapsed="false">
      <c r="A291" s="0" t="n">
        <f aca="false">IF(AND(B291=B290,C291=C290,D291=D290,AA291=AA290), A290,A290+1)</f>
        <v>118</v>
      </c>
      <c r="B291" s="61" t="n">
        <v>42864</v>
      </c>
      <c r="C291" s="1" t="s">
        <v>60</v>
      </c>
      <c r="D291" s="1" t="s">
        <v>59</v>
      </c>
      <c r="E291" s="1"/>
      <c r="F291" s="1" t="s">
        <v>98</v>
      </c>
      <c r="G291" s="1" t="n">
        <v>0</v>
      </c>
      <c r="H291" s="1" t="n">
        <v>0</v>
      </c>
      <c r="I291" s="1" t="n">
        <v>0</v>
      </c>
      <c r="J291" s="1"/>
      <c r="K291" s="1"/>
      <c r="L291" s="1" t="n">
        <v>0</v>
      </c>
      <c r="M291" s="1"/>
      <c r="N291" s="1"/>
      <c r="O291" s="1"/>
      <c r="P291" s="1"/>
      <c r="Q291" s="1"/>
      <c r="R291" s="1"/>
      <c r="S291" s="1"/>
      <c r="T291" s="1"/>
      <c r="U291" s="1"/>
      <c r="V291" s="1"/>
      <c r="W291" s="1"/>
      <c r="X291" s="14"/>
      <c r="Y291" s="1" t="s">
        <v>519</v>
      </c>
      <c r="Z291" s="1"/>
      <c r="AA291" s="1" t="s">
        <v>123</v>
      </c>
      <c r="AB291" s="1"/>
    </row>
    <row r="292" customFormat="false" ht="15" hidden="true" customHeight="false" outlineLevel="0" collapsed="false">
      <c r="A292" s="0" t="n">
        <f aca="false">IF(AND(B292=B291,C292=C291,D292=D291,AA292=AA291), A291,A291+1)</f>
        <v>118</v>
      </c>
      <c r="B292" s="61" t="n">
        <v>42864</v>
      </c>
      <c r="C292" s="1" t="s">
        <v>60</v>
      </c>
      <c r="D292" s="1" t="s">
        <v>59</v>
      </c>
      <c r="E292" s="1"/>
      <c r="F292" s="1" t="s">
        <v>108</v>
      </c>
      <c r="G292" s="1" t="n">
        <v>2</v>
      </c>
      <c r="H292" s="1" t="n">
        <v>0</v>
      </c>
      <c r="I292" s="1" t="n">
        <v>2</v>
      </c>
      <c r="J292" s="1"/>
      <c r="K292" s="1"/>
      <c r="L292" s="1" t="n">
        <v>5</v>
      </c>
      <c r="M292" s="1"/>
      <c r="N292" s="1"/>
      <c r="O292" s="1"/>
      <c r="P292" s="1"/>
      <c r="Q292" s="1"/>
      <c r="R292" s="1"/>
      <c r="S292" s="1"/>
      <c r="T292" s="1"/>
      <c r="U292" s="1"/>
      <c r="V292" s="1"/>
      <c r="W292" s="1"/>
      <c r="X292" s="14"/>
      <c r="Y292" s="1" t="s">
        <v>519</v>
      </c>
      <c r="Z292" s="1"/>
      <c r="AA292" s="1" t="s">
        <v>123</v>
      </c>
      <c r="AB292" s="1"/>
    </row>
    <row r="293" customFormat="false" ht="15" hidden="true" customHeight="false" outlineLevel="0" collapsed="false">
      <c r="A293" s="0" t="n">
        <f aca="false">IF(AND(B293=B292,C293=C292,D293=D292,AA293=AA292), A292,A292+1)</f>
        <v>118</v>
      </c>
      <c r="B293" s="61" t="n">
        <v>42864</v>
      </c>
      <c r="C293" s="1" t="s">
        <v>60</v>
      </c>
      <c r="D293" s="1" t="s">
        <v>59</v>
      </c>
      <c r="E293" s="1"/>
      <c r="F293" s="1" t="s">
        <v>248</v>
      </c>
      <c r="G293" s="1"/>
      <c r="H293" s="1"/>
      <c r="I293" s="1"/>
      <c r="J293" s="1"/>
      <c r="K293" s="1" t="n">
        <v>1</v>
      </c>
      <c r="L293" s="1"/>
      <c r="M293" s="1"/>
      <c r="N293" s="1"/>
      <c r="O293" s="1"/>
      <c r="P293" s="1"/>
      <c r="Q293" s="1"/>
      <c r="R293" s="1"/>
      <c r="S293" s="1"/>
      <c r="T293" s="1"/>
      <c r="U293" s="1"/>
      <c r="V293" s="1"/>
      <c r="W293" s="1"/>
      <c r="X293" s="14"/>
      <c r="Y293" s="1" t="s">
        <v>519</v>
      </c>
      <c r="Z293" s="1"/>
      <c r="AA293" s="1" t="s">
        <v>123</v>
      </c>
      <c r="AB293" s="1"/>
    </row>
    <row r="294" customFormat="false" ht="15" hidden="true" customHeight="false" outlineLevel="0" collapsed="false">
      <c r="A294" s="0" t="n">
        <f aca="false">IF(AND(B294=B293,C294=C293,D294=D293,AA294=AA293), A293,A293+1)</f>
        <v>118</v>
      </c>
      <c r="B294" s="61" t="n">
        <v>42864</v>
      </c>
      <c r="C294" s="1" t="s">
        <v>60</v>
      </c>
      <c r="D294" s="1" t="s">
        <v>59</v>
      </c>
      <c r="E294" s="1"/>
      <c r="F294" s="1" t="s">
        <v>410</v>
      </c>
      <c r="G294" s="1"/>
      <c r="H294" s="1"/>
      <c r="I294" s="1"/>
      <c r="J294" s="1"/>
      <c r="K294" s="1"/>
      <c r="L294" s="1"/>
      <c r="M294" s="1"/>
      <c r="N294" s="1"/>
      <c r="O294" s="1"/>
      <c r="P294" s="1"/>
      <c r="Q294" s="1"/>
      <c r="R294" s="1"/>
      <c r="S294" s="1"/>
      <c r="T294" s="1"/>
      <c r="U294" s="1" t="n">
        <v>1</v>
      </c>
      <c r="V294" s="1"/>
      <c r="W294" s="1"/>
      <c r="X294" s="14"/>
      <c r="Y294" s="1" t="s">
        <v>519</v>
      </c>
      <c r="Z294" s="1"/>
      <c r="AA294" s="1" t="s">
        <v>123</v>
      </c>
      <c r="AB294" s="1"/>
    </row>
    <row r="295" customFormat="false" ht="15" hidden="true" customHeight="false" outlineLevel="0" collapsed="false">
      <c r="A295" s="0" t="n">
        <f aca="false">IF(AND(B295=B294,C295=C294,D295=D294,AA295=AA294), A294,A294+1)</f>
        <v>119</v>
      </c>
      <c r="B295" s="61" t="n">
        <v>42865</v>
      </c>
      <c r="C295" s="1" t="s">
        <v>67</v>
      </c>
      <c r="D295" s="1"/>
      <c r="E295" s="1"/>
      <c r="F295" s="1" t="s">
        <v>97</v>
      </c>
      <c r="G295" s="1" t="n">
        <v>47</v>
      </c>
      <c r="H295" s="1" t="n">
        <v>47</v>
      </c>
      <c r="I295" s="1"/>
      <c r="J295" s="1"/>
      <c r="K295" s="1"/>
      <c r="L295" s="1" t="n">
        <v>29</v>
      </c>
      <c r="M295" s="1"/>
      <c r="N295" s="1"/>
      <c r="O295" s="1"/>
      <c r="P295" s="1"/>
      <c r="Q295" s="1"/>
      <c r="R295" s="1"/>
      <c r="S295" s="1"/>
      <c r="T295" s="1"/>
      <c r="U295" s="1"/>
      <c r="V295" s="1"/>
      <c r="W295" s="1"/>
      <c r="X295" s="14" t="n">
        <v>58102.92</v>
      </c>
      <c r="Y295" s="1" t="s">
        <v>520</v>
      </c>
      <c r="Z295" s="1"/>
      <c r="AA295" s="1" t="s">
        <v>123</v>
      </c>
      <c r="AB295" s="1"/>
    </row>
    <row r="296" customFormat="false" ht="15" hidden="true" customHeight="false" outlineLevel="0" collapsed="false">
      <c r="A296" s="0" t="n">
        <f aca="false">IF(AND(B296=B295,C296=C295,D296=D295,AA296=AA295), A295,A295+1)</f>
        <v>120</v>
      </c>
      <c r="B296" s="61" t="n">
        <v>42865</v>
      </c>
      <c r="C296" s="1" t="s">
        <v>66</v>
      </c>
      <c r="D296" s="1"/>
      <c r="E296" s="1"/>
      <c r="F296" s="1" t="s">
        <v>97</v>
      </c>
      <c r="G296" s="1" t="n">
        <v>21</v>
      </c>
      <c r="H296" s="1" t="n">
        <v>21</v>
      </c>
      <c r="I296" s="1"/>
      <c r="J296" s="1"/>
      <c r="K296" s="1"/>
      <c r="L296" s="1" t="n">
        <v>59</v>
      </c>
      <c r="M296" s="1"/>
      <c r="N296" s="1"/>
      <c r="O296" s="1"/>
      <c r="P296" s="1"/>
      <c r="Q296" s="1"/>
      <c r="R296" s="1"/>
      <c r="S296" s="1"/>
      <c r="T296" s="1"/>
      <c r="U296" s="1"/>
      <c r="V296" s="1"/>
      <c r="W296" s="1"/>
      <c r="X296" s="14" t="n">
        <v>62283.97</v>
      </c>
      <c r="Y296" s="1" t="s">
        <v>521</v>
      </c>
      <c r="Z296" s="1"/>
      <c r="AA296" s="1" t="s">
        <v>123</v>
      </c>
      <c r="AB296" s="1"/>
    </row>
    <row r="297" customFormat="false" ht="15" hidden="true" customHeight="false" outlineLevel="0" collapsed="false">
      <c r="A297" s="0" t="n">
        <f aca="false">IF(AND(B297=B296,C297=C296,D297=D296,AA297=AA296), A296,A296+1)</f>
        <v>120</v>
      </c>
      <c r="B297" s="61" t="n">
        <v>42865</v>
      </c>
      <c r="C297" s="1" t="s">
        <v>66</v>
      </c>
      <c r="D297" s="1"/>
      <c r="E297" s="1"/>
      <c r="F297" s="1" t="s">
        <v>410</v>
      </c>
      <c r="G297" s="1"/>
      <c r="H297" s="1"/>
      <c r="I297" s="1"/>
      <c r="J297" s="1"/>
      <c r="K297" s="1"/>
      <c r="L297" s="1"/>
      <c r="M297" s="1"/>
      <c r="N297" s="1"/>
      <c r="O297" s="1"/>
      <c r="P297" s="1"/>
      <c r="Q297" s="1"/>
      <c r="R297" s="1"/>
      <c r="S297" s="1"/>
      <c r="T297" s="1"/>
      <c r="U297" s="1" t="n">
        <v>1</v>
      </c>
      <c r="V297" s="1"/>
      <c r="W297" s="1"/>
      <c r="X297" s="14" t="n">
        <v>62283.97</v>
      </c>
      <c r="Y297" s="1" t="s">
        <v>521</v>
      </c>
      <c r="Z297" s="1"/>
      <c r="AA297" s="1" t="s">
        <v>123</v>
      </c>
      <c r="AB297" s="1"/>
    </row>
    <row r="298" customFormat="false" ht="15" hidden="true" customHeight="false" outlineLevel="0" collapsed="false">
      <c r="A298" s="0" t="n">
        <f aca="false">IF(AND(B298=B297,C298=C297,D298=D297,AA298=AA297), A297,A297+1)</f>
        <v>121</v>
      </c>
      <c r="B298" s="68" t="n">
        <v>42865</v>
      </c>
      <c r="C298" s="60" t="s">
        <v>63</v>
      </c>
      <c r="D298" s="60"/>
      <c r="E298" s="60"/>
      <c r="F298" s="60" t="s">
        <v>97</v>
      </c>
      <c r="G298" s="60" t="n">
        <f aca="false">SUM(H298:J298)</f>
        <v>47</v>
      </c>
      <c r="H298" s="60" t="n">
        <v>47</v>
      </c>
      <c r="I298" s="60"/>
      <c r="J298" s="60"/>
      <c r="K298" s="60" t="n">
        <v>1</v>
      </c>
      <c r="L298" s="60"/>
      <c r="M298" s="60" t="n">
        <v>1</v>
      </c>
      <c r="N298" s="60"/>
      <c r="O298" s="60"/>
      <c r="P298" s="60" t="n">
        <v>46</v>
      </c>
      <c r="Q298" s="60"/>
      <c r="R298" s="60"/>
      <c r="S298" s="60"/>
      <c r="T298" s="60"/>
      <c r="U298" s="60"/>
      <c r="V298" s="60"/>
      <c r="W298" s="60"/>
      <c r="X298" s="4" t="n">
        <v>106514.55</v>
      </c>
      <c r="Y298" s="60" t="s">
        <v>522</v>
      </c>
      <c r="Z298" s="60"/>
      <c r="AA298" s="60" t="s">
        <v>125</v>
      </c>
      <c r="AB298" s="60"/>
    </row>
    <row r="299" customFormat="false" ht="15" hidden="true" customHeight="false" outlineLevel="0" collapsed="false">
      <c r="A299" s="0" t="n">
        <f aca="false">IF(AND(B299=B298,C299=C298,D299=D298,AA299=AA298), A298,A298+1)</f>
        <v>121</v>
      </c>
      <c r="B299" s="68" t="n">
        <v>42865</v>
      </c>
      <c r="C299" s="60" t="s">
        <v>63</v>
      </c>
      <c r="D299" s="60"/>
      <c r="E299" s="60"/>
      <c r="F299" s="60" t="s">
        <v>88</v>
      </c>
      <c r="G299" s="60" t="n">
        <f aca="false">SUM(H299:J299)</f>
        <v>3</v>
      </c>
      <c r="H299" s="60" t="n">
        <v>3</v>
      </c>
      <c r="I299" s="60"/>
      <c r="J299" s="60"/>
      <c r="K299" s="60"/>
      <c r="L299" s="60"/>
      <c r="M299" s="60"/>
      <c r="N299" s="60"/>
      <c r="O299" s="60"/>
      <c r="P299" s="60"/>
      <c r="Q299" s="60"/>
      <c r="R299" s="60"/>
      <c r="S299" s="60"/>
      <c r="T299" s="60"/>
      <c r="U299" s="60"/>
      <c r="V299" s="60"/>
      <c r="W299" s="60"/>
      <c r="X299" s="4"/>
      <c r="Y299" s="60" t="s">
        <v>522</v>
      </c>
      <c r="Z299" s="60"/>
      <c r="AA299" s="60" t="s">
        <v>125</v>
      </c>
      <c r="AB299" s="60"/>
    </row>
    <row r="300" customFormat="false" ht="15" hidden="true" customHeight="false" outlineLevel="0" collapsed="false">
      <c r="A300" s="0" t="n">
        <f aca="false">IF(AND(B300=B299,C300=C299,D300=D299,AA300=AA299), A299,A299+1)</f>
        <v>121</v>
      </c>
      <c r="B300" s="68" t="n">
        <v>42865</v>
      </c>
      <c r="C300" s="60" t="s">
        <v>63</v>
      </c>
      <c r="D300" s="60"/>
      <c r="E300" s="60"/>
      <c r="F300" s="60" t="s">
        <v>98</v>
      </c>
      <c r="G300" s="60" t="n">
        <f aca="false">SUM(H300:J300)</f>
        <v>6</v>
      </c>
      <c r="H300" s="60" t="n">
        <v>6</v>
      </c>
      <c r="I300" s="60"/>
      <c r="J300" s="60"/>
      <c r="K300" s="60"/>
      <c r="L300" s="60"/>
      <c r="M300" s="60"/>
      <c r="N300" s="60"/>
      <c r="O300" s="60"/>
      <c r="P300" s="60"/>
      <c r="Q300" s="60"/>
      <c r="R300" s="60"/>
      <c r="S300" s="60"/>
      <c r="T300" s="60"/>
      <c r="U300" s="60"/>
      <c r="V300" s="60"/>
      <c r="W300" s="60"/>
      <c r="X300" s="4"/>
      <c r="Y300" s="60" t="s">
        <v>522</v>
      </c>
      <c r="Z300" s="60"/>
      <c r="AA300" s="60" t="s">
        <v>125</v>
      </c>
      <c r="AB300" s="60"/>
    </row>
    <row r="301" customFormat="false" ht="15" hidden="true" customHeight="false" outlineLevel="0" collapsed="false">
      <c r="A301" s="0" t="n">
        <f aca="false">IF(AND(B301=B300,C301=C300,D301=D300,AA301=AA300), A300,A300+1)</f>
        <v>121</v>
      </c>
      <c r="B301" s="68" t="n">
        <v>42865</v>
      </c>
      <c r="C301" s="60" t="s">
        <v>63</v>
      </c>
      <c r="D301" s="60"/>
      <c r="E301" s="60"/>
      <c r="F301" s="60" t="s">
        <v>106</v>
      </c>
      <c r="G301" s="60" t="n">
        <f aca="false">SUM(H301:J301)</f>
        <v>0</v>
      </c>
      <c r="H301" s="60"/>
      <c r="I301" s="60"/>
      <c r="J301" s="60"/>
      <c r="K301" s="60"/>
      <c r="L301" s="60"/>
      <c r="M301" s="60"/>
      <c r="N301" s="60"/>
      <c r="O301" s="60"/>
      <c r="P301" s="60"/>
      <c r="Q301" s="60"/>
      <c r="R301" s="60"/>
      <c r="S301" s="60"/>
      <c r="T301" s="60"/>
      <c r="U301" s="60" t="n">
        <v>1</v>
      </c>
      <c r="V301" s="60"/>
      <c r="W301" s="60"/>
      <c r="X301" s="4"/>
      <c r="Y301" s="60" t="s">
        <v>522</v>
      </c>
      <c r="Z301" s="60"/>
      <c r="AA301" s="60" t="s">
        <v>125</v>
      </c>
      <c r="AB301" s="60"/>
    </row>
    <row r="302" customFormat="false" ht="15" hidden="true" customHeight="false" outlineLevel="0" collapsed="false">
      <c r="A302" s="0" t="n">
        <f aca="false">IF(AND(B302=B301,C302=C301,D302=D301,AA302=AA301), A301,A301+1)</f>
        <v>122</v>
      </c>
      <c r="B302" s="68" t="n">
        <v>42865</v>
      </c>
      <c r="C302" s="60" t="s">
        <v>67</v>
      </c>
      <c r="D302" s="60"/>
      <c r="E302" s="60"/>
      <c r="F302" s="60" t="s">
        <v>96</v>
      </c>
      <c r="G302" s="60" t="n">
        <f aca="false">SUM(H302:J302)</f>
        <v>30</v>
      </c>
      <c r="H302" s="60" t="n">
        <v>30</v>
      </c>
      <c r="I302" s="60"/>
      <c r="J302" s="60"/>
      <c r="K302" s="60"/>
      <c r="L302" s="60"/>
      <c r="M302" s="60"/>
      <c r="N302" s="60"/>
      <c r="O302" s="60"/>
      <c r="P302" s="60" t="n">
        <v>29</v>
      </c>
      <c r="Q302" s="60"/>
      <c r="R302" s="60"/>
      <c r="S302" s="60"/>
      <c r="T302" s="60" t="n">
        <v>3</v>
      </c>
      <c r="U302" s="60" t="n">
        <v>1</v>
      </c>
      <c r="V302" s="60"/>
      <c r="W302" s="60"/>
      <c r="X302" s="4" t="n">
        <v>75780.91</v>
      </c>
      <c r="Y302" s="60" t="s">
        <v>523</v>
      </c>
      <c r="Z302" s="60"/>
      <c r="AA302" s="60" t="s">
        <v>125</v>
      </c>
      <c r="AB302" s="60"/>
    </row>
    <row r="303" customFormat="false" ht="15" hidden="true" customHeight="false" outlineLevel="0" collapsed="false">
      <c r="A303" s="0" t="n">
        <f aca="false">IF(AND(B303=B302,C303=C302,D303=D302,AA303=AA302), A302,A302+1)</f>
        <v>122</v>
      </c>
      <c r="B303" s="68" t="n">
        <v>42865</v>
      </c>
      <c r="C303" s="60" t="s">
        <v>67</v>
      </c>
      <c r="D303" s="60"/>
      <c r="E303" s="60"/>
      <c r="F303" s="60" t="s">
        <v>105</v>
      </c>
      <c r="G303" s="60" t="n">
        <f aca="false">SUM(H303:J303)</f>
        <v>0</v>
      </c>
      <c r="H303" s="60"/>
      <c r="I303" s="60"/>
      <c r="J303" s="60"/>
      <c r="K303" s="60"/>
      <c r="L303" s="60"/>
      <c r="M303" s="60"/>
      <c r="N303" s="60"/>
      <c r="O303" s="60"/>
      <c r="P303" s="60"/>
      <c r="Q303" s="60"/>
      <c r="R303" s="60"/>
      <c r="S303" s="60"/>
      <c r="T303" s="60"/>
      <c r="U303" s="60" t="n">
        <v>1</v>
      </c>
      <c r="V303" s="60"/>
      <c r="W303" s="60"/>
      <c r="X303" s="4"/>
      <c r="Y303" s="60" t="s">
        <v>523</v>
      </c>
      <c r="Z303" s="60"/>
      <c r="AA303" s="60" t="s">
        <v>125</v>
      </c>
      <c r="AB303" s="60"/>
    </row>
    <row r="304" customFormat="false" ht="15" hidden="false" customHeight="false" outlineLevel="0" collapsed="false">
      <c r="A304" s="0" t="n">
        <f aca="false">IF(AND(B304=B303,C304=C303,D304=D303,AA304=AA303), A303,A303+1)</f>
        <v>123</v>
      </c>
      <c r="B304" s="68" t="n">
        <v>42870</v>
      </c>
      <c r="C304" s="0" t="s">
        <v>66</v>
      </c>
      <c r="F304" s="0" t="s">
        <v>102</v>
      </c>
      <c r="G304" s="0" t="n">
        <v>24</v>
      </c>
      <c r="H304" s="0" t="n">
        <v>24</v>
      </c>
      <c r="X304" s="4" t="n">
        <v>45320</v>
      </c>
      <c r="Y304" s="0" t="s">
        <v>524</v>
      </c>
      <c r="AA304" s="0" t="s">
        <v>124</v>
      </c>
    </row>
    <row r="305" customFormat="false" ht="15" hidden="true" customHeight="false" outlineLevel="0" collapsed="false">
      <c r="A305" s="0" t="n">
        <f aca="false">IF(AND(B305=B304,C305=C304,D305=D304,AA305=AA304), A304,A304+1)</f>
        <v>124</v>
      </c>
      <c r="B305" s="61" t="n">
        <v>42871</v>
      </c>
      <c r="C305" s="1" t="s">
        <v>81</v>
      </c>
      <c r="D305" s="1" t="s">
        <v>54</v>
      </c>
      <c r="E305" s="1"/>
      <c r="F305" s="1" t="s">
        <v>87</v>
      </c>
      <c r="G305" s="1" t="n">
        <v>7</v>
      </c>
      <c r="H305" s="1" t="n">
        <v>0</v>
      </c>
      <c r="I305" s="1" t="n">
        <v>7</v>
      </c>
      <c r="J305" s="1"/>
      <c r="K305" s="1"/>
      <c r="L305" s="1" t="n">
        <v>22</v>
      </c>
      <c r="M305" s="1"/>
      <c r="N305" s="1"/>
      <c r="O305" s="1"/>
      <c r="P305" s="1"/>
      <c r="Q305" s="1"/>
      <c r="R305" s="1"/>
      <c r="S305" s="1"/>
      <c r="T305" s="1"/>
      <c r="U305" s="1"/>
      <c r="V305" s="1"/>
      <c r="W305" s="1"/>
      <c r="X305" s="14" t="n">
        <v>133703.5</v>
      </c>
      <c r="Y305" s="1" t="s">
        <v>525</v>
      </c>
      <c r="Z305" s="1"/>
      <c r="AA305" s="1" t="s">
        <v>123</v>
      </c>
      <c r="AB305" s="1"/>
    </row>
    <row r="306" customFormat="false" ht="15" hidden="true" customHeight="false" outlineLevel="0" collapsed="false">
      <c r="A306" s="0" t="n">
        <f aca="false">IF(AND(B306=B305,C306=C305,D306=D305,AA306=AA305), A305,A305+1)</f>
        <v>124</v>
      </c>
      <c r="B306" s="61" t="n">
        <v>42871</v>
      </c>
      <c r="C306" s="1" t="s">
        <v>81</v>
      </c>
      <c r="D306" s="1" t="s">
        <v>54</v>
      </c>
      <c r="E306" s="1"/>
      <c r="F306" s="1" t="s">
        <v>97</v>
      </c>
      <c r="G306" s="1" t="n">
        <v>4</v>
      </c>
      <c r="H306" s="1" t="n">
        <v>0</v>
      </c>
      <c r="I306" s="1" t="n">
        <v>4</v>
      </c>
      <c r="J306" s="1"/>
      <c r="K306" s="1"/>
      <c r="L306" s="1" t="n">
        <v>30</v>
      </c>
      <c r="M306" s="1"/>
      <c r="N306" s="1"/>
      <c r="O306" s="1"/>
      <c r="P306" s="1"/>
      <c r="Q306" s="1"/>
      <c r="R306" s="1"/>
      <c r="S306" s="1"/>
      <c r="T306" s="1"/>
      <c r="U306" s="1"/>
      <c r="V306" s="1"/>
      <c r="W306" s="1"/>
      <c r="X306" s="14"/>
      <c r="Y306" s="1" t="s">
        <v>525</v>
      </c>
      <c r="Z306" s="1"/>
      <c r="AA306" s="1" t="s">
        <v>123</v>
      </c>
      <c r="AB306" s="1"/>
    </row>
    <row r="307" customFormat="false" ht="15" hidden="true" customHeight="false" outlineLevel="0" collapsed="false">
      <c r="A307" s="0" t="n">
        <f aca="false">IF(AND(B307=B306,C307=C306,D307=D306,AA307=AA306), A306,A306+1)</f>
        <v>124</v>
      </c>
      <c r="B307" s="61" t="n">
        <v>42871</v>
      </c>
      <c r="C307" s="1" t="s">
        <v>81</v>
      </c>
      <c r="D307" s="1" t="s">
        <v>54</v>
      </c>
      <c r="E307" s="1"/>
      <c r="F307" s="1" t="s">
        <v>114</v>
      </c>
      <c r="G307" s="1" t="n">
        <v>6</v>
      </c>
      <c r="H307" s="1" t="n">
        <v>0</v>
      </c>
      <c r="I307" s="1" t="n">
        <v>6</v>
      </c>
      <c r="J307" s="1"/>
      <c r="K307" s="1"/>
      <c r="L307" s="1" t="n">
        <v>15</v>
      </c>
      <c r="M307" s="1"/>
      <c r="N307" s="1"/>
      <c r="O307" s="1"/>
      <c r="P307" s="1"/>
      <c r="Q307" s="1"/>
      <c r="R307" s="1"/>
      <c r="S307" s="1"/>
      <c r="T307" s="1"/>
      <c r="U307" s="1"/>
      <c r="V307" s="1"/>
      <c r="W307" s="1"/>
      <c r="X307" s="14"/>
      <c r="Y307" s="1" t="s">
        <v>525</v>
      </c>
      <c r="Z307" s="1"/>
      <c r="AA307" s="1" t="s">
        <v>123</v>
      </c>
      <c r="AB307" s="1"/>
    </row>
    <row r="308" customFormat="false" ht="15" hidden="true" customHeight="false" outlineLevel="0" collapsed="false">
      <c r="A308" s="0" t="n">
        <f aca="false">IF(AND(B308=B307,C308=C307,D308=D307,AA308=AA307), A307,A307+1)</f>
        <v>124</v>
      </c>
      <c r="B308" s="61" t="n">
        <v>42871</v>
      </c>
      <c r="C308" s="1" t="s">
        <v>81</v>
      </c>
      <c r="D308" s="1" t="s">
        <v>54</v>
      </c>
      <c r="E308" s="1"/>
      <c r="F308" s="1" t="s">
        <v>248</v>
      </c>
      <c r="G308" s="1"/>
      <c r="H308" s="1"/>
      <c r="I308" s="1"/>
      <c r="J308" s="1"/>
      <c r="K308" s="1" t="n">
        <v>1</v>
      </c>
      <c r="L308" s="1"/>
      <c r="M308" s="1"/>
      <c r="N308" s="1"/>
      <c r="O308" s="1"/>
      <c r="P308" s="1"/>
      <c r="Q308" s="1"/>
      <c r="R308" s="1"/>
      <c r="S308" s="1"/>
      <c r="T308" s="1"/>
      <c r="U308" s="1"/>
      <c r="V308" s="1"/>
      <c r="W308" s="1"/>
      <c r="X308" s="14"/>
      <c r="Y308" s="1" t="s">
        <v>525</v>
      </c>
      <c r="Z308" s="1"/>
      <c r="AA308" s="1" t="s">
        <v>123</v>
      </c>
      <c r="AB308" s="1"/>
    </row>
    <row r="309" customFormat="false" ht="15" hidden="true" customHeight="false" outlineLevel="0" collapsed="false">
      <c r="A309" s="0" t="n">
        <f aca="false">IF(AND(B309=B308,C309=C308,D309=D308,AA309=AA308), A308,A308+1)</f>
        <v>124</v>
      </c>
      <c r="B309" s="61" t="n">
        <v>42871</v>
      </c>
      <c r="C309" s="1" t="s">
        <v>81</v>
      </c>
      <c r="D309" s="1" t="s">
        <v>54</v>
      </c>
      <c r="E309" s="1"/>
      <c r="F309" s="1" t="s">
        <v>410</v>
      </c>
      <c r="G309" s="1"/>
      <c r="H309" s="1"/>
      <c r="I309" s="1"/>
      <c r="J309" s="1"/>
      <c r="K309" s="1"/>
      <c r="L309" s="1"/>
      <c r="M309" s="1"/>
      <c r="N309" s="1"/>
      <c r="O309" s="1"/>
      <c r="P309" s="1"/>
      <c r="Q309" s="1"/>
      <c r="R309" s="1"/>
      <c r="S309" s="1"/>
      <c r="T309" s="1"/>
      <c r="U309" s="1" t="n">
        <v>1</v>
      </c>
      <c r="V309" s="1"/>
      <c r="W309" s="1"/>
      <c r="X309" s="14"/>
      <c r="Y309" s="1" t="s">
        <v>525</v>
      </c>
      <c r="Z309" s="1"/>
      <c r="AA309" s="1" t="s">
        <v>123</v>
      </c>
      <c r="AB309" s="1"/>
    </row>
    <row r="310" customFormat="false" ht="15" hidden="true" customHeight="false" outlineLevel="0" collapsed="false">
      <c r="A310" s="0" t="n">
        <f aca="false">IF(AND(B310=B309,C310=C309,D310=D309,AA310=AA309), A309,A309+1)</f>
        <v>125</v>
      </c>
      <c r="B310" s="61" t="n">
        <v>42871</v>
      </c>
      <c r="C310" s="1" t="s">
        <v>67</v>
      </c>
      <c r="D310" s="1" t="s">
        <v>70</v>
      </c>
      <c r="E310" s="1" t="s">
        <v>74</v>
      </c>
      <c r="F310" s="1" t="s">
        <v>97</v>
      </c>
      <c r="G310" s="1" t="n">
        <v>86</v>
      </c>
      <c r="H310" s="1" t="n">
        <v>41</v>
      </c>
      <c r="I310" s="1" t="n">
        <v>27</v>
      </c>
      <c r="J310" s="1" t="n">
        <v>18</v>
      </c>
      <c r="K310" s="1"/>
      <c r="L310" s="1" t="n">
        <v>45</v>
      </c>
      <c r="M310" s="1"/>
      <c r="N310" s="1"/>
      <c r="O310" s="1"/>
      <c r="P310" s="1" t="n">
        <v>15</v>
      </c>
      <c r="Q310" s="1" t="n">
        <v>10</v>
      </c>
      <c r="R310" s="1" t="n">
        <v>15</v>
      </c>
      <c r="S310" s="1"/>
      <c r="T310" s="1"/>
      <c r="U310" s="1"/>
      <c r="V310" s="1"/>
      <c r="W310" s="1"/>
      <c r="X310" s="14" t="n">
        <v>67140.77</v>
      </c>
      <c r="Y310" s="1" t="s">
        <v>526</v>
      </c>
      <c r="Z310" s="1"/>
      <c r="AA310" s="1" t="s">
        <v>123</v>
      </c>
      <c r="AB310" s="1"/>
    </row>
    <row r="311" customFormat="false" ht="15" hidden="true" customHeight="false" outlineLevel="0" collapsed="false">
      <c r="A311" s="0" t="n">
        <f aca="false">IF(AND(B311=B310,C311=C310,D311=D310,AA311=AA310), A310,A310+1)</f>
        <v>125</v>
      </c>
      <c r="B311" s="61" t="n">
        <v>42871</v>
      </c>
      <c r="C311" s="1" t="s">
        <v>67</v>
      </c>
      <c r="D311" s="1" t="s">
        <v>70</v>
      </c>
      <c r="E311" s="1" t="s">
        <v>74</v>
      </c>
      <c r="F311" s="1" t="s">
        <v>410</v>
      </c>
      <c r="G311" s="1"/>
      <c r="H311" s="1"/>
      <c r="I311" s="1"/>
      <c r="J311" s="1"/>
      <c r="K311" s="1"/>
      <c r="L311" s="1"/>
      <c r="M311" s="1"/>
      <c r="N311" s="1"/>
      <c r="O311" s="1"/>
      <c r="P311" s="1"/>
      <c r="Q311" s="1"/>
      <c r="R311" s="1"/>
      <c r="S311" s="1"/>
      <c r="T311" s="1"/>
      <c r="U311" s="1" t="n">
        <v>1</v>
      </c>
      <c r="V311" s="1"/>
      <c r="W311" s="1"/>
      <c r="X311" s="14"/>
      <c r="Y311" s="1" t="s">
        <v>526</v>
      </c>
      <c r="Z311" s="1"/>
      <c r="AA311" s="1" t="s">
        <v>123</v>
      </c>
      <c r="AB311" s="1"/>
    </row>
    <row r="312" customFormat="false" ht="15" hidden="false" customHeight="false" outlineLevel="0" collapsed="false">
      <c r="A312" s="0" t="n">
        <f aca="false">IF(AND(B312=B311,C312=C311,D312=D311,AA312=AA311), A311,A311+1)</f>
        <v>126</v>
      </c>
      <c r="B312" s="68" t="n">
        <v>42871</v>
      </c>
      <c r="C312" s="0" t="s">
        <v>67</v>
      </c>
      <c r="D312" s="0" t="s">
        <v>69</v>
      </c>
      <c r="F312" s="0" t="s">
        <v>97</v>
      </c>
      <c r="G312" s="0" t="n">
        <v>133</v>
      </c>
      <c r="H312" s="0" t="n">
        <v>74</v>
      </c>
      <c r="I312" s="0" t="n">
        <v>59</v>
      </c>
      <c r="X312" s="4" t="n">
        <v>95069</v>
      </c>
      <c r="Y312" s="1" t="s">
        <v>527</v>
      </c>
      <c r="AA312" s="0" t="s">
        <v>124</v>
      </c>
    </row>
    <row r="313" customFormat="false" ht="15" hidden="false" customHeight="false" outlineLevel="0" collapsed="false">
      <c r="A313" s="0" t="n">
        <f aca="false">IF(AND(B313=B312,C313=C312,D313=D312,AA313=AA312), A312,A312+1)</f>
        <v>127</v>
      </c>
      <c r="B313" s="68" t="n">
        <v>42871</v>
      </c>
      <c r="C313" s="0" t="s">
        <v>49</v>
      </c>
      <c r="F313" s="0" t="s">
        <v>95</v>
      </c>
      <c r="G313" s="0" t="n">
        <v>10</v>
      </c>
      <c r="H313" s="0" t="n">
        <v>10</v>
      </c>
      <c r="U313" s="0" t="n">
        <v>1</v>
      </c>
      <c r="X313" s="4" t="n">
        <v>191032.38</v>
      </c>
      <c r="Y313" s="1" t="s">
        <v>528</v>
      </c>
      <c r="AA313" s="0" t="s">
        <v>124</v>
      </c>
    </row>
    <row r="314" customFormat="false" ht="15" hidden="true" customHeight="false" outlineLevel="0" collapsed="false">
      <c r="A314" s="0" t="n">
        <f aca="false">IF(AND(B314=B313,C314=C313,D314=D313,AA314=AA313), A313,A313+1)</f>
        <v>128</v>
      </c>
      <c r="B314" s="61" t="n">
        <v>42872</v>
      </c>
      <c r="C314" s="1" t="s">
        <v>48</v>
      </c>
      <c r="D314" s="1"/>
      <c r="E314" s="1"/>
      <c r="F314" s="1" t="s">
        <v>115</v>
      </c>
      <c r="G314" s="1" t="n">
        <v>3</v>
      </c>
      <c r="H314" s="1" t="n">
        <v>3</v>
      </c>
      <c r="I314" s="1"/>
      <c r="J314" s="1"/>
      <c r="K314" s="1"/>
      <c r="L314" s="1" t="n">
        <v>20</v>
      </c>
      <c r="M314" s="1"/>
      <c r="N314" s="1"/>
      <c r="O314" s="1"/>
      <c r="P314" s="1"/>
      <c r="Q314" s="1"/>
      <c r="R314" s="1"/>
      <c r="S314" s="1"/>
      <c r="T314" s="1"/>
      <c r="U314" s="1"/>
      <c r="V314" s="1"/>
      <c r="W314" s="1"/>
      <c r="X314" s="14" t="n">
        <v>175509.32</v>
      </c>
      <c r="Y314" s="1" t="s">
        <v>529</v>
      </c>
      <c r="Z314" s="1"/>
      <c r="AA314" s="1" t="s">
        <v>123</v>
      </c>
      <c r="AB314" s="1"/>
    </row>
    <row r="315" customFormat="false" ht="15" hidden="true" customHeight="false" outlineLevel="0" collapsed="false">
      <c r="A315" s="0" t="n">
        <f aca="false">IF(AND(B315=B314,C315=C314,D315=D314,AA315=AA314), A314,A314+1)</f>
        <v>128</v>
      </c>
      <c r="B315" s="61" t="n">
        <v>42872</v>
      </c>
      <c r="C315" s="1" t="s">
        <v>48</v>
      </c>
      <c r="D315" s="1"/>
      <c r="E315" s="1"/>
      <c r="F315" s="1" t="s">
        <v>97</v>
      </c>
      <c r="G315" s="1" t="n">
        <v>1</v>
      </c>
      <c r="H315" s="1" t="n">
        <v>1</v>
      </c>
      <c r="I315" s="1"/>
      <c r="J315" s="1"/>
      <c r="K315" s="1"/>
      <c r="L315" s="1" t="n">
        <v>12</v>
      </c>
      <c r="M315" s="1"/>
      <c r="N315" s="1"/>
      <c r="O315" s="1"/>
      <c r="P315" s="1"/>
      <c r="Q315" s="1"/>
      <c r="R315" s="1"/>
      <c r="S315" s="1"/>
      <c r="T315" s="1"/>
      <c r="U315" s="1"/>
      <c r="V315" s="1"/>
      <c r="W315" s="1"/>
      <c r="X315" s="14"/>
      <c r="Y315" s="1" t="s">
        <v>529</v>
      </c>
      <c r="Z315" s="1"/>
      <c r="AA315" s="1" t="s">
        <v>123</v>
      </c>
      <c r="AB315" s="1"/>
    </row>
    <row r="316" customFormat="false" ht="15" hidden="true" customHeight="false" outlineLevel="0" collapsed="false">
      <c r="A316" s="0" t="n">
        <f aca="false">IF(AND(B316=B315,C316=C315,D316=D315,AA316=AA315), A315,A315+1)</f>
        <v>129</v>
      </c>
      <c r="B316" s="61" t="n">
        <v>42872</v>
      </c>
      <c r="C316" s="1" t="s">
        <v>67</v>
      </c>
      <c r="D316" s="1"/>
      <c r="E316" s="1"/>
      <c r="F316" s="1" t="s">
        <v>96</v>
      </c>
      <c r="G316" s="1" t="n">
        <v>14</v>
      </c>
      <c r="H316" s="1" t="n">
        <v>14</v>
      </c>
      <c r="I316" s="1"/>
      <c r="J316" s="1"/>
      <c r="K316" s="1"/>
      <c r="L316" s="1" t="n">
        <v>23</v>
      </c>
      <c r="M316" s="1"/>
      <c r="N316" s="1"/>
      <c r="O316" s="1"/>
      <c r="P316" s="1"/>
      <c r="Q316" s="1"/>
      <c r="R316" s="1"/>
      <c r="S316" s="1"/>
      <c r="T316" s="1"/>
      <c r="U316" s="1"/>
      <c r="V316" s="1"/>
      <c r="W316" s="1"/>
      <c r="X316" s="14" t="n">
        <v>44024.08</v>
      </c>
      <c r="Y316" s="1" t="s">
        <v>530</v>
      </c>
      <c r="Z316" s="1"/>
      <c r="AA316" s="1" t="s">
        <v>123</v>
      </c>
      <c r="AB316" s="1"/>
    </row>
    <row r="317" customFormat="false" ht="15" hidden="true" customHeight="false" outlineLevel="0" collapsed="false">
      <c r="A317" s="0" t="n">
        <f aca="false">IF(AND(B317=B316,C317=C316,D317=D316,AA317=AA316), A316,A316+1)</f>
        <v>129</v>
      </c>
      <c r="B317" s="61" t="n">
        <v>42872</v>
      </c>
      <c r="C317" s="1" t="s">
        <v>67</v>
      </c>
      <c r="D317" s="1"/>
      <c r="E317" s="1"/>
      <c r="F317" s="1" t="s">
        <v>88</v>
      </c>
      <c r="G317" s="1" t="n">
        <v>2</v>
      </c>
      <c r="H317" s="1" t="n">
        <v>2</v>
      </c>
      <c r="I317" s="1"/>
      <c r="J317" s="1"/>
      <c r="K317" s="1"/>
      <c r="L317" s="1" t="n">
        <v>4</v>
      </c>
      <c r="M317" s="1"/>
      <c r="N317" s="1"/>
      <c r="O317" s="1"/>
      <c r="P317" s="1"/>
      <c r="Q317" s="1"/>
      <c r="R317" s="1"/>
      <c r="S317" s="1"/>
      <c r="T317" s="1"/>
      <c r="U317" s="1"/>
      <c r="V317" s="1"/>
      <c r="W317" s="1"/>
      <c r="X317" s="14"/>
      <c r="Y317" s="1" t="s">
        <v>530</v>
      </c>
      <c r="Z317" s="1"/>
      <c r="AA317" s="1" t="s">
        <v>123</v>
      </c>
      <c r="AB317" s="1"/>
    </row>
    <row r="318" customFormat="false" ht="15" hidden="false" customHeight="false" outlineLevel="0" collapsed="false">
      <c r="A318" s="0" t="n">
        <f aca="false">IF(AND(B318=B317,C318=C317,D318=D317,AA318=AA317), A317,A317+1)</f>
        <v>130</v>
      </c>
      <c r="B318" s="68" t="n">
        <v>42872</v>
      </c>
      <c r="C318" s="0" t="s">
        <v>70</v>
      </c>
      <c r="D318" s="0" t="s">
        <v>68</v>
      </c>
      <c r="F318" s="0" t="s">
        <v>97</v>
      </c>
      <c r="G318" s="0" t="n">
        <v>65</v>
      </c>
      <c r="H318" s="1" t="n">
        <v>40</v>
      </c>
      <c r="I318" s="0" t="n">
        <v>25</v>
      </c>
      <c r="X318" s="4" t="n">
        <v>175509.32</v>
      </c>
      <c r="Y318" s="1" t="s">
        <v>531</v>
      </c>
      <c r="AA318" s="0" t="s">
        <v>124</v>
      </c>
    </row>
    <row r="319" customFormat="false" ht="15" hidden="false" customHeight="false" outlineLevel="0" collapsed="false">
      <c r="A319" s="0" t="n">
        <f aca="false">IF(AND(B319=B318,C319=C318,D319=D318,AA319=AA318), A318,A318+1)</f>
        <v>131</v>
      </c>
      <c r="B319" s="68" t="n">
        <v>42872</v>
      </c>
      <c r="C319" s="0" t="s">
        <v>63</v>
      </c>
      <c r="F319" s="0" t="s">
        <v>115</v>
      </c>
      <c r="G319" s="0" t="n">
        <v>6</v>
      </c>
      <c r="H319" s="0" t="n">
        <v>6</v>
      </c>
      <c r="X319" s="4" t="n">
        <v>44024.08</v>
      </c>
      <c r="Y319" s="1" t="s">
        <v>532</v>
      </c>
      <c r="AA319" s="0" t="s">
        <v>124</v>
      </c>
    </row>
    <row r="320" customFormat="false" ht="15" hidden="false" customHeight="false" outlineLevel="0" collapsed="false">
      <c r="A320" s="0" t="n">
        <f aca="false">IF(AND(B320=B319,C320=C319,D320=D319,AA320=AA319), A319,A319+1)</f>
        <v>132</v>
      </c>
      <c r="B320" s="68" t="n">
        <v>42872</v>
      </c>
      <c r="C320" s="0" t="s">
        <v>53</v>
      </c>
      <c r="F320" s="0" t="s">
        <v>102</v>
      </c>
      <c r="G320" s="0" t="n">
        <v>15</v>
      </c>
      <c r="H320" s="0" t="n">
        <v>15</v>
      </c>
      <c r="X320" s="4" t="n">
        <v>61370.99</v>
      </c>
      <c r="Y320" s="1" t="s">
        <v>533</v>
      </c>
      <c r="AA320" s="0" t="s">
        <v>124</v>
      </c>
    </row>
    <row r="321" customFormat="false" ht="15" hidden="true" customHeight="false" outlineLevel="0" collapsed="false">
      <c r="A321" s="0" t="n">
        <f aca="false">IF(AND(B321=B320,C321=C320,D321=D320,AA321=AA320), A320,A320+1)</f>
        <v>133</v>
      </c>
      <c r="B321" s="61" t="n">
        <v>42873</v>
      </c>
      <c r="C321" s="1" t="s">
        <v>69</v>
      </c>
      <c r="D321" s="1"/>
      <c r="E321" s="1"/>
      <c r="F321" s="1" t="s">
        <v>87</v>
      </c>
      <c r="G321" s="1" t="n">
        <v>6</v>
      </c>
      <c r="H321" s="1" t="n">
        <v>6</v>
      </c>
      <c r="I321" s="1"/>
      <c r="J321" s="1"/>
      <c r="K321" s="1"/>
      <c r="L321" s="1" t="n">
        <v>22</v>
      </c>
      <c r="M321" s="1"/>
      <c r="N321" s="1"/>
      <c r="O321" s="1"/>
      <c r="P321" s="1"/>
      <c r="Q321" s="1"/>
      <c r="R321" s="1"/>
      <c r="S321" s="1"/>
      <c r="T321" s="1"/>
      <c r="U321" s="1"/>
      <c r="V321" s="1"/>
      <c r="W321" s="1"/>
      <c r="X321" s="14" t="n">
        <v>109511.73</v>
      </c>
      <c r="Y321" s="1" t="s">
        <v>534</v>
      </c>
      <c r="Z321" s="1"/>
      <c r="AA321" s="1" t="s">
        <v>123</v>
      </c>
      <c r="AB321" s="1"/>
    </row>
    <row r="322" customFormat="false" ht="15" hidden="true" customHeight="false" outlineLevel="0" collapsed="false">
      <c r="A322" s="0" t="n">
        <f aca="false">IF(AND(B322=B321,C322=C321,D322=D321,AA322=AA321), A321,A321+1)</f>
        <v>133</v>
      </c>
      <c r="B322" s="61" t="n">
        <v>42873</v>
      </c>
      <c r="C322" s="1" t="s">
        <v>69</v>
      </c>
      <c r="D322" s="1"/>
      <c r="E322" s="1"/>
      <c r="F322" s="1" t="s">
        <v>97</v>
      </c>
      <c r="G322" s="1" t="n">
        <v>37</v>
      </c>
      <c r="H322" s="1" t="n">
        <v>37</v>
      </c>
      <c r="I322" s="1"/>
      <c r="J322" s="1"/>
      <c r="K322" s="1"/>
      <c r="L322" s="1" t="n">
        <v>36</v>
      </c>
      <c r="M322" s="1"/>
      <c r="N322" s="1"/>
      <c r="O322" s="1"/>
      <c r="P322" s="1"/>
      <c r="Q322" s="1"/>
      <c r="R322" s="1"/>
      <c r="S322" s="1"/>
      <c r="T322" s="1"/>
      <c r="U322" s="1"/>
      <c r="V322" s="1"/>
      <c r="W322" s="1"/>
      <c r="X322" s="14"/>
      <c r="Y322" s="1" t="s">
        <v>534</v>
      </c>
      <c r="Z322" s="1"/>
      <c r="AA322" s="1" t="s">
        <v>123</v>
      </c>
      <c r="AB322" s="1"/>
    </row>
    <row r="323" customFormat="false" ht="15" hidden="true" customHeight="false" outlineLevel="0" collapsed="false">
      <c r="A323" s="0" t="n">
        <f aca="false">IF(AND(B323=B322,C323=C322,D323=D322,AA323=AA322), A322,A322+1)</f>
        <v>133</v>
      </c>
      <c r="B323" s="61" t="n">
        <v>42873</v>
      </c>
      <c r="C323" s="1" t="s">
        <v>69</v>
      </c>
      <c r="D323" s="1"/>
      <c r="E323" s="1"/>
      <c r="F323" s="1" t="s">
        <v>410</v>
      </c>
      <c r="G323" s="1"/>
      <c r="H323" s="1"/>
      <c r="I323" s="1"/>
      <c r="J323" s="1"/>
      <c r="K323" s="1"/>
      <c r="L323" s="1"/>
      <c r="M323" s="1"/>
      <c r="N323" s="1"/>
      <c r="O323" s="1"/>
      <c r="P323" s="1"/>
      <c r="Q323" s="1"/>
      <c r="R323" s="1"/>
      <c r="S323" s="1"/>
      <c r="T323" s="1"/>
      <c r="U323" s="1" t="n">
        <v>1</v>
      </c>
      <c r="V323" s="1"/>
      <c r="W323" s="1"/>
      <c r="X323" s="14"/>
      <c r="Y323" s="1" t="s">
        <v>534</v>
      </c>
      <c r="Z323" s="1"/>
      <c r="AA323" s="1" t="s">
        <v>123</v>
      </c>
      <c r="AB323" s="1"/>
    </row>
    <row r="324" customFormat="false" ht="15" hidden="true" customHeight="false" outlineLevel="0" collapsed="false">
      <c r="A324" s="0" t="n">
        <f aca="false">IF(AND(B324=B323,C324=C323,D324=D323,AA324=AA323), A323,A323+1)</f>
        <v>134</v>
      </c>
      <c r="B324" s="61" t="n">
        <v>42873</v>
      </c>
      <c r="C324" s="1" t="s">
        <v>67</v>
      </c>
      <c r="D324" s="1" t="s">
        <v>63</v>
      </c>
      <c r="E324" s="1"/>
      <c r="F324" s="1" t="s">
        <v>114</v>
      </c>
      <c r="G324" s="1" t="n">
        <v>15</v>
      </c>
      <c r="H324" s="1" t="n">
        <v>2</v>
      </c>
      <c r="I324" s="1" t="n">
        <v>13</v>
      </c>
      <c r="J324" s="1"/>
      <c r="K324" s="1"/>
      <c r="L324" s="1" t="n">
        <v>44</v>
      </c>
      <c r="M324" s="1"/>
      <c r="N324" s="1"/>
      <c r="O324" s="1"/>
      <c r="P324" s="1"/>
      <c r="Q324" s="1"/>
      <c r="R324" s="1"/>
      <c r="S324" s="1"/>
      <c r="T324" s="1"/>
      <c r="U324" s="1"/>
      <c r="V324" s="1"/>
      <c r="W324" s="1"/>
      <c r="X324" s="14" t="n">
        <v>195248.54</v>
      </c>
      <c r="Y324" s="1" t="s">
        <v>535</v>
      </c>
      <c r="Z324" s="1"/>
      <c r="AA324" s="1" t="s">
        <v>123</v>
      </c>
      <c r="AB324" s="1"/>
    </row>
    <row r="325" customFormat="false" ht="15" hidden="true" customHeight="false" outlineLevel="0" collapsed="false">
      <c r="A325" s="0" t="n">
        <f aca="false">IF(AND(B325=B324,C325=C324,D325=D324,AA325=AA324), A324,A324+1)</f>
        <v>134</v>
      </c>
      <c r="B325" s="61" t="n">
        <v>42873</v>
      </c>
      <c r="C325" s="1" t="s">
        <v>67</v>
      </c>
      <c r="D325" s="1" t="s">
        <v>63</v>
      </c>
      <c r="E325" s="1"/>
      <c r="F325" s="1" t="s">
        <v>87</v>
      </c>
      <c r="G325" s="1" t="n">
        <v>16</v>
      </c>
      <c r="H325" s="1" t="n">
        <v>8</v>
      </c>
      <c r="I325" s="1" t="n">
        <v>8</v>
      </c>
      <c r="J325" s="1"/>
      <c r="K325" s="1"/>
      <c r="L325" s="1" t="n">
        <v>36</v>
      </c>
      <c r="M325" s="1"/>
      <c r="N325" s="1"/>
      <c r="O325" s="1"/>
      <c r="P325" s="1" t="n">
        <v>18</v>
      </c>
      <c r="Q325" s="1" t="n">
        <v>18</v>
      </c>
      <c r="R325" s="1"/>
      <c r="S325" s="1"/>
      <c r="T325" s="1"/>
      <c r="U325" s="1"/>
      <c r="V325" s="1"/>
      <c r="W325" s="1"/>
      <c r="X325" s="14"/>
      <c r="Y325" s="1" t="s">
        <v>535</v>
      </c>
      <c r="Z325" s="1"/>
      <c r="AA325" s="1" t="s">
        <v>123</v>
      </c>
      <c r="AB325" s="1"/>
    </row>
    <row r="326" customFormat="false" ht="15" hidden="true" customHeight="false" outlineLevel="0" collapsed="false">
      <c r="A326" s="0" t="n">
        <f aca="false">IF(AND(B326=B325,C326=C325,D326=D325,AA326=AA325), A325,A325+1)</f>
        <v>134</v>
      </c>
      <c r="B326" s="61" t="n">
        <v>42873</v>
      </c>
      <c r="C326" s="1" t="s">
        <v>67</v>
      </c>
      <c r="D326" s="1" t="s">
        <v>63</v>
      </c>
      <c r="E326" s="1"/>
      <c r="F326" s="1" t="s">
        <v>97</v>
      </c>
      <c r="G326" s="1" t="n">
        <v>3</v>
      </c>
      <c r="H326" s="1" t="n">
        <v>3</v>
      </c>
      <c r="I326" s="1" t="n">
        <v>0</v>
      </c>
      <c r="J326" s="1"/>
      <c r="K326" s="1"/>
      <c r="L326" s="1" t="n">
        <v>7</v>
      </c>
      <c r="M326" s="1"/>
      <c r="N326" s="1"/>
      <c r="O326" s="1"/>
      <c r="P326" s="1"/>
      <c r="Q326" s="1"/>
      <c r="R326" s="1"/>
      <c r="S326" s="1"/>
      <c r="T326" s="1"/>
      <c r="U326" s="1"/>
      <c r="V326" s="1"/>
      <c r="W326" s="1"/>
      <c r="X326" s="14"/>
      <c r="Y326" s="1" t="s">
        <v>535</v>
      </c>
      <c r="Z326" s="1"/>
      <c r="AA326" s="1" t="s">
        <v>123</v>
      </c>
      <c r="AB326" s="1"/>
    </row>
    <row r="327" customFormat="false" ht="15" hidden="true" customHeight="false" outlineLevel="0" collapsed="false">
      <c r="A327" s="0" t="n">
        <f aca="false">IF(AND(B327=B326,C327=C326,D327=D326,AA327=AA326), A326,A326+1)</f>
        <v>134</v>
      </c>
      <c r="B327" s="61" t="n">
        <v>42873</v>
      </c>
      <c r="C327" s="1" t="s">
        <v>67</v>
      </c>
      <c r="D327" s="1" t="s">
        <v>63</v>
      </c>
      <c r="E327" s="1"/>
      <c r="F327" s="1" t="s">
        <v>410</v>
      </c>
      <c r="G327" s="1"/>
      <c r="H327" s="1"/>
      <c r="I327" s="1"/>
      <c r="J327" s="1"/>
      <c r="K327" s="1"/>
      <c r="L327" s="1"/>
      <c r="M327" s="1"/>
      <c r="N327" s="1"/>
      <c r="O327" s="1"/>
      <c r="P327" s="1"/>
      <c r="Q327" s="1"/>
      <c r="R327" s="1"/>
      <c r="S327" s="1"/>
      <c r="T327" s="1"/>
      <c r="U327" s="1" t="n">
        <v>4</v>
      </c>
      <c r="V327" s="1"/>
      <c r="W327" s="1"/>
      <c r="X327" s="14"/>
      <c r="Y327" s="1" t="s">
        <v>535</v>
      </c>
      <c r="Z327" s="1"/>
      <c r="AA327" s="1" t="s">
        <v>123</v>
      </c>
      <c r="AB327" s="1"/>
    </row>
    <row r="328" customFormat="false" ht="15" hidden="true" customHeight="false" outlineLevel="0" collapsed="false">
      <c r="A328" s="0" t="n">
        <f aca="false">IF(AND(B328=B327,C328=C327,D328=D327,AA328=AA327), A327,A327+1)</f>
        <v>135</v>
      </c>
      <c r="B328" s="68" t="n">
        <v>42873</v>
      </c>
      <c r="C328" s="60" t="s">
        <v>70</v>
      </c>
      <c r="D328" s="60"/>
      <c r="E328" s="60"/>
      <c r="F328" s="60" t="s">
        <v>97</v>
      </c>
      <c r="G328" s="60" t="n">
        <f aca="false">SUM(H328:J328)</f>
        <v>39</v>
      </c>
      <c r="H328" s="60" t="n">
        <v>39</v>
      </c>
      <c r="I328" s="60"/>
      <c r="J328" s="60"/>
      <c r="K328" s="60"/>
      <c r="L328" s="60"/>
      <c r="M328" s="60" t="n">
        <v>1</v>
      </c>
      <c r="N328" s="60"/>
      <c r="O328" s="60"/>
      <c r="P328" s="60" t="n">
        <v>23</v>
      </c>
      <c r="Q328" s="60"/>
      <c r="R328" s="60"/>
      <c r="S328" s="60"/>
      <c r="T328" s="60"/>
      <c r="U328" s="60"/>
      <c r="V328" s="60"/>
      <c r="W328" s="60"/>
      <c r="X328" s="4" t="n">
        <v>39451.36</v>
      </c>
      <c r="Y328" s="60" t="s">
        <v>536</v>
      </c>
      <c r="Z328" s="60"/>
      <c r="AA328" s="60" t="s">
        <v>125</v>
      </c>
      <c r="AB328" s="60"/>
    </row>
    <row r="329" customFormat="false" ht="15" hidden="true" customHeight="false" outlineLevel="0" collapsed="false">
      <c r="A329" s="0" t="n">
        <f aca="false">IF(AND(B329=B328,C329=C328,D329=D328,AA329=AA328), A328,A328+1)</f>
        <v>135</v>
      </c>
      <c r="B329" s="68" t="n">
        <v>42873</v>
      </c>
      <c r="C329" s="60" t="s">
        <v>70</v>
      </c>
      <c r="D329" s="60"/>
      <c r="E329" s="60"/>
      <c r="F329" s="60" t="s">
        <v>107</v>
      </c>
      <c r="G329" s="60" t="n">
        <f aca="false">SUM(H329:J329)</f>
        <v>0</v>
      </c>
      <c r="H329" s="60"/>
      <c r="I329" s="60"/>
      <c r="J329" s="60"/>
      <c r="K329" s="60"/>
      <c r="L329" s="60"/>
      <c r="M329" s="60"/>
      <c r="N329" s="60"/>
      <c r="O329" s="60"/>
      <c r="P329" s="60"/>
      <c r="Q329" s="60"/>
      <c r="R329" s="60"/>
      <c r="S329" s="60"/>
      <c r="T329" s="60"/>
      <c r="U329" s="60" t="n">
        <v>1</v>
      </c>
      <c r="V329" s="60"/>
      <c r="W329" s="60"/>
      <c r="X329" s="4"/>
      <c r="Y329" s="60" t="s">
        <v>536</v>
      </c>
      <c r="Z329" s="60"/>
      <c r="AA329" s="60" t="s">
        <v>125</v>
      </c>
      <c r="AB329" s="60"/>
    </row>
    <row r="330" customFormat="false" ht="15" hidden="false" customHeight="false" outlineLevel="0" collapsed="false">
      <c r="A330" s="0" t="n">
        <f aca="false">IF(AND(B330=B329,C330=C329,D330=D329,AA330=AA329), A329,A329+1)</f>
        <v>136</v>
      </c>
      <c r="B330" s="68" t="n">
        <v>42877</v>
      </c>
      <c r="C330" s="0" t="s">
        <v>66</v>
      </c>
      <c r="F330" s="0" t="s">
        <v>102</v>
      </c>
      <c r="G330" s="0" t="n">
        <v>22</v>
      </c>
      <c r="H330" s="0" t="n">
        <v>22</v>
      </c>
      <c r="X330" s="4" t="n">
        <v>58710</v>
      </c>
      <c r="Y330" s="0" t="s">
        <v>537</v>
      </c>
      <c r="AA330" s="0" t="s">
        <v>124</v>
      </c>
    </row>
    <row r="331" customFormat="false" ht="15" hidden="false" customHeight="false" outlineLevel="0" collapsed="false">
      <c r="A331" s="0" t="n">
        <f aca="false">IF(AND(B331=B330,C331=C330,D331=D330,AA331=AA330), A330,A330+1)</f>
        <v>137</v>
      </c>
      <c r="B331" s="68" t="n">
        <v>42879</v>
      </c>
      <c r="C331" s="0" t="s">
        <v>67</v>
      </c>
      <c r="F331" s="0" t="s">
        <v>96</v>
      </c>
      <c r="G331" s="0" t="n">
        <v>20</v>
      </c>
      <c r="H331" s="0" t="n">
        <v>20</v>
      </c>
      <c r="X331" s="4" t="n">
        <v>38502.02</v>
      </c>
      <c r="Y331" s="0" t="s">
        <v>538</v>
      </c>
      <c r="AA331" s="0" t="s">
        <v>124</v>
      </c>
    </row>
    <row r="332" customFormat="false" ht="15" hidden="true" customHeight="false" outlineLevel="0" collapsed="false">
      <c r="A332" s="0" t="n">
        <f aca="false">IF(AND(B332=B331,C332=C331,D332=D331,AA332=AA331), A331,A331+1)</f>
        <v>138</v>
      </c>
      <c r="B332" s="61" t="n">
        <v>42885</v>
      </c>
      <c r="C332" s="1" t="s">
        <v>49</v>
      </c>
      <c r="D332" s="1"/>
      <c r="E332" s="1"/>
      <c r="F332" s="1" t="s">
        <v>115</v>
      </c>
      <c r="G332" s="1" t="n">
        <v>13</v>
      </c>
      <c r="H332" s="1" t="n">
        <v>13</v>
      </c>
      <c r="I332" s="1"/>
      <c r="J332" s="1"/>
      <c r="K332" s="1"/>
      <c r="L332" s="1" t="n">
        <v>49</v>
      </c>
      <c r="M332" s="1"/>
      <c r="N332" s="1"/>
      <c r="O332" s="1"/>
      <c r="P332" s="1"/>
      <c r="Q332" s="1"/>
      <c r="R332" s="1"/>
      <c r="S332" s="1"/>
      <c r="T332" s="1"/>
      <c r="U332" s="1"/>
      <c r="V332" s="1"/>
      <c r="W332" s="1"/>
      <c r="X332" s="14" t="n">
        <v>354804.19</v>
      </c>
      <c r="Y332" s="1" t="s">
        <v>539</v>
      </c>
      <c r="Z332" s="1"/>
      <c r="AA332" s="1" t="s">
        <v>123</v>
      </c>
      <c r="AB332" s="1"/>
    </row>
    <row r="333" customFormat="false" ht="15" hidden="true" customHeight="false" outlineLevel="0" collapsed="false">
      <c r="A333" s="0" t="n">
        <f aca="false">IF(AND(B333=B332,C333=C332,D333=D332,AA333=AA332), A332,A332+1)</f>
        <v>138</v>
      </c>
      <c r="B333" s="61" t="n">
        <v>42885</v>
      </c>
      <c r="C333" s="1" t="s">
        <v>49</v>
      </c>
      <c r="D333" s="1"/>
      <c r="E333" s="1"/>
      <c r="F333" s="1" t="s">
        <v>87</v>
      </c>
      <c r="G333" s="1" t="n">
        <v>17</v>
      </c>
      <c r="H333" s="1" t="n">
        <v>17</v>
      </c>
      <c r="I333" s="1"/>
      <c r="J333" s="1"/>
      <c r="K333" s="1"/>
      <c r="L333" s="1" t="n">
        <v>56</v>
      </c>
      <c r="M333" s="1"/>
      <c r="N333" s="1"/>
      <c r="O333" s="1"/>
      <c r="P333" s="1"/>
      <c r="Q333" s="1"/>
      <c r="R333" s="1"/>
      <c r="S333" s="1"/>
      <c r="T333" s="1"/>
      <c r="U333" s="1"/>
      <c r="V333" s="1"/>
      <c r="W333" s="1"/>
      <c r="X333" s="14"/>
      <c r="Y333" s="1" t="s">
        <v>539</v>
      </c>
      <c r="Z333" s="1"/>
      <c r="AA333" s="1" t="s">
        <v>123</v>
      </c>
      <c r="AB333" s="1"/>
    </row>
    <row r="334" customFormat="false" ht="15" hidden="true" customHeight="false" outlineLevel="0" collapsed="false">
      <c r="A334" s="0" t="n">
        <f aca="false">IF(AND(B334=B333,C334=C333,D334=D333,AA334=AA333), A333,A333+1)</f>
        <v>138</v>
      </c>
      <c r="B334" s="61" t="n">
        <v>42885</v>
      </c>
      <c r="C334" s="1" t="s">
        <v>49</v>
      </c>
      <c r="D334" s="1"/>
      <c r="E334" s="1"/>
      <c r="F334" s="1" t="s">
        <v>248</v>
      </c>
      <c r="G334" s="1"/>
      <c r="H334" s="1"/>
      <c r="I334" s="1"/>
      <c r="J334" s="1"/>
      <c r="K334" s="1" t="n">
        <v>1</v>
      </c>
      <c r="L334" s="1"/>
      <c r="M334" s="1"/>
      <c r="N334" s="1"/>
      <c r="O334" s="1"/>
      <c r="P334" s="1"/>
      <c r="Q334" s="1"/>
      <c r="R334" s="1"/>
      <c r="S334" s="1"/>
      <c r="T334" s="1"/>
      <c r="U334" s="1"/>
      <c r="V334" s="1"/>
      <c r="W334" s="1"/>
      <c r="X334" s="14"/>
      <c r="Y334" s="1" t="s">
        <v>539</v>
      </c>
      <c r="Z334" s="1"/>
      <c r="AA334" s="1" t="s">
        <v>123</v>
      </c>
      <c r="AB334" s="1"/>
    </row>
    <row r="335" customFormat="false" ht="15" hidden="true" customHeight="false" outlineLevel="0" collapsed="false">
      <c r="A335" s="0" t="n">
        <f aca="false">IF(AND(B335=B334,C335=C334,D335=D334,AA335=AA334), A334,A334+1)</f>
        <v>138</v>
      </c>
      <c r="B335" s="61" t="n">
        <v>42885</v>
      </c>
      <c r="C335" s="1" t="s">
        <v>49</v>
      </c>
      <c r="D335" s="1"/>
      <c r="E335" s="1"/>
      <c r="F335" s="1" t="s">
        <v>410</v>
      </c>
      <c r="G335" s="1"/>
      <c r="H335" s="1"/>
      <c r="I335" s="1"/>
      <c r="J335" s="1"/>
      <c r="K335" s="1"/>
      <c r="L335" s="1"/>
      <c r="M335" s="1"/>
      <c r="N335" s="1"/>
      <c r="O335" s="1"/>
      <c r="P335" s="1"/>
      <c r="Q335" s="1"/>
      <c r="R335" s="1"/>
      <c r="S335" s="1"/>
      <c r="T335" s="1"/>
      <c r="U335" s="1" t="n">
        <v>2</v>
      </c>
      <c r="V335" s="1"/>
      <c r="W335" s="1"/>
      <c r="X335" s="14"/>
      <c r="Y335" s="1" t="s">
        <v>539</v>
      </c>
      <c r="Z335" s="1"/>
      <c r="AA335" s="1" t="s">
        <v>123</v>
      </c>
      <c r="AB335" s="1"/>
    </row>
    <row r="336" customFormat="false" ht="15" hidden="true" customHeight="false" outlineLevel="0" collapsed="false">
      <c r="A336" s="0" t="n">
        <f aca="false">IF(AND(B336=B335,C336=C335,D336=D335,AA336=AA335), A335,A335+1)</f>
        <v>139</v>
      </c>
      <c r="B336" s="61" t="n">
        <v>42886</v>
      </c>
      <c r="C336" s="1" t="s">
        <v>65</v>
      </c>
      <c r="D336" s="1"/>
      <c r="E336" s="1"/>
      <c r="F336" s="1" t="s">
        <v>87</v>
      </c>
      <c r="G336" s="1" t="n">
        <v>9</v>
      </c>
      <c r="H336" s="1" t="n">
        <v>9</v>
      </c>
      <c r="I336" s="1"/>
      <c r="J336" s="1"/>
      <c r="K336" s="1"/>
      <c r="L336" s="1" t="n">
        <v>37</v>
      </c>
      <c r="M336" s="1"/>
      <c r="N336" s="1"/>
      <c r="O336" s="1"/>
      <c r="P336" s="1"/>
      <c r="Q336" s="1"/>
      <c r="R336" s="1"/>
      <c r="S336" s="1"/>
      <c r="T336" s="1"/>
      <c r="U336" s="1"/>
      <c r="V336" s="1"/>
      <c r="W336" s="1"/>
      <c r="X336" s="14" t="n">
        <v>108953.63</v>
      </c>
      <c r="Y336" s="1" t="s">
        <v>540</v>
      </c>
      <c r="Z336" s="1"/>
      <c r="AA336" s="1" t="s">
        <v>123</v>
      </c>
      <c r="AB336" s="1"/>
    </row>
    <row r="337" customFormat="false" ht="15" hidden="true" customHeight="false" outlineLevel="0" collapsed="false">
      <c r="A337" s="0" t="n">
        <f aca="false">IF(AND(B337=B336,C337=C336,D337=D336,AA337=AA336), A336,A336+1)</f>
        <v>139</v>
      </c>
      <c r="B337" s="61" t="n">
        <v>42886</v>
      </c>
      <c r="C337" s="1" t="s">
        <v>65</v>
      </c>
      <c r="D337" s="1"/>
      <c r="E337" s="1"/>
      <c r="F337" s="1" t="s">
        <v>88</v>
      </c>
      <c r="G337" s="1" t="n">
        <v>0</v>
      </c>
      <c r="H337" s="1" t="n">
        <v>0</v>
      </c>
      <c r="I337" s="1"/>
      <c r="J337" s="1"/>
      <c r="K337" s="1"/>
      <c r="L337" s="1" t="n">
        <v>0</v>
      </c>
      <c r="M337" s="1"/>
      <c r="N337" s="1"/>
      <c r="O337" s="1"/>
      <c r="P337" s="1"/>
      <c r="Q337" s="1"/>
      <c r="R337" s="1"/>
      <c r="S337" s="1"/>
      <c r="T337" s="1"/>
      <c r="U337" s="1"/>
      <c r="V337" s="1"/>
      <c r="W337" s="1"/>
      <c r="X337" s="14"/>
      <c r="Y337" s="1" t="s">
        <v>540</v>
      </c>
      <c r="Z337" s="1"/>
      <c r="AA337" s="1" t="s">
        <v>123</v>
      </c>
      <c r="AB337" s="1"/>
    </row>
    <row r="338" customFormat="false" ht="15" hidden="true" customHeight="false" outlineLevel="0" collapsed="false">
      <c r="A338" s="0" t="n">
        <f aca="false">IF(AND(B338=B337,C338=C337,D338=D337,AA338=AA337), A337,A337+1)</f>
        <v>139</v>
      </c>
      <c r="B338" s="61" t="n">
        <v>42886</v>
      </c>
      <c r="C338" s="1" t="s">
        <v>65</v>
      </c>
      <c r="D338" s="1"/>
      <c r="E338" s="1"/>
      <c r="F338" s="1" t="s">
        <v>97</v>
      </c>
      <c r="G338" s="1" t="n">
        <v>11</v>
      </c>
      <c r="H338" s="1" t="n">
        <v>11</v>
      </c>
      <c r="I338" s="1"/>
      <c r="J338" s="1"/>
      <c r="K338" s="1"/>
      <c r="L338" s="1" t="n">
        <v>32</v>
      </c>
      <c r="M338" s="1"/>
      <c r="N338" s="1"/>
      <c r="O338" s="1"/>
      <c r="P338" s="1"/>
      <c r="Q338" s="1"/>
      <c r="R338" s="1"/>
      <c r="S338" s="1"/>
      <c r="T338" s="1"/>
      <c r="U338" s="1"/>
      <c r="V338" s="1"/>
      <c r="W338" s="1"/>
      <c r="X338" s="14"/>
      <c r="Y338" s="1" t="s">
        <v>540</v>
      </c>
      <c r="Z338" s="1"/>
      <c r="AA338" s="1" t="s">
        <v>123</v>
      </c>
      <c r="AB338" s="1"/>
    </row>
    <row r="339" customFormat="false" ht="15" hidden="true" customHeight="false" outlineLevel="0" collapsed="false">
      <c r="A339" s="0" t="n">
        <f aca="false">IF(AND(B339=B338,C339=C338,D339=D338,AA339=AA338), A338,A338+1)</f>
        <v>139</v>
      </c>
      <c r="B339" s="61" t="n">
        <v>42886</v>
      </c>
      <c r="C339" s="1" t="s">
        <v>65</v>
      </c>
      <c r="D339" s="1"/>
      <c r="E339" s="1"/>
      <c r="F339" s="1" t="s">
        <v>99</v>
      </c>
      <c r="G339" s="1" t="n">
        <v>1</v>
      </c>
      <c r="H339" s="1" t="n">
        <v>1</v>
      </c>
      <c r="I339" s="1"/>
      <c r="J339" s="1"/>
      <c r="K339" s="1"/>
      <c r="L339" s="1" t="n">
        <v>4</v>
      </c>
      <c r="M339" s="1"/>
      <c r="N339" s="1"/>
      <c r="O339" s="1"/>
      <c r="P339" s="1"/>
      <c r="Q339" s="1"/>
      <c r="R339" s="1"/>
      <c r="S339" s="1"/>
      <c r="T339" s="1"/>
      <c r="U339" s="1"/>
      <c r="V339" s="1"/>
      <c r="W339" s="1"/>
      <c r="X339" s="14"/>
      <c r="Y339" s="1" t="s">
        <v>540</v>
      </c>
      <c r="Z339" s="1"/>
      <c r="AA339" s="1" t="s">
        <v>123</v>
      </c>
      <c r="AB339" s="1"/>
    </row>
    <row r="340" customFormat="false" ht="15" hidden="true" customHeight="false" outlineLevel="0" collapsed="false">
      <c r="A340" s="0" t="n">
        <f aca="false">IF(AND(B340=B339,C340=C339,D340=D339,AA340=AA339), A339,A339+1)</f>
        <v>139</v>
      </c>
      <c r="B340" s="61" t="n">
        <v>42886</v>
      </c>
      <c r="C340" s="1" t="s">
        <v>65</v>
      </c>
      <c r="D340" s="1"/>
      <c r="E340" s="1"/>
      <c r="F340" s="1" t="s">
        <v>410</v>
      </c>
      <c r="G340" s="1"/>
      <c r="H340" s="1"/>
      <c r="I340" s="1"/>
      <c r="J340" s="1"/>
      <c r="K340" s="1"/>
      <c r="L340" s="1"/>
      <c r="M340" s="1"/>
      <c r="N340" s="1"/>
      <c r="O340" s="1"/>
      <c r="P340" s="1"/>
      <c r="Q340" s="1"/>
      <c r="R340" s="1"/>
      <c r="S340" s="1"/>
      <c r="T340" s="1"/>
      <c r="U340" s="1" t="n">
        <v>1</v>
      </c>
      <c r="V340" s="1"/>
      <c r="W340" s="1"/>
      <c r="X340" s="14"/>
      <c r="Y340" s="1" t="s">
        <v>540</v>
      </c>
      <c r="Z340" s="1"/>
      <c r="AA340" s="1" t="s">
        <v>123</v>
      </c>
      <c r="AB340" s="1"/>
    </row>
    <row r="341" customFormat="false" ht="15" hidden="true" customHeight="false" outlineLevel="0" collapsed="false">
      <c r="A341" s="0" t="n">
        <f aca="false">IF(AND(B341=B340,C341=C340,D341=D340,AA341=AA340), A340,A340+1)</f>
        <v>140</v>
      </c>
      <c r="B341" s="68" t="n">
        <v>42886</v>
      </c>
      <c r="C341" s="60" t="s">
        <v>67</v>
      </c>
      <c r="D341" s="60"/>
      <c r="E341" s="60"/>
      <c r="F341" s="60" t="s">
        <v>96</v>
      </c>
      <c r="G341" s="60" t="n">
        <f aca="false">SUM(H341:J341)</f>
        <v>25</v>
      </c>
      <c r="H341" s="60" t="n">
        <v>25</v>
      </c>
      <c r="I341" s="60"/>
      <c r="J341" s="60"/>
      <c r="K341" s="60" t="n">
        <v>1</v>
      </c>
      <c r="L341" s="60"/>
      <c r="M341" s="60" t="n">
        <v>1</v>
      </c>
      <c r="N341" s="60"/>
      <c r="O341" s="60"/>
      <c r="P341" s="60" t="n">
        <v>30</v>
      </c>
      <c r="Q341" s="60"/>
      <c r="R341" s="60"/>
      <c r="S341" s="60"/>
      <c r="T341" s="60" t="n">
        <v>1</v>
      </c>
      <c r="U341" s="60"/>
      <c r="V341" s="60"/>
      <c r="W341" s="60"/>
      <c r="X341" s="4" t="n">
        <v>65530.81</v>
      </c>
      <c r="Y341" s="60" t="s">
        <v>541</v>
      </c>
      <c r="Z341" s="60"/>
      <c r="AA341" s="60" t="s">
        <v>125</v>
      </c>
      <c r="AB341" s="60"/>
    </row>
    <row r="342" customFormat="false" ht="15" hidden="true" customHeight="false" outlineLevel="0" collapsed="false">
      <c r="A342" s="0" t="n">
        <f aca="false">IF(AND(B342=B341,C342=C341,D342=D341,AA342=AA341), A341,A341+1)</f>
        <v>140</v>
      </c>
      <c r="B342" s="68" t="n">
        <v>42886</v>
      </c>
      <c r="C342" s="60" t="s">
        <v>67</v>
      </c>
      <c r="D342" s="60"/>
      <c r="E342" s="60"/>
      <c r="F342" s="60" t="s">
        <v>88</v>
      </c>
      <c r="G342" s="60" t="n">
        <f aca="false">SUM(H342:J342)</f>
        <v>5</v>
      </c>
      <c r="H342" s="60" t="n">
        <v>5</v>
      </c>
      <c r="I342" s="60"/>
      <c r="J342" s="60"/>
      <c r="K342" s="60"/>
      <c r="L342" s="60"/>
      <c r="M342" s="60"/>
      <c r="N342" s="60"/>
      <c r="O342" s="60"/>
      <c r="P342" s="60"/>
      <c r="Q342" s="60"/>
      <c r="R342" s="60"/>
      <c r="S342" s="60"/>
      <c r="T342" s="60"/>
      <c r="U342" s="60"/>
      <c r="V342" s="60"/>
      <c r="W342" s="60"/>
      <c r="X342" s="4"/>
      <c r="Y342" s="60" t="s">
        <v>541</v>
      </c>
      <c r="Z342" s="60"/>
      <c r="AA342" s="60" t="s">
        <v>125</v>
      </c>
      <c r="AB342" s="60"/>
    </row>
    <row r="343" customFormat="false" ht="15" hidden="true" customHeight="false" outlineLevel="0" collapsed="false">
      <c r="A343" s="0" t="n">
        <f aca="false">IF(AND(B343=B342,C343=C342,D343=D342,AA343=AA342), A342,A342+1)</f>
        <v>140</v>
      </c>
      <c r="B343" s="68" t="n">
        <v>42886</v>
      </c>
      <c r="C343" s="60" t="s">
        <v>67</v>
      </c>
      <c r="D343" s="60"/>
      <c r="E343" s="60"/>
      <c r="F343" s="60" t="s">
        <v>92</v>
      </c>
      <c r="G343" s="60" t="n">
        <f aca="false">SUM(H343:J343)</f>
        <v>0</v>
      </c>
      <c r="H343" s="60"/>
      <c r="I343" s="60"/>
      <c r="J343" s="60"/>
      <c r="K343" s="60"/>
      <c r="L343" s="60"/>
      <c r="M343" s="60"/>
      <c r="N343" s="60"/>
      <c r="O343" s="60"/>
      <c r="P343" s="60"/>
      <c r="Q343" s="60"/>
      <c r="R343" s="60"/>
      <c r="S343" s="60"/>
      <c r="T343" s="60"/>
      <c r="U343" s="60" t="n">
        <v>1</v>
      </c>
      <c r="V343" s="60"/>
      <c r="W343" s="60"/>
      <c r="X343" s="4"/>
      <c r="Y343" s="60" t="s">
        <v>541</v>
      </c>
      <c r="Z343" s="60"/>
      <c r="AA343" s="60" t="s">
        <v>125</v>
      </c>
      <c r="AB343" s="60"/>
    </row>
    <row r="344" customFormat="false" ht="15" hidden="false" customHeight="false" outlineLevel="0" collapsed="false">
      <c r="A344" s="0" t="n">
        <f aca="false">IF(AND(B344=B343,C344=C343,D344=D343,AA344=AA343), A343,A343+1)</f>
        <v>141</v>
      </c>
      <c r="B344" s="68" t="n">
        <v>42886</v>
      </c>
      <c r="C344" s="0" t="s">
        <v>60</v>
      </c>
      <c r="F344" s="0" t="s">
        <v>102</v>
      </c>
      <c r="G344" s="0" t="n">
        <v>29</v>
      </c>
      <c r="H344" s="0" t="n">
        <v>29</v>
      </c>
      <c r="X344" s="4" t="n">
        <v>100940</v>
      </c>
      <c r="Y344" s="0" t="s">
        <v>542</v>
      </c>
      <c r="AA344" s="0" t="s">
        <v>124</v>
      </c>
    </row>
    <row r="345" customFormat="false" ht="15" hidden="true" customHeight="false" outlineLevel="0" collapsed="false">
      <c r="A345" s="0" t="n">
        <f aca="false">IF(AND(B345=B344,C345=C344,D345=D344,AA345=AA344), A344,A344+1)</f>
        <v>142</v>
      </c>
      <c r="B345" s="61" t="n">
        <v>42893</v>
      </c>
      <c r="C345" s="1" t="s">
        <v>50</v>
      </c>
      <c r="D345" s="1"/>
      <c r="E345" s="1"/>
      <c r="F345" s="1" t="s">
        <v>98</v>
      </c>
      <c r="G345" s="1" t="n">
        <v>17</v>
      </c>
      <c r="H345" s="1" t="n">
        <v>17</v>
      </c>
      <c r="I345" s="1"/>
      <c r="J345" s="1"/>
      <c r="K345" s="1"/>
      <c r="L345" s="1" t="n">
        <v>60</v>
      </c>
      <c r="M345" s="1"/>
      <c r="N345" s="1"/>
      <c r="O345" s="1"/>
      <c r="P345" s="1"/>
      <c r="Q345" s="1"/>
      <c r="R345" s="1"/>
      <c r="S345" s="1"/>
      <c r="T345" s="1"/>
      <c r="U345" s="1"/>
      <c r="V345" s="1"/>
      <c r="W345" s="1"/>
      <c r="X345" s="14" t="n">
        <v>666154.9</v>
      </c>
      <c r="Y345" s="1" t="s">
        <v>543</v>
      </c>
      <c r="Z345" s="1"/>
      <c r="AA345" s="1" t="s">
        <v>123</v>
      </c>
      <c r="AB345" s="1"/>
    </row>
    <row r="346" customFormat="false" ht="15" hidden="true" customHeight="false" outlineLevel="0" collapsed="false">
      <c r="A346" s="0" t="n">
        <f aca="false">IF(AND(B346=B345,C346=C345,D346=D345,AA346=AA345), A345,A345+1)</f>
        <v>142</v>
      </c>
      <c r="B346" s="61" t="n">
        <v>42893</v>
      </c>
      <c r="C346" s="1" t="s">
        <v>50</v>
      </c>
      <c r="D346" s="1"/>
      <c r="E346" s="1"/>
      <c r="F346" s="1" t="s">
        <v>87</v>
      </c>
      <c r="G346" s="1" t="n">
        <v>13</v>
      </c>
      <c r="H346" s="1" t="n">
        <v>13</v>
      </c>
      <c r="I346" s="1"/>
      <c r="J346" s="1"/>
      <c r="K346" s="1"/>
      <c r="L346" s="1" t="n">
        <v>31</v>
      </c>
      <c r="M346" s="1"/>
      <c r="N346" s="1"/>
      <c r="O346" s="1"/>
      <c r="P346" s="1"/>
      <c r="Q346" s="1"/>
      <c r="R346" s="1"/>
      <c r="S346" s="1"/>
      <c r="T346" s="1"/>
      <c r="U346" s="1"/>
      <c r="V346" s="1"/>
      <c r="W346" s="1"/>
      <c r="X346" s="14"/>
      <c r="Y346" s="1" t="s">
        <v>543</v>
      </c>
      <c r="Z346" s="1"/>
      <c r="AA346" s="1" t="s">
        <v>123</v>
      </c>
      <c r="AB346" s="1"/>
    </row>
    <row r="347" customFormat="false" ht="15" hidden="true" customHeight="false" outlineLevel="0" collapsed="false">
      <c r="A347" s="0" t="n">
        <f aca="false">IF(AND(B347=B346,C347=C346,D347=D346,AA347=AA346), A346,A346+1)</f>
        <v>142</v>
      </c>
      <c r="B347" s="61" t="n">
        <v>42893</v>
      </c>
      <c r="C347" s="1" t="s">
        <v>50</v>
      </c>
      <c r="D347" s="1"/>
      <c r="E347" s="1"/>
      <c r="F347" s="1" t="s">
        <v>88</v>
      </c>
      <c r="G347" s="1" t="n">
        <v>2</v>
      </c>
      <c r="H347" s="1" t="n">
        <v>2</v>
      </c>
      <c r="I347" s="1"/>
      <c r="J347" s="1"/>
      <c r="K347" s="1"/>
      <c r="L347" s="1" t="n">
        <v>7</v>
      </c>
      <c r="M347" s="1"/>
      <c r="N347" s="1"/>
      <c r="O347" s="1"/>
      <c r="P347" s="1"/>
      <c r="Q347" s="1"/>
      <c r="R347" s="1"/>
      <c r="S347" s="1"/>
      <c r="T347" s="1"/>
      <c r="U347" s="1"/>
      <c r="V347" s="1"/>
      <c r="W347" s="1"/>
      <c r="X347" s="14"/>
      <c r="Y347" s="1" t="s">
        <v>543</v>
      </c>
      <c r="Z347" s="1"/>
      <c r="AA347" s="1" t="s">
        <v>123</v>
      </c>
      <c r="AB347" s="1"/>
    </row>
    <row r="348" customFormat="false" ht="15" hidden="true" customHeight="false" outlineLevel="0" collapsed="false">
      <c r="A348" s="0" t="n">
        <f aca="false">IF(AND(B348=B347,C348=C347,D348=D347,AA348=AA347), A347,A347+1)</f>
        <v>142</v>
      </c>
      <c r="B348" s="61" t="n">
        <v>42893</v>
      </c>
      <c r="C348" s="1" t="s">
        <v>50</v>
      </c>
      <c r="D348" s="1"/>
      <c r="E348" s="1"/>
      <c r="F348" s="1" t="s">
        <v>89</v>
      </c>
      <c r="G348" s="1" t="n">
        <v>0</v>
      </c>
      <c r="H348" s="1" t="n">
        <v>0</v>
      </c>
      <c r="I348" s="1"/>
      <c r="J348" s="1"/>
      <c r="K348" s="1"/>
      <c r="L348" s="1" t="n">
        <v>0</v>
      </c>
      <c r="M348" s="1"/>
      <c r="N348" s="1"/>
      <c r="O348" s="1"/>
      <c r="P348" s="1"/>
      <c r="Q348" s="1"/>
      <c r="R348" s="1"/>
      <c r="S348" s="1"/>
      <c r="T348" s="1"/>
      <c r="U348" s="1"/>
      <c r="V348" s="1"/>
      <c r="W348" s="1"/>
      <c r="X348" s="14"/>
      <c r="Y348" s="1" t="s">
        <v>543</v>
      </c>
      <c r="Z348" s="1"/>
      <c r="AA348" s="1" t="s">
        <v>123</v>
      </c>
      <c r="AB348" s="1"/>
    </row>
    <row r="349" customFormat="false" ht="15" hidden="true" customHeight="false" outlineLevel="0" collapsed="false">
      <c r="A349" s="0" t="n">
        <f aca="false">IF(AND(B349=B348,C349=C348,D349=D348,AA349=AA348), A348,A348+1)</f>
        <v>142</v>
      </c>
      <c r="B349" s="61" t="n">
        <v>42893</v>
      </c>
      <c r="C349" s="1" t="s">
        <v>50</v>
      </c>
      <c r="D349" s="1"/>
      <c r="E349" s="1"/>
      <c r="F349" s="1" t="s">
        <v>97</v>
      </c>
      <c r="G349" s="1" t="n">
        <v>14</v>
      </c>
      <c r="H349" s="1" t="n">
        <v>14</v>
      </c>
      <c r="I349" s="1"/>
      <c r="J349" s="1"/>
      <c r="K349" s="1"/>
      <c r="L349" s="1" t="n">
        <v>40</v>
      </c>
      <c r="M349" s="1"/>
      <c r="N349" s="1"/>
      <c r="O349" s="1"/>
      <c r="P349" s="1"/>
      <c r="Q349" s="1"/>
      <c r="R349" s="1"/>
      <c r="S349" s="1"/>
      <c r="T349" s="1"/>
      <c r="U349" s="1"/>
      <c r="V349" s="1"/>
      <c r="W349" s="1"/>
      <c r="X349" s="14"/>
      <c r="Y349" s="1" t="s">
        <v>543</v>
      </c>
      <c r="Z349" s="1"/>
      <c r="AA349" s="1" t="s">
        <v>123</v>
      </c>
      <c r="AB349" s="1"/>
    </row>
    <row r="350" customFormat="false" ht="15" hidden="true" customHeight="false" outlineLevel="0" collapsed="false">
      <c r="A350" s="0" t="n">
        <f aca="false">IF(AND(B350=B349,C350=C349,D350=D349,AA350=AA349), A349,A349+1)</f>
        <v>142</v>
      </c>
      <c r="B350" s="61" t="n">
        <v>42893</v>
      </c>
      <c r="C350" s="1" t="s">
        <v>50</v>
      </c>
      <c r="D350" s="1"/>
      <c r="E350" s="1"/>
      <c r="F350" s="1" t="s">
        <v>99</v>
      </c>
      <c r="G350" s="1" t="n">
        <v>12</v>
      </c>
      <c r="H350" s="1" t="n">
        <v>12</v>
      </c>
      <c r="I350" s="1"/>
      <c r="J350" s="1"/>
      <c r="K350" s="1"/>
      <c r="L350" s="1" t="n">
        <v>24</v>
      </c>
      <c r="M350" s="1"/>
      <c r="N350" s="1"/>
      <c r="O350" s="1"/>
      <c r="P350" s="1"/>
      <c r="Q350" s="1"/>
      <c r="R350" s="1"/>
      <c r="S350" s="1"/>
      <c r="T350" s="1"/>
      <c r="U350" s="1"/>
      <c r="V350" s="1"/>
      <c r="W350" s="1"/>
      <c r="X350" s="14"/>
      <c r="Y350" s="1" t="s">
        <v>543</v>
      </c>
      <c r="Z350" s="1"/>
      <c r="AA350" s="1" t="s">
        <v>123</v>
      </c>
      <c r="AB350" s="1"/>
    </row>
    <row r="351" customFormat="false" ht="15" hidden="true" customHeight="false" outlineLevel="0" collapsed="false">
      <c r="A351" s="0" t="n">
        <f aca="false">IF(AND(B351=B350,C351=C350,D351=D350,AA351=AA350), A350,A350+1)</f>
        <v>142</v>
      </c>
      <c r="B351" s="61" t="n">
        <v>42893</v>
      </c>
      <c r="C351" s="1" t="s">
        <v>50</v>
      </c>
      <c r="D351" s="1"/>
      <c r="E351" s="1"/>
      <c r="F351" s="1" t="s">
        <v>102</v>
      </c>
      <c r="G351" s="1" t="n">
        <v>5</v>
      </c>
      <c r="H351" s="1" t="n">
        <v>5</v>
      </c>
      <c r="I351" s="1"/>
      <c r="J351" s="1"/>
      <c r="K351" s="1"/>
      <c r="L351" s="1" t="n">
        <v>14</v>
      </c>
      <c r="M351" s="1"/>
      <c r="N351" s="1"/>
      <c r="O351" s="1"/>
      <c r="P351" s="1"/>
      <c r="Q351" s="1"/>
      <c r="R351" s="1"/>
      <c r="S351" s="1"/>
      <c r="T351" s="1"/>
      <c r="U351" s="1"/>
      <c r="V351" s="1"/>
      <c r="W351" s="1"/>
      <c r="X351" s="14"/>
      <c r="Y351" s="1" t="s">
        <v>543</v>
      </c>
      <c r="Z351" s="1"/>
      <c r="AA351" s="1" t="s">
        <v>123</v>
      </c>
      <c r="AB351" s="1"/>
    </row>
    <row r="352" customFormat="false" ht="15" hidden="true" customHeight="false" outlineLevel="0" collapsed="false">
      <c r="A352" s="0" t="n">
        <f aca="false">IF(AND(B352=B351,C352=C351,D352=D351,AA352=AA351), A351,A351+1)</f>
        <v>142</v>
      </c>
      <c r="B352" s="61" t="n">
        <v>42893</v>
      </c>
      <c r="C352" s="1" t="s">
        <v>50</v>
      </c>
      <c r="D352" s="1"/>
      <c r="E352" s="1"/>
      <c r="F352" s="1" t="s">
        <v>109</v>
      </c>
      <c r="G352" s="1" t="n">
        <v>1</v>
      </c>
      <c r="H352" s="1" t="n">
        <v>1</v>
      </c>
      <c r="I352" s="1"/>
      <c r="J352" s="1"/>
      <c r="K352" s="1"/>
      <c r="L352" s="1" t="n">
        <v>3</v>
      </c>
      <c r="M352" s="1"/>
      <c r="N352" s="1"/>
      <c r="O352" s="1"/>
      <c r="P352" s="1"/>
      <c r="Q352" s="1"/>
      <c r="R352" s="1"/>
      <c r="S352" s="1"/>
      <c r="T352" s="1"/>
      <c r="U352" s="1"/>
      <c r="V352" s="1"/>
      <c r="W352" s="1"/>
      <c r="X352" s="14"/>
      <c r="Y352" s="1" t="s">
        <v>543</v>
      </c>
      <c r="Z352" s="1"/>
      <c r="AA352" s="1" t="s">
        <v>123</v>
      </c>
      <c r="AB352" s="1"/>
    </row>
    <row r="353" customFormat="false" ht="15" hidden="true" customHeight="false" outlineLevel="0" collapsed="false">
      <c r="A353" s="0" t="n">
        <f aca="false">IF(AND(B353=B352,C353=C352,D353=D352,AA353=AA352), A352,A352+1)</f>
        <v>142</v>
      </c>
      <c r="B353" s="61" t="n">
        <v>42893</v>
      </c>
      <c r="C353" s="1" t="s">
        <v>50</v>
      </c>
      <c r="D353" s="1"/>
      <c r="E353" s="1"/>
      <c r="F353" s="1" t="s">
        <v>113</v>
      </c>
      <c r="G353" s="1" t="n">
        <v>1</v>
      </c>
      <c r="H353" s="1" t="n">
        <v>1</v>
      </c>
      <c r="I353" s="1"/>
      <c r="J353" s="1"/>
      <c r="K353" s="1"/>
      <c r="L353" s="1" t="n">
        <v>2</v>
      </c>
      <c r="M353" s="1"/>
      <c r="N353" s="1"/>
      <c r="O353" s="1"/>
      <c r="P353" s="1"/>
      <c r="Q353" s="1"/>
      <c r="R353" s="1"/>
      <c r="S353" s="1"/>
      <c r="T353" s="1"/>
      <c r="U353" s="1"/>
      <c r="V353" s="1"/>
      <c r="W353" s="1"/>
      <c r="X353" s="14"/>
      <c r="Y353" s="1" t="s">
        <v>543</v>
      </c>
      <c r="Z353" s="1"/>
      <c r="AA353" s="1" t="s">
        <v>123</v>
      </c>
      <c r="AB353" s="1"/>
    </row>
    <row r="354" customFormat="false" ht="15" hidden="true" customHeight="false" outlineLevel="0" collapsed="false">
      <c r="A354" s="0" t="n">
        <f aca="false">IF(AND(B354=B353,C354=C353,D354=D353,AA354=AA353), A353,A353+1)</f>
        <v>142</v>
      </c>
      <c r="B354" s="61" t="n">
        <v>42893</v>
      </c>
      <c r="C354" s="1" t="s">
        <v>50</v>
      </c>
      <c r="D354" s="1"/>
      <c r="E354" s="1"/>
      <c r="F354" s="1" t="s">
        <v>115</v>
      </c>
      <c r="G354" s="1" t="n">
        <v>1</v>
      </c>
      <c r="H354" s="1" t="n">
        <v>1</v>
      </c>
      <c r="I354" s="1"/>
      <c r="J354" s="1"/>
      <c r="K354" s="1"/>
      <c r="L354" s="1" t="n">
        <v>5</v>
      </c>
      <c r="M354" s="1"/>
      <c r="N354" s="1"/>
      <c r="O354" s="1"/>
      <c r="P354" s="1"/>
      <c r="Q354" s="1"/>
      <c r="R354" s="1"/>
      <c r="S354" s="1"/>
      <c r="T354" s="1"/>
      <c r="U354" s="1"/>
      <c r="V354" s="1"/>
      <c r="W354" s="1"/>
      <c r="X354" s="14"/>
      <c r="Y354" s="1" t="s">
        <v>543</v>
      </c>
      <c r="Z354" s="1"/>
      <c r="AA354" s="1" t="s">
        <v>123</v>
      </c>
      <c r="AB354" s="1"/>
    </row>
    <row r="355" customFormat="false" ht="15" hidden="true" customHeight="false" outlineLevel="0" collapsed="false">
      <c r="A355" s="0" t="n">
        <f aca="false">IF(AND(B355=B354,C355=C354,D355=D354,AA355=AA354), A354,A354+1)</f>
        <v>142</v>
      </c>
      <c r="B355" s="61" t="n">
        <v>42893</v>
      </c>
      <c r="C355" s="1" t="s">
        <v>50</v>
      </c>
      <c r="D355" s="1"/>
      <c r="E355" s="1"/>
      <c r="F355" s="1" t="s">
        <v>248</v>
      </c>
      <c r="G355" s="1"/>
      <c r="H355" s="1"/>
      <c r="I355" s="1"/>
      <c r="J355" s="1"/>
      <c r="K355" s="1" t="n">
        <v>1</v>
      </c>
      <c r="L355" s="1"/>
      <c r="M355" s="1"/>
      <c r="N355" s="1"/>
      <c r="O355" s="1"/>
      <c r="P355" s="1"/>
      <c r="Q355" s="1"/>
      <c r="R355" s="1"/>
      <c r="S355" s="1"/>
      <c r="T355" s="1"/>
      <c r="U355" s="1"/>
      <c r="V355" s="1"/>
      <c r="W355" s="1"/>
      <c r="X355" s="14"/>
      <c r="Y355" s="1" t="s">
        <v>543</v>
      </c>
      <c r="Z355" s="1"/>
      <c r="AA355" s="1" t="s">
        <v>123</v>
      </c>
      <c r="AB355" s="1"/>
    </row>
    <row r="356" customFormat="false" ht="15" hidden="true" customHeight="false" outlineLevel="0" collapsed="false">
      <c r="A356" s="0" t="n">
        <f aca="false">IF(AND(B356=B355,C356=C355,D356=D355,AA356=AA355), A355,A355+1)</f>
        <v>142</v>
      </c>
      <c r="B356" s="61" t="n">
        <v>42893</v>
      </c>
      <c r="C356" s="1" t="s">
        <v>50</v>
      </c>
      <c r="D356" s="1"/>
      <c r="E356" s="1"/>
      <c r="F356" s="1" t="s">
        <v>410</v>
      </c>
      <c r="G356" s="1"/>
      <c r="H356" s="1"/>
      <c r="I356" s="1"/>
      <c r="J356" s="1"/>
      <c r="K356" s="1"/>
      <c r="L356" s="1"/>
      <c r="M356" s="1"/>
      <c r="N356" s="1"/>
      <c r="O356" s="1"/>
      <c r="P356" s="1"/>
      <c r="Q356" s="1"/>
      <c r="R356" s="1"/>
      <c r="S356" s="1"/>
      <c r="T356" s="1"/>
      <c r="U356" s="1" t="n">
        <v>2</v>
      </c>
      <c r="V356" s="1"/>
      <c r="W356" s="1"/>
      <c r="X356" s="14"/>
      <c r="Y356" s="1" t="s">
        <v>543</v>
      </c>
      <c r="Z356" s="1"/>
      <c r="AA356" s="1" t="s">
        <v>123</v>
      </c>
      <c r="AB356" s="1"/>
    </row>
    <row r="357" customFormat="false" ht="15" hidden="true" customHeight="false" outlineLevel="0" collapsed="false">
      <c r="A357" s="0" t="n">
        <f aca="false">IF(AND(B357=B356,C357=C356,D357=D356,AA357=AA356), A356,A356+1)</f>
        <v>143</v>
      </c>
      <c r="B357" s="61" t="n">
        <v>42893</v>
      </c>
      <c r="C357" s="1" t="s">
        <v>67</v>
      </c>
      <c r="D357" s="1"/>
      <c r="E357" s="1"/>
      <c r="F357" s="1" t="s">
        <v>97</v>
      </c>
      <c r="G357" s="1" t="n">
        <v>65</v>
      </c>
      <c r="H357" s="1" t="n">
        <v>65</v>
      </c>
      <c r="I357" s="1"/>
      <c r="J357" s="1"/>
      <c r="K357" s="1"/>
      <c r="L357" s="1" t="n">
        <v>33</v>
      </c>
      <c r="M357" s="1"/>
      <c r="N357" s="1"/>
      <c r="O357" s="1"/>
      <c r="P357" s="1"/>
      <c r="Q357" s="1"/>
      <c r="R357" s="1"/>
      <c r="S357" s="1"/>
      <c r="T357" s="1"/>
      <c r="U357" s="1"/>
      <c r="V357" s="1"/>
      <c r="W357" s="1"/>
      <c r="X357" s="14" t="n">
        <v>68688.28</v>
      </c>
      <c r="Y357" s="1" t="s">
        <v>544</v>
      </c>
      <c r="Z357" s="1"/>
      <c r="AA357" s="1" t="s">
        <v>123</v>
      </c>
      <c r="AB357" s="1"/>
    </row>
    <row r="358" customFormat="false" ht="15" hidden="true" customHeight="false" outlineLevel="0" collapsed="false">
      <c r="A358" s="0" t="n">
        <f aca="false">IF(AND(B358=B357,C358=C357,D358=D357,AA358=AA357), A357,A357+1)</f>
        <v>143</v>
      </c>
      <c r="B358" s="61" t="n">
        <v>42893</v>
      </c>
      <c r="C358" s="1" t="s">
        <v>67</v>
      </c>
      <c r="D358" s="1"/>
      <c r="E358" s="1"/>
      <c r="F358" s="1" t="s">
        <v>410</v>
      </c>
      <c r="G358" s="1"/>
      <c r="H358" s="1"/>
      <c r="I358" s="1"/>
      <c r="J358" s="1"/>
      <c r="K358" s="1"/>
      <c r="L358" s="1"/>
      <c r="M358" s="1"/>
      <c r="N358" s="1"/>
      <c r="O358" s="1"/>
      <c r="P358" s="1"/>
      <c r="Q358" s="1"/>
      <c r="R358" s="1"/>
      <c r="S358" s="1"/>
      <c r="T358" s="1"/>
      <c r="U358" s="1" t="n">
        <v>1</v>
      </c>
      <c r="V358" s="1"/>
      <c r="W358" s="1"/>
      <c r="X358" s="14"/>
      <c r="Y358" s="1" t="s">
        <v>544</v>
      </c>
      <c r="Z358" s="1"/>
      <c r="AA358" s="1" t="s">
        <v>123</v>
      </c>
      <c r="AB358" s="1"/>
    </row>
    <row r="359" customFormat="false" ht="15" hidden="false" customHeight="false" outlineLevel="0" collapsed="false">
      <c r="A359" s="0" t="n">
        <f aca="false">IF(AND(B359=B358,C359=C358,D359=D358,AA359=AA358), A358,A358+1)</f>
        <v>144</v>
      </c>
      <c r="B359" s="68" t="n">
        <v>42894</v>
      </c>
      <c r="C359" s="0" t="s">
        <v>67</v>
      </c>
      <c r="F359" s="0" t="s">
        <v>96</v>
      </c>
      <c r="G359" s="0" t="n">
        <v>17</v>
      </c>
      <c r="H359" s="0" t="n">
        <v>17</v>
      </c>
      <c r="X359" s="4" t="n">
        <v>66435</v>
      </c>
      <c r="Y359" s="1" t="s">
        <v>545</v>
      </c>
      <c r="AA359" s="0" t="s">
        <v>124</v>
      </c>
    </row>
    <row r="360" customFormat="false" ht="15" hidden="false" customHeight="false" outlineLevel="0" collapsed="false">
      <c r="A360" s="0" t="n">
        <f aca="false">IF(AND(B360=B359,C360=C359,D360=D359,AA360=AA359), A359,A359+1)</f>
        <v>145</v>
      </c>
      <c r="B360" s="68" t="n">
        <v>42894</v>
      </c>
      <c r="C360" s="0" t="s">
        <v>66</v>
      </c>
      <c r="F360" s="0" t="s">
        <v>102</v>
      </c>
      <c r="G360" s="0" t="n">
        <v>19</v>
      </c>
      <c r="H360" s="0" t="n">
        <v>19</v>
      </c>
      <c r="X360" s="4" t="n">
        <v>44131.5</v>
      </c>
      <c r="Y360" s="1" t="s">
        <v>546</v>
      </c>
      <c r="AA360" s="0" t="s">
        <v>124</v>
      </c>
    </row>
    <row r="361" customFormat="false" ht="15" hidden="false" customHeight="false" outlineLevel="0" collapsed="false">
      <c r="A361" s="0" t="n">
        <f aca="false">IF(AND(B361=B360,C361=C360,D361=D360,AA361=AA360), A360,A360+1)</f>
        <v>146</v>
      </c>
      <c r="B361" s="68" t="n">
        <v>42899</v>
      </c>
      <c r="C361" s="0" t="s">
        <v>67</v>
      </c>
      <c r="F361" s="0" t="s">
        <v>96</v>
      </c>
      <c r="G361" s="0" t="n">
        <v>15</v>
      </c>
      <c r="H361" s="0" t="n">
        <v>15</v>
      </c>
      <c r="X361" s="4" t="n">
        <v>50916.6</v>
      </c>
      <c r="Y361" s="1" t="s">
        <v>547</v>
      </c>
      <c r="AA361" s="0" t="s">
        <v>124</v>
      </c>
    </row>
    <row r="362" customFormat="false" ht="15" hidden="true" customHeight="false" outlineLevel="0" collapsed="false">
      <c r="A362" s="0" t="n">
        <f aca="false">IF(AND(B362=B361,C362=C361,D362=D361,AA362=AA361), A361,A361+1)</f>
        <v>147</v>
      </c>
      <c r="B362" s="61" t="n">
        <v>42900</v>
      </c>
      <c r="C362" s="1" t="s">
        <v>67</v>
      </c>
      <c r="D362" s="1"/>
      <c r="E362" s="1"/>
      <c r="F362" s="1" t="s">
        <v>115</v>
      </c>
      <c r="G362" s="1" t="n">
        <v>26</v>
      </c>
      <c r="H362" s="1" t="n">
        <v>26</v>
      </c>
      <c r="I362" s="1"/>
      <c r="J362" s="1"/>
      <c r="K362" s="1"/>
      <c r="L362" s="1" t="n">
        <v>55</v>
      </c>
      <c r="M362" s="1"/>
      <c r="N362" s="1"/>
      <c r="O362" s="1"/>
      <c r="P362" s="1"/>
      <c r="Q362" s="1"/>
      <c r="R362" s="1"/>
      <c r="S362" s="1"/>
      <c r="T362" s="1"/>
      <c r="U362" s="1"/>
      <c r="V362" s="1"/>
      <c r="W362" s="1"/>
      <c r="X362" s="14" t="n">
        <v>180051.57</v>
      </c>
      <c r="Y362" s="1" t="s">
        <v>548</v>
      </c>
      <c r="Z362" s="1"/>
      <c r="AA362" s="1" t="s">
        <v>123</v>
      </c>
      <c r="AB362" s="1"/>
    </row>
    <row r="363" customFormat="false" ht="15" hidden="true" customHeight="false" outlineLevel="0" collapsed="false">
      <c r="A363" s="0" t="n">
        <f aca="false">IF(AND(B363=B362,C363=C362,D363=D362,AA363=AA362), A362,A362+1)</f>
        <v>147</v>
      </c>
      <c r="B363" s="61" t="n">
        <v>42900</v>
      </c>
      <c r="C363" s="1" t="s">
        <v>67</v>
      </c>
      <c r="D363" s="1"/>
      <c r="E363" s="1"/>
      <c r="F363" s="1" t="s">
        <v>97</v>
      </c>
      <c r="G363" s="1" t="n">
        <v>19</v>
      </c>
      <c r="H363" s="1" t="n">
        <v>19</v>
      </c>
      <c r="I363" s="1"/>
      <c r="J363" s="1"/>
      <c r="K363" s="1"/>
      <c r="L363" s="1" t="n">
        <v>20</v>
      </c>
      <c r="M363" s="1"/>
      <c r="N363" s="1"/>
      <c r="O363" s="1"/>
      <c r="P363" s="1"/>
      <c r="Q363" s="1"/>
      <c r="R363" s="1"/>
      <c r="S363" s="1"/>
      <c r="T363" s="1"/>
      <c r="U363" s="1"/>
      <c r="V363" s="1"/>
      <c r="W363" s="1"/>
      <c r="X363" s="14"/>
      <c r="Y363" s="1" t="s">
        <v>548</v>
      </c>
      <c r="Z363" s="1"/>
      <c r="AA363" s="1" t="s">
        <v>123</v>
      </c>
      <c r="AB363" s="1"/>
    </row>
    <row r="364" customFormat="false" ht="15" hidden="true" customHeight="false" outlineLevel="0" collapsed="false">
      <c r="A364" s="0" t="n">
        <f aca="false">IF(AND(B364=B363,C364=C363,D364=D363,AA364=AA363), A363,A363+1)</f>
        <v>147</v>
      </c>
      <c r="B364" s="61" t="n">
        <v>42900</v>
      </c>
      <c r="C364" s="1" t="s">
        <v>67</v>
      </c>
      <c r="D364" s="1"/>
      <c r="E364" s="1"/>
      <c r="F364" s="1" t="s">
        <v>100</v>
      </c>
      <c r="G364" s="1" t="n">
        <v>5</v>
      </c>
      <c r="H364" s="1" t="n">
        <v>5</v>
      </c>
      <c r="I364" s="1"/>
      <c r="J364" s="1"/>
      <c r="K364" s="1"/>
      <c r="L364" s="1" t="n">
        <v>11</v>
      </c>
      <c r="M364" s="1"/>
      <c r="N364" s="1"/>
      <c r="O364" s="1"/>
      <c r="P364" s="1"/>
      <c r="Q364" s="1"/>
      <c r="R364" s="1"/>
      <c r="S364" s="1"/>
      <c r="T364" s="1"/>
      <c r="U364" s="1"/>
      <c r="V364" s="1"/>
      <c r="W364" s="1"/>
      <c r="X364" s="14"/>
      <c r="Y364" s="1" t="s">
        <v>548</v>
      </c>
      <c r="Z364" s="1"/>
      <c r="AA364" s="1" t="s">
        <v>123</v>
      </c>
      <c r="AB364" s="1"/>
    </row>
    <row r="365" customFormat="false" ht="15" hidden="true" customHeight="false" outlineLevel="0" collapsed="false">
      <c r="A365" s="0" t="n">
        <f aca="false">IF(AND(B365=B364,C365=C364,D365=D364,AA365=AA364), A364,A364+1)</f>
        <v>147</v>
      </c>
      <c r="B365" s="61" t="n">
        <v>42900</v>
      </c>
      <c r="C365" s="1" t="s">
        <v>67</v>
      </c>
      <c r="D365" s="1"/>
      <c r="E365" s="1"/>
      <c r="F365" s="1" t="s">
        <v>410</v>
      </c>
      <c r="G365" s="1"/>
      <c r="H365" s="1"/>
      <c r="I365" s="1"/>
      <c r="J365" s="1"/>
      <c r="K365" s="1"/>
      <c r="L365" s="1"/>
      <c r="M365" s="1"/>
      <c r="N365" s="1"/>
      <c r="O365" s="1"/>
      <c r="P365" s="1"/>
      <c r="Q365" s="1"/>
      <c r="R365" s="1"/>
      <c r="S365" s="1"/>
      <c r="T365" s="1"/>
      <c r="U365" s="1" t="n">
        <v>1</v>
      </c>
      <c r="V365" s="1"/>
      <c r="W365" s="1"/>
      <c r="X365" s="14"/>
      <c r="Y365" s="1" t="s">
        <v>548</v>
      </c>
      <c r="Z365" s="1"/>
      <c r="AA365" s="1" t="s">
        <v>123</v>
      </c>
      <c r="AB365" s="1"/>
    </row>
    <row r="366" customFormat="false" ht="15" hidden="true" customHeight="false" outlineLevel="0" collapsed="false">
      <c r="A366" s="0" t="n">
        <f aca="false">IF(AND(B366=B365,C366=C365,D366=D365,AA366=AA365), A365,A365+1)</f>
        <v>148</v>
      </c>
      <c r="B366" s="61" t="n">
        <v>42900</v>
      </c>
      <c r="C366" s="1" t="s">
        <v>69</v>
      </c>
      <c r="D366" s="1"/>
      <c r="E366" s="1"/>
      <c r="F366" s="1" t="s">
        <v>87</v>
      </c>
      <c r="G366" s="1" t="n">
        <v>8</v>
      </c>
      <c r="H366" s="1" t="n">
        <v>8</v>
      </c>
      <c r="I366" s="1"/>
      <c r="J366" s="1"/>
      <c r="K366" s="1"/>
      <c r="L366" s="1" t="n">
        <v>29</v>
      </c>
      <c r="M366" s="1"/>
      <c r="N366" s="1"/>
      <c r="O366" s="1"/>
      <c r="P366" s="1"/>
      <c r="Q366" s="1"/>
      <c r="R366" s="1"/>
      <c r="S366" s="1"/>
      <c r="T366" s="1"/>
      <c r="U366" s="1"/>
      <c r="V366" s="1"/>
      <c r="W366" s="1"/>
      <c r="X366" s="14" t="n">
        <v>83543.19</v>
      </c>
      <c r="Y366" s="1" t="s">
        <v>549</v>
      </c>
      <c r="Z366" s="1"/>
      <c r="AA366" s="1" t="s">
        <v>123</v>
      </c>
      <c r="AB366" s="1"/>
    </row>
    <row r="367" customFormat="false" ht="15" hidden="true" customHeight="false" outlineLevel="0" collapsed="false">
      <c r="A367" s="0" t="n">
        <f aca="false">IF(AND(B367=B366,C367=C366,D367=D366,AA367=AA366), A366,A366+1)</f>
        <v>148</v>
      </c>
      <c r="B367" s="61" t="n">
        <v>42900</v>
      </c>
      <c r="C367" s="1" t="s">
        <v>69</v>
      </c>
      <c r="D367" s="1"/>
      <c r="E367" s="1"/>
      <c r="F367" s="1" t="s">
        <v>97</v>
      </c>
      <c r="G367" s="1" t="n">
        <v>41</v>
      </c>
      <c r="H367" s="1" t="n">
        <v>41</v>
      </c>
      <c r="I367" s="1"/>
      <c r="J367" s="1"/>
      <c r="K367" s="1"/>
      <c r="L367" s="1" t="n">
        <v>30</v>
      </c>
      <c r="M367" s="1"/>
      <c r="N367" s="1"/>
      <c r="O367" s="1"/>
      <c r="P367" s="1"/>
      <c r="Q367" s="1"/>
      <c r="R367" s="1"/>
      <c r="S367" s="1"/>
      <c r="T367" s="1"/>
      <c r="U367" s="1"/>
      <c r="V367" s="1"/>
      <c r="W367" s="1"/>
      <c r="X367" s="14"/>
      <c r="Y367" s="1" t="s">
        <v>549</v>
      </c>
      <c r="Z367" s="1"/>
      <c r="AA367" s="1" t="s">
        <v>123</v>
      </c>
      <c r="AB367" s="1"/>
    </row>
    <row r="368" customFormat="false" ht="15" hidden="true" customHeight="false" outlineLevel="0" collapsed="false">
      <c r="A368" s="0" t="n">
        <f aca="false">IF(AND(B368=B367,C368=C367,D368=D367,AA368=AA367), A367,A367+1)</f>
        <v>148</v>
      </c>
      <c r="B368" s="61" t="n">
        <v>42900</v>
      </c>
      <c r="C368" s="1" t="s">
        <v>69</v>
      </c>
      <c r="D368" s="1"/>
      <c r="E368" s="1"/>
      <c r="F368" s="1" t="s">
        <v>99</v>
      </c>
      <c r="G368" s="1" t="n">
        <v>0</v>
      </c>
      <c r="H368" s="1" t="n">
        <v>0</v>
      </c>
      <c r="I368" s="1"/>
      <c r="J368" s="1"/>
      <c r="K368" s="1"/>
      <c r="L368" s="1" t="n">
        <v>0</v>
      </c>
      <c r="M368" s="1"/>
      <c r="N368" s="1"/>
      <c r="O368" s="1"/>
      <c r="P368" s="1"/>
      <c r="Q368" s="1"/>
      <c r="R368" s="1"/>
      <c r="S368" s="1"/>
      <c r="T368" s="1"/>
      <c r="U368" s="1"/>
      <c r="V368" s="1"/>
      <c r="W368" s="1"/>
      <c r="X368" s="14"/>
      <c r="Y368" s="1" t="s">
        <v>549</v>
      </c>
      <c r="Z368" s="1"/>
      <c r="AA368" s="1" t="s">
        <v>123</v>
      </c>
      <c r="AB368" s="1"/>
    </row>
    <row r="369" customFormat="false" ht="15" hidden="true" customHeight="false" outlineLevel="0" collapsed="false">
      <c r="A369" s="0" t="n">
        <f aca="false">IF(AND(B369=B368,C369=C368,D369=D368,AA369=AA368), A368,A368+1)</f>
        <v>148</v>
      </c>
      <c r="B369" s="61" t="n">
        <v>42900</v>
      </c>
      <c r="C369" s="1" t="s">
        <v>69</v>
      </c>
      <c r="D369" s="1"/>
      <c r="E369" s="1"/>
      <c r="F369" s="1" t="s">
        <v>410</v>
      </c>
      <c r="G369" s="1"/>
      <c r="H369" s="1"/>
      <c r="I369" s="1"/>
      <c r="J369" s="1"/>
      <c r="K369" s="1"/>
      <c r="L369" s="1"/>
      <c r="M369" s="1"/>
      <c r="N369" s="1"/>
      <c r="O369" s="1"/>
      <c r="P369" s="1"/>
      <c r="Q369" s="1"/>
      <c r="R369" s="1"/>
      <c r="S369" s="1"/>
      <c r="T369" s="1"/>
      <c r="U369" s="1" t="n">
        <v>1</v>
      </c>
      <c r="V369" s="1"/>
      <c r="W369" s="1"/>
      <c r="X369" s="14"/>
      <c r="Y369" s="1" t="s">
        <v>549</v>
      </c>
      <c r="Z369" s="1"/>
      <c r="AA369" s="1" t="s">
        <v>123</v>
      </c>
      <c r="AB369" s="1"/>
    </row>
    <row r="370" customFormat="false" ht="15" hidden="true" customHeight="false" outlineLevel="0" collapsed="false">
      <c r="A370" s="0" t="n">
        <f aca="false">IF(AND(B370=B369,C370=C369,D370=D369,AA370=AA369), A369,A369+1)</f>
        <v>149</v>
      </c>
      <c r="B370" s="61" t="n">
        <v>42900</v>
      </c>
      <c r="C370" s="1" t="s">
        <v>76</v>
      </c>
      <c r="D370" s="1" t="s">
        <v>77</v>
      </c>
      <c r="E370" s="1"/>
      <c r="F370" s="1" t="s">
        <v>114</v>
      </c>
      <c r="G370" s="1" t="n">
        <v>63</v>
      </c>
      <c r="H370" s="1" t="n">
        <v>48</v>
      </c>
      <c r="I370" s="1" t="n">
        <v>15</v>
      </c>
      <c r="J370" s="1"/>
      <c r="K370" s="1"/>
      <c r="L370" s="1" t="n">
        <v>110</v>
      </c>
      <c r="M370" s="1"/>
      <c r="N370" s="1"/>
      <c r="O370" s="1"/>
      <c r="P370" s="1"/>
      <c r="Q370" s="1"/>
      <c r="R370" s="1"/>
      <c r="S370" s="1"/>
      <c r="T370" s="1"/>
      <c r="U370" s="1"/>
      <c r="V370" s="1"/>
      <c r="W370" s="1"/>
      <c r="X370" s="14" t="n">
        <v>398965.06</v>
      </c>
      <c r="Y370" s="1" t="s">
        <v>550</v>
      </c>
      <c r="Z370" s="1"/>
      <c r="AA370" s="1" t="s">
        <v>123</v>
      </c>
      <c r="AB370" s="1"/>
    </row>
    <row r="371" customFormat="false" ht="15" hidden="true" customHeight="false" outlineLevel="0" collapsed="false">
      <c r="A371" s="0" t="n">
        <f aca="false">IF(AND(B371=B370,C371=C370,D371=D370,AA371=AA370), A370,A370+1)</f>
        <v>149</v>
      </c>
      <c r="B371" s="61" t="n">
        <v>42900</v>
      </c>
      <c r="C371" s="1" t="s">
        <v>76</v>
      </c>
      <c r="D371" s="1" t="s">
        <v>77</v>
      </c>
      <c r="E371" s="1"/>
      <c r="F371" s="1" t="s">
        <v>98</v>
      </c>
      <c r="G371" s="1" t="n">
        <v>1</v>
      </c>
      <c r="H371" s="1" t="n">
        <v>0</v>
      </c>
      <c r="I371" s="1" t="n">
        <v>1</v>
      </c>
      <c r="J371" s="1"/>
      <c r="K371" s="1"/>
      <c r="L371" s="1" t="n">
        <v>4</v>
      </c>
      <c r="M371" s="1"/>
      <c r="N371" s="1"/>
      <c r="O371" s="1"/>
      <c r="P371" s="1"/>
      <c r="Q371" s="1"/>
      <c r="R371" s="1"/>
      <c r="S371" s="1"/>
      <c r="T371" s="1"/>
      <c r="U371" s="1"/>
      <c r="V371" s="1"/>
      <c r="W371" s="1"/>
      <c r="X371" s="14"/>
      <c r="Y371" s="1" t="s">
        <v>550</v>
      </c>
      <c r="Z371" s="1"/>
      <c r="AA371" s="1" t="s">
        <v>123</v>
      </c>
      <c r="AB371" s="1"/>
    </row>
    <row r="372" customFormat="false" ht="15" hidden="true" customHeight="false" outlineLevel="0" collapsed="false">
      <c r="A372" s="0" t="n">
        <f aca="false">IF(AND(B372=B371,C372=C371,D372=D371,AA372=AA371), A371,A371+1)</f>
        <v>149</v>
      </c>
      <c r="B372" s="61" t="n">
        <v>42900</v>
      </c>
      <c r="C372" s="1" t="s">
        <v>76</v>
      </c>
      <c r="D372" s="1" t="s">
        <v>77</v>
      </c>
      <c r="E372" s="1"/>
      <c r="F372" s="1" t="s">
        <v>102</v>
      </c>
      <c r="G372" s="1" t="n">
        <v>0</v>
      </c>
      <c r="H372" s="1" t="n">
        <v>0</v>
      </c>
      <c r="I372" s="1" t="n">
        <v>0</v>
      </c>
      <c r="J372" s="1"/>
      <c r="K372" s="1"/>
      <c r="L372" s="1" t="n">
        <v>0</v>
      </c>
      <c r="M372" s="1"/>
      <c r="N372" s="1"/>
      <c r="O372" s="1"/>
      <c r="P372" s="1"/>
      <c r="Q372" s="1"/>
      <c r="R372" s="1"/>
      <c r="S372" s="1"/>
      <c r="T372" s="1"/>
      <c r="U372" s="1"/>
      <c r="V372" s="1"/>
      <c r="W372" s="1"/>
      <c r="X372" s="14"/>
      <c r="Y372" s="1" t="s">
        <v>550</v>
      </c>
      <c r="Z372" s="1"/>
      <c r="AA372" s="1" t="s">
        <v>123</v>
      </c>
      <c r="AB372" s="1"/>
    </row>
    <row r="373" customFormat="false" ht="15" hidden="true" customHeight="false" outlineLevel="0" collapsed="false">
      <c r="A373" s="0" t="n">
        <f aca="false">IF(AND(B373=B372,C373=C372,D373=D372,AA373=AA372), A372,A372+1)</f>
        <v>149</v>
      </c>
      <c r="B373" s="61" t="n">
        <v>42900</v>
      </c>
      <c r="C373" s="1" t="s">
        <v>76</v>
      </c>
      <c r="D373" s="1" t="s">
        <v>77</v>
      </c>
      <c r="E373" s="1"/>
      <c r="F373" s="1" t="s">
        <v>410</v>
      </c>
      <c r="G373" s="1"/>
      <c r="H373" s="1"/>
      <c r="I373" s="1"/>
      <c r="J373" s="1"/>
      <c r="K373" s="1"/>
      <c r="L373" s="1"/>
      <c r="M373" s="1"/>
      <c r="N373" s="1"/>
      <c r="O373" s="1"/>
      <c r="P373" s="1"/>
      <c r="Q373" s="1"/>
      <c r="R373" s="1"/>
      <c r="S373" s="1"/>
      <c r="T373" s="1"/>
      <c r="U373" s="1" t="n">
        <v>3</v>
      </c>
      <c r="V373" s="1"/>
      <c r="W373" s="1"/>
      <c r="X373" s="14"/>
      <c r="Y373" s="1" t="s">
        <v>550</v>
      </c>
      <c r="Z373" s="1"/>
      <c r="AA373" s="1" t="s">
        <v>123</v>
      </c>
      <c r="AB373" s="1"/>
    </row>
    <row r="374" customFormat="false" ht="15" hidden="false" customHeight="false" outlineLevel="0" collapsed="false">
      <c r="A374" s="0" t="n">
        <f aca="false">IF(AND(B374=B373,C374=C373,D374=D373,AA374=AA373), A373,A373+1)</f>
        <v>150</v>
      </c>
      <c r="B374" s="68" t="n">
        <v>42900</v>
      </c>
      <c r="C374" s="0" t="s">
        <v>70</v>
      </c>
      <c r="F374" s="0" t="s">
        <v>97</v>
      </c>
      <c r="G374" s="0" t="n">
        <v>46</v>
      </c>
      <c r="H374" s="0" t="n">
        <v>46</v>
      </c>
      <c r="X374" s="4" t="n">
        <v>398965.06</v>
      </c>
      <c r="Y374" s="1" t="s">
        <v>551</v>
      </c>
      <c r="AA374" s="0" t="s">
        <v>124</v>
      </c>
    </row>
    <row r="375" customFormat="false" ht="15" hidden="true" customHeight="false" outlineLevel="0" collapsed="false">
      <c r="A375" s="0" t="n">
        <f aca="false">IF(AND(B375=B374,C375=C374,D375=D374,AA375=AA374), A374,A374+1)</f>
        <v>151</v>
      </c>
      <c r="B375" s="68" t="n">
        <v>42900</v>
      </c>
      <c r="C375" s="60" t="s">
        <v>67</v>
      </c>
      <c r="D375" s="60"/>
      <c r="E375" s="60"/>
      <c r="F375" s="60" t="s">
        <v>96</v>
      </c>
      <c r="G375" s="60" t="n">
        <f aca="false">SUM(H375:J375)</f>
        <v>25</v>
      </c>
      <c r="H375" s="60" t="n">
        <v>25</v>
      </c>
      <c r="I375" s="60"/>
      <c r="J375" s="60"/>
      <c r="K375" s="60" t="n">
        <v>1</v>
      </c>
      <c r="L375" s="60"/>
      <c r="M375" s="60"/>
      <c r="N375" s="60"/>
      <c r="O375" s="60"/>
      <c r="P375" s="60" t="n">
        <v>32</v>
      </c>
      <c r="Q375" s="60"/>
      <c r="R375" s="60"/>
      <c r="S375" s="60"/>
      <c r="T375" s="60"/>
      <c r="U375" s="60" t="n">
        <v>1</v>
      </c>
      <c r="V375" s="60"/>
      <c r="W375" s="60"/>
      <c r="X375" s="4" t="n">
        <v>69794.6</v>
      </c>
      <c r="Y375" s="60" t="s">
        <v>552</v>
      </c>
      <c r="Z375" s="60"/>
      <c r="AA375" s="60" t="s">
        <v>125</v>
      </c>
      <c r="AB375" s="60"/>
    </row>
    <row r="376" customFormat="false" ht="15" hidden="true" customHeight="false" outlineLevel="0" collapsed="false">
      <c r="A376" s="0" t="n">
        <f aca="false">IF(AND(B376=B375,C376=C375,D376=D375,AA376=AA375), A375,A375+1)</f>
        <v>151</v>
      </c>
      <c r="B376" s="68" t="n">
        <v>42900</v>
      </c>
      <c r="C376" s="60" t="s">
        <v>67</v>
      </c>
      <c r="D376" s="60"/>
      <c r="E376" s="60"/>
      <c r="F376" s="60" t="s">
        <v>88</v>
      </c>
      <c r="G376" s="60" t="n">
        <f aca="false">SUM(H376:J376)</f>
        <v>5</v>
      </c>
      <c r="H376" s="60" t="n">
        <v>5</v>
      </c>
      <c r="I376" s="60"/>
      <c r="J376" s="60"/>
      <c r="K376" s="60"/>
      <c r="L376" s="60"/>
      <c r="M376" s="60"/>
      <c r="N376" s="60"/>
      <c r="O376" s="60"/>
      <c r="P376" s="60"/>
      <c r="Q376" s="60"/>
      <c r="R376" s="60"/>
      <c r="S376" s="60"/>
      <c r="T376" s="60"/>
      <c r="U376" s="60"/>
      <c r="V376" s="60"/>
      <c r="W376" s="60"/>
      <c r="X376" s="4"/>
      <c r="Y376" s="60" t="s">
        <v>552</v>
      </c>
      <c r="Z376" s="60"/>
      <c r="AA376" s="60" t="s">
        <v>125</v>
      </c>
      <c r="AB376" s="60"/>
    </row>
    <row r="377" customFormat="false" ht="15" hidden="true" customHeight="false" outlineLevel="0" collapsed="false">
      <c r="A377" s="0" t="n">
        <f aca="false">IF(AND(B377=B376,C377=C376,D377=D376,AA377=AA376), A376,A376+1)</f>
        <v>151</v>
      </c>
      <c r="B377" s="68" t="n">
        <v>42900</v>
      </c>
      <c r="C377" s="60" t="s">
        <v>67</v>
      </c>
      <c r="D377" s="60"/>
      <c r="E377" s="60"/>
      <c r="F377" s="60" t="s">
        <v>110</v>
      </c>
      <c r="G377" s="60" t="n">
        <f aca="false">SUM(H377:J377)</f>
        <v>0</v>
      </c>
      <c r="H377" s="60"/>
      <c r="I377" s="60"/>
      <c r="J377" s="60"/>
      <c r="K377" s="60"/>
      <c r="L377" s="60"/>
      <c r="M377" s="60"/>
      <c r="N377" s="60"/>
      <c r="O377" s="60"/>
      <c r="P377" s="60"/>
      <c r="Q377" s="60"/>
      <c r="R377" s="60"/>
      <c r="S377" s="60"/>
      <c r="T377" s="60"/>
      <c r="U377" s="60" t="n">
        <v>1</v>
      </c>
      <c r="V377" s="60"/>
      <c r="W377" s="60"/>
      <c r="X377" s="4"/>
      <c r="Y377" s="60" t="s">
        <v>552</v>
      </c>
      <c r="Z377" s="60"/>
      <c r="AA377" s="60" t="s">
        <v>125</v>
      </c>
      <c r="AB377" s="60"/>
    </row>
    <row r="378" customFormat="false" ht="15" hidden="true" customHeight="false" outlineLevel="0" collapsed="false">
      <c r="A378" s="0" t="n">
        <f aca="false">IF(AND(B378=B377,C378=C377,D378=D377,AA378=AA377), A377,A377+1)</f>
        <v>152</v>
      </c>
      <c r="B378" s="61" t="n">
        <v>42901</v>
      </c>
      <c r="C378" s="1" t="s">
        <v>69</v>
      </c>
      <c r="D378" s="1" t="s">
        <v>72</v>
      </c>
      <c r="E378" s="1" t="s">
        <v>74</v>
      </c>
      <c r="F378" s="1" t="s">
        <v>97</v>
      </c>
      <c r="G378" s="1" t="n">
        <v>76</v>
      </c>
      <c r="H378" s="1" t="n">
        <v>31</v>
      </c>
      <c r="I378" s="1" t="n">
        <v>14</v>
      </c>
      <c r="J378" s="1" t="n">
        <v>31</v>
      </c>
      <c r="K378" s="1"/>
      <c r="L378" s="1" t="n">
        <v>35</v>
      </c>
      <c r="M378" s="1"/>
      <c r="N378" s="1"/>
      <c r="O378" s="1"/>
      <c r="P378" s="1" t="n">
        <v>5</v>
      </c>
      <c r="Q378" s="1" t="n">
        <v>15</v>
      </c>
      <c r="R378" s="1" t="n">
        <v>15</v>
      </c>
      <c r="S378" s="1"/>
      <c r="T378" s="1"/>
      <c r="U378" s="1"/>
      <c r="V378" s="1"/>
      <c r="W378" s="1"/>
      <c r="X378" s="14" t="n">
        <v>76051.7</v>
      </c>
      <c r="Y378" s="1" t="s">
        <v>553</v>
      </c>
      <c r="Z378" s="1"/>
      <c r="AA378" s="1" t="s">
        <v>123</v>
      </c>
      <c r="AB378" s="1"/>
    </row>
    <row r="379" customFormat="false" ht="15" hidden="true" customHeight="false" outlineLevel="0" collapsed="false">
      <c r="A379" s="0" t="n">
        <f aca="false">IF(AND(B379=B378,C379=C378,D379=D378,AA379=AA378), A378,A378+1)</f>
        <v>152</v>
      </c>
      <c r="B379" s="61" t="n">
        <v>42901</v>
      </c>
      <c r="C379" s="1" t="s">
        <v>69</v>
      </c>
      <c r="D379" s="1" t="s">
        <v>72</v>
      </c>
      <c r="E379" s="1" t="s">
        <v>74</v>
      </c>
      <c r="F379" s="1" t="s">
        <v>410</v>
      </c>
      <c r="G379" s="1"/>
      <c r="H379" s="1"/>
      <c r="I379" s="1"/>
      <c r="J379" s="1"/>
      <c r="K379" s="1"/>
      <c r="L379" s="1"/>
      <c r="M379" s="1"/>
      <c r="N379" s="1"/>
      <c r="O379" s="1"/>
      <c r="P379" s="1"/>
      <c r="Q379" s="1"/>
      <c r="R379" s="1"/>
      <c r="S379" s="1"/>
      <c r="T379" s="1"/>
      <c r="U379" s="1" t="n">
        <v>1</v>
      </c>
      <c r="V379" s="1"/>
      <c r="W379" s="1"/>
      <c r="X379" s="14"/>
      <c r="Y379" s="1" t="s">
        <v>553</v>
      </c>
      <c r="Z379" s="1"/>
      <c r="AA379" s="1" t="s">
        <v>123</v>
      </c>
      <c r="AB379" s="1"/>
    </row>
    <row r="380" customFormat="false" ht="15" hidden="false" customHeight="false" outlineLevel="0" collapsed="false">
      <c r="A380" s="0" t="n">
        <f aca="false">IF(AND(B380=B379,C380=C379,D380=D379,AA380=AA379), A379,A379+1)</f>
        <v>153</v>
      </c>
      <c r="B380" s="68" t="n">
        <v>42901</v>
      </c>
      <c r="C380" s="0" t="s">
        <v>69</v>
      </c>
      <c r="F380" s="0" t="s">
        <v>115</v>
      </c>
      <c r="G380" s="0" t="n">
        <v>19</v>
      </c>
      <c r="H380" s="0" t="n">
        <v>19</v>
      </c>
      <c r="X380" s="4" t="n">
        <v>61252.9</v>
      </c>
      <c r="Y380" s="0" t="s">
        <v>554</v>
      </c>
      <c r="AA380" s="0" t="s">
        <v>124</v>
      </c>
    </row>
    <row r="381" customFormat="false" ht="15" hidden="false" customHeight="false" outlineLevel="0" collapsed="false">
      <c r="A381" s="0" t="n">
        <f aca="false">IF(AND(B381=B380,C381=C380,D381=D380,AA381=AA380), A380,A380+1)</f>
        <v>154</v>
      </c>
      <c r="B381" s="68" t="n">
        <v>42901</v>
      </c>
      <c r="C381" s="0" t="s">
        <v>60</v>
      </c>
      <c r="F381" s="0" t="s">
        <v>102</v>
      </c>
      <c r="G381" s="0" t="n">
        <v>30</v>
      </c>
      <c r="H381" s="0" t="n">
        <v>30</v>
      </c>
      <c r="X381" s="4" t="n">
        <v>76051.7</v>
      </c>
      <c r="Y381" s="0" t="s">
        <v>555</v>
      </c>
      <c r="AA381" s="0" t="s">
        <v>124</v>
      </c>
    </row>
    <row r="382" customFormat="false" ht="15" hidden="false" customHeight="false" outlineLevel="0" collapsed="false">
      <c r="A382" s="0" t="n">
        <f aca="false">IF(AND(B382=B381,C382=C381,D382=D381,AA382=AA381), A381,A381+1)</f>
        <v>155</v>
      </c>
      <c r="B382" s="68" t="n">
        <v>42905</v>
      </c>
      <c r="C382" s="0" t="s">
        <v>66</v>
      </c>
      <c r="F382" s="0" t="s">
        <v>102</v>
      </c>
      <c r="G382" s="0" t="n">
        <v>28</v>
      </c>
      <c r="H382" s="0" t="n">
        <v>28</v>
      </c>
      <c r="X382" s="4" t="n">
        <v>66950</v>
      </c>
      <c r="Y382" s="0" t="s">
        <v>556</v>
      </c>
      <c r="AA382" s="0" t="s">
        <v>124</v>
      </c>
    </row>
    <row r="383" customFormat="false" ht="15" hidden="false" customHeight="false" outlineLevel="0" collapsed="false">
      <c r="A383" s="0" t="n">
        <f aca="false">IF(AND(B383=B382,C383=C382,D383=D382,AA383=AA382), A382,A382+1)</f>
        <v>156</v>
      </c>
      <c r="B383" s="68" t="n">
        <v>42906</v>
      </c>
      <c r="C383" s="0" t="s">
        <v>67</v>
      </c>
      <c r="D383" s="0" t="s">
        <v>69</v>
      </c>
      <c r="F383" s="0" t="s">
        <v>97</v>
      </c>
      <c r="G383" s="0" t="n">
        <v>150</v>
      </c>
      <c r="H383" s="0" t="n">
        <v>81</v>
      </c>
      <c r="I383" s="0" t="n">
        <v>69</v>
      </c>
      <c r="X383" s="4" t="n">
        <v>122053.05</v>
      </c>
      <c r="Y383" s="0" t="s">
        <v>557</v>
      </c>
      <c r="AA383" s="0" t="s">
        <v>124</v>
      </c>
    </row>
    <row r="384" customFormat="false" ht="15" hidden="false" customHeight="false" outlineLevel="0" collapsed="false">
      <c r="A384" s="0" t="n">
        <f aca="false">IF(AND(B384=B383,C384=C383,D384=D383,AA384=AA383), A383,A383+1)</f>
        <v>157</v>
      </c>
      <c r="B384" s="68" t="n">
        <v>42906</v>
      </c>
      <c r="C384" s="0" t="s">
        <v>68</v>
      </c>
      <c r="F384" s="0" t="s">
        <v>100</v>
      </c>
      <c r="G384" s="0" t="n">
        <v>12</v>
      </c>
      <c r="H384" s="0" t="n">
        <v>12</v>
      </c>
      <c r="U384" s="0" t="n">
        <v>1</v>
      </c>
      <c r="X384" s="4" t="n">
        <v>95069</v>
      </c>
      <c r="Y384" s="0" t="s">
        <v>558</v>
      </c>
      <c r="AA384" s="0" t="s">
        <v>124</v>
      </c>
    </row>
    <row r="385" customFormat="false" ht="15" hidden="true" customHeight="false" outlineLevel="0" collapsed="false">
      <c r="A385" s="0" t="n">
        <f aca="false">IF(AND(B385=B384,C385=C384,D385=D384,AA385=AA384), A384,A384+1)</f>
        <v>158</v>
      </c>
      <c r="B385" s="61" t="n">
        <v>42907</v>
      </c>
      <c r="C385" s="1" t="s">
        <v>66</v>
      </c>
      <c r="D385" s="1"/>
      <c r="E385" s="1"/>
      <c r="F385" s="1" t="s">
        <v>97</v>
      </c>
      <c r="G385" s="1" t="n">
        <v>19</v>
      </c>
      <c r="H385" s="1" t="n">
        <v>19</v>
      </c>
      <c r="I385" s="1"/>
      <c r="J385" s="1"/>
      <c r="K385" s="1"/>
      <c r="L385" s="1" t="n">
        <v>62</v>
      </c>
      <c r="M385" s="1"/>
      <c r="N385" s="1"/>
      <c r="O385" s="1"/>
      <c r="P385" s="1"/>
      <c r="Q385" s="1"/>
      <c r="R385" s="1"/>
      <c r="S385" s="1"/>
      <c r="T385" s="1"/>
      <c r="U385" s="1"/>
      <c r="V385" s="1"/>
      <c r="W385" s="1"/>
      <c r="X385" s="14" t="n">
        <v>63511.56</v>
      </c>
      <c r="Y385" s="1" t="s">
        <v>559</v>
      </c>
      <c r="Z385" s="1"/>
      <c r="AA385" s="1" t="s">
        <v>123</v>
      </c>
      <c r="AB385" s="1"/>
    </row>
    <row r="386" customFormat="false" ht="15" hidden="true" customHeight="false" outlineLevel="0" collapsed="false">
      <c r="A386" s="0" t="n">
        <f aca="false">IF(AND(B386=B385,C386=C385,D386=D385,AA386=AA385), A385,A385+1)</f>
        <v>158</v>
      </c>
      <c r="B386" s="61" t="n">
        <v>42907</v>
      </c>
      <c r="C386" s="1" t="s">
        <v>66</v>
      </c>
      <c r="D386" s="1"/>
      <c r="E386" s="1"/>
      <c r="F386" s="1" t="s">
        <v>410</v>
      </c>
      <c r="G386" s="1"/>
      <c r="H386" s="1"/>
      <c r="I386" s="1"/>
      <c r="J386" s="1"/>
      <c r="K386" s="1"/>
      <c r="L386" s="1"/>
      <c r="M386" s="1"/>
      <c r="N386" s="1"/>
      <c r="O386" s="1"/>
      <c r="P386" s="1"/>
      <c r="Q386" s="1"/>
      <c r="R386" s="1"/>
      <c r="S386" s="1"/>
      <c r="T386" s="1"/>
      <c r="U386" s="1" t="n">
        <v>1</v>
      </c>
      <c r="V386" s="1"/>
      <c r="W386" s="1"/>
      <c r="X386" s="14"/>
      <c r="Y386" s="1" t="s">
        <v>559</v>
      </c>
      <c r="Z386" s="1"/>
      <c r="AA386" s="1" t="s">
        <v>123</v>
      </c>
      <c r="AB386" s="1"/>
    </row>
    <row r="387" customFormat="false" ht="15" hidden="false" customHeight="false" outlineLevel="0" collapsed="false">
      <c r="A387" s="0" t="n">
        <f aca="false">IF(AND(B387=B386,C387=C386,D387=D386,AA387=AA386), A386,A386+1)</f>
        <v>159</v>
      </c>
      <c r="B387" s="68" t="n">
        <v>42907</v>
      </c>
      <c r="C387" s="0" t="s">
        <v>70</v>
      </c>
      <c r="D387" s="0" t="s">
        <v>68</v>
      </c>
      <c r="F387" s="0" t="s">
        <v>97</v>
      </c>
      <c r="G387" s="0" t="n">
        <v>90</v>
      </c>
      <c r="H387" s="0" t="n">
        <v>52</v>
      </c>
      <c r="I387" s="0" t="n">
        <v>38</v>
      </c>
      <c r="X387" s="4" t="n">
        <v>60296.2</v>
      </c>
      <c r="Y387" s="1" t="s">
        <v>560</v>
      </c>
      <c r="AA387" s="0" t="s">
        <v>124</v>
      </c>
    </row>
    <row r="388" customFormat="false" ht="15" hidden="true" customHeight="false" outlineLevel="0" collapsed="false">
      <c r="A388" s="0" t="n">
        <f aca="false">IF(AND(B388=B387,C388=C387,D388=D387,AA388=AA387), A387,A387+1)</f>
        <v>160</v>
      </c>
      <c r="B388" s="68" t="n">
        <v>42907</v>
      </c>
      <c r="C388" s="60" t="s">
        <v>70</v>
      </c>
      <c r="D388" s="60"/>
      <c r="E388" s="60"/>
      <c r="F388" s="60" t="s">
        <v>97</v>
      </c>
      <c r="G388" s="60" t="n">
        <f aca="false">SUM(H388:J388)</f>
        <v>44</v>
      </c>
      <c r="H388" s="60" t="n">
        <v>44</v>
      </c>
      <c r="I388" s="60"/>
      <c r="J388" s="60"/>
      <c r="K388" s="60" t="n">
        <v>1</v>
      </c>
      <c r="L388" s="60"/>
      <c r="M388" s="60" t="n">
        <v>1</v>
      </c>
      <c r="N388" s="60"/>
      <c r="O388" s="60"/>
      <c r="P388" s="60" t="n">
        <v>21</v>
      </c>
      <c r="Q388" s="60"/>
      <c r="R388" s="60"/>
      <c r="S388" s="60"/>
      <c r="T388" s="60" t="n">
        <v>1</v>
      </c>
      <c r="U388" s="60"/>
      <c r="V388" s="60"/>
      <c r="W388" s="60"/>
      <c r="X388" s="4" t="n">
        <v>41182.75</v>
      </c>
      <c r="Y388" s="60" t="s">
        <v>561</v>
      </c>
      <c r="Z388" s="60"/>
      <c r="AA388" s="60" t="s">
        <v>125</v>
      </c>
      <c r="AB388" s="60"/>
    </row>
    <row r="389" customFormat="false" ht="15" hidden="true" customHeight="false" outlineLevel="0" collapsed="false">
      <c r="A389" s="0" t="n">
        <f aca="false">IF(AND(B389=B388,C389=C388,D389=D388,AA389=AA388), A388,A388+1)</f>
        <v>160</v>
      </c>
      <c r="B389" s="68" t="n">
        <v>42907</v>
      </c>
      <c r="C389" s="60" t="s">
        <v>70</v>
      </c>
      <c r="D389" s="60"/>
      <c r="E389" s="60"/>
      <c r="F389" s="60" t="s">
        <v>99</v>
      </c>
      <c r="G389" s="60" t="n">
        <f aca="false">SUM(H389:J389)</f>
        <v>0</v>
      </c>
      <c r="H389" s="60"/>
      <c r="I389" s="60"/>
      <c r="J389" s="60"/>
      <c r="K389" s="60"/>
      <c r="L389" s="60"/>
      <c r="M389" s="60"/>
      <c r="N389" s="60"/>
      <c r="O389" s="60"/>
      <c r="P389" s="60"/>
      <c r="Q389" s="60"/>
      <c r="R389" s="60"/>
      <c r="S389" s="60"/>
      <c r="T389" s="60"/>
      <c r="U389" s="60" t="n">
        <v>1</v>
      </c>
      <c r="V389" s="60"/>
      <c r="W389" s="60"/>
      <c r="X389" s="4"/>
      <c r="Y389" s="60" t="s">
        <v>561</v>
      </c>
      <c r="Z389" s="60"/>
      <c r="AA389" s="60" t="s">
        <v>125</v>
      </c>
      <c r="AB389" s="60"/>
    </row>
    <row r="390" customFormat="false" ht="15" hidden="false" customHeight="false" outlineLevel="0" collapsed="false">
      <c r="A390" s="0" t="n">
        <f aca="false">IF(AND(B390=B389,C390=C389,D390=D389,AA390=AA389), A389,A389+1)</f>
        <v>161</v>
      </c>
      <c r="B390" s="68" t="n">
        <v>42907</v>
      </c>
      <c r="C390" s="0" t="s">
        <v>67</v>
      </c>
      <c r="F390" s="0" t="s">
        <v>96</v>
      </c>
      <c r="G390" s="0" t="n">
        <v>15</v>
      </c>
      <c r="H390" s="0" t="n">
        <v>15</v>
      </c>
      <c r="X390" s="4" t="n">
        <v>47145</v>
      </c>
      <c r="Y390" s="0" t="s">
        <v>562</v>
      </c>
      <c r="AA390" s="0" t="s">
        <v>124</v>
      </c>
    </row>
    <row r="391" customFormat="false" ht="15" hidden="true" customHeight="false" outlineLevel="0" collapsed="false">
      <c r="A391" s="0" t="n">
        <f aca="false">IF(AND(B391=B390,C391=C390,D391=D390,AA391=AA390), A390,A390+1)</f>
        <v>162</v>
      </c>
      <c r="B391" s="61" t="n">
        <v>42908</v>
      </c>
      <c r="C391" s="1" t="s">
        <v>53</v>
      </c>
      <c r="D391" s="1"/>
      <c r="E391" s="1"/>
      <c r="F391" s="1" t="s">
        <v>87</v>
      </c>
      <c r="G391" s="1" t="n">
        <v>14</v>
      </c>
      <c r="H391" s="1" t="n">
        <v>14</v>
      </c>
      <c r="I391" s="1"/>
      <c r="J391" s="1"/>
      <c r="K391" s="1"/>
      <c r="L391" s="1" t="n">
        <v>46</v>
      </c>
      <c r="M391" s="1"/>
      <c r="N391" s="1"/>
      <c r="O391" s="1"/>
      <c r="P391" s="1"/>
      <c r="Q391" s="1"/>
      <c r="R391" s="1"/>
      <c r="S391" s="1"/>
      <c r="T391" s="1"/>
      <c r="U391" s="1"/>
      <c r="V391" s="1"/>
      <c r="W391" s="1"/>
      <c r="X391" s="14" t="n">
        <v>447776.91</v>
      </c>
      <c r="Y391" s="1" t="s">
        <v>563</v>
      </c>
      <c r="Z391" s="1"/>
      <c r="AA391" s="1" t="s">
        <v>123</v>
      </c>
      <c r="AB391" s="1"/>
    </row>
    <row r="392" customFormat="false" ht="15" hidden="true" customHeight="false" outlineLevel="0" collapsed="false">
      <c r="A392" s="0" t="n">
        <f aca="false">IF(AND(B392=B391,C392=C391,D392=D391,AA392=AA391), A391,A391+1)</f>
        <v>162</v>
      </c>
      <c r="B392" s="61" t="n">
        <v>42908</v>
      </c>
      <c r="C392" s="1" t="s">
        <v>53</v>
      </c>
      <c r="D392" s="1"/>
      <c r="E392" s="1"/>
      <c r="F392" s="1" t="s">
        <v>88</v>
      </c>
      <c r="G392" s="1" t="n">
        <v>2</v>
      </c>
      <c r="H392" s="1" t="n">
        <v>2</v>
      </c>
      <c r="I392" s="1"/>
      <c r="J392" s="1"/>
      <c r="K392" s="1"/>
      <c r="L392" s="1" t="n">
        <v>4</v>
      </c>
      <c r="M392" s="1"/>
      <c r="N392" s="1"/>
      <c r="O392" s="1"/>
      <c r="P392" s="1"/>
      <c r="Q392" s="1"/>
      <c r="R392" s="1"/>
      <c r="S392" s="1"/>
      <c r="T392" s="1"/>
      <c r="U392" s="1"/>
      <c r="V392" s="1"/>
      <c r="W392" s="1"/>
      <c r="X392" s="14"/>
      <c r="Y392" s="1" t="s">
        <v>563</v>
      </c>
      <c r="Z392" s="1"/>
      <c r="AA392" s="1" t="s">
        <v>123</v>
      </c>
      <c r="AB392" s="1"/>
    </row>
    <row r="393" customFormat="false" ht="15" hidden="true" customHeight="false" outlineLevel="0" collapsed="false">
      <c r="A393" s="0" t="n">
        <f aca="false">IF(AND(B393=B392,C393=C392,D393=D392,AA393=AA392), A392,A392+1)</f>
        <v>162</v>
      </c>
      <c r="B393" s="61" t="n">
        <v>42908</v>
      </c>
      <c r="C393" s="1" t="s">
        <v>53</v>
      </c>
      <c r="D393" s="1"/>
      <c r="E393" s="1"/>
      <c r="F393" s="1" t="s">
        <v>97</v>
      </c>
      <c r="G393" s="1" t="n">
        <v>5</v>
      </c>
      <c r="H393" s="1" t="n">
        <v>5</v>
      </c>
      <c r="I393" s="1"/>
      <c r="J393" s="1"/>
      <c r="K393" s="1"/>
      <c r="L393" s="1" t="n">
        <v>25</v>
      </c>
      <c r="M393" s="1"/>
      <c r="N393" s="1"/>
      <c r="O393" s="1"/>
      <c r="P393" s="1"/>
      <c r="Q393" s="1"/>
      <c r="R393" s="1"/>
      <c r="S393" s="1"/>
      <c r="T393" s="1"/>
      <c r="U393" s="1"/>
      <c r="V393" s="1"/>
      <c r="W393" s="1"/>
      <c r="X393" s="14"/>
      <c r="Y393" s="1" t="s">
        <v>563</v>
      </c>
      <c r="Z393" s="1"/>
      <c r="AA393" s="1" t="s">
        <v>123</v>
      </c>
      <c r="AB393" s="1"/>
    </row>
    <row r="394" customFormat="false" ht="15" hidden="true" customHeight="false" outlineLevel="0" collapsed="false">
      <c r="A394" s="0" t="n">
        <f aca="false">IF(AND(B394=B393,C394=C393,D394=D393,AA394=AA393), A393,A393+1)</f>
        <v>162</v>
      </c>
      <c r="B394" s="61" t="n">
        <v>42908</v>
      </c>
      <c r="C394" s="1" t="s">
        <v>53</v>
      </c>
      <c r="D394" s="1"/>
      <c r="E394" s="1"/>
      <c r="F394" s="1" t="s">
        <v>99</v>
      </c>
      <c r="G394" s="1" t="n">
        <v>2</v>
      </c>
      <c r="H394" s="1" t="n">
        <v>2</v>
      </c>
      <c r="I394" s="1"/>
      <c r="J394" s="1"/>
      <c r="K394" s="1"/>
      <c r="L394" s="1" t="n">
        <v>12</v>
      </c>
      <c r="M394" s="1"/>
      <c r="N394" s="1"/>
      <c r="O394" s="1"/>
      <c r="P394" s="1"/>
      <c r="Q394" s="1"/>
      <c r="R394" s="1"/>
      <c r="S394" s="1"/>
      <c r="T394" s="1"/>
      <c r="U394" s="1"/>
      <c r="V394" s="1"/>
      <c r="W394" s="1"/>
      <c r="X394" s="14"/>
      <c r="Y394" s="1" t="s">
        <v>563</v>
      </c>
      <c r="Z394" s="1"/>
      <c r="AA394" s="1" t="s">
        <v>123</v>
      </c>
      <c r="AB394" s="1"/>
    </row>
    <row r="395" customFormat="false" ht="15" hidden="true" customHeight="false" outlineLevel="0" collapsed="false">
      <c r="A395" s="0" t="n">
        <f aca="false">IF(AND(B395=B394,C395=C394,D395=D394,AA395=AA394), A394,A394+1)</f>
        <v>162</v>
      </c>
      <c r="B395" s="61" t="n">
        <v>42908</v>
      </c>
      <c r="C395" s="1" t="s">
        <v>53</v>
      </c>
      <c r="D395" s="1"/>
      <c r="E395" s="1"/>
      <c r="F395" s="1" t="s">
        <v>100</v>
      </c>
      <c r="G395" s="1" t="n">
        <v>2</v>
      </c>
      <c r="H395" s="1" t="n">
        <v>2</v>
      </c>
      <c r="I395" s="1"/>
      <c r="J395" s="1"/>
      <c r="K395" s="1"/>
      <c r="L395" s="1" t="n">
        <v>15</v>
      </c>
      <c r="M395" s="1"/>
      <c r="N395" s="1"/>
      <c r="O395" s="1"/>
      <c r="P395" s="1"/>
      <c r="Q395" s="1"/>
      <c r="R395" s="1"/>
      <c r="S395" s="1"/>
      <c r="T395" s="1"/>
      <c r="U395" s="1"/>
      <c r="V395" s="1"/>
      <c r="W395" s="1"/>
      <c r="X395" s="14"/>
      <c r="Y395" s="1" t="s">
        <v>563</v>
      </c>
      <c r="Z395" s="1"/>
      <c r="AA395" s="1" t="s">
        <v>123</v>
      </c>
      <c r="AB395" s="1"/>
    </row>
    <row r="396" customFormat="false" ht="15" hidden="true" customHeight="false" outlineLevel="0" collapsed="false">
      <c r="A396" s="0" t="n">
        <f aca="false">IF(AND(B396=B395,C396=C395,D396=D395,AA396=AA395), A395,A395+1)</f>
        <v>162</v>
      </c>
      <c r="B396" s="61" t="n">
        <v>42908</v>
      </c>
      <c r="C396" s="1" t="s">
        <v>53</v>
      </c>
      <c r="D396" s="1"/>
      <c r="E396" s="1"/>
      <c r="F396" s="1" t="s">
        <v>116</v>
      </c>
      <c r="G396" s="1" t="n">
        <v>9</v>
      </c>
      <c r="H396" s="1" t="n">
        <v>9</v>
      </c>
      <c r="I396" s="1"/>
      <c r="J396" s="1"/>
      <c r="K396" s="1"/>
      <c r="L396" s="1" t="n">
        <v>30</v>
      </c>
      <c r="M396" s="1"/>
      <c r="N396" s="1"/>
      <c r="O396" s="1"/>
      <c r="P396" s="1"/>
      <c r="Q396" s="1"/>
      <c r="R396" s="1"/>
      <c r="S396" s="1"/>
      <c r="T396" s="1"/>
      <c r="U396" s="1"/>
      <c r="V396" s="1"/>
      <c r="W396" s="1"/>
      <c r="X396" s="14"/>
      <c r="Y396" s="1" t="s">
        <v>563</v>
      </c>
      <c r="Z396" s="1"/>
      <c r="AA396" s="1" t="s">
        <v>123</v>
      </c>
      <c r="AB396" s="1"/>
    </row>
    <row r="397" customFormat="false" ht="15" hidden="true" customHeight="false" outlineLevel="0" collapsed="false">
      <c r="A397" s="0" t="n">
        <f aca="false">IF(AND(B397=B396,C397=C396,D397=D396,AA397=AA396), A396,A396+1)</f>
        <v>162</v>
      </c>
      <c r="B397" s="61" t="n">
        <v>42908</v>
      </c>
      <c r="C397" s="1" t="s">
        <v>53</v>
      </c>
      <c r="D397" s="1"/>
      <c r="E397" s="1"/>
      <c r="F397" s="1" t="s">
        <v>248</v>
      </c>
      <c r="G397" s="1"/>
      <c r="H397" s="1"/>
      <c r="I397" s="1"/>
      <c r="J397" s="1"/>
      <c r="K397" s="1" t="n">
        <v>1</v>
      </c>
      <c r="L397" s="1"/>
      <c r="M397" s="1"/>
      <c r="N397" s="1"/>
      <c r="O397" s="1"/>
      <c r="P397" s="1"/>
      <c r="Q397" s="1"/>
      <c r="R397" s="1"/>
      <c r="S397" s="1"/>
      <c r="T397" s="1"/>
      <c r="U397" s="1"/>
      <c r="V397" s="1"/>
      <c r="W397" s="1"/>
      <c r="X397" s="14"/>
      <c r="Y397" s="1" t="s">
        <v>563</v>
      </c>
      <c r="Z397" s="1"/>
      <c r="AA397" s="1" t="s">
        <v>123</v>
      </c>
      <c r="AB397" s="1"/>
    </row>
    <row r="398" customFormat="false" ht="15" hidden="true" customHeight="false" outlineLevel="0" collapsed="false">
      <c r="A398" s="0" t="n">
        <f aca="false">IF(AND(B398=B397,C398=C397,D398=D397,AA398=AA397), A397,A397+1)</f>
        <v>162</v>
      </c>
      <c r="B398" s="61" t="n">
        <v>42908</v>
      </c>
      <c r="C398" s="1" t="s">
        <v>53</v>
      </c>
      <c r="D398" s="1"/>
      <c r="E398" s="1"/>
      <c r="F398" s="1" t="s">
        <v>410</v>
      </c>
      <c r="G398" s="1"/>
      <c r="H398" s="1"/>
      <c r="I398" s="1"/>
      <c r="J398" s="1"/>
      <c r="K398" s="1"/>
      <c r="L398" s="1"/>
      <c r="M398" s="1"/>
      <c r="N398" s="1"/>
      <c r="O398" s="1"/>
      <c r="P398" s="1"/>
      <c r="Q398" s="1"/>
      <c r="R398" s="1"/>
      <c r="S398" s="1"/>
      <c r="T398" s="1"/>
      <c r="U398" s="1" t="n">
        <v>2</v>
      </c>
      <c r="V398" s="1"/>
      <c r="W398" s="1"/>
      <c r="X398" s="14"/>
      <c r="Y398" s="1" t="s">
        <v>563</v>
      </c>
      <c r="Z398" s="1"/>
      <c r="AA398" s="1" t="s">
        <v>123</v>
      </c>
      <c r="AB398" s="1"/>
    </row>
    <row r="399" customFormat="false" ht="15" hidden="false" customHeight="false" outlineLevel="0" collapsed="false">
      <c r="A399" s="0" t="n">
        <f aca="false">IF(AND(B399=B398,C399=C398,D399=D398,AA399=AA398), A398,A398+1)</f>
        <v>163</v>
      </c>
      <c r="B399" s="68" t="n">
        <v>42908</v>
      </c>
      <c r="C399" s="0" t="s">
        <v>67</v>
      </c>
      <c r="D399" s="0" t="s">
        <v>69</v>
      </c>
      <c r="F399" s="0" t="s">
        <v>97</v>
      </c>
      <c r="G399" s="0" t="n">
        <v>88</v>
      </c>
      <c r="H399" s="1" t="n">
        <v>54</v>
      </c>
      <c r="I399" s="0" t="n">
        <v>34</v>
      </c>
      <c r="X399" s="4" t="n">
        <v>74440.88</v>
      </c>
      <c r="Y399" s="1" t="s">
        <v>564</v>
      </c>
      <c r="AA399" s="0" t="s">
        <v>124</v>
      </c>
    </row>
    <row r="400" customFormat="false" ht="15" hidden="false" customHeight="false" outlineLevel="0" collapsed="false">
      <c r="A400" s="0" t="n">
        <f aca="false">IF(AND(B400=B399,C400=C399,D400=D399,AA400=AA399), A399,A399+1)</f>
        <v>164</v>
      </c>
      <c r="B400" s="68" t="n">
        <v>42908</v>
      </c>
      <c r="C400" s="0" t="s">
        <v>66</v>
      </c>
      <c r="F400" s="0" t="s">
        <v>102</v>
      </c>
      <c r="G400" s="0" t="n">
        <v>30</v>
      </c>
      <c r="H400" s="0" t="n">
        <v>30</v>
      </c>
      <c r="X400" s="4" t="n">
        <v>447776.91</v>
      </c>
      <c r="Y400" s="1" t="s">
        <v>565</v>
      </c>
      <c r="AA400" s="0" t="s">
        <v>124</v>
      </c>
    </row>
    <row r="401" customFormat="false" ht="15" hidden="true" customHeight="false" outlineLevel="0" collapsed="false">
      <c r="A401" s="0" t="n">
        <f aca="false">IF(AND(B401=B400,C401=C400,D401=D400,AA401=AA400), A400,A400+1)</f>
        <v>165</v>
      </c>
      <c r="B401" s="61" t="n">
        <v>42912</v>
      </c>
      <c r="C401" s="1" t="s">
        <v>53</v>
      </c>
      <c r="D401" s="1"/>
      <c r="E401" s="1"/>
      <c r="F401" s="1" t="s">
        <v>108</v>
      </c>
      <c r="G401" s="1" t="n">
        <v>15</v>
      </c>
      <c r="H401" s="1" t="n">
        <v>15</v>
      </c>
      <c r="I401" s="1"/>
      <c r="J401" s="1"/>
      <c r="K401" s="1"/>
      <c r="L401" s="1" t="n">
        <v>68</v>
      </c>
      <c r="M401" s="1"/>
      <c r="N401" s="1"/>
      <c r="O401" s="1"/>
      <c r="P401" s="1"/>
      <c r="Q401" s="1"/>
      <c r="R401" s="1"/>
      <c r="S401" s="1"/>
      <c r="T401" s="1"/>
      <c r="U401" s="1"/>
      <c r="V401" s="1"/>
      <c r="W401" s="1"/>
      <c r="X401" s="14" t="n">
        <v>283545.34</v>
      </c>
      <c r="Y401" s="1" t="s">
        <v>566</v>
      </c>
      <c r="Z401" s="1"/>
      <c r="AA401" s="1" t="s">
        <v>123</v>
      </c>
      <c r="AB401" s="1"/>
    </row>
    <row r="402" customFormat="false" ht="15" hidden="true" customHeight="false" outlineLevel="0" collapsed="false">
      <c r="A402" s="0" t="n">
        <f aca="false">IF(AND(B402=B401,C402=C401,D402=D401,AA402=AA401), A401,A401+1)</f>
        <v>165</v>
      </c>
      <c r="B402" s="61" t="n">
        <v>42912</v>
      </c>
      <c r="C402" s="1" t="s">
        <v>53</v>
      </c>
      <c r="D402" s="1"/>
      <c r="E402" s="1"/>
      <c r="F402" s="1" t="s">
        <v>88</v>
      </c>
      <c r="G402" s="1" t="n">
        <v>0</v>
      </c>
      <c r="H402" s="1" t="n">
        <v>0</v>
      </c>
      <c r="I402" s="1"/>
      <c r="J402" s="1"/>
      <c r="K402" s="1"/>
      <c r="L402" s="1" t="n">
        <v>0</v>
      </c>
      <c r="M402" s="1"/>
      <c r="N402" s="1"/>
      <c r="O402" s="1"/>
      <c r="P402" s="1"/>
      <c r="Q402" s="1"/>
      <c r="R402" s="1"/>
      <c r="S402" s="1"/>
      <c r="T402" s="1"/>
      <c r="U402" s="1"/>
      <c r="V402" s="1"/>
      <c r="W402" s="1"/>
      <c r="X402" s="14"/>
      <c r="Y402" s="1" t="s">
        <v>566</v>
      </c>
      <c r="Z402" s="1"/>
      <c r="AA402" s="1" t="s">
        <v>123</v>
      </c>
      <c r="AB402" s="1"/>
    </row>
    <row r="403" customFormat="false" ht="15" hidden="true" customHeight="false" outlineLevel="0" collapsed="false">
      <c r="A403" s="0" t="n">
        <f aca="false">IF(AND(B403=B402,C403=C402,D403=D402,AA403=AA402), A402,A402+1)</f>
        <v>165</v>
      </c>
      <c r="B403" s="61" t="n">
        <v>42912</v>
      </c>
      <c r="C403" s="1" t="s">
        <v>53</v>
      </c>
      <c r="D403" s="1"/>
      <c r="E403" s="1"/>
      <c r="F403" s="1" t="s">
        <v>98</v>
      </c>
      <c r="G403" s="1" t="n">
        <v>2</v>
      </c>
      <c r="H403" s="1" t="n">
        <v>2</v>
      </c>
      <c r="I403" s="1"/>
      <c r="J403" s="1"/>
      <c r="K403" s="1"/>
      <c r="L403" s="1" t="n">
        <v>6</v>
      </c>
      <c r="M403" s="1"/>
      <c r="N403" s="1"/>
      <c r="O403" s="1"/>
      <c r="P403" s="1"/>
      <c r="Q403" s="1"/>
      <c r="R403" s="1"/>
      <c r="S403" s="1"/>
      <c r="T403" s="1"/>
      <c r="U403" s="1"/>
      <c r="V403" s="1"/>
      <c r="W403" s="1"/>
      <c r="X403" s="14"/>
      <c r="Y403" s="1" t="s">
        <v>566</v>
      </c>
      <c r="Z403" s="1"/>
      <c r="AA403" s="1" t="s">
        <v>123</v>
      </c>
      <c r="AB403" s="1"/>
    </row>
    <row r="404" customFormat="false" ht="15" hidden="true" customHeight="false" outlineLevel="0" collapsed="false">
      <c r="A404" s="0" t="n">
        <f aca="false">IF(AND(B404=B403,C404=C403,D404=D403,AA404=AA403), A403,A403+1)</f>
        <v>165</v>
      </c>
      <c r="B404" s="61" t="n">
        <v>42912</v>
      </c>
      <c r="C404" s="1" t="s">
        <v>53</v>
      </c>
      <c r="D404" s="1"/>
      <c r="E404" s="1"/>
      <c r="F404" s="1" t="s">
        <v>109</v>
      </c>
      <c r="G404" s="1" t="n">
        <v>1</v>
      </c>
      <c r="H404" s="1" t="n">
        <v>1</v>
      </c>
      <c r="I404" s="1"/>
      <c r="J404" s="1"/>
      <c r="K404" s="1"/>
      <c r="L404" s="1" t="n">
        <v>4</v>
      </c>
      <c r="M404" s="1"/>
      <c r="N404" s="1"/>
      <c r="O404" s="1"/>
      <c r="P404" s="1"/>
      <c r="Q404" s="1"/>
      <c r="R404" s="1"/>
      <c r="S404" s="1"/>
      <c r="T404" s="1"/>
      <c r="U404" s="1"/>
      <c r="V404" s="1"/>
      <c r="W404" s="1"/>
      <c r="X404" s="14"/>
      <c r="Y404" s="1" t="s">
        <v>566</v>
      </c>
      <c r="Z404" s="1"/>
      <c r="AA404" s="1" t="s">
        <v>123</v>
      </c>
      <c r="AB404" s="1"/>
    </row>
    <row r="405" customFormat="false" ht="15" hidden="true" customHeight="false" outlineLevel="0" collapsed="false">
      <c r="A405" s="0" t="n">
        <f aca="false">IF(AND(B405=B404,C405=C404,D405=D404,AA405=AA404), A404,A404+1)</f>
        <v>165</v>
      </c>
      <c r="B405" s="61" t="n">
        <v>42912</v>
      </c>
      <c r="C405" s="1" t="s">
        <v>53</v>
      </c>
      <c r="D405" s="1"/>
      <c r="E405" s="1"/>
      <c r="F405" s="1" t="s">
        <v>114</v>
      </c>
      <c r="G405" s="1" t="n">
        <v>5</v>
      </c>
      <c r="H405" s="1" t="n">
        <v>5</v>
      </c>
      <c r="I405" s="1"/>
      <c r="J405" s="1"/>
      <c r="K405" s="1"/>
      <c r="L405" s="1" t="n">
        <v>25</v>
      </c>
      <c r="M405" s="1"/>
      <c r="N405" s="1"/>
      <c r="O405" s="1"/>
      <c r="P405" s="1"/>
      <c r="Q405" s="1"/>
      <c r="R405" s="1"/>
      <c r="S405" s="1"/>
      <c r="T405" s="1"/>
      <c r="U405" s="1"/>
      <c r="V405" s="1"/>
      <c r="W405" s="1"/>
      <c r="X405" s="14"/>
      <c r="Y405" s="1" t="s">
        <v>566</v>
      </c>
      <c r="Z405" s="1"/>
      <c r="AA405" s="1" t="s">
        <v>123</v>
      </c>
      <c r="AB405" s="1"/>
    </row>
    <row r="406" customFormat="false" ht="15" hidden="true" customHeight="false" outlineLevel="0" collapsed="false">
      <c r="A406" s="0" t="n">
        <f aca="false">IF(AND(B406=B405,C406=C405,D406=D405,AA406=AA405), A405,A405+1)</f>
        <v>165</v>
      </c>
      <c r="B406" s="61" t="n">
        <v>42912</v>
      </c>
      <c r="C406" s="1" t="s">
        <v>53</v>
      </c>
      <c r="D406" s="1"/>
      <c r="E406" s="1"/>
      <c r="F406" s="1" t="s">
        <v>116</v>
      </c>
      <c r="G406" s="1" t="n">
        <v>0</v>
      </c>
      <c r="H406" s="1" t="n">
        <v>0</v>
      </c>
      <c r="I406" s="1"/>
      <c r="J406" s="1"/>
      <c r="K406" s="1"/>
      <c r="L406" s="1" t="n">
        <v>0</v>
      </c>
      <c r="M406" s="1"/>
      <c r="N406" s="1"/>
      <c r="O406" s="1"/>
      <c r="P406" s="1"/>
      <c r="Q406" s="1"/>
      <c r="R406" s="1"/>
      <c r="S406" s="1"/>
      <c r="T406" s="1"/>
      <c r="U406" s="1"/>
      <c r="V406" s="1"/>
      <c r="W406" s="1"/>
      <c r="X406" s="14"/>
      <c r="Y406" s="1" t="s">
        <v>566</v>
      </c>
      <c r="Z406" s="1"/>
      <c r="AA406" s="1" t="s">
        <v>123</v>
      </c>
      <c r="AB406" s="1"/>
    </row>
    <row r="407" customFormat="false" ht="15" hidden="true" customHeight="false" outlineLevel="0" collapsed="false">
      <c r="A407" s="0" t="n">
        <f aca="false">IF(AND(B407=B406,C407=C406,D407=D406,AA407=AA406), A406,A406+1)</f>
        <v>165</v>
      </c>
      <c r="B407" s="61" t="n">
        <v>42912</v>
      </c>
      <c r="C407" s="1" t="s">
        <v>53</v>
      </c>
      <c r="D407" s="1"/>
      <c r="E407" s="1"/>
      <c r="F407" s="1" t="s">
        <v>248</v>
      </c>
      <c r="G407" s="1"/>
      <c r="H407" s="1"/>
      <c r="I407" s="1"/>
      <c r="J407" s="1"/>
      <c r="K407" s="1" t="n">
        <v>1</v>
      </c>
      <c r="L407" s="1"/>
      <c r="M407" s="1"/>
      <c r="N407" s="1"/>
      <c r="O407" s="1"/>
      <c r="P407" s="1"/>
      <c r="Q407" s="1"/>
      <c r="R407" s="1"/>
      <c r="S407" s="1"/>
      <c r="T407" s="1"/>
      <c r="U407" s="1"/>
      <c r="V407" s="1"/>
      <c r="W407" s="1"/>
      <c r="X407" s="14"/>
      <c r="Y407" s="1" t="s">
        <v>566</v>
      </c>
      <c r="Z407" s="1"/>
      <c r="AA407" s="1" t="s">
        <v>123</v>
      </c>
      <c r="AB407" s="1"/>
    </row>
    <row r="408" customFormat="false" ht="15" hidden="true" customHeight="false" outlineLevel="0" collapsed="false">
      <c r="A408" s="0" t="n">
        <f aca="false">IF(AND(B408=B407,C408=C407,D408=D407,AA408=AA407), A407,A407+1)</f>
        <v>165</v>
      </c>
      <c r="B408" s="61" t="n">
        <v>42912</v>
      </c>
      <c r="C408" s="1" t="s">
        <v>53</v>
      </c>
      <c r="D408" s="1"/>
      <c r="E408" s="1"/>
      <c r="F408" s="1" t="s">
        <v>410</v>
      </c>
      <c r="G408" s="1"/>
      <c r="H408" s="1"/>
      <c r="I408" s="1"/>
      <c r="J408" s="1"/>
      <c r="K408" s="1"/>
      <c r="L408" s="1"/>
      <c r="M408" s="1"/>
      <c r="N408" s="1"/>
      <c r="O408" s="1"/>
      <c r="P408" s="1"/>
      <c r="Q408" s="1"/>
      <c r="R408" s="1"/>
      <c r="S408" s="1"/>
      <c r="T408" s="1"/>
      <c r="U408" s="1" t="n">
        <v>1</v>
      </c>
      <c r="V408" s="1"/>
      <c r="W408" s="1"/>
      <c r="X408" s="14"/>
      <c r="Y408" s="1" t="s">
        <v>566</v>
      </c>
      <c r="Z408" s="1"/>
      <c r="AA408" s="1" t="s">
        <v>123</v>
      </c>
      <c r="AB408" s="1"/>
    </row>
    <row r="409" customFormat="false" ht="15" hidden="false" customHeight="false" outlineLevel="0" collapsed="false">
      <c r="A409" s="0" t="n">
        <f aca="false">IF(AND(B409=B408,C409=C408,D409=D408,AA409=AA408), A408,A408+1)</f>
        <v>166</v>
      </c>
      <c r="B409" s="68" t="n">
        <v>42913</v>
      </c>
      <c r="C409" s="0" t="s">
        <v>47</v>
      </c>
      <c r="F409" s="0" t="s">
        <v>89</v>
      </c>
      <c r="G409" s="0" t="n">
        <v>23</v>
      </c>
      <c r="H409" s="0" t="n">
        <v>23</v>
      </c>
      <c r="U409" s="0" t="n">
        <v>1</v>
      </c>
      <c r="X409" s="4" t="n">
        <v>46985.88</v>
      </c>
      <c r="Y409" s="1" t="s">
        <v>567</v>
      </c>
      <c r="AA409" s="0" t="s">
        <v>124</v>
      </c>
    </row>
    <row r="410" customFormat="false" ht="15" hidden="true" customHeight="false" outlineLevel="0" collapsed="false">
      <c r="A410" s="0" t="n">
        <f aca="false">IF(AND(B410=B409,C410=C409,D410=D409,AA410=AA409), A409,A409+1)</f>
        <v>167</v>
      </c>
      <c r="B410" s="68" t="n">
        <v>42914</v>
      </c>
      <c r="C410" s="60" t="s">
        <v>67</v>
      </c>
      <c r="D410" s="60"/>
      <c r="E410" s="60"/>
      <c r="F410" s="60" t="s">
        <v>96</v>
      </c>
      <c r="G410" s="60" t="n">
        <f aca="false">SUM(H410:J410)</f>
        <v>25</v>
      </c>
      <c r="H410" s="60" t="n">
        <v>25</v>
      </c>
      <c r="I410" s="60"/>
      <c r="J410" s="60"/>
      <c r="K410" s="60" t="n">
        <v>1</v>
      </c>
      <c r="L410" s="60"/>
      <c r="M410" s="60" t="n">
        <v>1</v>
      </c>
      <c r="N410" s="60"/>
      <c r="O410" s="60"/>
      <c r="P410" s="60" t="n">
        <v>29</v>
      </c>
      <c r="Q410" s="60"/>
      <c r="R410" s="60"/>
      <c r="S410" s="60"/>
      <c r="T410" s="60" t="n">
        <v>3</v>
      </c>
      <c r="U410" s="60"/>
      <c r="V410" s="60"/>
      <c r="W410" s="60"/>
      <c r="X410" s="4" t="n">
        <v>68916.35</v>
      </c>
      <c r="Y410" s="60" t="s">
        <v>568</v>
      </c>
      <c r="Z410" s="60"/>
      <c r="AA410" s="60" t="s">
        <v>125</v>
      </c>
      <c r="AB410" s="60"/>
    </row>
    <row r="411" customFormat="false" ht="15" hidden="true" customHeight="false" outlineLevel="0" collapsed="false">
      <c r="A411" s="0" t="n">
        <f aca="false">IF(AND(B411=B410,C411=C410,D411=D410,AA411=AA410), A410,A410+1)</f>
        <v>167</v>
      </c>
      <c r="B411" s="68" t="n">
        <v>42914</v>
      </c>
      <c r="C411" s="60" t="s">
        <v>67</v>
      </c>
      <c r="D411" s="60"/>
      <c r="E411" s="60"/>
      <c r="F411" s="60" t="s">
        <v>88</v>
      </c>
      <c r="G411" s="60" t="n">
        <f aca="false">SUM(H411:J411)</f>
        <v>5</v>
      </c>
      <c r="H411" s="60" t="n">
        <v>5</v>
      </c>
      <c r="I411" s="60"/>
      <c r="J411" s="60"/>
      <c r="K411" s="60"/>
      <c r="L411" s="60"/>
      <c r="M411" s="60"/>
      <c r="N411" s="60"/>
      <c r="O411" s="60"/>
      <c r="P411" s="60"/>
      <c r="Q411" s="60"/>
      <c r="R411" s="60"/>
      <c r="S411" s="60"/>
      <c r="T411" s="60"/>
      <c r="U411" s="60"/>
      <c r="V411" s="60"/>
      <c r="W411" s="60"/>
      <c r="X411" s="4"/>
      <c r="Y411" s="60" t="s">
        <v>568</v>
      </c>
      <c r="Z411" s="60"/>
      <c r="AA411" s="60" t="s">
        <v>125</v>
      </c>
      <c r="AB411" s="60"/>
    </row>
    <row r="412" customFormat="false" ht="15" hidden="true" customHeight="false" outlineLevel="0" collapsed="false">
      <c r="A412" s="0" t="n">
        <f aca="false">IF(AND(B412=B411,C412=C411,D412=D411,AA412=AA411), A411,A411+1)</f>
        <v>167</v>
      </c>
      <c r="B412" s="68" t="n">
        <v>42914</v>
      </c>
      <c r="C412" s="60" t="s">
        <v>67</v>
      </c>
      <c r="D412" s="60"/>
      <c r="E412" s="60"/>
      <c r="F412" s="60" t="s">
        <v>105</v>
      </c>
      <c r="G412" s="60" t="n">
        <f aca="false">SUM(H412:J412)</f>
        <v>0</v>
      </c>
      <c r="H412" s="60"/>
      <c r="I412" s="60"/>
      <c r="J412" s="60"/>
      <c r="K412" s="60"/>
      <c r="L412" s="60"/>
      <c r="M412" s="60"/>
      <c r="N412" s="60"/>
      <c r="O412" s="60"/>
      <c r="P412" s="60"/>
      <c r="Q412" s="60"/>
      <c r="R412" s="60"/>
      <c r="S412" s="60"/>
      <c r="T412" s="60"/>
      <c r="U412" s="60" t="n">
        <v>1</v>
      </c>
      <c r="V412" s="60"/>
      <c r="W412" s="60"/>
      <c r="X412" s="4"/>
      <c r="Y412" s="60" t="s">
        <v>568</v>
      </c>
      <c r="Z412" s="60"/>
      <c r="AA412" s="60" t="s">
        <v>125</v>
      </c>
      <c r="AB412" s="60"/>
    </row>
    <row r="413" customFormat="false" ht="15" hidden="true" customHeight="false" outlineLevel="0" collapsed="false">
      <c r="A413" s="0" t="n">
        <f aca="false">IF(AND(B413=B412,C413=C412,D413=D412,AA413=AA412), A412,A412+1)</f>
        <v>168</v>
      </c>
      <c r="B413" s="61" t="n">
        <v>42915</v>
      </c>
      <c r="C413" s="1" t="s">
        <v>62</v>
      </c>
      <c r="D413" s="1" t="s">
        <v>63</v>
      </c>
      <c r="E413" s="1"/>
      <c r="F413" s="1" t="s">
        <v>87</v>
      </c>
      <c r="G413" s="1" t="n">
        <v>10</v>
      </c>
      <c r="H413" s="1" t="n">
        <v>2</v>
      </c>
      <c r="I413" s="1" t="n">
        <v>8</v>
      </c>
      <c r="J413" s="1"/>
      <c r="K413" s="1"/>
      <c r="L413" s="1" t="n">
        <v>32</v>
      </c>
      <c r="M413" s="1"/>
      <c r="N413" s="1"/>
      <c r="O413" s="1"/>
      <c r="P413" s="1"/>
      <c r="Q413" s="1"/>
      <c r="R413" s="1"/>
      <c r="S413" s="1"/>
      <c r="T413" s="1"/>
      <c r="U413" s="1"/>
      <c r="V413" s="1"/>
      <c r="W413" s="1"/>
      <c r="X413" s="14" t="n">
        <v>243554.88</v>
      </c>
      <c r="Y413" s="1" t="s">
        <v>569</v>
      </c>
      <c r="Z413" s="1"/>
      <c r="AA413" s="1" t="s">
        <v>123</v>
      </c>
      <c r="AB413" s="1"/>
    </row>
    <row r="414" customFormat="false" ht="15" hidden="true" customHeight="false" outlineLevel="0" collapsed="false">
      <c r="A414" s="0" t="n">
        <f aca="false">IF(AND(B414=B413,C414=C413,D414=D413,AA414=AA413), A413,A413+1)</f>
        <v>168</v>
      </c>
      <c r="B414" s="61" t="n">
        <v>42915</v>
      </c>
      <c r="C414" s="1" t="s">
        <v>62</v>
      </c>
      <c r="D414" s="1" t="s">
        <v>63</v>
      </c>
      <c r="E414" s="1"/>
      <c r="F414" s="1" t="s">
        <v>98</v>
      </c>
      <c r="G414" s="1" t="n">
        <v>3</v>
      </c>
      <c r="H414" s="1" t="n">
        <v>1</v>
      </c>
      <c r="I414" s="1" t="n">
        <v>2</v>
      </c>
      <c r="J414" s="1"/>
      <c r="K414" s="1"/>
      <c r="L414" s="1" t="n">
        <v>24</v>
      </c>
      <c r="M414" s="1"/>
      <c r="N414" s="1"/>
      <c r="O414" s="1"/>
      <c r="P414" s="1" t="n">
        <v>2</v>
      </c>
      <c r="Q414" s="1" t="n">
        <v>22</v>
      </c>
      <c r="R414" s="1"/>
      <c r="S414" s="1"/>
      <c r="T414" s="1"/>
      <c r="U414" s="1"/>
      <c r="V414" s="1"/>
      <c r="W414" s="1"/>
      <c r="X414" s="14"/>
      <c r="Y414" s="1" t="s">
        <v>569</v>
      </c>
      <c r="Z414" s="1"/>
      <c r="AA414" s="1" t="s">
        <v>123</v>
      </c>
      <c r="AB414" s="1"/>
    </row>
    <row r="415" customFormat="false" ht="15" hidden="true" customHeight="false" outlineLevel="0" collapsed="false">
      <c r="A415" s="0" t="n">
        <f aca="false">IF(AND(B415=B414,C415=C414,D415=D414,AA415=AA414), A414,A414+1)</f>
        <v>168</v>
      </c>
      <c r="B415" s="61" t="n">
        <v>42915</v>
      </c>
      <c r="C415" s="1" t="s">
        <v>62</v>
      </c>
      <c r="D415" s="1" t="s">
        <v>63</v>
      </c>
      <c r="E415" s="1"/>
      <c r="F415" s="1" t="s">
        <v>99</v>
      </c>
      <c r="G415" s="1" t="n">
        <v>1</v>
      </c>
      <c r="H415" s="1" t="n">
        <v>1</v>
      </c>
      <c r="I415" s="1" t="n">
        <v>0</v>
      </c>
      <c r="J415" s="1"/>
      <c r="K415" s="1"/>
      <c r="L415" s="1" t="n">
        <v>5</v>
      </c>
      <c r="M415" s="1"/>
      <c r="N415" s="1"/>
      <c r="O415" s="1"/>
      <c r="P415" s="1"/>
      <c r="Q415" s="1"/>
      <c r="R415" s="1"/>
      <c r="S415" s="1"/>
      <c r="T415" s="1"/>
      <c r="U415" s="1"/>
      <c r="V415" s="1"/>
      <c r="W415" s="1"/>
      <c r="X415" s="14"/>
      <c r="Y415" s="1" t="s">
        <v>569</v>
      </c>
      <c r="Z415" s="1"/>
      <c r="AA415" s="1" t="s">
        <v>123</v>
      </c>
      <c r="AB415" s="1"/>
    </row>
    <row r="416" customFormat="false" ht="15" hidden="true" customHeight="false" outlineLevel="0" collapsed="false">
      <c r="A416" s="0" t="n">
        <f aca="false">IF(AND(B416=B415,C416=C415,D416=D415,AA416=AA415), A415,A415+1)</f>
        <v>168</v>
      </c>
      <c r="B416" s="61" t="n">
        <v>42915</v>
      </c>
      <c r="C416" s="1" t="s">
        <v>62</v>
      </c>
      <c r="D416" s="1" t="s">
        <v>63</v>
      </c>
      <c r="E416" s="1"/>
      <c r="F416" s="1" t="s">
        <v>248</v>
      </c>
      <c r="G416" s="1"/>
      <c r="H416" s="1"/>
      <c r="I416" s="1"/>
      <c r="J416" s="1"/>
      <c r="K416" s="1" t="n">
        <v>1</v>
      </c>
      <c r="L416" s="1"/>
      <c r="M416" s="1"/>
      <c r="N416" s="1"/>
      <c r="O416" s="1"/>
      <c r="P416" s="1"/>
      <c r="Q416" s="1"/>
      <c r="R416" s="1"/>
      <c r="S416" s="1"/>
      <c r="T416" s="1"/>
      <c r="U416" s="1"/>
      <c r="V416" s="1"/>
      <c r="W416" s="1"/>
      <c r="X416" s="14"/>
      <c r="Y416" s="1" t="s">
        <v>569</v>
      </c>
      <c r="Z416" s="1"/>
      <c r="AA416" s="1" t="s">
        <v>123</v>
      </c>
      <c r="AB416" s="1"/>
    </row>
    <row r="417" customFormat="false" ht="15" hidden="true" customHeight="false" outlineLevel="0" collapsed="false">
      <c r="A417" s="0" t="n">
        <f aca="false">IF(AND(B417=B416,C417=C416,D417=D416,AA417=AA416), A416,A416+1)</f>
        <v>168</v>
      </c>
      <c r="B417" s="61" t="n">
        <v>42915</v>
      </c>
      <c r="C417" s="1" t="s">
        <v>62</v>
      </c>
      <c r="D417" s="1" t="s">
        <v>63</v>
      </c>
      <c r="E417" s="1"/>
      <c r="F417" s="1" t="s">
        <v>410</v>
      </c>
      <c r="G417" s="1"/>
      <c r="H417" s="1"/>
      <c r="I417" s="1"/>
      <c r="J417" s="1"/>
      <c r="K417" s="1"/>
      <c r="L417" s="1"/>
      <c r="M417" s="1"/>
      <c r="N417" s="1"/>
      <c r="O417" s="1"/>
      <c r="P417" s="1"/>
      <c r="Q417" s="1"/>
      <c r="R417" s="1"/>
      <c r="S417" s="1"/>
      <c r="T417" s="1"/>
      <c r="U417" s="1" t="n">
        <v>3</v>
      </c>
      <c r="V417" s="1"/>
      <c r="W417" s="1"/>
      <c r="X417" s="14"/>
      <c r="Y417" s="1" t="s">
        <v>569</v>
      </c>
      <c r="Z417" s="1"/>
      <c r="AA417" s="1" t="s">
        <v>123</v>
      </c>
      <c r="AB417" s="1"/>
    </row>
    <row r="418" customFormat="false" ht="15" hidden="false" customHeight="false" outlineLevel="0" collapsed="false">
      <c r="A418" s="0" t="n">
        <f aca="false">IF(AND(B418=B417,C418=C417,D418=D417,AA418=AA417), A417,A417+1)</f>
        <v>169</v>
      </c>
      <c r="B418" s="68" t="n">
        <v>42915</v>
      </c>
      <c r="C418" s="0" t="s">
        <v>66</v>
      </c>
      <c r="F418" s="0" t="s">
        <v>102</v>
      </c>
      <c r="G418" s="0" t="n">
        <v>30</v>
      </c>
      <c r="H418" s="0" t="n">
        <v>30</v>
      </c>
      <c r="X418" s="4" t="n">
        <v>243554.88</v>
      </c>
      <c r="Y418" s="1" t="s">
        <v>570</v>
      </c>
      <c r="AA418" s="0" t="s">
        <v>124</v>
      </c>
    </row>
    <row r="419" customFormat="false" ht="15" hidden="false" customHeight="false" outlineLevel="0" collapsed="false">
      <c r="A419" s="0" t="n">
        <f aca="false">IF(AND(B419=B418,C419=C418,D419=D418,AA419=AA418), A418,A418+1)</f>
        <v>170</v>
      </c>
      <c r="B419" s="68" t="n">
        <v>42919</v>
      </c>
      <c r="C419" s="0" t="s">
        <v>66</v>
      </c>
      <c r="F419" s="0" t="s">
        <v>102</v>
      </c>
      <c r="G419" s="0" t="n">
        <v>28</v>
      </c>
      <c r="H419" s="0" t="n">
        <v>28</v>
      </c>
      <c r="X419" s="4" t="n">
        <v>68074</v>
      </c>
      <c r="Y419" s="1" t="s">
        <v>571</v>
      </c>
      <c r="AA419" s="0" t="s">
        <v>124</v>
      </c>
    </row>
    <row r="420" customFormat="false" ht="15" hidden="true" customHeight="false" outlineLevel="0" collapsed="false">
      <c r="A420" s="0" t="n">
        <f aca="false">IF(AND(B420=B419,C420=C419,D420=D419,AA420=AA419), A419,A419+1)</f>
        <v>171</v>
      </c>
      <c r="B420" s="61" t="n">
        <v>42920</v>
      </c>
      <c r="C420" s="1" t="s">
        <v>67</v>
      </c>
      <c r="D420" s="1" t="s">
        <v>69</v>
      </c>
      <c r="E420" s="1"/>
      <c r="F420" s="1" t="s">
        <v>97</v>
      </c>
      <c r="G420" s="1" t="n">
        <v>130</v>
      </c>
      <c r="H420" s="1" t="n">
        <v>79</v>
      </c>
      <c r="I420" s="1" t="n">
        <v>51</v>
      </c>
      <c r="J420" s="1"/>
      <c r="K420" s="1"/>
      <c r="L420" s="1" t="n">
        <v>41</v>
      </c>
      <c r="M420" s="1"/>
      <c r="N420" s="1"/>
      <c r="O420" s="1"/>
      <c r="P420" s="1" t="n">
        <v>20</v>
      </c>
      <c r="Q420" s="1" t="n">
        <v>21</v>
      </c>
      <c r="R420" s="1"/>
      <c r="S420" s="1"/>
      <c r="T420" s="1"/>
      <c r="U420" s="1"/>
      <c r="V420" s="1"/>
      <c r="W420" s="1"/>
      <c r="X420" s="14" t="n">
        <v>99100.46</v>
      </c>
      <c r="Y420" s="1" t="s">
        <v>572</v>
      </c>
      <c r="Z420" s="1"/>
      <c r="AA420" s="1" t="s">
        <v>123</v>
      </c>
      <c r="AB420" s="1"/>
    </row>
    <row r="421" customFormat="false" ht="15" hidden="true" customHeight="false" outlineLevel="0" collapsed="false">
      <c r="A421" s="0" t="n">
        <f aca="false">IF(AND(B421=B420,C421=C420,D421=D420,AA421=AA420), A420,A420+1)</f>
        <v>172</v>
      </c>
      <c r="B421" s="61" t="n">
        <v>42920</v>
      </c>
      <c r="C421" s="1" t="s">
        <v>49</v>
      </c>
      <c r="D421" s="1"/>
      <c r="E421" s="1"/>
      <c r="F421" s="1" t="s">
        <v>95</v>
      </c>
      <c r="G421" s="1" t="n">
        <v>11</v>
      </c>
      <c r="H421" s="1" t="n">
        <v>11</v>
      </c>
      <c r="I421" s="1"/>
      <c r="J421" s="1"/>
      <c r="K421" s="1"/>
      <c r="L421" s="1" t="n">
        <v>48</v>
      </c>
      <c r="M421" s="1"/>
      <c r="N421" s="1"/>
      <c r="O421" s="1"/>
      <c r="P421" s="1"/>
      <c r="Q421" s="1"/>
      <c r="R421" s="1"/>
      <c r="S421" s="1"/>
      <c r="T421" s="1"/>
      <c r="U421" s="1"/>
      <c r="V421" s="1"/>
      <c r="W421" s="1"/>
      <c r="X421" s="14" t="n">
        <v>192176.5</v>
      </c>
      <c r="Y421" s="1" t="s">
        <v>573</v>
      </c>
      <c r="Z421" s="1"/>
      <c r="AA421" s="1" t="s">
        <v>123</v>
      </c>
      <c r="AB421" s="1"/>
    </row>
    <row r="422" customFormat="false" ht="15" hidden="true" customHeight="false" outlineLevel="0" collapsed="false">
      <c r="A422" s="0" t="n">
        <f aca="false">IF(AND(B422=B421,C422=C421,D422=D421,AA422=AA421), A421,A421+1)</f>
        <v>172</v>
      </c>
      <c r="B422" s="61" t="n">
        <v>42920</v>
      </c>
      <c r="C422" s="1" t="s">
        <v>49</v>
      </c>
      <c r="D422" s="1"/>
      <c r="E422" s="1"/>
      <c r="F422" s="1" t="s">
        <v>248</v>
      </c>
      <c r="G422" s="1"/>
      <c r="H422" s="1"/>
      <c r="I422" s="1"/>
      <c r="J422" s="1"/>
      <c r="K422" s="1" t="n">
        <v>1</v>
      </c>
      <c r="L422" s="1"/>
      <c r="M422" s="1"/>
      <c r="N422" s="1"/>
      <c r="O422" s="1"/>
      <c r="P422" s="1"/>
      <c r="Q422" s="1"/>
      <c r="R422" s="1"/>
      <c r="S422" s="1"/>
      <c r="T422" s="1"/>
      <c r="U422" s="1"/>
      <c r="V422" s="1"/>
      <c r="W422" s="1"/>
      <c r="X422" s="14"/>
      <c r="Y422" s="1" t="s">
        <v>573</v>
      </c>
      <c r="Z422" s="1"/>
      <c r="AA422" s="1" t="s">
        <v>123</v>
      </c>
      <c r="AB422" s="1"/>
    </row>
    <row r="423" customFormat="false" ht="15" hidden="false" customHeight="false" outlineLevel="0" collapsed="false">
      <c r="A423" s="0" t="n">
        <f aca="false">IF(AND(B423=B422,C423=C422,D423=D422,AA423=AA422), A422,A422+1)</f>
        <v>173</v>
      </c>
      <c r="B423" s="68" t="n">
        <v>42921</v>
      </c>
      <c r="C423" s="0" t="s">
        <v>70</v>
      </c>
      <c r="D423" s="0" t="s">
        <v>68</v>
      </c>
      <c r="F423" s="0" t="s">
        <v>97</v>
      </c>
      <c r="G423" s="0" t="n">
        <v>100</v>
      </c>
      <c r="H423" s="0" t="n">
        <v>53</v>
      </c>
      <c r="I423" s="0" t="n">
        <v>47</v>
      </c>
      <c r="X423" s="4" t="n">
        <v>57253.01</v>
      </c>
      <c r="Y423" s="1" t="s">
        <v>574</v>
      </c>
      <c r="AA423" s="0" t="s">
        <v>124</v>
      </c>
    </row>
    <row r="424" customFormat="false" ht="15" hidden="false" customHeight="false" outlineLevel="0" collapsed="false">
      <c r="A424" s="0" t="n">
        <f aca="false">IF(AND(B424=B423,C424=C423,D424=D423,AA424=AA423), A423,A423+1)</f>
        <v>174</v>
      </c>
      <c r="B424" s="68" t="n">
        <v>42922</v>
      </c>
      <c r="C424" s="0" t="s">
        <v>68</v>
      </c>
      <c r="F424" s="0" t="s">
        <v>100</v>
      </c>
      <c r="G424" s="0" t="n">
        <v>15</v>
      </c>
      <c r="H424" s="0" t="n">
        <v>15</v>
      </c>
      <c r="X424" s="4" t="n">
        <v>86860</v>
      </c>
      <c r="Y424" s="1" t="s">
        <v>575</v>
      </c>
      <c r="AA424" s="0" t="s">
        <v>124</v>
      </c>
    </row>
    <row r="425" customFormat="false" ht="15" hidden="false" customHeight="false" outlineLevel="0" collapsed="false">
      <c r="A425" s="0" t="n">
        <f aca="false">IF(AND(B425=B424,C425=C424,D425=D424,AA425=AA424), A424,A424+1)</f>
        <v>175</v>
      </c>
      <c r="B425" s="68" t="n">
        <v>42922</v>
      </c>
      <c r="C425" s="0" t="s">
        <v>66</v>
      </c>
      <c r="F425" s="0" t="s">
        <v>102</v>
      </c>
      <c r="G425" s="0" t="n">
        <v>29</v>
      </c>
      <c r="H425" s="0" t="n">
        <v>29</v>
      </c>
      <c r="X425" s="4" t="n">
        <v>174983.55</v>
      </c>
      <c r="Y425" s="1" t="s">
        <v>576</v>
      </c>
      <c r="AA425" s="0" t="s">
        <v>124</v>
      </c>
    </row>
    <row r="426" customFormat="false" ht="15" hidden="false" customHeight="false" outlineLevel="0" collapsed="false">
      <c r="A426" s="0" t="n">
        <f aca="false">IF(AND(B426=B425,C426=C425,D426=D425,AA426=AA425), A425,A425+1)</f>
        <v>176</v>
      </c>
      <c r="B426" s="68" t="n">
        <v>42922</v>
      </c>
      <c r="C426" s="0" t="s">
        <v>424</v>
      </c>
      <c r="F426" s="0" t="s">
        <v>88</v>
      </c>
      <c r="G426" s="0" t="n">
        <v>6</v>
      </c>
      <c r="H426" s="0" t="n">
        <v>6</v>
      </c>
      <c r="U426" s="0" t="n">
        <v>2</v>
      </c>
      <c r="X426" s="4" t="n">
        <v>11687.16</v>
      </c>
      <c r="Y426" s="1" t="s">
        <v>577</v>
      </c>
      <c r="AA426" s="0" t="s">
        <v>124</v>
      </c>
    </row>
    <row r="427" customFormat="false" ht="15" hidden="false" customHeight="false" outlineLevel="0" collapsed="false">
      <c r="A427" s="0" t="n">
        <f aca="false">IF(AND(B427=B426,C427=C426,D427=D426,AA427=AA426), A426,A426+1)</f>
        <v>177</v>
      </c>
      <c r="B427" s="68" t="n">
        <v>42923</v>
      </c>
      <c r="C427" s="0" t="s">
        <v>67</v>
      </c>
      <c r="F427" s="0" t="s">
        <v>96</v>
      </c>
      <c r="G427" s="0" t="n">
        <v>15</v>
      </c>
      <c r="H427" s="0" t="n">
        <v>15</v>
      </c>
      <c r="X427" s="4" t="n">
        <v>43800.45</v>
      </c>
      <c r="Y427" s="1" t="s">
        <v>578</v>
      </c>
      <c r="AA427" s="0" t="s">
        <v>124</v>
      </c>
    </row>
    <row r="428" customFormat="false" ht="15" hidden="true" customHeight="false" outlineLevel="0" collapsed="false">
      <c r="A428" s="0" t="n">
        <f aca="false">IF(AND(B428=B427,C428=C427,D428=D427,AA428=AA427), A427,A427+1)</f>
        <v>178</v>
      </c>
      <c r="B428" s="61" t="n">
        <v>42928</v>
      </c>
      <c r="C428" s="1" t="s">
        <v>69</v>
      </c>
      <c r="D428" s="1"/>
      <c r="E428" s="1"/>
      <c r="F428" s="1" t="s">
        <v>87</v>
      </c>
      <c r="G428" s="1" t="n">
        <v>11</v>
      </c>
      <c r="H428" s="1" t="n">
        <v>11</v>
      </c>
      <c r="I428" s="1"/>
      <c r="J428" s="1"/>
      <c r="K428" s="1"/>
      <c r="L428" s="1" t="n">
        <v>34</v>
      </c>
      <c r="M428" s="1"/>
      <c r="N428" s="1"/>
      <c r="O428" s="1"/>
      <c r="P428" s="1"/>
      <c r="Q428" s="1"/>
      <c r="R428" s="1"/>
      <c r="S428" s="1"/>
      <c r="T428" s="1"/>
      <c r="U428" s="1"/>
      <c r="V428" s="1"/>
      <c r="W428" s="1"/>
      <c r="X428" s="14" t="n">
        <v>77813.62</v>
      </c>
      <c r="Y428" s="1" t="s">
        <v>579</v>
      </c>
      <c r="Z428" s="1"/>
      <c r="AA428" s="1" t="s">
        <v>123</v>
      </c>
      <c r="AB428" s="1"/>
    </row>
    <row r="429" customFormat="false" ht="15" hidden="true" customHeight="false" outlineLevel="0" collapsed="false">
      <c r="A429" s="0" t="n">
        <f aca="false">IF(AND(B429=B428,C429=C428,D429=D428,AA429=AA428), A428,A428+1)</f>
        <v>178</v>
      </c>
      <c r="B429" s="61" t="n">
        <v>42928</v>
      </c>
      <c r="C429" s="1" t="s">
        <v>69</v>
      </c>
      <c r="D429" s="1"/>
      <c r="E429" s="1"/>
      <c r="F429" s="1" t="s">
        <v>97</v>
      </c>
      <c r="G429" s="1" t="n">
        <v>14</v>
      </c>
      <c r="H429" s="1" t="n">
        <v>14</v>
      </c>
      <c r="I429" s="1"/>
      <c r="J429" s="1"/>
      <c r="K429" s="1"/>
      <c r="L429" s="1" t="n">
        <v>25</v>
      </c>
      <c r="M429" s="1"/>
      <c r="N429" s="1"/>
      <c r="O429" s="1"/>
      <c r="P429" s="1"/>
      <c r="Q429" s="1"/>
      <c r="R429" s="1"/>
      <c r="S429" s="1"/>
      <c r="T429" s="1"/>
      <c r="U429" s="1"/>
      <c r="V429" s="1"/>
      <c r="W429" s="1"/>
      <c r="X429" s="14"/>
      <c r="Y429" s="1" t="s">
        <v>579</v>
      </c>
      <c r="Z429" s="1"/>
      <c r="AA429" s="1" t="s">
        <v>123</v>
      </c>
      <c r="AB429" s="1"/>
    </row>
    <row r="430" customFormat="false" ht="15" hidden="true" customHeight="false" outlineLevel="0" collapsed="false">
      <c r="A430" s="0" t="n">
        <f aca="false">IF(AND(B430=B429,C430=C429,D430=D429,AA430=AA429), A429,A429+1)</f>
        <v>178</v>
      </c>
      <c r="B430" s="61" t="n">
        <v>42928</v>
      </c>
      <c r="C430" s="1" t="s">
        <v>69</v>
      </c>
      <c r="D430" s="1"/>
      <c r="E430" s="1"/>
      <c r="F430" s="1" t="s">
        <v>248</v>
      </c>
      <c r="G430" s="1"/>
      <c r="H430" s="1"/>
      <c r="I430" s="1"/>
      <c r="J430" s="1"/>
      <c r="K430" s="1" t="n">
        <v>1</v>
      </c>
      <c r="L430" s="1"/>
      <c r="M430" s="1"/>
      <c r="N430" s="1"/>
      <c r="O430" s="1"/>
      <c r="P430" s="1"/>
      <c r="Q430" s="1"/>
      <c r="R430" s="1"/>
      <c r="S430" s="1"/>
      <c r="T430" s="1"/>
      <c r="U430" s="1"/>
      <c r="V430" s="1"/>
      <c r="W430" s="1"/>
      <c r="X430" s="14"/>
      <c r="Y430" s="1" t="s">
        <v>579</v>
      </c>
      <c r="Z430" s="1"/>
      <c r="AA430" s="1" t="s">
        <v>123</v>
      </c>
      <c r="AB430" s="1"/>
    </row>
    <row r="431" customFormat="false" ht="15" hidden="true" customHeight="false" outlineLevel="0" collapsed="false">
      <c r="A431" s="0" t="n">
        <f aca="false">IF(AND(B431=B430,C431=C430,D431=D430,AA431=AA430), A430,A430+1)</f>
        <v>178</v>
      </c>
      <c r="B431" s="61" t="n">
        <v>42928</v>
      </c>
      <c r="C431" s="1" t="s">
        <v>69</v>
      </c>
      <c r="D431" s="1"/>
      <c r="E431" s="1"/>
      <c r="F431" s="1" t="s">
        <v>410</v>
      </c>
      <c r="G431" s="1"/>
      <c r="H431" s="1"/>
      <c r="I431" s="1"/>
      <c r="J431" s="1"/>
      <c r="K431" s="1"/>
      <c r="L431" s="1"/>
      <c r="M431" s="1"/>
      <c r="N431" s="1"/>
      <c r="O431" s="1"/>
      <c r="P431" s="1"/>
      <c r="Q431" s="1"/>
      <c r="R431" s="1"/>
      <c r="S431" s="1"/>
      <c r="T431" s="1"/>
      <c r="U431" s="1" t="n">
        <v>1</v>
      </c>
      <c r="V431" s="1"/>
      <c r="W431" s="1"/>
      <c r="X431" s="14"/>
      <c r="Y431" s="1" t="s">
        <v>579</v>
      </c>
      <c r="Z431" s="1"/>
      <c r="AA431" s="1" t="s">
        <v>123</v>
      </c>
      <c r="AB431" s="1"/>
    </row>
    <row r="432" customFormat="false" ht="15" hidden="false" customHeight="false" outlineLevel="0" collapsed="false">
      <c r="A432" s="0" t="n">
        <f aca="false">IF(AND(B432=B431,C432=C431,D432=D431,AA432=AA431), A431,A431+1)</f>
        <v>179</v>
      </c>
      <c r="B432" s="68" t="n">
        <v>42928</v>
      </c>
      <c r="C432" s="0" t="s">
        <v>68</v>
      </c>
      <c r="D432" s="0" t="s">
        <v>424</v>
      </c>
      <c r="F432" s="0" t="s">
        <v>97</v>
      </c>
      <c r="G432" s="0" t="n">
        <v>32</v>
      </c>
      <c r="H432" s="0" t="n">
        <v>13</v>
      </c>
      <c r="I432" s="0" t="n">
        <v>19</v>
      </c>
      <c r="X432" s="4" t="n">
        <v>77813.62</v>
      </c>
      <c r="Y432" s="1" t="s">
        <v>580</v>
      </c>
      <c r="AA432" s="0" t="s">
        <v>124</v>
      </c>
    </row>
    <row r="433" customFormat="false" ht="15" hidden="true" customHeight="false" outlineLevel="0" collapsed="false">
      <c r="A433" s="0" t="n">
        <f aca="false">IF(AND(B433=B432,C433=C432,D433=D432,AA433=AA432), A432,A432+1)</f>
        <v>180</v>
      </c>
      <c r="B433" s="68" t="n">
        <v>42928</v>
      </c>
      <c r="C433" s="60" t="s">
        <v>67</v>
      </c>
      <c r="D433" s="60"/>
      <c r="E433" s="60"/>
      <c r="F433" s="60" t="s">
        <v>96</v>
      </c>
      <c r="G433" s="60" t="n">
        <f aca="false">SUM(H433:J433)</f>
        <v>25</v>
      </c>
      <c r="H433" s="60" t="n">
        <v>25</v>
      </c>
      <c r="I433" s="60"/>
      <c r="J433" s="60"/>
      <c r="K433" s="60" t="n">
        <v>1</v>
      </c>
      <c r="L433" s="60"/>
      <c r="M433" s="60"/>
      <c r="N433" s="60"/>
      <c r="O433" s="60"/>
      <c r="P433" s="60" t="n">
        <v>31</v>
      </c>
      <c r="Q433" s="60"/>
      <c r="R433" s="60"/>
      <c r="S433" s="60"/>
      <c r="T433" s="60" t="n">
        <v>1</v>
      </c>
      <c r="U433" s="60" t="n">
        <v>1</v>
      </c>
      <c r="V433" s="60"/>
      <c r="W433" s="60"/>
      <c r="X433" s="4" t="n">
        <v>76097.17</v>
      </c>
      <c r="Y433" s="60" t="s">
        <v>581</v>
      </c>
      <c r="Z433" s="60"/>
      <c r="AA433" s="60" t="s">
        <v>125</v>
      </c>
      <c r="AB433" s="60"/>
    </row>
    <row r="434" customFormat="false" ht="15" hidden="true" customHeight="false" outlineLevel="0" collapsed="false">
      <c r="A434" s="0" t="n">
        <f aca="false">IF(AND(B434=B433,C434=C433,D434=D433,AA434=AA433), A433,A433+1)</f>
        <v>180</v>
      </c>
      <c r="B434" s="68" t="n">
        <v>42928</v>
      </c>
      <c r="C434" s="60" t="s">
        <v>67</v>
      </c>
      <c r="D434" s="60"/>
      <c r="E434" s="60"/>
      <c r="F434" s="60" t="s">
        <v>88</v>
      </c>
      <c r="G434" s="60" t="n">
        <f aca="false">SUM(H434:J434)</f>
        <v>6</v>
      </c>
      <c r="H434" s="60" t="n">
        <v>6</v>
      </c>
      <c r="I434" s="60"/>
      <c r="J434" s="60"/>
      <c r="K434" s="60"/>
      <c r="L434" s="60"/>
      <c r="M434" s="60"/>
      <c r="N434" s="60"/>
      <c r="O434" s="60"/>
      <c r="P434" s="60"/>
      <c r="Q434" s="60"/>
      <c r="R434" s="60"/>
      <c r="S434" s="60"/>
      <c r="T434" s="60"/>
      <c r="U434" s="60"/>
      <c r="V434" s="60"/>
      <c r="W434" s="60"/>
      <c r="X434" s="4"/>
      <c r="Y434" s="60" t="s">
        <v>581</v>
      </c>
      <c r="Z434" s="60"/>
      <c r="AA434" s="60" t="s">
        <v>125</v>
      </c>
      <c r="AB434" s="60"/>
    </row>
    <row r="435" customFormat="false" ht="15" hidden="false" customHeight="false" outlineLevel="0" collapsed="false">
      <c r="A435" s="0" t="n">
        <f aca="false">IF(AND(B435=B434,C435=C434,D435=D434,AA435=AA434), A434,A434+1)</f>
        <v>181</v>
      </c>
      <c r="B435" s="68" t="n">
        <v>42929</v>
      </c>
      <c r="C435" s="0" t="s">
        <v>66</v>
      </c>
      <c r="F435" s="0" t="s">
        <v>102</v>
      </c>
      <c r="G435" s="0" t="n">
        <v>16</v>
      </c>
      <c r="H435" s="0" t="n">
        <v>16</v>
      </c>
      <c r="U435" s="0" t="n">
        <v>2</v>
      </c>
      <c r="X435" s="4" t="n">
        <v>60600</v>
      </c>
      <c r="Y435" s="0" t="s">
        <v>582</v>
      </c>
      <c r="AA435" s="0" t="s">
        <v>124</v>
      </c>
    </row>
    <row r="436" customFormat="false" ht="15" hidden="true" customHeight="false" outlineLevel="0" collapsed="false">
      <c r="A436" s="0" t="n">
        <f aca="false">IF(AND(B436=B435,C436=C435,D436=D435,AA436=AA435), A435,A435+1)</f>
        <v>182</v>
      </c>
      <c r="B436" s="61" t="n">
        <v>42930</v>
      </c>
      <c r="C436" s="1" t="s">
        <v>67</v>
      </c>
      <c r="D436" s="1"/>
      <c r="E436" s="1"/>
      <c r="F436" s="1" t="s">
        <v>97</v>
      </c>
      <c r="G436" s="1" t="n">
        <v>45</v>
      </c>
      <c r="H436" s="1" t="n">
        <v>45</v>
      </c>
      <c r="I436" s="1"/>
      <c r="J436" s="1"/>
      <c r="K436" s="1"/>
      <c r="L436" s="1" t="n">
        <v>25</v>
      </c>
      <c r="M436" s="1"/>
      <c r="N436" s="1"/>
      <c r="O436" s="1"/>
      <c r="P436" s="1"/>
      <c r="Q436" s="1"/>
      <c r="R436" s="1"/>
      <c r="S436" s="1"/>
      <c r="T436" s="1"/>
      <c r="U436" s="1"/>
      <c r="V436" s="1"/>
      <c r="W436" s="1"/>
      <c r="X436" s="14" t="n">
        <v>63653.89</v>
      </c>
      <c r="Y436" s="1" t="s">
        <v>583</v>
      </c>
      <c r="Z436" s="1"/>
      <c r="AA436" s="1" t="s">
        <v>123</v>
      </c>
      <c r="AB436" s="1"/>
    </row>
    <row r="437" customFormat="false" ht="15" hidden="true" customHeight="false" outlineLevel="0" collapsed="false">
      <c r="A437" s="0" t="n">
        <f aca="false">IF(AND(B437=B436,C437=C436,D437=D436,AA437=AA436), A436,A436+1)</f>
        <v>182</v>
      </c>
      <c r="B437" s="61" t="n">
        <v>42930</v>
      </c>
      <c r="C437" s="1" t="s">
        <v>67</v>
      </c>
      <c r="D437" s="1"/>
      <c r="E437" s="1"/>
      <c r="F437" s="1" t="s">
        <v>114</v>
      </c>
      <c r="G437" s="1" t="n">
        <v>2</v>
      </c>
      <c r="H437" s="1" t="n">
        <v>2</v>
      </c>
      <c r="I437" s="1"/>
      <c r="J437" s="1"/>
      <c r="K437" s="1"/>
      <c r="L437" s="1" t="n">
        <v>5</v>
      </c>
      <c r="M437" s="1"/>
      <c r="N437" s="1"/>
      <c r="O437" s="1"/>
      <c r="P437" s="1"/>
      <c r="Q437" s="1"/>
      <c r="R437" s="1"/>
      <c r="S437" s="1"/>
      <c r="T437" s="1"/>
      <c r="U437" s="1"/>
      <c r="V437" s="1"/>
      <c r="W437" s="1"/>
      <c r="X437" s="14"/>
      <c r="Y437" s="1" t="s">
        <v>583</v>
      </c>
      <c r="Z437" s="1"/>
      <c r="AA437" s="1" t="s">
        <v>123</v>
      </c>
      <c r="AB437" s="1"/>
    </row>
    <row r="438" customFormat="false" ht="15" hidden="false" customHeight="false" outlineLevel="0" collapsed="false">
      <c r="A438" s="0" t="n">
        <f aca="false">IF(AND(B438=B437,C438=C437,D438=D437,AA438=AA437), A437,A437+1)</f>
        <v>183</v>
      </c>
      <c r="B438" s="68" t="n">
        <v>42933</v>
      </c>
      <c r="C438" s="0" t="s">
        <v>66</v>
      </c>
      <c r="F438" s="0" t="s">
        <v>102</v>
      </c>
      <c r="G438" s="0" t="n">
        <v>17</v>
      </c>
      <c r="H438" s="0" t="n">
        <v>17</v>
      </c>
      <c r="X438" s="4" t="n">
        <v>60600</v>
      </c>
      <c r="Y438" s="1" t="s">
        <v>584</v>
      </c>
      <c r="AA438" s="0" t="s">
        <v>124</v>
      </c>
    </row>
    <row r="439" customFormat="false" ht="15" hidden="true" customHeight="false" outlineLevel="0" collapsed="false">
      <c r="A439" s="0" t="n">
        <f aca="false">IF(AND(B439=B438,C439=C438,D439=D438,AA439=AA438), A438,A438+1)</f>
        <v>184</v>
      </c>
      <c r="B439" s="61" t="n">
        <v>42935</v>
      </c>
      <c r="C439" s="1" t="s">
        <v>68</v>
      </c>
      <c r="D439" s="1" t="s">
        <v>70</v>
      </c>
      <c r="E439" s="1"/>
      <c r="F439" s="1" t="s">
        <v>87</v>
      </c>
      <c r="G439" s="1" t="n">
        <v>13</v>
      </c>
      <c r="H439" s="1" t="n">
        <v>5</v>
      </c>
      <c r="I439" s="1" t="n">
        <v>8</v>
      </c>
      <c r="J439" s="1"/>
      <c r="K439" s="1"/>
      <c r="L439" s="1" t="n">
        <v>25</v>
      </c>
      <c r="M439" s="1"/>
      <c r="N439" s="1"/>
      <c r="O439" s="1"/>
      <c r="P439" s="1"/>
      <c r="Q439" s="1"/>
      <c r="R439" s="1"/>
      <c r="S439" s="1"/>
      <c r="T439" s="1"/>
      <c r="U439" s="1"/>
      <c r="V439" s="1"/>
      <c r="W439" s="1"/>
      <c r="X439" s="14" t="n">
        <v>68327</v>
      </c>
      <c r="Y439" s="1" t="s">
        <v>585</v>
      </c>
      <c r="Z439" s="1"/>
      <c r="AA439" s="1" t="s">
        <v>123</v>
      </c>
      <c r="AB439" s="1"/>
    </row>
    <row r="440" customFormat="false" ht="15" hidden="true" customHeight="false" outlineLevel="0" collapsed="false">
      <c r="A440" s="0" t="n">
        <f aca="false">IF(AND(B440=B439,C440=C439,D440=D439,AA440=AA439), A439,A439+1)</f>
        <v>184</v>
      </c>
      <c r="B440" s="61" t="n">
        <v>42935</v>
      </c>
      <c r="C440" s="1" t="s">
        <v>68</v>
      </c>
      <c r="D440" s="1" t="s">
        <v>70</v>
      </c>
      <c r="E440" s="1"/>
      <c r="F440" s="1" t="s">
        <v>248</v>
      </c>
      <c r="G440" s="1"/>
      <c r="H440" s="1"/>
      <c r="I440" s="1"/>
      <c r="J440" s="1"/>
      <c r="K440" s="1" t="n">
        <v>1</v>
      </c>
      <c r="L440" s="1"/>
      <c r="M440" s="1"/>
      <c r="N440" s="1"/>
      <c r="O440" s="1"/>
      <c r="P440" s="1"/>
      <c r="Q440" s="1"/>
      <c r="R440" s="1"/>
      <c r="S440" s="1"/>
      <c r="T440" s="1"/>
      <c r="U440" s="1"/>
      <c r="V440" s="1"/>
      <c r="W440" s="1"/>
      <c r="X440" s="14"/>
      <c r="Y440" s="1" t="s">
        <v>585</v>
      </c>
      <c r="Z440" s="1"/>
      <c r="AA440" s="1" t="s">
        <v>123</v>
      </c>
      <c r="AB440" s="1"/>
    </row>
    <row r="441" customFormat="false" ht="15" hidden="true" customHeight="false" outlineLevel="0" collapsed="false">
      <c r="A441" s="0" t="n">
        <f aca="false">IF(AND(B441=B440,C441=C440,D441=D440,AA441=AA440), A440,A440+1)</f>
        <v>184</v>
      </c>
      <c r="B441" s="61" t="n">
        <v>42935</v>
      </c>
      <c r="C441" s="1" t="s">
        <v>68</v>
      </c>
      <c r="D441" s="1" t="s">
        <v>70</v>
      </c>
      <c r="E441" s="1"/>
      <c r="F441" s="1" t="s">
        <v>410</v>
      </c>
      <c r="G441" s="1"/>
      <c r="H441" s="1"/>
      <c r="I441" s="1"/>
      <c r="J441" s="1"/>
      <c r="K441" s="1"/>
      <c r="L441" s="1"/>
      <c r="M441" s="1"/>
      <c r="N441" s="1"/>
      <c r="O441" s="1"/>
      <c r="P441" s="1"/>
      <c r="Q441" s="1"/>
      <c r="R441" s="1"/>
      <c r="S441" s="1"/>
      <c r="T441" s="1"/>
      <c r="U441" s="1" t="n">
        <v>1</v>
      </c>
      <c r="V441" s="1"/>
      <c r="W441" s="1"/>
      <c r="X441" s="14"/>
      <c r="Y441" s="1" t="s">
        <v>585</v>
      </c>
      <c r="Z441" s="1"/>
      <c r="AA441" s="1" t="s">
        <v>123</v>
      </c>
      <c r="AB441" s="1"/>
    </row>
    <row r="442" customFormat="false" ht="15" hidden="true" customHeight="false" outlineLevel="0" collapsed="false">
      <c r="A442" s="0" t="n">
        <f aca="false">IF(AND(B442=B441,C442=C441,D442=D441,AA442=AA441), A441,A441+1)</f>
        <v>185</v>
      </c>
      <c r="B442" s="61" t="n">
        <v>42935</v>
      </c>
      <c r="C442" s="1" t="s">
        <v>50</v>
      </c>
      <c r="D442" s="1"/>
      <c r="E442" s="1"/>
      <c r="F442" s="1" t="s">
        <v>98</v>
      </c>
      <c r="G442" s="1" t="n">
        <v>16</v>
      </c>
      <c r="H442" s="1" t="n">
        <v>16</v>
      </c>
      <c r="I442" s="1"/>
      <c r="J442" s="1"/>
      <c r="K442" s="1"/>
      <c r="L442" s="1" t="n">
        <v>52</v>
      </c>
      <c r="M442" s="1"/>
      <c r="N442" s="1"/>
      <c r="O442" s="1"/>
      <c r="P442" s="1"/>
      <c r="Q442" s="1"/>
      <c r="R442" s="1"/>
      <c r="S442" s="1"/>
      <c r="T442" s="1"/>
      <c r="U442" s="1"/>
      <c r="V442" s="1"/>
      <c r="W442" s="1"/>
      <c r="X442" s="14" t="n">
        <v>400949.71</v>
      </c>
      <c r="Y442" s="1" t="s">
        <v>586</v>
      </c>
      <c r="Z442" s="1"/>
      <c r="AA442" s="1" t="s">
        <v>123</v>
      </c>
      <c r="AB442" s="1"/>
    </row>
    <row r="443" customFormat="false" ht="15" hidden="true" customHeight="false" outlineLevel="0" collapsed="false">
      <c r="A443" s="0" t="n">
        <f aca="false">IF(AND(B443=B442,C443=C442,D443=D442,AA443=AA442), A442,A442+1)</f>
        <v>185</v>
      </c>
      <c r="B443" s="61" t="n">
        <v>42935</v>
      </c>
      <c r="C443" s="1" t="s">
        <v>50</v>
      </c>
      <c r="D443" s="1"/>
      <c r="E443" s="1"/>
      <c r="F443" s="1" t="s">
        <v>88</v>
      </c>
      <c r="G443" s="1" t="n">
        <v>3</v>
      </c>
      <c r="H443" s="1" t="n">
        <v>3</v>
      </c>
      <c r="I443" s="1"/>
      <c r="J443" s="1"/>
      <c r="K443" s="1"/>
      <c r="L443" s="1" t="n">
        <v>10</v>
      </c>
      <c r="M443" s="1"/>
      <c r="N443" s="1"/>
      <c r="O443" s="1"/>
      <c r="P443" s="1"/>
      <c r="Q443" s="1"/>
      <c r="R443" s="1"/>
      <c r="S443" s="1"/>
      <c r="T443" s="1"/>
      <c r="U443" s="1"/>
      <c r="V443" s="1"/>
      <c r="W443" s="1"/>
      <c r="X443" s="14"/>
      <c r="Y443" s="1" t="s">
        <v>586</v>
      </c>
      <c r="Z443" s="1"/>
      <c r="AA443" s="1" t="s">
        <v>123</v>
      </c>
      <c r="AB443" s="1"/>
    </row>
    <row r="444" customFormat="false" ht="15" hidden="true" customHeight="false" outlineLevel="0" collapsed="false">
      <c r="A444" s="0" t="n">
        <f aca="false">IF(AND(B444=B443,C444=C443,D444=D443,AA444=AA443), A443,A443+1)</f>
        <v>185</v>
      </c>
      <c r="B444" s="61" t="n">
        <v>42935</v>
      </c>
      <c r="C444" s="1" t="s">
        <v>50</v>
      </c>
      <c r="D444" s="1"/>
      <c r="E444" s="1"/>
      <c r="F444" s="1" t="s">
        <v>89</v>
      </c>
      <c r="G444" s="1" t="n">
        <v>6</v>
      </c>
      <c r="H444" s="1" t="n">
        <v>6</v>
      </c>
      <c r="I444" s="1"/>
      <c r="J444" s="1"/>
      <c r="K444" s="1"/>
      <c r="L444" s="1" t="n">
        <v>8</v>
      </c>
      <c r="M444" s="1"/>
      <c r="N444" s="1"/>
      <c r="O444" s="1"/>
      <c r="P444" s="1"/>
      <c r="Q444" s="1"/>
      <c r="R444" s="1"/>
      <c r="S444" s="1"/>
      <c r="T444" s="1"/>
      <c r="U444" s="1"/>
      <c r="V444" s="1"/>
      <c r="W444" s="1"/>
      <c r="X444" s="14"/>
      <c r="Y444" s="1" t="s">
        <v>586</v>
      </c>
      <c r="Z444" s="1"/>
      <c r="AA444" s="1" t="s">
        <v>123</v>
      </c>
      <c r="AB444" s="1"/>
    </row>
    <row r="445" customFormat="false" ht="15" hidden="true" customHeight="false" outlineLevel="0" collapsed="false">
      <c r="A445" s="0" t="n">
        <f aca="false">IF(AND(B445=B444,C445=C444,D445=D444,AA445=AA444), A444,A444+1)</f>
        <v>185</v>
      </c>
      <c r="B445" s="61" t="n">
        <v>42935</v>
      </c>
      <c r="C445" s="1" t="s">
        <v>50</v>
      </c>
      <c r="D445" s="1"/>
      <c r="E445" s="1"/>
      <c r="F445" s="1" t="s">
        <v>93</v>
      </c>
      <c r="G445" s="1" t="n">
        <v>0</v>
      </c>
      <c r="H445" s="1" t="n">
        <v>0</v>
      </c>
      <c r="I445" s="1"/>
      <c r="J445" s="1"/>
      <c r="K445" s="1"/>
      <c r="L445" s="1" t="n">
        <v>0</v>
      </c>
      <c r="M445" s="1"/>
      <c r="N445" s="1"/>
      <c r="O445" s="1"/>
      <c r="P445" s="1"/>
      <c r="Q445" s="1"/>
      <c r="R445" s="1"/>
      <c r="S445" s="1"/>
      <c r="T445" s="1"/>
      <c r="U445" s="1"/>
      <c r="V445" s="1"/>
      <c r="W445" s="1"/>
      <c r="X445" s="14"/>
      <c r="Y445" s="1" t="s">
        <v>586</v>
      </c>
      <c r="Z445" s="1"/>
      <c r="AA445" s="1" t="s">
        <v>123</v>
      </c>
      <c r="AB445" s="1"/>
    </row>
    <row r="446" customFormat="false" ht="15" hidden="true" customHeight="false" outlineLevel="0" collapsed="false">
      <c r="A446" s="0" t="n">
        <f aca="false">IF(AND(B446=B445,C446=C445,D446=D445,AA446=AA445), A445,A445+1)</f>
        <v>185</v>
      </c>
      <c r="B446" s="61" t="n">
        <v>42935</v>
      </c>
      <c r="C446" s="1" t="s">
        <v>50</v>
      </c>
      <c r="D446" s="1"/>
      <c r="E446" s="1"/>
      <c r="F446" s="1" t="s">
        <v>97</v>
      </c>
      <c r="G446" s="1" t="n">
        <v>9</v>
      </c>
      <c r="H446" s="1" t="n">
        <v>9</v>
      </c>
      <c r="I446" s="1"/>
      <c r="J446" s="1"/>
      <c r="K446" s="1"/>
      <c r="L446" s="1" t="n">
        <v>40</v>
      </c>
      <c r="M446" s="1"/>
      <c r="N446" s="1"/>
      <c r="O446" s="1"/>
      <c r="P446" s="1"/>
      <c r="Q446" s="1"/>
      <c r="R446" s="1"/>
      <c r="S446" s="1"/>
      <c r="T446" s="1"/>
      <c r="U446" s="1"/>
      <c r="V446" s="1"/>
      <c r="W446" s="1"/>
      <c r="X446" s="14"/>
      <c r="Y446" s="1" t="s">
        <v>586</v>
      </c>
      <c r="Z446" s="1"/>
      <c r="AA446" s="1" t="s">
        <v>123</v>
      </c>
      <c r="AB446" s="1"/>
    </row>
    <row r="447" customFormat="false" ht="15" hidden="true" customHeight="false" outlineLevel="0" collapsed="false">
      <c r="A447" s="0" t="n">
        <f aca="false">IF(AND(B447=B446,C447=C446,D447=D446,AA447=AA446), A446,A446+1)</f>
        <v>185</v>
      </c>
      <c r="B447" s="61" t="n">
        <v>42935</v>
      </c>
      <c r="C447" s="1" t="s">
        <v>50</v>
      </c>
      <c r="D447" s="1"/>
      <c r="E447" s="1"/>
      <c r="F447" s="1" t="s">
        <v>99</v>
      </c>
      <c r="G447" s="1" t="n">
        <v>1</v>
      </c>
      <c r="H447" s="1" t="n">
        <v>1</v>
      </c>
      <c r="I447" s="1"/>
      <c r="J447" s="1"/>
      <c r="K447" s="1"/>
      <c r="L447" s="1" t="n">
        <v>7</v>
      </c>
      <c r="M447" s="1"/>
      <c r="N447" s="1"/>
      <c r="O447" s="1"/>
      <c r="P447" s="1"/>
      <c r="Q447" s="1"/>
      <c r="R447" s="1"/>
      <c r="S447" s="1"/>
      <c r="T447" s="1"/>
      <c r="U447" s="1"/>
      <c r="V447" s="1"/>
      <c r="W447" s="1"/>
      <c r="X447" s="14"/>
      <c r="Y447" s="1" t="s">
        <v>586</v>
      </c>
      <c r="Z447" s="1"/>
      <c r="AA447" s="1" t="s">
        <v>123</v>
      </c>
      <c r="AB447" s="1"/>
    </row>
    <row r="448" customFormat="false" ht="15" hidden="true" customHeight="false" outlineLevel="0" collapsed="false">
      <c r="A448" s="0" t="n">
        <f aca="false">IF(AND(B448=B447,C448=C447,D448=D447,AA448=AA447), A447,A447+1)</f>
        <v>185</v>
      </c>
      <c r="B448" s="61" t="n">
        <v>42935</v>
      </c>
      <c r="C448" s="1" t="s">
        <v>50</v>
      </c>
      <c r="D448" s="1"/>
      <c r="E448" s="1"/>
      <c r="F448" s="1" t="s">
        <v>112</v>
      </c>
      <c r="G448" s="1" t="n">
        <v>7</v>
      </c>
      <c r="H448" s="1" t="n">
        <v>7</v>
      </c>
      <c r="I448" s="1"/>
      <c r="J448" s="1"/>
      <c r="K448" s="1"/>
      <c r="L448" s="1" t="n">
        <v>14</v>
      </c>
      <c r="M448" s="1"/>
      <c r="N448" s="1"/>
      <c r="O448" s="1"/>
      <c r="P448" s="1"/>
      <c r="Q448" s="1"/>
      <c r="R448" s="1"/>
      <c r="S448" s="1"/>
      <c r="T448" s="1"/>
      <c r="U448" s="1"/>
      <c r="V448" s="1"/>
      <c r="W448" s="1"/>
      <c r="X448" s="14"/>
      <c r="Y448" s="1" t="s">
        <v>586</v>
      </c>
      <c r="Z448" s="1"/>
      <c r="AA448" s="1" t="s">
        <v>123</v>
      </c>
      <c r="AB448" s="1"/>
    </row>
    <row r="449" customFormat="false" ht="15" hidden="true" customHeight="false" outlineLevel="0" collapsed="false">
      <c r="A449" s="0" t="n">
        <f aca="false">IF(AND(B449=B448,C449=C448,D449=D448,AA449=AA448), A448,A448+1)</f>
        <v>185</v>
      </c>
      <c r="B449" s="61" t="n">
        <v>42935</v>
      </c>
      <c r="C449" s="1" t="s">
        <v>50</v>
      </c>
      <c r="D449" s="1"/>
      <c r="E449" s="1"/>
      <c r="F449" s="1" t="s">
        <v>116</v>
      </c>
      <c r="G449" s="1" t="n">
        <v>2</v>
      </c>
      <c r="H449" s="1" t="n">
        <v>2</v>
      </c>
      <c r="I449" s="1"/>
      <c r="J449" s="1"/>
      <c r="K449" s="1"/>
      <c r="L449" s="1" t="n">
        <v>9</v>
      </c>
      <c r="M449" s="1"/>
      <c r="N449" s="1"/>
      <c r="O449" s="1"/>
      <c r="P449" s="1"/>
      <c r="Q449" s="1"/>
      <c r="R449" s="1"/>
      <c r="S449" s="1"/>
      <c r="T449" s="1"/>
      <c r="U449" s="1"/>
      <c r="V449" s="1"/>
      <c r="W449" s="1"/>
      <c r="X449" s="14"/>
      <c r="Y449" s="1" t="s">
        <v>586</v>
      </c>
      <c r="Z449" s="1"/>
      <c r="AA449" s="1" t="s">
        <v>123</v>
      </c>
      <c r="AB449" s="1"/>
    </row>
    <row r="450" customFormat="false" ht="15" hidden="true" customHeight="false" outlineLevel="0" collapsed="false">
      <c r="A450" s="0" t="n">
        <f aca="false">IF(AND(B450=B449,C450=C449,D450=D449,AA450=AA449), A449,A449+1)</f>
        <v>185</v>
      </c>
      <c r="B450" s="61" t="n">
        <v>42935</v>
      </c>
      <c r="C450" s="1" t="s">
        <v>50</v>
      </c>
      <c r="D450" s="1"/>
      <c r="E450" s="1"/>
      <c r="F450" s="1" t="s">
        <v>248</v>
      </c>
      <c r="G450" s="1"/>
      <c r="H450" s="1"/>
      <c r="I450" s="1"/>
      <c r="J450" s="1"/>
      <c r="K450" s="1" t="n">
        <v>1</v>
      </c>
      <c r="L450" s="1"/>
      <c r="M450" s="1"/>
      <c r="N450" s="1"/>
      <c r="O450" s="1"/>
      <c r="P450" s="1"/>
      <c r="Q450" s="1"/>
      <c r="R450" s="1"/>
      <c r="S450" s="1"/>
      <c r="T450" s="1"/>
      <c r="U450" s="1"/>
      <c r="V450" s="1"/>
      <c r="W450" s="1"/>
      <c r="X450" s="14"/>
      <c r="Y450" s="1" t="s">
        <v>586</v>
      </c>
      <c r="Z450" s="1"/>
      <c r="AA450" s="1" t="s">
        <v>123</v>
      </c>
      <c r="AB450" s="1"/>
    </row>
    <row r="451" customFormat="false" ht="15" hidden="true" customHeight="false" outlineLevel="0" collapsed="false">
      <c r="A451" s="0" t="n">
        <f aca="false">IF(AND(B451=B450,C451=C450,D451=D450,AA451=AA450), A450,A450+1)</f>
        <v>185</v>
      </c>
      <c r="B451" s="61" t="n">
        <v>42935</v>
      </c>
      <c r="C451" s="1" t="s">
        <v>50</v>
      </c>
      <c r="D451" s="1"/>
      <c r="E451" s="1"/>
      <c r="F451" s="1" t="s">
        <v>410</v>
      </c>
      <c r="G451" s="1"/>
      <c r="H451" s="1"/>
      <c r="I451" s="1"/>
      <c r="J451" s="1"/>
      <c r="K451" s="1"/>
      <c r="L451" s="1"/>
      <c r="M451" s="1"/>
      <c r="N451" s="1"/>
      <c r="O451" s="1"/>
      <c r="P451" s="1"/>
      <c r="Q451" s="1"/>
      <c r="R451" s="1"/>
      <c r="S451" s="1"/>
      <c r="T451" s="1"/>
      <c r="U451" s="1" t="n">
        <v>1</v>
      </c>
      <c r="V451" s="1"/>
      <c r="W451" s="1"/>
      <c r="X451" s="14"/>
      <c r="Y451" s="1" t="s">
        <v>586</v>
      </c>
      <c r="Z451" s="1"/>
      <c r="AA451" s="1" t="s">
        <v>123</v>
      </c>
      <c r="AB451" s="1"/>
    </row>
    <row r="452" customFormat="false" ht="15" hidden="false" customHeight="false" outlineLevel="0" collapsed="false">
      <c r="A452" s="0" t="n">
        <f aca="false">IF(AND(B452=B451,C452=C451,D452=D451,AA452=AA451), A451,A451+1)</f>
        <v>186</v>
      </c>
      <c r="B452" s="68" t="n">
        <v>42935</v>
      </c>
      <c r="C452" s="0" t="s">
        <v>70</v>
      </c>
      <c r="F452" s="0" t="s">
        <v>97</v>
      </c>
      <c r="G452" s="0" t="n">
        <v>52</v>
      </c>
      <c r="H452" s="0" t="n">
        <v>52</v>
      </c>
      <c r="X452" s="4" t="n">
        <v>400949.71</v>
      </c>
      <c r="Y452" s="1" t="s">
        <v>587</v>
      </c>
      <c r="AA452" s="0" t="s">
        <v>124</v>
      </c>
    </row>
    <row r="453" customFormat="false" ht="15" hidden="true" customHeight="false" outlineLevel="0" collapsed="false">
      <c r="A453" s="0" t="n">
        <f aca="false">IF(AND(B453=B452,C453=C452,D453=D452,AA453=AA452), A452,A452+1)</f>
        <v>187</v>
      </c>
      <c r="B453" s="61" t="n">
        <v>42936</v>
      </c>
      <c r="C453" s="1" t="s">
        <v>68</v>
      </c>
      <c r="D453" s="1" t="s">
        <v>69</v>
      </c>
      <c r="E453" s="1" t="s">
        <v>70</v>
      </c>
      <c r="F453" s="1" t="s">
        <v>97</v>
      </c>
      <c r="G453" s="1" t="n">
        <v>91</v>
      </c>
      <c r="H453" s="1" t="n">
        <v>35</v>
      </c>
      <c r="I453" s="1" t="n">
        <v>29</v>
      </c>
      <c r="J453" s="1" t="n">
        <v>27</v>
      </c>
      <c r="K453" s="1"/>
      <c r="L453" s="1" t="n">
        <v>40</v>
      </c>
      <c r="M453" s="1"/>
      <c r="N453" s="1"/>
      <c r="O453" s="1"/>
      <c r="P453" s="1"/>
      <c r="Q453" s="1"/>
      <c r="R453" s="1"/>
      <c r="S453" s="1"/>
      <c r="T453" s="1"/>
      <c r="U453" s="1"/>
      <c r="V453" s="1"/>
      <c r="W453" s="1"/>
      <c r="X453" s="14" t="n">
        <v>104808.18</v>
      </c>
      <c r="Y453" s="1" t="s">
        <v>588</v>
      </c>
      <c r="Z453" s="1"/>
      <c r="AA453" s="1" t="s">
        <v>123</v>
      </c>
      <c r="AB453" s="1"/>
    </row>
    <row r="454" customFormat="false" ht="15" hidden="true" customHeight="false" outlineLevel="0" collapsed="false">
      <c r="A454" s="0" t="n">
        <f aca="false">IF(AND(B454=B453,C454=C453,D454=D453,AA454=AA453), A453,A453+1)</f>
        <v>187</v>
      </c>
      <c r="B454" s="61" t="n">
        <v>42936</v>
      </c>
      <c r="C454" s="1" t="s">
        <v>68</v>
      </c>
      <c r="D454" s="1" t="s">
        <v>69</v>
      </c>
      <c r="E454" s="1" t="s">
        <v>70</v>
      </c>
      <c r="F454" s="1" t="s">
        <v>248</v>
      </c>
      <c r="G454" s="1"/>
      <c r="H454" s="1"/>
      <c r="I454" s="1"/>
      <c r="J454" s="1"/>
      <c r="K454" s="1" t="n">
        <v>1</v>
      </c>
      <c r="L454" s="1"/>
      <c r="M454" s="1"/>
      <c r="N454" s="1"/>
      <c r="O454" s="1"/>
      <c r="P454" s="1"/>
      <c r="Q454" s="1"/>
      <c r="R454" s="1"/>
      <c r="S454" s="1"/>
      <c r="T454" s="1"/>
      <c r="U454" s="1"/>
      <c r="V454" s="1"/>
      <c r="W454" s="1"/>
      <c r="X454" s="14"/>
      <c r="Y454" s="1" t="s">
        <v>588</v>
      </c>
      <c r="Z454" s="1"/>
      <c r="AA454" s="1" t="s">
        <v>123</v>
      </c>
      <c r="AB454" s="1"/>
    </row>
    <row r="455" customFormat="false" ht="15" hidden="false" customHeight="false" outlineLevel="0" collapsed="false">
      <c r="A455" s="0" t="n">
        <f aca="false">IF(AND(B455=B454,C455=C454,D455=D454,AA455=AA454), A454,A454+1)</f>
        <v>188</v>
      </c>
      <c r="B455" s="68" t="n">
        <v>42936</v>
      </c>
      <c r="C455" s="0" t="s">
        <v>66</v>
      </c>
      <c r="F455" s="0" t="s">
        <v>102</v>
      </c>
      <c r="G455" s="0" t="n">
        <v>30</v>
      </c>
      <c r="H455" s="0" t="n">
        <v>30</v>
      </c>
      <c r="X455" s="4" t="n">
        <v>58580</v>
      </c>
      <c r="Y455" s="1" t="s">
        <v>589</v>
      </c>
      <c r="AA455" s="0" t="s">
        <v>124</v>
      </c>
    </row>
    <row r="456" customFormat="false" ht="15" hidden="false" customHeight="false" outlineLevel="0" collapsed="false">
      <c r="A456" s="0" t="n">
        <f aca="false">IF(AND(B456=B455,C456=C455,D456=D455,AA456=AA455), A455,A455+1)</f>
        <v>189</v>
      </c>
      <c r="B456" s="68" t="n">
        <v>42940</v>
      </c>
      <c r="C456" s="0" t="s">
        <v>46</v>
      </c>
      <c r="F456" s="0" t="s">
        <v>114</v>
      </c>
      <c r="G456" s="0" t="n">
        <v>15</v>
      </c>
      <c r="H456" s="0" t="n">
        <v>15</v>
      </c>
      <c r="U456" s="0" t="n">
        <v>2</v>
      </c>
      <c r="X456" s="4" t="n">
        <v>151064.55</v>
      </c>
      <c r="Y456" s="1" t="s">
        <v>590</v>
      </c>
      <c r="AA456" s="0" t="s">
        <v>124</v>
      </c>
    </row>
    <row r="457" customFormat="false" ht="15" hidden="false" customHeight="false" outlineLevel="0" collapsed="false">
      <c r="A457" s="0" t="n">
        <f aca="false">IF(AND(B457=B456,C457=C456,D457=D456,AA457=AA456), A456,A456+1)</f>
        <v>190</v>
      </c>
      <c r="B457" s="68" t="n">
        <v>42940</v>
      </c>
      <c r="C457" s="0" t="s">
        <v>66</v>
      </c>
      <c r="F457" s="0" t="s">
        <v>102</v>
      </c>
      <c r="G457" s="0" t="n">
        <v>17</v>
      </c>
      <c r="H457" s="0" t="n">
        <v>17</v>
      </c>
      <c r="X457" s="4" t="n">
        <v>60600</v>
      </c>
      <c r="Y457" s="1" t="s">
        <v>591</v>
      </c>
      <c r="AA457" s="0" t="s">
        <v>124</v>
      </c>
    </row>
    <row r="458" customFormat="false" ht="15" hidden="false" customHeight="false" outlineLevel="0" collapsed="false">
      <c r="A458" s="0" t="n">
        <f aca="false">IF(AND(B458=B457,C458=C457,D458=D457,AA458=AA457), A457,A457+1)</f>
        <v>191</v>
      </c>
      <c r="B458" s="68" t="n">
        <v>42941</v>
      </c>
      <c r="C458" s="0" t="s">
        <v>71</v>
      </c>
      <c r="F458" s="0" t="s">
        <v>105</v>
      </c>
      <c r="G458" s="0" t="n">
        <v>6</v>
      </c>
      <c r="H458" s="0" t="n">
        <v>6</v>
      </c>
      <c r="U458" s="0" t="n">
        <v>1</v>
      </c>
      <c r="X458" s="4" t="n">
        <v>74.9</v>
      </c>
      <c r="Y458" s="1" t="s">
        <v>592</v>
      </c>
      <c r="AA458" s="0" t="s">
        <v>124</v>
      </c>
    </row>
    <row r="459" customFormat="false" ht="15" hidden="true" customHeight="false" outlineLevel="0" collapsed="false">
      <c r="A459" s="0" t="n">
        <f aca="false">IF(AND(B459=B458,C459=C458,D459=D458,AA459=AA458), A458,A458+1)</f>
        <v>192</v>
      </c>
      <c r="B459" s="68" t="n">
        <v>42942</v>
      </c>
      <c r="C459" s="60" t="s">
        <v>67</v>
      </c>
      <c r="D459" s="60"/>
      <c r="E459" s="60"/>
      <c r="F459" s="60" t="s">
        <v>96</v>
      </c>
      <c r="G459" s="60" t="n">
        <f aca="false">SUM(H459:J459)</f>
        <v>25</v>
      </c>
      <c r="H459" s="60" t="n">
        <v>25</v>
      </c>
      <c r="I459" s="60"/>
      <c r="J459" s="60"/>
      <c r="K459" s="60" t="n">
        <v>1</v>
      </c>
      <c r="L459" s="60"/>
      <c r="M459" s="60" t="n">
        <v>2</v>
      </c>
      <c r="N459" s="60"/>
      <c r="O459" s="60"/>
      <c r="P459" s="60" t="n">
        <v>30</v>
      </c>
      <c r="Q459" s="60"/>
      <c r="R459" s="60"/>
      <c r="S459" s="60"/>
      <c r="T459" s="60"/>
      <c r="U459" s="60"/>
      <c r="V459" s="60"/>
      <c r="W459" s="60"/>
      <c r="X459" s="4" t="n">
        <v>73120.07</v>
      </c>
      <c r="Y459" s="60" t="s">
        <v>593</v>
      </c>
      <c r="Z459" s="60"/>
      <c r="AA459" s="60" t="s">
        <v>125</v>
      </c>
      <c r="AB459" s="60"/>
    </row>
    <row r="460" customFormat="false" ht="15" hidden="true" customHeight="false" outlineLevel="0" collapsed="false">
      <c r="A460" s="0" t="n">
        <f aca="false">IF(AND(B460=B459,C460=C459,D460=D459,AA460=AA459), A459,A459+1)</f>
        <v>192</v>
      </c>
      <c r="B460" s="68" t="n">
        <v>42942</v>
      </c>
      <c r="C460" s="60" t="s">
        <v>67</v>
      </c>
      <c r="D460" s="60"/>
      <c r="E460" s="60"/>
      <c r="F460" s="60" t="s">
        <v>88</v>
      </c>
      <c r="G460" s="60" t="n">
        <f aca="false">SUM(H460:J460)</f>
        <v>0</v>
      </c>
      <c r="H460" s="0" t="n">
        <f aca="false">SUM(I460:K460)</f>
        <v>0</v>
      </c>
      <c r="I460" s="60"/>
      <c r="J460" s="60"/>
      <c r="K460" s="60"/>
      <c r="L460" s="60"/>
      <c r="M460" s="60"/>
      <c r="N460" s="60"/>
      <c r="O460" s="60"/>
      <c r="P460" s="60"/>
      <c r="Q460" s="60"/>
      <c r="R460" s="60"/>
      <c r="S460" s="60"/>
      <c r="T460" s="60"/>
      <c r="U460" s="60"/>
      <c r="V460" s="60"/>
      <c r="W460" s="60"/>
      <c r="X460" s="4"/>
      <c r="Y460" s="60" t="s">
        <v>593</v>
      </c>
      <c r="Z460" s="60"/>
      <c r="AA460" s="60" t="s">
        <v>125</v>
      </c>
      <c r="AB460" s="60"/>
    </row>
    <row r="461" customFormat="false" ht="15" hidden="true" customHeight="false" outlineLevel="0" collapsed="false">
      <c r="A461" s="0" t="n">
        <f aca="false">IF(AND(B461=B460,C461=C460,D461=D460,AA461=AA460), A460,A460+1)</f>
        <v>192</v>
      </c>
      <c r="B461" s="68" t="n">
        <v>42942</v>
      </c>
      <c r="C461" s="60" t="s">
        <v>67</v>
      </c>
      <c r="D461" s="60"/>
      <c r="E461" s="60"/>
      <c r="F461" s="60" t="s">
        <v>110</v>
      </c>
      <c r="G461" s="60" t="n">
        <f aca="false">SUM(H461:J461)</f>
        <v>0</v>
      </c>
      <c r="H461" s="0" t="n">
        <f aca="false">SUM(I461:K461)</f>
        <v>0</v>
      </c>
      <c r="I461" s="60"/>
      <c r="J461" s="60"/>
      <c r="K461" s="60"/>
      <c r="L461" s="60"/>
      <c r="M461" s="60"/>
      <c r="N461" s="60"/>
      <c r="O461" s="60"/>
      <c r="P461" s="60"/>
      <c r="Q461" s="60"/>
      <c r="R461" s="60"/>
      <c r="S461" s="60"/>
      <c r="T461" s="60"/>
      <c r="U461" s="60" t="n">
        <v>1</v>
      </c>
      <c r="V461" s="60"/>
      <c r="W461" s="60"/>
      <c r="X461" s="4"/>
      <c r="Y461" s="60" t="s">
        <v>593</v>
      </c>
      <c r="Z461" s="60"/>
      <c r="AA461" s="60" t="s">
        <v>125</v>
      </c>
      <c r="AB461" s="60"/>
    </row>
    <row r="462" customFormat="false" ht="15" hidden="false" customHeight="false" outlineLevel="0" collapsed="false">
      <c r="A462" s="0" t="n">
        <f aca="false">IF(AND(B462=B461,C462=C461,D462=D461,AA462=AA461), A461,A461+1)</f>
        <v>193</v>
      </c>
      <c r="B462" s="68" t="n">
        <v>42943</v>
      </c>
      <c r="C462" s="0" t="s">
        <v>66</v>
      </c>
      <c r="F462" s="0" t="s">
        <v>102</v>
      </c>
      <c r="G462" s="0" t="n">
        <v>18</v>
      </c>
      <c r="H462" s="0" t="n">
        <v>18</v>
      </c>
      <c r="X462" s="4" t="n">
        <v>58580</v>
      </c>
      <c r="Y462" s="0" t="s">
        <v>594</v>
      </c>
      <c r="AA462" s="0" t="s">
        <v>124</v>
      </c>
    </row>
    <row r="463" customFormat="false" ht="15" hidden="false" customHeight="false" outlineLevel="0" collapsed="false">
      <c r="A463" s="0" t="n">
        <f aca="false">IF(AND(B463=B462,C463=C462,D463=D462,AA463=AA462), A462,A462+1)</f>
        <v>194</v>
      </c>
      <c r="B463" s="68" t="n">
        <v>42947</v>
      </c>
      <c r="C463" s="0" t="s">
        <v>66</v>
      </c>
      <c r="F463" s="0" t="s">
        <v>102</v>
      </c>
      <c r="G463" s="0" t="n">
        <v>30</v>
      </c>
      <c r="H463" s="0" t="n">
        <v>30</v>
      </c>
      <c r="X463" s="4" t="n">
        <v>89890</v>
      </c>
      <c r="Y463" s="0" t="s">
        <v>595</v>
      </c>
      <c r="AA463" s="0" t="s">
        <v>124</v>
      </c>
    </row>
    <row r="464" customFormat="false" ht="15" hidden="false" customHeight="false" outlineLevel="0" collapsed="false">
      <c r="A464" s="0" t="n">
        <f aca="false">IF(AND(B464=B463,C464=C463,D464=D463,AA464=AA463), A463,A463+1)</f>
        <v>195</v>
      </c>
      <c r="B464" s="68" t="n">
        <v>42950</v>
      </c>
      <c r="C464" s="0" t="s">
        <v>66</v>
      </c>
      <c r="F464" s="0" t="s">
        <v>102</v>
      </c>
      <c r="G464" s="0" t="n">
        <v>28</v>
      </c>
      <c r="H464" s="0" t="n">
        <v>28</v>
      </c>
      <c r="X464" s="4" t="n">
        <v>79992</v>
      </c>
      <c r="Y464" s="0" t="s">
        <v>596</v>
      </c>
      <c r="AA464" s="0" t="s">
        <v>124</v>
      </c>
    </row>
    <row r="465" customFormat="false" ht="15" hidden="true" customHeight="false" outlineLevel="0" collapsed="false">
      <c r="A465" s="0" t="n">
        <f aca="false">IF(AND(B465=B464,C465=C464,D465=D464,AA465=AA464), A464,A464+1)</f>
        <v>196</v>
      </c>
      <c r="B465" s="68" t="n">
        <v>42951</v>
      </c>
      <c r="C465" s="60" t="s">
        <v>70</v>
      </c>
      <c r="D465" s="60"/>
      <c r="E465" s="60"/>
      <c r="F465" s="60" t="s">
        <v>97</v>
      </c>
      <c r="G465" s="60" t="n">
        <f aca="false">SUM(H465:J465)</f>
        <v>11</v>
      </c>
      <c r="H465" s="60" t="n">
        <v>11</v>
      </c>
      <c r="I465" s="60"/>
      <c r="J465" s="60"/>
      <c r="K465" s="60" t="n">
        <v>1</v>
      </c>
      <c r="L465" s="60"/>
      <c r="M465" s="60" t="n">
        <v>1</v>
      </c>
      <c r="N465" s="60"/>
      <c r="O465" s="60"/>
      <c r="P465" s="60" t="n">
        <v>23</v>
      </c>
      <c r="Q465" s="60"/>
      <c r="R465" s="60"/>
      <c r="S465" s="60"/>
      <c r="T465" s="60"/>
      <c r="U465" s="60"/>
      <c r="V465" s="60"/>
      <c r="W465" s="60"/>
      <c r="X465" s="4" t="n">
        <v>40967.35</v>
      </c>
      <c r="Y465" s="60" t="s">
        <v>597</v>
      </c>
      <c r="Z465" s="60"/>
      <c r="AA465" s="60" t="s">
        <v>125</v>
      </c>
      <c r="AB465" s="60"/>
    </row>
    <row r="466" customFormat="false" ht="15" hidden="true" customHeight="false" outlineLevel="0" collapsed="false">
      <c r="A466" s="0" t="n">
        <f aca="false">IF(AND(B466=B465,C466=C465,D466=D465,AA466=AA465), A465,A465+1)</f>
        <v>196</v>
      </c>
      <c r="B466" s="68" t="n">
        <v>42951</v>
      </c>
      <c r="C466" s="60" t="s">
        <v>70</v>
      </c>
      <c r="D466" s="60"/>
      <c r="E466" s="60"/>
      <c r="F466" s="60" t="s">
        <v>107</v>
      </c>
      <c r="G466" s="60" t="n">
        <f aca="false">SUM(H466:J466)</f>
        <v>0</v>
      </c>
      <c r="H466" s="60"/>
      <c r="I466" s="60"/>
      <c r="J466" s="60"/>
      <c r="K466" s="60"/>
      <c r="L466" s="60"/>
      <c r="M466" s="60"/>
      <c r="N466" s="60"/>
      <c r="O466" s="60"/>
      <c r="P466" s="60"/>
      <c r="Q466" s="60"/>
      <c r="R466" s="60"/>
      <c r="S466" s="60"/>
      <c r="T466" s="60"/>
      <c r="U466" s="60" t="n">
        <v>1</v>
      </c>
      <c r="V466" s="60"/>
      <c r="W466" s="60"/>
      <c r="X466" s="4"/>
      <c r="Y466" s="60" t="s">
        <v>597</v>
      </c>
      <c r="Z466" s="60"/>
      <c r="AA466" s="60" t="s">
        <v>125</v>
      </c>
      <c r="AB466" s="60"/>
    </row>
    <row r="467" customFormat="false" ht="15" hidden="false" customHeight="false" outlineLevel="0" collapsed="false">
      <c r="A467" s="0" t="n">
        <f aca="false">IF(AND(B467=B466,C467=C466,D467=D466,AA467=AA466), A466,A466+1)</f>
        <v>197</v>
      </c>
      <c r="B467" s="68" t="n">
        <v>42954</v>
      </c>
      <c r="C467" s="0" t="s">
        <v>46</v>
      </c>
      <c r="F467" s="0" t="s">
        <v>114</v>
      </c>
      <c r="G467" s="0" t="n">
        <v>9</v>
      </c>
      <c r="H467" s="0" t="n">
        <v>9</v>
      </c>
      <c r="K467" s="0" t="n">
        <v>1</v>
      </c>
      <c r="X467" s="4" t="n">
        <v>147815.85</v>
      </c>
      <c r="Y467" s="0" t="s">
        <v>598</v>
      </c>
      <c r="AA467" s="0" t="s">
        <v>124</v>
      </c>
    </row>
    <row r="468" customFormat="false" ht="15" hidden="false" customHeight="false" outlineLevel="0" collapsed="false">
      <c r="A468" s="0" t="n">
        <f aca="false">IF(AND(B468=B467,C468=C467,D468=D467,AA468=AA467), A467,A467+1)</f>
        <v>198</v>
      </c>
      <c r="B468" s="68" t="n">
        <v>42955</v>
      </c>
      <c r="C468" s="0" t="s">
        <v>67</v>
      </c>
      <c r="D468" s="0" t="s">
        <v>69</v>
      </c>
      <c r="F468" s="0" t="s">
        <v>97</v>
      </c>
      <c r="G468" s="0" t="n">
        <v>93</v>
      </c>
      <c r="H468" s="0" t="n">
        <v>61</v>
      </c>
      <c r="I468" s="0" t="n">
        <v>32</v>
      </c>
      <c r="K468" s="0" t="n">
        <v>1</v>
      </c>
      <c r="X468" s="4" t="n">
        <v>73652.83</v>
      </c>
      <c r="Y468" s="0" t="s">
        <v>599</v>
      </c>
      <c r="AA468" s="0" t="s">
        <v>124</v>
      </c>
    </row>
    <row r="469" customFormat="false" ht="15" hidden="false" customHeight="false" outlineLevel="0" collapsed="false">
      <c r="A469" s="0" t="n">
        <f aca="false">IF(AND(B469=B468,C469=C468,D469=D468,AA469=AA468), A468,A468+1)</f>
        <v>199</v>
      </c>
      <c r="B469" s="68" t="n">
        <v>42956</v>
      </c>
      <c r="C469" s="0" t="s">
        <v>70</v>
      </c>
      <c r="D469" s="0" t="s">
        <v>68</v>
      </c>
      <c r="F469" s="0" t="s">
        <v>97</v>
      </c>
      <c r="G469" s="0" t="n">
        <v>118</v>
      </c>
      <c r="H469" s="0" t="n">
        <v>67</v>
      </c>
      <c r="I469" s="0" t="n">
        <v>51</v>
      </c>
      <c r="X469" s="4" t="n">
        <v>62477.63</v>
      </c>
      <c r="Y469" s="0" t="s">
        <v>600</v>
      </c>
      <c r="AA469" s="0" t="s">
        <v>124</v>
      </c>
    </row>
    <row r="470" customFormat="false" ht="15" hidden="true" customHeight="false" outlineLevel="0" collapsed="false">
      <c r="A470" s="0" t="n">
        <f aca="false">IF(AND(B470=B469,C470=C469,D470=D469,AA470=AA469), A469,A469+1)</f>
        <v>200</v>
      </c>
      <c r="B470" s="68" t="n">
        <v>42956</v>
      </c>
      <c r="C470" s="60" t="s">
        <v>67</v>
      </c>
      <c r="D470" s="60"/>
      <c r="E470" s="60"/>
      <c r="F470" s="60" t="s">
        <v>96</v>
      </c>
      <c r="G470" s="60" t="n">
        <f aca="false">SUM(H470:J470)</f>
        <v>25</v>
      </c>
      <c r="H470" s="60" t="n">
        <v>25</v>
      </c>
      <c r="I470" s="60"/>
      <c r="J470" s="60"/>
      <c r="K470" s="60" t="n">
        <v>1</v>
      </c>
      <c r="L470" s="60"/>
      <c r="M470" s="60" t="n">
        <v>1</v>
      </c>
      <c r="N470" s="60"/>
      <c r="O470" s="60"/>
      <c r="P470" s="60" t="n">
        <v>30</v>
      </c>
      <c r="Q470" s="60"/>
      <c r="R470" s="60"/>
      <c r="S470" s="60"/>
      <c r="T470" s="60"/>
      <c r="U470" s="60"/>
      <c r="V470" s="60"/>
      <c r="W470" s="60"/>
      <c r="X470" s="4" t="n">
        <v>76155.85</v>
      </c>
      <c r="Y470" s="60" t="s">
        <v>601</v>
      </c>
      <c r="Z470" s="60"/>
      <c r="AA470" s="60" t="s">
        <v>125</v>
      </c>
      <c r="AB470" s="60"/>
    </row>
    <row r="471" customFormat="false" ht="15" hidden="true" customHeight="false" outlineLevel="0" collapsed="false">
      <c r="A471" s="0" t="n">
        <f aca="false">IF(AND(B471=B470,C471=C470,D471=D470,AA471=AA470), A470,A470+1)</f>
        <v>200</v>
      </c>
      <c r="B471" s="68" t="n">
        <v>42956</v>
      </c>
      <c r="C471" s="60" t="s">
        <v>67</v>
      </c>
      <c r="D471" s="60"/>
      <c r="E471" s="60"/>
      <c r="F471" s="60" t="s">
        <v>88</v>
      </c>
      <c r="G471" s="60" t="n">
        <f aca="false">SUM(H471:J471)</f>
        <v>6</v>
      </c>
      <c r="H471" s="60" t="n">
        <v>6</v>
      </c>
      <c r="I471" s="60"/>
      <c r="J471" s="60"/>
      <c r="K471" s="60"/>
      <c r="L471" s="60"/>
      <c r="M471" s="60"/>
      <c r="N471" s="60"/>
      <c r="O471" s="60"/>
      <c r="P471" s="60"/>
      <c r="Q471" s="60"/>
      <c r="R471" s="60"/>
      <c r="S471" s="60"/>
      <c r="T471" s="60"/>
      <c r="U471" s="60"/>
      <c r="V471" s="60"/>
      <c r="W471" s="60"/>
      <c r="X471" s="4"/>
      <c r="Y471" s="60" t="s">
        <v>601</v>
      </c>
      <c r="Z471" s="60"/>
      <c r="AA471" s="60" t="s">
        <v>125</v>
      </c>
      <c r="AB471" s="60"/>
    </row>
    <row r="472" customFormat="false" ht="15" hidden="true" customHeight="false" outlineLevel="0" collapsed="false">
      <c r="A472" s="0" t="n">
        <f aca="false">IF(AND(B472=B471,C472=C471,D472=D471,AA472=AA471), A471,A471+1)</f>
        <v>200</v>
      </c>
      <c r="B472" s="68" t="n">
        <v>42956</v>
      </c>
      <c r="C472" s="60" t="s">
        <v>67</v>
      </c>
      <c r="D472" s="60"/>
      <c r="E472" s="60"/>
      <c r="F472" s="60" t="s">
        <v>87</v>
      </c>
      <c r="G472" s="60" t="n">
        <f aca="false">SUM(H472:J472)</f>
        <v>0</v>
      </c>
      <c r="H472" s="60"/>
      <c r="I472" s="60"/>
      <c r="J472" s="60"/>
      <c r="K472" s="60"/>
      <c r="L472" s="60"/>
      <c r="M472" s="60"/>
      <c r="N472" s="60"/>
      <c r="O472" s="60"/>
      <c r="P472" s="60"/>
      <c r="Q472" s="60"/>
      <c r="R472" s="60"/>
      <c r="S472" s="60"/>
      <c r="T472" s="60"/>
      <c r="U472" s="60" t="n">
        <v>1</v>
      </c>
      <c r="V472" s="60"/>
      <c r="W472" s="60"/>
      <c r="X472" s="4"/>
      <c r="Y472" s="60" t="s">
        <v>601</v>
      </c>
      <c r="Z472" s="60"/>
      <c r="AA472" s="60" t="s">
        <v>125</v>
      </c>
      <c r="AB472" s="60"/>
    </row>
    <row r="473" customFormat="false" ht="15" hidden="true" customHeight="false" outlineLevel="0" collapsed="false">
      <c r="A473" s="0" t="n">
        <f aca="false">IF(AND(B473=B472,C473=C472,D473=D472,AA473=AA472), A472,A472+1)</f>
        <v>201</v>
      </c>
      <c r="B473" s="61" t="n">
        <v>42957</v>
      </c>
      <c r="C473" s="1" t="s">
        <v>53</v>
      </c>
      <c r="D473" s="1"/>
      <c r="E473" s="1"/>
      <c r="F473" s="1" t="s">
        <v>87</v>
      </c>
      <c r="G473" s="1" t="n">
        <v>25</v>
      </c>
      <c r="H473" s="1" t="n">
        <v>25</v>
      </c>
      <c r="I473" s="1"/>
      <c r="J473" s="1"/>
      <c r="K473" s="1"/>
      <c r="L473" s="1" t="n">
        <v>66</v>
      </c>
      <c r="M473" s="1"/>
      <c r="N473" s="1"/>
      <c r="O473" s="1"/>
      <c r="P473" s="1"/>
      <c r="Q473" s="1"/>
      <c r="R473" s="1"/>
      <c r="S473" s="1"/>
      <c r="T473" s="1"/>
      <c r="U473" s="1"/>
      <c r="V473" s="1"/>
      <c r="W473" s="1"/>
      <c r="X473" s="14" t="n">
        <v>418973.73</v>
      </c>
      <c r="Y473" s="1" t="s">
        <v>602</v>
      </c>
      <c r="Z473" s="1"/>
      <c r="AA473" s="1" t="s">
        <v>123</v>
      </c>
      <c r="AB473" s="1"/>
    </row>
    <row r="474" customFormat="false" ht="15" hidden="true" customHeight="false" outlineLevel="0" collapsed="false">
      <c r="A474" s="0" t="n">
        <f aca="false">IF(AND(B474=B473,C474=C473,D474=D473,AA474=AA473), A473,A473+1)</f>
        <v>201</v>
      </c>
      <c r="B474" s="61" t="n">
        <v>42957</v>
      </c>
      <c r="C474" s="1" t="s">
        <v>53</v>
      </c>
      <c r="D474" s="1"/>
      <c r="E474" s="1"/>
      <c r="F474" s="1" t="s">
        <v>88</v>
      </c>
      <c r="G474" s="1" t="n">
        <v>0</v>
      </c>
      <c r="H474" s="1" t="n">
        <v>0</v>
      </c>
      <c r="I474" s="1"/>
      <c r="J474" s="1"/>
      <c r="K474" s="1"/>
      <c r="L474" s="1" t="n">
        <v>0</v>
      </c>
      <c r="M474" s="1"/>
      <c r="N474" s="1"/>
      <c r="O474" s="1"/>
      <c r="P474" s="1"/>
      <c r="Q474" s="1"/>
      <c r="R474" s="1"/>
      <c r="S474" s="1"/>
      <c r="T474" s="1"/>
      <c r="U474" s="1"/>
      <c r="V474" s="1"/>
      <c r="W474" s="1"/>
      <c r="X474" s="14"/>
      <c r="Y474" s="1" t="s">
        <v>602</v>
      </c>
      <c r="Z474" s="1"/>
      <c r="AA474" s="1" t="s">
        <v>123</v>
      </c>
      <c r="AB474" s="1"/>
    </row>
    <row r="475" customFormat="false" ht="15" hidden="true" customHeight="false" outlineLevel="0" collapsed="false">
      <c r="A475" s="0" t="n">
        <f aca="false">IF(AND(B475=B474,C475=C474,D475=D474,AA475=AA474), A474,A474+1)</f>
        <v>201</v>
      </c>
      <c r="B475" s="61" t="n">
        <v>42957</v>
      </c>
      <c r="C475" s="1" t="s">
        <v>53</v>
      </c>
      <c r="D475" s="1"/>
      <c r="E475" s="1"/>
      <c r="F475" s="1" t="s">
        <v>93</v>
      </c>
      <c r="G475" s="1" t="n">
        <v>3</v>
      </c>
      <c r="H475" s="1" t="n">
        <v>3</v>
      </c>
      <c r="I475" s="1"/>
      <c r="J475" s="1"/>
      <c r="K475" s="1"/>
      <c r="L475" s="1" t="n">
        <v>7</v>
      </c>
      <c r="M475" s="1"/>
      <c r="N475" s="1"/>
      <c r="O475" s="1"/>
      <c r="P475" s="1"/>
      <c r="Q475" s="1"/>
      <c r="R475" s="1"/>
      <c r="S475" s="1"/>
      <c r="T475" s="1"/>
      <c r="U475" s="1"/>
      <c r="V475" s="1"/>
      <c r="W475" s="1"/>
      <c r="X475" s="14"/>
      <c r="Y475" s="1" t="s">
        <v>602</v>
      </c>
      <c r="Z475" s="1"/>
      <c r="AA475" s="1" t="s">
        <v>123</v>
      </c>
      <c r="AB475" s="1"/>
    </row>
    <row r="476" customFormat="false" ht="15" hidden="true" customHeight="false" outlineLevel="0" collapsed="false">
      <c r="A476" s="0" t="n">
        <f aca="false">IF(AND(B476=B475,C476=C475,D476=D475,AA476=AA475), A475,A475+1)</f>
        <v>201</v>
      </c>
      <c r="B476" s="61" t="n">
        <v>42957</v>
      </c>
      <c r="C476" s="1" t="s">
        <v>53</v>
      </c>
      <c r="D476" s="1"/>
      <c r="E476" s="1"/>
      <c r="F476" s="1" t="s">
        <v>97</v>
      </c>
      <c r="G476" s="1" t="n">
        <v>3</v>
      </c>
      <c r="H476" s="1" t="n">
        <v>3</v>
      </c>
      <c r="I476" s="1"/>
      <c r="J476" s="1"/>
      <c r="K476" s="1"/>
      <c r="L476" s="1" t="n">
        <v>30</v>
      </c>
      <c r="M476" s="1"/>
      <c r="N476" s="1"/>
      <c r="O476" s="1"/>
      <c r="P476" s="1"/>
      <c r="Q476" s="1"/>
      <c r="R476" s="1"/>
      <c r="S476" s="1"/>
      <c r="T476" s="1"/>
      <c r="U476" s="1"/>
      <c r="V476" s="1"/>
      <c r="W476" s="1"/>
      <c r="X476" s="14"/>
      <c r="Y476" s="1" t="s">
        <v>602</v>
      </c>
      <c r="Z476" s="1"/>
      <c r="AA476" s="1" t="s">
        <v>123</v>
      </c>
      <c r="AB476" s="1"/>
    </row>
    <row r="477" customFormat="false" ht="15" hidden="true" customHeight="false" outlineLevel="0" collapsed="false">
      <c r="A477" s="0" t="n">
        <f aca="false">IF(AND(B477=B476,C477=C476,D477=D476,AA477=AA476), A476,A476+1)</f>
        <v>201</v>
      </c>
      <c r="B477" s="61" t="n">
        <v>42957</v>
      </c>
      <c r="C477" s="1" t="s">
        <v>53</v>
      </c>
      <c r="D477" s="1"/>
      <c r="E477" s="1"/>
      <c r="F477" s="1" t="s">
        <v>99</v>
      </c>
      <c r="G477" s="1" t="n">
        <v>2</v>
      </c>
      <c r="H477" s="1" t="n">
        <v>2</v>
      </c>
      <c r="I477" s="1"/>
      <c r="J477" s="1"/>
      <c r="K477" s="1"/>
      <c r="L477" s="1" t="n">
        <v>9</v>
      </c>
      <c r="M477" s="1"/>
      <c r="N477" s="1"/>
      <c r="O477" s="1"/>
      <c r="P477" s="1"/>
      <c r="Q477" s="1"/>
      <c r="R477" s="1"/>
      <c r="S477" s="1"/>
      <c r="T477" s="1"/>
      <c r="U477" s="1"/>
      <c r="V477" s="1"/>
      <c r="W477" s="1"/>
      <c r="X477" s="14"/>
      <c r="Y477" s="1" t="s">
        <v>602</v>
      </c>
      <c r="Z477" s="1"/>
      <c r="AA477" s="1" t="s">
        <v>123</v>
      </c>
      <c r="AB477" s="1"/>
    </row>
    <row r="478" customFormat="false" ht="15" hidden="true" customHeight="false" outlineLevel="0" collapsed="false">
      <c r="A478" s="0" t="n">
        <f aca="false">IF(AND(B478=B477,C478=C477,D478=D477,AA478=AA477), A477,A477+1)</f>
        <v>201</v>
      </c>
      <c r="B478" s="61" t="n">
        <v>42957</v>
      </c>
      <c r="C478" s="1" t="s">
        <v>53</v>
      </c>
      <c r="D478" s="1"/>
      <c r="E478" s="1"/>
      <c r="F478" s="1" t="s">
        <v>100</v>
      </c>
      <c r="G478" s="1" t="n">
        <v>0</v>
      </c>
      <c r="H478" s="1" t="n">
        <v>0</v>
      </c>
      <c r="I478" s="1"/>
      <c r="J478" s="1"/>
      <c r="K478" s="1"/>
      <c r="L478" s="1" t="n">
        <v>0</v>
      </c>
      <c r="M478" s="1"/>
      <c r="N478" s="1"/>
      <c r="O478" s="1"/>
      <c r="P478" s="1"/>
      <c r="Q478" s="1"/>
      <c r="R478" s="1"/>
      <c r="S478" s="1"/>
      <c r="T478" s="1"/>
      <c r="U478" s="1"/>
      <c r="V478" s="1"/>
      <c r="W478" s="1"/>
      <c r="X478" s="14"/>
      <c r="Y478" s="1" t="s">
        <v>602</v>
      </c>
      <c r="Z478" s="1"/>
      <c r="AA478" s="1" t="s">
        <v>123</v>
      </c>
      <c r="AB478" s="1"/>
    </row>
    <row r="479" customFormat="false" ht="15" hidden="true" customHeight="false" outlineLevel="0" collapsed="false">
      <c r="A479" s="0" t="n">
        <f aca="false">IF(AND(B479=B478,C479=C478,D479=D478,AA479=AA478), A478,A478+1)</f>
        <v>201</v>
      </c>
      <c r="B479" s="61" t="n">
        <v>42957</v>
      </c>
      <c r="C479" s="1" t="s">
        <v>53</v>
      </c>
      <c r="D479" s="1"/>
      <c r="E479" s="1"/>
      <c r="F479" s="1" t="s">
        <v>107</v>
      </c>
      <c r="G479" s="1" t="n">
        <v>1</v>
      </c>
      <c r="H479" s="1" t="n">
        <v>1</v>
      </c>
      <c r="I479" s="1"/>
      <c r="J479" s="1"/>
      <c r="K479" s="1"/>
      <c r="L479" s="1" t="n">
        <v>4</v>
      </c>
      <c r="M479" s="1"/>
      <c r="N479" s="1"/>
      <c r="O479" s="1"/>
      <c r="P479" s="1"/>
      <c r="Q479" s="1"/>
      <c r="R479" s="1"/>
      <c r="S479" s="1"/>
      <c r="T479" s="1"/>
      <c r="U479" s="1"/>
      <c r="V479" s="1"/>
      <c r="W479" s="1"/>
      <c r="X479" s="14"/>
      <c r="Y479" s="1" t="s">
        <v>602</v>
      </c>
      <c r="Z479" s="1"/>
      <c r="AA479" s="1" t="s">
        <v>123</v>
      </c>
      <c r="AB479" s="1"/>
    </row>
    <row r="480" customFormat="false" ht="15" hidden="true" customHeight="false" outlineLevel="0" collapsed="false">
      <c r="A480" s="0" t="n">
        <f aca="false">IF(AND(B480=B479,C480=C479,D480=D479,AA480=AA479), A479,A479+1)</f>
        <v>201</v>
      </c>
      <c r="B480" s="61" t="n">
        <v>42957</v>
      </c>
      <c r="C480" s="1" t="s">
        <v>53</v>
      </c>
      <c r="D480" s="1"/>
      <c r="E480" s="1"/>
      <c r="F480" s="1" t="s">
        <v>108</v>
      </c>
      <c r="G480" s="1" t="n">
        <v>3</v>
      </c>
      <c r="H480" s="1" t="n">
        <v>3</v>
      </c>
      <c r="I480" s="1"/>
      <c r="J480" s="1"/>
      <c r="K480" s="1"/>
      <c r="L480" s="1" t="n">
        <v>15</v>
      </c>
      <c r="M480" s="1"/>
      <c r="N480" s="1"/>
      <c r="O480" s="1"/>
      <c r="P480" s="1"/>
      <c r="Q480" s="1"/>
      <c r="R480" s="1"/>
      <c r="S480" s="1"/>
      <c r="T480" s="1"/>
      <c r="U480" s="1"/>
      <c r="V480" s="1"/>
      <c r="W480" s="1"/>
      <c r="X480" s="14"/>
      <c r="Y480" s="1" t="s">
        <v>602</v>
      </c>
      <c r="Z480" s="1"/>
      <c r="AA480" s="1" t="s">
        <v>123</v>
      </c>
      <c r="AB480" s="1"/>
    </row>
    <row r="481" customFormat="false" ht="15" hidden="true" customHeight="false" outlineLevel="0" collapsed="false">
      <c r="A481" s="0" t="n">
        <f aca="false">IF(AND(B481=B480,C481=C480,D481=D480,AA481=AA480), A480,A480+1)</f>
        <v>201</v>
      </c>
      <c r="B481" s="61" t="n">
        <v>42957</v>
      </c>
      <c r="C481" s="1" t="s">
        <v>53</v>
      </c>
      <c r="D481" s="1"/>
      <c r="E481" s="1"/>
      <c r="F481" s="1" t="s">
        <v>116</v>
      </c>
      <c r="G481" s="1" t="n">
        <v>4</v>
      </c>
      <c r="H481" s="1" t="n">
        <v>4</v>
      </c>
      <c r="I481" s="1"/>
      <c r="J481" s="1"/>
      <c r="K481" s="1"/>
      <c r="L481" s="1" t="n">
        <v>36</v>
      </c>
      <c r="M481" s="1"/>
      <c r="N481" s="1"/>
      <c r="O481" s="1"/>
      <c r="P481" s="1"/>
      <c r="Q481" s="1"/>
      <c r="R481" s="1"/>
      <c r="S481" s="1"/>
      <c r="T481" s="1"/>
      <c r="U481" s="1"/>
      <c r="V481" s="1"/>
      <c r="W481" s="1"/>
      <c r="X481" s="14"/>
      <c r="Y481" s="1" t="s">
        <v>602</v>
      </c>
      <c r="Z481" s="1"/>
      <c r="AA481" s="1" t="s">
        <v>123</v>
      </c>
      <c r="AB481" s="1"/>
    </row>
    <row r="482" customFormat="false" ht="15" hidden="true" customHeight="false" outlineLevel="0" collapsed="false">
      <c r="A482" s="0" t="n">
        <f aca="false">IF(AND(B482=B481,C482=C481,D482=D481,AA482=AA481), A481,A481+1)</f>
        <v>201</v>
      </c>
      <c r="B482" s="61" t="n">
        <v>42957</v>
      </c>
      <c r="C482" s="1" t="s">
        <v>53</v>
      </c>
      <c r="D482" s="1"/>
      <c r="E482" s="1"/>
      <c r="F482" s="1" t="s">
        <v>248</v>
      </c>
      <c r="G482" s="1"/>
      <c r="H482" s="1"/>
      <c r="I482" s="1"/>
      <c r="J482" s="1"/>
      <c r="K482" s="1" t="n">
        <v>1</v>
      </c>
      <c r="L482" s="1"/>
      <c r="M482" s="1"/>
      <c r="N482" s="1"/>
      <c r="O482" s="1"/>
      <c r="P482" s="1"/>
      <c r="Q482" s="1"/>
      <c r="R482" s="1"/>
      <c r="S482" s="1"/>
      <c r="T482" s="1"/>
      <c r="U482" s="1"/>
      <c r="V482" s="1"/>
      <c r="W482" s="1"/>
      <c r="X482" s="14"/>
      <c r="Y482" s="1" t="s">
        <v>602</v>
      </c>
      <c r="Z482" s="1"/>
      <c r="AA482" s="1" t="s">
        <v>123</v>
      </c>
      <c r="AB482" s="1"/>
    </row>
    <row r="483" customFormat="false" ht="15" hidden="true" customHeight="false" outlineLevel="0" collapsed="false">
      <c r="A483" s="0" t="n">
        <f aca="false">IF(AND(B483=B482,C483=C482,D483=D482,AA483=AA482), A482,A482+1)</f>
        <v>201</v>
      </c>
      <c r="B483" s="61" t="n">
        <v>42957</v>
      </c>
      <c r="C483" s="1" t="s">
        <v>53</v>
      </c>
      <c r="D483" s="1"/>
      <c r="E483" s="1"/>
      <c r="F483" s="1" t="s">
        <v>410</v>
      </c>
      <c r="G483" s="1"/>
      <c r="H483" s="1"/>
      <c r="I483" s="1"/>
      <c r="J483" s="1"/>
      <c r="K483" s="1"/>
      <c r="L483" s="1"/>
      <c r="M483" s="1"/>
      <c r="N483" s="1"/>
      <c r="O483" s="1"/>
      <c r="P483" s="1"/>
      <c r="Q483" s="1"/>
      <c r="R483" s="1"/>
      <c r="S483" s="1"/>
      <c r="T483" s="1"/>
      <c r="U483" s="1" t="n">
        <v>1</v>
      </c>
      <c r="V483" s="1"/>
      <c r="W483" s="1"/>
      <c r="X483" s="14"/>
      <c r="Y483" s="1" t="s">
        <v>602</v>
      </c>
      <c r="Z483" s="1"/>
      <c r="AA483" s="1" t="s">
        <v>123</v>
      </c>
      <c r="AB483" s="1"/>
    </row>
    <row r="484" customFormat="false" ht="15" hidden="false" customHeight="false" outlineLevel="0" collapsed="false">
      <c r="A484" s="0" t="n">
        <f aca="false">IF(AND(B484=B483,C484=C483,D484=D483,AA484=AA483), A483,A483+1)</f>
        <v>202</v>
      </c>
      <c r="B484" s="68" t="n">
        <v>42957</v>
      </c>
      <c r="C484" s="0" t="s">
        <v>66</v>
      </c>
      <c r="F484" s="0" t="s">
        <v>102</v>
      </c>
      <c r="G484" s="0" t="n">
        <v>30</v>
      </c>
      <c r="H484" s="0" t="n">
        <v>30</v>
      </c>
      <c r="X484" s="4" t="n">
        <v>418973.73</v>
      </c>
      <c r="Y484" s="1" t="s">
        <v>603</v>
      </c>
      <c r="AA484" s="0" t="s">
        <v>124</v>
      </c>
    </row>
    <row r="485" customFormat="false" ht="15" hidden="false" customHeight="false" outlineLevel="0" collapsed="false">
      <c r="A485" s="0" t="n">
        <f aca="false">IF(AND(B485=B484,C485=C484,D485=D484,AA485=AA484), A484,A484+1)</f>
        <v>203</v>
      </c>
      <c r="B485" s="68" t="n">
        <v>42961</v>
      </c>
      <c r="C485" s="0" t="s">
        <v>66</v>
      </c>
      <c r="F485" s="0" t="s">
        <v>102</v>
      </c>
      <c r="G485" s="0" t="n">
        <v>28</v>
      </c>
      <c r="H485" s="0" t="n">
        <v>28</v>
      </c>
      <c r="X485" s="4" t="n">
        <v>58580</v>
      </c>
      <c r="Y485" s="1" t="s">
        <v>604</v>
      </c>
      <c r="AA485" s="0" t="s">
        <v>124</v>
      </c>
    </row>
    <row r="486" customFormat="false" ht="15" hidden="true" customHeight="false" outlineLevel="0" collapsed="false">
      <c r="A486" s="0" t="n">
        <f aca="false">IF(AND(B486=B485,C486=C485,D486=D485,AA486=AA485), A485,A485+1)</f>
        <v>204</v>
      </c>
      <c r="B486" s="61" t="n">
        <v>42962</v>
      </c>
      <c r="C486" s="1" t="s">
        <v>69</v>
      </c>
      <c r="D486" s="1" t="s">
        <v>67</v>
      </c>
      <c r="E486" s="1"/>
      <c r="F486" s="1" t="s">
        <v>97</v>
      </c>
      <c r="G486" s="1" t="n">
        <v>61</v>
      </c>
      <c r="H486" s="1" t="n">
        <v>9</v>
      </c>
      <c r="I486" s="1" t="n">
        <v>52</v>
      </c>
      <c r="J486" s="1"/>
      <c r="K486" s="1"/>
      <c r="L486" s="1" t="n">
        <v>43</v>
      </c>
      <c r="M486" s="1"/>
      <c r="N486" s="1"/>
      <c r="O486" s="1"/>
      <c r="P486" s="1" t="n">
        <v>25</v>
      </c>
      <c r="Q486" s="1" t="n">
        <v>18</v>
      </c>
      <c r="R486" s="1"/>
      <c r="S486" s="1"/>
      <c r="T486" s="1"/>
      <c r="U486" s="1"/>
      <c r="V486" s="1"/>
      <c r="W486" s="1"/>
      <c r="X486" s="14" t="n">
        <v>84346.42</v>
      </c>
      <c r="Y486" s="1" t="s">
        <v>605</v>
      </c>
      <c r="Z486" s="1"/>
      <c r="AA486" s="1" t="s">
        <v>123</v>
      </c>
      <c r="AB486" s="1"/>
    </row>
    <row r="487" customFormat="false" ht="15" hidden="true" customHeight="false" outlineLevel="0" collapsed="false">
      <c r="A487" s="0" t="n">
        <f aca="false">IF(AND(B487=B486,C487=C486,D487=D486,AA487=AA486), A486,A486+1)</f>
        <v>204</v>
      </c>
      <c r="B487" s="61" t="n">
        <v>42962</v>
      </c>
      <c r="C487" s="1" t="s">
        <v>69</v>
      </c>
      <c r="D487" s="1" t="s">
        <v>67</v>
      </c>
      <c r="E487" s="1"/>
      <c r="F487" s="1" t="s">
        <v>410</v>
      </c>
      <c r="G487" s="1"/>
      <c r="H487" s="1"/>
      <c r="I487" s="1"/>
      <c r="J487" s="1"/>
      <c r="K487" s="1"/>
      <c r="L487" s="1"/>
      <c r="M487" s="1"/>
      <c r="N487" s="1"/>
      <c r="O487" s="1"/>
      <c r="P487" s="1"/>
      <c r="Q487" s="1"/>
      <c r="R487" s="1"/>
      <c r="S487" s="1"/>
      <c r="T487" s="1"/>
      <c r="U487" s="1" t="n">
        <v>1</v>
      </c>
      <c r="V487" s="1"/>
      <c r="W487" s="1"/>
      <c r="X487" s="14"/>
      <c r="Y487" s="1" t="s">
        <v>605</v>
      </c>
      <c r="Z487" s="1"/>
      <c r="AA487" s="1" t="s">
        <v>123</v>
      </c>
      <c r="AB487" s="1"/>
    </row>
    <row r="488" customFormat="false" ht="15" hidden="true" customHeight="false" outlineLevel="0" collapsed="false">
      <c r="A488" s="0" t="n">
        <f aca="false">IF(AND(B488=B487,C488=C487,D488=D487,AA488=AA487), A487,A487+1)</f>
        <v>205</v>
      </c>
      <c r="B488" s="61" t="n">
        <v>42963</v>
      </c>
      <c r="C488" s="1" t="s">
        <v>66</v>
      </c>
      <c r="D488" s="1"/>
      <c r="E488" s="1"/>
      <c r="F488" s="1" t="s">
        <v>97</v>
      </c>
      <c r="G488" s="1" t="n">
        <v>25</v>
      </c>
      <c r="H488" s="1" t="n">
        <v>25</v>
      </c>
      <c r="I488" s="1"/>
      <c r="J488" s="1"/>
      <c r="K488" s="1"/>
      <c r="L488" s="1" t="n">
        <v>80</v>
      </c>
      <c r="M488" s="1"/>
      <c r="N488" s="1"/>
      <c r="O488" s="1"/>
      <c r="P488" s="1"/>
      <c r="Q488" s="1"/>
      <c r="R488" s="1"/>
      <c r="S488" s="1"/>
      <c r="T488" s="1"/>
      <c r="U488" s="1"/>
      <c r="V488" s="1"/>
      <c r="W488" s="1"/>
      <c r="X488" s="14"/>
      <c r="Y488" s="1" t="s">
        <v>606</v>
      </c>
      <c r="Z488" s="1"/>
      <c r="AA488" s="1" t="s">
        <v>123</v>
      </c>
      <c r="AB488" s="1"/>
    </row>
    <row r="489" customFormat="false" ht="15" hidden="true" customHeight="false" outlineLevel="0" collapsed="false">
      <c r="A489" s="0" t="n">
        <f aca="false">IF(AND(B489=B488,C489=C488,D489=D488,AA489=AA488), A488,A488+1)</f>
        <v>205</v>
      </c>
      <c r="B489" s="61" t="n">
        <v>42963</v>
      </c>
      <c r="C489" s="1" t="s">
        <v>66</v>
      </c>
      <c r="D489" s="1"/>
      <c r="E489" s="1"/>
      <c r="F489" s="1" t="s">
        <v>410</v>
      </c>
      <c r="G489" s="1"/>
      <c r="H489" s="1"/>
      <c r="I489" s="1"/>
      <c r="J489" s="1"/>
      <c r="K489" s="1"/>
      <c r="L489" s="1"/>
      <c r="M489" s="1"/>
      <c r="N489" s="1"/>
      <c r="O489" s="1"/>
      <c r="P489" s="1"/>
      <c r="Q489" s="1"/>
      <c r="R489" s="1"/>
      <c r="S489" s="1"/>
      <c r="T489" s="1"/>
      <c r="U489" s="1" t="n">
        <v>1</v>
      </c>
      <c r="V489" s="1"/>
      <c r="W489" s="1"/>
      <c r="X489" s="14" t="n">
        <v>66696.13</v>
      </c>
      <c r="Y489" s="1" t="s">
        <v>606</v>
      </c>
      <c r="Z489" s="1"/>
      <c r="AA489" s="1" t="s">
        <v>123</v>
      </c>
      <c r="AB489" s="1"/>
    </row>
    <row r="490" customFormat="false" ht="15" hidden="true" customHeight="false" outlineLevel="0" collapsed="false">
      <c r="A490" s="0" t="n">
        <f aca="false">IF(AND(B490=B489,C490=C489,D490=D489,AA490=AA489), A489,A489+1)</f>
        <v>206</v>
      </c>
      <c r="B490" s="61" t="n">
        <v>42963</v>
      </c>
      <c r="C490" s="1" t="s">
        <v>69</v>
      </c>
      <c r="D490" s="1"/>
      <c r="E490" s="1"/>
      <c r="F490" s="1" t="s">
        <v>97</v>
      </c>
      <c r="G490" s="1" t="n">
        <v>22</v>
      </c>
      <c r="H490" s="1" t="n">
        <v>22</v>
      </c>
      <c r="I490" s="1"/>
      <c r="J490" s="1"/>
      <c r="K490" s="1"/>
      <c r="L490" s="1" t="n">
        <v>25</v>
      </c>
      <c r="M490" s="1"/>
      <c r="N490" s="1"/>
      <c r="O490" s="1"/>
      <c r="P490" s="1"/>
      <c r="Q490" s="1"/>
      <c r="R490" s="1"/>
      <c r="S490" s="1"/>
      <c r="T490" s="1"/>
      <c r="U490" s="1"/>
      <c r="V490" s="1"/>
      <c r="W490" s="1"/>
      <c r="X490" s="14" t="n">
        <v>58279.91</v>
      </c>
      <c r="Y490" s="1" t="s">
        <v>607</v>
      </c>
      <c r="Z490" s="1"/>
      <c r="AA490" s="1" t="s">
        <v>123</v>
      </c>
      <c r="AB490" s="1"/>
    </row>
    <row r="491" customFormat="false" ht="15" hidden="true" customHeight="false" outlineLevel="0" collapsed="false">
      <c r="A491" s="0" t="n">
        <f aca="false">IF(AND(B491=B490,C491=C490,D491=D490,AA491=AA490), A490,A490+1)</f>
        <v>206</v>
      </c>
      <c r="B491" s="61" t="n">
        <v>42963</v>
      </c>
      <c r="C491" s="1" t="s">
        <v>69</v>
      </c>
      <c r="D491" s="1"/>
      <c r="E491" s="1"/>
      <c r="F491" s="1" t="s">
        <v>248</v>
      </c>
      <c r="G491" s="1"/>
      <c r="H491" s="1"/>
      <c r="I491" s="1"/>
      <c r="J491" s="1"/>
      <c r="K491" s="1" t="n">
        <v>1</v>
      </c>
      <c r="L491" s="1"/>
      <c r="M491" s="1"/>
      <c r="N491" s="1"/>
      <c r="O491" s="1"/>
      <c r="P491" s="1"/>
      <c r="Q491" s="1"/>
      <c r="R491" s="1"/>
      <c r="S491" s="1"/>
      <c r="T491" s="1"/>
      <c r="U491" s="1"/>
      <c r="V491" s="1"/>
      <c r="W491" s="1"/>
      <c r="X491" s="14"/>
      <c r="Y491" s="1" t="s">
        <v>607</v>
      </c>
      <c r="Z491" s="1"/>
      <c r="AA491" s="1" t="s">
        <v>123</v>
      </c>
      <c r="AB491" s="1"/>
    </row>
    <row r="492" customFormat="false" ht="15" hidden="true" customHeight="false" outlineLevel="0" collapsed="false">
      <c r="A492" s="0" t="n">
        <f aca="false">IF(AND(B492=B491,C492=C491,D492=D491,AA492=AA491), A491,A491+1)</f>
        <v>206</v>
      </c>
      <c r="B492" s="61" t="n">
        <v>42963</v>
      </c>
      <c r="C492" s="1" t="s">
        <v>69</v>
      </c>
      <c r="D492" s="1"/>
      <c r="E492" s="1"/>
      <c r="F492" s="1" t="s">
        <v>410</v>
      </c>
      <c r="G492" s="1"/>
      <c r="H492" s="1"/>
      <c r="I492" s="1"/>
      <c r="J492" s="1"/>
      <c r="K492" s="1"/>
      <c r="L492" s="1"/>
      <c r="M492" s="1"/>
      <c r="N492" s="1"/>
      <c r="O492" s="1"/>
      <c r="P492" s="1"/>
      <c r="Q492" s="1"/>
      <c r="R492" s="1"/>
      <c r="S492" s="1"/>
      <c r="T492" s="1"/>
      <c r="U492" s="1" t="n">
        <v>1</v>
      </c>
      <c r="V492" s="1"/>
      <c r="W492" s="1"/>
      <c r="X492" s="14"/>
      <c r="Y492" s="1" t="s">
        <v>607</v>
      </c>
      <c r="Z492" s="1"/>
      <c r="AA492" s="1" t="s">
        <v>123</v>
      </c>
      <c r="AB492" s="1"/>
    </row>
    <row r="493" customFormat="false" ht="15" hidden="true" customHeight="false" outlineLevel="0" collapsed="false">
      <c r="A493" s="0" t="n">
        <f aca="false">IF(AND(B493=B492,C493=C492,D493=D492,AA493=AA492), A492,A492+1)</f>
        <v>207</v>
      </c>
      <c r="B493" s="68" t="n">
        <v>42963</v>
      </c>
      <c r="C493" s="60" t="s">
        <v>63</v>
      </c>
      <c r="D493" s="60"/>
      <c r="E493" s="60"/>
      <c r="F493" s="60" t="s">
        <v>97</v>
      </c>
      <c r="G493" s="60" t="n">
        <f aca="false">SUM(H493:J493)</f>
        <v>52</v>
      </c>
      <c r="H493" s="60" t="n">
        <v>52</v>
      </c>
      <c r="I493" s="60"/>
      <c r="J493" s="60"/>
      <c r="K493" s="60"/>
      <c r="L493" s="60" t="n">
        <v>2</v>
      </c>
      <c r="M493" s="60"/>
      <c r="N493" s="60"/>
      <c r="O493" s="60"/>
      <c r="P493" s="60" t="n">
        <v>39</v>
      </c>
      <c r="Q493" s="60"/>
      <c r="R493" s="60"/>
      <c r="S493" s="60"/>
      <c r="T493" s="60" t="n">
        <v>1</v>
      </c>
      <c r="U493" s="60"/>
      <c r="V493" s="60"/>
      <c r="W493" s="60"/>
      <c r="X493" s="4" t="n">
        <v>223403.4</v>
      </c>
      <c r="Y493" s="60" t="s">
        <v>608</v>
      </c>
      <c r="Z493" s="60"/>
      <c r="AA493" s="60" t="s">
        <v>125</v>
      </c>
      <c r="AB493" s="60"/>
    </row>
    <row r="494" customFormat="false" ht="15" hidden="true" customHeight="false" outlineLevel="0" collapsed="false">
      <c r="A494" s="0" t="n">
        <f aca="false">IF(AND(B494=B493,C494=C493,D494=D493,AA494=AA493), A493,A493+1)</f>
        <v>207</v>
      </c>
      <c r="B494" s="68" t="n">
        <v>42963</v>
      </c>
      <c r="C494" s="60" t="s">
        <v>63</v>
      </c>
      <c r="D494" s="60"/>
      <c r="E494" s="60"/>
      <c r="F494" s="60" t="s">
        <v>98</v>
      </c>
      <c r="G494" s="60" t="n">
        <f aca="false">SUM(H494:J494)</f>
        <v>3</v>
      </c>
      <c r="H494" s="60" t="n">
        <v>3</v>
      </c>
      <c r="I494" s="60"/>
      <c r="J494" s="60"/>
      <c r="K494" s="60"/>
      <c r="L494" s="60"/>
      <c r="M494" s="60"/>
      <c r="N494" s="60"/>
      <c r="O494" s="60"/>
      <c r="P494" s="60"/>
      <c r="Q494" s="60"/>
      <c r="R494" s="60"/>
      <c r="S494" s="60"/>
      <c r="T494" s="60"/>
      <c r="U494" s="60"/>
      <c r="V494" s="60"/>
      <c r="W494" s="60"/>
      <c r="X494" s="4"/>
      <c r="Y494" s="60" t="s">
        <v>608</v>
      </c>
      <c r="Z494" s="60"/>
      <c r="AA494" s="60" t="s">
        <v>125</v>
      </c>
      <c r="AB494" s="60"/>
    </row>
    <row r="495" customFormat="false" ht="15" hidden="true" customHeight="false" outlineLevel="0" collapsed="false">
      <c r="A495" s="0" t="n">
        <f aca="false">IF(AND(B495=B494,C495=C494,D495=D494,AA495=AA494), A494,A494+1)</f>
        <v>207</v>
      </c>
      <c r="B495" s="68" t="n">
        <v>42963</v>
      </c>
      <c r="C495" s="60" t="s">
        <v>63</v>
      </c>
      <c r="D495" s="60"/>
      <c r="E495" s="60"/>
      <c r="F495" s="60" t="s">
        <v>114</v>
      </c>
      <c r="G495" s="60" t="n">
        <f aca="false">SUM(H495:J495)</f>
        <v>17</v>
      </c>
      <c r="H495" s="60" t="n">
        <v>17</v>
      </c>
      <c r="I495" s="60"/>
      <c r="J495" s="60"/>
      <c r="K495" s="60"/>
      <c r="L495" s="60"/>
      <c r="M495" s="60"/>
      <c r="N495" s="60"/>
      <c r="O495" s="60"/>
      <c r="P495" s="60"/>
      <c r="Q495" s="60"/>
      <c r="R495" s="60"/>
      <c r="S495" s="60"/>
      <c r="T495" s="60"/>
      <c r="U495" s="60"/>
      <c r="V495" s="60"/>
      <c r="W495" s="60"/>
      <c r="X495" s="4"/>
      <c r="Y495" s="60" t="s">
        <v>608</v>
      </c>
      <c r="Z495" s="60"/>
      <c r="AA495" s="60" t="s">
        <v>125</v>
      </c>
      <c r="AB495" s="60"/>
    </row>
    <row r="496" customFormat="false" ht="15" hidden="true" customHeight="false" outlineLevel="0" collapsed="false">
      <c r="A496" s="0" t="n">
        <f aca="false">IF(AND(B496=B495,C496=C495,D496=D495,AA496=AA495), A495,A495+1)</f>
        <v>207</v>
      </c>
      <c r="B496" s="68" t="n">
        <v>42963</v>
      </c>
      <c r="C496" s="60" t="s">
        <v>63</v>
      </c>
      <c r="D496" s="60"/>
      <c r="E496" s="60"/>
      <c r="F496" s="60" t="s">
        <v>100</v>
      </c>
      <c r="G496" s="60" t="n">
        <f aca="false">SUM(H496:J496)</f>
        <v>4</v>
      </c>
      <c r="H496" s="60" t="n">
        <v>4</v>
      </c>
      <c r="I496" s="60"/>
      <c r="J496" s="60"/>
      <c r="K496" s="60"/>
      <c r="L496" s="60"/>
      <c r="M496" s="60"/>
      <c r="N496" s="60"/>
      <c r="O496" s="60"/>
      <c r="P496" s="60"/>
      <c r="Q496" s="60"/>
      <c r="R496" s="60"/>
      <c r="S496" s="60"/>
      <c r="T496" s="60"/>
      <c r="U496" s="60"/>
      <c r="V496" s="60"/>
      <c r="W496" s="60"/>
      <c r="X496" s="4"/>
      <c r="Y496" s="60" t="s">
        <v>608</v>
      </c>
      <c r="Z496" s="60"/>
      <c r="AA496" s="60" t="s">
        <v>125</v>
      </c>
      <c r="AB496" s="60"/>
    </row>
    <row r="497" customFormat="false" ht="15" hidden="true" customHeight="false" outlineLevel="0" collapsed="false">
      <c r="A497" s="0" t="n">
        <f aca="false">IF(AND(B497=B496,C497=C496,D497=D496,AA497=AA496), A496,A496+1)</f>
        <v>207</v>
      </c>
      <c r="B497" s="68" t="n">
        <v>42963</v>
      </c>
      <c r="C497" s="60" t="s">
        <v>63</v>
      </c>
      <c r="D497" s="60"/>
      <c r="E497" s="60"/>
      <c r="F497" s="60" t="s">
        <v>88</v>
      </c>
      <c r="G497" s="60" t="n">
        <f aca="false">SUM(H497:J497)</f>
        <v>2</v>
      </c>
      <c r="H497" s="60" t="n">
        <v>2</v>
      </c>
      <c r="I497" s="60"/>
      <c r="J497" s="60"/>
      <c r="K497" s="60"/>
      <c r="L497" s="60"/>
      <c r="M497" s="60"/>
      <c r="N497" s="60"/>
      <c r="O497" s="60"/>
      <c r="P497" s="60"/>
      <c r="Q497" s="60"/>
      <c r="R497" s="60"/>
      <c r="S497" s="60"/>
      <c r="T497" s="60"/>
      <c r="U497" s="60"/>
      <c r="V497" s="60"/>
      <c r="W497" s="60"/>
      <c r="X497" s="4"/>
      <c r="Y497" s="60" t="s">
        <v>608</v>
      </c>
      <c r="Z497" s="60"/>
      <c r="AA497" s="60" t="s">
        <v>125</v>
      </c>
      <c r="AB497" s="60"/>
    </row>
    <row r="498" customFormat="false" ht="15" hidden="true" customHeight="false" outlineLevel="0" collapsed="false">
      <c r="A498" s="0" t="n">
        <f aca="false">IF(AND(B498=B497,C498=C497,D498=D497,AA498=AA497), A497,A497+1)</f>
        <v>207</v>
      </c>
      <c r="B498" s="68" t="n">
        <v>42963</v>
      </c>
      <c r="C498" s="60" t="s">
        <v>63</v>
      </c>
      <c r="D498" s="60"/>
      <c r="E498" s="60"/>
      <c r="F498" s="60" t="s">
        <v>111</v>
      </c>
      <c r="G498" s="60" t="n">
        <f aca="false">SUM(H498:J498)</f>
        <v>0</v>
      </c>
      <c r="H498" s="60"/>
      <c r="I498" s="60"/>
      <c r="J498" s="60"/>
      <c r="K498" s="60"/>
      <c r="L498" s="60"/>
      <c r="M498" s="60"/>
      <c r="N498" s="60"/>
      <c r="O498" s="60"/>
      <c r="P498" s="60"/>
      <c r="Q498" s="60"/>
      <c r="R498" s="60"/>
      <c r="S498" s="60"/>
      <c r="T498" s="60"/>
      <c r="U498" s="60" t="n">
        <v>1</v>
      </c>
      <c r="V498" s="60"/>
      <c r="W498" s="60"/>
      <c r="X498" s="4"/>
      <c r="Y498" s="60" t="s">
        <v>608</v>
      </c>
      <c r="Z498" s="60"/>
      <c r="AA498" s="60" t="s">
        <v>125</v>
      </c>
      <c r="AB498" s="60"/>
    </row>
    <row r="499" customFormat="false" ht="15" hidden="false" customHeight="false" outlineLevel="0" collapsed="false">
      <c r="A499" s="0" t="n">
        <f aca="false">IF(AND(B499=B498,C499=C498,D499=D498,AA499=AA498), A498,A498+1)</f>
        <v>208</v>
      </c>
      <c r="B499" s="68" t="n">
        <v>42964</v>
      </c>
      <c r="C499" s="0" t="s">
        <v>66</v>
      </c>
      <c r="F499" s="0" t="s">
        <v>102</v>
      </c>
      <c r="G499" s="0" t="n">
        <v>30</v>
      </c>
      <c r="H499" s="0" t="n">
        <v>30</v>
      </c>
      <c r="X499" s="4" t="n">
        <v>67670</v>
      </c>
      <c r="Y499" s="0" t="s">
        <v>609</v>
      </c>
      <c r="AA499" s="0" t="s">
        <v>124</v>
      </c>
    </row>
    <row r="500" customFormat="false" ht="15" hidden="false" customHeight="false" outlineLevel="0" collapsed="false">
      <c r="A500" s="0" t="n">
        <f aca="false">IF(AND(B500=B499,C500=C499,D500=D499,AA500=AA499), A499,A499+1)</f>
        <v>209</v>
      </c>
      <c r="B500" s="68" t="n">
        <v>42968</v>
      </c>
      <c r="C500" s="0" t="s">
        <v>66</v>
      </c>
      <c r="F500" s="0" t="s">
        <v>102</v>
      </c>
      <c r="G500" s="0" t="n">
        <v>30</v>
      </c>
      <c r="H500" s="0" t="n">
        <v>30</v>
      </c>
      <c r="X500" s="4" t="n">
        <v>67670</v>
      </c>
      <c r="Y500" s="0" t="s">
        <v>610</v>
      </c>
      <c r="AA500" s="0" t="s">
        <v>124</v>
      </c>
    </row>
    <row r="501" customFormat="false" ht="15" hidden="true" customHeight="false" outlineLevel="0" collapsed="false">
      <c r="A501" s="0" t="n">
        <f aca="false">IF(AND(B501=B500,C501=C500,D501=D500,AA501=AA500), A500,A500+1)</f>
        <v>210</v>
      </c>
      <c r="B501" s="61" t="n">
        <v>42969</v>
      </c>
      <c r="C501" s="1" t="s">
        <v>69</v>
      </c>
      <c r="D501" s="1" t="s">
        <v>67</v>
      </c>
      <c r="E501" s="1" t="s">
        <v>70</v>
      </c>
      <c r="F501" s="1" t="s">
        <v>97</v>
      </c>
      <c r="G501" s="1" t="n">
        <v>96</v>
      </c>
      <c r="H501" s="1" t="n">
        <v>25</v>
      </c>
      <c r="I501" s="1" t="n">
        <v>46</v>
      </c>
      <c r="J501" s="1" t="n">
        <v>25</v>
      </c>
      <c r="K501" s="1"/>
      <c r="L501" s="1" t="n">
        <v>43</v>
      </c>
      <c r="M501" s="1"/>
      <c r="N501" s="1"/>
      <c r="O501" s="1"/>
      <c r="P501" s="1" t="n">
        <v>17</v>
      </c>
      <c r="Q501" s="1" t="n">
        <v>17</v>
      </c>
      <c r="R501" s="1" t="n">
        <v>9</v>
      </c>
      <c r="S501" s="1"/>
      <c r="T501" s="1"/>
      <c r="U501" s="1"/>
      <c r="V501" s="1"/>
      <c r="W501" s="1"/>
      <c r="X501" s="14" t="n">
        <v>101493.75</v>
      </c>
      <c r="Y501" s="1" t="s">
        <v>611</v>
      </c>
      <c r="Z501" s="1"/>
      <c r="AA501" s="1" t="s">
        <v>123</v>
      </c>
      <c r="AB501" s="1"/>
    </row>
    <row r="502" customFormat="false" ht="15" hidden="true" customHeight="false" outlineLevel="0" collapsed="false">
      <c r="A502" s="0" t="n">
        <f aca="false">IF(AND(B502=B501,C502=C501,D502=D501,AA502=AA501), A501,A501+1)</f>
        <v>210</v>
      </c>
      <c r="B502" s="61" t="n">
        <v>42969</v>
      </c>
      <c r="C502" s="1" t="s">
        <v>69</v>
      </c>
      <c r="D502" s="1" t="s">
        <v>67</v>
      </c>
      <c r="E502" s="1" t="s">
        <v>70</v>
      </c>
      <c r="F502" s="1" t="s">
        <v>248</v>
      </c>
      <c r="G502" s="1"/>
      <c r="H502" s="1"/>
      <c r="I502" s="1"/>
      <c r="J502" s="1"/>
      <c r="K502" s="1" t="n">
        <v>1</v>
      </c>
      <c r="L502" s="1"/>
      <c r="M502" s="1"/>
      <c r="N502" s="1"/>
      <c r="O502" s="1"/>
      <c r="P502" s="1"/>
      <c r="Q502" s="1"/>
      <c r="R502" s="1"/>
      <c r="S502" s="1"/>
      <c r="T502" s="1"/>
      <c r="U502" s="1"/>
      <c r="V502" s="1"/>
      <c r="W502" s="1"/>
      <c r="X502" s="14"/>
      <c r="Y502" s="1" t="s">
        <v>611</v>
      </c>
      <c r="Z502" s="1"/>
      <c r="AA502" s="1" t="s">
        <v>123</v>
      </c>
      <c r="AB502" s="1"/>
    </row>
    <row r="503" customFormat="false" ht="15" hidden="true" customHeight="false" outlineLevel="0" collapsed="false">
      <c r="A503" s="0" t="n">
        <f aca="false">IF(AND(B503=B502,C503=C502,D503=D502,AA503=AA502), A502,A502+1)</f>
        <v>210</v>
      </c>
      <c r="B503" s="61" t="n">
        <v>42969</v>
      </c>
      <c r="C503" s="1" t="s">
        <v>69</v>
      </c>
      <c r="D503" s="1" t="s">
        <v>67</v>
      </c>
      <c r="E503" s="1" t="s">
        <v>70</v>
      </c>
      <c r="F503" s="1" t="s">
        <v>410</v>
      </c>
      <c r="G503" s="1"/>
      <c r="H503" s="1"/>
      <c r="I503" s="1"/>
      <c r="J503" s="1"/>
      <c r="K503" s="1"/>
      <c r="L503" s="1"/>
      <c r="M503" s="1"/>
      <c r="N503" s="1"/>
      <c r="O503" s="1"/>
      <c r="P503" s="1"/>
      <c r="Q503" s="1"/>
      <c r="R503" s="1"/>
      <c r="S503" s="1"/>
      <c r="T503" s="1"/>
      <c r="U503" s="1" t="n">
        <v>1</v>
      </c>
      <c r="V503" s="1"/>
      <c r="W503" s="1"/>
      <c r="X503" s="14"/>
      <c r="Y503" s="1" t="s">
        <v>611</v>
      </c>
      <c r="Z503" s="1"/>
      <c r="AA503" s="1" t="s">
        <v>123</v>
      </c>
      <c r="AB503" s="1"/>
    </row>
    <row r="504" customFormat="false" ht="15" hidden="true" customHeight="false" outlineLevel="0" collapsed="false">
      <c r="A504" s="0" t="n">
        <f aca="false">IF(AND(B504=B503,C504=C503,D504=D503,AA504=AA503), A503,A503+1)</f>
        <v>211</v>
      </c>
      <c r="B504" s="61" t="n">
        <v>42970</v>
      </c>
      <c r="C504" s="1" t="s">
        <v>67</v>
      </c>
      <c r="D504" s="1" t="s">
        <v>69</v>
      </c>
      <c r="E504" s="1"/>
      <c r="F504" s="1" t="s">
        <v>97</v>
      </c>
      <c r="G504" s="1" t="n">
        <v>78</v>
      </c>
      <c r="H504" s="1" t="n">
        <v>52</v>
      </c>
      <c r="I504" s="1" t="n">
        <v>26</v>
      </c>
      <c r="J504" s="1"/>
      <c r="K504" s="1"/>
      <c r="L504" s="1" t="n">
        <v>26</v>
      </c>
      <c r="M504" s="1"/>
      <c r="N504" s="1"/>
      <c r="O504" s="1"/>
      <c r="P504" s="1"/>
      <c r="Q504" s="1"/>
      <c r="R504" s="1"/>
      <c r="S504" s="1"/>
      <c r="T504" s="1"/>
      <c r="U504" s="1"/>
      <c r="V504" s="1"/>
      <c r="W504" s="1"/>
      <c r="X504" s="14" t="n">
        <v>74316.09</v>
      </c>
      <c r="Y504" s="1" t="s">
        <v>612</v>
      </c>
      <c r="Z504" s="1"/>
      <c r="AA504" s="1" t="s">
        <v>123</v>
      </c>
      <c r="AB504" s="1"/>
    </row>
    <row r="505" customFormat="false" ht="15" hidden="true" customHeight="false" outlineLevel="0" collapsed="false">
      <c r="A505" s="0" t="n">
        <f aca="false">IF(AND(B505=B504,C505=C504,D505=D504,AA505=AA504), A504,A504+1)</f>
        <v>211</v>
      </c>
      <c r="B505" s="61" t="n">
        <v>42970</v>
      </c>
      <c r="C505" s="1" t="s">
        <v>67</v>
      </c>
      <c r="D505" s="1" t="s">
        <v>69</v>
      </c>
      <c r="E505" s="1"/>
      <c r="F505" s="1" t="s">
        <v>248</v>
      </c>
      <c r="G505" s="1"/>
      <c r="H505" s="1"/>
      <c r="I505" s="1"/>
      <c r="J505" s="1"/>
      <c r="K505" s="1" t="n">
        <v>1</v>
      </c>
      <c r="L505" s="1"/>
      <c r="M505" s="1"/>
      <c r="N505" s="1"/>
      <c r="O505" s="1"/>
      <c r="P505" s="1"/>
      <c r="Q505" s="1"/>
      <c r="R505" s="1"/>
      <c r="S505" s="1"/>
      <c r="T505" s="1"/>
      <c r="U505" s="1"/>
      <c r="V505" s="1"/>
      <c r="W505" s="1"/>
      <c r="X505" s="14"/>
      <c r="Y505" s="1" t="s">
        <v>612</v>
      </c>
      <c r="Z505" s="1"/>
      <c r="AA505" s="1" t="s">
        <v>123</v>
      </c>
      <c r="AB505" s="1"/>
    </row>
    <row r="506" customFormat="false" ht="15" hidden="true" customHeight="false" outlineLevel="0" collapsed="false">
      <c r="A506" s="0" t="n">
        <f aca="false">IF(AND(B506=B505,C506=C505,D506=D505,AA506=AA505), A505,A505+1)</f>
        <v>211</v>
      </c>
      <c r="B506" s="61" t="n">
        <v>42970</v>
      </c>
      <c r="C506" s="1" t="s">
        <v>67</v>
      </c>
      <c r="D506" s="1" t="s">
        <v>69</v>
      </c>
      <c r="E506" s="1"/>
      <c r="F506" s="1" t="s">
        <v>410</v>
      </c>
      <c r="G506" s="1"/>
      <c r="H506" s="1"/>
      <c r="I506" s="1"/>
      <c r="J506" s="1"/>
      <c r="K506" s="1"/>
      <c r="L506" s="1"/>
      <c r="M506" s="1"/>
      <c r="N506" s="1"/>
      <c r="O506" s="1"/>
      <c r="P506" s="1"/>
      <c r="Q506" s="1"/>
      <c r="R506" s="1"/>
      <c r="S506" s="1"/>
      <c r="T506" s="1"/>
      <c r="U506" s="1" t="n">
        <v>1</v>
      </c>
      <c r="V506" s="1"/>
      <c r="W506" s="1"/>
      <c r="X506" s="14"/>
      <c r="Y506" s="1" t="s">
        <v>612</v>
      </c>
      <c r="Z506" s="1"/>
      <c r="AA506" s="1" t="s">
        <v>123</v>
      </c>
      <c r="AB506" s="1"/>
    </row>
    <row r="507" customFormat="false" ht="15" hidden="true" customHeight="false" outlineLevel="0" collapsed="false">
      <c r="A507" s="0" t="n">
        <f aca="false">IF(AND(B507=B506,C507=C506,D507=D506,AA507=AA506), A506,A506+1)</f>
        <v>212</v>
      </c>
      <c r="B507" s="68" t="n">
        <v>42970</v>
      </c>
      <c r="C507" s="0" t="s">
        <v>67</v>
      </c>
      <c r="F507" s="0" t="s">
        <v>96</v>
      </c>
      <c r="G507" s="60" t="n">
        <f aca="false">SUM(H507:J507)</f>
        <v>26</v>
      </c>
      <c r="H507" s="0" t="n">
        <v>26</v>
      </c>
      <c r="K507" s="0" t="n">
        <v>1</v>
      </c>
      <c r="M507" s="0" t="n">
        <v>1</v>
      </c>
      <c r="P507" s="0" t="n">
        <v>31</v>
      </c>
      <c r="T507" s="0" t="n">
        <v>1</v>
      </c>
      <c r="U507" s="0" t="n">
        <v>1</v>
      </c>
      <c r="X507" s="4" t="n">
        <v>74554.51</v>
      </c>
      <c r="Y507" s="0" t="s">
        <v>613</v>
      </c>
      <c r="AA507" s="0" t="s">
        <v>125</v>
      </c>
    </row>
    <row r="508" customFormat="false" ht="15" hidden="true" customHeight="false" outlineLevel="0" collapsed="false">
      <c r="A508" s="0" t="n">
        <f aca="false">IF(AND(B508=B507,C508=C507,D508=D507,AA508=AA507), A507,A507+1)</f>
        <v>212</v>
      </c>
      <c r="B508" s="68" t="n">
        <v>42970</v>
      </c>
      <c r="C508" s="0" t="s">
        <v>67</v>
      </c>
      <c r="F508" s="0" t="s">
        <v>88</v>
      </c>
      <c r="G508" s="60" t="n">
        <f aca="false">SUM(H508:J508)</f>
        <v>6</v>
      </c>
      <c r="H508" s="0" t="n">
        <v>6</v>
      </c>
      <c r="X508" s="4"/>
      <c r="Y508" s="0" t="s">
        <v>613</v>
      </c>
      <c r="AA508" s="0" t="s">
        <v>125</v>
      </c>
    </row>
    <row r="509" customFormat="false" ht="15" hidden="true" customHeight="false" outlineLevel="0" collapsed="false">
      <c r="A509" s="0" t="n">
        <f aca="false">IF(AND(B509=B508,C509=C508,D509=D508,AA509=AA508), A508,A508+1)</f>
        <v>213</v>
      </c>
      <c r="B509" s="61" t="n">
        <v>42971</v>
      </c>
      <c r="C509" s="1" t="s">
        <v>62</v>
      </c>
      <c r="D509" s="1" t="s">
        <v>63</v>
      </c>
      <c r="E509" s="1"/>
      <c r="F509" s="1" t="s">
        <v>87</v>
      </c>
      <c r="G509" s="1" t="n">
        <v>29</v>
      </c>
      <c r="H509" s="1" t="n">
        <v>23</v>
      </c>
      <c r="I509" s="1" t="n">
        <v>6</v>
      </c>
      <c r="J509" s="1"/>
      <c r="K509" s="1"/>
      <c r="L509" s="1" t="n">
        <v>52</v>
      </c>
      <c r="M509" s="1"/>
      <c r="N509" s="1"/>
      <c r="O509" s="1"/>
      <c r="P509" s="1"/>
      <c r="Q509" s="1"/>
      <c r="R509" s="1"/>
      <c r="S509" s="1"/>
      <c r="T509" s="1"/>
      <c r="U509" s="1"/>
      <c r="V509" s="1"/>
      <c r="W509" s="1"/>
      <c r="X509" s="14" t="n">
        <v>143169.47</v>
      </c>
      <c r="Y509" s="1" t="s">
        <v>614</v>
      </c>
      <c r="Z509" s="1"/>
      <c r="AA509" s="1" t="s">
        <v>123</v>
      </c>
      <c r="AB509" s="1"/>
    </row>
    <row r="510" customFormat="false" ht="15" hidden="true" customHeight="false" outlineLevel="0" collapsed="false">
      <c r="A510" s="0" t="n">
        <f aca="false">IF(AND(B510=B509,C510=C509,D510=D509,AA510=AA509), A509,A509+1)</f>
        <v>213</v>
      </c>
      <c r="B510" s="61" t="n">
        <v>42971</v>
      </c>
      <c r="C510" s="1" t="s">
        <v>62</v>
      </c>
      <c r="D510" s="1" t="s">
        <v>63</v>
      </c>
      <c r="E510" s="1"/>
      <c r="F510" s="1" t="s">
        <v>97</v>
      </c>
      <c r="G510" s="1" t="n">
        <v>5</v>
      </c>
      <c r="H510" s="1" t="n">
        <v>1</v>
      </c>
      <c r="I510" s="1" t="n">
        <v>4</v>
      </c>
      <c r="J510" s="1"/>
      <c r="K510" s="1"/>
      <c r="L510" s="1" t="n">
        <v>17</v>
      </c>
      <c r="M510" s="1"/>
      <c r="N510" s="1"/>
      <c r="O510" s="1"/>
      <c r="P510" s="1" t="n">
        <v>5</v>
      </c>
      <c r="Q510" s="1" t="n">
        <v>12</v>
      </c>
      <c r="R510" s="1"/>
      <c r="S510" s="1"/>
      <c r="T510" s="1"/>
      <c r="U510" s="1"/>
      <c r="V510" s="1"/>
      <c r="W510" s="1"/>
      <c r="X510" s="14"/>
      <c r="Y510" s="1" t="s">
        <v>614</v>
      </c>
      <c r="Z510" s="1"/>
      <c r="AA510" s="1" t="s">
        <v>123</v>
      </c>
      <c r="AB510" s="1"/>
    </row>
    <row r="511" customFormat="false" ht="15" hidden="true" customHeight="false" outlineLevel="0" collapsed="false">
      <c r="A511" s="0" t="n">
        <f aca="false">IF(AND(B511=B510,C511=C510,D511=D510,AA511=AA510), A510,A510+1)</f>
        <v>213</v>
      </c>
      <c r="B511" s="61" t="n">
        <v>42971</v>
      </c>
      <c r="C511" s="1" t="s">
        <v>62</v>
      </c>
      <c r="D511" s="1" t="s">
        <v>63</v>
      </c>
      <c r="E511" s="1"/>
      <c r="F511" s="1" t="s">
        <v>99</v>
      </c>
      <c r="G511" s="1" t="n">
        <v>4</v>
      </c>
      <c r="H511" s="1" t="n">
        <v>0</v>
      </c>
      <c r="I511" s="1" t="n">
        <v>4</v>
      </c>
      <c r="J511" s="1"/>
      <c r="K511" s="1"/>
      <c r="L511" s="1" t="n">
        <v>10</v>
      </c>
      <c r="M511" s="1"/>
      <c r="N511" s="1"/>
      <c r="O511" s="1"/>
      <c r="P511" s="1"/>
      <c r="Q511" s="1" t="n">
        <v>10</v>
      </c>
      <c r="R511" s="1"/>
      <c r="S511" s="1"/>
      <c r="T511" s="1"/>
      <c r="U511" s="1"/>
      <c r="V511" s="1"/>
      <c r="W511" s="1"/>
      <c r="X511" s="14"/>
      <c r="Y511" s="1" t="s">
        <v>614</v>
      </c>
      <c r="Z511" s="1"/>
      <c r="AA511" s="1" t="s">
        <v>123</v>
      </c>
      <c r="AB511" s="1"/>
    </row>
    <row r="512" customFormat="false" ht="15" hidden="true" customHeight="false" outlineLevel="0" collapsed="false">
      <c r="A512" s="0" t="n">
        <f aca="false">IF(AND(B512=B511,C512=C511,D512=D511,AA512=AA511), A511,A511+1)</f>
        <v>213</v>
      </c>
      <c r="B512" s="61" t="n">
        <v>42971</v>
      </c>
      <c r="C512" s="1" t="s">
        <v>62</v>
      </c>
      <c r="D512" s="1" t="s">
        <v>63</v>
      </c>
      <c r="E512" s="1"/>
      <c r="F512" s="1" t="s">
        <v>100</v>
      </c>
      <c r="G512" s="1" t="n">
        <v>0</v>
      </c>
      <c r="H512" s="1"/>
      <c r="I512" s="1"/>
      <c r="J512" s="1"/>
      <c r="K512" s="1"/>
      <c r="L512" s="1" t="n">
        <v>0</v>
      </c>
      <c r="M512" s="1"/>
      <c r="N512" s="1"/>
      <c r="O512" s="1"/>
      <c r="P512" s="1"/>
      <c r="Q512" s="1"/>
      <c r="R512" s="1"/>
      <c r="S512" s="1"/>
      <c r="T512" s="1"/>
      <c r="U512" s="1"/>
      <c r="V512" s="1"/>
      <c r="W512" s="1"/>
      <c r="X512" s="14"/>
      <c r="Y512" s="1" t="s">
        <v>614</v>
      </c>
      <c r="Z512" s="1"/>
      <c r="AA512" s="1" t="s">
        <v>123</v>
      </c>
      <c r="AB512" s="1"/>
    </row>
    <row r="513" customFormat="false" ht="15" hidden="true" customHeight="false" outlineLevel="0" collapsed="false">
      <c r="A513" s="0" t="n">
        <f aca="false">IF(AND(B513=B512,C513=C512,D513=D512,AA513=AA512), A512,A512+1)</f>
        <v>213</v>
      </c>
      <c r="B513" s="61" t="n">
        <v>42971</v>
      </c>
      <c r="C513" s="1" t="s">
        <v>62</v>
      </c>
      <c r="D513" s="1" t="s">
        <v>63</v>
      </c>
      <c r="E513" s="1"/>
      <c r="F513" s="1" t="s">
        <v>410</v>
      </c>
      <c r="G513" s="1"/>
      <c r="H513" s="1"/>
      <c r="I513" s="1"/>
      <c r="J513" s="1"/>
      <c r="K513" s="1"/>
      <c r="L513" s="1"/>
      <c r="M513" s="1"/>
      <c r="N513" s="1"/>
      <c r="O513" s="1"/>
      <c r="P513" s="1"/>
      <c r="Q513" s="1"/>
      <c r="R513" s="1"/>
      <c r="S513" s="1"/>
      <c r="T513" s="1"/>
      <c r="U513" s="1" t="n">
        <v>1</v>
      </c>
      <c r="V513" s="1"/>
      <c r="W513" s="1"/>
      <c r="X513" s="14"/>
      <c r="Y513" s="1" t="s">
        <v>614</v>
      </c>
      <c r="Z513" s="1"/>
      <c r="AA513" s="1" t="s">
        <v>123</v>
      </c>
      <c r="AB513" s="1"/>
    </row>
    <row r="514" customFormat="false" ht="15" hidden="true" customHeight="false" outlineLevel="0" collapsed="false">
      <c r="A514" s="0" t="n">
        <f aca="false">IF(AND(B514=B513,C514=C513,D514=D513,AA514=AA513), A513,A513+1)</f>
        <v>214</v>
      </c>
      <c r="B514" s="61" t="n">
        <v>42971</v>
      </c>
      <c r="C514" s="1" t="s">
        <v>71</v>
      </c>
      <c r="D514" s="1" t="s">
        <v>70</v>
      </c>
      <c r="E514" s="1"/>
      <c r="F514" s="1" t="s">
        <v>97</v>
      </c>
      <c r="G514" s="1" t="n">
        <v>36</v>
      </c>
      <c r="H514" s="1" t="n">
        <v>11</v>
      </c>
      <c r="I514" s="1" t="n">
        <v>25</v>
      </c>
      <c r="J514" s="1"/>
      <c r="K514" s="1"/>
      <c r="L514" s="1" t="n">
        <v>29</v>
      </c>
      <c r="M514" s="1"/>
      <c r="N514" s="1"/>
      <c r="O514" s="1"/>
      <c r="P514" s="1"/>
      <c r="Q514" s="1"/>
      <c r="R514" s="1"/>
      <c r="S514" s="1"/>
      <c r="T514" s="1"/>
      <c r="U514" s="1"/>
      <c r="V514" s="1"/>
      <c r="W514" s="1"/>
      <c r="X514" s="14" t="n">
        <v>75317</v>
      </c>
      <c r="Y514" s="1" t="s">
        <v>615</v>
      </c>
      <c r="Z514" s="1"/>
      <c r="AA514" s="1" t="s">
        <v>123</v>
      </c>
      <c r="AB514" s="1"/>
    </row>
    <row r="515" customFormat="false" ht="15" hidden="true" customHeight="false" outlineLevel="0" collapsed="false">
      <c r="A515" s="0" t="n">
        <f aca="false">IF(AND(B515=B514,C515=C514,D515=D514,AA515=AA514), A514,A514+1)</f>
        <v>214</v>
      </c>
      <c r="B515" s="61" t="n">
        <v>42971</v>
      </c>
      <c r="C515" s="1" t="s">
        <v>71</v>
      </c>
      <c r="D515" s="1" t="s">
        <v>70</v>
      </c>
      <c r="E515" s="1"/>
      <c r="F515" s="1" t="s">
        <v>248</v>
      </c>
      <c r="G515" s="1"/>
      <c r="H515" s="1"/>
      <c r="I515" s="1"/>
      <c r="J515" s="1"/>
      <c r="K515" s="1" t="n">
        <v>1</v>
      </c>
      <c r="L515" s="1"/>
      <c r="M515" s="1"/>
      <c r="N515" s="1"/>
      <c r="O515" s="1"/>
      <c r="P515" s="1"/>
      <c r="Q515" s="1"/>
      <c r="R515" s="1"/>
      <c r="S515" s="1"/>
      <c r="T515" s="1"/>
      <c r="U515" s="1"/>
      <c r="V515" s="1"/>
      <c r="W515" s="1"/>
      <c r="X515" s="14"/>
      <c r="Y515" s="1" t="s">
        <v>615</v>
      </c>
      <c r="Z515" s="1"/>
      <c r="AA515" s="1" t="s">
        <v>123</v>
      </c>
      <c r="AB515" s="1"/>
    </row>
    <row r="516" customFormat="false" ht="15" hidden="true" customHeight="false" outlineLevel="0" collapsed="false">
      <c r="A516" s="0" t="n">
        <f aca="false">IF(AND(B516=B515,C516=C515,D516=D515,AA516=AA515), A515,A515+1)</f>
        <v>214</v>
      </c>
      <c r="B516" s="61" t="n">
        <v>42971</v>
      </c>
      <c r="C516" s="1" t="s">
        <v>71</v>
      </c>
      <c r="D516" s="1" t="s">
        <v>70</v>
      </c>
      <c r="E516" s="1"/>
      <c r="F516" s="1" t="s">
        <v>410</v>
      </c>
      <c r="G516" s="1"/>
      <c r="H516" s="1"/>
      <c r="I516" s="1"/>
      <c r="J516" s="1"/>
      <c r="K516" s="1"/>
      <c r="L516" s="1"/>
      <c r="M516" s="1"/>
      <c r="N516" s="1"/>
      <c r="O516" s="1"/>
      <c r="P516" s="1"/>
      <c r="Q516" s="1"/>
      <c r="R516" s="1"/>
      <c r="S516" s="1"/>
      <c r="T516" s="1"/>
      <c r="U516" s="1" t="n">
        <v>1</v>
      </c>
      <c r="V516" s="1"/>
      <c r="W516" s="1"/>
      <c r="X516" s="14"/>
      <c r="Y516" s="1" t="s">
        <v>615</v>
      </c>
      <c r="Z516" s="1"/>
      <c r="AA516" s="1" t="s">
        <v>123</v>
      </c>
      <c r="AB516" s="1"/>
    </row>
    <row r="517" customFormat="false" ht="15" hidden="true" customHeight="false" outlineLevel="0" collapsed="false">
      <c r="A517" s="0" t="n">
        <f aca="false">IF(AND(B517=B516,C517=C516,D517=D516,AA517=AA516), A516,A516+1)</f>
        <v>215</v>
      </c>
      <c r="B517" s="61" t="n">
        <v>42971</v>
      </c>
      <c r="C517" s="1" t="s">
        <v>60</v>
      </c>
      <c r="D517" s="1"/>
      <c r="E517" s="1"/>
      <c r="F517" s="1" t="s">
        <v>97</v>
      </c>
      <c r="G517" s="1" t="n">
        <v>2</v>
      </c>
      <c r="H517" s="1" t="n">
        <v>2</v>
      </c>
      <c r="I517" s="1"/>
      <c r="J517" s="1"/>
      <c r="K517" s="1"/>
      <c r="L517" s="1" t="n">
        <v>9</v>
      </c>
      <c r="M517" s="1"/>
      <c r="N517" s="1"/>
      <c r="O517" s="1"/>
      <c r="P517" s="1"/>
      <c r="Q517" s="1"/>
      <c r="R517" s="1"/>
      <c r="S517" s="1"/>
      <c r="T517" s="1"/>
      <c r="U517" s="1"/>
      <c r="V517" s="1"/>
      <c r="W517" s="1"/>
      <c r="X517" s="14" t="n">
        <v>73173.32</v>
      </c>
      <c r="Y517" s="1" t="s">
        <v>616</v>
      </c>
      <c r="Z517" s="1"/>
      <c r="AA517" s="1" t="s">
        <v>123</v>
      </c>
      <c r="AB517" s="1"/>
    </row>
    <row r="518" customFormat="false" ht="15" hidden="true" customHeight="false" outlineLevel="0" collapsed="false">
      <c r="A518" s="0" t="n">
        <f aca="false">IF(AND(B518=B517,C518=C517,D518=D517,AA518=AA517), A517,A517+1)</f>
        <v>215</v>
      </c>
      <c r="B518" s="61" t="n">
        <v>42971</v>
      </c>
      <c r="C518" s="1" t="s">
        <v>60</v>
      </c>
      <c r="D518" s="1"/>
      <c r="E518" s="1"/>
      <c r="F518" s="1" t="s">
        <v>248</v>
      </c>
      <c r="G518" s="1"/>
      <c r="H518" s="1"/>
      <c r="I518" s="1"/>
      <c r="J518" s="1"/>
      <c r="K518" s="1" t="n">
        <v>1</v>
      </c>
      <c r="L518" s="1"/>
      <c r="M518" s="1"/>
      <c r="N518" s="1"/>
      <c r="O518" s="1"/>
      <c r="P518" s="1"/>
      <c r="Q518" s="1"/>
      <c r="R518" s="1"/>
      <c r="S518" s="1"/>
      <c r="T518" s="1"/>
      <c r="U518" s="1"/>
      <c r="V518" s="1"/>
      <c r="W518" s="1"/>
      <c r="X518" s="14"/>
      <c r="Y518" s="1" t="s">
        <v>616</v>
      </c>
      <c r="Z518" s="1"/>
      <c r="AA518" s="1" t="s">
        <v>123</v>
      </c>
      <c r="AB518" s="1"/>
    </row>
    <row r="519" customFormat="false" ht="15" hidden="true" customHeight="false" outlineLevel="0" collapsed="false">
      <c r="A519" s="0" t="n">
        <f aca="false">IF(AND(B519=B518,C519=C518,D519=D518,AA519=AA518), A518,A518+1)</f>
        <v>215</v>
      </c>
      <c r="B519" s="61" t="n">
        <v>42971</v>
      </c>
      <c r="C519" s="1" t="s">
        <v>60</v>
      </c>
      <c r="D519" s="1"/>
      <c r="E519" s="1"/>
      <c r="F519" s="1" t="s">
        <v>410</v>
      </c>
      <c r="G519" s="1"/>
      <c r="H519" s="1"/>
      <c r="I519" s="1"/>
      <c r="J519" s="1"/>
      <c r="K519" s="1"/>
      <c r="L519" s="1"/>
      <c r="M519" s="1"/>
      <c r="N519" s="1"/>
      <c r="O519" s="1"/>
      <c r="P519" s="1"/>
      <c r="Q519" s="1"/>
      <c r="R519" s="1"/>
      <c r="S519" s="1"/>
      <c r="T519" s="1"/>
      <c r="U519" s="1" t="n">
        <v>1</v>
      </c>
      <c r="V519" s="1"/>
      <c r="W519" s="1"/>
      <c r="X519" s="14"/>
      <c r="Y519" s="1" t="s">
        <v>616</v>
      </c>
      <c r="Z519" s="1"/>
      <c r="AA519" s="1" t="s">
        <v>123</v>
      </c>
      <c r="AB519" s="1"/>
    </row>
    <row r="520" customFormat="false" ht="15" hidden="false" customHeight="false" outlineLevel="0" collapsed="false">
      <c r="A520" s="0" t="n">
        <f aca="false">IF(AND(B520=B519,C520=C519,D520=D519,AA520=AA519), A519,A519+1)</f>
        <v>216</v>
      </c>
      <c r="B520" s="68" t="n">
        <v>42971</v>
      </c>
      <c r="C520" s="0" t="s">
        <v>66</v>
      </c>
      <c r="F520" s="0" t="s">
        <v>102</v>
      </c>
      <c r="G520" s="0" t="n">
        <v>27</v>
      </c>
      <c r="H520" s="0" t="n">
        <v>27</v>
      </c>
      <c r="X520" s="4" t="n">
        <v>59590</v>
      </c>
      <c r="Y520" s="1" t="s">
        <v>617</v>
      </c>
      <c r="AA520" s="0" t="s">
        <v>124</v>
      </c>
    </row>
    <row r="521" customFormat="false" ht="15" hidden="false" customHeight="false" outlineLevel="0" collapsed="false">
      <c r="A521" s="0" t="n">
        <f aca="false">IF(AND(B521=B520,C521=C520,D521=D520,AA521=AA520), A520,A520+1)</f>
        <v>217</v>
      </c>
      <c r="B521" s="68" t="n">
        <v>42975</v>
      </c>
      <c r="C521" s="0" t="s">
        <v>66</v>
      </c>
      <c r="F521" s="0" t="s">
        <v>102</v>
      </c>
      <c r="G521" s="0" t="n">
        <v>27</v>
      </c>
      <c r="H521" s="0" t="n">
        <v>27</v>
      </c>
      <c r="X521" s="4" t="n">
        <v>71407</v>
      </c>
      <c r="Y521" s="1" t="s">
        <v>618</v>
      </c>
      <c r="AA521" s="0" t="s">
        <v>124</v>
      </c>
    </row>
    <row r="522" customFormat="false" ht="15" hidden="true" customHeight="false" outlineLevel="0" collapsed="false">
      <c r="A522" s="0" t="n">
        <f aca="false">IF(AND(B522=B521,C522=C521,D522=D521,AA522=AA521), A521,A521+1)</f>
        <v>218</v>
      </c>
      <c r="B522" s="61" t="n">
        <v>42976</v>
      </c>
      <c r="C522" s="1" t="s">
        <v>69</v>
      </c>
      <c r="D522" s="1"/>
      <c r="E522" s="1"/>
      <c r="F522" s="1" t="s">
        <v>87</v>
      </c>
      <c r="G522" s="1" t="n">
        <v>5</v>
      </c>
      <c r="H522" s="1" t="n">
        <v>5</v>
      </c>
      <c r="I522" s="1"/>
      <c r="J522" s="1"/>
      <c r="K522" s="1"/>
      <c r="L522" s="1" t="n">
        <v>20</v>
      </c>
      <c r="M522" s="1"/>
      <c r="N522" s="1"/>
      <c r="O522" s="1"/>
      <c r="P522" s="1"/>
      <c r="Q522" s="1"/>
      <c r="R522" s="1"/>
      <c r="S522" s="1"/>
      <c r="T522" s="1"/>
      <c r="U522" s="1"/>
      <c r="V522" s="1"/>
      <c r="W522" s="1"/>
      <c r="X522" s="14" t="n">
        <v>82028.2</v>
      </c>
      <c r="Y522" s="1" t="s">
        <v>619</v>
      </c>
      <c r="Z522" s="1"/>
      <c r="AA522" s="1" t="s">
        <v>123</v>
      </c>
      <c r="AB522" s="1"/>
    </row>
    <row r="523" customFormat="false" ht="15" hidden="true" customHeight="false" outlineLevel="0" collapsed="false">
      <c r="A523" s="0" t="n">
        <f aca="false">IF(AND(B523=B522,C523=C522,D523=D522,AA523=AA522), A522,A522+1)</f>
        <v>218</v>
      </c>
      <c r="B523" s="61" t="n">
        <v>42976</v>
      </c>
      <c r="C523" s="1" t="s">
        <v>69</v>
      </c>
      <c r="D523" s="1"/>
      <c r="E523" s="1"/>
      <c r="F523" s="1" t="s">
        <v>410</v>
      </c>
      <c r="G523" s="1"/>
      <c r="H523" s="1"/>
      <c r="I523" s="1"/>
      <c r="J523" s="1"/>
      <c r="K523" s="1"/>
      <c r="L523" s="1"/>
      <c r="M523" s="1"/>
      <c r="N523" s="1"/>
      <c r="O523" s="1"/>
      <c r="P523" s="1"/>
      <c r="Q523" s="1"/>
      <c r="R523" s="1"/>
      <c r="S523" s="1"/>
      <c r="T523" s="1"/>
      <c r="U523" s="1" t="n">
        <v>1</v>
      </c>
      <c r="V523" s="1"/>
      <c r="W523" s="1"/>
      <c r="X523" s="14"/>
      <c r="Y523" s="1" t="s">
        <v>619</v>
      </c>
      <c r="Z523" s="1"/>
      <c r="AA523" s="1" t="s">
        <v>123</v>
      </c>
      <c r="AB523" s="1"/>
    </row>
    <row r="524" customFormat="false" ht="15" hidden="true" customHeight="false" outlineLevel="0" collapsed="false">
      <c r="A524" s="0" t="n">
        <f aca="false">IF(AND(B524=B523,C524=C523,D524=D523,AA524=AA523), A523,A523+1)</f>
        <v>219</v>
      </c>
      <c r="B524" s="61" t="n">
        <v>42976</v>
      </c>
      <c r="C524" s="1" t="s">
        <v>78</v>
      </c>
      <c r="D524" s="1" t="s">
        <v>80</v>
      </c>
      <c r="E524" s="1"/>
      <c r="F524" s="1" t="s">
        <v>116</v>
      </c>
      <c r="G524" s="1" t="n">
        <v>9</v>
      </c>
      <c r="H524" s="1" t="n">
        <v>6</v>
      </c>
      <c r="I524" s="1" t="n">
        <v>3</v>
      </c>
      <c r="J524" s="1"/>
      <c r="K524" s="1"/>
      <c r="L524" s="1" t="n">
        <v>36</v>
      </c>
      <c r="M524" s="1"/>
      <c r="N524" s="1"/>
      <c r="O524" s="1"/>
      <c r="P524" s="1"/>
      <c r="Q524" s="1"/>
      <c r="R524" s="1"/>
      <c r="S524" s="1"/>
      <c r="T524" s="1"/>
      <c r="U524" s="1"/>
      <c r="V524" s="1"/>
      <c r="W524" s="1"/>
      <c r="X524" s="14" t="n">
        <v>202084.34</v>
      </c>
      <c r="Y524" s="1" t="s">
        <v>620</v>
      </c>
      <c r="Z524" s="1"/>
      <c r="AA524" s="1" t="s">
        <v>123</v>
      </c>
      <c r="AB524" s="1"/>
    </row>
    <row r="525" customFormat="false" ht="15" hidden="true" customHeight="false" outlineLevel="0" collapsed="false">
      <c r="A525" s="0" t="n">
        <f aca="false">IF(AND(B525=B524,C525=C524,D525=D524,AA525=AA524), A524,A524+1)</f>
        <v>219</v>
      </c>
      <c r="B525" s="61" t="n">
        <v>42976</v>
      </c>
      <c r="C525" s="1" t="s">
        <v>78</v>
      </c>
      <c r="D525" s="1" t="s">
        <v>80</v>
      </c>
      <c r="E525" s="1"/>
      <c r="F525" s="1" t="s">
        <v>116</v>
      </c>
      <c r="G525" s="1"/>
      <c r="H525" s="1"/>
      <c r="I525" s="1"/>
      <c r="J525" s="1"/>
      <c r="K525" s="1" t="n">
        <v>1</v>
      </c>
      <c r="L525" s="1"/>
      <c r="M525" s="1"/>
      <c r="N525" s="1"/>
      <c r="O525" s="1"/>
      <c r="P525" s="1"/>
      <c r="Q525" s="1"/>
      <c r="R525" s="1"/>
      <c r="S525" s="1"/>
      <c r="T525" s="1"/>
      <c r="U525" s="1"/>
      <c r="V525" s="1"/>
      <c r="W525" s="1"/>
      <c r="X525" s="14"/>
      <c r="Y525" s="1" t="s">
        <v>620</v>
      </c>
      <c r="Z525" s="1"/>
      <c r="AA525" s="1" t="s">
        <v>123</v>
      </c>
      <c r="AB525" s="1"/>
    </row>
    <row r="526" customFormat="false" ht="15" hidden="true" customHeight="false" outlineLevel="0" collapsed="false">
      <c r="A526" s="0" t="n">
        <f aca="false">IF(AND(B526=B525,C526=C525,D526=D525,AA526=AA525), A525,A525+1)</f>
        <v>219</v>
      </c>
      <c r="B526" s="61" t="n">
        <v>42976</v>
      </c>
      <c r="C526" s="1" t="s">
        <v>78</v>
      </c>
      <c r="D526" s="1" t="s">
        <v>80</v>
      </c>
      <c r="E526" s="1"/>
      <c r="F526" s="1" t="s">
        <v>116</v>
      </c>
      <c r="G526" s="1"/>
      <c r="H526" s="1"/>
      <c r="I526" s="1"/>
      <c r="J526" s="1"/>
      <c r="K526" s="1"/>
      <c r="L526" s="1"/>
      <c r="M526" s="1"/>
      <c r="N526" s="1"/>
      <c r="O526" s="1"/>
      <c r="P526" s="1"/>
      <c r="Q526" s="1"/>
      <c r="R526" s="1"/>
      <c r="S526" s="1"/>
      <c r="T526" s="1"/>
      <c r="U526" s="1" t="n">
        <v>1</v>
      </c>
      <c r="V526" s="1"/>
      <c r="W526" s="1"/>
      <c r="X526" s="14"/>
      <c r="Y526" s="1" t="s">
        <v>620</v>
      </c>
      <c r="Z526" s="1"/>
      <c r="AA526" s="1" t="s">
        <v>123</v>
      </c>
      <c r="AB526" s="1"/>
    </row>
    <row r="527" customFormat="false" ht="15" hidden="true" customHeight="false" outlineLevel="0" collapsed="false">
      <c r="A527" s="0" t="n">
        <f aca="false">IF(AND(B527=B526,C527=C526,D527=D526,AA527=AA526), A526,A526+1)</f>
        <v>220</v>
      </c>
      <c r="B527" s="61" t="n">
        <v>42976</v>
      </c>
      <c r="C527" s="1" t="s">
        <v>67</v>
      </c>
      <c r="D527" s="1" t="s">
        <v>72</v>
      </c>
      <c r="E527" s="1" t="s">
        <v>68</v>
      </c>
      <c r="F527" s="1" t="s">
        <v>97</v>
      </c>
      <c r="G527" s="1" t="n">
        <v>65</v>
      </c>
      <c r="H527" s="1" t="n">
        <v>39</v>
      </c>
      <c r="I527" s="1" t="n">
        <v>7</v>
      </c>
      <c r="J527" s="1" t="n">
        <v>19</v>
      </c>
      <c r="K527" s="1"/>
      <c r="L527" s="1" t="n">
        <v>34</v>
      </c>
      <c r="M527" s="1"/>
      <c r="N527" s="1"/>
      <c r="O527" s="1"/>
      <c r="P527" s="1"/>
      <c r="Q527" s="1"/>
      <c r="R527" s="1"/>
      <c r="S527" s="1"/>
      <c r="T527" s="1"/>
      <c r="U527" s="1"/>
      <c r="V527" s="1"/>
      <c r="W527" s="1"/>
      <c r="X527" s="14" t="n">
        <v>83480.32</v>
      </c>
      <c r="Y527" s="1" t="s">
        <v>621</v>
      </c>
      <c r="Z527" s="1"/>
      <c r="AA527" s="1" t="s">
        <v>123</v>
      </c>
      <c r="AB527" s="1"/>
    </row>
    <row r="528" customFormat="false" ht="15" hidden="false" customHeight="false" outlineLevel="0" collapsed="false">
      <c r="A528" s="0" t="n">
        <f aca="false">IF(AND(B528=B527,C528=C527,D528=D527,AA528=AA527), A527,A527+1)</f>
        <v>221</v>
      </c>
      <c r="B528" s="68" t="n">
        <v>42977</v>
      </c>
      <c r="C528" s="0" t="s">
        <v>67</v>
      </c>
      <c r="F528" s="0" t="s">
        <v>96</v>
      </c>
      <c r="G528" s="0" t="n">
        <v>11</v>
      </c>
      <c r="H528" s="0" t="n">
        <v>11</v>
      </c>
      <c r="X528" s="4" t="n">
        <v>44482.04</v>
      </c>
      <c r="Y528" s="1" t="s">
        <v>622</v>
      </c>
      <c r="AA528" s="0" t="s">
        <v>124</v>
      </c>
    </row>
    <row r="529" customFormat="false" ht="15" hidden="false" customHeight="false" outlineLevel="0" collapsed="false">
      <c r="A529" s="0" t="n">
        <f aca="false">IF(AND(B529=B528,C529=C528,D529=D528,AA529=AA528), A528,A528+1)</f>
        <v>222</v>
      </c>
      <c r="B529" s="68" t="n">
        <v>42978</v>
      </c>
      <c r="C529" s="0" t="s">
        <v>66</v>
      </c>
      <c r="F529" s="0" t="s">
        <v>102</v>
      </c>
      <c r="G529" s="0" t="n">
        <v>30</v>
      </c>
      <c r="H529" s="0" t="n">
        <v>30</v>
      </c>
      <c r="X529" s="4" t="n">
        <v>126250</v>
      </c>
      <c r="Y529" s="1" t="s">
        <v>623</v>
      </c>
      <c r="AA529" s="0" t="s">
        <v>124</v>
      </c>
    </row>
    <row r="530" customFormat="false" ht="15" hidden="false" customHeight="false" outlineLevel="0" collapsed="false">
      <c r="A530" s="0" t="n">
        <f aca="false">IF(AND(B530=B529,C530=C529,D530=D529,AA530=AA529), A529,A529+1)</f>
        <v>223</v>
      </c>
      <c r="B530" s="68" t="n">
        <v>42978</v>
      </c>
      <c r="C530" s="0" t="s">
        <v>67</v>
      </c>
      <c r="F530" s="0" t="s">
        <v>96</v>
      </c>
      <c r="G530" s="0" t="n">
        <v>15</v>
      </c>
      <c r="H530" s="0" t="n">
        <v>15</v>
      </c>
      <c r="X530" s="4" t="n">
        <v>45368</v>
      </c>
      <c r="Y530" s="1" t="s">
        <v>624</v>
      </c>
      <c r="AA530" s="0" t="s">
        <v>124</v>
      </c>
    </row>
    <row r="531" customFormat="false" ht="15" hidden="false" customHeight="false" outlineLevel="0" collapsed="false">
      <c r="A531" s="0" t="n">
        <f aca="false">IF(AND(B531=B530,C531=C530,D531=D530,AA531=AA530), A530,A530+1)</f>
        <v>224</v>
      </c>
      <c r="B531" s="68" t="n">
        <v>42982</v>
      </c>
      <c r="C531" s="0" t="s">
        <v>66</v>
      </c>
      <c r="F531" s="0" t="s">
        <v>102</v>
      </c>
      <c r="G531" s="0" t="n">
        <v>30</v>
      </c>
      <c r="H531" s="0" t="n">
        <v>30</v>
      </c>
      <c r="X531" s="4" t="n">
        <v>51409</v>
      </c>
      <c r="Y531" s="1" t="s">
        <v>625</v>
      </c>
      <c r="AA531" s="0" t="s">
        <v>124</v>
      </c>
    </row>
    <row r="532" customFormat="false" ht="15" hidden="true" customHeight="false" outlineLevel="0" collapsed="false">
      <c r="A532" s="0" t="n">
        <f aca="false">IF(AND(B532=B531,C532=C531,D532=D531,AA532=AA531), A531,A531+1)</f>
        <v>225</v>
      </c>
      <c r="B532" s="61" t="n">
        <v>42983</v>
      </c>
      <c r="C532" s="1" t="s">
        <v>74</v>
      </c>
      <c r="D532" s="1" t="s">
        <v>62</v>
      </c>
      <c r="E532" s="1"/>
      <c r="F532" s="1" t="s">
        <v>97</v>
      </c>
      <c r="G532" s="1" t="n">
        <v>47</v>
      </c>
      <c r="H532" s="1" t="n">
        <v>16</v>
      </c>
      <c r="I532" s="1" t="n">
        <v>31</v>
      </c>
      <c r="J532" s="1"/>
      <c r="K532" s="1"/>
      <c r="L532" s="1" t="n">
        <v>46</v>
      </c>
      <c r="M532" s="1"/>
      <c r="N532" s="1"/>
      <c r="O532" s="1"/>
      <c r="P532" s="1"/>
      <c r="Q532" s="1"/>
      <c r="R532" s="1"/>
      <c r="S532" s="1"/>
      <c r="T532" s="1"/>
      <c r="U532" s="1"/>
      <c r="V532" s="1"/>
      <c r="W532" s="1"/>
      <c r="X532" s="14" t="n">
        <v>93829.94</v>
      </c>
      <c r="Y532" s="1" t="s">
        <v>626</v>
      </c>
      <c r="Z532" s="1"/>
      <c r="AA532" s="1" t="s">
        <v>123</v>
      </c>
      <c r="AB532" s="1"/>
    </row>
    <row r="533" customFormat="false" ht="15" hidden="true" customHeight="false" outlineLevel="0" collapsed="false">
      <c r="A533" s="0" t="n">
        <f aca="false">IF(AND(B533=B532,C533=C532,D533=D532,AA533=AA532), A532,A532+1)</f>
        <v>226</v>
      </c>
      <c r="B533" s="61" t="n">
        <v>42983</v>
      </c>
      <c r="C533" s="1" t="s">
        <v>68</v>
      </c>
      <c r="D533" s="1"/>
      <c r="E533" s="1"/>
      <c r="F533" s="1" t="s">
        <v>97</v>
      </c>
      <c r="G533" s="1" t="n">
        <v>16</v>
      </c>
      <c r="H533" s="1" t="n">
        <v>16</v>
      </c>
      <c r="I533" s="1"/>
      <c r="J533" s="1"/>
      <c r="K533" s="1"/>
      <c r="L533" s="1" t="n">
        <v>20</v>
      </c>
      <c r="M533" s="1"/>
      <c r="N533" s="1"/>
      <c r="O533" s="1"/>
      <c r="P533" s="1"/>
      <c r="Q533" s="1"/>
      <c r="R533" s="1"/>
      <c r="S533" s="1"/>
      <c r="T533" s="1"/>
      <c r="U533" s="1"/>
      <c r="V533" s="1"/>
      <c r="W533" s="1"/>
      <c r="X533" s="14" t="n">
        <v>54276.86</v>
      </c>
      <c r="Y533" s="1" t="s">
        <v>627</v>
      </c>
      <c r="Z533" s="1"/>
      <c r="AA533" s="1" t="s">
        <v>123</v>
      </c>
      <c r="AB533" s="1"/>
    </row>
    <row r="534" customFormat="false" ht="15" hidden="true" customHeight="false" outlineLevel="0" collapsed="false">
      <c r="A534" s="0" t="n">
        <f aca="false">IF(AND(B534=B533,C534=C533,D534=D533,AA534=AA533), A533,A533+1)</f>
        <v>226</v>
      </c>
      <c r="B534" s="61" t="n">
        <v>42983</v>
      </c>
      <c r="C534" s="1" t="s">
        <v>68</v>
      </c>
      <c r="D534" s="1"/>
      <c r="E534" s="1"/>
      <c r="F534" s="1" t="s">
        <v>100</v>
      </c>
      <c r="G534" s="1" t="n">
        <v>0</v>
      </c>
      <c r="H534" s="1" t="n">
        <v>0</v>
      </c>
      <c r="I534" s="1"/>
      <c r="J534" s="1"/>
      <c r="K534" s="1"/>
      <c r="L534" s="1" t="n">
        <v>0</v>
      </c>
      <c r="M534" s="1"/>
      <c r="N534" s="1"/>
      <c r="O534" s="1"/>
      <c r="P534" s="1"/>
      <c r="Q534" s="1"/>
      <c r="R534" s="1"/>
      <c r="S534" s="1"/>
      <c r="T534" s="1"/>
      <c r="U534" s="1"/>
      <c r="V534" s="1"/>
      <c r="W534" s="1"/>
      <c r="X534" s="14"/>
      <c r="Y534" s="1" t="s">
        <v>627</v>
      </c>
      <c r="Z534" s="1"/>
      <c r="AA534" s="1" t="s">
        <v>123</v>
      </c>
      <c r="AB534" s="1"/>
    </row>
    <row r="535" customFormat="false" ht="15" hidden="true" customHeight="false" outlineLevel="0" collapsed="false">
      <c r="A535" s="0" t="n">
        <f aca="false">IF(AND(B535=B534,C535=C534,D535=D534,AA535=AA534), A534,A534+1)</f>
        <v>226</v>
      </c>
      <c r="B535" s="61" t="n">
        <v>42983</v>
      </c>
      <c r="C535" s="1" t="s">
        <v>68</v>
      </c>
      <c r="D535" s="1"/>
      <c r="E535" s="1"/>
      <c r="F535" s="1" t="s">
        <v>248</v>
      </c>
      <c r="G535" s="1"/>
      <c r="H535" s="1"/>
      <c r="I535" s="1"/>
      <c r="J535" s="1"/>
      <c r="K535" s="1" t="n">
        <v>1</v>
      </c>
      <c r="L535" s="1"/>
      <c r="M535" s="1"/>
      <c r="N535" s="1"/>
      <c r="O535" s="1"/>
      <c r="P535" s="1"/>
      <c r="Q535" s="1"/>
      <c r="R535" s="1"/>
      <c r="S535" s="1"/>
      <c r="T535" s="1"/>
      <c r="U535" s="1"/>
      <c r="V535" s="1"/>
      <c r="W535" s="1"/>
      <c r="X535" s="14"/>
      <c r="Y535" s="1" t="s">
        <v>627</v>
      </c>
      <c r="Z535" s="1"/>
      <c r="AA535" s="1" t="s">
        <v>123</v>
      </c>
      <c r="AB535" s="1"/>
    </row>
    <row r="536" customFormat="false" ht="15" hidden="true" customHeight="false" outlineLevel="0" collapsed="false">
      <c r="A536" s="0" t="n">
        <f aca="false">IF(AND(B536=B535,C536=C535,D536=D535,AA536=AA535), A535,A535+1)</f>
        <v>226</v>
      </c>
      <c r="B536" s="61" t="n">
        <v>42983</v>
      </c>
      <c r="C536" s="1" t="s">
        <v>68</v>
      </c>
      <c r="D536" s="1"/>
      <c r="E536" s="1"/>
      <c r="F536" s="1" t="s">
        <v>410</v>
      </c>
      <c r="G536" s="1"/>
      <c r="H536" s="1"/>
      <c r="I536" s="1"/>
      <c r="J536" s="1"/>
      <c r="K536" s="1"/>
      <c r="L536" s="1"/>
      <c r="M536" s="1"/>
      <c r="N536" s="1"/>
      <c r="O536" s="1"/>
      <c r="P536" s="1"/>
      <c r="Q536" s="1"/>
      <c r="R536" s="1"/>
      <c r="S536" s="1"/>
      <c r="T536" s="1"/>
      <c r="U536" s="1" t="n">
        <v>1</v>
      </c>
      <c r="V536" s="1"/>
      <c r="W536" s="1"/>
      <c r="X536" s="14"/>
      <c r="Y536" s="1" t="s">
        <v>627</v>
      </c>
      <c r="Z536" s="1"/>
      <c r="AA536" s="1" t="s">
        <v>123</v>
      </c>
      <c r="AB536" s="1"/>
    </row>
    <row r="537" customFormat="false" ht="15" hidden="true" customHeight="false" outlineLevel="0" collapsed="false">
      <c r="A537" s="0" t="n">
        <f aca="false">IF(AND(B537=B536,C537=C536,D537=D536,AA537=AA536), A536,A536+1)</f>
        <v>227</v>
      </c>
      <c r="B537" s="61" t="n">
        <v>42984</v>
      </c>
      <c r="C537" s="1" t="s">
        <v>50</v>
      </c>
      <c r="D537" s="1"/>
      <c r="E537" s="1"/>
      <c r="F537" s="1" t="s">
        <v>87</v>
      </c>
      <c r="G537" s="1" t="n">
        <v>12</v>
      </c>
      <c r="H537" s="1" t="n">
        <v>12</v>
      </c>
      <c r="I537" s="1"/>
      <c r="J537" s="1"/>
      <c r="K537" s="1"/>
      <c r="L537" s="1" t="n">
        <v>38</v>
      </c>
      <c r="M537" s="1"/>
      <c r="N537" s="1"/>
      <c r="O537" s="1"/>
      <c r="P537" s="1"/>
      <c r="Q537" s="1"/>
      <c r="R537" s="1"/>
      <c r="S537" s="1"/>
      <c r="T537" s="1"/>
      <c r="U537" s="1"/>
      <c r="V537" s="1"/>
      <c r="W537" s="1"/>
      <c r="X537" s="14" t="n">
        <v>378304.95</v>
      </c>
      <c r="Y537" s="1" t="s">
        <v>628</v>
      </c>
      <c r="Z537" s="1"/>
      <c r="AA537" s="1" t="s">
        <v>123</v>
      </c>
      <c r="AB537" s="1"/>
    </row>
    <row r="538" customFormat="false" ht="15" hidden="true" customHeight="false" outlineLevel="0" collapsed="false">
      <c r="A538" s="0" t="n">
        <f aca="false">IF(AND(B538=B537,C538=C537,D538=D537,AA538=AA537), A537,A537+1)</f>
        <v>227</v>
      </c>
      <c r="B538" s="61" t="n">
        <v>42984</v>
      </c>
      <c r="C538" s="1" t="s">
        <v>50</v>
      </c>
      <c r="D538" s="1"/>
      <c r="E538" s="1"/>
      <c r="F538" s="1" t="s">
        <v>88</v>
      </c>
      <c r="G538" s="1" t="n">
        <v>2</v>
      </c>
      <c r="H538" s="1" t="n">
        <v>2</v>
      </c>
      <c r="I538" s="1"/>
      <c r="J538" s="1"/>
      <c r="K538" s="1"/>
      <c r="L538" s="1" t="n">
        <v>10</v>
      </c>
      <c r="M538" s="1"/>
      <c r="N538" s="1"/>
      <c r="O538" s="1"/>
      <c r="P538" s="1"/>
      <c r="Q538" s="1"/>
      <c r="R538" s="1"/>
      <c r="S538" s="1"/>
      <c r="T538" s="1"/>
      <c r="U538" s="1"/>
      <c r="V538" s="1"/>
      <c r="W538" s="1"/>
      <c r="X538" s="14"/>
      <c r="Y538" s="1" t="s">
        <v>628</v>
      </c>
      <c r="Z538" s="1"/>
      <c r="AA538" s="1" t="s">
        <v>123</v>
      </c>
      <c r="AB538" s="1"/>
    </row>
    <row r="539" customFormat="false" ht="15" hidden="true" customHeight="false" outlineLevel="0" collapsed="false">
      <c r="A539" s="0" t="n">
        <f aca="false">IF(AND(B539=B538,C539=C538,D539=D538,AA539=AA538), A538,A538+1)</f>
        <v>227</v>
      </c>
      <c r="B539" s="61" t="n">
        <v>42984</v>
      </c>
      <c r="C539" s="1" t="s">
        <v>50</v>
      </c>
      <c r="D539" s="1"/>
      <c r="E539" s="1"/>
      <c r="F539" s="1" t="s">
        <v>97</v>
      </c>
      <c r="G539" s="1" t="n">
        <v>1</v>
      </c>
      <c r="H539" s="1" t="n">
        <v>1</v>
      </c>
      <c r="I539" s="1"/>
      <c r="J539" s="1"/>
      <c r="K539" s="1"/>
      <c r="L539" s="1" t="n">
        <v>22</v>
      </c>
      <c r="M539" s="1"/>
      <c r="N539" s="1"/>
      <c r="O539" s="1"/>
      <c r="P539" s="1"/>
      <c r="Q539" s="1"/>
      <c r="R539" s="1"/>
      <c r="S539" s="1"/>
      <c r="T539" s="1"/>
      <c r="U539" s="1"/>
      <c r="V539" s="1"/>
      <c r="W539" s="1"/>
      <c r="X539" s="14"/>
      <c r="Y539" s="1" t="s">
        <v>628</v>
      </c>
      <c r="Z539" s="1"/>
      <c r="AA539" s="1" t="s">
        <v>123</v>
      </c>
      <c r="AB539" s="1"/>
    </row>
    <row r="540" customFormat="false" ht="15" hidden="true" customHeight="false" outlineLevel="0" collapsed="false">
      <c r="A540" s="0" t="n">
        <f aca="false">IF(AND(B540=B539,C540=C539,D540=D539,AA540=AA539), A539,A539+1)</f>
        <v>227</v>
      </c>
      <c r="B540" s="61" t="n">
        <v>42984</v>
      </c>
      <c r="C540" s="1" t="s">
        <v>50</v>
      </c>
      <c r="D540" s="1"/>
      <c r="E540" s="1"/>
      <c r="F540" s="1" t="s">
        <v>98</v>
      </c>
      <c r="G540" s="1" t="n">
        <v>1</v>
      </c>
      <c r="H540" s="1" t="n">
        <v>1</v>
      </c>
      <c r="I540" s="1"/>
      <c r="J540" s="1"/>
      <c r="K540" s="1"/>
      <c r="L540" s="1" t="n">
        <v>3</v>
      </c>
      <c r="M540" s="1"/>
      <c r="N540" s="1"/>
      <c r="O540" s="1"/>
      <c r="P540" s="1"/>
      <c r="Q540" s="1"/>
      <c r="R540" s="1"/>
      <c r="S540" s="1"/>
      <c r="T540" s="1"/>
      <c r="U540" s="1"/>
      <c r="V540" s="1"/>
      <c r="W540" s="1"/>
      <c r="X540" s="14"/>
      <c r="Y540" s="1" t="s">
        <v>628</v>
      </c>
      <c r="Z540" s="1"/>
      <c r="AA540" s="1" t="s">
        <v>123</v>
      </c>
      <c r="AB540" s="1"/>
    </row>
    <row r="541" customFormat="false" ht="15" hidden="true" customHeight="false" outlineLevel="0" collapsed="false">
      <c r="A541" s="0" t="n">
        <f aca="false">IF(AND(B541=B540,C541=C540,D541=D540,AA541=AA540), A540,A540+1)</f>
        <v>227</v>
      </c>
      <c r="B541" s="61" t="n">
        <v>42984</v>
      </c>
      <c r="C541" s="1" t="s">
        <v>50</v>
      </c>
      <c r="D541" s="1"/>
      <c r="E541" s="1"/>
      <c r="F541" s="1" t="s">
        <v>104</v>
      </c>
      <c r="G541" s="1" t="n">
        <v>1</v>
      </c>
      <c r="H541" s="1" t="n">
        <v>1</v>
      </c>
      <c r="I541" s="1"/>
      <c r="J541" s="1"/>
      <c r="K541" s="1"/>
      <c r="L541" s="1" t="n">
        <v>3</v>
      </c>
      <c r="M541" s="1"/>
      <c r="N541" s="1"/>
      <c r="O541" s="1"/>
      <c r="P541" s="1"/>
      <c r="Q541" s="1"/>
      <c r="R541" s="1"/>
      <c r="S541" s="1"/>
      <c r="T541" s="1"/>
      <c r="U541" s="1"/>
      <c r="V541" s="1"/>
      <c r="W541" s="1"/>
      <c r="X541" s="14"/>
      <c r="Y541" s="1" t="s">
        <v>628</v>
      </c>
      <c r="Z541" s="1"/>
      <c r="AA541" s="1" t="s">
        <v>123</v>
      </c>
      <c r="AB541" s="1"/>
    </row>
    <row r="542" customFormat="false" ht="15" hidden="true" customHeight="false" outlineLevel="0" collapsed="false">
      <c r="A542" s="0" t="n">
        <f aca="false">IF(AND(B542=B541,C542=C541,D542=D541,AA542=AA541), A541,A541+1)</f>
        <v>227</v>
      </c>
      <c r="B542" s="61" t="n">
        <v>42984</v>
      </c>
      <c r="C542" s="1" t="s">
        <v>50</v>
      </c>
      <c r="D542" s="1"/>
      <c r="E542" s="1"/>
      <c r="F542" s="1" t="s">
        <v>248</v>
      </c>
      <c r="G542" s="1"/>
      <c r="H542" s="1"/>
      <c r="I542" s="1"/>
      <c r="J542" s="1"/>
      <c r="K542" s="1" t="n">
        <v>1</v>
      </c>
      <c r="L542" s="1"/>
      <c r="M542" s="1"/>
      <c r="N542" s="1"/>
      <c r="O542" s="1"/>
      <c r="P542" s="1"/>
      <c r="Q542" s="1"/>
      <c r="R542" s="1"/>
      <c r="S542" s="1"/>
      <c r="T542" s="1"/>
      <c r="U542" s="1"/>
      <c r="V542" s="1"/>
      <c r="W542" s="1"/>
      <c r="X542" s="14"/>
      <c r="Y542" s="1" t="s">
        <v>628</v>
      </c>
      <c r="Z542" s="1"/>
      <c r="AA542" s="1" t="s">
        <v>123</v>
      </c>
      <c r="AB542" s="1"/>
    </row>
    <row r="543" customFormat="false" ht="15" hidden="true" customHeight="false" outlineLevel="0" collapsed="false">
      <c r="A543" s="0" t="n">
        <f aca="false">IF(AND(B543=B542,C543=C542,D543=D542,AA543=AA542), A542,A542+1)</f>
        <v>227</v>
      </c>
      <c r="B543" s="61" t="n">
        <v>42984</v>
      </c>
      <c r="C543" s="1" t="s">
        <v>50</v>
      </c>
      <c r="D543" s="1"/>
      <c r="E543" s="1"/>
      <c r="F543" s="1" t="s">
        <v>410</v>
      </c>
      <c r="G543" s="1"/>
      <c r="H543" s="1"/>
      <c r="I543" s="1"/>
      <c r="J543" s="1"/>
      <c r="K543" s="1"/>
      <c r="L543" s="1"/>
      <c r="M543" s="1"/>
      <c r="N543" s="1"/>
      <c r="O543" s="1"/>
      <c r="P543" s="1"/>
      <c r="Q543" s="1"/>
      <c r="R543" s="1"/>
      <c r="S543" s="1"/>
      <c r="T543" s="1"/>
      <c r="U543" s="1" t="n">
        <v>1</v>
      </c>
      <c r="V543" s="1"/>
      <c r="W543" s="1"/>
      <c r="X543" s="14"/>
      <c r="Y543" s="1" t="s">
        <v>628</v>
      </c>
      <c r="Z543" s="1"/>
      <c r="AA543" s="1" t="s">
        <v>123</v>
      </c>
      <c r="AB543" s="1"/>
    </row>
    <row r="544" customFormat="false" ht="15" hidden="true" customHeight="false" outlineLevel="0" collapsed="false">
      <c r="A544" s="0" t="n">
        <f aca="false">IF(AND(B544=B543,C544=C543,D544=D543,AA544=AA543), A543,A543+1)</f>
        <v>228</v>
      </c>
      <c r="B544" s="61" t="n">
        <v>42984</v>
      </c>
      <c r="C544" s="1" t="s">
        <v>68</v>
      </c>
      <c r="D544" s="1" t="s">
        <v>70</v>
      </c>
      <c r="E544" s="1"/>
      <c r="F544" s="1" t="s">
        <v>97</v>
      </c>
      <c r="G544" s="1" t="n">
        <v>58</v>
      </c>
      <c r="H544" s="1" t="n">
        <v>9</v>
      </c>
      <c r="I544" s="1" t="n">
        <v>49</v>
      </c>
      <c r="J544" s="1"/>
      <c r="K544" s="1"/>
      <c r="L544" s="1" t="n">
        <v>36</v>
      </c>
      <c r="M544" s="1"/>
      <c r="N544" s="1"/>
      <c r="O544" s="1"/>
      <c r="P544" s="1" t="n">
        <v>19</v>
      </c>
      <c r="Q544" s="1" t="n">
        <v>17</v>
      </c>
      <c r="R544" s="1"/>
      <c r="S544" s="1"/>
      <c r="T544" s="1"/>
      <c r="U544" s="1"/>
      <c r="V544" s="1"/>
      <c r="W544" s="1"/>
      <c r="X544" s="14" t="n">
        <v>69343.91</v>
      </c>
      <c r="Y544" s="1" t="s">
        <v>629</v>
      </c>
      <c r="Z544" s="1"/>
      <c r="AA544" s="1" t="s">
        <v>123</v>
      </c>
      <c r="AB544" s="1"/>
    </row>
    <row r="545" customFormat="false" ht="15" hidden="true" customHeight="false" outlineLevel="0" collapsed="false">
      <c r="A545" s="0" t="n">
        <f aca="false">IF(AND(B545=B544,C545=C544,D545=D544,AA545=AA544), A544,A544+1)</f>
        <v>228</v>
      </c>
      <c r="B545" s="61" t="n">
        <v>42984</v>
      </c>
      <c r="C545" s="1" t="s">
        <v>68</v>
      </c>
      <c r="D545" s="1" t="s">
        <v>70</v>
      </c>
      <c r="E545" s="1"/>
      <c r="F545" s="1" t="s">
        <v>248</v>
      </c>
      <c r="G545" s="1"/>
      <c r="H545" s="1"/>
      <c r="I545" s="1"/>
      <c r="J545" s="1"/>
      <c r="K545" s="1" t="n">
        <v>1</v>
      </c>
      <c r="L545" s="1"/>
      <c r="M545" s="1"/>
      <c r="N545" s="1"/>
      <c r="O545" s="1"/>
      <c r="P545" s="1"/>
      <c r="Q545" s="1"/>
      <c r="R545" s="1"/>
      <c r="S545" s="1"/>
      <c r="T545" s="1"/>
      <c r="U545" s="1"/>
      <c r="V545" s="1"/>
      <c r="W545" s="1"/>
      <c r="X545" s="14"/>
      <c r="Y545" s="1" t="s">
        <v>629</v>
      </c>
      <c r="Z545" s="1"/>
      <c r="AA545" s="1" t="s">
        <v>123</v>
      </c>
      <c r="AB545" s="1"/>
    </row>
    <row r="546" customFormat="false" ht="15" hidden="true" customHeight="false" outlineLevel="0" collapsed="false">
      <c r="A546" s="0" t="n">
        <f aca="false">IF(AND(B546=B545,C546=C545,D546=D545,AA546=AA545), A545,A545+1)</f>
        <v>228</v>
      </c>
      <c r="B546" s="61" t="n">
        <v>42984</v>
      </c>
      <c r="C546" s="1" t="s">
        <v>68</v>
      </c>
      <c r="D546" s="1" t="s">
        <v>70</v>
      </c>
      <c r="E546" s="1"/>
      <c r="F546" s="1" t="s">
        <v>410</v>
      </c>
      <c r="G546" s="1"/>
      <c r="H546" s="1"/>
      <c r="I546" s="1"/>
      <c r="J546" s="1"/>
      <c r="K546" s="1"/>
      <c r="L546" s="1"/>
      <c r="M546" s="1"/>
      <c r="N546" s="1"/>
      <c r="O546" s="1"/>
      <c r="P546" s="1"/>
      <c r="Q546" s="1"/>
      <c r="R546" s="1"/>
      <c r="S546" s="1"/>
      <c r="T546" s="1"/>
      <c r="U546" s="1" t="n">
        <v>1</v>
      </c>
      <c r="V546" s="1"/>
      <c r="W546" s="1"/>
      <c r="X546" s="14"/>
      <c r="Y546" s="1" t="s">
        <v>629</v>
      </c>
      <c r="Z546" s="1"/>
      <c r="AA546" s="1" t="s">
        <v>123</v>
      </c>
      <c r="AB546" s="1"/>
    </row>
    <row r="547" customFormat="false" ht="15" hidden="false" customHeight="false" outlineLevel="0" collapsed="false">
      <c r="A547" s="0" t="n">
        <f aca="false">IF(AND(B547=B546,C547=C546,D547=D546,AA547=AA546), A546,A546+1)</f>
        <v>229</v>
      </c>
      <c r="B547" s="68" t="n">
        <v>42984</v>
      </c>
      <c r="C547" s="0" t="s">
        <v>49</v>
      </c>
      <c r="F547" s="0" t="s">
        <v>95</v>
      </c>
      <c r="G547" s="0" t="n">
        <v>9</v>
      </c>
      <c r="H547" s="0" t="n">
        <v>9</v>
      </c>
      <c r="U547" s="0" t="n">
        <v>1</v>
      </c>
      <c r="X547" s="4" t="n">
        <v>246338.94</v>
      </c>
      <c r="Y547" s="1" t="s">
        <v>630</v>
      </c>
      <c r="AA547" s="0" t="s">
        <v>124</v>
      </c>
    </row>
    <row r="548" customFormat="false" ht="15" hidden="true" customHeight="false" outlineLevel="0" collapsed="false">
      <c r="A548" s="0" t="n">
        <f aca="false">IF(AND(B548=B547,C548=C547,D548=D547,AA548=AA547), A547,A547+1)</f>
        <v>230</v>
      </c>
      <c r="B548" s="61" t="n">
        <v>42985</v>
      </c>
      <c r="C548" s="1" t="s">
        <v>69</v>
      </c>
      <c r="D548" s="1"/>
      <c r="E548" s="1"/>
      <c r="F548" s="1" t="s">
        <v>97</v>
      </c>
      <c r="G548" s="1" t="n">
        <v>11</v>
      </c>
      <c r="H548" s="1" t="n">
        <v>11</v>
      </c>
      <c r="I548" s="1"/>
      <c r="J548" s="1"/>
      <c r="K548" s="1"/>
      <c r="L548" s="1" t="n">
        <v>19</v>
      </c>
      <c r="M548" s="1"/>
      <c r="N548" s="1"/>
      <c r="O548" s="1"/>
      <c r="P548" s="1"/>
      <c r="Q548" s="1"/>
      <c r="R548" s="1"/>
      <c r="S548" s="1"/>
      <c r="T548" s="1"/>
      <c r="U548" s="1"/>
      <c r="V548" s="1"/>
      <c r="W548" s="1"/>
      <c r="X548" s="14" t="n">
        <v>38425.15</v>
      </c>
      <c r="Y548" s="1" t="s">
        <v>631</v>
      </c>
      <c r="Z548" s="1"/>
      <c r="AA548" s="1" t="s">
        <v>123</v>
      </c>
      <c r="AB548" s="1"/>
    </row>
    <row r="549" customFormat="false" ht="15" hidden="true" customHeight="false" outlineLevel="0" collapsed="false">
      <c r="A549" s="0" t="n">
        <f aca="false">IF(AND(B549=B548,C549=C548,D549=D548,AA549=AA548), A548,A548+1)</f>
        <v>230</v>
      </c>
      <c r="B549" s="61" t="n">
        <v>42985</v>
      </c>
      <c r="C549" s="1" t="s">
        <v>69</v>
      </c>
      <c r="D549" s="1"/>
      <c r="E549" s="1"/>
      <c r="F549" s="1" t="s">
        <v>248</v>
      </c>
      <c r="G549" s="1"/>
      <c r="H549" s="1"/>
      <c r="I549" s="1"/>
      <c r="J549" s="1"/>
      <c r="K549" s="1" t="n">
        <v>1</v>
      </c>
      <c r="L549" s="1"/>
      <c r="M549" s="1"/>
      <c r="N549" s="1"/>
      <c r="O549" s="1"/>
      <c r="P549" s="1"/>
      <c r="Q549" s="1"/>
      <c r="R549" s="1"/>
      <c r="S549" s="1"/>
      <c r="T549" s="1"/>
      <c r="U549" s="1"/>
      <c r="V549" s="1"/>
      <c r="W549" s="1"/>
      <c r="X549" s="14"/>
      <c r="Y549" s="1" t="s">
        <v>631</v>
      </c>
      <c r="Z549" s="1"/>
      <c r="AA549" s="1" t="s">
        <v>123</v>
      </c>
      <c r="AB549" s="1"/>
    </row>
    <row r="550" customFormat="false" ht="15" hidden="true" customHeight="false" outlineLevel="0" collapsed="false">
      <c r="A550" s="0" t="n">
        <f aca="false">IF(AND(B550=B549,C550=C549,D550=D549,AA550=AA549), A549,A549+1)</f>
        <v>230</v>
      </c>
      <c r="B550" s="61" t="n">
        <v>42985</v>
      </c>
      <c r="C550" s="1" t="s">
        <v>69</v>
      </c>
      <c r="D550" s="1"/>
      <c r="E550" s="1"/>
      <c r="F550" s="1" t="s">
        <v>410</v>
      </c>
      <c r="G550" s="1"/>
      <c r="H550" s="1"/>
      <c r="I550" s="1"/>
      <c r="J550" s="1"/>
      <c r="K550" s="1"/>
      <c r="L550" s="1"/>
      <c r="M550" s="1"/>
      <c r="N550" s="1"/>
      <c r="O550" s="1"/>
      <c r="P550" s="1"/>
      <c r="Q550" s="1"/>
      <c r="R550" s="1"/>
      <c r="S550" s="1"/>
      <c r="T550" s="1"/>
      <c r="U550" s="1" t="n">
        <v>1</v>
      </c>
      <c r="V550" s="1"/>
      <c r="W550" s="1"/>
      <c r="X550" s="14"/>
      <c r="Y550" s="1" t="s">
        <v>631</v>
      </c>
      <c r="Z550" s="1"/>
      <c r="AA550" s="1" t="s">
        <v>123</v>
      </c>
      <c r="AB550" s="1"/>
    </row>
    <row r="551" customFormat="false" ht="15" hidden="false" customHeight="false" outlineLevel="0" collapsed="false">
      <c r="A551" s="0" t="n">
        <f aca="false">IF(AND(B551=B550,C551=C550,D551=D550,AA551=AA550), A550,A550+1)</f>
        <v>231</v>
      </c>
      <c r="B551" s="68" t="n">
        <v>42985</v>
      </c>
      <c r="C551" s="0" t="s">
        <v>66</v>
      </c>
      <c r="F551" s="0" t="s">
        <v>102</v>
      </c>
      <c r="G551" s="0" t="n">
        <v>30</v>
      </c>
      <c r="H551" s="0" t="n">
        <v>30</v>
      </c>
      <c r="X551" s="4" t="n">
        <v>38435.15</v>
      </c>
      <c r="Y551" s="1" t="s">
        <v>632</v>
      </c>
      <c r="AA551" s="0" t="s">
        <v>124</v>
      </c>
    </row>
    <row r="552" customFormat="false" ht="15" hidden="true" customHeight="false" outlineLevel="0" collapsed="false">
      <c r="A552" s="0" t="n">
        <f aca="false">IF(AND(B552=B551,C552=C551,D552=D551,AA552=AA551), A551,A551+1)</f>
        <v>232</v>
      </c>
      <c r="B552" s="68" t="n">
        <v>42987</v>
      </c>
      <c r="C552" s="60" t="s">
        <v>67</v>
      </c>
      <c r="D552" s="60"/>
      <c r="E552" s="60"/>
      <c r="F552" s="60" t="s">
        <v>96</v>
      </c>
      <c r="G552" s="60" t="n">
        <f aca="false">SUM(H552:J552)</f>
        <v>25</v>
      </c>
      <c r="H552" s="60" t="n">
        <v>25</v>
      </c>
      <c r="I552" s="60"/>
      <c r="J552" s="60"/>
      <c r="K552" s="60"/>
      <c r="L552" s="60"/>
      <c r="M552" s="60" t="n">
        <v>1</v>
      </c>
      <c r="N552" s="60"/>
      <c r="O552" s="60"/>
      <c r="P552" s="60" t="n">
        <v>29</v>
      </c>
      <c r="Q552" s="60"/>
      <c r="R552" s="60"/>
      <c r="S552" s="60"/>
      <c r="T552" s="60" t="n">
        <v>1</v>
      </c>
      <c r="U552" s="60"/>
      <c r="V552" s="60"/>
      <c r="W552" s="60"/>
      <c r="X552" s="4" t="n">
        <v>69080.58</v>
      </c>
      <c r="Y552" s="60" t="s">
        <v>633</v>
      </c>
      <c r="Z552" s="60"/>
      <c r="AA552" s="60" t="s">
        <v>125</v>
      </c>
      <c r="AB552" s="60"/>
    </row>
    <row r="553" customFormat="false" ht="15" hidden="true" customHeight="false" outlineLevel="0" collapsed="false">
      <c r="A553" s="0" t="n">
        <f aca="false">IF(AND(B553=B552,C553=C552,D553=D552,AA553=AA552), A552,A552+1)</f>
        <v>232</v>
      </c>
      <c r="B553" s="68" t="n">
        <v>42987</v>
      </c>
      <c r="C553" s="60" t="s">
        <v>67</v>
      </c>
      <c r="D553" s="60"/>
      <c r="E553" s="60"/>
      <c r="F553" s="60" t="s">
        <v>88</v>
      </c>
      <c r="G553" s="60" t="n">
        <f aca="false">SUM(H553:J553)</f>
        <v>5</v>
      </c>
      <c r="H553" s="60" t="n">
        <v>5</v>
      </c>
      <c r="I553" s="60"/>
      <c r="J553" s="60"/>
      <c r="K553" s="60"/>
      <c r="L553" s="60"/>
      <c r="M553" s="60"/>
      <c r="N553" s="60"/>
      <c r="O553" s="60"/>
      <c r="P553" s="60"/>
      <c r="Q553" s="60"/>
      <c r="R553" s="60"/>
      <c r="S553" s="60"/>
      <c r="T553" s="60"/>
      <c r="U553" s="60"/>
      <c r="V553" s="60"/>
      <c r="W553" s="60"/>
      <c r="X553" s="4"/>
      <c r="Y553" s="60" t="s">
        <v>633</v>
      </c>
      <c r="Z553" s="60"/>
      <c r="AA553" s="60" t="s">
        <v>125</v>
      </c>
      <c r="AB553" s="60"/>
    </row>
    <row r="554" customFormat="false" ht="15" hidden="true" customHeight="false" outlineLevel="0" collapsed="false">
      <c r="A554" s="0" t="n">
        <f aca="false">IF(AND(B554=B553,C554=C553,D554=D553,AA554=AA553), A553,A553+1)</f>
        <v>232</v>
      </c>
      <c r="B554" s="68" t="n">
        <v>42987</v>
      </c>
      <c r="C554" s="60" t="s">
        <v>67</v>
      </c>
      <c r="D554" s="60"/>
      <c r="E554" s="60"/>
      <c r="F554" s="60" t="s">
        <v>87</v>
      </c>
      <c r="G554" s="60" t="n">
        <f aca="false">SUM(H554:J554)</f>
        <v>0</v>
      </c>
      <c r="H554" s="60"/>
      <c r="I554" s="60"/>
      <c r="J554" s="60"/>
      <c r="K554" s="60"/>
      <c r="L554" s="60"/>
      <c r="M554" s="60"/>
      <c r="N554" s="60"/>
      <c r="O554" s="60"/>
      <c r="P554" s="60"/>
      <c r="Q554" s="60"/>
      <c r="R554" s="60"/>
      <c r="S554" s="60"/>
      <c r="T554" s="60"/>
      <c r="U554" s="60" t="n">
        <v>1</v>
      </c>
      <c r="V554" s="60"/>
      <c r="W554" s="60"/>
      <c r="X554" s="4"/>
      <c r="Y554" s="60" t="s">
        <v>633</v>
      </c>
      <c r="Z554" s="60"/>
      <c r="AA554" s="60" t="s">
        <v>125</v>
      </c>
      <c r="AB554" s="60"/>
    </row>
    <row r="555" customFormat="false" ht="15" hidden="false" customHeight="false" outlineLevel="0" collapsed="false">
      <c r="A555" s="0" t="n">
        <f aca="false">IF(AND(B555=B554,C555=C554,D555=D554,AA555=AA554), A554,A554+1)</f>
        <v>233</v>
      </c>
      <c r="B555" s="68" t="n">
        <v>42989</v>
      </c>
      <c r="C555" s="0" t="s">
        <v>66</v>
      </c>
      <c r="F555" s="0" t="s">
        <v>102</v>
      </c>
      <c r="G555" s="0" t="n">
        <v>29</v>
      </c>
      <c r="H555" s="0" t="n">
        <v>29</v>
      </c>
      <c r="X555" s="4" t="n">
        <v>51409</v>
      </c>
      <c r="Y555" s="0" t="s">
        <v>634</v>
      </c>
      <c r="AA555" s="0" t="s">
        <v>124</v>
      </c>
    </row>
    <row r="556" customFormat="false" ht="15" hidden="true" customHeight="false" outlineLevel="0" collapsed="false">
      <c r="A556" s="0" t="n">
        <f aca="false">IF(AND(B556=B555,C556=C555,D556=D555,AA556=AA555), A555,A555+1)</f>
        <v>234</v>
      </c>
      <c r="B556" s="61" t="n">
        <v>42990</v>
      </c>
      <c r="C556" s="1" t="s">
        <v>69</v>
      </c>
      <c r="D556" s="1" t="s">
        <v>67</v>
      </c>
      <c r="E556" s="1"/>
      <c r="F556" s="1" t="s">
        <v>97</v>
      </c>
      <c r="G556" s="1" t="n">
        <v>128</v>
      </c>
      <c r="H556" s="1" t="n">
        <v>59</v>
      </c>
      <c r="I556" s="1" t="n">
        <v>69</v>
      </c>
      <c r="J556" s="1"/>
      <c r="K556" s="1"/>
      <c r="L556" s="1" t="n">
        <v>31</v>
      </c>
      <c r="M556" s="1"/>
      <c r="N556" s="1"/>
      <c r="O556" s="1"/>
      <c r="P556" s="1" t="n">
        <v>11</v>
      </c>
      <c r="Q556" s="1" t="n">
        <v>20</v>
      </c>
      <c r="R556" s="1"/>
      <c r="S556" s="1"/>
      <c r="T556" s="1"/>
      <c r="U556" s="1"/>
      <c r="V556" s="1"/>
      <c r="W556" s="1"/>
      <c r="X556" s="14" t="n">
        <v>89383.94</v>
      </c>
      <c r="Y556" s="1" t="s">
        <v>635</v>
      </c>
      <c r="Z556" s="1"/>
      <c r="AA556" s="1" t="s">
        <v>123</v>
      </c>
      <c r="AB556" s="1"/>
    </row>
    <row r="557" customFormat="false" ht="15" hidden="true" customHeight="false" outlineLevel="0" collapsed="false">
      <c r="A557" s="0" t="n">
        <f aca="false">IF(AND(B557=B556,C557=C556,D557=D556,AA557=AA556), A556,A556+1)</f>
        <v>234</v>
      </c>
      <c r="B557" s="61" t="n">
        <v>42990</v>
      </c>
      <c r="C557" s="1" t="s">
        <v>69</v>
      </c>
      <c r="D557" s="1" t="s">
        <v>67</v>
      </c>
      <c r="E557" s="1"/>
      <c r="F557" s="1" t="s">
        <v>410</v>
      </c>
      <c r="G557" s="1"/>
      <c r="H557" s="1"/>
      <c r="I557" s="1"/>
      <c r="J557" s="1"/>
      <c r="K557" s="1"/>
      <c r="L557" s="1"/>
      <c r="M557" s="1"/>
      <c r="N557" s="1"/>
      <c r="O557" s="1"/>
      <c r="P557" s="1"/>
      <c r="Q557" s="1"/>
      <c r="R557" s="1"/>
      <c r="S557" s="1"/>
      <c r="T557" s="1"/>
      <c r="U557" s="1" t="n">
        <v>1</v>
      </c>
      <c r="V557" s="1"/>
      <c r="W557" s="1"/>
      <c r="X557" s="14"/>
      <c r="Y557" s="1" t="s">
        <v>635</v>
      </c>
      <c r="Z557" s="1"/>
      <c r="AA557" s="1" t="s">
        <v>123</v>
      </c>
      <c r="AB557" s="1"/>
    </row>
    <row r="558" customFormat="false" ht="15" hidden="true" customHeight="false" outlineLevel="0" collapsed="false">
      <c r="A558" s="0" t="n">
        <f aca="false">IF(AND(B558=B557,C558=C557,D558=D557,AA558=AA557), A557,A557+1)</f>
        <v>235</v>
      </c>
      <c r="B558" s="61" t="n">
        <v>42990</v>
      </c>
      <c r="C558" s="1" t="s">
        <v>67</v>
      </c>
      <c r="D558" s="1" t="s">
        <v>63</v>
      </c>
      <c r="E558" s="1"/>
      <c r="F558" s="1" t="s">
        <v>114</v>
      </c>
      <c r="G558" s="1" t="n">
        <v>19</v>
      </c>
      <c r="H558" s="1" t="n">
        <v>6</v>
      </c>
      <c r="I558" s="1" t="n">
        <v>13</v>
      </c>
      <c r="J558" s="1"/>
      <c r="K558" s="1"/>
      <c r="L558" s="1" t="n">
        <v>47</v>
      </c>
      <c r="M558" s="1"/>
      <c r="N558" s="1"/>
      <c r="O558" s="1"/>
      <c r="P558" s="1"/>
      <c r="Q558" s="1"/>
      <c r="R558" s="1"/>
      <c r="S558" s="1"/>
      <c r="T558" s="1"/>
      <c r="U558" s="1"/>
      <c r="V558" s="1"/>
      <c r="W558" s="1"/>
      <c r="X558" s="14" t="n">
        <v>203865.51</v>
      </c>
      <c r="Y558" s="1" t="s">
        <v>636</v>
      </c>
      <c r="Z558" s="1"/>
      <c r="AA558" s="1" t="s">
        <v>123</v>
      </c>
      <c r="AB558" s="1"/>
    </row>
    <row r="559" customFormat="false" ht="15" hidden="true" customHeight="false" outlineLevel="0" collapsed="false">
      <c r="A559" s="0" t="n">
        <f aca="false">IF(AND(B559=B558,C559=C558,D559=D558,AA559=AA558), A558,A558+1)</f>
        <v>235</v>
      </c>
      <c r="B559" s="61" t="n">
        <v>42990</v>
      </c>
      <c r="C559" s="1" t="s">
        <v>67</v>
      </c>
      <c r="D559" s="1" t="s">
        <v>63</v>
      </c>
      <c r="E559" s="1"/>
      <c r="F559" s="1" t="s">
        <v>97</v>
      </c>
      <c r="G559" s="1" t="n">
        <v>4</v>
      </c>
      <c r="H559" s="1" t="n">
        <v>4</v>
      </c>
      <c r="I559" s="1"/>
      <c r="J559" s="1"/>
      <c r="K559" s="1"/>
      <c r="L559" s="1" t="n">
        <v>13</v>
      </c>
      <c r="M559" s="1"/>
      <c r="N559" s="1"/>
      <c r="O559" s="1"/>
      <c r="P559" s="1"/>
      <c r="Q559" s="1"/>
      <c r="R559" s="1"/>
      <c r="S559" s="1"/>
      <c r="T559" s="1"/>
      <c r="U559" s="1"/>
      <c r="V559" s="1"/>
      <c r="W559" s="1"/>
      <c r="X559" s="14"/>
      <c r="Y559" s="1" t="s">
        <v>636</v>
      </c>
      <c r="Z559" s="1"/>
      <c r="AA559" s="1" t="s">
        <v>123</v>
      </c>
      <c r="AB559" s="1"/>
    </row>
    <row r="560" customFormat="false" ht="15" hidden="false" customHeight="false" outlineLevel="0" collapsed="false">
      <c r="A560" s="0" t="n">
        <f aca="false">IF(AND(B560=B559,C560=C559,D560=D559,AA560=AA559), A559,A559+1)</f>
        <v>236</v>
      </c>
      <c r="B560" s="68" t="n">
        <v>42990</v>
      </c>
      <c r="C560" s="0" t="s">
        <v>67</v>
      </c>
      <c r="D560" s="0" t="s">
        <v>68</v>
      </c>
      <c r="F560" s="0" t="s">
        <v>100</v>
      </c>
      <c r="G560" s="0" t="n">
        <v>32</v>
      </c>
      <c r="H560" s="1" t="n">
        <v>18</v>
      </c>
      <c r="I560" s="0" t="n">
        <v>14</v>
      </c>
      <c r="U560" s="0" t="n">
        <v>1</v>
      </c>
      <c r="X560" s="4" t="n">
        <v>203865.51</v>
      </c>
      <c r="Y560" s="1" t="s">
        <v>637</v>
      </c>
      <c r="AA560" s="0" t="s">
        <v>124</v>
      </c>
    </row>
    <row r="561" customFormat="false" ht="15" hidden="false" customHeight="false" outlineLevel="0" collapsed="false">
      <c r="A561" s="0" t="n">
        <f aca="false">IF(AND(B561=B560,C561=C560,D561=D560,AA561=AA560), A560,A560+1)</f>
        <v>237</v>
      </c>
      <c r="B561" s="68" t="n">
        <v>42990</v>
      </c>
      <c r="C561" s="0" t="s">
        <v>49</v>
      </c>
      <c r="F561" s="0" t="s">
        <v>97</v>
      </c>
      <c r="G561" s="0" t="n">
        <v>8</v>
      </c>
      <c r="H561" s="0" t="n">
        <v>8</v>
      </c>
      <c r="K561" s="0" t="n">
        <v>1</v>
      </c>
      <c r="X561" s="4" t="n">
        <v>163819.99</v>
      </c>
      <c r="Y561" s="1" t="s">
        <v>638</v>
      </c>
      <c r="AA561" s="0" t="s">
        <v>124</v>
      </c>
    </row>
    <row r="562" customFormat="false" ht="15" hidden="true" customHeight="false" outlineLevel="0" collapsed="false">
      <c r="A562" s="0" t="n">
        <f aca="false">IF(AND(B562=B561,C562=C561,D562=D561,AA562=AA561), A561,A561+1)</f>
        <v>238</v>
      </c>
      <c r="B562" s="61" t="n">
        <v>42991</v>
      </c>
      <c r="C562" s="1" t="s">
        <v>65</v>
      </c>
      <c r="D562" s="1"/>
      <c r="E562" s="1"/>
      <c r="F562" s="1" t="s">
        <v>87</v>
      </c>
      <c r="G562" s="1" t="n">
        <v>0</v>
      </c>
      <c r="H562" s="1" t="n">
        <v>0</v>
      </c>
      <c r="I562" s="1"/>
      <c r="J562" s="1"/>
      <c r="K562" s="1"/>
      <c r="L562" s="1" t="n">
        <v>9</v>
      </c>
      <c r="M562" s="1"/>
      <c r="N562" s="1"/>
      <c r="O562" s="1"/>
      <c r="P562" s="1"/>
      <c r="Q562" s="1"/>
      <c r="R562" s="1"/>
      <c r="S562" s="1"/>
      <c r="T562" s="1"/>
      <c r="U562" s="1"/>
      <c r="V562" s="1"/>
      <c r="W562" s="1"/>
      <c r="X562" s="14" t="n">
        <v>137201.21</v>
      </c>
      <c r="Y562" s="1" t="s">
        <v>639</v>
      </c>
      <c r="Z562" s="1"/>
      <c r="AA562" s="1" t="s">
        <v>123</v>
      </c>
      <c r="AB562" s="1"/>
    </row>
    <row r="563" customFormat="false" ht="15" hidden="true" customHeight="false" outlineLevel="0" collapsed="false">
      <c r="A563" s="0" t="n">
        <f aca="false">IF(AND(B563=B562,C563=C562,D563=D562,AA563=AA562), A562,A562+1)</f>
        <v>238</v>
      </c>
      <c r="B563" s="61" t="n">
        <v>42991</v>
      </c>
      <c r="C563" s="1" t="s">
        <v>65</v>
      </c>
      <c r="D563" s="1"/>
      <c r="E563" s="1"/>
      <c r="F563" s="1" t="s">
        <v>97</v>
      </c>
      <c r="G563" s="1" t="n">
        <v>14</v>
      </c>
      <c r="H563" s="1" t="n">
        <v>14</v>
      </c>
      <c r="I563" s="1"/>
      <c r="J563" s="1"/>
      <c r="K563" s="1"/>
      <c r="L563" s="1" t="n">
        <v>43</v>
      </c>
      <c r="M563" s="1"/>
      <c r="N563" s="1"/>
      <c r="O563" s="1"/>
      <c r="P563" s="1"/>
      <c r="Q563" s="1"/>
      <c r="R563" s="1"/>
      <c r="S563" s="1"/>
      <c r="T563" s="1"/>
      <c r="U563" s="1"/>
      <c r="V563" s="1"/>
      <c r="W563" s="1"/>
      <c r="X563" s="14"/>
      <c r="Y563" s="1" t="s">
        <v>639</v>
      </c>
      <c r="Z563" s="1"/>
      <c r="AA563" s="1" t="s">
        <v>123</v>
      </c>
      <c r="AB563" s="1"/>
    </row>
    <row r="564" customFormat="false" ht="15" hidden="true" customHeight="false" outlineLevel="0" collapsed="false">
      <c r="A564" s="0" t="n">
        <f aca="false">IF(AND(B564=B563,C564=C563,D564=D563,AA564=AA563), A563,A563+1)</f>
        <v>238</v>
      </c>
      <c r="B564" s="61" t="n">
        <v>42991</v>
      </c>
      <c r="C564" s="1" t="s">
        <v>65</v>
      </c>
      <c r="D564" s="1"/>
      <c r="E564" s="1"/>
      <c r="F564" s="1" t="s">
        <v>248</v>
      </c>
      <c r="G564" s="1"/>
      <c r="H564" s="1"/>
      <c r="I564" s="1"/>
      <c r="J564" s="1"/>
      <c r="K564" s="1" t="n">
        <v>1</v>
      </c>
      <c r="L564" s="1"/>
      <c r="M564" s="1"/>
      <c r="N564" s="1"/>
      <c r="O564" s="1"/>
      <c r="P564" s="1"/>
      <c r="Q564" s="1"/>
      <c r="R564" s="1"/>
      <c r="S564" s="1"/>
      <c r="T564" s="1"/>
      <c r="U564" s="1"/>
      <c r="V564" s="1"/>
      <c r="W564" s="1"/>
      <c r="X564" s="14"/>
      <c r="Y564" s="1" t="s">
        <v>639</v>
      </c>
      <c r="Z564" s="1"/>
      <c r="AA564" s="1" t="s">
        <v>123</v>
      </c>
      <c r="AB564" s="1"/>
    </row>
    <row r="565" customFormat="false" ht="15" hidden="true" customHeight="false" outlineLevel="0" collapsed="false">
      <c r="A565" s="0" t="n">
        <f aca="false">IF(AND(B565=B564,C565=C564,D565=D564,AA565=AA564), A564,A564+1)</f>
        <v>238</v>
      </c>
      <c r="B565" s="61" t="n">
        <v>42991</v>
      </c>
      <c r="C565" s="1" t="s">
        <v>65</v>
      </c>
      <c r="D565" s="1"/>
      <c r="E565" s="1"/>
      <c r="F565" s="1" t="s">
        <v>410</v>
      </c>
      <c r="G565" s="1"/>
      <c r="H565" s="1"/>
      <c r="I565" s="1"/>
      <c r="J565" s="1"/>
      <c r="K565" s="1"/>
      <c r="L565" s="1"/>
      <c r="M565" s="1"/>
      <c r="N565" s="1"/>
      <c r="O565" s="1"/>
      <c r="P565" s="1"/>
      <c r="Q565" s="1"/>
      <c r="R565" s="1"/>
      <c r="S565" s="1"/>
      <c r="T565" s="1"/>
      <c r="U565" s="1" t="n">
        <v>2</v>
      </c>
      <c r="V565" s="1"/>
      <c r="W565" s="1"/>
      <c r="X565" s="14"/>
      <c r="Y565" s="1" t="s">
        <v>639</v>
      </c>
      <c r="Z565" s="1"/>
      <c r="AA565" s="1" t="s">
        <v>123</v>
      </c>
      <c r="AB565" s="1"/>
    </row>
    <row r="566" customFormat="false" ht="15" hidden="true" customHeight="false" outlineLevel="0" collapsed="false">
      <c r="A566" s="0" t="n">
        <f aca="false">IF(AND(B566=B565,C566=C565,D566=D565,AA566=AA565), A565,A565+1)</f>
        <v>239</v>
      </c>
      <c r="B566" s="61" t="n">
        <v>42991</v>
      </c>
      <c r="C566" s="1" t="s">
        <v>67</v>
      </c>
      <c r="D566" s="1"/>
      <c r="E566" s="1"/>
      <c r="F566" s="1" t="s">
        <v>97</v>
      </c>
      <c r="G566" s="1" t="n">
        <v>48</v>
      </c>
      <c r="H566" s="1" t="n">
        <v>48</v>
      </c>
      <c r="I566" s="1"/>
      <c r="J566" s="1"/>
      <c r="K566" s="1"/>
      <c r="L566" s="1" t="n">
        <v>33</v>
      </c>
      <c r="M566" s="1"/>
      <c r="N566" s="1"/>
      <c r="O566" s="1"/>
      <c r="P566" s="1"/>
      <c r="Q566" s="1"/>
      <c r="R566" s="1"/>
      <c r="S566" s="1"/>
      <c r="T566" s="1"/>
      <c r="U566" s="1"/>
      <c r="V566" s="1"/>
      <c r="W566" s="1"/>
      <c r="X566" s="14" t="n">
        <v>52612.88</v>
      </c>
      <c r="Y566" s="1" t="s">
        <v>640</v>
      </c>
      <c r="Z566" s="1"/>
      <c r="AA566" s="1" t="s">
        <v>123</v>
      </c>
      <c r="AB566" s="1"/>
    </row>
    <row r="567" customFormat="false" ht="15" hidden="true" customHeight="false" outlineLevel="0" collapsed="false">
      <c r="A567" s="0" t="n">
        <f aca="false">IF(AND(B567=B566,C567=C566,D567=D566,AA567=AA566), A566,A566+1)</f>
        <v>240</v>
      </c>
      <c r="B567" s="61" t="n">
        <v>42991</v>
      </c>
      <c r="C567" s="1" t="s">
        <v>68</v>
      </c>
      <c r="D567" s="1" t="s">
        <v>70</v>
      </c>
      <c r="E567" s="1"/>
      <c r="F567" s="1" t="s">
        <v>97</v>
      </c>
      <c r="G567" s="1" t="n">
        <v>124</v>
      </c>
      <c r="H567" s="1" t="n">
        <v>56</v>
      </c>
      <c r="I567" s="1" t="n">
        <v>68</v>
      </c>
      <c r="J567" s="1"/>
      <c r="K567" s="1"/>
      <c r="L567" s="1" t="n">
        <v>38</v>
      </c>
      <c r="M567" s="1"/>
      <c r="N567" s="1"/>
      <c r="O567" s="1"/>
      <c r="P567" s="1" t="n">
        <v>19</v>
      </c>
      <c r="Q567" s="1" t="n">
        <v>19</v>
      </c>
      <c r="R567" s="1"/>
      <c r="S567" s="1"/>
      <c r="T567" s="1"/>
      <c r="U567" s="1"/>
      <c r="V567" s="1"/>
      <c r="W567" s="1"/>
      <c r="X567" s="14" t="n">
        <v>89073.23</v>
      </c>
      <c r="Y567" s="1" t="s">
        <v>641</v>
      </c>
      <c r="Z567" s="1"/>
      <c r="AA567" s="1" t="s">
        <v>123</v>
      </c>
      <c r="AB567" s="1"/>
    </row>
    <row r="568" customFormat="false" ht="15" hidden="true" customHeight="false" outlineLevel="0" collapsed="false">
      <c r="A568" s="0" t="n">
        <f aca="false">IF(AND(B568=B567,C568=C567,D568=D567,AA568=AA567), A567,A567+1)</f>
        <v>240</v>
      </c>
      <c r="B568" s="61" t="n">
        <v>42991</v>
      </c>
      <c r="C568" s="1" t="s">
        <v>68</v>
      </c>
      <c r="D568" s="1" t="s">
        <v>70</v>
      </c>
      <c r="E568" s="1"/>
      <c r="F568" s="1" t="s">
        <v>410</v>
      </c>
      <c r="G568" s="1"/>
      <c r="H568" s="1"/>
      <c r="I568" s="1"/>
      <c r="J568" s="1"/>
      <c r="K568" s="1"/>
      <c r="L568" s="1"/>
      <c r="M568" s="1"/>
      <c r="N568" s="1"/>
      <c r="O568" s="1"/>
      <c r="P568" s="1"/>
      <c r="Q568" s="1"/>
      <c r="R568" s="1"/>
      <c r="S568" s="1"/>
      <c r="T568" s="1"/>
      <c r="U568" s="1" t="n">
        <v>1</v>
      </c>
      <c r="V568" s="1"/>
      <c r="W568" s="1"/>
      <c r="X568" s="14"/>
      <c r="Y568" s="1" t="s">
        <v>641</v>
      </c>
      <c r="Z568" s="1"/>
      <c r="AA568" s="1" t="s">
        <v>123</v>
      </c>
      <c r="AB568" s="1"/>
    </row>
    <row r="569" customFormat="false" ht="15" hidden="true" customHeight="false" outlineLevel="0" collapsed="false">
      <c r="A569" s="0" t="n">
        <f aca="false">IF(AND(B569=B568,C569=C568,D569=D568,AA569=AA568), A568,A568+1)</f>
        <v>241</v>
      </c>
      <c r="B569" s="61" t="n">
        <v>42992</v>
      </c>
      <c r="C569" s="1" t="s">
        <v>72</v>
      </c>
      <c r="D569" s="1" t="s">
        <v>67</v>
      </c>
      <c r="E569" s="1" t="s">
        <v>69</v>
      </c>
      <c r="F569" s="1" t="s">
        <v>97</v>
      </c>
      <c r="G569" s="1" t="n">
        <v>59</v>
      </c>
      <c r="H569" s="1" t="n">
        <v>26</v>
      </c>
      <c r="I569" s="1" t="n">
        <v>23</v>
      </c>
      <c r="J569" s="1" t="n">
        <v>10</v>
      </c>
      <c r="K569" s="1"/>
      <c r="L569" s="1" t="n">
        <v>40</v>
      </c>
      <c r="M569" s="1"/>
      <c r="N569" s="1"/>
      <c r="O569" s="1"/>
      <c r="P569" s="1" t="n">
        <v>20</v>
      </c>
      <c r="Q569" s="1" t="n">
        <v>14</v>
      </c>
      <c r="R569" s="1" t="n">
        <v>6</v>
      </c>
      <c r="S569" s="1"/>
      <c r="T569" s="1"/>
      <c r="U569" s="1"/>
      <c r="V569" s="1"/>
      <c r="W569" s="1"/>
      <c r="X569" s="14" t="n">
        <v>74265.12</v>
      </c>
      <c r="Y569" s="1" t="s">
        <v>642</v>
      </c>
      <c r="Z569" s="1"/>
      <c r="AA569" s="1" t="s">
        <v>123</v>
      </c>
      <c r="AB569" s="1"/>
    </row>
    <row r="570" customFormat="false" ht="15" hidden="true" customHeight="false" outlineLevel="0" collapsed="false">
      <c r="A570" s="0" t="n">
        <f aca="false">IF(AND(B570=B569,C570=C569,D570=D569,AA570=AA569), A569,A569+1)</f>
        <v>241</v>
      </c>
      <c r="B570" s="61" t="n">
        <v>42992</v>
      </c>
      <c r="C570" s="1" t="s">
        <v>72</v>
      </c>
      <c r="D570" s="1" t="s">
        <v>67</v>
      </c>
      <c r="E570" s="1" t="s">
        <v>69</v>
      </c>
      <c r="F570" s="1" t="s">
        <v>410</v>
      </c>
      <c r="G570" s="1"/>
      <c r="H570" s="1"/>
      <c r="I570" s="1"/>
      <c r="J570" s="1"/>
      <c r="K570" s="1"/>
      <c r="L570" s="1"/>
      <c r="M570" s="1"/>
      <c r="N570" s="1"/>
      <c r="O570" s="1"/>
      <c r="P570" s="1"/>
      <c r="Q570" s="1"/>
      <c r="R570" s="1"/>
      <c r="S570" s="1"/>
      <c r="T570" s="1"/>
      <c r="U570" s="1" t="n">
        <v>1</v>
      </c>
      <c r="V570" s="1"/>
      <c r="W570" s="1"/>
      <c r="X570" s="14"/>
      <c r="Y570" s="1" t="s">
        <v>642</v>
      </c>
      <c r="Z570" s="1"/>
      <c r="AA570" s="1" t="s">
        <v>123</v>
      </c>
      <c r="AB570" s="1"/>
    </row>
    <row r="571" customFormat="false" ht="15" hidden="true" customHeight="false" outlineLevel="0" collapsed="false">
      <c r="A571" s="0" t="n">
        <f aca="false">IF(AND(B571=B570,C571=C570,D571=D570,AA571=AA570), A570,A570+1)</f>
        <v>242</v>
      </c>
      <c r="B571" s="68" t="n">
        <v>42992</v>
      </c>
      <c r="C571" s="60" t="s">
        <v>67</v>
      </c>
      <c r="D571" s="60"/>
      <c r="E571" s="60"/>
      <c r="F571" s="60" t="s">
        <v>96</v>
      </c>
      <c r="G571" s="60" t="n">
        <f aca="false">SUM(H571:J571)</f>
        <v>25</v>
      </c>
      <c r="H571" s="60" t="n">
        <v>25</v>
      </c>
      <c r="I571" s="60"/>
      <c r="J571" s="60"/>
      <c r="K571" s="60"/>
      <c r="L571" s="60"/>
      <c r="M571" s="60" t="n">
        <v>1</v>
      </c>
      <c r="N571" s="60"/>
      <c r="O571" s="60"/>
      <c r="P571" s="60" t="n">
        <v>31</v>
      </c>
      <c r="Q571" s="60"/>
      <c r="R571" s="60"/>
      <c r="S571" s="60"/>
      <c r="T571" s="60" t="n">
        <v>2</v>
      </c>
      <c r="U571" s="60"/>
      <c r="V571" s="60"/>
      <c r="W571" s="60"/>
      <c r="X571" s="4" t="n">
        <v>61200.6</v>
      </c>
      <c r="Y571" s="60" t="s">
        <v>643</v>
      </c>
      <c r="Z571" s="60"/>
      <c r="AA571" s="60" t="s">
        <v>125</v>
      </c>
      <c r="AB571" s="60"/>
    </row>
    <row r="572" customFormat="false" ht="15" hidden="false" customHeight="false" outlineLevel="0" collapsed="false">
      <c r="A572" s="0" t="n">
        <f aca="false">IF(AND(B572=B571,C572=C571,D572=D571,AA572=AA571), A571,A571+1)</f>
        <v>243</v>
      </c>
      <c r="B572" s="68" t="n">
        <v>42992</v>
      </c>
      <c r="C572" s="60" t="s">
        <v>67</v>
      </c>
      <c r="D572" s="60"/>
      <c r="E572" s="60"/>
      <c r="F572" s="60" t="s">
        <v>88</v>
      </c>
      <c r="G572" s="60" t="n">
        <v>3</v>
      </c>
      <c r="H572" s="60" t="n">
        <v>3</v>
      </c>
      <c r="I572" s="60"/>
      <c r="J572" s="60"/>
      <c r="K572" s="60"/>
      <c r="L572" s="60"/>
      <c r="M572" s="60"/>
      <c r="N572" s="60"/>
      <c r="O572" s="60"/>
      <c r="P572" s="60"/>
      <c r="Q572" s="60"/>
      <c r="R572" s="60"/>
      <c r="S572" s="60"/>
      <c r="T572" s="60"/>
      <c r="U572" s="60"/>
      <c r="V572" s="60"/>
      <c r="W572" s="60"/>
      <c r="X572" s="4"/>
      <c r="Y572" s="60" t="s">
        <v>643</v>
      </c>
      <c r="Z572" s="60"/>
      <c r="AA572" s="60"/>
      <c r="AB572" s="60"/>
    </row>
    <row r="573" customFormat="false" ht="15" hidden="true" customHeight="false" outlineLevel="0" collapsed="false">
      <c r="A573" s="0" t="n">
        <f aca="false">IF(AND(B573=B572,C573=C572,D573=D572,AA573=AA572), A572,A572+1)</f>
        <v>244</v>
      </c>
      <c r="B573" s="68" t="n">
        <v>42992</v>
      </c>
      <c r="C573" s="60" t="s">
        <v>67</v>
      </c>
      <c r="D573" s="60"/>
      <c r="E573" s="60"/>
      <c r="F573" s="60" t="s">
        <v>87</v>
      </c>
      <c r="G573" s="60" t="n">
        <f aca="false">SUM(H573:J573)</f>
        <v>0</v>
      </c>
      <c r="H573" s="60"/>
      <c r="I573" s="60"/>
      <c r="J573" s="60"/>
      <c r="K573" s="60"/>
      <c r="L573" s="60"/>
      <c r="M573" s="60"/>
      <c r="N573" s="60"/>
      <c r="O573" s="60"/>
      <c r="P573" s="60"/>
      <c r="Q573" s="60"/>
      <c r="R573" s="60"/>
      <c r="S573" s="60"/>
      <c r="T573" s="60"/>
      <c r="U573" s="60" t="n">
        <v>1</v>
      </c>
      <c r="V573" s="60"/>
      <c r="W573" s="60"/>
      <c r="X573" s="4"/>
      <c r="Y573" s="60" t="s">
        <v>643</v>
      </c>
      <c r="Z573" s="60"/>
      <c r="AA573" s="60" t="s">
        <v>125</v>
      </c>
      <c r="AB573" s="60"/>
    </row>
    <row r="574" customFormat="false" ht="15" hidden="false" customHeight="false" outlineLevel="0" collapsed="false">
      <c r="A574" s="0" t="n">
        <f aca="false">IF(AND(B574=B573,C574=C573,D574=D573,AA574=AA573), A573,A573+1)</f>
        <v>245</v>
      </c>
      <c r="B574" s="68" t="n">
        <v>42992</v>
      </c>
      <c r="C574" s="0" t="s">
        <v>66</v>
      </c>
      <c r="F574" s="0" t="s">
        <v>102</v>
      </c>
      <c r="G574" s="0" t="n">
        <v>30</v>
      </c>
      <c r="H574" s="0" t="n">
        <v>30</v>
      </c>
      <c r="X574" s="4" t="n">
        <v>74265.12</v>
      </c>
      <c r="Y574" s="0" t="s">
        <v>644</v>
      </c>
      <c r="AA574" s="0" t="s">
        <v>124</v>
      </c>
    </row>
    <row r="575" customFormat="false" ht="15" hidden="false" customHeight="false" outlineLevel="0" collapsed="false">
      <c r="A575" s="0" t="n">
        <f aca="false">IF(AND(B575=B574,C575=C574,D575=D574,AA575=AA574), A574,A574+1)</f>
        <v>246</v>
      </c>
      <c r="B575" s="68" t="n">
        <v>42992</v>
      </c>
      <c r="C575" s="0" t="s">
        <v>60</v>
      </c>
      <c r="F575" s="0" t="s">
        <v>102</v>
      </c>
      <c r="G575" s="0" t="n">
        <v>43</v>
      </c>
      <c r="H575" s="0" t="n">
        <v>43</v>
      </c>
      <c r="X575" s="4" t="n">
        <v>61200.6</v>
      </c>
      <c r="Y575" s="0" t="s">
        <v>645</v>
      </c>
      <c r="AA575" s="0" t="s">
        <v>124</v>
      </c>
    </row>
    <row r="576" customFormat="false" ht="15" hidden="false" customHeight="false" outlineLevel="0" collapsed="false">
      <c r="A576" s="0" t="n">
        <f aca="false">IF(AND(B576=B575,C576=C575,D576=D575,AA576=AA575), A575,A575+1)</f>
        <v>247</v>
      </c>
      <c r="B576" s="68" t="n">
        <v>42996</v>
      </c>
      <c r="C576" s="0" t="s">
        <v>66</v>
      </c>
      <c r="F576" s="0" t="s">
        <v>102</v>
      </c>
      <c r="G576" s="0" t="n">
        <v>30</v>
      </c>
      <c r="H576" s="0" t="n">
        <v>30</v>
      </c>
      <c r="X576" s="4" t="n">
        <v>44339</v>
      </c>
      <c r="Y576" s="0" t="s">
        <v>646</v>
      </c>
      <c r="AA576" s="0" t="s">
        <v>124</v>
      </c>
    </row>
    <row r="577" customFormat="false" ht="15" hidden="true" customHeight="false" outlineLevel="0" collapsed="false">
      <c r="A577" s="0" t="n">
        <f aca="false">IF(AND(B577=B576,C577=C576,D577=D576,AA577=AA576), A576,A576+1)</f>
        <v>248</v>
      </c>
      <c r="B577" s="61" t="n">
        <v>42997</v>
      </c>
      <c r="C577" s="1" t="s">
        <v>69</v>
      </c>
      <c r="D577" s="1"/>
      <c r="E577" s="1"/>
      <c r="F577" s="1" t="s">
        <v>87</v>
      </c>
      <c r="G577" s="1" t="n">
        <v>5</v>
      </c>
      <c r="H577" s="1" t="n">
        <v>5</v>
      </c>
      <c r="I577" s="1"/>
      <c r="J577" s="1"/>
      <c r="K577" s="1"/>
      <c r="L577" s="1" t="n">
        <v>22</v>
      </c>
      <c r="M577" s="1"/>
      <c r="N577" s="1"/>
      <c r="O577" s="1"/>
      <c r="P577" s="1"/>
      <c r="Q577" s="1"/>
      <c r="R577" s="1"/>
      <c r="S577" s="1"/>
      <c r="T577" s="1"/>
      <c r="U577" s="1"/>
      <c r="V577" s="1"/>
      <c r="W577" s="1"/>
      <c r="X577" s="14" t="n">
        <v>43006.85</v>
      </c>
      <c r="Y577" s="1" t="s">
        <v>647</v>
      </c>
      <c r="Z577" s="1"/>
      <c r="AA577" s="1" t="s">
        <v>123</v>
      </c>
      <c r="AB577" s="1"/>
    </row>
    <row r="578" customFormat="false" ht="15" hidden="true" customHeight="false" outlineLevel="0" collapsed="false">
      <c r="A578" s="0" t="n">
        <f aca="false">IF(AND(B578=B577,C578=C577,D578=D577,AA578=AA577), A577,A577+1)</f>
        <v>248</v>
      </c>
      <c r="B578" s="61" t="n">
        <v>42997</v>
      </c>
      <c r="C578" s="1" t="s">
        <v>69</v>
      </c>
      <c r="D578" s="1"/>
      <c r="E578" s="1"/>
      <c r="F578" s="1" t="s">
        <v>248</v>
      </c>
      <c r="G578" s="1"/>
      <c r="H578" s="1"/>
      <c r="I578" s="1"/>
      <c r="J578" s="1"/>
      <c r="K578" s="1"/>
      <c r="L578" s="1"/>
      <c r="M578" s="1"/>
      <c r="N578" s="1"/>
      <c r="O578" s="1"/>
      <c r="P578" s="1"/>
      <c r="Q578" s="1"/>
      <c r="R578" s="1"/>
      <c r="S578" s="1"/>
      <c r="T578" s="1"/>
      <c r="U578" s="1"/>
      <c r="V578" s="1"/>
      <c r="W578" s="1"/>
      <c r="X578" s="14"/>
      <c r="Y578" s="1" t="s">
        <v>647</v>
      </c>
      <c r="Z578" s="1"/>
      <c r="AA578" s="1" t="s">
        <v>123</v>
      </c>
      <c r="AB578" s="1"/>
    </row>
    <row r="579" customFormat="false" ht="15" hidden="true" customHeight="false" outlineLevel="0" collapsed="false">
      <c r="A579" s="0" t="n">
        <f aca="false">IF(AND(B579=B578,C579=C578,D579=D578,AA579=AA578), A578,A578+1)</f>
        <v>248</v>
      </c>
      <c r="B579" s="61" t="n">
        <v>42997</v>
      </c>
      <c r="C579" s="1" t="s">
        <v>69</v>
      </c>
      <c r="D579" s="1"/>
      <c r="E579" s="1"/>
      <c r="F579" s="1" t="s">
        <v>410</v>
      </c>
      <c r="G579" s="1"/>
      <c r="H579" s="1"/>
      <c r="I579" s="1"/>
      <c r="J579" s="1"/>
      <c r="K579" s="1"/>
      <c r="L579" s="1"/>
      <c r="M579" s="1"/>
      <c r="N579" s="1"/>
      <c r="O579" s="1"/>
      <c r="P579" s="1"/>
      <c r="Q579" s="1"/>
      <c r="R579" s="1"/>
      <c r="S579" s="1"/>
      <c r="T579" s="1"/>
      <c r="U579" s="1" t="n">
        <v>2</v>
      </c>
      <c r="V579" s="1"/>
      <c r="W579" s="1"/>
      <c r="X579" s="14"/>
      <c r="Y579" s="1" t="s">
        <v>647</v>
      </c>
      <c r="Z579" s="1"/>
      <c r="AA579" s="1" t="s">
        <v>123</v>
      </c>
      <c r="AB579" s="1"/>
    </row>
    <row r="580" customFormat="false" ht="15" hidden="true" customHeight="false" outlineLevel="0" collapsed="false">
      <c r="A580" s="0" t="n">
        <f aca="false">IF(AND(B580=B579,C580=C579,D580=D579,AA580=AA579), A579,A579+1)</f>
        <v>249</v>
      </c>
      <c r="B580" s="61" t="n">
        <v>42997</v>
      </c>
      <c r="C580" s="1" t="s">
        <v>62</v>
      </c>
      <c r="D580" s="1" t="s">
        <v>63</v>
      </c>
      <c r="E580" s="1"/>
      <c r="F580" s="1" t="s">
        <v>87</v>
      </c>
      <c r="G580" s="1" t="n">
        <v>7</v>
      </c>
      <c r="H580" s="1" t="n">
        <v>2</v>
      </c>
      <c r="I580" s="1" t="n">
        <v>5</v>
      </c>
      <c r="J580" s="1"/>
      <c r="K580" s="1"/>
      <c r="L580" s="1"/>
      <c r="M580" s="1"/>
      <c r="N580" s="1"/>
      <c r="O580" s="1"/>
      <c r="P580" s="1"/>
      <c r="Q580" s="1"/>
      <c r="R580" s="1"/>
      <c r="S580" s="1"/>
      <c r="T580" s="1"/>
      <c r="U580" s="1"/>
      <c r="V580" s="1"/>
      <c r="W580" s="1"/>
      <c r="X580" s="14" t="n">
        <v>116183.04</v>
      </c>
      <c r="Y580" s="1" t="s">
        <v>648</v>
      </c>
      <c r="Z580" s="1"/>
      <c r="AA580" s="1" t="s">
        <v>123</v>
      </c>
      <c r="AB580" s="1"/>
    </row>
    <row r="581" customFormat="false" ht="15" hidden="true" customHeight="false" outlineLevel="0" collapsed="false">
      <c r="A581" s="0" t="n">
        <f aca="false">IF(AND(B581=B580,C581=C580,D581=D580,AA581=AA580), A580,A580+1)</f>
        <v>249</v>
      </c>
      <c r="B581" s="61" t="n">
        <v>42997</v>
      </c>
      <c r="C581" s="1" t="s">
        <v>62</v>
      </c>
      <c r="D581" s="1" t="s">
        <v>63</v>
      </c>
      <c r="E581" s="1"/>
      <c r="F581" s="1" t="s">
        <v>98</v>
      </c>
      <c r="G581" s="1" t="n">
        <v>1</v>
      </c>
      <c r="H581" s="1"/>
      <c r="I581" s="1" t="n">
        <v>1</v>
      </c>
      <c r="J581" s="1"/>
      <c r="K581" s="1"/>
      <c r="L581" s="1" t="n">
        <v>3</v>
      </c>
      <c r="M581" s="1"/>
      <c r="N581" s="1"/>
      <c r="O581" s="1"/>
      <c r="P581" s="1" t="n">
        <v>1.5</v>
      </c>
      <c r="Q581" s="1" t="n">
        <v>1.5</v>
      </c>
      <c r="R581" s="1"/>
      <c r="S581" s="1"/>
      <c r="T581" s="1"/>
      <c r="U581" s="1"/>
      <c r="V581" s="1"/>
      <c r="W581" s="1"/>
      <c r="X581" s="14"/>
      <c r="Y581" s="1" t="s">
        <v>648</v>
      </c>
      <c r="Z581" s="1"/>
      <c r="AA581" s="1" t="s">
        <v>123</v>
      </c>
      <c r="AB581" s="1"/>
    </row>
    <row r="582" customFormat="false" ht="15" hidden="true" customHeight="false" outlineLevel="0" collapsed="false">
      <c r="A582" s="0" t="n">
        <f aca="false">IF(AND(B582=B581,C582=C581,D582=D581,AA582=AA581), A581,A581+1)</f>
        <v>249</v>
      </c>
      <c r="B582" s="61" t="n">
        <v>42997</v>
      </c>
      <c r="C582" s="1" t="s">
        <v>62</v>
      </c>
      <c r="D582" s="1" t="s">
        <v>63</v>
      </c>
      <c r="E582" s="1"/>
      <c r="F582" s="1" t="s">
        <v>248</v>
      </c>
      <c r="G582" s="1"/>
      <c r="H582" s="1"/>
      <c r="I582" s="1"/>
      <c r="J582" s="1"/>
      <c r="K582" s="1" t="n">
        <v>1</v>
      </c>
      <c r="L582" s="1"/>
      <c r="M582" s="1"/>
      <c r="N582" s="1"/>
      <c r="O582" s="1"/>
      <c r="P582" s="1"/>
      <c r="Q582" s="1"/>
      <c r="R582" s="1"/>
      <c r="S582" s="1"/>
      <c r="T582" s="1"/>
      <c r="U582" s="1"/>
      <c r="V582" s="1"/>
      <c r="W582" s="1"/>
      <c r="X582" s="14"/>
      <c r="Y582" s="1" t="s">
        <v>648</v>
      </c>
      <c r="Z582" s="1"/>
      <c r="AA582" s="1" t="s">
        <v>123</v>
      </c>
      <c r="AB582" s="1"/>
    </row>
    <row r="583" customFormat="false" ht="15" hidden="true" customHeight="false" outlineLevel="0" collapsed="false">
      <c r="A583" s="0" t="n">
        <f aca="false">IF(AND(B583=B582,C583=C582,D583=D582,AA583=AA582), A582,A582+1)</f>
        <v>249</v>
      </c>
      <c r="B583" s="61" t="n">
        <v>42997</v>
      </c>
      <c r="C583" s="1" t="s">
        <v>62</v>
      </c>
      <c r="D583" s="1" t="s">
        <v>63</v>
      </c>
      <c r="E583" s="1"/>
      <c r="F583" s="1" t="s">
        <v>410</v>
      </c>
      <c r="G583" s="1"/>
      <c r="H583" s="1"/>
      <c r="I583" s="1"/>
      <c r="J583" s="1"/>
      <c r="K583" s="1"/>
      <c r="L583" s="1"/>
      <c r="M583" s="1"/>
      <c r="N583" s="1"/>
      <c r="O583" s="1"/>
      <c r="P583" s="1"/>
      <c r="Q583" s="1"/>
      <c r="R583" s="1"/>
      <c r="S583" s="1"/>
      <c r="T583" s="1"/>
      <c r="U583" s="1" t="n">
        <v>2</v>
      </c>
      <c r="V583" s="1"/>
      <c r="W583" s="1"/>
      <c r="X583" s="14"/>
      <c r="Y583" s="1" t="s">
        <v>648</v>
      </c>
      <c r="Z583" s="1"/>
      <c r="AA583" s="1" t="s">
        <v>123</v>
      </c>
      <c r="AB583" s="1"/>
    </row>
    <row r="584" customFormat="false" ht="15" hidden="true" customHeight="false" outlineLevel="0" collapsed="false">
      <c r="A584" s="0" t="n">
        <f aca="false">IF(AND(B584=B583,C584=C583,D584=D583,AA584=AA583), A583,A583+1)</f>
        <v>250</v>
      </c>
      <c r="B584" s="61" t="n">
        <v>42998</v>
      </c>
      <c r="C584" s="1" t="s">
        <v>66</v>
      </c>
      <c r="D584" s="1"/>
      <c r="E584" s="1"/>
      <c r="F584" s="1" t="s">
        <v>97</v>
      </c>
      <c r="G584" s="1" t="n">
        <v>25</v>
      </c>
      <c r="H584" s="1" t="n">
        <v>25</v>
      </c>
      <c r="I584" s="1"/>
      <c r="J584" s="1"/>
      <c r="K584" s="1"/>
      <c r="L584" s="1" t="n">
        <v>64</v>
      </c>
      <c r="M584" s="1"/>
      <c r="N584" s="1"/>
      <c r="O584" s="1"/>
      <c r="P584" s="1"/>
      <c r="Q584" s="1"/>
      <c r="R584" s="1"/>
      <c r="S584" s="1"/>
      <c r="T584" s="1"/>
      <c r="U584" s="1"/>
      <c r="V584" s="1"/>
      <c r="W584" s="1"/>
      <c r="X584" s="14" t="n">
        <v>70249.19</v>
      </c>
      <c r="Y584" s="1" t="s">
        <v>649</v>
      </c>
      <c r="Z584" s="1"/>
      <c r="AA584" s="1" t="s">
        <v>123</v>
      </c>
      <c r="AB584" s="1"/>
    </row>
    <row r="585" customFormat="false" ht="15" hidden="true" customHeight="false" outlineLevel="0" collapsed="false">
      <c r="A585" s="0" t="n">
        <f aca="false">IF(AND(B585=B584,C585=C584,D585=D584,AA585=AA584), A584,A584+1)</f>
        <v>250</v>
      </c>
      <c r="B585" s="61" t="n">
        <v>42998</v>
      </c>
      <c r="C585" s="1" t="s">
        <v>66</v>
      </c>
      <c r="D585" s="1"/>
      <c r="E585" s="1"/>
      <c r="F585" s="1" t="s">
        <v>410</v>
      </c>
      <c r="G585" s="1"/>
      <c r="H585" s="1"/>
      <c r="I585" s="1"/>
      <c r="J585" s="1"/>
      <c r="K585" s="1"/>
      <c r="L585" s="1"/>
      <c r="M585" s="1"/>
      <c r="N585" s="1"/>
      <c r="O585" s="1"/>
      <c r="P585" s="1"/>
      <c r="Q585" s="1"/>
      <c r="R585" s="1"/>
      <c r="S585" s="1"/>
      <c r="T585" s="1"/>
      <c r="U585" s="1" t="n">
        <v>1</v>
      </c>
      <c r="V585" s="1"/>
      <c r="W585" s="1"/>
      <c r="X585" s="14"/>
      <c r="Y585" s="1" t="s">
        <v>649</v>
      </c>
      <c r="Z585" s="1"/>
      <c r="AA585" s="1" t="s">
        <v>123</v>
      </c>
      <c r="AB585" s="1"/>
    </row>
    <row r="586" customFormat="false" ht="15" hidden="true" customHeight="false" outlineLevel="0" collapsed="false">
      <c r="A586" s="0" t="n">
        <f aca="false">IF(AND(B586=B585,C586=C585,D586=D585,AA586=AA585), A585,A585+1)</f>
        <v>251</v>
      </c>
      <c r="B586" s="61" t="n">
        <v>42998</v>
      </c>
      <c r="C586" s="1" t="s">
        <v>69</v>
      </c>
      <c r="D586" s="1"/>
      <c r="E586" s="1"/>
      <c r="F586" s="1" t="s">
        <v>105</v>
      </c>
      <c r="G586" s="1" t="n">
        <v>9</v>
      </c>
      <c r="H586" s="1" t="n">
        <v>9</v>
      </c>
      <c r="I586" s="1"/>
      <c r="J586" s="1"/>
      <c r="K586" s="1"/>
      <c r="L586" s="1" t="n">
        <v>19</v>
      </c>
      <c r="M586" s="1"/>
      <c r="N586" s="1"/>
      <c r="O586" s="1"/>
      <c r="P586" s="1"/>
      <c r="Q586" s="1"/>
      <c r="R586" s="1"/>
      <c r="S586" s="1"/>
      <c r="T586" s="1"/>
      <c r="U586" s="1"/>
      <c r="V586" s="1"/>
      <c r="W586" s="1"/>
      <c r="X586" s="14" t="n">
        <v>15484.3</v>
      </c>
      <c r="Y586" s="1" t="s">
        <v>650</v>
      </c>
      <c r="Z586" s="1"/>
      <c r="AA586" s="1" t="s">
        <v>123</v>
      </c>
      <c r="AB586" s="1"/>
    </row>
    <row r="587" customFormat="false" ht="15" hidden="true" customHeight="false" outlineLevel="0" collapsed="false">
      <c r="A587" s="0" t="n">
        <f aca="false">IF(AND(B587=B586,C587=C586,D587=D586,AA587=AA586), A586,A586+1)</f>
        <v>251</v>
      </c>
      <c r="B587" s="61" t="n">
        <v>42998</v>
      </c>
      <c r="C587" s="1" t="s">
        <v>69</v>
      </c>
      <c r="D587" s="1"/>
      <c r="E587" s="1"/>
      <c r="F587" s="1" t="s">
        <v>88</v>
      </c>
      <c r="G587" s="1" t="n">
        <v>0</v>
      </c>
      <c r="H587" s="1" t="n">
        <v>0</v>
      </c>
      <c r="I587" s="1"/>
      <c r="J587" s="1"/>
      <c r="K587" s="1"/>
      <c r="L587" s="1" t="n">
        <v>0</v>
      </c>
      <c r="M587" s="1"/>
      <c r="N587" s="1"/>
      <c r="O587" s="1"/>
      <c r="P587" s="1"/>
      <c r="Q587" s="1"/>
      <c r="R587" s="1"/>
      <c r="S587" s="1"/>
      <c r="T587" s="1"/>
      <c r="U587" s="1"/>
      <c r="V587" s="1"/>
      <c r="W587" s="1"/>
      <c r="X587" s="14"/>
      <c r="Y587" s="1" t="s">
        <v>650</v>
      </c>
      <c r="Z587" s="1"/>
      <c r="AA587" s="1" t="s">
        <v>123</v>
      </c>
      <c r="AB587" s="1"/>
    </row>
    <row r="588" customFormat="false" ht="15" hidden="true" customHeight="false" outlineLevel="0" collapsed="false">
      <c r="A588" s="0" t="n">
        <f aca="false">IF(AND(B588=B587,C588=C587,D588=D587,AA588=AA587), A587,A587+1)</f>
        <v>251</v>
      </c>
      <c r="B588" s="61" t="n">
        <v>42998</v>
      </c>
      <c r="C588" s="1" t="s">
        <v>69</v>
      </c>
      <c r="D588" s="1"/>
      <c r="E588" s="1"/>
      <c r="F588" s="1" t="s">
        <v>248</v>
      </c>
      <c r="G588" s="1"/>
      <c r="H588" s="1"/>
      <c r="I588" s="1"/>
      <c r="J588" s="1"/>
      <c r="K588" s="1" t="n">
        <v>1</v>
      </c>
      <c r="L588" s="1"/>
      <c r="M588" s="1"/>
      <c r="N588" s="1"/>
      <c r="O588" s="1"/>
      <c r="P588" s="1"/>
      <c r="Q588" s="1"/>
      <c r="R588" s="1"/>
      <c r="S588" s="1"/>
      <c r="T588" s="1"/>
      <c r="U588" s="1"/>
      <c r="V588" s="1"/>
      <c r="W588" s="1"/>
      <c r="X588" s="14"/>
      <c r="Y588" s="1" t="s">
        <v>650</v>
      </c>
      <c r="Z588" s="1"/>
      <c r="AA588" s="1" t="s">
        <v>123</v>
      </c>
      <c r="AB588" s="1"/>
    </row>
    <row r="589" customFormat="false" ht="15" hidden="true" customHeight="false" outlineLevel="0" collapsed="false">
      <c r="A589" s="0" t="n">
        <f aca="false">IF(AND(B589=B588,C589=C588,D589=D588,AA589=AA588), A588,A588+1)</f>
        <v>251</v>
      </c>
      <c r="B589" s="61" t="n">
        <v>42998</v>
      </c>
      <c r="C589" s="1" t="s">
        <v>69</v>
      </c>
      <c r="D589" s="1"/>
      <c r="E589" s="1"/>
      <c r="F589" s="1" t="s">
        <v>410</v>
      </c>
      <c r="G589" s="1"/>
      <c r="H589" s="1"/>
      <c r="I589" s="1"/>
      <c r="J589" s="1"/>
      <c r="K589" s="1"/>
      <c r="L589" s="1"/>
      <c r="M589" s="1"/>
      <c r="N589" s="1"/>
      <c r="O589" s="1"/>
      <c r="P589" s="1"/>
      <c r="Q589" s="1"/>
      <c r="R589" s="1"/>
      <c r="S589" s="1"/>
      <c r="T589" s="1"/>
      <c r="U589" s="1" t="n">
        <v>1</v>
      </c>
      <c r="V589" s="1"/>
      <c r="W589" s="1"/>
      <c r="X589" s="14"/>
      <c r="Y589" s="1" t="s">
        <v>650</v>
      </c>
      <c r="Z589" s="1"/>
      <c r="AA589" s="1" t="s">
        <v>123</v>
      </c>
      <c r="AB589" s="1"/>
    </row>
    <row r="590" customFormat="false" ht="15" hidden="true" customHeight="false" outlineLevel="0" collapsed="false">
      <c r="A590" s="0" t="n">
        <f aca="false">IF(AND(B590=B589,C590=C589,D590=D589,AA590=AA589), A589,A589+1)</f>
        <v>252</v>
      </c>
      <c r="B590" s="61" t="n">
        <v>42999</v>
      </c>
      <c r="C590" s="1" t="s">
        <v>50</v>
      </c>
      <c r="D590" s="1"/>
      <c r="E590" s="1"/>
      <c r="F590" s="1" t="s">
        <v>98</v>
      </c>
      <c r="G590" s="1" t="n">
        <v>14</v>
      </c>
      <c r="H590" s="1" t="n">
        <v>14</v>
      </c>
      <c r="I590" s="1"/>
      <c r="J590" s="1"/>
      <c r="K590" s="1"/>
      <c r="L590" s="1" t="n">
        <v>54</v>
      </c>
      <c r="M590" s="1"/>
      <c r="N590" s="1"/>
      <c r="O590" s="1"/>
      <c r="P590" s="1"/>
      <c r="Q590" s="1"/>
      <c r="R590" s="1"/>
      <c r="S590" s="1"/>
      <c r="T590" s="1"/>
      <c r="U590" s="1"/>
      <c r="V590" s="1"/>
      <c r="W590" s="1"/>
      <c r="X590" s="14"/>
      <c r="Y590" s="1" t="s">
        <v>651</v>
      </c>
      <c r="Z590" s="1"/>
      <c r="AA590" s="1" t="s">
        <v>123</v>
      </c>
      <c r="AB590" s="1"/>
    </row>
    <row r="591" customFormat="false" ht="15" hidden="true" customHeight="false" outlineLevel="0" collapsed="false">
      <c r="A591" s="0" t="n">
        <f aca="false">IF(AND(B591=B590,C591=C590,D591=D590,AA591=AA590), A590,A590+1)</f>
        <v>252</v>
      </c>
      <c r="B591" s="61" t="n">
        <v>42999</v>
      </c>
      <c r="C591" s="1" t="s">
        <v>50</v>
      </c>
      <c r="D591" s="1"/>
      <c r="E591" s="1"/>
      <c r="F591" s="1" t="s">
        <v>88</v>
      </c>
      <c r="G591" s="1" t="n">
        <v>1</v>
      </c>
      <c r="H591" s="1" t="n">
        <v>1</v>
      </c>
      <c r="I591" s="1"/>
      <c r="J591" s="1"/>
      <c r="K591" s="1"/>
      <c r="L591" s="1" t="n">
        <v>3</v>
      </c>
      <c r="M591" s="1"/>
      <c r="N591" s="1"/>
      <c r="O591" s="1"/>
      <c r="P591" s="1"/>
      <c r="Q591" s="1"/>
      <c r="R591" s="1"/>
      <c r="S591" s="1"/>
      <c r="T591" s="1"/>
      <c r="U591" s="1"/>
      <c r="V591" s="1"/>
      <c r="W591" s="1"/>
      <c r="X591" s="14"/>
      <c r="Y591" s="1" t="s">
        <v>651</v>
      </c>
      <c r="Z591" s="1"/>
      <c r="AA591" s="1" t="s">
        <v>123</v>
      </c>
      <c r="AB591" s="1"/>
    </row>
    <row r="592" customFormat="false" ht="15" hidden="true" customHeight="false" outlineLevel="0" collapsed="false">
      <c r="A592" s="0" t="n">
        <f aca="false">IF(AND(B592=B591,C592=C591,D592=D591,AA592=AA591), A591,A591+1)</f>
        <v>252</v>
      </c>
      <c r="B592" s="61" t="n">
        <v>42999</v>
      </c>
      <c r="C592" s="1" t="s">
        <v>50</v>
      </c>
      <c r="D592" s="1"/>
      <c r="E592" s="1"/>
      <c r="F592" s="1" t="s">
        <v>95</v>
      </c>
      <c r="G592" s="1" t="n">
        <v>0</v>
      </c>
      <c r="H592" s="1" t="n">
        <v>0</v>
      </c>
      <c r="I592" s="1"/>
      <c r="J592" s="1"/>
      <c r="K592" s="1"/>
      <c r="L592" s="1" t="n">
        <v>0</v>
      </c>
      <c r="M592" s="1"/>
      <c r="N592" s="1"/>
      <c r="O592" s="1"/>
      <c r="P592" s="1"/>
      <c r="Q592" s="1"/>
      <c r="R592" s="1"/>
      <c r="S592" s="1"/>
      <c r="T592" s="1"/>
      <c r="U592" s="1"/>
      <c r="V592" s="1"/>
      <c r="W592" s="1"/>
      <c r="X592" s="14"/>
      <c r="Y592" s="1" t="s">
        <v>651</v>
      </c>
      <c r="Z592" s="1"/>
      <c r="AA592" s="1" t="s">
        <v>123</v>
      </c>
      <c r="AB592" s="1"/>
    </row>
    <row r="593" customFormat="false" ht="15" hidden="true" customHeight="false" outlineLevel="0" collapsed="false">
      <c r="A593" s="0" t="n">
        <f aca="false">IF(AND(B593=B592,C593=C592,D593=D592,AA593=AA592), A592,A592+1)</f>
        <v>252</v>
      </c>
      <c r="B593" s="61" t="n">
        <v>42999</v>
      </c>
      <c r="C593" s="1" t="s">
        <v>50</v>
      </c>
      <c r="D593" s="1"/>
      <c r="E593" s="1"/>
      <c r="F593" s="1" t="s">
        <v>97</v>
      </c>
      <c r="G593" s="1" t="n">
        <v>11</v>
      </c>
      <c r="H593" s="1" t="n">
        <v>11</v>
      </c>
      <c r="I593" s="1"/>
      <c r="J593" s="1"/>
      <c r="K593" s="1"/>
      <c r="L593" s="1" t="n">
        <v>68</v>
      </c>
      <c r="M593" s="1"/>
      <c r="N593" s="1"/>
      <c r="O593" s="1"/>
      <c r="P593" s="1"/>
      <c r="Q593" s="1"/>
      <c r="R593" s="1"/>
      <c r="S593" s="1"/>
      <c r="T593" s="1"/>
      <c r="U593" s="1"/>
      <c r="V593" s="1"/>
      <c r="W593" s="1"/>
      <c r="X593" s="14"/>
      <c r="Y593" s="1" t="s">
        <v>651</v>
      </c>
      <c r="Z593" s="1"/>
      <c r="AA593" s="1" t="s">
        <v>123</v>
      </c>
      <c r="AB593" s="1"/>
    </row>
    <row r="594" customFormat="false" ht="15" hidden="true" customHeight="false" outlineLevel="0" collapsed="false">
      <c r="A594" s="0" t="n">
        <f aca="false">IF(AND(B594=B593,C594=C593,D594=D593,AA594=AA593), A593,A593+1)</f>
        <v>252</v>
      </c>
      <c r="B594" s="61" t="n">
        <v>42999</v>
      </c>
      <c r="C594" s="1" t="s">
        <v>50</v>
      </c>
      <c r="D594" s="1"/>
      <c r="E594" s="1"/>
      <c r="F594" s="1" t="s">
        <v>99</v>
      </c>
      <c r="G594" s="1" t="n">
        <v>5</v>
      </c>
      <c r="H594" s="1" t="n">
        <v>5</v>
      </c>
      <c r="I594" s="1"/>
      <c r="J594" s="1"/>
      <c r="K594" s="1"/>
      <c r="L594" s="1" t="n">
        <v>18</v>
      </c>
      <c r="M594" s="1"/>
      <c r="N594" s="1"/>
      <c r="O594" s="1"/>
      <c r="P594" s="1"/>
      <c r="Q594" s="1"/>
      <c r="R594" s="1"/>
      <c r="S594" s="1"/>
      <c r="T594" s="1"/>
      <c r="U594" s="1"/>
      <c r="V594" s="1"/>
      <c r="W594" s="1"/>
      <c r="X594" s="14"/>
      <c r="Y594" s="1" t="s">
        <v>651</v>
      </c>
      <c r="Z594" s="1"/>
      <c r="AA594" s="1" t="s">
        <v>123</v>
      </c>
      <c r="AB594" s="1"/>
    </row>
    <row r="595" customFormat="false" ht="15" hidden="true" customHeight="false" outlineLevel="0" collapsed="false">
      <c r="A595" s="0" t="n">
        <f aca="false">IF(AND(B595=B594,C595=C594,D595=D594,AA595=AA594), A594,A594+1)</f>
        <v>252</v>
      </c>
      <c r="B595" s="61" t="n">
        <v>42999</v>
      </c>
      <c r="C595" s="1" t="s">
        <v>50</v>
      </c>
      <c r="D595" s="1"/>
      <c r="E595" s="1"/>
      <c r="F595" s="1" t="s">
        <v>109</v>
      </c>
      <c r="G595" s="1" t="n">
        <v>1</v>
      </c>
      <c r="H595" s="1" t="n">
        <v>1</v>
      </c>
      <c r="I595" s="1"/>
      <c r="J595" s="1"/>
      <c r="K595" s="1"/>
      <c r="L595" s="1" t="n">
        <v>4</v>
      </c>
      <c r="M595" s="1"/>
      <c r="N595" s="1"/>
      <c r="O595" s="1"/>
      <c r="P595" s="1"/>
      <c r="Q595" s="1"/>
      <c r="R595" s="1"/>
      <c r="S595" s="1"/>
      <c r="T595" s="1"/>
      <c r="U595" s="1"/>
      <c r="V595" s="1"/>
      <c r="W595" s="1"/>
      <c r="X595" s="14"/>
      <c r="Y595" s="1" t="s">
        <v>651</v>
      </c>
      <c r="Z595" s="1"/>
      <c r="AA595" s="1" t="s">
        <v>123</v>
      </c>
      <c r="AB595" s="1"/>
    </row>
    <row r="596" customFormat="false" ht="15" hidden="true" customHeight="false" outlineLevel="0" collapsed="false">
      <c r="A596" s="0" t="n">
        <f aca="false">IF(AND(B596=B595,C596=C595,D596=D595,AA596=AA595), A595,A595+1)</f>
        <v>252</v>
      </c>
      <c r="B596" s="61" t="n">
        <v>42999</v>
      </c>
      <c r="C596" s="1" t="s">
        <v>50</v>
      </c>
      <c r="D596" s="1"/>
      <c r="E596" s="1"/>
      <c r="F596" s="1" t="s">
        <v>248</v>
      </c>
      <c r="G596" s="1"/>
      <c r="H596" s="1"/>
      <c r="I596" s="1"/>
      <c r="J596" s="1"/>
      <c r="K596" s="1" t="n">
        <v>1</v>
      </c>
      <c r="L596" s="1"/>
      <c r="M596" s="1"/>
      <c r="N596" s="1"/>
      <c r="O596" s="1"/>
      <c r="P596" s="1"/>
      <c r="Q596" s="1"/>
      <c r="R596" s="1"/>
      <c r="S596" s="1"/>
      <c r="T596" s="1"/>
      <c r="U596" s="1"/>
      <c r="V596" s="1"/>
      <c r="W596" s="1"/>
      <c r="X596" s="14"/>
      <c r="Y596" s="1" t="s">
        <v>651</v>
      </c>
      <c r="Z596" s="1"/>
      <c r="AA596" s="1" t="s">
        <v>123</v>
      </c>
      <c r="AB596" s="1"/>
    </row>
    <row r="597" customFormat="false" ht="15" hidden="true" customHeight="false" outlineLevel="0" collapsed="false">
      <c r="A597" s="0" t="n">
        <f aca="false">IF(AND(B597=B596,C597=C596,D597=D596,AA597=AA596), A596,A596+1)</f>
        <v>252</v>
      </c>
      <c r="B597" s="61" t="n">
        <v>42999</v>
      </c>
      <c r="C597" s="1" t="s">
        <v>50</v>
      </c>
      <c r="D597" s="1"/>
      <c r="E597" s="1"/>
      <c r="F597" s="1" t="s">
        <v>410</v>
      </c>
      <c r="G597" s="1"/>
      <c r="H597" s="1"/>
      <c r="I597" s="1"/>
      <c r="J597" s="1"/>
      <c r="K597" s="1"/>
      <c r="L597" s="1"/>
      <c r="M597" s="1"/>
      <c r="N597" s="1"/>
      <c r="O597" s="1"/>
      <c r="P597" s="1"/>
      <c r="Q597" s="1"/>
      <c r="R597" s="1"/>
      <c r="S597" s="1"/>
      <c r="T597" s="1"/>
      <c r="U597" s="1" t="n">
        <v>1</v>
      </c>
      <c r="V597" s="1"/>
      <c r="W597" s="1"/>
      <c r="X597" s="14"/>
      <c r="Y597" s="1" t="s">
        <v>651</v>
      </c>
      <c r="Z597" s="1"/>
      <c r="AA597" s="1" t="s">
        <v>123</v>
      </c>
      <c r="AB597" s="1"/>
    </row>
    <row r="598" customFormat="false" ht="15" hidden="true" customHeight="false" outlineLevel="0" collapsed="false">
      <c r="A598" s="0" t="n">
        <f aca="false">IF(AND(B598=B597,C598=C597,D598=D597,AA598=AA597), A597,A597+1)</f>
        <v>253</v>
      </c>
      <c r="B598" s="61" t="n">
        <v>43000</v>
      </c>
      <c r="C598" s="1" t="s">
        <v>48</v>
      </c>
      <c r="D598" s="1" t="s">
        <v>53</v>
      </c>
      <c r="E598" s="1"/>
      <c r="F598" s="1" t="s">
        <v>87</v>
      </c>
      <c r="G598" s="1" t="n">
        <v>14</v>
      </c>
      <c r="H598" s="1" t="n">
        <v>2</v>
      </c>
      <c r="I598" s="1" t="n">
        <v>12</v>
      </c>
      <c r="J598" s="1"/>
      <c r="K598" s="1"/>
      <c r="L598" s="1" t="n">
        <v>44</v>
      </c>
      <c r="M598" s="1"/>
      <c r="N598" s="1"/>
      <c r="O598" s="1"/>
      <c r="P598" s="1"/>
      <c r="Q598" s="1"/>
      <c r="R598" s="1"/>
      <c r="S598" s="1"/>
      <c r="T598" s="1"/>
      <c r="U598" s="1"/>
      <c r="V598" s="1"/>
      <c r="W598" s="1"/>
      <c r="X598" s="14" t="n">
        <v>541711.3</v>
      </c>
      <c r="Y598" s="1" t="s">
        <v>652</v>
      </c>
      <c r="Z598" s="1"/>
      <c r="AA598" s="1" t="s">
        <v>123</v>
      </c>
      <c r="AB598" s="1"/>
    </row>
    <row r="599" customFormat="false" ht="15" hidden="true" customHeight="false" outlineLevel="0" collapsed="false">
      <c r="A599" s="0" t="n">
        <f aca="false">IF(AND(B599=B598,C599=C598,D599=D598,AA599=AA598), A598,A598+1)</f>
        <v>253</v>
      </c>
      <c r="B599" s="61" t="n">
        <v>43000</v>
      </c>
      <c r="C599" s="1" t="s">
        <v>48</v>
      </c>
      <c r="D599" s="1" t="s">
        <v>53</v>
      </c>
      <c r="E599" s="1"/>
      <c r="F599" s="1" t="s">
        <v>95</v>
      </c>
      <c r="G599" s="1" t="n">
        <v>15</v>
      </c>
      <c r="H599" s="1" t="n">
        <v>1</v>
      </c>
      <c r="I599" s="1" t="n">
        <v>14</v>
      </c>
      <c r="J599" s="1"/>
      <c r="K599" s="1"/>
      <c r="L599" s="1" t="n">
        <v>34</v>
      </c>
      <c r="M599" s="1"/>
      <c r="N599" s="1"/>
      <c r="O599" s="1"/>
      <c r="P599" s="1" t="n">
        <v>2</v>
      </c>
      <c r="Q599" s="1" t="n">
        <v>32</v>
      </c>
      <c r="R599" s="1"/>
      <c r="S599" s="1"/>
      <c r="T599" s="1"/>
      <c r="U599" s="1"/>
      <c r="V599" s="1"/>
      <c r="W599" s="1"/>
      <c r="X599" s="14"/>
      <c r="Y599" s="1" t="s">
        <v>652</v>
      </c>
      <c r="Z599" s="1"/>
      <c r="AA599" s="1" t="s">
        <v>123</v>
      </c>
      <c r="AB599" s="1"/>
    </row>
    <row r="600" customFormat="false" ht="15" hidden="true" customHeight="false" outlineLevel="0" collapsed="false">
      <c r="A600" s="0" t="n">
        <f aca="false">IF(AND(B600=B599,C600=C599,D600=D599,AA600=AA599), A599,A599+1)</f>
        <v>253</v>
      </c>
      <c r="B600" s="61" t="n">
        <v>43000</v>
      </c>
      <c r="C600" s="1" t="s">
        <v>48</v>
      </c>
      <c r="D600" s="1" t="s">
        <v>53</v>
      </c>
      <c r="E600" s="1"/>
      <c r="F600" s="1" t="s">
        <v>97</v>
      </c>
      <c r="G600" s="1" t="n">
        <v>4</v>
      </c>
      <c r="H600" s="1" t="n">
        <v>1</v>
      </c>
      <c r="I600" s="1" t="n">
        <v>3</v>
      </c>
      <c r="J600" s="1"/>
      <c r="K600" s="1"/>
      <c r="L600" s="1" t="n">
        <v>14</v>
      </c>
      <c r="M600" s="1"/>
      <c r="N600" s="1"/>
      <c r="O600" s="1"/>
      <c r="P600" s="1" t="n">
        <v>3</v>
      </c>
      <c r="Q600" s="1" t="n">
        <v>11</v>
      </c>
      <c r="R600" s="1"/>
      <c r="S600" s="1"/>
      <c r="T600" s="1"/>
      <c r="U600" s="1"/>
      <c r="V600" s="1"/>
      <c r="W600" s="1"/>
      <c r="X600" s="14"/>
      <c r="Y600" s="1" t="s">
        <v>652</v>
      </c>
      <c r="Z600" s="1"/>
      <c r="AA600" s="1" t="s">
        <v>123</v>
      </c>
      <c r="AB600" s="1"/>
    </row>
    <row r="601" customFormat="false" ht="15" hidden="true" customHeight="false" outlineLevel="0" collapsed="false">
      <c r="A601" s="0" t="n">
        <f aca="false">IF(AND(B601=B600,C601=C600,D601=D600,AA601=AA600), A600,A600+1)</f>
        <v>253</v>
      </c>
      <c r="B601" s="61" t="n">
        <v>43000</v>
      </c>
      <c r="C601" s="1" t="s">
        <v>48</v>
      </c>
      <c r="D601" s="1" t="s">
        <v>53</v>
      </c>
      <c r="E601" s="1"/>
      <c r="F601" s="1" t="s">
        <v>99</v>
      </c>
      <c r="G601" s="1" t="n">
        <v>1</v>
      </c>
      <c r="H601" s="1"/>
      <c r="I601" s="1" t="n">
        <v>1</v>
      </c>
      <c r="J601" s="1"/>
      <c r="K601" s="1"/>
      <c r="L601" s="1" t="n">
        <v>3</v>
      </c>
      <c r="M601" s="1"/>
      <c r="N601" s="1"/>
      <c r="O601" s="1"/>
      <c r="P601" s="1"/>
      <c r="Q601" s="1" t="n">
        <v>3</v>
      </c>
      <c r="R601" s="1"/>
      <c r="S601" s="1"/>
      <c r="T601" s="1"/>
      <c r="U601" s="1"/>
      <c r="V601" s="1"/>
      <c r="W601" s="1"/>
      <c r="X601" s="14"/>
      <c r="Y601" s="1" t="s">
        <v>652</v>
      </c>
      <c r="Z601" s="1"/>
      <c r="AA601" s="1" t="s">
        <v>123</v>
      </c>
      <c r="AB601" s="1"/>
    </row>
    <row r="602" customFormat="false" ht="15" hidden="true" customHeight="false" outlineLevel="0" collapsed="false">
      <c r="A602" s="0" t="n">
        <f aca="false">IF(AND(B602=B601,C602=C601,D602=D601,AA602=AA601), A601,A601+1)</f>
        <v>253</v>
      </c>
      <c r="B602" s="61" t="n">
        <v>43000</v>
      </c>
      <c r="C602" s="1" t="s">
        <v>48</v>
      </c>
      <c r="D602" s="1" t="s">
        <v>53</v>
      </c>
      <c r="E602" s="1"/>
      <c r="F602" s="1" t="s">
        <v>100</v>
      </c>
      <c r="G602" s="1" t="n">
        <v>0</v>
      </c>
      <c r="H602" s="1"/>
      <c r="I602" s="1" t="n">
        <v>0</v>
      </c>
      <c r="J602" s="1"/>
      <c r="K602" s="1"/>
      <c r="L602" s="1" t="n">
        <v>0</v>
      </c>
      <c r="M602" s="1"/>
      <c r="N602" s="1"/>
      <c r="O602" s="1"/>
      <c r="P602" s="1"/>
      <c r="Q602" s="1" t="n">
        <v>0</v>
      </c>
      <c r="R602" s="1"/>
      <c r="S602" s="1"/>
      <c r="T602" s="1"/>
      <c r="U602" s="1"/>
      <c r="V602" s="1"/>
      <c r="W602" s="1"/>
      <c r="X602" s="14"/>
      <c r="Y602" s="1" t="s">
        <v>652</v>
      </c>
      <c r="Z602" s="1"/>
      <c r="AA602" s="1" t="s">
        <v>123</v>
      </c>
      <c r="AB602" s="1"/>
    </row>
    <row r="603" customFormat="false" ht="15" hidden="true" customHeight="false" outlineLevel="0" collapsed="false">
      <c r="A603" s="0" t="n">
        <f aca="false">IF(AND(B603=B602,C603=C602,D603=D602,AA603=AA602), A602,A602+1)</f>
        <v>253</v>
      </c>
      <c r="B603" s="61" t="n">
        <v>43000</v>
      </c>
      <c r="C603" s="1" t="s">
        <v>48</v>
      </c>
      <c r="D603" s="1" t="s">
        <v>53</v>
      </c>
      <c r="E603" s="1"/>
      <c r="F603" s="1" t="s">
        <v>108</v>
      </c>
      <c r="G603" s="1" t="n">
        <v>1</v>
      </c>
      <c r="H603" s="1"/>
      <c r="I603" s="1" t="n">
        <v>1</v>
      </c>
      <c r="J603" s="1"/>
      <c r="K603" s="1"/>
      <c r="L603" s="1" t="n">
        <v>6</v>
      </c>
      <c r="M603" s="1"/>
      <c r="N603" s="1"/>
      <c r="O603" s="1"/>
      <c r="P603" s="1"/>
      <c r="Q603" s="1" t="n">
        <v>6</v>
      </c>
      <c r="R603" s="1"/>
      <c r="S603" s="1"/>
      <c r="T603" s="1"/>
      <c r="U603" s="1"/>
      <c r="V603" s="1"/>
      <c r="W603" s="1"/>
      <c r="X603" s="14"/>
      <c r="Y603" s="1" t="s">
        <v>652</v>
      </c>
      <c r="Z603" s="1"/>
      <c r="AA603" s="1" t="s">
        <v>123</v>
      </c>
      <c r="AB603" s="1"/>
    </row>
    <row r="604" customFormat="false" ht="15" hidden="true" customHeight="false" outlineLevel="0" collapsed="false">
      <c r="A604" s="0" t="n">
        <f aca="false">IF(AND(B604=B603,C604=C603,D604=D603,AA604=AA603), A603,A603+1)</f>
        <v>253</v>
      </c>
      <c r="B604" s="61" t="n">
        <v>43000</v>
      </c>
      <c r="C604" s="1" t="s">
        <v>48</v>
      </c>
      <c r="D604" s="1" t="s">
        <v>53</v>
      </c>
      <c r="E604" s="1"/>
      <c r="F604" s="1" t="s">
        <v>115</v>
      </c>
      <c r="G604" s="1" t="n">
        <v>4</v>
      </c>
      <c r="H604" s="1" t="n">
        <v>2</v>
      </c>
      <c r="I604" s="1" t="n">
        <v>2</v>
      </c>
      <c r="J604" s="1"/>
      <c r="K604" s="1"/>
      <c r="L604" s="1" t="n">
        <v>32</v>
      </c>
      <c r="M604" s="1"/>
      <c r="N604" s="1"/>
      <c r="O604" s="1"/>
      <c r="P604" s="1" t="n">
        <v>5</v>
      </c>
      <c r="Q604" s="1" t="n">
        <v>27</v>
      </c>
      <c r="R604" s="1"/>
      <c r="S604" s="1"/>
      <c r="T604" s="1"/>
      <c r="U604" s="1"/>
      <c r="V604" s="1"/>
      <c r="W604" s="1"/>
      <c r="X604" s="14"/>
      <c r="Y604" s="1" t="s">
        <v>652</v>
      </c>
      <c r="Z604" s="1"/>
      <c r="AA604" s="1" t="s">
        <v>123</v>
      </c>
      <c r="AB604" s="1"/>
    </row>
    <row r="605" customFormat="false" ht="15" hidden="true" customHeight="false" outlineLevel="0" collapsed="false">
      <c r="A605" s="0" t="n">
        <f aca="false">IF(AND(B605=B604,C605=C604,D605=D604,AA605=AA604), A604,A604+1)</f>
        <v>253</v>
      </c>
      <c r="B605" s="61" t="n">
        <v>43000</v>
      </c>
      <c r="C605" s="1" t="s">
        <v>48</v>
      </c>
      <c r="D605" s="1" t="s">
        <v>53</v>
      </c>
      <c r="E605" s="1"/>
      <c r="F605" s="1" t="s">
        <v>116</v>
      </c>
      <c r="G605" s="1" t="n">
        <v>4</v>
      </c>
      <c r="H605" s="1"/>
      <c r="I605" s="1" t="n">
        <v>4</v>
      </c>
      <c r="J605" s="1"/>
      <c r="K605" s="1"/>
      <c r="L605" s="1" t="n">
        <v>13</v>
      </c>
      <c r="M605" s="1"/>
      <c r="N605" s="1"/>
      <c r="O605" s="1"/>
      <c r="P605" s="1"/>
      <c r="Q605" s="1" t="n">
        <v>13</v>
      </c>
      <c r="R605" s="1"/>
      <c r="S605" s="1"/>
      <c r="T605" s="1"/>
      <c r="U605" s="1"/>
      <c r="V605" s="1"/>
      <c r="W605" s="1"/>
      <c r="X605" s="14"/>
      <c r="Y605" s="1" t="s">
        <v>652</v>
      </c>
      <c r="Z605" s="1"/>
      <c r="AA605" s="1" t="s">
        <v>123</v>
      </c>
      <c r="AB605" s="1"/>
    </row>
    <row r="606" customFormat="false" ht="15" hidden="true" customHeight="false" outlineLevel="0" collapsed="false">
      <c r="A606" s="0" t="n">
        <f aca="false">IF(AND(B606=B605,C606=C605,D606=D605,AA606=AA605), A605,A605+1)</f>
        <v>253</v>
      </c>
      <c r="B606" s="61" t="n">
        <v>43000</v>
      </c>
      <c r="C606" s="1" t="s">
        <v>48</v>
      </c>
      <c r="D606" s="1" t="s">
        <v>53</v>
      </c>
      <c r="E606" s="1"/>
      <c r="F606" s="1" t="s">
        <v>248</v>
      </c>
      <c r="G606" s="1"/>
      <c r="H606" s="1"/>
      <c r="I606" s="1"/>
      <c r="J606" s="1"/>
      <c r="K606" s="1" t="n">
        <v>1</v>
      </c>
      <c r="L606" s="1"/>
      <c r="M606" s="1"/>
      <c r="N606" s="1"/>
      <c r="O606" s="1"/>
      <c r="P606" s="1"/>
      <c r="Q606" s="1"/>
      <c r="R606" s="1"/>
      <c r="S606" s="1"/>
      <c r="T606" s="1"/>
      <c r="U606" s="1"/>
      <c r="V606" s="1"/>
      <c r="W606" s="1"/>
      <c r="X606" s="14"/>
      <c r="Y606" s="1" t="s">
        <v>652</v>
      </c>
      <c r="Z606" s="1"/>
      <c r="AA606" s="1" t="s">
        <v>123</v>
      </c>
      <c r="AB606" s="1"/>
    </row>
    <row r="607" customFormat="false" ht="15" hidden="true" customHeight="false" outlineLevel="0" collapsed="false">
      <c r="A607" s="0" t="n">
        <f aca="false">IF(AND(B607=B606,C607=C606,D607=D606,AA607=AA606), A606,A606+1)</f>
        <v>253</v>
      </c>
      <c r="B607" s="61" t="n">
        <v>43000</v>
      </c>
      <c r="C607" s="1" t="s">
        <v>48</v>
      </c>
      <c r="D607" s="1" t="s">
        <v>53</v>
      </c>
      <c r="E607" s="1"/>
      <c r="F607" s="1" t="s">
        <v>410</v>
      </c>
      <c r="G607" s="1"/>
      <c r="H607" s="1"/>
      <c r="I607" s="1"/>
      <c r="J607" s="1"/>
      <c r="K607" s="1"/>
      <c r="L607" s="1"/>
      <c r="M607" s="1"/>
      <c r="N607" s="1"/>
      <c r="O607" s="1"/>
      <c r="P607" s="1"/>
      <c r="Q607" s="1"/>
      <c r="R607" s="1"/>
      <c r="S607" s="1"/>
      <c r="T607" s="1"/>
      <c r="U607" s="1" t="n">
        <v>2</v>
      </c>
      <c r="V607" s="1"/>
      <c r="W607" s="1"/>
      <c r="X607" s="14"/>
      <c r="Y607" s="1" t="s">
        <v>652</v>
      </c>
      <c r="Z607" s="1"/>
      <c r="AA607" s="1" t="s">
        <v>123</v>
      </c>
      <c r="AB607" s="1"/>
    </row>
    <row r="608" customFormat="false" ht="15" hidden="false" customHeight="false" outlineLevel="0" collapsed="false">
      <c r="A608" s="0" t="n">
        <f aca="false">IF(AND(B608=B607,C608=C607,D608=D607,AA608=AA607), A607,A607+1)</f>
        <v>254</v>
      </c>
      <c r="B608" s="68" t="n">
        <v>43003</v>
      </c>
      <c r="C608" s="0" t="s">
        <v>66</v>
      </c>
      <c r="F608" s="0" t="s">
        <v>102</v>
      </c>
      <c r="G608" s="0" t="n">
        <v>30</v>
      </c>
      <c r="H608" s="0" t="n">
        <v>30</v>
      </c>
      <c r="X608" s="4" t="n">
        <v>39996</v>
      </c>
      <c r="Y608" s="1" t="s">
        <v>653</v>
      </c>
      <c r="AA608" s="0" t="s">
        <v>124</v>
      </c>
    </row>
    <row r="609" customFormat="false" ht="15" hidden="true" customHeight="false" outlineLevel="0" collapsed="false">
      <c r="A609" s="0" t="n">
        <f aca="false">IF(AND(B609=B608,C609=C608,D609=D608,AA609=AA608), A608,A608+1)</f>
        <v>255</v>
      </c>
      <c r="B609" s="61" t="n">
        <v>43004</v>
      </c>
      <c r="C609" s="1" t="s">
        <v>55</v>
      </c>
      <c r="D609" s="1" t="s">
        <v>56</v>
      </c>
      <c r="E609" s="1"/>
      <c r="F609" s="1" t="s">
        <v>88</v>
      </c>
      <c r="G609" s="1" t="n">
        <v>16</v>
      </c>
      <c r="H609" s="1" t="n">
        <v>14</v>
      </c>
      <c r="I609" s="1" t="n">
        <v>2</v>
      </c>
      <c r="J609" s="1"/>
      <c r="K609" s="1"/>
      <c r="L609" s="1" t="n">
        <v>52</v>
      </c>
      <c r="M609" s="1"/>
      <c r="N609" s="1"/>
      <c r="O609" s="1"/>
      <c r="P609" s="1"/>
      <c r="Q609" s="1"/>
      <c r="R609" s="1"/>
      <c r="S609" s="1"/>
      <c r="T609" s="1"/>
      <c r="U609" s="1"/>
      <c r="V609" s="1"/>
      <c r="W609" s="1"/>
      <c r="X609" s="14" t="n">
        <v>483485.38</v>
      </c>
      <c r="Y609" s="1" t="s">
        <v>654</v>
      </c>
      <c r="Z609" s="1"/>
      <c r="AA609" s="1" t="s">
        <v>123</v>
      </c>
      <c r="AB609" s="1"/>
    </row>
    <row r="610" customFormat="false" ht="15" hidden="true" customHeight="false" outlineLevel="0" collapsed="false">
      <c r="A610" s="0" t="n">
        <f aca="false">IF(AND(B610=B609,C610=C609,D610=D609,AA610=AA609), A609,A609+1)</f>
        <v>255</v>
      </c>
      <c r="B610" s="61" t="n">
        <v>43004</v>
      </c>
      <c r="C610" s="1" t="s">
        <v>55</v>
      </c>
      <c r="D610" s="1" t="s">
        <v>56</v>
      </c>
      <c r="E610" s="1"/>
      <c r="F610" s="1" t="s">
        <v>95</v>
      </c>
      <c r="G610" s="1" t="n">
        <v>5</v>
      </c>
      <c r="H610" s="1" t="n">
        <v>2</v>
      </c>
      <c r="I610" s="1" t="n">
        <v>3</v>
      </c>
      <c r="J610" s="1"/>
      <c r="K610" s="1"/>
      <c r="L610" s="1" t="n">
        <v>13</v>
      </c>
      <c r="M610" s="1"/>
      <c r="N610" s="1"/>
      <c r="O610" s="1"/>
      <c r="P610" s="1" t="n">
        <v>7</v>
      </c>
      <c r="Q610" s="1" t="n">
        <v>6</v>
      </c>
      <c r="R610" s="1"/>
      <c r="S610" s="1"/>
      <c r="T610" s="1"/>
      <c r="U610" s="1"/>
      <c r="V610" s="1"/>
      <c r="W610" s="1"/>
      <c r="X610" s="14"/>
      <c r="Y610" s="1" t="s">
        <v>654</v>
      </c>
      <c r="Z610" s="1"/>
      <c r="AA610" s="1" t="s">
        <v>123</v>
      </c>
      <c r="AB610" s="1"/>
    </row>
    <row r="611" customFormat="false" ht="15" hidden="true" customHeight="false" outlineLevel="0" collapsed="false">
      <c r="A611" s="0" t="n">
        <f aca="false">IF(AND(B611=B610,C611=C610,D611=D610,AA611=AA610), A610,A610+1)</f>
        <v>255</v>
      </c>
      <c r="B611" s="61" t="n">
        <v>43004</v>
      </c>
      <c r="C611" s="1" t="s">
        <v>55</v>
      </c>
      <c r="D611" s="1" t="s">
        <v>56</v>
      </c>
      <c r="E611" s="1"/>
      <c r="F611" s="1" t="s">
        <v>97</v>
      </c>
      <c r="G611" s="1" t="n">
        <v>0</v>
      </c>
      <c r="H611" s="1" t="n">
        <v>0</v>
      </c>
      <c r="I611" s="1" t="n">
        <v>0</v>
      </c>
      <c r="J611" s="1"/>
      <c r="K611" s="1"/>
      <c r="L611" s="1" t="n">
        <v>0</v>
      </c>
      <c r="M611" s="1"/>
      <c r="N611" s="1"/>
      <c r="O611" s="1"/>
      <c r="P611" s="1"/>
      <c r="Q611" s="1"/>
      <c r="R611" s="1"/>
      <c r="S611" s="1"/>
      <c r="T611" s="1"/>
      <c r="U611" s="1"/>
      <c r="V611" s="1"/>
      <c r="W611" s="1"/>
      <c r="X611" s="14"/>
      <c r="Y611" s="1" t="s">
        <v>654</v>
      </c>
      <c r="Z611" s="1"/>
      <c r="AA611" s="1" t="s">
        <v>123</v>
      </c>
      <c r="AB611" s="1"/>
    </row>
    <row r="612" customFormat="false" ht="15" hidden="true" customHeight="false" outlineLevel="0" collapsed="false">
      <c r="A612" s="0" t="n">
        <f aca="false">IF(AND(B612=B611,C612=C611,D612=D611,AA612=AA611), A611,A611+1)</f>
        <v>255</v>
      </c>
      <c r="B612" s="61" t="n">
        <v>43004</v>
      </c>
      <c r="C612" s="1" t="s">
        <v>55</v>
      </c>
      <c r="D612" s="1" t="s">
        <v>56</v>
      </c>
      <c r="E612" s="1"/>
      <c r="F612" s="1" t="s">
        <v>100</v>
      </c>
      <c r="G612" s="1" t="n">
        <v>0</v>
      </c>
      <c r="H612" s="1" t="n">
        <v>0</v>
      </c>
      <c r="I612" s="1" t="n">
        <v>0</v>
      </c>
      <c r="J612" s="1"/>
      <c r="K612" s="1"/>
      <c r="L612" s="1" t="n">
        <v>0</v>
      </c>
      <c r="M612" s="1"/>
      <c r="N612" s="1"/>
      <c r="O612" s="1"/>
      <c r="P612" s="1"/>
      <c r="Q612" s="1"/>
      <c r="R612" s="1"/>
      <c r="S612" s="1"/>
      <c r="T612" s="1"/>
      <c r="U612" s="1"/>
      <c r="V612" s="1"/>
      <c r="W612" s="1"/>
      <c r="X612" s="14"/>
      <c r="Y612" s="1" t="s">
        <v>654</v>
      </c>
      <c r="Z612" s="1"/>
      <c r="AA612" s="1" t="s">
        <v>123</v>
      </c>
      <c r="AB612" s="1"/>
    </row>
    <row r="613" customFormat="false" ht="15" hidden="true" customHeight="false" outlineLevel="0" collapsed="false">
      <c r="A613" s="0" t="n">
        <f aca="false">IF(AND(B613=B612,C613=C612,D613=D612,AA613=AA612), A612,A612+1)</f>
        <v>255</v>
      </c>
      <c r="B613" s="61" t="n">
        <v>43004</v>
      </c>
      <c r="C613" s="1" t="s">
        <v>55</v>
      </c>
      <c r="D613" s="1" t="s">
        <v>56</v>
      </c>
      <c r="E613" s="1"/>
      <c r="F613" s="1" t="s">
        <v>115</v>
      </c>
      <c r="G613" s="1" t="n">
        <v>4</v>
      </c>
      <c r="H613" s="1" t="n">
        <v>3</v>
      </c>
      <c r="I613" s="1" t="n">
        <v>1</v>
      </c>
      <c r="J613" s="1"/>
      <c r="K613" s="1"/>
      <c r="L613" s="1" t="n">
        <v>14</v>
      </c>
      <c r="M613" s="1"/>
      <c r="N613" s="1"/>
      <c r="O613" s="1"/>
      <c r="P613" s="1" t="n">
        <v>8</v>
      </c>
      <c r="Q613" s="1" t="n">
        <v>6</v>
      </c>
      <c r="R613" s="1"/>
      <c r="S613" s="1"/>
      <c r="T613" s="1"/>
      <c r="U613" s="1"/>
      <c r="V613" s="1"/>
      <c r="W613" s="1"/>
      <c r="X613" s="14"/>
      <c r="Y613" s="1" t="s">
        <v>654</v>
      </c>
      <c r="Z613" s="1"/>
      <c r="AA613" s="1" t="s">
        <v>123</v>
      </c>
      <c r="AB613" s="1"/>
    </row>
    <row r="614" customFormat="false" ht="15" hidden="true" customHeight="false" outlineLevel="0" collapsed="false">
      <c r="A614" s="0" t="n">
        <f aca="false">IF(AND(B614=B613,C614=C613,D614=D613,AA614=AA613), A613,A613+1)</f>
        <v>255</v>
      </c>
      <c r="B614" s="61" t="n">
        <v>43004</v>
      </c>
      <c r="C614" s="1" t="s">
        <v>55</v>
      </c>
      <c r="D614" s="1" t="s">
        <v>56</v>
      </c>
      <c r="E614" s="1"/>
      <c r="F614" s="1" t="s">
        <v>116</v>
      </c>
      <c r="G614" s="1" t="n">
        <v>4</v>
      </c>
      <c r="H614" s="1" t="n">
        <v>3</v>
      </c>
      <c r="I614" s="1" t="n">
        <v>1</v>
      </c>
      <c r="J614" s="1"/>
      <c r="K614" s="1"/>
      <c r="L614" s="1" t="n">
        <v>24</v>
      </c>
      <c r="M614" s="1"/>
      <c r="N614" s="1"/>
      <c r="O614" s="1"/>
      <c r="P614" s="1" t="n">
        <v>18</v>
      </c>
      <c r="Q614" s="1" t="n">
        <v>6</v>
      </c>
      <c r="R614" s="1"/>
      <c r="S614" s="1"/>
      <c r="T614" s="1"/>
      <c r="U614" s="1"/>
      <c r="V614" s="1"/>
      <c r="W614" s="1"/>
      <c r="X614" s="14"/>
      <c r="Y614" s="1" t="s">
        <v>654</v>
      </c>
      <c r="Z614" s="1"/>
      <c r="AA614" s="1" t="s">
        <v>123</v>
      </c>
      <c r="AB614" s="1"/>
    </row>
    <row r="615" customFormat="false" ht="15" hidden="true" customHeight="false" outlineLevel="0" collapsed="false">
      <c r="A615" s="0" t="n">
        <f aca="false">IF(AND(B615=B614,C615=C614,D615=D614,AA615=AA614), A614,A614+1)</f>
        <v>255</v>
      </c>
      <c r="B615" s="61" t="n">
        <v>43004</v>
      </c>
      <c r="C615" s="1" t="s">
        <v>55</v>
      </c>
      <c r="D615" s="1" t="s">
        <v>56</v>
      </c>
      <c r="E615" s="1"/>
      <c r="F615" s="1" t="s">
        <v>248</v>
      </c>
      <c r="G615" s="1"/>
      <c r="H615" s="1"/>
      <c r="I615" s="1"/>
      <c r="J615" s="1"/>
      <c r="K615" s="1" t="n">
        <v>1</v>
      </c>
      <c r="L615" s="1"/>
      <c r="M615" s="1"/>
      <c r="N615" s="1"/>
      <c r="O615" s="1"/>
      <c r="P615" s="1"/>
      <c r="Q615" s="1"/>
      <c r="R615" s="1"/>
      <c r="S615" s="1"/>
      <c r="T615" s="1"/>
      <c r="U615" s="1"/>
      <c r="V615" s="1"/>
      <c r="W615" s="1"/>
      <c r="X615" s="14"/>
      <c r="Y615" s="1" t="s">
        <v>654</v>
      </c>
      <c r="Z615" s="1"/>
      <c r="AA615" s="1" t="s">
        <v>123</v>
      </c>
      <c r="AB615" s="1"/>
    </row>
    <row r="616" customFormat="false" ht="15" hidden="true" customHeight="false" outlineLevel="0" collapsed="false">
      <c r="A616" s="0" t="n">
        <f aca="false">IF(AND(B616=B615,C616=C615,D616=D615,AA616=AA615), A615,A615+1)</f>
        <v>255</v>
      </c>
      <c r="B616" s="61" t="n">
        <v>43004</v>
      </c>
      <c r="C616" s="1" t="s">
        <v>55</v>
      </c>
      <c r="D616" s="1" t="s">
        <v>56</v>
      </c>
      <c r="E616" s="1"/>
      <c r="F616" s="1" t="s">
        <v>410</v>
      </c>
      <c r="G616" s="1"/>
      <c r="H616" s="1"/>
      <c r="I616" s="1"/>
      <c r="J616" s="1"/>
      <c r="K616" s="1"/>
      <c r="L616" s="1"/>
      <c r="M616" s="1"/>
      <c r="N616" s="1"/>
      <c r="O616" s="1"/>
      <c r="P616" s="1"/>
      <c r="Q616" s="1"/>
      <c r="R616" s="1"/>
      <c r="S616" s="1"/>
      <c r="T616" s="1"/>
      <c r="U616" s="1" t="n">
        <v>3</v>
      </c>
      <c r="V616" s="1"/>
      <c r="W616" s="1"/>
      <c r="X616" s="14"/>
      <c r="Y616" s="1" t="s">
        <v>654</v>
      </c>
      <c r="Z616" s="1"/>
      <c r="AA616" s="1" t="s">
        <v>123</v>
      </c>
      <c r="AB616" s="1"/>
    </row>
    <row r="617" customFormat="false" ht="15" hidden="true" customHeight="false" outlineLevel="0" collapsed="false">
      <c r="A617" s="0" t="n">
        <f aca="false">IF(AND(B617=B616,C617=C616,D617=D616,AA617=AA616), A616,A616+1)</f>
        <v>256</v>
      </c>
      <c r="B617" s="61" t="n">
        <v>43005</v>
      </c>
      <c r="C617" s="1" t="s">
        <v>76</v>
      </c>
      <c r="D617" s="1" t="s">
        <v>83</v>
      </c>
      <c r="E617" s="1"/>
      <c r="F617" s="1" t="s">
        <v>114</v>
      </c>
      <c r="G617" s="1" t="n">
        <v>50</v>
      </c>
      <c r="H617" s="1" t="n">
        <v>43</v>
      </c>
      <c r="I617" s="1" t="n">
        <v>7</v>
      </c>
      <c r="J617" s="1"/>
      <c r="K617" s="1"/>
      <c r="L617" s="1" t="n">
        <v>97</v>
      </c>
      <c r="M617" s="1"/>
      <c r="N617" s="1"/>
      <c r="O617" s="1"/>
      <c r="P617" s="1"/>
      <c r="Q617" s="1"/>
      <c r="R617" s="1"/>
      <c r="S617" s="1"/>
      <c r="T617" s="1"/>
      <c r="U617" s="1"/>
      <c r="V617" s="1"/>
      <c r="W617" s="1"/>
      <c r="X617" s="14" t="n">
        <v>454638.48</v>
      </c>
      <c r="Y617" s="1" t="s">
        <v>655</v>
      </c>
      <c r="Z617" s="1"/>
      <c r="AA617" s="1" t="s">
        <v>123</v>
      </c>
      <c r="AB617" s="1"/>
    </row>
    <row r="618" customFormat="false" ht="15" hidden="true" customHeight="false" outlineLevel="0" collapsed="false">
      <c r="A618" s="0" t="n">
        <f aca="false">IF(AND(B618=B617,C618=C617,D618=D617,AA618=AA617), A617,A617+1)</f>
        <v>256</v>
      </c>
      <c r="B618" s="61" t="n">
        <v>43005</v>
      </c>
      <c r="C618" s="1" t="s">
        <v>76</v>
      </c>
      <c r="D618" s="1" t="s">
        <v>83</v>
      </c>
      <c r="E618" s="1"/>
      <c r="F618" s="1" t="s">
        <v>248</v>
      </c>
      <c r="G618" s="1"/>
      <c r="H618" s="1"/>
      <c r="I618" s="1"/>
      <c r="J618" s="1"/>
      <c r="K618" s="1" t="n">
        <v>1</v>
      </c>
      <c r="L618" s="1"/>
      <c r="M618" s="1"/>
      <c r="N618" s="1"/>
      <c r="O618" s="1"/>
      <c r="P618" s="1"/>
      <c r="Q618" s="1"/>
      <c r="R618" s="1"/>
      <c r="S618" s="1"/>
      <c r="T618" s="1"/>
      <c r="U618" s="1"/>
      <c r="V618" s="1"/>
      <c r="W618" s="1"/>
      <c r="X618" s="14"/>
      <c r="Y618" s="1" t="s">
        <v>655</v>
      </c>
      <c r="Z618" s="1"/>
      <c r="AA618" s="1" t="s">
        <v>123</v>
      </c>
      <c r="AB618" s="1"/>
    </row>
    <row r="619" customFormat="false" ht="15" hidden="true" customHeight="false" outlineLevel="0" collapsed="false">
      <c r="A619" s="0" t="n">
        <f aca="false">IF(AND(B619=B618,C619=C618,D619=D618,AA619=AA618), A618,A618+1)</f>
        <v>256</v>
      </c>
      <c r="B619" s="61" t="n">
        <v>43005</v>
      </c>
      <c r="C619" s="1" t="s">
        <v>76</v>
      </c>
      <c r="D619" s="1" t="s">
        <v>83</v>
      </c>
      <c r="E619" s="1"/>
      <c r="F619" s="1" t="s">
        <v>410</v>
      </c>
      <c r="G619" s="1"/>
      <c r="H619" s="1"/>
      <c r="I619" s="1"/>
      <c r="J619" s="1"/>
      <c r="K619" s="1"/>
      <c r="L619" s="1"/>
      <c r="M619" s="1"/>
      <c r="N619" s="1"/>
      <c r="O619" s="1"/>
      <c r="P619" s="1"/>
      <c r="Q619" s="1"/>
      <c r="R619" s="1"/>
      <c r="S619" s="1"/>
      <c r="T619" s="1"/>
      <c r="U619" s="1" t="n">
        <v>2</v>
      </c>
      <c r="V619" s="1"/>
      <c r="W619" s="1"/>
      <c r="X619" s="14"/>
      <c r="Y619" s="1" t="s">
        <v>655</v>
      </c>
      <c r="Z619" s="1"/>
      <c r="AA619" s="1" t="s">
        <v>123</v>
      </c>
      <c r="AB619" s="1"/>
    </row>
    <row r="620" s="60" customFormat="true" ht="15" hidden="true" customHeight="false" outlineLevel="0" collapsed="false">
      <c r="A620" s="0" t="n">
        <f aca="false">IF(AND(B620=B619,C620=C619,D620=D619,AA620=AA619), A619,A619+1)</f>
        <v>257</v>
      </c>
      <c r="B620" s="68" t="n">
        <v>43005</v>
      </c>
      <c r="C620" s="60" t="s">
        <v>67</v>
      </c>
      <c r="F620" s="60" t="s">
        <v>96</v>
      </c>
      <c r="G620" s="60" t="n">
        <f aca="false">SUM(H620:J620)</f>
        <v>25</v>
      </c>
      <c r="H620" s="60" t="n">
        <v>25</v>
      </c>
      <c r="K620" s="60" t="n">
        <v>1</v>
      </c>
      <c r="P620" s="60" t="n">
        <v>30</v>
      </c>
      <c r="T620" s="60" t="n">
        <v>1</v>
      </c>
      <c r="X620" s="4" t="n">
        <v>65059.77</v>
      </c>
      <c r="Y620" s="60" t="s">
        <v>656</v>
      </c>
      <c r="AA620" s="60" t="s">
        <v>125</v>
      </c>
      <c r="AB620" s="0"/>
    </row>
    <row r="621" customFormat="false" ht="15" hidden="true" customHeight="false" outlineLevel="0" collapsed="false">
      <c r="A621" s="0" t="n">
        <f aca="false">IF(AND(B621=B620,C621=C620,D621=D620,AA621=AA620), A620,A620+1)</f>
        <v>257</v>
      </c>
      <c r="B621" s="68" t="n">
        <v>43005</v>
      </c>
      <c r="C621" s="60" t="s">
        <v>67</v>
      </c>
      <c r="D621" s="60"/>
      <c r="E621" s="60"/>
      <c r="F621" s="60" t="s">
        <v>88</v>
      </c>
      <c r="G621" s="60" t="n">
        <f aca="false">SUM(H621:J621)</f>
        <v>5</v>
      </c>
      <c r="H621" s="60" t="n">
        <v>5</v>
      </c>
      <c r="I621" s="60"/>
      <c r="J621" s="60"/>
      <c r="X621" s="4"/>
      <c r="Y621" s="60" t="s">
        <v>656</v>
      </c>
      <c r="AA621" s="60" t="s">
        <v>125</v>
      </c>
    </row>
    <row r="622" customFormat="false" ht="15" hidden="true" customHeight="false" outlineLevel="0" collapsed="false">
      <c r="A622" s="0" t="n">
        <f aca="false">IF(AND(B622=B621,C622=C621,D622=D621,AA622=AA621), A621,A621+1)</f>
        <v>257</v>
      </c>
      <c r="B622" s="68" t="n">
        <v>43005</v>
      </c>
      <c r="C622" s="60" t="s">
        <v>67</v>
      </c>
      <c r="F622" s="60" t="s">
        <v>87</v>
      </c>
      <c r="G622" s="60" t="n">
        <f aca="false">SUM(H622:J622)</f>
        <v>0</v>
      </c>
      <c r="U622" s="60" t="n">
        <v>1</v>
      </c>
      <c r="X622" s="4"/>
      <c r="Y622" s="0" t="s">
        <v>656</v>
      </c>
      <c r="AA622" s="60" t="s">
        <v>125</v>
      </c>
    </row>
    <row r="623" customFormat="false" ht="15" hidden="false" customHeight="false" outlineLevel="0" collapsed="false">
      <c r="A623" s="0" t="n">
        <f aca="false">IF(AND(B623=B622,C623=C622,D623=D622,AA623=AA622), A622,A622+1)</f>
        <v>258</v>
      </c>
      <c r="B623" s="68" t="n">
        <v>43005</v>
      </c>
      <c r="C623" s="0" t="s">
        <v>67</v>
      </c>
      <c r="D623" s="0" t="s">
        <v>69</v>
      </c>
      <c r="F623" s="0" t="s">
        <v>97</v>
      </c>
      <c r="G623" s="0" t="n">
        <v>150</v>
      </c>
      <c r="H623" s="0" t="n">
        <v>44</v>
      </c>
      <c r="I623" s="0" t="n">
        <v>106</v>
      </c>
      <c r="X623" s="4" t="n">
        <v>65059.77</v>
      </c>
      <c r="Y623" s="0" t="s">
        <v>657</v>
      </c>
      <c r="AA623" s="0" t="s">
        <v>124</v>
      </c>
    </row>
    <row r="624" customFormat="false" ht="15" hidden="true" customHeight="false" outlineLevel="0" collapsed="false">
      <c r="A624" s="0" t="n">
        <f aca="false">IF(AND(B624=B623,C624=C623,D624=D623,AA624=AA623), A623,A623+1)</f>
        <v>259</v>
      </c>
      <c r="B624" s="61" t="n">
        <v>43006</v>
      </c>
      <c r="C624" s="1" t="s">
        <v>71</v>
      </c>
      <c r="D624" s="1" t="s">
        <v>70</v>
      </c>
      <c r="E624" s="1"/>
      <c r="F624" s="1" t="s">
        <v>97</v>
      </c>
      <c r="G624" s="1" t="n">
        <v>35</v>
      </c>
      <c r="H624" s="1" t="n">
        <v>19</v>
      </c>
      <c r="I624" s="1" t="n">
        <v>16</v>
      </c>
      <c r="J624" s="1"/>
      <c r="K624" s="1"/>
      <c r="L624" s="1" t="n">
        <v>21</v>
      </c>
      <c r="M624" s="1"/>
      <c r="N624" s="1"/>
      <c r="O624" s="1"/>
      <c r="P624" s="1"/>
      <c r="Q624" s="1"/>
      <c r="R624" s="1"/>
      <c r="S624" s="1"/>
      <c r="T624" s="1"/>
      <c r="U624" s="1"/>
      <c r="V624" s="1"/>
      <c r="W624" s="1"/>
      <c r="X624" s="14" t="n">
        <v>70323.26</v>
      </c>
      <c r="Y624" s="1" t="s">
        <v>658</v>
      </c>
      <c r="Z624" s="1"/>
      <c r="AA624" s="1" t="s">
        <v>123</v>
      </c>
      <c r="AB624" s="1"/>
    </row>
    <row r="625" customFormat="false" ht="15" hidden="true" customHeight="false" outlineLevel="0" collapsed="false">
      <c r="A625" s="0" t="n">
        <f aca="false">IF(AND(B625=B624,C625=C624,D625=D624,AA625=AA624), A624,A624+1)</f>
        <v>259</v>
      </c>
      <c r="B625" s="61" t="n">
        <v>43006</v>
      </c>
      <c r="C625" s="1" t="s">
        <v>71</v>
      </c>
      <c r="D625" s="1" t="s">
        <v>70</v>
      </c>
      <c r="E625" s="1"/>
      <c r="F625" s="1" t="s">
        <v>248</v>
      </c>
      <c r="G625" s="1"/>
      <c r="H625" s="1"/>
      <c r="I625" s="1"/>
      <c r="J625" s="1"/>
      <c r="K625" s="1" t="n">
        <v>1</v>
      </c>
      <c r="L625" s="1"/>
      <c r="M625" s="1"/>
      <c r="N625" s="1"/>
      <c r="O625" s="1"/>
      <c r="P625" s="1"/>
      <c r="Q625" s="1"/>
      <c r="R625" s="1"/>
      <c r="S625" s="1"/>
      <c r="T625" s="1"/>
      <c r="U625" s="1"/>
      <c r="V625" s="1"/>
      <c r="W625" s="1"/>
      <c r="X625" s="14"/>
      <c r="Y625" s="1" t="s">
        <v>658</v>
      </c>
      <c r="Z625" s="1"/>
      <c r="AA625" s="1" t="s">
        <v>123</v>
      </c>
      <c r="AB625" s="1"/>
    </row>
    <row r="626" customFormat="false" ht="15" hidden="true" customHeight="false" outlineLevel="0" collapsed="false">
      <c r="A626" s="0" t="n">
        <f aca="false">IF(AND(B626=B625,C626=C625,D626=D625,AA626=AA625), A625,A625+1)</f>
        <v>259</v>
      </c>
      <c r="B626" s="61" t="n">
        <v>43006</v>
      </c>
      <c r="C626" s="1" t="s">
        <v>71</v>
      </c>
      <c r="D626" s="1" t="s">
        <v>70</v>
      </c>
      <c r="E626" s="1"/>
      <c r="F626" s="1" t="s">
        <v>410</v>
      </c>
      <c r="G626" s="1"/>
      <c r="H626" s="1"/>
      <c r="I626" s="1"/>
      <c r="J626" s="1"/>
      <c r="K626" s="1"/>
      <c r="L626" s="1"/>
      <c r="M626" s="1"/>
      <c r="N626" s="1"/>
      <c r="O626" s="1"/>
      <c r="P626" s="1"/>
      <c r="Q626" s="1"/>
      <c r="R626" s="1"/>
      <c r="S626" s="1"/>
      <c r="T626" s="1"/>
      <c r="U626" s="1" t="n">
        <v>1</v>
      </c>
      <c r="V626" s="1"/>
      <c r="W626" s="1"/>
      <c r="X626" s="14"/>
      <c r="Y626" s="1" t="s">
        <v>658</v>
      </c>
      <c r="Z626" s="1"/>
      <c r="AA626" s="1" t="s">
        <v>123</v>
      </c>
      <c r="AB626" s="1"/>
    </row>
    <row r="627" customFormat="false" ht="15" hidden="false" customHeight="false" outlineLevel="0" collapsed="false">
      <c r="A627" s="0" t="n">
        <f aca="false">IF(AND(B627=B626,C627=C626,D627=D626,AA627=AA626), A626,A626+1)</f>
        <v>260</v>
      </c>
      <c r="B627" s="68" t="n">
        <v>43006</v>
      </c>
      <c r="C627" s="0" t="s">
        <v>66</v>
      </c>
      <c r="F627" s="0" t="s">
        <v>102</v>
      </c>
      <c r="G627" s="0" t="n">
        <v>30</v>
      </c>
      <c r="H627" s="0" t="n">
        <v>30</v>
      </c>
      <c r="X627" s="4" t="n">
        <v>70323.26</v>
      </c>
      <c r="Y627" s="1" t="s">
        <v>659</v>
      </c>
      <c r="AA627" s="0" t="s">
        <v>124</v>
      </c>
    </row>
    <row r="628" customFormat="false" ht="15" hidden="true" customHeight="false" outlineLevel="0" collapsed="false">
      <c r="A628" s="0" t="n">
        <f aca="false">IF(AND(B628=B627,C628=C627,D628=D627,AA628=AA627), A627,A627+1)</f>
        <v>261</v>
      </c>
      <c r="B628" s="61" t="n">
        <v>43012</v>
      </c>
      <c r="C628" s="1" t="s">
        <v>69</v>
      </c>
      <c r="D628" s="1"/>
      <c r="E628" s="1"/>
      <c r="F628" s="1" t="s">
        <v>87</v>
      </c>
      <c r="G628" s="1" t="n">
        <v>5</v>
      </c>
      <c r="H628" s="1" t="n">
        <v>5</v>
      </c>
      <c r="I628" s="1"/>
      <c r="J628" s="1"/>
      <c r="K628" s="1"/>
      <c r="L628" s="1" t="n">
        <v>22</v>
      </c>
      <c r="M628" s="1"/>
      <c r="N628" s="1"/>
      <c r="O628" s="1"/>
      <c r="P628" s="1"/>
      <c r="Q628" s="1"/>
      <c r="R628" s="1"/>
      <c r="S628" s="1"/>
      <c r="T628" s="1"/>
      <c r="U628" s="1"/>
      <c r="V628" s="1"/>
      <c r="W628" s="1"/>
      <c r="X628" s="14" t="n">
        <v>43006.85</v>
      </c>
      <c r="Y628" s="1" t="s">
        <v>647</v>
      </c>
      <c r="Z628" s="1"/>
      <c r="AA628" s="1" t="s">
        <v>123</v>
      </c>
      <c r="AB628" s="1"/>
    </row>
    <row r="629" customFormat="false" ht="15" hidden="true" customHeight="false" outlineLevel="0" collapsed="false">
      <c r="A629" s="0" t="n">
        <f aca="false">IF(AND(B629=B628,C629=C628,D629=D628,AA629=AA628), A628,A628+1)</f>
        <v>262</v>
      </c>
      <c r="B629" s="61" t="n">
        <v>43012</v>
      </c>
      <c r="C629" s="1" t="s">
        <v>67</v>
      </c>
      <c r="D629" s="1"/>
      <c r="E629" s="1"/>
      <c r="F629" s="1" t="s">
        <v>115</v>
      </c>
      <c r="G629" s="1" t="n">
        <v>4</v>
      </c>
      <c r="H629" s="1" t="n">
        <v>4</v>
      </c>
      <c r="I629" s="1"/>
      <c r="J629" s="1"/>
      <c r="K629" s="1"/>
      <c r="L629" s="1" t="n">
        <v>25</v>
      </c>
      <c r="M629" s="1"/>
      <c r="N629" s="1"/>
      <c r="O629" s="1"/>
      <c r="P629" s="1"/>
      <c r="Q629" s="1"/>
      <c r="R629" s="1"/>
      <c r="S629" s="1"/>
      <c r="T629" s="1"/>
      <c r="U629" s="1"/>
      <c r="V629" s="1"/>
      <c r="W629" s="1"/>
      <c r="X629" s="14" t="n">
        <v>168438.09</v>
      </c>
      <c r="Y629" s="1" t="s">
        <v>660</v>
      </c>
      <c r="Z629" s="1"/>
      <c r="AA629" s="1" t="s">
        <v>123</v>
      </c>
      <c r="AB629" s="1"/>
    </row>
    <row r="630" customFormat="false" ht="15" hidden="true" customHeight="false" outlineLevel="0" collapsed="false">
      <c r="A630" s="0" t="n">
        <f aca="false">IF(AND(B630=B629,C630=C629,D630=D629,AA630=AA629), A629,A629+1)</f>
        <v>262</v>
      </c>
      <c r="B630" s="61" t="n">
        <v>43012</v>
      </c>
      <c r="C630" s="1" t="s">
        <v>67</v>
      </c>
      <c r="D630" s="1"/>
      <c r="E630" s="1"/>
      <c r="F630" s="1" t="s">
        <v>97</v>
      </c>
      <c r="G630" s="1" t="n">
        <v>17</v>
      </c>
      <c r="H630" s="1" t="n">
        <v>17</v>
      </c>
      <c r="I630" s="1"/>
      <c r="J630" s="1"/>
      <c r="K630" s="1"/>
      <c r="L630" s="1" t="n">
        <v>20</v>
      </c>
      <c r="M630" s="1"/>
      <c r="N630" s="1"/>
      <c r="O630" s="1"/>
      <c r="P630" s="1"/>
      <c r="Q630" s="1"/>
      <c r="R630" s="1"/>
      <c r="S630" s="1"/>
      <c r="T630" s="1"/>
      <c r="U630" s="1"/>
      <c r="V630" s="1"/>
      <c r="W630" s="1"/>
      <c r="X630" s="14"/>
      <c r="Y630" s="1" t="s">
        <v>660</v>
      </c>
      <c r="Z630" s="1"/>
      <c r="AA630" s="1" t="s">
        <v>123</v>
      </c>
      <c r="AB630" s="1"/>
    </row>
    <row r="631" customFormat="false" ht="15" hidden="true" customHeight="false" outlineLevel="0" collapsed="false">
      <c r="A631" s="0" t="n">
        <f aca="false">IF(AND(B631=B630,C631=C630,D631=D630,AA631=AA630), A630,A630+1)</f>
        <v>262</v>
      </c>
      <c r="B631" s="61" t="n">
        <v>43012</v>
      </c>
      <c r="C631" s="1" t="s">
        <v>67</v>
      </c>
      <c r="D631" s="1"/>
      <c r="E631" s="1"/>
      <c r="F631" s="1" t="s">
        <v>100</v>
      </c>
      <c r="G631" s="1" t="n">
        <v>10</v>
      </c>
      <c r="H631" s="1" t="n">
        <v>10</v>
      </c>
      <c r="I631" s="1"/>
      <c r="J631" s="1"/>
      <c r="K631" s="1"/>
      <c r="L631" s="1" t="n">
        <v>15</v>
      </c>
      <c r="M631" s="1"/>
      <c r="N631" s="1"/>
      <c r="O631" s="1"/>
      <c r="P631" s="1"/>
      <c r="Q631" s="1"/>
      <c r="R631" s="1"/>
      <c r="S631" s="1"/>
      <c r="T631" s="1"/>
      <c r="U631" s="1"/>
      <c r="V631" s="1"/>
      <c r="W631" s="1"/>
      <c r="X631" s="14"/>
      <c r="Y631" s="1" t="s">
        <v>660</v>
      </c>
      <c r="Z631" s="1"/>
      <c r="AA631" s="1" t="s">
        <v>123</v>
      </c>
      <c r="AB631" s="1"/>
    </row>
    <row r="632" s="60" customFormat="true" ht="15" hidden="true" customHeight="false" outlineLevel="0" collapsed="false">
      <c r="A632" s="0" t="n">
        <f aca="false">IF(AND(B632=B631,C632=C631,D632=D631,AA632=AA631), A631,A631+1)</f>
        <v>263</v>
      </c>
      <c r="B632" s="68" t="n">
        <v>43012</v>
      </c>
      <c r="C632" s="60" t="s">
        <v>67</v>
      </c>
      <c r="F632" s="60" t="s">
        <v>96</v>
      </c>
      <c r="G632" s="60" t="n">
        <f aca="false">SUM(H632:J632)</f>
        <v>25</v>
      </c>
      <c r="H632" s="60" t="n">
        <v>25</v>
      </c>
      <c r="K632" s="60" t="n">
        <v>1</v>
      </c>
      <c r="M632" s="60" t="n">
        <v>1</v>
      </c>
      <c r="P632" s="60" t="n">
        <v>31</v>
      </c>
      <c r="T632" s="60" t="n">
        <v>1</v>
      </c>
      <c r="X632" s="4" t="n">
        <v>63652.17</v>
      </c>
      <c r="Y632" s="60" t="s">
        <v>661</v>
      </c>
      <c r="AA632" s="60" t="s">
        <v>125</v>
      </c>
    </row>
    <row r="633" customFormat="false" ht="15" hidden="true" customHeight="false" outlineLevel="0" collapsed="false">
      <c r="A633" s="0" t="n">
        <f aca="false">IF(AND(B633=B632,C633=C632,D633=D632,AA633=AA632), A632,A632+1)</f>
        <v>263</v>
      </c>
      <c r="B633" s="68" t="n">
        <v>43012</v>
      </c>
      <c r="C633" s="60" t="s">
        <v>67</v>
      </c>
      <c r="D633" s="60"/>
      <c r="E633" s="60"/>
      <c r="F633" s="60" t="s">
        <v>88</v>
      </c>
      <c r="G633" s="60" t="n">
        <f aca="false">SUM(H633:J633)</f>
        <v>5</v>
      </c>
      <c r="H633" s="60" t="n">
        <v>5</v>
      </c>
      <c r="I633" s="60"/>
      <c r="J633" s="60"/>
      <c r="X633" s="4"/>
      <c r="Y633" s="60" t="s">
        <v>661</v>
      </c>
      <c r="AA633" s="60" t="s">
        <v>125</v>
      </c>
    </row>
    <row r="634" customFormat="false" ht="15" hidden="true" customHeight="false" outlineLevel="0" collapsed="false">
      <c r="A634" s="0" t="n">
        <f aca="false">IF(AND(B634=B633,C634=C633,D634=D633,AA634=AA633), A633,A633+1)</f>
        <v>263</v>
      </c>
      <c r="B634" s="68" t="n">
        <v>43012</v>
      </c>
      <c r="C634" s="60" t="s">
        <v>67</v>
      </c>
      <c r="F634" s="60" t="s">
        <v>105</v>
      </c>
      <c r="G634" s="60" t="n">
        <f aca="false">SUM(H634:J634)</f>
        <v>0</v>
      </c>
      <c r="U634" s="60" t="n">
        <v>1</v>
      </c>
      <c r="X634" s="4"/>
      <c r="Y634" s="60" t="s">
        <v>661</v>
      </c>
      <c r="AA634" s="60" t="s">
        <v>125</v>
      </c>
    </row>
    <row r="635" customFormat="false" ht="15" hidden="true" customHeight="false" outlineLevel="0" collapsed="false">
      <c r="A635" s="0" t="n">
        <f aca="false">IF(AND(B635=B634,C635=C634,D635=D634,AA635=AA634), A634,A634+1)</f>
        <v>264</v>
      </c>
      <c r="B635" s="61" t="n">
        <v>43013</v>
      </c>
      <c r="C635" s="1" t="s">
        <v>62</v>
      </c>
      <c r="D635" s="1" t="s">
        <v>63</v>
      </c>
      <c r="E635" s="1"/>
      <c r="F635" s="1" t="s">
        <v>87</v>
      </c>
      <c r="G635" s="1" t="n">
        <v>2</v>
      </c>
      <c r="H635" s="1" t="n">
        <v>0</v>
      </c>
      <c r="I635" s="1" t="n">
        <v>2</v>
      </c>
      <c r="J635" s="1"/>
      <c r="K635" s="1"/>
      <c r="L635" s="1" t="n">
        <v>18</v>
      </c>
      <c r="M635" s="1"/>
      <c r="N635" s="1"/>
      <c r="O635" s="1"/>
      <c r="P635" s="1"/>
      <c r="Q635" s="1"/>
      <c r="R635" s="1"/>
      <c r="S635" s="1"/>
      <c r="T635" s="1"/>
      <c r="U635" s="1"/>
      <c r="V635" s="1"/>
      <c r="W635" s="1"/>
      <c r="X635" s="14" t="n">
        <v>108379.22</v>
      </c>
      <c r="Y635" s="1" t="s">
        <v>662</v>
      </c>
      <c r="Z635" s="1"/>
      <c r="AA635" s="1" t="s">
        <v>123</v>
      </c>
      <c r="AB635" s="1"/>
    </row>
    <row r="636" customFormat="false" ht="15" hidden="true" customHeight="false" outlineLevel="0" collapsed="false">
      <c r="A636" s="0" t="n">
        <f aca="false">IF(AND(B636=B635,C636=C635,D636=D635,AA636=AA635), A635,A635+1)</f>
        <v>264</v>
      </c>
      <c r="B636" s="61" t="n">
        <v>43013</v>
      </c>
      <c r="C636" s="1" t="s">
        <v>62</v>
      </c>
      <c r="D636" s="1" t="s">
        <v>63</v>
      </c>
      <c r="E636" s="1"/>
      <c r="F636" s="1" t="s">
        <v>97</v>
      </c>
      <c r="G636" s="1" t="n">
        <v>5</v>
      </c>
      <c r="H636" s="1" t="n">
        <v>5</v>
      </c>
      <c r="I636" s="1"/>
      <c r="J636" s="1"/>
      <c r="K636" s="1"/>
      <c r="L636" s="1" t="n">
        <v>15</v>
      </c>
      <c r="M636" s="1"/>
      <c r="N636" s="1"/>
      <c r="O636" s="1"/>
      <c r="P636" s="1"/>
      <c r="Q636" s="1"/>
      <c r="R636" s="1"/>
      <c r="S636" s="1"/>
      <c r="T636" s="1"/>
      <c r="U636" s="1"/>
      <c r="V636" s="1"/>
      <c r="W636" s="1"/>
      <c r="X636" s="14"/>
      <c r="Y636" s="1" t="s">
        <v>662</v>
      </c>
      <c r="Z636" s="1"/>
      <c r="AA636" s="1" t="s">
        <v>123</v>
      </c>
      <c r="AB636" s="1"/>
    </row>
    <row r="637" customFormat="false" ht="15" hidden="true" customHeight="false" outlineLevel="0" collapsed="false">
      <c r="A637" s="0" t="n">
        <f aca="false">IF(AND(B637=B636,C637=C636,D637=D636,AA637=AA636), A636,A636+1)</f>
        <v>264</v>
      </c>
      <c r="B637" s="61" t="n">
        <v>43013</v>
      </c>
      <c r="C637" s="1" t="s">
        <v>62</v>
      </c>
      <c r="D637" s="1" t="s">
        <v>63</v>
      </c>
      <c r="E637" s="1"/>
      <c r="F637" s="1" t="s">
        <v>248</v>
      </c>
      <c r="G637" s="1"/>
      <c r="H637" s="1"/>
      <c r="I637" s="1"/>
      <c r="J637" s="1"/>
      <c r="K637" s="1" t="n">
        <v>1</v>
      </c>
      <c r="L637" s="1"/>
      <c r="M637" s="1"/>
      <c r="N637" s="1"/>
      <c r="O637" s="1"/>
      <c r="P637" s="1"/>
      <c r="Q637" s="1"/>
      <c r="R637" s="1"/>
      <c r="S637" s="1"/>
      <c r="T637" s="1"/>
      <c r="U637" s="1"/>
      <c r="V637" s="1"/>
      <c r="W637" s="1"/>
      <c r="X637" s="14"/>
      <c r="Y637" s="1" t="s">
        <v>662</v>
      </c>
      <c r="Z637" s="1"/>
      <c r="AA637" s="1" t="s">
        <v>123</v>
      </c>
      <c r="AB637" s="1"/>
    </row>
    <row r="638" customFormat="false" ht="15" hidden="true" customHeight="false" outlineLevel="0" collapsed="false">
      <c r="A638" s="0" t="n">
        <f aca="false">IF(AND(B638=B637,C638=C637,D638=D637,AA638=AA637), A637,A637+1)</f>
        <v>264</v>
      </c>
      <c r="B638" s="61" t="n">
        <v>43013</v>
      </c>
      <c r="C638" s="1" t="s">
        <v>62</v>
      </c>
      <c r="D638" s="1" t="s">
        <v>63</v>
      </c>
      <c r="E638" s="1"/>
      <c r="F638" s="1" t="s">
        <v>410</v>
      </c>
      <c r="G638" s="1"/>
      <c r="H638" s="1"/>
      <c r="I638" s="1"/>
      <c r="J638" s="1"/>
      <c r="K638" s="1"/>
      <c r="L638" s="1"/>
      <c r="M638" s="1"/>
      <c r="N638" s="1"/>
      <c r="O638" s="1"/>
      <c r="P638" s="1"/>
      <c r="Q638" s="1"/>
      <c r="R638" s="1"/>
      <c r="S638" s="1"/>
      <c r="T638" s="1"/>
      <c r="U638" s="1" t="n">
        <v>1</v>
      </c>
      <c r="V638" s="1"/>
      <c r="W638" s="1"/>
      <c r="X638" s="14"/>
      <c r="Y638" s="1" t="s">
        <v>662</v>
      </c>
      <c r="Z638" s="1"/>
      <c r="AA638" s="1" t="s">
        <v>123</v>
      </c>
      <c r="AB638" s="1"/>
    </row>
    <row r="639" customFormat="false" ht="15" hidden="false" customHeight="false" outlineLevel="0" collapsed="false">
      <c r="A639" s="0" t="n">
        <f aca="false">IF(AND(B639=B638,C639=C638,D639=D638,AA639=AA638), A638,A638+1)</f>
        <v>265</v>
      </c>
      <c r="B639" s="68" t="n">
        <v>43013</v>
      </c>
      <c r="C639" s="0" t="s">
        <v>46</v>
      </c>
      <c r="F639" s="0" t="s">
        <v>116</v>
      </c>
      <c r="G639" s="0" t="n">
        <v>9</v>
      </c>
      <c r="H639" s="0" t="n">
        <v>9</v>
      </c>
      <c r="U639" s="0" t="n">
        <v>1</v>
      </c>
      <c r="X639" s="4" t="n">
        <v>108379.22</v>
      </c>
      <c r="Y639" s="1" t="s">
        <v>663</v>
      </c>
      <c r="AA639" s="0" t="s">
        <v>124</v>
      </c>
    </row>
    <row r="640" customFormat="false" ht="15" hidden="true" customHeight="false" outlineLevel="0" collapsed="false">
      <c r="A640" s="0" t="n">
        <f aca="false">IF(AND(B640=B639,C640=C639,D640=D639,AA640=AA639), A639,A639+1)</f>
        <v>266</v>
      </c>
      <c r="B640" s="61" t="n">
        <v>43018</v>
      </c>
      <c r="C640" s="1" t="s">
        <v>49</v>
      </c>
      <c r="D640" s="1"/>
      <c r="E640" s="1"/>
      <c r="F640" s="1" t="s">
        <v>115</v>
      </c>
      <c r="G640" s="1" t="n">
        <v>10</v>
      </c>
      <c r="H640" s="1" t="n">
        <v>10</v>
      </c>
      <c r="I640" s="1"/>
      <c r="J640" s="1"/>
      <c r="K640" s="1"/>
      <c r="L640" s="1" t="n">
        <v>45</v>
      </c>
      <c r="M640" s="1"/>
      <c r="N640" s="1"/>
      <c r="O640" s="1"/>
      <c r="P640" s="1"/>
      <c r="Q640" s="1"/>
      <c r="R640" s="1"/>
      <c r="S640" s="1"/>
      <c r="T640" s="1"/>
      <c r="U640" s="1"/>
      <c r="V640" s="1"/>
      <c r="W640" s="1"/>
      <c r="X640" s="14" t="n">
        <v>360531.33</v>
      </c>
      <c r="Y640" s="1" t="s">
        <v>664</v>
      </c>
      <c r="Z640" s="1"/>
      <c r="AA640" s="1" t="s">
        <v>123</v>
      </c>
      <c r="AB640" s="1"/>
    </row>
    <row r="641" customFormat="false" ht="15" hidden="true" customHeight="false" outlineLevel="0" collapsed="false">
      <c r="A641" s="0" t="n">
        <f aca="false">IF(AND(B641=B640,C641=C640,D641=D640,AA641=AA640), A640,A640+1)</f>
        <v>266</v>
      </c>
      <c r="B641" s="61" t="n">
        <v>43018</v>
      </c>
      <c r="C641" s="1" t="s">
        <v>49</v>
      </c>
      <c r="D641" s="1"/>
      <c r="E641" s="1"/>
      <c r="F641" s="1" t="s">
        <v>87</v>
      </c>
      <c r="G641" s="1" t="n">
        <v>11</v>
      </c>
      <c r="H641" s="1" t="n">
        <v>11</v>
      </c>
      <c r="I641" s="1"/>
      <c r="J641" s="1"/>
      <c r="K641" s="1"/>
      <c r="L641" s="1" t="n">
        <v>80</v>
      </c>
      <c r="M641" s="1"/>
      <c r="N641" s="1"/>
      <c r="O641" s="1"/>
      <c r="P641" s="1"/>
      <c r="Q641" s="1"/>
      <c r="R641" s="1"/>
      <c r="S641" s="1"/>
      <c r="T641" s="1"/>
      <c r="U641" s="1"/>
      <c r="V641" s="1"/>
      <c r="W641" s="1"/>
      <c r="X641" s="14"/>
      <c r="Y641" s="1" t="s">
        <v>664</v>
      </c>
      <c r="Z641" s="1"/>
      <c r="AA641" s="1" t="s">
        <v>123</v>
      </c>
      <c r="AB641" s="1"/>
    </row>
    <row r="642" customFormat="false" ht="15" hidden="true" customHeight="false" outlineLevel="0" collapsed="false">
      <c r="A642" s="0" t="n">
        <f aca="false">IF(AND(B642=B641,C642=C641,D642=D641,AA642=AA641), A641,A641+1)</f>
        <v>266</v>
      </c>
      <c r="B642" s="61" t="n">
        <v>43018</v>
      </c>
      <c r="C642" s="1" t="s">
        <v>49</v>
      </c>
      <c r="D642" s="1"/>
      <c r="E642" s="1"/>
      <c r="F642" s="1" t="s">
        <v>108</v>
      </c>
      <c r="G642" s="1" t="n">
        <v>0</v>
      </c>
      <c r="H642" s="1" t="n">
        <v>0</v>
      </c>
      <c r="I642" s="1"/>
      <c r="J642" s="1"/>
      <c r="K642" s="1"/>
      <c r="L642" s="1" t="n">
        <v>1</v>
      </c>
      <c r="M642" s="1"/>
      <c r="N642" s="1"/>
      <c r="O642" s="1"/>
      <c r="P642" s="1"/>
      <c r="Q642" s="1"/>
      <c r="R642" s="1"/>
      <c r="S642" s="1"/>
      <c r="T642" s="1"/>
      <c r="U642" s="1"/>
      <c r="V642" s="1"/>
      <c r="W642" s="1"/>
      <c r="X642" s="14"/>
      <c r="Y642" s="1" t="s">
        <v>664</v>
      </c>
      <c r="Z642" s="1"/>
      <c r="AA642" s="1" t="s">
        <v>123</v>
      </c>
      <c r="AB642" s="1"/>
    </row>
    <row r="643" customFormat="false" ht="15" hidden="true" customHeight="false" outlineLevel="0" collapsed="false">
      <c r="A643" s="0" t="n">
        <f aca="false">IF(AND(B643=B642,C643=C642,D643=D642,AA643=AA642), A642,A642+1)</f>
        <v>266</v>
      </c>
      <c r="B643" s="61" t="n">
        <v>43018</v>
      </c>
      <c r="C643" s="1" t="s">
        <v>49</v>
      </c>
      <c r="D643" s="1"/>
      <c r="E643" s="1"/>
      <c r="F643" s="1" t="s">
        <v>248</v>
      </c>
      <c r="G643" s="1"/>
      <c r="H643" s="1"/>
      <c r="I643" s="1"/>
      <c r="J643" s="1"/>
      <c r="K643" s="1" t="n">
        <v>1</v>
      </c>
      <c r="L643" s="1"/>
      <c r="M643" s="1"/>
      <c r="N643" s="1"/>
      <c r="O643" s="1"/>
      <c r="P643" s="1"/>
      <c r="Q643" s="1"/>
      <c r="R643" s="1"/>
      <c r="S643" s="1"/>
      <c r="T643" s="1"/>
      <c r="U643" s="1"/>
      <c r="V643" s="1"/>
      <c r="W643" s="1"/>
      <c r="X643" s="14"/>
      <c r="Y643" s="1" t="s">
        <v>664</v>
      </c>
      <c r="Z643" s="1"/>
      <c r="AA643" s="1" t="s">
        <v>123</v>
      </c>
      <c r="AB643" s="1"/>
    </row>
    <row r="644" customFormat="false" ht="15" hidden="true" customHeight="false" outlineLevel="0" collapsed="false">
      <c r="A644" s="0" t="n">
        <f aca="false">IF(AND(B644=B643,C644=C643,D644=D643,AA644=AA643), A643,A643+1)</f>
        <v>266</v>
      </c>
      <c r="B644" s="61" t="n">
        <v>43018</v>
      </c>
      <c r="C644" s="1" t="s">
        <v>49</v>
      </c>
      <c r="D644" s="1"/>
      <c r="E644" s="1"/>
      <c r="F644" s="1" t="s">
        <v>410</v>
      </c>
      <c r="G644" s="1"/>
      <c r="H644" s="1"/>
      <c r="I644" s="1"/>
      <c r="J644" s="1"/>
      <c r="K644" s="1"/>
      <c r="L644" s="1"/>
      <c r="M644" s="1"/>
      <c r="N644" s="1"/>
      <c r="O644" s="1"/>
      <c r="P644" s="1"/>
      <c r="Q644" s="1"/>
      <c r="R644" s="1"/>
      <c r="S644" s="1"/>
      <c r="T644" s="1"/>
      <c r="U644" s="1" t="n">
        <v>1</v>
      </c>
      <c r="V644" s="1"/>
      <c r="W644" s="1"/>
      <c r="X644" s="14"/>
      <c r="Y644" s="1" t="s">
        <v>664</v>
      </c>
      <c r="Z644" s="1"/>
      <c r="AA644" s="1" t="s">
        <v>123</v>
      </c>
      <c r="AB644" s="1"/>
    </row>
    <row r="645" customFormat="false" ht="15" hidden="true" customHeight="false" outlineLevel="0" collapsed="false">
      <c r="A645" s="0" t="n">
        <f aca="false">IF(AND(B645=B644,C645=C644,D645=D644,AA645=AA644), A644,A644+1)</f>
        <v>267</v>
      </c>
      <c r="B645" s="61" t="n">
        <v>43018</v>
      </c>
      <c r="C645" s="1" t="s">
        <v>67</v>
      </c>
      <c r="D645" s="1" t="s">
        <v>72</v>
      </c>
      <c r="E645" s="1" t="s">
        <v>69</v>
      </c>
      <c r="F645" s="1" t="s">
        <v>97</v>
      </c>
      <c r="G645" s="1" t="n">
        <v>44</v>
      </c>
      <c r="H645" s="1" t="n">
        <v>11</v>
      </c>
      <c r="I645" s="1" t="n">
        <v>5</v>
      </c>
      <c r="J645" s="1" t="n">
        <v>28</v>
      </c>
      <c r="K645" s="1"/>
      <c r="L645" s="1" t="n">
        <v>42</v>
      </c>
      <c r="M645" s="1"/>
      <c r="N645" s="1"/>
      <c r="O645" s="1"/>
      <c r="P645" s="1"/>
      <c r="Q645" s="1"/>
      <c r="R645" s="1"/>
      <c r="S645" s="1"/>
      <c r="T645" s="1"/>
      <c r="U645" s="1"/>
      <c r="V645" s="1"/>
      <c r="W645" s="1"/>
      <c r="X645" s="14" t="n">
        <v>93334.5</v>
      </c>
      <c r="Y645" s="1" t="s">
        <v>665</v>
      </c>
      <c r="Z645" s="1"/>
      <c r="AA645" s="1" t="s">
        <v>123</v>
      </c>
      <c r="AB645" s="1"/>
    </row>
    <row r="646" s="60" customFormat="true" ht="15" hidden="true" customHeight="false" outlineLevel="0" collapsed="false">
      <c r="A646" s="0" t="n">
        <f aca="false">IF(AND(B646=B645,C646=C645,D646=D645,AA646=AA645), A645,A645+1)</f>
        <v>268</v>
      </c>
      <c r="B646" s="68" t="n">
        <v>43019</v>
      </c>
      <c r="C646" s="60" t="s">
        <v>70</v>
      </c>
      <c r="F646" s="60" t="s">
        <v>97</v>
      </c>
      <c r="G646" s="60" t="n">
        <f aca="false">SUM(H646:J646)</f>
        <v>45</v>
      </c>
      <c r="H646" s="60" t="n">
        <v>45</v>
      </c>
      <c r="K646" s="60" t="n">
        <v>1</v>
      </c>
      <c r="M646" s="60" t="n">
        <v>1</v>
      </c>
      <c r="P646" s="60" t="n">
        <v>24</v>
      </c>
      <c r="T646" s="60" t="n">
        <v>1</v>
      </c>
      <c r="X646" s="4" t="n">
        <v>105609</v>
      </c>
      <c r="Y646" s="60" t="s">
        <v>666</v>
      </c>
      <c r="AA646" s="60" t="s">
        <v>125</v>
      </c>
    </row>
    <row r="647" customFormat="false" ht="15" hidden="true" customHeight="false" outlineLevel="0" collapsed="false">
      <c r="A647" s="0" t="n">
        <f aca="false">IF(AND(B647=B646,C647=C646,D647=D646,AA647=AA646), A646,A646+1)</f>
        <v>268</v>
      </c>
      <c r="B647" s="68" t="n">
        <v>43019</v>
      </c>
      <c r="C647" s="60" t="s">
        <v>70</v>
      </c>
      <c r="D647" s="60"/>
      <c r="E647" s="60"/>
      <c r="F647" s="60" t="s">
        <v>87</v>
      </c>
      <c r="G647" s="60" t="n">
        <f aca="false">SUM(H647:J647)</f>
        <v>0</v>
      </c>
      <c r="I647" s="60"/>
      <c r="J647" s="60"/>
      <c r="L647" s="60"/>
      <c r="N647" s="60"/>
      <c r="O647" s="60"/>
      <c r="Q647" s="60"/>
      <c r="R647" s="60"/>
      <c r="S647" s="60"/>
      <c r="U647" s="60" t="n">
        <v>1</v>
      </c>
      <c r="X647" s="4"/>
      <c r="Y647" s="60" t="s">
        <v>666</v>
      </c>
      <c r="AA647" s="60" t="s">
        <v>125</v>
      </c>
    </row>
    <row r="648" customFormat="false" ht="15" hidden="true" customHeight="false" outlineLevel="0" collapsed="false">
      <c r="A648" s="0" t="n">
        <f aca="false">IF(AND(B648=B647,C648=C647,D648=D647,AA648=AA647), A647,A647+1)</f>
        <v>269</v>
      </c>
      <c r="B648" s="68" t="n">
        <v>43019</v>
      </c>
      <c r="C648" s="60" t="s">
        <v>67</v>
      </c>
      <c r="D648" s="60"/>
      <c r="E648" s="60"/>
      <c r="F648" s="60" t="s">
        <v>96</v>
      </c>
      <c r="G648" s="60" t="n">
        <f aca="false">SUM(H648:J648)</f>
        <v>25</v>
      </c>
      <c r="H648" s="60" t="n">
        <v>25</v>
      </c>
      <c r="K648" s="60" t="n">
        <v>1</v>
      </c>
      <c r="P648" s="60" t="n">
        <v>31</v>
      </c>
      <c r="X648" s="4" t="n">
        <v>64629.23</v>
      </c>
      <c r="Y648" s="60" t="s">
        <v>667</v>
      </c>
      <c r="AA648" s="60" t="s">
        <v>125</v>
      </c>
    </row>
    <row r="649" customFormat="false" ht="15" hidden="true" customHeight="false" outlineLevel="0" collapsed="false">
      <c r="A649" s="0" t="n">
        <f aca="false">IF(AND(B649=B648,C649=C648,D649=D648,AA649=AA648), A648,A648+1)</f>
        <v>269</v>
      </c>
      <c r="B649" s="68" t="n">
        <v>43019</v>
      </c>
      <c r="C649" s="60" t="s">
        <v>67</v>
      </c>
      <c r="D649" s="60"/>
      <c r="E649" s="60"/>
      <c r="F649" s="60" t="s">
        <v>88</v>
      </c>
      <c r="G649" s="60" t="n">
        <f aca="false">SUM(H649:J649)</f>
        <v>6</v>
      </c>
      <c r="H649" s="60" t="n">
        <v>6</v>
      </c>
      <c r="X649" s="4"/>
      <c r="Y649" s="60" t="s">
        <v>667</v>
      </c>
      <c r="AA649" s="60" t="s">
        <v>125</v>
      </c>
    </row>
    <row r="650" customFormat="false" ht="15" hidden="true" customHeight="false" outlineLevel="0" collapsed="false">
      <c r="A650" s="0" t="n">
        <f aca="false">IF(AND(B650=B649,C650=C649,D650=D649,AA650=AA649), A649,A649+1)</f>
        <v>269</v>
      </c>
      <c r="B650" s="68" t="n">
        <v>43019</v>
      </c>
      <c r="C650" s="60" t="s">
        <v>67</v>
      </c>
      <c r="D650" s="60"/>
      <c r="E650" s="60"/>
      <c r="F650" s="60" t="s">
        <v>105</v>
      </c>
      <c r="G650" s="60" t="n">
        <f aca="false">SUM(H650:J650)</f>
        <v>0</v>
      </c>
      <c r="U650" s="60" t="n">
        <v>1</v>
      </c>
      <c r="X650" s="4"/>
      <c r="Y650" s="60" t="s">
        <v>667</v>
      </c>
      <c r="AA650" s="60" t="s">
        <v>125</v>
      </c>
    </row>
    <row r="651" customFormat="false" ht="15" hidden="true" customHeight="false" outlineLevel="0" collapsed="false">
      <c r="A651" s="0" t="n">
        <f aca="false">IF(AND(B651=B650,C651=C650,D651=D650,AA651=AA650), A650,A650+1)</f>
        <v>270</v>
      </c>
      <c r="B651" s="68" t="n">
        <v>43019</v>
      </c>
      <c r="C651" s="60" t="s">
        <v>63</v>
      </c>
      <c r="D651" s="60"/>
      <c r="E651" s="60"/>
      <c r="F651" s="60" t="s">
        <v>97</v>
      </c>
      <c r="G651" s="60" t="n">
        <f aca="false">SUM(H651:J651)</f>
        <v>51</v>
      </c>
      <c r="H651" s="60" t="n">
        <v>51</v>
      </c>
      <c r="K651" s="60" t="n">
        <v>1</v>
      </c>
      <c r="M651" s="60" t="n">
        <v>2</v>
      </c>
      <c r="P651" s="60" t="n">
        <v>35</v>
      </c>
      <c r="T651" s="60" t="n">
        <v>1</v>
      </c>
      <c r="X651" s="4" t="n">
        <v>126736.46</v>
      </c>
      <c r="Y651" s="60" t="s">
        <v>668</v>
      </c>
      <c r="AA651" s="60" t="s">
        <v>125</v>
      </c>
    </row>
    <row r="652" customFormat="false" ht="15" hidden="true" customHeight="false" outlineLevel="0" collapsed="false">
      <c r="A652" s="0" t="n">
        <f aca="false">IF(AND(B652=B651,C652=C651,D652=D651,AA652=AA651), A651,A651+1)</f>
        <v>270</v>
      </c>
      <c r="B652" s="68" t="n">
        <v>43019</v>
      </c>
      <c r="C652" s="60" t="s">
        <v>63</v>
      </c>
      <c r="F652" s="60" t="s">
        <v>116</v>
      </c>
      <c r="G652" s="60" t="n">
        <f aca="false">SUM(H652:J652)</f>
        <v>4</v>
      </c>
      <c r="H652" s="60" t="n">
        <v>4</v>
      </c>
      <c r="X652" s="4"/>
      <c r="Y652" s="60" t="s">
        <v>668</v>
      </c>
      <c r="AA652" s="60" t="s">
        <v>125</v>
      </c>
    </row>
    <row r="653" customFormat="false" ht="15" hidden="true" customHeight="false" outlineLevel="0" collapsed="false">
      <c r="A653" s="0" t="n">
        <f aca="false">IF(AND(B653=B652,C653=C652,D653=D652,AA653=AA652), A652,A652+1)</f>
        <v>270</v>
      </c>
      <c r="B653" s="68" t="n">
        <v>43019</v>
      </c>
      <c r="C653" s="60" t="s">
        <v>63</v>
      </c>
      <c r="F653" s="60" t="s">
        <v>98</v>
      </c>
      <c r="G653" s="60" t="n">
        <f aca="false">SUM(H653:J653)</f>
        <v>8</v>
      </c>
      <c r="H653" s="60" t="n">
        <v>8</v>
      </c>
      <c r="X653" s="4"/>
      <c r="Y653" s="60" t="s">
        <v>668</v>
      </c>
      <c r="AA653" s="60" t="s">
        <v>125</v>
      </c>
    </row>
    <row r="654" customFormat="false" ht="15" hidden="true" customHeight="false" outlineLevel="0" collapsed="false">
      <c r="A654" s="0" t="n">
        <f aca="false">IF(AND(B654=B653,C654=C653,D654=D653,AA654=AA653), A653,A653+1)</f>
        <v>270</v>
      </c>
      <c r="B654" s="68" t="n">
        <v>43019</v>
      </c>
      <c r="C654" s="60" t="s">
        <v>63</v>
      </c>
      <c r="F654" s="60" t="s">
        <v>87</v>
      </c>
      <c r="G654" s="60" t="n">
        <f aca="false">SUM(H654:J654)</f>
        <v>0</v>
      </c>
      <c r="U654" s="60" t="n">
        <v>1</v>
      </c>
      <c r="X654" s="4"/>
      <c r="Y654" s="60" t="s">
        <v>668</v>
      </c>
      <c r="AA654" s="60" t="s">
        <v>125</v>
      </c>
    </row>
    <row r="655" customFormat="false" ht="15" hidden="true" customHeight="false" outlineLevel="0" collapsed="false">
      <c r="A655" s="0" t="n">
        <f aca="false">IF(AND(B655=B654,C655=C654,D655=D654,AA655=AA654), A654,A654+1)</f>
        <v>271</v>
      </c>
      <c r="B655" s="61" t="n">
        <v>43020</v>
      </c>
      <c r="C655" s="1" t="s">
        <v>63</v>
      </c>
      <c r="D655" s="1"/>
      <c r="E655" s="1"/>
      <c r="F655" s="1" t="s">
        <v>100</v>
      </c>
      <c r="G655" s="1" t="n">
        <v>9</v>
      </c>
      <c r="H655" s="1" t="n">
        <v>9</v>
      </c>
      <c r="I655" s="1"/>
      <c r="J655" s="1"/>
      <c r="K655" s="1"/>
      <c r="L655" s="1" t="n">
        <v>19</v>
      </c>
      <c r="M655" s="1"/>
      <c r="N655" s="1"/>
      <c r="O655" s="1"/>
      <c r="P655" s="1"/>
      <c r="Q655" s="1"/>
      <c r="R655" s="1"/>
      <c r="S655" s="1"/>
      <c r="T655" s="1"/>
      <c r="U655" s="1"/>
      <c r="V655" s="1"/>
      <c r="W655" s="1"/>
      <c r="X655" s="14" t="n">
        <v>194240.58</v>
      </c>
      <c r="Y655" s="1" t="s">
        <v>669</v>
      </c>
      <c r="Z655" s="1"/>
      <c r="AA655" s="1" t="s">
        <v>123</v>
      </c>
      <c r="AB655" s="1"/>
    </row>
    <row r="656" customFormat="false" ht="15" hidden="true" customHeight="false" outlineLevel="0" collapsed="false">
      <c r="A656" s="0" t="n">
        <f aca="false">IF(AND(B656=B655,C656=C655,D656=D655,AA656=AA655), A655,A655+1)</f>
        <v>271</v>
      </c>
      <c r="B656" s="61" t="n">
        <v>43020</v>
      </c>
      <c r="C656" s="1" t="s">
        <v>63</v>
      </c>
      <c r="D656" s="1"/>
      <c r="E656" s="1"/>
      <c r="F656" s="1" t="s">
        <v>105</v>
      </c>
      <c r="G656" s="1" t="n">
        <v>5</v>
      </c>
      <c r="H656" s="1" t="n">
        <v>5</v>
      </c>
      <c r="I656" s="1"/>
      <c r="J656" s="1"/>
      <c r="K656" s="1"/>
      <c r="L656" s="1" t="n">
        <v>15</v>
      </c>
      <c r="M656" s="1"/>
      <c r="N656" s="1"/>
      <c r="O656" s="1"/>
      <c r="P656" s="1"/>
      <c r="Q656" s="1"/>
      <c r="R656" s="1"/>
      <c r="S656" s="1"/>
      <c r="T656" s="1"/>
      <c r="U656" s="1"/>
      <c r="V656" s="1"/>
      <c r="W656" s="1"/>
      <c r="X656" s="14"/>
      <c r="Y656" s="1" t="s">
        <v>669</v>
      </c>
      <c r="Z656" s="1"/>
      <c r="AA656" s="1" t="s">
        <v>123</v>
      </c>
      <c r="AB656" s="1"/>
    </row>
    <row r="657" customFormat="false" ht="15" hidden="true" customHeight="false" outlineLevel="0" collapsed="false">
      <c r="A657" s="0" t="n">
        <f aca="false">IF(AND(B657=B656,C657=C656,D657=D656,AA657=AA656), A656,A656+1)</f>
        <v>271</v>
      </c>
      <c r="B657" s="61" t="n">
        <v>43020</v>
      </c>
      <c r="C657" s="1" t="s">
        <v>63</v>
      </c>
      <c r="D657" s="1"/>
      <c r="E657" s="1"/>
      <c r="F657" s="1" t="s">
        <v>410</v>
      </c>
      <c r="G657" s="1"/>
      <c r="H657" s="1"/>
      <c r="I657" s="1"/>
      <c r="J657" s="1"/>
      <c r="K657" s="1"/>
      <c r="L657" s="1"/>
      <c r="M657" s="1"/>
      <c r="N657" s="1"/>
      <c r="O657" s="1"/>
      <c r="P657" s="1"/>
      <c r="Q657" s="1"/>
      <c r="R657" s="1"/>
      <c r="S657" s="1"/>
      <c r="T657" s="1"/>
      <c r="U657" s="1" t="n">
        <v>2</v>
      </c>
      <c r="V657" s="1"/>
      <c r="W657" s="1"/>
      <c r="X657" s="14"/>
      <c r="Y657" s="1" t="s">
        <v>669</v>
      </c>
      <c r="Z657" s="1"/>
      <c r="AA657" s="1" t="s">
        <v>123</v>
      </c>
      <c r="AB657" s="1"/>
    </row>
    <row r="658" customFormat="false" ht="15" hidden="true" customHeight="false" outlineLevel="0" collapsed="false">
      <c r="A658" s="0" t="n">
        <f aca="false">IF(AND(B658=B657,C658=C657,D658=D657,AA658=AA657), A657,A657+1)</f>
        <v>272</v>
      </c>
      <c r="B658" s="61" t="n">
        <v>43025</v>
      </c>
      <c r="C658" s="1" t="s">
        <v>69</v>
      </c>
      <c r="D658" s="1" t="s">
        <v>67</v>
      </c>
      <c r="E658" s="1"/>
      <c r="F658" s="1" t="s">
        <v>97</v>
      </c>
      <c r="G658" s="1" t="n">
        <v>138</v>
      </c>
      <c r="H658" s="1" t="n">
        <v>52</v>
      </c>
      <c r="I658" s="1" t="n">
        <v>86</v>
      </c>
      <c r="J658" s="1"/>
      <c r="K658" s="1"/>
      <c r="L658" s="1" t="n">
        <v>43</v>
      </c>
      <c r="M658" s="1"/>
      <c r="N658" s="1"/>
      <c r="O658" s="1"/>
      <c r="P658" s="1" t="n">
        <v>21</v>
      </c>
      <c r="Q658" s="1" t="n">
        <v>22</v>
      </c>
      <c r="R658" s="1"/>
      <c r="S658" s="1"/>
      <c r="T658" s="1"/>
      <c r="U658" s="1"/>
      <c r="V658" s="1"/>
      <c r="W658" s="1"/>
      <c r="X658" s="14" t="n">
        <v>93950.02</v>
      </c>
      <c r="Y658" s="1" t="s">
        <v>584</v>
      </c>
      <c r="Z658" s="1"/>
      <c r="AA658" s="1" t="s">
        <v>123</v>
      </c>
      <c r="AB658" s="1"/>
    </row>
    <row r="659" customFormat="false" ht="15" hidden="true" customHeight="false" outlineLevel="0" collapsed="false">
      <c r="A659" s="0" t="n">
        <f aca="false">IF(AND(B659=B658,C659=C658,D659=D658,AA659=AA658), A658,A658+1)</f>
        <v>272</v>
      </c>
      <c r="B659" s="61" t="n">
        <v>43025</v>
      </c>
      <c r="C659" s="1" t="s">
        <v>69</v>
      </c>
      <c r="D659" s="1" t="s">
        <v>67</v>
      </c>
      <c r="E659" s="1"/>
      <c r="F659" s="1" t="s">
        <v>248</v>
      </c>
      <c r="G659" s="1"/>
      <c r="H659" s="1"/>
      <c r="I659" s="1"/>
      <c r="J659" s="1"/>
      <c r="K659" s="1" t="n">
        <v>1</v>
      </c>
      <c r="L659" s="1"/>
      <c r="M659" s="1"/>
      <c r="N659" s="1"/>
      <c r="O659" s="1"/>
      <c r="P659" s="1"/>
      <c r="Q659" s="1"/>
      <c r="R659" s="1"/>
      <c r="S659" s="1"/>
      <c r="T659" s="1"/>
      <c r="U659" s="1"/>
      <c r="V659" s="1"/>
      <c r="W659" s="1"/>
      <c r="X659" s="14"/>
      <c r="Y659" s="1" t="s">
        <v>584</v>
      </c>
      <c r="Z659" s="1"/>
      <c r="AA659" s="1" t="s">
        <v>123</v>
      </c>
      <c r="AB659" s="1"/>
    </row>
    <row r="660" customFormat="false" ht="15" hidden="true" customHeight="false" outlineLevel="0" collapsed="false">
      <c r="A660" s="0" t="n">
        <f aca="false">IF(AND(B660=B659,C660=C659,D660=D659,AA660=AA659), A659,A659+1)</f>
        <v>272</v>
      </c>
      <c r="B660" s="61" t="n">
        <v>43025</v>
      </c>
      <c r="C660" s="1" t="s">
        <v>69</v>
      </c>
      <c r="D660" s="1" t="s">
        <v>67</v>
      </c>
      <c r="E660" s="1"/>
      <c r="F660" s="1" t="s">
        <v>410</v>
      </c>
      <c r="G660" s="1"/>
      <c r="H660" s="1"/>
      <c r="I660" s="1"/>
      <c r="J660" s="1"/>
      <c r="K660" s="1"/>
      <c r="L660" s="1"/>
      <c r="M660" s="1"/>
      <c r="N660" s="1"/>
      <c r="O660" s="1"/>
      <c r="P660" s="1"/>
      <c r="Q660" s="1"/>
      <c r="R660" s="1"/>
      <c r="S660" s="1"/>
      <c r="T660" s="1"/>
      <c r="U660" s="1" t="n">
        <v>1</v>
      </c>
      <c r="V660" s="1"/>
      <c r="W660" s="1"/>
      <c r="X660" s="14"/>
      <c r="Y660" s="1" t="s">
        <v>584</v>
      </c>
      <c r="Z660" s="1"/>
      <c r="AA660" s="1" t="s">
        <v>123</v>
      </c>
      <c r="AB660" s="1"/>
    </row>
    <row r="661" customFormat="false" ht="15" hidden="false" customHeight="false" outlineLevel="0" collapsed="false">
      <c r="A661" s="0" t="n">
        <f aca="false">IF(AND(B661=B660,C661=C660,D661=D660,AA661=AA660), A660,A660+1)</f>
        <v>273</v>
      </c>
      <c r="B661" s="68" t="n">
        <v>43025</v>
      </c>
      <c r="C661" s="0" t="s">
        <v>54</v>
      </c>
      <c r="F661" s="0" t="s">
        <v>87</v>
      </c>
      <c r="G661" s="0" t="n">
        <v>6</v>
      </c>
      <c r="H661" s="0" t="n">
        <v>6</v>
      </c>
      <c r="U661" s="0" t="n">
        <v>1</v>
      </c>
      <c r="X661" s="4" t="n">
        <v>49208.41</v>
      </c>
      <c r="Y661" s="1" t="s">
        <v>670</v>
      </c>
      <c r="AA661" s="0" t="s">
        <v>124</v>
      </c>
    </row>
    <row r="662" customFormat="false" ht="15" hidden="false" customHeight="false" outlineLevel="0" collapsed="false">
      <c r="A662" s="0" t="n">
        <f aca="false">IF(AND(B662=B661,C662=C661,D662=D661,AA662=AA661), A661,A661+1)</f>
        <v>274</v>
      </c>
      <c r="B662" s="68" t="n">
        <v>43026</v>
      </c>
      <c r="C662" s="0" t="s">
        <v>70</v>
      </c>
      <c r="D662" s="0" t="s">
        <v>68</v>
      </c>
      <c r="F662" s="0" t="s">
        <v>97</v>
      </c>
      <c r="G662" s="0" t="n">
        <v>114</v>
      </c>
      <c r="H662" s="0" t="n">
        <v>66</v>
      </c>
      <c r="I662" s="0" t="n">
        <v>48</v>
      </c>
      <c r="X662" s="4" t="n">
        <v>90393.56</v>
      </c>
      <c r="Y662" s="1" t="s">
        <v>671</v>
      </c>
      <c r="AA662" s="0" t="s">
        <v>124</v>
      </c>
    </row>
    <row r="663" customFormat="false" ht="15" hidden="false" customHeight="false" outlineLevel="0" collapsed="false">
      <c r="A663" s="0" t="n">
        <f aca="false">IF(AND(B663=B662,C663=C662,D663=D662,AA663=AA662), A662,A662+1)</f>
        <v>275</v>
      </c>
      <c r="B663" s="68" t="n">
        <v>43026</v>
      </c>
      <c r="C663" s="0" t="s">
        <v>67</v>
      </c>
      <c r="F663" s="0" t="s">
        <v>96</v>
      </c>
      <c r="G663" s="0" t="n">
        <v>15</v>
      </c>
      <c r="H663" s="0" t="n">
        <v>15</v>
      </c>
      <c r="X663" s="4" t="n">
        <v>45475</v>
      </c>
      <c r="Y663" s="1" t="s">
        <v>672</v>
      </c>
      <c r="AA663" s="0" t="s">
        <v>124</v>
      </c>
    </row>
    <row r="664" customFormat="false" ht="15" hidden="true" customHeight="false" outlineLevel="0" collapsed="false">
      <c r="A664" s="0" t="n">
        <f aca="false">IF(AND(B664=B663,C664=C663,D664=D663,AA664=AA663), A663,A663+1)</f>
        <v>276</v>
      </c>
      <c r="B664" s="61" t="n">
        <v>43027</v>
      </c>
      <c r="C664" s="1" t="s">
        <v>69</v>
      </c>
      <c r="D664" s="1"/>
      <c r="E664" s="1"/>
      <c r="F664" s="1" t="s">
        <v>97</v>
      </c>
      <c r="G664" s="1" t="n">
        <v>80</v>
      </c>
      <c r="H664" s="1" t="n">
        <v>80</v>
      </c>
      <c r="I664" s="1"/>
      <c r="J664" s="1"/>
      <c r="K664" s="1"/>
      <c r="L664" s="1" t="n">
        <v>30</v>
      </c>
      <c r="M664" s="1"/>
      <c r="N664" s="1"/>
      <c r="O664" s="1"/>
      <c r="P664" s="1"/>
      <c r="Q664" s="1"/>
      <c r="R664" s="1"/>
      <c r="S664" s="1"/>
      <c r="T664" s="1"/>
      <c r="U664" s="1"/>
      <c r="V664" s="1"/>
      <c r="W664" s="1"/>
      <c r="X664" s="14" t="n">
        <v>65809.47</v>
      </c>
      <c r="Y664" s="1" t="s">
        <v>673</v>
      </c>
      <c r="Z664" s="1"/>
      <c r="AA664" s="1" t="s">
        <v>123</v>
      </c>
      <c r="AB664" s="1"/>
    </row>
    <row r="665" customFormat="false" ht="15" hidden="true" customHeight="false" outlineLevel="0" collapsed="false">
      <c r="A665" s="0" t="n">
        <f aca="false">IF(AND(B665=B664,C665=C664,D665=D664,AA665=AA664), A664,A664+1)</f>
        <v>276</v>
      </c>
      <c r="B665" s="61" t="n">
        <v>43027</v>
      </c>
      <c r="C665" s="1" t="s">
        <v>69</v>
      </c>
      <c r="D665" s="1"/>
      <c r="E665" s="1"/>
      <c r="F665" s="1" t="s">
        <v>99</v>
      </c>
      <c r="G665" s="1" t="n">
        <v>1</v>
      </c>
      <c r="H665" s="1" t="n">
        <v>1</v>
      </c>
      <c r="I665" s="1"/>
      <c r="J665" s="1"/>
      <c r="K665" s="1"/>
      <c r="L665" s="1" t="n">
        <v>4</v>
      </c>
      <c r="M665" s="1"/>
      <c r="N665" s="1"/>
      <c r="O665" s="1"/>
      <c r="P665" s="1"/>
      <c r="Q665" s="1"/>
      <c r="R665" s="1"/>
      <c r="S665" s="1"/>
      <c r="T665" s="1"/>
      <c r="U665" s="1"/>
      <c r="V665" s="1"/>
      <c r="W665" s="1"/>
      <c r="X665" s="14"/>
      <c r="Y665" s="1" t="s">
        <v>673</v>
      </c>
      <c r="Z665" s="1"/>
      <c r="AA665" s="1" t="s">
        <v>123</v>
      </c>
      <c r="AB665" s="1"/>
    </row>
    <row r="666" customFormat="false" ht="15" hidden="true" customHeight="false" outlineLevel="0" collapsed="false">
      <c r="A666" s="0" t="n">
        <f aca="false">IF(AND(B666=B665,C666=C665,D666=D665,AA666=AA665), A665,A665+1)</f>
        <v>276</v>
      </c>
      <c r="B666" s="61" t="n">
        <v>43027</v>
      </c>
      <c r="C666" s="1" t="s">
        <v>69</v>
      </c>
      <c r="D666" s="1"/>
      <c r="E666" s="1"/>
      <c r="F666" s="1" t="s">
        <v>100</v>
      </c>
      <c r="G666" s="1" t="n">
        <v>1</v>
      </c>
      <c r="H666" s="1" t="n">
        <v>1</v>
      </c>
      <c r="I666" s="1"/>
      <c r="J666" s="1"/>
      <c r="K666" s="1"/>
      <c r="L666" s="1" t="n">
        <v>4</v>
      </c>
      <c r="M666" s="1"/>
      <c r="N666" s="1"/>
      <c r="O666" s="1"/>
      <c r="P666" s="1"/>
      <c r="Q666" s="1"/>
      <c r="R666" s="1"/>
      <c r="S666" s="1"/>
      <c r="T666" s="1"/>
      <c r="U666" s="1"/>
      <c r="V666" s="1"/>
      <c r="W666" s="1"/>
      <c r="X666" s="14"/>
      <c r="Y666" s="1" t="s">
        <v>673</v>
      </c>
      <c r="Z666" s="1"/>
      <c r="AA666" s="1" t="s">
        <v>123</v>
      </c>
      <c r="AB666" s="1"/>
    </row>
    <row r="667" customFormat="false" ht="15" hidden="true" customHeight="false" outlineLevel="0" collapsed="false">
      <c r="A667" s="0" t="n">
        <f aca="false">IF(AND(B667=B666,C667=C666,D667=D666,AA667=AA666), A666,A666+1)</f>
        <v>276</v>
      </c>
      <c r="B667" s="61" t="n">
        <v>43027</v>
      </c>
      <c r="C667" s="1" t="s">
        <v>69</v>
      </c>
      <c r="D667" s="1"/>
      <c r="E667" s="1"/>
      <c r="F667" s="1" t="s">
        <v>248</v>
      </c>
      <c r="G667" s="1"/>
      <c r="H667" s="1"/>
      <c r="I667" s="1"/>
      <c r="J667" s="1"/>
      <c r="K667" s="1" t="n">
        <v>1</v>
      </c>
      <c r="L667" s="1"/>
      <c r="M667" s="1"/>
      <c r="N667" s="1"/>
      <c r="O667" s="1"/>
      <c r="P667" s="1"/>
      <c r="Q667" s="1"/>
      <c r="R667" s="1"/>
      <c r="S667" s="1"/>
      <c r="T667" s="1"/>
      <c r="U667" s="1"/>
      <c r="V667" s="1"/>
      <c r="W667" s="1"/>
      <c r="X667" s="14"/>
      <c r="Y667" s="1" t="s">
        <v>673</v>
      </c>
      <c r="Z667" s="1"/>
      <c r="AA667" s="1" t="s">
        <v>123</v>
      </c>
      <c r="AB667" s="1"/>
    </row>
    <row r="668" customFormat="false" ht="15" hidden="true" customHeight="false" outlineLevel="0" collapsed="false">
      <c r="A668" s="0" t="n">
        <f aca="false">IF(AND(B668=B667,C668=C667,D668=D667,AA668=AA667), A667,A667+1)</f>
        <v>276</v>
      </c>
      <c r="B668" s="61" t="n">
        <v>43027</v>
      </c>
      <c r="C668" s="1" t="s">
        <v>69</v>
      </c>
      <c r="D668" s="1"/>
      <c r="E668" s="1"/>
      <c r="F668" s="1" t="s">
        <v>410</v>
      </c>
      <c r="G668" s="1"/>
      <c r="H668" s="1"/>
      <c r="I668" s="1"/>
      <c r="J668" s="1"/>
      <c r="K668" s="1"/>
      <c r="L668" s="1"/>
      <c r="M668" s="1"/>
      <c r="N668" s="1"/>
      <c r="O668" s="1"/>
      <c r="P668" s="1"/>
      <c r="Q668" s="1"/>
      <c r="R668" s="1"/>
      <c r="S668" s="1"/>
      <c r="T668" s="1"/>
      <c r="U668" s="1" t="n">
        <v>1</v>
      </c>
      <c r="V668" s="1"/>
      <c r="W668" s="1"/>
      <c r="X668" s="14"/>
      <c r="Y668" s="1" t="s">
        <v>673</v>
      </c>
      <c r="Z668" s="1"/>
      <c r="AA668" s="1" t="s">
        <v>123</v>
      </c>
      <c r="AB668" s="1"/>
    </row>
    <row r="669" customFormat="false" ht="15" hidden="true" customHeight="false" outlineLevel="0" collapsed="false">
      <c r="A669" s="0" t="n">
        <f aca="false">IF(AND(B669=B668,C669=C668,D669=D668,AA669=AA668), A668,A668+1)</f>
        <v>277</v>
      </c>
      <c r="B669" s="61" t="n">
        <v>43027</v>
      </c>
      <c r="C669" s="1" t="s">
        <v>68</v>
      </c>
      <c r="D669" s="1" t="s">
        <v>70</v>
      </c>
      <c r="E669" s="1"/>
      <c r="F669" s="1" t="s">
        <v>87</v>
      </c>
      <c r="G669" s="1" t="n">
        <v>21</v>
      </c>
      <c r="H669" s="1" t="n">
        <v>9</v>
      </c>
      <c r="I669" s="1" t="n">
        <v>12</v>
      </c>
      <c r="J669" s="1"/>
      <c r="K669" s="1"/>
      <c r="L669" s="1" t="n">
        <v>42</v>
      </c>
      <c r="M669" s="1"/>
      <c r="N669" s="1"/>
      <c r="O669" s="1"/>
      <c r="P669" s="1"/>
      <c r="Q669" s="1"/>
      <c r="R669" s="1"/>
      <c r="S669" s="1"/>
      <c r="T669" s="1"/>
      <c r="U669" s="1"/>
      <c r="V669" s="1"/>
      <c r="W669" s="1"/>
      <c r="X669" s="14" t="n">
        <v>60280.07</v>
      </c>
      <c r="Y669" s="1" t="s">
        <v>674</v>
      </c>
      <c r="Z669" s="1"/>
      <c r="AA669" s="1" t="s">
        <v>123</v>
      </c>
      <c r="AB669" s="1"/>
    </row>
    <row r="670" customFormat="false" ht="15" hidden="true" customHeight="false" outlineLevel="0" collapsed="false">
      <c r="A670" s="0" t="n">
        <f aca="false">IF(AND(B670=B669,C670=C669,D670=D669,AA670=AA669), A669,A669+1)</f>
        <v>277</v>
      </c>
      <c r="B670" s="61" t="n">
        <v>43027</v>
      </c>
      <c r="C670" s="1" t="s">
        <v>68</v>
      </c>
      <c r="D670" s="1" t="s">
        <v>70</v>
      </c>
      <c r="E670" s="1"/>
      <c r="F670" s="1" t="s">
        <v>248</v>
      </c>
      <c r="G670" s="1"/>
      <c r="H670" s="1"/>
      <c r="I670" s="1"/>
      <c r="J670" s="1"/>
      <c r="K670" s="1" t="n">
        <v>1</v>
      </c>
      <c r="L670" s="1"/>
      <c r="M670" s="1"/>
      <c r="N670" s="1"/>
      <c r="O670" s="1"/>
      <c r="P670" s="1"/>
      <c r="Q670" s="1"/>
      <c r="R670" s="1"/>
      <c r="S670" s="1"/>
      <c r="T670" s="1"/>
      <c r="U670" s="1"/>
      <c r="V670" s="1"/>
      <c r="W670" s="1"/>
      <c r="X670" s="14"/>
      <c r="Y670" s="1" t="s">
        <v>674</v>
      </c>
      <c r="Z670" s="1"/>
      <c r="AA670" s="1" t="s">
        <v>123</v>
      </c>
      <c r="AB670" s="1"/>
    </row>
    <row r="671" customFormat="false" ht="15" hidden="true" customHeight="false" outlineLevel="0" collapsed="false">
      <c r="A671" s="0" t="n">
        <f aca="false">IF(AND(B671=B670,C671=C670,D671=D670,AA671=AA670), A670,A670+1)</f>
        <v>277</v>
      </c>
      <c r="B671" s="61" t="n">
        <v>43027</v>
      </c>
      <c r="C671" s="1" t="s">
        <v>68</v>
      </c>
      <c r="D671" s="1" t="s">
        <v>70</v>
      </c>
      <c r="E671" s="1"/>
      <c r="F671" s="1" t="s">
        <v>410</v>
      </c>
      <c r="G671" s="1"/>
      <c r="H671" s="1"/>
      <c r="I671" s="1"/>
      <c r="J671" s="1"/>
      <c r="K671" s="1"/>
      <c r="L671" s="1"/>
      <c r="M671" s="1"/>
      <c r="N671" s="1"/>
      <c r="O671" s="1"/>
      <c r="P671" s="1"/>
      <c r="Q671" s="1"/>
      <c r="R671" s="1"/>
      <c r="S671" s="1"/>
      <c r="T671" s="1"/>
      <c r="U671" s="1" t="n">
        <v>2</v>
      </c>
      <c r="V671" s="1"/>
      <c r="W671" s="1"/>
      <c r="X671" s="14"/>
      <c r="Y671" s="1" t="s">
        <v>674</v>
      </c>
      <c r="Z671" s="1"/>
      <c r="AA671" s="1" t="s">
        <v>123</v>
      </c>
      <c r="AB671" s="1"/>
    </row>
    <row r="672" customFormat="false" ht="15" hidden="true" customHeight="false" outlineLevel="0" collapsed="false">
      <c r="A672" s="0" t="n">
        <f aca="false">IF(AND(B672=B671,C672=C671,D672=D671,AA672=AA671), A671,A671+1)</f>
        <v>278</v>
      </c>
      <c r="B672" s="61" t="n">
        <v>43031</v>
      </c>
      <c r="C672" s="1" t="s">
        <v>57</v>
      </c>
      <c r="D672" s="1"/>
      <c r="E672" s="1"/>
      <c r="F672" s="1" t="s">
        <v>97</v>
      </c>
      <c r="G672" s="1" t="n">
        <v>2</v>
      </c>
      <c r="H672" s="1" t="n">
        <v>2</v>
      </c>
      <c r="I672" s="1"/>
      <c r="J672" s="1"/>
      <c r="K672" s="1"/>
      <c r="L672" s="1" t="n">
        <v>14</v>
      </c>
      <c r="M672" s="1"/>
      <c r="N672" s="1"/>
      <c r="O672" s="1"/>
      <c r="P672" s="1"/>
      <c r="Q672" s="1"/>
      <c r="R672" s="1"/>
      <c r="S672" s="1"/>
      <c r="T672" s="1"/>
      <c r="U672" s="1"/>
      <c r="V672" s="1"/>
      <c r="W672" s="1"/>
      <c r="X672" s="14" t="n">
        <v>64948.2</v>
      </c>
      <c r="Y672" s="1" t="s">
        <v>675</v>
      </c>
      <c r="Z672" s="1"/>
      <c r="AA672" s="1" t="s">
        <v>123</v>
      </c>
      <c r="AB672" s="1"/>
    </row>
    <row r="673" customFormat="false" ht="15" hidden="true" customHeight="false" outlineLevel="0" collapsed="false">
      <c r="A673" s="0" t="n">
        <f aca="false">IF(AND(B673=B672,C673=C672,D673=D672,AA673=AA672), A672,A672+1)</f>
        <v>278</v>
      </c>
      <c r="B673" s="61" t="n">
        <v>43031</v>
      </c>
      <c r="C673" s="1" t="s">
        <v>57</v>
      </c>
      <c r="D673" s="1"/>
      <c r="E673" s="1"/>
      <c r="F673" s="1" t="s">
        <v>248</v>
      </c>
      <c r="G673" s="1"/>
      <c r="H673" s="1"/>
      <c r="I673" s="1"/>
      <c r="J673" s="1"/>
      <c r="K673" s="1" t="n">
        <v>1</v>
      </c>
      <c r="L673" s="1"/>
      <c r="M673" s="1"/>
      <c r="N673" s="1"/>
      <c r="O673" s="1"/>
      <c r="P673" s="1"/>
      <c r="Q673" s="1"/>
      <c r="R673" s="1"/>
      <c r="S673" s="1"/>
      <c r="T673" s="1"/>
      <c r="U673" s="1"/>
      <c r="V673" s="1"/>
      <c r="W673" s="1"/>
      <c r="X673" s="14"/>
      <c r="Y673" s="1" t="s">
        <v>675</v>
      </c>
      <c r="Z673" s="1"/>
      <c r="AA673" s="1" t="s">
        <v>123</v>
      </c>
      <c r="AB673" s="1"/>
    </row>
    <row r="674" customFormat="false" ht="15" hidden="true" customHeight="false" outlineLevel="0" collapsed="false">
      <c r="A674" s="0" t="n">
        <f aca="false">IF(AND(B674=B673,C674=C673,D674=D673,AA674=AA673), A673,A673+1)</f>
        <v>278</v>
      </c>
      <c r="B674" s="61" t="n">
        <v>43031</v>
      </c>
      <c r="C674" s="1" t="s">
        <v>57</v>
      </c>
      <c r="D674" s="1"/>
      <c r="E674" s="1"/>
      <c r="F674" s="1" t="s">
        <v>410</v>
      </c>
      <c r="G674" s="1"/>
      <c r="H674" s="1"/>
      <c r="I674" s="1"/>
      <c r="J674" s="1"/>
      <c r="K674" s="1"/>
      <c r="L674" s="1"/>
      <c r="M674" s="1"/>
      <c r="N674" s="1"/>
      <c r="O674" s="1"/>
      <c r="P674" s="1"/>
      <c r="Q674" s="1"/>
      <c r="R674" s="1"/>
      <c r="S674" s="1"/>
      <c r="T674" s="1"/>
      <c r="U674" s="1" t="n">
        <v>1</v>
      </c>
      <c r="V674" s="1"/>
      <c r="W674" s="1"/>
      <c r="X674" s="14"/>
      <c r="Y674" s="1" t="s">
        <v>675</v>
      </c>
      <c r="Z674" s="1"/>
      <c r="AA674" s="1" t="s">
        <v>123</v>
      </c>
      <c r="AB674" s="1"/>
    </row>
    <row r="675" customFormat="false" ht="15" hidden="true" customHeight="false" outlineLevel="0" collapsed="false">
      <c r="A675" s="0" t="n">
        <f aca="false">IF(AND(B675=B674,C675=C674,D675=D674,AA675=AA674), A674,A674+1)</f>
        <v>279</v>
      </c>
      <c r="B675" s="61" t="n">
        <v>43032</v>
      </c>
      <c r="C675" s="1" t="s">
        <v>45</v>
      </c>
      <c r="D675" s="1"/>
      <c r="E675" s="1"/>
      <c r="F675" s="1" t="s">
        <v>88</v>
      </c>
      <c r="G675" s="1" t="n">
        <v>4</v>
      </c>
      <c r="H675" s="1" t="n">
        <v>4</v>
      </c>
      <c r="I675" s="1"/>
      <c r="J675" s="1"/>
      <c r="K675" s="1"/>
      <c r="L675" s="1" t="n">
        <v>8</v>
      </c>
      <c r="M675" s="1"/>
      <c r="N675" s="1"/>
      <c r="O675" s="1"/>
      <c r="P675" s="1"/>
      <c r="Q675" s="1"/>
      <c r="R675" s="1"/>
      <c r="S675" s="1"/>
      <c r="T675" s="1"/>
      <c r="U675" s="1"/>
      <c r="V675" s="1"/>
      <c r="W675" s="1"/>
      <c r="X675" s="14" t="n">
        <v>29399.71</v>
      </c>
      <c r="Y675" s="1" t="s">
        <v>676</v>
      </c>
      <c r="Z675" s="1"/>
      <c r="AA675" s="1" t="s">
        <v>123</v>
      </c>
      <c r="AB675" s="1"/>
    </row>
    <row r="676" customFormat="false" ht="15" hidden="true" customHeight="false" outlineLevel="0" collapsed="false">
      <c r="A676" s="0" t="n">
        <f aca="false">IF(AND(B676=B675,C676=C675,D676=D675,AA676=AA675), A675,A675+1)</f>
        <v>279</v>
      </c>
      <c r="B676" s="61" t="n">
        <v>43032</v>
      </c>
      <c r="C676" s="1" t="s">
        <v>45</v>
      </c>
      <c r="D676" s="1"/>
      <c r="E676" s="1"/>
      <c r="F676" s="1" t="s">
        <v>410</v>
      </c>
      <c r="G676" s="1"/>
      <c r="H676" s="1"/>
      <c r="I676" s="1"/>
      <c r="J676" s="1"/>
      <c r="K676" s="1"/>
      <c r="L676" s="1"/>
      <c r="M676" s="1"/>
      <c r="N676" s="1"/>
      <c r="O676" s="1"/>
      <c r="P676" s="1"/>
      <c r="Q676" s="1"/>
      <c r="R676" s="1"/>
      <c r="S676" s="1"/>
      <c r="T676" s="1"/>
      <c r="U676" s="1" t="n">
        <v>2</v>
      </c>
      <c r="V676" s="1"/>
      <c r="W676" s="1"/>
      <c r="X676" s="14"/>
      <c r="Y676" s="1" t="s">
        <v>676</v>
      </c>
      <c r="Z676" s="1"/>
      <c r="AA676" s="1" t="s">
        <v>123</v>
      </c>
      <c r="AB676" s="1"/>
    </row>
    <row r="677" customFormat="false" ht="15" hidden="false" customHeight="false" outlineLevel="0" collapsed="false">
      <c r="A677" s="0" t="n">
        <f aca="false">IF(AND(B677=B676,C677=C676,D677=D676,AA677=AA676), A676,A676+1)</f>
        <v>280</v>
      </c>
      <c r="B677" s="68" t="n">
        <v>43032</v>
      </c>
      <c r="C677" s="0" t="s">
        <v>49</v>
      </c>
      <c r="F677" s="0" t="s">
        <v>97</v>
      </c>
      <c r="G677" s="0" t="n">
        <v>14</v>
      </c>
      <c r="H677" s="0" t="n">
        <v>14</v>
      </c>
      <c r="X677" s="4" t="n">
        <v>178118.14</v>
      </c>
      <c r="Y677" s="1" t="s">
        <v>677</v>
      </c>
      <c r="AA677" s="0" t="s">
        <v>124</v>
      </c>
    </row>
    <row r="678" s="60" customFormat="true" ht="15" hidden="true" customHeight="false" outlineLevel="0" collapsed="false">
      <c r="A678" s="0" t="n">
        <f aca="false">IF(AND(B678=B677,C678=C677,D678=D677,AA678=AA677), A677,A677+1)</f>
        <v>281</v>
      </c>
      <c r="B678" s="68" t="n">
        <v>43033</v>
      </c>
      <c r="C678" s="60" t="s">
        <v>67</v>
      </c>
      <c r="F678" s="60" t="s">
        <v>96</v>
      </c>
      <c r="G678" s="60" t="n">
        <f aca="false">SUM(H678:J678)</f>
        <v>25</v>
      </c>
      <c r="H678" s="60" t="n">
        <v>25</v>
      </c>
      <c r="K678" s="60" t="n">
        <v>1</v>
      </c>
      <c r="M678" s="60" t="n">
        <v>1</v>
      </c>
      <c r="P678" s="60" t="n">
        <v>29</v>
      </c>
      <c r="T678" s="60" t="n">
        <v>1</v>
      </c>
      <c r="X678" s="4" t="n">
        <v>63163.67</v>
      </c>
      <c r="Y678" s="60" t="s">
        <v>678</v>
      </c>
      <c r="AA678" s="60" t="s">
        <v>125</v>
      </c>
    </row>
    <row r="679" customFormat="false" ht="15" hidden="true" customHeight="false" outlineLevel="0" collapsed="false">
      <c r="A679" s="0" t="n">
        <f aca="false">IF(AND(B679=B678,C679=C678,D679=D678,AA679=AA678), A678,A678+1)</f>
        <v>281</v>
      </c>
      <c r="B679" s="68" t="n">
        <v>43033</v>
      </c>
      <c r="C679" s="60" t="s">
        <v>67</v>
      </c>
      <c r="F679" s="60" t="s">
        <v>88</v>
      </c>
      <c r="G679" s="60" t="n">
        <f aca="false">SUM(H679:J679)</f>
        <v>6</v>
      </c>
      <c r="H679" s="60" t="n">
        <v>6</v>
      </c>
      <c r="X679" s="4"/>
      <c r="Y679" s="60" t="s">
        <v>678</v>
      </c>
      <c r="AA679" s="60" t="s">
        <v>125</v>
      </c>
    </row>
    <row r="680" customFormat="false" ht="15" hidden="true" customHeight="false" outlineLevel="0" collapsed="false">
      <c r="A680" s="0" t="n">
        <f aca="false">IF(AND(B680=B679,C680=C679,D680=D679,AA680=AA679), A679,A679+1)</f>
        <v>281</v>
      </c>
      <c r="B680" s="68" t="n">
        <v>43033</v>
      </c>
      <c r="C680" s="60" t="s">
        <v>67</v>
      </c>
      <c r="F680" s="60" t="s">
        <v>99</v>
      </c>
      <c r="G680" s="60" t="n">
        <f aca="false">SUM(H680:J680)</f>
        <v>0</v>
      </c>
      <c r="U680" s="60" t="n">
        <v>1</v>
      </c>
      <c r="X680" s="4"/>
      <c r="Y680" s="60" t="s">
        <v>678</v>
      </c>
      <c r="AA680" s="60" t="s">
        <v>125</v>
      </c>
    </row>
    <row r="681" customFormat="false" ht="15" hidden="false" customHeight="false" outlineLevel="0" collapsed="false">
      <c r="A681" s="0" t="n">
        <f aca="false">IF(AND(B681=B680,C681=C680,D681=D680,AA681=AA680), A680,A680+1)</f>
        <v>282</v>
      </c>
      <c r="B681" s="68" t="n">
        <v>43034</v>
      </c>
      <c r="C681" s="0" t="s">
        <v>49</v>
      </c>
      <c r="F681" s="0" t="s">
        <v>95</v>
      </c>
      <c r="G681" s="0" t="n">
        <v>4</v>
      </c>
      <c r="H681" s="0" t="n">
        <v>4</v>
      </c>
      <c r="U681" s="0" t="n">
        <v>1</v>
      </c>
      <c r="X681" s="4" t="n">
        <v>101139.61</v>
      </c>
      <c r="Y681" s="0" t="s">
        <v>679</v>
      </c>
      <c r="AA681" s="0" t="s">
        <v>124</v>
      </c>
    </row>
    <row r="682" customFormat="false" ht="15" hidden="false" customHeight="false" outlineLevel="0" collapsed="false">
      <c r="A682" s="0" t="n">
        <f aca="false">IF(AND(B682=B681,C682=C681,D682=D681,AA682=AA681), A681,A681+1)</f>
        <v>283</v>
      </c>
      <c r="B682" s="68" t="n">
        <v>43041</v>
      </c>
      <c r="C682" s="0" t="s">
        <v>66</v>
      </c>
      <c r="F682" s="0" t="s">
        <v>102</v>
      </c>
      <c r="G682" s="0" t="n">
        <v>37</v>
      </c>
      <c r="H682" s="0" t="n">
        <v>37</v>
      </c>
      <c r="X682" s="4" t="n">
        <v>41309</v>
      </c>
      <c r="Y682" s="0" t="s">
        <v>680</v>
      </c>
      <c r="AA682" s="0" t="s">
        <v>124</v>
      </c>
    </row>
    <row r="683" customFormat="false" ht="15" hidden="true" customHeight="false" outlineLevel="0" collapsed="false">
      <c r="A683" s="0" t="n">
        <f aca="false">IF(AND(B683=B682,C683=C682,D683=D682,AA683=AA682), A682,A682+1)</f>
        <v>284</v>
      </c>
      <c r="B683" s="61" t="n">
        <v>43042</v>
      </c>
      <c r="C683" s="1" t="s">
        <v>67</v>
      </c>
      <c r="D683" s="1" t="s">
        <v>71</v>
      </c>
      <c r="E683" s="1"/>
      <c r="F683" s="1" t="s">
        <v>105</v>
      </c>
      <c r="G683" s="1" t="n">
        <v>22</v>
      </c>
      <c r="H683" s="1" t="n">
        <v>14</v>
      </c>
      <c r="I683" s="1" t="n">
        <v>8</v>
      </c>
      <c r="J683" s="1"/>
      <c r="K683" s="1"/>
      <c r="L683" s="1" t="n">
        <v>22</v>
      </c>
      <c r="M683" s="1"/>
      <c r="N683" s="1"/>
      <c r="O683" s="1"/>
      <c r="P683" s="1"/>
      <c r="Q683" s="1"/>
      <c r="R683" s="1"/>
      <c r="S683" s="1"/>
      <c r="T683" s="1"/>
      <c r="U683" s="1"/>
      <c r="V683" s="1"/>
      <c r="W683" s="1"/>
      <c r="X683" s="14" t="n">
        <v>15899.37</v>
      </c>
      <c r="Y683" s="1" t="s">
        <v>681</v>
      </c>
      <c r="Z683" s="1"/>
      <c r="AA683" s="1" t="s">
        <v>123</v>
      </c>
      <c r="AB683" s="1"/>
    </row>
    <row r="684" customFormat="false" ht="15" hidden="true" customHeight="false" outlineLevel="0" collapsed="false">
      <c r="A684" s="0" t="n">
        <f aca="false">IF(AND(B684=B683,C684=C683,D684=D683,AA684=AA683), A683,A683+1)</f>
        <v>284</v>
      </c>
      <c r="B684" s="61" t="n">
        <v>43042</v>
      </c>
      <c r="C684" s="1" t="s">
        <v>67</v>
      </c>
      <c r="D684" s="1" t="s">
        <v>71</v>
      </c>
      <c r="E684" s="1"/>
      <c r="F684" s="1" t="s">
        <v>88</v>
      </c>
      <c r="G684" s="1" t="n">
        <v>0</v>
      </c>
      <c r="H684" s="1"/>
      <c r="I684" s="1" t="n">
        <v>0</v>
      </c>
      <c r="J684" s="1"/>
      <c r="K684" s="1"/>
      <c r="L684" s="1"/>
      <c r="M684" s="1"/>
      <c r="N684" s="1"/>
      <c r="O684" s="1"/>
      <c r="P684" s="1"/>
      <c r="Q684" s="1"/>
      <c r="R684" s="1"/>
      <c r="S684" s="1"/>
      <c r="T684" s="1"/>
      <c r="U684" s="1"/>
      <c r="V684" s="1"/>
      <c r="W684" s="1"/>
      <c r="X684" s="14"/>
      <c r="Y684" s="1" t="s">
        <v>681</v>
      </c>
      <c r="Z684" s="1"/>
      <c r="AA684" s="1" t="s">
        <v>123</v>
      </c>
      <c r="AB684" s="1"/>
    </row>
    <row r="685" customFormat="false" ht="15" hidden="false" customHeight="false" outlineLevel="0" collapsed="false">
      <c r="A685" s="0" t="n">
        <f aca="false">IF(AND(B685=B684,C685=C684,D685=D684,AA685=AA684), A684,A684+1)</f>
        <v>285</v>
      </c>
      <c r="B685" s="68" t="n">
        <v>43045</v>
      </c>
      <c r="C685" s="0" t="s">
        <v>66</v>
      </c>
      <c r="F685" s="0" t="s">
        <v>102</v>
      </c>
      <c r="G685" s="0" t="n">
        <v>36</v>
      </c>
      <c r="H685" s="0" t="n">
        <v>36</v>
      </c>
      <c r="X685" s="4" t="n">
        <v>66660</v>
      </c>
      <c r="Y685" s="1" t="s">
        <v>682</v>
      </c>
      <c r="AA685" s="0" t="s">
        <v>124</v>
      </c>
    </row>
    <row r="686" customFormat="false" ht="15" hidden="false" customHeight="false" outlineLevel="0" collapsed="false">
      <c r="A686" s="0" t="n">
        <f aca="false">IF(AND(B686=B685,C686=C685,D686=D685,AA686=AA685), A685,A685+1)</f>
        <v>286</v>
      </c>
      <c r="B686" s="68" t="n">
        <v>43045</v>
      </c>
      <c r="C686" s="0" t="s">
        <v>67</v>
      </c>
      <c r="F686" s="0" t="s">
        <v>96</v>
      </c>
      <c r="G686" s="0" t="n">
        <v>15</v>
      </c>
      <c r="H686" s="0" t="n">
        <v>15</v>
      </c>
      <c r="X686" s="4" t="n">
        <v>39119.85</v>
      </c>
      <c r="Y686" s="1" t="s">
        <v>683</v>
      </c>
      <c r="AA686" s="0" t="s">
        <v>124</v>
      </c>
    </row>
    <row r="687" customFormat="false" ht="15" hidden="true" customHeight="false" outlineLevel="0" collapsed="false">
      <c r="A687" s="0" t="n">
        <f aca="false">IF(AND(B687=B686,C687=C686,D687=D686,AA687=AA686), A686,A686+1)</f>
        <v>287</v>
      </c>
      <c r="B687" s="61" t="n">
        <v>43046</v>
      </c>
      <c r="C687" s="1" t="s">
        <v>68</v>
      </c>
      <c r="D687" s="1"/>
      <c r="E687" s="1"/>
      <c r="F687" s="1" t="s">
        <v>97</v>
      </c>
      <c r="G687" s="1" t="n">
        <v>66</v>
      </c>
      <c r="H687" s="1" t="n">
        <v>66</v>
      </c>
      <c r="I687" s="1"/>
      <c r="J687" s="1"/>
      <c r="K687" s="1"/>
      <c r="L687" s="1" t="n">
        <v>30</v>
      </c>
      <c r="M687" s="1"/>
      <c r="N687" s="1"/>
      <c r="O687" s="1"/>
      <c r="P687" s="1"/>
      <c r="Q687" s="1"/>
      <c r="R687" s="1"/>
      <c r="S687" s="1"/>
      <c r="T687" s="1"/>
      <c r="U687" s="1"/>
      <c r="V687" s="1"/>
      <c r="W687" s="1"/>
      <c r="X687" s="14" t="n">
        <v>52177.79</v>
      </c>
      <c r="Y687" s="1" t="s">
        <v>684</v>
      </c>
      <c r="Z687" s="1"/>
      <c r="AA687" s="1" t="s">
        <v>123</v>
      </c>
      <c r="AB687" s="1"/>
    </row>
    <row r="688" customFormat="false" ht="15" hidden="true" customHeight="false" outlineLevel="0" collapsed="false">
      <c r="A688" s="0" t="n">
        <f aca="false">IF(AND(B688=B687,C688=C687,D688=D687,AA688=AA687), A687,A687+1)</f>
        <v>288</v>
      </c>
      <c r="B688" s="61" t="n">
        <v>43046</v>
      </c>
      <c r="C688" s="1" t="s">
        <v>67</v>
      </c>
      <c r="D688" s="1" t="s">
        <v>63</v>
      </c>
      <c r="E688" s="1"/>
      <c r="F688" s="1" t="s">
        <v>100</v>
      </c>
      <c r="G688" s="1" t="n">
        <v>13</v>
      </c>
      <c r="H688" s="1" t="n">
        <v>13</v>
      </c>
      <c r="I688" s="1" t="n">
        <v>0</v>
      </c>
      <c r="J688" s="1"/>
      <c r="K688" s="1"/>
      <c r="L688" s="1" t="n">
        <v>37</v>
      </c>
      <c r="M688" s="1"/>
      <c r="N688" s="1"/>
      <c r="O688" s="1"/>
      <c r="P688" s="1"/>
      <c r="Q688" s="1"/>
      <c r="R688" s="1"/>
      <c r="S688" s="1"/>
      <c r="T688" s="1"/>
      <c r="U688" s="1"/>
      <c r="V688" s="1"/>
      <c r="W688" s="1"/>
      <c r="X688" s="14" t="n">
        <v>121774.8</v>
      </c>
      <c r="Y688" s="1" t="s">
        <v>685</v>
      </c>
      <c r="Z688" s="1"/>
      <c r="AA688" s="1" t="s">
        <v>123</v>
      </c>
      <c r="AB688" s="1"/>
    </row>
    <row r="689" customFormat="false" ht="15" hidden="true" customHeight="false" outlineLevel="0" collapsed="false">
      <c r="A689" s="0" t="n">
        <f aca="false">IF(AND(B689=B688,C689=C688,D689=D688,AA689=AA688), A688,A688+1)</f>
        <v>288</v>
      </c>
      <c r="B689" s="61" t="n">
        <v>43046</v>
      </c>
      <c r="C689" s="1" t="s">
        <v>67</v>
      </c>
      <c r="D689" s="1" t="s">
        <v>63</v>
      </c>
      <c r="E689" s="1"/>
      <c r="F689" s="1" t="s">
        <v>410</v>
      </c>
      <c r="G689" s="1"/>
      <c r="H689" s="1"/>
      <c r="I689" s="1"/>
      <c r="J689" s="1"/>
      <c r="K689" s="1"/>
      <c r="L689" s="1"/>
      <c r="M689" s="1"/>
      <c r="N689" s="1"/>
      <c r="O689" s="1"/>
      <c r="P689" s="1"/>
      <c r="Q689" s="1"/>
      <c r="R689" s="1"/>
      <c r="S689" s="1"/>
      <c r="T689" s="1"/>
      <c r="U689" s="1" t="n">
        <v>1</v>
      </c>
      <c r="V689" s="1"/>
      <c r="W689" s="1"/>
      <c r="X689" s="14"/>
      <c r="Y689" s="1" t="s">
        <v>685</v>
      </c>
      <c r="Z689" s="1"/>
      <c r="AA689" s="1" t="s">
        <v>123</v>
      </c>
      <c r="AB689" s="1"/>
    </row>
    <row r="690" customFormat="false" ht="15" hidden="true" customHeight="false" outlineLevel="0" collapsed="false">
      <c r="A690" s="0" t="n">
        <f aca="false">IF(AND(B690=B689,C690=C689,D690=D689,AA690=AA689), A689,A689+1)</f>
        <v>289</v>
      </c>
      <c r="B690" s="61" t="n">
        <v>43047</v>
      </c>
      <c r="C690" s="1" t="s">
        <v>50</v>
      </c>
      <c r="D690" s="1"/>
      <c r="E690" s="1"/>
      <c r="F690" s="1" t="s">
        <v>87</v>
      </c>
      <c r="G690" s="1" t="n">
        <v>7</v>
      </c>
      <c r="H690" s="1" t="n">
        <v>7</v>
      </c>
      <c r="I690" s="1"/>
      <c r="J690" s="1"/>
      <c r="K690" s="1"/>
      <c r="L690" s="1" t="n">
        <v>30</v>
      </c>
      <c r="M690" s="1"/>
      <c r="N690" s="1"/>
      <c r="O690" s="1"/>
      <c r="P690" s="1"/>
      <c r="Q690" s="1"/>
      <c r="R690" s="1"/>
      <c r="S690" s="1"/>
      <c r="T690" s="1"/>
      <c r="U690" s="1"/>
      <c r="V690" s="1"/>
      <c r="W690" s="1"/>
      <c r="X690" s="14" t="n">
        <v>475056.96</v>
      </c>
      <c r="Y690" s="1" t="s">
        <v>686</v>
      </c>
      <c r="Z690" s="1"/>
      <c r="AA690" s="1" t="s">
        <v>123</v>
      </c>
      <c r="AB690" s="1"/>
    </row>
    <row r="691" customFormat="false" ht="15" hidden="true" customHeight="false" outlineLevel="0" collapsed="false">
      <c r="A691" s="0" t="n">
        <f aca="false">IF(AND(B691=B690,C691=C690,D691=D690,AA691=AA690), A690,A690+1)</f>
        <v>289</v>
      </c>
      <c r="B691" s="61" t="n">
        <v>43047</v>
      </c>
      <c r="C691" s="1" t="s">
        <v>50</v>
      </c>
      <c r="D691" s="1"/>
      <c r="E691" s="1"/>
      <c r="F691" s="1" t="s">
        <v>88</v>
      </c>
      <c r="G691" s="1" t="n">
        <v>1</v>
      </c>
      <c r="H691" s="1" t="n">
        <v>1</v>
      </c>
      <c r="I691" s="1"/>
      <c r="J691" s="1"/>
      <c r="K691" s="1"/>
      <c r="L691" s="1" t="n">
        <v>5</v>
      </c>
      <c r="M691" s="1"/>
      <c r="N691" s="1"/>
      <c r="O691" s="1"/>
      <c r="P691" s="1"/>
      <c r="Q691" s="1"/>
      <c r="R691" s="1"/>
      <c r="S691" s="1"/>
      <c r="T691" s="1"/>
      <c r="U691" s="1"/>
      <c r="V691" s="1"/>
      <c r="W691" s="1"/>
      <c r="X691" s="14"/>
      <c r="Y691" s="1" t="s">
        <v>686</v>
      </c>
      <c r="Z691" s="1"/>
      <c r="AA691" s="1" t="s">
        <v>123</v>
      </c>
      <c r="AB691" s="1"/>
    </row>
    <row r="692" customFormat="false" ht="15" hidden="true" customHeight="false" outlineLevel="0" collapsed="false">
      <c r="A692" s="0" t="n">
        <f aca="false">IF(AND(B692=B691,C692=C691,D692=D691,AA692=AA691), A691,A691+1)</f>
        <v>289</v>
      </c>
      <c r="B692" s="61" t="n">
        <v>43047</v>
      </c>
      <c r="C692" s="1" t="s">
        <v>50</v>
      </c>
      <c r="D692" s="1"/>
      <c r="E692" s="1"/>
      <c r="F692" s="1" t="s">
        <v>95</v>
      </c>
      <c r="G692" s="1" t="n">
        <v>1</v>
      </c>
      <c r="H692" s="1" t="n">
        <v>1</v>
      </c>
      <c r="I692" s="1"/>
      <c r="J692" s="1"/>
      <c r="K692" s="1"/>
      <c r="L692" s="1" t="n">
        <v>8</v>
      </c>
      <c r="M692" s="1"/>
      <c r="N692" s="1"/>
      <c r="O692" s="1"/>
      <c r="P692" s="1"/>
      <c r="Q692" s="1"/>
      <c r="R692" s="1"/>
      <c r="S692" s="1"/>
      <c r="T692" s="1"/>
      <c r="U692" s="1"/>
      <c r="V692" s="1"/>
      <c r="W692" s="1"/>
      <c r="X692" s="14"/>
      <c r="Y692" s="1" t="s">
        <v>686</v>
      </c>
      <c r="Z692" s="1"/>
      <c r="AA692" s="1" t="s">
        <v>123</v>
      </c>
      <c r="AB692" s="1"/>
    </row>
    <row r="693" customFormat="false" ht="15" hidden="true" customHeight="false" outlineLevel="0" collapsed="false">
      <c r="A693" s="0" t="n">
        <f aca="false">IF(AND(B693=B692,C693=C692,D693=D692,AA693=AA692), A692,A692+1)</f>
        <v>289</v>
      </c>
      <c r="B693" s="61" t="n">
        <v>43047</v>
      </c>
      <c r="C693" s="1" t="s">
        <v>50</v>
      </c>
      <c r="D693" s="1"/>
      <c r="E693" s="1"/>
      <c r="F693" s="1" t="s">
        <v>97</v>
      </c>
      <c r="G693" s="1" t="n">
        <v>8</v>
      </c>
      <c r="H693" s="1" t="n">
        <v>8</v>
      </c>
      <c r="I693" s="1"/>
      <c r="J693" s="1"/>
      <c r="K693" s="1"/>
      <c r="L693" s="1" t="n">
        <v>20</v>
      </c>
      <c r="M693" s="1"/>
      <c r="N693" s="1"/>
      <c r="O693" s="1"/>
      <c r="P693" s="1"/>
      <c r="Q693" s="1"/>
      <c r="R693" s="1"/>
      <c r="S693" s="1"/>
      <c r="T693" s="1"/>
      <c r="U693" s="1"/>
      <c r="V693" s="1"/>
      <c r="W693" s="1"/>
      <c r="X693" s="14"/>
      <c r="Y693" s="1" t="s">
        <v>686</v>
      </c>
      <c r="Z693" s="1"/>
      <c r="AA693" s="1" t="s">
        <v>123</v>
      </c>
      <c r="AB693" s="1"/>
    </row>
    <row r="694" customFormat="false" ht="15" hidden="true" customHeight="false" outlineLevel="0" collapsed="false">
      <c r="A694" s="0" t="n">
        <f aca="false">IF(AND(B694=B693,C694=C693,D694=D693,AA694=AA693), A693,A693+1)</f>
        <v>289</v>
      </c>
      <c r="B694" s="61" t="n">
        <v>43047</v>
      </c>
      <c r="C694" s="1" t="s">
        <v>50</v>
      </c>
      <c r="D694" s="1"/>
      <c r="E694" s="1"/>
      <c r="F694" s="1" t="s">
        <v>98</v>
      </c>
      <c r="G694" s="1" t="n">
        <v>7</v>
      </c>
      <c r="H694" s="1" t="n">
        <v>7</v>
      </c>
      <c r="I694" s="1"/>
      <c r="J694" s="1"/>
      <c r="K694" s="1"/>
      <c r="L694" s="1" t="n">
        <v>55</v>
      </c>
      <c r="M694" s="1"/>
      <c r="N694" s="1"/>
      <c r="O694" s="1"/>
      <c r="P694" s="1"/>
      <c r="Q694" s="1"/>
      <c r="R694" s="1"/>
      <c r="S694" s="1"/>
      <c r="T694" s="1"/>
      <c r="U694" s="1"/>
      <c r="V694" s="1"/>
      <c r="W694" s="1"/>
      <c r="X694" s="14"/>
      <c r="Y694" s="1" t="s">
        <v>686</v>
      </c>
      <c r="Z694" s="1"/>
      <c r="AA694" s="1" t="s">
        <v>123</v>
      </c>
      <c r="AB694" s="1"/>
    </row>
    <row r="695" customFormat="false" ht="15" hidden="true" customHeight="false" outlineLevel="0" collapsed="false">
      <c r="A695" s="0" t="n">
        <f aca="false">IF(AND(B695=B694,C695=C694,D695=D694,AA695=AA694), A694,A694+1)</f>
        <v>289</v>
      </c>
      <c r="B695" s="61" t="n">
        <v>43047</v>
      </c>
      <c r="C695" s="1" t="s">
        <v>50</v>
      </c>
      <c r="D695" s="1"/>
      <c r="E695" s="1"/>
      <c r="F695" s="1" t="s">
        <v>109</v>
      </c>
      <c r="G695" s="1" t="n">
        <v>2</v>
      </c>
      <c r="H695" s="1" t="n">
        <v>2</v>
      </c>
      <c r="I695" s="1"/>
      <c r="J695" s="1"/>
      <c r="K695" s="1"/>
      <c r="L695" s="1" t="n">
        <v>5</v>
      </c>
      <c r="M695" s="1"/>
      <c r="N695" s="1"/>
      <c r="O695" s="1"/>
      <c r="P695" s="1"/>
      <c r="Q695" s="1"/>
      <c r="R695" s="1"/>
      <c r="S695" s="1"/>
      <c r="T695" s="1"/>
      <c r="U695" s="1"/>
      <c r="V695" s="1"/>
      <c r="W695" s="1"/>
      <c r="X695" s="14"/>
      <c r="Y695" s="1" t="s">
        <v>686</v>
      </c>
      <c r="Z695" s="1"/>
      <c r="AA695" s="1" t="s">
        <v>123</v>
      </c>
      <c r="AB695" s="1"/>
    </row>
    <row r="696" customFormat="false" ht="15" hidden="true" customHeight="false" outlineLevel="0" collapsed="false">
      <c r="A696" s="0" t="n">
        <f aca="false">IF(AND(B696=B695,C696=C695,D696=D695,AA696=AA695), A695,A695+1)</f>
        <v>289</v>
      </c>
      <c r="B696" s="61" t="n">
        <v>43047</v>
      </c>
      <c r="C696" s="1" t="s">
        <v>50</v>
      </c>
      <c r="D696" s="1"/>
      <c r="E696" s="1"/>
      <c r="F696" s="1" t="s">
        <v>113</v>
      </c>
      <c r="G696" s="1" t="n">
        <v>1</v>
      </c>
      <c r="H696" s="1" t="n">
        <v>1</v>
      </c>
      <c r="I696" s="1"/>
      <c r="J696" s="1"/>
      <c r="K696" s="1"/>
      <c r="L696" s="1" t="n">
        <v>3</v>
      </c>
      <c r="M696" s="1"/>
      <c r="N696" s="1"/>
      <c r="O696" s="1"/>
      <c r="P696" s="1"/>
      <c r="Q696" s="1"/>
      <c r="R696" s="1"/>
      <c r="S696" s="1"/>
      <c r="T696" s="1"/>
      <c r="U696" s="1"/>
      <c r="V696" s="1"/>
      <c r="W696" s="1"/>
      <c r="X696" s="14"/>
      <c r="Y696" s="1" t="s">
        <v>686</v>
      </c>
      <c r="Z696" s="1"/>
      <c r="AA696" s="1" t="s">
        <v>123</v>
      </c>
      <c r="AB696" s="1"/>
    </row>
    <row r="697" customFormat="false" ht="15" hidden="true" customHeight="false" outlineLevel="0" collapsed="false">
      <c r="A697" s="0" t="n">
        <f aca="false">IF(AND(B697=B696,C697=C696,D697=D696,AA697=AA696), A696,A696+1)</f>
        <v>289</v>
      </c>
      <c r="B697" s="61" t="n">
        <v>43047</v>
      </c>
      <c r="C697" s="1" t="s">
        <v>50</v>
      </c>
      <c r="D697" s="1"/>
      <c r="E697" s="1"/>
      <c r="F697" s="1" t="s">
        <v>115</v>
      </c>
      <c r="G697" s="1" t="n">
        <v>7</v>
      </c>
      <c r="H697" s="1" t="n">
        <v>7</v>
      </c>
      <c r="I697" s="1"/>
      <c r="J697" s="1"/>
      <c r="K697" s="1"/>
      <c r="L697" s="1" t="n">
        <v>18</v>
      </c>
      <c r="M697" s="1"/>
      <c r="N697" s="1"/>
      <c r="O697" s="1"/>
      <c r="P697" s="1"/>
      <c r="Q697" s="1"/>
      <c r="R697" s="1"/>
      <c r="S697" s="1"/>
      <c r="T697" s="1"/>
      <c r="U697" s="1"/>
      <c r="V697" s="1"/>
      <c r="W697" s="1"/>
      <c r="X697" s="14"/>
      <c r="Y697" s="1" t="s">
        <v>686</v>
      </c>
      <c r="Z697" s="1"/>
      <c r="AA697" s="1" t="s">
        <v>123</v>
      </c>
      <c r="AB697" s="1"/>
    </row>
    <row r="698" customFormat="false" ht="15" hidden="true" customHeight="false" outlineLevel="0" collapsed="false">
      <c r="A698" s="0" t="n">
        <f aca="false">IF(AND(B698=B697,C698=C697,D698=D697,AA698=AA697), A697,A697+1)</f>
        <v>289</v>
      </c>
      <c r="B698" s="61" t="n">
        <v>43047</v>
      </c>
      <c r="C698" s="1" t="s">
        <v>50</v>
      </c>
      <c r="D698" s="1"/>
      <c r="E698" s="1"/>
      <c r="F698" s="1" t="s">
        <v>248</v>
      </c>
      <c r="G698" s="1"/>
      <c r="H698" s="1"/>
      <c r="I698" s="1"/>
      <c r="J698" s="1"/>
      <c r="K698" s="1" t="n">
        <v>1</v>
      </c>
      <c r="L698" s="1"/>
      <c r="M698" s="1"/>
      <c r="N698" s="1"/>
      <c r="O698" s="1"/>
      <c r="P698" s="1"/>
      <c r="Q698" s="1"/>
      <c r="R698" s="1"/>
      <c r="S698" s="1"/>
      <c r="T698" s="1"/>
      <c r="U698" s="1"/>
      <c r="V698" s="1"/>
      <c r="W698" s="1"/>
      <c r="X698" s="14"/>
      <c r="Y698" s="1" t="s">
        <v>686</v>
      </c>
      <c r="Z698" s="1"/>
      <c r="AA698" s="1" t="s">
        <v>123</v>
      </c>
      <c r="AB698" s="1"/>
    </row>
    <row r="699" customFormat="false" ht="15" hidden="true" customHeight="false" outlineLevel="0" collapsed="false">
      <c r="A699" s="0" t="n">
        <f aca="false">IF(AND(B699=B698,C699=C698,D699=D698,AA699=AA698), A698,A698+1)</f>
        <v>289</v>
      </c>
      <c r="B699" s="61" t="n">
        <v>43047</v>
      </c>
      <c r="C699" s="1" t="s">
        <v>50</v>
      </c>
      <c r="D699" s="1"/>
      <c r="E699" s="1"/>
      <c r="F699" s="1" t="s">
        <v>410</v>
      </c>
      <c r="G699" s="1"/>
      <c r="H699" s="1"/>
      <c r="I699" s="1"/>
      <c r="J699" s="1"/>
      <c r="K699" s="1"/>
      <c r="L699" s="1"/>
      <c r="M699" s="1"/>
      <c r="N699" s="1"/>
      <c r="O699" s="1"/>
      <c r="P699" s="1"/>
      <c r="Q699" s="1"/>
      <c r="R699" s="1"/>
      <c r="S699" s="1"/>
      <c r="T699" s="1"/>
      <c r="U699" s="1" t="n">
        <v>2</v>
      </c>
      <c r="V699" s="1"/>
      <c r="W699" s="1"/>
      <c r="X699" s="14"/>
      <c r="Y699" s="1" t="s">
        <v>686</v>
      </c>
      <c r="Z699" s="1"/>
      <c r="AA699" s="1" t="s">
        <v>123</v>
      </c>
      <c r="AB699" s="1"/>
    </row>
    <row r="700" customFormat="false" ht="15" hidden="true" customHeight="false" outlineLevel="0" collapsed="false">
      <c r="A700" s="0" t="n">
        <f aca="false">IF(AND(B700=B699,C700=C699,D700=D699,AA700=AA699), A699,A699+1)</f>
        <v>290</v>
      </c>
      <c r="B700" s="61" t="n">
        <v>43047</v>
      </c>
      <c r="C700" s="1" t="s">
        <v>66</v>
      </c>
      <c r="D700" s="1"/>
      <c r="E700" s="1"/>
      <c r="F700" s="1" t="s">
        <v>97</v>
      </c>
      <c r="G700" s="1" t="n">
        <v>20</v>
      </c>
      <c r="H700" s="1" t="n">
        <v>20</v>
      </c>
      <c r="I700" s="1"/>
      <c r="J700" s="1"/>
      <c r="K700" s="1"/>
      <c r="L700" s="1" t="n">
        <v>69</v>
      </c>
      <c r="M700" s="1"/>
      <c r="N700" s="1"/>
      <c r="O700" s="1"/>
      <c r="P700" s="1"/>
      <c r="Q700" s="1"/>
      <c r="R700" s="1"/>
      <c r="S700" s="1"/>
      <c r="T700" s="1"/>
      <c r="U700" s="1"/>
      <c r="V700" s="1"/>
      <c r="W700" s="1"/>
      <c r="X700" s="14" t="n">
        <v>65294.59</v>
      </c>
      <c r="Y700" s="1" t="s">
        <v>687</v>
      </c>
      <c r="Z700" s="1"/>
      <c r="AA700" s="1" t="s">
        <v>123</v>
      </c>
      <c r="AB700" s="1"/>
    </row>
    <row r="701" customFormat="false" ht="15" hidden="true" customHeight="false" outlineLevel="0" collapsed="false">
      <c r="A701" s="0" t="n">
        <f aca="false">IF(AND(B701=B700,C701=C700,D701=D700,AA701=AA700), A700,A700+1)</f>
        <v>290</v>
      </c>
      <c r="B701" s="61" t="n">
        <v>43047</v>
      </c>
      <c r="C701" s="1" t="s">
        <v>66</v>
      </c>
      <c r="D701" s="1"/>
      <c r="E701" s="1"/>
      <c r="F701" s="1" t="s">
        <v>410</v>
      </c>
      <c r="G701" s="1"/>
      <c r="H701" s="1"/>
      <c r="I701" s="1"/>
      <c r="J701" s="1"/>
      <c r="K701" s="1"/>
      <c r="L701" s="1"/>
      <c r="M701" s="1"/>
      <c r="N701" s="1"/>
      <c r="O701" s="1"/>
      <c r="P701" s="1"/>
      <c r="Q701" s="1"/>
      <c r="R701" s="1"/>
      <c r="S701" s="1"/>
      <c r="T701" s="1"/>
      <c r="U701" s="1" t="n">
        <v>1</v>
      </c>
      <c r="V701" s="1"/>
      <c r="W701" s="1"/>
      <c r="X701" s="14"/>
      <c r="Y701" s="1" t="s">
        <v>687</v>
      </c>
      <c r="Z701" s="1"/>
      <c r="AA701" s="1" t="s">
        <v>123</v>
      </c>
      <c r="AB701" s="1"/>
    </row>
    <row r="702" s="60" customFormat="true" ht="15" hidden="true" customHeight="false" outlineLevel="0" collapsed="false">
      <c r="A702" s="0" t="n">
        <f aca="false">IF(AND(B702=B701,C702=C701,D702=D701,AA702=AA701), A701,A701+1)</f>
        <v>291</v>
      </c>
      <c r="B702" s="68" t="n">
        <v>43047</v>
      </c>
      <c r="C702" s="60" t="s">
        <v>67</v>
      </c>
      <c r="F702" s="60" t="s">
        <v>96</v>
      </c>
      <c r="G702" s="60" t="n">
        <f aca="false">SUM(H702:J702)</f>
        <v>25</v>
      </c>
      <c r="H702" s="60" t="n">
        <v>25</v>
      </c>
      <c r="K702" s="60" t="n">
        <v>1</v>
      </c>
      <c r="M702" s="60" t="n">
        <v>2</v>
      </c>
      <c r="P702" s="60" t="n">
        <v>29</v>
      </c>
      <c r="T702" s="60" t="n">
        <v>5</v>
      </c>
      <c r="X702" s="4" t="n">
        <v>54572.87</v>
      </c>
      <c r="Y702" s="60" t="s">
        <v>688</v>
      </c>
      <c r="AA702" s="60" t="s">
        <v>125</v>
      </c>
    </row>
    <row r="703" customFormat="false" ht="15" hidden="true" customHeight="false" outlineLevel="0" collapsed="false">
      <c r="A703" s="0" t="n">
        <f aca="false">IF(AND(B703=B702,C703=C702,D703=D702,AA703=AA702), A702,A702+1)</f>
        <v>291</v>
      </c>
      <c r="B703" s="68" t="n">
        <v>43047</v>
      </c>
      <c r="C703" s="60" t="s">
        <v>67</v>
      </c>
      <c r="D703" s="60"/>
      <c r="E703" s="60"/>
      <c r="F703" s="60" t="s">
        <v>88</v>
      </c>
      <c r="G703" s="60" t="n">
        <f aca="false">SUM(H703:J703)</f>
        <v>6</v>
      </c>
      <c r="H703" s="60" t="n">
        <v>6</v>
      </c>
      <c r="I703" s="60"/>
      <c r="J703" s="60"/>
      <c r="X703" s="4"/>
      <c r="Y703" s="60" t="s">
        <v>688</v>
      </c>
      <c r="AA703" s="60" t="s">
        <v>125</v>
      </c>
    </row>
    <row r="704" customFormat="false" ht="15" hidden="true" customHeight="false" outlineLevel="0" collapsed="false">
      <c r="A704" s="0" t="n">
        <f aca="false">IF(AND(B704=B703,C704=C703,D704=D703,AA704=AA703), A703,A703+1)</f>
        <v>291</v>
      </c>
      <c r="B704" s="68" t="n">
        <v>43047</v>
      </c>
      <c r="C704" s="60" t="s">
        <v>67</v>
      </c>
      <c r="F704" s="60" t="s">
        <v>110</v>
      </c>
      <c r="G704" s="60" t="n">
        <f aca="false">SUM(H704:J704)</f>
        <v>0</v>
      </c>
      <c r="U704" s="60" t="n">
        <v>1</v>
      </c>
      <c r="X704" s="4"/>
      <c r="Y704" s="60" t="s">
        <v>688</v>
      </c>
      <c r="AA704" s="60" t="s">
        <v>125</v>
      </c>
    </row>
    <row r="705" customFormat="false" ht="15" hidden="false" customHeight="false" outlineLevel="0" collapsed="false">
      <c r="A705" s="0" t="n">
        <f aca="false">IF(AND(B705=B704,C705=C704,D705=D704,AA705=AA704), A704,A704+1)</f>
        <v>292</v>
      </c>
      <c r="B705" s="68" t="n">
        <v>43048</v>
      </c>
      <c r="C705" s="0" t="s">
        <v>66</v>
      </c>
      <c r="F705" s="0" t="s">
        <v>102</v>
      </c>
      <c r="G705" s="0" t="n">
        <v>40</v>
      </c>
      <c r="H705" s="0" t="n">
        <v>40</v>
      </c>
      <c r="X705" s="4" t="n">
        <v>40349.5</v>
      </c>
      <c r="Y705" s="0" t="s">
        <v>689</v>
      </c>
      <c r="AA705" s="0" t="s">
        <v>124</v>
      </c>
    </row>
    <row r="706" customFormat="false" ht="15" hidden="false" customHeight="false" outlineLevel="0" collapsed="false">
      <c r="A706" s="0" t="n">
        <f aca="false">IF(AND(B706=B705,C706=C705,D706=D705,AA706=AA705), A705,A705+1)</f>
        <v>293</v>
      </c>
      <c r="B706" s="68" t="n">
        <v>43052</v>
      </c>
      <c r="C706" s="0" t="s">
        <v>66</v>
      </c>
      <c r="F706" s="0" t="s">
        <v>102</v>
      </c>
      <c r="G706" s="0" t="n">
        <v>40</v>
      </c>
      <c r="H706" s="0" t="n">
        <v>40</v>
      </c>
      <c r="X706" s="4" t="n">
        <v>45551</v>
      </c>
      <c r="Y706" s="0" t="s">
        <v>690</v>
      </c>
      <c r="AA706" s="0" t="s">
        <v>124</v>
      </c>
    </row>
    <row r="707" customFormat="false" ht="15" hidden="true" customHeight="false" outlineLevel="0" collapsed="false">
      <c r="A707" s="0" t="n">
        <f aca="false">IF(AND(B707=B706,C707=C706,D707=D706,AA707=AA706), A706,A706+1)</f>
        <v>294</v>
      </c>
      <c r="B707" s="68" t="n">
        <v>43053</v>
      </c>
      <c r="C707" s="0" t="s">
        <v>63</v>
      </c>
      <c r="F707" s="0" t="s">
        <v>97</v>
      </c>
      <c r="G707" s="60" t="n">
        <f aca="false">SUM(H707:J707)</f>
        <v>46</v>
      </c>
      <c r="H707" s="0" t="n">
        <v>46</v>
      </c>
      <c r="K707" s="0" t="n">
        <v>1</v>
      </c>
      <c r="M707" s="0" t="n">
        <v>2</v>
      </c>
      <c r="P707" s="0" t="n">
        <v>39</v>
      </c>
      <c r="T707" s="0" t="n">
        <v>1</v>
      </c>
      <c r="X707" s="4" t="n">
        <v>4242.55</v>
      </c>
      <c r="Y707" s="0" t="s">
        <v>691</v>
      </c>
      <c r="AA707" s="0" t="s">
        <v>125</v>
      </c>
    </row>
    <row r="708" customFormat="false" ht="15" hidden="true" customHeight="false" outlineLevel="0" collapsed="false">
      <c r="A708" s="0" t="n">
        <f aca="false">IF(AND(B708=B707,C708=C707,D708=D707,AA708=AA707), A707,A707+1)</f>
        <v>294</v>
      </c>
      <c r="B708" s="68" t="n">
        <v>43053</v>
      </c>
      <c r="C708" s="0" t="s">
        <v>63</v>
      </c>
      <c r="F708" s="0" t="s">
        <v>87</v>
      </c>
      <c r="G708" s="60" t="n">
        <f aca="false">SUM(H708:J708)</f>
        <v>0</v>
      </c>
      <c r="U708" s="0" t="n">
        <v>1</v>
      </c>
      <c r="X708" s="4"/>
      <c r="Y708" s="0" t="s">
        <v>691</v>
      </c>
      <c r="AA708" s="0" t="s">
        <v>125</v>
      </c>
    </row>
    <row r="709" customFormat="false" ht="15" hidden="true" customHeight="false" outlineLevel="0" collapsed="false">
      <c r="A709" s="0" t="n">
        <f aca="false">IF(AND(B709=B708,C709=C708,D709=D708,AA709=AA708), A708,A708+1)</f>
        <v>294</v>
      </c>
      <c r="B709" s="68" t="n">
        <v>43053</v>
      </c>
      <c r="C709" s="0" t="s">
        <v>63</v>
      </c>
      <c r="F709" s="0" t="s">
        <v>63</v>
      </c>
      <c r="G709" s="60" t="n">
        <f aca="false">SUM(H709:J709)</f>
        <v>0</v>
      </c>
      <c r="U709" s="0" t="n">
        <v>2</v>
      </c>
      <c r="X709" s="4"/>
      <c r="Y709" s="0" t="s">
        <v>691</v>
      </c>
      <c r="AA709" s="0" t="s">
        <v>125</v>
      </c>
    </row>
    <row r="710" customFormat="false" ht="15" hidden="true" customHeight="false" outlineLevel="0" collapsed="false">
      <c r="A710" s="0" t="n">
        <f aca="false">IF(AND(B710=B709,C710=C709,D710=D709,AA710=AA709), A709,A709+1)</f>
        <v>295</v>
      </c>
      <c r="B710" s="61" t="n">
        <v>43054</v>
      </c>
      <c r="C710" s="1" t="s">
        <v>69</v>
      </c>
      <c r="D710" s="1"/>
      <c r="E710" s="1"/>
      <c r="F710" s="1" t="s">
        <v>87</v>
      </c>
      <c r="G710" s="1" t="n">
        <v>4</v>
      </c>
      <c r="H710" s="1" t="n">
        <v>4</v>
      </c>
      <c r="I710" s="1"/>
      <c r="J710" s="1"/>
      <c r="K710" s="1"/>
      <c r="L710" s="1" t="n">
        <v>20</v>
      </c>
      <c r="M710" s="1"/>
      <c r="N710" s="1"/>
      <c r="O710" s="1"/>
      <c r="P710" s="1"/>
      <c r="Q710" s="1"/>
      <c r="R710" s="1"/>
      <c r="S710" s="1"/>
      <c r="T710" s="1"/>
      <c r="U710" s="1"/>
      <c r="V710" s="1"/>
      <c r="W710" s="1"/>
      <c r="X710" s="14" t="n">
        <v>81644.28</v>
      </c>
      <c r="Y710" s="1" t="s">
        <v>692</v>
      </c>
      <c r="Z710" s="1"/>
      <c r="AA710" s="1" t="s">
        <v>123</v>
      </c>
      <c r="AB710" s="1"/>
    </row>
    <row r="711" customFormat="false" ht="15" hidden="true" customHeight="false" outlineLevel="0" collapsed="false">
      <c r="A711" s="0" t="n">
        <f aca="false">IF(AND(B711=B710,C711=C710,D711=D710,AA711=AA710), A710,A710+1)</f>
        <v>295</v>
      </c>
      <c r="B711" s="61" t="n">
        <v>43054</v>
      </c>
      <c r="C711" s="1" t="s">
        <v>69</v>
      </c>
      <c r="D711" s="1"/>
      <c r="E711" s="1"/>
      <c r="F711" s="1" t="s">
        <v>97</v>
      </c>
      <c r="G711" s="1" t="n">
        <v>35</v>
      </c>
      <c r="H711" s="1" t="n">
        <v>35</v>
      </c>
      <c r="I711" s="1"/>
      <c r="J711" s="1"/>
      <c r="K711" s="1"/>
      <c r="L711" s="1" t="n">
        <v>25</v>
      </c>
      <c r="M711" s="1"/>
      <c r="N711" s="1"/>
      <c r="O711" s="1"/>
      <c r="P711" s="1"/>
      <c r="Q711" s="1"/>
      <c r="R711" s="1"/>
      <c r="S711" s="1"/>
      <c r="T711" s="1"/>
      <c r="U711" s="1"/>
      <c r="V711" s="1"/>
      <c r="W711" s="1"/>
      <c r="X711" s="14"/>
      <c r="Y711" s="1" t="s">
        <v>692</v>
      </c>
      <c r="Z711" s="1"/>
      <c r="AA711" s="1" t="s">
        <v>123</v>
      </c>
      <c r="AB711" s="1"/>
    </row>
    <row r="712" customFormat="false" ht="15" hidden="true" customHeight="false" outlineLevel="0" collapsed="false">
      <c r="A712" s="0" t="n">
        <f aca="false">IF(AND(B712=B711,C712=C711,D712=D711,AA712=AA711), A711,A711+1)</f>
        <v>295</v>
      </c>
      <c r="B712" s="61" t="n">
        <v>43054</v>
      </c>
      <c r="C712" s="1" t="s">
        <v>69</v>
      </c>
      <c r="D712" s="1"/>
      <c r="E712" s="1"/>
      <c r="F712" s="1" t="s">
        <v>115</v>
      </c>
      <c r="G712" s="1" t="n">
        <v>7</v>
      </c>
      <c r="H712" s="1" t="n">
        <v>7</v>
      </c>
      <c r="I712" s="1"/>
      <c r="J712" s="1"/>
      <c r="K712" s="1"/>
      <c r="L712" s="1" t="n">
        <v>13</v>
      </c>
      <c r="M712" s="1"/>
      <c r="N712" s="1"/>
      <c r="O712" s="1"/>
      <c r="P712" s="1"/>
      <c r="Q712" s="1"/>
      <c r="R712" s="1"/>
      <c r="S712" s="1"/>
      <c r="T712" s="1"/>
      <c r="U712" s="1"/>
      <c r="V712" s="1"/>
      <c r="W712" s="1"/>
      <c r="X712" s="14"/>
      <c r="Y712" s="1" t="s">
        <v>692</v>
      </c>
      <c r="Z712" s="1"/>
      <c r="AA712" s="1" t="s">
        <v>123</v>
      </c>
      <c r="AB712" s="1"/>
    </row>
    <row r="713" customFormat="false" ht="15" hidden="true" customHeight="false" outlineLevel="0" collapsed="false">
      <c r="A713" s="0" t="n">
        <f aca="false">IF(AND(B713=B712,C713=C712,D713=D712,AA713=AA712), A712,A712+1)</f>
        <v>295</v>
      </c>
      <c r="B713" s="61" t="n">
        <v>43054</v>
      </c>
      <c r="C713" s="1" t="s">
        <v>69</v>
      </c>
      <c r="D713" s="1"/>
      <c r="E713" s="1"/>
      <c r="F713" s="1" t="s">
        <v>410</v>
      </c>
      <c r="G713" s="1"/>
      <c r="H713" s="1"/>
      <c r="I713" s="1"/>
      <c r="J713" s="1"/>
      <c r="K713" s="1"/>
      <c r="L713" s="1"/>
      <c r="M713" s="1"/>
      <c r="N713" s="1"/>
      <c r="O713" s="1"/>
      <c r="P713" s="1"/>
      <c r="Q713" s="1"/>
      <c r="R713" s="1"/>
      <c r="S713" s="1"/>
      <c r="T713" s="1"/>
      <c r="U713" s="1" t="n">
        <v>1</v>
      </c>
      <c r="V713" s="1"/>
      <c r="W713" s="1"/>
      <c r="X713" s="14"/>
      <c r="Y713" s="1" t="s">
        <v>692</v>
      </c>
      <c r="Z713" s="1"/>
      <c r="AA713" s="1" t="s">
        <v>123</v>
      </c>
      <c r="AB713" s="1"/>
    </row>
    <row r="714" s="60" customFormat="true" ht="15" hidden="true" customHeight="false" outlineLevel="0" collapsed="false">
      <c r="A714" s="0" t="n">
        <f aca="false">IF(AND(B714=B713,C714=C713,D714=D713,AA714=AA713), A713,A713+1)</f>
        <v>296</v>
      </c>
      <c r="B714" s="68" t="n">
        <v>43054</v>
      </c>
      <c r="C714" s="60" t="s">
        <v>67</v>
      </c>
      <c r="F714" s="60" t="s">
        <v>96</v>
      </c>
      <c r="G714" s="60" t="n">
        <f aca="false">SUM(H714:J714)</f>
        <v>25</v>
      </c>
      <c r="H714" s="60" t="n">
        <v>25</v>
      </c>
      <c r="K714" s="60" t="n">
        <v>2</v>
      </c>
      <c r="P714" s="60" t="n">
        <v>31</v>
      </c>
      <c r="X714" s="4" t="n">
        <v>53649.18</v>
      </c>
      <c r="Y714" s="60" t="s">
        <v>693</v>
      </c>
      <c r="AA714" s="60" t="s">
        <v>125</v>
      </c>
    </row>
    <row r="715" customFormat="false" ht="15" hidden="true" customHeight="false" outlineLevel="0" collapsed="false">
      <c r="A715" s="0" t="n">
        <f aca="false">IF(AND(B715=B714,C715=C714,D715=D714,AA715=AA714), A714,A714+1)</f>
        <v>296</v>
      </c>
      <c r="B715" s="68" t="n">
        <v>43054</v>
      </c>
      <c r="C715" s="60" t="s">
        <v>67</v>
      </c>
      <c r="D715" s="60"/>
      <c r="E715" s="60"/>
      <c r="F715" s="60" t="s">
        <v>88</v>
      </c>
      <c r="G715" s="60" t="n">
        <f aca="false">SUM(H715:J715)</f>
        <v>6</v>
      </c>
      <c r="H715" s="60" t="n">
        <v>6</v>
      </c>
      <c r="I715" s="60"/>
      <c r="J715" s="60"/>
      <c r="X715" s="4"/>
      <c r="Y715" s="60" t="s">
        <v>693</v>
      </c>
      <c r="AA715" s="60" t="s">
        <v>125</v>
      </c>
    </row>
    <row r="716" customFormat="false" ht="15" hidden="true" customHeight="false" outlineLevel="0" collapsed="false">
      <c r="A716" s="0" t="n">
        <f aca="false">IF(AND(B716=B715,C716=C715,D716=D715,AA716=AA715), A715,A715+1)</f>
        <v>296</v>
      </c>
      <c r="B716" s="68" t="n">
        <v>43054</v>
      </c>
      <c r="C716" s="60" t="s">
        <v>67</v>
      </c>
      <c r="F716" s="60" t="s">
        <v>111</v>
      </c>
      <c r="G716" s="60" t="n">
        <f aca="false">SUM(H716:J716)</f>
        <v>0</v>
      </c>
      <c r="U716" s="60" t="n">
        <v>1</v>
      </c>
      <c r="X716" s="4"/>
      <c r="Y716" s="60" t="s">
        <v>693</v>
      </c>
      <c r="AA716" s="60" t="s">
        <v>125</v>
      </c>
    </row>
    <row r="717" customFormat="false" ht="15" hidden="true" customHeight="false" outlineLevel="0" collapsed="false">
      <c r="A717" s="0" t="n">
        <f aca="false">IF(AND(B717=B716,C717=C716,D717=D716,AA717=AA716), A716,A716+1)</f>
        <v>296</v>
      </c>
      <c r="B717" s="68" t="n">
        <v>43054</v>
      </c>
      <c r="C717" s="60" t="s">
        <v>67</v>
      </c>
      <c r="F717" s="60" t="s">
        <v>67</v>
      </c>
      <c r="G717" s="60" t="n">
        <f aca="false">SUM(H717:J717)</f>
        <v>0</v>
      </c>
      <c r="U717" s="60" t="n">
        <v>1</v>
      </c>
      <c r="X717" s="4"/>
      <c r="Y717" s="60" t="s">
        <v>693</v>
      </c>
      <c r="AA717" s="60" t="s">
        <v>125</v>
      </c>
    </row>
    <row r="718" customFormat="false" ht="15" hidden="true" customHeight="false" outlineLevel="0" collapsed="false">
      <c r="A718" s="0" t="n">
        <f aca="false">IF(AND(B718=B717,C718=C717,D718=D717,AA718=AA717), A717,A717+1)</f>
        <v>297</v>
      </c>
      <c r="B718" s="61" t="n">
        <v>43055</v>
      </c>
      <c r="C718" s="1" t="s">
        <v>74</v>
      </c>
      <c r="D718" s="1" t="s">
        <v>67</v>
      </c>
      <c r="E718" s="1" t="s">
        <v>70</v>
      </c>
      <c r="F718" s="1" t="s">
        <v>97</v>
      </c>
      <c r="G718" s="1" t="n">
        <v>112</v>
      </c>
      <c r="H718" s="1" t="n">
        <v>38</v>
      </c>
      <c r="I718" s="1" t="n">
        <v>25</v>
      </c>
      <c r="J718" s="1" t="n">
        <v>49</v>
      </c>
      <c r="K718" s="1"/>
      <c r="L718" s="1" t="n">
        <v>53</v>
      </c>
      <c r="M718" s="1"/>
      <c r="N718" s="1"/>
      <c r="O718" s="1"/>
      <c r="P718" s="1" t="n">
        <v>10</v>
      </c>
      <c r="Q718" s="1" t="n">
        <v>12</v>
      </c>
      <c r="R718" s="1" t="n">
        <v>31</v>
      </c>
      <c r="S718" s="1"/>
      <c r="T718" s="1"/>
      <c r="U718" s="1"/>
      <c r="V718" s="1"/>
      <c r="W718" s="1"/>
      <c r="X718" s="14" t="n">
        <v>98888.1</v>
      </c>
      <c r="Y718" s="1" t="s">
        <v>694</v>
      </c>
      <c r="Z718" s="1"/>
      <c r="AA718" s="1" t="s">
        <v>123</v>
      </c>
      <c r="AB718" s="1"/>
    </row>
    <row r="719" customFormat="false" ht="15" hidden="true" customHeight="false" outlineLevel="0" collapsed="false">
      <c r="A719" s="0" t="n">
        <f aca="false">IF(AND(B719=B718,C719=C718,D719=D718,AA719=AA718), A718,A718+1)</f>
        <v>297</v>
      </c>
      <c r="B719" s="61" t="n">
        <v>43055</v>
      </c>
      <c r="C719" s="1" t="s">
        <v>74</v>
      </c>
      <c r="D719" s="1" t="s">
        <v>67</v>
      </c>
      <c r="E719" s="1" t="s">
        <v>70</v>
      </c>
      <c r="F719" s="1" t="s">
        <v>410</v>
      </c>
      <c r="G719" s="1"/>
      <c r="H719" s="1"/>
      <c r="I719" s="1"/>
      <c r="J719" s="1"/>
      <c r="K719" s="1"/>
      <c r="L719" s="1"/>
      <c r="M719" s="1"/>
      <c r="N719" s="1"/>
      <c r="O719" s="1"/>
      <c r="P719" s="1"/>
      <c r="Q719" s="1"/>
      <c r="R719" s="1"/>
      <c r="S719" s="1"/>
      <c r="T719" s="1"/>
      <c r="U719" s="1" t="n">
        <v>1</v>
      </c>
      <c r="V719" s="1"/>
      <c r="W719" s="1"/>
      <c r="X719" s="14"/>
      <c r="Y719" s="1" t="s">
        <v>694</v>
      </c>
      <c r="Z719" s="1"/>
      <c r="AA719" s="1" t="s">
        <v>123</v>
      </c>
      <c r="AB719" s="1"/>
    </row>
    <row r="720" customFormat="false" ht="15" hidden="false" customHeight="false" outlineLevel="0" collapsed="false">
      <c r="A720" s="0" t="n">
        <f aca="false">IF(AND(B720=B719,C720=C719,D720=D719,AA720=AA719), A719,A719+1)</f>
        <v>298</v>
      </c>
      <c r="B720" s="68" t="n">
        <v>43055</v>
      </c>
      <c r="C720" s="0" t="s">
        <v>66</v>
      </c>
      <c r="F720" s="0" t="s">
        <v>102</v>
      </c>
      <c r="G720" s="0" t="n">
        <v>32</v>
      </c>
      <c r="H720" s="0" t="n">
        <v>32</v>
      </c>
      <c r="X720" s="4" t="n">
        <v>39541.5</v>
      </c>
      <c r="Y720" s="0" t="s">
        <v>695</v>
      </c>
      <c r="AA720" s="0" t="s">
        <v>124</v>
      </c>
    </row>
    <row r="721" customFormat="false" ht="15" hidden="true" customHeight="false" outlineLevel="0" collapsed="false">
      <c r="A721" s="0" t="n">
        <f aca="false">IF(AND(B721=B720,C721=C720,D721=D720,AA721=AA720), A720,A720+1)</f>
        <v>299</v>
      </c>
      <c r="B721" s="61" t="n">
        <v>43059</v>
      </c>
      <c r="C721" s="1" t="s">
        <v>49</v>
      </c>
      <c r="D721" s="1"/>
      <c r="E721" s="1"/>
      <c r="F721" s="1" t="s">
        <v>99</v>
      </c>
      <c r="G721" s="1" t="n">
        <v>20</v>
      </c>
      <c r="H721" s="1" t="n">
        <v>20</v>
      </c>
      <c r="I721" s="1"/>
      <c r="J721" s="1"/>
      <c r="K721" s="1"/>
      <c r="L721" s="1" t="n">
        <v>66</v>
      </c>
      <c r="M721" s="1"/>
      <c r="N721" s="1"/>
      <c r="O721" s="1"/>
      <c r="P721" s="1"/>
      <c r="Q721" s="1"/>
      <c r="R721" s="1"/>
      <c r="S721" s="1"/>
      <c r="T721" s="1"/>
      <c r="U721" s="1"/>
      <c r="V721" s="1"/>
      <c r="W721" s="1"/>
      <c r="X721" s="14" t="n">
        <v>6575.52</v>
      </c>
      <c r="Y721" s="1" t="s">
        <v>696</v>
      </c>
      <c r="Z721" s="1"/>
      <c r="AA721" s="1" t="s">
        <v>123</v>
      </c>
      <c r="AB721" s="1"/>
    </row>
    <row r="722" customFormat="false" ht="15" hidden="true" customHeight="false" outlineLevel="0" collapsed="false">
      <c r="A722" s="0" t="n">
        <f aca="false">IF(AND(B722=B721,C722=C721,D722=D721,AA722=AA721), A721,A721+1)</f>
        <v>299</v>
      </c>
      <c r="B722" s="61" t="n">
        <v>43059</v>
      </c>
      <c r="C722" s="1" t="s">
        <v>49</v>
      </c>
      <c r="D722" s="1"/>
      <c r="E722" s="1"/>
      <c r="F722" s="1" t="s">
        <v>88</v>
      </c>
      <c r="G722" s="1" t="n">
        <v>1</v>
      </c>
      <c r="H722" s="1" t="n">
        <v>1</v>
      </c>
      <c r="I722" s="1"/>
      <c r="J722" s="1"/>
      <c r="K722" s="1"/>
      <c r="L722" s="1" t="n">
        <v>5</v>
      </c>
      <c r="M722" s="1"/>
      <c r="N722" s="1"/>
      <c r="O722" s="1"/>
      <c r="P722" s="1"/>
      <c r="Q722" s="1"/>
      <c r="R722" s="1"/>
      <c r="S722" s="1"/>
      <c r="T722" s="1"/>
      <c r="U722" s="1"/>
      <c r="V722" s="1"/>
      <c r="W722" s="1"/>
      <c r="X722" s="14"/>
      <c r="Y722" s="1" t="s">
        <v>696</v>
      </c>
      <c r="Z722" s="1"/>
      <c r="AA722" s="1" t="s">
        <v>123</v>
      </c>
      <c r="AB722" s="1"/>
    </row>
    <row r="723" customFormat="false" ht="15" hidden="true" customHeight="false" outlineLevel="0" collapsed="false">
      <c r="A723" s="0" t="n">
        <f aca="false">IF(AND(B723=B722,C723=C722,D723=D722,AA723=AA722), A722,A722+1)</f>
        <v>299</v>
      </c>
      <c r="B723" s="61" t="n">
        <v>43059</v>
      </c>
      <c r="C723" s="1" t="s">
        <v>49</v>
      </c>
      <c r="D723" s="1"/>
      <c r="E723" s="1"/>
      <c r="F723" s="1" t="s">
        <v>95</v>
      </c>
      <c r="G723" s="1" t="n">
        <v>5</v>
      </c>
      <c r="H723" s="1" t="n">
        <v>5</v>
      </c>
      <c r="I723" s="1"/>
      <c r="J723" s="1"/>
      <c r="K723" s="1"/>
      <c r="L723" s="1" t="n">
        <v>13</v>
      </c>
      <c r="M723" s="1"/>
      <c r="N723" s="1"/>
      <c r="O723" s="1"/>
      <c r="P723" s="1"/>
      <c r="Q723" s="1"/>
      <c r="R723" s="1"/>
      <c r="S723" s="1"/>
      <c r="T723" s="1"/>
      <c r="U723" s="1"/>
      <c r="V723" s="1"/>
      <c r="W723" s="1"/>
      <c r="X723" s="14"/>
      <c r="Y723" s="1" t="s">
        <v>696</v>
      </c>
      <c r="Z723" s="1"/>
      <c r="AA723" s="1" t="s">
        <v>123</v>
      </c>
      <c r="AB723" s="1"/>
    </row>
    <row r="724" customFormat="false" ht="15" hidden="true" customHeight="false" outlineLevel="0" collapsed="false">
      <c r="A724" s="0" t="n">
        <f aca="false">IF(AND(B724=B723,C724=C723,D724=D723,AA724=AA723), A723,A723+1)</f>
        <v>299</v>
      </c>
      <c r="B724" s="61" t="n">
        <v>43059</v>
      </c>
      <c r="C724" s="1" t="s">
        <v>49</v>
      </c>
      <c r="D724" s="1"/>
      <c r="E724" s="1"/>
      <c r="F724" s="1" t="s">
        <v>96</v>
      </c>
      <c r="G724" s="1" t="n">
        <v>1</v>
      </c>
      <c r="H724" s="1" t="n">
        <v>1</v>
      </c>
      <c r="I724" s="1"/>
      <c r="J724" s="1"/>
      <c r="K724" s="1"/>
      <c r="L724" s="1" t="n">
        <v>4</v>
      </c>
      <c r="M724" s="1"/>
      <c r="N724" s="1"/>
      <c r="O724" s="1"/>
      <c r="P724" s="1"/>
      <c r="Q724" s="1"/>
      <c r="R724" s="1"/>
      <c r="S724" s="1"/>
      <c r="T724" s="1"/>
      <c r="U724" s="1"/>
      <c r="V724" s="1"/>
      <c r="W724" s="1"/>
      <c r="X724" s="14"/>
      <c r="Y724" s="1" t="s">
        <v>696</v>
      </c>
      <c r="Z724" s="1"/>
      <c r="AA724" s="1" t="s">
        <v>123</v>
      </c>
      <c r="AB724" s="1"/>
    </row>
    <row r="725" customFormat="false" ht="15" hidden="true" customHeight="false" outlineLevel="0" collapsed="false">
      <c r="A725" s="0" t="n">
        <f aca="false">IF(AND(B725=B724,C725=C724,D725=D724,AA725=AA724), A724,A724+1)</f>
        <v>299</v>
      </c>
      <c r="B725" s="61" t="n">
        <v>43059</v>
      </c>
      <c r="C725" s="1" t="s">
        <v>49</v>
      </c>
      <c r="D725" s="1"/>
      <c r="E725" s="1"/>
      <c r="F725" s="1" t="s">
        <v>113</v>
      </c>
      <c r="G725" s="1" t="n">
        <v>1</v>
      </c>
      <c r="H725" s="1" t="n">
        <v>1</v>
      </c>
      <c r="I725" s="1"/>
      <c r="J725" s="1"/>
      <c r="K725" s="1"/>
      <c r="L725" s="1" t="n">
        <v>4</v>
      </c>
      <c r="M725" s="1"/>
      <c r="N725" s="1"/>
      <c r="O725" s="1"/>
      <c r="P725" s="1"/>
      <c r="Q725" s="1"/>
      <c r="R725" s="1"/>
      <c r="S725" s="1"/>
      <c r="T725" s="1"/>
      <c r="U725" s="1"/>
      <c r="V725" s="1"/>
      <c r="W725" s="1"/>
      <c r="X725" s="14"/>
      <c r="Y725" s="1" t="s">
        <v>696</v>
      </c>
      <c r="Z725" s="1"/>
      <c r="AA725" s="1" t="s">
        <v>123</v>
      </c>
      <c r="AB725" s="1"/>
    </row>
    <row r="726" customFormat="false" ht="15" hidden="true" customHeight="false" outlineLevel="0" collapsed="false">
      <c r="A726" s="0" t="n">
        <f aca="false">IF(AND(B726=B725,C726=C725,D726=D725,AA726=AA725), A725,A725+1)</f>
        <v>299</v>
      </c>
      <c r="B726" s="61" t="n">
        <v>43059</v>
      </c>
      <c r="C726" s="1" t="s">
        <v>49</v>
      </c>
      <c r="D726" s="1"/>
      <c r="E726" s="1"/>
      <c r="F726" s="1" t="s">
        <v>248</v>
      </c>
      <c r="G726" s="1"/>
      <c r="H726" s="1"/>
      <c r="I726" s="1"/>
      <c r="J726" s="1"/>
      <c r="K726" s="1" t="n">
        <v>1</v>
      </c>
      <c r="L726" s="1"/>
      <c r="M726" s="1"/>
      <c r="N726" s="1"/>
      <c r="O726" s="1"/>
      <c r="P726" s="1"/>
      <c r="Q726" s="1"/>
      <c r="R726" s="1"/>
      <c r="S726" s="1"/>
      <c r="T726" s="1"/>
      <c r="U726" s="1"/>
      <c r="V726" s="1"/>
      <c r="W726" s="1"/>
      <c r="X726" s="14"/>
      <c r="Y726" s="1" t="s">
        <v>696</v>
      </c>
      <c r="Z726" s="1"/>
      <c r="AA726" s="1" t="s">
        <v>123</v>
      </c>
      <c r="AB726" s="1"/>
    </row>
    <row r="727" customFormat="false" ht="15" hidden="true" customHeight="false" outlineLevel="0" collapsed="false">
      <c r="A727" s="0" t="n">
        <f aca="false">IF(AND(B727=B726,C727=C726,D727=D726,AA727=AA726), A726,A726+1)</f>
        <v>299</v>
      </c>
      <c r="B727" s="61" t="n">
        <v>43059</v>
      </c>
      <c r="C727" s="1" t="s">
        <v>49</v>
      </c>
      <c r="D727" s="1"/>
      <c r="E727" s="1"/>
      <c r="F727" s="1" t="s">
        <v>410</v>
      </c>
      <c r="G727" s="1"/>
      <c r="H727" s="1"/>
      <c r="I727" s="1"/>
      <c r="J727" s="1"/>
      <c r="K727" s="1"/>
      <c r="L727" s="1"/>
      <c r="M727" s="1"/>
      <c r="N727" s="1"/>
      <c r="O727" s="1"/>
      <c r="P727" s="1"/>
      <c r="Q727" s="1"/>
      <c r="R727" s="1"/>
      <c r="S727" s="1"/>
      <c r="T727" s="1"/>
      <c r="U727" s="1" t="n">
        <v>2</v>
      </c>
      <c r="V727" s="1"/>
      <c r="W727" s="1"/>
      <c r="X727" s="14"/>
      <c r="Y727" s="1" t="s">
        <v>696</v>
      </c>
      <c r="Z727" s="1"/>
      <c r="AA727" s="1" t="s">
        <v>123</v>
      </c>
      <c r="AB727" s="1"/>
    </row>
    <row r="728" customFormat="false" ht="15" hidden="false" customHeight="false" outlineLevel="0" collapsed="false">
      <c r="A728" s="0" t="n">
        <f aca="false">IF(AND(B728=B727,C728=C727,D728=D727,AA728=AA727), A727,A727+1)</f>
        <v>300</v>
      </c>
      <c r="B728" s="68" t="n">
        <v>43059</v>
      </c>
      <c r="C728" s="0" t="s">
        <v>66</v>
      </c>
      <c r="F728" s="0" t="s">
        <v>102</v>
      </c>
      <c r="G728" s="0" t="n">
        <v>40</v>
      </c>
      <c r="H728" s="0" t="n">
        <v>40</v>
      </c>
      <c r="X728" s="4" t="n">
        <v>49490</v>
      </c>
      <c r="Y728" s="1" t="s">
        <v>697</v>
      </c>
      <c r="AA728" s="0" t="s">
        <v>124</v>
      </c>
    </row>
    <row r="729" customFormat="false" ht="15" hidden="true" customHeight="false" outlineLevel="0" collapsed="false">
      <c r="A729" s="0" t="n">
        <f aca="false">IF(AND(B729=B728,C729=C728,D729=D728,AA729=AA728), A728,A728+1)</f>
        <v>301</v>
      </c>
      <c r="B729" s="61" t="n">
        <v>43060</v>
      </c>
      <c r="C729" s="1" t="s">
        <v>62</v>
      </c>
      <c r="D729" s="1" t="s">
        <v>63</v>
      </c>
      <c r="E729" s="1"/>
      <c r="F729" s="1" t="s">
        <v>87</v>
      </c>
      <c r="G729" s="1" t="n">
        <v>17</v>
      </c>
      <c r="H729" s="1" t="n">
        <v>10</v>
      </c>
      <c r="I729" s="1" t="n">
        <v>7</v>
      </c>
      <c r="J729" s="1"/>
      <c r="K729" s="1"/>
      <c r="L729" s="1" t="n">
        <v>41</v>
      </c>
      <c r="M729" s="1"/>
      <c r="N729" s="1"/>
      <c r="O729" s="1"/>
      <c r="P729" s="1"/>
      <c r="Q729" s="1"/>
      <c r="R729" s="1"/>
      <c r="S729" s="1"/>
      <c r="T729" s="1"/>
      <c r="U729" s="1"/>
      <c r="V729" s="1"/>
      <c r="W729" s="1"/>
      <c r="X729" s="14" t="n">
        <v>177948.6</v>
      </c>
      <c r="Y729" s="1" t="s">
        <v>698</v>
      </c>
      <c r="Z729" s="1"/>
      <c r="AA729" s="1" t="s">
        <v>123</v>
      </c>
      <c r="AB729" s="1"/>
    </row>
    <row r="730" customFormat="false" ht="15" hidden="true" customHeight="false" outlineLevel="0" collapsed="false">
      <c r="A730" s="0" t="n">
        <f aca="false">IF(AND(B730=B729,C730=C729,D730=D729,AA730=AA729), A729,A729+1)</f>
        <v>301</v>
      </c>
      <c r="B730" s="61" t="n">
        <v>43060</v>
      </c>
      <c r="C730" s="1" t="s">
        <v>62</v>
      </c>
      <c r="D730" s="1" t="s">
        <v>63</v>
      </c>
      <c r="E730" s="1"/>
      <c r="F730" s="1" t="s">
        <v>98</v>
      </c>
      <c r="G730" s="1" t="n">
        <v>4</v>
      </c>
      <c r="H730" s="1" t="n">
        <v>1</v>
      </c>
      <c r="I730" s="1" t="n">
        <v>3</v>
      </c>
      <c r="J730" s="1"/>
      <c r="K730" s="1"/>
      <c r="L730" s="1" t="n">
        <v>17</v>
      </c>
      <c r="M730" s="1"/>
      <c r="N730" s="1"/>
      <c r="O730" s="1"/>
      <c r="P730" s="1" t="n">
        <v>2</v>
      </c>
      <c r="Q730" s="1" t="n">
        <v>15</v>
      </c>
      <c r="R730" s="1"/>
      <c r="S730" s="1"/>
      <c r="T730" s="1"/>
      <c r="U730" s="1"/>
      <c r="V730" s="1"/>
      <c r="W730" s="1"/>
      <c r="X730" s="14"/>
      <c r="Y730" s="1" t="s">
        <v>698</v>
      </c>
      <c r="Z730" s="1"/>
      <c r="AA730" s="1" t="s">
        <v>123</v>
      </c>
      <c r="AB730" s="1"/>
    </row>
    <row r="731" customFormat="false" ht="15" hidden="true" customHeight="false" outlineLevel="0" collapsed="false">
      <c r="A731" s="0" t="n">
        <f aca="false">IF(AND(B731=B730,C731=C730,D731=D730,AA731=AA730), A730,A730+1)</f>
        <v>301</v>
      </c>
      <c r="B731" s="61" t="n">
        <v>43060</v>
      </c>
      <c r="C731" s="1" t="s">
        <v>62</v>
      </c>
      <c r="D731" s="1" t="s">
        <v>63</v>
      </c>
      <c r="E731" s="1"/>
      <c r="F731" s="1" t="s">
        <v>115</v>
      </c>
      <c r="G731" s="1" t="n">
        <v>15</v>
      </c>
      <c r="H731" s="1" t="n">
        <v>7</v>
      </c>
      <c r="I731" s="1" t="n">
        <v>8</v>
      </c>
      <c r="J731" s="1"/>
      <c r="K731" s="1"/>
      <c r="L731" s="1" t="n">
        <v>28</v>
      </c>
      <c r="M731" s="1"/>
      <c r="N731" s="1"/>
      <c r="O731" s="1"/>
      <c r="P731" s="1" t="n">
        <v>13</v>
      </c>
      <c r="Q731" s="1" t="n">
        <v>15</v>
      </c>
      <c r="R731" s="1"/>
      <c r="S731" s="1"/>
      <c r="T731" s="1"/>
      <c r="U731" s="1"/>
      <c r="V731" s="1"/>
      <c r="W731" s="1"/>
      <c r="X731" s="14"/>
      <c r="Y731" s="1" t="s">
        <v>698</v>
      </c>
      <c r="Z731" s="1"/>
      <c r="AA731" s="1" t="s">
        <v>123</v>
      </c>
      <c r="AB731" s="1"/>
    </row>
    <row r="732" customFormat="false" ht="15" hidden="true" customHeight="false" outlineLevel="0" collapsed="false">
      <c r="A732" s="0" t="n">
        <f aca="false">IF(AND(B732=B731,C732=C731,D732=D731,AA732=AA731), A731,A731+1)</f>
        <v>301</v>
      </c>
      <c r="B732" s="61" t="n">
        <v>43060</v>
      </c>
      <c r="C732" s="1" t="s">
        <v>62</v>
      </c>
      <c r="D732" s="1" t="s">
        <v>63</v>
      </c>
      <c r="E732" s="1"/>
      <c r="F732" s="1" t="s">
        <v>248</v>
      </c>
      <c r="G732" s="1"/>
      <c r="H732" s="1"/>
      <c r="I732" s="1"/>
      <c r="J732" s="1"/>
      <c r="K732" s="1" t="n">
        <v>1</v>
      </c>
      <c r="L732" s="1"/>
      <c r="M732" s="1"/>
      <c r="N732" s="1"/>
      <c r="O732" s="1"/>
      <c r="P732" s="1"/>
      <c r="Q732" s="1"/>
      <c r="R732" s="1"/>
      <c r="S732" s="1"/>
      <c r="T732" s="1"/>
      <c r="U732" s="1"/>
      <c r="V732" s="1"/>
      <c r="W732" s="1"/>
      <c r="X732" s="14"/>
      <c r="Y732" s="1" t="s">
        <v>698</v>
      </c>
      <c r="Z732" s="1"/>
      <c r="AA732" s="1" t="s">
        <v>123</v>
      </c>
      <c r="AB732" s="1"/>
    </row>
    <row r="733" customFormat="false" ht="15" hidden="true" customHeight="false" outlineLevel="0" collapsed="false">
      <c r="A733" s="0" t="n">
        <f aca="false">IF(AND(B733=B732,C733=C732,D733=D732,AA733=AA732), A732,A732+1)</f>
        <v>301</v>
      </c>
      <c r="B733" s="61" t="n">
        <v>43060</v>
      </c>
      <c r="C733" s="1" t="s">
        <v>62</v>
      </c>
      <c r="D733" s="1" t="s">
        <v>63</v>
      </c>
      <c r="E733" s="1"/>
      <c r="F733" s="1" t="s">
        <v>410</v>
      </c>
      <c r="G733" s="1"/>
      <c r="H733" s="1"/>
      <c r="I733" s="1"/>
      <c r="J733" s="1"/>
      <c r="K733" s="1"/>
      <c r="L733" s="1"/>
      <c r="M733" s="1"/>
      <c r="N733" s="1"/>
      <c r="O733" s="1"/>
      <c r="P733" s="1"/>
      <c r="Q733" s="1"/>
      <c r="R733" s="1"/>
      <c r="S733" s="1"/>
      <c r="T733" s="1"/>
      <c r="U733" s="1" t="n">
        <v>1</v>
      </c>
      <c r="V733" s="1"/>
      <c r="W733" s="1"/>
      <c r="X733" s="14"/>
      <c r="Y733" s="1" t="s">
        <v>698</v>
      </c>
      <c r="Z733" s="1"/>
      <c r="AA733" s="1" t="s">
        <v>123</v>
      </c>
      <c r="AB733" s="1"/>
    </row>
    <row r="734" customFormat="false" ht="15" hidden="false" customHeight="false" outlineLevel="0" collapsed="false">
      <c r="A734" s="0" t="n">
        <f aca="false">IF(AND(B734=B733,C734=C733,D734=D733,AA734=AA733), A733,A733+1)</f>
        <v>302</v>
      </c>
      <c r="B734" s="68" t="n">
        <v>43060</v>
      </c>
      <c r="C734" s="0" t="s">
        <v>67</v>
      </c>
      <c r="F734" s="0" t="s">
        <v>96</v>
      </c>
      <c r="G734" s="0" t="n">
        <v>8</v>
      </c>
      <c r="H734" s="0" t="n">
        <v>8</v>
      </c>
      <c r="X734" s="4" t="n">
        <v>39119.85</v>
      </c>
      <c r="Y734" s="1" t="s">
        <v>699</v>
      </c>
      <c r="AA734" s="0" t="s">
        <v>124</v>
      </c>
    </row>
    <row r="735" s="60" customFormat="true" ht="15" hidden="true" customHeight="false" outlineLevel="0" collapsed="false">
      <c r="A735" s="0" t="n">
        <f aca="false">IF(AND(B735=B734,C735=C734,D735=D734,AA735=AA734), A734,A734+1)</f>
        <v>303</v>
      </c>
      <c r="B735" s="68" t="n">
        <v>43061</v>
      </c>
      <c r="C735" s="60" t="s">
        <v>67</v>
      </c>
      <c r="F735" s="60" t="s">
        <v>96</v>
      </c>
      <c r="G735" s="60" t="n">
        <f aca="false">SUM(H735:J735)</f>
        <v>24</v>
      </c>
      <c r="H735" s="60" t="n">
        <v>24</v>
      </c>
      <c r="K735" s="60" t="n">
        <v>1</v>
      </c>
      <c r="M735" s="60" t="n">
        <v>2</v>
      </c>
      <c r="P735" s="60" t="n">
        <v>29</v>
      </c>
      <c r="T735" s="60" t="n">
        <v>1</v>
      </c>
      <c r="X735" s="4" t="n">
        <v>55496.73</v>
      </c>
      <c r="Y735" s="60" t="s">
        <v>700</v>
      </c>
      <c r="AA735" s="60" t="s">
        <v>125</v>
      </c>
    </row>
    <row r="736" customFormat="false" ht="15" hidden="true" customHeight="false" outlineLevel="0" collapsed="false">
      <c r="A736" s="0" t="n">
        <f aca="false">IF(AND(B736=B735,C736=C735,D736=D735,AA736=AA735), A735,A735+1)</f>
        <v>303</v>
      </c>
      <c r="B736" s="68" t="n">
        <v>43061</v>
      </c>
      <c r="C736" s="60" t="s">
        <v>67</v>
      </c>
      <c r="F736" s="60" t="s">
        <v>88</v>
      </c>
      <c r="G736" s="60" t="n">
        <f aca="false">SUM(H736:J736)</f>
        <v>6</v>
      </c>
      <c r="H736" s="60" t="n">
        <v>6</v>
      </c>
      <c r="X736" s="4"/>
      <c r="Y736" s="60" t="s">
        <v>700</v>
      </c>
      <c r="AA736" s="60" t="s">
        <v>125</v>
      </c>
    </row>
    <row r="737" customFormat="false" ht="15" hidden="true" customHeight="false" outlineLevel="0" collapsed="false">
      <c r="A737" s="0" t="n">
        <f aca="false">IF(AND(B737=B736,C737=C736,D737=D736,AA737=AA736), A736,A736+1)</f>
        <v>303</v>
      </c>
      <c r="B737" s="68" t="n">
        <v>43061</v>
      </c>
      <c r="C737" s="60" t="s">
        <v>67</v>
      </c>
      <c r="F737" s="60" t="s">
        <v>87</v>
      </c>
      <c r="G737" s="60" t="n">
        <f aca="false">SUM(H737:J737)</f>
        <v>0</v>
      </c>
      <c r="U737" s="60" t="n">
        <v>1</v>
      </c>
      <c r="X737" s="4"/>
      <c r="Y737" s="60" t="s">
        <v>700</v>
      </c>
      <c r="AA737" s="60" t="s">
        <v>125</v>
      </c>
    </row>
    <row r="738" customFormat="false" ht="15" hidden="true" customHeight="false" outlineLevel="0" collapsed="false">
      <c r="A738" s="0" t="n">
        <f aca="false">IF(AND(B738=B737,C738=C737,D738=D737,AA738=AA737), A737,A737+1)</f>
        <v>304</v>
      </c>
      <c r="B738" s="61" t="n">
        <v>43062</v>
      </c>
      <c r="C738" s="1" t="s">
        <v>48</v>
      </c>
      <c r="D738" s="1" t="s">
        <v>53</v>
      </c>
      <c r="E738" s="1"/>
      <c r="F738" s="1" t="s">
        <v>87</v>
      </c>
      <c r="G738" s="1" t="n">
        <v>23</v>
      </c>
      <c r="H738" s="1" t="n">
        <v>1</v>
      </c>
      <c r="I738" s="1" t="n">
        <v>22</v>
      </c>
      <c r="J738" s="1"/>
      <c r="K738" s="1"/>
      <c r="L738" s="1" t="n">
        <v>64</v>
      </c>
      <c r="M738" s="1"/>
      <c r="N738" s="1"/>
      <c r="O738" s="1"/>
      <c r="P738" s="1"/>
      <c r="Q738" s="1"/>
      <c r="R738" s="1"/>
      <c r="S738" s="1"/>
      <c r="T738" s="1"/>
      <c r="U738" s="1"/>
      <c r="V738" s="1"/>
      <c r="W738" s="1"/>
      <c r="X738" s="14" t="n">
        <v>477819.67</v>
      </c>
      <c r="Y738" s="1" t="s">
        <v>701</v>
      </c>
      <c r="Z738" s="1"/>
      <c r="AA738" s="1" t="s">
        <v>123</v>
      </c>
      <c r="AB738" s="1"/>
    </row>
    <row r="739" customFormat="false" ht="15" hidden="true" customHeight="false" outlineLevel="0" collapsed="false">
      <c r="A739" s="0" t="n">
        <f aca="false">IF(AND(B739=B738,C739=C738,D739=D738,AA739=AA738), A738,A738+1)</f>
        <v>304</v>
      </c>
      <c r="B739" s="61" t="n">
        <v>43062</v>
      </c>
      <c r="C739" s="1" t="s">
        <v>48</v>
      </c>
      <c r="D739" s="1" t="s">
        <v>53</v>
      </c>
      <c r="E739" s="1"/>
      <c r="F739" s="1" t="s">
        <v>93</v>
      </c>
      <c r="G739" s="1" t="n">
        <v>3</v>
      </c>
      <c r="H739" s="1" t="n">
        <v>0</v>
      </c>
      <c r="I739" s="1" t="n">
        <v>3</v>
      </c>
      <c r="J739" s="1"/>
      <c r="K739" s="1"/>
      <c r="L739" s="1" t="n">
        <v>9</v>
      </c>
      <c r="M739" s="1"/>
      <c r="N739" s="1"/>
      <c r="O739" s="1"/>
      <c r="P739" s="1"/>
      <c r="Q739" s="1"/>
      <c r="R739" s="1"/>
      <c r="S739" s="1"/>
      <c r="T739" s="1"/>
      <c r="U739" s="1"/>
      <c r="V739" s="1"/>
      <c r="W739" s="1"/>
      <c r="X739" s="14"/>
      <c r="Y739" s="1" t="s">
        <v>701</v>
      </c>
      <c r="Z739" s="1"/>
      <c r="AA739" s="1" t="s">
        <v>123</v>
      </c>
      <c r="AB739" s="1"/>
    </row>
    <row r="740" customFormat="false" ht="15" hidden="true" customHeight="false" outlineLevel="0" collapsed="false">
      <c r="A740" s="0" t="n">
        <f aca="false">IF(AND(B740=B739,C740=C739,D740=D739,AA740=AA739), A739,A739+1)</f>
        <v>304</v>
      </c>
      <c r="B740" s="61" t="n">
        <v>43062</v>
      </c>
      <c r="C740" s="1" t="s">
        <v>48</v>
      </c>
      <c r="D740" s="1" t="s">
        <v>53</v>
      </c>
      <c r="E740" s="1"/>
      <c r="F740" s="1" t="s">
        <v>95</v>
      </c>
      <c r="G740" s="1" t="n">
        <v>3</v>
      </c>
      <c r="H740" s="1" t="n">
        <v>2</v>
      </c>
      <c r="I740" s="1" t="n">
        <v>1</v>
      </c>
      <c r="J740" s="1"/>
      <c r="K740" s="1"/>
      <c r="L740" s="1" t="n">
        <v>22</v>
      </c>
      <c r="M740" s="1"/>
      <c r="N740" s="1"/>
      <c r="O740" s="1"/>
      <c r="P740" s="1" t="n">
        <v>5</v>
      </c>
      <c r="Q740" s="1" t="n">
        <v>17</v>
      </c>
      <c r="R740" s="1"/>
      <c r="S740" s="1"/>
      <c r="T740" s="1"/>
      <c r="U740" s="1"/>
      <c r="V740" s="1"/>
      <c r="W740" s="1"/>
      <c r="X740" s="14"/>
      <c r="Y740" s="1" t="s">
        <v>701</v>
      </c>
      <c r="Z740" s="1"/>
      <c r="AA740" s="1" t="s">
        <v>123</v>
      </c>
      <c r="AB740" s="1"/>
    </row>
    <row r="741" customFormat="false" ht="15" hidden="true" customHeight="false" outlineLevel="0" collapsed="false">
      <c r="A741" s="0" t="n">
        <f aca="false">IF(AND(B741=B740,C741=C740,D741=D740,AA741=AA740), A740,A740+1)</f>
        <v>304</v>
      </c>
      <c r="B741" s="61" t="n">
        <v>43062</v>
      </c>
      <c r="C741" s="1" t="s">
        <v>48</v>
      </c>
      <c r="D741" s="1" t="s">
        <v>53</v>
      </c>
      <c r="E741" s="1"/>
      <c r="F741" s="1" t="s">
        <v>97</v>
      </c>
      <c r="G741" s="1" t="n">
        <v>32</v>
      </c>
      <c r="H741" s="1" t="n">
        <v>2</v>
      </c>
      <c r="I741" s="1" t="n">
        <v>30</v>
      </c>
      <c r="J741" s="1"/>
      <c r="K741" s="1"/>
      <c r="L741" s="1" t="n">
        <v>71</v>
      </c>
      <c r="M741" s="1"/>
      <c r="N741" s="1"/>
      <c r="O741" s="1"/>
      <c r="P741" s="1" t="n">
        <v>11</v>
      </c>
      <c r="Q741" s="1" t="n">
        <v>60</v>
      </c>
      <c r="R741" s="1"/>
      <c r="S741" s="1"/>
      <c r="T741" s="1"/>
      <c r="U741" s="1"/>
      <c r="V741" s="1"/>
      <c r="W741" s="1"/>
      <c r="X741" s="14"/>
      <c r="Y741" s="1" t="s">
        <v>701</v>
      </c>
      <c r="Z741" s="1"/>
      <c r="AA741" s="1" t="s">
        <v>123</v>
      </c>
      <c r="AB741" s="1"/>
    </row>
    <row r="742" customFormat="false" ht="15" hidden="true" customHeight="false" outlineLevel="0" collapsed="false">
      <c r="A742" s="0" t="n">
        <f aca="false">IF(AND(B742=B741,C742=C741,D742=D741,AA742=AA741), A741,A741+1)</f>
        <v>304</v>
      </c>
      <c r="B742" s="61" t="n">
        <v>43062</v>
      </c>
      <c r="C742" s="1" t="s">
        <v>48</v>
      </c>
      <c r="D742" s="1" t="s">
        <v>53</v>
      </c>
      <c r="E742" s="1"/>
      <c r="F742" s="1" t="s">
        <v>99</v>
      </c>
      <c r="G742" s="1" t="n">
        <v>1</v>
      </c>
      <c r="H742" s="1" t="n">
        <v>0</v>
      </c>
      <c r="I742" s="1" t="n">
        <v>1</v>
      </c>
      <c r="J742" s="1"/>
      <c r="K742" s="1"/>
      <c r="L742" s="1" t="n">
        <v>5</v>
      </c>
      <c r="M742" s="1"/>
      <c r="N742" s="1"/>
      <c r="O742" s="1"/>
      <c r="P742" s="1"/>
      <c r="Q742" s="1"/>
      <c r="R742" s="1"/>
      <c r="S742" s="1"/>
      <c r="T742" s="1"/>
      <c r="U742" s="1"/>
      <c r="V742" s="1"/>
      <c r="W742" s="1"/>
      <c r="X742" s="14"/>
      <c r="Y742" s="1" t="s">
        <v>701</v>
      </c>
      <c r="Z742" s="1"/>
      <c r="AA742" s="1" t="s">
        <v>123</v>
      </c>
      <c r="AB742" s="1"/>
    </row>
    <row r="743" customFormat="false" ht="15" hidden="true" customHeight="false" outlineLevel="0" collapsed="false">
      <c r="A743" s="0" t="n">
        <f aca="false">IF(AND(B743=B742,C743=C742,D743=D742,AA743=AA742), A742,A742+1)</f>
        <v>304</v>
      </c>
      <c r="B743" s="61" t="n">
        <v>43062</v>
      </c>
      <c r="C743" s="1" t="s">
        <v>48</v>
      </c>
      <c r="D743" s="1" t="s">
        <v>53</v>
      </c>
      <c r="E743" s="1"/>
      <c r="F743" s="1" t="s">
        <v>108</v>
      </c>
      <c r="G743" s="1" t="n">
        <v>1</v>
      </c>
      <c r="H743" s="1" t="n">
        <v>0</v>
      </c>
      <c r="I743" s="1" t="n">
        <v>1</v>
      </c>
      <c r="J743" s="1"/>
      <c r="K743" s="1"/>
      <c r="L743" s="1" t="n">
        <v>11</v>
      </c>
      <c r="M743" s="1"/>
      <c r="N743" s="1"/>
      <c r="O743" s="1"/>
      <c r="P743" s="1"/>
      <c r="Q743" s="1"/>
      <c r="R743" s="1"/>
      <c r="S743" s="1"/>
      <c r="T743" s="1"/>
      <c r="U743" s="1"/>
      <c r="V743" s="1"/>
      <c r="W743" s="1"/>
      <c r="X743" s="14"/>
      <c r="Y743" s="1" t="s">
        <v>701</v>
      </c>
      <c r="Z743" s="1"/>
      <c r="AA743" s="1" t="s">
        <v>123</v>
      </c>
      <c r="AB743" s="1"/>
    </row>
    <row r="744" customFormat="false" ht="15" hidden="true" customHeight="false" outlineLevel="0" collapsed="false">
      <c r="A744" s="0" t="n">
        <f aca="false">IF(AND(B744=B743,C744=C743,D744=D743,AA744=AA743), A743,A743+1)</f>
        <v>304</v>
      </c>
      <c r="B744" s="61" t="n">
        <v>43062</v>
      </c>
      <c r="C744" s="1" t="s">
        <v>48</v>
      </c>
      <c r="D744" s="1" t="s">
        <v>53</v>
      </c>
      <c r="E744" s="1"/>
      <c r="F744" s="1" t="s">
        <v>115</v>
      </c>
      <c r="G744" s="1" t="n">
        <v>3</v>
      </c>
      <c r="H744" s="1" t="n">
        <v>0</v>
      </c>
      <c r="I744" s="1" t="n">
        <v>3</v>
      </c>
      <c r="J744" s="1"/>
      <c r="K744" s="1"/>
      <c r="L744" s="1" t="n">
        <v>29</v>
      </c>
      <c r="M744" s="1"/>
      <c r="N744" s="1"/>
      <c r="O744" s="1"/>
      <c r="P744" s="1"/>
      <c r="Q744" s="1"/>
      <c r="R744" s="1"/>
      <c r="S744" s="1"/>
      <c r="T744" s="1"/>
      <c r="U744" s="1"/>
      <c r="V744" s="1"/>
      <c r="W744" s="1"/>
      <c r="X744" s="14"/>
      <c r="Y744" s="1" t="s">
        <v>701</v>
      </c>
      <c r="Z744" s="1"/>
      <c r="AA744" s="1" t="s">
        <v>123</v>
      </c>
      <c r="AB744" s="1"/>
    </row>
    <row r="745" customFormat="false" ht="15" hidden="true" customHeight="false" outlineLevel="0" collapsed="false">
      <c r="A745" s="0" t="n">
        <f aca="false">IF(AND(B745=B744,C745=C744,D745=D744,AA745=AA744), A744,A744+1)</f>
        <v>304</v>
      </c>
      <c r="B745" s="61" t="n">
        <v>43062</v>
      </c>
      <c r="C745" s="1" t="s">
        <v>48</v>
      </c>
      <c r="D745" s="1" t="s">
        <v>53</v>
      </c>
      <c r="E745" s="1"/>
      <c r="F745" s="1" t="s">
        <v>116</v>
      </c>
      <c r="G745" s="1" t="n">
        <v>6</v>
      </c>
      <c r="H745" s="1" t="n">
        <v>0</v>
      </c>
      <c r="I745" s="1" t="n">
        <v>6</v>
      </c>
      <c r="J745" s="1"/>
      <c r="K745" s="1"/>
      <c r="L745" s="1" t="n">
        <v>21</v>
      </c>
      <c r="M745" s="1"/>
      <c r="N745" s="1"/>
      <c r="O745" s="1"/>
      <c r="P745" s="1"/>
      <c r="Q745" s="1"/>
      <c r="R745" s="1"/>
      <c r="S745" s="1"/>
      <c r="T745" s="1"/>
      <c r="U745" s="1"/>
      <c r="V745" s="1"/>
      <c r="W745" s="1"/>
      <c r="X745" s="14"/>
      <c r="Y745" s="1" t="s">
        <v>701</v>
      </c>
      <c r="Z745" s="1"/>
      <c r="AA745" s="1" t="s">
        <v>123</v>
      </c>
      <c r="AB745" s="1"/>
    </row>
    <row r="746" customFormat="false" ht="15" hidden="true" customHeight="false" outlineLevel="0" collapsed="false">
      <c r="A746" s="0" t="n">
        <f aca="false">IF(AND(B746=B745,C746=C745,D746=D745,AA746=AA745), A745,A745+1)</f>
        <v>304</v>
      </c>
      <c r="B746" s="61" t="n">
        <v>43062</v>
      </c>
      <c r="C746" s="1" t="s">
        <v>48</v>
      </c>
      <c r="D746" s="1" t="s">
        <v>53</v>
      </c>
      <c r="E746" s="1"/>
      <c r="F746" s="1" t="s">
        <v>248</v>
      </c>
      <c r="G746" s="1"/>
      <c r="H746" s="1"/>
      <c r="I746" s="1"/>
      <c r="J746" s="1"/>
      <c r="K746" s="1" t="n">
        <v>1</v>
      </c>
      <c r="L746" s="1"/>
      <c r="M746" s="1"/>
      <c r="N746" s="1"/>
      <c r="O746" s="1"/>
      <c r="P746" s="1"/>
      <c r="Q746" s="1"/>
      <c r="R746" s="1"/>
      <c r="S746" s="1"/>
      <c r="T746" s="1"/>
      <c r="U746" s="1"/>
      <c r="V746" s="1"/>
      <c r="W746" s="1"/>
      <c r="X746" s="14"/>
      <c r="Y746" s="1" t="s">
        <v>701</v>
      </c>
      <c r="Z746" s="1"/>
      <c r="AA746" s="1" t="s">
        <v>123</v>
      </c>
      <c r="AB746" s="1"/>
    </row>
    <row r="747" customFormat="false" ht="15" hidden="true" customHeight="false" outlineLevel="0" collapsed="false">
      <c r="A747" s="0" t="n">
        <f aca="false">IF(AND(B747=B746,C747=C746,D747=D746,AA747=AA746), A746,A746+1)</f>
        <v>304</v>
      </c>
      <c r="B747" s="61" t="n">
        <v>43062</v>
      </c>
      <c r="C747" s="1" t="s">
        <v>48</v>
      </c>
      <c r="D747" s="1" t="s">
        <v>53</v>
      </c>
      <c r="E747" s="1"/>
      <c r="F747" s="1" t="s">
        <v>410</v>
      </c>
      <c r="G747" s="1"/>
      <c r="H747" s="1"/>
      <c r="I747" s="1"/>
      <c r="J747" s="1"/>
      <c r="K747" s="1"/>
      <c r="L747" s="1"/>
      <c r="M747" s="1"/>
      <c r="N747" s="1"/>
      <c r="O747" s="1"/>
      <c r="P747" s="1"/>
      <c r="Q747" s="1"/>
      <c r="R747" s="1"/>
      <c r="S747" s="1"/>
      <c r="T747" s="1"/>
      <c r="U747" s="1" t="n">
        <v>2</v>
      </c>
      <c r="V747" s="1"/>
      <c r="W747" s="1"/>
      <c r="X747" s="14"/>
      <c r="Y747" s="1" t="s">
        <v>701</v>
      </c>
      <c r="Z747" s="1"/>
      <c r="AA747" s="1" t="s">
        <v>123</v>
      </c>
      <c r="AB747" s="1"/>
    </row>
    <row r="748" customFormat="false" ht="15" hidden="true" customHeight="false" outlineLevel="0" collapsed="false">
      <c r="A748" s="0" t="n">
        <f aca="false">IF(AND(B748=B747,C748=C747,D748=D747,AA748=AA747), A747,A747+1)</f>
        <v>305</v>
      </c>
      <c r="B748" s="61" t="n">
        <v>43062</v>
      </c>
      <c r="C748" s="1" t="s">
        <v>67</v>
      </c>
      <c r="D748" s="1"/>
      <c r="E748" s="1"/>
      <c r="F748" s="1" t="s">
        <v>117</v>
      </c>
      <c r="G748" s="1" t="n">
        <v>35</v>
      </c>
      <c r="H748" s="1" t="n">
        <v>35</v>
      </c>
      <c r="I748" s="1"/>
      <c r="J748" s="1"/>
      <c r="K748" s="1"/>
      <c r="L748" s="1" t="n">
        <v>100</v>
      </c>
      <c r="M748" s="1"/>
      <c r="N748" s="1"/>
      <c r="O748" s="1"/>
      <c r="P748" s="1"/>
      <c r="Q748" s="1"/>
      <c r="R748" s="1"/>
      <c r="S748" s="1"/>
      <c r="T748" s="1"/>
      <c r="U748" s="1"/>
      <c r="V748" s="1"/>
      <c r="W748" s="1"/>
      <c r="X748" s="14" t="n">
        <v>0</v>
      </c>
      <c r="Y748" s="1" t="s">
        <v>702</v>
      </c>
      <c r="Z748" s="1"/>
      <c r="AA748" s="1" t="s">
        <v>123</v>
      </c>
      <c r="AB748" s="1"/>
    </row>
    <row r="749" customFormat="false" ht="15" hidden="true" customHeight="false" outlineLevel="0" collapsed="false">
      <c r="A749" s="0" t="n">
        <f aca="false">IF(AND(B749=B748,C749=C748,D749=D748,AA749=AA748), A748,A748+1)</f>
        <v>305</v>
      </c>
      <c r="B749" s="61" t="n">
        <v>43062</v>
      </c>
      <c r="C749" s="1" t="s">
        <v>67</v>
      </c>
      <c r="D749" s="1"/>
      <c r="E749" s="1"/>
      <c r="F749" s="1" t="s">
        <v>96</v>
      </c>
      <c r="G749" s="1" t="n">
        <v>5</v>
      </c>
      <c r="H749" s="1" t="n">
        <v>5</v>
      </c>
      <c r="I749" s="1"/>
      <c r="J749" s="1"/>
      <c r="K749" s="1"/>
      <c r="L749" s="1" t="n">
        <v>11</v>
      </c>
      <c r="M749" s="1"/>
      <c r="N749" s="1"/>
      <c r="O749" s="1"/>
      <c r="P749" s="1"/>
      <c r="Q749" s="1"/>
      <c r="R749" s="1"/>
      <c r="S749" s="1"/>
      <c r="T749" s="1"/>
      <c r="U749" s="1"/>
      <c r="V749" s="1"/>
      <c r="W749" s="1"/>
      <c r="X749" s="14"/>
      <c r="Y749" s="1" t="s">
        <v>702</v>
      </c>
      <c r="Z749" s="1"/>
      <c r="AA749" s="1" t="s">
        <v>123</v>
      </c>
      <c r="AB749" s="1"/>
    </row>
    <row r="750" customFormat="false" ht="15" hidden="true" customHeight="false" outlineLevel="0" collapsed="false">
      <c r="A750" s="0" t="n">
        <f aca="false">IF(AND(B750=B749,C750=C749,D750=D749,AA750=AA749), A749,A749+1)</f>
        <v>305</v>
      </c>
      <c r="B750" s="61" t="n">
        <v>43062</v>
      </c>
      <c r="C750" s="1" t="s">
        <v>67</v>
      </c>
      <c r="D750" s="1"/>
      <c r="E750" s="1"/>
      <c r="F750" s="1" t="s">
        <v>248</v>
      </c>
      <c r="G750" s="1"/>
      <c r="H750" s="1"/>
      <c r="I750" s="1"/>
      <c r="J750" s="1"/>
      <c r="K750" s="1" t="n">
        <v>1</v>
      </c>
      <c r="L750" s="1"/>
      <c r="M750" s="1"/>
      <c r="N750" s="1"/>
      <c r="O750" s="1"/>
      <c r="P750" s="1"/>
      <c r="Q750" s="1"/>
      <c r="R750" s="1"/>
      <c r="S750" s="1"/>
      <c r="T750" s="1"/>
      <c r="U750" s="1"/>
      <c r="V750" s="1"/>
      <c r="W750" s="1"/>
      <c r="X750" s="14"/>
      <c r="Y750" s="1" t="s">
        <v>702</v>
      </c>
      <c r="Z750" s="1"/>
      <c r="AA750" s="1" t="s">
        <v>123</v>
      </c>
      <c r="AB750" s="1"/>
    </row>
    <row r="751" customFormat="false" ht="15" hidden="false" customHeight="false" outlineLevel="0" collapsed="false">
      <c r="A751" s="0" t="n">
        <f aca="false">IF(AND(B751=B750,C751=C750,D751=D750,AA751=AA750), A750,A750+1)</f>
        <v>306</v>
      </c>
      <c r="B751" s="68" t="n">
        <v>43062</v>
      </c>
      <c r="C751" s="0" t="s">
        <v>66</v>
      </c>
      <c r="F751" s="0" t="s">
        <v>102</v>
      </c>
      <c r="G751" s="0" t="n">
        <v>40</v>
      </c>
      <c r="H751" s="0" t="n">
        <v>40</v>
      </c>
      <c r="X751" s="4" t="n">
        <v>38178</v>
      </c>
      <c r="Y751" s="1" t="s">
        <v>703</v>
      </c>
      <c r="AA751" s="0" t="s">
        <v>124</v>
      </c>
    </row>
    <row r="752" customFormat="false" ht="15" hidden="false" customHeight="false" outlineLevel="0" collapsed="false">
      <c r="A752" s="0" t="n">
        <f aca="false">IF(AND(B752=B751,C752=C751,D752=D751,AA752=AA751), A751,A751+1)</f>
        <v>307</v>
      </c>
      <c r="B752" s="68" t="n">
        <v>43066</v>
      </c>
      <c r="C752" s="0" t="s">
        <v>66</v>
      </c>
      <c r="F752" s="0" t="s">
        <v>102</v>
      </c>
      <c r="G752" s="0" t="n">
        <v>39</v>
      </c>
      <c r="H752" s="0" t="n">
        <v>39</v>
      </c>
      <c r="X752" s="4" t="n">
        <v>38178</v>
      </c>
      <c r="Y752" s="1" t="s">
        <v>704</v>
      </c>
      <c r="AA752" s="0" t="s">
        <v>124</v>
      </c>
    </row>
    <row r="753" customFormat="false" ht="15" hidden="true" customHeight="false" outlineLevel="0" collapsed="false">
      <c r="A753" s="0" t="n">
        <f aca="false">IF(AND(B753=B752,C753=C752,D753=D752,AA753=AA752), A752,A752+1)</f>
        <v>308</v>
      </c>
      <c r="B753" s="61" t="n">
        <v>43067</v>
      </c>
      <c r="C753" s="1" t="s">
        <v>68</v>
      </c>
      <c r="D753" s="1" t="s">
        <v>70</v>
      </c>
      <c r="E753" s="1"/>
      <c r="F753" s="1" t="s">
        <v>97</v>
      </c>
      <c r="G753" s="1" t="n">
        <v>116</v>
      </c>
      <c r="H753" s="1" t="n">
        <v>67</v>
      </c>
      <c r="I753" s="1" t="n">
        <v>49</v>
      </c>
      <c r="J753" s="1"/>
      <c r="K753" s="1"/>
      <c r="L753" s="1" t="n">
        <v>50</v>
      </c>
      <c r="M753" s="1"/>
      <c r="N753" s="1"/>
      <c r="O753" s="1"/>
      <c r="P753" s="1" t="n">
        <v>25</v>
      </c>
      <c r="Q753" s="1" t="n">
        <v>25</v>
      </c>
      <c r="R753" s="1"/>
      <c r="S753" s="1"/>
      <c r="T753" s="1"/>
      <c r="U753" s="1"/>
      <c r="V753" s="1"/>
      <c r="W753" s="1"/>
      <c r="X753" s="14" t="n">
        <v>156520.29</v>
      </c>
      <c r="Y753" s="1" t="s">
        <v>705</v>
      </c>
      <c r="Z753" s="1"/>
      <c r="AA753" s="1" t="s">
        <v>123</v>
      </c>
      <c r="AB753" s="1"/>
    </row>
    <row r="754" customFormat="false" ht="15" hidden="true" customHeight="false" outlineLevel="0" collapsed="false">
      <c r="A754" s="0" t="n">
        <f aca="false">IF(AND(B754=B753,C754=C753,D754=D753,AA754=AA753), A753,A753+1)</f>
        <v>308</v>
      </c>
      <c r="B754" s="61" t="n">
        <v>43067</v>
      </c>
      <c r="C754" s="1" t="s">
        <v>68</v>
      </c>
      <c r="D754" s="1" t="s">
        <v>70</v>
      </c>
      <c r="E754" s="1"/>
      <c r="F754" s="1" t="s">
        <v>410</v>
      </c>
      <c r="G754" s="1"/>
      <c r="H754" s="1"/>
      <c r="I754" s="1"/>
      <c r="J754" s="1"/>
      <c r="K754" s="1"/>
      <c r="L754" s="1"/>
      <c r="M754" s="1"/>
      <c r="N754" s="1"/>
      <c r="O754" s="1"/>
      <c r="P754" s="1"/>
      <c r="Q754" s="1"/>
      <c r="R754" s="1"/>
      <c r="S754" s="1"/>
      <c r="T754" s="1"/>
      <c r="U754" s="1" t="n">
        <v>1</v>
      </c>
      <c r="V754" s="1"/>
      <c r="W754" s="1"/>
      <c r="X754" s="14"/>
      <c r="Y754" s="1" t="s">
        <v>705</v>
      </c>
      <c r="Z754" s="1"/>
      <c r="AA754" s="1" t="s">
        <v>123</v>
      </c>
      <c r="AB754" s="1"/>
    </row>
    <row r="755" customFormat="false" ht="15" hidden="true" customHeight="false" outlineLevel="0" collapsed="false">
      <c r="A755" s="0" t="n">
        <f aca="false">IF(AND(B755=B754,C755=C754,D755=D754,AA755=AA754), A754,A754+1)</f>
        <v>309</v>
      </c>
      <c r="B755" s="61" t="n">
        <v>43067</v>
      </c>
      <c r="C755" s="1" t="s">
        <v>70</v>
      </c>
      <c r="D755" s="1" t="s">
        <v>72</v>
      </c>
      <c r="E755" s="1" t="s">
        <v>69</v>
      </c>
      <c r="F755" s="1" t="s">
        <v>97</v>
      </c>
      <c r="G755" s="1" t="n">
        <v>109</v>
      </c>
      <c r="H755" s="1" t="n">
        <v>51</v>
      </c>
      <c r="I755" s="1" t="n">
        <v>23</v>
      </c>
      <c r="J755" s="1" t="n">
        <v>35</v>
      </c>
      <c r="K755" s="1"/>
      <c r="L755" s="1" t="n">
        <v>48</v>
      </c>
      <c r="M755" s="1"/>
      <c r="N755" s="1"/>
      <c r="O755" s="1"/>
      <c r="P755" s="1" t="n">
        <v>18</v>
      </c>
      <c r="Q755" s="1" t="n">
        <v>19</v>
      </c>
      <c r="R755" s="1" t="n">
        <v>11</v>
      </c>
      <c r="S755" s="1"/>
      <c r="T755" s="1"/>
      <c r="U755" s="1"/>
      <c r="V755" s="1"/>
      <c r="W755" s="1"/>
      <c r="X755" s="14" t="n">
        <v>100112.62</v>
      </c>
      <c r="Y755" s="1" t="s">
        <v>706</v>
      </c>
      <c r="Z755" s="1"/>
      <c r="AA755" s="1" t="s">
        <v>123</v>
      </c>
      <c r="AB755" s="1"/>
    </row>
    <row r="756" customFormat="false" ht="15" hidden="true" customHeight="false" outlineLevel="0" collapsed="false">
      <c r="A756" s="0" t="n">
        <f aca="false">IF(AND(B756=B755,C756=C755,D756=D755,AA756=AA755), A755,A755+1)</f>
        <v>309</v>
      </c>
      <c r="B756" s="61" t="n">
        <v>43067</v>
      </c>
      <c r="C756" s="1" t="s">
        <v>70</v>
      </c>
      <c r="D756" s="1" t="s">
        <v>72</v>
      </c>
      <c r="E756" s="1" t="s">
        <v>69</v>
      </c>
      <c r="F756" s="1" t="s">
        <v>410</v>
      </c>
      <c r="G756" s="1"/>
      <c r="H756" s="1"/>
      <c r="I756" s="1"/>
      <c r="J756" s="1"/>
      <c r="K756" s="1"/>
      <c r="L756" s="1"/>
      <c r="M756" s="1"/>
      <c r="N756" s="1"/>
      <c r="O756" s="1"/>
      <c r="P756" s="1"/>
      <c r="Q756" s="1"/>
      <c r="R756" s="1"/>
      <c r="S756" s="1"/>
      <c r="T756" s="1"/>
      <c r="U756" s="1" t="n">
        <v>1</v>
      </c>
      <c r="V756" s="1"/>
      <c r="W756" s="1"/>
      <c r="X756" s="14"/>
      <c r="Y756" s="1" t="s">
        <v>706</v>
      </c>
      <c r="Z756" s="1"/>
      <c r="AA756" s="1" t="s">
        <v>123</v>
      </c>
      <c r="AB756" s="1"/>
    </row>
    <row r="757" customFormat="false" ht="15" hidden="true" customHeight="false" outlineLevel="0" collapsed="false">
      <c r="A757" s="0" t="n">
        <f aca="false">IF(AND(B757=B756,C757=C756,D757=D756,AA757=AA756), A756,A756+1)</f>
        <v>310</v>
      </c>
      <c r="B757" s="61" t="n">
        <v>43067</v>
      </c>
      <c r="C757" s="1" t="s">
        <v>55</v>
      </c>
      <c r="D757" s="1" t="s">
        <v>46</v>
      </c>
      <c r="E757" s="1"/>
      <c r="F757" s="1" t="s">
        <v>88</v>
      </c>
      <c r="G757" s="1" t="n">
        <v>15</v>
      </c>
      <c r="H757" s="1" t="n">
        <v>7</v>
      </c>
      <c r="I757" s="1" t="n">
        <v>8</v>
      </c>
      <c r="J757" s="1"/>
      <c r="K757" s="1"/>
      <c r="L757" s="1" t="n">
        <v>48</v>
      </c>
      <c r="M757" s="1"/>
      <c r="N757" s="1"/>
      <c r="O757" s="1"/>
      <c r="P757" s="1"/>
      <c r="Q757" s="1"/>
      <c r="R757" s="1"/>
      <c r="S757" s="1"/>
      <c r="T757" s="1"/>
      <c r="U757" s="1"/>
      <c r="V757" s="1"/>
      <c r="W757" s="1"/>
      <c r="X757" s="14" t="n">
        <v>439803.26</v>
      </c>
      <c r="Y757" s="1" t="s">
        <v>707</v>
      </c>
      <c r="Z757" s="1"/>
      <c r="AA757" s="1" t="s">
        <v>123</v>
      </c>
      <c r="AB757" s="1"/>
    </row>
    <row r="758" customFormat="false" ht="15" hidden="true" customHeight="false" outlineLevel="0" collapsed="false">
      <c r="A758" s="0" t="n">
        <f aca="false">IF(AND(B758=B757,C758=C757,D758=D757,AA758=AA757), A757,A757+1)</f>
        <v>310</v>
      </c>
      <c r="B758" s="61" t="n">
        <v>43067</v>
      </c>
      <c r="C758" s="1" t="s">
        <v>55</v>
      </c>
      <c r="D758" s="1" t="s">
        <v>46</v>
      </c>
      <c r="E758" s="1"/>
      <c r="F758" s="1" t="s">
        <v>89</v>
      </c>
      <c r="G758" s="1" t="n">
        <v>0</v>
      </c>
      <c r="H758" s="1" t="n">
        <v>0</v>
      </c>
      <c r="I758" s="1" t="n">
        <v>0</v>
      </c>
      <c r="J758" s="1"/>
      <c r="K758" s="1"/>
      <c r="L758" s="1" t="n">
        <v>0</v>
      </c>
      <c r="M758" s="1"/>
      <c r="N758" s="1"/>
      <c r="O758" s="1"/>
      <c r="P758" s="1"/>
      <c r="Q758" s="1"/>
      <c r="R758" s="1"/>
      <c r="S758" s="1"/>
      <c r="T758" s="1"/>
      <c r="U758" s="1"/>
      <c r="V758" s="1"/>
      <c r="W758" s="1"/>
      <c r="X758" s="14"/>
      <c r="Y758" s="1" t="s">
        <v>707</v>
      </c>
      <c r="Z758" s="1"/>
      <c r="AA758" s="1" t="s">
        <v>123</v>
      </c>
      <c r="AB758" s="1"/>
    </row>
    <row r="759" customFormat="false" ht="15" hidden="true" customHeight="false" outlineLevel="0" collapsed="false">
      <c r="A759" s="0" t="n">
        <f aca="false">IF(AND(B759=B758,C759=C758,D759=D758,AA759=AA758), A758,A758+1)</f>
        <v>310</v>
      </c>
      <c r="B759" s="61" t="n">
        <v>43067</v>
      </c>
      <c r="C759" s="1" t="s">
        <v>55</v>
      </c>
      <c r="D759" s="1" t="s">
        <v>46</v>
      </c>
      <c r="E759" s="1"/>
      <c r="F759" s="1" t="s">
        <v>97</v>
      </c>
      <c r="G759" s="1" t="n">
        <v>2</v>
      </c>
      <c r="H759" s="1" t="n">
        <v>1</v>
      </c>
      <c r="I759" s="1" t="n">
        <v>1</v>
      </c>
      <c r="J759" s="1"/>
      <c r="K759" s="1"/>
      <c r="L759" s="1" t="n">
        <v>20</v>
      </c>
      <c r="M759" s="1"/>
      <c r="N759" s="1"/>
      <c r="O759" s="1"/>
      <c r="P759" s="1" t="n">
        <v>6</v>
      </c>
      <c r="Q759" s="1" t="n">
        <v>14</v>
      </c>
      <c r="R759" s="1"/>
      <c r="S759" s="1"/>
      <c r="T759" s="1"/>
      <c r="U759" s="1"/>
      <c r="V759" s="1"/>
      <c r="W759" s="1"/>
      <c r="X759" s="14"/>
      <c r="Y759" s="1" t="s">
        <v>707</v>
      </c>
      <c r="Z759" s="1"/>
      <c r="AA759" s="1" t="s">
        <v>123</v>
      </c>
      <c r="AB759" s="1"/>
    </row>
    <row r="760" customFormat="false" ht="15" hidden="true" customHeight="false" outlineLevel="0" collapsed="false">
      <c r="A760" s="0" t="n">
        <f aca="false">IF(AND(B760=B759,C760=C759,D760=D759,AA760=AA759), A759,A759+1)</f>
        <v>310</v>
      </c>
      <c r="B760" s="61" t="n">
        <v>43067</v>
      </c>
      <c r="C760" s="1" t="s">
        <v>55</v>
      </c>
      <c r="D760" s="1" t="s">
        <v>46</v>
      </c>
      <c r="E760" s="1"/>
      <c r="F760" s="1" t="s">
        <v>109</v>
      </c>
      <c r="G760" s="1" t="n">
        <v>1</v>
      </c>
      <c r="H760" s="1" t="n">
        <v>1</v>
      </c>
      <c r="I760" s="1" t="n">
        <v>0</v>
      </c>
      <c r="J760" s="1"/>
      <c r="K760" s="1"/>
      <c r="L760" s="1" t="n">
        <v>4</v>
      </c>
      <c r="M760" s="1"/>
      <c r="N760" s="1"/>
      <c r="O760" s="1"/>
      <c r="P760" s="1" t="n">
        <v>4</v>
      </c>
      <c r="Q760" s="1"/>
      <c r="R760" s="1"/>
      <c r="S760" s="1"/>
      <c r="T760" s="1"/>
      <c r="U760" s="1"/>
      <c r="V760" s="1"/>
      <c r="W760" s="1"/>
      <c r="X760" s="14"/>
      <c r="Y760" s="1" t="s">
        <v>707</v>
      </c>
      <c r="Z760" s="1"/>
      <c r="AA760" s="1" t="s">
        <v>123</v>
      </c>
      <c r="AB760" s="1"/>
    </row>
    <row r="761" customFormat="false" ht="15" hidden="true" customHeight="false" outlineLevel="0" collapsed="false">
      <c r="A761" s="0" t="n">
        <f aca="false">IF(AND(B761=B760,C761=C760,D761=D760,AA761=AA760), A760,A760+1)</f>
        <v>310</v>
      </c>
      <c r="B761" s="61" t="n">
        <v>43067</v>
      </c>
      <c r="C761" s="1" t="s">
        <v>55</v>
      </c>
      <c r="D761" s="1" t="s">
        <v>46</v>
      </c>
      <c r="E761" s="1"/>
      <c r="F761" s="1" t="s">
        <v>116</v>
      </c>
      <c r="G761" s="1" t="n">
        <v>1</v>
      </c>
      <c r="H761" s="1" t="n">
        <v>1</v>
      </c>
      <c r="I761" s="1" t="n">
        <v>0</v>
      </c>
      <c r="J761" s="1"/>
      <c r="K761" s="1"/>
      <c r="L761" s="1" t="n">
        <v>20</v>
      </c>
      <c r="M761" s="1"/>
      <c r="N761" s="1"/>
      <c r="O761" s="1"/>
      <c r="P761" s="1" t="n">
        <v>20</v>
      </c>
      <c r="Q761" s="1"/>
      <c r="R761" s="1"/>
      <c r="S761" s="1"/>
      <c r="T761" s="1"/>
      <c r="U761" s="1"/>
      <c r="V761" s="1"/>
      <c r="W761" s="1"/>
      <c r="X761" s="14"/>
      <c r="Y761" s="1" t="s">
        <v>707</v>
      </c>
      <c r="Z761" s="1"/>
      <c r="AA761" s="1" t="s">
        <v>123</v>
      </c>
      <c r="AB761" s="1"/>
    </row>
    <row r="762" customFormat="false" ht="15" hidden="true" customHeight="false" outlineLevel="0" collapsed="false">
      <c r="A762" s="0" t="n">
        <f aca="false">IF(AND(B762=B761,C762=C761,D762=D761,AA762=AA761), A761,A761+1)</f>
        <v>310</v>
      </c>
      <c r="B762" s="61" t="n">
        <v>43067</v>
      </c>
      <c r="C762" s="1" t="s">
        <v>55</v>
      </c>
      <c r="D762" s="1" t="s">
        <v>46</v>
      </c>
      <c r="E762" s="1"/>
      <c r="F762" s="1" t="s">
        <v>248</v>
      </c>
      <c r="G762" s="1"/>
      <c r="H762" s="1"/>
      <c r="I762" s="1"/>
      <c r="J762" s="1"/>
      <c r="K762" s="1" t="n">
        <v>2</v>
      </c>
      <c r="L762" s="1"/>
      <c r="M762" s="1"/>
      <c r="N762" s="1"/>
      <c r="O762" s="1"/>
      <c r="P762" s="1"/>
      <c r="Q762" s="1"/>
      <c r="R762" s="1"/>
      <c r="S762" s="1"/>
      <c r="T762" s="1"/>
      <c r="U762" s="1"/>
      <c r="V762" s="1"/>
      <c r="W762" s="1"/>
      <c r="X762" s="14"/>
      <c r="Y762" s="1" t="s">
        <v>707</v>
      </c>
      <c r="Z762" s="1"/>
      <c r="AA762" s="1" t="s">
        <v>123</v>
      </c>
      <c r="AB762" s="1"/>
    </row>
    <row r="763" customFormat="false" ht="15" hidden="true" customHeight="false" outlineLevel="0" collapsed="false">
      <c r="A763" s="0" t="n">
        <f aca="false">IF(AND(B763=B762,C763=C762,D763=D762,AA763=AA762), A762,A762+1)</f>
        <v>310</v>
      </c>
      <c r="B763" s="61" t="n">
        <v>43067</v>
      </c>
      <c r="C763" s="1" t="s">
        <v>55</v>
      </c>
      <c r="D763" s="1" t="s">
        <v>46</v>
      </c>
      <c r="E763" s="1"/>
      <c r="F763" s="1" t="s">
        <v>410</v>
      </c>
      <c r="G763" s="1"/>
      <c r="H763" s="1"/>
      <c r="I763" s="1"/>
      <c r="J763" s="1"/>
      <c r="K763" s="1"/>
      <c r="L763" s="1"/>
      <c r="M763" s="1"/>
      <c r="N763" s="1"/>
      <c r="O763" s="1"/>
      <c r="P763" s="1"/>
      <c r="Q763" s="1"/>
      <c r="R763" s="1"/>
      <c r="S763" s="1"/>
      <c r="T763" s="1"/>
      <c r="U763" s="1" t="n">
        <v>2</v>
      </c>
      <c r="V763" s="1"/>
      <c r="W763" s="1"/>
      <c r="X763" s="14"/>
      <c r="Y763" s="1" t="s">
        <v>707</v>
      </c>
      <c r="Z763" s="1"/>
      <c r="AA763" s="1" t="s">
        <v>123</v>
      </c>
      <c r="AB763" s="1"/>
    </row>
    <row r="764" s="60" customFormat="true" ht="15" hidden="true" customHeight="false" outlineLevel="0" collapsed="false">
      <c r="A764" s="0" t="n">
        <f aca="false">IF(AND(B764=B763,C764=C763,D764=D763,AA764=AA763), A763,A763+1)</f>
        <v>311</v>
      </c>
      <c r="B764" s="68" t="n">
        <v>43067</v>
      </c>
      <c r="C764" s="60" t="s">
        <v>54</v>
      </c>
      <c r="F764" s="60" t="s">
        <v>96</v>
      </c>
      <c r="G764" s="60" t="n">
        <f aca="false">SUM(H764:J764)</f>
        <v>6</v>
      </c>
      <c r="H764" s="60" t="n">
        <v>6</v>
      </c>
      <c r="K764" s="60" t="n">
        <v>1</v>
      </c>
      <c r="M764" s="60" t="n">
        <v>1</v>
      </c>
      <c r="P764" s="60" t="n">
        <v>23</v>
      </c>
      <c r="T764" s="60" t="n">
        <v>2</v>
      </c>
      <c r="X764" s="4" t="n">
        <v>84852.19</v>
      </c>
      <c r="Y764" s="60" t="s">
        <v>708</v>
      </c>
      <c r="AA764" s="60" t="s">
        <v>125</v>
      </c>
    </row>
    <row r="765" customFormat="false" ht="15" hidden="true" customHeight="false" outlineLevel="0" collapsed="false">
      <c r="A765" s="0" t="n">
        <f aca="false">IF(AND(B765=B764,C765=C764,D765=D764,AA765=AA764), A764,A764+1)</f>
        <v>311</v>
      </c>
      <c r="B765" s="68" t="n">
        <v>43067</v>
      </c>
      <c r="C765" s="60" t="s">
        <v>54</v>
      </c>
      <c r="D765" s="60"/>
      <c r="E765" s="60"/>
      <c r="F765" s="60" t="s">
        <v>97</v>
      </c>
      <c r="G765" s="60" t="n">
        <f aca="false">SUM(H765:J765)</f>
        <v>9</v>
      </c>
      <c r="H765" s="60" t="n">
        <v>9</v>
      </c>
      <c r="I765" s="60"/>
      <c r="J765" s="60"/>
      <c r="X765" s="4"/>
      <c r="Y765" s="60" t="s">
        <v>708</v>
      </c>
      <c r="AA765" s="60" t="s">
        <v>125</v>
      </c>
    </row>
    <row r="766" customFormat="false" ht="15" hidden="true" customHeight="false" outlineLevel="0" collapsed="false">
      <c r="A766" s="0" t="n">
        <f aca="false">IF(AND(B766=B765,C766=C765,D766=D765,AA766=AA765), A765,A765+1)</f>
        <v>311</v>
      </c>
      <c r="B766" s="68" t="n">
        <v>43067</v>
      </c>
      <c r="C766" s="60" t="s">
        <v>54</v>
      </c>
      <c r="F766" s="60" t="s">
        <v>111</v>
      </c>
      <c r="G766" s="60" t="n">
        <f aca="false">SUM(H766:J766)</f>
        <v>0</v>
      </c>
      <c r="U766" s="60" t="n">
        <v>1</v>
      </c>
      <c r="X766" s="4"/>
      <c r="Y766" s="60" t="s">
        <v>708</v>
      </c>
      <c r="AA766" s="60" t="s">
        <v>125</v>
      </c>
    </row>
    <row r="767" customFormat="false" ht="15" hidden="true" customHeight="false" outlineLevel="0" collapsed="false">
      <c r="A767" s="0" t="n">
        <f aca="false">IF(AND(B767=B766,C767=C766,D767=D766,AA767=AA766), A766,A766+1)</f>
        <v>311</v>
      </c>
      <c r="B767" s="68" t="n">
        <v>43067</v>
      </c>
      <c r="C767" s="60" t="s">
        <v>54</v>
      </c>
      <c r="F767" s="60" t="s">
        <v>54</v>
      </c>
      <c r="G767" s="60" t="n">
        <f aca="false">SUM(H767:J767)</f>
        <v>0</v>
      </c>
      <c r="U767" s="60" t="n">
        <v>1</v>
      </c>
      <c r="X767" s="4"/>
      <c r="Y767" s="60" t="s">
        <v>708</v>
      </c>
      <c r="AA767" s="60" t="s">
        <v>125</v>
      </c>
    </row>
    <row r="768" customFormat="false" ht="15" hidden="true" customHeight="false" outlineLevel="0" collapsed="false">
      <c r="A768" s="0" t="n">
        <f aca="false">IF(AND(B768=B767,C768=C767,D768=D767,AA768=AA767), A767,A767+1)</f>
        <v>312</v>
      </c>
      <c r="B768" s="61" t="n">
        <v>43068</v>
      </c>
      <c r="C768" s="1" t="s">
        <v>67</v>
      </c>
      <c r="D768" s="1" t="s">
        <v>69</v>
      </c>
      <c r="E768" s="1"/>
      <c r="F768" s="1" t="s">
        <v>97</v>
      </c>
      <c r="G768" s="1" t="n">
        <v>117</v>
      </c>
      <c r="H768" s="1" t="n">
        <v>88</v>
      </c>
      <c r="I768" s="1" t="n">
        <v>29</v>
      </c>
      <c r="J768" s="1"/>
      <c r="K768" s="1"/>
      <c r="L768" s="1" t="n">
        <v>45</v>
      </c>
      <c r="M768" s="1"/>
      <c r="N768" s="1"/>
      <c r="O768" s="1"/>
      <c r="P768" s="1" t="n">
        <v>25</v>
      </c>
      <c r="Q768" s="1" t="n">
        <v>20</v>
      </c>
      <c r="R768" s="1"/>
      <c r="S768" s="1"/>
      <c r="T768" s="1"/>
      <c r="U768" s="1"/>
      <c r="V768" s="1"/>
      <c r="W768" s="1"/>
      <c r="X768" s="14" t="n">
        <v>158007.85</v>
      </c>
      <c r="Y768" s="1" t="s">
        <v>709</v>
      </c>
      <c r="Z768" s="1"/>
      <c r="AA768" s="1" t="s">
        <v>123</v>
      </c>
      <c r="AB768" s="1"/>
    </row>
    <row r="769" customFormat="false" ht="15" hidden="true" customHeight="false" outlineLevel="0" collapsed="false">
      <c r="A769" s="0" t="n">
        <f aca="false">IF(AND(B769=B768,C769=C768,D769=D768,AA769=AA768), A768,A768+1)</f>
        <v>312</v>
      </c>
      <c r="B769" s="61" t="n">
        <v>43068</v>
      </c>
      <c r="C769" s="1" t="s">
        <v>67</v>
      </c>
      <c r="D769" s="1" t="s">
        <v>69</v>
      </c>
      <c r="E769" s="1"/>
      <c r="F769" s="1" t="s">
        <v>410</v>
      </c>
      <c r="G769" s="1"/>
      <c r="H769" s="1"/>
      <c r="I769" s="1"/>
      <c r="J769" s="1"/>
      <c r="K769" s="1"/>
      <c r="L769" s="1"/>
      <c r="M769" s="1"/>
      <c r="N769" s="1"/>
      <c r="O769" s="1"/>
      <c r="P769" s="1"/>
      <c r="Q769" s="1"/>
      <c r="R769" s="1"/>
      <c r="S769" s="1"/>
      <c r="T769" s="1"/>
      <c r="U769" s="1" t="n">
        <v>1</v>
      </c>
      <c r="V769" s="1"/>
      <c r="W769" s="1"/>
      <c r="X769" s="14"/>
      <c r="Y769" s="1" t="s">
        <v>709</v>
      </c>
      <c r="Z769" s="1"/>
      <c r="AA769" s="1" t="s">
        <v>123</v>
      </c>
      <c r="AB769" s="1"/>
    </row>
    <row r="770" customFormat="false" ht="15" hidden="true" customHeight="false" outlineLevel="0" collapsed="false">
      <c r="A770" s="0" t="n">
        <f aca="false">IF(AND(B770=B769,C770=C769,D770=D769,AA770=AA769), A769,A769+1)</f>
        <v>313</v>
      </c>
      <c r="B770" s="61" t="n">
        <v>43068</v>
      </c>
      <c r="C770" s="1" t="s">
        <v>76</v>
      </c>
      <c r="D770" s="1" t="s">
        <v>77</v>
      </c>
      <c r="E770" s="1"/>
      <c r="F770" s="1" t="s">
        <v>114</v>
      </c>
      <c r="G770" s="1" t="n">
        <v>53</v>
      </c>
      <c r="H770" s="1" t="n">
        <v>40</v>
      </c>
      <c r="I770" s="1" t="n">
        <v>13</v>
      </c>
      <c r="J770" s="1"/>
      <c r="K770" s="1"/>
      <c r="L770" s="1" t="n">
        <v>89</v>
      </c>
      <c r="M770" s="1"/>
      <c r="N770" s="1"/>
      <c r="O770" s="1"/>
      <c r="P770" s="1"/>
      <c r="Q770" s="1"/>
      <c r="R770" s="1"/>
      <c r="S770" s="1"/>
      <c r="T770" s="1"/>
      <c r="U770" s="1"/>
      <c r="V770" s="1"/>
      <c r="W770" s="1"/>
      <c r="X770" s="14" t="n">
        <v>392338.82</v>
      </c>
      <c r="Y770" s="1" t="s">
        <v>710</v>
      </c>
      <c r="Z770" s="1"/>
      <c r="AA770" s="13" t="s">
        <v>123</v>
      </c>
      <c r="AB770" s="1"/>
    </row>
    <row r="771" customFormat="false" ht="15" hidden="true" customHeight="false" outlineLevel="0" collapsed="false">
      <c r="A771" s="0" t="n">
        <f aca="false">IF(AND(B771=B770,C771=C770,D771=D770,AA771=AA770), A770,A770+1)</f>
        <v>313</v>
      </c>
      <c r="B771" s="61" t="n">
        <v>43068</v>
      </c>
      <c r="C771" s="1" t="s">
        <v>76</v>
      </c>
      <c r="D771" s="1" t="s">
        <v>77</v>
      </c>
      <c r="E771" s="1"/>
      <c r="F771" s="1" t="s">
        <v>410</v>
      </c>
      <c r="G771" s="1"/>
      <c r="H771" s="1"/>
      <c r="I771" s="1"/>
      <c r="J771" s="1"/>
      <c r="K771" s="1"/>
      <c r="L771" s="1"/>
      <c r="M771" s="1"/>
      <c r="N771" s="1"/>
      <c r="O771" s="1"/>
      <c r="P771" s="1"/>
      <c r="Q771" s="1"/>
      <c r="R771" s="1"/>
      <c r="S771" s="1"/>
      <c r="T771" s="1"/>
      <c r="U771" s="1" t="n">
        <v>2</v>
      </c>
      <c r="V771" s="1"/>
      <c r="W771" s="1"/>
      <c r="X771" s="14"/>
      <c r="Y771" s="1" t="s">
        <v>710</v>
      </c>
      <c r="Z771" s="1"/>
      <c r="AA771" s="13" t="s">
        <v>123</v>
      </c>
      <c r="AB771" s="1"/>
    </row>
    <row r="772" customFormat="false" ht="15" hidden="true" customHeight="false" outlineLevel="0" collapsed="false">
      <c r="A772" s="0" t="n">
        <f aca="false">IF(AND(B772=B771,C772=C771,D772=D771,AA772=AA771), A771,A771+1)</f>
        <v>314</v>
      </c>
      <c r="B772" s="61" t="n">
        <v>43069</v>
      </c>
      <c r="C772" s="1" t="s">
        <v>65</v>
      </c>
      <c r="D772" s="1"/>
      <c r="E772" s="1"/>
      <c r="F772" s="1" t="s">
        <v>87</v>
      </c>
      <c r="G772" s="1" t="n">
        <v>17</v>
      </c>
      <c r="H772" s="1" t="n">
        <v>17</v>
      </c>
      <c r="I772" s="1"/>
      <c r="J772" s="1"/>
      <c r="K772" s="1"/>
      <c r="L772" s="1" t="n">
        <v>34</v>
      </c>
      <c r="M772" s="1"/>
      <c r="N772" s="1"/>
      <c r="O772" s="1"/>
      <c r="P772" s="1"/>
      <c r="Q772" s="1"/>
      <c r="R772" s="1"/>
      <c r="S772" s="1"/>
      <c r="T772" s="1"/>
      <c r="U772" s="1"/>
      <c r="V772" s="1"/>
      <c r="W772" s="1"/>
      <c r="X772" s="14" t="n">
        <v>63098.71</v>
      </c>
      <c r="Y772" s="1" t="s">
        <v>711</v>
      </c>
      <c r="Z772" s="1"/>
      <c r="AA772" s="13" t="s">
        <v>123</v>
      </c>
      <c r="AB772" s="1"/>
    </row>
    <row r="773" customFormat="false" ht="15" hidden="true" customHeight="false" outlineLevel="0" collapsed="false">
      <c r="A773" s="0" t="n">
        <f aca="false">IF(AND(B773=B772,C773=C772,D773=D772,AA773=AA772), A772,A772+1)</f>
        <v>314</v>
      </c>
      <c r="B773" s="61" t="n">
        <v>43069</v>
      </c>
      <c r="C773" s="1" t="s">
        <v>65</v>
      </c>
      <c r="D773" s="1"/>
      <c r="E773" s="1"/>
      <c r="F773" s="1" t="s">
        <v>410</v>
      </c>
      <c r="G773" s="1"/>
      <c r="H773" s="1"/>
      <c r="I773" s="1"/>
      <c r="J773" s="1"/>
      <c r="K773" s="1"/>
      <c r="L773" s="1"/>
      <c r="M773" s="1"/>
      <c r="N773" s="1"/>
      <c r="O773" s="1"/>
      <c r="P773" s="1"/>
      <c r="Q773" s="1"/>
      <c r="R773" s="1"/>
      <c r="S773" s="1"/>
      <c r="T773" s="1"/>
      <c r="U773" s="1" t="n">
        <v>1</v>
      </c>
      <c r="V773" s="1"/>
      <c r="W773" s="1"/>
      <c r="X773" s="14"/>
      <c r="Y773" s="1" t="s">
        <v>711</v>
      </c>
      <c r="Z773" s="1"/>
      <c r="AA773" s="1" t="s">
        <v>123</v>
      </c>
      <c r="AB773" s="1"/>
    </row>
    <row r="774" s="60" customFormat="true" ht="15" hidden="true" customHeight="false" outlineLevel="0" collapsed="false">
      <c r="A774" s="0" t="n">
        <f aca="false">IF(AND(B774=B773,C774=C773,D774=D773,AA774=AA773), A773,A773+1)</f>
        <v>315</v>
      </c>
      <c r="B774" s="68" t="n">
        <v>43069</v>
      </c>
      <c r="C774" s="60" t="s">
        <v>67</v>
      </c>
      <c r="F774" s="60" t="s">
        <v>96</v>
      </c>
      <c r="G774" s="60" t="n">
        <f aca="false">SUM(H774:J774)</f>
        <v>25</v>
      </c>
      <c r="H774" s="60" t="n">
        <v>25</v>
      </c>
      <c r="K774" s="60" t="n">
        <v>1</v>
      </c>
      <c r="M774" s="60" t="n">
        <v>2</v>
      </c>
      <c r="P774" s="60" t="n">
        <v>27</v>
      </c>
      <c r="T774" s="60" t="n">
        <v>3</v>
      </c>
      <c r="X774" s="4" t="n">
        <v>53674.92</v>
      </c>
      <c r="Y774" s="60" t="s">
        <v>712</v>
      </c>
      <c r="AA774" s="60" t="s">
        <v>125</v>
      </c>
    </row>
    <row r="775" customFormat="false" ht="15" hidden="true" customHeight="false" outlineLevel="0" collapsed="false">
      <c r="A775" s="0" t="n">
        <f aca="false">IF(AND(B775=B774,C775=C774,D775=D774,AA775=AA774), A774,A774+1)</f>
        <v>315</v>
      </c>
      <c r="B775" s="68" t="n">
        <v>43069</v>
      </c>
      <c r="C775" s="60" t="s">
        <v>67</v>
      </c>
      <c r="D775" s="60"/>
      <c r="E775" s="60"/>
      <c r="F775" s="60" t="s">
        <v>88</v>
      </c>
      <c r="G775" s="60" t="n">
        <f aca="false">SUM(H775:J775)</f>
        <v>3</v>
      </c>
      <c r="H775" s="60" t="n">
        <v>3</v>
      </c>
      <c r="I775" s="60"/>
      <c r="J775" s="60"/>
      <c r="X775" s="4"/>
      <c r="Y775" s="60" t="s">
        <v>712</v>
      </c>
      <c r="AA775" s="60" t="s">
        <v>125</v>
      </c>
    </row>
    <row r="776" customFormat="false" ht="15" hidden="true" customHeight="false" outlineLevel="0" collapsed="false">
      <c r="A776" s="0" t="n">
        <f aca="false">IF(AND(B776=B775,C776=C775,D776=D775,AA776=AA775), A775,A775+1)</f>
        <v>315</v>
      </c>
      <c r="B776" s="68" t="n">
        <v>43069</v>
      </c>
      <c r="C776" s="60" t="s">
        <v>67</v>
      </c>
      <c r="F776" s="60" t="s">
        <v>87</v>
      </c>
      <c r="G776" s="60" t="n">
        <f aca="false">SUM(H776:J776)</f>
        <v>0</v>
      </c>
      <c r="U776" s="60" t="n">
        <v>1</v>
      </c>
      <c r="X776" s="4"/>
      <c r="Y776" s="60" t="s">
        <v>712</v>
      </c>
      <c r="AA776" s="60" t="s">
        <v>125</v>
      </c>
    </row>
    <row r="777" customFormat="false" ht="15" hidden="false" customHeight="false" outlineLevel="0" collapsed="false">
      <c r="A777" s="0" t="n">
        <f aca="false">IF(AND(B777=B776,C777=C776,D777=D776,AA777=AA776), A776,A776+1)</f>
        <v>316</v>
      </c>
      <c r="B777" s="68" t="n">
        <v>43069</v>
      </c>
      <c r="C777" s="0" t="s">
        <v>52</v>
      </c>
      <c r="F777" s="0" t="s">
        <v>97</v>
      </c>
      <c r="G777" s="0" t="n">
        <v>36</v>
      </c>
      <c r="H777" s="0" t="n">
        <v>36</v>
      </c>
      <c r="X777" s="4" t="n">
        <v>316051.76</v>
      </c>
      <c r="Y777" s="0" t="s">
        <v>713</v>
      </c>
      <c r="AA777" s="0" t="s">
        <v>124</v>
      </c>
    </row>
    <row r="778" customFormat="false" ht="15" hidden="false" customHeight="false" outlineLevel="0" collapsed="false">
      <c r="A778" s="0" t="n">
        <f aca="false">IF(AND(B778=B777,C778=C777,D778=D777,AA778=AA777), A777,A777+1)</f>
        <v>317</v>
      </c>
      <c r="B778" s="68" t="n">
        <v>43069</v>
      </c>
      <c r="C778" s="0" t="s">
        <v>66</v>
      </c>
      <c r="F778" s="0" t="s">
        <v>102</v>
      </c>
      <c r="G778" s="0" t="n">
        <v>40</v>
      </c>
      <c r="H778" s="0" t="n">
        <v>40</v>
      </c>
      <c r="X778" s="4" t="n">
        <v>44429</v>
      </c>
      <c r="Y778" s="0" t="s">
        <v>714</v>
      </c>
      <c r="AA778" s="0" t="s">
        <v>124</v>
      </c>
    </row>
    <row r="779" customFormat="false" ht="15" hidden="false" customHeight="false" outlineLevel="0" collapsed="false">
      <c r="A779" s="0" t="n">
        <f aca="false">IF(AND(B779=B778,C779=C778,D779=D778,AA779=AA778), A778,A778+1)</f>
        <v>318</v>
      </c>
      <c r="B779" s="68" t="n">
        <v>43070</v>
      </c>
      <c r="C779" s="0" t="s">
        <v>67</v>
      </c>
      <c r="F779" s="0" t="s">
        <v>96</v>
      </c>
      <c r="G779" s="0" t="n">
        <v>13</v>
      </c>
      <c r="H779" s="0" t="n">
        <v>13</v>
      </c>
      <c r="X779" s="4" t="n">
        <v>44040.7</v>
      </c>
      <c r="Y779" s="0" t="s">
        <v>715</v>
      </c>
      <c r="AA779" s="0" t="s">
        <v>124</v>
      </c>
    </row>
    <row r="780" customFormat="false" ht="15" hidden="false" customHeight="false" outlineLevel="0" collapsed="false">
      <c r="A780" s="0" t="n">
        <f aca="false">IF(AND(B780=B779,C780=C779,D780=D779,AA780=AA779), A779,A779+1)</f>
        <v>319</v>
      </c>
      <c r="B780" s="68" t="n">
        <v>43073</v>
      </c>
      <c r="C780" s="0" t="s">
        <v>67</v>
      </c>
      <c r="F780" s="0" t="s">
        <v>96</v>
      </c>
      <c r="G780" s="0" t="n">
        <v>10</v>
      </c>
      <c r="H780" s="0" t="n">
        <v>10</v>
      </c>
      <c r="X780" s="4" t="n">
        <v>42422.1</v>
      </c>
      <c r="Y780" s="0" t="s">
        <v>716</v>
      </c>
      <c r="AA780" s="0" t="s">
        <v>124</v>
      </c>
    </row>
    <row r="781" customFormat="false" ht="15" hidden="false" customHeight="false" outlineLevel="0" collapsed="false">
      <c r="A781" s="0" t="n">
        <f aca="false">IF(AND(B781=B780,C781=C780,D781=D780,AA781=AA780), A780,A780+1)</f>
        <v>320</v>
      </c>
      <c r="B781" s="68" t="n">
        <v>43073</v>
      </c>
      <c r="C781" s="0" t="s">
        <v>66</v>
      </c>
      <c r="F781" s="0" t="s">
        <v>102</v>
      </c>
      <c r="G781" s="0" t="n">
        <v>40</v>
      </c>
      <c r="H781" s="0" t="n">
        <v>40</v>
      </c>
      <c r="X781" s="4" t="n">
        <v>38369.9</v>
      </c>
      <c r="Y781" s="0" t="s">
        <v>717</v>
      </c>
      <c r="AA781" s="0" t="s">
        <v>124</v>
      </c>
    </row>
    <row r="782" customFormat="false" ht="15" hidden="false" customHeight="false" outlineLevel="0" collapsed="false">
      <c r="A782" s="0" t="n">
        <f aca="false">IF(AND(B782=B781,C782=C781,D782=D781,AA782=AA781), A781,A781+1)</f>
        <v>321</v>
      </c>
      <c r="B782" s="68" t="n">
        <v>43074</v>
      </c>
      <c r="C782" s="0" t="s">
        <v>67</v>
      </c>
      <c r="D782" s="0" t="s">
        <v>63</v>
      </c>
      <c r="F782" s="0" t="s">
        <v>100</v>
      </c>
      <c r="G782" s="0" t="n">
        <v>35</v>
      </c>
      <c r="H782" s="0" t="n">
        <v>20</v>
      </c>
      <c r="I782" s="0" t="n">
        <v>15</v>
      </c>
      <c r="U782" s="0" t="n">
        <v>1</v>
      </c>
      <c r="X782" s="4" t="n">
        <v>170730</v>
      </c>
      <c r="Y782" s="0" t="s">
        <v>718</v>
      </c>
      <c r="AA782" s="0" t="s">
        <v>124</v>
      </c>
    </row>
    <row r="783" customFormat="false" ht="15" hidden="true" customHeight="false" outlineLevel="0" collapsed="false">
      <c r="A783" s="0" t="n">
        <f aca="false">IF(AND(B783=B782,C783=C782,D783=D782,AA783=AA782), A782,A782+1)</f>
        <v>322</v>
      </c>
      <c r="B783" s="61" t="n">
        <v>43075</v>
      </c>
      <c r="C783" s="1" t="s">
        <v>50</v>
      </c>
      <c r="D783" s="1"/>
      <c r="E783" s="1"/>
      <c r="F783" s="1" t="s">
        <v>97</v>
      </c>
      <c r="G783" s="1" t="n">
        <v>22</v>
      </c>
      <c r="H783" s="1" t="n">
        <v>22</v>
      </c>
      <c r="I783" s="1"/>
      <c r="J783" s="1"/>
      <c r="K783" s="1"/>
      <c r="L783" s="1" t="n">
        <v>92</v>
      </c>
      <c r="M783" s="1"/>
      <c r="N783" s="1"/>
      <c r="O783" s="1"/>
      <c r="P783" s="1"/>
      <c r="Q783" s="1"/>
      <c r="R783" s="1"/>
      <c r="S783" s="1"/>
      <c r="T783" s="1"/>
      <c r="U783" s="1"/>
      <c r="V783" s="1"/>
      <c r="W783" s="1"/>
      <c r="X783" s="14" t="n">
        <v>384947.21</v>
      </c>
      <c r="Y783" s="1" t="s">
        <v>658</v>
      </c>
      <c r="Z783" s="1"/>
      <c r="AA783" s="1" t="s">
        <v>123</v>
      </c>
      <c r="AB783" s="1"/>
    </row>
    <row r="784" customFormat="false" ht="15" hidden="true" customHeight="false" outlineLevel="0" collapsed="false">
      <c r="A784" s="0" t="n">
        <f aca="false">IF(AND(B784=B783,C784=C783,D784=D783,AA784=AA783), A783,A783+1)</f>
        <v>322</v>
      </c>
      <c r="B784" s="61" t="n">
        <v>43075</v>
      </c>
      <c r="C784" s="1" t="s">
        <v>50</v>
      </c>
      <c r="D784" s="1"/>
      <c r="E784" s="1"/>
      <c r="F784" s="1" t="s">
        <v>87</v>
      </c>
      <c r="G784" s="1" t="n">
        <v>6</v>
      </c>
      <c r="H784" s="1" t="n">
        <v>6</v>
      </c>
      <c r="I784" s="1"/>
      <c r="J784" s="1"/>
      <c r="K784" s="1"/>
      <c r="L784" s="1" t="n">
        <v>30</v>
      </c>
      <c r="M784" s="1"/>
      <c r="N784" s="1"/>
      <c r="O784" s="1"/>
      <c r="P784" s="1"/>
      <c r="Q784" s="1"/>
      <c r="R784" s="1"/>
      <c r="S784" s="1"/>
      <c r="T784" s="1"/>
      <c r="U784" s="1"/>
      <c r="V784" s="1"/>
      <c r="W784" s="1"/>
      <c r="X784" s="14"/>
      <c r="Y784" s="1" t="s">
        <v>658</v>
      </c>
      <c r="Z784" s="1"/>
      <c r="AA784" s="1" t="s">
        <v>123</v>
      </c>
      <c r="AB784" s="1"/>
    </row>
    <row r="785" customFormat="false" ht="15" hidden="true" customHeight="false" outlineLevel="0" collapsed="false">
      <c r="A785" s="0" t="n">
        <f aca="false">IF(AND(B785=B784,C785=C784,D785=D784,AA785=AA784), A784,A784+1)</f>
        <v>322</v>
      </c>
      <c r="B785" s="61" t="n">
        <v>43075</v>
      </c>
      <c r="C785" s="1" t="s">
        <v>50</v>
      </c>
      <c r="D785" s="1"/>
      <c r="E785" s="1"/>
      <c r="F785" s="1" t="s">
        <v>410</v>
      </c>
      <c r="G785" s="1"/>
      <c r="H785" s="1"/>
      <c r="I785" s="1"/>
      <c r="J785" s="1"/>
      <c r="K785" s="1"/>
      <c r="L785" s="1"/>
      <c r="M785" s="1"/>
      <c r="N785" s="1"/>
      <c r="O785" s="1"/>
      <c r="P785" s="1"/>
      <c r="Q785" s="1"/>
      <c r="R785" s="1"/>
      <c r="S785" s="1"/>
      <c r="T785" s="1"/>
      <c r="U785" s="1" t="n">
        <v>3</v>
      </c>
      <c r="V785" s="1"/>
      <c r="W785" s="1"/>
      <c r="X785" s="14"/>
      <c r="Y785" s="1" t="s">
        <v>658</v>
      </c>
      <c r="Z785" s="1"/>
      <c r="AA785" s="1" t="s">
        <v>123</v>
      </c>
      <c r="AB785" s="1"/>
    </row>
    <row r="786" s="60" customFormat="true" ht="15" hidden="true" customHeight="false" outlineLevel="0" collapsed="false">
      <c r="A786" s="0" t="n">
        <f aca="false">IF(AND(B786=B785,C786=C785,D786=D785,AA786=AA785), A785,A785+1)</f>
        <v>323</v>
      </c>
      <c r="B786" s="68" t="n">
        <v>43075</v>
      </c>
      <c r="C786" s="60" t="s">
        <v>67</v>
      </c>
      <c r="F786" s="60" t="s">
        <v>96</v>
      </c>
      <c r="G786" s="60" t="n">
        <f aca="false">SUM(H786:J786)</f>
        <v>25</v>
      </c>
      <c r="H786" s="60" t="n">
        <v>25</v>
      </c>
      <c r="K786" s="60" t="n">
        <v>1</v>
      </c>
      <c r="M786" s="60" t="n">
        <v>2</v>
      </c>
      <c r="P786" s="60" t="n">
        <v>27</v>
      </c>
      <c r="T786" s="60" t="n">
        <v>3</v>
      </c>
      <c r="X786" s="4" t="n">
        <v>53646.5</v>
      </c>
      <c r="Y786" s="60" t="s">
        <v>719</v>
      </c>
      <c r="AA786" s="60" t="s">
        <v>125</v>
      </c>
    </row>
    <row r="787" customFormat="false" ht="15" hidden="true" customHeight="false" outlineLevel="0" collapsed="false">
      <c r="A787" s="0" t="n">
        <f aca="false">IF(AND(B787=B786,C787=C786,D787=D786,AA787=AA786), A786,A786+1)</f>
        <v>323</v>
      </c>
      <c r="B787" s="68" t="n">
        <v>43075</v>
      </c>
      <c r="C787" s="60" t="s">
        <v>67</v>
      </c>
      <c r="D787" s="60"/>
      <c r="E787" s="60"/>
      <c r="F787" s="60" t="s">
        <v>88</v>
      </c>
      <c r="G787" s="60" t="n">
        <f aca="false">SUM(H787:J787)</f>
        <v>6</v>
      </c>
      <c r="H787" s="60" t="n">
        <v>6</v>
      </c>
      <c r="I787" s="60"/>
      <c r="J787" s="60"/>
      <c r="X787" s="4"/>
      <c r="Y787" s="60" t="s">
        <v>719</v>
      </c>
      <c r="AA787" s="60" t="s">
        <v>125</v>
      </c>
    </row>
    <row r="788" customFormat="false" ht="15" hidden="true" customHeight="false" outlineLevel="0" collapsed="false">
      <c r="A788" s="0" t="n">
        <f aca="false">IF(AND(B788=B787,C788=C787,D788=D787,AA788=AA787), A787,A787+1)</f>
        <v>323</v>
      </c>
      <c r="B788" s="68" t="n">
        <v>43075</v>
      </c>
      <c r="C788" s="60" t="s">
        <v>67</v>
      </c>
      <c r="F788" s="60" t="s">
        <v>87</v>
      </c>
      <c r="G788" s="60" t="n">
        <f aca="false">SUM(H788:J788)</f>
        <v>0</v>
      </c>
      <c r="U788" s="60" t="n">
        <v>1</v>
      </c>
      <c r="X788" s="4"/>
      <c r="Y788" s="60" t="s">
        <v>719</v>
      </c>
      <c r="AA788" s="60" t="s">
        <v>125</v>
      </c>
    </row>
    <row r="789" customFormat="false" ht="15" hidden="false" customHeight="false" outlineLevel="0" collapsed="false">
      <c r="A789" s="0" t="n">
        <f aca="false">IF(AND(B789=B788,C789=C788,D789=D788,AA789=AA788), A788,A788+1)</f>
        <v>324</v>
      </c>
      <c r="B789" s="68" t="n">
        <v>43075</v>
      </c>
      <c r="C789" s="0" t="s">
        <v>49</v>
      </c>
      <c r="F789" s="0" t="s">
        <v>97</v>
      </c>
      <c r="G789" s="0" t="n">
        <v>27</v>
      </c>
      <c r="H789" s="0" t="n">
        <v>27</v>
      </c>
      <c r="K789" s="0" t="n">
        <v>1</v>
      </c>
      <c r="X789" s="4" t="n">
        <v>169287.99</v>
      </c>
      <c r="Y789" s="0" t="s">
        <v>720</v>
      </c>
      <c r="AA789" s="0" t="s">
        <v>124</v>
      </c>
    </row>
    <row r="790" customFormat="false" ht="15" hidden="false" customHeight="false" outlineLevel="0" collapsed="false">
      <c r="A790" s="0" t="n">
        <f aca="false">IF(AND(B790=B789,C790=C789,D790=D789,AA790=AA789), A789,A789+1)</f>
        <v>325</v>
      </c>
      <c r="B790" s="68" t="n">
        <v>43076</v>
      </c>
      <c r="C790" s="0" t="s">
        <v>66</v>
      </c>
      <c r="F790" s="0" t="s">
        <v>102</v>
      </c>
      <c r="G790" s="0" t="n">
        <v>37</v>
      </c>
      <c r="H790" s="0" t="n">
        <v>37</v>
      </c>
      <c r="X790" s="4" t="n">
        <v>39137.5</v>
      </c>
      <c r="Y790" s="0" t="s">
        <v>721</v>
      </c>
      <c r="AA790" s="0" t="s">
        <v>124</v>
      </c>
    </row>
    <row r="791" customFormat="false" ht="15" hidden="true" customHeight="false" outlineLevel="0" collapsed="false">
      <c r="A791" s="0" t="n">
        <f aca="false">IF(AND(B791=B790,C791=C790,D791=D790,AA791=AA790), A790,A790+1)</f>
        <v>326</v>
      </c>
      <c r="B791" s="61" t="n">
        <v>43080</v>
      </c>
      <c r="C791" s="1" t="s">
        <v>49</v>
      </c>
      <c r="D791" s="1"/>
      <c r="E791" s="1"/>
      <c r="F791" s="1" t="s">
        <v>115</v>
      </c>
      <c r="G791" s="1" t="n">
        <v>9</v>
      </c>
      <c r="H791" s="1" t="n">
        <v>9</v>
      </c>
      <c r="I791" s="1"/>
      <c r="J791" s="1"/>
      <c r="K791" s="1"/>
      <c r="L791" s="1" t="n">
        <v>39</v>
      </c>
      <c r="M791" s="1"/>
      <c r="N791" s="1"/>
      <c r="O791" s="1"/>
      <c r="P791" s="1"/>
      <c r="Q791" s="1"/>
      <c r="R791" s="1"/>
      <c r="S791" s="1"/>
      <c r="T791" s="1"/>
      <c r="U791" s="1"/>
      <c r="V791" s="1"/>
      <c r="W791" s="1"/>
      <c r="X791" s="14" t="n">
        <v>412933.29</v>
      </c>
      <c r="Y791" s="1" t="s">
        <v>722</v>
      </c>
      <c r="Z791" s="1"/>
      <c r="AA791" s="1" t="s">
        <v>123</v>
      </c>
      <c r="AB791" s="1"/>
    </row>
    <row r="792" customFormat="false" ht="15" hidden="true" customHeight="false" outlineLevel="0" collapsed="false">
      <c r="A792" s="0" t="n">
        <f aca="false">IF(AND(B792=B791,C792=C791,D792=D791,AA792=AA791), A791,A791+1)</f>
        <v>326</v>
      </c>
      <c r="B792" s="61" t="n">
        <v>43080</v>
      </c>
      <c r="C792" s="1" t="s">
        <v>49</v>
      </c>
      <c r="D792" s="1"/>
      <c r="E792" s="1"/>
      <c r="F792" s="1" t="s">
        <v>87</v>
      </c>
      <c r="G792" s="1" t="n">
        <v>9</v>
      </c>
      <c r="H792" s="1" t="n">
        <v>9</v>
      </c>
      <c r="I792" s="1"/>
      <c r="J792" s="1"/>
      <c r="K792" s="1"/>
      <c r="L792" s="1" t="n">
        <v>80</v>
      </c>
      <c r="M792" s="1"/>
      <c r="N792" s="1"/>
      <c r="O792" s="1"/>
      <c r="P792" s="1"/>
      <c r="Q792" s="1"/>
      <c r="R792" s="1"/>
      <c r="S792" s="1"/>
      <c r="T792" s="1"/>
      <c r="U792" s="1"/>
      <c r="V792" s="1"/>
      <c r="W792" s="1"/>
      <c r="X792" s="14"/>
      <c r="Y792" s="1" t="s">
        <v>722</v>
      </c>
      <c r="Z792" s="1"/>
      <c r="AA792" s="1" t="s">
        <v>123</v>
      </c>
      <c r="AB792" s="1"/>
    </row>
    <row r="793" customFormat="false" ht="15" hidden="true" customHeight="false" outlineLevel="0" collapsed="false">
      <c r="A793" s="0" t="n">
        <f aca="false">IF(AND(B793=B792,C793=C792,D793=D792,AA793=AA792), A792,A792+1)</f>
        <v>326</v>
      </c>
      <c r="B793" s="61" t="n">
        <v>43080</v>
      </c>
      <c r="C793" s="1" t="s">
        <v>49</v>
      </c>
      <c r="D793" s="1"/>
      <c r="E793" s="1"/>
      <c r="F793" s="1" t="s">
        <v>248</v>
      </c>
      <c r="G793" s="1"/>
      <c r="H793" s="1"/>
      <c r="I793" s="1"/>
      <c r="J793" s="1"/>
      <c r="K793" s="1" t="n">
        <v>1</v>
      </c>
      <c r="L793" s="1"/>
      <c r="M793" s="1"/>
      <c r="N793" s="1"/>
      <c r="O793" s="1"/>
      <c r="P793" s="1"/>
      <c r="Q793" s="1"/>
      <c r="R793" s="1"/>
      <c r="S793" s="1"/>
      <c r="T793" s="1"/>
      <c r="U793" s="1"/>
      <c r="V793" s="1"/>
      <c r="W793" s="1"/>
      <c r="X793" s="14"/>
      <c r="Y793" s="1" t="s">
        <v>722</v>
      </c>
      <c r="Z793" s="1"/>
      <c r="AA793" s="1" t="s">
        <v>123</v>
      </c>
      <c r="AB793" s="1"/>
    </row>
    <row r="794" customFormat="false" ht="15" hidden="true" customHeight="false" outlineLevel="0" collapsed="false">
      <c r="A794" s="0" t="n">
        <f aca="false">IF(AND(B794=B793,C794=C793,D794=D793,AA794=AA793), A793,A793+1)</f>
        <v>326</v>
      </c>
      <c r="B794" s="61" t="n">
        <v>43080</v>
      </c>
      <c r="C794" s="1" t="s">
        <v>49</v>
      </c>
      <c r="D794" s="1"/>
      <c r="E794" s="1"/>
      <c r="F794" s="1" t="s">
        <v>410</v>
      </c>
      <c r="G794" s="1"/>
      <c r="H794" s="1"/>
      <c r="I794" s="1"/>
      <c r="J794" s="1"/>
      <c r="K794" s="1"/>
      <c r="L794" s="1"/>
      <c r="M794" s="1"/>
      <c r="N794" s="1"/>
      <c r="O794" s="1"/>
      <c r="P794" s="1"/>
      <c r="Q794" s="1"/>
      <c r="R794" s="1"/>
      <c r="S794" s="1"/>
      <c r="T794" s="1"/>
      <c r="U794" s="1" t="n">
        <v>1</v>
      </c>
      <c r="V794" s="1"/>
      <c r="W794" s="1"/>
      <c r="X794" s="14"/>
      <c r="Y794" s="1" t="s">
        <v>722</v>
      </c>
      <c r="Z794" s="1"/>
      <c r="AA794" s="1" t="s">
        <v>123</v>
      </c>
      <c r="AB794" s="1"/>
    </row>
    <row r="795" customFormat="false" ht="15" hidden="false" customHeight="false" outlineLevel="0" collapsed="false">
      <c r="A795" s="0" t="n">
        <f aca="false">IF(AND(B795=B794,C795=C794,D795=D794,AA795=AA794), A794,A794+1)</f>
        <v>327</v>
      </c>
      <c r="B795" s="68" t="n">
        <v>43080</v>
      </c>
      <c r="C795" s="0" t="s">
        <v>66</v>
      </c>
      <c r="F795" s="0" t="s">
        <v>102</v>
      </c>
      <c r="G795" s="0" t="n">
        <v>40</v>
      </c>
      <c r="H795" s="0" t="n">
        <v>40</v>
      </c>
      <c r="X795" s="4" t="n">
        <v>33330</v>
      </c>
      <c r="Y795" s="1" t="s">
        <v>723</v>
      </c>
      <c r="AA795" s="0" t="s">
        <v>124</v>
      </c>
    </row>
    <row r="796" customFormat="false" ht="15" hidden="true" customHeight="false" outlineLevel="0" collapsed="false">
      <c r="A796" s="0" t="n">
        <f aca="false">IF(AND(B796=B795,C796=C795,D796=D795,AA796=AA795), A795,A795+1)</f>
        <v>328</v>
      </c>
      <c r="B796" s="61" t="n">
        <v>43081</v>
      </c>
      <c r="C796" s="1" t="s">
        <v>53</v>
      </c>
      <c r="D796" s="1"/>
      <c r="E796" s="1"/>
      <c r="F796" s="1" t="s">
        <v>107</v>
      </c>
      <c r="G796" s="1" t="n">
        <v>2</v>
      </c>
      <c r="H796" s="1" t="n">
        <v>2</v>
      </c>
      <c r="I796" s="1"/>
      <c r="J796" s="1"/>
      <c r="K796" s="1"/>
      <c r="L796" s="1" t="n">
        <v>28</v>
      </c>
      <c r="M796" s="1"/>
      <c r="N796" s="1"/>
      <c r="O796" s="1"/>
      <c r="P796" s="1"/>
      <c r="Q796" s="1"/>
      <c r="R796" s="1"/>
      <c r="S796" s="1"/>
      <c r="T796" s="1"/>
      <c r="U796" s="1"/>
      <c r="V796" s="1"/>
      <c r="W796" s="1"/>
      <c r="X796" s="14" t="n">
        <v>311934.04</v>
      </c>
      <c r="Y796" s="1" t="s">
        <v>724</v>
      </c>
      <c r="Z796" s="1"/>
      <c r="AA796" s="1" t="s">
        <v>123</v>
      </c>
      <c r="AB796" s="1"/>
    </row>
    <row r="797" customFormat="false" ht="15" hidden="true" customHeight="false" outlineLevel="0" collapsed="false">
      <c r="A797" s="0" t="n">
        <f aca="false">IF(AND(B797=B796,C797=C796,D797=D796,AA797=AA796), A796,A796+1)</f>
        <v>328</v>
      </c>
      <c r="B797" s="61" t="n">
        <v>43081</v>
      </c>
      <c r="C797" s="1" t="s">
        <v>53</v>
      </c>
      <c r="D797" s="1"/>
      <c r="E797" s="1"/>
      <c r="F797" s="1" t="s">
        <v>88</v>
      </c>
      <c r="G797" s="1" t="n">
        <v>2</v>
      </c>
      <c r="H797" s="1" t="n">
        <v>2</v>
      </c>
      <c r="I797" s="1"/>
      <c r="J797" s="1"/>
      <c r="K797" s="1"/>
      <c r="L797" s="1" t="n">
        <v>10</v>
      </c>
      <c r="M797" s="1"/>
      <c r="N797" s="1"/>
      <c r="O797" s="1"/>
      <c r="P797" s="1"/>
      <c r="Q797" s="1"/>
      <c r="R797" s="1"/>
      <c r="S797" s="1"/>
      <c r="T797" s="1"/>
      <c r="U797" s="1"/>
      <c r="V797" s="1"/>
      <c r="W797" s="1"/>
      <c r="X797" s="14"/>
      <c r="Y797" s="1" t="s">
        <v>724</v>
      </c>
      <c r="Z797" s="1"/>
      <c r="AA797" s="1" t="s">
        <v>123</v>
      </c>
      <c r="AB797" s="1"/>
    </row>
    <row r="798" customFormat="false" ht="15" hidden="true" customHeight="false" outlineLevel="0" collapsed="false">
      <c r="A798" s="0" t="n">
        <f aca="false">IF(AND(B798=B797,C798=C797,D798=D797,AA798=AA797), A797,A797+1)</f>
        <v>328</v>
      </c>
      <c r="B798" s="61" t="n">
        <v>43081</v>
      </c>
      <c r="C798" s="1" t="s">
        <v>53</v>
      </c>
      <c r="D798" s="1"/>
      <c r="E798" s="1"/>
      <c r="F798" s="1" t="s">
        <v>97</v>
      </c>
      <c r="G798" s="1" t="n">
        <v>13</v>
      </c>
      <c r="H798" s="1" t="n">
        <v>13</v>
      </c>
      <c r="I798" s="1"/>
      <c r="J798" s="1"/>
      <c r="K798" s="1"/>
      <c r="L798" s="1" t="n">
        <v>40</v>
      </c>
      <c r="M798" s="1"/>
      <c r="N798" s="1"/>
      <c r="O798" s="1"/>
      <c r="P798" s="1"/>
      <c r="Q798" s="1"/>
      <c r="R798" s="1"/>
      <c r="S798" s="1"/>
      <c r="T798" s="1"/>
      <c r="U798" s="1"/>
      <c r="V798" s="1"/>
      <c r="W798" s="1"/>
      <c r="X798" s="14"/>
      <c r="Y798" s="1" t="s">
        <v>724</v>
      </c>
      <c r="Z798" s="1"/>
      <c r="AA798" s="1" t="s">
        <v>123</v>
      </c>
      <c r="AB798" s="1"/>
    </row>
    <row r="799" customFormat="false" ht="15" hidden="true" customHeight="false" outlineLevel="0" collapsed="false">
      <c r="A799" s="0" t="n">
        <f aca="false">IF(AND(B799=B798,C799=C798,D799=D798,AA799=AA798), A798,A798+1)</f>
        <v>328</v>
      </c>
      <c r="B799" s="61" t="n">
        <v>43081</v>
      </c>
      <c r="C799" s="1" t="s">
        <v>53</v>
      </c>
      <c r="D799" s="1"/>
      <c r="E799" s="1"/>
      <c r="F799" s="1" t="s">
        <v>108</v>
      </c>
      <c r="G799" s="1" t="n">
        <v>1</v>
      </c>
      <c r="H799" s="1" t="n">
        <v>1</v>
      </c>
      <c r="I799" s="1"/>
      <c r="J799" s="1"/>
      <c r="K799" s="1"/>
      <c r="L799" s="1" t="n">
        <v>11</v>
      </c>
      <c r="M799" s="1"/>
      <c r="N799" s="1"/>
      <c r="O799" s="1"/>
      <c r="P799" s="1"/>
      <c r="Q799" s="1"/>
      <c r="R799" s="1"/>
      <c r="S799" s="1"/>
      <c r="T799" s="1"/>
      <c r="U799" s="1"/>
      <c r="V799" s="1"/>
      <c r="W799" s="1"/>
      <c r="X799" s="14"/>
      <c r="Y799" s="1" t="s">
        <v>724</v>
      </c>
      <c r="Z799" s="1"/>
      <c r="AA799" s="1" t="s">
        <v>123</v>
      </c>
      <c r="AB799" s="1"/>
    </row>
    <row r="800" customFormat="false" ht="15" hidden="true" customHeight="false" outlineLevel="0" collapsed="false">
      <c r="A800" s="0" t="n">
        <f aca="false">IF(AND(B800=B799,C800=C799,D800=D799,AA800=AA799), A799,A799+1)</f>
        <v>328</v>
      </c>
      <c r="B800" s="61" t="n">
        <v>43081</v>
      </c>
      <c r="C800" s="1" t="s">
        <v>53</v>
      </c>
      <c r="D800" s="1"/>
      <c r="E800" s="1"/>
      <c r="F800" s="1" t="s">
        <v>109</v>
      </c>
      <c r="G800" s="1" t="n">
        <v>1</v>
      </c>
      <c r="H800" s="1" t="n">
        <v>1</v>
      </c>
      <c r="I800" s="1"/>
      <c r="J800" s="1"/>
      <c r="K800" s="1"/>
      <c r="L800" s="1" t="n">
        <v>4</v>
      </c>
      <c r="M800" s="1"/>
      <c r="N800" s="1"/>
      <c r="O800" s="1"/>
      <c r="P800" s="1"/>
      <c r="Q800" s="1"/>
      <c r="R800" s="1"/>
      <c r="S800" s="1"/>
      <c r="T800" s="1"/>
      <c r="U800" s="1"/>
      <c r="V800" s="1"/>
      <c r="W800" s="1"/>
      <c r="X800" s="14"/>
      <c r="Y800" s="1" t="s">
        <v>724</v>
      </c>
      <c r="Z800" s="1"/>
      <c r="AA800" s="1" t="s">
        <v>123</v>
      </c>
      <c r="AB800" s="1"/>
    </row>
    <row r="801" customFormat="false" ht="15" hidden="true" customHeight="false" outlineLevel="0" collapsed="false">
      <c r="A801" s="0" t="n">
        <f aca="false">IF(AND(B801=B800,C801=C800,D801=D800,AA801=AA800), A800,A800+1)</f>
        <v>328</v>
      </c>
      <c r="B801" s="61" t="n">
        <v>43081</v>
      </c>
      <c r="C801" s="1" t="s">
        <v>53</v>
      </c>
      <c r="D801" s="1"/>
      <c r="E801" s="1"/>
      <c r="F801" s="1" t="s">
        <v>113</v>
      </c>
      <c r="G801" s="1" t="n">
        <v>0</v>
      </c>
      <c r="H801" s="1" t="n">
        <v>0</v>
      </c>
      <c r="I801" s="1"/>
      <c r="J801" s="1"/>
      <c r="K801" s="1"/>
      <c r="L801" s="1" t="n">
        <v>0</v>
      </c>
      <c r="M801" s="1"/>
      <c r="N801" s="1"/>
      <c r="O801" s="1"/>
      <c r="P801" s="1"/>
      <c r="Q801" s="1"/>
      <c r="R801" s="1"/>
      <c r="S801" s="1"/>
      <c r="T801" s="1"/>
      <c r="U801" s="1"/>
      <c r="V801" s="1"/>
      <c r="W801" s="1"/>
      <c r="X801" s="14"/>
      <c r="Y801" s="1" t="s">
        <v>724</v>
      </c>
      <c r="Z801" s="1"/>
      <c r="AA801" s="1" t="s">
        <v>123</v>
      </c>
      <c r="AB801" s="1"/>
    </row>
    <row r="802" customFormat="false" ht="15" hidden="true" customHeight="false" outlineLevel="0" collapsed="false">
      <c r="A802" s="0" t="n">
        <f aca="false">IF(AND(B802=B801,C802=C801,D802=D801,AA802=AA801), A801,A801+1)</f>
        <v>328</v>
      </c>
      <c r="B802" s="61" t="n">
        <v>43081</v>
      </c>
      <c r="C802" s="1" t="s">
        <v>53</v>
      </c>
      <c r="D802" s="1"/>
      <c r="E802" s="1"/>
      <c r="F802" s="1" t="s">
        <v>114</v>
      </c>
      <c r="G802" s="1" t="n">
        <v>21</v>
      </c>
      <c r="H802" s="1" t="n">
        <v>21</v>
      </c>
      <c r="I802" s="1"/>
      <c r="J802" s="1"/>
      <c r="K802" s="1"/>
      <c r="L802" s="1" t="n">
        <v>21</v>
      </c>
      <c r="M802" s="1"/>
      <c r="N802" s="1"/>
      <c r="O802" s="1"/>
      <c r="P802" s="1"/>
      <c r="Q802" s="1"/>
      <c r="R802" s="1"/>
      <c r="S802" s="1"/>
      <c r="T802" s="1"/>
      <c r="U802" s="1"/>
      <c r="V802" s="1"/>
      <c r="W802" s="1"/>
      <c r="X802" s="14"/>
      <c r="Y802" s="1" t="s">
        <v>724</v>
      </c>
      <c r="Z802" s="1"/>
      <c r="AA802" s="1" t="s">
        <v>123</v>
      </c>
      <c r="AB802" s="1"/>
    </row>
    <row r="803" customFormat="false" ht="15" hidden="true" customHeight="false" outlineLevel="0" collapsed="false">
      <c r="A803" s="0" t="n">
        <f aca="false">IF(AND(B803=B802,C803=C802,D803=D802,AA803=AA802), A802,A802+1)</f>
        <v>328</v>
      </c>
      <c r="B803" s="61" t="n">
        <v>43081</v>
      </c>
      <c r="C803" s="1" t="s">
        <v>53</v>
      </c>
      <c r="D803" s="1"/>
      <c r="E803" s="1"/>
      <c r="F803" s="1" t="s">
        <v>116</v>
      </c>
      <c r="G803" s="1" t="n">
        <v>10</v>
      </c>
      <c r="H803" s="1" t="n">
        <v>10</v>
      </c>
      <c r="I803" s="1"/>
      <c r="J803" s="1"/>
      <c r="K803" s="1"/>
      <c r="L803" s="1" t="n">
        <v>10</v>
      </c>
      <c r="M803" s="1"/>
      <c r="N803" s="1"/>
      <c r="O803" s="1"/>
      <c r="P803" s="1"/>
      <c r="Q803" s="1"/>
      <c r="R803" s="1"/>
      <c r="S803" s="1"/>
      <c r="T803" s="1"/>
      <c r="U803" s="1"/>
      <c r="V803" s="1"/>
      <c r="W803" s="1"/>
      <c r="X803" s="14"/>
      <c r="Y803" s="1" t="s">
        <v>724</v>
      </c>
      <c r="Z803" s="1"/>
      <c r="AA803" s="1" t="s">
        <v>123</v>
      </c>
      <c r="AB803" s="1"/>
    </row>
    <row r="804" customFormat="false" ht="15" hidden="true" customHeight="false" outlineLevel="0" collapsed="false">
      <c r="A804" s="0" t="n">
        <f aca="false">IF(AND(B804=B803,C804=C803,D804=D803,AA804=AA803), A803,A803+1)</f>
        <v>328</v>
      </c>
      <c r="B804" s="61" t="n">
        <v>43081</v>
      </c>
      <c r="C804" s="1" t="s">
        <v>53</v>
      </c>
      <c r="D804" s="1"/>
      <c r="E804" s="1"/>
      <c r="F804" s="1" t="s">
        <v>248</v>
      </c>
      <c r="G804" s="1"/>
      <c r="H804" s="1"/>
      <c r="I804" s="1"/>
      <c r="J804" s="1"/>
      <c r="K804" s="1" t="n">
        <v>1</v>
      </c>
      <c r="L804" s="1"/>
      <c r="M804" s="1"/>
      <c r="N804" s="1"/>
      <c r="O804" s="1"/>
      <c r="P804" s="1"/>
      <c r="Q804" s="1"/>
      <c r="R804" s="1"/>
      <c r="S804" s="1"/>
      <c r="T804" s="1"/>
      <c r="U804" s="1"/>
      <c r="V804" s="1"/>
      <c r="W804" s="1"/>
      <c r="X804" s="14"/>
      <c r="Y804" s="1" t="s">
        <v>724</v>
      </c>
      <c r="Z804" s="1"/>
      <c r="AA804" s="1" t="s">
        <v>123</v>
      </c>
      <c r="AB804" s="1"/>
    </row>
    <row r="805" customFormat="false" ht="15" hidden="true" customHeight="false" outlineLevel="0" collapsed="false">
      <c r="A805" s="0" t="n">
        <f aca="false">IF(AND(B805=B804,C805=C804,D805=D804,AA805=AA804), A804,A804+1)</f>
        <v>328</v>
      </c>
      <c r="B805" s="61" t="n">
        <v>43081</v>
      </c>
      <c r="C805" s="1" t="s">
        <v>53</v>
      </c>
      <c r="D805" s="1"/>
      <c r="E805" s="1"/>
      <c r="F805" s="1" t="s">
        <v>410</v>
      </c>
      <c r="G805" s="1"/>
      <c r="H805" s="1"/>
      <c r="I805" s="1"/>
      <c r="J805" s="1"/>
      <c r="K805" s="1"/>
      <c r="L805" s="1"/>
      <c r="M805" s="1"/>
      <c r="N805" s="1"/>
      <c r="O805" s="1"/>
      <c r="P805" s="1"/>
      <c r="Q805" s="1"/>
      <c r="R805" s="1"/>
      <c r="S805" s="1"/>
      <c r="T805" s="1"/>
      <c r="U805" s="1" t="n">
        <v>3</v>
      </c>
      <c r="V805" s="1"/>
      <c r="W805" s="1"/>
      <c r="X805" s="14"/>
      <c r="Y805" s="1" t="s">
        <v>724</v>
      </c>
      <c r="Z805" s="1"/>
      <c r="AA805" s="1" t="s">
        <v>123</v>
      </c>
      <c r="AB805" s="1"/>
    </row>
    <row r="806" customFormat="false" ht="15" hidden="true" customHeight="false" outlineLevel="0" collapsed="false">
      <c r="A806" s="0" t="n">
        <f aca="false">IF(AND(B806=B805,C806=C805,D806=D805,AA806=AA805), A805,A805+1)</f>
        <v>329</v>
      </c>
      <c r="B806" s="61" t="n">
        <v>43081</v>
      </c>
      <c r="C806" s="1" t="s">
        <v>68</v>
      </c>
      <c r="D806" s="1" t="s">
        <v>70</v>
      </c>
      <c r="E806" s="1"/>
      <c r="F806" s="1" t="s">
        <v>97</v>
      </c>
      <c r="G806" s="1" t="n">
        <v>75</v>
      </c>
      <c r="H806" s="1" t="n">
        <v>21</v>
      </c>
      <c r="I806" s="1" t="n">
        <v>54</v>
      </c>
      <c r="J806" s="1"/>
      <c r="K806" s="1"/>
      <c r="L806" s="1" t="n">
        <v>35</v>
      </c>
      <c r="M806" s="1"/>
      <c r="N806" s="1"/>
      <c r="O806" s="1"/>
      <c r="P806" s="1"/>
      <c r="Q806" s="1"/>
      <c r="R806" s="1"/>
      <c r="S806" s="1"/>
      <c r="T806" s="1"/>
      <c r="U806" s="1"/>
      <c r="V806" s="1"/>
      <c r="W806" s="1"/>
      <c r="X806" s="14" t="s">
        <v>725</v>
      </c>
      <c r="Y806" s="1" t="s">
        <v>726</v>
      </c>
      <c r="Z806" s="1"/>
      <c r="AA806" s="1" t="s">
        <v>123</v>
      </c>
      <c r="AB806" s="1"/>
    </row>
    <row r="807" customFormat="false" ht="15" hidden="true" customHeight="false" outlineLevel="0" collapsed="false">
      <c r="A807" s="0" t="n">
        <f aca="false">IF(AND(B807=B806,C807=C806,D807=D806,AA807=AA806), A806,A806+1)</f>
        <v>329</v>
      </c>
      <c r="B807" s="61" t="n">
        <v>43081</v>
      </c>
      <c r="C807" s="1" t="s">
        <v>68</v>
      </c>
      <c r="D807" s="1" t="s">
        <v>70</v>
      </c>
      <c r="E807" s="1"/>
      <c r="F807" s="1" t="s">
        <v>410</v>
      </c>
      <c r="G807" s="1"/>
      <c r="H807" s="1"/>
      <c r="I807" s="1"/>
      <c r="J807" s="1"/>
      <c r="K807" s="1"/>
      <c r="L807" s="1"/>
      <c r="M807" s="1"/>
      <c r="N807" s="1"/>
      <c r="O807" s="1"/>
      <c r="P807" s="1"/>
      <c r="Q807" s="1"/>
      <c r="R807" s="1"/>
      <c r="S807" s="1"/>
      <c r="T807" s="1"/>
      <c r="U807" s="1" t="n">
        <v>1</v>
      </c>
      <c r="V807" s="1"/>
      <c r="W807" s="1"/>
      <c r="X807" s="14"/>
      <c r="Y807" s="1" t="s">
        <v>726</v>
      </c>
      <c r="Z807" s="1"/>
      <c r="AA807" s="1" t="s">
        <v>123</v>
      </c>
      <c r="AB807" s="1"/>
    </row>
    <row r="808" s="60" customFormat="true" ht="15" hidden="true" customHeight="false" outlineLevel="0" collapsed="false">
      <c r="A808" s="0" t="n">
        <f aca="false">IF(AND(B808=B807,C808=C807,D808=D807,AA808=AA807), A807,A807+1)</f>
        <v>330</v>
      </c>
      <c r="B808" s="68" t="n">
        <v>43081</v>
      </c>
      <c r="C808" s="60" t="s">
        <v>63</v>
      </c>
      <c r="F808" s="60" t="s">
        <v>97</v>
      </c>
      <c r="G808" s="60" t="n">
        <f aca="false">SUM(H808:J808)</f>
        <v>51</v>
      </c>
      <c r="H808" s="60" t="n">
        <v>51</v>
      </c>
      <c r="K808" s="60" t="n">
        <v>1</v>
      </c>
      <c r="M808" s="60" t="n">
        <v>3</v>
      </c>
      <c r="P808" s="60" t="n">
        <v>41</v>
      </c>
      <c r="X808" s="4" t="n">
        <v>114294</v>
      </c>
      <c r="Y808" s="60" t="s">
        <v>727</v>
      </c>
      <c r="AA808" s="60" t="s">
        <v>125</v>
      </c>
    </row>
    <row r="809" customFormat="false" ht="15" hidden="true" customHeight="false" outlineLevel="0" collapsed="false">
      <c r="A809" s="0" t="n">
        <f aca="false">IF(AND(B809=B808,C809=C808,D809=D808,AA809=AA808), A808,A808+1)</f>
        <v>330</v>
      </c>
      <c r="B809" s="68" t="n">
        <v>43081</v>
      </c>
      <c r="C809" s="60" t="s">
        <v>63</v>
      </c>
      <c r="D809" s="60"/>
      <c r="E809" s="60"/>
      <c r="F809" s="60" t="s">
        <v>98</v>
      </c>
      <c r="G809" s="60" t="n">
        <f aca="false">SUM(H809:J809)</f>
        <v>5</v>
      </c>
      <c r="H809" s="60" t="n">
        <v>5</v>
      </c>
      <c r="I809" s="60"/>
      <c r="J809" s="60"/>
      <c r="X809" s="4"/>
      <c r="Y809" s="60" t="s">
        <v>727</v>
      </c>
      <c r="AA809" s="60" t="s">
        <v>125</v>
      </c>
    </row>
    <row r="810" customFormat="false" ht="15" hidden="true" customHeight="false" outlineLevel="0" collapsed="false">
      <c r="A810" s="0" t="n">
        <f aca="false">IF(AND(B810=B809,C810=C809,D810=D809,AA810=AA809), A809,A809+1)</f>
        <v>330</v>
      </c>
      <c r="B810" s="68" t="n">
        <v>43081</v>
      </c>
      <c r="C810" s="60" t="s">
        <v>63</v>
      </c>
      <c r="F810" s="60" t="s">
        <v>99</v>
      </c>
      <c r="G810" s="60" t="n">
        <f aca="false">SUM(H810:J810)</f>
        <v>1</v>
      </c>
      <c r="H810" s="60" t="n">
        <v>1</v>
      </c>
      <c r="X810" s="4"/>
      <c r="Y810" s="60" t="s">
        <v>727</v>
      </c>
      <c r="AA810" s="60" t="s">
        <v>125</v>
      </c>
    </row>
    <row r="811" customFormat="false" ht="15" hidden="true" customHeight="false" outlineLevel="0" collapsed="false">
      <c r="A811" s="0" t="n">
        <f aca="false">IF(AND(B811=B810,C811=C810,D811=D810,AA811=AA810), A810,A810+1)</f>
        <v>330</v>
      </c>
      <c r="B811" s="68" t="n">
        <v>43081</v>
      </c>
      <c r="C811" s="60" t="s">
        <v>63</v>
      </c>
      <c r="F811" s="60" t="s">
        <v>110</v>
      </c>
      <c r="G811" s="60" t="n">
        <f aca="false">SUM(H811:J811)</f>
        <v>1</v>
      </c>
      <c r="H811" s="60" t="n">
        <v>1</v>
      </c>
      <c r="X811" s="4"/>
      <c r="Y811" s="60" t="s">
        <v>727</v>
      </c>
      <c r="AA811" s="60" t="s">
        <v>125</v>
      </c>
    </row>
    <row r="812" customFormat="false" ht="15" hidden="true" customHeight="false" outlineLevel="0" collapsed="false">
      <c r="A812" s="0" t="n">
        <f aca="false">IF(AND(B812=B811,C812=C811,D812=D811,AA812=AA811), A811,A811+1)</f>
        <v>330</v>
      </c>
      <c r="B812" s="68" t="n">
        <v>43081</v>
      </c>
      <c r="C812" s="60" t="s">
        <v>63</v>
      </c>
      <c r="F812" s="60" t="s">
        <v>87</v>
      </c>
      <c r="G812" s="60" t="n">
        <f aca="false">SUM(H812:J812)</f>
        <v>0</v>
      </c>
      <c r="U812" s="60" t="n">
        <v>1</v>
      </c>
      <c r="X812" s="4"/>
      <c r="Y812" s="60" t="s">
        <v>727</v>
      </c>
      <c r="AA812" s="60" t="s">
        <v>125</v>
      </c>
    </row>
    <row r="813" customFormat="false" ht="15" hidden="true" customHeight="false" outlineLevel="0" collapsed="false">
      <c r="A813" s="0" t="n">
        <f aca="false">IF(AND(B813=B812,C813=C812,D813=D812,AA813=AA812), A812,A812+1)</f>
        <v>331</v>
      </c>
      <c r="B813" s="61" t="n">
        <v>43082</v>
      </c>
      <c r="C813" s="1" t="s">
        <v>69</v>
      </c>
      <c r="D813" s="1"/>
      <c r="E813" s="1"/>
      <c r="F813" s="1" t="s">
        <v>87</v>
      </c>
      <c r="G813" s="1" t="n">
        <v>4</v>
      </c>
      <c r="H813" s="1" t="n">
        <v>4</v>
      </c>
      <c r="I813" s="1"/>
      <c r="J813" s="1"/>
      <c r="K813" s="1"/>
      <c r="L813" s="1" t="n">
        <v>18</v>
      </c>
      <c r="M813" s="1"/>
      <c r="N813" s="1"/>
      <c r="O813" s="1"/>
      <c r="P813" s="1"/>
      <c r="Q813" s="1"/>
      <c r="R813" s="1"/>
      <c r="S813" s="1"/>
      <c r="T813" s="1"/>
      <c r="U813" s="1"/>
      <c r="V813" s="1"/>
      <c r="W813" s="1"/>
      <c r="X813" s="14" t="n">
        <v>33195.55</v>
      </c>
      <c r="Y813" s="1" t="s">
        <v>728</v>
      </c>
      <c r="Z813" s="1"/>
      <c r="AA813" s="1" t="s">
        <v>123</v>
      </c>
      <c r="AB813" s="1"/>
    </row>
    <row r="814" customFormat="false" ht="15" hidden="true" customHeight="false" outlineLevel="0" collapsed="false">
      <c r="A814" s="0" t="n">
        <f aca="false">IF(AND(B814=B813,C814=C813,D814=D813,AA814=AA813), A813,A813+1)</f>
        <v>331</v>
      </c>
      <c r="B814" s="61" t="n">
        <v>43082</v>
      </c>
      <c r="C814" s="1" t="s">
        <v>69</v>
      </c>
      <c r="D814" s="1"/>
      <c r="E814" s="1"/>
      <c r="F814" s="1" t="s">
        <v>248</v>
      </c>
      <c r="G814" s="1"/>
      <c r="H814" s="1"/>
      <c r="I814" s="1"/>
      <c r="J814" s="1"/>
      <c r="K814" s="1" t="n">
        <v>1</v>
      </c>
      <c r="L814" s="1"/>
      <c r="M814" s="1"/>
      <c r="N814" s="1"/>
      <c r="O814" s="1"/>
      <c r="P814" s="1"/>
      <c r="Q814" s="1"/>
      <c r="R814" s="1"/>
      <c r="S814" s="1"/>
      <c r="T814" s="1"/>
      <c r="U814" s="1"/>
      <c r="V814" s="1"/>
      <c r="W814" s="1"/>
      <c r="X814" s="14"/>
      <c r="Y814" s="1" t="s">
        <v>728</v>
      </c>
      <c r="Z814" s="1"/>
      <c r="AA814" s="1" t="s">
        <v>123</v>
      </c>
      <c r="AB814" s="1"/>
    </row>
    <row r="815" customFormat="false" ht="15" hidden="true" customHeight="false" outlineLevel="0" collapsed="false">
      <c r="A815" s="0" t="n">
        <f aca="false">IF(AND(B815=B814,C815=C814,D815=D814,AA815=AA814), A814,A814+1)</f>
        <v>331</v>
      </c>
      <c r="B815" s="61" t="n">
        <v>43082</v>
      </c>
      <c r="C815" s="1" t="s">
        <v>69</v>
      </c>
      <c r="D815" s="1"/>
      <c r="E815" s="1"/>
      <c r="F815" s="1" t="s">
        <v>410</v>
      </c>
      <c r="G815" s="1"/>
      <c r="H815" s="1"/>
      <c r="I815" s="1"/>
      <c r="J815" s="1"/>
      <c r="K815" s="1"/>
      <c r="L815" s="1"/>
      <c r="M815" s="1"/>
      <c r="N815" s="1"/>
      <c r="O815" s="1"/>
      <c r="P815" s="1"/>
      <c r="Q815" s="1"/>
      <c r="R815" s="1"/>
      <c r="S815" s="1"/>
      <c r="T815" s="1"/>
      <c r="U815" s="1" t="n">
        <v>1</v>
      </c>
      <c r="V815" s="1"/>
      <c r="W815" s="1"/>
      <c r="X815" s="14"/>
      <c r="Y815" s="1" t="s">
        <v>728</v>
      </c>
      <c r="Z815" s="1"/>
      <c r="AA815" s="1" t="s">
        <v>123</v>
      </c>
      <c r="AB815" s="1"/>
    </row>
    <row r="816" customFormat="false" ht="15" hidden="true" customHeight="false" outlineLevel="0" collapsed="false">
      <c r="A816" s="0" t="n">
        <f aca="false">IF(AND(B816=B815,C816=C815,D816=D815,AA816=AA815), A815,A815+1)</f>
        <v>332</v>
      </c>
      <c r="B816" s="61" t="n">
        <v>43082</v>
      </c>
      <c r="C816" s="1" t="s">
        <v>66</v>
      </c>
      <c r="D816" s="1"/>
      <c r="E816" s="1"/>
      <c r="F816" s="1" t="s">
        <v>97</v>
      </c>
      <c r="G816" s="1" t="n">
        <v>25</v>
      </c>
      <c r="H816" s="1" t="n">
        <v>25</v>
      </c>
      <c r="I816" s="1"/>
      <c r="J816" s="1"/>
      <c r="K816" s="1"/>
      <c r="L816" s="1" t="n">
        <v>69</v>
      </c>
      <c r="M816" s="1"/>
      <c r="N816" s="1"/>
      <c r="O816" s="1"/>
      <c r="P816" s="1"/>
      <c r="Q816" s="1"/>
      <c r="R816" s="1"/>
      <c r="S816" s="1"/>
      <c r="T816" s="1"/>
      <c r="U816" s="1"/>
      <c r="V816" s="1"/>
      <c r="W816" s="1"/>
      <c r="X816" s="14" t="s">
        <v>725</v>
      </c>
      <c r="Y816" s="1" t="s">
        <v>729</v>
      </c>
      <c r="Z816" s="1"/>
      <c r="AA816" s="1" t="s">
        <v>123</v>
      </c>
      <c r="AB816" s="1"/>
    </row>
    <row r="817" customFormat="false" ht="15" hidden="true" customHeight="false" outlineLevel="0" collapsed="false">
      <c r="A817" s="0" t="n">
        <f aca="false">IF(AND(B817=B816,C817=C816,D817=D816,AA817=AA816), A816,A816+1)</f>
        <v>332</v>
      </c>
      <c r="B817" s="61" t="n">
        <v>43082</v>
      </c>
      <c r="C817" s="1" t="s">
        <v>66</v>
      </c>
      <c r="D817" s="1"/>
      <c r="E817" s="1"/>
      <c r="F817" s="1" t="s">
        <v>410</v>
      </c>
      <c r="G817" s="1"/>
      <c r="H817" s="1"/>
      <c r="I817" s="1"/>
      <c r="J817" s="1"/>
      <c r="K817" s="1"/>
      <c r="L817" s="1"/>
      <c r="M817" s="1"/>
      <c r="N817" s="1"/>
      <c r="O817" s="1"/>
      <c r="P817" s="1"/>
      <c r="Q817" s="1"/>
      <c r="R817" s="1"/>
      <c r="S817" s="1"/>
      <c r="T817" s="1"/>
      <c r="U817" s="1" t="n">
        <v>1</v>
      </c>
      <c r="V817" s="1"/>
      <c r="W817" s="1"/>
      <c r="X817" s="14"/>
      <c r="Y817" s="1" t="s">
        <v>729</v>
      </c>
      <c r="Z817" s="1"/>
      <c r="AA817" s="1" t="s">
        <v>123</v>
      </c>
      <c r="AB817" s="1"/>
    </row>
    <row r="818" customFormat="false" ht="15" hidden="true" customHeight="false" outlineLevel="0" collapsed="false">
      <c r="A818" s="0" t="n">
        <f aca="false">IF(AND(B818=B817,C818=C817,D818=D817,AA818=AA817), A817,A817+1)</f>
        <v>333</v>
      </c>
      <c r="B818" s="68" t="n">
        <v>43082</v>
      </c>
      <c r="C818" s="0" t="s">
        <v>67</v>
      </c>
      <c r="F818" s="0" t="s">
        <v>96</v>
      </c>
      <c r="G818" s="60" t="n">
        <f aca="false">SUM(H818:J818)</f>
        <v>25</v>
      </c>
      <c r="H818" s="0" t="n">
        <v>25</v>
      </c>
      <c r="K818" s="0" t="n">
        <v>1</v>
      </c>
      <c r="M818" s="0" t="n">
        <v>2</v>
      </c>
      <c r="P818" s="0" t="n">
        <v>27</v>
      </c>
      <c r="T818" s="0" t="n">
        <v>2</v>
      </c>
      <c r="X818" s="4" t="n">
        <v>50462.12</v>
      </c>
      <c r="Y818" s="0" t="s">
        <v>730</v>
      </c>
      <c r="AA818" s="0" t="s">
        <v>125</v>
      </c>
    </row>
    <row r="819" customFormat="false" ht="15" hidden="true" customHeight="false" outlineLevel="0" collapsed="false">
      <c r="A819" s="0" t="n">
        <f aca="false">IF(AND(B819=B818,C819=C818,D819=D818,AA819=AA818), A818,A818+1)</f>
        <v>333</v>
      </c>
      <c r="B819" s="68" t="n">
        <v>43082</v>
      </c>
      <c r="C819" s="0" t="s">
        <v>67</v>
      </c>
      <c r="F819" s="0" t="s">
        <v>88</v>
      </c>
      <c r="G819" s="60" t="n">
        <f aca="false">SUM(H819:J819)</f>
        <v>6</v>
      </c>
      <c r="H819" s="0" t="n">
        <v>6</v>
      </c>
      <c r="X819" s="4"/>
      <c r="Y819" s="0" t="s">
        <v>730</v>
      </c>
      <c r="AA819" s="0" t="s">
        <v>125</v>
      </c>
    </row>
    <row r="820" customFormat="false" ht="15" hidden="true" customHeight="false" outlineLevel="0" collapsed="false">
      <c r="A820" s="0" t="n">
        <f aca="false">IF(AND(B820=B819,C820=C819,D820=D819,AA820=AA819), A819,A819+1)</f>
        <v>333</v>
      </c>
      <c r="B820" s="68" t="n">
        <v>43082</v>
      </c>
      <c r="C820" s="0" t="s">
        <v>67</v>
      </c>
      <c r="F820" s="0" t="s">
        <v>105</v>
      </c>
      <c r="G820" s="60" t="n">
        <f aca="false">SUM(H820:J820)</f>
        <v>0</v>
      </c>
      <c r="U820" s="0" t="n">
        <v>1</v>
      </c>
      <c r="X820" s="4"/>
      <c r="Y820" s="0" t="s">
        <v>730</v>
      </c>
      <c r="AA820" s="0" t="s">
        <v>125</v>
      </c>
    </row>
    <row r="821" customFormat="false" ht="15" hidden="false" customHeight="false" outlineLevel="0" collapsed="false">
      <c r="A821" s="0" t="n">
        <f aca="false">IF(AND(B821=B820,C821=C820,D821=D820,AA821=AA820), A820,A820+1)</f>
        <v>334</v>
      </c>
      <c r="B821" s="68" t="n">
        <v>43082</v>
      </c>
      <c r="C821" s="0" t="s">
        <v>67</v>
      </c>
      <c r="D821" s="0" t="s">
        <v>69</v>
      </c>
      <c r="F821" s="0" t="s">
        <v>97</v>
      </c>
      <c r="G821" s="0" t="n">
        <v>125</v>
      </c>
      <c r="H821" s="0" t="n">
        <v>69</v>
      </c>
      <c r="I821" s="0" t="n">
        <v>56</v>
      </c>
      <c r="X821" s="4" t="n">
        <v>152876.19</v>
      </c>
      <c r="Y821" s="0" t="s">
        <v>731</v>
      </c>
      <c r="AA821" s="0" t="s">
        <v>124</v>
      </c>
    </row>
    <row r="822" customFormat="false" ht="15" hidden="false" customHeight="false" outlineLevel="0" collapsed="false">
      <c r="A822" s="0" t="n">
        <f aca="false">IF(AND(B822=B821,C822=C821,D822=D821,AA822=AA821), A821,A821+1)</f>
        <v>335</v>
      </c>
      <c r="B822" s="68" t="n">
        <v>43082</v>
      </c>
      <c r="C822" s="0" t="s">
        <v>60</v>
      </c>
      <c r="F822" s="0" t="s">
        <v>102</v>
      </c>
      <c r="G822" s="0" t="n">
        <v>30</v>
      </c>
      <c r="H822" s="0" t="n">
        <v>30</v>
      </c>
      <c r="X822" s="4" t="n">
        <v>60600</v>
      </c>
      <c r="Y822" s="0" t="s">
        <v>732</v>
      </c>
      <c r="AA822" s="0" t="s">
        <v>124</v>
      </c>
    </row>
    <row r="823" customFormat="false" ht="15" hidden="false" customHeight="false" outlineLevel="0" collapsed="false">
      <c r="A823" s="0" t="n">
        <f aca="false">IF(AND(B823=B822,C823=C822,D823=D822,AA823=AA822), A822,A822+1)</f>
        <v>336</v>
      </c>
      <c r="B823" s="68" t="n">
        <v>43083</v>
      </c>
      <c r="C823" s="0" t="s">
        <v>70</v>
      </c>
      <c r="D823" s="0" t="s">
        <v>68</v>
      </c>
      <c r="F823" s="0" t="s">
        <v>97</v>
      </c>
      <c r="G823" s="0" t="n">
        <v>53</v>
      </c>
      <c r="H823" s="0" t="n">
        <v>53</v>
      </c>
      <c r="I823" s="0" t="n">
        <v>0</v>
      </c>
      <c r="X823" s="4" t="n">
        <v>65833.06</v>
      </c>
      <c r="Y823" s="0" t="s">
        <v>733</v>
      </c>
      <c r="AA823" s="0" t="s">
        <v>124</v>
      </c>
    </row>
    <row r="824" customFormat="false" ht="15" hidden="false" customHeight="false" outlineLevel="0" collapsed="false">
      <c r="A824" s="0" t="n">
        <f aca="false">IF(AND(B824=B823,C824=C823,D824=D823,AA824=AA823), A823,A823+1)</f>
        <v>337</v>
      </c>
      <c r="B824" s="68" t="n">
        <v>43083</v>
      </c>
      <c r="C824" s="0" t="s">
        <v>66</v>
      </c>
      <c r="F824" s="0" t="s">
        <v>102</v>
      </c>
      <c r="G824" s="0" t="n">
        <v>36</v>
      </c>
      <c r="H824" s="0" t="n">
        <v>36</v>
      </c>
      <c r="X824" s="4" t="n">
        <v>38279</v>
      </c>
      <c r="Y824" s="0" t="s">
        <v>734</v>
      </c>
      <c r="AA824" s="0" t="s">
        <v>124</v>
      </c>
    </row>
    <row r="825" customFormat="false" ht="15" hidden="true" customHeight="false" outlineLevel="0" collapsed="false">
      <c r="A825" s="0" t="n">
        <f aca="false">IF(AND(B825=B824,C825=C824,D825=D824,AA825=AA824), A824,A824+1)</f>
        <v>338</v>
      </c>
      <c r="B825" s="61" t="n">
        <v>43084</v>
      </c>
      <c r="C825" s="1" t="s">
        <v>69</v>
      </c>
      <c r="D825" s="1" t="s">
        <v>67</v>
      </c>
      <c r="E825" s="1" t="s">
        <v>74</v>
      </c>
      <c r="F825" s="1" t="s">
        <v>97</v>
      </c>
      <c r="G825" s="1" t="n">
        <v>94</v>
      </c>
      <c r="H825" s="1" t="n">
        <v>39</v>
      </c>
      <c r="I825" s="1" t="n">
        <v>31</v>
      </c>
      <c r="J825" s="1" t="n">
        <v>24</v>
      </c>
      <c r="K825" s="1"/>
      <c r="L825" s="1" t="n">
        <v>38</v>
      </c>
      <c r="M825" s="1"/>
      <c r="N825" s="1"/>
      <c r="O825" s="1"/>
      <c r="P825" s="1" t="n">
        <v>12</v>
      </c>
      <c r="Q825" s="1" t="n">
        <v>12</v>
      </c>
      <c r="R825" s="1" t="n">
        <v>14</v>
      </c>
      <c r="S825" s="1"/>
      <c r="T825" s="1"/>
      <c r="U825" s="1"/>
      <c r="V825" s="1"/>
      <c r="W825" s="1"/>
      <c r="X825" s="14" t="s">
        <v>725</v>
      </c>
      <c r="Y825" s="1" t="s">
        <v>735</v>
      </c>
      <c r="Z825" s="1"/>
      <c r="AA825" s="1" t="s">
        <v>123</v>
      </c>
      <c r="AB825" s="1"/>
    </row>
    <row r="826" customFormat="false" ht="15" hidden="true" customHeight="false" outlineLevel="0" collapsed="false">
      <c r="A826" s="0" t="n">
        <f aca="false">IF(AND(B826=B825,C826=C825,D826=D825,AA826=AA825), A825,A825+1)</f>
        <v>338</v>
      </c>
      <c r="B826" s="61" t="n">
        <v>43084</v>
      </c>
      <c r="C826" s="1" t="s">
        <v>69</v>
      </c>
      <c r="D826" s="1" t="s">
        <v>67</v>
      </c>
      <c r="E826" s="1" t="s">
        <v>74</v>
      </c>
      <c r="F826" s="1" t="s">
        <v>410</v>
      </c>
      <c r="G826" s="1"/>
      <c r="H826" s="1"/>
      <c r="I826" s="1"/>
      <c r="J826" s="1"/>
      <c r="K826" s="1"/>
      <c r="L826" s="1"/>
      <c r="M826" s="1"/>
      <c r="N826" s="1"/>
      <c r="O826" s="1"/>
      <c r="P826" s="1"/>
      <c r="Q826" s="1"/>
      <c r="R826" s="1"/>
      <c r="S826" s="1"/>
      <c r="T826" s="1"/>
      <c r="U826" s="1" t="n">
        <v>1</v>
      </c>
      <c r="V826" s="1"/>
      <c r="W826" s="1"/>
      <c r="X826" s="14"/>
      <c r="Y826" s="1" t="s">
        <v>735</v>
      </c>
      <c r="Z826" s="1"/>
      <c r="AA826" s="1" t="s">
        <v>123</v>
      </c>
      <c r="AB826" s="1"/>
    </row>
    <row r="827" customFormat="false" ht="15" hidden="true" customHeight="false" outlineLevel="0" collapsed="false">
      <c r="A827" s="0" t="n">
        <f aca="false">IF(AND(B827=B826,C827=C826,D827=D826,AA827=AA826), A826,A826+1)</f>
        <v>339</v>
      </c>
      <c r="B827" s="61" t="n">
        <v>43087</v>
      </c>
      <c r="C827" s="1" t="s">
        <v>50</v>
      </c>
      <c r="D827" s="1"/>
      <c r="E827" s="1"/>
      <c r="F827" s="1" t="s">
        <v>98</v>
      </c>
      <c r="G827" s="1" t="n">
        <v>7</v>
      </c>
      <c r="H827" s="1" t="n">
        <v>7</v>
      </c>
      <c r="I827" s="1"/>
      <c r="J827" s="1"/>
      <c r="K827" s="1"/>
      <c r="L827" s="1" t="n">
        <v>37</v>
      </c>
      <c r="M827" s="1"/>
      <c r="N827" s="1"/>
      <c r="O827" s="1"/>
      <c r="P827" s="1"/>
      <c r="Q827" s="1"/>
      <c r="R827" s="1"/>
      <c r="S827" s="1"/>
      <c r="T827" s="1"/>
      <c r="U827" s="1"/>
      <c r="V827" s="1"/>
      <c r="W827" s="1"/>
      <c r="X827" s="14" t="n">
        <v>365622</v>
      </c>
      <c r="Y827" s="1" t="s">
        <v>736</v>
      </c>
      <c r="Z827" s="1"/>
      <c r="AA827" s="1" t="s">
        <v>123</v>
      </c>
      <c r="AB827" s="1"/>
    </row>
    <row r="828" customFormat="false" ht="15" hidden="true" customHeight="false" outlineLevel="0" collapsed="false">
      <c r="A828" s="0" t="n">
        <f aca="false">IF(AND(B828=B827,C828=C827,D828=D827,AA828=AA827), A827,A827+1)</f>
        <v>339</v>
      </c>
      <c r="B828" s="61" t="n">
        <v>43087</v>
      </c>
      <c r="C828" s="1" t="s">
        <v>50</v>
      </c>
      <c r="D828" s="1"/>
      <c r="E828" s="1"/>
      <c r="F828" s="1" t="s">
        <v>88</v>
      </c>
      <c r="G828" s="1" t="n">
        <v>2</v>
      </c>
      <c r="H828" s="1" t="n">
        <v>2</v>
      </c>
      <c r="I828" s="1"/>
      <c r="J828" s="1"/>
      <c r="K828" s="1"/>
      <c r="L828" s="1" t="n">
        <v>6</v>
      </c>
      <c r="M828" s="1"/>
      <c r="N828" s="1"/>
      <c r="O828" s="1"/>
      <c r="P828" s="1"/>
      <c r="Q828" s="1"/>
      <c r="R828" s="1"/>
      <c r="S828" s="1"/>
      <c r="T828" s="1"/>
      <c r="U828" s="1"/>
      <c r="V828" s="1"/>
      <c r="W828" s="1"/>
      <c r="X828" s="14"/>
      <c r="Y828" s="1" t="s">
        <v>736</v>
      </c>
      <c r="Z828" s="1"/>
      <c r="AA828" s="1" t="s">
        <v>123</v>
      </c>
      <c r="AB828" s="1"/>
    </row>
    <row r="829" customFormat="false" ht="15" hidden="true" customHeight="false" outlineLevel="0" collapsed="false">
      <c r="A829" s="0" t="n">
        <f aca="false">IF(AND(B829=B828,C829=C828,D829=D828,AA829=AA828), A828,A828+1)</f>
        <v>339</v>
      </c>
      <c r="B829" s="61" t="n">
        <v>43087</v>
      </c>
      <c r="C829" s="1" t="s">
        <v>50</v>
      </c>
      <c r="D829" s="1"/>
      <c r="E829" s="1"/>
      <c r="F829" s="1" t="s">
        <v>89</v>
      </c>
      <c r="G829" s="1" t="n">
        <v>2</v>
      </c>
      <c r="H829" s="1" t="n">
        <v>2</v>
      </c>
      <c r="I829" s="1"/>
      <c r="J829" s="1"/>
      <c r="K829" s="1"/>
      <c r="L829" s="1" t="n">
        <v>7</v>
      </c>
      <c r="M829" s="1"/>
      <c r="N829" s="1"/>
      <c r="O829" s="1"/>
      <c r="P829" s="1"/>
      <c r="Q829" s="1"/>
      <c r="R829" s="1"/>
      <c r="S829" s="1"/>
      <c r="T829" s="1"/>
      <c r="U829" s="1"/>
      <c r="V829" s="1"/>
      <c r="W829" s="1"/>
      <c r="X829" s="14"/>
      <c r="Y829" s="1" t="s">
        <v>736</v>
      </c>
      <c r="Z829" s="1"/>
      <c r="AA829" s="1" t="s">
        <v>123</v>
      </c>
      <c r="AB829" s="1"/>
    </row>
    <row r="830" customFormat="false" ht="15" hidden="true" customHeight="false" outlineLevel="0" collapsed="false">
      <c r="A830" s="0" t="n">
        <f aca="false">IF(AND(B830=B829,C830=C829,D830=D829,AA830=AA829), A829,A829+1)</f>
        <v>339</v>
      </c>
      <c r="B830" s="61" t="n">
        <v>43087</v>
      </c>
      <c r="C830" s="1" t="s">
        <v>50</v>
      </c>
      <c r="D830" s="1"/>
      <c r="E830" s="1"/>
      <c r="F830" s="1" t="s">
        <v>99</v>
      </c>
      <c r="G830" s="1" t="n">
        <v>6</v>
      </c>
      <c r="H830" s="1" t="n">
        <v>6</v>
      </c>
      <c r="I830" s="1"/>
      <c r="J830" s="1"/>
      <c r="K830" s="1"/>
      <c r="L830" s="1" t="n">
        <v>19</v>
      </c>
      <c r="M830" s="1"/>
      <c r="N830" s="1"/>
      <c r="O830" s="1"/>
      <c r="P830" s="1"/>
      <c r="Q830" s="1"/>
      <c r="R830" s="1"/>
      <c r="S830" s="1"/>
      <c r="T830" s="1"/>
      <c r="U830" s="1"/>
      <c r="V830" s="1"/>
      <c r="W830" s="1"/>
      <c r="X830" s="14"/>
      <c r="Y830" s="1" t="s">
        <v>736</v>
      </c>
      <c r="Z830" s="1"/>
      <c r="AA830" s="1" t="s">
        <v>123</v>
      </c>
      <c r="AB830" s="1"/>
    </row>
    <row r="831" customFormat="false" ht="15" hidden="true" customHeight="false" outlineLevel="0" collapsed="false">
      <c r="A831" s="0" t="n">
        <f aca="false">IF(AND(B831=B830,C831=C830,D831=D830,AA831=AA830), A830,A830+1)</f>
        <v>339</v>
      </c>
      <c r="B831" s="61" t="n">
        <v>43087</v>
      </c>
      <c r="C831" s="1" t="s">
        <v>50</v>
      </c>
      <c r="D831" s="1"/>
      <c r="E831" s="1"/>
      <c r="F831" s="1" t="s">
        <v>109</v>
      </c>
      <c r="G831" s="1" t="n">
        <v>2</v>
      </c>
      <c r="H831" s="1" t="n">
        <v>2</v>
      </c>
      <c r="I831" s="1"/>
      <c r="J831" s="1"/>
      <c r="K831" s="1"/>
      <c r="L831" s="1" t="n">
        <v>7</v>
      </c>
      <c r="M831" s="1"/>
      <c r="N831" s="1"/>
      <c r="O831" s="1"/>
      <c r="P831" s="1"/>
      <c r="Q831" s="1"/>
      <c r="R831" s="1"/>
      <c r="S831" s="1"/>
      <c r="T831" s="1"/>
      <c r="U831" s="1"/>
      <c r="V831" s="1"/>
      <c r="W831" s="1"/>
      <c r="X831" s="14"/>
      <c r="Y831" s="1" t="s">
        <v>736</v>
      </c>
      <c r="Z831" s="1"/>
      <c r="AA831" s="1" t="s">
        <v>123</v>
      </c>
      <c r="AB831" s="1"/>
    </row>
    <row r="832" customFormat="false" ht="15" hidden="true" customHeight="false" outlineLevel="0" collapsed="false">
      <c r="A832" s="0" t="n">
        <f aca="false">IF(AND(B832=B831,C832=C831,D832=D831,AA832=AA831), A831,A831+1)</f>
        <v>339</v>
      </c>
      <c r="B832" s="61" t="n">
        <v>43087</v>
      </c>
      <c r="C832" s="1" t="s">
        <v>50</v>
      </c>
      <c r="D832" s="1"/>
      <c r="E832" s="1"/>
      <c r="F832" s="1" t="s">
        <v>111</v>
      </c>
      <c r="G832" s="1" t="n">
        <v>1</v>
      </c>
      <c r="H832" s="1" t="n">
        <v>1</v>
      </c>
      <c r="I832" s="1"/>
      <c r="J832" s="1"/>
      <c r="K832" s="1"/>
      <c r="L832" s="1" t="n">
        <v>3</v>
      </c>
      <c r="M832" s="1"/>
      <c r="N832" s="1"/>
      <c r="O832" s="1"/>
      <c r="P832" s="1"/>
      <c r="Q832" s="1"/>
      <c r="R832" s="1"/>
      <c r="S832" s="1"/>
      <c r="T832" s="1"/>
      <c r="U832" s="1"/>
      <c r="V832" s="1"/>
      <c r="W832" s="1"/>
      <c r="X832" s="14"/>
      <c r="Y832" s="1" t="s">
        <v>736</v>
      </c>
      <c r="Z832" s="1"/>
      <c r="AA832" s="1" t="s">
        <v>123</v>
      </c>
      <c r="AB832" s="1"/>
    </row>
    <row r="833" customFormat="false" ht="15" hidden="true" customHeight="false" outlineLevel="0" collapsed="false">
      <c r="A833" s="0" t="n">
        <f aca="false">IF(AND(B833=B832,C833=C832,D833=D832,AA833=AA832), A832,A832+1)</f>
        <v>339</v>
      </c>
      <c r="B833" s="61" t="n">
        <v>43087</v>
      </c>
      <c r="C833" s="1" t="s">
        <v>50</v>
      </c>
      <c r="D833" s="1"/>
      <c r="E833" s="1"/>
      <c r="F833" s="1" t="s">
        <v>248</v>
      </c>
      <c r="G833" s="1"/>
      <c r="H833" s="1"/>
      <c r="I833" s="1"/>
      <c r="J833" s="1"/>
      <c r="K833" s="1" t="n">
        <v>1</v>
      </c>
      <c r="L833" s="1"/>
      <c r="M833" s="1"/>
      <c r="N833" s="1"/>
      <c r="O833" s="1"/>
      <c r="P833" s="1"/>
      <c r="Q833" s="1"/>
      <c r="R833" s="1"/>
      <c r="S833" s="1"/>
      <c r="T833" s="1"/>
      <c r="U833" s="1"/>
      <c r="V833" s="1"/>
      <c r="W833" s="1"/>
      <c r="X833" s="14"/>
      <c r="Y833" s="1" t="s">
        <v>736</v>
      </c>
      <c r="Z833" s="1"/>
      <c r="AA833" s="1" t="s">
        <v>123</v>
      </c>
      <c r="AB833" s="1"/>
    </row>
    <row r="834" customFormat="false" ht="15" hidden="true" customHeight="false" outlineLevel="0" collapsed="false">
      <c r="A834" s="0" t="n">
        <f aca="false">IF(AND(B834=B833,C834=C833,D834=D833,AA834=AA833), A833,A833+1)</f>
        <v>339</v>
      </c>
      <c r="B834" s="61" t="n">
        <v>43087</v>
      </c>
      <c r="C834" s="1" t="s">
        <v>50</v>
      </c>
      <c r="D834" s="1"/>
      <c r="E834" s="1"/>
      <c r="F834" s="1" t="s">
        <v>410</v>
      </c>
      <c r="G834" s="1"/>
      <c r="H834" s="1"/>
      <c r="I834" s="1"/>
      <c r="J834" s="1"/>
      <c r="K834" s="1"/>
      <c r="L834" s="1"/>
      <c r="M834" s="1"/>
      <c r="N834" s="1"/>
      <c r="O834" s="1"/>
      <c r="P834" s="1"/>
      <c r="Q834" s="1"/>
      <c r="R834" s="1"/>
      <c r="S834" s="1"/>
      <c r="T834" s="1"/>
      <c r="U834" s="1" t="n">
        <v>2</v>
      </c>
      <c r="V834" s="1"/>
      <c r="W834" s="1"/>
      <c r="X834" s="14"/>
      <c r="Y834" s="1" t="s">
        <v>736</v>
      </c>
      <c r="Z834" s="1"/>
      <c r="AA834" s="1" t="s">
        <v>123</v>
      </c>
      <c r="AB834" s="1"/>
    </row>
    <row r="835" customFormat="false" ht="15" hidden="false" customHeight="false" outlineLevel="0" collapsed="false">
      <c r="A835" s="0" t="n">
        <f aca="false">IF(AND(B835=B834,C835=C834,D835=D834,AA835=AA834), A834,A834+1)</f>
        <v>340</v>
      </c>
      <c r="B835" s="68" t="n">
        <v>43087</v>
      </c>
      <c r="C835" s="0" t="s">
        <v>66</v>
      </c>
      <c r="F835" s="0" t="s">
        <v>102</v>
      </c>
      <c r="G835" s="0" t="n">
        <v>40</v>
      </c>
      <c r="H835" s="0" t="n">
        <v>40</v>
      </c>
      <c r="X835" s="4" t="n">
        <v>48076</v>
      </c>
      <c r="Y835" s="1" t="s">
        <v>737</v>
      </c>
      <c r="AA835" s="0" t="s">
        <v>124</v>
      </c>
    </row>
    <row r="836" customFormat="false" ht="15" hidden="true" customHeight="false" outlineLevel="0" collapsed="false">
      <c r="A836" s="0" t="n">
        <f aca="false">IF(AND(B836=B835,C836=C835,D836=D835,AA836=AA835), A835,A835+1)</f>
        <v>341</v>
      </c>
      <c r="B836" s="61" t="n">
        <v>43088</v>
      </c>
      <c r="C836" s="1" t="s">
        <v>67</v>
      </c>
      <c r="D836" s="1"/>
      <c r="E836" s="1"/>
      <c r="F836" s="1" t="s">
        <v>115</v>
      </c>
      <c r="G836" s="1" t="n">
        <v>8</v>
      </c>
      <c r="H836" s="1" t="n">
        <v>8</v>
      </c>
      <c r="I836" s="1"/>
      <c r="J836" s="1"/>
      <c r="K836" s="1"/>
      <c r="L836" s="1" t="n">
        <v>29</v>
      </c>
      <c r="M836" s="1"/>
      <c r="N836" s="1"/>
      <c r="O836" s="1"/>
      <c r="P836" s="1"/>
      <c r="Q836" s="1"/>
      <c r="R836" s="1"/>
      <c r="S836" s="1"/>
      <c r="T836" s="1"/>
      <c r="U836" s="1"/>
      <c r="V836" s="1"/>
      <c r="W836" s="1"/>
      <c r="X836" s="14" t="n">
        <v>207459.85</v>
      </c>
      <c r="Y836" s="1" t="s">
        <v>738</v>
      </c>
      <c r="Z836" s="1"/>
      <c r="AA836" s="1" t="s">
        <v>123</v>
      </c>
      <c r="AB836" s="1"/>
    </row>
    <row r="837" customFormat="false" ht="15" hidden="true" customHeight="false" outlineLevel="0" collapsed="false">
      <c r="A837" s="0" t="n">
        <f aca="false">IF(AND(B837=B836,C837=C836,D837=D836,AA837=AA836), A836,A836+1)</f>
        <v>341</v>
      </c>
      <c r="B837" s="61" t="n">
        <v>43088</v>
      </c>
      <c r="C837" s="1" t="s">
        <v>67</v>
      </c>
      <c r="D837" s="1"/>
      <c r="E837" s="1"/>
      <c r="F837" s="1" t="s">
        <v>97</v>
      </c>
      <c r="G837" s="1" t="n">
        <v>46</v>
      </c>
      <c r="H837" s="1" t="n">
        <v>46</v>
      </c>
      <c r="I837" s="1"/>
      <c r="J837" s="1"/>
      <c r="K837" s="1"/>
      <c r="L837" s="1" t="n">
        <v>25</v>
      </c>
      <c r="M837" s="1"/>
      <c r="N837" s="1"/>
      <c r="O837" s="1"/>
      <c r="P837" s="1"/>
      <c r="Q837" s="1"/>
      <c r="R837" s="1"/>
      <c r="S837" s="1"/>
      <c r="T837" s="1"/>
      <c r="U837" s="1"/>
      <c r="V837" s="1"/>
      <c r="W837" s="1"/>
      <c r="X837" s="14"/>
      <c r="Y837" s="1" t="s">
        <v>738</v>
      </c>
      <c r="Z837" s="1"/>
      <c r="AA837" s="1" t="s">
        <v>123</v>
      </c>
      <c r="AB837" s="1"/>
    </row>
    <row r="838" customFormat="false" ht="15" hidden="true" customHeight="false" outlineLevel="0" collapsed="false">
      <c r="A838" s="0" t="n">
        <f aca="false">IF(AND(B838=B837,C838=C837,D838=D837,AA838=AA837), A837,A837+1)</f>
        <v>341</v>
      </c>
      <c r="B838" s="61" t="n">
        <v>43088</v>
      </c>
      <c r="C838" s="1" t="s">
        <v>67</v>
      </c>
      <c r="D838" s="1"/>
      <c r="E838" s="1"/>
      <c r="F838" s="1" t="s">
        <v>114</v>
      </c>
      <c r="G838" s="1" t="n">
        <v>11</v>
      </c>
      <c r="H838" s="1" t="n">
        <v>11</v>
      </c>
      <c r="I838" s="1"/>
      <c r="J838" s="1"/>
      <c r="K838" s="1"/>
      <c r="L838" s="1" t="n">
        <v>19</v>
      </c>
      <c r="M838" s="1"/>
      <c r="N838" s="1"/>
      <c r="O838" s="1"/>
      <c r="P838" s="1"/>
      <c r="Q838" s="1"/>
      <c r="R838" s="1"/>
      <c r="S838" s="1"/>
      <c r="T838" s="1"/>
      <c r="U838" s="1"/>
      <c r="V838" s="1"/>
      <c r="W838" s="1"/>
      <c r="X838" s="14"/>
      <c r="Y838" s="1" t="s">
        <v>738</v>
      </c>
      <c r="Z838" s="1"/>
      <c r="AA838" s="1" t="s">
        <v>123</v>
      </c>
      <c r="AB838" s="1"/>
    </row>
    <row r="839" customFormat="false" ht="15" hidden="true" customHeight="false" outlineLevel="0" collapsed="false">
      <c r="A839" s="0" t="n">
        <f aca="false">IF(AND(B839=B838,C839=C838,D839=D838,AA839=AA838), A838,A838+1)</f>
        <v>341</v>
      </c>
      <c r="B839" s="61" t="n">
        <v>43088</v>
      </c>
      <c r="C839" s="1" t="s">
        <v>67</v>
      </c>
      <c r="D839" s="1"/>
      <c r="E839" s="1"/>
      <c r="F839" s="1" t="s">
        <v>410</v>
      </c>
      <c r="G839" s="1"/>
      <c r="H839" s="1"/>
      <c r="I839" s="1"/>
      <c r="J839" s="1"/>
      <c r="K839" s="1"/>
      <c r="L839" s="1"/>
      <c r="M839" s="1"/>
      <c r="N839" s="1"/>
      <c r="O839" s="1"/>
      <c r="P839" s="1"/>
      <c r="Q839" s="1"/>
      <c r="R839" s="1"/>
      <c r="S839" s="1"/>
      <c r="T839" s="1"/>
      <c r="U839" s="1" t="n">
        <v>1</v>
      </c>
      <c r="V839" s="1"/>
      <c r="W839" s="1"/>
      <c r="X839" s="14"/>
      <c r="Y839" s="1" t="s">
        <v>738</v>
      </c>
      <c r="Z839" s="1"/>
      <c r="AA839" s="1" t="s">
        <v>123</v>
      </c>
      <c r="AB839" s="1"/>
    </row>
    <row r="840" customFormat="false" ht="15" hidden="false" customHeight="false" outlineLevel="0" collapsed="false">
      <c r="A840" s="0" t="n">
        <f aca="false">IF(AND(B840=B839,C840=C839,D840=D839,AA840=AA839), A839,A839+1)</f>
        <v>342</v>
      </c>
      <c r="B840" s="68" t="n">
        <v>43088</v>
      </c>
      <c r="C840" s="0" t="s">
        <v>60</v>
      </c>
      <c r="F840" s="0" t="s">
        <v>102</v>
      </c>
      <c r="G840" s="0" t="n">
        <v>30</v>
      </c>
      <c r="H840" s="0" t="n">
        <v>30</v>
      </c>
      <c r="X840" s="4" t="n">
        <v>65134.9</v>
      </c>
      <c r="Y840" s="1" t="s">
        <v>739</v>
      </c>
      <c r="AA840" s="0" t="s">
        <v>124</v>
      </c>
    </row>
    <row r="841" s="60" customFormat="true" ht="15" hidden="true" customHeight="false" outlineLevel="0" collapsed="false">
      <c r="A841" s="0" t="n">
        <f aca="false">IF(AND(B841=B840,C841=C840,D841=D840,AA841=AA840), A840,A840+1)</f>
        <v>343</v>
      </c>
      <c r="B841" s="68" t="n">
        <v>43089</v>
      </c>
      <c r="C841" s="60" t="s">
        <v>67</v>
      </c>
      <c r="F841" s="60" t="s">
        <v>96</v>
      </c>
      <c r="G841" s="60" t="n">
        <f aca="false">SUM(H841:J841)</f>
        <v>25</v>
      </c>
      <c r="H841" s="60" t="n">
        <v>25</v>
      </c>
      <c r="K841" s="60" t="n">
        <v>1</v>
      </c>
      <c r="X841" s="4" t="n">
        <v>50546.87</v>
      </c>
      <c r="Y841" s="60" t="s">
        <v>740</v>
      </c>
      <c r="AA841" s="60" t="s">
        <v>125</v>
      </c>
    </row>
    <row r="842" customFormat="false" ht="15" hidden="true" customHeight="false" outlineLevel="0" collapsed="false">
      <c r="A842" s="0" t="n">
        <f aca="false">IF(AND(B842=B841,C842=C841,D842=D841,AA842=AA841), A841,A841+1)</f>
        <v>343</v>
      </c>
      <c r="B842" s="68" t="n">
        <v>43089</v>
      </c>
      <c r="C842" s="60" t="s">
        <v>67</v>
      </c>
      <c r="F842" s="60" t="s">
        <v>88</v>
      </c>
      <c r="G842" s="60" t="n">
        <f aca="false">SUM(H842:J842)</f>
        <v>6</v>
      </c>
      <c r="H842" s="60" t="n">
        <v>6</v>
      </c>
      <c r="X842" s="4"/>
      <c r="Y842" s="60" t="s">
        <v>740</v>
      </c>
      <c r="AA842" s="60" t="s">
        <v>125</v>
      </c>
    </row>
    <row r="843" customFormat="false" ht="15" hidden="true" customHeight="false" outlineLevel="0" collapsed="false">
      <c r="A843" s="0" t="n">
        <f aca="false">IF(AND(B843=B842,C843=C842,D843=D842,AA843=AA842), A842,A842+1)</f>
        <v>343</v>
      </c>
      <c r="B843" s="68" t="n">
        <v>43089</v>
      </c>
      <c r="C843" s="60" t="s">
        <v>67</v>
      </c>
      <c r="F843" s="60" t="s">
        <v>110</v>
      </c>
      <c r="G843" s="60" t="n">
        <f aca="false">SUM(H843:J843)</f>
        <v>0</v>
      </c>
      <c r="U843" s="60" t="n">
        <v>1</v>
      </c>
      <c r="X843" s="4"/>
      <c r="Y843" s="60" t="s">
        <v>740</v>
      </c>
      <c r="AA843" s="60" t="s">
        <v>125</v>
      </c>
    </row>
    <row r="844" customFormat="false" ht="14.45" hidden="false" customHeight="false" outlineLevel="0" collapsed="false">
      <c r="A844" s="0" t="n">
        <f aca="false">IF(AND(B844=B843,C844=C843,D844=D843,AA844=AA843), A843,A843+1)</f>
        <v>344</v>
      </c>
      <c r="B844" s="69" t="n">
        <v>43090</v>
      </c>
      <c r="C844" s="1" t="s">
        <v>49</v>
      </c>
      <c r="F844" s="1" t="s">
        <v>95</v>
      </c>
      <c r="G844" s="1" t="n">
        <v>4</v>
      </c>
      <c r="H844" s="1" t="n">
        <v>4</v>
      </c>
      <c r="U844" s="0" t="n">
        <v>1</v>
      </c>
      <c r="X844" s="70" t="n">
        <v>104021.89</v>
      </c>
      <c r="Y844" s="0" t="s">
        <v>741</v>
      </c>
      <c r="AA844" s="1" t="s">
        <v>124</v>
      </c>
    </row>
  </sheetData>
  <autoFilter ref="A1:AB844">
    <filterColumn colId="26">
      <customFilters and="true">
        <customFilter operator="equal" val="NRO"/>
      </customFilters>
    </filterColumn>
  </autoFilter>
  <conditionalFormatting sqref="A2:G3 Z180:AB180 B462:G464 A4:A844 B4:G4 I2:AB4 B5:AB47 B52:AB64 B69:AB106 B108:G108 I108:AB108 B109:AB112 B115:AB163 B168:AB179 I180:X180 B180:G181 I181:AB181 B182:AB223 B226:AB236 B239:AB250 B255:AB297 B304:AB327 B330:AB340 B344:AB374 B378:AB387 B390:AB409 B413:AB432 B435:AB458 I462:AB464 B467:AB469 B473:AB492 B499:AB506 B509:AB551 B555:AB570 B574:AB578">
    <cfRule type="expression" priority="2" aboveAverage="0" equalAverage="0" bottom="0" percent="0" rank="0" text="" dxfId="0">
      <formula>ISEVEN($A2)</formula>
    </cfRule>
    <cfRule type="expression" priority="3" aboveAverage="0" equalAverage="0" bottom="0" percent="0" rank="0" text="" dxfId="1">
      <formula>ISODD($A2)</formula>
    </cfRule>
  </conditionalFormatting>
  <conditionalFormatting sqref="B770:Z772 AB770:AMJ772 B773:AMJ773 B710:AMJ713 B768:AMJ769 B813:AMJ817 B844:AMJ844 B579:AMJ619 B623:AMJ631 B635:AMJ645 B655:AMJ677 B681:AMJ701 B705:AMJ706 B718:AMJ734 B738:AMJ763 B777:AMJ785 B789:AMJ807 B821:AMJ840">
    <cfRule type="expression" priority="4" aboveAverage="0" equalAverage="0" bottom="0" percent="0" rank="0" text="" dxfId="2">
      <formula>ISEVEN($A197)</formula>
    </cfRule>
    <cfRule type="expression" priority="5" aboveAverage="0" equalAverage="0" bottom="0" percent="0" rank="0" text="" dxfId="3">
      <formula>ISODD($A197)</formula>
    </cfRule>
  </conditionalFormatting>
  <conditionalFormatting sqref="AA771">
    <cfRule type="expression" priority="6" aboveAverage="0" equalAverage="0" bottom="0" percent="0" rank="0" text="" dxfId="0">
      <formula>ISEVEN($A770)</formula>
    </cfRule>
    <cfRule type="expression" priority="7" aboveAverage="0" equalAverage="0" bottom="0" percent="0" rank="0" text="" dxfId="1">
      <formula>ISODD($A770)</formula>
    </cfRule>
  </conditionalFormatting>
  <conditionalFormatting sqref="AA770">
    <cfRule type="expression" priority="8" aboveAverage="0" equalAverage="0" bottom="0" percent="0" rank="0" text="" dxfId="2">
      <formula>ISEVEN($A769)</formula>
    </cfRule>
    <cfRule type="expression" priority="9" aboveAverage="0" equalAverage="0" bottom="0" percent="0" rank="0" text="" dxfId="3">
      <formula>ISODD($A769)</formula>
    </cfRule>
  </conditionalFormatting>
  <conditionalFormatting sqref="AA772">
    <cfRule type="expression" priority="10" aboveAverage="0" equalAverage="0" bottom="0" percent="0" rank="0" text="" dxfId="0">
      <formula>ISEVEN($A771)</formula>
    </cfRule>
    <cfRule type="expression" priority="11" aboveAverage="0" equalAverage="0" bottom="0" percent="0" rank="0" text="" dxfId="0">
      <formula>ISODD($A771)</formula>
    </cfRule>
  </conditionalFormatting>
  <conditionalFormatting sqref="B107:G107 I107:AB107">
    <cfRule type="expression" priority="12" aboveAverage="0" equalAverage="0" bottom="0" percent="0" rank="0" text="" dxfId="1">
      <formula>ISEVEN($A107)</formula>
    </cfRule>
    <cfRule type="expression" priority="13" aboveAverage="0" equalAverage="0" bottom="0" percent="0" rank="0" text="" dxfId="2">
      <formula>ISODD($A107)</formula>
    </cfRule>
  </conditionalFormatting>
  <conditionalFormatting sqref="Y180">
    <cfRule type="expression" priority="14" aboveAverage="0" equalAverage="0" bottom="0" percent="0" rank="0" text="" dxfId="3">
      <formula>ISEVEN($A174)</formula>
    </cfRule>
    <cfRule type="expression" priority="15" aboveAverage="0" equalAverage="0" bottom="0" percent="0" rank="0" text="" dxfId="0">
      <formula>ISODD($A174)</formula>
    </cfRule>
  </conditionalFormatting>
  <conditionalFormatting sqref="B48:AB51 G65:G68 G113:G114 G167 G224:G225 G237:G238 G251:G254 G298:G303 G328:G329 G341:G343 G375:G377 G388:G389 G410:G412 G433:G434 G459:G461 G465:G466 G470:G472 G493:G498 G507:G508 G552:G554 G571 G573 G620:G622 G632:G634 G646:G654 G678:G680 G702:G704 G707:G709 G714:G717 G735:G737 G764:G767 G774:G776 G786:G788 G808:G812 G818:G820 G841:G843">
    <cfRule type="expression" priority="16" aboveAverage="0" equalAverage="0" bottom="0" percent="0" rank="0" text="" dxfId="1">
      <formula>ISEVEN($A48)</formula>
    </cfRule>
    <cfRule type="expression" priority="17" aboveAverage="0" equalAverage="0" bottom="0" percent="0" rank="0" text="" dxfId="2">
      <formula>ISODD($A48)</formula>
    </cfRule>
  </conditionalFormatting>
  <conditionalFormatting sqref="B65:F68 H65:AB68">
    <cfRule type="expression" priority="18" aboveAverage="0" equalAverage="0" bottom="0" percent="0" rank="0" text="" dxfId="3">
      <formula>ISEVEN($A65)</formula>
    </cfRule>
    <cfRule type="expression" priority="19" aboveAverage="0" equalAverage="0" bottom="0" percent="0" rank="0" text="" dxfId="4">
      <formula>ISODD($A65)</formula>
    </cfRule>
  </conditionalFormatting>
  <conditionalFormatting sqref="B113:F114 H113:AB114">
    <cfRule type="expression" priority="20" aboveAverage="0" equalAverage="0" bottom="0" percent="0" rank="0" text="" dxfId="5">
      <formula>ISEVEN($A113)</formula>
    </cfRule>
    <cfRule type="expression" priority="21" aboveAverage="0" equalAverage="0" bottom="0" percent="0" rank="0" text="" dxfId="6">
      <formula>ISODD($A113)</formula>
    </cfRule>
  </conditionalFormatting>
  <conditionalFormatting sqref="B164:W164 Y164:AB164 B165:AB166 B167:F167 Y167:AB167 H167:W167">
    <cfRule type="expression" priority="22" aboveAverage="0" equalAverage="0" bottom="0" percent="0" rank="0" text="" dxfId="7">
      <formula>ISEVEN($A164)</formula>
    </cfRule>
    <cfRule type="expression" priority="23" aboveAverage="0" equalAverage="0" bottom="0" percent="0" rank="0" text="" dxfId="8">
      <formula>ISODD($A164)</formula>
    </cfRule>
  </conditionalFormatting>
  <conditionalFormatting sqref="X164">
    <cfRule type="expression" priority="24" aboveAverage="0" equalAverage="0" bottom="0" percent="0" rank="0" text="" dxfId="9">
      <formula>ISEVEN($A167)</formula>
    </cfRule>
    <cfRule type="expression" priority="25" aboveAverage="0" equalAverage="0" bottom="0" percent="0" rank="0" text="" dxfId="10">
      <formula>ISODD($A167)</formula>
    </cfRule>
  </conditionalFormatting>
  <conditionalFormatting sqref="B224:F225 H224:AB225">
    <cfRule type="expression" priority="26" aboveAverage="0" equalAverage="0" bottom="0" percent="0" rank="0" text="" dxfId="11">
      <formula>ISEVEN($A224)</formula>
    </cfRule>
    <cfRule type="expression" priority="27" aboveAverage="0" equalAverage="0" bottom="0" percent="0" rank="0" text="" dxfId="12">
      <formula>ISODD($A224)</formula>
    </cfRule>
  </conditionalFormatting>
  <conditionalFormatting sqref="B237:F238 H237:AB238">
    <cfRule type="expression" priority="28" aboveAverage="0" equalAverage="0" bottom="0" percent="0" rank="0" text="" dxfId="13">
      <formula>ISEVEN($A237)</formula>
    </cfRule>
    <cfRule type="expression" priority="29" aboveAverage="0" equalAverage="0" bottom="0" percent="0" rank="0" text="" dxfId="14">
      <formula>iso4d($A237)</formula>
    </cfRule>
  </conditionalFormatting>
  <conditionalFormatting sqref="B251:F254 H251:AB254">
    <cfRule type="expression" priority="30" aboveAverage="0" equalAverage="0" bottom="0" percent="0" rank="0" text="" dxfId="15">
      <formula>ISEVEN($A251)</formula>
    </cfRule>
    <cfRule type="expression" priority="31" aboveAverage="0" equalAverage="0" bottom="0" percent="0" rank="0" text="" dxfId="16">
      <formula>ISODD($A251)</formula>
    </cfRule>
  </conditionalFormatting>
  <conditionalFormatting sqref="B298:F301 H298:AB301">
    <cfRule type="expression" priority="32" aboveAverage="0" equalAverage="0" bottom="0" percent="0" rank="0" text="" dxfId="17">
      <formula>ISEVEN($A298)</formula>
    </cfRule>
    <cfRule type="expression" priority="33" aboveAverage="0" equalAverage="0" bottom="0" percent="0" rank="0" text="" dxfId="18">
      <formula>ISODD($A298)</formula>
    </cfRule>
  </conditionalFormatting>
  <conditionalFormatting sqref="B302:F303 H302:AB303">
    <cfRule type="expression" priority="34" aboveAverage="0" equalAverage="0" bottom="0" percent="0" rank="0" text="" dxfId="19">
      <formula>ISEVEN($A302)</formula>
    </cfRule>
    <cfRule type="expression" priority="35" aboveAverage="0" equalAverage="0" bottom="0" percent="0" rank="0" text="" dxfId="20">
      <formula>ISODD($A302)</formula>
    </cfRule>
  </conditionalFormatting>
  <conditionalFormatting sqref="B328:F329 H328:AB329">
    <cfRule type="expression" priority="36" aboveAverage="0" equalAverage="0" bottom="0" percent="0" rank="0" text="" dxfId="21">
      <formula>ISEVEN($A328)</formula>
    </cfRule>
    <cfRule type="expression" priority="37" aboveAverage="0" equalAverage="0" bottom="0" percent="0" rank="0" text="" dxfId="22">
      <formula>ISODD($A328)</formula>
    </cfRule>
  </conditionalFormatting>
  <conditionalFormatting sqref="B341:F343 H341:AB343">
    <cfRule type="expression" priority="38" aboveAverage="0" equalAverage="0" bottom="0" percent="0" rank="0" text="" dxfId="0">
      <formula>ISEVEN($A341)</formula>
    </cfRule>
    <cfRule type="expression" priority="39" aboveAverage="0" equalAverage="0" bottom="0" percent="0" rank="0" text="" dxfId="1">
      <formula>ISODD($A341)</formula>
    </cfRule>
  </conditionalFormatting>
  <conditionalFormatting sqref="B375:F377 H375:AB377">
    <cfRule type="expression" priority="40" aboveAverage="0" equalAverage="0" bottom="0" percent="0" rank="0" text="" dxfId="2">
      <formula>ISEVEN($A375)</formula>
    </cfRule>
    <cfRule type="expression" priority="41" aboveAverage="0" equalAverage="0" bottom="0" percent="0" rank="0" text="" dxfId="3">
      <formula>ISODD($A375)</formula>
    </cfRule>
  </conditionalFormatting>
  <conditionalFormatting sqref="B388:F389 H388:AB389">
    <cfRule type="expression" priority="42" aboveAverage="0" equalAverage="0" bottom="0" percent="0" rank="0" text="" dxfId="0">
      <formula>ISEVEN($A388)</formula>
    </cfRule>
    <cfRule type="expression" priority="43" aboveAverage="0" equalAverage="0" bottom="0" percent="0" rank="0" text="" dxfId="1">
      <formula>ISODD($A388)</formula>
    </cfRule>
  </conditionalFormatting>
  <conditionalFormatting sqref="B410:F412 H410:AB412">
    <cfRule type="expression" priority="44" aboveAverage="0" equalAverage="0" bottom="0" percent="0" rank="0" text="" dxfId="2">
      <formula>ISEVEN($A410)</formula>
    </cfRule>
    <cfRule type="expression" priority="45" aboveAverage="0" equalAverage="0" bottom="0" percent="0" rank="0" text="" dxfId="3">
      <formula>ISODD($A410)</formula>
    </cfRule>
  </conditionalFormatting>
  <conditionalFormatting sqref="B433:F434 H433:AB434">
    <cfRule type="expression" priority="46" aboveAverage="0" equalAverage="0" bottom="0" percent="0" rank="0" text="" dxfId="0">
      <formula>ISEVEN($A433)</formula>
    </cfRule>
    <cfRule type="expression" priority="47" aboveAverage="0" equalAverage="0" bottom="0" percent="0" rank="0" text="" dxfId="1">
      <formula>ISODD($A433)</formula>
    </cfRule>
  </conditionalFormatting>
  <conditionalFormatting sqref="B459:F461 H459:AB459 I460:AB461">
    <cfRule type="expression" priority="48" aboveAverage="0" equalAverage="0" bottom="0" percent="0" rank="0" text="" dxfId="2">
      <formula>ISEVEN($A459)</formula>
    </cfRule>
    <cfRule type="expression" priority="49" aboveAverage="0" equalAverage="0" bottom="0" percent="0" rank="0" text="" dxfId="3">
      <formula>ISODD($A459)</formula>
    </cfRule>
  </conditionalFormatting>
  <conditionalFormatting sqref="B465:F466 H465:AB466">
    <cfRule type="expression" priority="50" aboveAverage="0" equalAverage="0" bottom="0" percent="0" rank="0" text="" dxfId="4">
      <formula>ISEVEN($A465)</formula>
    </cfRule>
    <cfRule type="expression" priority="51" aboveAverage="0" equalAverage="0" bottom="0" percent="0" rank="0" text="" dxfId="5">
      <formula>ISODD($A465)</formula>
    </cfRule>
  </conditionalFormatting>
  <conditionalFormatting sqref="B470:F472 H470:AB472">
    <cfRule type="expression" priority="52" aboveAverage="0" equalAverage="0" bottom="0" percent="0" rank="0" text="" dxfId="6">
      <formula>ISEVEN($A470)</formula>
    </cfRule>
    <cfRule type="expression" priority="53" aboveAverage="0" equalAverage="0" bottom="0" percent="0" rank="0" text="" dxfId="7">
      <formula>ISODD($A470)</formula>
    </cfRule>
  </conditionalFormatting>
  <conditionalFormatting sqref="B493:F498 H493:AB498">
    <cfRule type="expression" priority="54" aboveAverage="0" equalAverage="0" bottom="0" percent="0" rank="0" text="" dxfId="8">
      <formula>ISEVEN($A493)</formula>
    </cfRule>
    <cfRule type="expression" priority="55" aboveAverage="0" equalAverage="0" bottom="0" percent="0" rank="0" text="" dxfId="9">
      <formula>ISODD($A493)</formula>
    </cfRule>
  </conditionalFormatting>
  <conditionalFormatting sqref="B507:F508 H507:AB508">
    <cfRule type="expression" priority="56" aboveAverage="0" equalAverage="0" bottom="0" percent="0" rank="0" text="" dxfId="10">
      <formula>ISEVEN($A507)</formula>
    </cfRule>
    <cfRule type="expression" priority="57" aboveAverage="0" equalAverage="0" bottom="0" percent="0" rank="0" text="" dxfId="11">
      <formula>ISODD($A507)</formula>
    </cfRule>
  </conditionalFormatting>
  <conditionalFormatting sqref="B552:F554 H552:AB554">
    <cfRule type="expression" priority="58" aboveAverage="0" equalAverage="0" bottom="0" percent="0" rank="0" text="" dxfId="12">
      <formula>ISEVEN($A552)</formula>
    </cfRule>
    <cfRule type="expression" priority="59" aboveAverage="0" equalAverage="0" bottom="0" percent="0" rank="0" text="" dxfId="13">
      <formula>ISODD($A552)</formula>
    </cfRule>
  </conditionalFormatting>
  <conditionalFormatting sqref="B572:AB572 B571:F571 H571:AB571 B573:F573 H573:AB573">
    <cfRule type="expression" priority="60" aboveAverage="0" equalAverage="0" bottom="0" percent="0" rank="0" text="" dxfId="14">
      <formula>ISEVEN($A569)</formula>
    </cfRule>
    <cfRule type="expression" priority="61" aboveAverage="0" equalAverage="0" bottom="0" percent="0" rank="0" text="" dxfId="15">
      <formula>ISODD($A569)</formula>
    </cfRule>
  </conditionalFormatting>
  <conditionalFormatting sqref="AC620:AMJ620 Y620:AA620">
    <cfRule type="expression" priority="62" aboveAverage="0" equalAverage="0" bottom="0" percent="0" rank="0" text="" dxfId="16">
      <formula>ISEVEN($A620)</formula>
    </cfRule>
    <cfRule type="expression" priority="63" aboveAverage="0" equalAverage="0" bottom="0" percent="0" rank="0" text="" dxfId="17">
      <formula>ISODD($A620)</formula>
    </cfRule>
  </conditionalFormatting>
  <conditionalFormatting sqref="B620:F622 Z621:AMJ622 H620:X622">
    <cfRule type="expression" priority="64" aboveAverage="0" equalAverage="0" bottom="0" percent="0" rank="0" text="" dxfId="18">
      <formula>ISEVEN($A620)</formula>
    </cfRule>
    <cfRule type="expression" priority="65" aboveAverage="0" equalAverage="0" bottom="0" percent="0" rank="0" text="" dxfId="19">
      <formula>ISODD($A620)</formula>
    </cfRule>
  </conditionalFormatting>
  <conditionalFormatting sqref="Y621">
    <cfRule type="expression" priority="66" aboveAverage="0" equalAverage="0" bottom="0" percent="0" rank="0" text="" dxfId="20">
      <formula>ISEVEN($A621)</formula>
    </cfRule>
    <cfRule type="expression" priority="67" aboveAverage="0" equalAverage="0" bottom="0" percent="0" rank="0" text="" dxfId="21">
      <formula>ISODD($A621)</formula>
    </cfRule>
  </conditionalFormatting>
  <conditionalFormatting sqref="Y622">
    <cfRule type="expression" priority="68" aboveAverage="0" equalAverage="0" bottom="0" percent="0" rank="0" text="" dxfId="22">
      <formula>ISEVEN($A622)</formula>
    </cfRule>
    <cfRule type="expression" priority="69" aboveAverage="0" equalAverage="0" bottom="0" percent="0" rank="0" text="" dxfId="0">
      <formula>ISODD($A622)</formula>
    </cfRule>
  </conditionalFormatting>
  <conditionalFormatting sqref="B632:F634 H632:AMJ634">
    <cfRule type="expression" priority="70" aboveAverage="0" equalAverage="0" bottom="0" percent="0" rank="0" text="" dxfId="1">
      <formula>ISEVEN($A632)</formula>
    </cfRule>
    <cfRule type="expression" priority="71" aboveAverage="0" equalAverage="0" bottom="0" percent="0" rank="0" text="" dxfId="2">
      <formula>ISODD($A632)</formula>
    </cfRule>
  </conditionalFormatting>
  <conditionalFormatting sqref="B646:F647 H646:AMJ647">
    <cfRule type="expression" priority="72" aboveAverage="0" equalAverage="0" bottom="0" percent="0" rank="0" text="" dxfId="3">
      <formula>ISEVEN($A646)</formula>
    </cfRule>
    <cfRule type="expression" priority="73" aboveAverage="0" equalAverage="0" bottom="0" percent="0" rank="0" text="" dxfId="0">
      <formula>ISODD($A646)</formula>
    </cfRule>
  </conditionalFormatting>
  <conditionalFormatting sqref="B648:F650 H648:AMJ650">
    <cfRule type="expression" priority="74" aboveAverage="0" equalAverage="0" bottom="0" percent="0" rank="0" text="" dxfId="1">
      <formula>ISEVEN($A648)</formula>
    </cfRule>
    <cfRule type="expression" priority="75" aboveAverage="0" equalAverage="0" bottom="0" percent="0" rank="0" text="" dxfId="2">
      <formula>ISODD($A648)</formula>
    </cfRule>
  </conditionalFormatting>
  <conditionalFormatting sqref="B651:F654 H651:AMJ654">
    <cfRule type="expression" priority="76" aboveAverage="0" equalAverage="0" bottom="0" percent="0" rank="0" text="" dxfId="3">
      <formula>ISEVEN($A651)</formula>
    </cfRule>
    <cfRule type="expression" priority="77" aboveAverage="0" equalAverage="0" bottom="0" percent="0" rank="0" text="" dxfId="4">
      <formula>ISODD($A651)</formula>
    </cfRule>
  </conditionalFormatting>
  <conditionalFormatting sqref="B678:F680 H678:AMJ680">
    <cfRule type="expression" priority="78" aboveAverage="0" equalAverage="0" bottom="0" percent="0" rank="0" text="" dxfId="5">
      <formula>ISEVEN($A678)</formula>
    </cfRule>
    <cfRule type="expression" priority="79" aboveAverage="0" equalAverage="0" bottom="0" percent="0" rank="0" text="" dxfId="6">
      <formula>ISODD($A678)</formula>
    </cfRule>
  </conditionalFormatting>
  <conditionalFormatting sqref="B702:F704 H702:AMJ704">
    <cfRule type="expression" priority="80" aboveAverage="0" equalAverage="0" bottom="0" percent="0" rank="0" text="" dxfId="7">
      <formula>ISEVEN($A702)</formula>
    </cfRule>
    <cfRule type="expression" priority="81" aboveAverage="0" equalAverage="0" bottom="0" percent="0" rank="0" text="" dxfId="8">
      <formula>ISODD($A702)</formula>
    </cfRule>
  </conditionalFormatting>
  <conditionalFormatting sqref="B707:F709 H707:AMJ709">
    <cfRule type="expression" priority="82" aboveAverage="0" equalAverage="0" bottom="0" percent="0" rank="0" text="" dxfId="9">
      <formula>ISEVEN($A707)</formula>
    </cfRule>
    <cfRule type="expression" priority="83" aboveAverage="0" equalAverage="0" bottom="0" percent="0" rank="0" text="" dxfId="10">
      <formula>ISODD($A707)</formula>
    </cfRule>
  </conditionalFormatting>
  <conditionalFormatting sqref="B714:F717 H714:AMJ717">
    <cfRule type="expression" priority="84" aboveAverage="0" equalAverage="0" bottom="0" percent="0" rank="0" text="" dxfId="11">
      <formula>ISEVEN($A714)</formula>
    </cfRule>
    <cfRule type="expression" priority="85" aboveAverage="0" equalAverage="0" bottom="0" percent="0" rank="0" text="" dxfId="12">
      <formula>ISODD($A714)</formula>
    </cfRule>
  </conditionalFormatting>
  <conditionalFormatting sqref="B735:F737 H735:AMJ737">
    <cfRule type="expression" priority="86" aboveAverage="0" equalAverage="0" bottom="0" percent="0" rank="0" text="" dxfId="13">
      <formula>ISEVEN($A735)</formula>
    </cfRule>
    <cfRule type="expression" priority="87" aboveAverage="0" equalAverage="0" bottom="0" percent="0" rank="0" text="" dxfId="14">
      <formula>ISODD($A735)</formula>
    </cfRule>
  </conditionalFormatting>
  <conditionalFormatting sqref="B764:F767 H764:AMJ767">
    <cfRule type="expression" priority="88" aboveAverage="0" equalAverage="0" bottom="0" percent="0" rank="0" text="" dxfId="15">
      <formula>ISEVEN($A764)</formula>
    </cfRule>
    <cfRule type="expression" priority="89" aboveAverage="0" equalAverage="0" bottom="0" percent="0" rank="0" text="" dxfId="16">
      <formula>ISODD($A764)</formula>
    </cfRule>
  </conditionalFormatting>
  <conditionalFormatting sqref="B774:F776 H774:AMJ776">
    <cfRule type="expression" priority="90" aboveAverage="0" equalAverage="0" bottom="0" percent="0" rank="0" text="" dxfId="17">
      <formula>ISEVEN($A774)</formula>
    </cfRule>
    <cfRule type="expression" priority="91" aboveAverage="0" equalAverage="0" bottom="0" percent="0" rank="0" text="" dxfId="18">
      <formula>ISODD($A774)</formula>
    </cfRule>
  </conditionalFormatting>
  <conditionalFormatting sqref="B786:F788 H786:AMJ788">
    <cfRule type="expression" priority="92" aboveAverage="0" equalAverage="0" bottom="0" percent="0" rank="0" text="" dxfId="19">
      <formula>ISEVEN($A786)</formula>
    </cfRule>
    <cfRule type="expression" priority="93" aboveAverage="0" equalAverage="0" bottom="0" percent="0" rank="0" text="" dxfId="20">
      <formula>ISODD($A786)</formula>
    </cfRule>
  </conditionalFormatting>
  <conditionalFormatting sqref="B808:F812 H808:AMJ812">
    <cfRule type="expression" priority="94" aboveAverage="0" equalAverage="0" bottom="0" percent="0" rank="0" text="" dxfId="21">
      <formula>ISEVEN($A808)</formula>
    </cfRule>
    <cfRule type="expression" priority="95" aboveAverage="0" equalAverage="0" bottom="0" percent="0" rank="0" text="" dxfId="22">
      <formula>ISODD($A808)</formula>
    </cfRule>
  </conditionalFormatting>
  <conditionalFormatting sqref="B818:F820 H818:AMJ820">
    <cfRule type="expression" priority="96" aboveAverage="0" equalAverage="0" bottom="0" percent="0" rank="0" text="" dxfId="0">
      <formula>ISEVEN($A818)</formula>
    </cfRule>
    <cfRule type="expression" priority="97" aboveAverage="0" equalAverage="0" bottom="0" percent="0" rank="0" text="" dxfId="1">
      <formula>ISODD($A818)</formula>
    </cfRule>
  </conditionalFormatting>
  <conditionalFormatting sqref="B841:F843 H841:AMJ843">
    <cfRule type="expression" priority="98" aboveAverage="0" equalAverage="0" bottom="0" percent="0" rank="0" text="" dxfId="2">
      <formula>ISEVEN($A841)</formula>
    </cfRule>
    <cfRule type="expression" priority="99" aboveAverage="0" equalAverage="0" bottom="0" percent="0" rank="0" text="" dxfId="3">
      <formula>ISODD($A841)</formula>
    </cfRule>
  </conditionalFormatting>
  <conditionalFormatting sqref="H2:H4">
    <cfRule type="expression" priority="100" aboveAverage="0" equalAverage="0" bottom="0" percent="0" rank="0" text="" dxfId="4">
      <formula>ISEVEN($A2)</formula>
    </cfRule>
    <cfRule type="expression" priority="101" aboveAverage="0" equalAverage="0" bottom="0" percent="0" rank="0" text="" dxfId="5">
      <formula>ISODD($A2)</formula>
    </cfRule>
  </conditionalFormatting>
  <conditionalFormatting sqref="H108">
    <cfRule type="expression" priority="102" aboveAverage="0" equalAverage="0" bottom="0" percent="0" rank="0" text="" dxfId="6">
      <formula>ISEVEN($A108)</formula>
    </cfRule>
    <cfRule type="expression" priority="103" aboveAverage="0" equalAverage="0" bottom="0" percent="0" rank="0" text="" dxfId="7">
      <formula>ISODD($A108)</formula>
    </cfRule>
  </conditionalFormatting>
  <conditionalFormatting sqref="H107">
    <cfRule type="expression" priority="104" aboveAverage="0" equalAverage="0" bottom="0" percent="0" rank="0" text="" dxfId="8">
      <formula>ISEVEN($A107)</formula>
    </cfRule>
    <cfRule type="expression" priority="105" aboveAverage="0" equalAverage="0" bottom="0" percent="0" rank="0" text="" dxfId="9">
      <formula>ISODD($A107)</formula>
    </cfRule>
  </conditionalFormatting>
  <conditionalFormatting sqref="H180:H181">
    <cfRule type="expression" priority="106" aboveAverage="0" equalAverage="0" bottom="0" percent="0" rank="0" text="" dxfId="10">
      <formula>ISEVEN($A180)</formula>
    </cfRule>
    <cfRule type="expression" priority="107" aboveAverage="0" equalAverage="0" bottom="0" percent="0" rank="0" text="" dxfId="11">
      <formula>ISODD($A180)</formula>
    </cfRule>
  </conditionalFormatting>
  <conditionalFormatting sqref="H462:H464">
    <cfRule type="expression" priority="108" aboveAverage="0" equalAverage="0" bottom="0" percent="0" rank="0" text="" dxfId="12">
      <formula>ISEVEN($A462)</formula>
    </cfRule>
    <cfRule type="expression" priority="109" aboveAverage="0" equalAverage="0" bottom="0" percent="0" rank="0" text="" dxfId="13">
      <formula>ISODD($A462)</formula>
    </cfRule>
  </conditionalFormatting>
  <conditionalFormatting sqref="H460:H461">
    <cfRule type="expression" priority="110" aboveAverage="0" equalAverage="0" bottom="0" percent="0" rank="0" text="" dxfId="14">
      <formula>ISEVEN($A460)</formula>
    </cfRule>
    <cfRule type="expression" priority="111" aboveAverage="0" equalAverage="0" bottom="0" percent="0" rank="0" text="" dxfId="15">
      <formula>ISODD($A460)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4.xml><?xml version="1.0" encoding="utf-8"?>
<worksheet xmlns="http://schemas.openxmlformats.org/spreadsheetml/2006/main" xmlns:r="http://schemas.openxmlformats.org/officeDocument/2006/relationships">
  <sheetPr filterMode="true">
    <pageSetUpPr fitToPage="false"/>
  </sheetPr>
  <dimension ref="A1:AB5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2" topLeftCell="H168" activePane="bottomRight" state="frozen"/>
      <selection pane="topLeft" activeCell="A1" activeCellId="0" sqref="A1"/>
      <selection pane="topRight" activeCell="H1" activeCellId="0" sqref="H1"/>
      <selection pane="bottomLeft" activeCell="A168" activeCellId="0" sqref="A168"/>
      <selection pane="bottomRight" activeCell="I188" activeCellId="0" sqref="I188"/>
    </sheetView>
  </sheetViews>
  <sheetFormatPr defaultRowHeight="15" outlineLevelRow="0" outlineLevelCol="0"/>
  <cols>
    <col collapsed="false" customWidth="true" hidden="false" outlineLevel="0" max="1" min="1" style="0" width="8.54"/>
    <col collapsed="false" customWidth="true" hidden="false" outlineLevel="0" max="2" min="2" style="0" width="10.71"/>
    <col collapsed="false" customWidth="true" hidden="false" outlineLevel="0" max="6" min="3" style="0" width="8.54"/>
    <col collapsed="false" customWidth="true" hidden="false" outlineLevel="0" max="7" min="7" style="0" width="9.85"/>
    <col collapsed="false" customWidth="true" hidden="false" outlineLevel="0" max="23" min="8" style="0" width="8.54"/>
    <col collapsed="false" customWidth="true" hidden="false" outlineLevel="0" max="24" min="24" style="0" width="19.57"/>
    <col collapsed="false" customWidth="true" hidden="false" outlineLevel="0" max="25" min="25" style="0" width="12.14"/>
    <col collapsed="false" customWidth="true" hidden="false" outlineLevel="0" max="26" min="26" style="4" width="13.14"/>
    <col collapsed="false" customWidth="true" hidden="false" outlineLevel="0" max="27" min="27" style="0" width="8.54"/>
    <col collapsed="false" customWidth="true" hidden="false" outlineLevel="0" max="28" min="28" style="0" width="45.57"/>
    <col collapsed="false" customWidth="true" hidden="false" outlineLevel="0" max="1025" min="29" style="0" width="8.54"/>
  </cols>
  <sheetData>
    <row r="1" s="3" customFormat="true" ht="15" hidden="false" customHeight="false" outlineLevel="0" collapsed="false">
      <c r="A1" s="12" t="s">
        <v>148</v>
      </c>
      <c r="B1" s="12" t="s">
        <v>149</v>
      </c>
      <c r="C1" s="12" t="s">
        <v>150</v>
      </c>
      <c r="D1" s="12" t="s">
        <v>151</v>
      </c>
      <c r="E1" s="12" t="s">
        <v>152</v>
      </c>
      <c r="F1" s="12" t="s">
        <v>153</v>
      </c>
      <c r="G1" s="12" t="s">
        <v>154</v>
      </c>
      <c r="H1" s="12" t="s">
        <v>155</v>
      </c>
      <c r="I1" s="12" t="s">
        <v>156</v>
      </c>
      <c r="J1" s="12" t="s">
        <v>157</v>
      </c>
      <c r="K1" s="12" t="s">
        <v>158</v>
      </c>
      <c r="L1" s="12" t="s">
        <v>159</v>
      </c>
      <c r="M1" s="12" t="s">
        <v>160</v>
      </c>
      <c r="N1" s="12" t="s">
        <v>161</v>
      </c>
      <c r="O1" s="12" t="s">
        <v>162</v>
      </c>
      <c r="P1" s="12" t="s">
        <v>163</v>
      </c>
      <c r="Q1" s="12" t="s">
        <v>164</v>
      </c>
      <c r="R1" s="12" t="s">
        <v>165</v>
      </c>
      <c r="S1" s="12" t="s">
        <v>166</v>
      </c>
      <c r="T1" s="12" t="s">
        <v>167</v>
      </c>
      <c r="U1" s="12" t="s">
        <v>168</v>
      </c>
      <c r="V1" s="12" t="s">
        <v>169</v>
      </c>
      <c r="W1" s="12" t="s">
        <v>170</v>
      </c>
      <c r="X1" s="12" t="s">
        <v>171</v>
      </c>
      <c r="Y1" s="12" t="s">
        <v>172</v>
      </c>
      <c r="Z1" s="71" t="s">
        <v>173</v>
      </c>
      <c r="AA1" s="12" t="s">
        <v>174</v>
      </c>
      <c r="AB1" s="12" t="s">
        <v>175</v>
      </c>
    </row>
    <row r="2" customFormat="false" ht="15" hidden="false" customHeight="false" outlineLevel="0" collapsed="false">
      <c r="A2" s="0" t="n">
        <v>1</v>
      </c>
      <c r="B2" s="61" t="n">
        <v>42388</v>
      </c>
      <c r="C2" s="1" t="s">
        <v>67</v>
      </c>
      <c r="D2" s="1" t="s">
        <v>70</v>
      </c>
      <c r="E2" s="1"/>
      <c r="F2" s="1" t="s">
        <v>97</v>
      </c>
      <c r="G2" s="1" t="n">
        <v>62</v>
      </c>
      <c r="H2" s="1" t="n">
        <f aca="false">SUM(G2/2)</f>
        <v>31</v>
      </c>
      <c r="I2" s="1" t="n">
        <f aca="false">SUM(G2/2)</f>
        <v>31</v>
      </c>
      <c r="J2" s="1"/>
      <c r="K2" s="1"/>
      <c r="L2" s="1" t="n">
        <v>38</v>
      </c>
      <c r="M2" s="1"/>
      <c r="N2" s="1"/>
      <c r="O2" s="1"/>
      <c r="P2" s="1"/>
      <c r="Q2" s="1"/>
      <c r="R2" s="1"/>
      <c r="S2" s="1"/>
      <c r="T2" s="1"/>
      <c r="U2" s="1"/>
      <c r="V2" s="1"/>
      <c r="W2" s="1"/>
      <c r="X2" s="14" t="n">
        <v>89617.2</v>
      </c>
      <c r="Y2" s="1"/>
      <c r="Z2" s="14" t="n">
        <v>83310</v>
      </c>
      <c r="AA2" s="1" t="s">
        <v>123</v>
      </c>
      <c r="AB2" s="1"/>
    </row>
    <row r="3" customFormat="false" ht="15" hidden="false" customHeight="false" outlineLevel="0" collapsed="false">
      <c r="A3" s="0" t="n">
        <f aca="false">IF(AND(B3=B2,C3=C2,D3=D2,AA3=AA2), A2,A2+1)</f>
        <v>1</v>
      </c>
      <c r="B3" s="61" t="n">
        <v>42388</v>
      </c>
      <c r="C3" s="1" t="s">
        <v>67</v>
      </c>
      <c r="D3" s="1" t="s">
        <v>70</v>
      </c>
      <c r="E3" s="1"/>
      <c r="F3" s="1" t="s">
        <v>114</v>
      </c>
      <c r="G3" s="1" t="n">
        <v>7</v>
      </c>
      <c r="H3" s="1" t="n">
        <f aca="false">SUM(G3/2)</f>
        <v>3.5</v>
      </c>
      <c r="I3" s="1" t="n">
        <f aca="false">SUM(G3/2)</f>
        <v>3.5</v>
      </c>
      <c r="J3" s="1"/>
      <c r="K3" s="1"/>
      <c r="L3" s="13" t="n">
        <v>14</v>
      </c>
      <c r="M3" s="1"/>
      <c r="N3" s="1"/>
      <c r="O3" s="62"/>
      <c r="P3" s="1"/>
      <c r="Q3" s="1"/>
      <c r="R3" s="62"/>
      <c r="S3" s="1"/>
      <c r="T3" s="1"/>
      <c r="U3" s="1"/>
      <c r="V3" s="63"/>
      <c r="W3" s="64"/>
      <c r="X3" s="14" t="n">
        <v>43400</v>
      </c>
      <c r="Y3" s="72"/>
      <c r="Z3" s="14"/>
      <c r="AA3" s="1" t="s">
        <v>123</v>
      </c>
      <c r="AB3" s="1"/>
    </row>
    <row r="4" customFormat="false" ht="15" hidden="false" customHeight="false" outlineLevel="0" collapsed="false">
      <c r="A4" s="0" t="n">
        <f aca="false">IF(AND(B4=B3,C4=C3,D4=D3,AA4=AA3), A3,A3+1)</f>
        <v>1</v>
      </c>
      <c r="B4" s="61" t="n">
        <v>42388</v>
      </c>
      <c r="C4" s="1" t="s">
        <v>67</v>
      </c>
      <c r="D4" s="1" t="s">
        <v>70</v>
      </c>
      <c r="E4" s="1"/>
      <c r="F4" s="1" t="s">
        <v>115</v>
      </c>
      <c r="G4" s="1" t="n">
        <v>18</v>
      </c>
      <c r="H4" s="1" t="n">
        <f aca="false">SUM(G4/2)</f>
        <v>9</v>
      </c>
      <c r="I4" s="1" t="n">
        <f aca="false">SUM(G4/2)</f>
        <v>9</v>
      </c>
      <c r="J4" s="1"/>
      <c r="K4" s="1"/>
      <c r="L4" s="1" t="n">
        <v>31</v>
      </c>
      <c r="M4" s="1"/>
      <c r="N4" s="1"/>
      <c r="O4" s="1"/>
      <c r="P4" s="1"/>
      <c r="Q4" s="1"/>
      <c r="R4" s="1"/>
      <c r="S4" s="1"/>
      <c r="T4" s="1"/>
      <c r="U4" s="1"/>
      <c r="V4" s="1"/>
      <c r="W4" s="1"/>
      <c r="X4" s="14" t="n">
        <v>44662.2</v>
      </c>
      <c r="Y4" s="1"/>
      <c r="Z4" s="14"/>
      <c r="AA4" s="1" t="s">
        <v>123</v>
      </c>
      <c r="AB4" s="1"/>
    </row>
    <row r="5" customFormat="false" ht="15" hidden="false" customHeight="false" outlineLevel="0" collapsed="false">
      <c r="A5" s="0" t="n">
        <f aca="false">IF(AND(B5=B4,C5=C4,D5=D4,AA5=AA4), A4,A4+1)</f>
        <v>1</v>
      </c>
      <c r="B5" s="61" t="n">
        <v>42388</v>
      </c>
      <c r="C5" s="1" t="s">
        <v>67</v>
      </c>
      <c r="D5" s="1" t="s">
        <v>70</v>
      </c>
      <c r="E5" s="1"/>
      <c r="F5" s="1" t="s">
        <v>89</v>
      </c>
      <c r="G5" s="1" t="n">
        <v>1</v>
      </c>
      <c r="H5" s="1" t="n">
        <f aca="false">SUM(G5/2)</f>
        <v>0.5</v>
      </c>
      <c r="I5" s="1" t="n">
        <f aca="false">SUM(G5/2)</f>
        <v>0.5</v>
      </c>
      <c r="J5" s="1"/>
      <c r="K5" s="1"/>
      <c r="L5" s="1" t="n">
        <v>3</v>
      </c>
      <c r="M5" s="1"/>
      <c r="N5" s="1"/>
      <c r="O5" s="1"/>
      <c r="P5" s="1"/>
      <c r="Q5" s="1"/>
      <c r="R5" s="1"/>
      <c r="S5" s="1"/>
      <c r="T5" s="1"/>
      <c r="U5" s="1"/>
      <c r="V5" s="1"/>
      <c r="W5" s="1"/>
      <c r="X5" s="14" t="n">
        <v>1949.9</v>
      </c>
      <c r="Y5" s="1"/>
      <c r="Z5" s="14"/>
      <c r="AA5" s="1" t="s">
        <v>123</v>
      </c>
      <c r="AB5" s="1"/>
    </row>
    <row r="6" customFormat="false" ht="15" hidden="false" customHeight="false" outlineLevel="0" collapsed="false">
      <c r="A6" s="0" t="n">
        <f aca="false">IF(AND(B6=B5,C6=C5,D6=D5,AA6=AA5), A5,A5+1)</f>
        <v>1</v>
      </c>
      <c r="B6" s="61" t="n">
        <v>42388</v>
      </c>
      <c r="C6" s="1" t="s">
        <v>67</v>
      </c>
      <c r="D6" s="1" t="s">
        <v>70</v>
      </c>
      <c r="E6" s="1"/>
      <c r="F6" s="1" t="s">
        <v>248</v>
      </c>
      <c r="G6" s="1"/>
      <c r="H6" s="1" t="n">
        <f aca="false">SUM(G6/2)</f>
        <v>0</v>
      </c>
      <c r="I6" s="1" t="n">
        <f aca="false">SUM(G6/2)</f>
        <v>0</v>
      </c>
      <c r="J6" s="1"/>
      <c r="K6" s="1" t="n">
        <v>2</v>
      </c>
      <c r="L6" s="1"/>
      <c r="M6" s="1"/>
      <c r="N6" s="1"/>
      <c r="O6" s="1"/>
      <c r="P6" s="1"/>
      <c r="Q6" s="1"/>
      <c r="R6" s="1"/>
      <c r="S6" s="1"/>
      <c r="T6" s="1"/>
      <c r="U6" s="1"/>
      <c r="V6" s="1"/>
      <c r="W6" s="1"/>
      <c r="X6" s="14"/>
      <c r="Y6" s="1"/>
      <c r="Z6" s="14"/>
      <c r="AA6" s="1" t="s">
        <v>123</v>
      </c>
      <c r="AB6" s="1"/>
    </row>
    <row r="7" customFormat="false" ht="15" hidden="false" customHeight="false" outlineLevel="0" collapsed="false">
      <c r="A7" s="0" t="n">
        <f aca="false">IF(AND(B7=B6,C7=C6,D7=D6,AA7=AA6), A6,A6+1)</f>
        <v>2</v>
      </c>
      <c r="B7" s="61" t="n">
        <v>42389</v>
      </c>
      <c r="C7" s="1" t="s">
        <v>69</v>
      </c>
      <c r="D7" s="1"/>
      <c r="E7" s="1"/>
      <c r="F7" s="1" t="s">
        <v>97</v>
      </c>
      <c r="G7" s="1" t="n">
        <v>103</v>
      </c>
      <c r="H7" s="1" t="n">
        <v>103</v>
      </c>
      <c r="I7" s="1"/>
      <c r="J7" s="1"/>
      <c r="K7" s="1"/>
      <c r="L7" s="1" t="n">
        <v>39</v>
      </c>
      <c r="M7" s="1"/>
      <c r="N7" s="1"/>
      <c r="O7" s="1"/>
      <c r="P7" s="1"/>
      <c r="Q7" s="1"/>
      <c r="R7" s="1"/>
      <c r="S7" s="1"/>
      <c r="T7" s="1"/>
      <c r="U7" s="1"/>
      <c r="V7" s="1"/>
      <c r="W7" s="1"/>
      <c r="X7" s="14" t="n">
        <v>107569.2</v>
      </c>
      <c r="Y7" s="1" t="s">
        <v>742</v>
      </c>
      <c r="Z7" s="14" t="n">
        <v>101000</v>
      </c>
      <c r="AA7" s="1" t="s">
        <v>123</v>
      </c>
      <c r="AB7" s="1"/>
    </row>
    <row r="8" customFormat="false" ht="15" hidden="false" customHeight="false" outlineLevel="0" collapsed="false">
      <c r="A8" s="0" t="n">
        <f aca="false">IF(AND(B8=B7,C8=C7,D8=D7,AA8=AA7), A7,A7+1)</f>
        <v>2</v>
      </c>
      <c r="B8" s="61" t="n">
        <v>42389</v>
      </c>
      <c r="C8" s="1" t="s">
        <v>69</v>
      </c>
      <c r="D8" s="1"/>
      <c r="E8" s="1"/>
      <c r="F8" s="1" t="s">
        <v>96</v>
      </c>
      <c r="G8" s="1"/>
      <c r="H8" s="1"/>
      <c r="I8" s="1"/>
      <c r="J8" s="1"/>
      <c r="K8" s="1"/>
      <c r="L8" s="1"/>
      <c r="M8" s="1"/>
      <c r="N8" s="1"/>
      <c r="O8" s="1"/>
      <c r="P8" s="1"/>
      <c r="Q8" s="1"/>
      <c r="R8" s="1"/>
      <c r="S8" s="1"/>
      <c r="T8" s="1"/>
      <c r="U8" s="1"/>
      <c r="V8" s="1"/>
      <c r="W8" s="1"/>
      <c r="X8" s="14"/>
      <c r="Y8" s="1" t="s">
        <v>742</v>
      </c>
      <c r="Z8" s="14"/>
      <c r="AA8" s="1" t="s">
        <v>123</v>
      </c>
      <c r="AB8" s="1"/>
    </row>
    <row r="9" customFormat="false" ht="15" hidden="false" customHeight="false" outlineLevel="0" collapsed="false">
      <c r="A9" s="0" t="n">
        <f aca="false">IF(AND(B9=B8,C9=C8,D9=D8,AA9=AA8), A8,A8+1)</f>
        <v>2</v>
      </c>
      <c r="B9" s="61" t="n">
        <v>42389</v>
      </c>
      <c r="C9" s="1" t="s">
        <v>69</v>
      </c>
      <c r="D9" s="1"/>
      <c r="E9" s="1"/>
      <c r="F9" s="1" t="s">
        <v>88</v>
      </c>
      <c r="G9" s="1" t="n">
        <v>4</v>
      </c>
      <c r="H9" s="1" t="n">
        <v>4</v>
      </c>
      <c r="I9" s="1"/>
      <c r="J9" s="1"/>
      <c r="K9" s="1"/>
      <c r="L9" s="1" t="n">
        <v>9</v>
      </c>
      <c r="M9" s="1"/>
      <c r="N9" s="1"/>
      <c r="O9" s="1"/>
      <c r="P9" s="1"/>
      <c r="Q9" s="1"/>
      <c r="R9" s="1"/>
      <c r="S9" s="1"/>
      <c r="T9" s="1"/>
      <c r="U9" s="1"/>
      <c r="V9" s="1"/>
      <c r="W9" s="1"/>
      <c r="X9" s="14" t="n">
        <v>123.31</v>
      </c>
      <c r="Y9" s="1" t="s">
        <v>742</v>
      </c>
      <c r="Z9" s="14"/>
      <c r="AA9" s="1" t="s">
        <v>123</v>
      </c>
      <c r="AB9" s="1"/>
    </row>
    <row r="10" customFormat="false" ht="15" hidden="false" customHeight="false" outlineLevel="0" collapsed="false">
      <c r="A10" s="0" t="n">
        <f aca="false">IF(AND(B10=B9,C10=C9,D10=D9,AA10=AA9), A9,A9+1)</f>
        <v>2</v>
      </c>
      <c r="B10" s="61" t="n">
        <v>42389</v>
      </c>
      <c r="C10" s="1" t="s">
        <v>69</v>
      </c>
      <c r="D10" s="1"/>
      <c r="E10" s="1"/>
      <c r="F10" s="1" t="s">
        <v>99</v>
      </c>
      <c r="G10" s="1" t="n">
        <v>8</v>
      </c>
      <c r="H10" s="1" t="n">
        <v>8</v>
      </c>
      <c r="I10" s="1"/>
      <c r="J10" s="1"/>
      <c r="K10" s="1"/>
      <c r="L10" s="1" t="n">
        <v>11</v>
      </c>
      <c r="M10" s="1"/>
      <c r="N10" s="1"/>
      <c r="O10" s="1"/>
      <c r="P10" s="1"/>
      <c r="Q10" s="1"/>
      <c r="R10" s="1"/>
      <c r="S10" s="1"/>
      <c r="T10" s="1"/>
      <c r="U10" s="1" t="n">
        <v>1</v>
      </c>
      <c r="V10" s="1"/>
      <c r="W10" s="1"/>
      <c r="X10" s="14" t="n">
        <v>2488.8</v>
      </c>
      <c r="Y10" s="1" t="s">
        <v>742</v>
      </c>
      <c r="Z10" s="14"/>
      <c r="AA10" s="1" t="s">
        <v>123</v>
      </c>
      <c r="AB10" s="1"/>
    </row>
    <row r="11" customFormat="false" ht="15" hidden="false" customHeight="false" outlineLevel="0" collapsed="false">
      <c r="A11" s="0" t="n">
        <f aca="false">IF(AND(B11=B10,C11=C10,D11=D10,AA11=AA10), A10,A10+1)</f>
        <v>2</v>
      </c>
      <c r="B11" s="61" t="n">
        <v>42389</v>
      </c>
      <c r="C11" s="1" t="s">
        <v>69</v>
      </c>
      <c r="D11" s="1"/>
      <c r="E11" s="1"/>
      <c r="F11" s="1" t="s">
        <v>248</v>
      </c>
      <c r="G11" s="1"/>
      <c r="H11" s="1"/>
      <c r="I11" s="1"/>
      <c r="J11" s="1"/>
      <c r="K11" s="1" t="n">
        <v>1</v>
      </c>
      <c r="L11" s="1"/>
      <c r="M11" s="1"/>
      <c r="N11" s="1"/>
      <c r="O11" s="1"/>
      <c r="P11" s="1"/>
      <c r="Q11" s="1"/>
      <c r="R11" s="1"/>
      <c r="S11" s="1"/>
      <c r="T11" s="1"/>
      <c r="U11" s="1"/>
      <c r="V11" s="1"/>
      <c r="W11" s="1"/>
      <c r="X11" s="14"/>
      <c r="Y11" s="1" t="s">
        <v>742</v>
      </c>
      <c r="Z11" s="14"/>
      <c r="AA11" s="1" t="s">
        <v>123</v>
      </c>
      <c r="AB11" s="1"/>
    </row>
    <row r="12" customFormat="false" ht="15" hidden="false" customHeight="false" outlineLevel="0" collapsed="false">
      <c r="A12" s="0" t="n">
        <f aca="false">IF(AND(B12=B11,C12=C11,D12=D11,AA12=AA11), A11,A11+1)</f>
        <v>3</v>
      </c>
      <c r="B12" s="61" t="n">
        <v>42390</v>
      </c>
      <c r="C12" s="1" t="s">
        <v>67</v>
      </c>
      <c r="D12" s="1"/>
      <c r="E12" s="1"/>
      <c r="F12" s="1" t="s">
        <v>97</v>
      </c>
      <c r="G12" s="1" t="n">
        <v>87</v>
      </c>
      <c r="H12" s="1" t="n">
        <v>87</v>
      </c>
      <c r="I12" s="1"/>
      <c r="J12" s="1"/>
      <c r="K12" s="1"/>
      <c r="L12" s="1" t="n">
        <v>37</v>
      </c>
      <c r="M12" s="1"/>
      <c r="N12" s="1"/>
      <c r="O12" s="1"/>
      <c r="P12" s="1"/>
      <c r="Q12" s="1"/>
      <c r="R12" s="1"/>
      <c r="S12" s="1"/>
      <c r="T12" s="1"/>
      <c r="U12" s="1"/>
      <c r="V12" s="1"/>
      <c r="W12" s="1"/>
      <c r="X12" s="14" t="n">
        <v>86394</v>
      </c>
      <c r="Y12" s="1" t="s">
        <v>742</v>
      </c>
      <c r="Z12" s="14" t="n">
        <v>80000</v>
      </c>
      <c r="AA12" s="1" t="s">
        <v>123</v>
      </c>
      <c r="AB12" s="1"/>
    </row>
    <row r="13" customFormat="false" ht="15" hidden="false" customHeight="false" outlineLevel="0" collapsed="false">
      <c r="A13" s="0" t="n">
        <f aca="false">IF(AND(B13=B12,C13=C12,D13=D12,AA13=AA12), A12,A12+1)</f>
        <v>3</v>
      </c>
      <c r="B13" s="61" t="n">
        <v>42390</v>
      </c>
      <c r="C13" s="1" t="s">
        <v>67</v>
      </c>
      <c r="D13" s="1"/>
      <c r="E13" s="1"/>
      <c r="F13" s="1" t="s">
        <v>96</v>
      </c>
      <c r="G13" s="1" t="n">
        <v>5</v>
      </c>
      <c r="H13" s="1" t="n">
        <v>5</v>
      </c>
      <c r="I13" s="1"/>
      <c r="J13" s="1"/>
      <c r="K13" s="1"/>
      <c r="L13" s="1" t="n">
        <v>11</v>
      </c>
      <c r="M13" s="1"/>
      <c r="N13" s="1"/>
      <c r="O13" s="1"/>
      <c r="P13" s="1"/>
      <c r="Q13" s="1"/>
      <c r="R13" s="1"/>
      <c r="S13" s="1"/>
      <c r="T13" s="1"/>
      <c r="U13" s="1"/>
      <c r="V13" s="1"/>
      <c r="W13" s="1"/>
      <c r="X13" s="14" t="n">
        <v>11510.3</v>
      </c>
      <c r="Y13" s="1" t="s">
        <v>742</v>
      </c>
      <c r="Z13" s="14"/>
      <c r="AA13" s="1" t="s">
        <v>123</v>
      </c>
      <c r="AB13" s="1"/>
    </row>
    <row r="14" customFormat="false" ht="15" hidden="false" customHeight="false" outlineLevel="0" collapsed="false">
      <c r="A14" s="0" t="n">
        <f aca="false">IF(AND(B14=B13,C14=C13,D14=D13,AA14=AA13), A13,A13+1)</f>
        <v>3</v>
      </c>
      <c r="B14" s="61" t="n">
        <v>42390</v>
      </c>
      <c r="C14" s="1" t="s">
        <v>67</v>
      </c>
      <c r="D14" s="1"/>
      <c r="E14" s="1"/>
      <c r="F14" s="1" t="s">
        <v>248</v>
      </c>
      <c r="G14" s="1"/>
      <c r="H14" s="1"/>
      <c r="I14" s="1"/>
      <c r="J14" s="1"/>
      <c r="K14" s="1" t="n">
        <v>1</v>
      </c>
      <c r="L14" s="1"/>
      <c r="M14" s="1"/>
      <c r="N14" s="1"/>
      <c r="O14" s="1"/>
      <c r="P14" s="1"/>
      <c r="Q14" s="1"/>
      <c r="R14" s="1"/>
      <c r="S14" s="1"/>
      <c r="T14" s="1"/>
      <c r="U14" s="1"/>
      <c r="V14" s="1"/>
      <c r="W14" s="1"/>
      <c r="X14" s="14"/>
      <c r="Y14" s="1" t="s">
        <v>742</v>
      </c>
      <c r="Z14" s="14"/>
      <c r="AA14" s="1" t="s">
        <v>123</v>
      </c>
      <c r="AB14" s="1"/>
    </row>
    <row r="15" customFormat="false" ht="15" hidden="false" customHeight="false" outlineLevel="0" collapsed="false">
      <c r="A15" s="0" t="n">
        <f aca="false">IF(AND(B15=B14,C15=C14,D15=D14,AA15=AA14), A14,A14+1)</f>
        <v>4</v>
      </c>
      <c r="B15" s="61" t="n">
        <v>42396</v>
      </c>
      <c r="C15" s="1" t="s">
        <v>69</v>
      </c>
      <c r="D15" s="1"/>
      <c r="E15" s="1"/>
      <c r="F15" s="1" t="s">
        <v>87</v>
      </c>
      <c r="G15" s="1" t="n">
        <v>35</v>
      </c>
      <c r="H15" s="1" t="n">
        <v>35</v>
      </c>
      <c r="I15" s="1"/>
      <c r="J15" s="1"/>
      <c r="K15" s="1"/>
      <c r="L15" s="1" t="n">
        <v>34</v>
      </c>
      <c r="M15" s="1"/>
      <c r="N15" s="1"/>
      <c r="O15" s="1"/>
      <c r="P15" s="1"/>
      <c r="Q15" s="1"/>
      <c r="R15" s="1"/>
      <c r="S15" s="1"/>
      <c r="T15" s="1"/>
      <c r="U15" s="1" t="n">
        <v>1</v>
      </c>
      <c r="V15" s="1"/>
      <c r="W15" s="1"/>
      <c r="X15" s="14" t="n">
        <v>78621.6</v>
      </c>
      <c r="Y15" s="1" t="s">
        <v>742</v>
      </c>
      <c r="Z15" s="14" t="n">
        <v>73000</v>
      </c>
      <c r="AA15" s="1" t="s">
        <v>123</v>
      </c>
      <c r="AB15" s="1"/>
    </row>
    <row r="16" customFormat="false" ht="15" hidden="false" customHeight="false" outlineLevel="0" collapsed="false">
      <c r="A16" s="0" t="n">
        <f aca="false">IF(AND(B16=B15,C16=C15,D16=D15,AA16=AA15), A15,A15+1)</f>
        <v>4</v>
      </c>
      <c r="B16" s="61" t="n">
        <v>42396</v>
      </c>
      <c r="C16" s="1" t="s">
        <v>69</v>
      </c>
      <c r="D16" s="1"/>
      <c r="E16" s="1"/>
      <c r="F16" s="1" t="s">
        <v>115</v>
      </c>
      <c r="G16" s="1" t="n">
        <v>9</v>
      </c>
      <c r="H16" s="1" t="n">
        <v>9</v>
      </c>
      <c r="I16" s="1"/>
      <c r="J16" s="1"/>
      <c r="K16" s="1"/>
      <c r="L16" s="1" t="n">
        <v>15</v>
      </c>
      <c r="M16" s="1"/>
      <c r="N16" s="1"/>
      <c r="O16" s="1"/>
      <c r="P16" s="1"/>
      <c r="Q16" s="1"/>
      <c r="R16" s="1"/>
      <c r="S16" s="1"/>
      <c r="T16" s="1"/>
      <c r="U16" s="1"/>
      <c r="V16" s="1"/>
      <c r="W16" s="1"/>
      <c r="X16" s="14" t="n">
        <v>43212.3</v>
      </c>
      <c r="Y16" s="1" t="s">
        <v>742</v>
      </c>
      <c r="Z16" s="14"/>
      <c r="AA16" s="1" t="s">
        <v>123</v>
      </c>
      <c r="AB16" s="1"/>
    </row>
    <row r="17" customFormat="false" ht="15" hidden="false" customHeight="false" outlineLevel="0" collapsed="false">
      <c r="A17" s="0" t="n">
        <f aca="false">IF(AND(B17=B16,C17=C16,D17=D16,AA17=AA16), A16,A16+1)</f>
        <v>4</v>
      </c>
      <c r="B17" s="61" t="n">
        <v>42396</v>
      </c>
      <c r="C17" s="1" t="s">
        <v>69</v>
      </c>
      <c r="D17" s="1"/>
      <c r="E17" s="1"/>
      <c r="F17" s="1" t="s">
        <v>97</v>
      </c>
      <c r="G17" s="1" t="n">
        <v>25</v>
      </c>
      <c r="H17" s="1" t="n">
        <v>25</v>
      </c>
      <c r="I17" s="1"/>
      <c r="J17" s="1"/>
      <c r="K17" s="1"/>
      <c r="L17" s="1" t="n">
        <v>19</v>
      </c>
      <c r="M17" s="1"/>
      <c r="N17" s="1"/>
      <c r="O17" s="1"/>
      <c r="P17" s="1"/>
      <c r="Q17" s="1"/>
      <c r="R17" s="1"/>
      <c r="S17" s="1"/>
      <c r="T17" s="1"/>
      <c r="U17" s="1"/>
      <c r="V17" s="1"/>
      <c r="W17" s="1"/>
      <c r="X17" s="14" t="n">
        <v>4263.6</v>
      </c>
      <c r="Y17" s="1" t="s">
        <v>742</v>
      </c>
      <c r="Z17" s="14"/>
      <c r="AA17" s="1" t="s">
        <v>123</v>
      </c>
      <c r="AB17" s="1"/>
    </row>
    <row r="18" customFormat="false" ht="15" hidden="false" customHeight="false" outlineLevel="0" collapsed="false">
      <c r="A18" s="0" t="n">
        <f aca="false">IF(AND(B18=B17,C18=C17,D18=D17,AA18=AA17), A17,A17+1)</f>
        <v>4</v>
      </c>
      <c r="B18" s="61" t="n">
        <v>42396</v>
      </c>
      <c r="C18" s="1" t="s">
        <v>69</v>
      </c>
      <c r="D18" s="1"/>
      <c r="E18" s="1"/>
      <c r="F18" s="1" t="s">
        <v>248</v>
      </c>
      <c r="G18" s="1"/>
      <c r="H18" s="1"/>
      <c r="I18" s="1"/>
      <c r="J18" s="1"/>
      <c r="K18" s="1" t="n">
        <v>1</v>
      </c>
      <c r="L18" s="1"/>
      <c r="M18" s="1"/>
      <c r="N18" s="1"/>
      <c r="O18" s="1"/>
      <c r="P18" s="1"/>
      <c r="Q18" s="1"/>
      <c r="R18" s="1"/>
      <c r="S18" s="1"/>
      <c r="T18" s="1"/>
      <c r="U18" s="1"/>
      <c r="V18" s="1"/>
      <c r="W18" s="1"/>
      <c r="X18" s="14"/>
      <c r="Y18" s="1" t="s">
        <v>742</v>
      </c>
      <c r="Z18" s="14"/>
      <c r="AA18" s="1" t="s">
        <v>123</v>
      </c>
      <c r="AB18" s="1"/>
    </row>
    <row r="19" customFormat="false" ht="15" hidden="false" customHeight="false" outlineLevel="0" collapsed="false">
      <c r="A19" s="0" t="n">
        <f aca="false">IF(AND(B19=B18,C19=C18,D19=D18,AA19=AA18), A18,A18+1)</f>
        <v>5</v>
      </c>
      <c r="B19" s="61" t="n">
        <v>42397</v>
      </c>
      <c r="C19" s="13" t="s">
        <v>67</v>
      </c>
      <c r="D19" s="13"/>
      <c r="E19" s="13"/>
      <c r="F19" s="1" t="s">
        <v>96</v>
      </c>
      <c r="G19" s="13" t="n">
        <v>14</v>
      </c>
      <c r="H19" s="13" t="n">
        <v>14</v>
      </c>
      <c r="I19" s="13"/>
      <c r="J19" s="13"/>
      <c r="K19" s="13" t="n">
        <v>1</v>
      </c>
      <c r="L19" s="13" t="n">
        <v>4</v>
      </c>
      <c r="M19" s="13"/>
      <c r="N19" s="13"/>
      <c r="O19" s="13"/>
      <c r="P19" s="13"/>
      <c r="Q19" s="13"/>
      <c r="R19" s="13"/>
      <c r="S19" s="13"/>
      <c r="T19" s="13"/>
      <c r="U19" s="13"/>
      <c r="V19" s="13"/>
      <c r="W19" s="13"/>
      <c r="X19" s="14" t="n">
        <v>89841.6</v>
      </c>
      <c r="Y19" s="13" t="s">
        <v>743</v>
      </c>
      <c r="Z19" s="14" t="n">
        <v>81000</v>
      </c>
      <c r="AA19" s="13" t="s">
        <v>125</v>
      </c>
      <c r="AB19" s="1" t="s">
        <v>744</v>
      </c>
    </row>
    <row r="20" customFormat="false" ht="15" hidden="false" customHeight="false" outlineLevel="0" collapsed="false">
      <c r="A20" s="0" t="n">
        <f aca="false">IF(AND(B20=B19,C20=C19,D20=D19,AA20=AA19), A19,A19+1)</f>
        <v>5</v>
      </c>
      <c r="B20" s="61" t="n">
        <v>42397</v>
      </c>
      <c r="C20" s="13" t="s">
        <v>67</v>
      </c>
      <c r="D20" s="13"/>
      <c r="E20" s="13"/>
      <c r="F20" s="13" t="s">
        <v>88</v>
      </c>
      <c r="G20" s="13" t="n">
        <v>7</v>
      </c>
      <c r="H20" s="1" t="n">
        <v>7</v>
      </c>
      <c r="I20" s="13"/>
      <c r="J20" s="13"/>
      <c r="K20" s="13"/>
      <c r="L20" s="13"/>
      <c r="M20" s="13"/>
      <c r="N20" s="13"/>
      <c r="O20" s="13"/>
      <c r="P20" s="13"/>
      <c r="Q20" s="13"/>
      <c r="R20" s="13"/>
      <c r="S20" s="13"/>
      <c r="T20" s="13"/>
      <c r="U20" s="13"/>
      <c r="V20" s="13"/>
      <c r="W20" s="13"/>
      <c r="X20" s="14" t="n">
        <v>0</v>
      </c>
      <c r="Y20" s="13" t="s">
        <v>743</v>
      </c>
      <c r="Z20" s="14"/>
      <c r="AA20" s="13" t="s">
        <v>125</v>
      </c>
    </row>
    <row r="21" customFormat="false" ht="15" hidden="false" customHeight="false" outlineLevel="0" collapsed="false">
      <c r="A21" s="0" t="n">
        <f aca="false">IF(AND(B21=B20,C21=C20,D21=D20,AA21=AA20), A20,A20+1)</f>
        <v>5</v>
      </c>
      <c r="B21" s="61" t="n">
        <v>42397</v>
      </c>
      <c r="C21" s="13" t="s">
        <v>67</v>
      </c>
      <c r="D21" s="13"/>
      <c r="E21" s="13"/>
      <c r="F21" s="13" t="s">
        <v>97</v>
      </c>
      <c r="G21" s="13" t="n">
        <v>23</v>
      </c>
      <c r="H21" s="1" t="n">
        <v>23</v>
      </c>
      <c r="I21" s="13"/>
      <c r="J21" s="13"/>
      <c r="K21" s="13"/>
      <c r="L21" s="13"/>
      <c r="M21" s="13"/>
      <c r="N21" s="13"/>
      <c r="O21" s="13"/>
      <c r="P21" s="13"/>
      <c r="Q21" s="13"/>
      <c r="R21" s="13"/>
      <c r="S21" s="13"/>
      <c r="T21" s="13"/>
      <c r="U21" s="13"/>
      <c r="V21" s="13"/>
      <c r="W21" s="13"/>
      <c r="X21" s="14" t="n">
        <v>1328.04</v>
      </c>
      <c r="Y21" s="13" t="s">
        <v>743</v>
      </c>
      <c r="Z21" s="14"/>
      <c r="AA21" s="13" t="s">
        <v>125</v>
      </c>
      <c r="AB21" s="14" t="n">
        <v>1328.04</v>
      </c>
    </row>
    <row r="22" customFormat="false" ht="15" hidden="false" customHeight="false" outlineLevel="0" collapsed="false">
      <c r="A22" s="0" t="n">
        <f aca="false">IF(AND(B22=B21,C22=C21,D22=D21,AA22=AA21), A21,A21+1)</f>
        <v>5</v>
      </c>
      <c r="B22" s="61" t="n">
        <v>42397</v>
      </c>
      <c r="C22" s="13" t="s">
        <v>67</v>
      </c>
      <c r="D22" s="13"/>
      <c r="E22" s="13"/>
      <c r="F22" s="13" t="s">
        <v>67</v>
      </c>
      <c r="G22" s="13"/>
      <c r="H22" s="13"/>
      <c r="I22" s="13"/>
      <c r="J22" s="13"/>
      <c r="K22" s="13"/>
      <c r="L22" s="13" t="n">
        <v>30</v>
      </c>
      <c r="M22" s="13"/>
      <c r="N22" s="13"/>
      <c r="O22" s="13"/>
      <c r="P22" s="13"/>
      <c r="Q22" s="13"/>
      <c r="R22" s="13"/>
      <c r="S22" s="13"/>
      <c r="T22" s="13"/>
      <c r="U22" s="13" t="n">
        <v>1</v>
      </c>
      <c r="V22" s="13"/>
      <c r="W22" s="13"/>
      <c r="X22" s="14"/>
      <c r="Y22" s="13" t="s">
        <v>743</v>
      </c>
      <c r="Z22" s="14"/>
      <c r="AA22" s="13" t="s">
        <v>125</v>
      </c>
    </row>
    <row r="23" customFormat="false" ht="15" hidden="false" customHeight="false" outlineLevel="0" collapsed="false">
      <c r="A23" s="0" t="n">
        <f aca="false">IF(AND(B23=B22,C23=C22,D23=D22,AA23=AA22), A22,A22+1)</f>
        <v>6</v>
      </c>
      <c r="B23" s="61" t="n">
        <v>42411</v>
      </c>
      <c r="C23" s="1" t="s">
        <v>69</v>
      </c>
      <c r="D23" s="1"/>
      <c r="E23" s="1"/>
      <c r="F23" s="1" t="s">
        <v>97</v>
      </c>
      <c r="G23" s="1" t="n">
        <v>56</v>
      </c>
      <c r="H23" s="1" t="n">
        <v>56</v>
      </c>
      <c r="I23" s="1"/>
      <c r="J23" s="1"/>
      <c r="K23" s="1"/>
      <c r="L23" s="1" t="n">
        <v>30</v>
      </c>
      <c r="M23" s="1"/>
      <c r="N23" s="1"/>
      <c r="O23" s="1"/>
      <c r="P23" s="1"/>
      <c r="Q23" s="1"/>
      <c r="R23" s="1"/>
      <c r="S23" s="1"/>
      <c r="T23" s="1"/>
      <c r="U23" s="1"/>
      <c r="V23" s="1"/>
      <c r="W23" s="1"/>
      <c r="X23" s="14" t="n">
        <v>101108.52</v>
      </c>
      <c r="Y23" s="1" t="s">
        <v>742</v>
      </c>
      <c r="Z23" s="14" t="n">
        <v>94470</v>
      </c>
      <c r="AA23" s="1" t="s">
        <v>123</v>
      </c>
      <c r="AB23" s="1"/>
    </row>
    <row r="24" customFormat="false" ht="15" hidden="false" customHeight="false" outlineLevel="0" collapsed="false">
      <c r="A24" s="0" t="n">
        <f aca="false">IF(AND(B24=B23,C24=C23,D24=D23,AA24=AA23), A23,A23+1)</f>
        <v>6</v>
      </c>
      <c r="B24" s="61" t="n">
        <v>42411</v>
      </c>
      <c r="C24" s="1" t="s">
        <v>69</v>
      </c>
      <c r="D24" s="1"/>
      <c r="E24" s="1"/>
      <c r="F24" s="1" t="s">
        <v>88</v>
      </c>
      <c r="G24" s="1" t="n">
        <v>4</v>
      </c>
      <c r="H24" s="1" t="n">
        <v>4</v>
      </c>
      <c r="I24" s="1"/>
      <c r="J24" s="1"/>
      <c r="K24" s="1"/>
      <c r="L24" s="1" t="n">
        <v>9</v>
      </c>
      <c r="M24" s="1"/>
      <c r="N24" s="1"/>
      <c r="O24" s="1"/>
      <c r="P24" s="1"/>
      <c r="Q24" s="1"/>
      <c r="R24" s="1"/>
      <c r="S24" s="1"/>
      <c r="T24" s="1"/>
      <c r="U24" s="1" t="n">
        <v>2</v>
      </c>
      <c r="V24" s="1"/>
      <c r="W24" s="1"/>
      <c r="X24" s="14" t="n">
        <v>1468.47</v>
      </c>
      <c r="Y24" s="1" t="s">
        <v>742</v>
      </c>
      <c r="Z24" s="14"/>
      <c r="AA24" s="1" t="s">
        <v>123</v>
      </c>
      <c r="AB24" s="1"/>
    </row>
    <row r="25" customFormat="false" ht="15" hidden="false" customHeight="false" outlineLevel="0" collapsed="false">
      <c r="A25" s="0" t="n">
        <f aca="false">IF(AND(B25=B24,C25=C24,D25=D24,AA25=AA24), A24,A24+1)</f>
        <v>6</v>
      </c>
      <c r="B25" s="61" t="n">
        <v>42411</v>
      </c>
      <c r="C25" s="1" t="s">
        <v>69</v>
      </c>
      <c r="D25" s="1"/>
      <c r="E25" s="1"/>
      <c r="F25" s="1" t="s">
        <v>96</v>
      </c>
      <c r="G25" s="1" t="n">
        <v>3</v>
      </c>
      <c r="H25" s="1" t="n">
        <v>3</v>
      </c>
      <c r="I25" s="1"/>
      <c r="J25" s="1"/>
      <c r="K25" s="1"/>
      <c r="L25" s="1" t="n">
        <v>6</v>
      </c>
      <c r="M25" s="1"/>
      <c r="N25" s="1"/>
      <c r="O25" s="1"/>
      <c r="P25" s="1"/>
      <c r="Q25" s="1"/>
      <c r="R25" s="1"/>
      <c r="S25" s="1"/>
      <c r="T25" s="1"/>
      <c r="U25" s="1"/>
      <c r="V25" s="1"/>
      <c r="W25" s="1"/>
      <c r="X25" s="14" t="n">
        <v>15096</v>
      </c>
      <c r="Y25" s="1" t="s">
        <v>742</v>
      </c>
      <c r="Z25" s="14"/>
      <c r="AA25" s="1" t="s">
        <v>123</v>
      </c>
      <c r="AB25" s="1"/>
    </row>
    <row r="26" customFormat="false" ht="15" hidden="false" customHeight="false" outlineLevel="0" collapsed="false">
      <c r="A26" s="0" t="n">
        <f aca="false">IF(AND(B26=B25,C26=C25,D26=D25,AA26=AA25), A25,A25+1)</f>
        <v>6</v>
      </c>
      <c r="B26" s="61" t="n">
        <v>42411</v>
      </c>
      <c r="C26" s="1" t="s">
        <v>69</v>
      </c>
      <c r="D26" s="1"/>
      <c r="E26" s="1"/>
      <c r="F26" s="1" t="s">
        <v>99</v>
      </c>
      <c r="G26" s="1" t="n">
        <v>16</v>
      </c>
      <c r="H26" s="1" t="n">
        <v>16</v>
      </c>
      <c r="I26" s="1"/>
      <c r="J26" s="1"/>
      <c r="K26" s="1"/>
      <c r="L26" s="1" t="n">
        <v>17</v>
      </c>
      <c r="M26" s="1"/>
      <c r="N26" s="1"/>
      <c r="O26" s="1"/>
      <c r="P26" s="1"/>
      <c r="Q26" s="1"/>
      <c r="R26" s="1"/>
      <c r="S26" s="1"/>
      <c r="T26" s="1"/>
      <c r="U26" s="1" t="n">
        <v>1</v>
      </c>
      <c r="V26" s="1"/>
      <c r="W26" s="1"/>
      <c r="X26" s="14" t="n">
        <v>1774.8</v>
      </c>
      <c r="Y26" s="1" t="s">
        <v>742</v>
      </c>
      <c r="Z26" s="14"/>
      <c r="AA26" s="1" t="s">
        <v>123</v>
      </c>
      <c r="AB26" s="1"/>
    </row>
    <row r="27" customFormat="false" ht="15" hidden="false" customHeight="false" outlineLevel="0" collapsed="false">
      <c r="A27" s="0" t="n">
        <f aca="false">IF(AND(B27=B26,C27=C26,D27=D26,AA27=AA26), A26,A26+1)</f>
        <v>6</v>
      </c>
      <c r="B27" s="61" t="n">
        <v>42411</v>
      </c>
      <c r="C27" s="1" t="s">
        <v>69</v>
      </c>
      <c r="D27" s="1"/>
      <c r="E27" s="1"/>
      <c r="F27" s="1" t="s">
        <v>248</v>
      </c>
      <c r="G27" s="1"/>
      <c r="H27" s="1"/>
      <c r="I27" s="1"/>
      <c r="J27" s="1"/>
      <c r="K27" s="1" t="n">
        <v>1</v>
      </c>
      <c r="L27" s="1"/>
      <c r="M27" s="1"/>
      <c r="N27" s="1"/>
      <c r="O27" s="1"/>
      <c r="P27" s="1"/>
      <c r="Q27" s="1"/>
      <c r="R27" s="1"/>
      <c r="S27" s="1"/>
      <c r="T27" s="1"/>
      <c r="U27" s="1"/>
      <c r="V27" s="1"/>
      <c r="W27" s="1"/>
      <c r="X27" s="14"/>
      <c r="Y27" s="1" t="s">
        <v>742</v>
      </c>
      <c r="Z27" s="14"/>
      <c r="AA27" s="1" t="s">
        <v>123</v>
      </c>
      <c r="AB27" s="1"/>
    </row>
    <row r="28" customFormat="false" ht="15" hidden="false" customHeight="false" outlineLevel="0" collapsed="false">
      <c r="A28" s="0" t="n">
        <f aca="false">IF(AND(B28=B27,C28=C27,D28=D27,AA28=AA27), A27,A27+1)</f>
        <v>7</v>
      </c>
      <c r="B28" s="61" t="n">
        <v>42412</v>
      </c>
      <c r="C28" s="1" t="s">
        <v>67</v>
      </c>
      <c r="D28" s="1"/>
      <c r="E28" s="1"/>
      <c r="F28" s="1" t="s">
        <v>97</v>
      </c>
      <c r="G28" s="1" t="n">
        <v>27</v>
      </c>
      <c r="H28" s="1" t="n">
        <v>27</v>
      </c>
      <c r="I28" s="1"/>
      <c r="J28" s="1"/>
      <c r="K28" s="1"/>
      <c r="L28" s="1" t="n">
        <v>31</v>
      </c>
      <c r="M28" s="1"/>
      <c r="N28" s="1"/>
      <c r="O28" s="1"/>
      <c r="P28" s="1"/>
      <c r="Q28" s="1"/>
      <c r="R28" s="1"/>
      <c r="S28" s="1"/>
      <c r="T28" s="1"/>
      <c r="U28" s="1"/>
      <c r="V28" s="1"/>
      <c r="W28" s="1"/>
      <c r="X28" s="14" t="n">
        <v>128729.1</v>
      </c>
      <c r="Y28" s="1" t="s">
        <v>742</v>
      </c>
      <c r="Z28" s="14" t="n">
        <v>121845</v>
      </c>
      <c r="AA28" s="1" t="s">
        <v>123</v>
      </c>
      <c r="AB28" s="1"/>
    </row>
    <row r="29" customFormat="false" ht="15" hidden="false" customHeight="false" outlineLevel="0" collapsed="false">
      <c r="A29" s="0" t="n">
        <f aca="false">IF(AND(B29=B28,C29=C28,D29=D28,AA29=AA28), A28,A28+1)</f>
        <v>7</v>
      </c>
      <c r="B29" s="61" t="n">
        <v>42412</v>
      </c>
      <c r="C29" s="1" t="s">
        <v>67</v>
      </c>
      <c r="D29" s="1"/>
      <c r="E29" s="1"/>
      <c r="F29" s="1" t="s">
        <v>115</v>
      </c>
      <c r="G29" s="1" t="n">
        <v>24</v>
      </c>
      <c r="H29" s="1" t="n">
        <v>24</v>
      </c>
      <c r="I29" s="1"/>
      <c r="J29" s="1"/>
      <c r="K29" s="1"/>
      <c r="L29" s="1" t="n">
        <v>32</v>
      </c>
      <c r="M29" s="1"/>
      <c r="N29" s="1"/>
      <c r="O29" s="1"/>
      <c r="P29" s="1"/>
      <c r="Q29" s="1"/>
      <c r="R29" s="1"/>
      <c r="S29" s="1"/>
      <c r="T29" s="1"/>
      <c r="U29" s="1"/>
      <c r="V29" s="1"/>
      <c r="W29" s="1"/>
      <c r="X29" s="14" t="n">
        <v>42748.2</v>
      </c>
      <c r="Y29" s="1" t="s">
        <v>742</v>
      </c>
      <c r="Z29" s="14"/>
      <c r="AA29" s="1" t="s">
        <v>123</v>
      </c>
      <c r="AB29" s="1"/>
    </row>
    <row r="30" customFormat="false" ht="15" hidden="false" customHeight="false" outlineLevel="0" collapsed="false">
      <c r="A30" s="0" t="n">
        <f aca="false">IF(AND(B30=B29,C30=C29,D30=D29,AA30=AA29), A29,A29+1)</f>
        <v>7</v>
      </c>
      <c r="B30" s="61" t="n">
        <v>42412</v>
      </c>
      <c r="C30" s="1" t="s">
        <v>67</v>
      </c>
      <c r="D30" s="1"/>
      <c r="E30" s="1"/>
      <c r="F30" s="1" t="s">
        <v>87</v>
      </c>
      <c r="G30" s="1" t="n">
        <v>10</v>
      </c>
      <c r="H30" s="1" t="n">
        <v>10</v>
      </c>
      <c r="I30" s="1"/>
      <c r="J30" s="1"/>
      <c r="K30" s="1"/>
      <c r="L30" s="1" t="n">
        <v>18</v>
      </c>
      <c r="M30" s="1"/>
      <c r="N30" s="1"/>
      <c r="O30" s="1"/>
      <c r="P30" s="1"/>
      <c r="Q30" s="1"/>
      <c r="R30" s="1"/>
      <c r="S30" s="1"/>
      <c r="T30" s="1"/>
      <c r="U30" s="1" t="n">
        <v>1</v>
      </c>
      <c r="V30" s="1"/>
      <c r="W30" s="1"/>
      <c r="X30" s="14" t="n">
        <v>21603.6</v>
      </c>
      <c r="Y30" s="1" t="s">
        <v>742</v>
      </c>
      <c r="Z30" s="14"/>
      <c r="AA30" s="1" t="s">
        <v>123</v>
      </c>
      <c r="AB30" s="1"/>
    </row>
    <row r="31" customFormat="false" ht="15" hidden="false" customHeight="false" outlineLevel="0" collapsed="false">
      <c r="A31" s="0" t="n">
        <f aca="false">IF(AND(B31=B30,C31=C30,D31=D30,AA31=AA30), A30,A30+1)</f>
        <v>7</v>
      </c>
      <c r="B31" s="61" t="n">
        <v>42412</v>
      </c>
      <c r="C31" s="1" t="s">
        <v>67</v>
      </c>
      <c r="D31" s="1"/>
      <c r="E31" s="1"/>
      <c r="F31" s="1" t="s">
        <v>96</v>
      </c>
      <c r="G31" s="1" t="n">
        <v>3</v>
      </c>
      <c r="H31" s="1" t="n">
        <v>3</v>
      </c>
      <c r="I31" s="1"/>
      <c r="J31" s="1"/>
      <c r="K31" s="1"/>
      <c r="L31" s="1" t="n">
        <v>6</v>
      </c>
      <c r="M31" s="1"/>
      <c r="N31" s="1"/>
      <c r="O31" s="1"/>
      <c r="P31" s="1"/>
      <c r="Q31" s="1"/>
      <c r="R31" s="1"/>
      <c r="S31" s="1"/>
      <c r="T31" s="1"/>
      <c r="U31" s="1"/>
      <c r="V31" s="1"/>
      <c r="W31" s="1"/>
      <c r="X31" s="14" t="n">
        <v>14575.8</v>
      </c>
      <c r="Y31" s="1" t="s">
        <v>742</v>
      </c>
      <c r="Z31" s="14"/>
      <c r="AA31" s="1" t="s">
        <v>123</v>
      </c>
      <c r="AB31" s="1"/>
    </row>
    <row r="32" customFormat="false" ht="15" hidden="false" customHeight="false" outlineLevel="0" collapsed="false">
      <c r="A32" s="0" t="n">
        <f aca="false">IF(AND(B32=B31,C32=C31,D32=D31,AA32=AA31), A31,A31+1)</f>
        <v>7</v>
      </c>
      <c r="B32" s="61" t="n">
        <v>42412</v>
      </c>
      <c r="C32" s="1" t="s">
        <v>67</v>
      </c>
      <c r="D32" s="1"/>
      <c r="E32" s="1"/>
      <c r="F32" s="1" t="s">
        <v>248</v>
      </c>
      <c r="G32" s="1"/>
      <c r="H32" s="1"/>
      <c r="I32" s="1"/>
      <c r="J32" s="1"/>
      <c r="K32" s="1" t="n">
        <v>1</v>
      </c>
      <c r="L32" s="1"/>
      <c r="M32" s="1"/>
      <c r="N32" s="1"/>
      <c r="O32" s="1"/>
      <c r="P32" s="1"/>
      <c r="Q32" s="1"/>
      <c r="R32" s="1"/>
      <c r="S32" s="1"/>
      <c r="T32" s="1"/>
      <c r="U32" s="1"/>
      <c r="V32" s="1"/>
      <c r="W32" s="1"/>
      <c r="X32" s="14"/>
      <c r="Y32" s="1" t="s">
        <v>742</v>
      </c>
      <c r="Z32" s="14"/>
      <c r="AA32" s="1" t="s">
        <v>123</v>
      </c>
      <c r="AB32" s="1"/>
    </row>
    <row r="33" customFormat="false" ht="15" hidden="false" customHeight="false" outlineLevel="0" collapsed="false">
      <c r="A33" s="0" t="n">
        <f aca="false">IF(AND(B33=B32,C33=C32,D33=D32,AA33=AA32), A32,A32+1)</f>
        <v>8</v>
      </c>
      <c r="B33" s="61" t="n">
        <v>42418</v>
      </c>
      <c r="C33" s="1" t="s">
        <v>53</v>
      </c>
      <c r="D33" s="1"/>
      <c r="E33" s="1"/>
      <c r="F33" s="1" t="s">
        <v>87</v>
      </c>
      <c r="G33" s="1" t="n">
        <v>4</v>
      </c>
      <c r="H33" s="1" t="n">
        <v>4</v>
      </c>
      <c r="I33" s="1"/>
      <c r="J33" s="1"/>
      <c r="K33" s="1"/>
      <c r="L33" s="1" t="n">
        <v>24</v>
      </c>
      <c r="M33" s="1"/>
      <c r="N33" s="1"/>
      <c r="O33" s="1"/>
      <c r="P33" s="1"/>
      <c r="Q33" s="1"/>
      <c r="R33" s="1"/>
      <c r="S33" s="1"/>
      <c r="T33" s="1"/>
      <c r="U33" s="1" t="n">
        <v>1</v>
      </c>
      <c r="V33" s="1"/>
      <c r="W33" s="1"/>
      <c r="X33" s="14" t="n">
        <v>226572.6</v>
      </c>
      <c r="Y33" s="1" t="s">
        <v>742</v>
      </c>
      <c r="Z33" s="14" t="n">
        <v>205000</v>
      </c>
      <c r="AA33" s="1" t="s">
        <v>123</v>
      </c>
      <c r="AB33" s="1"/>
    </row>
    <row r="34" customFormat="false" ht="15" hidden="false" customHeight="false" outlineLevel="0" collapsed="false">
      <c r="A34" s="0" t="n">
        <f aca="false">IF(AND(B34=B33,C34=C33,D34=D33,AA34=AA33), A33,A33+1)</f>
        <v>8</v>
      </c>
      <c r="B34" s="61" t="n">
        <v>42418</v>
      </c>
      <c r="C34" s="1" t="s">
        <v>53</v>
      </c>
      <c r="D34" s="1"/>
      <c r="E34" s="1"/>
      <c r="F34" s="1" t="s">
        <v>99</v>
      </c>
      <c r="G34" s="1" t="n">
        <v>2</v>
      </c>
      <c r="H34" s="1" t="n">
        <v>2</v>
      </c>
      <c r="I34" s="1"/>
      <c r="J34" s="1"/>
      <c r="K34" s="1"/>
      <c r="L34" s="1" t="n">
        <v>5</v>
      </c>
      <c r="M34" s="1"/>
      <c r="N34" s="1"/>
      <c r="O34" s="1"/>
      <c r="P34" s="1"/>
      <c r="Q34" s="1"/>
      <c r="R34" s="1"/>
      <c r="S34" s="1"/>
      <c r="T34" s="1"/>
      <c r="U34" s="1"/>
      <c r="V34" s="1"/>
      <c r="W34" s="1"/>
      <c r="X34" s="14" t="n">
        <v>663</v>
      </c>
      <c r="Y34" s="1" t="s">
        <v>742</v>
      </c>
      <c r="Z34" s="14"/>
      <c r="AA34" s="1" t="s">
        <v>123</v>
      </c>
      <c r="AB34" s="1"/>
    </row>
    <row r="35" customFormat="false" ht="15" hidden="false" customHeight="false" outlineLevel="0" collapsed="false">
      <c r="A35" s="0" t="n">
        <f aca="false">IF(AND(B35=B34,C35=C34,D35=D34,AA35=AA34), A34,A34+1)</f>
        <v>8</v>
      </c>
      <c r="B35" s="61" t="n">
        <v>42418</v>
      </c>
      <c r="C35" s="1" t="s">
        <v>53</v>
      </c>
      <c r="D35" s="1"/>
      <c r="E35" s="1"/>
      <c r="F35" s="1" t="s">
        <v>97</v>
      </c>
      <c r="G35" s="1" t="n">
        <v>3</v>
      </c>
      <c r="H35" s="1" t="n">
        <v>3</v>
      </c>
      <c r="I35" s="1"/>
      <c r="J35" s="1"/>
      <c r="K35" s="1"/>
      <c r="L35" s="1" t="n">
        <v>8</v>
      </c>
      <c r="M35" s="1"/>
      <c r="N35" s="1"/>
      <c r="O35" s="1"/>
      <c r="P35" s="1"/>
      <c r="Q35" s="1"/>
      <c r="R35" s="1"/>
      <c r="S35" s="1"/>
      <c r="T35" s="1"/>
      <c r="U35" s="1"/>
      <c r="V35" s="1"/>
      <c r="W35" s="1"/>
      <c r="X35" s="14" t="n">
        <v>7248.12</v>
      </c>
      <c r="Y35" s="1" t="s">
        <v>742</v>
      </c>
      <c r="Z35" s="14"/>
      <c r="AA35" s="1" t="s">
        <v>123</v>
      </c>
      <c r="AB35" s="1"/>
    </row>
    <row r="36" customFormat="false" ht="15" hidden="false" customHeight="false" outlineLevel="0" collapsed="false">
      <c r="A36" s="0" t="n">
        <f aca="false">IF(AND(B36=B35,C36=C35,D36=D35,AA36=AA35), A35,A35+1)</f>
        <v>8</v>
      </c>
      <c r="B36" s="61" t="n">
        <v>42418</v>
      </c>
      <c r="C36" s="1" t="s">
        <v>53</v>
      </c>
      <c r="D36" s="1"/>
      <c r="E36" s="1"/>
      <c r="F36" s="1" t="s">
        <v>93</v>
      </c>
      <c r="G36" s="1" t="n">
        <v>4</v>
      </c>
      <c r="H36" s="1" t="n">
        <v>4</v>
      </c>
      <c r="I36" s="1"/>
      <c r="J36" s="1"/>
      <c r="K36" s="1"/>
      <c r="L36" s="1" t="n">
        <v>10</v>
      </c>
      <c r="M36" s="1"/>
      <c r="N36" s="1"/>
      <c r="O36" s="1"/>
      <c r="P36" s="1"/>
      <c r="Q36" s="1"/>
      <c r="R36" s="1"/>
      <c r="S36" s="1"/>
      <c r="T36" s="1"/>
      <c r="U36" s="1" t="n">
        <v>1</v>
      </c>
      <c r="V36" s="1"/>
      <c r="W36" s="1"/>
      <c r="X36" s="14" t="n">
        <v>8246.7</v>
      </c>
      <c r="Y36" s="1" t="s">
        <v>742</v>
      </c>
      <c r="Z36" s="14"/>
      <c r="AA36" s="1" t="s">
        <v>123</v>
      </c>
      <c r="AB36" s="1"/>
    </row>
    <row r="37" customFormat="false" ht="15" hidden="false" customHeight="false" outlineLevel="0" collapsed="false">
      <c r="A37" s="0" t="n">
        <f aca="false">IF(AND(B37=B36,C37=C36,D37=D36,AA37=AA36), A36,A36+1)</f>
        <v>8</v>
      </c>
      <c r="B37" s="61" t="n">
        <v>42418</v>
      </c>
      <c r="C37" s="1" t="s">
        <v>53</v>
      </c>
      <c r="D37" s="1"/>
      <c r="E37" s="1"/>
      <c r="F37" s="1" t="s">
        <v>115</v>
      </c>
      <c r="G37" s="1" t="n">
        <v>6</v>
      </c>
      <c r="H37" s="1" t="n">
        <v>6</v>
      </c>
      <c r="I37" s="1"/>
      <c r="J37" s="1"/>
      <c r="K37" s="1"/>
      <c r="L37" s="1" t="n">
        <v>21</v>
      </c>
      <c r="M37" s="1"/>
      <c r="N37" s="1"/>
      <c r="O37" s="1"/>
      <c r="P37" s="1"/>
      <c r="Q37" s="1"/>
      <c r="R37" s="1"/>
      <c r="S37" s="1"/>
      <c r="T37" s="1"/>
      <c r="U37" s="1"/>
      <c r="V37" s="1"/>
      <c r="W37" s="1"/>
      <c r="X37" s="14" t="n">
        <v>39984</v>
      </c>
      <c r="Y37" s="1" t="s">
        <v>742</v>
      </c>
      <c r="Z37" s="14"/>
      <c r="AA37" s="1" t="s">
        <v>123</v>
      </c>
      <c r="AB37" s="1"/>
    </row>
    <row r="38" customFormat="false" ht="15" hidden="false" customHeight="false" outlineLevel="0" collapsed="false">
      <c r="A38" s="0" t="n">
        <f aca="false">IF(AND(B38=B37,C38=C37,D38=D37,AA38=AA37), A37,A37+1)</f>
        <v>8</v>
      </c>
      <c r="B38" s="61" t="n">
        <v>42418</v>
      </c>
      <c r="C38" s="1" t="s">
        <v>53</v>
      </c>
      <c r="D38" s="1"/>
      <c r="E38" s="1"/>
      <c r="F38" s="1" t="s">
        <v>116</v>
      </c>
      <c r="G38" s="1" t="n">
        <v>4</v>
      </c>
      <c r="H38" s="1" t="n">
        <v>4</v>
      </c>
      <c r="I38" s="1"/>
      <c r="J38" s="1"/>
      <c r="K38" s="1"/>
      <c r="L38" s="1" t="n">
        <v>14</v>
      </c>
      <c r="M38" s="1"/>
      <c r="N38" s="1"/>
      <c r="O38" s="1"/>
      <c r="P38" s="1"/>
      <c r="Q38" s="1"/>
      <c r="R38" s="1"/>
      <c r="S38" s="1"/>
      <c r="T38" s="1"/>
      <c r="U38" s="1" t="n">
        <v>1</v>
      </c>
      <c r="V38" s="1"/>
      <c r="W38" s="1"/>
      <c r="X38" s="14" t="n">
        <v>41022.16</v>
      </c>
      <c r="Y38" s="1" t="s">
        <v>742</v>
      </c>
      <c r="Z38" s="14"/>
      <c r="AA38" s="1" t="s">
        <v>123</v>
      </c>
      <c r="AB38" s="73"/>
    </row>
    <row r="39" customFormat="false" ht="15" hidden="false" customHeight="false" outlineLevel="0" collapsed="false">
      <c r="A39" s="0" t="n">
        <f aca="false">IF(AND(B39=B38,C39=C38,D39=D38,AA39=AA38), A38,A38+1)</f>
        <v>8</v>
      </c>
      <c r="B39" s="61" t="n">
        <v>42418</v>
      </c>
      <c r="C39" s="1" t="s">
        <v>53</v>
      </c>
      <c r="D39" s="1"/>
      <c r="E39" s="1"/>
      <c r="F39" s="1" t="s">
        <v>248</v>
      </c>
      <c r="G39" s="1"/>
      <c r="H39" s="1"/>
      <c r="I39" s="1"/>
      <c r="J39" s="1"/>
      <c r="K39" s="1" t="n">
        <v>1</v>
      </c>
      <c r="L39" s="1"/>
      <c r="M39" s="1"/>
      <c r="N39" s="1"/>
      <c r="O39" s="1"/>
      <c r="P39" s="1"/>
      <c r="Q39" s="1"/>
      <c r="R39" s="1"/>
      <c r="S39" s="1"/>
      <c r="T39" s="1"/>
      <c r="U39" s="1"/>
      <c r="V39" s="1"/>
      <c r="W39" s="1"/>
      <c r="X39" s="14"/>
      <c r="Y39" s="1" t="s">
        <v>742</v>
      </c>
      <c r="Z39" s="14"/>
      <c r="AA39" s="1" t="s">
        <v>123</v>
      </c>
      <c r="AB39" s="73"/>
    </row>
    <row r="40" customFormat="false" ht="15" hidden="false" customHeight="false" outlineLevel="0" collapsed="false">
      <c r="A40" s="0" t="n">
        <f aca="false">IF(AND(B40=B39,C40=C39,D40=D39,AA40=AA39), A39,A39+1)</f>
        <v>9</v>
      </c>
      <c r="B40" s="61" t="n">
        <v>42418</v>
      </c>
      <c r="C40" s="1" t="s">
        <v>76</v>
      </c>
      <c r="D40" s="1" t="s">
        <v>77</v>
      </c>
      <c r="E40" s="1"/>
      <c r="F40" s="1" t="s">
        <v>114</v>
      </c>
      <c r="G40" s="1" t="n">
        <v>69</v>
      </c>
      <c r="H40" s="1" t="n">
        <f aca="false">G40/2</f>
        <v>34.5</v>
      </c>
      <c r="I40" s="1" t="n">
        <f aca="false">G40/2</f>
        <v>34.5</v>
      </c>
      <c r="J40" s="1"/>
      <c r="K40" s="1"/>
      <c r="L40" s="1" t="n">
        <v>147</v>
      </c>
      <c r="M40" s="1"/>
      <c r="N40" s="1"/>
      <c r="O40" s="1"/>
      <c r="P40" s="1"/>
      <c r="Q40" s="1"/>
      <c r="R40" s="1"/>
      <c r="S40" s="1"/>
      <c r="T40" s="1"/>
      <c r="U40" s="1" t="n">
        <v>1</v>
      </c>
      <c r="V40" s="1"/>
      <c r="W40" s="1"/>
      <c r="X40" s="14" t="n">
        <v>500208</v>
      </c>
      <c r="Y40" s="1" t="s">
        <v>742</v>
      </c>
      <c r="Z40" s="14" t="n">
        <v>470000</v>
      </c>
      <c r="AA40" s="1" t="s">
        <v>123</v>
      </c>
      <c r="AB40" s="13"/>
    </row>
    <row r="41" customFormat="false" ht="15" hidden="false" customHeight="false" outlineLevel="0" collapsed="false">
      <c r="A41" s="0" t="n">
        <f aca="false">IF(AND(B41=B40,C41=C40,D41=D40,AA41=AA40), A40,A40+1)</f>
        <v>9</v>
      </c>
      <c r="B41" s="61" t="n">
        <v>42418</v>
      </c>
      <c r="C41" s="1" t="s">
        <v>76</v>
      </c>
      <c r="D41" s="1" t="s">
        <v>77</v>
      </c>
      <c r="E41" s="1"/>
      <c r="F41" s="1" t="s">
        <v>97</v>
      </c>
      <c r="G41" s="1" t="n">
        <v>1</v>
      </c>
      <c r="H41" s="1" t="n">
        <v>1</v>
      </c>
      <c r="I41" s="1"/>
      <c r="J41" s="1"/>
      <c r="K41" s="1"/>
      <c r="L41" s="1" t="n">
        <v>4</v>
      </c>
      <c r="M41" s="1"/>
      <c r="N41" s="1"/>
      <c r="O41" s="1"/>
      <c r="P41" s="1"/>
      <c r="Q41" s="1"/>
      <c r="R41" s="1"/>
      <c r="S41" s="1"/>
      <c r="T41" s="1"/>
      <c r="U41" s="1"/>
      <c r="V41" s="1"/>
      <c r="W41" s="1"/>
      <c r="X41" s="14" t="n">
        <v>27456.36</v>
      </c>
      <c r="Y41" s="1" t="s">
        <v>742</v>
      </c>
      <c r="Z41" s="14"/>
      <c r="AA41" s="1" t="s">
        <v>123</v>
      </c>
      <c r="AB41" s="73"/>
    </row>
    <row r="42" customFormat="false" ht="15" hidden="false" customHeight="false" outlineLevel="0" collapsed="false">
      <c r="A42" s="0" t="n">
        <f aca="false">IF(AND(B42=B41,C42=C41,D42=D41,AA42=AA41), A41,A41+1)</f>
        <v>9</v>
      </c>
      <c r="B42" s="61" t="n">
        <v>42418</v>
      </c>
      <c r="C42" s="1" t="s">
        <v>76</v>
      </c>
      <c r="D42" s="1" t="s">
        <v>77</v>
      </c>
      <c r="E42" s="1"/>
      <c r="F42" s="1" t="s">
        <v>88</v>
      </c>
      <c r="G42" s="1"/>
      <c r="H42" s="1"/>
      <c r="I42" s="1"/>
      <c r="J42" s="1"/>
      <c r="K42" s="1"/>
      <c r="L42" s="1"/>
      <c r="M42" s="1"/>
      <c r="N42" s="1"/>
      <c r="O42" s="1"/>
      <c r="P42" s="1"/>
      <c r="Q42" s="1"/>
      <c r="R42" s="1"/>
      <c r="S42" s="1"/>
      <c r="T42" s="1"/>
      <c r="U42" s="1"/>
      <c r="V42" s="1"/>
      <c r="W42" s="1"/>
      <c r="X42" s="14" t="n">
        <v>0</v>
      </c>
      <c r="Y42" s="1" t="s">
        <v>742</v>
      </c>
      <c r="Z42" s="14"/>
      <c r="AA42" s="1" t="s">
        <v>123</v>
      </c>
      <c r="AB42" s="73"/>
    </row>
    <row r="43" customFormat="false" ht="15" hidden="false" customHeight="false" outlineLevel="0" collapsed="false">
      <c r="A43" s="0" t="n">
        <f aca="false">IF(AND(B43=B42,C43=C42,D43=D42,AA43=AA42), A42,A42+1)</f>
        <v>9</v>
      </c>
      <c r="B43" s="61" t="n">
        <v>42418</v>
      </c>
      <c r="C43" s="1" t="s">
        <v>76</v>
      </c>
      <c r="D43" s="1" t="s">
        <v>77</v>
      </c>
      <c r="E43" s="1"/>
      <c r="F43" s="1" t="s">
        <v>248</v>
      </c>
      <c r="G43" s="1"/>
      <c r="H43" s="1"/>
      <c r="I43" s="1"/>
      <c r="J43" s="1"/>
      <c r="K43" s="1"/>
      <c r="L43" s="1"/>
      <c r="M43" s="1"/>
      <c r="N43" s="1"/>
      <c r="O43" s="1"/>
      <c r="P43" s="1"/>
      <c r="Q43" s="1"/>
      <c r="R43" s="1"/>
      <c r="S43" s="1"/>
      <c r="T43" s="1"/>
      <c r="U43" s="1" t="n">
        <v>1</v>
      </c>
      <c r="V43" s="1"/>
      <c r="W43" s="1"/>
      <c r="X43" s="14"/>
      <c r="Y43" s="1" t="s">
        <v>742</v>
      </c>
      <c r="Z43" s="14"/>
      <c r="AA43" s="1" t="s">
        <v>123</v>
      </c>
      <c r="AB43" s="73"/>
    </row>
    <row r="44" customFormat="false" ht="15" hidden="false" customHeight="false" outlineLevel="0" collapsed="false">
      <c r="A44" s="0" t="n">
        <f aca="false">IF(AND(B44=B43,C44=C43,D44=D43,AA44=AA43), A43,A43+1)</f>
        <v>10</v>
      </c>
      <c r="B44" s="61" t="n">
        <v>42424</v>
      </c>
      <c r="C44" s="1" t="s">
        <v>69</v>
      </c>
      <c r="D44" s="1"/>
      <c r="E44" s="1"/>
      <c r="F44" s="1" t="s">
        <v>87</v>
      </c>
      <c r="G44" s="1" t="n">
        <v>9</v>
      </c>
      <c r="H44" s="1" t="n">
        <v>9</v>
      </c>
      <c r="I44" s="1"/>
      <c r="J44" s="1"/>
      <c r="K44" s="1"/>
      <c r="L44" s="1" t="n">
        <v>25</v>
      </c>
      <c r="M44" s="1"/>
      <c r="N44" s="1"/>
      <c r="O44" s="1"/>
      <c r="P44" s="1"/>
      <c r="Q44" s="1"/>
      <c r="R44" s="1"/>
      <c r="S44" s="1"/>
      <c r="T44" s="1"/>
      <c r="U44" s="1" t="n">
        <v>1</v>
      </c>
      <c r="V44" s="1"/>
      <c r="W44" s="1"/>
      <c r="X44" s="14" t="n">
        <v>70461.6</v>
      </c>
      <c r="Y44" s="1" t="s">
        <v>742</v>
      </c>
      <c r="Z44" s="14" t="n">
        <v>65000</v>
      </c>
      <c r="AA44" s="1" t="s">
        <v>123</v>
      </c>
      <c r="AB44" s="13"/>
    </row>
    <row r="45" customFormat="false" ht="15" hidden="false" customHeight="false" outlineLevel="0" collapsed="false">
      <c r="A45" s="0" t="n">
        <f aca="false">IF(AND(B45=B44,C45=C44,D45=D44,AA45=AA44), A44,A44+1)</f>
        <v>10</v>
      </c>
      <c r="B45" s="61" t="n">
        <v>42424</v>
      </c>
      <c r="C45" s="1" t="s">
        <v>69</v>
      </c>
      <c r="D45" s="1"/>
      <c r="E45" s="1"/>
      <c r="F45" s="1" t="s">
        <v>97</v>
      </c>
      <c r="G45" s="1" t="n">
        <v>46</v>
      </c>
      <c r="H45" s="1" t="n">
        <v>46</v>
      </c>
      <c r="I45" s="1"/>
      <c r="J45" s="1"/>
      <c r="K45" s="1"/>
      <c r="L45" s="1" t="n">
        <v>25</v>
      </c>
      <c r="M45" s="1"/>
      <c r="N45" s="1"/>
      <c r="O45" s="1"/>
      <c r="P45" s="1"/>
      <c r="Q45" s="1"/>
      <c r="R45" s="1"/>
      <c r="S45" s="1"/>
      <c r="T45" s="1"/>
      <c r="U45" s="1"/>
      <c r="V45" s="1"/>
      <c r="W45" s="1"/>
      <c r="X45" s="14" t="n">
        <v>4830</v>
      </c>
      <c r="Y45" s="1" t="s">
        <v>742</v>
      </c>
      <c r="Z45" s="14"/>
      <c r="AA45" s="1" t="s">
        <v>123</v>
      </c>
      <c r="AB45" s="73"/>
    </row>
    <row r="46" customFormat="false" ht="15" hidden="false" customHeight="false" outlineLevel="0" collapsed="false">
      <c r="A46" s="0" t="n">
        <f aca="false">IF(AND(B46=B45,C46=C45,D46=D45,AA46=AA45), A45,A45+1)</f>
        <v>10</v>
      </c>
      <c r="B46" s="61" t="n">
        <v>42424</v>
      </c>
      <c r="C46" s="1" t="s">
        <v>69</v>
      </c>
      <c r="D46" s="1"/>
      <c r="E46" s="1"/>
      <c r="F46" s="1" t="s">
        <v>248</v>
      </c>
      <c r="G46" s="1"/>
      <c r="H46" s="1"/>
      <c r="I46" s="1"/>
      <c r="J46" s="1"/>
      <c r="K46" s="1" t="n">
        <v>1</v>
      </c>
      <c r="L46" s="1"/>
      <c r="M46" s="1"/>
      <c r="N46" s="1"/>
      <c r="O46" s="1"/>
      <c r="P46" s="1"/>
      <c r="Q46" s="1"/>
      <c r="R46" s="1"/>
      <c r="S46" s="1"/>
      <c r="T46" s="1"/>
      <c r="U46" s="1"/>
      <c r="V46" s="1"/>
      <c r="W46" s="1"/>
      <c r="X46" s="14"/>
      <c r="Y46" s="1" t="s">
        <v>742</v>
      </c>
      <c r="Z46" s="14"/>
      <c r="AA46" s="1" t="s">
        <v>123</v>
      </c>
      <c r="AB46" s="73"/>
    </row>
    <row r="47" customFormat="false" ht="15" hidden="false" customHeight="false" outlineLevel="0" collapsed="false">
      <c r="A47" s="0" t="n">
        <f aca="false">IF(AND(B47=B46,C47=C46,D47=D46,AA47=AA46), A46,A46+1)</f>
        <v>11</v>
      </c>
      <c r="B47" s="61" t="n">
        <v>42425</v>
      </c>
      <c r="C47" s="1" t="s">
        <v>67</v>
      </c>
      <c r="D47" s="1" t="s">
        <v>70</v>
      </c>
      <c r="E47" s="1"/>
      <c r="F47" s="1" t="s">
        <v>97</v>
      </c>
      <c r="G47" s="1" t="n">
        <v>44</v>
      </c>
      <c r="H47" s="1" t="n">
        <f aca="false">SUM($G47/2)</f>
        <v>22</v>
      </c>
      <c r="I47" s="1" t="n">
        <f aca="false">SUM($G47/2)</f>
        <v>22</v>
      </c>
      <c r="J47" s="1"/>
      <c r="K47" s="1"/>
      <c r="L47" s="1" t="n">
        <v>41</v>
      </c>
      <c r="M47" s="1"/>
      <c r="N47" s="1"/>
      <c r="O47" s="1"/>
      <c r="P47" s="1"/>
      <c r="Q47" s="1"/>
      <c r="R47" s="1"/>
      <c r="S47" s="1"/>
      <c r="T47" s="1"/>
      <c r="U47" s="1"/>
      <c r="V47" s="1"/>
      <c r="W47" s="1"/>
      <c r="X47" s="14" t="n">
        <v>133426.2</v>
      </c>
      <c r="Y47" s="1" t="s">
        <v>742</v>
      </c>
      <c r="Z47" s="14" t="n">
        <v>125850</v>
      </c>
      <c r="AA47" s="1" t="s">
        <v>123</v>
      </c>
      <c r="AB47" s="13"/>
    </row>
    <row r="48" customFormat="false" ht="15" hidden="false" customHeight="false" outlineLevel="0" collapsed="false">
      <c r="A48" s="0" t="n">
        <f aca="false">IF(AND(B48=B47,C48=C47,D48=D47,AA48=AA47), A47,A47+1)</f>
        <v>11</v>
      </c>
      <c r="B48" s="61" t="n">
        <v>42425</v>
      </c>
      <c r="C48" s="1" t="s">
        <v>67</v>
      </c>
      <c r="D48" s="1" t="s">
        <v>70</v>
      </c>
      <c r="E48" s="1"/>
      <c r="F48" s="1" t="s">
        <v>114</v>
      </c>
      <c r="G48" s="1" t="n">
        <v>4</v>
      </c>
      <c r="H48" s="1" t="n">
        <f aca="false">SUM($G48/2)</f>
        <v>2</v>
      </c>
      <c r="I48" s="1" t="n">
        <f aca="false">SUM($G48/2)</f>
        <v>2</v>
      </c>
      <c r="J48" s="1"/>
      <c r="K48" s="1"/>
      <c r="L48" s="1" t="n">
        <v>11</v>
      </c>
      <c r="M48" s="1"/>
      <c r="N48" s="1"/>
      <c r="O48" s="1"/>
      <c r="P48" s="1"/>
      <c r="Q48" s="1"/>
      <c r="R48" s="1"/>
      <c r="S48" s="1"/>
      <c r="T48" s="1"/>
      <c r="U48" s="1"/>
      <c r="V48" s="1"/>
      <c r="W48" s="1"/>
      <c r="X48" s="14" t="n">
        <v>91800</v>
      </c>
      <c r="Y48" s="1" t="s">
        <v>742</v>
      </c>
      <c r="Z48" s="14"/>
      <c r="AA48" s="1" t="s">
        <v>123</v>
      </c>
      <c r="AB48" s="73"/>
    </row>
    <row r="49" customFormat="false" ht="15" hidden="false" customHeight="false" outlineLevel="0" collapsed="false">
      <c r="A49" s="0" t="n">
        <f aca="false">IF(AND(B49=B48,C49=C48,D49=D48,AA49=AA48), A48,A48+1)</f>
        <v>11</v>
      </c>
      <c r="B49" s="61" t="n">
        <v>42425</v>
      </c>
      <c r="C49" s="1" t="s">
        <v>67</v>
      </c>
      <c r="D49" s="1" t="s">
        <v>70</v>
      </c>
      <c r="E49" s="1"/>
      <c r="F49" s="1" t="s">
        <v>95</v>
      </c>
      <c r="G49" s="1" t="n">
        <v>7</v>
      </c>
      <c r="H49" s="1" t="n">
        <f aca="false">SUM($G49/2)</f>
        <v>3.5</v>
      </c>
      <c r="I49" s="1" t="n">
        <f aca="false">SUM($G49/2)</f>
        <v>3.5</v>
      </c>
      <c r="J49" s="1"/>
      <c r="K49" s="1"/>
      <c r="L49" s="1" t="n">
        <v>11</v>
      </c>
      <c r="M49" s="1"/>
      <c r="N49" s="1"/>
      <c r="O49" s="1"/>
      <c r="P49" s="1"/>
      <c r="Q49" s="1"/>
      <c r="R49" s="1"/>
      <c r="S49" s="1"/>
      <c r="T49" s="1"/>
      <c r="U49" s="1"/>
      <c r="V49" s="1"/>
      <c r="W49" s="1"/>
      <c r="X49" s="14" t="n">
        <v>37286.28</v>
      </c>
      <c r="Y49" s="1" t="s">
        <v>742</v>
      </c>
      <c r="Z49" s="14"/>
      <c r="AA49" s="1" t="s">
        <v>123</v>
      </c>
      <c r="AB49" s="73"/>
    </row>
    <row r="50" customFormat="false" ht="15" hidden="false" customHeight="false" outlineLevel="0" collapsed="false">
      <c r="A50" s="0" t="n">
        <f aca="false">IF(AND(B50=B49,C50=C49,D50=D49,AA50=AA49), A49,A49+1)</f>
        <v>11</v>
      </c>
      <c r="B50" s="61" t="n">
        <v>42425</v>
      </c>
      <c r="C50" s="1" t="s">
        <v>67</v>
      </c>
      <c r="D50" s="1" t="s">
        <v>70</v>
      </c>
      <c r="E50" s="1"/>
      <c r="F50" s="1" t="s">
        <v>115</v>
      </c>
      <c r="G50" s="1" t="n">
        <v>15</v>
      </c>
      <c r="H50" s="1" t="n">
        <f aca="false">SUM($G50/2)</f>
        <v>7.5</v>
      </c>
      <c r="I50" s="1" t="n">
        <f aca="false">SUM($G50/2)</f>
        <v>7.5</v>
      </c>
      <c r="J50" s="1"/>
      <c r="K50" s="1"/>
      <c r="L50" s="1" t="n">
        <v>29</v>
      </c>
      <c r="M50" s="1"/>
      <c r="N50" s="1"/>
      <c r="O50" s="1"/>
      <c r="P50" s="1"/>
      <c r="Q50" s="1"/>
      <c r="R50" s="1"/>
      <c r="S50" s="1"/>
      <c r="T50" s="1"/>
      <c r="U50" s="1"/>
      <c r="V50" s="1"/>
      <c r="W50" s="1"/>
      <c r="X50" s="14" t="n">
        <v>37918.5</v>
      </c>
      <c r="Y50" s="1" t="s">
        <v>742</v>
      </c>
      <c r="Z50" s="14"/>
      <c r="AA50" s="1" t="s">
        <v>123</v>
      </c>
      <c r="AB50" s="73"/>
    </row>
    <row r="51" customFormat="false" ht="15" hidden="false" customHeight="false" outlineLevel="0" collapsed="false">
      <c r="A51" s="0" t="n">
        <f aca="false">IF(AND(B51=B50,C51=C50,D51=D50,AA51=AA50), A50,A50+1)</f>
        <v>11</v>
      </c>
      <c r="B51" s="61" t="n">
        <v>42425</v>
      </c>
      <c r="C51" s="1" t="s">
        <v>67</v>
      </c>
      <c r="D51" s="1" t="s">
        <v>70</v>
      </c>
      <c r="E51" s="1"/>
      <c r="F51" s="1" t="s">
        <v>107</v>
      </c>
      <c r="G51" s="1" t="n">
        <v>1</v>
      </c>
      <c r="H51" s="1" t="n">
        <f aca="false">SUM($G51/2)</f>
        <v>0.5</v>
      </c>
      <c r="I51" s="1" t="n">
        <f aca="false">SUM($G51/2)</f>
        <v>0.5</v>
      </c>
      <c r="J51" s="1"/>
      <c r="K51" s="1"/>
      <c r="L51" s="1" t="n">
        <v>2</v>
      </c>
      <c r="M51" s="1"/>
      <c r="N51" s="1"/>
      <c r="O51" s="1"/>
      <c r="P51" s="1"/>
      <c r="Q51" s="1"/>
      <c r="R51" s="1"/>
      <c r="S51" s="1"/>
      <c r="T51" s="1"/>
      <c r="U51" s="1" t="n">
        <v>1</v>
      </c>
      <c r="V51" s="1"/>
      <c r="W51" s="1"/>
      <c r="X51" s="14" t="n">
        <v>4314.6</v>
      </c>
      <c r="Y51" s="1" t="s">
        <v>742</v>
      </c>
      <c r="Z51" s="14"/>
      <c r="AA51" s="1" t="s">
        <v>123</v>
      </c>
      <c r="AB51" s="73"/>
    </row>
    <row r="52" customFormat="false" ht="15" hidden="false" customHeight="false" outlineLevel="0" collapsed="false">
      <c r="A52" s="0" t="n">
        <f aca="false">IF(AND(B52=B51,C52=C51,D52=D51,AA52=AA51), A51,A51+1)</f>
        <v>11</v>
      </c>
      <c r="B52" s="61" t="n">
        <v>42425</v>
      </c>
      <c r="C52" s="1" t="s">
        <v>67</v>
      </c>
      <c r="D52" s="1" t="s">
        <v>70</v>
      </c>
      <c r="E52" s="1"/>
      <c r="F52" s="1" t="s">
        <v>248</v>
      </c>
      <c r="G52" s="1"/>
      <c r="H52" s="1"/>
      <c r="I52" s="1"/>
      <c r="J52" s="1"/>
      <c r="K52" s="1" t="n">
        <v>1</v>
      </c>
      <c r="L52" s="1"/>
      <c r="M52" s="1"/>
      <c r="N52" s="1"/>
      <c r="O52" s="1"/>
      <c r="P52" s="1"/>
      <c r="Q52" s="1"/>
      <c r="R52" s="1"/>
      <c r="S52" s="1"/>
      <c r="T52" s="1"/>
      <c r="U52" s="1"/>
      <c r="V52" s="1"/>
      <c r="W52" s="1"/>
      <c r="X52" s="14"/>
      <c r="Y52" s="1" t="s">
        <v>742</v>
      </c>
      <c r="Z52" s="14"/>
      <c r="AA52" s="1" t="s">
        <v>123</v>
      </c>
      <c r="AB52" s="73"/>
    </row>
    <row r="53" customFormat="false" ht="15" hidden="false" customHeight="false" outlineLevel="0" collapsed="false">
      <c r="A53" s="0" t="n">
        <f aca="false">IF(AND(B53=B52,C53=C52,D53=D52,AA53=AA52), A52,A52+1)</f>
        <v>12</v>
      </c>
      <c r="B53" s="61" t="n">
        <v>42425</v>
      </c>
      <c r="C53" s="1" t="s">
        <v>53</v>
      </c>
      <c r="D53" s="1"/>
      <c r="E53" s="1"/>
      <c r="F53" s="1" t="s">
        <v>102</v>
      </c>
      <c r="G53" s="1" t="n">
        <v>22</v>
      </c>
      <c r="H53" s="1" t="n">
        <v>22</v>
      </c>
      <c r="I53" s="1"/>
      <c r="J53" s="1"/>
      <c r="K53" s="1"/>
      <c r="L53" s="1" t="n">
        <v>83</v>
      </c>
      <c r="M53" s="1"/>
      <c r="N53" s="1"/>
      <c r="O53" s="1"/>
      <c r="P53" s="1"/>
      <c r="Q53" s="1"/>
      <c r="R53" s="1"/>
      <c r="S53" s="1"/>
      <c r="T53" s="1"/>
      <c r="U53" s="1"/>
      <c r="V53" s="1"/>
      <c r="W53" s="1"/>
      <c r="X53" s="14" t="n">
        <v>2703</v>
      </c>
      <c r="Y53" s="1" t="s">
        <v>742</v>
      </c>
      <c r="Z53" s="14"/>
      <c r="AA53" s="1" t="s">
        <v>123</v>
      </c>
      <c r="AB53" s="13"/>
    </row>
    <row r="54" customFormat="false" ht="15" hidden="false" customHeight="false" outlineLevel="0" collapsed="false">
      <c r="A54" s="0" t="n">
        <f aca="false">IF(AND(B54=B53,C54=C53,D54=D53,AA54=AA53), A53,A53+1)</f>
        <v>12</v>
      </c>
      <c r="B54" s="61" t="n">
        <v>42425</v>
      </c>
      <c r="C54" s="1" t="s">
        <v>53</v>
      </c>
      <c r="D54" s="1"/>
      <c r="E54" s="1"/>
      <c r="F54" s="1" t="s">
        <v>93</v>
      </c>
      <c r="G54" s="1"/>
      <c r="H54" s="1"/>
      <c r="I54" s="1"/>
      <c r="J54" s="1"/>
      <c r="K54" s="1"/>
      <c r="L54" s="1"/>
      <c r="M54" s="1"/>
      <c r="N54" s="1"/>
      <c r="O54" s="1"/>
      <c r="P54" s="1"/>
      <c r="Q54" s="1"/>
      <c r="R54" s="1"/>
      <c r="S54" s="1"/>
      <c r="T54" s="1"/>
      <c r="U54" s="1"/>
      <c r="V54" s="1"/>
      <c r="W54" s="1"/>
      <c r="X54" s="14" t="n">
        <v>193000</v>
      </c>
      <c r="Y54" s="1" t="s">
        <v>742</v>
      </c>
      <c r="Z54" s="14" t="n">
        <v>193000</v>
      </c>
      <c r="AA54" s="1" t="s">
        <v>123</v>
      </c>
      <c r="AB54" s="73"/>
    </row>
    <row r="55" customFormat="false" ht="15" hidden="false" customHeight="false" outlineLevel="0" collapsed="false">
      <c r="A55" s="0" t="n">
        <f aca="false">IF(AND(B55=B54,C55=C54,D55=D54,AA55=AA54), A54,A54+1)</f>
        <v>12</v>
      </c>
      <c r="B55" s="61" t="n">
        <v>42425</v>
      </c>
      <c r="C55" s="1" t="s">
        <v>53</v>
      </c>
      <c r="D55" s="1"/>
      <c r="E55" s="1"/>
      <c r="F55" s="1" t="s">
        <v>98</v>
      </c>
      <c r="G55" s="1" t="n">
        <v>9</v>
      </c>
      <c r="H55" s="1" t="n">
        <v>9</v>
      </c>
      <c r="I55" s="1"/>
      <c r="J55" s="1"/>
      <c r="K55" s="1"/>
      <c r="L55" s="1" t="n">
        <v>24</v>
      </c>
      <c r="M55" s="1"/>
      <c r="N55" s="1"/>
      <c r="O55" s="1"/>
      <c r="P55" s="1"/>
      <c r="Q55" s="1"/>
      <c r="R55" s="1"/>
      <c r="S55" s="1"/>
      <c r="T55" s="1"/>
      <c r="U55" s="1"/>
      <c r="V55" s="1"/>
      <c r="W55" s="1"/>
      <c r="X55" s="14" t="n">
        <v>0</v>
      </c>
      <c r="Y55" s="1" t="s">
        <v>742</v>
      </c>
      <c r="Z55" s="14"/>
      <c r="AA55" s="1" t="s">
        <v>123</v>
      </c>
      <c r="AB55" s="73" t="s">
        <v>745</v>
      </c>
    </row>
    <row r="56" customFormat="false" ht="15" hidden="false" customHeight="false" outlineLevel="0" collapsed="false">
      <c r="A56" s="0" t="n">
        <f aca="false">IF(AND(B56=B55,C56=C55,D56=D55,AA56=AA55), A55,A55+1)</f>
        <v>12</v>
      </c>
      <c r="B56" s="61" t="n">
        <v>42425</v>
      </c>
      <c r="C56" s="1" t="s">
        <v>53</v>
      </c>
      <c r="D56" s="1"/>
      <c r="E56" s="1"/>
      <c r="F56" s="1" t="s">
        <v>116</v>
      </c>
      <c r="G56" s="1" t="n">
        <v>4</v>
      </c>
      <c r="H56" s="1" t="n">
        <v>4</v>
      </c>
      <c r="I56" s="1"/>
      <c r="J56" s="1"/>
      <c r="K56" s="1"/>
      <c r="L56" s="1" t="n">
        <v>9</v>
      </c>
      <c r="M56" s="1"/>
      <c r="N56" s="1"/>
      <c r="O56" s="1"/>
      <c r="P56" s="1"/>
      <c r="Q56" s="1"/>
      <c r="R56" s="1"/>
      <c r="S56" s="1"/>
      <c r="T56" s="1"/>
      <c r="U56" s="1" t="n">
        <v>1</v>
      </c>
      <c r="V56" s="1"/>
      <c r="W56" s="1"/>
      <c r="X56" s="14" t="n">
        <v>45252.3</v>
      </c>
      <c r="Y56" s="1" t="s">
        <v>742</v>
      </c>
      <c r="Z56" s="14"/>
      <c r="AA56" s="1" t="s">
        <v>123</v>
      </c>
      <c r="AB56" s="73"/>
    </row>
    <row r="57" customFormat="false" ht="15" hidden="false" customHeight="false" outlineLevel="0" collapsed="false">
      <c r="A57" s="0" t="n">
        <f aca="false">IF(AND(B57=B56,C57=C56,D57=D56,AA57=AA56), A56,A56+1)</f>
        <v>12</v>
      </c>
      <c r="B57" s="61" t="n">
        <v>42425</v>
      </c>
      <c r="C57" s="1" t="s">
        <v>53</v>
      </c>
      <c r="D57" s="1"/>
      <c r="E57" s="1"/>
      <c r="F57" s="1" t="s">
        <v>88</v>
      </c>
      <c r="G57" s="1" t="n">
        <v>4</v>
      </c>
      <c r="H57" s="1" t="n">
        <v>4</v>
      </c>
      <c r="I57" s="1"/>
      <c r="J57" s="1"/>
      <c r="K57" s="1"/>
      <c r="L57" s="1" t="n">
        <v>9</v>
      </c>
      <c r="M57" s="1"/>
      <c r="N57" s="1"/>
      <c r="O57" s="1"/>
      <c r="P57" s="1"/>
      <c r="Q57" s="1"/>
      <c r="R57" s="1"/>
      <c r="S57" s="1"/>
      <c r="T57" s="1"/>
      <c r="U57" s="1"/>
      <c r="V57" s="1"/>
      <c r="W57" s="1"/>
      <c r="X57" s="14" t="n">
        <v>4881.72</v>
      </c>
      <c r="Y57" s="1" t="s">
        <v>742</v>
      </c>
      <c r="Z57" s="14"/>
      <c r="AA57" s="1" t="s">
        <v>123</v>
      </c>
      <c r="AB57" s="73"/>
    </row>
    <row r="58" customFormat="false" ht="15" hidden="false" customHeight="false" outlineLevel="0" collapsed="false">
      <c r="A58" s="0" t="n">
        <f aca="false">IF(AND(B58=B57,C58=C57,D58=D57,AA58=AA57), A57,A57+1)</f>
        <v>12</v>
      </c>
      <c r="B58" s="61" t="n">
        <v>42425</v>
      </c>
      <c r="C58" s="1" t="s">
        <v>53</v>
      </c>
      <c r="D58" s="1"/>
      <c r="E58" s="1"/>
      <c r="F58" s="1" t="s">
        <v>106</v>
      </c>
      <c r="G58" s="1" t="n">
        <v>2</v>
      </c>
      <c r="H58" s="1" t="n">
        <v>2</v>
      </c>
      <c r="I58" s="1"/>
      <c r="J58" s="1"/>
      <c r="K58" s="1"/>
      <c r="L58" s="1" t="n">
        <v>5</v>
      </c>
      <c r="M58" s="1"/>
      <c r="N58" s="1"/>
      <c r="O58" s="1"/>
      <c r="P58" s="1"/>
      <c r="Q58" s="1"/>
      <c r="R58" s="1"/>
      <c r="S58" s="1"/>
      <c r="T58" s="1"/>
      <c r="U58" s="1" t="n">
        <v>1</v>
      </c>
      <c r="V58" s="1"/>
      <c r="W58" s="1"/>
      <c r="X58" s="14" t="n">
        <v>1631.92</v>
      </c>
      <c r="Y58" s="1" t="s">
        <v>742</v>
      </c>
      <c r="Z58" s="14"/>
      <c r="AA58" s="1" t="s">
        <v>123</v>
      </c>
      <c r="AB58" s="73"/>
    </row>
    <row r="59" customFormat="false" ht="15" hidden="false" customHeight="false" outlineLevel="0" collapsed="false">
      <c r="A59" s="0" t="n">
        <f aca="false">IF(AND(B59=B58,C59=C58,D59=D58,AA59=AA58), A58,A58+1)</f>
        <v>12</v>
      </c>
      <c r="B59" s="61" t="n">
        <v>42425</v>
      </c>
      <c r="C59" s="1" t="s">
        <v>53</v>
      </c>
      <c r="D59" s="1"/>
      <c r="E59" s="1"/>
      <c r="F59" s="1" t="s">
        <v>97</v>
      </c>
      <c r="G59" s="1" t="n">
        <v>1</v>
      </c>
      <c r="H59" s="1" t="n">
        <v>1</v>
      </c>
      <c r="I59" s="1"/>
      <c r="J59" s="1"/>
      <c r="K59" s="1"/>
      <c r="L59" s="1" t="n">
        <v>4</v>
      </c>
      <c r="M59" s="1"/>
      <c r="N59" s="1"/>
      <c r="O59" s="1"/>
      <c r="P59" s="1"/>
      <c r="Q59" s="1"/>
      <c r="R59" s="1"/>
      <c r="S59" s="1"/>
      <c r="T59" s="1"/>
      <c r="U59" s="1"/>
      <c r="V59" s="1"/>
      <c r="W59" s="1"/>
      <c r="X59" s="14" t="n">
        <v>78750.12</v>
      </c>
      <c r="Y59" s="1" t="s">
        <v>742</v>
      </c>
      <c r="Z59" s="14"/>
      <c r="AA59" s="1" t="s">
        <v>123</v>
      </c>
      <c r="AB59" s="73"/>
    </row>
    <row r="60" customFormat="false" ht="15" hidden="false" customHeight="false" outlineLevel="0" collapsed="false">
      <c r="A60" s="0" t="n">
        <f aca="false">IF(AND(B60=B59,C60=C59,D60=D59,AA60=AA59), A59,A59+1)</f>
        <v>12</v>
      </c>
      <c r="B60" s="61" t="n">
        <v>42425</v>
      </c>
      <c r="C60" s="1" t="s">
        <v>53</v>
      </c>
      <c r="D60" s="1"/>
      <c r="E60" s="1"/>
      <c r="F60" s="1" t="s">
        <v>248</v>
      </c>
      <c r="G60" s="1"/>
      <c r="H60" s="1"/>
      <c r="I60" s="1"/>
      <c r="J60" s="1"/>
      <c r="K60" s="1" t="n">
        <v>3</v>
      </c>
      <c r="L60" s="1"/>
      <c r="M60" s="1"/>
      <c r="N60" s="1"/>
      <c r="O60" s="1"/>
      <c r="P60" s="1"/>
      <c r="Q60" s="1"/>
      <c r="R60" s="1"/>
      <c r="S60" s="1"/>
      <c r="T60" s="1"/>
      <c r="U60" s="1"/>
      <c r="V60" s="1"/>
      <c r="W60" s="1"/>
      <c r="X60" s="14"/>
      <c r="Y60" s="1" t="s">
        <v>742</v>
      </c>
      <c r="Z60" s="14"/>
      <c r="AA60" s="1" t="s">
        <v>123</v>
      </c>
      <c r="AB60" s="73"/>
    </row>
    <row r="61" customFormat="false" ht="15" hidden="false" customHeight="false" outlineLevel="0" collapsed="false">
      <c r="A61" s="0" t="n">
        <f aca="false">IF(AND(B61=B60,C61=C60,D61=D60,AA61=AA60), A60,A60+1)</f>
        <v>13</v>
      </c>
      <c r="B61" s="61" t="n">
        <v>42426</v>
      </c>
      <c r="C61" s="1" t="s">
        <v>62</v>
      </c>
      <c r="D61" s="1" t="s">
        <v>63</v>
      </c>
      <c r="E61" s="1"/>
      <c r="F61" s="1" t="s">
        <v>114</v>
      </c>
      <c r="G61" s="1" t="n">
        <v>27</v>
      </c>
      <c r="H61" s="1" t="n">
        <f aca="false">SUM($G61/2)</f>
        <v>13.5</v>
      </c>
      <c r="I61" s="1" t="n">
        <f aca="false">SUM($G61/2)</f>
        <v>13.5</v>
      </c>
      <c r="J61" s="1"/>
      <c r="K61" s="1"/>
      <c r="L61" s="1" t="n">
        <v>69</v>
      </c>
      <c r="M61" s="1"/>
      <c r="N61" s="1"/>
      <c r="O61" s="1"/>
      <c r="P61" s="1"/>
      <c r="Q61" s="1"/>
      <c r="R61" s="1"/>
      <c r="S61" s="1"/>
      <c r="T61" s="1"/>
      <c r="U61" s="1"/>
      <c r="V61" s="1"/>
      <c r="W61" s="1"/>
      <c r="X61" s="14" t="n">
        <v>367200</v>
      </c>
      <c r="Y61" s="1" t="s">
        <v>742</v>
      </c>
      <c r="Z61" s="14" t="n">
        <v>360000</v>
      </c>
      <c r="AA61" s="1" t="s">
        <v>123</v>
      </c>
      <c r="AB61" s="1"/>
    </row>
    <row r="62" customFormat="false" ht="15" hidden="false" customHeight="false" outlineLevel="0" collapsed="false">
      <c r="A62" s="0" t="n">
        <f aca="false">IF(AND(B62=B61,C62=C61,D62=D61,AA62=AA61), A61,A61+1)</f>
        <v>13</v>
      </c>
      <c r="B62" s="61" t="n">
        <v>42426</v>
      </c>
      <c r="C62" s="1" t="s">
        <v>62</v>
      </c>
      <c r="D62" s="1" t="s">
        <v>63</v>
      </c>
      <c r="E62" s="1"/>
      <c r="F62" s="1" t="s">
        <v>100</v>
      </c>
      <c r="G62" s="1" t="n">
        <v>2</v>
      </c>
      <c r="H62" s="1" t="n">
        <f aca="false">SUM($G62/2)</f>
        <v>1</v>
      </c>
      <c r="I62" s="1" t="n">
        <f aca="false">SUM($G62/2)</f>
        <v>1</v>
      </c>
      <c r="J62" s="1"/>
      <c r="K62" s="1"/>
      <c r="L62" s="1" t="n">
        <v>6</v>
      </c>
      <c r="M62" s="1"/>
      <c r="N62" s="1"/>
      <c r="O62" s="1"/>
      <c r="P62" s="1"/>
      <c r="Q62" s="1"/>
      <c r="R62" s="1"/>
      <c r="S62" s="1"/>
      <c r="T62" s="1"/>
      <c r="U62" s="1"/>
      <c r="V62" s="1"/>
      <c r="W62" s="1"/>
      <c r="X62" s="14" t="n">
        <v>93789</v>
      </c>
      <c r="Y62" s="1" t="s">
        <v>742</v>
      </c>
      <c r="Z62" s="14"/>
      <c r="AA62" s="1" t="s">
        <v>123</v>
      </c>
      <c r="AB62" s="73"/>
    </row>
    <row r="63" customFormat="false" ht="15" hidden="false" customHeight="false" outlineLevel="0" collapsed="false">
      <c r="A63" s="0" t="n">
        <f aca="false">IF(AND(B63=B62,C63=C62,D63=D62,AA63=AA62), A62,A62+1)</f>
        <v>13</v>
      </c>
      <c r="B63" s="61" t="n">
        <v>42426</v>
      </c>
      <c r="C63" s="1" t="s">
        <v>62</v>
      </c>
      <c r="D63" s="1" t="s">
        <v>63</v>
      </c>
      <c r="E63" s="1"/>
      <c r="F63" s="1" t="s">
        <v>87</v>
      </c>
      <c r="G63" s="1" t="n">
        <v>8</v>
      </c>
      <c r="H63" s="1" t="n">
        <f aca="false">SUM($G63/2)</f>
        <v>4</v>
      </c>
      <c r="I63" s="1" t="n">
        <f aca="false">SUM($G63/2)</f>
        <v>4</v>
      </c>
      <c r="J63" s="1"/>
      <c r="K63" s="1"/>
      <c r="L63" s="1" t="n">
        <v>21</v>
      </c>
      <c r="M63" s="1"/>
      <c r="N63" s="1"/>
      <c r="O63" s="1"/>
      <c r="P63" s="1"/>
      <c r="Q63" s="1"/>
      <c r="R63" s="1"/>
      <c r="S63" s="1"/>
      <c r="T63" s="1"/>
      <c r="U63" s="1" t="n">
        <v>1</v>
      </c>
      <c r="V63" s="1"/>
      <c r="W63" s="1"/>
      <c r="X63" s="14" t="n">
        <v>43656</v>
      </c>
      <c r="Y63" s="1" t="s">
        <v>742</v>
      </c>
      <c r="Z63" s="14"/>
      <c r="AA63" s="1" t="s">
        <v>123</v>
      </c>
      <c r="AB63" s="73"/>
    </row>
    <row r="64" customFormat="false" ht="15" hidden="false" customHeight="false" outlineLevel="0" collapsed="false">
      <c r="A64" s="0" t="n">
        <f aca="false">IF(AND(B64=B63,C64=C63,D64=D63,AA64=AA63), A63,A63+1)</f>
        <v>13</v>
      </c>
      <c r="B64" s="61" t="n">
        <v>42426</v>
      </c>
      <c r="C64" s="1" t="s">
        <v>62</v>
      </c>
      <c r="D64" s="1" t="s">
        <v>63</v>
      </c>
      <c r="E64" s="1"/>
      <c r="F64" s="1" t="s">
        <v>115</v>
      </c>
      <c r="G64" s="1" t="n">
        <v>14</v>
      </c>
      <c r="H64" s="1" t="n">
        <f aca="false">SUM($G64/2)</f>
        <v>7</v>
      </c>
      <c r="I64" s="1" t="n">
        <f aca="false">SUM($G64/2)</f>
        <v>7</v>
      </c>
      <c r="J64" s="1"/>
      <c r="K64" s="1"/>
      <c r="L64" s="1" t="n">
        <v>25</v>
      </c>
      <c r="M64" s="1"/>
      <c r="N64" s="1"/>
      <c r="O64" s="1"/>
      <c r="P64" s="1"/>
      <c r="Q64" s="1"/>
      <c r="R64" s="1"/>
      <c r="S64" s="1"/>
      <c r="T64" s="1"/>
      <c r="U64" s="1"/>
      <c r="V64" s="1"/>
      <c r="W64" s="1"/>
      <c r="X64" s="14" t="n">
        <v>51818.04</v>
      </c>
      <c r="Y64" s="1" t="s">
        <v>742</v>
      </c>
      <c r="Z64" s="14"/>
      <c r="AA64" s="1" t="s">
        <v>123</v>
      </c>
      <c r="AB64" s="73"/>
    </row>
    <row r="65" customFormat="false" ht="15" hidden="false" customHeight="false" outlineLevel="0" collapsed="false">
      <c r="A65" s="0" t="n">
        <f aca="false">IF(AND(B65=B64,C65=C64,D65=D64,AA65=AA64), A64,A64+1)</f>
        <v>13</v>
      </c>
      <c r="B65" s="61" t="n">
        <v>42426</v>
      </c>
      <c r="C65" s="1" t="s">
        <v>62</v>
      </c>
      <c r="D65" s="1" t="s">
        <v>63</v>
      </c>
      <c r="E65" s="1"/>
      <c r="F65" s="1" t="s">
        <v>104</v>
      </c>
      <c r="G65" s="1" t="n">
        <v>6</v>
      </c>
      <c r="H65" s="1" t="n">
        <f aca="false">SUM($G65/2)</f>
        <v>3</v>
      </c>
      <c r="I65" s="1" t="n">
        <f aca="false">SUM($G65/2)</f>
        <v>3</v>
      </c>
      <c r="J65" s="1"/>
      <c r="K65" s="1"/>
      <c r="L65" s="1" t="n">
        <v>6</v>
      </c>
      <c r="M65" s="1"/>
      <c r="N65" s="1"/>
      <c r="O65" s="1"/>
      <c r="P65" s="1"/>
      <c r="Q65" s="1"/>
      <c r="R65" s="1"/>
      <c r="S65" s="1"/>
      <c r="T65" s="1"/>
      <c r="U65" s="1"/>
      <c r="V65" s="1"/>
      <c r="W65" s="1"/>
      <c r="X65" s="14" t="n">
        <v>2054.73</v>
      </c>
      <c r="Y65" s="1" t="s">
        <v>742</v>
      </c>
      <c r="Z65" s="14"/>
      <c r="AA65" s="1" t="s">
        <v>123</v>
      </c>
      <c r="AB65" s="73"/>
    </row>
    <row r="66" customFormat="false" ht="15" hidden="false" customHeight="false" outlineLevel="0" collapsed="false">
      <c r="A66" s="0" t="n">
        <f aca="false">IF(AND(B66=B65,C66=C65,D66=D65,AA66=AA65), A65,A65+1)</f>
        <v>13</v>
      </c>
      <c r="B66" s="61" t="n">
        <v>42426</v>
      </c>
      <c r="C66" s="1" t="s">
        <v>62</v>
      </c>
      <c r="D66" s="1" t="s">
        <v>63</v>
      </c>
      <c r="E66" s="1"/>
      <c r="F66" s="1" t="s">
        <v>97</v>
      </c>
      <c r="G66" s="1" t="n">
        <v>6</v>
      </c>
      <c r="H66" s="1" t="n">
        <f aca="false">SUM($G66/2)</f>
        <v>3</v>
      </c>
      <c r="I66" s="1" t="n">
        <f aca="false">SUM($G66/2)</f>
        <v>3</v>
      </c>
      <c r="J66" s="1"/>
      <c r="K66" s="1"/>
      <c r="L66" s="1" t="n">
        <v>13</v>
      </c>
      <c r="M66" s="1"/>
      <c r="N66" s="1"/>
      <c r="O66" s="1"/>
      <c r="P66" s="1"/>
      <c r="Q66" s="1"/>
      <c r="R66" s="1"/>
      <c r="S66" s="1"/>
      <c r="T66" s="1"/>
      <c r="U66" s="1"/>
      <c r="V66" s="1"/>
      <c r="W66" s="1"/>
      <c r="X66" s="14" t="n">
        <v>89690.64</v>
      </c>
      <c r="Y66" s="1" t="s">
        <v>742</v>
      </c>
      <c r="Z66" s="14"/>
      <c r="AA66" s="1" t="s">
        <v>123</v>
      </c>
      <c r="AB66" s="73"/>
    </row>
    <row r="67" customFormat="false" ht="15" hidden="false" customHeight="false" outlineLevel="0" collapsed="false">
      <c r="A67" s="0" t="n">
        <f aca="false">IF(AND(B67=B66,C67=C66,D67=D66,AA67=AA66), A66,A66+1)</f>
        <v>13</v>
      </c>
      <c r="B67" s="61" t="n">
        <v>42426</v>
      </c>
      <c r="C67" s="1" t="s">
        <v>62</v>
      </c>
      <c r="D67" s="1" t="s">
        <v>63</v>
      </c>
      <c r="E67" s="1"/>
      <c r="F67" s="1" t="s">
        <v>88</v>
      </c>
      <c r="G67" s="1" t="n">
        <v>7</v>
      </c>
      <c r="H67" s="1" t="n">
        <f aca="false">SUM($G67/2)</f>
        <v>3.5</v>
      </c>
      <c r="I67" s="1" t="n">
        <f aca="false">SUM($G67/2)</f>
        <v>3.5</v>
      </c>
      <c r="J67" s="1"/>
      <c r="K67" s="1"/>
      <c r="L67" s="1" t="n">
        <v>15</v>
      </c>
      <c r="M67" s="1"/>
      <c r="N67" s="1"/>
      <c r="O67" s="1"/>
      <c r="P67" s="1"/>
      <c r="Q67" s="1"/>
      <c r="R67" s="1"/>
      <c r="S67" s="1"/>
      <c r="T67" s="1"/>
      <c r="U67" s="1" t="n">
        <v>1</v>
      </c>
      <c r="V67" s="1"/>
      <c r="W67" s="1"/>
      <c r="X67" s="14" t="n">
        <v>17683.13</v>
      </c>
      <c r="Y67" s="1" t="s">
        <v>742</v>
      </c>
      <c r="Z67" s="14"/>
      <c r="AA67" s="1" t="s">
        <v>123</v>
      </c>
      <c r="AB67" s="73"/>
    </row>
    <row r="68" customFormat="false" ht="15" hidden="false" customHeight="false" outlineLevel="0" collapsed="false">
      <c r="A68" s="0" t="n">
        <f aca="false">IF(AND(B68=B67,C68=C67,D68=D67,AA68=AA67), A67,A67+1)</f>
        <v>13</v>
      </c>
      <c r="B68" s="61" t="n">
        <v>42426</v>
      </c>
      <c r="C68" s="1" t="s">
        <v>62</v>
      </c>
      <c r="D68" s="1" t="s">
        <v>63</v>
      </c>
      <c r="E68" s="1"/>
      <c r="F68" s="1" t="s">
        <v>98</v>
      </c>
      <c r="G68" s="1" t="n">
        <v>9</v>
      </c>
      <c r="H68" s="1" t="n">
        <f aca="false">SUM($G68/2)</f>
        <v>4.5</v>
      </c>
      <c r="I68" s="1" t="n">
        <f aca="false">SUM($G68/2)</f>
        <v>4.5</v>
      </c>
      <c r="J68" s="1"/>
      <c r="K68" s="1"/>
      <c r="L68" s="1" t="n">
        <v>17</v>
      </c>
      <c r="M68" s="1"/>
      <c r="N68" s="1"/>
      <c r="O68" s="1"/>
      <c r="P68" s="1"/>
      <c r="Q68" s="1"/>
      <c r="R68" s="1"/>
      <c r="S68" s="1"/>
      <c r="T68" s="1"/>
      <c r="U68" s="1"/>
      <c r="V68" s="1"/>
      <c r="W68" s="1"/>
      <c r="X68" s="14" t="n">
        <v>0</v>
      </c>
      <c r="Y68" s="1" t="s">
        <v>742</v>
      </c>
      <c r="Z68" s="14"/>
      <c r="AA68" s="1" t="s">
        <v>123</v>
      </c>
      <c r="AB68" s="73"/>
    </row>
    <row r="69" customFormat="false" ht="15" hidden="false" customHeight="false" outlineLevel="0" collapsed="false">
      <c r="A69" s="0" t="n">
        <f aca="false">IF(AND(B69=B68,C69=C68,D69=D68,AA69=AA68), A68,A68+1)</f>
        <v>13</v>
      </c>
      <c r="B69" s="61" t="n">
        <v>42426</v>
      </c>
      <c r="C69" s="1" t="s">
        <v>62</v>
      </c>
      <c r="D69" s="1" t="s">
        <v>63</v>
      </c>
      <c r="E69" s="1"/>
      <c r="F69" s="1" t="s">
        <v>248</v>
      </c>
      <c r="G69" s="1"/>
      <c r="H69" s="1"/>
      <c r="I69" s="1"/>
      <c r="J69" s="1"/>
      <c r="K69" s="1" t="n">
        <v>1</v>
      </c>
      <c r="L69" s="1"/>
      <c r="M69" s="1"/>
      <c r="N69" s="1"/>
      <c r="O69" s="1"/>
      <c r="P69" s="1"/>
      <c r="Q69" s="1"/>
      <c r="R69" s="1"/>
      <c r="S69" s="1"/>
      <c r="T69" s="1"/>
      <c r="U69" s="1"/>
      <c r="V69" s="1"/>
      <c r="W69" s="1"/>
      <c r="X69" s="14"/>
      <c r="Y69" s="1" t="s">
        <v>742</v>
      </c>
      <c r="Z69" s="14"/>
      <c r="AA69" s="1" t="s">
        <v>123</v>
      </c>
      <c r="AB69" s="73"/>
    </row>
    <row r="70" customFormat="false" ht="15" hidden="false" customHeight="false" outlineLevel="0" collapsed="false">
      <c r="A70" s="0" t="n">
        <f aca="false">IF(AND(B70=B69,C70=C69,D70=D69,AA70=AA69), A69,A69+1)</f>
        <v>14</v>
      </c>
      <c r="B70" s="61" t="n">
        <v>42437</v>
      </c>
      <c r="C70" s="1" t="s">
        <v>69</v>
      </c>
      <c r="D70" s="1"/>
      <c r="E70" s="1"/>
      <c r="F70" s="1" t="s">
        <v>97</v>
      </c>
      <c r="G70" s="1" t="n">
        <v>59</v>
      </c>
      <c r="H70" s="1" t="n">
        <v>59</v>
      </c>
      <c r="I70" s="1"/>
      <c r="J70" s="1"/>
      <c r="K70" s="1"/>
      <c r="L70" s="1" t="n">
        <v>35</v>
      </c>
      <c r="M70" s="1"/>
      <c r="N70" s="1"/>
      <c r="O70" s="1"/>
      <c r="P70" s="1"/>
      <c r="Q70" s="1"/>
      <c r="R70" s="1"/>
      <c r="S70" s="1"/>
      <c r="T70" s="1"/>
      <c r="U70" s="1"/>
      <c r="V70" s="1"/>
      <c r="W70" s="1"/>
      <c r="X70" s="14" t="n">
        <v>58766.2</v>
      </c>
      <c r="Y70" s="1" t="s">
        <v>742</v>
      </c>
      <c r="Z70" s="14" t="n">
        <v>53480</v>
      </c>
      <c r="AA70" s="1" t="s">
        <v>123</v>
      </c>
      <c r="AB70" s="1"/>
    </row>
    <row r="71" customFormat="false" ht="15" hidden="false" customHeight="false" outlineLevel="0" collapsed="false">
      <c r="A71" s="0" t="n">
        <f aca="false">IF(AND(B71=B70,C71=C70,D71=D70,AA71=AA70), A70,A70+1)</f>
        <v>14</v>
      </c>
      <c r="B71" s="61" t="n">
        <v>42437</v>
      </c>
      <c r="C71" s="1" t="s">
        <v>69</v>
      </c>
      <c r="D71" s="1"/>
      <c r="E71" s="1"/>
      <c r="F71" s="1" t="s">
        <v>88</v>
      </c>
      <c r="G71" s="1" t="n">
        <v>2</v>
      </c>
      <c r="H71" s="1" t="n">
        <v>2</v>
      </c>
      <c r="I71" s="1"/>
      <c r="J71" s="1"/>
      <c r="K71" s="1"/>
      <c r="L71" s="1" t="n">
        <v>1</v>
      </c>
      <c r="M71" s="1"/>
      <c r="N71" s="1"/>
      <c r="O71" s="1"/>
      <c r="P71" s="1"/>
      <c r="Q71" s="1"/>
      <c r="R71" s="1"/>
      <c r="S71" s="1"/>
      <c r="T71" s="1"/>
      <c r="U71" s="1"/>
      <c r="V71" s="1"/>
      <c r="W71" s="1"/>
      <c r="X71" s="14" t="n">
        <v>278.95</v>
      </c>
      <c r="Y71" s="1" t="s">
        <v>742</v>
      </c>
      <c r="Z71" s="14"/>
      <c r="AA71" s="1" t="s">
        <v>123</v>
      </c>
      <c r="AB71" s="73"/>
    </row>
    <row r="72" customFormat="false" ht="15" hidden="false" customHeight="false" outlineLevel="0" collapsed="false">
      <c r="A72" s="0" t="n">
        <f aca="false">IF(AND(B72=B71,C72=C71,D72=D71,AA72=AA71), A71,A71+1)</f>
        <v>14</v>
      </c>
      <c r="B72" s="61" t="n">
        <v>42437</v>
      </c>
      <c r="C72" s="1" t="s">
        <v>69</v>
      </c>
      <c r="D72" s="1"/>
      <c r="E72" s="1"/>
      <c r="F72" s="1" t="s">
        <v>248</v>
      </c>
      <c r="G72" s="1"/>
      <c r="H72" s="1"/>
      <c r="I72" s="1"/>
      <c r="J72" s="1"/>
      <c r="K72" s="1" t="n">
        <v>1</v>
      </c>
      <c r="L72" s="1"/>
      <c r="M72" s="1"/>
      <c r="N72" s="1"/>
      <c r="O72" s="1"/>
      <c r="P72" s="1"/>
      <c r="Q72" s="1"/>
      <c r="R72" s="1"/>
      <c r="S72" s="1"/>
      <c r="T72" s="1"/>
      <c r="U72" s="1"/>
      <c r="V72" s="1"/>
      <c r="W72" s="1"/>
      <c r="X72" s="14"/>
      <c r="Y72" s="1" t="s">
        <v>742</v>
      </c>
      <c r="Z72" s="14"/>
      <c r="AA72" s="1" t="s">
        <v>123</v>
      </c>
      <c r="AB72" s="73"/>
    </row>
    <row r="73" customFormat="false" ht="15" hidden="false" customHeight="false" outlineLevel="0" collapsed="false">
      <c r="A73" s="0" t="n">
        <f aca="false">IF(AND(B73=B72,C73=C72,D73=D72,AA73=AA72), A72,A72+1)</f>
        <v>15</v>
      </c>
      <c r="B73" s="61" t="n">
        <v>42438</v>
      </c>
      <c r="C73" s="1" t="s">
        <v>53</v>
      </c>
      <c r="D73" s="1"/>
      <c r="E73" s="1"/>
      <c r="F73" s="1" t="s">
        <v>108</v>
      </c>
      <c r="G73" s="1" t="n">
        <v>13</v>
      </c>
      <c r="H73" s="1" t="n">
        <v>13</v>
      </c>
      <c r="I73" s="1"/>
      <c r="J73" s="1"/>
      <c r="K73" s="1"/>
      <c r="L73" s="1"/>
      <c r="M73" s="1"/>
      <c r="N73" s="1"/>
      <c r="O73" s="1"/>
      <c r="P73" s="1"/>
      <c r="Q73" s="1"/>
      <c r="R73" s="1"/>
      <c r="S73" s="1"/>
      <c r="T73" s="1"/>
      <c r="U73" s="1"/>
      <c r="V73" s="1"/>
      <c r="W73" s="1"/>
      <c r="X73" s="14" t="n">
        <v>284075.85</v>
      </c>
      <c r="Y73" s="1"/>
      <c r="Z73" s="14" t="n">
        <v>266000</v>
      </c>
      <c r="AA73" s="1" t="s">
        <v>123</v>
      </c>
      <c r="AB73" s="73"/>
    </row>
    <row r="74" customFormat="false" ht="15" hidden="false" customHeight="false" outlineLevel="0" collapsed="false">
      <c r="A74" s="0" t="n">
        <f aca="false">IF(AND(B74=B73,C74=C73,D74=D73,AA74=AA73), A73,A73+1)</f>
        <v>15</v>
      </c>
      <c r="B74" s="61" t="n">
        <v>42438</v>
      </c>
      <c r="C74" s="1" t="s">
        <v>53</v>
      </c>
      <c r="D74" s="1"/>
      <c r="E74" s="1"/>
      <c r="F74" s="1" t="s">
        <v>116</v>
      </c>
      <c r="G74" s="1" t="n">
        <v>4</v>
      </c>
      <c r="H74" s="1" t="n">
        <v>4</v>
      </c>
      <c r="I74" s="1"/>
      <c r="J74" s="1"/>
      <c r="K74" s="1"/>
      <c r="L74" s="1"/>
      <c r="M74" s="1"/>
      <c r="N74" s="1"/>
      <c r="O74" s="1"/>
      <c r="P74" s="1"/>
      <c r="Q74" s="1"/>
      <c r="R74" s="1"/>
      <c r="S74" s="1"/>
      <c r="T74" s="1"/>
      <c r="U74" s="1"/>
      <c r="V74" s="1"/>
      <c r="W74" s="1"/>
      <c r="X74" s="14" t="n">
        <v>94640.7</v>
      </c>
      <c r="Y74" s="1"/>
      <c r="Z74" s="14"/>
      <c r="AA74" s="1" t="s">
        <v>123</v>
      </c>
      <c r="AB74" s="73"/>
    </row>
    <row r="75" customFormat="false" ht="15" hidden="false" customHeight="false" outlineLevel="0" collapsed="false">
      <c r="A75" s="0" t="n">
        <f aca="false">IF(AND(B75=B74,C75=C74,D75=D74,AA75=AA74), A74,A74+1)</f>
        <v>15</v>
      </c>
      <c r="B75" s="61" t="n">
        <v>42438</v>
      </c>
      <c r="C75" s="1" t="s">
        <v>53</v>
      </c>
      <c r="D75" s="1"/>
      <c r="E75" s="1"/>
      <c r="F75" s="1" t="s">
        <v>96</v>
      </c>
      <c r="G75" s="1" t="n">
        <v>2</v>
      </c>
      <c r="H75" s="1" t="n">
        <v>2</v>
      </c>
      <c r="I75" s="1"/>
      <c r="J75" s="1"/>
      <c r="K75" s="1"/>
      <c r="L75" s="1"/>
      <c r="M75" s="1"/>
      <c r="N75" s="1"/>
      <c r="O75" s="1"/>
      <c r="P75" s="1"/>
      <c r="Q75" s="1"/>
      <c r="R75" s="1"/>
      <c r="S75" s="1"/>
      <c r="T75" s="1"/>
      <c r="U75" s="1"/>
      <c r="V75" s="1"/>
      <c r="W75" s="1"/>
      <c r="X75" s="14" t="n">
        <v>16473</v>
      </c>
      <c r="Y75" s="1"/>
      <c r="Z75" s="14"/>
      <c r="AA75" s="1" t="s">
        <v>123</v>
      </c>
      <c r="AB75" s="1"/>
    </row>
    <row r="76" customFormat="false" ht="15" hidden="false" customHeight="false" outlineLevel="0" collapsed="false">
      <c r="A76" s="0" t="n">
        <f aca="false">IF(AND(B76=B75,C76=C75,D76=D75,AA76=AA75), A75,A75+1)</f>
        <v>15</v>
      </c>
      <c r="B76" s="61" t="n">
        <v>42438</v>
      </c>
      <c r="C76" s="1" t="s">
        <v>53</v>
      </c>
      <c r="D76" s="1"/>
      <c r="E76" s="1"/>
      <c r="F76" s="1" t="s">
        <v>97</v>
      </c>
      <c r="G76" s="1" t="n">
        <v>1</v>
      </c>
      <c r="H76" s="1" t="n">
        <v>1</v>
      </c>
      <c r="I76" s="1"/>
      <c r="J76" s="1"/>
      <c r="K76" s="1"/>
      <c r="L76" s="1"/>
      <c r="M76" s="1"/>
      <c r="N76" s="1"/>
      <c r="O76" s="1"/>
      <c r="P76" s="1"/>
      <c r="Q76" s="1"/>
      <c r="R76" s="1"/>
      <c r="S76" s="1"/>
      <c r="T76" s="1"/>
      <c r="U76" s="1"/>
      <c r="V76" s="1"/>
      <c r="W76" s="1"/>
      <c r="X76" s="14" t="n">
        <v>7558.2</v>
      </c>
      <c r="Y76" s="1"/>
      <c r="Z76" s="14"/>
      <c r="AA76" s="1" t="s">
        <v>123</v>
      </c>
      <c r="AB76" s="1"/>
    </row>
    <row r="77" customFormat="false" ht="15" hidden="false" customHeight="false" outlineLevel="0" collapsed="false">
      <c r="A77" s="0" t="n">
        <f aca="false">IF(AND(B77=B76,C77=C76,D77=D76,AA77=AA76), A76,A76+1)</f>
        <v>15</v>
      </c>
      <c r="B77" s="61" t="n">
        <v>42438</v>
      </c>
      <c r="C77" s="1" t="s">
        <v>53</v>
      </c>
      <c r="D77" s="1"/>
      <c r="E77" s="1"/>
      <c r="F77" s="1" t="s">
        <v>107</v>
      </c>
      <c r="G77" s="1" t="n">
        <v>1</v>
      </c>
      <c r="H77" s="1" t="n">
        <v>1</v>
      </c>
      <c r="I77" s="1"/>
      <c r="J77" s="1"/>
      <c r="K77" s="1"/>
      <c r="L77" s="1"/>
      <c r="M77" s="1"/>
      <c r="N77" s="1"/>
      <c r="O77" s="1"/>
      <c r="P77" s="1"/>
      <c r="Q77" s="1"/>
      <c r="R77" s="1"/>
      <c r="S77" s="1"/>
      <c r="T77" s="1"/>
      <c r="U77" s="1"/>
      <c r="V77" s="1"/>
      <c r="W77" s="1"/>
      <c r="X77" s="14" t="n">
        <v>7599</v>
      </c>
      <c r="Y77" s="1"/>
      <c r="Z77" s="14"/>
      <c r="AA77" s="1" t="s">
        <v>123</v>
      </c>
      <c r="AB77" s="1"/>
    </row>
    <row r="78" customFormat="false" ht="15" hidden="false" customHeight="false" outlineLevel="0" collapsed="false">
      <c r="A78" s="0" t="n">
        <f aca="false">IF(AND(B78=B77,C78=C77,D78=D77,AA78=AA77), A77,A77+1)</f>
        <v>15</v>
      </c>
      <c r="B78" s="61" t="n">
        <v>42438</v>
      </c>
      <c r="C78" s="1" t="s">
        <v>53</v>
      </c>
      <c r="D78" s="1"/>
      <c r="E78" s="1"/>
      <c r="F78" s="1" t="s">
        <v>115</v>
      </c>
      <c r="G78" s="1" t="n">
        <v>1</v>
      </c>
      <c r="H78" s="1" t="n">
        <v>1</v>
      </c>
      <c r="I78" s="1"/>
      <c r="J78" s="1"/>
      <c r="K78" s="1"/>
      <c r="L78" s="1"/>
      <c r="M78" s="1"/>
      <c r="N78" s="1"/>
      <c r="O78" s="1"/>
      <c r="P78" s="1"/>
      <c r="Q78" s="1"/>
      <c r="R78" s="1"/>
      <c r="S78" s="1"/>
      <c r="T78" s="1"/>
      <c r="U78" s="1"/>
      <c r="V78" s="1"/>
      <c r="W78" s="1"/>
      <c r="X78" s="14" t="n">
        <v>22431.15</v>
      </c>
      <c r="Y78" s="1"/>
      <c r="Z78" s="14"/>
      <c r="AA78" s="1" t="s">
        <v>123</v>
      </c>
      <c r="AB78" s="1"/>
    </row>
    <row r="79" customFormat="false" ht="15" hidden="false" customHeight="false" outlineLevel="0" collapsed="false">
      <c r="A79" s="0" t="n">
        <f aca="false">IF(AND(B79=B78,C79=C78,D79=D78,AA79=AA78), A78,A78+1)</f>
        <v>15</v>
      </c>
      <c r="B79" s="61" t="n">
        <v>42438</v>
      </c>
      <c r="C79" s="1" t="s">
        <v>53</v>
      </c>
      <c r="D79" s="1"/>
      <c r="E79" s="1"/>
      <c r="F79" s="1" t="s">
        <v>114</v>
      </c>
      <c r="G79" s="1" t="n">
        <v>12</v>
      </c>
      <c r="H79" s="1" t="n">
        <v>12</v>
      </c>
      <c r="I79" s="1"/>
      <c r="J79" s="1"/>
      <c r="K79" s="1"/>
      <c r="L79" s="1"/>
      <c r="M79" s="1"/>
      <c r="N79" s="1"/>
      <c r="O79" s="1"/>
      <c r="P79" s="1"/>
      <c r="Q79" s="1"/>
      <c r="R79" s="1"/>
      <c r="S79" s="1"/>
      <c r="T79" s="1"/>
      <c r="U79" s="1"/>
      <c r="V79" s="1"/>
      <c r="W79" s="1"/>
      <c r="X79" s="14" t="n">
        <v>0</v>
      </c>
      <c r="Y79" s="1"/>
      <c r="Z79" s="14"/>
      <c r="AA79" s="1" t="s">
        <v>123</v>
      </c>
      <c r="AB79" s="1" t="s">
        <v>170</v>
      </c>
    </row>
    <row r="80" customFormat="false" ht="15" hidden="false" customHeight="false" outlineLevel="0" collapsed="false">
      <c r="A80" s="0" t="n">
        <f aca="false">IF(AND(B80=B79,C80=C79,D80=D79,AA80=AA79), A79,A79+1)</f>
        <v>15</v>
      </c>
      <c r="B80" s="61" t="n">
        <v>42438</v>
      </c>
      <c r="C80" s="1" t="s">
        <v>53</v>
      </c>
      <c r="D80" s="1"/>
      <c r="E80" s="1"/>
      <c r="F80" s="1" t="s">
        <v>88</v>
      </c>
      <c r="G80" s="1" t="n">
        <v>1</v>
      </c>
      <c r="H80" s="1" t="n">
        <v>1</v>
      </c>
      <c r="I80" s="1"/>
      <c r="J80" s="1"/>
      <c r="K80" s="1"/>
      <c r="L80" s="1"/>
      <c r="M80" s="1"/>
      <c r="N80" s="1"/>
      <c r="O80" s="1"/>
      <c r="P80" s="1"/>
      <c r="Q80" s="1"/>
      <c r="R80" s="1"/>
      <c r="S80" s="1"/>
      <c r="T80" s="1"/>
      <c r="U80" s="1"/>
      <c r="V80" s="1"/>
      <c r="W80" s="1"/>
      <c r="X80" s="14" t="n">
        <v>4727.7</v>
      </c>
      <c r="Y80" s="1"/>
      <c r="Z80" s="14"/>
      <c r="AA80" s="1" t="s">
        <v>123</v>
      </c>
      <c r="AB80" s="1"/>
    </row>
    <row r="81" customFormat="false" ht="15" hidden="false" customHeight="false" outlineLevel="0" collapsed="false">
      <c r="A81" s="0" t="n">
        <f aca="false">IF(AND(B81=B80,C81=C80,D81=D80,AA81=AA80), A80,A80+1)</f>
        <v>15</v>
      </c>
      <c r="B81" s="61" t="n">
        <v>42438</v>
      </c>
      <c r="C81" s="1" t="s">
        <v>53</v>
      </c>
      <c r="D81" s="1"/>
      <c r="E81" s="1"/>
      <c r="F81" s="1" t="s">
        <v>248</v>
      </c>
      <c r="G81" s="1"/>
      <c r="H81" s="1"/>
      <c r="I81" s="1"/>
      <c r="J81" s="1"/>
      <c r="K81" s="1" t="n">
        <v>1</v>
      </c>
      <c r="L81" s="1"/>
      <c r="M81" s="1"/>
      <c r="N81" s="1"/>
      <c r="O81" s="1"/>
      <c r="P81" s="1"/>
      <c r="Q81" s="1"/>
      <c r="R81" s="1"/>
      <c r="S81" s="1"/>
      <c r="T81" s="1"/>
      <c r="U81" s="1"/>
      <c r="V81" s="1"/>
      <c r="W81" s="1"/>
      <c r="X81" s="14"/>
      <c r="Y81" s="1"/>
      <c r="Z81" s="14"/>
      <c r="AA81" s="1" t="s">
        <v>123</v>
      </c>
      <c r="AB81" s="1"/>
    </row>
    <row r="82" customFormat="false" ht="15" hidden="false" customHeight="false" outlineLevel="0" collapsed="false">
      <c r="A82" s="0" t="n">
        <f aca="false">IF(AND(B82=B81,C82=C81,D82=D81,AA82=AA81), A81,A81+1)</f>
        <v>16</v>
      </c>
      <c r="B82" s="61" t="n">
        <v>42439</v>
      </c>
      <c r="C82" s="1" t="s">
        <v>63</v>
      </c>
      <c r="D82" s="1"/>
      <c r="E82" s="1"/>
      <c r="F82" s="1" t="s">
        <v>97</v>
      </c>
      <c r="G82" s="1" t="n">
        <v>27</v>
      </c>
      <c r="H82" s="1" t="n">
        <v>27</v>
      </c>
      <c r="I82" s="1"/>
      <c r="J82" s="1"/>
      <c r="K82" s="1"/>
      <c r="L82" s="1" t="n">
        <v>1</v>
      </c>
      <c r="M82" s="1"/>
      <c r="N82" s="1"/>
      <c r="O82" s="1"/>
      <c r="P82" s="1"/>
      <c r="Q82" s="1"/>
      <c r="R82" s="1"/>
      <c r="S82" s="1"/>
      <c r="T82" s="1"/>
      <c r="U82" s="1"/>
      <c r="V82" s="1"/>
      <c r="W82" s="1"/>
      <c r="X82" s="14" t="n">
        <v>81741.882</v>
      </c>
      <c r="Y82" s="1" t="s">
        <v>746</v>
      </c>
      <c r="Z82" s="14" t="n">
        <v>91700</v>
      </c>
      <c r="AA82" s="1" t="s">
        <v>125</v>
      </c>
      <c r="AB82" s="14"/>
    </row>
    <row r="83" customFormat="false" ht="15" hidden="false" customHeight="false" outlineLevel="0" collapsed="false">
      <c r="A83" s="0" t="n">
        <f aca="false">IF(AND(B83=B82,C83=C82,D83=D82,AA83=AA82), A82,A82+1)</f>
        <v>16</v>
      </c>
      <c r="B83" s="61" t="n">
        <v>42439</v>
      </c>
      <c r="C83" s="1" t="s">
        <v>63</v>
      </c>
      <c r="D83" s="1"/>
      <c r="E83" s="1"/>
      <c r="F83" s="1" t="s">
        <v>116</v>
      </c>
      <c r="G83" s="1" t="n">
        <v>2</v>
      </c>
      <c r="H83" s="1" t="n">
        <v>2</v>
      </c>
      <c r="I83" s="1"/>
      <c r="J83" s="1"/>
      <c r="K83" s="1"/>
      <c r="L83" s="1" t="n">
        <v>1</v>
      </c>
      <c r="M83" s="1"/>
      <c r="N83" s="1"/>
      <c r="O83" s="1"/>
      <c r="P83" s="1"/>
      <c r="Q83" s="1"/>
      <c r="R83" s="1"/>
      <c r="S83" s="1"/>
      <c r="T83" s="1"/>
      <c r="U83" s="1" t="n">
        <v>1</v>
      </c>
      <c r="V83" s="1"/>
      <c r="W83" s="1"/>
      <c r="X83" s="14" t="n">
        <v>24329.142</v>
      </c>
      <c r="Y83" s="1" t="s">
        <v>746</v>
      </c>
      <c r="Z83" s="14"/>
      <c r="AA83" s="1" t="s">
        <v>125</v>
      </c>
      <c r="AB83" s="14"/>
    </row>
    <row r="84" customFormat="false" ht="15" hidden="false" customHeight="false" outlineLevel="0" collapsed="false">
      <c r="A84" s="0" t="n">
        <f aca="false">IF(AND(B84=B83,C84=C83,D84=D83,AA84=AA83), A83,A83+1)</f>
        <v>16</v>
      </c>
      <c r="B84" s="61" t="n">
        <v>42439</v>
      </c>
      <c r="C84" s="1" t="s">
        <v>63</v>
      </c>
      <c r="D84" s="1"/>
      <c r="E84" s="1"/>
      <c r="F84" s="1" t="s">
        <v>88</v>
      </c>
      <c r="G84" s="1" t="n">
        <v>2</v>
      </c>
      <c r="H84" s="1" t="n">
        <v>2</v>
      </c>
      <c r="I84" s="1"/>
      <c r="J84" s="1"/>
      <c r="K84" s="1"/>
      <c r="L84" s="1"/>
      <c r="M84" s="1"/>
      <c r="N84" s="1"/>
      <c r="O84" s="1"/>
      <c r="P84" s="1"/>
      <c r="Q84" s="1"/>
      <c r="R84" s="1"/>
      <c r="S84" s="1"/>
      <c r="T84" s="1"/>
      <c r="U84" s="1"/>
      <c r="V84" s="1"/>
      <c r="W84" s="1"/>
      <c r="X84" s="14" t="n">
        <v>86.8428</v>
      </c>
      <c r="Y84" s="1" t="s">
        <v>746</v>
      </c>
      <c r="Z84" s="14"/>
      <c r="AA84" s="1" t="s">
        <v>125</v>
      </c>
      <c r="AB84" s="14"/>
    </row>
    <row r="85" customFormat="false" ht="15" hidden="false" customHeight="false" outlineLevel="0" collapsed="false">
      <c r="A85" s="0" t="n">
        <f aca="false">IF(AND(B85=B84,C85=C84,D85=D84,AA85=AA84), A84,A84+1)</f>
        <v>16</v>
      </c>
      <c r="B85" s="61" t="n">
        <v>42439</v>
      </c>
      <c r="C85" s="1" t="s">
        <v>63</v>
      </c>
      <c r="D85" s="1"/>
      <c r="E85" s="1"/>
      <c r="F85" s="1" t="s">
        <v>114</v>
      </c>
      <c r="G85" s="1" t="n">
        <v>7</v>
      </c>
      <c r="H85" s="1" t="n">
        <v>7</v>
      </c>
      <c r="I85" s="1"/>
      <c r="J85" s="1"/>
      <c r="K85" s="1"/>
      <c r="L85" s="1"/>
      <c r="M85" s="1"/>
      <c r="N85" s="1"/>
      <c r="O85" s="1"/>
      <c r="P85" s="1"/>
      <c r="Q85" s="1"/>
      <c r="R85" s="1"/>
      <c r="S85" s="1"/>
      <c r="T85" s="1"/>
      <c r="U85" s="1"/>
      <c r="V85" s="1"/>
      <c r="W85" s="1"/>
      <c r="X85" s="14" t="n">
        <v>65790</v>
      </c>
      <c r="Y85" s="1" t="s">
        <v>746</v>
      </c>
      <c r="Z85" s="14"/>
      <c r="AA85" s="1" t="s">
        <v>125</v>
      </c>
      <c r="AB85" s="14"/>
    </row>
    <row r="86" customFormat="false" ht="15" hidden="false" customHeight="false" outlineLevel="0" collapsed="false">
      <c r="A86" s="0" t="n">
        <f aca="false">IF(AND(B86=B85,C86=C85,D86=D85,AA86=AA85), A85,A85+1)</f>
        <v>16</v>
      </c>
      <c r="B86" s="61" t="n">
        <v>42439</v>
      </c>
      <c r="C86" s="1" t="s">
        <v>63</v>
      </c>
      <c r="D86" s="1"/>
      <c r="E86" s="1"/>
      <c r="F86" s="1" t="s">
        <v>99</v>
      </c>
      <c r="G86" s="1" t="n">
        <v>1</v>
      </c>
      <c r="H86" s="1" t="n">
        <v>1</v>
      </c>
      <c r="I86" s="1"/>
      <c r="J86" s="1"/>
      <c r="K86" s="1"/>
      <c r="L86" s="1"/>
      <c r="M86" s="1"/>
      <c r="N86" s="1"/>
      <c r="O86" s="1"/>
      <c r="P86" s="1"/>
      <c r="Q86" s="1"/>
      <c r="R86" s="1"/>
      <c r="S86" s="1"/>
      <c r="T86" s="1"/>
      <c r="U86" s="1"/>
      <c r="V86" s="1"/>
      <c r="W86" s="1"/>
      <c r="X86" s="14" t="n">
        <v>3877.224</v>
      </c>
      <c r="Y86" s="1" t="s">
        <v>746</v>
      </c>
      <c r="Z86" s="14"/>
      <c r="AA86" s="1" t="s">
        <v>747</v>
      </c>
      <c r="AB86" s="14"/>
    </row>
    <row r="87" customFormat="false" ht="15" hidden="false" customHeight="false" outlineLevel="0" collapsed="false">
      <c r="A87" s="0" t="n">
        <f aca="false">IF(AND(B87=B86,C87=C86,D87=D86,AA87=AA86), A86,A86+1)</f>
        <v>16</v>
      </c>
      <c r="B87" s="61" t="n">
        <v>42439</v>
      </c>
      <c r="C87" s="1" t="s">
        <v>63</v>
      </c>
      <c r="D87" s="1"/>
      <c r="E87" s="1"/>
      <c r="F87" s="1" t="s">
        <v>98</v>
      </c>
      <c r="G87" s="1" t="n">
        <v>5</v>
      </c>
      <c r="H87" s="1" t="n">
        <v>5</v>
      </c>
      <c r="I87" s="1"/>
      <c r="J87" s="1"/>
      <c r="K87" s="1"/>
      <c r="L87" s="1"/>
      <c r="M87" s="1"/>
      <c r="N87" s="1"/>
      <c r="O87" s="1"/>
      <c r="P87" s="1"/>
      <c r="Q87" s="1"/>
      <c r="R87" s="1"/>
      <c r="S87" s="1"/>
      <c r="T87" s="1"/>
      <c r="U87" s="1"/>
      <c r="V87" s="1"/>
      <c r="W87" s="1"/>
      <c r="X87" s="14" t="n">
        <v>0</v>
      </c>
      <c r="Y87" s="1" t="s">
        <v>746</v>
      </c>
      <c r="Z87" s="14"/>
      <c r="AA87" s="1" t="s">
        <v>125</v>
      </c>
      <c r="AB87" s="1" t="s">
        <v>170</v>
      </c>
    </row>
    <row r="88" customFormat="false" ht="15" hidden="false" customHeight="false" outlineLevel="0" collapsed="false">
      <c r="A88" s="0" t="n">
        <f aca="false">IF(AND(B88=B87,C88=C87,D88=D87,AA88=AA87), A87,A87+1)</f>
        <v>16</v>
      </c>
      <c r="B88" s="61" t="n">
        <v>42439</v>
      </c>
      <c r="C88" s="1" t="s">
        <v>63</v>
      </c>
      <c r="D88" s="1"/>
      <c r="E88" s="1"/>
      <c r="F88" s="1" t="s">
        <v>248</v>
      </c>
      <c r="G88" s="1"/>
      <c r="H88" s="1"/>
      <c r="I88" s="1"/>
      <c r="J88" s="1"/>
      <c r="K88" s="1"/>
      <c r="L88" s="1"/>
      <c r="M88" s="1"/>
      <c r="N88" s="1"/>
      <c r="O88" s="1"/>
      <c r="P88" s="1"/>
      <c r="Q88" s="1"/>
      <c r="R88" s="1"/>
      <c r="S88" s="1"/>
      <c r="T88" s="1"/>
      <c r="U88" s="1" t="n">
        <v>1</v>
      </c>
      <c r="V88" s="1"/>
      <c r="W88" s="1"/>
      <c r="X88" s="14"/>
      <c r="Y88" s="1" t="s">
        <v>746</v>
      </c>
      <c r="Z88" s="14"/>
      <c r="AA88" s="1" t="s">
        <v>125</v>
      </c>
      <c r="AB88" s="74" t="s">
        <v>748</v>
      </c>
    </row>
    <row r="89" customFormat="false" ht="15" hidden="false" customHeight="false" outlineLevel="0" collapsed="false">
      <c r="A89" s="0" t="n">
        <f aca="false">IF(AND(B89=B88,C89=C88,D89=D88,AA89=AA88), A88,A88+1)</f>
        <v>17</v>
      </c>
      <c r="B89" s="61" t="n">
        <v>42444</v>
      </c>
      <c r="C89" s="1" t="s">
        <v>62</v>
      </c>
      <c r="D89" s="1"/>
      <c r="E89" s="1"/>
      <c r="F89" s="1" t="s">
        <v>88</v>
      </c>
      <c r="G89" s="1" t="n">
        <v>8</v>
      </c>
      <c r="H89" s="1" t="n">
        <v>8</v>
      </c>
      <c r="I89" s="1"/>
      <c r="J89" s="1"/>
      <c r="K89" s="1"/>
      <c r="L89" s="1" t="n">
        <v>27</v>
      </c>
      <c r="M89" s="1"/>
      <c r="N89" s="1"/>
      <c r="O89" s="1"/>
      <c r="P89" s="1"/>
      <c r="Q89" s="1"/>
      <c r="R89" s="1"/>
      <c r="S89" s="1"/>
      <c r="T89" s="1"/>
      <c r="U89" s="1" t="n">
        <v>2</v>
      </c>
      <c r="V89" s="1"/>
      <c r="W89" s="1"/>
      <c r="X89" s="14" t="n">
        <v>95048.7</v>
      </c>
      <c r="Y89" s="1"/>
      <c r="Z89" s="14" t="n">
        <v>75000</v>
      </c>
      <c r="AA89" s="1" t="s">
        <v>123</v>
      </c>
      <c r="AB89" s="1"/>
    </row>
    <row r="90" customFormat="false" ht="15" hidden="false" customHeight="false" outlineLevel="0" collapsed="false">
      <c r="A90" s="0" t="n">
        <f aca="false">IF(AND(B90=B89,C90=C89,D90=D89,AA90=AA89), A89,A89+1)</f>
        <v>17</v>
      </c>
      <c r="B90" s="61" t="n">
        <v>42444</v>
      </c>
      <c r="C90" s="1" t="s">
        <v>62</v>
      </c>
      <c r="D90" s="1"/>
      <c r="E90" s="1"/>
      <c r="F90" s="1" t="s">
        <v>97</v>
      </c>
      <c r="G90" s="1" t="n">
        <v>2</v>
      </c>
      <c r="H90" s="1" t="n">
        <v>2</v>
      </c>
      <c r="I90" s="1"/>
      <c r="J90" s="1"/>
      <c r="K90" s="1"/>
      <c r="L90" s="1" t="n">
        <v>5</v>
      </c>
      <c r="M90" s="1"/>
      <c r="N90" s="1"/>
      <c r="O90" s="1"/>
      <c r="P90" s="1"/>
      <c r="Q90" s="1"/>
      <c r="R90" s="1"/>
      <c r="S90" s="1"/>
      <c r="T90" s="1"/>
      <c r="U90" s="1"/>
      <c r="V90" s="1"/>
      <c r="W90" s="1"/>
      <c r="X90" s="14" t="n">
        <v>100.98</v>
      </c>
      <c r="Y90" s="1"/>
      <c r="Z90" s="14"/>
      <c r="AA90" s="1" t="s">
        <v>123</v>
      </c>
      <c r="AB90" s="1"/>
    </row>
    <row r="91" customFormat="false" ht="15" hidden="false" customHeight="false" outlineLevel="0" collapsed="false">
      <c r="A91" s="0" t="n">
        <f aca="false">IF(AND(B91=B90,C91=C90,D91=D90,AA91=AA90), A90,A90+1)</f>
        <v>17</v>
      </c>
      <c r="B91" s="61" t="n">
        <v>42444</v>
      </c>
      <c r="C91" s="1" t="s">
        <v>62</v>
      </c>
      <c r="D91" s="1"/>
      <c r="E91" s="1"/>
      <c r="F91" s="1" t="s">
        <v>248</v>
      </c>
      <c r="G91" s="1" t="n">
        <v>1</v>
      </c>
      <c r="H91" s="1" t="n">
        <v>1</v>
      </c>
      <c r="I91" s="1"/>
      <c r="J91" s="1"/>
      <c r="K91" s="1"/>
      <c r="L91" s="1"/>
      <c r="M91" s="1"/>
      <c r="N91" s="1"/>
      <c r="O91" s="1"/>
      <c r="P91" s="1"/>
      <c r="Q91" s="1"/>
      <c r="R91" s="1"/>
      <c r="S91" s="1"/>
      <c r="T91" s="1"/>
      <c r="U91" s="1"/>
      <c r="V91" s="1"/>
      <c r="W91" s="1"/>
      <c r="X91" s="14"/>
      <c r="Y91" s="1"/>
      <c r="Z91" s="14"/>
      <c r="AA91" s="1" t="s">
        <v>123</v>
      </c>
      <c r="AB91" s="1"/>
    </row>
    <row r="92" customFormat="false" ht="15" hidden="false" customHeight="false" outlineLevel="0" collapsed="false">
      <c r="A92" s="0" t="n">
        <f aca="false">IF(AND(B92=B91,C92=C91,D92=D91,AA92=AA91), A91,A91+1)</f>
        <v>18</v>
      </c>
      <c r="B92" s="61" t="n">
        <v>42445</v>
      </c>
      <c r="C92" s="1" t="s">
        <v>67</v>
      </c>
      <c r="D92" s="1"/>
      <c r="E92" s="1"/>
      <c r="F92" s="1" t="s">
        <v>97</v>
      </c>
      <c r="G92" s="1" t="n">
        <v>77</v>
      </c>
      <c r="H92" s="1" t="n">
        <v>77</v>
      </c>
      <c r="I92" s="1"/>
      <c r="J92" s="1"/>
      <c r="K92" s="1"/>
      <c r="L92" s="1" t="n">
        <v>41</v>
      </c>
      <c r="M92" s="1"/>
      <c r="N92" s="1"/>
      <c r="O92" s="1"/>
      <c r="P92" s="1"/>
      <c r="Q92" s="1"/>
      <c r="R92" s="1"/>
      <c r="S92" s="1"/>
      <c r="T92" s="1"/>
      <c r="U92" s="1"/>
      <c r="V92" s="1"/>
      <c r="W92" s="1"/>
      <c r="X92" s="14" t="n">
        <v>115683.3</v>
      </c>
      <c r="Y92" s="1"/>
      <c r="Z92" s="14" t="n">
        <v>107885</v>
      </c>
      <c r="AA92" s="1" t="s">
        <v>123</v>
      </c>
      <c r="AB92" s="1"/>
    </row>
    <row r="93" customFormat="false" ht="15" hidden="false" customHeight="false" outlineLevel="0" collapsed="false">
      <c r="A93" s="0" t="n">
        <f aca="false">IF(AND(B93=B92,C93=C92,D93=D92,AA93=AA92), A92,A92+1)</f>
        <v>18</v>
      </c>
      <c r="B93" s="61" t="n">
        <v>42445</v>
      </c>
      <c r="C93" s="1" t="s">
        <v>67</v>
      </c>
      <c r="D93" s="1"/>
      <c r="E93" s="1"/>
      <c r="F93" s="1" t="s">
        <v>96</v>
      </c>
      <c r="G93" s="1" t="n">
        <v>10</v>
      </c>
      <c r="H93" s="1" t="n">
        <v>10</v>
      </c>
      <c r="I93" s="1"/>
      <c r="J93" s="1"/>
      <c r="K93" s="1"/>
      <c r="L93" s="1" t="n">
        <v>15</v>
      </c>
      <c r="M93" s="1"/>
      <c r="N93" s="1"/>
      <c r="O93" s="1"/>
      <c r="P93" s="1"/>
      <c r="Q93" s="1"/>
      <c r="R93" s="1"/>
      <c r="S93" s="1"/>
      <c r="T93" s="1"/>
      <c r="U93" s="1"/>
      <c r="V93" s="1"/>
      <c r="W93" s="1"/>
      <c r="X93" s="14" t="n">
        <v>10118.4</v>
      </c>
      <c r="Y93" s="1"/>
      <c r="Z93" s="14"/>
      <c r="AA93" s="1" t="s">
        <v>123</v>
      </c>
      <c r="AB93" s="1"/>
    </row>
    <row r="94" customFormat="false" ht="15" hidden="false" customHeight="false" outlineLevel="0" collapsed="false">
      <c r="A94" s="0" t="n">
        <f aca="false">IF(AND(B94=B93,C94=C93,D94=D93,AA94=AA93), A93,A93+1)</f>
        <v>18</v>
      </c>
      <c r="B94" s="61" t="n">
        <v>42445</v>
      </c>
      <c r="C94" s="1" t="s">
        <v>67</v>
      </c>
      <c r="D94" s="1"/>
      <c r="E94" s="1"/>
      <c r="F94" s="1" t="s">
        <v>88</v>
      </c>
      <c r="G94" s="1" t="n">
        <v>6</v>
      </c>
      <c r="H94" s="1" t="n">
        <v>6</v>
      </c>
      <c r="I94" s="1"/>
      <c r="J94" s="1"/>
      <c r="K94" s="1"/>
      <c r="L94" s="1" t="n">
        <v>1</v>
      </c>
      <c r="M94" s="1"/>
      <c r="N94" s="1"/>
      <c r="O94" s="1"/>
      <c r="P94" s="1"/>
      <c r="Q94" s="1"/>
      <c r="R94" s="1"/>
      <c r="S94" s="1"/>
      <c r="T94" s="1"/>
      <c r="U94" s="1"/>
      <c r="V94" s="1"/>
      <c r="W94" s="1"/>
      <c r="X94" s="14" t="n">
        <v>200.12</v>
      </c>
      <c r="Y94" s="1"/>
      <c r="Z94" s="14"/>
      <c r="AA94" s="1" t="s">
        <v>123</v>
      </c>
      <c r="AB94" s="1"/>
    </row>
    <row r="95" customFormat="false" ht="15" hidden="false" customHeight="false" outlineLevel="0" collapsed="false">
      <c r="A95" s="0" t="n">
        <f aca="false">IF(AND(B95=B94,C95=C94,D95=D94,AA95=AA94), A94,A94+1)</f>
        <v>18</v>
      </c>
      <c r="B95" s="61" t="n">
        <v>42445</v>
      </c>
      <c r="C95" s="1" t="s">
        <v>67</v>
      </c>
      <c r="D95" s="1"/>
      <c r="E95" s="1"/>
      <c r="F95" s="1" t="s">
        <v>100</v>
      </c>
      <c r="G95" s="1" t="n">
        <v>7</v>
      </c>
      <c r="H95" s="1" t="n">
        <v>7</v>
      </c>
      <c r="I95" s="1"/>
      <c r="J95" s="1"/>
      <c r="K95" s="1"/>
      <c r="L95" s="1" t="n">
        <v>15</v>
      </c>
      <c r="M95" s="1"/>
      <c r="N95" s="1"/>
      <c r="O95" s="1"/>
      <c r="P95" s="1"/>
      <c r="Q95" s="1"/>
      <c r="R95" s="1"/>
      <c r="S95" s="1"/>
      <c r="T95" s="1"/>
      <c r="U95" s="1"/>
      <c r="V95" s="1"/>
      <c r="W95" s="1"/>
      <c r="X95" s="14" t="n">
        <v>56508</v>
      </c>
      <c r="Y95" s="1"/>
      <c r="Z95" s="14"/>
      <c r="AA95" s="1" t="s">
        <v>123</v>
      </c>
      <c r="AB95" s="1"/>
    </row>
    <row r="96" customFormat="false" ht="15" hidden="false" customHeight="false" outlineLevel="0" collapsed="false">
      <c r="A96" s="0" t="n">
        <f aca="false">IF(AND(B96=B95,C96=C95,D96=D95,AA96=AA95), A95,A95+1)</f>
        <v>18</v>
      </c>
      <c r="B96" s="61" t="n">
        <v>42445</v>
      </c>
      <c r="C96" s="1" t="s">
        <v>67</v>
      </c>
      <c r="D96" s="1"/>
      <c r="E96" s="1"/>
      <c r="F96" s="1" t="s">
        <v>248</v>
      </c>
      <c r="G96" s="1"/>
      <c r="H96" s="1"/>
      <c r="I96" s="1"/>
      <c r="J96" s="1"/>
      <c r="K96" s="1" t="n">
        <v>1</v>
      </c>
      <c r="L96" s="1"/>
      <c r="M96" s="1"/>
      <c r="N96" s="1"/>
      <c r="O96" s="1"/>
      <c r="P96" s="1"/>
      <c r="Q96" s="1"/>
      <c r="R96" s="1"/>
      <c r="S96" s="1"/>
      <c r="T96" s="1"/>
      <c r="U96" s="1"/>
      <c r="V96" s="1"/>
      <c r="W96" s="1"/>
      <c r="X96" s="14"/>
      <c r="Y96" s="1"/>
      <c r="Z96" s="14"/>
      <c r="AA96" s="1" t="s">
        <v>123</v>
      </c>
      <c r="AB96" s="1"/>
    </row>
    <row r="97" customFormat="false" ht="15" hidden="false" customHeight="false" outlineLevel="0" collapsed="false">
      <c r="A97" s="0" t="n">
        <f aca="false">IF(AND(B97=B96,C97=C96,D97=D96,AA97=AA96), A96,A96+1)</f>
        <v>19</v>
      </c>
      <c r="B97" s="61" t="n">
        <v>42446</v>
      </c>
      <c r="C97" s="1" t="s">
        <v>50</v>
      </c>
      <c r="D97" s="1"/>
      <c r="E97" s="1"/>
      <c r="F97" s="1" t="s">
        <v>98</v>
      </c>
      <c r="G97" s="1" t="n">
        <v>13</v>
      </c>
      <c r="H97" s="1" t="n">
        <v>13</v>
      </c>
      <c r="I97" s="1"/>
      <c r="J97" s="1"/>
      <c r="K97" s="1"/>
      <c r="L97" s="1" t="n">
        <v>38</v>
      </c>
      <c r="M97" s="1"/>
      <c r="N97" s="1"/>
      <c r="O97" s="1"/>
      <c r="P97" s="1"/>
      <c r="Q97" s="1"/>
      <c r="R97" s="1"/>
      <c r="S97" s="1"/>
      <c r="T97" s="1"/>
      <c r="U97" s="1" t="n">
        <v>1</v>
      </c>
      <c r="V97" s="1"/>
      <c r="W97" s="1"/>
      <c r="X97" s="14" t="n">
        <v>164</v>
      </c>
      <c r="Y97" s="1"/>
      <c r="Z97" s="14"/>
      <c r="AA97" s="1" t="s">
        <v>123</v>
      </c>
      <c r="AB97" s="1" t="s">
        <v>749</v>
      </c>
    </row>
    <row r="98" customFormat="false" ht="15" hidden="false" customHeight="false" outlineLevel="0" collapsed="false">
      <c r="A98" s="0" t="n">
        <f aca="false">IF(AND(B98=B97,C98=C97,D98=D97,AA98=AA97), A97,A97+1)</f>
        <v>19</v>
      </c>
      <c r="B98" s="61" t="n">
        <v>42446</v>
      </c>
      <c r="C98" s="1" t="s">
        <v>50</v>
      </c>
      <c r="D98" s="1"/>
      <c r="E98" s="1"/>
      <c r="F98" s="1" t="s">
        <v>93</v>
      </c>
      <c r="G98" s="1"/>
      <c r="H98" s="1"/>
      <c r="I98" s="1"/>
      <c r="J98" s="1"/>
      <c r="K98" s="1"/>
      <c r="L98" s="1"/>
      <c r="M98" s="1"/>
      <c r="N98" s="1"/>
      <c r="O98" s="1"/>
      <c r="P98" s="1"/>
      <c r="Q98" s="1"/>
      <c r="R98" s="1"/>
      <c r="S98" s="1"/>
      <c r="T98" s="1"/>
      <c r="U98" s="1"/>
      <c r="V98" s="1"/>
      <c r="W98" s="1"/>
      <c r="X98" s="14" t="n">
        <v>126480</v>
      </c>
      <c r="Y98" s="1"/>
      <c r="Z98" s="14" t="n">
        <v>124000</v>
      </c>
      <c r="AA98" s="1" t="s">
        <v>123</v>
      </c>
      <c r="AB98" s="1"/>
    </row>
    <row r="99" customFormat="false" ht="15" hidden="false" customHeight="false" outlineLevel="0" collapsed="false">
      <c r="A99" s="0" t="n">
        <f aca="false">IF(AND(B99=B98,C99=C98,D99=D98,AA99=AA98), A98,A98+1)</f>
        <v>19</v>
      </c>
      <c r="B99" s="61" t="n">
        <v>42446</v>
      </c>
      <c r="C99" s="1" t="s">
        <v>50</v>
      </c>
      <c r="D99" s="1"/>
      <c r="E99" s="1"/>
      <c r="F99" s="1" t="s">
        <v>89</v>
      </c>
      <c r="G99" s="1" t="n">
        <v>1</v>
      </c>
      <c r="H99" s="1" t="n">
        <v>1</v>
      </c>
      <c r="I99" s="1"/>
      <c r="J99" s="1"/>
      <c r="K99" s="1"/>
      <c r="L99" s="1" t="n">
        <v>3</v>
      </c>
      <c r="M99" s="1"/>
      <c r="N99" s="1"/>
      <c r="O99" s="1"/>
      <c r="P99" s="1"/>
      <c r="Q99" s="1"/>
      <c r="R99" s="1"/>
      <c r="S99" s="1"/>
      <c r="T99" s="1"/>
      <c r="U99" s="1"/>
      <c r="V99" s="1"/>
      <c r="W99" s="1"/>
      <c r="X99" s="14" t="n">
        <v>397.8</v>
      </c>
      <c r="Y99" s="1"/>
      <c r="Z99" s="14"/>
      <c r="AA99" s="1" t="s">
        <v>123</v>
      </c>
      <c r="AB99" s="1"/>
    </row>
    <row r="100" customFormat="false" ht="15" hidden="false" customHeight="false" outlineLevel="0" collapsed="false">
      <c r="A100" s="0" t="n">
        <f aca="false">IF(AND(B100=B99,C100=C99,D100=D99,AA100=AA99), A99,A99+1)</f>
        <v>19</v>
      </c>
      <c r="B100" s="61" t="n">
        <v>42446</v>
      </c>
      <c r="C100" s="1" t="s">
        <v>50</v>
      </c>
      <c r="D100" s="1"/>
      <c r="E100" s="1"/>
      <c r="F100" s="1" t="s">
        <v>99</v>
      </c>
      <c r="G100" s="1" t="n">
        <v>2</v>
      </c>
      <c r="H100" s="1" t="n">
        <v>2</v>
      </c>
      <c r="I100" s="1"/>
      <c r="J100" s="1"/>
      <c r="K100" s="1"/>
      <c r="L100" s="1" t="n">
        <v>7</v>
      </c>
      <c r="M100" s="1"/>
      <c r="N100" s="1"/>
      <c r="O100" s="1"/>
      <c r="P100" s="1"/>
      <c r="Q100" s="1"/>
      <c r="R100" s="1"/>
      <c r="S100" s="1"/>
      <c r="T100" s="1"/>
      <c r="U100" s="1"/>
      <c r="V100" s="1"/>
      <c r="W100" s="1"/>
      <c r="X100" s="14" t="n">
        <v>3141.6</v>
      </c>
      <c r="Y100" s="1"/>
      <c r="Z100" s="14"/>
      <c r="AA100" s="1" t="s">
        <v>123</v>
      </c>
      <c r="AB100" s="1"/>
    </row>
    <row r="101" customFormat="false" ht="15" hidden="false" customHeight="false" outlineLevel="0" collapsed="false">
      <c r="A101" s="0" t="n">
        <f aca="false">IF(AND(B101=B100,C101=C100,D101=D100,AA101=AA100), A100,A100+1)</f>
        <v>19</v>
      </c>
      <c r="B101" s="61" t="n">
        <v>42446</v>
      </c>
      <c r="C101" s="1" t="s">
        <v>50</v>
      </c>
      <c r="D101" s="1"/>
      <c r="E101" s="1"/>
      <c r="F101" s="1" t="s">
        <v>87</v>
      </c>
      <c r="G101" s="1" t="n">
        <v>8</v>
      </c>
      <c r="H101" s="1" t="n">
        <v>8</v>
      </c>
      <c r="I101" s="1"/>
      <c r="J101" s="1"/>
      <c r="K101" s="1"/>
      <c r="L101" s="1" t="n">
        <v>20</v>
      </c>
      <c r="M101" s="1"/>
      <c r="N101" s="1"/>
      <c r="O101" s="1"/>
      <c r="P101" s="1"/>
      <c r="Q101" s="1"/>
      <c r="R101" s="1"/>
      <c r="S101" s="1"/>
      <c r="T101" s="1"/>
      <c r="U101" s="1" t="n">
        <v>1</v>
      </c>
      <c r="V101" s="1"/>
      <c r="W101" s="1"/>
      <c r="X101" s="14" t="n">
        <v>72664.4</v>
      </c>
      <c r="Y101" s="1"/>
      <c r="Z101" s="14"/>
      <c r="AA101" s="1" t="s">
        <v>123</v>
      </c>
      <c r="AB101" s="1"/>
    </row>
    <row r="102" customFormat="false" ht="15" hidden="false" customHeight="false" outlineLevel="0" collapsed="false">
      <c r="A102" s="0" t="n">
        <f aca="false">IF(AND(B102=B101,C102=C101,D102=D101,AA102=AA101), A101,A101+1)</f>
        <v>19</v>
      </c>
      <c r="B102" s="61" t="n">
        <v>42446</v>
      </c>
      <c r="C102" s="1" t="s">
        <v>50</v>
      </c>
      <c r="D102" s="1"/>
      <c r="E102" s="1"/>
      <c r="F102" s="1" t="s">
        <v>248</v>
      </c>
      <c r="G102" s="1"/>
      <c r="H102" s="1"/>
      <c r="I102" s="1"/>
      <c r="J102" s="1"/>
      <c r="K102" s="1" t="n">
        <v>1</v>
      </c>
      <c r="L102" s="1"/>
      <c r="M102" s="1"/>
      <c r="N102" s="1"/>
      <c r="O102" s="1"/>
      <c r="P102" s="1"/>
      <c r="Q102" s="1"/>
      <c r="R102" s="1"/>
      <c r="S102" s="1"/>
      <c r="T102" s="1"/>
      <c r="U102" s="1"/>
      <c r="V102" s="1"/>
      <c r="W102" s="1"/>
      <c r="X102" s="14" t="n">
        <v>164</v>
      </c>
      <c r="Y102" s="1"/>
      <c r="Z102" s="14"/>
      <c r="AA102" s="1" t="s">
        <v>123</v>
      </c>
      <c r="AB102" s="1"/>
    </row>
    <row r="103" customFormat="false" ht="15" hidden="false" customHeight="false" outlineLevel="0" collapsed="false">
      <c r="A103" s="0" t="n">
        <f aca="false">IF(AND(B103=B102,C103=C102,D103=D102,AA103=AA102), A102,A102+1)</f>
        <v>20</v>
      </c>
      <c r="B103" s="61" t="n">
        <v>42451</v>
      </c>
      <c r="C103" s="1" t="s">
        <v>68</v>
      </c>
      <c r="D103" s="1" t="s">
        <v>70</v>
      </c>
      <c r="E103" s="1"/>
      <c r="F103" s="1" t="s">
        <v>97</v>
      </c>
      <c r="G103" s="1" t="n">
        <v>61</v>
      </c>
      <c r="H103" s="1" t="n">
        <f aca="false">SUM(G103/2)</f>
        <v>30.5</v>
      </c>
      <c r="I103" s="1" t="n">
        <f aca="false">SUM(G103/2)</f>
        <v>30.5</v>
      </c>
      <c r="J103" s="1"/>
      <c r="K103" s="1"/>
      <c r="L103" s="1" t="n">
        <v>30</v>
      </c>
      <c r="M103" s="1"/>
      <c r="N103" s="1"/>
      <c r="O103" s="1"/>
      <c r="P103" s="1"/>
      <c r="Q103" s="1"/>
      <c r="R103" s="1"/>
      <c r="S103" s="1"/>
      <c r="T103" s="1"/>
      <c r="U103" s="1"/>
      <c r="V103" s="1"/>
      <c r="W103" s="1"/>
      <c r="X103" s="14" t="n">
        <v>133252.8</v>
      </c>
      <c r="Y103" s="1"/>
      <c r="Z103" s="14" t="n">
        <v>125850</v>
      </c>
      <c r="AA103" s="1" t="s">
        <v>123</v>
      </c>
      <c r="AB103" s="1"/>
    </row>
    <row r="104" customFormat="false" ht="15" hidden="false" customHeight="false" outlineLevel="0" collapsed="false">
      <c r="A104" s="0" t="n">
        <f aca="false">IF(AND(B104=B103,C104=C103,D104=D103,AA104=AA103), A103,A103+1)</f>
        <v>20</v>
      </c>
      <c r="B104" s="61" t="n">
        <v>42451</v>
      </c>
      <c r="C104" s="1" t="s">
        <v>68</v>
      </c>
      <c r="D104" s="1" t="s">
        <v>70</v>
      </c>
      <c r="E104" s="1"/>
      <c r="F104" s="1" t="s">
        <v>100</v>
      </c>
      <c r="G104" s="1" t="n">
        <v>3</v>
      </c>
      <c r="H104" s="1" t="n">
        <f aca="false">SUM(G104/2)</f>
        <v>1.5</v>
      </c>
      <c r="I104" s="1" t="n">
        <f aca="false">SUM(G104/2)</f>
        <v>1.5</v>
      </c>
      <c r="J104" s="1"/>
      <c r="K104" s="1"/>
      <c r="L104" s="1" t="n">
        <v>7</v>
      </c>
      <c r="M104" s="1"/>
      <c r="N104" s="1"/>
      <c r="O104" s="1"/>
      <c r="P104" s="1"/>
      <c r="Q104" s="1"/>
      <c r="R104" s="1"/>
      <c r="S104" s="1"/>
      <c r="T104" s="1"/>
      <c r="U104" s="1"/>
      <c r="V104" s="1"/>
      <c r="W104" s="1"/>
      <c r="X104" s="14" t="n">
        <v>12626.58</v>
      </c>
      <c r="Y104" s="1"/>
      <c r="Z104" s="14"/>
      <c r="AA104" s="1" t="s">
        <v>123</v>
      </c>
      <c r="AB104" s="1"/>
    </row>
    <row r="105" customFormat="false" ht="15" hidden="false" customHeight="false" outlineLevel="0" collapsed="false">
      <c r="A105" s="0" t="n">
        <f aca="false">IF(AND(B105=B104,C105=C104,D105=D104,AA105=AA104), A104,A104+1)</f>
        <v>20</v>
      </c>
      <c r="B105" s="61" t="n">
        <v>42451</v>
      </c>
      <c r="C105" s="1" t="s">
        <v>68</v>
      </c>
      <c r="D105" s="1" t="s">
        <v>70</v>
      </c>
      <c r="E105" s="1"/>
      <c r="F105" s="1" t="s">
        <v>115</v>
      </c>
      <c r="G105" s="1" t="n">
        <v>21</v>
      </c>
      <c r="H105" s="1" t="n">
        <f aca="false">SUM(G105/2)</f>
        <v>10.5</v>
      </c>
      <c r="I105" s="1" t="n">
        <f aca="false">SUM(G105/2)</f>
        <v>10.5</v>
      </c>
      <c r="J105" s="1"/>
      <c r="K105" s="1"/>
      <c r="L105" s="1" t="n">
        <v>28</v>
      </c>
      <c r="M105" s="1"/>
      <c r="N105" s="1"/>
      <c r="O105" s="1"/>
      <c r="P105" s="1"/>
      <c r="Q105" s="1"/>
      <c r="R105" s="1"/>
      <c r="S105" s="1"/>
      <c r="T105" s="1"/>
      <c r="U105" s="1"/>
      <c r="V105" s="1"/>
      <c r="W105" s="1"/>
      <c r="X105" s="14" t="n">
        <v>38319.77</v>
      </c>
      <c r="Y105" s="1"/>
      <c r="Z105" s="14"/>
      <c r="AA105" s="1" t="s">
        <v>123</v>
      </c>
      <c r="AB105" s="1"/>
    </row>
    <row r="106" customFormat="false" ht="15" hidden="false" customHeight="false" outlineLevel="0" collapsed="false">
      <c r="A106" s="0" t="n">
        <f aca="false">IF(AND(B106=B105,C106=C105,D106=D105,AA106=AA105), A105,A105+1)</f>
        <v>20</v>
      </c>
      <c r="B106" s="61" t="n">
        <v>42451</v>
      </c>
      <c r="C106" s="1" t="s">
        <v>68</v>
      </c>
      <c r="D106" s="1" t="s">
        <v>70</v>
      </c>
      <c r="E106" s="1"/>
      <c r="F106" s="1" t="s">
        <v>248</v>
      </c>
      <c r="G106" s="1"/>
      <c r="H106" s="1" t="n">
        <f aca="false">SUM(G106/2)</f>
        <v>0</v>
      </c>
      <c r="I106" s="1" t="n">
        <f aca="false">SUM(G106/2)</f>
        <v>0</v>
      </c>
      <c r="J106" s="1"/>
      <c r="K106" s="1" t="n">
        <v>1</v>
      </c>
      <c r="L106" s="1"/>
      <c r="M106" s="1"/>
      <c r="N106" s="1"/>
      <c r="O106" s="1"/>
      <c r="P106" s="1"/>
      <c r="Q106" s="1"/>
      <c r="R106" s="1"/>
      <c r="S106" s="1"/>
      <c r="T106" s="1"/>
      <c r="U106" s="1"/>
      <c r="V106" s="1"/>
      <c r="W106" s="1"/>
      <c r="X106" s="14"/>
      <c r="Y106" s="1"/>
      <c r="Z106" s="14"/>
      <c r="AA106" s="1" t="s">
        <v>123</v>
      </c>
      <c r="AB106" s="1"/>
    </row>
    <row r="107" customFormat="false" ht="15" hidden="false" customHeight="false" outlineLevel="0" collapsed="false">
      <c r="A107" s="0" t="n">
        <f aca="false">IF(AND(B107=B106,C107=C106,D107=D106,AA107=AA106), A106,A106+1)</f>
        <v>21</v>
      </c>
      <c r="B107" s="61" t="n">
        <v>42452</v>
      </c>
      <c r="C107" s="1" t="s">
        <v>69</v>
      </c>
      <c r="D107" s="1"/>
      <c r="E107" s="1"/>
      <c r="F107" s="1" t="s">
        <v>97</v>
      </c>
      <c r="G107" s="1" t="n">
        <v>67</v>
      </c>
      <c r="H107" s="1" t="n">
        <v>67</v>
      </c>
      <c r="I107" s="1"/>
      <c r="J107" s="1"/>
      <c r="K107" s="1"/>
      <c r="L107" s="1" t="n">
        <v>36</v>
      </c>
      <c r="M107" s="1"/>
      <c r="N107" s="1"/>
      <c r="O107" s="1"/>
      <c r="P107" s="1"/>
      <c r="Q107" s="1"/>
      <c r="R107" s="1"/>
      <c r="S107" s="1"/>
      <c r="T107" s="1"/>
      <c r="U107" s="1" t="n">
        <v>2</v>
      </c>
      <c r="V107" s="1"/>
      <c r="W107" s="1"/>
      <c r="X107" s="14" t="n">
        <v>118886.1</v>
      </c>
      <c r="Y107" s="1"/>
      <c r="Z107" s="14" t="n">
        <v>94470</v>
      </c>
      <c r="AA107" s="1" t="s">
        <v>123</v>
      </c>
      <c r="AB107" s="1"/>
    </row>
    <row r="108" customFormat="false" ht="15" hidden="false" customHeight="false" outlineLevel="0" collapsed="false">
      <c r="A108" s="0" t="n">
        <f aca="false">IF(AND(B108=B107,C108=C107,D108=D107,AA108=AA107), A107,A107+1)</f>
        <v>21</v>
      </c>
      <c r="B108" s="61" t="n">
        <v>42452</v>
      </c>
      <c r="C108" s="1" t="s">
        <v>69</v>
      </c>
      <c r="D108" s="1"/>
      <c r="E108" s="1"/>
      <c r="F108" s="1" t="s">
        <v>99</v>
      </c>
      <c r="G108" s="1" t="n">
        <v>9</v>
      </c>
      <c r="H108" s="1" t="n">
        <v>9</v>
      </c>
      <c r="I108" s="1"/>
      <c r="J108" s="1"/>
      <c r="K108" s="1"/>
      <c r="L108" s="1" t="n">
        <v>14</v>
      </c>
      <c r="M108" s="1"/>
      <c r="N108" s="1"/>
      <c r="O108" s="1"/>
      <c r="P108" s="1"/>
      <c r="Q108" s="1"/>
      <c r="R108" s="1"/>
      <c r="S108" s="1"/>
      <c r="T108" s="1"/>
      <c r="U108" s="1" t="n">
        <v>1</v>
      </c>
      <c r="V108" s="1"/>
      <c r="W108" s="1"/>
      <c r="X108" s="14" t="n">
        <v>2427.6</v>
      </c>
      <c r="Y108" s="1"/>
      <c r="Z108" s="14"/>
      <c r="AA108" s="1" t="s">
        <v>123</v>
      </c>
      <c r="AB108" s="1"/>
    </row>
    <row r="109" customFormat="false" ht="15" hidden="false" customHeight="false" outlineLevel="0" collapsed="false">
      <c r="A109" s="0" t="n">
        <f aca="false">IF(AND(B109=B108,C109=C108,D109=D108,AA109=AA108), A108,A108+1)</f>
        <v>21</v>
      </c>
      <c r="B109" s="61" t="n">
        <v>42452</v>
      </c>
      <c r="C109" s="1" t="s">
        <v>69</v>
      </c>
      <c r="D109" s="1"/>
      <c r="E109" s="1"/>
      <c r="F109" s="1" t="s">
        <v>87</v>
      </c>
      <c r="G109" s="1" t="n">
        <v>9</v>
      </c>
      <c r="H109" s="1" t="n">
        <v>9</v>
      </c>
      <c r="I109" s="1"/>
      <c r="J109" s="1"/>
      <c r="K109" s="1"/>
      <c r="L109" s="1" t="n">
        <v>21</v>
      </c>
      <c r="M109" s="1"/>
      <c r="N109" s="1"/>
      <c r="O109" s="1"/>
      <c r="P109" s="1"/>
      <c r="Q109" s="1"/>
      <c r="R109" s="1"/>
      <c r="S109" s="1"/>
      <c r="T109" s="1"/>
      <c r="U109" s="1" t="n">
        <v>1</v>
      </c>
      <c r="V109" s="1"/>
      <c r="W109" s="1"/>
      <c r="X109" s="14" t="n">
        <v>9384</v>
      </c>
      <c r="Y109" s="1"/>
      <c r="Z109" s="14"/>
      <c r="AA109" s="1" t="s">
        <v>123</v>
      </c>
      <c r="AB109" s="1"/>
    </row>
    <row r="110" customFormat="false" ht="15" hidden="false" customHeight="false" outlineLevel="0" collapsed="false">
      <c r="A110" s="0" t="n">
        <f aca="false">IF(AND(B110=B109,C110=C109,D110=D109,AA110=AA109), A109,A109+1)</f>
        <v>21</v>
      </c>
      <c r="B110" s="61" t="n">
        <v>42452</v>
      </c>
      <c r="C110" s="1" t="s">
        <v>69</v>
      </c>
      <c r="D110" s="1"/>
      <c r="E110" s="1"/>
      <c r="F110" s="1" t="s">
        <v>248</v>
      </c>
      <c r="G110" s="1"/>
      <c r="H110" s="1"/>
      <c r="I110" s="1"/>
      <c r="J110" s="1"/>
      <c r="K110" s="1" t="n">
        <v>1</v>
      </c>
      <c r="L110" s="1"/>
      <c r="M110" s="1"/>
      <c r="N110" s="1"/>
      <c r="O110" s="1"/>
      <c r="P110" s="1"/>
      <c r="Q110" s="1"/>
      <c r="R110" s="1"/>
      <c r="S110" s="1"/>
      <c r="T110" s="1"/>
      <c r="U110" s="1"/>
      <c r="V110" s="1"/>
      <c r="W110" s="1"/>
      <c r="X110" s="14"/>
      <c r="Y110" s="1"/>
      <c r="Z110" s="14"/>
      <c r="AA110" s="1" t="s">
        <v>123</v>
      </c>
      <c r="AB110" s="1"/>
    </row>
    <row r="111" customFormat="false" ht="15" hidden="false" customHeight="false" outlineLevel="0" collapsed="false">
      <c r="A111" s="0" t="n">
        <f aca="false">IF(AND(B111=B110,C111=C110,D111=D110,AA111=AA110), A110,A110+1)</f>
        <v>22</v>
      </c>
      <c r="B111" s="61" t="n">
        <v>42458</v>
      </c>
      <c r="C111" s="1" t="s">
        <v>67</v>
      </c>
      <c r="D111" s="1"/>
      <c r="E111" s="1"/>
      <c r="F111" s="1" t="s">
        <v>97</v>
      </c>
      <c r="G111" s="1" t="n">
        <v>48</v>
      </c>
      <c r="H111" s="1" t="n">
        <v>48</v>
      </c>
      <c r="I111" s="1"/>
      <c r="J111" s="1"/>
      <c r="K111" s="1"/>
      <c r="L111" s="1"/>
      <c r="M111" s="1"/>
      <c r="N111" s="1"/>
      <c r="O111" s="1"/>
      <c r="P111" s="1"/>
      <c r="Q111" s="1"/>
      <c r="R111" s="1"/>
      <c r="S111" s="1"/>
      <c r="T111" s="1"/>
      <c r="U111" s="1"/>
      <c r="V111" s="1"/>
      <c r="W111" s="1"/>
      <c r="X111" s="14" t="n">
        <v>106304.4</v>
      </c>
      <c r="Y111" s="1"/>
      <c r="Z111" s="14" t="n">
        <v>100530</v>
      </c>
      <c r="AA111" s="1" t="s">
        <v>123</v>
      </c>
      <c r="AB111" s="1"/>
    </row>
    <row r="112" customFormat="false" ht="15" hidden="false" customHeight="false" outlineLevel="0" collapsed="false">
      <c r="A112" s="0" t="n">
        <f aca="false">IF(AND(B112=B111,C112=C111,D112=D111,AA112=AA111), A111,A111+1)</f>
        <v>22</v>
      </c>
      <c r="B112" s="61" t="n">
        <v>42458</v>
      </c>
      <c r="C112" s="1" t="s">
        <v>67</v>
      </c>
      <c r="D112" s="1"/>
      <c r="E112" s="1"/>
      <c r="F112" s="1" t="s">
        <v>115</v>
      </c>
      <c r="G112" s="1" t="n">
        <v>6</v>
      </c>
      <c r="H112" s="1" t="n">
        <v>6</v>
      </c>
      <c r="I112" s="1"/>
      <c r="J112" s="1"/>
      <c r="K112" s="1"/>
      <c r="L112" s="1"/>
      <c r="M112" s="1"/>
      <c r="N112" s="1"/>
      <c r="O112" s="1"/>
      <c r="P112" s="1"/>
      <c r="Q112" s="1"/>
      <c r="R112" s="1"/>
      <c r="S112" s="1"/>
      <c r="T112" s="1"/>
      <c r="U112" s="1"/>
      <c r="V112" s="1"/>
      <c r="W112" s="1"/>
      <c r="X112" s="14" t="n">
        <v>9333</v>
      </c>
      <c r="Y112" s="1"/>
      <c r="Z112" s="14"/>
      <c r="AA112" s="1" t="s">
        <v>123</v>
      </c>
      <c r="AB112" s="1"/>
    </row>
    <row r="113" customFormat="false" ht="15" hidden="false" customHeight="false" outlineLevel="0" collapsed="false">
      <c r="A113" s="0" t="n">
        <f aca="false">IF(AND(B113=B112,C113=C112,D113=D112,AA113=AA112), A112,A112+1)</f>
        <v>22</v>
      </c>
      <c r="B113" s="61" t="n">
        <v>42458</v>
      </c>
      <c r="C113" s="1" t="s">
        <v>67</v>
      </c>
      <c r="D113" s="1"/>
      <c r="E113" s="1"/>
      <c r="F113" s="1" t="s">
        <v>99</v>
      </c>
      <c r="G113" s="1" t="n">
        <v>2</v>
      </c>
      <c r="H113" s="1" t="n">
        <v>2</v>
      </c>
      <c r="I113" s="1"/>
      <c r="J113" s="1"/>
      <c r="K113" s="1"/>
      <c r="L113" s="1"/>
      <c r="M113" s="1"/>
      <c r="N113" s="1"/>
      <c r="O113" s="1"/>
      <c r="P113" s="1"/>
      <c r="Q113" s="1"/>
      <c r="R113" s="1"/>
      <c r="S113" s="1"/>
      <c r="T113" s="1"/>
      <c r="U113" s="1"/>
      <c r="V113" s="1"/>
      <c r="W113" s="1"/>
      <c r="X113" s="14" t="n">
        <v>7242</v>
      </c>
      <c r="Y113" s="1"/>
      <c r="Z113" s="14"/>
      <c r="AA113" s="1" t="s">
        <v>123</v>
      </c>
      <c r="AB113" s="1"/>
    </row>
    <row r="114" customFormat="false" ht="15" hidden="false" customHeight="false" outlineLevel="0" collapsed="false">
      <c r="A114" s="0" t="n">
        <f aca="false">IF(AND(B114=B113,C114=C113,D114=D113,AA114=AA113), A113,A113+1)</f>
        <v>22</v>
      </c>
      <c r="B114" s="61" t="n">
        <v>42458</v>
      </c>
      <c r="C114" s="1" t="s">
        <v>67</v>
      </c>
      <c r="D114" s="1"/>
      <c r="E114" s="1"/>
      <c r="F114" s="1" t="s">
        <v>248</v>
      </c>
      <c r="G114" s="1"/>
      <c r="H114" s="1"/>
      <c r="I114" s="1"/>
      <c r="J114" s="1"/>
      <c r="K114" s="1" t="n">
        <v>1</v>
      </c>
      <c r="L114" s="1"/>
      <c r="M114" s="1"/>
      <c r="N114" s="1"/>
      <c r="O114" s="1"/>
      <c r="P114" s="1"/>
      <c r="Q114" s="1"/>
      <c r="R114" s="1"/>
      <c r="S114" s="1"/>
      <c r="T114" s="1"/>
      <c r="U114" s="1"/>
      <c r="V114" s="1"/>
      <c r="W114" s="1"/>
      <c r="X114" s="14"/>
      <c r="Y114" s="1"/>
      <c r="Z114" s="14"/>
      <c r="AA114" s="1" t="s">
        <v>123</v>
      </c>
      <c r="AB114" s="1"/>
    </row>
    <row r="115" customFormat="false" ht="15" hidden="false" customHeight="false" outlineLevel="0" collapsed="false">
      <c r="A115" s="0" t="n">
        <f aca="false">IF(AND(B115=B114,C115=C114,D115=D114,AA115=AA114), A114,A114+1)</f>
        <v>23</v>
      </c>
      <c r="B115" s="61" t="n">
        <v>42465</v>
      </c>
      <c r="C115" s="1" t="s">
        <v>69</v>
      </c>
      <c r="D115" s="1"/>
      <c r="E115" s="1"/>
      <c r="F115" s="1" t="s">
        <v>97</v>
      </c>
      <c r="G115" s="1" t="n">
        <v>49</v>
      </c>
      <c r="H115" s="1" t="n">
        <v>49</v>
      </c>
      <c r="I115" s="1"/>
      <c r="J115" s="1"/>
      <c r="K115" s="1"/>
      <c r="L115" s="1"/>
      <c r="M115" s="1"/>
      <c r="N115" s="1"/>
      <c r="O115" s="1"/>
      <c r="P115" s="1"/>
      <c r="Q115" s="1"/>
      <c r="R115" s="1"/>
      <c r="S115" s="1"/>
      <c r="T115" s="1"/>
      <c r="U115" s="1"/>
      <c r="V115" s="1"/>
      <c r="W115" s="1"/>
      <c r="X115" s="14"/>
      <c r="Y115" s="1"/>
      <c r="Z115" s="14"/>
      <c r="AA115" s="1" t="s">
        <v>123</v>
      </c>
      <c r="AB115" s="1"/>
    </row>
    <row r="116" customFormat="false" ht="15" hidden="false" customHeight="false" outlineLevel="0" collapsed="false">
      <c r="A116" s="0" t="n">
        <f aca="false">IF(AND(B116=B115,C116=C115,D116=D115,AA116=AA115), A115,A115+1)</f>
        <v>23</v>
      </c>
      <c r="B116" s="61" t="n">
        <v>42465</v>
      </c>
      <c r="C116" s="1" t="s">
        <v>69</v>
      </c>
      <c r="D116" s="1"/>
      <c r="E116" s="1"/>
      <c r="F116" s="1" t="s">
        <v>115</v>
      </c>
      <c r="G116" s="1" t="n">
        <v>1</v>
      </c>
      <c r="H116" s="1" t="n">
        <v>1</v>
      </c>
      <c r="I116" s="1"/>
      <c r="J116" s="1"/>
      <c r="K116" s="1"/>
      <c r="L116" s="1"/>
      <c r="M116" s="1"/>
      <c r="N116" s="1"/>
      <c r="O116" s="1"/>
      <c r="P116" s="1"/>
      <c r="Q116" s="1"/>
      <c r="R116" s="1"/>
      <c r="S116" s="1"/>
      <c r="T116" s="1"/>
      <c r="U116" s="1"/>
      <c r="V116" s="1"/>
      <c r="W116" s="1"/>
      <c r="X116" s="14" t="n">
        <v>127050</v>
      </c>
      <c r="Y116" s="1"/>
      <c r="Z116" s="14" t="n">
        <v>115240</v>
      </c>
      <c r="AA116" s="1" t="s">
        <v>123</v>
      </c>
      <c r="AB116" s="1"/>
    </row>
    <row r="117" customFormat="false" ht="15" hidden="false" customHeight="false" outlineLevel="0" collapsed="false">
      <c r="A117" s="0" t="n">
        <f aca="false">IF(AND(B117=B116,C117=C116,D117=D116,AA117=AA116), A116,A116+1)</f>
        <v>23</v>
      </c>
      <c r="B117" s="61" t="n">
        <v>42465</v>
      </c>
      <c r="C117" s="1" t="s">
        <v>69</v>
      </c>
      <c r="D117" s="1"/>
      <c r="E117" s="1"/>
      <c r="F117" s="1" t="s">
        <v>248</v>
      </c>
      <c r="G117" s="1"/>
      <c r="H117" s="1"/>
      <c r="I117" s="1"/>
      <c r="J117" s="1"/>
      <c r="K117" s="1" t="n">
        <v>1</v>
      </c>
      <c r="L117" s="1"/>
      <c r="M117" s="1"/>
      <c r="N117" s="1"/>
      <c r="O117" s="1"/>
      <c r="P117" s="1"/>
      <c r="Q117" s="1"/>
      <c r="R117" s="1"/>
      <c r="S117" s="1"/>
      <c r="T117" s="1"/>
      <c r="U117" s="1"/>
      <c r="V117" s="1"/>
      <c r="W117" s="1"/>
      <c r="X117" s="14" t="n">
        <v>7185.9</v>
      </c>
      <c r="Y117" s="1"/>
      <c r="Z117" s="14"/>
      <c r="AA117" s="1" t="s">
        <v>123</v>
      </c>
      <c r="AB117" s="1"/>
    </row>
    <row r="118" customFormat="false" ht="15" hidden="false" customHeight="false" outlineLevel="0" collapsed="false">
      <c r="A118" s="0" t="n">
        <f aca="false">IF(AND(B118=B117,C118=C117,D118=D117,AA118=AA117), A117,A117+1)</f>
        <v>24</v>
      </c>
      <c r="B118" s="61" t="n">
        <v>42468</v>
      </c>
      <c r="C118" s="1" t="s">
        <v>67</v>
      </c>
      <c r="D118" s="1" t="s">
        <v>63</v>
      </c>
      <c r="E118" s="1"/>
      <c r="F118" s="1" t="s">
        <v>114</v>
      </c>
      <c r="G118" s="1" t="n">
        <v>26</v>
      </c>
      <c r="H118" s="1" t="n">
        <f aca="false">SUM(G118/2)</f>
        <v>13</v>
      </c>
      <c r="I118" s="1" t="n">
        <f aca="false">SUM(G118/2)</f>
        <v>13</v>
      </c>
      <c r="J118" s="1"/>
      <c r="K118" s="1"/>
      <c r="L118" s="1" t="n">
        <v>72</v>
      </c>
      <c r="M118" s="1"/>
      <c r="N118" s="1"/>
      <c r="O118" s="1"/>
      <c r="P118" s="1"/>
      <c r="Q118" s="1"/>
      <c r="R118" s="1"/>
      <c r="S118" s="1"/>
      <c r="T118" s="1"/>
      <c r="U118" s="1"/>
      <c r="V118" s="1"/>
      <c r="W118" s="1"/>
      <c r="X118" s="14" t="n">
        <v>275400</v>
      </c>
      <c r="Y118" s="1"/>
      <c r="Z118" s="14" t="n">
        <v>270000</v>
      </c>
      <c r="AA118" s="1" t="s">
        <v>123</v>
      </c>
      <c r="AB118" s="1"/>
    </row>
    <row r="119" customFormat="false" ht="15" hidden="false" customHeight="false" outlineLevel="0" collapsed="false">
      <c r="A119" s="0" t="n">
        <f aca="false">IF(AND(B119=B118,C119=C118,D119=D118,AA119=AA118), A118,A118+1)</f>
        <v>24</v>
      </c>
      <c r="B119" s="61" t="n">
        <v>42468</v>
      </c>
      <c r="C119" s="1" t="s">
        <v>67</v>
      </c>
      <c r="D119" s="1" t="s">
        <v>63</v>
      </c>
      <c r="E119" s="1"/>
      <c r="F119" s="1" t="s">
        <v>110</v>
      </c>
      <c r="G119" s="1"/>
      <c r="H119" s="1" t="n">
        <f aca="false">SUM(G119/2)</f>
        <v>0</v>
      </c>
      <c r="I119" s="1" t="n">
        <f aca="false">SUM(G119/2)</f>
        <v>0</v>
      </c>
      <c r="J119" s="1"/>
      <c r="K119" s="1"/>
      <c r="L119" s="1"/>
      <c r="M119" s="1"/>
      <c r="N119" s="1"/>
      <c r="O119" s="1"/>
      <c r="P119" s="1"/>
      <c r="Q119" s="1"/>
      <c r="R119" s="1"/>
      <c r="S119" s="1"/>
      <c r="T119" s="1"/>
      <c r="U119" s="1" t="n">
        <v>2</v>
      </c>
      <c r="V119" s="1"/>
      <c r="W119" s="1"/>
      <c r="X119" s="14" t="n">
        <v>1980.7</v>
      </c>
      <c r="Y119" s="1"/>
      <c r="Z119" s="14"/>
      <c r="AA119" s="1" t="s">
        <v>123</v>
      </c>
      <c r="AB119" s="1"/>
    </row>
    <row r="120" customFormat="false" ht="15" hidden="false" customHeight="false" outlineLevel="0" collapsed="false">
      <c r="A120" s="0" t="n">
        <f aca="false">IF(AND(B120=B119,C120=C119,D120=D119,AA120=AA119), A119,A119+1)</f>
        <v>25</v>
      </c>
      <c r="B120" s="61" t="n">
        <v>42472</v>
      </c>
      <c r="C120" s="1" t="s">
        <v>67</v>
      </c>
      <c r="D120" s="1"/>
      <c r="E120" s="1"/>
      <c r="F120" s="1" t="s">
        <v>97</v>
      </c>
      <c r="G120" s="1" t="n">
        <v>108</v>
      </c>
      <c r="H120" s="1" t="n">
        <v>108</v>
      </c>
      <c r="I120" s="1"/>
      <c r="J120" s="1"/>
      <c r="K120" s="1"/>
      <c r="L120" s="1" t="n">
        <v>36</v>
      </c>
      <c r="M120" s="1"/>
      <c r="N120" s="1"/>
      <c r="O120" s="1"/>
      <c r="P120" s="1"/>
      <c r="Q120" s="1"/>
      <c r="R120" s="1"/>
      <c r="S120" s="1"/>
      <c r="T120" s="1"/>
      <c r="U120" s="1"/>
      <c r="V120" s="1"/>
      <c r="W120" s="1"/>
      <c r="X120" s="14" t="n">
        <v>84231</v>
      </c>
      <c r="Y120" s="1"/>
      <c r="Z120" s="14" t="n">
        <v>73305</v>
      </c>
      <c r="AA120" s="1" t="s">
        <v>123</v>
      </c>
      <c r="AB120" s="1"/>
    </row>
    <row r="121" customFormat="false" ht="15" hidden="false" customHeight="false" outlineLevel="0" collapsed="false">
      <c r="A121" s="0" t="n">
        <f aca="false">IF(AND(B121=B120,C121=C120,D121=D120,AA121=AA120), A120,A120+1)</f>
        <v>25</v>
      </c>
      <c r="B121" s="61" t="n">
        <v>42472</v>
      </c>
      <c r="C121" s="1" t="s">
        <v>67</v>
      </c>
      <c r="D121" s="1"/>
      <c r="E121" s="1"/>
      <c r="F121" s="1" t="s">
        <v>96</v>
      </c>
      <c r="G121" s="1" t="n">
        <v>2</v>
      </c>
      <c r="H121" s="1" t="n">
        <v>2</v>
      </c>
      <c r="I121" s="1"/>
      <c r="J121" s="1"/>
      <c r="K121" s="1"/>
      <c r="L121" s="1" t="n">
        <v>5</v>
      </c>
      <c r="M121" s="1"/>
      <c r="N121" s="1"/>
      <c r="O121" s="1"/>
      <c r="P121" s="1"/>
      <c r="Q121" s="1"/>
      <c r="R121" s="1"/>
      <c r="S121" s="1"/>
      <c r="T121" s="1"/>
      <c r="U121" s="1"/>
      <c r="V121" s="1"/>
      <c r="W121" s="1"/>
      <c r="X121" s="14" t="n">
        <v>15060.25</v>
      </c>
      <c r="Y121" s="1"/>
      <c r="Z121" s="14"/>
      <c r="AA121" s="1" t="s">
        <v>123</v>
      </c>
      <c r="AB121" s="1"/>
    </row>
    <row r="122" customFormat="false" ht="15" hidden="false" customHeight="false" outlineLevel="0" collapsed="false">
      <c r="A122" s="0" t="n">
        <f aca="false">IF(AND(B122=B121,C122=C121,D122=D121,AA122=AA121), A121,A121+1)</f>
        <v>26</v>
      </c>
      <c r="B122" s="61" t="n">
        <v>42473</v>
      </c>
      <c r="C122" s="1" t="s">
        <v>53</v>
      </c>
      <c r="D122" s="1"/>
      <c r="E122" s="1"/>
      <c r="F122" s="1" t="s">
        <v>107</v>
      </c>
      <c r="G122" s="1" t="n">
        <v>14</v>
      </c>
      <c r="H122" s="1" t="n">
        <v>14</v>
      </c>
      <c r="I122" s="1"/>
      <c r="J122" s="1"/>
      <c r="K122" s="1"/>
      <c r="L122" s="1" t="n">
        <v>44</v>
      </c>
      <c r="M122" s="1"/>
      <c r="N122" s="1"/>
      <c r="O122" s="1"/>
      <c r="P122" s="1"/>
      <c r="Q122" s="1"/>
      <c r="R122" s="1"/>
      <c r="S122" s="1"/>
      <c r="T122" s="1"/>
      <c r="U122" s="1" t="n">
        <v>2</v>
      </c>
      <c r="V122" s="1"/>
      <c r="W122" s="1"/>
      <c r="X122" s="14" t="n">
        <v>282105.6</v>
      </c>
      <c r="Y122" s="1"/>
      <c r="Z122" s="14" t="n">
        <v>260000</v>
      </c>
      <c r="AA122" s="1" t="s">
        <v>123</v>
      </c>
      <c r="AB122" s="1"/>
    </row>
    <row r="123" customFormat="false" ht="15" hidden="false" customHeight="false" outlineLevel="0" collapsed="false">
      <c r="A123" s="0" t="n">
        <f aca="false">IF(AND(B123=B122,C123=C122,D123=D122,AA123=AA122), A122,A122+1)</f>
        <v>26</v>
      </c>
      <c r="B123" s="61" t="n">
        <v>42473</v>
      </c>
      <c r="C123" s="1" t="s">
        <v>53</v>
      </c>
      <c r="D123" s="1"/>
      <c r="E123" s="1"/>
      <c r="F123" s="1" t="s">
        <v>97</v>
      </c>
      <c r="G123" s="1" t="n">
        <v>3</v>
      </c>
      <c r="H123" s="1" t="n">
        <v>3</v>
      </c>
      <c r="I123" s="1"/>
      <c r="J123" s="1"/>
      <c r="K123" s="1"/>
      <c r="L123" s="1" t="n">
        <v>10</v>
      </c>
      <c r="M123" s="1"/>
      <c r="N123" s="1"/>
      <c r="O123" s="1"/>
      <c r="P123" s="1"/>
      <c r="Q123" s="1"/>
      <c r="R123" s="1"/>
      <c r="S123" s="1"/>
      <c r="T123" s="1"/>
      <c r="U123" s="1"/>
      <c r="V123" s="1"/>
      <c r="W123" s="1"/>
      <c r="X123" s="14" t="n">
        <v>37238.14</v>
      </c>
      <c r="Y123" s="1"/>
      <c r="Z123" s="14"/>
      <c r="AA123" s="1" t="s">
        <v>123</v>
      </c>
      <c r="AB123" s="1"/>
    </row>
    <row r="124" customFormat="false" ht="15" hidden="false" customHeight="false" outlineLevel="0" collapsed="false">
      <c r="A124" s="0" t="n">
        <f aca="false">IF(AND(B124=B123,C124=C123,D124=D123,AA124=AA123), A123,A123+1)</f>
        <v>26</v>
      </c>
      <c r="B124" s="61" t="n">
        <v>42473</v>
      </c>
      <c r="C124" s="1" t="s">
        <v>53</v>
      </c>
      <c r="D124" s="1"/>
      <c r="E124" s="1"/>
      <c r="F124" s="1" t="s">
        <v>116</v>
      </c>
      <c r="G124" s="1" t="n">
        <v>2</v>
      </c>
      <c r="H124" s="1" t="n">
        <v>2</v>
      </c>
      <c r="I124" s="1"/>
      <c r="J124" s="1"/>
      <c r="K124" s="1"/>
      <c r="L124" s="1" t="n">
        <v>5</v>
      </c>
      <c r="M124" s="1"/>
      <c r="N124" s="1"/>
      <c r="O124" s="1"/>
      <c r="P124" s="1"/>
      <c r="Q124" s="1"/>
      <c r="R124" s="1"/>
      <c r="S124" s="1"/>
      <c r="T124" s="1"/>
      <c r="U124" s="1" t="n">
        <v>1</v>
      </c>
      <c r="V124" s="1"/>
      <c r="W124" s="1"/>
      <c r="X124" s="14" t="n">
        <v>41398.3</v>
      </c>
      <c r="Y124" s="1"/>
      <c r="Z124" s="14"/>
      <c r="AA124" s="1" t="s">
        <v>123</v>
      </c>
      <c r="AB124" s="1"/>
    </row>
    <row r="125" customFormat="false" ht="15" hidden="false" customHeight="false" outlineLevel="0" collapsed="false">
      <c r="A125" s="0" t="n">
        <f aca="false">IF(AND(B125=B124,C125=C124,D125=D124,AA125=AA124), A124,A124+1)</f>
        <v>26</v>
      </c>
      <c r="B125" s="61" t="n">
        <v>42473</v>
      </c>
      <c r="C125" s="1" t="s">
        <v>53</v>
      </c>
      <c r="D125" s="1"/>
      <c r="E125" s="1"/>
      <c r="F125" s="1" t="s">
        <v>114</v>
      </c>
      <c r="G125" s="1" t="n">
        <v>2</v>
      </c>
      <c r="H125" s="1" t="n">
        <v>2</v>
      </c>
      <c r="I125" s="1"/>
      <c r="J125" s="1"/>
      <c r="K125" s="1"/>
      <c r="L125" s="1" t="n">
        <v>5</v>
      </c>
      <c r="M125" s="1"/>
      <c r="N125" s="1"/>
      <c r="O125" s="1"/>
      <c r="P125" s="1"/>
      <c r="Q125" s="1"/>
      <c r="R125" s="1"/>
      <c r="S125" s="1"/>
      <c r="T125" s="1"/>
      <c r="U125" s="1"/>
      <c r="V125" s="1"/>
      <c r="W125" s="1"/>
      <c r="X125" s="14" t="n">
        <v>0</v>
      </c>
      <c r="Y125" s="1"/>
      <c r="Z125" s="14"/>
      <c r="AA125" s="1" t="s">
        <v>123</v>
      </c>
      <c r="AB125" s="1"/>
    </row>
    <row r="126" customFormat="false" ht="15" hidden="false" customHeight="false" outlineLevel="0" collapsed="false">
      <c r="A126" s="0" t="n">
        <f aca="false">IF(AND(B126=B125,C126=C125,D126=D125,AA126=AA125), A125,A125+1)</f>
        <v>26</v>
      </c>
      <c r="B126" s="61" t="n">
        <v>42473</v>
      </c>
      <c r="C126" s="1" t="s">
        <v>53</v>
      </c>
      <c r="D126" s="1"/>
      <c r="E126" s="1"/>
      <c r="F126" s="1" t="s">
        <v>88</v>
      </c>
      <c r="G126" s="1" t="n">
        <v>6</v>
      </c>
      <c r="H126" s="1" t="n">
        <v>6</v>
      </c>
      <c r="I126" s="1"/>
      <c r="J126" s="1"/>
      <c r="K126" s="1"/>
      <c r="L126" s="1" t="n">
        <v>12</v>
      </c>
      <c r="M126" s="1"/>
      <c r="N126" s="1"/>
      <c r="O126" s="1"/>
      <c r="P126" s="1"/>
      <c r="Q126" s="1"/>
      <c r="R126" s="1"/>
      <c r="S126" s="1"/>
      <c r="T126" s="1"/>
      <c r="U126" s="1"/>
      <c r="V126" s="1"/>
      <c r="W126" s="1"/>
      <c r="X126" s="14" t="n">
        <v>3173.83</v>
      </c>
      <c r="Y126" s="1"/>
      <c r="Z126" s="14"/>
      <c r="AA126" s="1" t="s">
        <v>123</v>
      </c>
      <c r="AB126" s="1"/>
    </row>
    <row r="127" customFormat="false" ht="15" hidden="false" customHeight="false" outlineLevel="0" collapsed="false">
      <c r="A127" s="0" t="n">
        <f aca="false">IF(AND(B127=B126,C127=C126,D127=D126,AA127=AA126), A126,A126+1)</f>
        <v>26</v>
      </c>
      <c r="B127" s="61" t="n">
        <v>42473</v>
      </c>
      <c r="C127" s="1" t="s">
        <v>53</v>
      </c>
      <c r="D127" s="1"/>
      <c r="E127" s="1"/>
      <c r="F127" s="1" t="s">
        <v>248</v>
      </c>
      <c r="G127" s="1"/>
      <c r="H127" s="1"/>
      <c r="I127" s="1"/>
      <c r="J127" s="1"/>
      <c r="K127" s="1" t="n">
        <v>1</v>
      </c>
      <c r="L127" s="1"/>
      <c r="M127" s="1"/>
      <c r="N127" s="1"/>
      <c r="O127" s="1"/>
      <c r="P127" s="1"/>
      <c r="Q127" s="1"/>
      <c r="R127" s="1"/>
      <c r="S127" s="1"/>
      <c r="T127" s="1"/>
      <c r="U127" s="1"/>
      <c r="V127" s="1"/>
      <c r="W127" s="1"/>
      <c r="X127" s="14"/>
      <c r="Y127" s="1"/>
      <c r="Z127" s="14"/>
      <c r="AA127" s="1" t="s">
        <v>123</v>
      </c>
      <c r="AB127" s="1"/>
    </row>
    <row r="128" customFormat="false" ht="15" hidden="false" customHeight="false" outlineLevel="0" collapsed="false">
      <c r="A128" s="0" t="n">
        <f aca="false">IF(AND(B128=B127,C128=C127,D128=D127,AA128=AA127), A127,A127+1)</f>
        <v>27</v>
      </c>
      <c r="B128" s="61" t="n">
        <v>42473</v>
      </c>
      <c r="C128" s="1" t="s">
        <v>69</v>
      </c>
      <c r="D128" s="1"/>
      <c r="E128" s="1"/>
      <c r="F128" s="1" t="s">
        <v>87</v>
      </c>
      <c r="G128" s="1" t="n">
        <v>5</v>
      </c>
      <c r="H128" s="1" t="n">
        <v>5</v>
      </c>
      <c r="I128" s="1"/>
      <c r="J128" s="1"/>
      <c r="K128" s="1"/>
      <c r="L128" s="1"/>
      <c r="M128" s="1"/>
      <c r="N128" s="1"/>
      <c r="O128" s="1"/>
      <c r="P128" s="1"/>
      <c r="Q128" s="1"/>
      <c r="R128" s="1"/>
      <c r="S128" s="1"/>
      <c r="T128" s="1"/>
      <c r="U128" s="1"/>
      <c r="V128" s="1"/>
      <c r="W128" s="1"/>
      <c r="X128" s="14" t="n">
        <v>70919.6</v>
      </c>
      <c r="Y128" s="1"/>
      <c r="Z128" s="14" t="n">
        <v>62000</v>
      </c>
      <c r="AA128" s="1" t="s">
        <v>123</v>
      </c>
      <c r="AB128" s="1"/>
    </row>
    <row r="129" customFormat="false" ht="15" hidden="false" customHeight="false" outlineLevel="0" collapsed="false">
      <c r="A129" s="0" t="n">
        <f aca="false">IF(AND(B129=B128,C129=C128,D129=D128,AA129=AA128), A128,A128+1)</f>
        <v>27</v>
      </c>
      <c r="B129" s="61" t="n">
        <v>42473</v>
      </c>
      <c r="C129" s="1" t="s">
        <v>69</v>
      </c>
      <c r="D129" s="1"/>
      <c r="E129" s="1"/>
      <c r="F129" s="1" t="s">
        <v>97</v>
      </c>
      <c r="G129" s="1" t="n">
        <v>29</v>
      </c>
      <c r="H129" s="1" t="n">
        <v>29</v>
      </c>
      <c r="I129" s="1"/>
      <c r="J129" s="1"/>
      <c r="K129" s="1"/>
      <c r="L129" s="1"/>
      <c r="M129" s="1"/>
      <c r="N129" s="1"/>
      <c r="O129" s="1"/>
      <c r="P129" s="1"/>
      <c r="Q129" s="1"/>
      <c r="R129" s="1"/>
      <c r="S129" s="1"/>
      <c r="T129" s="1"/>
      <c r="U129" s="1"/>
      <c r="V129" s="1"/>
      <c r="W129" s="1"/>
      <c r="X129" s="14" t="n">
        <v>5232.3</v>
      </c>
      <c r="Y129" s="1"/>
      <c r="Z129" s="14"/>
      <c r="AA129" s="1" t="s">
        <v>123</v>
      </c>
      <c r="AB129" s="1"/>
    </row>
    <row r="130" customFormat="false" ht="15" hidden="false" customHeight="false" outlineLevel="0" collapsed="false">
      <c r="A130" s="0" t="n">
        <f aca="false">IF(AND(B130=B129,C130=C129,D130=D129,AA130=AA129), A129,A129+1)</f>
        <v>27</v>
      </c>
      <c r="B130" s="61" t="n">
        <v>42473</v>
      </c>
      <c r="C130" s="1" t="s">
        <v>69</v>
      </c>
      <c r="D130" s="1"/>
      <c r="E130" s="1"/>
      <c r="F130" s="1" t="s">
        <v>95</v>
      </c>
      <c r="G130" s="1" t="n">
        <v>9</v>
      </c>
      <c r="H130" s="1" t="n">
        <v>9</v>
      </c>
      <c r="I130" s="1"/>
      <c r="J130" s="1"/>
      <c r="K130" s="1"/>
      <c r="L130" s="1"/>
      <c r="M130" s="1"/>
      <c r="N130" s="1"/>
      <c r="O130" s="1"/>
      <c r="P130" s="1"/>
      <c r="Q130" s="1"/>
      <c r="R130" s="1"/>
      <c r="S130" s="1"/>
      <c r="T130" s="1"/>
      <c r="U130" s="1"/>
      <c r="V130" s="1"/>
      <c r="W130" s="1"/>
      <c r="X130" s="14" t="n">
        <v>41294.67</v>
      </c>
      <c r="Y130" s="1"/>
      <c r="Z130" s="14"/>
      <c r="AA130" s="1" t="s">
        <v>123</v>
      </c>
      <c r="AB130" s="1"/>
    </row>
    <row r="131" customFormat="false" ht="15" hidden="false" customHeight="false" outlineLevel="0" collapsed="false">
      <c r="A131" s="0" t="n">
        <f aca="false">IF(AND(B131=B130,C131=C130,D131=D130,AA131=AA130), A130,A130+1)</f>
        <v>27</v>
      </c>
      <c r="B131" s="61" t="n">
        <v>42473</v>
      </c>
      <c r="C131" s="1" t="s">
        <v>69</v>
      </c>
      <c r="D131" s="1"/>
      <c r="E131" s="1"/>
      <c r="F131" s="1" t="s">
        <v>248</v>
      </c>
      <c r="G131" s="1" t="n">
        <v>1</v>
      </c>
      <c r="H131" s="1" t="n">
        <v>1</v>
      </c>
      <c r="I131" s="1"/>
      <c r="J131" s="1"/>
      <c r="K131" s="1"/>
      <c r="L131" s="1"/>
      <c r="M131" s="1"/>
      <c r="N131" s="1"/>
      <c r="O131" s="1"/>
      <c r="P131" s="1"/>
      <c r="Q131" s="1"/>
      <c r="R131" s="1"/>
      <c r="S131" s="1"/>
      <c r="T131" s="1"/>
      <c r="U131" s="1"/>
      <c r="V131" s="1"/>
      <c r="W131" s="1"/>
      <c r="X131" s="14"/>
      <c r="Y131" s="1"/>
      <c r="Z131" s="14"/>
      <c r="AA131" s="1" t="s">
        <v>123</v>
      </c>
      <c r="AB131" s="1"/>
    </row>
    <row r="132" customFormat="false" ht="15" hidden="false" customHeight="false" outlineLevel="0" collapsed="false">
      <c r="A132" s="0" t="n">
        <f aca="false">IF(AND(B132=B131,C132=C131,D132=D131,AA132=AA131), A131,A131+1)</f>
        <v>28</v>
      </c>
      <c r="B132" s="61" t="n">
        <v>42473</v>
      </c>
      <c r="C132" s="1" t="s">
        <v>70</v>
      </c>
      <c r="D132" s="1"/>
      <c r="E132" s="1"/>
      <c r="F132" s="1" t="s">
        <v>97</v>
      </c>
      <c r="G132" s="1" t="n">
        <v>55</v>
      </c>
      <c r="H132" s="1" t="n">
        <v>55</v>
      </c>
      <c r="I132" s="1"/>
      <c r="J132" s="1"/>
      <c r="K132" s="1"/>
      <c r="L132" s="1" t="n">
        <v>34</v>
      </c>
      <c r="M132" s="1"/>
      <c r="N132" s="1"/>
      <c r="O132" s="1"/>
      <c r="P132" s="1"/>
      <c r="Q132" s="1"/>
      <c r="R132" s="1"/>
      <c r="S132" s="1"/>
      <c r="T132" s="1"/>
      <c r="U132" s="1"/>
      <c r="V132" s="1"/>
      <c r="W132" s="1"/>
      <c r="X132" s="14" t="n">
        <v>75978</v>
      </c>
      <c r="Y132" s="1"/>
      <c r="Z132" s="14" t="n">
        <v>65475</v>
      </c>
      <c r="AA132" s="1" t="s">
        <v>123</v>
      </c>
      <c r="AB132" s="1"/>
    </row>
    <row r="133" customFormat="false" ht="15" hidden="false" customHeight="false" outlineLevel="0" collapsed="false">
      <c r="A133" s="0" t="n">
        <f aca="false">IF(AND(B133=B132,C133=C132,D133=D132,AA133=AA132), A132,A132+1)</f>
        <v>28</v>
      </c>
      <c r="B133" s="61" t="n">
        <v>42473</v>
      </c>
      <c r="C133" s="1" t="s">
        <v>70</v>
      </c>
      <c r="D133" s="1"/>
      <c r="E133" s="1"/>
      <c r="F133" s="1" t="s">
        <v>88</v>
      </c>
      <c r="G133" s="1" t="n">
        <v>5</v>
      </c>
      <c r="H133" s="1" t="n">
        <v>5</v>
      </c>
      <c r="I133" s="1"/>
      <c r="J133" s="1"/>
      <c r="K133" s="1"/>
      <c r="L133" s="1" t="n">
        <v>1</v>
      </c>
      <c r="M133" s="1"/>
      <c r="N133" s="1"/>
      <c r="O133" s="1"/>
      <c r="P133" s="1"/>
      <c r="Q133" s="1"/>
      <c r="R133" s="1"/>
      <c r="S133" s="1"/>
      <c r="T133" s="1"/>
      <c r="U133" s="1"/>
      <c r="V133" s="1"/>
      <c r="W133" s="1"/>
      <c r="X133" s="14" t="n">
        <v>104.86</v>
      </c>
      <c r="Y133" s="1"/>
      <c r="Z133" s="14"/>
      <c r="AA133" s="1" t="s">
        <v>123</v>
      </c>
      <c r="AB133" s="1"/>
    </row>
    <row r="134" customFormat="false" ht="15" hidden="false" customHeight="false" outlineLevel="0" collapsed="false">
      <c r="A134" s="0" t="n">
        <f aca="false">IF(AND(B134=B133,C134=C133,D134=D133,AA134=AA133), A133,A133+1)</f>
        <v>29</v>
      </c>
      <c r="B134" s="61" t="n">
        <v>42474</v>
      </c>
      <c r="C134" s="1" t="s">
        <v>68</v>
      </c>
      <c r="D134" s="1"/>
      <c r="E134" s="1"/>
      <c r="F134" s="1" t="s">
        <v>97</v>
      </c>
      <c r="G134" s="1" t="n">
        <v>64</v>
      </c>
      <c r="H134" s="1" t="n">
        <v>64</v>
      </c>
      <c r="I134" s="1"/>
      <c r="J134" s="1"/>
      <c r="K134" s="1" t="n">
        <v>1</v>
      </c>
      <c r="L134" s="1"/>
      <c r="M134" s="1"/>
      <c r="N134" s="1"/>
      <c r="O134" s="1"/>
      <c r="P134" s="1"/>
      <c r="Q134" s="1"/>
      <c r="R134" s="1"/>
      <c r="S134" s="1"/>
      <c r="T134" s="1"/>
      <c r="U134" s="1"/>
      <c r="V134" s="1"/>
      <c r="W134" s="1"/>
      <c r="X134" s="14" t="n">
        <v>82745.25</v>
      </c>
      <c r="Y134" s="1"/>
      <c r="Z134" s="14" t="n">
        <v>71890</v>
      </c>
      <c r="AA134" s="1" t="s">
        <v>123</v>
      </c>
      <c r="AB134" s="1"/>
    </row>
    <row r="135" customFormat="false" ht="15" hidden="false" customHeight="false" outlineLevel="0" collapsed="false">
      <c r="A135" s="0" t="n">
        <f aca="false">IF(AND(B135=B134,C135=C134,D135=D134,AA135=AA134), A134,A134+1)</f>
        <v>29</v>
      </c>
      <c r="B135" s="61" t="n">
        <v>42474</v>
      </c>
      <c r="C135" s="1" t="s">
        <v>68</v>
      </c>
      <c r="D135" s="1"/>
      <c r="E135" s="1"/>
      <c r="F135" s="1" t="s">
        <v>100</v>
      </c>
      <c r="G135" s="1" t="n">
        <v>10</v>
      </c>
      <c r="H135" s="1" t="n">
        <v>10</v>
      </c>
      <c r="I135" s="1"/>
      <c r="J135" s="1"/>
      <c r="K135" s="1"/>
      <c r="L135" s="1"/>
      <c r="M135" s="1"/>
      <c r="N135" s="1"/>
      <c r="O135" s="1"/>
      <c r="P135" s="1"/>
      <c r="Q135" s="1"/>
      <c r="R135" s="1"/>
      <c r="S135" s="1"/>
      <c r="T135" s="1"/>
      <c r="U135" s="1"/>
      <c r="V135" s="1"/>
      <c r="W135" s="1"/>
      <c r="X135" s="14" t="n">
        <v>54623.5</v>
      </c>
      <c r="Y135" s="1"/>
      <c r="Z135" s="14"/>
      <c r="AA135" s="1" t="s">
        <v>123</v>
      </c>
      <c r="AB135" s="1"/>
    </row>
    <row r="136" customFormat="false" ht="15" hidden="false" customHeight="false" outlineLevel="0" collapsed="false">
      <c r="A136" s="0" t="n">
        <f aca="false">IF(AND(B136=B135,C136=C135,D136=D135,AA136=AA135), A135,A135+1)</f>
        <v>30</v>
      </c>
      <c r="B136" s="61" t="n">
        <v>42475</v>
      </c>
      <c r="C136" s="1" t="s">
        <v>63</v>
      </c>
      <c r="D136" s="1"/>
      <c r="E136" s="1"/>
      <c r="F136" s="1" t="s">
        <v>97</v>
      </c>
      <c r="G136" s="1" t="n">
        <v>21</v>
      </c>
      <c r="H136" s="1" t="n">
        <v>21</v>
      </c>
      <c r="I136" s="1"/>
      <c r="J136" s="1"/>
      <c r="K136" s="1" t="n">
        <v>1</v>
      </c>
      <c r="L136" s="1"/>
      <c r="M136" s="1"/>
      <c r="N136" s="1"/>
      <c r="O136" s="1"/>
      <c r="P136" s="1"/>
      <c r="Q136" s="1"/>
      <c r="R136" s="1"/>
      <c r="S136" s="1"/>
      <c r="T136" s="1"/>
      <c r="U136" s="1"/>
      <c r="V136" s="1"/>
      <c r="W136" s="1"/>
      <c r="X136" s="4" t="n">
        <v>100656.55</v>
      </c>
      <c r="Y136" s="13" t="s">
        <v>750</v>
      </c>
      <c r="Z136" s="14" t="n">
        <v>93400</v>
      </c>
      <c r="AA136" s="1" t="s">
        <v>125</v>
      </c>
      <c r="AB136" s="1" t="s">
        <v>744</v>
      </c>
    </row>
    <row r="137" customFormat="false" ht="15" hidden="false" customHeight="false" outlineLevel="0" collapsed="false">
      <c r="A137" s="0" t="n">
        <f aca="false">IF(AND(B137=B136,C137=C136,D137=D136,AA137=AA136), A136,A136+1)</f>
        <v>30</v>
      </c>
      <c r="B137" s="61" t="n">
        <v>42475</v>
      </c>
      <c r="C137" s="1" t="s">
        <v>63</v>
      </c>
      <c r="D137" s="1"/>
      <c r="E137" s="1"/>
      <c r="F137" s="1" t="s">
        <v>98</v>
      </c>
      <c r="G137" s="1" t="n">
        <v>4</v>
      </c>
      <c r="H137" s="1" t="n">
        <v>4</v>
      </c>
      <c r="I137" s="1"/>
      <c r="J137" s="1"/>
      <c r="K137" s="1"/>
      <c r="L137" s="1"/>
      <c r="M137" s="1"/>
      <c r="N137" s="1"/>
      <c r="O137" s="1"/>
      <c r="P137" s="1"/>
      <c r="Q137" s="1"/>
      <c r="R137" s="1"/>
      <c r="S137" s="1"/>
      <c r="T137" s="1"/>
      <c r="U137" s="1"/>
      <c r="V137" s="1"/>
      <c r="W137" s="1"/>
      <c r="X137" s="14" t="n">
        <v>0</v>
      </c>
      <c r="Y137" s="1" t="s">
        <v>750</v>
      </c>
      <c r="Z137" s="14"/>
      <c r="AA137" s="1" t="s">
        <v>125</v>
      </c>
    </row>
    <row r="138" customFormat="false" ht="15" hidden="false" customHeight="false" outlineLevel="0" collapsed="false">
      <c r="A138" s="0" t="n">
        <f aca="false">IF(AND(B138=B137,C138=C137,D138=D137,AA138=AA137), A137,A137+1)</f>
        <v>30</v>
      </c>
      <c r="B138" s="61" t="n">
        <v>42475</v>
      </c>
      <c r="C138" s="1" t="s">
        <v>63</v>
      </c>
      <c r="D138" s="1"/>
      <c r="E138" s="1"/>
      <c r="F138" s="1" t="s">
        <v>63</v>
      </c>
      <c r="G138" s="1"/>
      <c r="H138" s="1"/>
      <c r="I138" s="1"/>
      <c r="J138" s="1"/>
      <c r="K138" s="1"/>
      <c r="L138" s="1"/>
      <c r="M138" s="1"/>
      <c r="N138" s="1"/>
      <c r="O138" s="1"/>
      <c r="P138" s="1"/>
      <c r="Q138" s="1"/>
      <c r="R138" s="1"/>
      <c r="S138" s="1"/>
      <c r="T138" s="1"/>
      <c r="U138" s="1" t="n">
        <v>2</v>
      </c>
      <c r="V138" s="1"/>
      <c r="W138" s="1"/>
      <c r="X138" s="14"/>
      <c r="Y138" s="1" t="s">
        <v>750</v>
      </c>
      <c r="Z138" s="14"/>
      <c r="AA138" s="1" t="s">
        <v>125</v>
      </c>
    </row>
    <row r="139" customFormat="false" ht="15" hidden="false" customHeight="false" outlineLevel="0" collapsed="false">
      <c r="A139" s="0" t="n">
        <f aca="false">IF(AND(B139=B138,C139=C138,D139=D138,AA139=AA138), A138,A138+1)</f>
        <v>31</v>
      </c>
      <c r="B139" s="61" t="n">
        <v>42479</v>
      </c>
      <c r="C139" s="1" t="s">
        <v>69</v>
      </c>
      <c r="D139" s="1"/>
      <c r="E139" s="1"/>
      <c r="F139" s="1" t="s">
        <v>97</v>
      </c>
      <c r="G139" s="1" t="n">
        <v>85</v>
      </c>
      <c r="H139" s="1" t="n">
        <v>85</v>
      </c>
      <c r="I139" s="1"/>
      <c r="J139" s="1"/>
      <c r="K139" s="1"/>
      <c r="L139" s="1"/>
      <c r="M139" s="1"/>
      <c r="N139" s="1"/>
      <c r="O139" s="1"/>
      <c r="P139" s="1"/>
      <c r="Q139" s="1"/>
      <c r="R139" s="1"/>
      <c r="S139" s="1"/>
      <c r="T139" s="1"/>
      <c r="U139" s="1"/>
      <c r="V139" s="1"/>
      <c r="W139" s="1"/>
      <c r="X139" s="14" t="s">
        <v>751</v>
      </c>
      <c r="Y139" s="1"/>
      <c r="Z139" s="14" t="n">
        <v>92300</v>
      </c>
      <c r="AA139" s="1" t="s">
        <v>123</v>
      </c>
      <c r="AB139" s="1"/>
    </row>
    <row r="140" customFormat="false" ht="15" hidden="false" customHeight="false" outlineLevel="0" collapsed="false">
      <c r="A140" s="0" t="n">
        <f aca="false">IF(AND(B140=B139,C140=C139,D140=D139,AA140=AA139), A139,A139+1)</f>
        <v>31</v>
      </c>
      <c r="B140" s="61" t="n">
        <v>42479</v>
      </c>
      <c r="C140" s="1" t="s">
        <v>69</v>
      </c>
      <c r="D140" s="1"/>
      <c r="E140" s="1"/>
      <c r="F140" s="1" t="s">
        <v>99</v>
      </c>
      <c r="G140" s="1" t="n">
        <v>14</v>
      </c>
      <c r="H140" s="1" t="n">
        <v>14</v>
      </c>
      <c r="I140" s="1"/>
      <c r="J140" s="1"/>
      <c r="K140" s="1"/>
      <c r="L140" s="1"/>
      <c r="M140" s="1"/>
      <c r="N140" s="1"/>
      <c r="O140" s="1"/>
      <c r="P140" s="1"/>
      <c r="Q140" s="1"/>
      <c r="R140" s="1"/>
      <c r="S140" s="1"/>
      <c r="T140" s="1"/>
      <c r="U140" s="1" t="n">
        <v>1</v>
      </c>
      <c r="V140" s="1"/>
      <c r="W140" s="1"/>
      <c r="X140" s="14" t="n">
        <v>2482.4</v>
      </c>
      <c r="Y140" s="1"/>
      <c r="Z140" s="14"/>
      <c r="AA140" s="1" t="s">
        <v>123</v>
      </c>
      <c r="AB140" s="1"/>
    </row>
    <row r="141" customFormat="false" ht="15" hidden="false" customHeight="false" outlineLevel="0" collapsed="false">
      <c r="A141" s="0" t="n">
        <f aca="false">IF(AND(B141=B140,C141=C140,D141=D140,AA141=AA140), A140,A140+1)</f>
        <v>31</v>
      </c>
      <c r="B141" s="61" t="n">
        <v>42479</v>
      </c>
      <c r="C141" s="1" t="s">
        <v>69</v>
      </c>
      <c r="D141" s="1"/>
      <c r="E141" s="1"/>
      <c r="F141" s="1" t="s">
        <v>248</v>
      </c>
      <c r="G141" s="1"/>
      <c r="H141" s="1"/>
      <c r="I141" s="1"/>
      <c r="J141" s="1"/>
      <c r="K141" s="1" t="n">
        <v>1</v>
      </c>
      <c r="L141" s="1"/>
      <c r="M141" s="1"/>
      <c r="N141" s="1"/>
      <c r="O141" s="1"/>
      <c r="P141" s="1"/>
      <c r="Q141" s="1"/>
      <c r="R141" s="1"/>
      <c r="S141" s="1"/>
      <c r="T141" s="1"/>
      <c r="U141" s="1"/>
      <c r="V141" s="1"/>
      <c r="W141" s="1"/>
      <c r="X141" s="14"/>
      <c r="Y141" s="1"/>
      <c r="Z141" s="14"/>
      <c r="AA141" s="1" t="s">
        <v>123</v>
      </c>
      <c r="AB141" s="1"/>
    </row>
    <row r="142" customFormat="false" ht="15" hidden="false" customHeight="false" outlineLevel="0" collapsed="false">
      <c r="A142" s="0" t="n">
        <f aca="false">IF(AND(B142=B141,C142=C141,D142=D141,AA142=AA141), A141,A141+1)</f>
        <v>32</v>
      </c>
      <c r="B142" s="61" t="n">
        <v>42479</v>
      </c>
      <c r="C142" s="1" t="s">
        <v>67</v>
      </c>
      <c r="D142" s="1"/>
      <c r="E142" s="1"/>
      <c r="F142" s="1" t="s">
        <v>115</v>
      </c>
      <c r="G142" s="1" t="n">
        <v>25</v>
      </c>
      <c r="H142" s="1" t="n">
        <v>25</v>
      </c>
      <c r="I142" s="1"/>
      <c r="J142" s="1"/>
      <c r="K142" s="1"/>
      <c r="L142" s="1" t="n">
        <v>55</v>
      </c>
      <c r="M142" s="1"/>
      <c r="N142" s="1"/>
      <c r="O142" s="1"/>
      <c r="P142" s="1"/>
      <c r="Q142" s="1"/>
      <c r="R142" s="1"/>
      <c r="S142" s="1"/>
      <c r="T142" s="1"/>
      <c r="U142" s="1"/>
      <c r="V142" s="1"/>
      <c r="W142" s="1"/>
      <c r="X142" s="14" t="n">
        <v>113284.5</v>
      </c>
      <c r="Y142" s="1"/>
      <c r="Z142" s="14" t="n">
        <v>68000</v>
      </c>
      <c r="AA142" s="1" t="s">
        <v>123</v>
      </c>
      <c r="AB142" s="1"/>
    </row>
    <row r="143" customFormat="false" ht="15" hidden="false" customHeight="false" outlineLevel="0" collapsed="false">
      <c r="A143" s="0" t="n">
        <f aca="false">IF(AND(B143=B142,C143=C142,D143=D142,AA143=AA142), A142,A142+1)</f>
        <v>32</v>
      </c>
      <c r="B143" s="61" t="n">
        <v>42479</v>
      </c>
      <c r="C143" s="1" t="s">
        <v>67</v>
      </c>
      <c r="D143" s="1"/>
      <c r="E143" s="1"/>
      <c r="F143" s="1" t="s">
        <v>97</v>
      </c>
      <c r="G143" s="1" t="n">
        <v>25</v>
      </c>
      <c r="H143" s="1" t="n">
        <v>25</v>
      </c>
      <c r="I143" s="1"/>
      <c r="J143" s="1"/>
      <c r="K143" s="1"/>
      <c r="L143" s="1" t="n">
        <v>20</v>
      </c>
      <c r="M143" s="1"/>
      <c r="N143" s="1"/>
      <c r="O143" s="1"/>
      <c r="P143" s="1"/>
      <c r="Q143" s="1"/>
      <c r="R143" s="1"/>
      <c r="S143" s="1"/>
      <c r="T143" s="1"/>
      <c r="U143" s="1"/>
      <c r="V143" s="1"/>
      <c r="W143" s="1"/>
      <c r="X143" s="14" t="n">
        <v>3124.4</v>
      </c>
      <c r="Y143" s="1"/>
      <c r="Z143" s="14"/>
      <c r="AA143" s="1" t="s">
        <v>123</v>
      </c>
      <c r="AB143" s="1"/>
    </row>
    <row r="144" customFormat="false" ht="15" hidden="false" customHeight="false" outlineLevel="0" collapsed="false">
      <c r="A144" s="0" t="n">
        <f aca="false">IF(AND(B144=B143,C144=C143,D144=D143,AA144=AA143), A143,A143+1)</f>
        <v>32</v>
      </c>
      <c r="B144" s="61" t="n">
        <v>42479</v>
      </c>
      <c r="C144" s="1" t="s">
        <v>67</v>
      </c>
      <c r="D144" s="1"/>
      <c r="E144" s="1"/>
      <c r="F144" s="1" t="s">
        <v>100</v>
      </c>
      <c r="G144" s="1" t="n">
        <v>8</v>
      </c>
      <c r="H144" s="1" t="n">
        <v>8</v>
      </c>
      <c r="I144" s="1"/>
      <c r="J144" s="1"/>
      <c r="K144" s="1"/>
      <c r="L144" s="1" t="n">
        <v>15</v>
      </c>
      <c r="M144" s="1"/>
      <c r="N144" s="1"/>
      <c r="O144" s="1"/>
      <c r="P144" s="1"/>
      <c r="Q144" s="1"/>
      <c r="R144" s="1"/>
      <c r="S144" s="1"/>
      <c r="T144" s="1"/>
      <c r="U144" s="1"/>
      <c r="V144" s="1"/>
      <c r="W144" s="1"/>
      <c r="X144" s="14" t="n">
        <v>68672.6</v>
      </c>
      <c r="Y144" s="1"/>
      <c r="Z144" s="14"/>
      <c r="AA144" s="1" t="s">
        <v>123</v>
      </c>
      <c r="AB144" s="1"/>
    </row>
    <row r="145" customFormat="false" ht="15" hidden="false" customHeight="false" outlineLevel="0" collapsed="false">
      <c r="A145" s="0" t="n">
        <f aca="false">IF(AND(B145=B144,C145=C144,D145=D144,AA145=AA144), A144,A144+1)</f>
        <v>33</v>
      </c>
      <c r="B145" s="61" t="n">
        <v>42479</v>
      </c>
      <c r="C145" s="1" t="s">
        <v>65</v>
      </c>
      <c r="D145" s="1"/>
      <c r="E145" s="1"/>
      <c r="F145" s="1" t="s">
        <v>116</v>
      </c>
      <c r="G145" s="1" t="n">
        <v>5</v>
      </c>
      <c r="H145" s="1" t="n">
        <v>5</v>
      </c>
      <c r="I145" s="1"/>
      <c r="J145" s="1"/>
      <c r="K145" s="1"/>
      <c r="L145" s="1"/>
      <c r="M145" s="1"/>
      <c r="N145" s="1"/>
      <c r="O145" s="1"/>
      <c r="P145" s="1"/>
      <c r="Q145" s="1"/>
      <c r="R145" s="1"/>
      <c r="S145" s="1"/>
      <c r="T145" s="1"/>
      <c r="U145" s="1" t="n">
        <v>1</v>
      </c>
      <c r="V145" s="1"/>
      <c r="W145" s="1"/>
      <c r="X145" s="14" t="n">
        <v>94218.85</v>
      </c>
      <c r="Y145" s="1"/>
      <c r="Z145" s="14" t="n">
        <v>86000</v>
      </c>
      <c r="AA145" s="1" t="s">
        <v>123</v>
      </c>
      <c r="AB145" s="1"/>
    </row>
    <row r="146" customFormat="false" ht="15" hidden="false" customHeight="false" outlineLevel="0" collapsed="false">
      <c r="A146" s="0" t="n">
        <f aca="false">IF(AND(B146=B145,C146=C145,D146=D145,AA146=AA145), A145,A145+1)</f>
        <v>33</v>
      </c>
      <c r="B146" s="61" t="n">
        <v>42479</v>
      </c>
      <c r="C146" s="1" t="s">
        <v>65</v>
      </c>
      <c r="D146" s="1"/>
      <c r="E146" s="1"/>
      <c r="F146" s="1" t="s">
        <v>97</v>
      </c>
      <c r="G146" s="1" t="n">
        <v>5</v>
      </c>
      <c r="H146" s="1" t="n">
        <v>5</v>
      </c>
      <c r="I146" s="1"/>
      <c r="J146" s="1"/>
      <c r="K146" s="1"/>
      <c r="L146" s="1"/>
      <c r="M146" s="1"/>
      <c r="N146" s="1"/>
      <c r="O146" s="1"/>
      <c r="P146" s="1"/>
      <c r="Q146" s="1"/>
      <c r="R146" s="1"/>
      <c r="S146" s="1"/>
      <c r="T146" s="1"/>
      <c r="U146" s="1"/>
      <c r="V146" s="1"/>
      <c r="W146" s="1"/>
      <c r="X146" s="14" t="n">
        <v>3409.02</v>
      </c>
      <c r="Y146" s="1"/>
      <c r="Z146" s="14"/>
      <c r="AA146" s="1" t="s">
        <v>123</v>
      </c>
      <c r="AB146" s="1"/>
    </row>
    <row r="147" customFormat="false" ht="15" hidden="false" customHeight="false" outlineLevel="0" collapsed="false">
      <c r="A147" s="0" t="n">
        <f aca="false">IF(AND(B147=B146,C147=C146,D147=D146,AA147=AA146), A146,A146+1)</f>
        <v>33</v>
      </c>
      <c r="B147" s="61" t="n">
        <v>42479</v>
      </c>
      <c r="C147" s="1" t="s">
        <v>65</v>
      </c>
      <c r="D147" s="1"/>
      <c r="E147" s="1"/>
      <c r="F147" s="1" t="s">
        <v>248</v>
      </c>
      <c r="G147" s="1"/>
      <c r="H147" s="1"/>
      <c r="I147" s="1"/>
      <c r="J147" s="1"/>
      <c r="K147" s="1" t="n">
        <v>1</v>
      </c>
      <c r="L147" s="1"/>
      <c r="M147" s="1"/>
      <c r="N147" s="1"/>
      <c r="O147" s="1"/>
      <c r="P147" s="1"/>
      <c r="Q147" s="1"/>
      <c r="R147" s="1"/>
      <c r="S147" s="1"/>
      <c r="T147" s="1"/>
      <c r="U147" s="1"/>
      <c r="V147" s="1"/>
      <c r="W147" s="1"/>
      <c r="X147" s="14"/>
      <c r="Y147" s="1"/>
      <c r="Z147" s="14"/>
      <c r="AA147" s="1" t="s">
        <v>123</v>
      </c>
      <c r="AB147" s="1"/>
    </row>
    <row r="148" customFormat="false" ht="15" hidden="false" customHeight="false" outlineLevel="0" collapsed="false">
      <c r="A148" s="0" t="n">
        <f aca="false">IF(AND(B148=B147,C148=C147,D148=D147,AA148=AA147), A147,A147+1)</f>
        <v>34</v>
      </c>
      <c r="B148" s="61" t="n">
        <v>42481</v>
      </c>
      <c r="C148" s="1" t="s">
        <v>53</v>
      </c>
      <c r="D148" s="1"/>
      <c r="E148" s="1"/>
      <c r="F148" s="1" t="s">
        <v>87</v>
      </c>
      <c r="G148" s="1" t="n">
        <v>5</v>
      </c>
      <c r="H148" s="1" t="n">
        <v>5</v>
      </c>
      <c r="I148" s="1"/>
      <c r="J148" s="1"/>
      <c r="K148" s="1"/>
      <c r="L148" s="1" t="n">
        <v>29</v>
      </c>
      <c r="M148" s="1"/>
      <c r="N148" s="1"/>
      <c r="O148" s="1"/>
      <c r="P148" s="1"/>
      <c r="Q148" s="1"/>
      <c r="R148" s="1"/>
      <c r="S148" s="1"/>
      <c r="T148" s="1"/>
      <c r="U148" s="1" t="n">
        <v>1</v>
      </c>
      <c r="V148" s="1"/>
      <c r="W148" s="1"/>
      <c r="X148" s="14" t="n">
        <v>280822.5</v>
      </c>
      <c r="Y148" s="1"/>
      <c r="Z148" s="14" t="n">
        <v>250200</v>
      </c>
      <c r="AA148" s="1" t="s">
        <v>123</v>
      </c>
      <c r="AB148" s="1"/>
    </row>
    <row r="149" customFormat="false" ht="15" hidden="false" customHeight="false" outlineLevel="0" collapsed="false">
      <c r="A149" s="0" t="n">
        <f aca="false">IF(AND(B149=B148,C149=C148,D149=D148,AA149=AA148), A148,A148+1)</f>
        <v>34</v>
      </c>
      <c r="B149" s="61" t="n">
        <v>42481</v>
      </c>
      <c r="C149" s="1" t="s">
        <v>53</v>
      </c>
      <c r="D149" s="1"/>
      <c r="E149" s="1"/>
      <c r="F149" s="1" t="s">
        <v>108</v>
      </c>
      <c r="G149" s="1" t="n">
        <v>5</v>
      </c>
      <c r="H149" s="1" t="n">
        <v>5</v>
      </c>
      <c r="I149" s="1"/>
      <c r="J149" s="1"/>
      <c r="K149" s="1"/>
      <c r="L149" s="1" t="n">
        <v>11</v>
      </c>
      <c r="M149" s="1"/>
      <c r="N149" s="1"/>
      <c r="O149" s="1"/>
      <c r="P149" s="1"/>
      <c r="Q149" s="1"/>
      <c r="R149" s="1"/>
      <c r="S149" s="1"/>
      <c r="T149" s="1"/>
      <c r="U149" s="1"/>
      <c r="V149" s="1"/>
      <c r="W149" s="1"/>
      <c r="X149" s="14" t="n">
        <v>44394.3</v>
      </c>
      <c r="Y149" s="1"/>
      <c r="Z149" s="14"/>
      <c r="AA149" s="1" t="s">
        <v>123</v>
      </c>
      <c r="AB149" s="1"/>
    </row>
    <row r="150" customFormat="false" ht="15" hidden="false" customHeight="false" outlineLevel="0" collapsed="false">
      <c r="A150" s="0" t="n">
        <f aca="false">IF(AND(B150=B149,C150=C149,D150=D149,AA150=AA149), A149,A149+1)</f>
        <v>34</v>
      </c>
      <c r="B150" s="61" t="n">
        <v>42481</v>
      </c>
      <c r="C150" s="1" t="s">
        <v>53</v>
      </c>
      <c r="D150" s="1"/>
      <c r="E150" s="1"/>
      <c r="F150" s="1" t="s">
        <v>104</v>
      </c>
      <c r="G150" s="1" t="n">
        <v>1</v>
      </c>
      <c r="H150" s="1" t="n">
        <v>1</v>
      </c>
      <c r="I150" s="1"/>
      <c r="J150" s="1"/>
      <c r="K150" s="1"/>
      <c r="L150" s="1" t="n">
        <v>3</v>
      </c>
      <c r="M150" s="1"/>
      <c r="N150" s="1"/>
      <c r="O150" s="1"/>
      <c r="P150" s="1"/>
      <c r="Q150" s="1"/>
      <c r="R150" s="1"/>
      <c r="S150" s="1"/>
      <c r="T150" s="1"/>
      <c r="U150" s="1"/>
      <c r="V150" s="1"/>
      <c r="W150" s="1"/>
      <c r="X150" s="14" t="n">
        <v>1698.09</v>
      </c>
      <c r="Y150" s="1"/>
      <c r="Z150" s="14"/>
      <c r="AA150" s="1" t="s">
        <v>123</v>
      </c>
      <c r="AB150" s="1"/>
    </row>
    <row r="151" customFormat="false" ht="15" hidden="false" customHeight="false" outlineLevel="0" collapsed="false">
      <c r="A151" s="0" t="n">
        <f aca="false">IF(AND(B151=B150,C151=C150,D151=D150,AA151=AA150), A150,A150+1)</f>
        <v>34</v>
      </c>
      <c r="B151" s="61" t="n">
        <v>42481</v>
      </c>
      <c r="C151" s="1" t="s">
        <v>53</v>
      </c>
      <c r="D151" s="1"/>
      <c r="E151" s="1"/>
      <c r="F151" s="1" t="s">
        <v>99</v>
      </c>
      <c r="G151" s="1" t="n">
        <v>2</v>
      </c>
      <c r="H151" s="1" t="n">
        <v>2</v>
      </c>
      <c r="I151" s="1"/>
      <c r="J151" s="1"/>
      <c r="K151" s="1"/>
      <c r="L151" s="1" t="n">
        <v>5</v>
      </c>
      <c r="M151" s="1"/>
      <c r="N151" s="1"/>
      <c r="O151" s="1"/>
      <c r="P151" s="1"/>
      <c r="Q151" s="1"/>
      <c r="R151" s="1"/>
      <c r="S151" s="1"/>
      <c r="T151" s="1"/>
      <c r="U151" s="1"/>
      <c r="V151" s="1"/>
      <c r="W151" s="1"/>
      <c r="X151" s="14" t="n">
        <v>674.1</v>
      </c>
      <c r="Y151" s="1"/>
      <c r="Z151" s="14"/>
      <c r="AA151" s="1" t="s">
        <v>123</v>
      </c>
      <c r="AB151" s="1"/>
    </row>
    <row r="152" customFormat="false" ht="15" hidden="false" customHeight="false" outlineLevel="0" collapsed="false">
      <c r="A152" s="0" t="n">
        <f aca="false">IF(AND(B152=B151,C152=C151,D152=D151,AA152=AA151), A151,A151+1)</f>
        <v>34</v>
      </c>
      <c r="B152" s="61" t="n">
        <v>42481</v>
      </c>
      <c r="C152" s="1" t="s">
        <v>53</v>
      </c>
      <c r="D152" s="1"/>
      <c r="E152" s="1"/>
      <c r="F152" s="1" t="s">
        <v>116</v>
      </c>
      <c r="G152" s="1" t="n">
        <v>5</v>
      </c>
      <c r="H152" s="1" t="n">
        <v>5</v>
      </c>
      <c r="I152" s="1"/>
      <c r="J152" s="1"/>
      <c r="K152" s="1"/>
      <c r="L152" s="1" t="n">
        <v>11</v>
      </c>
      <c r="M152" s="1"/>
      <c r="N152" s="1"/>
      <c r="O152" s="1"/>
      <c r="P152" s="1"/>
      <c r="Q152" s="1"/>
      <c r="R152" s="1"/>
      <c r="S152" s="1"/>
      <c r="T152" s="1"/>
      <c r="U152" s="1" t="n">
        <v>1</v>
      </c>
      <c r="V152" s="1"/>
      <c r="W152" s="1"/>
      <c r="X152" s="14" t="n">
        <v>33458.9</v>
      </c>
      <c r="Y152" s="1"/>
      <c r="Z152" s="14"/>
      <c r="AA152" s="1" t="s">
        <v>123</v>
      </c>
      <c r="AB152" s="1"/>
    </row>
    <row r="153" customFormat="false" ht="15" hidden="false" customHeight="false" outlineLevel="0" collapsed="false">
      <c r="A153" s="0" t="n">
        <f aca="false">IF(AND(B153=B152,C153=C152,D153=D152,AA153=AA152), A152,A152+1)</f>
        <v>34</v>
      </c>
      <c r="B153" s="61" t="n">
        <v>42481</v>
      </c>
      <c r="C153" s="1" t="s">
        <v>53</v>
      </c>
      <c r="D153" s="1"/>
      <c r="E153" s="1"/>
      <c r="F153" s="1" t="s">
        <v>248</v>
      </c>
      <c r="G153" s="1"/>
      <c r="H153" s="1"/>
      <c r="I153" s="1"/>
      <c r="J153" s="1"/>
      <c r="K153" s="1" t="n">
        <v>1</v>
      </c>
      <c r="L153" s="1"/>
      <c r="M153" s="1"/>
      <c r="N153" s="1"/>
      <c r="O153" s="1"/>
      <c r="P153" s="1"/>
      <c r="Q153" s="1"/>
      <c r="R153" s="1"/>
      <c r="S153" s="1"/>
      <c r="T153" s="1"/>
      <c r="U153" s="1"/>
      <c r="V153" s="1"/>
      <c r="W153" s="1"/>
      <c r="X153" s="14"/>
      <c r="Y153" s="1"/>
      <c r="Z153" s="14"/>
      <c r="AA153" s="1" t="s">
        <v>123</v>
      </c>
      <c r="AB153" s="1"/>
    </row>
    <row r="154" customFormat="false" ht="15" hidden="false" customHeight="false" outlineLevel="0" collapsed="false">
      <c r="A154" s="0" t="n">
        <f aca="false">IF(AND(B154=B153,C154=C153,D154=D153,AA154=AA153), A153,A153+1)</f>
        <v>35</v>
      </c>
      <c r="B154" s="61" t="n">
        <v>42486</v>
      </c>
      <c r="C154" s="1" t="s">
        <v>67</v>
      </c>
      <c r="D154" s="1"/>
      <c r="E154" s="1"/>
      <c r="F154" s="1" t="s">
        <v>96</v>
      </c>
      <c r="G154" s="1" t="n">
        <v>30</v>
      </c>
      <c r="H154" s="1" t="n">
        <v>30</v>
      </c>
      <c r="I154" s="1"/>
      <c r="J154" s="1"/>
      <c r="K154" s="1"/>
      <c r="L154" s="1" t="n">
        <v>3</v>
      </c>
      <c r="M154" s="1"/>
      <c r="N154" s="1"/>
      <c r="O154" s="1"/>
      <c r="P154" s="1"/>
      <c r="Q154" s="1"/>
      <c r="R154" s="1"/>
      <c r="S154" s="1"/>
      <c r="T154" s="1"/>
      <c r="U154" s="1"/>
      <c r="V154" s="1"/>
      <c r="W154" s="1"/>
      <c r="X154" s="4" t="n">
        <v>77392.14</v>
      </c>
      <c r="Y154" s="1" t="s">
        <v>752</v>
      </c>
      <c r="Z154" s="14" t="n">
        <v>470000</v>
      </c>
      <c r="AA154" s="1" t="s">
        <v>125</v>
      </c>
      <c r="AB154" s="1" t="s">
        <v>744</v>
      </c>
    </row>
    <row r="155" customFormat="false" ht="15" hidden="false" customHeight="false" outlineLevel="0" collapsed="false">
      <c r="A155" s="0" t="n">
        <f aca="false">IF(AND(B155=B154,C155=C154,D155=D154,AA155=AA154), A154,A154+1)</f>
        <v>35</v>
      </c>
      <c r="B155" s="61" t="n">
        <v>42486</v>
      </c>
      <c r="C155" s="1" t="s">
        <v>67</v>
      </c>
      <c r="D155" s="1"/>
      <c r="E155" s="1"/>
      <c r="F155" s="1" t="s">
        <v>97</v>
      </c>
      <c r="G155" s="1" t="n">
        <v>24</v>
      </c>
      <c r="H155" s="1" t="n">
        <v>24</v>
      </c>
      <c r="I155" s="1"/>
      <c r="J155" s="1"/>
      <c r="K155" s="1"/>
      <c r="L155" s="1"/>
      <c r="M155" s="1"/>
      <c r="N155" s="1"/>
      <c r="O155" s="1"/>
      <c r="P155" s="1"/>
      <c r="Q155" s="1"/>
      <c r="R155" s="1"/>
      <c r="S155" s="1"/>
      <c r="T155" s="1"/>
      <c r="U155" s="1"/>
      <c r="V155" s="1"/>
      <c r="W155" s="1"/>
      <c r="X155" s="14"/>
      <c r="Y155" s="1" t="s">
        <v>752</v>
      </c>
      <c r="Z155" s="14"/>
      <c r="AA155" s="1" t="s">
        <v>125</v>
      </c>
    </row>
    <row r="156" customFormat="false" ht="15" hidden="false" customHeight="false" outlineLevel="0" collapsed="false">
      <c r="A156" s="0" t="n">
        <f aca="false">IF(AND(B156=B155,C156=C155,D156=D155,AA156=AA155), A155,A155+1)</f>
        <v>35</v>
      </c>
      <c r="B156" s="61" t="n">
        <v>42486</v>
      </c>
      <c r="C156" s="1" t="s">
        <v>67</v>
      </c>
      <c r="D156" s="1"/>
      <c r="E156" s="1"/>
      <c r="F156" s="1" t="s">
        <v>88</v>
      </c>
      <c r="G156" s="1" t="n">
        <v>3</v>
      </c>
      <c r="H156" s="1" t="n">
        <v>3</v>
      </c>
      <c r="I156" s="1"/>
      <c r="J156" s="1"/>
      <c r="K156" s="1"/>
      <c r="L156" s="1"/>
      <c r="M156" s="1"/>
      <c r="N156" s="1"/>
      <c r="O156" s="1"/>
      <c r="P156" s="1"/>
      <c r="Q156" s="1"/>
      <c r="R156" s="1"/>
      <c r="S156" s="1"/>
      <c r="T156" s="1"/>
      <c r="U156" s="1"/>
      <c r="V156" s="1"/>
      <c r="W156" s="1"/>
      <c r="X156" s="14"/>
      <c r="Y156" s="1" t="s">
        <v>752</v>
      </c>
      <c r="Z156" s="14"/>
      <c r="AA156" s="1" t="s">
        <v>125</v>
      </c>
    </row>
    <row r="157" customFormat="false" ht="15" hidden="false" customHeight="false" outlineLevel="0" collapsed="false">
      <c r="A157" s="0" t="n">
        <f aca="false">IF(AND(B157=B156,C157=C156,D157=D156,AA157=AA156), A156,A156+1)</f>
        <v>35</v>
      </c>
      <c r="B157" s="61" t="n">
        <v>42486</v>
      </c>
      <c r="C157" s="1" t="s">
        <v>67</v>
      </c>
      <c r="D157" s="1"/>
      <c r="E157" s="1"/>
      <c r="F157" s="1" t="s">
        <v>67</v>
      </c>
      <c r="G157" s="1"/>
      <c r="H157" s="1"/>
      <c r="I157" s="1"/>
      <c r="J157" s="1"/>
      <c r="K157" s="1"/>
      <c r="L157" s="1" t="n">
        <v>34</v>
      </c>
      <c r="M157" s="1"/>
      <c r="N157" s="1"/>
      <c r="O157" s="1"/>
      <c r="P157" s="1"/>
      <c r="Q157" s="1"/>
      <c r="R157" s="1"/>
      <c r="S157" s="1"/>
      <c r="T157" s="1"/>
      <c r="U157" s="1" t="n">
        <v>1</v>
      </c>
      <c r="V157" s="1"/>
      <c r="W157" s="1"/>
      <c r="X157" s="14"/>
      <c r="Y157" s="1" t="s">
        <v>752</v>
      </c>
      <c r="Z157" s="14"/>
      <c r="AA157" s="1" t="s">
        <v>125</v>
      </c>
    </row>
    <row r="158" customFormat="false" ht="15" hidden="false" customHeight="false" outlineLevel="0" collapsed="false">
      <c r="A158" s="0" t="n">
        <f aca="false">IF(AND(B158=B157,C158=C157,D158=D157,AA158=AA157), A157,A157+1)</f>
        <v>36</v>
      </c>
      <c r="B158" s="61" t="n">
        <v>42487</v>
      </c>
      <c r="C158" s="1" t="s">
        <v>67</v>
      </c>
      <c r="D158" s="1"/>
      <c r="E158" s="1"/>
      <c r="F158" s="1" t="s">
        <v>97</v>
      </c>
      <c r="G158" s="1" t="n">
        <v>25</v>
      </c>
      <c r="H158" s="1" t="n">
        <v>25</v>
      </c>
      <c r="I158" s="1"/>
      <c r="J158" s="1"/>
      <c r="K158" s="1" t="n">
        <v>1</v>
      </c>
      <c r="L158" s="1" t="n">
        <v>25</v>
      </c>
      <c r="M158" s="1"/>
      <c r="N158" s="1"/>
      <c r="O158" s="1"/>
      <c r="P158" s="1"/>
      <c r="Q158" s="1"/>
      <c r="R158" s="1"/>
      <c r="S158" s="1"/>
      <c r="T158" s="1"/>
      <c r="U158" s="1"/>
      <c r="V158" s="1"/>
      <c r="W158" s="1"/>
      <c r="X158" s="4" t="n">
        <v>81087.65</v>
      </c>
      <c r="Y158" s="1" t="s">
        <v>753</v>
      </c>
      <c r="Z158" s="14"/>
      <c r="AA158" s="1" t="s">
        <v>124</v>
      </c>
      <c r="AB158" s="1" t="s">
        <v>754</v>
      </c>
    </row>
    <row r="159" s="60" customFormat="true" ht="15" hidden="false" customHeight="false" outlineLevel="0" collapsed="false">
      <c r="A159" s="0" t="n">
        <f aca="false">IF(AND(B159=B158,C159=C158,D159=D158,AA159=AA158), A158,A158+1)</f>
        <v>37</v>
      </c>
      <c r="B159" s="68" t="n">
        <v>42487</v>
      </c>
      <c r="C159" s="60" t="s">
        <v>70</v>
      </c>
      <c r="F159" s="60" t="s">
        <v>97</v>
      </c>
      <c r="G159" s="60" t="n">
        <v>107</v>
      </c>
      <c r="X159" s="4" t="n">
        <v>59219.11</v>
      </c>
      <c r="Y159" s="60" t="s">
        <v>755</v>
      </c>
      <c r="Z159" s="4"/>
      <c r="AA159" s="60" t="s">
        <v>124</v>
      </c>
    </row>
    <row r="160" customFormat="false" ht="15" hidden="false" customHeight="false" outlineLevel="0" collapsed="false">
      <c r="A160" s="0" t="n">
        <f aca="false">IF(AND(B160=B159,C160=C159,D160=D159,AA160=AA159), A159,A159+1)</f>
        <v>38</v>
      </c>
      <c r="B160" s="61" t="n">
        <v>42487</v>
      </c>
      <c r="C160" s="1" t="s">
        <v>62</v>
      </c>
      <c r="D160" s="1" t="s">
        <v>63</v>
      </c>
      <c r="E160" s="1"/>
      <c r="F160" s="1" t="s">
        <v>87</v>
      </c>
      <c r="G160" s="1" t="n">
        <v>11</v>
      </c>
      <c r="H160" s="1" t="n">
        <f aca="false">SUM(G160/2)</f>
        <v>5.5</v>
      </c>
      <c r="I160" s="1" t="n">
        <f aca="false">SUM(G160/2)</f>
        <v>5.5</v>
      </c>
      <c r="J160" s="1"/>
      <c r="K160" s="1" t="n">
        <v>1</v>
      </c>
      <c r="L160" s="1" t="n">
        <v>33</v>
      </c>
      <c r="M160" s="1"/>
      <c r="N160" s="1"/>
      <c r="O160" s="1"/>
      <c r="P160" s="1"/>
      <c r="Q160" s="1"/>
      <c r="R160" s="1"/>
      <c r="S160" s="1"/>
      <c r="T160" s="1"/>
      <c r="U160" s="1" t="n">
        <v>1</v>
      </c>
      <c r="V160" s="1"/>
      <c r="W160" s="1"/>
      <c r="X160" s="14" t="n">
        <v>155400</v>
      </c>
      <c r="Y160" s="1"/>
      <c r="Z160" s="14" t="n">
        <v>135000</v>
      </c>
      <c r="AA160" s="1" t="s">
        <v>123</v>
      </c>
      <c r="AB160" s="1"/>
    </row>
    <row r="161" customFormat="false" ht="15" hidden="false" customHeight="false" outlineLevel="0" collapsed="false">
      <c r="A161" s="0" t="n">
        <f aca="false">IF(AND(B161=B160,C161=C160,D161=D160,AA161=AA160), A160,A160+1)</f>
        <v>38</v>
      </c>
      <c r="B161" s="61" t="n">
        <v>42487</v>
      </c>
      <c r="C161" s="1" t="s">
        <v>62</v>
      </c>
      <c r="D161" s="1" t="s">
        <v>63</v>
      </c>
      <c r="E161" s="1"/>
      <c r="F161" s="1" t="s">
        <v>97</v>
      </c>
      <c r="G161" s="1" t="n">
        <v>6</v>
      </c>
      <c r="H161" s="1" t="n">
        <f aca="false">SUM(G161/2)</f>
        <v>3</v>
      </c>
      <c r="I161" s="1" t="n">
        <f aca="false">SUM(G161/2)</f>
        <v>3</v>
      </c>
      <c r="J161" s="1"/>
      <c r="K161" s="1"/>
      <c r="L161" s="1" t="n">
        <v>17</v>
      </c>
      <c r="M161" s="1"/>
      <c r="N161" s="1"/>
      <c r="O161" s="1"/>
      <c r="P161" s="1"/>
      <c r="Q161" s="1"/>
      <c r="R161" s="1"/>
      <c r="S161" s="1"/>
      <c r="T161" s="1"/>
      <c r="U161" s="1"/>
      <c r="V161" s="1"/>
      <c r="W161" s="1"/>
      <c r="X161" s="14" t="n">
        <v>13323.64</v>
      </c>
      <c r="Y161" s="1"/>
      <c r="Z161" s="14"/>
      <c r="AA161" s="1" t="s">
        <v>123</v>
      </c>
      <c r="AB161" s="1"/>
    </row>
    <row r="162" customFormat="false" ht="15" hidden="false" customHeight="false" outlineLevel="0" collapsed="false">
      <c r="A162" s="0" t="n">
        <f aca="false">IF(AND(B162=B161,C162=C161,D162=D161,AA162=AA161), A161,A161+1)</f>
        <v>38</v>
      </c>
      <c r="B162" s="61" t="n">
        <v>42487</v>
      </c>
      <c r="C162" s="1" t="s">
        <v>62</v>
      </c>
      <c r="D162" s="1" t="s">
        <v>63</v>
      </c>
      <c r="E162" s="1"/>
      <c r="F162" s="1" t="s">
        <v>115</v>
      </c>
      <c r="G162" s="1" t="n">
        <v>19</v>
      </c>
      <c r="H162" s="1" t="n">
        <f aca="false">SUM(G162/2)</f>
        <v>9.5</v>
      </c>
      <c r="I162" s="1" t="n">
        <f aca="false">SUM(G162/2)</f>
        <v>9.5</v>
      </c>
      <c r="J162" s="1"/>
      <c r="K162" s="1"/>
      <c r="L162" s="1" t="n">
        <v>36</v>
      </c>
      <c r="M162" s="1"/>
      <c r="N162" s="1"/>
      <c r="O162" s="1"/>
      <c r="P162" s="1"/>
      <c r="Q162" s="1"/>
      <c r="R162" s="1"/>
      <c r="S162" s="1"/>
      <c r="T162" s="1"/>
      <c r="U162" s="1"/>
      <c r="V162" s="1"/>
      <c r="W162" s="1"/>
      <c r="X162" s="14" t="n">
        <v>98172.5</v>
      </c>
      <c r="Y162" s="1"/>
      <c r="Z162" s="14"/>
      <c r="AA162" s="1" t="s">
        <v>123</v>
      </c>
      <c r="AB162" s="1"/>
    </row>
    <row r="163" customFormat="false" ht="15" hidden="false" customHeight="false" outlineLevel="0" collapsed="false">
      <c r="A163" s="0" t="n">
        <f aca="false">IF(AND(B163=B162,C163=C162,D163=D162,AA163=AA162), A162,A162+1)</f>
        <v>38</v>
      </c>
      <c r="B163" s="61" t="n">
        <v>42487</v>
      </c>
      <c r="C163" s="1" t="s">
        <v>62</v>
      </c>
      <c r="D163" s="1" t="s">
        <v>63</v>
      </c>
      <c r="E163" s="1"/>
      <c r="F163" s="1" t="s">
        <v>116</v>
      </c>
      <c r="G163" s="1" t="n">
        <v>3</v>
      </c>
      <c r="H163" s="1" t="n">
        <f aca="false">SUM(G163/2)</f>
        <v>1.5</v>
      </c>
      <c r="I163" s="1" t="n">
        <f aca="false">SUM(G163/2)</f>
        <v>1.5</v>
      </c>
      <c r="J163" s="1"/>
      <c r="K163" s="1"/>
      <c r="L163" s="1" t="n">
        <v>8</v>
      </c>
      <c r="M163" s="1"/>
      <c r="N163" s="1"/>
      <c r="O163" s="1"/>
      <c r="P163" s="1"/>
      <c r="Q163" s="1"/>
      <c r="R163" s="1"/>
      <c r="S163" s="1"/>
      <c r="T163" s="1"/>
      <c r="U163" s="1"/>
      <c r="V163" s="1"/>
      <c r="W163" s="1"/>
      <c r="X163" s="14" t="n">
        <v>65660.55</v>
      </c>
      <c r="Y163" s="1"/>
      <c r="Z163" s="14"/>
      <c r="AA163" s="1" t="s">
        <v>123</v>
      </c>
      <c r="AB163" s="1"/>
    </row>
    <row r="164" customFormat="false" ht="15" hidden="false" customHeight="false" outlineLevel="0" collapsed="false">
      <c r="A164" s="0" t="n">
        <f aca="false">IF(AND(B164=B163,C164=C163,D164=D163,AA164=AA163), A163,A163+1)</f>
        <v>38</v>
      </c>
      <c r="B164" s="61" t="n">
        <v>42487</v>
      </c>
      <c r="C164" s="1" t="s">
        <v>62</v>
      </c>
      <c r="D164" s="1" t="s">
        <v>63</v>
      </c>
      <c r="E164" s="1"/>
      <c r="F164" s="1" t="s">
        <v>98</v>
      </c>
      <c r="G164" s="1" t="n">
        <v>1</v>
      </c>
      <c r="H164" s="1" t="n">
        <f aca="false">SUM(G164/2)</f>
        <v>0.5</v>
      </c>
      <c r="I164" s="1" t="n">
        <f aca="false">SUM(G164/2)</f>
        <v>0.5</v>
      </c>
      <c r="J164" s="1"/>
      <c r="K164" s="1"/>
      <c r="L164" s="1" t="n">
        <v>3</v>
      </c>
      <c r="M164" s="1"/>
      <c r="N164" s="1"/>
      <c r="O164" s="1"/>
      <c r="P164" s="1"/>
      <c r="Q164" s="1"/>
      <c r="R164" s="1"/>
      <c r="S164" s="1"/>
      <c r="T164" s="1"/>
      <c r="U164" s="1"/>
      <c r="V164" s="1"/>
      <c r="W164" s="1"/>
      <c r="X164" s="14"/>
      <c r="Y164" s="1"/>
      <c r="Z164" s="14"/>
      <c r="AA164" s="1" t="s">
        <v>123</v>
      </c>
      <c r="AB164" s="1"/>
    </row>
    <row r="165" customFormat="false" ht="15" hidden="false" customHeight="false" outlineLevel="0" collapsed="false">
      <c r="A165" s="0" t="n">
        <f aca="false">IF(AND(B165=B164,C165=C164,D165=D164,AA165=AA164), A164,A164+1)</f>
        <v>39</v>
      </c>
      <c r="B165" s="61" t="n">
        <v>42487</v>
      </c>
      <c r="C165" s="1" t="s">
        <v>76</v>
      </c>
      <c r="D165" s="1" t="s">
        <v>77</v>
      </c>
      <c r="E165" s="1"/>
      <c r="F165" s="1" t="s">
        <v>114</v>
      </c>
      <c r="G165" s="1" t="n">
        <v>54</v>
      </c>
      <c r="H165" s="1" t="n">
        <f aca="false">SUM(G165/2)</f>
        <v>27</v>
      </c>
      <c r="I165" s="1" t="n">
        <f aca="false">SUM(G165/2)</f>
        <v>27</v>
      </c>
      <c r="J165" s="1"/>
      <c r="K165" s="1"/>
      <c r="L165" s="1" t="n">
        <v>126</v>
      </c>
      <c r="M165" s="1"/>
      <c r="N165" s="1"/>
      <c r="O165" s="1"/>
      <c r="P165" s="1"/>
      <c r="Q165" s="1"/>
      <c r="R165" s="1"/>
      <c r="S165" s="1"/>
      <c r="T165" s="1"/>
      <c r="U165" s="1"/>
      <c r="V165" s="1"/>
      <c r="W165" s="1"/>
      <c r="X165" s="14" t="n">
        <v>500208</v>
      </c>
      <c r="Y165" s="1"/>
      <c r="Z165" s="14"/>
      <c r="AA165" s="1" t="s">
        <v>123</v>
      </c>
      <c r="AB165" s="1"/>
    </row>
    <row r="166" customFormat="false" ht="15" hidden="false" customHeight="false" outlineLevel="0" collapsed="false">
      <c r="A166" s="0" t="n">
        <f aca="false">IF(AND(B166=B165,C166=C165,D166=D165,AA166=AA165), A165,A165+1)</f>
        <v>40</v>
      </c>
      <c r="B166" s="61" t="n">
        <v>42488</v>
      </c>
      <c r="C166" s="1" t="s">
        <v>76</v>
      </c>
      <c r="D166" s="1" t="s">
        <v>77</v>
      </c>
      <c r="E166" s="1"/>
      <c r="F166" s="1" t="s">
        <v>99</v>
      </c>
      <c r="G166" s="1" t="n">
        <v>1</v>
      </c>
      <c r="H166" s="1" t="n">
        <f aca="false">SUM(G166/2)</f>
        <v>0.5</v>
      </c>
      <c r="I166" s="1" t="n">
        <f aca="false">SUM(G166/2)</f>
        <v>0.5</v>
      </c>
      <c r="J166" s="1"/>
      <c r="K166" s="1"/>
      <c r="L166" s="1" t="n">
        <v>3</v>
      </c>
      <c r="M166" s="1"/>
      <c r="N166" s="1"/>
      <c r="O166" s="1"/>
      <c r="P166" s="1"/>
      <c r="Q166" s="1"/>
      <c r="R166" s="1"/>
      <c r="S166" s="1"/>
      <c r="T166" s="1"/>
      <c r="U166" s="1"/>
      <c r="V166" s="1"/>
      <c r="W166" s="1"/>
      <c r="X166" s="14" t="n">
        <v>9608.6</v>
      </c>
      <c r="Y166" s="1"/>
      <c r="Z166" s="14"/>
      <c r="AA166" s="1" t="s">
        <v>123</v>
      </c>
      <c r="AB166" s="1"/>
    </row>
    <row r="167" customFormat="false" ht="15" hidden="false" customHeight="false" outlineLevel="0" collapsed="false">
      <c r="A167" s="0" t="n">
        <f aca="false">IF(AND(B167=B166,C167=C166,D167=D166,AA167=AA166), A166,A166+1)</f>
        <v>41</v>
      </c>
      <c r="B167" s="61" t="n">
        <v>42487</v>
      </c>
      <c r="C167" s="1" t="s">
        <v>70</v>
      </c>
      <c r="D167" s="1"/>
      <c r="E167" s="1"/>
      <c r="F167" s="1" t="s">
        <v>97</v>
      </c>
      <c r="G167" s="1" t="n">
        <v>107</v>
      </c>
      <c r="H167" s="1" t="n">
        <v>107</v>
      </c>
      <c r="I167" s="1"/>
      <c r="J167" s="1"/>
      <c r="K167" s="1"/>
      <c r="L167" s="1" t="n">
        <v>40</v>
      </c>
      <c r="M167" s="1"/>
      <c r="N167" s="1"/>
      <c r="O167" s="1"/>
      <c r="P167" s="1"/>
      <c r="Q167" s="1"/>
      <c r="R167" s="1"/>
      <c r="S167" s="1"/>
      <c r="T167" s="1"/>
      <c r="U167" s="1"/>
      <c r="V167" s="1"/>
      <c r="W167" s="1"/>
      <c r="X167" s="14"/>
      <c r="Y167" s="1"/>
      <c r="Z167" s="14"/>
      <c r="AA167" s="1" t="s">
        <v>123</v>
      </c>
      <c r="AB167" s="1"/>
    </row>
    <row r="168" customFormat="false" ht="15" hidden="false" customHeight="false" outlineLevel="0" collapsed="false">
      <c r="A168" s="0" t="n">
        <f aca="false">IF(AND(B168=B167,C168=C167,D168=D167,AA168=AA167), A167,A167+1)</f>
        <v>42</v>
      </c>
      <c r="B168" s="61" t="n">
        <v>42487</v>
      </c>
      <c r="C168" s="1" t="s">
        <v>67</v>
      </c>
      <c r="D168" s="1"/>
      <c r="E168" s="1"/>
      <c r="F168" s="1" t="s">
        <v>97</v>
      </c>
      <c r="G168" s="1" t="n">
        <v>25</v>
      </c>
      <c r="H168" s="1" t="n">
        <v>25</v>
      </c>
      <c r="I168" s="1"/>
      <c r="J168" s="1"/>
      <c r="K168" s="1"/>
      <c r="L168" s="1" t="n">
        <v>25</v>
      </c>
      <c r="M168" s="1"/>
      <c r="N168" s="1"/>
      <c r="O168" s="1"/>
      <c r="P168" s="1"/>
      <c r="Q168" s="1"/>
      <c r="R168" s="1"/>
      <c r="S168" s="1"/>
      <c r="T168" s="1"/>
      <c r="U168" s="1"/>
      <c r="V168" s="1"/>
      <c r="W168" s="1"/>
      <c r="X168" s="14" t="n">
        <v>81087.65</v>
      </c>
      <c r="Y168" s="1"/>
      <c r="Z168" s="14"/>
      <c r="AA168" s="1" t="s">
        <v>123</v>
      </c>
      <c r="AB168" s="1"/>
    </row>
    <row r="169" customFormat="false" ht="15" hidden="false" customHeight="false" outlineLevel="0" collapsed="false">
      <c r="A169" s="0" t="n">
        <f aca="false">IF(AND(B169=B168,C169=C168,D169=D168,AA169=AA168), A168,A168+1)</f>
        <v>42</v>
      </c>
      <c r="B169" s="61" t="n">
        <v>42487</v>
      </c>
      <c r="C169" s="1" t="s">
        <v>67</v>
      </c>
      <c r="D169" s="1"/>
      <c r="E169" s="1"/>
      <c r="F169" s="1" t="s">
        <v>248</v>
      </c>
      <c r="G169" s="1"/>
      <c r="H169" s="1"/>
      <c r="I169" s="1"/>
      <c r="J169" s="1"/>
      <c r="K169" s="1" t="n">
        <v>1</v>
      </c>
      <c r="L169" s="1"/>
      <c r="M169" s="1"/>
      <c r="N169" s="1"/>
      <c r="O169" s="1"/>
      <c r="P169" s="1"/>
      <c r="Q169" s="1"/>
      <c r="R169" s="1"/>
      <c r="S169" s="1"/>
      <c r="T169" s="1"/>
      <c r="U169" s="1"/>
      <c r="V169" s="1"/>
      <c r="W169" s="1"/>
      <c r="X169" s="14"/>
      <c r="Y169" s="1"/>
      <c r="Z169" s="14"/>
      <c r="AA169" s="1" t="s">
        <v>123</v>
      </c>
      <c r="AB169" s="1"/>
    </row>
    <row r="170" customFormat="false" ht="15" hidden="false" customHeight="false" outlineLevel="0" collapsed="false">
      <c r="A170" s="0" t="n">
        <f aca="false">IF(AND(B170=B169,C170=C169,D170=D169,AA170=AA169), A169,A169+1)</f>
        <v>43</v>
      </c>
      <c r="B170" s="61" t="n">
        <v>42487</v>
      </c>
      <c r="C170" s="1" t="s">
        <v>62</v>
      </c>
      <c r="D170" s="1" t="s">
        <v>63</v>
      </c>
      <c r="E170" s="1"/>
      <c r="F170" s="1" t="s">
        <v>87</v>
      </c>
      <c r="G170" s="1" t="n">
        <v>11</v>
      </c>
      <c r="H170" s="1" t="n">
        <f aca="false">SUM(G170/2)</f>
        <v>5.5</v>
      </c>
      <c r="I170" s="1" t="n">
        <f aca="false">SUM(G170/2)</f>
        <v>5.5</v>
      </c>
      <c r="J170" s="1"/>
      <c r="K170" s="1"/>
      <c r="L170" s="1" t="n">
        <v>33</v>
      </c>
      <c r="M170" s="1"/>
      <c r="N170" s="1"/>
      <c r="O170" s="1"/>
      <c r="P170" s="1"/>
      <c r="Q170" s="1"/>
      <c r="R170" s="1"/>
      <c r="S170" s="1"/>
      <c r="T170" s="1"/>
      <c r="U170" s="1" t="n">
        <v>1</v>
      </c>
      <c r="V170" s="1"/>
      <c r="W170" s="1"/>
      <c r="X170" s="14" t="n">
        <v>303397.09</v>
      </c>
      <c r="Y170" s="1"/>
      <c r="Z170" s="14"/>
      <c r="AA170" s="1" t="s">
        <v>123</v>
      </c>
      <c r="AB170" s="1"/>
    </row>
    <row r="171" customFormat="false" ht="15" hidden="false" customHeight="false" outlineLevel="0" collapsed="false">
      <c r="A171" s="0" t="n">
        <f aca="false">IF(AND(B171=B170,C171=C170,D171=D170,AA171=AA170), A170,A170+1)</f>
        <v>43</v>
      </c>
      <c r="B171" s="61" t="n">
        <v>42487</v>
      </c>
      <c r="C171" s="1" t="s">
        <v>62</v>
      </c>
      <c r="D171" s="1" t="s">
        <v>63</v>
      </c>
      <c r="E171" s="1"/>
      <c r="F171" s="1" t="s">
        <v>97</v>
      </c>
      <c r="G171" s="1" t="n">
        <v>6</v>
      </c>
      <c r="H171" s="1" t="n">
        <f aca="false">SUM(G171/2)</f>
        <v>3</v>
      </c>
      <c r="I171" s="1" t="n">
        <f aca="false">SUM(G171/2)</f>
        <v>3</v>
      </c>
      <c r="J171" s="1"/>
      <c r="K171" s="1"/>
      <c r="L171" s="1" t="n">
        <v>17</v>
      </c>
      <c r="M171" s="1"/>
      <c r="N171" s="1"/>
      <c r="O171" s="1"/>
      <c r="P171" s="1"/>
      <c r="Q171" s="1"/>
      <c r="R171" s="1"/>
      <c r="S171" s="1"/>
      <c r="T171" s="1"/>
      <c r="U171" s="1"/>
      <c r="V171" s="1"/>
      <c r="W171" s="1"/>
      <c r="X171" s="14"/>
      <c r="Y171" s="1"/>
      <c r="Z171" s="14"/>
      <c r="AA171" s="1" t="s">
        <v>123</v>
      </c>
      <c r="AB171" s="1"/>
    </row>
    <row r="172" customFormat="false" ht="15" hidden="false" customHeight="false" outlineLevel="0" collapsed="false">
      <c r="A172" s="0" t="n">
        <f aca="false">IF(AND(B172=B171,C172=C171,D172=D171,AA172=AA171), A171,A171+1)</f>
        <v>43</v>
      </c>
      <c r="B172" s="61" t="n">
        <v>42487</v>
      </c>
      <c r="C172" s="1" t="s">
        <v>62</v>
      </c>
      <c r="D172" s="1" t="s">
        <v>63</v>
      </c>
      <c r="E172" s="1"/>
      <c r="F172" s="1" t="s">
        <v>98</v>
      </c>
      <c r="G172" s="1" t="n">
        <v>1</v>
      </c>
      <c r="H172" s="1" t="n">
        <f aca="false">SUM(G172/2)</f>
        <v>0.5</v>
      </c>
      <c r="I172" s="1" t="n">
        <f aca="false">SUM(G172/2)</f>
        <v>0.5</v>
      </c>
      <c r="J172" s="1"/>
      <c r="K172" s="1"/>
      <c r="L172" s="1" t="n">
        <v>3</v>
      </c>
      <c r="M172" s="1"/>
      <c r="N172" s="1"/>
      <c r="O172" s="1"/>
      <c r="P172" s="1"/>
      <c r="Q172" s="1"/>
      <c r="R172" s="1"/>
      <c r="S172" s="1"/>
      <c r="T172" s="1"/>
      <c r="U172" s="1"/>
      <c r="V172" s="1"/>
      <c r="W172" s="1"/>
      <c r="X172" s="14"/>
      <c r="Y172" s="1"/>
      <c r="Z172" s="14"/>
      <c r="AA172" s="1" t="s">
        <v>123</v>
      </c>
      <c r="AB172" s="1"/>
    </row>
    <row r="173" customFormat="false" ht="15" hidden="false" customHeight="false" outlineLevel="0" collapsed="false">
      <c r="A173" s="0" t="n">
        <f aca="false">IF(AND(B173=B172,C173=C172,D173=D172,AA173=AA172), A172,A172+1)</f>
        <v>43</v>
      </c>
      <c r="B173" s="61" t="n">
        <v>42487</v>
      </c>
      <c r="C173" s="1" t="s">
        <v>62</v>
      </c>
      <c r="D173" s="1" t="s">
        <v>63</v>
      </c>
      <c r="E173" s="1"/>
      <c r="F173" s="1" t="s">
        <v>115</v>
      </c>
      <c r="G173" s="1" t="n">
        <v>19</v>
      </c>
      <c r="H173" s="1" t="n">
        <f aca="false">SUM(G173/2)</f>
        <v>9.5</v>
      </c>
      <c r="I173" s="1" t="n">
        <f aca="false">SUM(G173/2)</f>
        <v>9.5</v>
      </c>
      <c r="J173" s="1"/>
      <c r="K173" s="1"/>
      <c r="L173" s="1" t="n">
        <v>36</v>
      </c>
      <c r="M173" s="1"/>
      <c r="N173" s="1"/>
      <c r="O173" s="1"/>
      <c r="P173" s="1"/>
      <c r="Q173" s="1"/>
      <c r="R173" s="1"/>
      <c r="S173" s="1"/>
      <c r="T173" s="1"/>
      <c r="U173" s="1"/>
      <c r="V173" s="1"/>
      <c r="W173" s="1"/>
      <c r="X173" s="14"/>
      <c r="Y173" s="1"/>
      <c r="Z173" s="14"/>
      <c r="AA173" s="1" t="s">
        <v>123</v>
      </c>
      <c r="AB173" s="1"/>
    </row>
    <row r="174" customFormat="false" ht="15" hidden="false" customHeight="false" outlineLevel="0" collapsed="false">
      <c r="A174" s="0" t="n">
        <f aca="false">IF(AND(B174=B173,C174=C173,D174=D173,AA174=AA173), A173,A173+1)</f>
        <v>43</v>
      </c>
      <c r="B174" s="61" t="n">
        <v>42487</v>
      </c>
      <c r="C174" s="1" t="s">
        <v>62</v>
      </c>
      <c r="D174" s="1" t="s">
        <v>63</v>
      </c>
      <c r="E174" s="1"/>
      <c r="F174" s="1" t="s">
        <v>116</v>
      </c>
      <c r="G174" s="1" t="n">
        <v>3</v>
      </c>
      <c r="H174" s="1" t="n">
        <f aca="false">SUM(G174/2)</f>
        <v>1.5</v>
      </c>
      <c r="I174" s="1" t="n">
        <f aca="false">SUM(G174/2)</f>
        <v>1.5</v>
      </c>
      <c r="J174" s="1"/>
      <c r="K174" s="1"/>
      <c r="L174" s="1" t="n">
        <v>8</v>
      </c>
      <c r="M174" s="1"/>
      <c r="N174" s="1"/>
      <c r="O174" s="1"/>
      <c r="P174" s="1"/>
      <c r="Q174" s="1"/>
      <c r="R174" s="1"/>
      <c r="S174" s="1"/>
      <c r="T174" s="1"/>
      <c r="U174" s="1"/>
      <c r="V174" s="1"/>
      <c r="W174" s="1"/>
      <c r="X174" s="14"/>
      <c r="Y174" s="1"/>
      <c r="Z174" s="14"/>
      <c r="AA174" s="1" t="s">
        <v>123</v>
      </c>
      <c r="AB174" s="1"/>
    </row>
    <row r="175" customFormat="false" ht="15" hidden="false" customHeight="false" outlineLevel="0" collapsed="false">
      <c r="A175" s="0" t="n">
        <f aca="false">IF(AND(B175=B174,C175=C174,D175=D174,AA175=AA174), A174,A174+1)</f>
        <v>43</v>
      </c>
      <c r="B175" s="61" t="n">
        <v>42487</v>
      </c>
      <c r="C175" s="1" t="s">
        <v>62</v>
      </c>
      <c r="D175" s="1" t="s">
        <v>63</v>
      </c>
      <c r="E175" s="1"/>
      <c r="F175" s="1" t="s">
        <v>248</v>
      </c>
      <c r="G175" s="1"/>
      <c r="H175" s="1" t="n">
        <f aca="false">SUM(G175/2)</f>
        <v>0</v>
      </c>
      <c r="I175" s="1" t="n">
        <f aca="false">SUM(G175/2)</f>
        <v>0</v>
      </c>
      <c r="J175" s="1"/>
      <c r="K175" s="1" t="n">
        <v>1</v>
      </c>
      <c r="L175" s="1"/>
      <c r="M175" s="1"/>
      <c r="N175" s="1"/>
      <c r="O175" s="1"/>
      <c r="P175" s="1"/>
      <c r="Q175" s="1"/>
      <c r="R175" s="1"/>
      <c r="S175" s="1"/>
      <c r="T175" s="1"/>
      <c r="U175" s="1"/>
      <c r="V175" s="1"/>
      <c r="W175" s="1"/>
      <c r="X175" s="14"/>
      <c r="Y175" s="1"/>
      <c r="Z175" s="14"/>
      <c r="AA175" s="1" t="s">
        <v>123</v>
      </c>
      <c r="AB175" s="1"/>
    </row>
    <row r="176" customFormat="false" ht="15" hidden="false" customHeight="false" outlineLevel="0" collapsed="false">
      <c r="A176" s="0" t="n">
        <f aca="false">IF(AND(B176=B175,C176=C175,D176=D175,AA176=AA175), A175,A175+1)</f>
        <v>44</v>
      </c>
      <c r="B176" s="61" t="n">
        <v>42487</v>
      </c>
      <c r="C176" s="1" t="s">
        <v>76</v>
      </c>
      <c r="D176" s="1" t="s">
        <v>77</v>
      </c>
      <c r="E176" s="1"/>
      <c r="F176" s="1" t="s">
        <v>114</v>
      </c>
      <c r="G176" s="1" t="n">
        <v>54</v>
      </c>
      <c r="H176" s="1" t="n">
        <f aca="false">SUM(G176/2)</f>
        <v>27</v>
      </c>
      <c r="I176" s="1" t="n">
        <f aca="false">SUM(G176/2)</f>
        <v>27</v>
      </c>
      <c r="J176" s="1"/>
      <c r="K176" s="1"/>
      <c r="L176" s="1" t="n">
        <v>126</v>
      </c>
      <c r="M176" s="1"/>
      <c r="N176" s="1"/>
      <c r="O176" s="1"/>
      <c r="P176" s="1"/>
      <c r="Q176" s="1"/>
      <c r="R176" s="1"/>
      <c r="S176" s="1"/>
      <c r="T176" s="1"/>
      <c r="U176" s="1"/>
      <c r="V176" s="1"/>
      <c r="W176" s="1"/>
      <c r="X176" s="14" t="n">
        <v>556162.23</v>
      </c>
      <c r="Y176" s="1"/>
      <c r="Z176" s="14"/>
      <c r="AA176" s="1" t="s">
        <v>123</v>
      </c>
      <c r="AB176" s="1"/>
    </row>
    <row r="177" customFormat="false" ht="15" hidden="false" customHeight="false" outlineLevel="0" collapsed="false">
      <c r="A177" s="0" t="n">
        <f aca="false">IF(AND(B177=B176,C177=C176,D177=D176,AA177=AA176), A176,A176+1)</f>
        <v>44</v>
      </c>
      <c r="B177" s="61" t="n">
        <v>42487</v>
      </c>
      <c r="C177" s="1" t="s">
        <v>76</v>
      </c>
      <c r="D177" s="1" t="s">
        <v>77</v>
      </c>
      <c r="E177" s="1"/>
      <c r="F177" s="1" t="s">
        <v>99</v>
      </c>
      <c r="G177" s="1" t="n">
        <v>1</v>
      </c>
      <c r="H177" s="1" t="n">
        <f aca="false">SUM(G177/2)</f>
        <v>0.5</v>
      </c>
      <c r="I177" s="1" t="n">
        <f aca="false">SUM(G177/2)</f>
        <v>0.5</v>
      </c>
      <c r="J177" s="1"/>
      <c r="K177" s="1"/>
      <c r="L177" s="1" t="n">
        <v>3</v>
      </c>
      <c r="M177" s="1"/>
      <c r="N177" s="1"/>
      <c r="O177" s="1"/>
      <c r="P177" s="1"/>
      <c r="Q177" s="1"/>
      <c r="R177" s="1"/>
      <c r="S177" s="1"/>
      <c r="T177" s="1"/>
      <c r="U177" s="1"/>
      <c r="V177" s="1"/>
      <c r="W177" s="1"/>
      <c r="X177" s="14"/>
      <c r="Y177" s="1"/>
      <c r="Z177" s="14"/>
      <c r="AA177" s="1" t="s">
        <v>123</v>
      </c>
      <c r="AB177" s="1"/>
    </row>
    <row r="178" s="60" customFormat="true" ht="15" hidden="false" customHeight="false" outlineLevel="0" collapsed="false">
      <c r="A178" s="0" t="n">
        <f aca="false">IF(AND(B178=B177,C178=C177,D178=D177,AA178=AA177), A177,A177+1)</f>
        <v>45</v>
      </c>
      <c r="B178" s="68" t="n">
        <v>42493</v>
      </c>
      <c r="C178" s="60" t="s">
        <v>68</v>
      </c>
      <c r="F178" s="60" t="s">
        <v>97</v>
      </c>
      <c r="G178" s="60" t="n">
        <v>107</v>
      </c>
      <c r="X178" s="4" t="n">
        <v>58219.11</v>
      </c>
      <c r="Y178" s="60" t="s">
        <v>756</v>
      </c>
      <c r="Z178" s="4"/>
      <c r="AA178" s="60" t="s">
        <v>124</v>
      </c>
    </row>
    <row r="179" customFormat="false" ht="15" hidden="false" customHeight="false" outlineLevel="0" collapsed="false">
      <c r="A179" s="0" t="n">
        <f aca="false">IF(AND(B179=B178,C179=C178,D179=D178,AA179=AA178), A178,A178+1)</f>
        <v>46</v>
      </c>
      <c r="B179" s="61" t="n">
        <v>42495</v>
      </c>
      <c r="C179" s="1" t="s">
        <v>53</v>
      </c>
      <c r="D179" s="1"/>
      <c r="E179" s="1"/>
      <c r="F179" s="1" t="s">
        <v>102</v>
      </c>
      <c r="G179" s="1" t="n">
        <v>20</v>
      </c>
      <c r="H179" s="1" t="n">
        <v>20</v>
      </c>
      <c r="I179" s="1"/>
      <c r="J179" s="1"/>
      <c r="K179" s="1"/>
      <c r="L179" s="1" t="n">
        <v>85</v>
      </c>
      <c r="M179" s="1"/>
      <c r="N179" s="1"/>
      <c r="O179" s="1"/>
      <c r="P179" s="1"/>
      <c r="Q179" s="1"/>
      <c r="R179" s="1"/>
      <c r="S179" s="1"/>
      <c r="T179" s="1"/>
      <c r="U179" s="1"/>
      <c r="V179" s="1"/>
      <c r="W179" s="1"/>
      <c r="X179" s="14" t="n">
        <v>243704.55</v>
      </c>
      <c r="Y179" s="1"/>
      <c r="Z179" s="14"/>
      <c r="AA179" s="1" t="s">
        <v>123</v>
      </c>
      <c r="AB179" s="1"/>
    </row>
    <row r="180" customFormat="false" ht="15" hidden="false" customHeight="false" outlineLevel="0" collapsed="false">
      <c r="A180" s="0" t="n">
        <f aca="false">IF(AND(B180=B179,C180=C179,D180=D179,AA180=AA179), A179,A179+1)</f>
        <v>46</v>
      </c>
      <c r="B180" s="61" t="n">
        <v>42495</v>
      </c>
      <c r="C180" s="1" t="s">
        <v>53</v>
      </c>
      <c r="D180" s="1"/>
      <c r="E180" s="1"/>
      <c r="F180" s="1" t="s">
        <v>115</v>
      </c>
      <c r="G180" s="1" t="n">
        <v>6</v>
      </c>
      <c r="H180" s="1" t="n">
        <v>6</v>
      </c>
      <c r="I180" s="1"/>
      <c r="J180" s="1"/>
      <c r="K180" s="1"/>
      <c r="L180" s="1" t="n">
        <v>22</v>
      </c>
      <c r="M180" s="1"/>
      <c r="N180" s="1"/>
      <c r="O180" s="1"/>
      <c r="P180" s="1"/>
      <c r="Q180" s="1"/>
      <c r="R180" s="1"/>
      <c r="S180" s="1"/>
      <c r="T180" s="1"/>
      <c r="U180" s="1"/>
      <c r="V180" s="1"/>
      <c r="W180" s="1"/>
      <c r="X180" s="14"/>
      <c r="Y180" s="1"/>
      <c r="Z180" s="14"/>
      <c r="AA180" s="1" t="s">
        <v>123</v>
      </c>
      <c r="AB180" s="1"/>
    </row>
    <row r="181" customFormat="false" ht="15" hidden="false" customHeight="false" outlineLevel="0" collapsed="false">
      <c r="A181" s="0" t="n">
        <f aca="false">IF(AND(B181=B180,C181=C180,D181=D180,AA181=AA180), A180,A180+1)</f>
        <v>46</v>
      </c>
      <c r="B181" s="61" t="n">
        <v>42495</v>
      </c>
      <c r="C181" s="1" t="s">
        <v>53</v>
      </c>
      <c r="D181" s="1"/>
      <c r="E181" s="1"/>
      <c r="F181" s="1" t="s">
        <v>116</v>
      </c>
      <c r="G181" s="1" t="n">
        <v>3</v>
      </c>
      <c r="H181" s="1" t="n">
        <v>3</v>
      </c>
      <c r="I181" s="1"/>
      <c r="J181" s="1"/>
      <c r="K181" s="1"/>
      <c r="L181" s="1" t="n">
        <v>7</v>
      </c>
      <c r="M181" s="1"/>
      <c r="N181" s="1"/>
      <c r="O181" s="1"/>
      <c r="P181" s="1"/>
      <c r="Q181" s="1"/>
      <c r="R181" s="1"/>
      <c r="S181" s="1"/>
      <c r="T181" s="1"/>
      <c r="U181" s="1" t="n">
        <v>1</v>
      </c>
      <c r="V181" s="1"/>
      <c r="W181" s="1"/>
      <c r="X181" s="14"/>
      <c r="Y181" s="1"/>
      <c r="Z181" s="14"/>
      <c r="AA181" s="1" t="s">
        <v>123</v>
      </c>
      <c r="AB181" s="1"/>
    </row>
    <row r="182" customFormat="false" ht="15" hidden="false" customHeight="false" outlineLevel="0" collapsed="false">
      <c r="A182" s="0" t="n">
        <f aca="false">IF(AND(B182=B181,C182=C181,D182=D181,AA182=AA181), A181,A181+1)</f>
        <v>47</v>
      </c>
      <c r="B182" s="61" t="n">
        <v>42500</v>
      </c>
      <c r="C182" s="1" t="s">
        <v>70</v>
      </c>
      <c r="D182" s="1"/>
      <c r="E182" s="1"/>
      <c r="F182" s="1" t="s">
        <v>97</v>
      </c>
      <c r="G182" s="1" t="n">
        <v>50</v>
      </c>
      <c r="H182" s="1" t="n">
        <v>50</v>
      </c>
      <c r="I182" s="1"/>
      <c r="J182" s="1"/>
      <c r="K182" s="1"/>
      <c r="L182" s="1" t="n">
        <v>27</v>
      </c>
      <c r="M182" s="1"/>
      <c r="N182" s="1"/>
      <c r="O182" s="1"/>
      <c r="P182" s="1"/>
      <c r="Q182" s="1"/>
      <c r="R182" s="1"/>
      <c r="S182" s="1"/>
      <c r="T182" s="1"/>
      <c r="U182" s="1"/>
      <c r="V182" s="1"/>
      <c r="W182" s="1"/>
      <c r="X182" s="14"/>
      <c r="Y182" s="1"/>
      <c r="Z182" s="14"/>
      <c r="AA182" s="1" t="s">
        <v>123</v>
      </c>
      <c r="AB182" s="1"/>
    </row>
    <row r="183" customFormat="false" ht="15" hidden="false" customHeight="false" outlineLevel="0" collapsed="false">
      <c r="A183" s="0" t="n">
        <f aca="false">IF(AND(B183=B182,C183=C182,D183=D182,AA183=AA182), A182,A182+1)</f>
        <v>47</v>
      </c>
      <c r="B183" s="61" t="n">
        <v>42500</v>
      </c>
      <c r="C183" s="1" t="s">
        <v>70</v>
      </c>
      <c r="D183" s="1"/>
      <c r="E183" s="1"/>
      <c r="F183" s="1" t="s">
        <v>115</v>
      </c>
      <c r="G183" s="1" t="n">
        <v>2</v>
      </c>
      <c r="H183" s="1" t="n">
        <v>2</v>
      </c>
      <c r="I183" s="1"/>
      <c r="J183" s="1"/>
      <c r="K183" s="1"/>
      <c r="L183" s="1" t="n">
        <v>6</v>
      </c>
      <c r="M183" s="1"/>
      <c r="N183" s="1"/>
      <c r="O183" s="1"/>
      <c r="P183" s="1"/>
      <c r="Q183" s="1"/>
      <c r="R183" s="1"/>
      <c r="S183" s="1"/>
      <c r="T183" s="1"/>
      <c r="U183" s="1"/>
      <c r="V183" s="1"/>
      <c r="W183" s="1"/>
      <c r="X183" s="14"/>
      <c r="Y183" s="1"/>
      <c r="Z183" s="14"/>
      <c r="AA183" s="1" t="s">
        <v>123</v>
      </c>
      <c r="AB183" s="1"/>
    </row>
    <row r="184" customFormat="false" ht="15" hidden="false" customHeight="false" outlineLevel="0" collapsed="false">
      <c r="A184" s="0" t="n">
        <f aca="false">IF(AND(B184=B183,C184=C183,D184=D183,AA184=AA183), A183,A183+1)</f>
        <v>47</v>
      </c>
      <c r="B184" s="61" t="n">
        <v>42500</v>
      </c>
      <c r="C184" s="1" t="s">
        <v>70</v>
      </c>
      <c r="D184" s="1"/>
      <c r="E184" s="1"/>
      <c r="F184" s="1" t="s">
        <v>248</v>
      </c>
      <c r="G184" s="1"/>
      <c r="H184" s="1"/>
      <c r="I184" s="1"/>
      <c r="J184" s="1"/>
      <c r="K184" s="1" t="n">
        <v>1</v>
      </c>
      <c r="L184" s="1"/>
      <c r="M184" s="1"/>
      <c r="N184" s="1"/>
      <c r="O184" s="1"/>
      <c r="P184" s="1"/>
      <c r="Q184" s="1"/>
      <c r="R184" s="1"/>
      <c r="S184" s="1"/>
      <c r="T184" s="1"/>
      <c r="U184" s="1"/>
      <c r="V184" s="1"/>
      <c r="W184" s="1"/>
      <c r="X184" s="14"/>
      <c r="Y184" s="1"/>
      <c r="Z184" s="14"/>
      <c r="AA184" s="1" t="s">
        <v>123</v>
      </c>
      <c r="AB184" s="1"/>
    </row>
    <row r="185" customFormat="false" ht="15" hidden="false" customHeight="false" outlineLevel="0" collapsed="false">
      <c r="A185" s="0" t="n">
        <f aca="false">IF(AND(B185=B184,C185=C184,D185=D184,AA185=AA184), A184,A184+1)</f>
        <v>48</v>
      </c>
      <c r="B185" s="61" t="n">
        <v>42501</v>
      </c>
      <c r="C185" s="1" t="s">
        <v>69</v>
      </c>
      <c r="D185" s="1"/>
      <c r="E185" s="1"/>
      <c r="F185" s="1" t="s">
        <v>87</v>
      </c>
      <c r="G185" s="1" t="n">
        <v>11</v>
      </c>
      <c r="H185" s="1" t="n">
        <v>11</v>
      </c>
      <c r="I185" s="1"/>
      <c r="J185" s="1"/>
      <c r="K185" s="1"/>
      <c r="L185" s="1" t="n">
        <v>31</v>
      </c>
      <c r="M185" s="1"/>
      <c r="N185" s="1"/>
      <c r="O185" s="1"/>
      <c r="P185" s="1"/>
      <c r="Q185" s="1"/>
      <c r="R185" s="1"/>
      <c r="S185" s="1"/>
      <c r="T185" s="1"/>
      <c r="U185" s="1" t="n">
        <v>1</v>
      </c>
      <c r="V185" s="1"/>
      <c r="W185" s="1"/>
      <c r="X185" s="14"/>
      <c r="Y185" s="1"/>
      <c r="Z185" s="14"/>
      <c r="AA185" s="1" t="s">
        <v>123</v>
      </c>
      <c r="AB185" s="1"/>
    </row>
    <row r="186" customFormat="false" ht="15" hidden="false" customHeight="false" outlineLevel="0" collapsed="false">
      <c r="A186" s="0" t="n">
        <f aca="false">IF(AND(B186=B185,C186=C185,D186=D185,AA186=AA185), A185,A185+1)</f>
        <v>48</v>
      </c>
      <c r="B186" s="61" t="n">
        <v>42501</v>
      </c>
      <c r="C186" s="1" t="s">
        <v>69</v>
      </c>
      <c r="D186" s="1"/>
      <c r="E186" s="1"/>
      <c r="F186" s="1" t="s">
        <v>97</v>
      </c>
      <c r="G186" s="1" t="n">
        <v>46</v>
      </c>
      <c r="H186" s="1" t="n">
        <v>46</v>
      </c>
      <c r="I186" s="1"/>
      <c r="J186" s="1"/>
      <c r="K186" s="1"/>
      <c r="L186" s="1" t="n">
        <v>29</v>
      </c>
      <c r="M186" s="1"/>
      <c r="N186" s="1"/>
      <c r="O186" s="1"/>
      <c r="P186" s="1"/>
      <c r="Q186" s="1"/>
      <c r="R186" s="1"/>
      <c r="S186" s="1"/>
      <c r="T186" s="1"/>
      <c r="U186" s="1"/>
      <c r="V186" s="1"/>
      <c r="W186" s="1"/>
      <c r="X186" s="14"/>
      <c r="Y186" s="1"/>
      <c r="Z186" s="14"/>
      <c r="AA186" s="1" t="s">
        <v>123</v>
      </c>
      <c r="AB186" s="1"/>
    </row>
    <row r="187" customFormat="false" ht="15" hidden="false" customHeight="false" outlineLevel="0" collapsed="false">
      <c r="A187" s="0" t="n">
        <f aca="false">IF(AND(B187=B186,C187=C186,D187=D186,AA187=AA186), A186,A186+1)</f>
        <v>48</v>
      </c>
      <c r="B187" s="61" t="n">
        <v>42501</v>
      </c>
      <c r="C187" s="1" t="s">
        <v>69</v>
      </c>
      <c r="D187" s="1"/>
      <c r="E187" s="1"/>
      <c r="F187" s="1" t="s">
        <v>99</v>
      </c>
      <c r="G187" s="1" t="n">
        <v>2</v>
      </c>
      <c r="H187" s="1" t="n">
        <v>2</v>
      </c>
      <c r="I187" s="1"/>
      <c r="J187" s="1"/>
      <c r="K187" s="1"/>
      <c r="L187" s="1" t="n">
        <v>5</v>
      </c>
      <c r="M187" s="1"/>
      <c r="N187" s="1"/>
      <c r="O187" s="1"/>
      <c r="P187" s="1"/>
      <c r="Q187" s="1"/>
      <c r="R187" s="1"/>
      <c r="S187" s="1"/>
      <c r="T187" s="1"/>
      <c r="U187" s="1"/>
      <c r="V187" s="1"/>
      <c r="W187" s="1"/>
      <c r="X187" s="14"/>
      <c r="Y187" s="1"/>
      <c r="Z187" s="14"/>
      <c r="AA187" s="1" t="s">
        <v>123</v>
      </c>
      <c r="AB187" s="1"/>
    </row>
    <row r="188" customFormat="false" ht="15" hidden="false" customHeight="false" outlineLevel="0" collapsed="false">
      <c r="A188" s="0" t="n">
        <f aca="false">IF(AND(B188=B187,C188=C187,D188=D187,AA188=AA187), A187,A187+1)</f>
        <v>49</v>
      </c>
      <c r="B188" s="61" t="n">
        <v>42501</v>
      </c>
      <c r="C188" s="1" t="s">
        <v>50</v>
      </c>
      <c r="D188" s="1"/>
      <c r="E188" s="1"/>
      <c r="F188" s="1" t="s">
        <v>98</v>
      </c>
      <c r="G188" s="1" t="n">
        <v>22</v>
      </c>
      <c r="H188" s="1" t="n">
        <v>22</v>
      </c>
      <c r="I188" s="1" t="n">
        <v>54</v>
      </c>
      <c r="J188" s="1"/>
      <c r="K188" s="1"/>
      <c r="L188" s="1" t="n">
        <v>54</v>
      </c>
      <c r="M188" s="1"/>
      <c r="N188" s="1"/>
      <c r="O188" s="1"/>
      <c r="P188" s="1"/>
      <c r="Q188" s="1"/>
      <c r="R188" s="1"/>
      <c r="S188" s="1"/>
      <c r="T188" s="1"/>
      <c r="U188" s="1" t="n">
        <v>1</v>
      </c>
      <c r="V188" s="1"/>
      <c r="W188" s="1"/>
      <c r="X188" s="14" t="n">
        <v>234850.31</v>
      </c>
      <c r="Y188" s="1"/>
      <c r="Z188" s="14"/>
      <c r="AA188" s="1" t="s">
        <v>123</v>
      </c>
      <c r="AB188" s="1"/>
    </row>
    <row r="189" customFormat="false" ht="15" hidden="false" customHeight="false" outlineLevel="0" collapsed="false">
      <c r="A189" s="0" t="n">
        <f aca="false">IF(AND(B189=B188,C189=C188,D189=D188,AA189=AA188), A188,A188+1)</f>
        <v>49</v>
      </c>
      <c r="B189" s="61" t="n">
        <v>42501</v>
      </c>
      <c r="C189" s="1" t="s">
        <v>50</v>
      </c>
      <c r="D189" s="1"/>
      <c r="E189" s="1"/>
      <c r="F189" s="1" t="s">
        <v>87</v>
      </c>
      <c r="G189" s="1" t="n">
        <v>1</v>
      </c>
      <c r="H189" s="1" t="n">
        <v>1</v>
      </c>
      <c r="I189" s="1" t="n">
        <v>7</v>
      </c>
      <c r="J189" s="1"/>
      <c r="K189" s="1"/>
      <c r="L189" s="1" t="n">
        <v>7</v>
      </c>
      <c r="M189" s="1"/>
      <c r="N189" s="1"/>
      <c r="O189" s="1"/>
      <c r="P189" s="1"/>
      <c r="Q189" s="1"/>
      <c r="R189" s="1"/>
      <c r="S189" s="1"/>
      <c r="T189" s="1"/>
      <c r="U189" s="1" t="n">
        <v>1</v>
      </c>
      <c r="V189" s="1"/>
      <c r="W189" s="1"/>
      <c r="X189" s="14"/>
      <c r="Y189" s="1"/>
      <c r="Z189" s="14"/>
      <c r="AA189" s="1" t="s">
        <v>123</v>
      </c>
      <c r="AB189" s="1"/>
    </row>
    <row r="190" customFormat="false" ht="15" hidden="false" customHeight="false" outlineLevel="0" collapsed="false">
      <c r="A190" s="0" t="n">
        <f aca="false">IF(AND(B190=B189,C190=C189,D190=D189,AA190=AA189), A189,A189+1)</f>
        <v>49</v>
      </c>
      <c r="B190" s="61" t="n">
        <v>42501</v>
      </c>
      <c r="C190" s="1" t="s">
        <v>50</v>
      </c>
      <c r="D190" s="1"/>
      <c r="E190" s="1"/>
      <c r="F190" s="1" t="s">
        <v>99</v>
      </c>
      <c r="G190" s="1" t="n">
        <v>12</v>
      </c>
      <c r="H190" s="1" t="n">
        <v>12</v>
      </c>
      <c r="I190" s="1" t="n">
        <v>27</v>
      </c>
      <c r="J190" s="1"/>
      <c r="K190" s="1"/>
      <c r="L190" s="1" t="n">
        <v>27</v>
      </c>
      <c r="M190" s="1"/>
      <c r="N190" s="1"/>
      <c r="O190" s="1"/>
      <c r="P190" s="1"/>
      <c r="Q190" s="1"/>
      <c r="R190" s="1"/>
      <c r="S190" s="1"/>
      <c r="T190" s="1"/>
      <c r="U190" s="1"/>
      <c r="V190" s="1"/>
      <c r="W190" s="1"/>
      <c r="X190" s="14"/>
      <c r="Y190" s="1"/>
      <c r="Z190" s="14"/>
      <c r="AA190" s="1" t="s">
        <v>123</v>
      </c>
      <c r="AB190" s="1"/>
    </row>
    <row r="191" customFormat="false" ht="15" hidden="false" customHeight="false" outlineLevel="0" collapsed="false">
      <c r="A191" s="0" t="n">
        <f aca="false">IF(AND(B191=B190,C191=C190,D191=D190,AA191=AA190), A190,A190+1)</f>
        <v>49</v>
      </c>
      <c r="B191" s="61" t="n">
        <v>42501</v>
      </c>
      <c r="C191" s="1" t="s">
        <v>50</v>
      </c>
      <c r="D191" s="1"/>
      <c r="E191" s="1"/>
      <c r="F191" s="1" t="s">
        <v>97</v>
      </c>
      <c r="G191" s="1" t="n">
        <v>8</v>
      </c>
      <c r="H191" s="1" t="n">
        <v>8</v>
      </c>
      <c r="I191" s="1" t="n">
        <v>20</v>
      </c>
      <c r="J191" s="1"/>
      <c r="K191" s="1"/>
      <c r="L191" s="1" t="n">
        <v>20</v>
      </c>
      <c r="M191" s="1"/>
      <c r="N191" s="1"/>
      <c r="O191" s="1"/>
      <c r="P191" s="1"/>
      <c r="Q191" s="1"/>
      <c r="R191" s="1"/>
      <c r="S191" s="1"/>
      <c r="T191" s="1"/>
      <c r="U191" s="1"/>
      <c r="V191" s="1"/>
      <c r="W191" s="1"/>
      <c r="X191" s="14"/>
      <c r="Y191" s="1"/>
      <c r="Z191" s="14"/>
      <c r="AA191" s="1" t="s">
        <v>123</v>
      </c>
      <c r="AB191" s="1"/>
    </row>
    <row r="192" customFormat="false" ht="15" hidden="false" customHeight="false" outlineLevel="0" collapsed="false">
      <c r="A192" s="0" t="n">
        <f aca="false">IF(AND(B192=B191,C192=C191,D192=D191,AA192=AA191), A191,A191+1)</f>
        <v>49</v>
      </c>
      <c r="B192" s="61" t="n">
        <v>42501</v>
      </c>
      <c r="C192" s="1" t="s">
        <v>50</v>
      </c>
      <c r="D192" s="1"/>
      <c r="E192" s="1"/>
      <c r="F192" s="1" t="s">
        <v>248</v>
      </c>
      <c r="G192" s="1"/>
      <c r="H192" s="1"/>
      <c r="I192" s="1"/>
      <c r="J192" s="1"/>
      <c r="K192" s="1" t="n">
        <v>2</v>
      </c>
      <c r="L192" s="1"/>
      <c r="M192" s="1"/>
      <c r="N192" s="1"/>
      <c r="O192" s="1"/>
      <c r="P192" s="1"/>
      <c r="Q192" s="1"/>
      <c r="R192" s="1"/>
      <c r="S192" s="1"/>
      <c r="T192" s="1"/>
      <c r="U192" s="1"/>
      <c r="V192" s="1"/>
      <c r="W192" s="1"/>
      <c r="X192" s="14"/>
      <c r="Y192" s="1"/>
      <c r="Z192" s="14"/>
      <c r="AA192" s="1" t="s">
        <v>123</v>
      </c>
      <c r="AB192" s="1"/>
    </row>
    <row r="193" customFormat="false" ht="15" hidden="false" customHeight="false" outlineLevel="0" collapsed="false">
      <c r="A193" s="0" t="n">
        <f aca="false">IF(AND(B193=B192,C193=C192,D193=D192,AA193=AA192), A192,A192+1)</f>
        <v>50</v>
      </c>
      <c r="B193" s="61" t="n">
        <v>42507</v>
      </c>
      <c r="C193" s="1" t="s">
        <v>69</v>
      </c>
      <c r="D193" s="1"/>
      <c r="E193" s="1"/>
      <c r="F193" s="1" t="s">
        <v>97</v>
      </c>
      <c r="G193" s="1" t="n">
        <v>53</v>
      </c>
      <c r="H193" s="1" t="n">
        <v>53</v>
      </c>
      <c r="I193" s="1"/>
      <c r="J193" s="1"/>
      <c r="K193" s="1"/>
      <c r="L193" s="1" t="n">
        <v>30</v>
      </c>
      <c r="M193" s="1"/>
      <c r="N193" s="1"/>
      <c r="O193" s="1"/>
      <c r="P193" s="1"/>
      <c r="Q193" s="1"/>
      <c r="R193" s="1"/>
      <c r="S193" s="1"/>
      <c r="T193" s="1"/>
      <c r="U193" s="1"/>
      <c r="V193" s="1"/>
      <c r="W193" s="1"/>
      <c r="X193" s="14" t="n">
        <v>98258.51</v>
      </c>
      <c r="Y193" s="1"/>
      <c r="Z193" s="14"/>
      <c r="AA193" s="1" t="s">
        <v>123</v>
      </c>
      <c r="AB193" s="1"/>
    </row>
    <row r="194" customFormat="false" ht="15" hidden="false" customHeight="false" outlineLevel="0" collapsed="false">
      <c r="A194" s="0" t="n">
        <f aca="false">IF(AND(B194=B193,C194=C193,D194=D193,AA194=AA193), A193,A193+1)</f>
        <v>50</v>
      </c>
      <c r="B194" s="61" t="n">
        <v>42507</v>
      </c>
      <c r="C194" s="1" t="s">
        <v>69</v>
      </c>
      <c r="D194" s="1"/>
      <c r="E194" s="1"/>
      <c r="F194" s="1" t="s">
        <v>115</v>
      </c>
      <c r="G194" s="1" t="n">
        <v>4</v>
      </c>
      <c r="H194" s="1" t="n">
        <v>4</v>
      </c>
      <c r="I194" s="1"/>
      <c r="J194" s="1"/>
      <c r="K194" s="1"/>
      <c r="L194" s="1" t="n">
        <v>9</v>
      </c>
      <c r="M194" s="1"/>
      <c r="N194" s="1"/>
      <c r="O194" s="1"/>
      <c r="P194" s="1"/>
      <c r="Q194" s="1"/>
      <c r="R194" s="1"/>
      <c r="S194" s="1"/>
      <c r="T194" s="1"/>
      <c r="U194" s="1"/>
      <c r="V194" s="1"/>
      <c r="W194" s="1"/>
      <c r="X194" s="14"/>
      <c r="Y194" s="1"/>
      <c r="Z194" s="14"/>
      <c r="AA194" s="1" t="s">
        <v>123</v>
      </c>
      <c r="AB194" s="1"/>
    </row>
    <row r="195" customFormat="false" ht="15" hidden="false" customHeight="false" outlineLevel="0" collapsed="false">
      <c r="A195" s="0" t="n">
        <f aca="false">IF(AND(B195=B194,C195=C194,D195=D194,AA195=AA194), A194,A194+1)</f>
        <v>50</v>
      </c>
      <c r="B195" s="61" t="n">
        <v>42507</v>
      </c>
      <c r="C195" s="1" t="s">
        <v>69</v>
      </c>
      <c r="D195" s="1"/>
      <c r="E195" s="1"/>
      <c r="F195" s="1" t="s">
        <v>88</v>
      </c>
      <c r="G195" s="1" t="n">
        <v>3</v>
      </c>
      <c r="H195" s="1" t="n">
        <v>3</v>
      </c>
      <c r="I195" s="1"/>
      <c r="J195" s="1"/>
      <c r="K195" s="1"/>
      <c r="L195" s="1" t="n">
        <v>7</v>
      </c>
      <c r="M195" s="1"/>
      <c r="N195" s="1"/>
      <c r="O195" s="1"/>
      <c r="P195" s="1"/>
      <c r="Q195" s="1"/>
      <c r="R195" s="1"/>
      <c r="S195" s="1"/>
      <c r="T195" s="1"/>
      <c r="U195" s="1"/>
      <c r="V195" s="1"/>
      <c r="W195" s="1"/>
      <c r="X195" s="14"/>
      <c r="Y195" s="1"/>
      <c r="Z195" s="14"/>
      <c r="AA195" s="1" t="s">
        <v>123</v>
      </c>
      <c r="AB195" s="1"/>
    </row>
    <row r="196" customFormat="false" ht="15" hidden="false" customHeight="false" outlineLevel="0" collapsed="false">
      <c r="A196" s="0" t="n">
        <f aca="false">IF(AND(B196=B195,C196=C195,D196=D195,AA196=AA195), A195,A195+1)</f>
        <v>51</v>
      </c>
      <c r="B196" s="61" t="n">
        <v>42508</v>
      </c>
      <c r="C196" s="1" t="s">
        <v>69</v>
      </c>
      <c r="D196" s="1"/>
      <c r="E196" s="1"/>
      <c r="F196" s="1" t="s">
        <v>97</v>
      </c>
      <c r="G196" s="1" t="n">
        <v>23</v>
      </c>
      <c r="H196" s="1" t="n">
        <v>23</v>
      </c>
      <c r="I196" s="1"/>
      <c r="J196" s="1"/>
      <c r="K196" s="1"/>
      <c r="L196" s="1" t="n">
        <v>35</v>
      </c>
      <c r="M196" s="1"/>
      <c r="N196" s="1"/>
      <c r="O196" s="1"/>
      <c r="P196" s="1"/>
      <c r="Q196" s="1"/>
      <c r="R196" s="1"/>
      <c r="S196" s="1"/>
      <c r="T196" s="1"/>
      <c r="U196" s="1"/>
      <c r="V196" s="1"/>
      <c r="W196" s="1"/>
      <c r="X196" s="14" t="n">
        <v>76278.24</v>
      </c>
      <c r="Y196" s="1"/>
      <c r="Z196" s="14"/>
      <c r="AA196" s="1" t="s">
        <v>123</v>
      </c>
      <c r="AB196" s="1"/>
    </row>
    <row r="197" customFormat="false" ht="15" hidden="false" customHeight="false" outlineLevel="0" collapsed="false">
      <c r="A197" s="0" t="n">
        <f aca="false">IF(AND(B197=B196,C197=C196,D197=D196,AA197=AA196), A196,A196+1)</f>
        <v>51</v>
      </c>
      <c r="B197" s="61" t="n">
        <v>42508</v>
      </c>
      <c r="C197" s="1" t="s">
        <v>69</v>
      </c>
      <c r="D197" s="1"/>
      <c r="E197" s="1"/>
      <c r="F197" s="1" t="s">
        <v>99</v>
      </c>
      <c r="G197" s="1" t="n">
        <v>6</v>
      </c>
      <c r="H197" s="1" t="n">
        <v>6</v>
      </c>
      <c r="I197" s="1"/>
      <c r="J197" s="1"/>
      <c r="K197" s="1"/>
      <c r="L197" s="1" t="n">
        <v>13</v>
      </c>
      <c r="M197" s="1"/>
      <c r="N197" s="1"/>
      <c r="O197" s="1"/>
      <c r="P197" s="1"/>
      <c r="Q197" s="1"/>
      <c r="R197" s="1"/>
      <c r="S197" s="1"/>
      <c r="T197" s="1"/>
      <c r="U197" s="1" t="n">
        <v>1</v>
      </c>
      <c r="V197" s="1"/>
      <c r="W197" s="1"/>
      <c r="X197" s="14"/>
      <c r="Y197" s="1"/>
      <c r="Z197" s="14"/>
      <c r="AA197" s="1" t="s">
        <v>123</v>
      </c>
      <c r="AB197" s="1"/>
    </row>
    <row r="198" customFormat="false" ht="15" hidden="false" customHeight="false" outlineLevel="0" collapsed="false">
      <c r="A198" s="0" t="n">
        <f aca="false">IF(AND(B198=B197,C198=C197,D198=D197,AA198=AA197), A197,A197+1)</f>
        <v>52</v>
      </c>
      <c r="B198" s="68" t="n">
        <v>42508</v>
      </c>
      <c r="C198" s="0" t="s">
        <v>66</v>
      </c>
      <c r="F198" s="0" t="s">
        <v>97</v>
      </c>
      <c r="G198" s="0" t="n">
        <v>9</v>
      </c>
      <c r="K198" s="0" t="n">
        <v>1</v>
      </c>
      <c r="X198" s="4" t="n">
        <v>79380.22</v>
      </c>
      <c r="Y198" s="0" t="s">
        <v>757</v>
      </c>
      <c r="AA198" s="0" t="s">
        <v>124</v>
      </c>
    </row>
    <row r="199" customFormat="false" ht="15" hidden="false" customHeight="false" outlineLevel="0" collapsed="false">
      <c r="A199" s="0" t="n">
        <f aca="false">IF(AND(B199=B198,C199=C198,D199=D198,AA199=AA198), A198,A198+1)</f>
        <v>53</v>
      </c>
      <c r="B199" s="61" t="n">
        <v>42509</v>
      </c>
      <c r="C199" s="1" t="s">
        <v>67</v>
      </c>
      <c r="D199" s="1"/>
      <c r="E199" s="1"/>
      <c r="F199" s="1" t="s">
        <v>97</v>
      </c>
      <c r="G199" s="1" t="n">
        <v>56</v>
      </c>
      <c r="H199" s="1" t="n">
        <v>56</v>
      </c>
      <c r="I199" s="1"/>
      <c r="J199" s="1"/>
      <c r="K199" s="1"/>
      <c r="L199" s="1" t="n">
        <v>38</v>
      </c>
      <c r="M199" s="1"/>
      <c r="N199" s="1"/>
      <c r="O199" s="1"/>
      <c r="P199" s="1"/>
      <c r="Q199" s="1"/>
      <c r="R199" s="1"/>
      <c r="S199" s="1"/>
      <c r="T199" s="1"/>
      <c r="U199" s="1"/>
      <c r="V199" s="1"/>
      <c r="W199" s="1"/>
      <c r="X199" s="14" t="n">
        <v>140093.91</v>
      </c>
      <c r="Y199" s="1"/>
      <c r="Z199" s="14"/>
      <c r="AA199" s="1" t="s">
        <v>123</v>
      </c>
      <c r="AB199" s="1"/>
    </row>
    <row r="200" customFormat="false" ht="15" hidden="false" customHeight="false" outlineLevel="0" collapsed="false">
      <c r="A200" s="0" t="n">
        <f aca="false">IF(AND(B200=B199,C200=C199,D200=D199,AA200=AA199), A199,A199+1)</f>
        <v>53</v>
      </c>
      <c r="B200" s="61" t="n">
        <v>42509</v>
      </c>
      <c r="C200" s="1" t="s">
        <v>67</v>
      </c>
      <c r="D200" s="1"/>
      <c r="E200" s="1"/>
      <c r="F200" s="1" t="s">
        <v>96</v>
      </c>
      <c r="G200" s="1" t="n">
        <v>5</v>
      </c>
      <c r="H200" s="1" t="n">
        <v>5</v>
      </c>
      <c r="I200" s="1"/>
      <c r="J200" s="1"/>
      <c r="K200" s="1"/>
      <c r="L200" s="1" t="n">
        <v>11</v>
      </c>
      <c r="M200" s="1"/>
      <c r="N200" s="1"/>
      <c r="O200" s="1"/>
      <c r="P200" s="1"/>
      <c r="Q200" s="1"/>
      <c r="R200" s="1"/>
      <c r="S200" s="1"/>
      <c r="T200" s="1"/>
      <c r="U200" s="1"/>
      <c r="V200" s="1"/>
      <c r="W200" s="1"/>
      <c r="X200" s="14"/>
      <c r="Y200" s="1"/>
      <c r="Z200" s="14"/>
      <c r="AA200" s="1" t="s">
        <v>123</v>
      </c>
      <c r="AB200" s="1"/>
    </row>
    <row r="201" customFormat="false" ht="15" hidden="false" customHeight="false" outlineLevel="0" collapsed="false">
      <c r="A201" s="0" t="n">
        <f aca="false">IF(AND(B201=B200,C201=C200,D201=D200,AA201=AA200), A200,A200+1)</f>
        <v>53</v>
      </c>
      <c r="B201" s="61" t="n">
        <v>42509</v>
      </c>
      <c r="C201" s="1" t="s">
        <v>67</v>
      </c>
      <c r="D201" s="1"/>
      <c r="E201" s="1"/>
      <c r="F201" s="1" t="s">
        <v>100</v>
      </c>
      <c r="G201" s="1" t="n">
        <v>16</v>
      </c>
      <c r="H201" s="1" t="n">
        <v>16</v>
      </c>
      <c r="I201" s="1"/>
      <c r="J201" s="1"/>
      <c r="K201" s="1"/>
      <c r="L201" s="1" t="n">
        <v>14</v>
      </c>
      <c r="M201" s="1"/>
      <c r="N201" s="1"/>
      <c r="O201" s="1"/>
      <c r="P201" s="1"/>
      <c r="Q201" s="1"/>
      <c r="R201" s="1"/>
      <c r="S201" s="1"/>
      <c r="T201" s="1"/>
      <c r="U201" s="1"/>
      <c r="V201" s="1"/>
      <c r="W201" s="1"/>
      <c r="X201" s="14"/>
      <c r="Y201" s="1"/>
      <c r="Z201" s="14"/>
      <c r="AA201" s="1" t="s">
        <v>123</v>
      </c>
      <c r="AB201" s="1"/>
    </row>
    <row r="202" customFormat="false" ht="15" hidden="false" customHeight="false" outlineLevel="0" collapsed="false">
      <c r="A202" s="0" t="n">
        <f aca="false">IF(AND(B202=B201,C202=C201,D202=D201,AA202=AA201), A201,A201+1)</f>
        <v>53</v>
      </c>
      <c r="B202" s="61" t="n">
        <v>42509</v>
      </c>
      <c r="C202" s="1" t="s">
        <v>67</v>
      </c>
      <c r="D202" s="1"/>
      <c r="E202" s="1"/>
      <c r="F202" s="1" t="s">
        <v>99</v>
      </c>
      <c r="G202" s="1" t="n">
        <v>1</v>
      </c>
      <c r="H202" s="1" t="n">
        <v>1</v>
      </c>
      <c r="I202" s="1"/>
      <c r="J202" s="1"/>
      <c r="K202" s="1"/>
      <c r="L202" s="1" t="n">
        <v>4</v>
      </c>
      <c r="M202" s="1"/>
      <c r="N202" s="1"/>
      <c r="O202" s="1"/>
      <c r="P202" s="1"/>
      <c r="Q202" s="1"/>
      <c r="R202" s="1"/>
      <c r="S202" s="1"/>
      <c r="T202" s="1"/>
      <c r="U202" s="1"/>
      <c r="V202" s="1"/>
      <c r="W202" s="1"/>
      <c r="X202" s="14"/>
      <c r="Y202" s="1"/>
      <c r="Z202" s="14"/>
      <c r="AA202" s="1" t="s">
        <v>123</v>
      </c>
      <c r="AB202" s="1"/>
    </row>
    <row r="203" customFormat="false" ht="15" hidden="false" customHeight="false" outlineLevel="0" collapsed="false">
      <c r="A203" s="0" t="n">
        <f aca="false">IF(AND(B203=B202,C203=C202,D203=D202,AA203=AA202), A202,A202+1)</f>
        <v>54</v>
      </c>
      <c r="B203" s="61" t="n">
        <v>42509</v>
      </c>
      <c r="C203" s="1" t="s">
        <v>79</v>
      </c>
      <c r="D203" s="1"/>
      <c r="E203" s="1"/>
      <c r="F203" s="1" t="s">
        <v>116</v>
      </c>
      <c r="G203" s="1" t="n">
        <v>0</v>
      </c>
      <c r="H203" s="1" t="n">
        <v>0</v>
      </c>
      <c r="I203" s="1"/>
      <c r="J203" s="1"/>
      <c r="K203" s="1"/>
      <c r="L203" s="1" t="n">
        <v>6</v>
      </c>
      <c r="M203" s="1"/>
      <c r="N203" s="1"/>
      <c r="O203" s="1"/>
      <c r="P203" s="1"/>
      <c r="Q203" s="1"/>
      <c r="R203" s="1"/>
      <c r="S203" s="1"/>
      <c r="T203" s="1"/>
      <c r="U203" s="1"/>
      <c r="V203" s="1"/>
      <c r="W203" s="1"/>
      <c r="X203" s="14"/>
      <c r="Y203" s="1"/>
      <c r="Z203" s="14"/>
      <c r="AA203" s="1" t="s">
        <v>123</v>
      </c>
      <c r="AB203" s="1"/>
    </row>
    <row r="204" customFormat="false" ht="15" hidden="false" customHeight="false" outlineLevel="0" collapsed="false">
      <c r="A204" s="0" t="n">
        <f aca="false">IF(AND(B204=B203,C204=C203,D204=D203,AA204=AA203), A203,A203+1)</f>
        <v>54</v>
      </c>
      <c r="B204" s="61" t="n">
        <v>42509</v>
      </c>
      <c r="C204" s="1" t="s">
        <v>79</v>
      </c>
      <c r="D204" s="1"/>
      <c r="E204" s="1"/>
      <c r="F204" s="1" t="s">
        <v>97</v>
      </c>
      <c r="G204" s="1" t="n">
        <v>2</v>
      </c>
      <c r="H204" s="1" t="n">
        <v>2</v>
      </c>
      <c r="I204" s="1"/>
      <c r="J204" s="1"/>
      <c r="K204" s="1"/>
      <c r="L204" s="1" t="n">
        <v>7</v>
      </c>
      <c r="M204" s="1"/>
      <c r="N204" s="1"/>
      <c r="O204" s="1"/>
      <c r="P204" s="1"/>
      <c r="Q204" s="1"/>
      <c r="R204" s="1"/>
      <c r="S204" s="1"/>
      <c r="T204" s="1"/>
      <c r="U204" s="1"/>
      <c r="V204" s="1"/>
      <c r="W204" s="1"/>
      <c r="X204" s="14"/>
      <c r="Y204" s="1"/>
      <c r="Z204" s="14"/>
      <c r="AA204" s="1" t="s">
        <v>123</v>
      </c>
      <c r="AB204" s="1"/>
    </row>
    <row r="205" customFormat="false" ht="15" hidden="false" customHeight="false" outlineLevel="0" collapsed="false">
      <c r="A205" s="0" t="n">
        <f aca="false">IF(AND(B205=B204,C205=C204,D205=D204,AA205=AA204), A204,A204+1)</f>
        <v>55</v>
      </c>
      <c r="B205" s="61" t="n">
        <v>42510</v>
      </c>
      <c r="C205" s="1" t="s">
        <v>67</v>
      </c>
      <c r="D205" s="1"/>
      <c r="E205" s="1"/>
      <c r="F205" s="1" t="s">
        <v>107</v>
      </c>
      <c r="G205" s="1" t="n">
        <v>27</v>
      </c>
      <c r="H205" s="1" t="n">
        <v>27</v>
      </c>
      <c r="I205" s="1"/>
      <c r="J205" s="1"/>
      <c r="K205" s="1"/>
      <c r="L205" s="1" t="n">
        <v>81</v>
      </c>
      <c r="M205" s="1"/>
      <c r="N205" s="1"/>
      <c r="O205" s="1"/>
      <c r="P205" s="1"/>
      <c r="Q205" s="1"/>
      <c r="R205" s="1"/>
      <c r="S205" s="1"/>
      <c r="T205" s="1"/>
      <c r="U205" s="1"/>
      <c r="V205" s="1"/>
      <c r="W205" s="1"/>
      <c r="X205" s="14" t="n">
        <v>91797.82</v>
      </c>
      <c r="Y205" s="1"/>
      <c r="Z205" s="14"/>
      <c r="AA205" s="1" t="s">
        <v>123</v>
      </c>
      <c r="AB205" s="1"/>
    </row>
    <row r="206" customFormat="false" ht="15" hidden="false" customHeight="false" outlineLevel="0" collapsed="false">
      <c r="A206" s="0" t="n">
        <f aca="false">IF(AND(B206=B205,C206=C205,D206=D205,AA206=AA205), A205,A205+1)</f>
        <v>55</v>
      </c>
      <c r="B206" s="61" t="n">
        <v>42510</v>
      </c>
      <c r="C206" s="1" t="s">
        <v>67</v>
      </c>
      <c r="D206" s="1"/>
      <c r="E206" s="1"/>
      <c r="F206" s="1" t="s">
        <v>88</v>
      </c>
      <c r="G206" s="1" t="n">
        <v>3</v>
      </c>
      <c r="H206" s="1" t="n">
        <v>3</v>
      </c>
      <c r="I206" s="1"/>
      <c r="J206" s="1"/>
      <c r="K206" s="1"/>
      <c r="L206" s="1" t="n">
        <v>1</v>
      </c>
      <c r="M206" s="1"/>
      <c r="N206" s="1"/>
      <c r="O206" s="1"/>
      <c r="P206" s="1"/>
      <c r="Q206" s="1"/>
      <c r="R206" s="1"/>
      <c r="S206" s="1"/>
      <c r="T206" s="1"/>
      <c r="U206" s="1" t="n">
        <v>2</v>
      </c>
      <c r="V206" s="1"/>
      <c r="W206" s="1"/>
      <c r="X206" s="14"/>
      <c r="Y206" s="1"/>
      <c r="Z206" s="14"/>
      <c r="AA206" s="1" t="s">
        <v>123</v>
      </c>
      <c r="AB206" s="1"/>
    </row>
    <row r="207" customFormat="false" ht="15" hidden="false" customHeight="false" outlineLevel="0" collapsed="false">
      <c r="A207" s="0" t="n">
        <f aca="false">IF(AND(B207=B206,C207=C206,D207=D206,AA207=AA206), A206,A206+1)</f>
        <v>56</v>
      </c>
      <c r="B207" s="61" t="n">
        <v>42514</v>
      </c>
      <c r="C207" s="1" t="s">
        <v>67</v>
      </c>
      <c r="D207" s="1"/>
      <c r="E207" s="1"/>
      <c r="F207" s="1" t="s">
        <v>97</v>
      </c>
      <c r="G207" s="1" t="n">
        <v>49</v>
      </c>
      <c r="H207" s="1" t="n">
        <v>49</v>
      </c>
      <c r="I207" s="1"/>
      <c r="J207" s="1"/>
      <c r="K207" s="1"/>
      <c r="L207" s="1" t="n">
        <v>27</v>
      </c>
      <c r="M207" s="1"/>
      <c r="N207" s="1"/>
      <c r="O207" s="1"/>
      <c r="P207" s="1"/>
      <c r="Q207" s="1"/>
      <c r="R207" s="1"/>
      <c r="S207" s="1"/>
      <c r="T207" s="1"/>
      <c r="U207" s="1"/>
      <c r="V207" s="1"/>
      <c r="W207" s="1"/>
      <c r="X207" s="14" t="n">
        <v>109254.48</v>
      </c>
      <c r="Y207" s="1"/>
      <c r="Z207" s="14"/>
      <c r="AA207" s="1" t="s">
        <v>123</v>
      </c>
      <c r="AB207" s="1"/>
    </row>
    <row r="208" customFormat="false" ht="15" hidden="false" customHeight="false" outlineLevel="0" collapsed="false">
      <c r="A208" s="0" t="n">
        <f aca="false">IF(AND(B208=B207,C208=C207,D208=D207,AA208=AA207), A207,A207+1)</f>
        <v>56</v>
      </c>
      <c r="B208" s="61" t="n">
        <v>42514</v>
      </c>
      <c r="C208" s="1" t="s">
        <v>67</v>
      </c>
      <c r="D208" s="1"/>
      <c r="E208" s="1"/>
      <c r="F208" s="1" t="s">
        <v>99</v>
      </c>
      <c r="G208" s="1" t="n">
        <v>4</v>
      </c>
      <c r="H208" s="1" t="n">
        <v>4</v>
      </c>
      <c r="I208" s="1"/>
      <c r="J208" s="1"/>
      <c r="K208" s="1"/>
      <c r="L208" s="1" t="n">
        <v>9</v>
      </c>
      <c r="M208" s="1"/>
      <c r="N208" s="1"/>
      <c r="O208" s="1"/>
      <c r="P208" s="1"/>
      <c r="Q208" s="1"/>
      <c r="R208" s="1"/>
      <c r="S208" s="1"/>
      <c r="T208" s="1"/>
      <c r="U208" s="1" t="n">
        <v>1</v>
      </c>
      <c r="V208" s="1"/>
      <c r="W208" s="1"/>
      <c r="X208" s="14"/>
      <c r="Y208" s="1"/>
      <c r="Z208" s="14"/>
      <c r="AA208" s="1" t="s">
        <v>123</v>
      </c>
      <c r="AB208" s="1"/>
    </row>
    <row r="209" customFormat="false" ht="15" hidden="false" customHeight="false" outlineLevel="0" collapsed="false">
      <c r="A209" s="0" t="n">
        <f aca="false">IF(AND(B209=B208,C209=C208,D209=D208,AA209=AA208), A208,A208+1)</f>
        <v>56</v>
      </c>
      <c r="B209" s="61" t="n">
        <v>42514</v>
      </c>
      <c r="C209" s="1" t="s">
        <v>67</v>
      </c>
      <c r="D209" s="1"/>
      <c r="E209" s="1"/>
      <c r="F209" s="1" t="s">
        <v>87</v>
      </c>
      <c r="G209" s="1"/>
      <c r="H209" s="1"/>
      <c r="I209" s="1"/>
      <c r="J209" s="1"/>
      <c r="K209" s="1"/>
      <c r="L209" s="1"/>
      <c r="M209" s="1"/>
      <c r="N209" s="1"/>
      <c r="O209" s="1"/>
      <c r="P209" s="1"/>
      <c r="Q209" s="1"/>
      <c r="R209" s="1"/>
      <c r="S209" s="1"/>
      <c r="T209" s="1"/>
      <c r="U209" s="1" t="n">
        <v>1</v>
      </c>
      <c r="V209" s="1"/>
      <c r="W209" s="1"/>
      <c r="X209" s="14"/>
      <c r="Y209" s="1"/>
      <c r="Z209" s="14"/>
      <c r="AA209" s="1" t="s">
        <v>123</v>
      </c>
      <c r="AB209" s="1"/>
    </row>
    <row r="210" customFormat="false" ht="15" hidden="false" customHeight="false" outlineLevel="0" collapsed="false">
      <c r="A210" s="0" t="n">
        <f aca="false">IF(AND(B210=B209,C210=C209,D210=D209,AA210=AA209), A209,A209+1)</f>
        <v>56</v>
      </c>
      <c r="B210" s="61" t="n">
        <v>42514</v>
      </c>
      <c r="C210" s="1" t="s">
        <v>67</v>
      </c>
      <c r="D210" s="1"/>
      <c r="E210" s="1"/>
      <c r="F210" s="1" t="s">
        <v>88</v>
      </c>
      <c r="G210" s="1" t="n">
        <v>4</v>
      </c>
      <c r="H210" s="1" t="n">
        <v>4</v>
      </c>
      <c r="I210" s="1"/>
      <c r="J210" s="1"/>
      <c r="K210" s="1"/>
      <c r="L210" s="1" t="n">
        <v>9</v>
      </c>
      <c r="M210" s="1"/>
      <c r="N210" s="1"/>
      <c r="O210" s="1"/>
      <c r="P210" s="1"/>
      <c r="Q210" s="1"/>
      <c r="R210" s="1"/>
      <c r="S210" s="1"/>
      <c r="T210" s="1"/>
      <c r="U210" s="1"/>
      <c r="V210" s="1"/>
      <c r="W210" s="1"/>
      <c r="X210" s="14"/>
      <c r="Y210" s="1"/>
      <c r="Z210" s="14"/>
      <c r="AA210" s="1" t="s">
        <v>123</v>
      </c>
      <c r="AB210" s="1"/>
    </row>
    <row r="211" customFormat="false" ht="15" hidden="false" customHeight="false" outlineLevel="0" collapsed="false">
      <c r="A211" s="0" t="n">
        <f aca="false">IF(AND(B211=B210,C211=C210,D211=D210,AA211=AA210), A210,A210+1)</f>
        <v>57</v>
      </c>
      <c r="B211" s="61" t="n">
        <v>42521</v>
      </c>
      <c r="C211" s="1" t="s">
        <v>70</v>
      </c>
      <c r="D211" s="1"/>
      <c r="E211" s="1"/>
      <c r="F211" s="1" t="s">
        <v>97</v>
      </c>
      <c r="G211" s="1" t="n">
        <v>77</v>
      </c>
      <c r="H211" s="1" t="n">
        <v>77</v>
      </c>
      <c r="I211" s="1"/>
      <c r="J211" s="1"/>
      <c r="K211" s="1"/>
      <c r="L211" s="1" t="n">
        <v>30</v>
      </c>
      <c r="M211" s="1"/>
      <c r="N211" s="1"/>
      <c r="O211" s="1"/>
      <c r="P211" s="1"/>
      <c r="Q211" s="1"/>
      <c r="R211" s="1"/>
      <c r="S211" s="1"/>
      <c r="T211" s="1"/>
      <c r="U211" s="1"/>
      <c r="V211" s="1"/>
      <c r="W211" s="1"/>
      <c r="X211" s="14" t="n">
        <v>54813.73</v>
      </c>
      <c r="Y211" s="1"/>
      <c r="Z211" s="14"/>
      <c r="AA211" s="1" t="s">
        <v>123</v>
      </c>
      <c r="AB211" s="1"/>
    </row>
    <row r="212" customFormat="false" ht="15" hidden="false" customHeight="false" outlineLevel="0" collapsed="false">
      <c r="A212" s="0" t="n">
        <f aca="false">IF(AND(B212=B211,C212=C211,D212=D211,AA212=AA211), A211,A211+1)</f>
        <v>57</v>
      </c>
      <c r="B212" s="61" t="n">
        <v>42521</v>
      </c>
      <c r="C212" s="1" t="s">
        <v>70</v>
      </c>
      <c r="D212" s="1"/>
      <c r="E212" s="1"/>
      <c r="F212" s="1" t="s">
        <v>88</v>
      </c>
      <c r="G212" s="1" t="n">
        <v>3</v>
      </c>
      <c r="H212" s="1" t="n">
        <v>3</v>
      </c>
      <c r="I212" s="1"/>
      <c r="J212" s="1"/>
      <c r="K212" s="1"/>
      <c r="L212" s="1" t="n">
        <v>7</v>
      </c>
      <c r="M212" s="1"/>
      <c r="N212" s="1"/>
      <c r="O212" s="1"/>
      <c r="P212" s="1"/>
      <c r="Q212" s="1"/>
      <c r="R212" s="1"/>
      <c r="S212" s="1"/>
      <c r="T212" s="1"/>
      <c r="U212" s="1"/>
      <c r="V212" s="1"/>
      <c r="W212" s="1"/>
      <c r="X212" s="14"/>
      <c r="Y212" s="1"/>
      <c r="Z212" s="14"/>
      <c r="AA212" s="1" t="s">
        <v>123</v>
      </c>
      <c r="AB212" s="1"/>
    </row>
    <row r="213" s="60" customFormat="true" ht="15" hidden="false" customHeight="false" outlineLevel="0" collapsed="false">
      <c r="A213" s="0" t="n">
        <f aca="false">IF(AND(B213=B212,C213=C212,D213=D212,AA213=AA212), A212,A212+1)</f>
        <v>58</v>
      </c>
      <c r="B213" s="68" t="n">
        <v>42528</v>
      </c>
      <c r="C213" s="60" t="s">
        <v>67</v>
      </c>
      <c r="F213" s="60" t="s">
        <v>96</v>
      </c>
      <c r="G213" s="60" t="n">
        <v>20</v>
      </c>
      <c r="H213" s="60" t="n">
        <v>20</v>
      </c>
      <c r="K213" s="60" t="n">
        <v>1</v>
      </c>
      <c r="X213" s="4" t="n">
        <v>82600.56</v>
      </c>
      <c r="Y213" s="1" t="s">
        <v>758</v>
      </c>
      <c r="Z213" s="4"/>
      <c r="AA213" s="60" t="s">
        <v>125</v>
      </c>
    </row>
    <row r="214" customFormat="false" ht="15" hidden="false" customHeight="false" outlineLevel="0" collapsed="false">
      <c r="A214" s="0" t="n">
        <f aca="false">IF(AND(B214=B213,C214=C213,D214=D213,AA214=AA213), A213,A213+1)</f>
        <v>58</v>
      </c>
      <c r="B214" s="68" t="n">
        <v>42528</v>
      </c>
      <c r="C214" s="60" t="s">
        <v>67</v>
      </c>
      <c r="D214" s="60"/>
      <c r="E214" s="60"/>
      <c r="F214" s="1" t="s">
        <v>88</v>
      </c>
      <c r="G214" s="1" t="n">
        <v>7</v>
      </c>
      <c r="H214" s="1" t="n">
        <v>7</v>
      </c>
      <c r="X214" s="4"/>
      <c r="Y214" s="1" t="s">
        <v>758</v>
      </c>
      <c r="AA214" s="60" t="s">
        <v>125</v>
      </c>
    </row>
    <row r="215" customFormat="false" ht="15" hidden="false" customHeight="false" outlineLevel="0" collapsed="false">
      <c r="A215" s="0" t="n">
        <f aca="false">IF(AND(B215=B214,C215=C214,D215=D214,AA215=AA214), A214,A214+1)</f>
        <v>58</v>
      </c>
      <c r="B215" s="68" t="n">
        <v>42528</v>
      </c>
      <c r="C215" s="60" t="s">
        <v>67</v>
      </c>
      <c r="F215" s="1" t="s">
        <v>97</v>
      </c>
      <c r="G215" s="1" t="n">
        <v>9</v>
      </c>
      <c r="H215" s="1" t="n">
        <v>9</v>
      </c>
      <c r="X215" s="4"/>
      <c r="Y215" s="1" t="s">
        <v>758</v>
      </c>
      <c r="AA215" s="60" t="s">
        <v>125</v>
      </c>
    </row>
    <row r="216" customFormat="false" ht="15" hidden="false" customHeight="false" outlineLevel="0" collapsed="false">
      <c r="A216" s="0" t="n">
        <f aca="false">IF(AND(B216=B215,C216=C215,D216=D215,AA216=AA215), A215,A215+1)</f>
        <v>58</v>
      </c>
      <c r="B216" s="68" t="n">
        <v>42528</v>
      </c>
      <c r="C216" s="60" t="s">
        <v>67</v>
      </c>
      <c r="F216" s="1" t="s">
        <v>99</v>
      </c>
      <c r="G216" s="1" t="n">
        <v>2</v>
      </c>
      <c r="H216" s="1" t="n">
        <v>2</v>
      </c>
      <c r="X216" s="4"/>
      <c r="Y216" s="1" t="s">
        <v>758</v>
      </c>
      <c r="AA216" s="60" t="s">
        <v>125</v>
      </c>
    </row>
    <row r="217" customFormat="false" ht="15" hidden="false" customHeight="false" outlineLevel="0" collapsed="false">
      <c r="A217" s="0" t="n">
        <f aca="false">IF(AND(B217=B216,C217=C216,D217=D216,AA217=AA216), A216,A216+1)</f>
        <v>58</v>
      </c>
      <c r="B217" s="68" t="n">
        <v>42528</v>
      </c>
      <c r="C217" s="60" t="s">
        <v>67</v>
      </c>
      <c r="F217" s="1" t="s">
        <v>67</v>
      </c>
      <c r="U217" s="60" t="n">
        <v>1</v>
      </c>
      <c r="X217" s="4"/>
      <c r="Y217" s="1" t="s">
        <v>758</v>
      </c>
      <c r="AA217" s="60" t="s">
        <v>125</v>
      </c>
    </row>
    <row r="218" customFormat="false" ht="15" hidden="false" customHeight="false" outlineLevel="0" collapsed="false">
      <c r="A218" s="0" t="n">
        <f aca="false">IF(AND(B218=B217,C218=C217,D218=D217,AA218=AA217), A217,A217+1)</f>
        <v>59</v>
      </c>
      <c r="B218" s="68" t="n">
        <v>42528</v>
      </c>
      <c r="C218" s="0" t="s">
        <v>67</v>
      </c>
      <c r="F218" s="0" t="s">
        <v>88</v>
      </c>
      <c r="X218" s="4"/>
      <c r="AA218" s="0" t="s">
        <v>123</v>
      </c>
    </row>
    <row r="219" customFormat="false" ht="15" hidden="false" customHeight="false" outlineLevel="0" collapsed="false">
      <c r="A219" s="0" t="n">
        <f aca="false">IF(AND(B219=B218,C219=C218,D219=D218,AA219=AA218), A218,A218+1)</f>
        <v>59</v>
      </c>
      <c r="B219" s="68" t="n">
        <v>42528</v>
      </c>
      <c r="C219" s="0" t="s">
        <v>67</v>
      </c>
      <c r="F219" s="0" t="s">
        <v>97</v>
      </c>
      <c r="X219" s="4"/>
      <c r="AA219" s="0" t="s">
        <v>123</v>
      </c>
    </row>
    <row r="220" customFormat="false" ht="15" hidden="false" customHeight="false" outlineLevel="0" collapsed="false">
      <c r="A220" s="0" t="n">
        <f aca="false">IF(AND(B220=B219,C220=C219,D220=D219,AA220=AA219), A219,A219+1)</f>
        <v>59</v>
      </c>
      <c r="B220" s="68" t="n">
        <v>42528</v>
      </c>
      <c r="C220" s="0" t="s">
        <v>67</v>
      </c>
      <c r="F220" s="0" t="s">
        <v>99</v>
      </c>
      <c r="X220" s="4"/>
      <c r="AA220" s="0" t="s">
        <v>123</v>
      </c>
    </row>
    <row r="221" customFormat="false" ht="15" hidden="false" customHeight="false" outlineLevel="0" collapsed="false">
      <c r="A221" s="0" t="n">
        <f aca="false">IF(AND(B221=B220,C221=C220,D221=D220,AA221=AA220), A220,A220+1)</f>
        <v>59</v>
      </c>
      <c r="B221" s="68" t="n">
        <v>42528</v>
      </c>
      <c r="C221" s="0" t="s">
        <v>67</v>
      </c>
      <c r="F221" s="0" t="s">
        <v>67</v>
      </c>
      <c r="U221" s="0" t="n">
        <v>1</v>
      </c>
      <c r="X221" s="4"/>
      <c r="AA221" s="0" t="s">
        <v>123</v>
      </c>
    </row>
    <row r="222" s="60" customFormat="true" ht="15" hidden="false" customHeight="false" outlineLevel="0" collapsed="false">
      <c r="A222" s="0" t="n">
        <f aca="false">IF(AND(B222=B221,C222=C221,D222=D221,AA222=AA221), A221,A221+1)</f>
        <v>60</v>
      </c>
      <c r="B222" s="68" t="n">
        <v>42528</v>
      </c>
      <c r="C222" s="60" t="s">
        <v>63</v>
      </c>
      <c r="F222" s="60" t="s">
        <v>97</v>
      </c>
      <c r="G222" s="60" t="n">
        <v>29</v>
      </c>
      <c r="H222" s="60" t="n">
        <v>29</v>
      </c>
      <c r="X222" s="4" t="n">
        <v>98507.31</v>
      </c>
      <c r="Y222" s="1" t="s">
        <v>759</v>
      </c>
      <c r="Z222" s="4"/>
      <c r="AA222" s="60" t="s">
        <v>125</v>
      </c>
    </row>
    <row r="223" customFormat="false" ht="15" hidden="false" customHeight="false" outlineLevel="0" collapsed="false">
      <c r="A223" s="0" t="n">
        <f aca="false">IF(AND(B223=B222,C223=C222,D223=D222,AA223=AA222), A222,A222+1)</f>
        <v>60</v>
      </c>
      <c r="B223" s="68" t="n">
        <v>42528</v>
      </c>
      <c r="C223" s="60" t="s">
        <v>63</v>
      </c>
      <c r="F223" s="1" t="s">
        <v>88</v>
      </c>
      <c r="G223" s="1" t="n">
        <v>1</v>
      </c>
      <c r="H223" s="1" t="n">
        <v>1</v>
      </c>
      <c r="X223" s="4"/>
      <c r="Y223" s="1" t="s">
        <v>759</v>
      </c>
      <c r="AA223" s="60" t="s">
        <v>125</v>
      </c>
    </row>
    <row r="224" customFormat="false" ht="15" hidden="false" customHeight="false" outlineLevel="0" collapsed="false">
      <c r="A224" s="0" t="n">
        <f aca="false">IF(AND(B224=B223,C224=C223,D224=D223,AA224=AA223), A223,A223+1)</f>
        <v>60</v>
      </c>
      <c r="B224" s="68" t="n">
        <v>42528</v>
      </c>
      <c r="C224" s="60" t="s">
        <v>63</v>
      </c>
      <c r="F224" s="60" t="s">
        <v>98</v>
      </c>
      <c r="G224" s="60" t="n">
        <v>8</v>
      </c>
      <c r="H224" s="60" t="n">
        <v>8</v>
      </c>
      <c r="X224" s="4"/>
      <c r="Y224" s="1" t="s">
        <v>759</v>
      </c>
      <c r="AA224" s="60" t="s">
        <v>125</v>
      </c>
    </row>
    <row r="225" customFormat="false" ht="15" hidden="false" customHeight="false" outlineLevel="0" collapsed="false">
      <c r="A225" s="0" t="n">
        <f aca="false">IF(AND(B225=B224,C225=C224,D225=D224,AA225=AA224), A224,A224+1)</f>
        <v>60</v>
      </c>
      <c r="B225" s="68" t="n">
        <v>42528</v>
      </c>
      <c r="C225" s="60" t="s">
        <v>63</v>
      </c>
      <c r="F225" s="60" t="s">
        <v>63</v>
      </c>
      <c r="U225" s="60" t="n">
        <v>2</v>
      </c>
      <c r="X225" s="4"/>
      <c r="Y225" s="1" t="s">
        <v>759</v>
      </c>
      <c r="AA225" s="60" t="s">
        <v>125</v>
      </c>
    </row>
    <row r="226" customFormat="false" ht="15" hidden="false" customHeight="false" outlineLevel="0" collapsed="false">
      <c r="A226" s="0" t="n">
        <f aca="false">IF(AND(B226=B225,C226=C225,D226=D225,AA226=AA225), A225,A225+1)</f>
        <v>61</v>
      </c>
      <c r="B226" s="61" t="n">
        <v>42529</v>
      </c>
      <c r="C226" s="1" t="s">
        <v>69</v>
      </c>
      <c r="D226" s="1"/>
      <c r="E226" s="1"/>
      <c r="F226" s="1" t="s">
        <v>97</v>
      </c>
      <c r="G226" s="1" t="n">
        <v>43</v>
      </c>
      <c r="H226" s="1" t="n">
        <v>43</v>
      </c>
      <c r="I226" s="1"/>
      <c r="J226" s="1"/>
      <c r="K226" s="1"/>
      <c r="L226" s="1" t="n">
        <v>28</v>
      </c>
      <c r="M226" s="1"/>
      <c r="N226" s="1"/>
      <c r="O226" s="1"/>
      <c r="P226" s="1"/>
      <c r="Q226" s="1"/>
      <c r="R226" s="1"/>
      <c r="S226" s="1"/>
      <c r="T226" s="1"/>
      <c r="U226" s="1"/>
      <c r="V226" s="1"/>
      <c r="W226" s="1"/>
      <c r="X226" s="14" t="n">
        <v>97662.92</v>
      </c>
      <c r="Y226" s="1"/>
      <c r="Z226" s="14"/>
      <c r="AA226" s="1" t="s">
        <v>123</v>
      </c>
      <c r="AB226" s="1"/>
    </row>
    <row r="227" customFormat="false" ht="15" hidden="false" customHeight="false" outlineLevel="0" collapsed="false">
      <c r="A227" s="0" t="n">
        <f aca="false">IF(AND(B227=B226,C227=C226,D227=D226,AA227=AA226), A226,A226+1)</f>
        <v>61</v>
      </c>
      <c r="B227" s="61" t="n">
        <v>42529</v>
      </c>
      <c r="C227" s="1" t="s">
        <v>69</v>
      </c>
      <c r="D227" s="1"/>
      <c r="E227" s="1"/>
      <c r="F227" s="1" t="s">
        <v>115</v>
      </c>
      <c r="G227" s="1" t="n">
        <v>4</v>
      </c>
      <c r="H227" s="1" t="n">
        <v>4</v>
      </c>
      <c r="I227" s="1"/>
      <c r="J227" s="1"/>
      <c r="K227" s="1"/>
      <c r="L227" s="1" t="n">
        <v>10</v>
      </c>
      <c r="M227" s="1"/>
      <c r="N227" s="1"/>
      <c r="O227" s="1"/>
      <c r="P227" s="1"/>
      <c r="Q227" s="1"/>
      <c r="R227" s="1"/>
      <c r="S227" s="1"/>
      <c r="T227" s="1"/>
      <c r="U227" s="1"/>
      <c r="V227" s="1"/>
      <c r="W227" s="1"/>
      <c r="X227" s="14"/>
      <c r="Y227" s="1"/>
      <c r="Z227" s="14"/>
      <c r="AA227" s="1" t="s">
        <v>123</v>
      </c>
      <c r="AB227" s="1"/>
    </row>
    <row r="228" customFormat="false" ht="15" hidden="false" customHeight="false" outlineLevel="0" collapsed="false">
      <c r="A228" s="0" t="n">
        <f aca="false">IF(AND(B228=B227,C228=C227,D228=D227,AA228=AA227), A227,A227+1)</f>
        <v>61</v>
      </c>
      <c r="B228" s="61" t="n">
        <v>42529</v>
      </c>
      <c r="C228" s="1" t="s">
        <v>69</v>
      </c>
      <c r="D228" s="1"/>
      <c r="E228" s="1"/>
      <c r="F228" s="1" t="s">
        <v>105</v>
      </c>
      <c r="G228" s="1" t="n">
        <v>1</v>
      </c>
      <c r="H228" s="1" t="n">
        <v>1</v>
      </c>
      <c r="I228" s="1"/>
      <c r="J228" s="1"/>
      <c r="K228" s="1"/>
      <c r="L228" s="1" t="n">
        <v>7</v>
      </c>
      <c r="M228" s="1"/>
      <c r="N228" s="1"/>
      <c r="O228" s="1"/>
      <c r="P228" s="1"/>
      <c r="Q228" s="1"/>
      <c r="R228" s="1"/>
      <c r="S228" s="1"/>
      <c r="T228" s="1"/>
      <c r="U228" s="1"/>
      <c r="V228" s="1"/>
      <c r="W228" s="1"/>
      <c r="X228" s="14"/>
      <c r="Y228" s="1"/>
      <c r="Z228" s="14"/>
      <c r="AA228" s="1" t="s">
        <v>123</v>
      </c>
      <c r="AB228" s="1"/>
    </row>
    <row r="229" customFormat="false" ht="15" hidden="false" customHeight="false" outlineLevel="0" collapsed="false">
      <c r="A229" s="0" t="n">
        <f aca="false">IF(AND(B229=B228,C229=C228,D229=D228,AA229=AA228), A228,A228+1)</f>
        <v>62</v>
      </c>
      <c r="B229" s="61" t="n">
        <v>42535</v>
      </c>
      <c r="C229" s="1" t="s">
        <v>67</v>
      </c>
      <c r="D229" s="1"/>
      <c r="E229" s="1"/>
      <c r="F229" s="1" t="s">
        <v>115</v>
      </c>
      <c r="G229" s="1" t="n">
        <v>31</v>
      </c>
      <c r="H229" s="1" t="n">
        <v>31</v>
      </c>
      <c r="I229" s="1"/>
      <c r="J229" s="1"/>
      <c r="K229" s="1"/>
      <c r="L229" s="1" t="n">
        <v>63</v>
      </c>
      <c r="M229" s="1"/>
      <c r="N229" s="1"/>
      <c r="O229" s="1"/>
      <c r="P229" s="1"/>
      <c r="Q229" s="1"/>
      <c r="R229" s="1"/>
      <c r="S229" s="1"/>
      <c r="T229" s="1"/>
      <c r="U229" s="1"/>
      <c r="V229" s="1"/>
      <c r="W229" s="1"/>
      <c r="X229" s="14"/>
      <c r="Y229" s="1"/>
      <c r="Z229" s="14"/>
      <c r="AA229" s="1" t="s">
        <v>123</v>
      </c>
      <c r="AB229" s="1"/>
    </row>
    <row r="230" customFormat="false" ht="15" hidden="false" customHeight="false" outlineLevel="0" collapsed="false">
      <c r="A230" s="0" t="n">
        <f aca="false">IF(AND(B230=B229,C230=C229,D230=D229,AA230=AA229), A229,A229+1)</f>
        <v>62</v>
      </c>
      <c r="B230" s="61" t="n">
        <v>42535</v>
      </c>
      <c r="C230" s="1" t="s">
        <v>67</v>
      </c>
      <c r="D230" s="1"/>
      <c r="E230" s="1"/>
      <c r="F230" s="1" t="s">
        <v>97</v>
      </c>
      <c r="G230" s="1" t="n">
        <v>39</v>
      </c>
      <c r="H230" s="1" t="n">
        <v>39</v>
      </c>
      <c r="I230" s="1"/>
      <c r="J230" s="1"/>
      <c r="K230" s="1"/>
      <c r="L230" s="1" t="n">
        <v>25</v>
      </c>
      <c r="M230" s="1"/>
      <c r="N230" s="1"/>
      <c r="O230" s="1"/>
      <c r="P230" s="1"/>
      <c r="Q230" s="1"/>
      <c r="R230" s="1"/>
      <c r="S230" s="1"/>
      <c r="T230" s="1"/>
      <c r="U230" s="1"/>
      <c r="V230" s="1"/>
      <c r="W230" s="1"/>
      <c r="X230" s="14"/>
      <c r="Y230" s="1"/>
      <c r="Z230" s="14"/>
      <c r="AA230" s="1" t="s">
        <v>123</v>
      </c>
      <c r="AB230" s="1"/>
    </row>
    <row r="231" s="60" customFormat="true" ht="15" hidden="false" customHeight="false" outlineLevel="0" collapsed="false">
      <c r="A231" s="0" t="n">
        <f aca="false">IF(AND(B231=B230,C231=C230,D231=D230,AA231=AA230), A230,A230+1)</f>
        <v>63</v>
      </c>
      <c r="B231" s="68" t="n">
        <v>42536</v>
      </c>
      <c r="C231" s="60" t="s">
        <v>67</v>
      </c>
      <c r="F231" s="60" t="s">
        <v>96</v>
      </c>
      <c r="G231" s="60" t="n">
        <v>25</v>
      </c>
      <c r="H231" s="60" t="n">
        <v>25</v>
      </c>
      <c r="K231" s="60" t="n">
        <v>1</v>
      </c>
      <c r="U231" s="60" t="n">
        <v>1</v>
      </c>
      <c r="X231" s="4" t="n">
        <v>77047.75</v>
      </c>
      <c r="Y231" s="1" t="s">
        <v>760</v>
      </c>
      <c r="Z231" s="4"/>
      <c r="AA231" s="60" t="s">
        <v>125</v>
      </c>
    </row>
    <row r="232" customFormat="false" ht="15" hidden="false" customHeight="false" outlineLevel="0" collapsed="false">
      <c r="A232" s="0" t="n">
        <f aca="false">IF(AND(B232=B231,C232=C231,D232=D231,AA232=AA231), A231,A231+1)</f>
        <v>63</v>
      </c>
      <c r="B232" s="68" t="n">
        <v>42536</v>
      </c>
      <c r="C232" s="60" t="s">
        <v>67</v>
      </c>
      <c r="D232" s="60"/>
      <c r="E232" s="60"/>
      <c r="F232" s="60" t="s">
        <v>97</v>
      </c>
      <c r="G232" s="60" t="n">
        <v>19</v>
      </c>
      <c r="H232" s="60" t="n">
        <v>19</v>
      </c>
      <c r="I232" s="60"/>
      <c r="J232" s="60"/>
      <c r="X232" s="4"/>
      <c r="Y232" s="1" t="s">
        <v>760</v>
      </c>
      <c r="AA232" s="60" t="s">
        <v>125</v>
      </c>
    </row>
    <row r="233" customFormat="false" ht="15" hidden="false" customHeight="false" outlineLevel="0" collapsed="false">
      <c r="A233" s="0" t="n">
        <f aca="false">IF(AND(B233=B232,C233=C232,D233=D232,AA233=AA232), A232,A232+1)</f>
        <v>63</v>
      </c>
      <c r="B233" s="68" t="n">
        <v>42536</v>
      </c>
      <c r="C233" s="60" t="s">
        <v>67</v>
      </c>
      <c r="F233" s="60" t="s">
        <v>88</v>
      </c>
      <c r="G233" s="60" t="n">
        <v>6</v>
      </c>
      <c r="H233" s="60" t="n">
        <v>6</v>
      </c>
      <c r="X233" s="4"/>
      <c r="Y233" s="1" t="s">
        <v>760</v>
      </c>
      <c r="AA233" s="60" t="s">
        <v>125</v>
      </c>
    </row>
    <row r="234" customFormat="false" ht="15" hidden="false" customHeight="false" outlineLevel="0" collapsed="false">
      <c r="A234" s="0" t="n">
        <f aca="false">IF(AND(B234=B233,C234=C233,D234=D233,AA234=AA233), A233,A233+1)</f>
        <v>63</v>
      </c>
      <c r="B234" s="68" t="n">
        <v>42536</v>
      </c>
      <c r="C234" s="60" t="s">
        <v>67</v>
      </c>
      <c r="F234" s="60" t="s">
        <v>67</v>
      </c>
      <c r="U234" s="60" t="n">
        <v>1</v>
      </c>
      <c r="X234" s="4"/>
      <c r="Y234" s="1" t="s">
        <v>760</v>
      </c>
      <c r="AA234" s="60" t="s">
        <v>125</v>
      </c>
    </row>
    <row r="235" customFormat="false" ht="15" hidden="false" customHeight="false" outlineLevel="0" collapsed="false">
      <c r="A235" s="0" t="n">
        <f aca="false">IF(AND(B235=B234,C235=C234,D235=D234,AA235=AA234), A234,A234+1)</f>
        <v>64</v>
      </c>
      <c r="B235" s="61" t="n">
        <v>42536</v>
      </c>
      <c r="C235" s="1" t="s">
        <v>60</v>
      </c>
      <c r="D235" s="1" t="s">
        <v>59</v>
      </c>
      <c r="E235" s="1"/>
      <c r="F235" s="1" t="s">
        <v>116</v>
      </c>
      <c r="G235" s="1" t="n">
        <v>7</v>
      </c>
      <c r="H235" s="1" t="n">
        <f aca="false">SUM(G235/2)</f>
        <v>3.5</v>
      </c>
      <c r="I235" s="1" t="n">
        <f aca="false">SUM(G235/2)</f>
        <v>3.5</v>
      </c>
      <c r="J235" s="1"/>
      <c r="K235" s="1"/>
      <c r="L235" s="1" t="n">
        <v>40</v>
      </c>
      <c r="M235" s="1"/>
      <c r="N235" s="1"/>
      <c r="O235" s="1"/>
      <c r="P235" s="1"/>
      <c r="Q235" s="1"/>
      <c r="R235" s="1"/>
      <c r="S235" s="1"/>
      <c r="T235" s="1"/>
      <c r="U235" s="1" t="n">
        <v>1</v>
      </c>
      <c r="V235" s="1"/>
      <c r="W235" s="1"/>
      <c r="X235" s="14" t="n">
        <v>224940.36</v>
      </c>
      <c r="Y235" s="1"/>
      <c r="Z235" s="14"/>
      <c r="AA235" s="1" t="s">
        <v>123</v>
      </c>
      <c r="AB235" s="1"/>
    </row>
    <row r="236" customFormat="false" ht="15" hidden="false" customHeight="false" outlineLevel="0" collapsed="false">
      <c r="A236" s="0" t="n">
        <f aca="false">IF(AND(B236=B235,C236=C235,D236=D235,AA236=AA235), A235,A235+1)</f>
        <v>64</v>
      </c>
      <c r="B236" s="61" t="n">
        <v>42536</v>
      </c>
      <c r="C236" s="1" t="s">
        <v>60</v>
      </c>
      <c r="D236" s="1" t="s">
        <v>59</v>
      </c>
      <c r="E236" s="1"/>
      <c r="F236" s="1" t="s">
        <v>108</v>
      </c>
      <c r="G236" s="1" t="n">
        <v>2</v>
      </c>
      <c r="H236" s="1" t="n">
        <f aca="false">SUM(G236/2)</f>
        <v>1</v>
      </c>
      <c r="I236" s="1" t="n">
        <f aca="false">SUM(G236/2)</f>
        <v>1</v>
      </c>
      <c r="J236" s="1"/>
      <c r="K236" s="1"/>
      <c r="L236" s="1" t="n">
        <v>5</v>
      </c>
      <c r="M236" s="1"/>
      <c r="N236" s="1"/>
      <c r="O236" s="1"/>
      <c r="P236" s="1"/>
      <c r="Q236" s="1"/>
      <c r="R236" s="1"/>
      <c r="S236" s="1"/>
      <c r="T236" s="1"/>
      <c r="U236" s="1"/>
      <c r="V236" s="1"/>
      <c r="W236" s="1"/>
      <c r="X236" s="14"/>
      <c r="Y236" s="1"/>
      <c r="Z236" s="14"/>
      <c r="AA236" s="1" t="s">
        <v>123</v>
      </c>
      <c r="AB236" s="1"/>
    </row>
    <row r="237" customFormat="false" ht="15" hidden="false" customHeight="false" outlineLevel="0" collapsed="false">
      <c r="A237" s="0" t="n">
        <f aca="false">IF(AND(B237=B236,C237=C236,D237=D236,AA237=AA236), A236,A236+1)</f>
        <v>64</v>
      </c>
      <c r="B237" s="61" t="n">
        <v>42536</v>
      </c>
      <c r="C237" s="1" t="s">
        <v>60</v>
      </c>
      <c r="D237" s="1" t="s">
        <v>59</v>
      </c>
      <c r="E237" s="1"/>
      <c r="F237" s="1" t="s">
        <v>109</v>
      </c>
      <c r="G237" s="1" t="n">
        <v>1</v>
      </c>
      <c r="H237" s="1" t="n">
        <f aca="false">SUM(G237/2)</f>
        <v>0.5</v>
      </c>
      <c r="I237" s="1" t="n">
        <f aca="false">SUM(G237/2)</f>
        <v>0.5</v>
      </c>
      <c r="J237" s="1"/>
      <c r="K237" s="1"/>
      <c r="L237" s="1" t="n">
        <v>6</v>
      </c>
      <c r="M237" s="1"/>
      <c r="N237" s="1"/>
      <c r="O237" s="1"/>
      <c r="P237" s="1"/>
      <c r="Q237" s="1"/>
      <c r="R237" s="1"/>
      <c r="S237" s="1"/>
      <c r="T237" s="1"/>
      <c r="U237" s="1"/>
      <c r="V237" s="1"/>
      <c r="W237" s="1"/>
      <c r="X237" s="14"/>
      <c r="Y237" s="1"/>
      <c r="Z237" s="14"/>
      <c r="AA237" s="1" t="s">
        <v>123</v>
      </c>
      <c r="AB237" s="1"/>
    </row>
    <row r="238" customFormat="false" ht="15" hidden="false" customHeight="false" outlineLevel="0" collapsed="false">
      <c r="A238" s="0" t="n">
        <f aca="false">IF(AND(B238=B237,C238=C237,D238=D237,AA238=AA237), A237,A237+1)</f>
        <v>64</v>
      </c>
      <c r="B238" s="61" t="n">
        <v>42536</v>
      </c>
      <c r="C238" s="1" t="s">
        <v>60</v>
      </c>
      <c r="D238" s="1" t="s">
        <v>59</v>
      </c>
      <c r="E238" s="1"/>
      <c r="F238" s="1" t="s">
        <v>98</v>
      </c>
      <c r="G238" s="1" t="n">
        <v>1</v>
      </c>
      <c r="H238" s="1" t="n">
        <f aca="false">SUM(G238/2)</f>
        <v>0.5</v>
      </c>
      <c r="I238" s="1" t="n">
        <f aca="false">SUM(G238/2)</f>
        <v>0.5</v>
      </c>
      <c r="J238" s="1"/>
      <c r="K238" s="1"/>
      <c r="L238" s="1" t="n">
        <v>3</v>
      </c>
      <c r="M238" s="1"/>
      <c r="N238" s="1"/>
      <c r="O238" s="1"/>
      <c r="P238" s="1"/>
      <c r="Q238" s="1"/>
      <c r="R238" s="1"/>
      <c r="S238" s="1"/>
      <c r="T238" s="1"/>
      <c r="U238" s="1"/>
      <c r="V238" s="1"/>
      <c r="W238" s="1"/>
      <c r="X238" s="14"/>
      <c r="Y238" s="1"/>
      <c r="Z238" s="14"/>
      <c r="AA238" s="1" t="s">
        <v>123</v>
      </c>
      <c r="AB238" s="1"/>
    </row>
    <row r="239" customFormat="false" ht="15" hidden="false" customHeight="false" outlineLevel="0" collapsed="false">
      <c r="A239" s="0" t="n">
        <f aca="false">IF(AND(B239=B238,C239=C238,D239=D238,AA239=AA238), A238,A238+1)</f>
        <v>64</v>
      </c>
      <c r="B239" s="61" t="n">
        <v>42536</v>
      </c>
      <c r="C239" s="1" t="s">
        <v>60</v>
      </c>
      <c r="D239" s="1" t="s">
        <v>59</v>
      </c>
      <c r="E239" s="1"/>
      <c r="F239" s="1" t="s">
        <v>99</v>
      </c>
      <c r="G239" s="1" t="n">
        <v>4</v>
      </c>
      <c r="H239" s="1" t="n">
        <f aca="false">SUM(G239/2)</f>
        <v>2</v>
      </c>
      <c r="I239" s="1" t="n">
        <f aca="false">SUM(G239/2)</f>
        <v>2</v>
      </c>
      <c r="J239" s="1"/>
      <c r="K239" s="1"/>
      <c r="L239" s="1" t="n">
        <v>11</v>
      </c>
      <c r="M239" s="1"/>
      <c r="N239" s="1"/>
      <c r="O239" s="1"/>
      <c r="P239" s="1"/>
      <c r="Q239" s="1"/>
      <c r="R239" s="1"/>
      <c r="S239" s="1"/>
      <c r="T239" s="1"/>
      <c r="U239" s="1"/>
      <c r="V239" s="1"/>
      <c r="W239" s="1"/>
      <c r="X239" s="14"/>
      <c r="Y239" s="1"/>
      <c r="Z239" s="14"/>
      <c r="AA239" s="1" t="s">
        <v>123</v>
      </c>
      <c r="AB239" s="1"/>
    </row>
    <row r="240" customFormat="false" ht="15" hidden="false" customHeight="false" outlineLevel="0" collapsed="false">
      <c r="A240" s="0" t="n">
        <f aca="false">IF(AND(B240=B239,C240=C239,D240=D239,AA240=AA239), A239,A239+1)</f>
        <v>65</v>
      </c>
      <c r="B240" s="61" t="n">
        <v>42536</v>
      </c>
      <c r="C240" s="1" t="s">
        <v>69</v>
      </c>
      <c r="D240" s="1"/>
      <c r="E240" s="1"/>
      <c r="F240" s="1" t="s">
        <v>97</v>
      </c>
      <c r="G240" s="1" t="n">
        <v>57</v>
      </c>
      <c r="H240" s="1" t="n">
        <v>57</v>
      </c>
      <c r="I240" s="1"/>
      <c r="J240" s="1"/>
      <c r="K240" s="1"/>
      <c r="L240" s="1" t="n">
        <v>43</v>
      </c>
      <c r="M240" s="1"/>
      <c r="N240" s="1"/>
      <c r="O240" s="1"/>
      <c r="P240" s="1"/>
      <c r="Q240" s="1"/>
      <c r="R240" s="1"/>
      <c r="S240" s="1"/>
      <c r="T240" s="1"/>
      <c r="U240" s="1"/>
      <c r="V240" s="1"/>
      <c r="W240" s="1"/>
      <c r="X240" s="14"/>
      <c r="Y240" s="1"/>
      <c r="Z240" s="14"/>
      <c r="AA240" s="1" t="s">
        <v>123</v>
      </c>
      <c r="AB240" s="1"/>
    </row>
    <row r="241" customFormat="false" ht="15" hidden="false" customHeight="false" outlineLevel="0" collapsed="false">
      <c r="A241" s="0" t="n">
        <f aca="false">IF(AND(B241=B240,C241=C240,D241=D240,AA241=AA240), A240,A240+1)</f>
        <v>65</v>
      </c>
      <c r="B241" s="61" t="n">
        <v>42536</v>
      </c>
      <c r="C241" s="1" t="s">
        <v>69</v>
      </c>
      <c r="D241" s="1"/>
      <c r="E241" s="1"/>
      <c r="F241" s="1" t="s">
        <v>99</v>
      </c>
      <c r="G241" s="1" t="n">
        <v>5</v>
      </c>
      <c r="H241" s="1" t="n">
        <v>5</v>
      </c>
      <c r="I241" s="1"/>
      <c r="J241" s="1"/>
      <c r="K241" s="1"/>
      <c r="L241" s="1" t="n">
        <v>7</v>
      </c>
      <c r="M241" s="1"/>
      <c r="N241" s="1"/>
      <c r="O241" s="1"/>
      <c r="P241" s="1"/>
      <c r="Q241" s="1"/>
      <c r="R241" s="1"/>
      <c r="S241" s="1"/>
      <c r="T241" s="1"/>
      <c r="U241" s="1" t="n">
        <v>1</v>
      </c>
      <c r="V241" s="1"/>
      <c r="W241" s="1"/>
      <c r="X241" s="14"/>
      <c r="Y241" s="1"/>
      <c r="Z241" s="14"/>
      <c r="AA241" s="1" t="s">
        <v>123</v>
      </c>
      <c r="AB241" s="1"/>
    </row>
    <row r="242" customFormat="false" ht="15" hidden="false" customHeight="false" outlineLevel="0" collapsed="false">
      <c r="A242" s="0" t="n">
        <f aca="false">IF(AND(B242=B241,C242=C241,D242=D241,AA242=AA241), A241,A241+1)</f>
        <v>65</v>
      </c>
      <c r="B242" s="61" t="n">
        <v>42536</v>
      </c>
      <c r="C242" s="1" t="s">
        <v>69</v>
      </c>
      <c r="D242" s="1"/>
      <c r="E242" s="1"/>
      <c r="F242" s="1" t="s">
        <v>95</v>
      </c>
      <c r="G242" s="1" t="n">
        <v>5</v>
      </c>
      <c r="H242" s="1" t="n">
        <v>5</v>
      </c>
      <c r="I242" s="1"/>
      <c r="J242" s="1"/>
      <c r="K242" s="1"/>
      <c r="L242" s="1" t="n">
        <v>7</v>
      </c>
      <c r="M242" s="1"/>
      <c r="N242" s="1"/>
      <c r="O242" s="1"/>
      <c r="P242" s="1"/>
      <c r="Q242" s="1"/>
      <c r="R242" s="1"/>
      <c r="S242" s="1"/>
      <c r="T242" s="1"/>
      <c r="U242" s="1" t="n">
        <v>1</v>
      </c>
      <c r="V242" s="1"/>
      <c r="W242" s="1"/>
      <c r="X242" s="14"/>
      <c r="Y242" s="1"/>
      <c r="Z242" s="14"/>
      <c r="AA242" s="1" t="s">
        <v>123</v>
      </c>
      <c r="AB242" s="1"/>
    </row>
    <row r="243" s="60" customFormat="true" ht="15" hidden="false" customHeight="false" outlineLevel="0" collapsed="false">
      <c r="A243" s="0" t="n">
        <f aca="false">IF(AND(B243=B242,C243=C242,D243=D242,AA243=AA242), A242,A242+1)</f>
        <v>66</v>
      </c>
      <c r="B243" s="68" t="n">
        <v>42537</v>
      </c>
      <c r="C243" s="60" t="s">
        <v>67</v>
      </c>
      <c r="F243" s="60" t="s">
        <v>97</v>
      </c>
      <c r="G243" s="60" t="n">
        <v>74</v>
      </c>
      <c r="X243" s="4" t="n">
        <v>150287.26</v>
      </c>
      <c r="Y243" s="60" t="s">
        <v>761</v>
      </c>
      <c r="Z243" s="4"/>
      <c r="AA243" s="60" t="s">
        <v>124</v>
      </c>
    </row>
    <row r="244" customFormat="false" ht="15" hidden="false" customHeight="false" outlineLevel="0" collapsed="false">
      <c r="A244" s="0" t="n">
        <f aca="false">IF(AND(B244=B243,C244=C243,D244=D243,AA244=AA243), A243,A243+1)</f>
        <v>67</v>
      </c>
      <c r="B244" s="61" t="n">
        <v>42537</v>
      </c>
      <c r="C244" s="1" t="s">
        <v>69</v>
      </c>
      <c r="D244" s="1"/>
      <c r="E244" s="1"/>
      <c r="F244" s="1" t="s">
        <v>87</v>
      </c>
      <c r="G244" s="1" t="n">
        <v>10</v>
      </c>
      <c r="H244" s="1" t="n">
        <v>10</v>
      </c>
      <c r="I244" s="1"/>
      <c r="J244" s="1"/>
      <c r="K244" s="1"/>
      <c r="L244" s="1" t="n">
        <v>32</v>
      </c>
      <c r="M244" s="1"/>
      <c r="N244" s="1"/>
      <c r="O244" s="1"/>
      <c r="P244" s="1"/>
      <c r="Q244" s="1"/>
      <c r="R244" s="1"/>
      <c r="S244" s="1"/>
      <c r="T244" s="1"/>
      <c r="U244" s="1" t="n">
        <v>1</v>
      </c>
      <c r="V244" s="1"/>
      <c r="W244" s="1"/>
      <c r="X244" s="14" t="n">
        <v>111150.43</v>
      </c>
      <c r="Y244" s="1"/>
      <c r="Z244" s="14"/>
      <c r="AA244" s="1" t="s">
        <v>123</v>
      </c>
      <c r="AB244" s="1"/>
    </row>
    <row r="245" customFormat="false" ht="15" hidden="false" customHeight="false" outlineLevel="0" collapsed="false">
      <c r="A245" s="0" t="n">
        <f aca="false">IF(AND(B245=B244,C245=C244,D245=D244,AA245=AA244), A244,A244+1)</f>
        <v>67</v>
      </c>
      <c r="B245" s="61" t="n">
        <v>42537</v>
      </c>
      <c r="C245" s="1" t="s">
        <v>69</v>
      </c>
      <c r="D245" s="1"/>
      <c r="E245" s="1"/>
      <c r="F245" s="1" t="s">
        <v>97</v>
      </c>
      <c r="G245" s="1" t="n">
        <v>44</v>
      </c>
      <c r="H245" s="1" t="n">
        <v>44</v>
      </c>
      <c r="I245" s="1"/>
      <c r="J245" s="1"/>
      <c r="K245" s="1"/>
      <c r="L245" s="1" t="n">
        <v>33</v>
      </c>
      <c r="M245" s="1"/>
      <c r="N245" s="1"/>
      <c r="O245" s="1"/>
      <c r="P245" s="1"/>
      <c r="Q245" s="1"/>
      <c r="R245" s="1"/>
      <c r="S245" s="1"/>
      <c r="T245" s="1"/>
      <c r="U245" s="1"/>
      <c r="V245" s="1"/>
      <c r="W245" s="1"/>
      <c r="X245" s="14"/>
      <c r="Y245" s="1"/>
      <c r="Z245" s="14"/>
      <c r="AA245" s="1" t="s">
        <v>123</v>
      </c>
      <c r="AB245" s="1"/>
    </row>
    <row r="246" customFormat="false" ht="15" hidden="false" customHeight="false" outlineLevel="0" collapsed="false">
      <c r="A246" s="0" t="n">
        <f aca="false">IF(AND(B246=B245,C246=C245,D246=D245,AA246=AA245), A245,A245+1)</f>
        <v>67</v>
      </c>
      <c r="B246" s="61" t="n">
        <v>42537</v>
      </c>
      <c r="C246" s="1" t="s">
        <v>69</v>
      </c>
      <c r="D246" s="1"/>
      <c r="E246" s="1"/>
      <c r="F246" s="1" t="s">
        <v>100</v>
      </c>
      <c r="G246" s="1" t="n">
        <v>4</v>
      </c>
      <c r="H246" s="1" t="n">
        <v>4</v>
      </c>
      <c r="I246" s="1"/>
      <c r="J246" s="1"/>
      <c r="K246" s="1"/>
      <c r="L246" s="1" t="n">
        <v>6</v>
      </c>
      <c r="M246" s="1"/>
      <c r="N246" s="1"/>
      <c r="O246" s="1"/>
      <c r="P246" s="1"/>
      <c r="Q246" s="1"/>
      <c r="R246" s="1"/>
      <c r="S246" s="1"/>
      <c r="T246" s="1"/>
      <c r="U246" s="1"/>
      <c r="V246" s="1"/>
      <c r="W246" s="1"/>
      <c r="X246" s="14"/>
      <c r="Y246" s="1"/>
      <c r="Z246" s="14"/>
      <c r="AA246" s="1" t="s">
        <v>123</v>
      </c>
      <c r="AB246" s="1"/>
    </row>
    <row r="247" s="60" customFormat="true" ht="15" hidden="false" customHeight="false" outlineLevel="0" collapsed="false">
      <c r="A247" s="0" t="n">
        <f aca="false">IF(AND(B247=B246,C247=C246,D247=D246,AA247=AA246), A246,A246+1)</f>
        <v>68</v>
      </c>
      <c r="B247" s="68" t="n">
        <v>42549</v>
      </c>
      <c r="C247" s="60" t="s">
        <v>68</v>
      </c>
      <c r="F247" s="60" t="s">
        <v>97</v>
      </c>
      <c r="G247" s="60" t="n">
        <v>48</v>
      </c>
      <c r="X247" s="4" t="n">
        <v>53001</v>
      </c>
      <c r="Y247" s="60" t="s">
        <v>762</v>
      </c>
      <c r="Z247" s="4"/>
      <c r="AA247" s="60" t="s">
        <v>124</v>
      </c>
    </row>
    <row r="248" customFormat="false" ht="15" hidden="false" customHeight="false" outlineLevel="0" collapsed="false">
      <c r="A248" s="0" t="n">
        <f aca="false">IF(AND(B248=B247,C248=C247,D248=D247,AA248=AA247), A247,A247+1)</f>
        <v>69</v>
      </c>
      <c r="B248" s="61" t="n">
        <v>42542</v>
      </c>
      <c r="C248" s="1" t="s">
        <v>70</v>
      </c>
      <c r="D248" s="1"/>
      <c r="E248" s="1"/>
      <c r="F248" s="1" t="s">
        <v>97</v>
      </c>
      <c r="G248" s="1" t="n">
        <v>58</v>
      </c>
      <c r="H248" s="1" t="n">
        <v>58</v>
      </c>
      <c r="I248" s="1"/>
      <c r="J248" s="1"/>
      <c r="K248" s="1"/>
      <c r="L248" s="1" t="n">
        <v>35</v>
      </c>
      <c r="M248" s="1"/>
      <c r="N248" s="1"/>
      <c r="O248" s="1"/>
      <c r="P248" s="1"/>
      <c r="Q248" s="1"/>
      <c r="R248" s="1"/>
      <c r="S248" s="1"/>
      <c r="T248" s="1"/>
      <c r="U248" s="1"/>
      <c r="V248" s="1"/>
      <c r="W248" s="1"/>
      <c r="X248" s="14" t="n">
        <v>160151.89</v>
      </c>
      <c r="Y248" s="1"/>
      <c r="Z248" s="14"/>
      <c r="AA248" s="1" t="s">
        <v>123</v>
      </c>
      <c r="AB248" s="1"/>
    </row>
    <row r="249" customFormat="false" ht="15" hidden="false" customHeight="false" outlineLevel="0" collapsed="false">
      <c r="A249" s="0" t="n">
        <f aca="false">IF(AND(B249=B248,C249=C248,D249=D248,AA249=AA248), A248,A248+1)</f>
        <v>69</v>
      </c>
      <c r="B249" s="61" t="n">
        <v>42542</v>
      </c>
      <c r="C249" s="1" t="s">
        <v>70</v>
      </c>
      <c r="D249" s="1"/>
      <c r="E249" s="1"/>
      <c r="F249" s="1" t="s">
        <v>115</v>
      </c>
      <c r="G249" s="1" t="n">
        <v>3</v>
      </c>
      <c r="H249" s="1" t="n">
        <v>3</v>
      </c>
      <c r="I249" s="1"/>
      <c r="J249" s="1"/>
      <c r="K249" s="1"/>
      <c r="L249" s="1" t="n">
        <v>10</v>
      </c>
      <c r="M249" s="1"/>
      <c r="N249" s="1"/>
      <c r="O249" s="1"/>
      <c r="P249" s="1"/>
      <c r="Q249" s="1"/>
      <c r="R249" s="1"/>
      <c r="S249" s="1"/>
      <c r="T249" s="1"/>
      <c r="U249" s="1"/>
      <c r="V249" s="1"/>
      <c r="W249" s="1"/>
      <c r="X249" s="14"/>
      <c r="Y249" s="1"/>
      <c r="Z249" s="14"/>
      <c r="AA249" s="1" t="s">
        <v>123</v>
      </c>
      <c r="AB249" s="1"/>
    </row>
    <row r="250" customFormat="false" ht="15" hidden="false" customHeight="false" outlineLevel="0" collapsed="false">
      <c r="A250" s="0" t="n">
        <f aca="false">IF(AND(B250=B249,C250=C249,D250=D249,AA250=AA249), A249,A249+1)</f>
        <v>70</v>
      </c>
      <c r="B250" s="61" t="n">
        <v>42544</v>
      </c>
      <c r="C250" s="1" t="s">
        <v>53</v>
      </c>
      <c r="D250" s="1"/>
      <c r="E250" s="1"/>
      <c r="F250" s="1" t="s">
        <v>87</v>
      </c>
      <c r="G250" s="1" t="n">
        <v>6</v>
      </c>
      <c r="H250" s="1" t="n">
        <v>6</v>
      </c>
      <c r="I250" s="1"/>
      <c r="J250" s="1"/>
      <c r="K250" s="1"/>
      <c r="L250" s="1" t="n">
        <v>29</v>
      </c>
      <c r="M250" s="1"/>
      <c r="N250" s="1"/>
      <c r="O250" s="1"/>
      <c r="P250" s="1"/>
      <c r="Q250" s="1"/>
      <c r="R250" s="1"/>
      <c r="S250" s="1"/>
      <c r="T250" s="1"/>
      <c r="U250" s="1" t="n">
        <v>1</v>
      </c>
      <c r="V250" s="1"/>
      <c r="W250" s="1"/>
      <c r="X250" s="14" t="s">
        <v>763</v>
      </c>
      <c r="Y250" s="1"/>
      <c r="Z250" s="14"/>
      <c r="AA250" s="1" t="s">
        <v>123</v>
      </c>
      <c r="AB250" s="1"/>
    </row>
    <row r="251" customFormat="false" ht="15" hidden="false" customHeight="false" outlineLevel="0" collapsed="false">
      <c r="A251" s="0" t="n">
        <f aca="false">IF(AND(B251=B250,C251=C250,D251=D250,AA251=AA250), A250,A250+1)</f>
        <v>70</v>
      </c>
      <c r="B251" s="61" t="n">
        <v>42544</v>
      </c>
      <c r="C251" s="1" t="s">
        <v>53</v>
      </c>
      <c r="D251" s="1"/>
      <c r="E251" s="1"/>
      <c r="F251" s="1" t="s">
        <v>97</v>
      </c>
      <c r="G251" s="1" t="n">
        <v>4</v>
      </c>
      <c r="H251" s="1" t="n">
        <v>4</v>
      </c>
      <c r="I251" s="1"/>
      <c r="J251" s="1"/>
      <c r="K251" s="1"/>
      <c r="L251" s="1" t="n">
        <v>14</v>
      </c>
      <c r="M251" s="1"/>
      <c r="N251" s="1"/>
      <c r="O251" s="1"/>
      <c r="P251" s="1"/>
      <c r="Q251" s="1"/>
      <c r="R251" s="1"/>
      <c r="S251" s="1"/>
      <c r="T251" s="1"/>
      <c r="U251" s="1"/>
      <c r="V251" s="1"/>
      <c r="W251" s="1"/>
      <c r="X251" s="14"/>
      <c r="Y251" s="1"/>
      <c r="Z251" s="14"/>
      <c r="AA251" s="1" t="s">
        <v>123</v>
      </c>
      <c r="AB251" s="1"/>
    </row>
    <row r="252" customFormat="false" ht="15" hidden="false" customHeight="false" outlineLevel="0" collapsed="false">
      <c r="A252" s="0" t="n">
        <f aca="false">IF(AND(B252=B251,C252=C251,D252=D251,AA252=AA251), A251,A251+1)</f>
        <v>70</v>
      </c>
      <c r="B252" s="61" t="n">
        <v>42544</v>
      </c>
      <c r="C252" s="1" t="s">
        <v>53</v>
      </c>
      <c r="D252" s="1"/>
      <c r="E252" s="1"/>
      <c r="F252" s="1" t="s">
        <v>98</v>
      </c>
      <c r="G252" s="1" t="n">
        <v>1</v>
      </c>
      <c r="H252" s="1" t="n">
        <v>1</v>
      </c>
      <c r="I252" s="1"/>
      <c r="J252" s="1"/>
      <c r="K252" s="1"/>
      <c r="L252" s="1" t="n">
        <v>3</v>
      </c>
      <c r="M252" s="1"/>
      <c r="N252" s="1"/>
      <c r="O252" s="1"/>
      <c r="P252" s="1"/>
      <c r="Q252" s="1"/>
      <c r="R252" s="1"/>
      <c r="S252" s="1"/>
      <c r="T252" s="1"/>
      <c r="U252" s="1"/>
      <c r="V252" s="1"/>
      <c r="W252" s="1"/>
      <c r="X252" s="14"/>
      <c r="Y252" s="1"/>
      <c r="Z252" s="14"/>
      <c r="AA252" s="1" t="s">
        <v>123</v>
      </c>
      <c r="AB252" s="1"/>
    </row>
    <row r="253" customFormat="false" ht="15" hidden="false" customHeight="false" outlineLevel="0" collapsed="false">
      <c r="A253" s="0" t="n">
        <f aca="false">IF(AND(B253=B252,C253=C252,D253=D252,AA253=AA252), A252,A252+1)</f>
        <v>70</v>
      </c>
      <c r="B253" s="61" t="n">
        <v>42544</v>
      </c>
      <c r="C253" s="1" t="s">
        <v>53</v>
      </c>
      <c r="D253" s="1"/>
      <c r="E253" s="1"/>
      <c r="F253" s="1" t="s">
        <v>99</v>
      </c>
      <c r="G253" s="1" t="n">
        <v>2</v>
      </c>
      <c r="H253" s="1" t="n">
        <v>2</v>
      </c>
      <c r="I253" s="1"/>
      <c r="J253" s="1"/>
      <c r="K253" s="1"/>
      <c r="L253" s="1" t="n">
        <v>7</v>
      </c>
      <c r="M253" s="1"/>
      <c r="N253" s="1"/>
      <c r="O253" s="1"/>
      <c r="P253" s="1"/>
      <c r="Q253" s="1"/>
      <c r="R253" s="1"/>
      <c r="S253" s="1"/>
      <c r="T253" s="1"/>
      <c r="U253" s="1"/>
      <c r="V253" s="1"/>
      <c r="W253" s="1"/>
      <c r="X253" s="14"/>
      <c r="Y253" s="1"/>
      <c r="Z253" s="14"/>
      <c r="AA253" s="1" t="s">
        <v>123</v>
      </c>
      <c r="AB253" s="1"/>
    </row>
    <row r="254" customFormat="false" ht="15" hidden="false" customHeight="false" outlineLevel="0" collapsed="false">
      <c r="A254" s="0" t="n">
        <f aca="false">IF(AND(B254=B253,C254=C253,D254=D253,AA254=AA253), A253,A253+1)</f>
        <v>70</v>
      </c>
      <c r="B254" s="61" t="n">
        <v>42544</v>
      </c>
      <c r="C254" s="1" t="s">
        <v>53</v>
      </c>
      <c r="D254" s="1"/>
      <c r="E254" s="1"/>
      <c r="F254" s="1" t="s">
        <v>110</v>
      </c>
      <c r="G254" s="1" t="n">
        <v>1</v>
      </c>
      <c r="H254" s="1" t="n">
        <v>1</v>
      </c>
      <c r="I254" s="1"/>
      <c r="J254" s="1"/>
      <c r="K254" s="1"/>
      <c r="L254" s="1" t="n">
        <v>3</v>
      </c>
      <c r="M254" s="1"/>
      <c r="N254" s="1"/>
      <c r="O254" s="1"/>
      <c r="P254" s="1"/>
      <c r="Q254" s="1"/>
      <c r="R254" s="1"/>
      <c r="S254" s="1"/>
      <c r="T254" s="1"/>
      <c r="U254" s="1"/>
      <c r="V254" s="1"/>
      <c r="W254" s="1"/>
      <c r="X254" s="14"/>
      <c r="Y254" s="1"/>
      <c r="Z254" s="14"/>
      <c r="AA254" s="1" t="s">
        <v>123</v>
      </c>
      <c r="AB254" s="1"/>
    </row>
    <row r="255" customFormat="false" ht="15" hidden="false" customHeight="false" outlineLevel="0" collapsed="false">
      <c r="A255" s="0" t="n">
        <f aca="false">IF(AND(B255=B254,C255=C254,D255=D254,AA255=AA254), A254,A254+1)</f>
        <v>70</v>
      </c>
      <c r="B255" s="61" t="n">
        <v>42544</v>
      </c>
      <c r="C255" s="1" t="s">
        <v>53</v>
      </c>
      <c r="D255" s="1"/>
      <c r="E255" s="1"/>
      <c r="F255" s="1" t="s">
        <v>116</v>
      </c>
      <c r="G255" s="1" t="n">
        <v>3</v>
      </c>
      <c r="H255" s="1" t="n">
        <v>3</v>
      </c>
      <c r="I255" s="1"/>
      <c r="J255" s="1"/>
      <c r="K255" s="1"/>
      <c r="L255" s="1" t="n">
        <v>7</v>
      </c>
      <c r="M255" s="1"/>
      <c r="N255" s="1"/>
      <c r="O255" s="1"/>
      <c r="P255" s="1"/>
      <c r="Q255" s="1"/>
      <c r="R255" s="1"/>
      <c r="S255" s="1"/>
      <c r="T255" s="1"/>
      <c r="U255" s="1"/>
      <c r="V255" s="1"/>
      <c r="W255" s="1"/>
      <c r="X255" s="14"/>
      <c r="Y255" s="1"/>
      <c r="Z255" s="14"/>
      <c r="AA255" s="1" t="s">
        <v>123</v>
      </c>
      <c r="AB255" s="1"/>
    </row>
    <row r="256" customFormat="false" ht="15" hidden="false" customHeight="false" outlineLevel="0" collapsed="false">
      <c r="A256" s="0" t="n">
        <f aca="false">IF(AND(B256=B255,C256=C255,D256=D255,AA256=AA255), A255,A255+1)</f>
        <v>70</v>
      </c>
      <c r="B256" s="61" t="n">
        <v>42544</v>
      </c>
      <c r="C256" s="1" t="s">
        <v>53</v>
      </c>
      <c r="D256" s="1"/>
      <c r="E256" s="1"/>
      <c r="F256" s="1" t="s">
        <v>763</v>
      </c>
      <c r="G256" s="1"/>
      <c r="H256" s="1"/>
      <c r="I256" s="1"/>
      <c r="J256" s="1"/>
      <c r="K256" s="1"/>
      <c r="L256" s="1"/>
      <c r="M256" s="1"/>
      <c r="N256" s="1"/>
      <c r="O256" s="1"/>
      <c r="P256" s="1"/>
      <c r="Q256" s="1"/>
      <c r="R256" s="1"/>
      <c r="S256" s="1"/>
      <c r="T256" s="1"/>
      <c r="U256" s="1"/>
      <c r="V256" s="1"/>
      <c r="W256" s="1"/>
      <c r="X256" s="14"/>
      <c r="Y256" s="1"/>
      <c r="Z256" s="14"/>
      <c r="AA256" s="1" t="s">
        <v>123</v>
      </c>
      <c r="AB256" s="1"/>
    </row>
    <row r="257" customFormat="false" ht="15" hidden="false" customHeight="false" outlineLevel="0" collapsed="false">
      <c r="A257" s="0" t="n">
        <f aca="false">IF(AND(B257=B256,C257=C256,D257=D256,AA257=AA256), A256,A256+1)</f>
        <v>71</v>
      </c>
      <c r="B257" s="61" t="n">
        <v>42545</v>
      </c>
      <c r="C257" s="1" t="s">
        <v>67</v>
      </c>
      <c r="D257" s="1"/>
      <c r="E257" s="1"/>
      <c r="F257" s="1" t="s">
        <v>97</v>
      </c>
      <c r="G257" s="1" t="n">
        <v>47</v>
      </c>
      <c r="H257" s="1" t="n">
        <v>47</v>
      </c>
      <c r="I257" s="1"/>
      <c r="J257" s="1"/>
      <c r="K257" s="1"/>
      <c r="L257" s="1" t="n">
        <v>29</v>
      </c>
      <c r="M257" s="1"/>
      <c r="N257" s="1"/>
      <c r="O257" s="1"/>
      <c r="P257" s="1"/>
      <c r="Q257" s="1"/>
      <c r="R257" s="1"/>
      <c r="S257" s="1"/>
      <c r="T257" s="1"/>
      <c r="U257" s="1"/>
      <c r="V257" s="1"/>
      <c r="W257" s="1"/>
      <c r="X257" s="14"/>
      <c r="Y257" s="1"/>
      <c r="Z257" s="14"/>
      <c r="AA257" s="1" t="s">
        <v>123</v>
      </c>
      <c r="AB257" s="1"/>
    </row>
    <row r="258" customFormat="false" ht="15" hidden="false" customHeight="false" outlineLevel="0" collapsed="false">
      <c r="A258" s="0" t="n">
        <f aca="false">IF(AND(B258=B257,C258=C257,D258=D257,AA258=AA257), A257,A257+1)</f>
        <v>71</v>
      </c>
      <c r="B258" s="61" t="n">
        <v>42545</v>
      </c>
      <c r="C258" s="1" t="s">
        <v>67</v>
      </c>
      <c r="D258" s="1"/>
      <c r="E258" s="1"/>
      <c r="F258" s="1" t="s">
        <v>100</v>
      </c>
      <c r="G258" s="1" t="n">
        <v>2</v>
      </c>
      <c r="H258" s="1" t="n">
        <v>2</v>
      </c>
      <c r="I258" s="1"/>
      <c r="J258" s="1"/>
      <c r="K258" s="1"/>
      <c r="L258" s="1" t="n">
        <v>4</v>
      </c>
      <c r="M258" s="1"/>
      <c r="N258" s="1"/>
      <c r="O258" s="1"/>
      <c r="P258" s="1"/>
      <c r="Q258" s="1"/>
      <c r="R258" s="1"/>
      <c r="S258" s="1"/>
      <c r="T258" s="1"/>
      <c r="U258" s="1"/>
      <c r="V258" s="1"/>
      <c r="W258" s="1"/>
      <c r="X258" s="14"/>
      <c r="Y258" s="1"/>
      <c r="Z258" s="14"/>
      <c r="AA258" s="1" t="s">
        <v>123</v>
      </c>
      <c r="AB258" s="1"/>
    </row>
    <row r="259" customFormat="false" ht="15" hidden="false" customHeight="false" outlineLevel="0" collapsed="false">
      <c r="A259" s="0" t="n">
        <f aca="false">IF(AND(B259=B258,C259=C258,D259=D258,AA259=AA258), A258,A258+1)</f>
        <v>71</v>
      </c>
      <c r="B259" s="61" t="n">
        <v>42545</v>
      </c>
      <c r="C259" s="1" t="s">
        <v>67</v>
      </c>
      <c r="D259" s="1"/>
      <c r="E259" s="1"/>
      <c r="F259" s="1" t="s">
        <v>99</v>
      </c>
      <c r="G259" s="1" t="n">
        <v>1</v>
      </c>
      <c r="H259" s="1" t="n">
        <v>1</v>
      </c>
      <c r="I259" s="1"/>
      <c r="J259" s="1"/>
      <c r="K259" s="1"/>
      <c r="L259" s="1" t="n">
        <v>3</v>
      </c>
      <c r="M259" s="1"/>
      <c r="N259" s="1"/>
      <c r="O259" s="1"/>
      <c r="P259" s="1"/>
      <c r="Q259" s="1"/>
      <c r="R259" s="1"/>
      <c r="S259" s="1"/>
      <c r="T259" s="1"/>
      <c r="U259" s="1" t="n">
        <v>1</v>
      </c>
      <c r="V259" s="1"/>
      <c r="W259" s="1"/>
      <c r="X259" s="14"/>
      <c r="Y259" s="1"/>
      <c r="Z259" s="14"/>
      <c r="AA259" s="1" t="s">
        <v>123</v>
      </c>
      <c r="AB259" s="1"/>
    </row>
    <row r="260" customFormat="false" ht="15" hidden="false" customHeight="false" outlineLevel="0" collapsed="false">
      <c r="A260" s="0" t="n">
        <f aca="false">IF(AND(B260=B259,C260=C259,D260=D259,AA260=AA259), A259,A259+1)</f>
        <v>71</v>
      </c>
      <c r="B260" s="61" t="n">
        <v>42545</v>
      </c>
      <c r="C260" s="1" t="s">
        <v>67</v>
      </c>
      <c r="D260" s="1"/>
      <c r="E260" s="1"/>
      <c r="F260" s="1" t="s">
        <v>248</v>
      </c>
      <c r="G260" s="1"/>
      <c r="H260" s="1"/>
      <c r="I260" s="1"/>
      <c r="J260" s="1"/>
      <c r="K260" s="1" t="n">
        <v>1</v>
      </c>
      <c r="L260" s="1"/>
      <c r="M260" s="1"/>
      <c r="N260" s="1"/>
      <c r="O260" s="1"/>
      <c r="P260" s="1"/>
      <c r="Q260" s="1"/>
      <c r="R260" s="1"/>
      <c r="S260" s="1"/>
      <c r="T260" s="1"/>
      <c r="U260" s="1"/>
      <c r="V260" s="1"/>
      <c r="W260" s="1"/>
      <c r="X260" s="14"/>
      <c r="Y260" s="1"/>
      <c r="Z260" s="14"/>
      <c r="AA260" s="1" t="s">
        <v>123</v>
      </c>
      <c r="AB260" s="1"/>
    </row>
    <row r="261" customFormat="false" ht="15" hidden="false" customHeight="false" outlineLevel="0" collapsed="false">
      <c r="A261" s="0" t="n">
        <f aca="false">IF(AND(B261=B260,C261=C260,D261=D260,AA261=AA260), A260,A260+1)</f>
        <v>72</v>
      </c>
      <c r="B261" s="61" t="n">
        <v>42549</v>
      </c>
      <c r="C261" s="1" t="s">
        <v>70</v>
      </c>
      <c r="D261" s="1"/>
      <c r="E261" s="1"/>
      <c r="F261" s="1" t="s">
        <v>97</v>
      </c>
      <c r="G261" s="1" t="n">
        <v>33</v>
      </c>
      <c r="H261" s="1" t="n">
        <v>33</v>
      </c>
      <c r="I261" s="1"/>
      <c r="J261" s="1"/>
      <c r="K261" s="1"/>
      <c r="L261" s="1" t="n">
        <v>31</v>
      </c>
      <c r="M261" s="1"/>
      <c r="N261" s="1"/>
      <c r="O261" s="1"/>
      <c r="P261" s="1"/>
      <c r="Q261" s="1"/>
      <c r="R261" s="1"/>
      <c r="S261" s="1"/>
      <c r="T261" s="1"/>
      <c r="U261" s="1"/>
      <c r="V261" s="1"/>
      <c r="W261" s="1"/>
      <c r="X261" s="14" t="n">
        <v>55083.7</v>
      </c>
      <c r="Y261" s="1"/>
      <c r="Z261" s="14"/>
      <c r="AA261" s="1" t="s">
        <v>123</v>
      </c>
      <c r="AB261" s="1"/>
    </row>
    <row r="262" customFormat="false" ht="15" hidden="false" customHeight="false" outlineLevel="0" collapsed="false">
      <c r="A262" s="0" t="n">
        <f aca="false">IF(AND(B262=B261,C262=C261,D262=D261,AA262=AA261), A261,A261+1)</f>
        <v>72</v>
      </c>
      <c r="B262" s="61" t="n">
        <v>42549</v>
      </c>
      <c r="C262" s="1" t="s">
        <v>70</v>
      </c>
      <c r="D262" s="1"/>
      <c r="E262" s="1"/>
      <c r="F262" s="1" t="s">
        <v>114</v>
      </c>
      <c r="G262" s="1" t="n">
        <v>1</v>
      </c>
      <c r="H262" s="1" t="n">
        <v>1</v>
      </c>
      <c r="I262" s="1"/>
      <c r="J262" s="1"/>
      <c r="K262" s="1"/>
      <c r="L262" s="1" t="n">
        <v>3</v>
      </c>
      <c r="M262" s="1"/>
      <c r="N262" s="1"/>
      <c r="O262" s="1"/>
      <c r="P262" s="1"/>
      <c r="Q262" s="1"/>
      <c r="R262" s="1"/>
      <c r="S262" s="1"/>
      <c r="T262" s="1"/>
      <c r="U262" s="1"/>
      <c r="V262" s="1"/>
      <c r="W262" s="1"/>
      <c r="X262" s="14"/>
      <c r="Y262" s="1"/>
      <c r="Z262" s="14"/>
      <c r="AA262" s="1" t="s">
        <v>123</v>
      </c>
      <c r="AB262" s="1"/>
    </row>
    <row r="263" s="60" customFormat="true" ht="15" hidden="false" customHeight="false" outlineLevel="0" collapsed="false">
      <c r="A263" s="0" t="n">
        <f aca="false">IF(AND(B263=B262,C263=C262,D263=D262,AA263=AA262), A262,A262+1)</f>
        <v>73</v>
      </c>
      <c r="B263" s="68" t="n">
        <v>42550</v>
      </c>
      <c r="C263" s="60" t="s">
        <v>66</v>
      </c>
      <c r="F263" s="60" t="s">
        <v>97</v>
      </c>
      <c r="G263" s="60" t="n">
        <v>13</v>
      </c>
      <c r="X263" s="4" t="n">
        <v>82292.39</v>
      </c>
      <c r="Y263" s="60" t="s">
        <v>764</v>
      </c>
      <c r="Z263" s="4"/>
      <c r="AA263" s="60" t="s">
        <v>124</v>
      </c>
    </row>
    <row r="264" customFormat="false" ht="15" hidden="false" customHeight="false" outlineLevel="0" collapsed="false">
      <c r="A264" s="0" t="n">
        <f aca="false">IF(AND(B264=B263,C264=C263,D264=D263,AA264=AA263), A263,A263+1)</f>
        <v>74</v>
      </c>
      <c r="B264" s="61" t="n">
        <v>42550</v>
      </c>
      <c r="C264" s="1" t="s">
        <v>50</v>
      </c>
      <c r="D264" s="1"/>
      <c r="E264" s="1"/>
      <c r="F264" s="1" t="s">
        <v>98</v>
      </c>
      <c r="G264" s="1" t="n">
        <v>32</v>
      </c>
      <c r="H264" s="1" t="n">
        <v>32</v>
      </c>
      <c r="I264" s="1"/>
      <c r="J264" s="1"/>
      <c r="K264" s="1"/>
      <c r="L264" s="1" t="n">
        <v>64</v>
      </c>
      <c r="M264" s="1"/>
      <c r="N264" s="1"/>
      <c r="O264" s="1"/>
      <c r="P264" s="1"/>
      <c r="Q264" s="1"/>
      <c r="R264" s="1"/>
      <c r="S264" s="1"/>
      <c r="T264" s="1"/>
      <c r="U264" s="1"/>
      <c r="V264" s="1"/>
      <c r="W264" s="1"/>
      <c r="X264" s="14" t="n">
        <v>247871.97</v>
      </c>
      <c r="Y264" s="1"/>
      <c r="Z264" s="14"/>
      <c r="AA264" s="1" t="s">
        <v>123</v>
      </c>
      <c r="AB264" s="1"/>
    </row>
    <row r="265" customFormat="false" ht="15" hidden="false" customHeight="false" outlineLevel="0" collapsed="false">
      <c r="A265" s="0" t="n">
        <f aca="false">IF(AND(B265=B264,C265=C264,D265=D264,AA265=AA264), A264,A264+1)</f>
        <v>74</v>
      </c>
      <c r="B265" s="61" t="n">
        <v>42550</v>
      </c>
      <c r="C265" s="1" t="s">
        <v>50</v>
      </c>
      <c r="D265" s="1"/>
      <c r="E265" s="1"/>
      <c r="F265" s="1" t="s">
        <v>87</v>
      </c>
      <c r="G265" s="1" t="n">
        <v>4</v>
      </c>
      <c r="H265" s="1" t="n">
        <v>4</v>
      </c>
      <c r="I265" s="1"/>
      <c r="J265" s="1"/>
      <c r="K265" s="1"/>
      <c r="L265" s="1" t="n">
        <v>16</v>
      </c>
      <c r="M265" s="1"/>
      <c r="N265" s="1"/>
      <c r="O265" s="1"/>
      <c r="P265" s="1"/>
      <c r="Q265" s="1"/>
      <c r="R265" s="1"/>
      <c r="S265" s="1"/>
      <c r="T265" s="1"/>
      <c r="U265" s="1" t="n">
        <v>1</v>
      </c>
      <c r="V265" s="1"/>
      <c r="W265" s="1"/>
      <c r="X265" s="14"/>
      <c r="Y265" s="1"/>
      <c r="Z265" s="14"/>
      <c r="AA265" s="1" t="s">
        <v>123</v>
      </c>
      <c r="AB265" s="1"/>
    </row>
    <row r="266" customFormat="false" ht="15" hidden="false" customHeight="false" outlineLevel="0" collapsed="false">
      <c r="A266" s="0" t="n">
        <f aca="false">IF(AND(B266=B265,C266=C265,D266=D265,AA266=AA265), A265,A265+1)</f>
        <v>74</v>
      </c>
      <c r="B266" s="61" t="n">
        <v>42550</v>
      </c>
      <c r="C266" s="1" t="s">
        <v>50</v>
      </c>
      <c r="D266" s="1"/>
      <c r="E266" s="1"/>
      <c r="F266" s="1" t="s">
        <v>99</v>
      </c>
      <c r="G266" s="1" t="n">
        <v>6</v>
      </c>
      <c r="H266" s="1" t="n">
        <v>6</v>
      </c>
      <c r="I266" s="1"/>
      <c r="J266" s="1"/>
      <c r="K266" s="1"/>
      <c r="L266" s="1" t="n">
        <v>15</v>
      </c>
      <c r="M266" s="1"/>
      <c r="N266" s="1"/>
      <c r="O266" s="1"/>
      <c r="P266" s="1"/>
      <c r="Q266" s="1"/>
      <c r="R266" s="1"/>
      <c r="S266" s="1"/>
      <c r="T266" s="1"/>
      <c r="U266" s="1"/>
      <c r="V266" s="1"/>
      <c r="W266" s="1"/>
      <c r="X266" s="14"/>
      <c r="Y266" s="1"/>
      <c r="Z266" s="14"/>
      <c r="AA266" s="1" t="s">
        <v>123</v>
      </c>
      <c r="AB266" s="1"/>
    </row>
    <row r="267" customFormat="false" ht="15" hidden="false" customHeight="false" outlineLevel="0" collapsed="false">
      <c r="A267" s="0" t="n">
        <f aca="false">IF(AND(B267=B266,C267=C266,D267=D266,AA267=AA266), A266,A266+1)</f>
        <v>74</v>
      </c>
      <c r="B267" s="61" t="n">
        <v>42550</v>
      </c>
      <c r="C267" s="1" t="s">
        <v>50</v>
      </c>
      <c r="D267" s="1"/>
      <c r="E267" s="1"/>
      <c r="F267" s="1" t="s">
        <v>248</v>
      </c>
      <c r="G267" s="1"/>
      <c r="H267" s="1"/>
      <c r="I267" s="1"/>
      <c r="J267" s="1"/>
      <c r="K267" s="1" t="n">
        <v>1</v>
      </c>
      <c r="L267" s="1"/>
      <c r="M267" s="1"/>
      <c r="N267" s="1"/>
      <c r="O267" s="1"/>
      <c r="P267" s="1"/>
      <c r="Q267" s="1"/>
      <c r="R267" s="1"/>
      <c r="S267" s="1"/>
      <c r="T267" s="1"/>
      <c r="U267" s="1"/>
      <c r="V267" s="1"/>
      <c r="W267" s="1"/>
      <c r="X267" s="14"/>
      <c r="Y267" s="1"/>
      <c r="Z267" s="14"/>
      <c r="AA267" s="1" t="s">
        <v>123</v>
      </c>
      <c r="AB267" s="1"/>
    </row>
    <row r="268" s="60" customFormat="true" ht="15" hidden="false" customHeight="false" outlineLevel="0" collapsed="false">
      <c r="A268" s="0" t="n">
        <f aca="false">IF(AND(B268=B267,C268=C267,D268=D267,AA268=AA267), A267,A267+1)</f>
        <v>75</v>
      </c>
      <c r="B268" s="68" t="n">
        <v>42556</v>
      </c>
      <c r="C268" s="60" t="s">
        <v>67</v>
      </c>
      <c r="F268" s="60" t="s">
        <v>96</v>
      </c>
      <c r="G268" s="60" t="n">
        <v>25</v>
      </c>
      <c r="H268" s="60" t="n">
        <v>25</v>
      </c>
      <c r="K268" s="60" t="n">
        <v>1</v>
      </c>
      <c r="X268" s="4" t="n">
        <v>81683.19</v>
      </c>
      <c r="Y268" s="13" t="s">
        <v>765</v>
      </c>
      <c r="Z268" s="4"/>
      <c r="AA268" s="60" t="s">
        <v>125</v>
      </c>
    </row>
    <row r="269" customFormat="false" ht="15" hidden="false" customHeight="false" outlineLevel="0" collapsed="false">
      <c r="A269" s="0" t="n">
        <f aca="false">IF(AND(B269=B268,C269=C268,D269=D268,AA269=AA268), A268,A268+1)</f>
        <v>75</v>
      </c>
      <c r="B269" s="68" t="n">
        <v>42556</v>
      </c>
      <c r="C269" s="60" t="s">
        <v>67</v>
      </c>
      <c r="D269" s="60"/>
      <c r="E269" s="60"/>
      <c r="F269" s="60" t="s">
        <v>88</v>
      </c>
      <c r="G269" s="60" t="n">
        <v>6</v>
      </c>
      <c r="H269" s="60" t="n">
        <v>6</v>
      </c>
      <c r="I269" s="60"/>
      <c r="J269" s="60"/>
      <c r="X269" s="4"/>
      <c r="Y269" s="13" t="s">
        <v>765</v>
      </c>
      <c r="AA269" s="60" t="s">
        <v>125</v>
      </c>
    </row>
    <row r="270" customFormat="false" ht="15" hidden="false" customHeight="false" outlineLevel="0" collapsed="false">
      <c r="A270" s="0" t="n">
        <f aca="false">IF(AND(B270=B269,C270=C269,D270=D269,AA270=AA269), A269,A269+1)</f>
        <v>75</v>
      </c>
      <c r="B270" s="68" t="n">
        <v>42556</v>
      </c>
      <c r="C270" s="60" t="s">
        <v>67</v>
      </c>
      <c r="D270" s="60"/>
      <c r="E270" s="60"/>
      <c r="F270" s="60" t="s">
        <v>97</v>
      </c>
      <c r="G270" s="60" t="n">
        <v>14</v>
      </c>
      <c r="H270" s="60" t="n">
        <v>14</v>
      </c>
      <c r="X270" s="4"/>
      <c r="Y270" s="13" t="s">
        <v>765</v>
      </c>
      <c r="AA270" s="60" t="s">
        <v>125</v>
      </c>
    </row>
    <row r="271" customFormat="false" ht="15" hidden="false" customHeight="false" outlineLevel="0" collapsed="false">
      <c r="A271" s="0" t="n">
        <f aca="false">IF(AND(B271=B270,C271=C270,D271=D270,AA271=AA270), A270,A270+1)</f>
        <v>75</v>
      </c>
      <c r="B271" s="68" t="n">
        <v>42556</v>
      </c>
      <c r="C271" s="60" t="s">
        <v>67</v>
      </c>
      <c r="D271" s="60"/>
      <c r="E271" s="60"/>
      <c r="F271" s="60" t="s">
        <v>100</v>
      </c>
      <c r="G271" s="60" t="n">
        <v>3</v>
      </c>
      <c r="H271" s="60" t="n">
        <v>3</v>
      </c>
      <c r="X271" s="4"/>
      <c r="Y271" s="13" t="s">
        <v>765</v>
      </c>
      <c r="AA271" s="60" t="s">
        <v>125</v>
      </c>
    </row>
    <row r="272" customFormat="false" ht="15" hidden="false" customHeight="false" outlineLevel="0" collapsed="false">
      <c r="A272" s="0" t="n">
        <f aca="false">IF(AND(B272=B271,C272=C271,D272=D271,AA272=AA271), A271,A271+1)</f>
        <v>75</v>
      </c>
      <c r="B272" s="68" t="n">
        <v>42556</v>
      </c>
      <c r="C272" s="60" t="s">
        <v>67</v>
      </c>
      <c r="D272" s="60"/>
      <c r="E272" s="60"/>
      <c r="F272" s="60" t="s">
        <v>67</v>
      </c>
      <c r="U272" s="60" t="n">
        <v>1</v>
      </c>
      <c r="X272" s="4"/>
      <c r="Y272" s="13" t="s">
        <v>765</v>
      </c>
      <c r="AA272" s="60" t="s">
        <v>125</v>
      </c>
    </row>
    <row r="273" customFormat="false" ht="15" hidden="false" customHeight="false" outlineLevel="0" collapsed="false">
      <c r="A273" s="0" t="n">
        <f aca="false">IF(AND(B273=B272,C273=C272,D273=D272,AA273=AA272), A272,A272+1)</f>
        <v>76</v>
      </c>
      <c r="B273" s="68" t="n">
        <v>42556</v>
      </c>
      <c r="C273" s="60" t="s">
        <v>74</v>
      </c>
      <c r="F273" s="60" t="s">
        <v>97</v>
      </c>
      <c r="G273" s="60" t="n">
        <v>14</v>
      </c>
      <c r="X273" s="4" t="n">
        <v>57186.02</v>
      </c>
      <c r="Y273" s="60" t="s">
        <v>766</v>
      </c>
      <c r="AA273" s="60" t="s">
        <v>124</v>
      </c>
    </row>
    <row r="274" customFormat="false" ht="15" hidden="false" customHeight="false" outlineLevel="0" collapsed="false">
      <c r="A274" s="0" t="n">
        <f aca="false">IF(AND(B274=B273,C274=C273,D274=D273,AA274=AA273), A273,A273+1)</f>
        <v>77</v>
      </c>
      <c r="B274" s="61" t="n">
        <v>42557</v>
      </c>
      <c r="C274" s="1" t="s">
        <v>62</v>
      </c>
      <c r="D274" s="1" t="s">
        <v>63</v>
      </c>
      <c r="E274" s="1"/>
      <c r="F274" s="1" t="s">
        <v>87</v>
      </c>
      <c r="G274" s="1" t="n">
        <v>7</v>
      </c>
      <c r="H274" s="1" t="n">
        <f aca="false">SUM(G274/2)</f>
        <v>3.5</v>
      </c>
      <c r="I274" s="1" t="n">
        <f aca="false">SUM(G274/2)</f>
        <v>3.5</v>
      </c>
      <c r="J274" s="1"/>
      <c r="K274" s="1"/>
      <c r="L274" s="1" t="n">
        <v>29</v>
      </c>
      <c r="M274" s="1"/>
      <c r="N274" s="1"/>
      <c r="O274" s="1"/>
      <c r="P274" s="1"/>
      <c r="Q274" s="1"/>
      <c r="R274" s="1"/>
      <c r="S274" s="1"/>
      <c r="T274" s="1"/>
      <c r="U274" s="1"/>
      <c r="V274" s="1"/>
      <c r="W274" s="1"/>
      <c r="X274" s="14" t="n">
        <v>241557.68</v>
      </c>
      <c r="Y274" s="1"/>
      <c r="Z274" s="14"/>
      <c r="AA274" s="1" t="s">
        <v>123</v>
      </c>
      <c r="AB274" s="1"/>
    </row>
    <row r="275" customFormat="false" ht="15" hidden="false" customHeight="false" outlineLevel="0" collapsed="false">
      <c r="A275" s="0" t="n">
        <f aca="false">IF(AND(B275=B274,C275=C274,D275=D274,AA275=AA274), A274,A274+1)</f>
        <v>77</v>
      </c>
      <c r="B275" s="61" t="n">
        <v>42557</v>
      </c>
      <c r="C275" s="1" t="s">
        <v>62</v>
      </c>
      <c r="D275" s="1" t="s">
        <v>63</v>
      </c>
      <c r="E275" s="1"/>
      <c r="F275" s="1" t="s">
        <v>88</v>
      </c>
      <c r="G275" s="1" t="n">
        <v>10</v>
      </c>
      <c r="H275" s="1" t="n">
        <f aca="false">SUM(G275/2)</f>
        <v>5</v>
      </c>
      <c r="I275" s="1" t="n">
        <f aca="false">SUM(G275/2)</f>
        <v>5</v>
      </c>
      <c r="J275" s="1"/>
      <c r="K275" s="1"/>
      <c r="L275" s="1" t="n">
        <v>23</v>
      </c>
      <c r="M275" s="1"/>
      <c r="N275" s="1"/>
      <c r="O275" s="1"/>
      <c r="P275" s="1"/>
      <c r="Q275" s="1"/>
      <c r="R275" s="1"/>
      <c r="S275" s="1"/>
      <c r="T275" s="1"/>
      <c r="U275" s="1"/>
      <c r="V275" s="1"/>
      <c r="W275" s="1"/>
      <c r="X275" s="14"/>
      <c r="Y275" s="1"/>
      <c r="Z275" s="14"/>
      <c r="AA275" s="1" t="s">
        <v>123</v>
      </c>
      <c r="AB275" s="1"/>
    </row>
    <row r="276" customFormat="false" ht="15" hidden="false" customHeight="false" outlineLevel="0" collapsed="false">
      <c r="A276" s="0" t="n">
        <f aca="false">IF(AND(B276=B275,C276=C275,D276=D275,AA276=AA275), A275,A275+1)</f>
        <v>77</v>
      </c>
      <c r="B276" s="61" t="n">
        <v>42557</v>
      </c>
      <c r="C276" s="1" t="s">
        <v>62</v>
      </c>
      <c r="D276" s="1" t="s">
        <v>63</v>
      </c>
      <c r="E276" s="1"/>
      <c r="F276" s="1" t="s">
        <v>98</v>
      </c>
      <c r="G276" s="1" t="n">
        <v>7</v>
      </c>
      <c r="H276" s="1" t="n">
        <f aca="false">SUM(G276/2)</f>
        <v>3.5</v>
      </c>
      <c r="I276" s="1" t="n">
        <f aca="false">SUM(G276/2)</f>
        <v>3.5</v>
      </c>
      <c r="J276" s="1"/>
      <c r="K276" s="1"/>
      <c r="L276" s="1" t="n">
        <v>16</v>
      </c>
      <c r="M276" s="1"/>
      <c r="N276" s="1"/>
      <c r="O276" s="1"/>
      <c r="P276" s="1"/>
      <c r="Q276" s="1"/>
      <c r="R276" s="1"/>
      <c r="S276" s="1"/>
      <c r="T276" s="1"/>
      <c r="U276" s="1" t="n">
        <v>1</v>
      </c>
      <c r="V276" s="1"/>
      <c r="W276" s="1"/>
      <c r="X276" s="14"/>
      <c r="Y276" s="1"/>
      <c r="Z276" s="14"/>
      <c r="AA276" s="1" t="s">
        <v>123</v>
      </c>
      <c r="AB276" s="1"/>
    </row>
    <row r="277" customFormat="false" ht="15" hidden="false" customHeight="false" outlineLevel="0" collapsed="false">
      <c r="A277" s="0" t="n">
        <f aca="false">IF(AND(B277=B276,C277=C276,D277=D276,AA277=AA276), A276,A276+1)</f>
        <v>77</v>
      </c>
      <c r="B277" s="61" t="n">
        <v>42557</v>
      </c>
      <c r="C277" s="1" t="s">
        <v>62</v>
      </c>
      <c r="D277" s="1" t="s">
        <v>63</v>
      </c>
      <c r="E277" s="1"/>
      <c r="F277" s="1" t="s">
        <v>114</v>
      </c>
      <c r="G277" s="1" t="n">
        <v>11</v>
      </c>
      <c r="H277" s="1" t="n">
        <f aca="false">SUM(G277/2)</f>
        <v>5.5</v>
      </c>
      <c r="I277" s="1" t="n">
        <f aca="false">SUM(G277/2)</f>
        <v>5.5</v>
      </c>
      <c r="J277" s="1"/>
      <c r="K277" s="1"/>
      <c r="L277" s="1" t="n">
        <v>25</v>
      </c>
      <c r="M277" s="1"/>
      <c r="N277" s="1"/>
      <c r="O277" s="1"/>
      <c r="P277" s="1"/>
      <c r="Q277" s="1"/>
      <c r="R277" s="1"/>
      <c r="S277" s="1"/>
      <c r="T277" s="1"/>
      <c r="U277" s="1"/>
      <c r="V277" s="1"/>
      <c r="W277" s="1"/>
      <c r="X277" s="14"/>
      <c r="Y277" s="1"/>
      <c r="Z277" s="14"/>
      <c r="AA277" s="1" t="s">
        <v>123</v>
      </c>
      <c r="AB277" s="1"/>
    </row>
    <row r="278" customFormat="false" ht="15" hidden="false" customHeight="false" outlineLevel="0" collapsed="false">
      <c r="A278" s="0" t="n">
        <f aca="false">IF(AND(B278=B277,C278=C277,D278=D277,AA278=AA277), A277,A277+1)</f>
        <v>77</v>
      </c>
      <c r="B278" s="61" t="n">
        <v>42557</v>
      </c>
      <c r="C278" s="1" t="s">
        <v>62</v>
      </c>
      <c r="D278" s="1" t="s">
        <v>63</v>
      </c>
      <c r="E278" s="1"/>
      <c r="F278" s="1" t="s">
        <v>116</v>
      </c>
      <c r="G278" s="1" t="n">
        <v>2</v>
      </c>
      <c r="H278" s="1" t="n">
        <f aca="false">SUM(G278/2)</f>
        <v>1</v>
      </c>
      <c r="I278" s="1" t="n">
        <f aca="false">SUM(G278/2)</f>
        <v>1</v>
      </c>
      <c r="J278" s="1"/>
      <c r="K278" s="1"/>
      <c r="L278" s="1" t="n">
        <v>5</v>
      </c>
      <c r="M278" s="1"/>
      <c r="N278" s="1"/>
      <c r="O278" s="1"/>
      <c r="P278" s="1"/>
      <c r="Q278" s="1"/>
      <c r="R278" s="1"/>
      <c r="S278" s="1"/>
      <c r="T278" s="1"/>
      <c r="U278" s="1"/>
      <c r="V278" s="1"/>
      <c r="W278" s="1"/>
      <c r="X278" s="14"/>
      <c r="Y278" s="1"/>
      <c r="Z278" s="14"/>
      <c r="AA278" s="1" t="s">
        <v>123</v>
      </c>
      <c r="AB278" s="1"/>
    </row>
    <row r="279" customFormat="false" ht="15" hidden="false" customHeight="false" outlineLevel="0" collapsed="false">
      <c r="A279" s="0" t="n">
        <f aca="false">IF(AND(B279=B278,C279=C278,D279=D278,AA279=AA278), A278,A278+1)</f>
        <v>77</v>
      </c>
      <c r="B279" s="61" t="n">
        <v>42557</v>
      </c>
      <c r="C279" s="1" t="s">
        <v>62</v>
      </c>
      <c r="D279" s="1" t="s">
        <v>63</v>
      </c>
      <c r="E279" s="1"/>
      <c r="F279" s="1" t="s">
        <v>248</v>
      </c>
      <c r="G279" s="1"/>
      <c r="H279" s="1"/>
      <c r="I279" s="1"/>
      <c r="J279" s="1"/>
      <c r="K279" s="1" t="n">
        <v>1</v>
      </c>
      <c r="L279" s="1"/>
      <c r="M279" s="1"/>
      <c r="N279" s="1"/>
      <c r="O279" s="1"/>
      <c r="P279" s="1"/>
      <c r="Q279" s="1"/>
      <c r="R279" s="1"/>
      <c r="S279" s="1"/>
      <c r="T279" s="1"/>
      <c r="U279" s="1"/>
      <c r="V279" s="1"/>
      <c r="W279" s="1"/>
      <c r="X279" s="14"/>
      <c r="Y279" s="1"/>
      <c r="Z279" s="14"/>
      <c r="AA279" s="1" t="s">
        <v>123</v>
      </c>
      <c r="AB279" s="1"/>
    </row>
    <row r="280" customFormat="false" ht="15" hidden="false" customHeight="false" outlineLevel="0" collapsed="false">
      <c r="A280" s="0" t="n">
        <f aca="false">IF(AND(B280=B279,C280=C279,D280=D279,AA280=AA279), A279,A279+1)</f>
        <v>78</v>
      </c>
      <c r="B280" s="61" t="n">
        <v>42563</v>
      </c>
      <c r="C280" s="1" t="s">
        <v>67</v>
      </c>
      <c r="D280" s="1"/>
      <c r="E280" s="1"/>
      <c r="F280" s="1" t="s">
        <v>97</v>
      </c>
      <c r="G280" s="1" t="n">
        <v>47</v>
      </c>
      <c r="H280" s="1" t="n">
        <v>47</v>
      </c>
      <c r="I280" s="1"/>
      <c r="J280" s="1"/>
      <c r="K280" s="1"/>
      <c r="L280" s="1" t="n">
        <v>30</v>
      </c>
      <c r="M280" s="1"/>
      <c r="N280" s="1"/>
      <c r="O280" s="1"/>
      <c r="P280" s="1"/>
      <c r="Q280" s="1"/>
      <c r="R280" s="1"/>
      <c r="S280" s="1"/>
      <c r="T280" s="1"/>
      <c r="U280" s="1"/>
      <c r="V280" s="1"/>
      <c r="W280" s="1"/>
      <c r="X280" s="14" t="n">
        <v>58405.96</v>
      </c>
      <c r="Y280" s="1"/>
      <c r="Z280" s="14"/>
      <c r="AA280" s="1" t="s">
        <v>123</v>
      </c>
      <c r="AB280" s="1"/>
    </row>
    <row r="281" customFormat="false" ht="15" hidden="false" customHeight="false" outlineLevel="0" collapsed="false">
      <c r="A281" s="0" t="n">
        <f aca="false">IF(AND(B281=B280,C281=C280,D281=D280,AA281=AA280), A280,A280+1)</f>
        <v>78</v>
      </c>
      <c r="B281" s="61" t="n">
        <v>42563</v>
      </c>
      <c r="C281" s="1" t="s">
        <v>67</v>
      </c>
      <c r="D281" s="1"/>
      <c r="E281" s="1"/>
      <c r="F281" s="1" t="s">
        <v>109</v>
      </c>
      <c r="G281" s="1" t="n">
        <v>3</v>
      </c>
      <c r="H281" s="1" t="n">
        <v>3</v>
      </c>
      <c r="I281" s="1"/>
      <c r="J281" s="1"/>
      <c r="K281" s="1"/>
      <c r="L281" s="1" t="n">
        <v>7</v>
      </c>
      <c r="M281" s="1"/>
      <c r="N281" s="1"/>
      <c r="O281" s="1"/>
      <c r="P281" s="1"/>
      <c r="Q281" s="1"/>
      <c r="R281" s="1"/>
      <c r="S281" s="1"/>
      <c r="T281" s="1"/>
      <c r="U281" s="1"/>
      <c r="V281" s="1"/>
      <c r="W281" s="1"/>
      <c r="X281" s="14"/>
      <c r="Y281" s="1"/>
      <c r="Z281" s="14"/>
      <c r="AA281" s="1" t="s">
        <v>123</v>
      </c>
      <c r="AB281" s="1"/>
    </row>
    <row r="282" customFormat="false" ht="15" hidden="false" customHeight="false" outlineLevel="0" collapsed="false">
      <c r="A282" s="0" t="n">
        <f aca="false">IF(AND(B282=B281,C282=C281,D282=D281,AA282=AA281), A281,A281+1)</f>
        <v>78</v>
      </c>
      <c r="B282" s="61" t="n">
        <v>42563</v>
      </c>
      <c r="C282" s="1" t="s">
        <v>67</v>
      </c>
      <c r="D282" s="1"/>
      <c r="E282" s="1"/>
      <c r="F282" s="1" t="s">
        <v>248</v>
      </c>
      <c r="G282" s="1"/>
      <c r="H282" s="1"/>
      <c r="I282" s="1"/>
      <c r="J282" s="1"/>
      <c r="K282" s="1" t="n">
        <v>1</v>
      </c>
      <c r="L282" s="1"/>
      <c r="M282" s="1"/>
      <c r="N282" s="1"/>
      <c r="O282" s="1"/>
      <c r="P282" s="1"/>
      <c r="Q282" s="1"/>
      <c r="R282" s="1"/>
      <c r="S282" s="1"/>
      <c r="T282" s="1"/>
      <c r="U282" s="1"/>
      <c r="V282" s="1"/>
      <c r="W282" s="1"/>
      <c r="X282" s="14"/>
      <c r="Y282" s="1"/>
      <c r="Z282" s="14"/>
      <c r="AA282" s="1" t="s">
        <v>123</v>
      </c>
      <c r="AB282" s="1"/>
    </row>
    <row r="283" customFormat="false" ht="15" hidden="false" customHeight="false" outlineLevel="0" collapsed="false">
      <c r="A283" s="0" t="n">
        <f aca="false">IF(AND(B283=B282,C283=C282,D283=D282,AA283=AA282), A282,A282+1)</f>
        <v>79</v>
      </c>
      <c r="B283" s="61" t="n">
        <v>42564</v>
      </c>
      <c r="C283" s="1" t="s">
        <v>69</v>
      </c>
      <c r="D283" s="1"/>
      <c r="E283" s="1"/>
      <c r="F283" s="1" t="s">
        <v>87</v>
      </c>
      <c r="G283" s="1" t="n">
        <v>8</v>
      </c>
      <c r="H283" s="1" t="n">
        <v>8</v>
      </c>
      <c r="I283" s="1"/>
      <c r="J283" s="1"/>
      <c r="K283" s="1"/>
      <c r="L283" s="1" t="n">
        <v>23</v>
      </c>
      <c r="M283" s="1"/>
      <c r="N283" s="1"/>
      <c r="O283" s="1"/>
      <c r="P283" s="1"/>
      <c r="Q283" s="1"/>
      <c r="R283" s="1"/>
      <c r="S283" s="1"/>
      <c r="T283" s="1"/>
      <c r="U283" s="1"/>
      <c r="V283" s="1"/>
      <c r="W283" s="1"/>
      <c r="X283" s="14"/>
      <c r="Y283" s="1"/>
      <c r="Z283" s="14"/>
      <c r="AA283" s="1" t="s">
        <v>123</v>
      </c>
      <c r="AB283" s="1"/>
    </row>
    <row r="284" customFormat="false" ht="15" hidden="false" customHeight="false" outlineLevel="0" collapsed="false">
      <c r="A284" s="0" t="n">
        <f aca="false">IF(AND(B284=B283,C284=C283,D284=D283,AA284=AA283), A283,A283+1)</f>
        <v>79</v>
      </c>
      <c r="B284" s="61" t="n">
        <v>42564</v>
      </c>
      <c r="C284" s="1" t="s">
        <v>69</v>
      </c>
      <c r="D284" s="1"/>
      <c r="E284" s="1"/>
      <c r="F284" s="1" t="s">
        <v>97</v>
      </c>
      <c r="G284" s="1" t="n">
        <v>19</v>
      </c>
      <c r="H284" s="1" t="n">
        <v>19</v>
      </c>
      <c r="I284" s="1"/>
      <c r="J284" s="1"/>
      <c r="K284" s="1"/>
      <c r="L284" s="1" t="n">
        <v>19</v>
      </c>
      <c r="M284" s="1"/>
      <c r="N284" s="1"/>
      <c r="O284" s="1"/>
      <c r="P284" s="1"/>
      <c r="Q284" s="1"/>
      <c r="R284" s="1"/>
      <c r="S284" s="1"/>
      <c r="T284" s="1"/>
      <c r="U284" s="1"/>
      <c r="V284" s="1"/>
      <c r="W284" s="1"/>
      <c r="X284" s="14"/>
      <c r="Y284" s="1"/>
      <c r="Z284" s="14"/>
      <c r="AA284" s="1" t="s">
        <v>123</v>
      </c>
      <c r="AB284" s="1"/>
    </row>
    <row r="285" s="60" customFormat="true" ht="15" hidden="false" customHeight="false" outlineLevel="0" collapsed="false">
      <c r="A285" s="0" t="n">
        <f aca="false">IF(AND(B285=B284,C285=C284,D285=D284,AA285=AA284), A284,A284+1)</f>
        <v>80</v>
      </c>
      <c r="B285" s="68" t="n">
        <v>42565</v>
      </c>
      <c r="C285" s="60" t="s">
        <v>69</v>
      </c>
      <c r="F285" s="60" t="s">
        <v>97</v>
      </c>
      <c r="G285" s="60" t="n">
        <v>61</v>
      </c>
      <c r="H285" s="0" t="n">
        <v>61</v>
      </c>
      <c r="X285" s="4" t="n">
        <v>55376.47</v>
      </c>
      <c r="Y285" s="60" t="s">
        <v>767</v>
      </c>
      <c r="Z285" s="4"/>
      <c r="AA285" s="60" t="s">
        <v>124</v>
      </c>
    </row>
    <row r="286" s="60" customFormat="true" ht="15" hidden="false" customHeight="false" outlineLevel="0" collapsed="false">
      <c r="A286" s="0" t="n">
        <f aca="false">IF(AND(B286=B285,C286=C285,D286=D285,AA286=AA285), A285,A285+1)</f>
        <v>81</v>
      </c>
      <c r="B286" s="68" t="n">
        <v>42564</v>
      </c>
      <c r="C286" s="60" t="s">
        <v>68</v>
      </c>
      <c r="F286" s="60" t="s">
        <v>97</v>
      </c>
      <c r="G286" s="60" t="n">
        <v>19</v>
      </c>
      <c r="H286" s="0" t="n">
        <v>19</v>
      </c>
      <c r="X286" s="4" t="n">
        <v>56356.07</v>
      </c>
      <c r="Y286" s="60" t="s">
        <v>768</v>
      </c>
      <c r="Z286" s="4"/>
      <c r="AA286" s="60" t="s">
        <v>124</v>
      </c>
    </row>
    <row r="287" customFormat="false" ht="15" hidden="false" customHeight="false" outlineLevel="0" collapsed="false">
      <c r="A287" s="0" t="n">
        <f aca="false">IF(AND(B287=B286,C287=C286,D287=D286,AA287=AA286), A286,A286+1)</f>
        <v>82</v>
      </c>
      <c r="B287" s="61" t="n">
        <v>42565</v>
      </c>
      <c r="C287" s="1" t="s">
        <v>53</v>
      </c>
      <c r="D287" s="1"/>
      <c r="E287" s="1"/>
      <c r="F287" s="1" t="s">
        <v>102</v>
      </c>
      <c r="G287" s="1" t="n">
        <v>15</v>
      </c>
      <c r="H287" s="1" t="n">
        <v>15</v>
      </c>
      <c r="I287" s="1"/>
      <c r="J287" s="1"/>
      <c r="K287" s="1"/>
      <c r="L287" s="1" t="n">
        <v>70</v>
      </c>
      <c r="M287" s="1"/>
      <c r="N287" s="1"/>
      <c r="O287" s="1"/>
      <c r="P287" s="1"/>
      <c r="Q287" s="1"/>
      <c r="R287" s="1"/>
      <c r="S287" s="1"/>
      <c r="T287" s="1"/>
      <c r="U287" s="1" t="n">
        <v>2</v>
      </c>
      <c r="V287" s="1"/>
      <c r="W287" s="1"/>
      <c r="X287" s="14"/>
      <c r="Y287" s="1"/>
      <c r="Z287" s="14"/>
      <c r="AA287" s="1" t="s">
        <v>123</v>
      </c>
      <c r="AB287" s="1"/>
    </row>
    <row r="288" customFormat="false" ht="15" hidden="false" customHeight="false" outlineLevel="0" collapsed="false">
      <c r="A288" s="0" t="n">
        <f aca="false">IF(AND(B288=B287,C288=C287,D288=D287,AA288=AA287), A287,A287+1)</f>
        <v>82</v>
      </c>
      <c r="B288" s="61" t="n">
        <v>42565</v>
      </c>
      <c r="C288" s="1" t="s">
        <v>53</v>
      </c>
      <c r="D288" s="1"/>
      <c r="E288" s="1"/>
      <c r="F288" s="1" t="s">
        <v>88</v>
      </c>
      <c r="G288" s="1" t="n">
        <v>2</v>
      </c>
      <c r="H288" s="1" t="n">
        <v>2</v>
      </c>
      <c r="I288" s="1"/>
      <c r="J288" s="1"/>
      <c r="K288" s="1"/>
      <c r="L288" s="1" t="n">
        <v>5</v>
      </c>
      <c r="M288" s="1"/>
      <c r="N288" s="1"/>
      <c r="O288" s="1"/>
      <c r="P288" s="1"/>
      <c r="Q288" s="1"/>
      <c r="R288" s="1"/>
      <c r="S288" s="1"/>
      <c r="T288" s="1"/>
      <c r="U288" s="1"/>
      <c r="V288" s="1"/>
      <c r="W288" s="1"/>
      <c r="X288" s="14"/>
      <c r="Y288" s="1"/>
      <c r="Z288" s="14"/>
      <c r="AA288" s="1" t="s">
        <v>123</v>
      </c>
      <c r="AB288" s="1"/>
    </row>
    <row r="289" customFormat="false" ht="15" hidden="false" customHeight="false" outlineLevel="0" collapsed="false">
      <c r="A289" s="0" t="n">
        <f aca="false">IF(AND(B289=B288,C289=C288,D289=D288,AA289=AA288), A288,A288+1)</f>
        <v>82</v>
      </c>
      <c r="B289" s="61" t="n">
        <v>42565</v>
      </c>
      <c r="C289" s="1" t="s">
        <v>53</v>
      </c>
      <c r="D289" s="1"/>
      <c r="E289" s="1"/>
      <c r="F289" s="1" t="s">
        <v>116</v>
      </c>
      <c r="G289" s="1" t="n">
        <v>5</v>
      </c>
      <c r="H289" s="1" t="n">
        <v>5</v>
      </c>
      <c r="I289" s="1"/>
      <c r="J289" s="1"/>
      <c r="K289" s="1"/>
      <c r="L289" s="1" t="n">
        <v>11</v>
      </c>
      <c r="M289" s="1"/>
      <c r="N289" s="1"/>
      <c r="O289" s="1"/>
      <c r="P289" s="1"/>
      <c r="Q289" s="1"/>
      <c r="R289" s="1"/>
      <c r="S289" s="1"/>
      <c r="T289" s="1"/>
      <c r="U289" s="1" t="n">
        <v>1</v>
      </c>
      <c r="V289" s="1"/>
      <c r="W289" s="1"/>
      <c r="X289" s="14"/>
      <c r="Y289" s="1"/>
      <c r="Z289" s="14"/>
      <c r="AA289" s="1" t="s">
        <v>123</v>
      </c>
      <c r="AB289" s="1"/>
    </row>
    <row r="290" customFormat="false" ht="15" hidden="false" customHeight="false" outlineLevel="0" collapsed="false">
      <c r="A290" s="0" t="n">
        <f aca="false">IF(AND(B290=B289,C290=C289,D290=D289,AA290=AA289), A289,A289+1)</f>
        <v>82</v>
      </c>
      <c r="B290" s="61" t="n">
        <v>42565</v>
      </c>
      <c r="C290" s="1" t="s">
        <v>53</v>
      </c>
      <c r="D290" s="1"/>
      <c r="E290" s="1"/>
      <c r="F290" s="1" t="s">
        <v>248</v>
      </c>
      <c r="G290" s="1"/>
      <c r="H290" s="1"/>
      <c r="I290" s="1"/>
      <c r="J290" s="1"/>
      <c r="K290" s="1" t="n">
        <v>1</v>
      </c>
      <c r="L290" s="1"/>
      <c r="M290" s="1"/>
      <c r="N290" s="1"/>
      <c r="O290" s="1"/>
      <c r="P290" s="1"/>
      <c r="Q290" s="1"/>
      <c r="R290" s="1"/>
      <c r="S290" s="1"/>
      <c r="T290" s="1"/>
      <c r="U290" s="1"/>
      <c r="V290" s="1"/>
      <c r="W290" s="1"/>
      <c r="X290" s="14"/>
      <c r="Y290" s="1"/>
      <c r="Z290" s="14"/>
      <c r="AA290" s="1" t="s">
        <v>123</v>
      </c>
      <c r="AB290" s="1"/>
    </row>
    <row r="291" customFormat="false" ht="15" hidden="false" customHeight="false" outlineLevel="0" collapsed="false">
      <c r="A291" s="0" t="n">
        <f aca="false">IF(AND(B291=B290,C291=C290,D291=D290,AA291=AA290), A290,A290+1)</f>
        <v>83</v>
      </c>
      <c r="B291" s="61" t="n">
        <v>42570</v>
      </c>
      <c r="C291" s="1" t="s">
        <v>67</v>
      </c>
      <c r="D291" s="1"/>
      <c r="E291" s="1"/>
      <c r="F291" s="1" t="s">
        <v>97</v>
      </c>
      <c r="G291" s="1" t="n">
        <v>52</v>
      </c>
      <c r="H291" s="1" t="n">
        <v>52</v>
      </c>
      <c r="I291" s="1"/>
      <c r="J291" s="1"/>
      <c r="K291" s="1"/>
      <c r="L291" s="1" t="n">
        <v>31</v>
      </c>
      <c r="M291" s="1"/>
      <c r="N291" s="1"/>
      <c r="O291" s="1"/>
      <c r="P291" s="1"/>
      <c r="Q291" s="1"/>
      <c r="R291" s="1"/>
      <c r="S291" s="1"/>
      <c r="T291" s="1"/>
      <c r="U291" s="1"/>
      <c r="V291" s="1"/>
      <c r="W291" s="1"/>
      <c r="X291" s="14" t="n">
        <v>84842.3</v>
      </c>
      <c r="Y291" s="1"/>
      <c r="Z291" s="14"/>
      <c r="AA291" s="1" t="s">
        <v>123</v>
      </c>
      <c r="AB291" s="1"/>
    </row>
    <row r="292" customFormat="false" ht="15" hidden="false" customHeight="false" outlineLevel="0" collapsed="false">
      <c r="A292" s="0" t="n">
        <f aca="false">IF(AND(B292=B291,C292=C291,D292=D291,AA292=AA291), A291,A291+1)</f>
        <v>83</v>
      </c>
      <c r="B292" s="61" t="n">
        <v>42570</v>
      </c>
      <c r="C292" s="1" t="s">
        <v>67</v>
      </c>
      <c r="D292" s="1"/>
      <c r="E292" s="1"/>
      <c r="F292" s="1" t="s">
        <v>107</v>
      </c>
      <c r="G292" s="1" t="n">
        <v>6</v>
      </c>
      <c r="H292" s="1" t="n">
        <v>6</v>
      </c>
      <c r="I292" s="1"/>
      <c r="J292" s="1"/>
      <c r="K292" s="1"/>
      <c r="L292" s="1" t="n">
        <v>10</v>
      </c>
      <c r="M292" s="1"/>
      <c r="N292" s="1"/>
      <c r="O292" s="1"/>
      <c r="P292" s="1"/>
      <c r="Q292" s="1"/>
      <c r="R292" s="1"/>
      <c r="S292" s="1"/>
      <c r="T292" s="1"/>
      <c r="U292" s="1" t="n">
        <v>1</v>
      </c>
      <c r="V292" s="1"/>
      <c r="W292" s="1"/>
      <c r="X292" s="14"/>
      <c r="Y292" s="1"/>
      <c r="Z292" s="14"/>
      <c r="AA292" s="1" t="s">
        <v>123</v>
      </c>
      <c r="AB292" s="1"/>
    </row>
    <row r="293" customFormat="false" ht="15" hidden="false" customHeight="false" outlineLevel="0" collapsed="false">
      <c r="A293" s="0" t="n">
        <f aca="false">IF(AND(B293=B292,C293=C292,D293=D292,AA293=AA292), A292,A292+1)</f>
        <v>83</v>
      </c>
      <c r="B293" s="61" t="n">
        <v>42570</v>
      </c>
      <c r="C293" s="1" t="s">
        <v>67</v>
      </c>
      <c r="D293" s="1"/>
      <c r="E293" s="1"/>
      <c r="F293" s="1" t="s">
        <v>96</v>
      </c>
      <c r="G293" s="1" t="n">
        <v>5</v>
      </c>
      <c r="H293" s="1" t="n">
        <v>5</v>
      </c>
      <c r="I293" s="1"/>
      <c r="J293" s="1"/>
      <c r="K293" s="1"/>
      <c r="L293" s="1" t="n">
        <v>11</v>
      </c>
      <c r="M293" s="1"/>
      <c r="N293" s="1"/>
      <c r="O293" s="1"/>
      <c r="P293" s="1"/>
      <c r="Q293" s="1"/>
      <c r="R293" s="1"/>
      <c r="S293" s="1"/>
      <c r="T293" s="1"/>
      <c r="U293" s="1"/>
      <c r="V293" s="1"/>
      <c r="W293" s="1"/>
      <c r="X293" s="14"/>
      <c r="Y293" s="1"/>
      <c r="Z293" s="14"/>
      <c r="AA293" s="1" t="s">
        <v>123</v>
      </c>
      <c r="AB293" s="1"/>
    </row>
    <row r="294" s="60" customFormat="true" ht="15" hidden="false" customHeight="false" outlineLevel="0" collapsed="false">
      <c r="A294" s="0" t="n">
        <f aca="false">IF(AND(B294=B293,C294=C293,D294=D293,AA294=AA293), A293,A293+1)</f>
        <v>84</v>
      </c>
      <c r="B294" s="68" t="n">
        <v>42571</v>
      </c>
      <c r="C294" s="60" t="s">
        <v>67</v>
      </c>
      <c r="F294" s="60" t="s">
        <v>97</v>
      </c>
      <c r="G294" s="60" t="n">
        <v>37</v>
      </c>
      <c r="H294" s="0" t="n">
        <v>37</v>
      </c>
      <c r="X294" s="4" t="n">
        <v>59128.39</v>
      </c>
      <c r="Y294" s="60" t="s">
        <v>769</v>
      </c>
      <c r="Z294" s="4"/>
      <c r="AA294" s="60" t="s">
        <v>124</v>
      </c>
    </row>
    <row r="295" s="60" customFormat="true" ht="15" hidden="false" customHeight="false" outlineLevel="0" collapsed="false">
      <c r="A295" s="0" t="n">
        <f aca="false">IF(AND(B295=B294,C295=C294,D295=D294,AA295=AA294), A294,A294+1)</f>
        <v>85</v>
      </c>
      <c r="B295" s="68" t="n">
        <v>42571</v>
      </c>
      <c r="C295" s="60" t="s">
        <v>69</v>
      </c>
      <c r="F295" s="60" t="s">
        <v>97</v>
      </c>
      <c r="G295" s="60" t="n">
        <v>26</v>
      </c>
      <c r="H295" s="0" t="n">
        <v>26</v>
      </c>
      <c r="X295" s="4" t="n">
        <v>57356.33</v>
      </c>
      <c r="Y295" s="60" t="s">
        <v>770</v>
      </c>
      <c r="Z295" s="4"/>
      <c r="AA295" s="60" t="s">
        <v>124</v>
      </c>
    </row>
    <row r="296" s="60" customFormat="true" ht="15" hidden="false" customHeight="false" outlineLevel="0" collapsed="false">
      <c r="A296" s="0" t="n">
        <f aca="false">IF(AND(B296=B295,C296=C295,D296=D295,AA296=AA295), A295,A295+1)</f>
        <v>86</v>
      </c>
      <c r="B296" s="68" t="n">
        <v>42572</v>
      </c>
      <c r="C296" s="60" t="s">
        <v>424</v>
      </c>
      <c r="F296" s="60" t="s">
        <v>97</v>
      </c>
      <c r="G296" s="60" t="n">
        <v>23</v>
      </c>
      <c r="H296" s="0" t="n">
        <v>23</v>
      </c>
      <c r="X296" s="4" t="n">
        <v>49924.2</v>
      </c>
      <c r="Y296" s="60" t="s">
        <v>771</v>
      </c>
      <c r="Z296" s="4"/>
      <c r="AA296" s="60" t="s">
        <v>124</v>
      </c>
    </row>
    <row r="297" customFormat="false" ht="15" hidden="false" customHeight="false" outlineLevel="0" collapsed="false">
      <c r="A297" s="0" t="n">
        <f aca="false">IF(AND(B297=B296,C297=C296,D297=D296,AA297=AA296), A296,A296+1)</f>
        <v>87</v>
      </c>
      <c r="B297" s="68" t="n">
        <v>42572</v>
      </c>
      <c r="C297" s="60" t="s">
        <v>70</v>
      </c>
      <c r="D297" s="60"/>
      <c r="E297" s="60"/>
      <c r="F297" s="60" t="s">
        <v>97</v>
      </c>
      <c r="G297" s="60" t="n">
        <v>39</v>
      </c>
      <c r="H297" s="0" t="n">
        <v>39</v>
      </c>
      <c r="I297" s="60"/>
      <c r="J297" s="60"/>
      <c r="K297" s="60" t="n">
        <v>1</v>
      </c>
      <c r="X297" s="4" t="n">
        <v>51693.23</v>
      </c>
      <c r="Y297" s="60" t="s">
        <v>772</v>
      </c>
      <c r="AA297" s="60" t="s">
        <v>124</v>
      </c>
    </row>
    <row r="298" customFormat="false" ht="15" hidden="false" customHeight="false" outlineLevel="0" collapsed="false">
      <c r="A298" s="0" t="n">
        <f aca="false">IF(AND(B298=B297,C298=C297,D298=D297,AA298=AA297), A297,A297+1)</f>
        <v>88</v>
      </c>
      <c r="B298" s="68" t="n">
        <v>42572</v>
      </c>
      <c r="C298" s="60" t="s">
        <v>66</v>
      </c>
      <c r="D298" s="60"/>
      <c r="E298" s="60"/>
      <c r="F298" s="60" t="s">
        <v>102</v>
      </c>
      <c r="G298" s="60" t="n">
        <v>21</v>
      </c>
      <c r="H298" s="0" t="n">
        <v>21</v>
      </c>
      <c r="I298" s="60"/>
      <c r="J298" s="60"/>
      <c r="K298" s="60" t="n">
        <v>1</v>
      </c>
      <c r="U298" s="60" t="n">
        <v>2</v>
      </c>
      <c r="X298" s="4" t="n">
        <v>71585</v>
      </c>
      <c r="Y298" s="60" t="s">
        <v>773</v>
      </c>
      <c r="AA298" s="60" t="s">
        <v>124</v>
      </c>
    </row>
    <row r="299" customFormat="false" ht="15" hidden="false" customHeight="false" outlineLevel="0" collapsed="false">
      <c r="A299" s="0" t="n">
        <f aca="false">IF(AND(B299=B298,C299=C298,D299=D298,AA299=AA298), A298,A298+1)</f>
        <v>89</v>
      </c>
      <c r="B299" s="61" t="n">
        <v>42577</v>
      </c>
      <c r="C299" s="1" t="s">
        <v>62</v>
      </c>
      <c r="D299" s="1"/>
      <c r="E299" s="1"/>
      <c r="F299" s="1" t="s">
        <v>97</v>
      </c>
      <c r="G299" s="1" t="n">
        <v>10</v>
      </c>
      <c r="H299" s="1" t="n">
        <v>10</v>
      </c>
      <c r="I299" s="1"/>
      <c r="J299" s="1"/>
      <c r="K299" s="1"/>
      <c r="L299" s="1" t="n">
        <v>36</v>
      </c>
      <c r="M299" s="1"/>
      <c r="N299" s="1"/>
      <c r="O299" s="1"/>
      <c r="P299" s="1"/>
      <c r="Q299" s="1"/>
      <c r="R299" s="1"/>
      <c r="S299" s="1"/>
      <c r="T299" s="1"/>
      <c r="U299" s="1"/>
      <c r="V299" s="1"/>
      <c r="W299" s="1"/>
      <c r="X299" s="14" t="n">
        <v>109304.55</v>
      </c>
      <c r="Y299" s="1"/>
      <c r="Z299" s="14"/>
      <c r="AA299" s="1" t="s">
        <v>123</v>
      </c>
      <c r="AB299" s="1"/>
    </row>
    <row r="300" customFormat="false" ht="15" hidden="false" customHeight="false" outlineLevel="0" collapsed="false">
      <c r="A300" s="0" t="n">
        <f aca="false">IF(AND(B300=B299,C300=C299,D300=D299,AA300=AA299), A299,A299+1)</f>
        <v>89</v>
      </c>
      <c r="B300" s="61" t="n">
        <v>42577</v>
      </c>
      <c r="C300" s="1" t="s">
        <v>62</v>
      </c>
      <c r="D300" s="1"/>
      <c r="E300" s="1"/>
      <c r="F300" s="1" t="s">
        <v>107</v>
      </c>
      <c r="G300" s="1" t="n">
        <v>5</v>
      </c>
      <c r="H300" s="1" t="n">
        <v>5</v>
      </c>
      <c r="I300" s="1"/>
      <c r="J300" s="1"/>
      <c r="K300" s="1"/>
      <c r="L300" s="1" t="n">
        <v>9</v>
      </c>
      <c r="M300" s="1"/>
      <c r="N300" s="1"/>
      <c r="O300" s="1"/>
      <c r="P300" s="1"/>
      <c r="Q300" s="1"/>
      <c r="R300" s="1"/>
      <c r="S300" s="1"/>
      <c r="T300" s="1"/>
      <c r="U300" s="1" t="n">
        <v>1</v>
      </c>
      <c r="V300" s="1"/>
      <c r="W300" s="1"/>
      <c r="X300" s="14"/>
      <c r="Y300" s="1"/>
      <c r="Z300" s="14"/>
      <c r="AA300" s="1" t="s">
        <v>123</v>
      </c>
      <c r="AB300" s="1"/>
    </row>
    <row r="301" customFormat="false" ht="15" hidden="false" customHeight="false" outlineLevel="0" collapsed="false">
      <c r="A301" s="0" t="n">
        <f aca="false">IF(AND(B301=B300,C301=C300,D301=D300,AA301=AA300), A300,A300+1)</f>
        <v>89</v>
      </c>
      <c r="B301" s="61" t="n">
        <v>42577</v>
      </c>
      <c r="C301" s="1" t="s">
        <v>62</v>
      </c>
      <c r="D301" s="1"/>
      <c r="E301" s="1"/>
      <c r="F301" s="1" t="s">
        <v>248</v>
      </c>
      <c r="G301" s="1"/>
      <c r="H301" s="1"/>
      <c r="I301" s="1"/>
      <c r="J301" s="1"/>
      <c r="K301" s="1" t="n">
        <v>1</v>
      </c>
      <c r="L301" s="1"/>
      <c r="M301" s="1"/>
      <c r="N301" s="1"/>
      <c r="O301" s="1"/>
      <c r="P301" s="1"/>
      <c r="Q301" s="1"/>
      <c r="R301" s="1"/>
      <c r="S301" s="1"/>
      <c r="T301" s="1"/>
      <c r="U301" s="1"/>
      <c r="V301" s="1"/>
      <c r="W301" s="1"/>
      <c r="X301" s="14"/>
      <c r="Y301" s="1"/>
      <c r="Z301" s="14"/>
      <c r="AA301" s="1" t="s">
        <v>123</v>
      </c>
      <c r="AB301" s="1"/>
    </row>
    <row r="302" s="60" customFormat="true" ht="15" hidden="false" customHeight="false" outlineLevel="0" collapsed="false">
      <c r="A302" s="0" t="n">
        <f aca="false">IF(AND(B302=B301,C302=C301,D302=D301,AA302=AA301), A301,A301+1)</f>
        <v>90</v>
      </c>
      <c r="B302" s="68" t="n">
        <v>42578</v>
      </c>
      <c r="C302" s="60" t="s">
        <v>68</v>
      </c>
      <c r="F302" s="60" t="s">
        <v>97</v>
      </c>
      <c r="G302" s="60" t="n">
        <v>35</v>
      </c>
      <c r="H302" s="0" t="n">
        <v>35</v>
      </c>
      <c r="X302" s="4" t="n">
        <v>57008.99</v>
      </c>
      <c r="Y302" s="60" t="s">
        <v>774</v>
      </c>
      <c r="Z302" s="4"/>
      <c r="AA302" s="60" t="s">
        <v>124</v>
      </c>
    </row>
    <row r="303" customFormat="false" ht="15" hidden="false" customHeight="false" outlineLevel="0" collapsed="false">
      <c r="A303" s="0" t="n">
        <f aca="false">IF(AND(B303=B302,C303=C302,D303=D302,AA303=AA302), A302,A302+1)</f>
        <v>91</v>
      </c>
      <c r="B303" s="68" t="n">
        <v>42580</v>
      </c>
      <c r="C303" s="60" t="s">
        <v>70</v>
      </c>
      <c r="D303" s="60"/>
      <c r="E303" s="60"/>
      <c r="F303" s="60" t="s">
        <v>97</v>
      </c>
      <c r="G303" s="60" t="n">
        <v>74</v>
      </c>
      <c r="H303" s="0" t="n">
        <v>74</v>
      </c>
      <c r="I303" s="60"/>
      <c r="J303" s="60"/>
      <c r="K303" s="60" t="n">
        <v>1</v>
      </c>
      <c r="X303" s="4" t="n">
        <v>52884.73</v>
      </c>
      <c r="Y303" s="60" t="s">
        <v>775</v>
      </c>
      <c r="AA303" s="60" t="s">
        <v>124</v>
      </c>
    </row>
    <row r="304" customFormat="false" ht="15" hidden="false" customHeight="false" outlineLevel="0" collapsed="false">
      <c r="A304" s="0" t="n">
        <f aca="false">IF(AND(B304=B303,C304=C303,D304=D303,AA304=AA303), A303,A303+1)</f>
        <v>92</v>
      </c>
      <c r="B304" s="61" t="n">
        <v>42584</v>
      </c>
      <c r="C304" s="1" t="s">
        <v>69</v>
      </c>
      <c r="D304" s="1"/>
      <c r="E304" s="1"/>
      <c r="F304" s="1" t="s">
        <v>97</v>
      </c>
      <c r="G304" s="1" t="n">
        <v>51</v>
      </c>
      <c r="H304" s="1" t="n">
        <v>51</v>
      </c>
      <c r="I304" s="1"/>
      <c r="J304" s="1"/>
      <c r="K304" s="1"/>
      <c r="L304" s="1" t="n">
        <v>23</v>
      </c>
      <c r="M304" s="1"/>
      <c r="N304" s="1"/>
      <c r="O304" s="1"/>
      <c r="P304" s="1"/>
      <c r="Q304" s="1"/>
      <c r="R304" s="1"/>
      <c r="S304" s="1"/>
      <c r="T304" s="1"/>
      <c r="U304" s="1"/>
      <c r="V304" s="1"/>
      <c r="W304" s="1"/>
      <c r="X304" s="14" t="n">
        <v>60848.79</v>
      </c>
      <c r="Y304" s="1"/>
      <c r="Z304" s="14"/>
      <c r="AA304" s="1" t="s">
        <v>123</v>
      </c>
      <c r="AB304" s="1"/>
    </row>
    <row r="305" customFormat="false" ht="15" hidden="false" customHeight="false" outlineLevel="0" collapsed="false">
      <c r="A305" s="0" t="n">
        <f aca="false">IF(AND(B305=B304,C305=C304,D305=D304,AA305=AA304), A304,A304+1)</f>
        <v>92</v>
      </c>
      <c r="B305" s="61" t="n">
        <v>42584</v>
      </c>
      <c r="C305" s="1" t="s">
        <v>69</v>
      </c>
      <c r="D305" s="1"/>
      <c r="E305" s="1"/>
      <c r="F305" s="1" t="s">
        <v>99</v>
      </c>
      <c r="G305" s="1" t="n">
        <v>1</v>
      </c>
      <c r="H305" s="1" t="n">
        <v>1</v>
      </c>
      <c r="I305" s="1"/>
      <c r="J305" s="1"/>
      <c r="K305" s="1"/>
      <c r="L305" s="1" t="n">
        <v>3</v>
      </c>
      <c r="M305" s="1"/>
      <c r="N305" s="1"/>
      <c r="O305" s="1"/>
      <c r="P305" s="1"/>
      <c r="Q305" s="1"/>
      <c r="R305" s="1"/>
      <c r="S305" s="1"/>
      <c r="T305" s="1"/>
      <c r="U305" s="1"/>
      <c r="V305" s="1"/>
      <c r="W305" s="1"/>
      <c r="X305" s="14"/>
      <c r="Y305" s="1"/>
      <c r="Z305" s="14"/>
      <c r="AA305" s="1" t="s">
        <v>123</v>
      </c>
      <c r="AB305" s="1"/>
    </row>
    <row r="306" customFormat="false" ht="15" hidden="false" customHeight="false" outlineLevel="0" collapsed="false">
      <c r="A306" s="0" t="n">
        <f aca="false">IF(AND(B306=B305,C306=C305,D306=D305,AA306=AA305), A305,A305+1)</f>
        <v>92</v>
      </c>
      <c r="B306" s="61" t="n">
        <v>42584</v>
      </c>
      <c r="C306" s="1" t="s">
        <v>69</v>
      </c>
      <c r="D306" s="1"/>
      <c r="E306" s="1"/>
      <c r="F306" s="1" t="s">
        <v>248</v>
      </c>
      <c r="G306" s="1"/>
      <c r="H306" s="1"/>
      <c r="I306" s="1"/>
      <c r="J306" s="1"/>
      <c r="K306" s="1" t="n">
        <v>1</v>
      </c>
      <c r="L306" s="1"/>
      <c r="M306" s="1"/>
      <c r="N306" s="1"/>
      <c r="O306" s="1"/>
      <c r="P306" s="1"/>
      <c r="Q306" s="1"/>
      <c r="R306" s="1"/>
      <c r="S306" s="1"/>
      <c r="T306" s="1"/>
      <c r="U306" s="1"/>
      <c r="V306" s="1"/>
      <c r="W306" s="1"/>
      <c r="X306" s="14"/>
      <c r="Y306" s="1"/>
      <c r="Z306" s="14"/>
      <c r="AA306" s="1" t="s">
        <v>123</v>
      </c>
      <c r="AB306" s="1"/>
    </row>
    <row r="307" customFormat="false" ht="15" hidden="false" customHeight="false" outlineLevel="0" collapsed="false">
      <c r="A307" s="0" t="n">
        <f aca="false">IF(AND(B307=B306,C307=C306,D307=D306,AA307=AA306), A306,A306+1)</f>
        <v>93</v>
      </c>
      <c r="B307" s="61" t="n">
        <v>42584</v>
      </c>
      <c r="C307" s="1" t="s">
        <v>65</v>
      </c>
      <c r="D307" s="1"/>
      <c r="E307" s="1"/>
      <c r="F307" s="1" t="s">
        <v>87</v>
      </c>
      <c r="G307" s="1"/>
      <c r="H307" s="1"/>
      <c r="I307" s="1"/>
      <c r="J307" s="1"/>
      <c r="K307" s="1"/>
      <c r="L307" s="1" t="n">
        <v>6</v>
      </c>
      <c r="M307" s="1"/>
      <c r="N307" s="1"/>
      <c r="O307" s="1"/>
      <c r="P307" s="1"/>
      <c r="Q307" s="1"/>
      <c r="R307" s="1"/>
      <c r="S307" s="1"/>
      <c r="T307" s="1"/>
      <c r="U307" s="1" t="n">
        <v>1</v>
      </c>
      <c r="V307" s="1"/>
      <c r="W307" s="1"/>
      <c r="X307" s="14" t="n">
        <v>93186.08</v>
      </c>
      <c r="Y307" s="1"/>
      <c r="Z307" s="14"/>
      <c r="AA307" s="1" t="s">
        <v>123</v>
      </c>
      <c r="AB307" s="1"/>
    </row>
    <row r="308" customFormat="false" ht="15" hidden="false" customHeight="false" outlineLevel="0" collapsed="false">
      <c r="A308" s="0" t="n">
        <f aca="false">IF(AND(B308=B307,C308=C307,D308=D307,AA308=AA307), A307,A307+1)</f>
        <v>93</v>
      </c>
      <c r="B308" s="61" t="n">
        <v>42584</v>
      </c>
      <c r="C308" s="1" t="s">
        <v>65</v>
      </c>
      <c r="D308" s="1"/>
      <c r="E308" s="1"/>
      <c r="F308" s="1" t="s">
        <v>97</v>
      </c>
      <c r="G308" s="1" t="n">
        <v>5</v>
      </c>
      <c r="H308" s="1" t="n">
        <v>5</v>
      </c>
      <c r="I308" s="1"/>
      <c r="J308" s="1"/>
      <c r="K308" s="1"/>
      <c r="L308" s="1" t="n">
        <v>19</v>
      </c>
      <c r="M308" s="1"/>
      <c r="N308" s="1"/>
      <c r="O308" s="1"/>
      <c r="P308" s="1"/>
      <c r="Q308" s="1"/>
      <c r="R308" s="1"/>
      <c r="S308" s="1"/>
      <c r="T308" s="1"/>
      <c r="U308" s="1"/>
      <c r="V308" s="1"/>
      <c r="W308" s="1"/>
      <c r="X308" s="14"/>
      <c r="Y308" s="1"/>
      <c r="Z308" s="14"/>
      <c r="AA308" s="1" t="s">
        <v>123</v>
      </c>
      <c r="AB308" s="1"/>
    </row>
    <row r="309" customFormat="false" ht="15" hidden="false" customHeight="false" outlineLevel="0" collapsed="false">
      <c r="A309" s="0" t="n">
        <f aca="false">IF(AND(B309=B308,C309=C308,D309=D308,AA309=AA308), A308,A308+1)</f>
        <v>93</v>
      </c>
      <c r="B309" s="61" t="n">
        <v>42584</v>
      </c>
      <c r="C309" s="1" t="s">
        <v>65</v>
      </c>
      <c r="D309" s="1"/>
      <c r="E309" s="1"/>
      <c r="F309" s="1" t="s">
        <v>89</v>
      </c>
      <c r="G309" s="1" t="n">
        <v>1</v>
      </c>
      <c r="H309" s="1" t="n">
        <v>1</v>
      </c>
      <c r="I309" s="1"/>
      <c r="J309" s="1"/>
      <c r="K309" s="1"/>
      <c r="L309" s="1" t="n">
        <v>3</v>
      </c>
      <c r="M309" s="1"/>
      <c r="N309" s="1"/>
      <c r="O309" s="1"/>
      <c r="P309" s="1"/>
      <c r="Q309" s="1"/>
      <c r="R309" s="1"/>
      <c r="S309" s="1"/>
      <c r="T309" s="1"/>
      <c r="U309" s="1"/>
      <c r="V309" s="1"/>
      <c r="W309" s="1"/>
      <c r="X309" s="14"/>
      <c r="Y309" s="1"/>
      <c r="Z309" s="14"/>
      <c r="AA309" s="1" t="s">
        <v>123</v>
      </c>
      <c r="AB309" s="1"/>
    </row>
    <row r="310" s="60" customFormat="true" ht="15" hidden="false" customHeight="false" outlineLevel="0" collapsed="false">
      <c r="A310" s="0" t="n">
        <f aca="false">IF(AND(B310=B309,C310=C309,D310=D309,AA310=AA309), A309,A309+1)</f>
        <v>94</v>
      </c>
      <c r="B310" s="68" t="n">
        <v>42586</v>
      </c>
      <c r="C310" s="60" t="s">
        <v>66</v>
      </c>
      <c r="F310" s="60" t="s">
        <v>102</v>
      </c>
      <c r="G310" s="60" t="n">
        <v>30</v>
      </c>
      <c r="H310" s="0" t="n">
        <v>30</v>
      </c>
      <c r="X310" s="4" t="n">
        <v>63345</v>
      </c>
      <c r="Y310" s="60" t="s">
        <v>776</v>
      </c>
      <c r="Z310" s="4"/>
      <c r="AA310" s="60" t="s">
        <v>124</v>
      </c>
    </row>
    <row r="311" customFormat="false" ht="15" hidden="false" customHeight="false" outlineLevel="0" collapsed="false">
      <c r="A311" s="0" t="n">
        <f aca="false">IF(AND(B311=B310,C311=C310,D311=D310,AA311=AA310), A310,A310+1)</f>
        <v>95</v>
      </c>
      <c r="B311" s="68" t="n">
        <v>42593</v>
      </c>
      <c r="C311" s="0" t="s">
        <v>67</v>
      </c>
      <c r="F311" s="0" t="s">
        <v>97</v>
      </c>
      <c r="G311" s="0" t="n">
        <v>31</v>
      </c>
      <c r="H311" s="0" t="n">
        <v>31</v>
      </c>
      <c r="X311" s="4" t="n">
        <v>53458.02</v>
      </c>
      <c r="Y311" s="0" t="s">
        <v>777</v>
      </c>
      <c r="AA311" s="0" t="s">
        <v>124</v>
      </c>
    </row>
    <row r="312" customFormat="false" ht="15" hidden="false" customHeight="false" outlineLevel="0" collapsed="false">
      <c r="A312" s="0" t="n">
        <f aca="false">IF(AND(B312=B311,C312=C311,D312=D311,AA312=AA311), A311,A311+1)</f>
        <v>96</v>
      </c>
      <c r="B312" s="68" t="n">
        <v>42593</v>
      </c>
      <c r="C312" s="0" t="s">
        <v>69</v>
      </c>
      <c r="D312" s="0" t="s">
        <v>67</v>
      </c>
      <c r="E312" s="0" t="s">
        <v>70</v>
      </c>
      <c r="F312" s="0" t="s">
        <v>97</v>
      </c>
      <c r="G312" s="0" t="n">
        <v>64</v>
      </c>
      <c r="H312" s="0" t="n">
        <v>17</v>
      </c>
      <c r="I312" s="0" t="n">
        <v>35</v>
      </c>
      <c r="J312" s="0" t="n">
        <v>12</v>
      </c>
      <c r="X312" s="4" t="n">
        <v>51427.9</v>
      </c>
      <c r="Y312" s="0" t="s">
        <v>778</v>
      </c>
      <c r="AA312" s="0" t="s">
        <v>124</v>
      </c>
    </row>
    <row r="313" s="60" customFormat="true" ht="15" hidden="false" customHeight="false" outlineLevel="0" collapsed="false">
      <c r="A313" s="0" t="n">
        <f aca="false">IF(AND(B313=B312,C313=C312,D313=D312,AA313=AA312), A312,A312+1)</f>
        <v>97</v>
      </c>
      <c r="B313" s="68" t="n">
        <v>42597</v>
      </c>
      <c r="C313" s="60" t="s">
        <v>66</v>
      </c>
      <c r="F313" s="60" t="s">
        <v>102</v>
      </c>
      <c r="G313" s="60" t="n">
        <v>21</v>
      </c>
      <c r="H313" s="0" t="n">
        <v>21</v>
      </c>
      <c r="K313" s="60" t="n">
        <v>2</v>
      </c>
      <c r="X313" s="4" t="n">
        <v>53650</v>
      </c>
      <c r="Y313" s="60" t="s">
        <v>779</v>
      </c>
      <c r="Z313" s="4"/>
      <c r="AA313" s="60" t="s">
        <v>124</v>
      </c>
    </row>
    <row r="314" customFormat="false" ht="15" hidden="false" customHeight="false" outlineLevel="0" collapsed="false">
      <c r="A314" s="0" t="n">
        <f aca="false">IF(AND(B314=B313,C314=C313,D314=D313,AA314=AA313), A313,A313+1)</f>
        <v>98</v>
      </c>
      <c r="B314" s="68" t="n">
        <v>42598</v>
      </c>
      <c r="C314" s="60" t="s">
        <v>67</v>
      </c>
      <c r="F314" s="60" t="s">
        <v>97</v>
      </c>
      <c r="G314" s="60" t="n">
        <v>30</v>
      </c>
      <c r="H314" s="0" t="n">
        <v>30</v>
      </c>
      <c r="X314" s="4" t="n">
        <v>82041.5</v>
      </c>
      <c r="Y314" s="60" t="s">
        <v>780</v>
      </c>
      <c r="AA314" s="60" t="s">
        <v>124</v>
      </c>
    </row>
    <row r="315" customFormat="false" ht="15" hidden="false" customHeight="false" outlineLevel="0" collapsed="false">
      <c r="A315" s="0" t="n">
        <f aca="false">IF(AND(B315=B314,C315=C314,D315=D314,AA315=AA314), A314,A314+1)</f>
        <v>99</v>
      </c>
      <c r="B315" s="68" t="n">
        <v>42598</v>
      </c>
      <c r="C315" s="60" t="s">
        <v>63</v>
      </c>
      <c r="F315" s="60" t="s">
        <v>97</v>
      </c>
      <c r="G315" s="60" t="n">
        <v>33</v>
      </c>
      <c r="H315" s="0" t="n">
        <v>33</v>
      </c>
      <c r="X315" s="4" t="n">
        <v>112620.2</v>
      </c>
      <c r="Y315" s="60" t="s">
        <v>781</v>
      </c>
      <c r="AA315" s="60" t="s">
        <v>124</v>
      </c>
    </row>
    <row r="316" customFormat="false" ht="15" hidden="false" customHeight="false" outlineLevel="0" collapsed="false">
      <c r="A316" s="0" t="n">
        <f aca="false">IF(AND(B316=B315,C316=C315,D316=D315,AA316=AA315), A315,A315+1)</f>
        <v>100</v>
      </c>
      <c r="B316" s="61" t="n">
        <v>42599</v>
      </c>
      <c r="C316" s="1" t="s">
        <v>67</v>
      </c>
      <c r="D316" s="1"/>
      <c r="E316" s="1"/>
      <c r="F316" s="1" t="s">
        <v>97</v>
      </c>
      <c r="G316" s="1" t="n">
        <v>58</v>
      </c>
      <c r="H316" s="1" t="n">
        <v>58</v>
      </c>
      <c r="I316" s="1"/>
      <c r="J316" s="1"/>
      <c r="K316" s="1"/>
      <c r="L316" s="1" t="n">
        <v>38</v>
      </c>
      <c r="M316" s="1"/>
      <c r="N316" s="1"/>
      <c r="O316" s="1"/>
      <c r="P316" s="1"/>
      <c r="Q316" s="1"/>
      <c r="R316" s="1"/>
      <c r="S316" s="1"/>
      <c r="T316" s="1"/>
      <c r="U316" s="1"/>
      <c r="V316" s="1"/>
      <c r="W316" s="1"/>
      <c r="X316" s="14"/>
      <c r="Y316" s="1"/>
      <c r="Z316" s="14"/>
      <c r="AA316" s="1" t="s">
        <v>123</v>
      </c>
      <c r="AB316" s="1"/>
    </row>
    <row r="317" customFormat="false" ht="15" hidden="false" customHeight="false" outlineLevel="0" collapsed="false">
      <c r="A317" s="0" t="n">
        <f aca="false">IF(AND(B317=B316,C317=C316,D317=D316,AA317=AA316), A316,A316+1)</f>
        <v>100</v>
      </c>
      <c r="B317" s="61" t="n">
        <v>42599</v>
      </c>
      <c r="C317" s="1" t="s">
        <v>67</v>
      </c>
      <c r="D317" s="1"/>
      <c r="E317" s="1"/>
      <c r="F317" s="1" t="s">
        <v>95</v>
      </c>
      <c r="G317" s="1" t="n">
        <v>14</v>
      </c>
      <c r="H317" s="1" t="n">
        <v>14</v>
      </c>
      <c r="I317" s="1"/>
      <c r="J317" s="1"/>
      <c r="K317" s="1"/>
      <c r="L317" s="1" t="n">
        <v>13</v>
      </c>
      <c r="M317" s="1"/>
      <c r="N317" s="1"/>
      <c r="O317" s="1"/>
      <c r="P317" s="1"/>
      <c r="Q317" s="1"/>
      <c r="R317" s="1"/>
      <c r="S317" s="1"/>
      <c r="T317" s="1"/>
      <c r="U317" s="1"/>
      <c r="V317" s="1"/>
      <c r="W317" s="1"/>
      <c r="X317" s="14"/>
      <c r="Y317" s="1"/>
      <c r="Z317" s="14"/>
      <c r="AA317" s="1" t="s">
        <v>123</v>
      </c>
      <c r="AB317" s="1"/>
    </row>
    <row r="318" s="60" customFormat="true" ht="15" hidden="false" customHeight="false" outlineLevel="0" collapsed="false">
      <c r="A318" s="0" t="n">
        <f aca="false">IF(AND(B318=B317,C318=C317,D318=D317,AA318=AA317), A317,A317+1)</f>
        <v>101</v>
      </c>
      <c r="B318" s="68" t="n">
        <v>42600</v>
      </c>
      <c r="C318" s="60" t="s">
        <v>69</v>
      </c>
      <c r="F318" s="60" t="s">
        <v>97</v>
      </c>
      <c r="G318" s="60" t="n">
        <v>65</v>
      </c>
      <c r="H318" s="60" t="n">
        <v>65</v>
      </c>
      <c r="X318" s="4" t="n">
        <v>60178.17</v>
      </c>
      <c r="Y318" s="60" t="s">
        <v>782</v>
      </c>
      <c r="Z318" s="4"/>
      <c r="AA318" s="60" t="s">
        <v>124</v>
      </c>
    </row>
    <row r="319" customFormat="false" ht="15" hidden="false" customHeight="false" outlineLevel="0" collapsed="false">
      <c r="A319" s="0" t="n">
        <f aca="false">IF(AND(B319=B318,C319=C318,D319=D318,AA319=AA318), A318,A318+1)</f>
        <v>102</v>
      </c>
      <c r="B319" s="61" t="n">
        <v>42600</v>
      </c>
      <c r="C319" s="1" t="s">
        <v>69</v>
      </c>
      <c r="D319" s="1"/>
      <c r="E319" s="1"/>
      <c r="F319" s="1" t="s">
        <v>87</v>
      </c>
      <c r="G319" s="1" t="n">
        <v>23</v>
      </c>
      <c r="H319" s="1" t="n">
        <v>23</v>
      </c>
      <c r="I319" s="1"/>
      <c r="J319" s="1"/>
      <c r="K319" s="1"/>
      <c r="L319" s="1" t="n">
        <v>31</v>
      </c>
      <c r="M319" s="1"/>
      <c r="N319" s="1"/>
      <c r="O319" s="1"/>
      <c r="P319" s="1"/>
      <c r="Q319" s="1"/>
      <c r="R319" s="1"/>
      <c r="S319" s="1"/>
      <c r="T319" s="1"/>
      <c r="U319" s="1" t="n">
        <v>1</v>
      </c>
      <c r="V319" s="1"/>
      <c r="W319" s="1"/>
      <c r="X319" s="14"/>
      <c r="Y319" s="1"/>
      <c r="Z319" s="14"/>
      <c r="AA319" s="1" t="s">
        <v>123</v>
      </c>
      <c r="AB319" s="1"/>
    </row>
    <row r="320" customFormat="false" ht="15" hidden="false" customHeight="false" outlineLevel="0" collapsed="false">
      <c r="A320" s="0" t="n">
        <f aca="false">IF(AND(B320=B319,C320=C319,D320=D319,AA320=AA319), A319,A319+1)</f>
        <v>102</v>
      </c>
      <c r="B320" s="61" t="n">
        <v>42600</v>
      </c>
      <c r="C320" s="1" t="s">
        <v>69</v>
      </c>
      <c r="D320" s="1"/>
      <c r="E320" s="1"/>
      <c r="F320" s="1" t="s">
        <v>97</v>
      </c>
      <c r="G320" s="1" t="n">
        <v>28</v>
      </c>
      <c r="H320" s="1" t="n">
        <v>28</v>
      </c>
      <c r="I320" s="1"/>
      <c r="J320" s="1"/>
      <c r="K320" s="1"/>
      <c r="L320" s="1" t="n">
        <v>24</v>
      </c>
      <c r="M320" s="1"/>
      <c r="N320" s="1"/>
      <c r="O320" s="1"/>
      <c r="P320" s="1"/>
      <c r="Q320" s="1"/>
      <c r="R320" s="1"/>
      <c r="S320" s="1"/>
      <c r="T320" s="1"/>
      <c r="U320" s="1"/>
      <c r="V320" s="1"/>
      <c r="W320" s="1"/>
      <c r="X320" s="14"/>
      <c r="Y320" s="1"/>
      <c r="Z320" s="14"/>
      <c r="AA320" s="1" t="s">
        <v>123</v>
      </c>
      <c r="AB320" s="1"/>
    </row>
    <row r="321" customFormat="false" ht="15" hidden="false" customHeight="false" outlineLevel="0" collapsed="false">
      <c r="A321" s="0" t="n">
        <f aca="false">IF(AND(B321=B320,C321=C320,D321=D320,AA321=AA320), A320,A320+1)</f>
        <v>102</v>
      </c>
      <c r="B321" s="61" t="n">
        <v>42600</v>
      </c>
      <c r="C321" s="1" t="s">
        <v>69</v>
      </c>
      <c r="D321" s="1"/>
      <c r="E321" s="1"/>
      <c r="F321" s="1" t="s">
        <v>248</v>
      </c>
      <c r="G321" s="1"/>
      <c r="H321" s="1"/>
      <c r="I321" s="1"/>
      <c r="J321" s="1"/>
      <c r="K321" s="1" t="n">
        <v>1</v>
      </c>
      <c r="L321" s="1"/>
      <c r="M321" s="1"/>
      <c r="N321" s="1"/>
      <c r="O321" s="1"/>
      <c r="P321" s="1"/>
      <c r="Q321" s="1"/>
      <c r="R321" s="1"/>
      <c r="S321" s="1"/>
      <c r="T321" s="1"/>
      <c r="U321" s="1"/>
      <c r="V321" s="1"/>
      <c r="W321" s="1"/>
      <c r="X321" s="14"/>
      <c r="Y321" s="1"/>
      <c r="Z321" s="14"/>
      <c r="AA321" s="1" t="s">
        <v>123</v>
      </c>
      <c r="AB321" s="1"/>
    </row>
    <row r="322" s="60" customFormat="true" ht="15" hidden="false" customHeight="false" outlineLevel="0" collapsed="false">
      <c r="A322" s="0" t="n">
        <f aca="false">IF(AND(B322=B321,C322=C321,D322=D321,AA322=AA321), A321,A321+1)</f>
        <v>103</v>
      </c>
      <c r="B322" s="68" t="n">
        <v>42604</v>
      </c>
      <c r="C322" s="60" t="s">
        <v>66</v>
      </c>
      <c r="F322" s="60" t="s">
        <v>102</v>
      </c>
      <c r="G322" s="60" t="n">
        <v>30</v>
      </c>
      <c r="H322" s="60" t="n">
        <v>30</v>
      </c>
      <c r="X322" s="4" t="n">
        <v>54590</v>
      </c>
      <c r="Y322" s="60" t="s">
        <v>783</v>
      </c>
      <c r="Z322" s="4"/>
      <c r="AA322" s="60" t="s">
        <v>124</v>
      </c>
    </row>
    <row r="323" customFormat="false" ht="15" hidden="false" customHeight="false" outlineLevel="0" collapsed="false">
      <c r="A323" s="0" t="n">
        <f aca="false">IF(AND(B323=B322,C323=C322,D323=D322,AA323=AA322), A322,A322+1)</f>
        <v>104</v>
      </c>
      <c r="B323" s="68" t="n">
        <v>42605</v>
      </c>
      <c r="C323" s="60" t="s">
        <v>67</v>
      </c>
      <c r="D323" s="60" t="s">
        <v>69</v>
      </c>
      <c r="F323" s="60" t="s">
        <v>97</v>
      </c>
      <c r="G323" s="60" t="n">
        <v>57</v>
      </c>
      <c r="H323" s="60" t="n">
        <v>40</v>
      </c>
      <c r="I323" s="60" t="n">
        <v>17</v>
      </c>
      <c r="X323" s="4" t="n">
        <v>63046.3</v>
      </c>
      <c r="Y323" s="60" t="s">
        <v>784</v>
      </c>
      <c r="AA323" s="60" t="s">
        <v>124</v>
      </c>
    </row>
    <row r="324" customFormat="false" ht="15" hidden="false" customHeight="false" outlineLevel="0" collapsed="false">
      <c r="A324" s="0" t="n">
        <f aca="false">IF(AND(B324=B323,C324=C323,D324=D323,AA324=AA323), A323,A323+1)</f>
        <v>105</v>
      </c>
      <c r="B324" s="61" t="n">
        <v>42606</v>
      </c>
      <c r="C324" s="1" t="s">
        <v>67</v>
      </c>
      <c r="D324" s="1"/>
      <c r="E324" s="1"/>
      <c r="F324" s="1" t="s">
        <v>97</v>
      </c>
      <c r="G324" s="1" t="n">
        <v>27</v>
      </c>
      <c r="H324" s="1" t="n">
        <v>27</v>
      </c>
      <c r="I324" s="1"/>
      <c r="J324" s="1"/>
      <c r="K324" s="1"/>
      <c r="L324" s="1" t="n">
        <v>32</v>
      </c>
      <c r="M324" s="1"/>
      <c r="N324" s="1"/>
      <c r="O324" s="1"/>
      <c r="P324" s="1"/>
      <c r="Q324" s="1"/>
      <c r="R324" s="1"/>
      <c r="S324" s="1"/>
      <c r="T324" s="1"/>
      <c r="U324" s="1"/>
      <c r="V324" s="1"/>
      <c r="W324" s="1"/>
      <c r="X324" s="14" t="n">
        <v>68083.93</v>
      </c>
      <c r="Y324" s="1"/>
      <c r="Z324" s="14"/>
      <c r="AA324" s="1" t="s">
        <v>123</v>
      </c>
      <c r="AB324" s="1"/>
    </row>
    <row r="325" customFormat="false" ht="15" hidden="false" customHeight="false" outlineLevel="0" collapsed="false">
      <c r="A325" s="0" t="n">
        <f aca="false">IF(AND(B325=B324,C325=C324,D325=D324,AA325=AA324), A324,A324+1)</f>
        <v>105</v>
      </c>
      <c r="B325" s="61" t="n">
        <v>42606</v>
      </c>
      <c r="C325" s="1" t="s">
        <v>67</v>
      </c>
      <c r="D325" s="1"/>
      <c r="E325" s="1"/>
      <c r="F325" s="1" t="s">
        <v>105</v>
      </c>
      <c r="G325" s="1" t="n">
        <v>19</v>
      </c>
      <c r="H325" s="1" t="n">
        <v>19</v>
      </c>
      <c r="I325" s="1"/>
      <c r="J325" s="1"/>
      <c r="K325" s="1"/>
      <c r="L325" s="1" t="n">
        <v>21</v>
      </c>
      <c r="M325" s="1"/>
      <c r="N325" s="1"/>
      <c r="O325" s="1"/>
      <c r="P325" s="1"/>
      <c r="Q325" s="1"/>
      <c r="R325" s="1"/>
      <c r="S325" s="1"/>
      <c r="T325" s="1"/>
      <c r="U325" s="1" t="n">
        <v>1</v>
      </c>
      <c r="V325" s="1"/>
      <c r="W325" s="1"/>
      <c r="X325" s="14"/>
      <c r="Y325" s="1"/>
      <c r="Z325" s="14"/>
      <c r="AA325" s="1" t="s">
        <v>123</v>
      </c>
      <c r="AB325" s="1"/>
    </row>
    <row r="326" customFormat="false" ht="15" hidden="false" customHeight="false" outlineLevel="0" collapsed="false">
      <c r="A326" s="0" t="n">
        <f aca="false">IF(AND(B326=B325,C326=C325,D326=D325,AA326=AA325), A325,A325+1)</f>
        <v>105</v>
      </c>
      <c r="B326" s="61" t="n">
        <v>42606</v>
      </c>
      <c r="C326" s="1" t="s">
        <v>67</v>
      </c>
      <c r="D326" s="1"/>
      <c r="E326" s="1"/>
      <c r="F326" s="1" t="s">
        <v>96</v>
      </c>
      <c r="G326" s="1" t="n">
        <v>5</v>
      </c>
      <c r="H326" s="1" t="n">
        <v>5</v>
      </c>
      <c r="I326" s="1"/>
      <c r="J326" s="1"/>
      <c r="K326" s="1"/>
      <c r="L326" s="1" t="n">
        <v>11</v>
      </c>
      <c r="M326" s="1"/>
      <c r="N326" s="1"/>
      <c r="O326" s="1"/>
      <c r="P326" s="1"/>
      <c r="Q326" s="1"/>
      <c r="R326" s="1"/>
      <c r="S326" s="1"/>
      <c r="T326" s="1"/>
      <c r="U326" s="1"/>
      <c r="V326" s="1"/>
      <c r="W326" s="1"/>
      <c r="X326" s="14"/>
      <c r="Y326" s="1"/>
      <c r="Z326" s="14"/>
      <c r="AA326" s="1" t="s">
        <v>123</v>
      </c>
      <c r="AB326" s="1"/>
    </row>
    <row r="327" customFormat="false" ht="15" hidden="false" customHeight="false" outlineLevel="0" collapsed="false">
      <c r="A327" s="0" t="n">
        <f aca="false">IF(AND(B327=B326,C327=C326,D327=D326,AA327=AA326), A326,A326+1)</f>
        <v>106</v>
      </c>
      <c r="B327" s="61" t="n">
        <v>42606</v>
      </c>
      <c r="C327" s="1" t="s">
        <v>62</v>
      </c>
      <c r="D327" s="1" t="s">
        <v>63</v>
      </c>
      <c r="E327" s="1"/>
      <c r="F327" s="1" t="s">
        <v>87</v>
      </c>
      <c r="G327" s="1" t="n">
        <v>17</v>
      </c>
      <c r="H327" s="1" t="n">
        <f aca="false">SUM(G327/2)</f>
        <v>8.5</v>
      </c>
      <c r="I327" s="1" t="n">
        <f aca="false">SUM(G327/2)</f>
        <v>8.5</v>
      </c>
      <c r="J327" s="1"/>
      <c r="K327" s="1"/>
      <c r="L327" s="1" t="n">
        <v>33</v>
      </c>
      <c r="M327" s="1"/>
      <c r="N327" s="1"/>
      <c r="O327" s="1"/>
      <c r="P327" s="1"/>
      <c r="Q327" s="1"/>
      <c r="R327" s="1"/>
      <c r="S327" s="1"/>
      <c r="T327" s="1"/>
      <c r="U327" s="1" t="n">
        <v>1</v>
      </c>
      <c r="V327" s="1"/>
      <c r="W327" s="1"/>
      <c r="X327" s="14" t="n">
        <v>194110.68</v>
      </c>
      <c r="Y327" s="1"/>
      <c r="Z327" s="14"/>
      <c r="AA327" s="1" t="s">
        <v>123</v>
      </c>
      <c r="AB327" s="1"/>
    </row>
    <row r="328" customFormat="false" ht="15" hidden="false" customHeight="false" outlineLevel="0" collapsed="false">
      <c r="A328" s="0" t="n">
        <f aca="false">IF(AND(B328=B327,C328=C327,D328=D327,AA328=AA327), A327,A327+1)</f>
        <v>106</v>
      </c>
      <c r="B328" s="61" t="n">
        <v>42606</v>
      </c>
      <c r="C328" s="1" t="s">
        <v>62</v>
      </c>
      <c r="D328" s="1" t="s">
        <v>63</v>
      </c>
      <c r="E328" s="1"/>
      <c r="F328" s="1" t="s">
        <v>97</v>
      </c>
      <c r="G328" s="1" t="n">
        <v>5</v>
      </c>
      <c r="H328" s="1" t="n">
        <f aca="false">SUM(G328/2)</f>
        <v>2.5</v>
      </c>
      <c r="I328" s="1" t="n">
        <f aca="false">SUM(G328/2)</f>
        <v>2.5</v>
      </c>
      <c r="J328" s="1"/>
      <c r="K328" s="1"/>
      <c r="L328" s="1" t="n">
        <v>15</v>
      </c>
      <c r="M328" s="1"/>
      <c r="N328" s="1"/>
      <c r="O328" s="1"/>
      <c r="P328" s="1"/>
      <c r="Q328" s="1"/>
      <c r="R328" s="1"/>
      <c r="S328" s="1"/>
      <c r="T328" s="1"/>
      <c r="U328" s="1"/>
      <c r="V328" s="1"/>
      <c r="W328" s="1"/>
      <c r="X328" s="14"/>
      <c r="Y328" s="1"/>
      <c r="Z328" s="14"/>
      <c r="AA328" s="1" t="s">
        <v>123</v>
      </c>
      <c r="AB328" s="1"/>
    </row>
    <row r="329" customFormat="false" ht="15" hidden="false" customHeight="false" outlineLevel="0" collapsed="false">
      <c r="A329" s="0" t="n">
        <f aca="false">IF(AND(B329=B328,C329=C328,D329=D328,AA329=AA328), A328,A328+1)</f>
        <v>106</v>
      </c>
      <c r="B329" s="61" t="n">
        <v>42606</v>
      </c>
      <c r="C329" s="1" t="s">
        <v>62</v>
      </c>
      <c r="D329" s="1" t="s">
        <v>63</v>
      </c>
      <c r="E329" s="1"/>
      <c r="F329" s="1" t="s">
        <v>98</v>
      </c>
      <c r="G329" s="1" t="n">
        <v>3</v>
      </c>
      <c r="H329" s="1" t="n">
        <f aca="false">SUM(G329/2)</f>
        <v>1.5</v>
      </c>
      <c r="I329" s="1" t="n">
        <f aca="false">SUM(G329/2)</f>
        <v>1.5</v>
      </c>
      <c r="J329" s="1"/>
      <c r="K329" s="1"/>
      <c r="L329" s="1" t="n">
        <v>12</v>
      </c>
      <c r="M329" s="1"/>
      <c r="N329" s="1"/>
      <c r="O329" s="1"/>
      <c r="P329" s="1"/>
      <c r="Q329" s="1"/>
      <c r="R329" s="1"/>
      <c r="S329" s="1"/>
      <c r="T329" s="1"/>
      <c r="U329" s="1" t="n">
        <v>1</v>
      </c>
      <c r="V329" s="1"/>
      <c r="W329" s="1"/>
      <c r="X329" s="14"/>
      <c r="Y329" s="1"/>
      <c r="Z329" s="14"/>
      <c r="AA329" s="1" t="s">
        <v>123</v>
      </c>
      <c r="AB329" s="1"/>
    </row>
    <row r="330" customFormat="false" ht="15" hidden="false" customHeight="false" outlineLevel="0" collapsed="false">
      <c r="A330" s="0" t="n">
        <f aca="false">IF(AND(B330=B329,C330=C329,D330=D329,AA330=AA329), A329,A329+1)</f>
        <v>106</v>
      </c>
      <c r="B330" s="61" t="n">
        <v>42606</v>
      </c>
      <c r="C330" s="1" t="s">
        <v>62</v>
      </c>
      <c r="D330" s="1" t="s">
        <v>63</v>
      </c>
      <c r="E330" s="1"/>
      <c r="F330" s="1" t="s">
        <v>89</v>
      </c>
      <c r="G330" s="1" t="n">
        <v>1</v>
      </c>
      <c r="H330" s="1" t="n">
        <f aca="false">SUM(G330/2)</f>
        <v>0.5</v>
      </c>
      <c r="I330" s="1" t="n">
        <f aca="false">SUM(G330/2)</f>
        <v>0.5</v>
      </c>
      <c r="J330" s="1"/>
      <c r="K330" s="1"/>
      <c r="L330" s="1" t="n">
        <v>3</v>
      </c>
      <c r="M330" s="1"/>
      <c r="N330" s="1"/>
      <c r="O330" s="1"/>
      <c r="P330" s="1"/>
      <c r="Q330" s="1"/>
      <c r="R330" s="1"/>
      <c r="S330" s="1"/>
      <c r="T330" s="1"/>
      <c r="U330" s="1"/>
      <c r="V330" s="1"/>
      <c r="W330" s="1"/>
      <c r="X330" s="14"/>
      <c r="Y330" s="1"/>
      <c r="Z330" s="14"/>
      <c r="AA330" s="1" t="s">
        <v>123</v>
      </c>
      <c r="AB330" s="1"/>
    </row>
    <row r="331" s="60" customFormat="true" ht="15" hidden="false" customHeight="false" outlineLevel="0" collapsed="false">
      <c r="A331" s="0" t="n">
        <f aca="false">IF(AND(B331=B330,C331=C330,D331=D330,AA331=AA330), A330,A330+1)</f>
        <v>107</v>
      </c>
      <c r="B331" s="68" t="n">
        <v>42606</v>
      </c>
      <c r="C331" s="60" t="s">
        <v>59</v>
      </c>
      <c r="F331" s="60" t="s">
        <v>102</v>
      </c>
      <c r="G331" s="60" t="n">
        <v>40</v>
      </c>
      <c r="H331" s="0" t="n">
        <v>40</v>
      </c>
      <c r="X331" s="4" t="n">
        <v>138947</v>
      </c>
      <c r="Y331" s="60" t="s">
        <v>785</v>
      </c>
      <c r="Z331" s="4"/>
      <c r="AA331" s="60" t="s">
        <v>124</v>
      </c>
    </row>
    <row r="332" s="60" customFormat="true" ht="15" hidden="false" customHeight="false" outlineLevel="0" collapsed="false">
      <c r="A332" s="0" t="n">
        <f aca="false">IF(AND(B332=B331,C332=C331,D332=D331,AA332=AA331), A331,A331+1)</f>
        <v>108</v>
      </c>
      <c r="B332" s="68" t="n">
        <v>42607</v>
      </c>
      <c r="C332" s="60" t="s">
        <v>70</v>
      </c>
      <c r="F332" s="60" t="s">
        <v>97</v>
      </c>
      <c r="G332" s="60" t="n">
        <v>48</v>
      </c>
      <c r="H332" s="0" t="n">
        <v>48</v>
      </c>
      <c r="X332" s="4" t="n">
        <v>52627.61</v>
      </c>
      <c r="Y332" s="60" t="s">
        <v>786</v>
      </c>
      <c r="Z332" s="4"/>
      <c r="AA332" s="60" t="s">
        <v>124</v>
      </c>
    </row>
    <row r="333" s="60" customFormat="true" ht="15" hidden="false" customHeight="false" outlineLevel="0" collapsed="false">
      <c r="A333" s="0" t="n">
        <f aca="false">IF(AND(B333=B332,C333=C332,D333=D332,AA333=AA332), A332,A332+1)</f>
        <v>109</v>
      </c>
      <c r="B333" s="68" t="n">
        <v>42607</v>
      </c>
      <c r="C333" s="60" t="s">
        <v>66</v>
      </c>
      <c r="F333" s="60" t="s">
        <v>102</v>
      </c>
      <c r="G333" s="60" t="n">
        <v>30</v>
      </c>
      <c r="H333" s="0" t="n">
        <v>30</v>
      </c>
      <c r="X333" s="4" t="n">
        <v>62315</v>
      </c>
      <c r="Y333" s="60" t="s">
        <v>787</v>
      </c>
      <c r="Z333" s="4"/>
      <c r="AA333" s="60" t="s">
        <v>124</v>
      </c>
    </row>
    <row r="334" s="60" customFormat="true" ht="15" hidden="false" customHeight="false" outlineLevel="0" collapsed="false">
      <c r="A334" s="0" t="n">
        <f aca="false">IF(AND(B334=B333,C334=C333,D334=D333,AA334=AA333), A333,A333+1)</f>
        <v>109</v>
      </c>
      <c r="B334" s="68" t="n">
        <v>42607</v>
      </c>
      <c r="C334" s="60" t="s">
        <v>66</v>
      </c>
      <c r="F334" s="60" t="s">
        <v>97</v>
      </c>
      <c r="G334" s="60" t="n">
        <v>12</v>
      </c>
      <c r="H334" s="0" t="n">
        <v>12</v>
      </c>
      <c r="X334" s="4" t="n">
        <v>62343.33</v>
      </c>
      <c r="Y334" s="60" t="s">
        <v>788</v>
      </c>
      <c r="Z334" s="4"/>
      <c r="AA334" s="60" t="s">
        <v>124</v>
      </c>
    </row>
    <row r="335" customFormat="false" ht="15" hidden="false" customHeight="false" outlineLevel="0" collapsed="false">
      <c r="A335" s="0" t="n">
        <f aca="false">IF(AND(B335=B334,C335=C334,D335=D334,AA335=AA334), A334,A334+1)</f>
        <v>110</v>
      </c>
      <c r="B335" s="61" t="n">
        <v>42608</v>
      </c>
      <c r="C335" s="1" t="s">
        <v>68</v>
      </c>
      <c r="D335" s="1" t="s">
        <v>72</v>
      </c>
      <c r="E335" s="1"/>
      <c r="F335" s="1" t="s">
        <v>97</v>
      </c>
      <c r="G335" s="1" t="n">
        <v>53</v>
      </c>
      <c r="H335" s="1" t="n">
        <f aca="false">SUM(G335/2)</f>
        <v>26.5</v>
      </c>
      <c r="I335" s="1" t="n">
        <f aca="false">SUM(G335/2)</f>
        <v>26.5</v>
      </c>
      <c r="J335" s="1"/>
      <c r="K335" s="1"/>
      <c r="L335" s="1" t="n">
        <v>29</v>
      </c>
      <c r="M335" s="1"/>
      <c r="N335" s="1"/>
      <c r="O335" s="1"/>
      <c r="P335" s="1"/>
      <c r="Q335" s="1"/>
      <c r="R335" s="1"/>
      <c r="S335" s="1"/>
      <c r="T335" s="1"/>
      <c r="U335" s="1"/>
      <c r="V335" s="1"/>
      <c r="W335" s="1"/>
      <c r="X335" s="14" t="n">
        <v>67279.49</v>
      </c>
      <c r="Y335" s="1"/>
      <c r="Z335" s="14"/>
      <c r="AA335" s="1" t="s">
        <v>123</v>
      </c>
      <c r="AB335" s="1"/>
    </row>
    <row r="336" customFormat="false" ht="15" hidden="false" customHeight="false" outlineLevel="0" collapsed="false">
      <c r="A336" s="0" t="n">
        <f aca="false">IF(AND(B336=B335,C336=C335,D336=D335,AA336=AA335), A335,A335+1)</f>
        <v>110</v>
      </c>
      <c r="B336" s="61" t="n">
        <v>42608</v>
      </c>
      <c r="C336" s="1" t="s">
        <v>68</v>
      </c>
      <c r="D336" s="1" t="s">
        <v>72</v>
      </c>
      <c r="E336" s="1"/>
      <c r="F336" s="1" t="s">
        <v>99</v>
      </c>
      <c r="G336" s="1" t="n">
        <v>1</v>
      </c>
      <c r="H336" s="1" t="n">
        <f aca="false">SUM(G336/2)</f>
        <v>0.5</v>
      </c>
      <c r="I336" s="1" t="n">
        <f aca="false">SUM(G336/2)</f>
        <v>0.5</v>
      </c>
      <c r="J336" s="1"/>
      <c r="K336" s="1"/>
      <c r="L336" s="1" t="n">
        <v>4</v>
      </c>
      <c r="M336" s="1"/>
      <c r="N336" s="1"/>
      <c r="O336" s="1"/>
      <c r="P336" s="1"/>
      <c r="Q336" s="1"/>
      <c r="R336" s="1"/>
      <c r="S336" s="1"/>
      <c r="T336" s="1"/>
      <c r="U336" s="1"/>
      <c r="V336" s="1"/>
      <c r="W336" s="1"/>
      <c r="X336" s="14"/>
      <c r="Y336" s="1"/>
      <c r="Z336" s="14"/>
      <c r="AA336" s="1" t="s">
        <v>123</v>
      </c>
      <c r="AB336" s="1"/>
    </row>
    <row r="337" customFormat="false" ht="15" hidden="false" customHeight="false" outlineLevel="0" collapsed="false">
      <c r="A337" s="0" t="n">
        <f aca="false">IF(AND(B337=B336,C337=C336,D337=D336,AA337=AA336), A336,A336+1)</f>
        <v>111</v>
      </c>
      <c r="B337" s="68" t="n">
        <v>42612</v>
      </c>
      <c r="C337" s="0" t="s">
        <v>70</v>
      </c>
      <c r="F337" s="0" t="s">
        <v>97</v>
      </c>
      <c r="G337" s="0" t="n">
        <v>42</v>
      </c>
      <c r="H337" s="0" t="n">
        <v>42</v>
      </c>
      <c r="X337" s="4" t="n">
        <v>51055.64</v>
      </c>
      <c r="Y337" s="0" t="s">
        <v>789</v>
      </c>
      <c r="AA337" s="0" t="s">
        <v>124</v>
      </c>
    </row>
    <row r="338" customFormat="false" ht="15" hidden="false" customHeight="false" outlineLevel="0" collapsed="false">
      <c r="A338" s="0" t="n">
        <f aca="false">IF(AND(B338=B337,C338=C337,D338=D337,AA338=AA337), A337,A337+1)</f>
        <v>112</v>
      </c>
      <c r="B338" s="68" t="n">
        <v>42613</v>
      </c>
      <c r="C338" s="0" t="s">
        <v>69</v>
      </c>
      <c r="F338" s="0" t="s">
        <v>97</v>
      </c>
      <c r="G338" s="0" t="n">
        <v>32</v>
      </c>
      <c r="H338" s="0" t="n">
        <v>32</v>
      </c>
      <c r="X338" s="4" t="n">
        <v>55285.18</v>
      </c>
      <c r="Y338" s="0" t="s">
        <v>790</v>
      </c>
      <c r="AA338" s="0" t="s">
        <v>124</v>
      </c>
    </row>
    <row r="339" customFormat="false" ht="15" hidden="false" customHeight="false" outlineLevel="0" collapsed="false">
      <c r="A339" s="0" t="n">
        <f aca="false">IF(AND(B339=B338,C339=C338,D339=D338,AA339=AA338), A338,A338+1)</f>
        <v>112</v>
      </c>
      <c r="B339" s="68" t="n">
        <v>42613</v>
      </c>
      <c r="C339" s="0" t="s">
        <v>69</v>
      </c>
      <c r="F339" s="0" t="s">
        <v>97</v>
      </c>
      <c r="G339" s="0" t="n">
        <v>36</v>
      </c>
      <c r="H339" s="0" t="n">
        <v>36</v>
      </c>
      <c r="X339" s="4" t="n">
        <v>60641.82</v>
      </c>
      <c r="Y339" s="0" t="s">
        <v>791</v>
      </c>
      <c r="AA339" s="0" t="s">
        <v>124</v>
      </c>
    </row>
    <row r="340" s="60" customFormat="true" ht="15" hidden="false" customHeight="false" outlineLevel="0" collapsed="false">
      <c r="A340" s="0" t="n">
        <f aca="false">IF(AND(B340=B339,C340=C339,D340=D339,AA340=AA339), A339,A339+1)</f>
        <v>113</v>
      </c>
      <c r="B340" s="68" t="n">
        <v>42614</v>
      </c>
      <c r="C340" s="60" t="s">
        <v>69</v>
      </c>
      <c r="F340" s="60" t="s">
        <v>97</v>
      </c>
      <c r="G340" s="60" t="n">
        <v>83</v>
      </c>
      <c r="H340" s="0" t="n">
        <v>83</v>
      </c>
      <c r="X340" s="4" t="n">
        <v>56846.58</v>
      </c>
      <c r="Y340" s="60" t="s">
        <v>792</v>
      </c>
      <c r="Z340" s="4"/>
      <c r="AA340" s="60" t="s">
        <v>124</v>
      </c>
    </row>
    <row r="341" customFormat="false" ht="15" hidden="false" customHeight="false" outlineLevel="0" collapsed="false">
      <c r="A341" s="0" t="n">
        <f aca="false">IF(AND(B341=B340,C341=C340,D341=D340,AA341=AA340), A340,A340+1)</f>
        <v>114</v>
      </c>
      <c r="B341" s="68" t="n">
        <v>42614</v>
      </c>
      <c r="C341" s="60" t="s">
        <v>67</v>
      </c>
      <c r="D341" s="60" t="s">
        <v>70</v>
      </c>
      <c r="F341" s="60" t="s">
        <v>97</v>
      </c>
      <c r="G341" s="60" t="n">
        <v>35</v>
      </c>
      <c r="H341" s="60" t="n">
        <v>21</v>
      </c>
      <c r="I341" s="60" t="n">
        <v>14</v>
      </c>
      <c r="X341" s="4" t="n">
        <v>53982.3</v>
      </c>
      <c r="Y341" s="60" t="s">
        <v>793</v>
      </c>
      <c r="AA341" s="60" t="s">
        <v>124</v>
      </c>
    </row>
    <row r="342" customFormat="false" ht="15" hidden="false" customHeight="false" outlineLevel="0" collapsed="false">
      <c r="A342" s="0" t="n">
        <f aca="false">IF(AND(B342=B341,C342=C341,D342=D341,AA342=AA341), A341,A341+1)</f>
        <v>115</v>
      </c>
      <c r="B342" s="68" t="n">
        <v>42618</v>
      </c>
      <c r="C342" s="60" t="s">
        <v>66</v>
      </c>
      <c r="F342" s="60" t="s">
        <v>102</v>
      </c>
      <c r="G342" s="60" t="n">
        <v>30</v>
      </c>
      <c r="H342" s="60" t="n">
        <v>30</v>
      </c>
      <c r="X342" s="4" t="n">
        <v>47895</v>
      </c>
      <c r="Y342" s="60" t="s">
        <v>794</v>
      </c>
      <c r="AA342" s="60" t="s">
        <v>124</v>
      </c>
    </row>
    <row r="343" customFormat="false" ht="15" hidden="false" customHeight="false" outlineLevel="0" collapsed="false">
      <c r="A343" s="0" t="n">
        <f aca="false">IF(AND(B343=B342,C343=C342,D343=D342,AA343=AA342), A342,A342+1)</f>
        <v>116</v>
      </c>
      <c r="B343" s="68" t="n">
        <v>42619</v>
      </c>
      <c r="C343" s="60" t="s">
        <v>67</v>
      </c>
      <c r="F343" s="60" t="s">
        <v>97</v>
      </c>
      <c r="G343" s="60" t="n">
        <v>46</v>
      </c>
      <c r="H343" s="60" t="n">
        <v>46</v>
      </c>
      <c r="X343" s="4" t="n">
        <v>54200.3</v>
      </c>
      <c r="Y343" s="60" t="s">
        <v>795</v>
      </c>
      <c r="AA343" s="60" t="s">
        <v>124</v>
      </c>
    </row>
    <row r="344" customFormat="false" ht="15" hidden="false" customHeight="false" outlineLevel="0" collapsed="false">
      <c r="A344" s="0" t="n">
        <f aca="false">IF(AND(B344=B343,C344=C343,D344=D343,AA344=AA343), A343,A343+1)</f>
        <v>117</v>
      </c>
      <c r="B344" s="61" t="n">
        <v>42620</v>
      </c>
      <c r="C344" s="1" t="s">
        <v>67</v>
      </c>
      <c r="D344" s="1"/>
      <c r="E344" s="1"/>
      <c r="F344" s="1" t="s">
        <v>97</v>
      </c>
      <c r="G344" s="1" t="n">
        <v>42</v>
      </c>
      <c r="H344" s="1" t="n">
        <v>42</v>
      </c>
      <c r="I344" s="1"/>
      <c r="J344" s="1"/>
      <c r="K344" s="1"/>
      <c r="L344" s="1" t="n">
        <v>25</v>
      </c>
      <c r="M344" s="1"/>
      <c r="N344" s="1"/>
      <c r="O344" s="1"/>
      <c r="P344" s="1"/>
      <c r="Q344" s="1"/>
      <c r="R344" s="1"/>
      <c r="S344" s="1"/>
      <c r="T344" s="1"/>
      <c r="U344" s="1"/>
      <c r="V344" s="1"/>
      <c r="W344" s="1"/>
      <c r="X344" s="14" t="n">
        <v>61736.82</v>
      </c>
      <c r="Y344" s="1"/>
      <c r="Z344" s="14"/>
      <c r="AA344" s="1" t="s">
        <v>123</v>
      </c>
      <c r="AB344" s="1"/>
    </row>
    <row r="345" customFormat="false" ht="15" hidden="false" customHeight="false" outlineLevel="0" collapsed="false">
      <c r="A345" s="0" t="n">
        <f aca="false">IF(AND(B345=B344,C345=C344,D345=D344,AA345=AA344), A344,A344+1)</f>
        <v>117</v>
      </c>
      <c r="B345" s="61" t="n">
        <v>42620</v>
      </c>
      <c r="C345" s="1" t="s">
        <v>67</v>
      </c>
      <c r="D345" s="1"/>
      <c r="E345" s="1"/>
      <c r="F345" s="1" t="s">
        <v>107</v>
      </c>
      <c r="G345" s="1" t="n">
        <v>4</v>
      </c>
      <c r="H345" s="1" t="n">
        <v>4</v>
      </c>
      <c r="I345" s="1"/>
      <c r="J345" s="1"/>
      <c r="K345" s="1"/>
      <c r="L345" s="1" t="n">
        <v>8</v>
      </c>
      <c r="M345" s="1"/>
      <c r="N345" s="1"/>
      <c r="O345" s="1"/>
      <c r="P345" s="1"/>
      <c r="Q345" s="1"/>
      <c r="R345" s="1"/>
      <c r="S345" s="1"/>
      <c r="T345" s="1"/>
      <c r="U345" s="1" t="n">
        <v>1</v>
      </c>
      <c r="V345" s="1"/>
      <c r="W345" s="1"/>
      <c r="X345" s="14"/>
      <c r="Y345" s="1"/>
      <c r="Z345" s="14"/>
      <c r="AA345" s="1" t="s">
        <v>123</v>
      </c>
      <c r="AB345" s="1"/>
    </row>
    <row r="346" customFormat="false" ht="15" hidden="false" customHeight="false" outlineLevel="0" collapsed="false">
      <c r="A346" s="0" t="n">
        <f aca="false">IF(AND(B346=B345,C346=C345,D346=D345,AA346=AA345), A345,A345+1)</f>
        <v>118</v>
      </c>
      <c r="B346" s="61" t="n">
        <v>42620</v>
      </c>
      <c r="C346" s="1" t="s">
        <v>56</v>
      </c>
      <c r="D346" s="1" t="s">
        <v>80</v>
      </c>
      <c r="E346" s="1"/>
      <c r="F346" s="1" t="s">
        <v>116</v>
      </c>
      <c r="G346" s="1" t="n">
        <v>7</v>
      </c>
      <c r="H346" s="1" t="n">
        <f aca="false">SUM(G346/2)</f>
        <v>3.5</v>
      </c>
      <c r="I346" s="1" t="n">
        <f aca="false">SUM(G346/2)</f>
        <v>3.5</v>
      </c>
      <c r="J346" s="1"/>
      <c r="K346" s="1"/>
      <c r="L346" s="1" t="n">
        <v>36</v>
      </c>
      <c r="M346" s="1"/>
      <c r="N346" s="1"/>
      <c r="O346" s="1"/>
      <c r="P346" s="1"/>
      <c r="Q346" s="1"/>
      <c r="R346" s="1"/>
      <c r="S346" s="1"/>
      <c r="T346" s="1"/>
      <c r="U346" s="1" t="n">
        <v>1</v>
      </c>
      <c r="V346" s="1"/>
      <c r="W346" s="1"/>
      <c r="X346" s="14"/>
      <c r="Y346" s="1"/>
      <c r="Z346" s="14"/>
      <c r="AA346" s="1" t="s">
        <v>123</v>
      </c>
      <c r="AB346" s="1"/>
    </row>
    <row r="347" customFormat="false" ht="15" hidden="false" customHeight="false" outlineLevel="0" collapsed="false">
      <c r="A347" s="0" t="n">
        <f aca="false">IF(AND(B347=B346,C347=C346,D347=D346,AA347=AA346), A346,A346+1)</f>
        <v>118</v>
      </c>
      <c r="B347" s="61" t="n">
        <v>42620</v>
      </c>
      <c r="C347" s="1" t="s">
        <v>56</v>
      </c>
      <c r="D347" s="1" t="s">
        <v>80</v>
      </c>
      <c r="E347" s="1"/>
      <c r="F347" s="1" t="s">
        <v>97</v>
      </c>
      <c r="G347" s="1" t="n">
        <v>6</v>
      </c>
      <c r="H347" s="1" t="n">
        <v>3</v>
      </c>
      <c r="I347" s="1" t="n">
        <v>3</v>
      </c>
      <c r="J347" s="1"/>
      <c r="K347" s="1"/>
      <c r="L347" s="1" t="n">
        <v>24</v>
      </c>
      <c r="M347" s="1"/>
      <c r="N347" s="1"/>
      <c r="O347" s="1"/>
      <c r="P347" s="1"/>
      <c r="Q347" s="1"/>
      <c r="R347" s="1"/>
      <c r="S347" s="1"/>
      <c r="T347" s="1"/>
      <c r="U347" s="1"/>
      <c r="V347" s="1"/>
      <c r="W347" s="1"/>
      <c r="X347" s="14"/>
      <c r="Y347" s="1"/>
      <c r="Z347" s="14"/>
      <c r="AA347" s="1" t="s">
        <v>123</v>
      </c>
      <c r="AB347" s="1"/>
    </row>
    <row r="348" customFormat="false" ht="15" hidden="false" customHeight="false" outlineLevel="0" collapsed="false">
      <c r="A348" s="0" t="n">
        <f aca="false">IF(AND(B348=B347,C348=C347,D348=D347,AA348=AA347), A347,A347+1)</f>
        <v>118</v>
      </c>
      <c r="B348" s="61" t="n">
        <v>42620</v>
      </c>
      <c r="C348" s="1" t="s">
        <v>56</v>
      </c>
      <c r="D348" s="1" t="s">
        <v>80</v>
      </c>
      <c r="E348" s="1"/>
      <c r="F348" s="1" t="s">
        <v>248</v>
      </c>
      <c r="G348" s="1"/>
      <c r="H348" s="1"/>
      <c r="I348" s="1"/>
      <c r="J348" s="1"/>
      <c r="K348" s="1" t="n">
        <v>1</v>
      </c>
      <c r="L348" s="1"/>
      <c r="M348" s="1"/>
      <c r="N348" s="1"/>
      <c r="O348" s="1"/>
      <c r="P348" s="1"/>
      <c r="Q348" s="1"/>
      <c r="R348" s="1"/>
      <c r="S348" s="1"/>
      <c r="T348" s="1"/>
      <c r="U348" s="1"/>
      <c r="V348" s="1"/>
      <c r="W348" s="1"/>
      <c r="X348" s="14"/>
      <c r="Y348" s="1"/>
      <c r="Z348" s="14"/>
      <c r="AA348" s="1" t="s">
        <v>123</v>
      </c>
      <c r="AB348" s="1"/>
    </row>
    <row r="349" s="60" customFormat="true" ht="15" hidden="false" customHeight="false" outlineLevel="0" collapsed="false">
      <c r="A349" s="0" t="n">
        <f aca="false">IF(AND(B349=B348,C349=C348,D349=D348,AA349=AA348), A348,A348+1)</f>
        <v>119</v>
      </c>
      <c r="B349" s="68" t="n">
        <v>42621</v>
      </c>
      <c r="C349" s="60" t="s">
        <v>66</v>
      </c>
      <c r="F349" s="60" t="s">
        <v>102</v>
      </c>
      <c r="G349" s="60" t="n">
        <v>30</v>
      </c>
      <c r="H349" s="0" t="n">
        <v>30</v>
      </c>
      <c r="X349" s="4" t="n">
        <v>63345</v>
      </c>
      <c r="Y349" s="60" t="s">
        <v>796</v>
      </c>
      <c r="Z349" s="4"/>
      <c r="AA349" s="60" t="s">
        <v>124</v>
      </c>
    </row>
    <row r="350" customFormat="false" ht="15" hidden="false" customHeight="false" outlineLevel="0" collapsed="false">
      <c r="A350" s="0" t="n">
        <f aca="false">IF(AND(B350=B349,C350=C349,D350=D349,AA350=AA349), A349,A349+1)</f>
        <v>120</v>
      </c>
      <c r="B350" s="68" t="n">
        <v>42622</v>
      </c>
      <c r="C350" s="60" t="s">
        <v>69</v>
      </c>
      <c r="D350" s="60"/>
      <c r="E350" s="60"/>
      <c r="F350" s="60" t="s">
        <v>105</v>
      </c>
      <c r="G350" s="60" t="n">
        <v>10</v>
      </c>
      <c r="H350" s="0" t="n">
        <v>10</v>
      </c>
      <c r="I350" s="60"/>
      <c r="J350" s="60"/>
      <c r="K350" s="60"/>
      <c r="L350" s="60"/>
      <c r="M350" s="60"/>
      <c r="N350" s="60"/>
      <c r="O350" s="60"/>
      <c r="P350" s="60"/>
      <c r="Q350" s="60"/>
      <c r="R350" s="60"/>
      <c r="S350" s="60"/>
      <c r="T350" s="60"/>
      <c r="U350" s="60" t="n">
        <v>1</v>
      </c>
      <c r="X350" s="4" t="n">
        <v>33672.9</v>
      </c>
      <c r="Y350" s="60" t="s">
        <v>797</v>
      </c>
      <c r="AA350" s="60" t="s">
        <v>124</v>
      </c>
    </row>
    <row r="351" customFormat="false" ht="15" hidden="false" customHeight="false" outlineLevel="0" collapsed="false">
      <c r="A351" s="0" t="n">
        <f aca="false">IF(AND(B351=B350,C351=C350,D351=D350,AA351=AA350), A350,A350+1)</f>
        <v>121</v>
      </c>
      <c r="B351" s="68" t="n">
        <v>42626</v>
      </c>
      <c r="C351" s="60" t="s">
        <v>67</v>
      </c>
      <c r="D351" s="60"/>
      <c r="E351" s="60"/>
      <c r="F351" s="60" t="s">
        <v>97</v>
      </c>
      <c r="G351" s="60" t="n">
        <v>19</v>
      </c>
      <c r="H351" s="0" t="n">
        <v>19</v>
      </c>
      <c r="I351" s="60"/>
      <c r="J351" s="60"/>
      <c r="K351" s="60"/>
      <c r="L351" s="60"/>
      <c r="M351" s="60"/>
      <c r="N351" s="60"/>
      <c r="O351" s="60"/>
      <c r="P351" s="60"/>
      <c r="Q351" s="60"/>
      <c r="R351" s="60"/>
      <c r="S351" s="60"/>
      <c r="T351" s="60"/>
      <c r="X351" s="4" t="n">
        <v>57974.04</v>
      </c>
      <c r="Y351" s="60" t="s">
        <v>798</v>
      </c>
      <c r="AA351" s="60" t="s">
        <v>124</v>
      </c>
    </row>
    <row r="352" customFormat="false" ht="15" hidden="false" customHeight="false" outlineLevel="0" collapsed="false">
      <c r="A352" s="0" t="n">
        <f aca="false">IF(AND(B352=B351,C352=C351,D352=D351,AA352=AA351), A351,A351+1)</f>
        <v>122</v>
      </c>
      <c r="B352" s="68" t="n">
        <v>42626</v>
      </c>
      <c r="C352" s="60" t="s">
        <v>49</v>
      </c>
      <c r="F352" s="60" t="s">
        <v>93</v>
      </c>
      <c r="G352" s="60" t="n">
        <v>3</v>
      </c>
      <c r="H352" s="0" t="n">
        <v>3</v>
      </c>
      <c r="U352" s="60" t="n">
        <v>1</v>
      </c>
      <c r="X352" s="4" t="n">
        <v>146456.72</v>
      </c>
      <c r="Y352" s="60" t="s">
        <v>799</v>
      </c>
      <c r="AA352" s="60" t="s">
        <v>124</v>
      </c>
    </row>
    <row r="353" customFormat="false" ht="15" hidden="false" customHeight="false" outlineLevel="0" collapsed="false">
      <c r="A353" s="0" t="n">
        <f aca="false">IF(AND(B353=B352,C353=C352,D353=D352,AA353=AA352), A352,A352+1)</f>
        <v>123</v>
      </c>
      <c r="B353" s="68" t="n">
        <v>42626</v>
      </c>
      <c r="C353" s="60" t="s">
        <v>69</v>
      </c>
      <c r="F353" s="60" t="s">
        <v>97</v>
      </c>
      <c r="G353" s="60" t="n">
        <v>43</v>
      </c>
      <c r="H353" s="0" t="n">
        <v>43</v>
      </c>
      <c r="X353" s="4" t="n">
        <v>60856.11</v>
      </c>
      <c r="Y353" s="60" t="s">
        <v>800</v>
      </c>
      <c r="AA353" s="60" t="s">
        <v>124</v>
      </c>
    </row>
    <row r="354" customFormat="false" ht="15" hidden="false" customHeight="false" outlineLevel="0" collapsed="false">
      <c r="A354" s="0" t="n">
        <f aca="false">IF(AND(B354=B353,C354=C353,D354=D353,AA354=AA353), A353,A353+1)</f>
        <v>124</v>
      </c>
      <c r="B354" s="61" t="n">
        <v>42626</v>
      </c>
      <c r="C354" s="1" t="s">
        <v>68</v>
      </c>
      <c r="D354" s="1"/>
      <c r="E354" s="1"/>
      <c r="F354" s="1" t="s">
        <v>97</v>
      </c>
      <c r="G354" s="1" t="n">
        <v>44</v>
      </c>
      <c r="H354" s="1" t="n">
        <v>44</v>
      </c>
      <c r="I354" s="1"/>
      <c r="J354" s="1"/>
      <c r="K354" s="1"/>
      <c r="L354" s="1" t="n">
        <v>24</v>
      </c>
      <c r="M354" s="1"/>
      <c r="N354" s="1"/>
      <c r="O354" s="1"/>
      <c r="P354" s="1"/>
      <c r="Q354" s="1"/>
      <c r="R354" s="1"/>
      <c r="S354" s="1"/>
      <c r="T354" s="1"/>
      <c r="U354" s="1"/>
      <c r="V354" s="1"/>
      <c r="W354" s="1"/>
      <c r="X354" s="14"/>
      <c r="Y354" s="1"/>
      <c r="Z354" s="14"/>
      <c r="AA354" s="1" t="s">
        <v>123</v>
      </c>
      <c r="AB354" s="1"/>
    </row>
    <row r="355" customFormat="false" ht="15" hidden="false" customHeight="false" outlineLevel="0" collapsed="false">
      <c r="A355" s="0" t="n">
        <f aca="false">IF(AND(B355=B354,C355=C354,D355=D354,AA355=AA354), A354,A354+1)</f>
        <v>124</v>
      </c>
      <c r="B355" s="61" t="n">
        <v>42626</v>
      </c>
      <c r="C355" s="1" t="s">
        <v>68</v>
      </c>
      <c r="D355" s="1"/>
      <c r="E355" s="1"/>
      <c r="F355" s="1" t="s">
        <v>87</v>
      </c>
      <c r="G355" s="1" t="n">
        <v>7</v>
      </c>
      <c r="H355" s="1" t="n">
        <v>7</v>
      </c>
      <c r="I355" s="1"/>
      <c r="J355" s="1"/>
      <c r="K355" s="1"/>
      <c r="L355" s="1" t="n">
        <v>11</v>
      </c>
      <c r="M355" s="1"/>
      <c r="N355" s="1"/>
      <c r="O355" s="1"/>
      <c r="P355" s="1"/>
      <c r="Q355" s="1"/>
      <c r="R355" s="1"/>
      <c r="S355" s="1"/>
      <c r="T355" s="1"/>
      <c r="U355" s="1" t="n">
        <v>1</v>
      </c>
      <c r="V355" s="1"/>
      <c r="W355" s="1"/>
      <c r="X355" s="14"/>
      <c r="Y355" s="1"/>
      <c r="Z355" s="14"/>
      <c r="AA355" s="1" t="s">
        <v>123</v>
      </c>
      <c r="AB355" s="1"/>
    </row>
    <row r="356" customFormat="false" ht="15" hidden="false" customHeight="false" outlineLevel="0" collapsed="false">
      <c r="A356" s="0" t="n">
        <f aca="false">IF(AND(B356=B355,C356=C355,D356=D355,AA356=AA355), A355,A355+1)</f>
        <v>124</v>
      </c>
      <c r="B356" s="61" t="n">
        <v>42626</v>
      </c>
      <c r="C356" s="1" t="s">
        <v>68</v>
      </c>
      <c r="D356" s="1"/>
      <c r="E356" s="1"/>
      <c r="F356" s="1" t="s">
        <v>248</v>
      </c>
      <c r="G356" s="1"/>
      <c r="H356" s="1"/>
      <c r="I356" s="1"/>
      <c r="J356" s="1"/>
      <c r="K356" s="1" t="n">
        <v>1</v>
      </c>
      <c r="L356" s="1"/>
      <c r="M356" s="1"/>
      <c r="N356" s="1"/>
      <c r="O356" s="1"/>
      <c r="P356" s="1"/>
      <c r="Q356" s="1"/>
      <c r="R356" s="1"/>
      <c r="S356" s="1"/>
      <c r="T356" s="1"/>
      <c r="U356" s="1"/>
      <c r="V356" s="1"/>
      <c r="W356" s="1"/>
      <c r="X356" s="14"/>
      <c r="Y356" s="1"/>
      <c r="Z356" s="14"/>
      <c r="AA356" s="1" t="s">
        <v>123</v>
      </c>
      <c r="AB356" s="1"/>
    </row>
    <row r="357" customFormat="false" ht="15" hidden="false" customHeight="false" outlineLevel="0" collapsed="false">
      <c r="A357" s="0" t="n">
        <f aca="false">IF(AND(B357=B356,C357=C356,D357=D356,AA357=AA356), A356,A356+1)</f>
        <v>125</v>
      </c>
      <c r="B357" s="61" t="n">
        <v>42627</v>
      </c>
      <c r="C357" s="1" t="s">
        <v>69</v>
      </c>
      <c r="D357" s="1"/>
      <c r="E357" s="1"/>
      <c r="F357" s="1" t="s">
        <v>87</v>
      </c>
      <c r="G357" s="1" t="n">
        <v>15</v>
      </c>
      <c r="H357" s="1" t="n">
        <v>15</v>
      </c>
      <c r="I357" s="1"/>
      <c r="J357" s="1"/>
      <c r="K357" s="1"/>
      <c r="L357" s="1" t="n">
        <v>28</v>
      </c>
      <c r="M357" s="1"/>
      <c r="N357" s="1"/>
      <c r="O357" s="1"/>
      <c r="P357" s="1"/>
      <c r="Q357" s="1"/>
      <c r="R357" s="1"/>
      <c r="S357" s="1"/>
      <c r="T357" s="1"/>
      <c r="U357" s="1" t="n">
        <v>1</v>
      </c>
      <c r="V357" s="1"/>
      <c r="W357" s="1"/>
      <c r="X357" s="14" t="n">
        <v>80882.7</v>
      </c>
      <c r="Y357" s="1"/>
      <c r="Z357" s="14"/>
      <c r="AA357" s="1" t="s">
        <v>123</v>
      </c>
      <c r="AB357" s="1"/>
    </row>
    <row r="358" customFormat="false" ht="15" hidden="false" customHeight="false" outlineLevel="0" collapsed="false">
      <c r="A358" s="0" t="n">
        <f aca="false">IF(AND(B358=B357,C358=C357,D358=D357,AA358=AA357), A357,A357+1)</f>
        <v>125</v>
      </c>
      <c r="B358" s="61" t="n">
        <v>42627</v>
      </c>
      <c r="C358" s="1" t="s">
        <v>69</v>
      </c>
      <c r="D358" s="1"/>
      <c r="E358" s="1"/>
      <c r="F358" s="1" t="s">
        <v>97</v>
      </c>
      <c r="G358" s="1" t="n">
        <v>24</v>
      </c>
      <c r="H358" s="1" t="n">
        <v>24</v>
      </c>
      <c r="I358" s="1"/>
      <c r="J358" s="1"/>
      <c r="K358" s="1"/>
      <c r="L358" s="1" t="n">
        <v>20</v>
      </c>
      <c r="M358" s="1"/>
      <c r="N358" s="1"/>
      <c r="O358" s="1"/>
      <c r="P358" s="1"/>
      <c r="Q358" s="1"/>
      <c r="R358" s="1"/>
      <c r="S358" s="1"/>
      <c r="T358" s="1"/>
      <c r="U358" s="1"/>
      <c r="V358" s="1"/>
      <c r="W358" s="1"/>
      <c r="X358" s="14"/>
      <c r="Y358" s="1"/>
      <c r="Z358" s="14"/>
      <c r="AA358" s="1" t="s">
        <v>123</v>
      </c>
      <c r="AB358" s="1"/>
    </row>
    <row r="359" customFormat="false" ht="15" hidden="false" customHeight="false" outlineLevel="0" collapsed="false">
      <c r="A359" s="0" t="n">
        <f aca="false">IF(AND(B359=B358,C359=C358,D359=D358,AA359=AA358), A358,A358+1)</f>
        <v>125</v>
      </c>
      <c r="B359" s="61" t="n">
        <v>42627</v>
      </c>
      <c r="C359" s="1" t="s">
        <v>69</v>
      </c>
      <c r="D359" s="1"/>
      <c r="E359" s="1"/>
      <c r="F359" s="1" t="s">
        <v>99</v>
      </c>
      <c r="G359" s="1" t="n">
        <v>1</v>
      </c>
      <c r="H359" s="1" t="n">
        <v>1</v>
      </c>
      <c r="I359" s="1"/>
      <c r="J359" s="1"/>
      <c r="K359" s="1"/>
      <c r="L359" s="1" t="n">
        <v>3</v>
      </c>
      <c r="M359" s="1"/>
      <c r="N359" s="1"/>
      <c r="O359" s="1"/>
      <c r="P359" s="1"/>
      <c r="Q359" s="1"/>
      <c r="R359" s="1"/>
      <c r="S359" s="1"/>
      <c r="T359" s="1"/>
      <c r="U359" s="1"/>
      <c r="V359" s="1"/>
      <c r="W359" s="1"/>
      <c r="X359" s="14"/>
      <c r="Y359" s="1"/>
      <c r="Z359" s="14"/>
      <c r="AA359" s="1" t="s">
        <v>123</v>
      </c>
      <c r="AB359" s="1"/>
    </row>
    <row r="360" s="60" customFormat="true" ht="15" hidden="false" customHeight="false" outlineLevel="0" collapsed="false">
      <c r="A360" s="0" t="n">
        <f aca="false">IF(AND(B360=B359,C360=C359,D360=D359,AA360=AA359), A359,A359+1)</f>
        <v>126</v>
      </c>
      <c r="B360" s="68" t="n">
        <v>42627</v>
      </c>
      <c r="C360" s="60" t="s">
        <v>69</v>
      </c>
      <c r="D360" s="60" t="s">
        <v>67</v>
      </c>
      <c r="F360" s="60" t="s">
        <v>97</v>
      </c>
      <c r="G360" s="60" t="n">
        <v>102</v>
      </c>
      <c r="H360" s="1" t="n">
        <v>35</v>
      </c>
      <c r="I360" s="60" t="n">
        <v>67</v>
      </c>
      <c r="X360" s="4" t="n">
        <v>70153.3</v>
      </c>
      <c r="Y360" s="60" t="s">
        <v>801</v>
      </c>
      <c r="Z360" s="4"/>
      <c r="AA360" s="60" t="s">
        <v>124</v>
      </c>
    </row>
    <row r="361" customFormat="false" ht="15" hidden="false" customHeight="false" outlineLevel="0" collapsed="false">
      <c r="A361" s="0" t="n">
        <f aca="false">IF(AND(B361=B360,C361=C360,D361=D360,AA361=AA360), A360,A360+1)</f>
        <v>127</v>
      </c>
      <c r="B361" s="68" t="n">
        <v>42627</v>
      </c>
      <c r="C361" s="60" t="s">
        <v>69</v>
      </c>
      <c r="D361" s="60" t="s">
        <v>424</v>
      </c>
      <c r="E361" s="60" t="s">
        <v>70</v>
      </c>
      <c r="F361" s="60" t="s">
        <v>97</v>
      </c>
      <c r="G361" s="60" t="n">
        <v>64</v>
      </c>
      <c r="H361" s="1" t="n">
        <v>16</v>
      </c>
      <c r="I361" s="60" t="n">
        <v>19</v>
      </c>
      <c r="J361" s="60" t="n">
        <v>29</v>
      </c>
      <c r="X361" s="4" t="n">
        <v>76086.1</v>
      </c>
      <c r="Y361" s="60" t="s">
        <v>802</v>
      </c>
      <c r="AA361" s="60" t="s">
        <v>124</v>
      </c>
    </row>
    <row r="362" customFormat="false" ht="15" hidden="false" customHeight="false" outlineLevel="0" collapsed="false">
      <c r="A362" s="0" t="n">
        <f aca="false">IF(AND(B362=B361,C362=C361,D362=D361,AA362=AA361), A361,A361+1)</f>
        <v>128</v>
      </c>
      <c r="B362" s="61" t="n">
        <v>42629</v>
      </c>
      <c r="C362" s="1" t="s">
        <v>67</v>
      </c>
      <c r="D362" s="1" t="s">
        <v>63</v>
      </c>
      <c r="E362" s="1"/>
      <c r="F362" s="1" t="s">
        <v>114</v>
      </c>
      <c r="G362" s="1" t="n">
        <v>22</v>
      </c>
      <c r="H362" s="1" t="n">
        <f aca="false">SUM(G362/2)</f>
        <v>11</v>
      </c>
      <c r="I362" s="1" t="n">
        <f aca="false">SUM(G362/2)</f>
        <v>11</v>
      </c>
      <c r="J362" s="1"/>
      <c r="K362" s="1"/>
      <c r="L362" s="1" t="n">
        <v>55</v>
      </c>
      <c r="M362" s="1"/>
      <c r="N362" s="1"/>
      <c r="O362" s="1"/>
      <c r="P362" s="1"/>
      <c r="Q362" s="1"/>
      <c r="R362" s="1"/>
      <c r="S362" s="1"/>
      <c r="T362" s="1"/>
      <c r="U362" s="1"/>
      <c r="V362" s="1"/>
      <c r="W362" s="1"/>
      <c r="X362" s="14" t="n">
        <v>229212.47</v>
      </c>
      <c r="Y362" s="1"/>
      <c r="Z362" s="14"/>
      <c r="AA362" s="1" t="s">
        <v>123</v>
      </c>
      <c r="AB362" s="1"/>
    </row>
    <row r="363" customFormat="false" ht="15" hidden="false" customHeight="false" outlineLevel="0" collapsed="false">
      <c r="A363" s="0" t="n">
        <f aca="false">IF(AND(B363=B362,C363=C362,D363=D362,AA363=AA362), A362,A362+1)</f>
        <v>128</v>
      </c>
      <c r="B363" s="61" t="n">
        <v>42629</v>
      </c>
      <c r="C363" s="1" t="s">
        <v>67</v>
      </c>
      <c r="D363" s="1" t="s">
        <v>63</v>
      </c>
      <c r="E363" s="1"/>
      <c r="F363" s="1" t="s">
        <v>87</v>
      </c>
      <c r="G363" s="1" t="n">
        <v>24</v>
      </c>
      <c r="H363" s="1" t="n">
        <f aca="false">SUM(G363/2)</f>
        <v>12</v>
      </c>
      <c r="I363" s="1" t="n">
        <f aca="false">SUM(G363/2)</f>
        <v>12</v>
      </c>
      <c r="J363" s="1"/>
      <c r="K363" s="1"/>
      <c r="L363" s="1" t="n">
        <v>32</v>
      </c>
      <c r="M363" s="1"/>
      <c r="N363" s="1"/>
      <c r="O363" s="1"/>
      <c r="P363" s="1"/>
      <c r="Q363" s="1"/>
      <c r="R363" s="1"/>
      <c r="S363" s="1"/>
      <c r="T363" s="1"/>
      <c r="U363" s="1" t="n">
        <v>1</v>
      </c>
      <c r="V363" s="1"/>
      <c r="W363" s="1"/>
      <c r="X363" s="14"/>
      <c r="Y363" s="1"/>
      <c r="Z363" s="14"/>
      <c r="AA363" s="1" t="s">
        <v>123</v>
      </c>
      <c r="AB363" s="1"/>
    </row>
    <row r="364" customFormat="false" ht="15" hidden="false" customHeight="false" outlineLevel="0" collapsed="false">
      <c r="A364" s="0" t="n">
        <f aca="false">IF(AND(B364=B363,C364=C363,D364=D363,AA364=AA363), A363,A363+1)</f>
        <v>128</v>
      </c>
      <c r="B364" s="61" t="n">
        <v>42629</v>
      </c>
      <c r="C364" s="1" t="s">
        <v>67</v>
      </c>
      <c r="D364" s="1" t="s">
        <v>63</v>
      </c>
      <c r="E364" s="1"/>
      <c r="F364" s="1" t="s">
        <v>99</v>
      </c>
      <c r="G364" s="1" t="n">
        <v>1</v>
      </c>
      <c r="H364" s="1" t="n">
        <f aca="false">SUM(G364/2)</f>
        <v>0.5</v>
      </c>
      <c r="I364" s="1" t="n">
        <f aca="false">SUM(G364/2)</f>
        <v>0.5</v>
      </c>
      <c r="J364" s="1"/>
      <c r="K364" s="1"/>
      <c r="L364" s="1" t="n">
        <v>3</v>
      </c>
      <c r="M364" s="1"/>
      <c r="N364" s="1"/>
      <c r="O364" s="1"/>
      <c r="P364" s="1"/>
      <c r="Q364" s="1"/>
      <c r="R364" s="1"/>
      <c r="S364" s="1"/>
      <c r="T364" s="1"/>
      <c r="U364" s="1"/>
      <c r="V364" s="1"/>
      <c r="W364" s="1"/>
      <c r="X364" s="14"/>
      <c r="Y364" s="1"/>
      <c r="Z364" s="14"/>
      <c r="AA364" s="1" t="s">
        <v>123</v>
      </c>
      <c r="AB364" s="1"/>
    </row>
    <row r="365" customFormat="false" ht="15" hidden="false" customHeight="false" outlineLevel="0" collapsed="false">
      <c r="A365" s="0" t="n">
        <f aca="false">IF(AND(B365=B364,C365=C364,D365=D364,AA365=AA364), A364,A364+1)</f>
        <v>129</v>
      </c>
      <c r="B365" s="68" t="n">
        <v>42629</v>
      </c>
      <c r="C365" s="0" t="s">
        <v>66</v>
      </c>
      <c r="F365" s="0" t="s">
        <v>102</v>
      </c>
      <c r="G365" s="0" t="n">
        <v>30</v>
      </c>
      <c r="H365" s="0" t="n">
        <v>30</v>
      </c>
      <c r="X365" s="4" t="n">
        <v>60770</v>
      </c>
      <c r="Y365" s="0" t="s">
        <v>803</v>
      </c>
      <c r="AA365" s="0" t="s">
        <v>124</v>
      </c>
    </row>
    <row r="366" customFormat="false" ht="15" hidden="false" customHeight="false" outlineLevel="0" collapsed="false">
      <c r="A366" s="0" t="n">
        <f aca="false">IF(AND(B366=B365,C366=C365,D366=D365,AA366=AA365), A365,A365+1)</f>
        <v>130</v>
      </c>
      <c r="B366" s="68" t="n">
        <v>42629</v>
      </c>
      <c r="C366" s="0" t="s">
        <v>69</v>
      </c>
      <c r="F366" s="0" t="s">
        <v>97</v>
      </c>
      <c r="G366" s="0" t="n">
        <v>49</v>
      </c>
      <c r="H366" s="0" t="n">
        <v>49</v>
      </c>
      <c r="X366" s="4" t="n">
        <v>54332.25</v>
      </c>
      <c r="Y366" s="0" t="s">
        <v>804</v>
      </c>
      <c r="AA366" s="0" t="s">
        <v>124</v>
      </c>
    </row>
    <row r="367" s="60" customFormat="true" ht="15" hidden="false" customHeight="false" outlineLevel="0" collapsed="false">
      <c r="A367" s="0" t="n">
        <f aca="false">IF(AND(B367=B366,C367=C366,D367=D366,AA367=AA366), A366,A366+1)</f>
        <v>131</v>
      </c>
      <c r="B367" s="68" t="n">
        <v>42632</v>
      </c>
      <c r="C367" s="60" t="s">
        <v>66</v>
      </c>
      <c r="F367" s="60" t="s">
        <v>102</v>
      </c>
      <c r="G367" s="60" t="n">
        <v>30</v>
      </c>
      <c r="H367" s="0" t="n">
        <v>30</v>
      </c>
      <c r="X367" s="4" t="n">
        <v>66435</v>
      </c>
      <c r="Y367" s="60" t="s">
        <v>805</v>
      </c>
      <c r="Z367" s="4"/>
      <c r="AA367" s="60" t="s">
        <v>124</v>
      </c>
    </row>
    <row r="368" customFormat="false" ht="15" hidden="false" customHeight="false" outlineLevel="0" collapsed="false">
      <c r="A368" s="0" t="n">
        <f aca="false">IF(AND(B368=B367,C368=C367,D368=D367,AA368=AA367), A367,A367+1)</f>
        <v>132</v>
      </c>
      <c r="B368" s="68" t="n">
        <v>42633</v>
      </c>
      <c r="C368" s="60" t="s">
        <v>67</v>
      </c>
      <c r="D368" s="60" t="s">
        <v>70</v>
      </c>
      <c r="F368" s="60" t="s">
        <v>97</v>
      </c>
      <c r="G368" s="60" t="n">
        <v>87</v>
      </c>
      <c r="H368" s="60" t="n">
        <v>23</v>
      </c>
      <c r="I368" s="60" t="n">
        <v>64</v>
      </c>
      <c r="X368" s="4" t="n">
        <v>53982.3</v>
      </c>
      <c r="Y368" s="60" t="s">
        <v>806</v>
      </c>
      <c r="AA368" s="60" t="s">
        <v>124</v>
      </c>
    </row>
    <row r="369" customFormat="false" ht="15" hidden="false" customHeight="false" outlineLevel="0" collapsed="false">
      <c r="A369" s="0" t="n">
        <f aca="false">IF(AND(B369=B368,C369=C368,D369=D368,AA369=AA368), A368,A368+1)</f>
        <v>133</v>
      </c>
      <c r="B369" s="68" t="n">
        <v>42633</v>
      </c>
      <c r="C369" s="60" t="s">
        <v>69</v>
      </c>
      <c r="F369" s="60" t="s">
        <v>97</v>
      </c>
      <c r="G369" s="60" t="n">
        <v>77</v>
      </c>
      <c r="H369" s="60" t="n">
        <v>77</v>
      </c>
      <c r="X369" s="4" t="n">
        <v>51046.8</v>
      </c>
      <c r="Y369" s="60" t="s">
        <v>807</v>
      </c>
      <c r="AA369" s="60" t="s">
        <v>124</v>
      </c>
    </row>
    <row r="370" customFormat="false" ht="15" hidden="false" customHeight="false" outlineLevel="0" collapsed="false">
      <c r="A370" s="0" t="n">
        <f aca="false">IF(AND(B370=B369,C370=C369,D370=D369,AA370=AA369), A369,A369+1)</f>
        <v>134</v>
      </c>
      <c r="B370" s="61" t="n">
        <v>42633</v>
      </c>
      <c r="C370" s="1" t="s">
        <v>70</v>
      </c>
      <c r="D370" s="1"/>
      <c r="E370" s="1"/>
      <c r="F370" s="1" t="s">
        <v>97</v>
      </c>
      <c r="G370" s="1" t="n">
        <v>78</v>
      </c>
      <c r="H370" s="1" t="n">
        <v>78</v>
      </c>
      <c r="I370" s="1"/>
      <c r="J370" s="1"/>
      <c r="K370" s="1"/>
      <c r="L370" s="1" t="n">
        <v>36</v>
      </c>
      <c r="M370" s="1"/>
      <c r="N370" s="1"/>
      <c r="O370" s="1"/>
      <c r="P370" s="1"/>
      <c r="Q370" s="1"/>
      <c r="R370" s="1"/>
      <c r="S370" s="1"/>
      <c r="T370" s="1"/>
      <c r="U370" s="1"/>
      <c r="V370" s="1"/>
      <c r="W370" s="1"/>
      <c r="X370" s="14" t="n">
        <v>96978.28</v>
      </c>
      <c r="Y370" s="1"/>
      <c r="Z370" s="14"/>
      <c r="AA370" s="1" t="s">
        <v>123</v>
      </c>
      <c r="AB370" s="1"/>
    </row>
    <row r="371" customFormat="false" ht="15" hidden="false" customHeight="false" outlineLevel="0" collapsed="false">
      <c r="A371" s="0" t="n">
        <f aca="false">IF(AND(B371=B370,C371=C370,D371=D370,AA371=AA370), A370,A370+1)</f>
        <v>134</v>
      </c>
      <c r="B371" s="61" t="n">
        <v>42633</v>
      </c>
      <c r="C371" s="1" t="s">
        <v>70</v>
      </c>
      <c r="D371" s="1"/>
      <c r="E371" s="1"/>
      <c r="F371" s="1" t="s">
        <v>115</v>
      </c>
      <c r="G371" s="1" t="n">
        <v>2</v>
      </c>
      <c r="H371" s="1" t="n">
        <v>2</v>
      </c>
      <c r="I371" s="1"/>
      <c r="J371" s="1"/>
      <c r="K371" s="1"/>
      <c r="L371" s="1" t="n">
        <v>6</v>
      </c>
      <c r="M371" s="1"/>
      <c r="N371" s="1"/>
      <c r="O371" s="1"/>
      <c r="P371" s="1"/>
      <c r="Q371" s="1"/>
      <c r="R371" s="1"/>
      <c r="S371" s="1"/>
      <c r="T371" s="1"/>
      <c r="U371" s="1"/>
      <c r="V371" s="1"/>
      <c r="W371" s="1"/>
      <c r="X371" s="14"/>
      <c r="Y371" s="1"/>
      <c r="Z371" s="14"/>
      <c r="AA371" s="1" t="s">
        <v>123</v>
      </c>
      <c r="AB371" s="1"/>
    </row>
    <row r="372" s="60" customFormat="true" ht="15" hidden="false" customHeight="false" outlineLevel="0" collapsed="false">
      <c r="A372" s="0" t="n">
        <f aca="false">IF(AND(B372=B371,C372=C371,D372=D371,AA372=AA371), A371,A371+1)</f>
        <v>135</v>
      </c>
      <c r="B372" s="68" t="n">
        <v>42634</v>
      </c>
      <c r="C372" s="60" t="s">
        <v>69</v>
      </c>
      <c r="D372" s="60" t="s">
        <v>67</v>
      </c>
      <c r="E372" s="60" t="s">
        <v>70</v>
      </c>
      <c r="F372" s="60" t="s">
        <v>97</v>
      </c>
      <c r="G372" s="60" t="n">
        <v>57</v>
      </c>
      <c r="H372" s="60" t="n">
        <v>9</v>
      </c>
      <c r="I372" s="60" t="n">
        <v>38</v>
      </c>
      <c r="J372" s="60" t="n">
        <v>10</v>
      </c>
      <c r="X372" s="4" t="n">
        <v>51427.9</v>
      </c>
      <c r="Y372" s="60" t="s">
        <v>808</v>
      </c>
      <c r="Z372" s="4"/>
      <c r="AA372" s="60" t="s">
        <v>124</v>
      </c>
    </row>
    <row r="373" customFormat="false" ht="15" hidden="false" customHeight="false" outlineLevel="0" collapsed="false">
      <c r="A373" s="0" t="n">
        <f aca="false">IF(AND(B373=B372,C373=C372,D373=D372,AA373=AA372), A372,A372+1)</f>
        <v>136</v>
      </c>
      <c r="B373" s="68" t="n">
        <v>42635</v>
      </c>
      <c r="C373" s="60" t="s">
        <v>68</v>
      </c>
      <c r="F373" s="60" t="s">
        <v>97</v>
      </c>
      <c r="G373" s="60" t="n">
        <v>59</v>
      </c>
      <c r="H373" s="60" t="n">
        <v>59</v>
      </c>
      <c r="X373" s="4" t="n">
        <v>56326.28</v>
      </c>
      <c r="Y373" s="60" t="s">
        <v>809</v>
      </c>
      <c r="AA373" s="60" t="s">
        <v>124</v>
      </c>
    </row>
    <row r="374" customFormat="false" ht="15" hidden="false" customHeight="false" outlineLevel="0" collapsed="false">
      <c r="A374" s="0" t="n">
        <f aca="false">IF(AND(B374=B373,C374=C373,D374=D373,AA374=AA373), A373,A373+1)</f>
        <v>137</v>
      </c>
      <c r="B374" s="68" t="n">
        <v>42635</v>
      </c>
      <c r="C374" s="60" t="s">
        <v>66</v>
      </c>
      <c r="F374" s="60" t="s">
        <v>102</v>
      </c>
      <c r="G374" s="60" t="n">
        <v>15</v>
      </c>
      <c r="H374" s="60" t="n">
        <v>15</v>
      </c>
      <c r="X374" s="4" t="n">
        <v>61285</v>
      </c>
      <c r="Y374" s="60" t="s">
        <v>810</v>
      </c>
      <c r="AA374" s="60" t="s">
        <v>124</v>
      </c>
    </row>
    <row r="375" customFormat="false" ht="15" hidden="false" customHeight="false" outlineLevel="0" collapsed="false">
      <c r="A375" s="0" t="n">
        <f aca="false">IF(AND(B375=B374,C375=C374,D375=D374,AA375=AA374), A374,A374+1)</f>
        <v>138</v>
      </c>
      <c r="B375" s="61" t="n">
        <v>42635</v>
      </c>
      <c r="C375" s="1" t="s">
        <v>53</v>
      </c>
      <c r="D375" s="1"/>
      <c r="E375" s="1"/>
      <c r="F375" s="1" t="s">
        <v>87</v>
      </c>
      <c r="G375" s="1" t="n">
        <v>9</v>
      </c>
      <c r="H375" s="1" t="n">
        <v>9</v>
      </c>
      <c r="I375" s="1"/>
      <c r="J375" s="1"/>
      <c r="K375" s="1"/>
      <c r="L375" s="1" t="n">
        <v>31</v>
      </c>
      <c r="M375" s="1"/>
      <c r="N375" s="1"/>
      <c r="O375" s="1"/>
      <c r="P375" s="1"/>
      <c r="Q375" s="1"/>
      <c r="R375" s="1"/>
      <c r="S375" s="1"/>
      <c r="T375" s="1"/>
      <c r="U375" s="1" t="n">
        <v>1</v>
      </c>
      <c r="V375" s="1"/>
      <c r="W375" s="1"/>
      <c r="X375" s="14" t="s">
        <v>763</v>
      </c>
      <c r="Y375" s="1"/>
      <c r="Z375" s="14"/>
      <c r="AA375" s="1" t="s">
        <v>123</v>
      </c>
      <c r="AB375" s="1"/>
    </row>
    <row r="376" customFormat="false" ht="15" hidden="false" customHeight="false" outlineLevel="0" collapsed="false">
      <c r="A376" s="0" t="n">
        <f aca="false">IF(AND(B376=B375,C376=C375,D376=D375,AA376=AA375), A375,A375+1)</f>
        <v>138</v>
      </c>
      <c r="B376" s="61" t="n">
        <v>42635</v>
      </c>
      <c r="C376" s="1" t="s">
        <v>53</v>
      </c>
      <c r="D376" s="1"/>
      <c r="E376" s="1"/>
      <c r="F376" s="1" t="s">
        <v>112</v>
      </c>
      <c r="G376" s="1" t="n">
        <v>1</v>
      </c>
      <c r="H376" s="1" t="n">
        <v>1</v>
      </c>
      <c r="I376" s="1"/>
      <c r="J376" s="1"/>
      <c r="K376" s="1"/>
      <c r="L376" s="1" t="n">
        <v>3</v>
      </c>
      <c r="M376" s="1"/>
      <c r="N376" s="1"/>
      <c r="O376" s="1"/>
      <c r="P376" s="1"/>
      <c r="Q376" s="1"/>
      <c r="R376" s="1"/>
      <c r="S376" s="1"/>
      <c r="T376" s="1"/>
      <c r="U376" s="1"/>
      <c r="V376" s="1"/>
      <c r="W376" s="1"/>
      <c r="X376" s="14"/>
      <c r="Y376" s="1"/>
      <c r="Z376" s="14"/>
      <c r="AA376" s="1" t="s">
        <v>123</v>
      </c>
      <c r="AB376" s="1"/>
    </row>
    <row r="377" customFormat="false" ht="15" hidden="false" customHeight="false" outlineLevel="0" collapsed="false">
      <c r="A377" s="0" t="n">
        <f aca="false">IF(AND(B377=B376,C377=C376,D377=D376,AA377=AA376), A376,A376+1)</f>
        <v>138</v>
      </c>
      <c r="B377" s="61" t="n">
        <v>42635</v>
      </c>
      <c r="C377" s="1" t="s">
        <v>53</v>
      </c>
      <c r="D377" s="1"/>
      <c r="E377" s="1"/>
      <c r="F377" s="1" t="s">
        <v>115</v>
      </c>
      <c r="G377" s="1" t="n">
        <v>2</v>
      </c>
      <c r="H377" s="1" t="n">
        <v>2</v>
      </c>
      <c r="I377" s="1"/>
      <c r="J377" s="1"/>
      <c r="K377" s="1"/>
      <c r="L377" s="1" t="n">
        <v>7</v>
      </c>
      <c r="M377" s="1"/>
      <c r="N377" s="1"/>
      <c r="O377" s="1"/>
      <c r="P377" s="1"/>
      <c r="Q377" s="1"/>
      <c r="R377" s="1"/>
      <c r="S377" s="1"/>
      <c r="T377" s="1"/>
      <c r="U377" s="1"/>
      <c r="V377" s="1"/>
      <c r="W377" s="1"/>
      <c r="X377" s="14"/>
      <c r="Y377" s="1"/>
      <c r="Z377" s="14"/>
      <c r="AA377" s="1" t="s">
        <v>123</v>
      </c>
      <c r="AB377" s="1"/>
    </row>
    <row r="378" customFormat="false" ht="15" hidden="false" customHeight="false" outlineLevel="0" collapsed="false">
      <c r="A378" s="0" t="n">
        <f aca="false">IF(AND(B378=B377,C378=C377,D378=D377,AA378=AA377), A377,A377+1)</f>
        <v>138</v>
      </c>
      <c r="B378" s="61" t="n">
        <v>42635</v>
      </c>
      <c r="C378" s="1" t="s">
        <v>53</v>
      </c>
      <c r="D378" s="1"/>
      <c r="E378" s="1"/>
      <c r="F378" s="1" t="s">
        <v>97</v>
      </c>
      <c r="G378" s="1" t="n">
        <v>3</v>
      </c>
      <c r="H378" s="1" t="n">
        <v>3</v>
      </c>
      <c r="I378" s="1"/>
      <c r="J378" s="1"/>
      <c r="K378" s="1"/>
      <c r="L378" s="1" t="n">
        <v>11</v>
      </c>
      <c r="M378" s="1"/>
      <c r="N378" s="1"/>
      <c r="O378" s="1"/>
      <c r="P378" s="1"/>
      <c r="Q378" s="1"/>
      <c r="R378" s="1"/>
      <c r="S378" s="1"/>
      <c r="T378" s="1"/>
      <c r="U378" s="1"/>
      <c r="V378" s="1"/>
      <c r="W378" s="1"/>
      <c r="X378" s="14"/>
      <c r="Y378" s="1"/>
      <c r="Z378" s="14"/>
      <c r="AA378" s="1" t="s">
        <v>123</v>
      </c>
      <c r="AB378" s="1"/>
    </row>
    <row r="379" customFormat="false" ht="15" hidden="false" customHeight="false" outlineLevel="0" collapsed="false">
      <c r="A379" s="0" t="n">
        <f aca="false">IF(AND(B379=B378,C379=C378,D379=D378,AA379=AA378), A378,A378+1)</f>
        <v>138</v>
      </c>
      <c r="B379" s="61" t="n">
        <v>42635</v>
      </c>
      <c r="C379" s="1" t="s">
        <v>53</v>
      </c>
      <c r="D379" s="1"/>
      <c r="E379" s="1"/>
      <c r="F379" s="1" t="s">
        <v>99</v>
      </c>
      <c r="G379" s="1" t="n">
        <v>3</v>
      </c>
      <c r="H379" s="1" t="n">
        <v>3</v>
      </c>
      <c r="I379" s="1"/>
      <c r="J379" s="1"/>
      <c r="K379" s="1"/>
      <c r="L379" s="1" t="n">
        <v>8</v>
      </c>
      <c r="M379" s="1"/>
      <c r="N379" s="1"/>
      <c r="O379" s="1"/>
      <c r="P379" s="1"/>
      <c r="Q379" s="1"/>
      <c r="R379" s="1"/>
      <c r="S379" s="1"/>
      <c r="T379" s="1"/>
      <c r="U379" s="1"/>
      <c r="V379" s="1"/>
      <c r="W379" s="1"/>
      <c r="X379" s="14"/>
      <c r="Y379" s="1"/>
      <c r="Z379" s="14"/>
      <c r="AA379" s="1" t="s">
        <v>123</v>
      </c>
      <c r="AB379" s="1"/>
    </row>
    <row r="380" customFormat="false" ht="15" hidden="false" customHeight="false" outlineLevel="0" collapsed="false">
      <c r="A380" s="0" t="n">
        <f aca="false">IF(AND(B380=B379,C380=C379,D380=D379,AA380=AA379), A379,A379+1)</f>
        <v>138</v>
      </c>
      <c r="B380" s="61" t="n">
        <v>42635</v>
      </c>
      <c r="C380" s="1" t="s">
        <v>53</v>
      </c>
      <c r="D380" s="1"/>
      <c r="E380" s="1"/>
      <c r="F380" s="1" t="s">
        <v>116</v>
      </c>
      <c r="G380" s="1" t="n">
        <v>9</v>
      </c>
      <c r="H380" s="1" t="n">
        <v>9</v>
      </c>
      <c r="I380" s="1"/>
      <c r="J380" s="1"/>
      <c r="K380" s="1"/>
      <c r="L380" s="1" t="n">
        <v>21</v>
      </c>
      <c r="M380" s="1"/>
      <c r="N380" s="1"/>
      <c r="O380" s="1"/>
      <c r="P380" s="1"/>
      <c r="Q380" s="1"/>
      <c r="R380" s="1"/>
      <c r="S380" s="1"/>
      <c r="T380" s="1"/>
      <c r="U380" s="1"/>
      <c r="V380" s="1"/>
      <c r="W380" s="1"/>
      <c r="X380" s="14"/>
      <c r="Y380" s="1"/>
      <c r="Z380" s="14"/>
      <c r="AA380" s="1" t="s">
        <v>123</v>
      </c>
      <c r="AB380" s="1"/>
    </row>
    <row r="381" customFormat="false" ht="15" hidden="false" customHeight="false" outlineLevel="0" collapsed="false">
      <c r="A381" s="0" t="n">
        <f aca="false">IF(AND(B381=B380,C381=C380,D381=D380,AA381=AA380), A380,A380+1)</f>
        <v>138</v>
      </c>
      <c r="B381" s="61" t="n">
        <v>42635</v>
      </c>
      <c r="C381" s="1" t="s">
        <v>53</v>
      </c>
      <c r="D381" s="1"/>
      <c r="E381" s="1"/>
      <c r="F381" s="1" t="s">
        <v>98</v>
      </c>
      <c r="G381" s="1" t="n">
        <v>2</v>
      </c>
      <c r="H381" s="1" t="n">
        <v>2</v>
      </c>
      <c r="I381" s="1"/>
      <c r="J381" s="1"/>
      <c r="K381" s="1"/>
      <c r="L381" s="1" t="n">
        <v>9</v>
      </c>
      <c r="M381" s="1"/>
      <c r="N381" s="1"/>
      <c r="O381" s="1"/>
      <c r="P381" s="1"/>
      <c r="Q381" s="1"/>
      <c r="R381" s="1"/>
      <c r="S381" s="1"/>
      <c r="T381" s="1"/>
      <c r="U381" s="1"/>
      <c r="V381" s="1"/>
      <c r="W381" s="1"/>
      <c r="X381" s="14"/>
      <c r="Y381" s="1"/>
      <c r="Z381" s="14"/>
      <c r="AA381" s="1" t="s">
        <v>123</v>
      </c>
      <c r="AB381" s="1"/>
    </row>
    <row r="382" customFormat="false" ht="16.5" hidden="false" customHeight="true" outlineLevel="0" collapsed="false">
      <c r="A382" s="0" t="n">
        <f aca="false">IF(AND(B382=B381,C382=C381,D382=D381,AA382=AA381), A381,A381+1)</f>
        <v>138</v>
      </c>
      <c r="B382" s="61" t="n">
        <v>42635</v>
      </c>
      <c r="C382" s="1" t="s">
        <v>53</v>
      </c>
      <c r="D382" s="1"/>
      <c r="E382" s="1"/>
      <c r="F382" s="1" t="s">
        <v>248</v>
      </c>
      <c r="G382" s="1"/>
      <c r="H382" s="1"/>
      <c r="I382" s="1"/>
      <c r="J382" s="1"/>
      <c r="K382" s="1" t="n">
        <v>1</v>
      </c>
      <c r="L382" s="1"/>
      <c r="M382" s="1"/>
      <c r="N382" s="1"/>
      <c r="O382" s="1"/>
      <c r="P382" s="1"/>
      <c r="Q382" s="1"/>
      <c r="R382" s="1"/>
      <c r="S382" s="1"/>
      <c r="T382" s="1"/>
      <c r="U382" s="1"/>
      <c r="V382" s="1"/>
      <c r="W382" s="1"/>
      <c r="X382" s="14"/>
      <c r="Y382" s="1"/>
      <c r="Z382" s="14"/>
      <c r="AA382" s="1" t="s">
        <v>123</v>
      </c>
      <c r="AB382" s="1"/>
    </row>
    <row r="383" s="60" customFormat="true" ht="15" hidden="false" customHeight="false" outlineLevel="0" collapsed="false">
      <c r="A383" s="0" t="n">
        <f aca="false">IF(AND(B383=B382,C383=C382,D383=D382,AA383=AA382), A382,A382+1)</f>
        <v>139</v>
      </c>
      <c r="B383" s="68" t="n">
        <v>42640</v>
      </c>
      <c r="C383" s="60" t="s">
        <v>63</v>
      </c>
      <c r="F383" s="60" t="s">
        <v>97</v>
      </c>
      <c r="G383" s="60" t="n">
        <v>39</v>
      </c>
      <c r="H383" s="0" t="n">
        <v>39</v>
      </c>
      <c r="K383" s="60" t="n">
        <v>1</v>
      </c>
      <c r="X383" s="4" t="n">
        <v>145218.48</v>
      </c>
      <c r="Y383" s="13" t="s">
        <v>811</v>
      </c>
      <c r="Z383" s="4"/>
      <c r="AA383" s="60" t="s">
        <v>125</v>
      </c>
    </row>
    <row r="384" customFormat="false" ht="15" hidden="false" customHeight="false" outlineLevel="0" collapsed="false">
      <c r="A384" s="0" t="n">
        <f aca="false">IF(AND(B384=B383,C384=C383,D384=D383,AA384=AA383), A383,A383+1)</f>
        <v>139</v>
      </c>
      <c r="B384" s="68" t="n">
        <v>42640</v>
      </c>
      <c r="C384" s="60" t="s">
        <v>63</v>
      </c>
      <c r="D384" s="60"/>
      <c r="E384" s="60"/>
      <c r="F384" s="60" t="s">
        <v>116</v>
      </c>
      <c r="G384" s="60" t="n">
        <v>1</v>
      </c>
      <c r="H384" s="0" t="n">
        <v>1</v>
      </c>
      <c r="I384" s="60"/>
      <c r="J384" s="60"/>
      <c r="X384" s="4"/>
      <c r="Y384" s="13" t="s">
        <v>811</v>
      </c>
      <c r="AA384" s="60" t="s">
        <v>125</v>
      </c>
    </row>
    <row r="385" customFormat="false" ht="15" hidden="false" customHeight="false" outlineLevel="0" collapsed="false">
      <c r="A385" s="0" t="n">
        <f aca="false">IF(AND(B385=B384,C385=C384,D385=D384,AA385=AA384), A384,A384+1)</f>
        <v>139</v>
      </c>
      <c r="B385" s="68" t="n">
        <v>42640</v>
      </c>
      <c r="C385" s="60" t="s">
        <v>63</v>
      </c>
      <c r="D385" s="60"/>
      <c r="E385" s="60"/>
      <c r="F385" s="60" t="s">
        <v>98</v>
      </c>
      <c r="G385" s="60" t="n">
        <v>9</v>
      </c>
      <c r="H385" s="0" t="n">
        <v>9</v>
      </c>
      <c r="X385" s="4"/>
      <c r="Y385" s="13" t="s">
        <v>811</v>
      </c>
      <c r="AA385" s="60" t="s">
        <v>125</v>
      </c>
    </row>
    <row r="386" customFormat="false" ht="15" hidden="false" customHeight="false" outlineLevel="0" collapsed="false">
      <c r="A386" s="0" t="n">
        <f aca="false">IF(AND(B386=B385,C386=C385,D386=D385,AA386=AA385), A385,A385+1)</f>
        <v>139</v>
      </c>
      <c r="B386" s="68" t="n">
        <v>42640</v>
      </c>
      <c r="C386" s="60" t="s">
        <v>63</v>
      </c>
      <c r="D386" s="60"/>
      <c r="E386" s="60"/>
      <c r="F386" s="60" t="s">
        <v>63</v>
      </c>
      <c r="U386" s="60" t="n">
        <v>2</v>
      </c>
      <c r="X386" s="4"/>
      <c r="Y386" s="13" t="s">
        <v>811</v>
      </c>
      <c r="AA386" s="60" t="s">
        <v>125</v>
      </c>
    </row>
    <row r="387" customFormat="false" ht="15" hidden="false" customHeight="false" outlineLevel="0" collapsed="false">
      <c r="A387" s="0" t="n">
        <f aca="false">IF(AND(B387=B386,C387=C386,D387=D386,AA387=AA386), A386,A386+1)</f>
        <v>140</v>
      </c>
      <c r="B387" s="68" t="n">
        <v>42640</v>
      </c>
      <c r="C387" s="60" t="s">
        <v>67</v>
      </c>
      <c r="D387" s="60" t="s">
        <v>68</v>
      </c>
      <c r="E387" s="60" t="s">
        <v>70</v>
      </c>
      <c r="F387" s="60" t="s">
        <v>97</v>
      </c>
      <c r="G387" s="60" t="n">
        <v>71</v>
      </c>
      <c r="H387" s="60" t="n">
        <v>53</v>
      </c>
      <c r="I387" s="60" t="n">
        <v>8</v>
      </c>
      <c r="J387" s="60" t="n">
        <v>10</v>
      </c>
      <c r="X387" s="4" t="n">
        <v>58462.8</v>
      </c>
      <c r="Y387" s="60" t="s">
        <v>812</v>
      </c>
      <c r="AA387" s="60" t="s">
        <v>124</v>
      </c>
    </row>
    <row r="388" customFormat="false" ht="15" hidden="false" customHeight="false" outlineLevel="0" collapsed="false">
      <c r="A388" s="0" t="n">
        <f aca="false">IF(AND(B388=B387,C388=C387,D388=D387,AA388=AA387), A387,A387+1)</f>
        <v>141</v>
      </c>
      <c r="B388" s="68" t="n">
        <v>42641</v>
      </c>
      <c r="C388" s="60" t="s">
        <v>66</v>
      </c>
      <c r="F388" s="60" t="s">
        <v>97</v>
      </c>
      <c r="G388" s="60" t="n">
        <v>16</v>
      </c>
      <c r="H388" s="0" t="n">
        <v>16</v>
      </c>
      <c r="X388" s="4" t="n">
        <v>62343.33</v>
      </c>
      <c r="Y388" s="60" t="s">
        <v>813</v>
      </c>
      <c r="AA388" s="60" t="s">
        <v>124</v>
      </c>
    </row>
    <row r="389" customFormat="false" ht="15" hidden="false" customHeight="false" outlineLevel="0" collapsed="false">
      <c r="A389" s="0" t="n">
        <f aca="false">IF(AND(B389=B388,C389=C388,D389=D388,AA389=AA388), A388,A388+1)</f>
        <v>142</v>
      </c>
      <c r="B389" s="68" t="n">
        <v>42641</v>
      </c>
      <c r="C389" s="60" t="s">
        <v>67</v>
      </c>
      <c r="F389" s="60" t="s">
        <v>96</v>
      </c>
      <c r="G389" s="60" t="n">
        <v>24</v>
      </c>
      <c r="H389" s="0" t="n">
        <v>24</v>
      </c>
      <c r="K389" s="60" t="n">
        <v>1</v>
      </c>
      <c r="X389" s="4" t="n">
        <v>85494.8</v>
      </c>
      <c r="Y389" s="13" t="s">
        <v>814</v>
      </c>
      <c r="AA389" s="60" t="s">
        <v>125</v>
      </c>
    </row>
    <row r="390" customFormat="false" ht="15" hidden="false" customHeight="false" outlineLevel="0" collapsed="false">
      <c r="A390" s="0" t="n">
        <f aca="false">IF(AND(B390=B389,C390=C389,D390=D389,AA390=AA389), A389,A389+1)</f>
        <v>142</v>
      </c>
      <c r="B390" s="68" t="n">
        <v>42641</v>
      </c>
      <c r="C390" s="60" t="s">
        <v>67</v>
      </c>
      <c r="F390" s="60" t="s">
        <v>88</v>
      </c>
      <c r="G390" s="60" t="n">
        <v>4</v>
      </c>
      <c r="H390" s="0" t="n">
        <v>4</v>
      </c>
      <c r="X390" s="4"/>
      <c r="Y390" s="13" t="s">
        <v>814</v>
      </c>
      <c r="AA390" s="60" t="s">
        <v>125</v>
      </c>
    </row>
    <row r="391" customFormat="false" ht="15" hidden="false" customHeight="false" outlineLevel="0" collapsed="false">
      <c r="A391" s="0" t="n">
        <f aca="false">IF(AND(B391=B390,C391=C390,D391=D390,AA391=AA390), A390,A390+1)</f>
        <v>142</v>
      </c>
      <c r="B391" s="68" t="n">
        <v>42641</v>
      </c>
      <c r="C391" s="60" t="s">
        <v>67</v>
      </c>
      <c r="F391" s="60" t="s">
        <v>97</v>
      </c>
      <c r="G391" s="60" t="n">
        <v>18</v>
      </c>
      <c r="H391" s="0" t="n">
        <v>18</v>
      </c>
      <c r="X391" s="4"/>
      <c r="Y391" s="13" t="s">
        <v>814</v>
      </c>
      <c r="AA391" s="60" t="s">
        <v>125</v>
      </c>
    </row>
    <row r="392" customFormat="false" ht="15" hidden="false" customHeight="false" outlineLevel="0" collapsed="false">
      <c r="A392" s="0" t="n">
        <f aca="false">IF(AND(B392=B391,C392=C391,D392=D391,AA392=AA391), A391,A391+1)</f>
        <v>142</v>
      </c>
      <c r="B392" s="68" t="n">
        <v>42641</v>
      </c>
      <c r="C392" s="60" t="s">
        <v>67</v>
      </c>
      <c r="F392" s="60" t="s">
        <v>67</v>
      </c>
      <c r="U392" s="60" t="n">
        <v>1</v>
      </c>
      <c r="X392" s="4"/>
      <c r="Y392" s="13" t="s">
        <v>814</v>
      </c>
      <c r="AA392" s="60" t="s">
        <v>125</v>
      </c>
    </row>
    <row r="393" customFormat="false" ht="15" hidden="false" customHeight="false" outlineLevel="0" collapsed="false">
      <c r="A393" s="0" t="n">
        <f aca="false">IF(AND(B393=B392,C393=C392,D393=D392,AA393=AA392), A392,A392+1)</f>
        <v>143</v>
      </c>
      <c r="B393" s="68" t="n">
        <v>42641</v>
      </c>
      <c r="C393" s="60" t="s">
        <v>43</v>
      </c>
      <c r="F393" s="60" t="s">
        <v>93</v>
      </c>
      <c r="G393" s="60" t="n">
        <v>2</v>
      </c>
      <c r="H393" s="60" t="n">
        <v>2</v>
      </c>
      <c r="X393" s="4" t="n">
        <v>150185.03</v>
      </c>
      <c r="Y393" s="60" t="s">
        <v>815</v>
      </c>
      <c r="AA393" s="60" t="s">
        <v>124</v>
      </c>
    </row>
    <row r="394" customFormat="false" ht="15" hidden="false" customHeight="false" outlineLevel="0" collapsed="false">
      <c r="A394" s="0" t="n">
        <f aca="false">IF(AND(B394=B393,C394=C393,D394=D393,AA394=AA393), A393,A393+1)</f>
        <v>144</v>
      </c>
      <c r="B394" s="61" t="n">
        <v>42642</v>
      </c>
      <c r="C394" s="1" t="s">
        <v>46</v>
      </c>
      <c r="D394" s="1" t="s">
        <v>55</v>
      </c>
      <c r="E394" s="1"/>
      <c r="F394" s="1" t="s">
        <v>88</v>
      </c>
      <c r="G394" s="1" t="n">
        <v>18</v>
      </c>
      <c r="H394" s="1" t="n">
        <v>18</v>
      </c>
      <c r="I394" s="1"/>
      <c r="J394" s="1"/>
      <c r="K394" s="1"/>
      <c r="L394" s="1" t="n">
        <v>47</v>
      </c>
      <c r="M394" s="1"/>
      <c r="N394" s="1"/>
      <c r="O394" s="1"/>
      <c r="P394" s="1"/>
      <c r="Q394" s="1"/>
      <c r="R394" s="1"/>
      <c r="S394" s="1"/>
      <c r="T394" s="1"/>
      <c r="U394" s="1" t="n">
        <v>2</v>
      </c>
      <c r="V394" s="1"/>
      <c r="W394" s="1"/>
      <c r="X394" s="14"/>
      <c r="Y394" s="1"/>
      <c r="Z394" s="14"/>
      <c r="AA394" s="1" t="s">
        <v>123</v>
      </c>
      <c r="AB394" s="1"/>
    </row>
    <row r="395" customFormat="false" ht="15" hidden="false" customHeight="false" outlineLevel="0" collapsed="false">
      <c r="A395" s="0" t="n">
        <f aca="false">IF(AND(B395=B394,C395=C394,D395=D394,AA395=AA394), A394,A394+1)</f>
        <v>144</v>
      </c>
      <c r="B395" s="61" t="n">
        <v>42642</v>
      </c>
      <c r="C395" s="1" t="s">
        <v>46</v>
      </c>
      <c r="D395" s="1" t="s">
        <v>55</v>
      </c>
      <c r="E395" s="1"/>
      <c r="F395" s="1" t="s">
        <v>97</v>
      </c>
      <c r="G395" s="1" t="n">
        <v>1</v>
      </c>
      <c r="H395" s="1" t="n">
        <v>1</v>
      </c>
      <c r="I395" s="1"/>
      <c r="J395" s="1"/>
      <c r="K395" s="1"/>
      <c r="L395" s="1" t="n">
        <v>3</v>
      </c>
      <c r="M395" s="1"/>
      <c r="N395" s="1"/>
      <c r="O395" s="1"/>
      <c r="P395" s="1"/>
      <c r="Q395" s="1"/>
      <c r="R395" s="1"/>
      <c r="S395" s="1"/>
      <c r="T395" s="1"/>
      <c r="U395" s="1"/>
      <c r="V395" s="1"/>
      <c r="W395" s="1"/>
      <c r="X395" s="14"/>
      <c r="Y395" s="1"/>
      <c r="Z395" s="14"/>
      <c r="AA395" s="1" t="s">
        <v>123</v>
      </c>
      <c r="AB395" s="1"/>
    </row>
    <row r="396" customFormat="false" ht="15" hidden="false" customHeight="false" outlineLevel="0" collapsed="false">
      <c r="A396" s="0" t="n">
        <f aca="false">IF(AND(B396=B395,C396=C395,D396=D395,AA396=AA395), A395,A395+1)</f>
        <v>144</v>
      </c>
      <c r="B396" s="61" t="n">
        <v>42642</v>
      </c>
      <c r="C396" s="1" t="s">
        <v>46</v>
      </c>
      <c r="D396" s="1" t="s">
        <v>55</v>
      </c>
      <c r="E396" s="1"/>
      <c r="F396" s="1" t="s">
        <v>108</v>
      </c>
      <c r="G396" s="1" t="n">
        <v>1</v>
      </c>
      <c r="H396" s="1" t="n">
        <v>1</v>
      </c>
      <c r="I396" s="1"/>
      <c r="J396" s="1"/>
      <c r="K396" s="1"/>
      <c r="L396" s="1" t="n">
        <v>3</v>
      </c>
      <c r="M396" s="1"/>
      <c r="N396" s="1"/>
      <c r="O396" s="1"/>
      <c r="P396" s="1"/>
      <c r="Q396" s="1"/>
      <c r="R396" s="1"/>
      <c r="S396" s="1"/>
      <c r="T396" s="1"/>
      <c r="U396" s="1"/>
      <c r="V396" s="1"/>
      <c r="W396" s="1"/>
      <c r="X396" s="14"/>
      <c r="Y396" s="1"/>
      <c r="Z396" s="14"/>
      <c r="AA396" s="1" t="s">
        <v>123</v>
      </c>
      <c r="AB396" s="1"/>
    </row>
    <row r="397" customFormat="false" ht="15" hidden="false" customHeight="false" outlineLevel="0" collapsed="false">
      <c r="A397" s="0" t="n">
        <f aca="false">IF(AND(B397=B396,C397=C396,D397=D396,AA397=AA396), A396,A396+1)</f>
        <v>144</v>
      </c>
      <c r="B397" s="61" t="n">
        <v>42642</v>
      </c>
      <c r="C397" s="1" t="s">
        <v>46</v>
      </c>
      <c r="D397" s="1" t="s">
        <v>55</v>
      </c>
      <c r="E397" s="1"/>
      <c r="F397" s="1" t="s">
        <v>111</v>
      </c>
      <c r="G397" s="1" t="n">
        <v>1</v>
      </c>
      <c r="H397" s="1" t="n">
        <v>1</v>
      </c>
      <c r="I397" s="1"/>
      <c r="J397" s="1"/>
      <c r="K397" s="1"/>
      <c r="L397" s="1" t="n">
        <v>3</v>
      </c>
      <c r="M397" s="1"/>
      <c r="N397" s="1"/>
      <c r="O397" s="1"/>
      <c r="P397" s="1"/>
      <c r="Q397" s="1"/>
      <c r="R397" s="1"/>
      <c r="S397" s="1"/>
      <c r="T397" s="1"/>
      <c r="U397" s="1"/>
      <c r="V397" s="1"/>
      <c r="W397" s="1"/>
      <c r="X397" s="14"/>
      <c r="Y397" s="1"/>
      <c r="Z397" s="14"/>
      <c r="AA397" s="1" t="s">
        <v>123</v>
      </c>
      <c r="AB397" s="1"/>
    </row>
    <row r="398" customFormat="false" ht="15" hidden="false" customHeight="false" outlineLevel="0" collapsed="false">
      <c r="A398" s="0" t="n">
        <f aca="false">IF(AND(B398=B397,C398=C397,D398=D397,AA398=AA397), A397,A397+1)</f>
        <v>144</v>
      </c>
      <c r="B398" s="61" t="n">
        <v>42642</v>
      </c>
      <c r="C398" s="1" t="s">
        <v>46</v>
      </c>
      <c r="D398" s="1" t="s">
        <v>55</v>
      </c>
      <c r="E398" s="1"/>
      <c r="F398" s="1" t="s">
        <v>116</v>
      </c>
      <c r="G398" s="1" t="n">
        <v>7</v>
      </c>
      <c r="H398" s="1" t="n">
        <v>7</v>
      </c>
      <c r="I398" s="1"/>
      <c r="J398" s="1"/>
      <c r="K398" s="1"/>
      <c r="L398" s="1" t="n">
        <v>16</v>
      </c>
      <c r="M398" s="1"/>
      <c r="N398" s="1"/>
      <c r="O398" s="1"/>
      <c r="P398" s="1"/>
      <c r="Q398" s="1"/>
      <c r="R398" s="1"/>
      <c r="S398" s="1"/>
      <c r="T398" s="1"/>
      <c r="U398" s="1" t="n">
        <v>1</v>
      </c>
      <c r="V398" s="1"/>
      <c r="W398" s="1"/>
      <c r="X398" s="14"/>
      <c r="Y398" s="1"/>
      <c r="Z398" s="14"/>
      <c r="AA398" s="1" t="s">
        <v>123</v>
      </c>
      <c r="AB398" s="1"/>
    </row>
    <row r="399" s="60" customFormat="true" ht="15" hidden="false" customHeight="false" outlineLevel="0" collapsed="false">
      <c r="A399" s="0" t="n">
        <f aca="false">IF(AND(B399=B398,C399=C398,D399=D398,AA399=AA398), A398,A398+1)</f>
        <v>145</v>
      </c>
      <c r="B399" s="68" t="n">
        <v>42642</v>
      </c>
      <c r="C399" s="60" t="s">
        <v>70</v>
      </c>
      <c r="F399" s="60" t="s">
        <v>97</v>
      </c>
      <c r="G399" s="60" t="n">
        <v>60</v>
      </c>
      <c r="H399" s="60" t="n">
        <v>60</v>
      </c>
      <c r="X399" s="4" t="n">
        <v>52406.57</v>
      </c>
      <c r="Y399" s="60" t="s">
        <v>816</v>
      </c>
      <c r="Z399" s="4"/>
      <c r="AA399" s="60" t="s">
        <v>124</v>
      </c>
    </row>
    <row r="400" s="60" customFormat="true" ht="15" hidden="false" customHeight="false" outlineLevel="0" collapsed="false">
      <c r="A400" s="0" t="n">
        <f aca="false">IF(AND(B400=B399,C400=C399,D400=D399,AA400=AA399), A399,A399+1)</f>
        <v>146</v>
      </c>
      <c r="B400" s="68" t="n">
        <v>42642</v>
      </c>
      <c r="C400" s="60" t="s">
        <v>66</v>
      </c>
      <c r="F400" s="60" t="s">
        <v>102</v>
      </c>
      <c r="G400" s="60" t="n">
        <v>28</v>
      </c>
      <c r="H400" s="60" t="n">
        <v>28</v>
      </c>
      <c r="X400" s="4" t="n">
        <v>54590</v>
      </c>
      <c r="Y400" s="60" t="s">
        <v>817</v>
      </c>
      <c r="Z400" s="4"/>
      <c r="AA400" s="60" t="s">
        <v>124</v>
      </c>
    </row>
    <row r="401" customFormat="false" ht="15" hidden="false" customHeight="false" outlineLevel="0" collapsed="false">
      <c r="A401" s="0" t="n">
        <f aca="false">IF(AND(B401=B400,C401=C400,D401=D400,AA401=AA400), A400,A400+1)</f>
        <v>147</v>
      </c>
      <c r="B401" s="68" t="n">
        <v>42642</v>
      </c>
      <c r="C401" s="60" t="s">
        <v>69</v>
      </c>
      <c r="D401" s="60" t="s">
        <v>67</v>
      </c>
      <c r="E401" s="60" t="s">
        <v>70</v>
      </c>
      <c r="F401" s="60" t="s">
        <v>97</v>
      </c>
      <c r="G401" s="60" t="n">
        <v>41</v>
      </c>
      <c r="H401" s="1" t="n">
        <v>26</v>
      </c>
      <c r="I401" s="60" t="n">
        <v>7</v>
      </c>
      <c r="J401" s="60" t="n">
        <v>8</v>
      </c>
      <c r="X401" s="4" t="n">
        <v>51247.9</v>
      </c>
      <c r="Y401" s="60" t="s">
        <v>818</v>
      </c>
      <c r="AA401" s="60" t="s">
        <v>124</v>
      </c>
    </row>
    <row r="402" customFormat="false" ht="15" hidden="false" customHeight="false" outlineLevel="0" collapsed="false">
      <c r="A402" s="0" t="n">
        <f aca="false">IF(AND(B402=B401,C402=C401,D402=D401,AA402=AA401), A401,A401+1)</f>
        <v>148</v>
      </c>
      <c r="B402" s="61" t="n">
        <v>42642</v>
      </c>
      <c r="C402" s="1" t="s">
        <v>50</v>
      </c>
      <c r="D402" s="1"/>
      <c r="E402" s="1"/>
      <c r="F402" s="1" t="s">
        <v>98</v>
      </c>
      <c r="G402" s="1" t="n">
        <v>27</v>
      </c>
      <c r="H402" s="1" t="n">
        <v>27</v>
      </c>
      <c r="I402" s="1"/>
      <c r="J402" s="1"/>
      <c r="K402" s="1"/>
      <c r="L402" s="1" t="n">
        <v>57</v>
      </c>
      <c r="M402" s="1"/>
      <c r="N402" s="1"/>
      <c r="O402" s="1"/>
      <c r="P402" s="1"/>
      <c r="Q402" s="1"/>
      <c r="R402" s="1"/>
      <c r="S402" s="1"/>
      <c r="T402" s="1"/>
      <c r="U402" s="1" t="n">
        <v>1</v>
      </c>
      <c r="V402" s="1"/>
      <c r="W402" s="1"/>
      <c r="X402" s="14" t="n">
        <v>612433.58</v>
      </c>
      <c r="Y402" s="1"/>
      <c r="Z402" s="14"/>
      <c r="AA402" s="1" t="s">
        <v>123</v>
      </c>
      <c r="AB402" s="1"/>
    </row>
    <row r="403" customFormat="false" ht="15" hidden="false" customHeight="false" outlineLevel="0" collapsed="false">
      <c r="A403" s="0" t="n">
        <f aca="false">IF(AND(B403=B402,C403=C402,D403=D402,AA403=AA402), A402,A402+1)</f>
        <v>148</v>
      </c>
      <c r="B403" s="61" t="n">
        <v>42642</v>
      </c>
      <c r="C403" s="1" t="s">
        <v>50</v>
      </c>
      <c r="D403" s="1"/>
      <c r="E403" s="1"/>
      <c r="F403" s="1" t="s">
        <v>99</v>
      </c>
      <c r="G403" s="1" t="n">
        <v>9</v>
      </c>
      <c r="H403" s="1" t="n">
        <v>9</v>
      </c>
      <c r="I403" s="1"/>
      <c r="J403" s="1"/>
      <c r="K403" s="1"/>
      <c r="L403" s="1" t="n">
        <v>20</v>
      </c>
      <c r="M403" s="1"/>
      <c r="N403" s="1"/>
      <c r="O403" s="1"/>
      <c r="P403" s="1"/>
      <c r="Q403" s="1"/>
      <c r="R403" s="1"/>
      <c r="S403" s="1"/>
      <c r="T403" s="1"/>
      <c r="U403" s="1"/>
      <c r="V403" s="1"/>
      <c r="W403" s="1"/>
      <c r="X403" s="14"/>
      <c r="Y403" s="1"/>
      <c r="Z403" s="14"/>
      <c r="AA403" s="1" t="s">
        <v>123</v>
      </c>
      <c r="AB403" s="1"/>
    </row>
    <row r="404" customFormat="false" ht="15" hidden="false" customHeight="false" outlineLevel="0" collapsed="false">
      <c r="A404" s="0" t="n">
        <f aca="false">IF(AND(B404=B403,C404=C403,D404=D403,AA404=AA403), A403,A403+1)</f>
        <v>148</v>
      </c>
      <c r="B404" s="61" t="n">
        <v>42642</v>
      </c>
      <c r="C404" s="1" t="s">
        <v>50</v>
      </c>
      <c r="D404" s="1"/>
      <c r="E404" s="1"/>
      <c r="F404" s="1" t="s">
        <v>89</v>
      </c>
      <c r="G404" s="1" t="n">
        <v>4</v>
      </c>
      <c r="H404" s="1" t="n">
        <v>4</v>
      </c>
      <c r="I404" s="1"/>
      <c r="J404" s="1"/>
      <c r="K404" s="1"/>
      <c r="L404" s="1" t="n">
        <v>10</v>
      </c>
      <c r="M404" s="1"/>
      <c r="N404" s="1"/>
      <c r="O404" s="1"/>
      <c r="P404" s="1"/>
      <c r="Q404" s="1"/>
      <c r="R404" s="1"/>
      <c r="S404" s="1"/>
      <c r="T404" s="1"/>
      <c r="U404" s="1" t="n">
        <v>1</v>
      </c>
      <c r="V404" s="1"/>
      <c r="W404" s="1"/>
      <c r="X404" s="14"/>
      <c r="Y404" s="1"/>
      <c r="Z404" s="14"/>
      <c r="AA404" s="1" t="s">
        <v>123</v>
      </c>
      <c r="AB404" s="1"/>
    </row>
    <row r="405" customFormat="false" ht="15" hidden="false" customHeight="false" outlineLevel="0" collapsed="false">
      <c r="A405" s="0" t="n">
        <f aca="false">IF(AND(B405=B404,C405=C404,D405=D404,AA405=AA404), A404,A404+1)</f>
        <v>148</v>
      </c>
      <c r="B405" s="61" t="n">
        <v>42642</v>
      </c>
      <c r="C405" s="1" t="s">
        <v>50</v>
      </c>
      <c r="D405" s="1"/>
      <c r="E405" s="1"/>
      <c r="F405" s="1" t="s">
        <v>87</v>
      </c>
      <c r="G405" s="1" t="n">
        <v>3</v>
      </c>
      <c r="H405" s="1" t="n">
        <v>3</v>
      </c>
      <c r="I405" s="1"/>
      <c r="J405" s="1"/>
      <c r="K405" s="1"/>
      <c r="L405" s="1" t="n">
        <v>14</v>
      </c>
      <c r="M405" s="1"/>
      <c r="N405" s="1"/>
      <c r="O405" s="1"/>
      <c r="P405" s="1"/>
      <c r="Q405" s="1"/>
      <c r="R405" s="1"/>
      <c r="S405" s="1"/>
      <c r="T405" s="1"/>
      <c r="U405" s="1" t="n">
        <v>1</v>
      </c>
      <c r="V405" s="1"/>
      <c r="W405" s="1"/>
      <c r="X405" s="14"/>
      <c r="Y405" s="1"/>
      <c r="Z405" s="14"/>
      <c r="AA405" s="1" t="s">
        <v>123</v>
      </c>
      <c r="AB405" s="1"/>
    </row>
    <row r="406" customFormat="false" ht="15" hidden="false" customHeight="false" outlineLevel="0" collapsed="false">
      <c r="A406" s="0" t="n">
        <f aca="false">IF(AND(B406=B405,C406=C405,D406=D405,AA406=AA405), A405,A405+1)</f>
        <v>148</v>
      </c>
      <c r="B406" s="61" t="n">
        <v>42642</v>
      </c>
      <c r="C406" s="1" t="s">
        <v>50</v>
      </c>
      <c r="D406" s="1"/>
      <c r="E406" s="1"/>
      <c r="F406" s="1" t="s">
        <v>97</v>
      </c>
      <c r="G406" s="1" t="n">
        <v>8</v>
      </c>
      <c r="H406" s="1" t="n">
        <v>8</v>
      </c>
      <c r="I406" s="1"/>
      <c r="J406" s="1"/>
      <c r="K406" s="1"/>
      <c r="L406" s="1" t="n">
        <v>24</v>
      </c>
      <c r="M406" s="1"/>
      <c r="N406" s="1"/>
      <c r="O406" s="1"/>
      <c r="P406" s="1"/>
      <c r="Q406" s="1"/>
      <c r="R406" s="1"/>
      <c r="S406" s="1"/>
      <c r="T406" s="1"/>
      <c r="U406" s="1"/>
      <c r="V406" s="1"/>
      <c r="W406" s="1"/>
      <c r="X406" s="14"/>
      <c r="Y406" s="1"/>
      <c r="Z406" s="14"/>
      <c r="AA406" s="1" t="s">
        <v>123</v>
      </c>
      <c r="AB406" s="1"/>
    </row>
    <row r="407" customFormat="false" ht="15" hidden="false" customHeight="false" outlineLevel="0" collapsed="false">
      <c r="A407" s="0" t="n">
        <f aca="false">IF(AND(B407=B406,C407=C406,D407=D406,AA407=AA406), A406,A406+1)</f>
        <v>148</v>
      </c>
      <c r="B407" s="61" t="n">
        <v>42642</v>
      </c>
      <c r="C407" s="1" t="s">
        <v>50</v>
      </c>
      <c r="D407" s="1"/>
      <c r="E407" s="1"/>
      <c r="F407" s="1" t="s">
        <v>248</v>
      </c>
      <c r="G407" s="1"/>
      <c r="H407" s="1"/>
      <c r="I407" s="1"/>
      <c r="J407" s="1"/>
      <c r="K407" s="1" t="n">
        <v>1</v>
      </c>
      <c r="L407" s="1"/>
      <c r="M407" s="1"/>
      <c r="N407" s="1"/>
      <c r="O407" s="1"/>
      <c r="P407" s="1"/>
      <c r="Q407" s="1"/>
      <c r="R407" s="1"/>
      <c r="S407" s="1"/>
      <c r="T407" s="1"/>
      <c r="U407" s="1"/>
      <c r="V407" s="1"/>
      <c r="W407" s="1"/>
      <c r="X407" s="14"/>
      <c r="Y407" s="1"/>
      <c r="Z407" s="14"/>
      <c r="AA407" s="1" t="s">
        <v>123</v>
      </c>
      <c r="AB407" s="1"/>
    </row>
    <row r="408" customFormat="false" ht="15" hidden="false" customHeight="false" outlineLevel="0" collapsed="false">
      <c r="A408" s="0" t="n">
        <f aca="false">IF(AND(B408=B407,C408=C407,D408=D407,AA408=AA407), A407,A407+1)</f>
        <v>149</v>
      </c>
      <c r="B408" s="61" t="n">
        <v>42642</v>
      </c>
      <c r="C408" s="1" t="s">
        <v>67</v>
      </c>
      <c r="D408" s="1"/>
      <c r="E408" s="1"/>
      <c r="F408" s="1" t="s">
        <v>115</v>
      </c>
      <c r="G408" s="1" t="n">
        <v>11</v>
      </c>
      <c r="H408" s="1" t="n">
        <v>11</v>
      </c>
      <c r="I408" s="1"/>
      <c r="J408" s="1"/>
      <c r="K408" s="1"/>
      <c r="L408" s="1" t="n">
        <v>40</v>
      </c>
      <c r="M408" s="1"/>
      <c r="N408" s="1"/>
      <c r="O408" s="1"/>
      <c r="P408" s="1"/>
      <c r="Q408" s="1"/>
      <c r="R408" s="1"/>
      <c r="S408" s="1"/>
      <c r="T408" s="1"/>
      <c r="U408" s="1"/>
      <c r="V408" s="1"/>
      <c r="W408" s="1"/>
      <c r="X408" s="14" t="n">
        <v>186442.41</v>
      </c>
      <c r="Y408" s="1"/>
      <c r="Z408" s="14"/>
      <c r="AA408" s="1" t="s">
        <v>123</v>
      </c>
      <c r="AB408" s="1"/>
    </row>
    <row r="409" customFormat="false" ht="15" hidden="false" customHeight="false" outlineLevel="0" collapsed="false">
      <c r="A409" s="0" t="n">
        <f aca="false">IF(AND(B409=B408,C409=C408,D409=D408,AA409=AA408), A408,A408+1)</f>
        <v>149</v>
      </c>
      <c r="B409" s="61" t="n">
        <v>42642</v>
      </c>
      <c r="C409" s="1" t="s">
        <v>67</v>
      </c>
      <c r="D409" s="1"/>
      <c r="E409" s="1"/>
      <c r="F409" s="1" t="s">
        <v>97</v>
      </c>
      <c r="G409" s="1" t="n">
        <v>44</v>
      </c>
      <c r="H409" s="1" t="n">
        <v>44</v>
      </c>
      <c r="I409" s="1"/>
      <c r="J409" s="1"/>
      <c r="K409" s="1"/>
      <c r="L409" s="1" t="n">
        <v>16</v>
      </c>
      <c r="M409" s="1"/>
      <c r="N409" s="1"/>
      <c r="O409" s="1"/>
      <c r="P409" s="1"/>
      <c r="Q409" s="1"/>
      <c r="R409" s="1"/>
      <c r="S409" s="1"/>
      <c r="T409" s="1"/>
      <c r="U409" s="1"/>
      <c r="V409" s="1"/>
      <c r="W409" s="1"/>
      <c r="X409" s="14"/>
      <c r="Y409" s="1"/>
      <c r="Z409" s="14"/>
      <c r="AA409" s="1" t="s">
        <v>123</v>
      </c>
      <c r="AB409" s="1"/>
    </row>
    <row r="410" customFormat="false" ht="15" hidden="false" customHeight="false" outlineLevel="0" collapsed="false">
      <c r="A410" s="0" t="n">
        <f aca="false">IF(AND(B410=B409,C410=C409,D410=D409,AA410=AA409), A409,A409+1)</f>
        <v>149</v>
      </c>
      <c r="B410" s="61" t="n">
        <v>42642</v>
      </c>
      <c r="C410" s="1" t="s">
        <v>67</v>
      </c>
      <c r="D410" s="1"/>
      <c r="E410" s="1"/>
      <c r="F410" s="1" t="s">
        <v>100</v>
      </c>
      <c r="G410" s="1" t="n">
        <v>15</v>
      </c>
      <c r="H410" s="1" t="n">
        <v>15</v>
      </c>
      <c r="I410" s="1"/>
      <c r="J410" s="1"/>
      <c r="K410" s="1"/>
      <c r="L410" s="1" t="n">
        <v>15</v>
      </c>
      <c r="M410" s="1"/>
      <c r="N410" s="1"/>
      <c r="O410" s="1"/>
      <c r="P410" s="1"/>
      <c r="Q410" s="1"/>
      <c r="R410" s="1"/>
      <c r="S410" s="1"/>
      <c r="T410" s="1"/>
      <c r="U410" s="1"/>
      <c r="V410" s="1"/>
      <c r="W410" s="1"/>
      <c r="X410" s="14"/>
      <c r="Y410" s="1"/>
      <c r="Z410" s="14"/>
      <c r="AA410" s="1" t="s">
        <v>123</v>
      </c>
      <c r="AB410" s="1"/>
    </row>
    <row r="411" customFormat="false" ht="15" hidden="false" customHeight="false" outlineLevel="0" collapsed="false">
      <c r="A411" s="0" t="n">
        <f aca="false">IF(AND(B411=B410,C411=C410,D411=D410,AA411=AA410), A410,A410+1)</f>
        <v>150</v>
      </c>
      <c r="B411" s="68" t="n">
        <v>42648</v>
      </c>
      <c r="C411" s="0" t="s">
        <v>68</v>
      </c>
      <c r="D411" s="0" t="s">
        <v>70</v>
      </c>
      <c r="F411" s="0" t="s">
        <v>97</v>
      </c>
      <c r="G411" s="0" t="n">
        <v>78</v>
      </c>
      <c r="H411" s="13" t="n">
        <v>41</v>
      </c>
      <c r="I411" s="0" t="n">
        <v>37</v>
      </c>
      <c r="X411" s="4" t="n">
        <v>79306.5</v>
      </c>
      <c r="Y411" s="0" t="s">
        <v>819</v>
      </c>
      <c r="AA411" s="0" t="s">
        <v>124</v>
      </c>
    </row>
    <row r="412" customFormat="false" ht="15" hidden="false" customHeight="false" outlineLevel="0" collapsed="false">
      <c r="A412" s="0" t="n">
        <f aca="false">IF(AND(B412=B411,C412=C411,D412=D411,AA412=AA411), A411,A411+1)</f>
        <v>151</v>
      </c>
      <c r="B412" s="61" t="n">
        <v>42648</v>
      </c>
      <c r="C412" s="1" t="s">
        <v>53</v>
      </c>
      <c r="D412" s="1"/>
      <c r="E412" s="1"/>
      <c r="F412" s="1" t="s">
        <v>108</v>
      </c>
      <c r="G412" s="1" t="n">
        <v>8</v>
      </c>
      <c r="H412" s="1" t="n">
        <v>8</v>
      </c>
      <c r="I412" s="1"/>
      <c r="J412" s="1"/>
      <c r="K412" s="1"/>
      <c r="L412" s="1" t="n">
        <v>40</v>
      </c>
      <c r="M412" s="1"/>
      <c r="N412" s="1"/>
      <c r="O412" s="1"/>
      <c r="P412" s="1"/>
      <c r="Q412" s="1"/>
      <c r="R412" s="1"/>
      <c r="S412" s="1"/>
      <c r="T412" s="1"/>
      <c r="U412" s="1"/>
      <c r="V412" s="1"/>
      <c r="W412" s="1"/>
      <c r="X412" s="14" t="n">
        <v>301890.86</v>
      </c>
      <c r="Y412" s="1"/>
      <c r="Z412" s="14"/>
      <c r="AA412" s="1" t="s">
        <v>123</v>
      </c>
      <c r="AB412" s="1"/>
    </row>
    <row r="413" customFormat="false" ht="15" hidden="false" customHeight="false" outlineLevel="0" collapsed="false">
      <c r="A413" s="0" t="n">
        <f aca="false">IF(AND(B413=B412,C413=C412,D413=D412,AA413=AA412), A412,A412+1)</f>
        <v>151</v>
      </c>
      <c r="B413" s="61" t="n">
        <v>42648</v>
      </c>
      <c r="C413" s="1" t="s">
        <v>53</v>
      </c>
      <c r="D413" s="1"/>
      <c r="E413" s="1"/>
      <c r="F413" s="1" t="s">
        <v>114</v>
      </c>
      <c r="G413" s="1" t="n">
        <v>5</v>
      </c>
      <c r="H413" s="1" t="n">
        <v>5</v>
      </c>
      <c r="I413" s="1"/>
      <c r="J413" s="1"/>
      <c r="K413" s="1"/>
      <c r="L413" s="1" t="n">
        <v>15</v>
      </c>
      <c r="M413" s="1"/>
      <c r="N413" s="1"/>
      <c r="O413" s="1"/>
      <c r="P413" s="1"/>
      <c r="Q413" s="1"/>
      <c r="R413" s="1"/>
      <c r="S413" s="1"/>
      <c r="T413" s="1"/>
      <c r="U413" s="1"/>
      <c r="V413" s="1"/>
      <c r="W413" s="1"/>
      <c r="X413" s="14"/>
      <c r="Y413" s="1"/>
      <c r="Z413" s="14"/>
      <c r="AA413" s="1" t="s">
        <v>123</v>
      </c>
      <c r="AB413" s="1"/>
    </row>
    <row r="414" customFormat="false" ht="15" hidden="false" customHeight="false" outlineLevel="0" collapsed="false">
      <c r="A414" s="0" t="n">
        <f aca="false">IF(AND(B414=B413,C414=C413,D414=D413,AA414=AA413), A413,A413+1)</f>
        <v>151</v>
      </c>
      <c r="B414" s="61" t="n">
        <v>42648</v>
      </c>
      <c r="C414" s="1" t="s">
        <v>53</v>
      </c>
      <c r="D414" s="1"/>
      <c r="E414" s="1"/>
      <c r="F414" s="1" t="s">
        <v>248</v>
      </c>
      <c r="G414" s="1"/>
      <c r="H414" s="1"/>
      <c r="I414" s="1"/>
      <c r="J414" s="1"/>
      <c r="K414" s="1" t="n">
        <v>1</v>
      </c>
      <c r="L414" s="1"/>
      <c r="M414" s="1"/>
      <c r="N414" s="1"/>
      <c r="O414" s="1"/>
      <c r="P414" s="1"/>
      <c r="Q414" s="1"/>
      <c r="R414" s="1"/>
      <c r="S414" s="1"/>
      <c r="T414" s="1"/>
      <c r="U414" s="1"/>
      <c r="V414" s="1"/>
      <c r="W414" s="1"/>
      <c r="X414" s="14"/>
      <c r="Y414" s="1"/>
      <c r="Z414" s="14"/>
      <c r="AA414" s="1" t="s">
        <v>123</v>
      </c>
      <c r="AB414" s="1"/>
    </row>
    <row r="415" s="60" customFormat="true" ht="15" hidden="false" customHeight="false" outlineLevel="0" collapsed="false">
      <c r="A415" s="0" t="n">
        <f aca="false">IF(AND(B415=B414,C415=C414,D415=D414,AA415=AA414), A414,A414+1)</f>
        <v>152</v>
      </c>
      <c r="B415" s="68" t="n">
        <v>42649</v>
      </c>
      <c r="C415" s="60" t="s">
        <v>69</v>
      </c>
      <c r="D415" s="60" t="s">
        <v>67</v>
      </c>
      <c r="F415" s="60" t="s">
        <v>97</v>
      </c>
      <c r="G415" s="60" t="n">
        <v>114</v>
      </c>
      <c r="H415" s="1" t="n">
        <v>92</v>
      </c>
      <c r="I415" s="60" t="n">
        <v>22</v>
      </c>
      <c r="X415" s="4" t="n">
        <v>96915</v>
      </c>
      <c r="Y415" s="60" t="s">
        <v>820</v>
      </c>
      <c r="Z415" s="4"/>
      <c r="AA415" s="60" t="s">
        <v>124</v>
      </c>
    </row>
    <row r="416" customFormat="false" ht="15" hidden="false" customHeight="false" outlineLevel="0" collapsed="false">
      <c r="A416" s="0" t="n">
        <f aca="false">IF(AND(B416=B415,C416=C415,D416=D415,AA416=AA415), A415,A415+1)</f>
        <v>153</v>
      </c>
      <c r="B416" s="68" t="n">
        <v>42649</v>
      </c>
      <c r="C416" s="60" t="s">
        <v>66</v>
      </c>
      <c r="E416" s="60"/>
      <c r="F416" s="60" t="s">
        <v>102</v>
      </c>
      <c r="G416" s="60" t="n">
        <v>30</v>
      </c>
      <c r="H416" s="60" t="n">
        <v>30</v>
      </c>
      <c r="X416" s="4" t="n">
        <v>66950</v>
      </c>
      <c r="Y416" s="60" t="s">
        <v>821</v>
      </c>
      <c r="AA416" s="60" t="s">
        <v>124</v>
      </c>
    </row>
    <row r="417" customFormat="false" ht="15" hidden="false" customHeight="false" outlineLevel="0" collapsed="false">
      <c r="A417" s="0" t="n">
        <f aca="false">IF(AND(B417=B416,C417=C416,D417=D416,AA417=AA416), A416,A416+1)</f>
        <v>154</v>
      </c>
      <c r="B417" s="68" t="n">
        <v>42654</v>
      </c>
      <c r="C417" s="60" t="s">
        <v>66</v>
      </c>
      <c r="E417" s="60"/>
      <c r="F417" s="60" t="s">
        <v>102</v>
      </c>
      <c r="G417" s="60" t="n">
        <v>30</v>
      </c>
      <c r="H417" s="60" t="n">
        <v>30</v>
      </c>
      <c r="X417" s="4" t="n">
        <v>70040</v>
      </c>
      <c r="Y417" s="60" t="s">
        <v>822</v>
      </c>
      <c r="AA417" s="60" t="s">
        <v>124</v>
      </c>
    </row>
    <row r="418" customFormat="false" ht="15" hidden="false" customHeight="false" outlineLevel="0" collapsed="false">
      <c r="A418" s="0" t="n">
        <f aca="false">IF(AND(B418=B417,C418=C417,D418=D417,AA418=AA417), A417,A417+1)</f>
        <v>155</v>
      </c>
      <c r="B418" s="68" t="n">
        <v>42654</v>
      </c>
      <c r="C418" s="60" t="s">
        <v>69</v>
      </c>
      <c r="D418" s="60" t="s">
        <v>67</v>
      </c>
      <c r="F418" s="60" t="s">
        <v>97</v>
      </c>
      <c r="G418" s="60" t="n">
        <v>44</v>
      </c>
      <c r="H418" s="60" t="n">
        <v>21</v>
      </c>
      <c r="I418" s="60" t="n">
        <v>23</v>
      </c>
      <c r="X418" s="4" t="n">
        <v>64270.5</v>
      </c>
      <c r="Y418" s="60" t="s">
        <v>823</v>
      </c>
      <c r="AA418" s="60" t="s">
        <v>124</v>
      </c>
    </row>
    <row r="419" customFormat="false" ht="15" hidden="false" customHeight="false" outlineLevel="0" collapsed="false">
      <c r="A419" s="0" t="n">
        <f aca="false">IF(AND(B419=B418,C419=C418,D419=D418,AA419=AA418), A418,A418+1)</f>
        <v>156</v>
      </c>
      <c r="B419" s="61" t="n">
        <v>42654</v>
      </c>
      <c r="C419" s="1" t="s">
        <v>69</v>
      </c>
      <c r="D419" s="1"/>
      <c r="E419" s="1"/>
      <c r="F419" s="1" t="s">
        <v>97</v>
      </c>
      <c r="G419" s="1" t="n">
        <v>5</v>
      </c>
      <c r="H419" s="1" t="n">
        <v>5</v>
      </c>
      <c r="I419" s="1"/>
      <c r="J419" s="1"/>
      <c r="K419" s="1"/>
      <c r="L419" s="1" t="n">
        <v>14</v>
      </c>
      <c r="M419" s="1"/>
      <c r="N419" s="1"/>
      <c r="O419" s="1"/>
      <c r="P419" s="1"/>
      <c r="Q419" s="1"/>
      <c r="R419" s="1"/>
      <c r="S419" s="1"/>
      <c r="T419" s="1"/>
      <c r="U419" s="1"/>
      <c r="V419" s="1"/>
      <c r="W419" s="1"/>
      <c r="X419" s="14" t="n">
        <v>105373.12</v>
      </c>
      <c r="Y419" s="1"/>
      <c r="Z419" s="14"/>
      <c r="AA419" s="1" t="s">
        <v>123</v>
      </c>
      <c r="AB419" s="1"/>
    </row>
    <row r="420" customFormat="false" ht="15" hidden="false" customHeight="false" outlineLevel="0" collapsed="false">
      <c r="A420" s="0" t="n">
        <f aca="false">IF(AND(B420=B419,C420=C419,D420=D419,AA420=AA419), A419,A419+1)</f>
        <v>156</v>
      </c>
      <c r="B420" s="61" t="n">
        <v>42654</v>
      </c>
      <c r="C420" s="1" t="s">
        <v>69</v>
      </c>
      <c r="D420" s="1"/>
      <c r="E420" s="1"/>
      <c r="F420" s="1" t="s">
        <v>95</v>
      </c>
      <c r="G420" s="1" t="n">
        <v>6</v>
      </c>
      <c r="H420" s="1" t="n">
        <v>6</v>
      </c>
      <c r="I420" s="1"/>
      <c r="J420" s="1"/>
      <c r="K420" s="1"/>
      <c r="L420" s="1" t="n">
        <v>16</v>
      </c>
      <c r="M420" s="1"/>
      <c r="N420" s="1"/>
      <c r="O420" s="1"/>
      <c r="P420" s="1"/>
      <c r="Q420" s="1"/>
      <c r="R420" s="1"/>
      <c r="S420" s="1"/>
      <c r="T420" s="1"/>
      <c r="U420" s="1"/>
      <c r="V420" s="1"/>
      <c r="W420" s="1"/>
      <c r="X420" s="14"/>
      <c r="Y420" s="1"/>
      <c r="Z420" s="14"/>
      <c r="AA420" s="1" t="s">
        <v>123</v>
      </c>
      <c r="AB420" s="1"/>
    </row>
    <row r="421" customFormat="false" ht="15" hidden="false" customHeight="false" outlineLevel="0" collapsed="false">
      <c r="A421" s="0" t="n">
        <f aca="false">IF(AND(B421=B420,C421=C420,D421=D420,AA421=AA420), A420,A420+1)</f>
        <v>157</v>
      </c>
      <c r="B421" s="61" t="n">
        <v>42654</v>
      </c>
      <c r="C421" s="1" t="s">
        <v>68</v>
      </c>
      <c r="D421" s="1"/>
      <c r="E421" s="1"/>
      <c r="F421" s="1" t="s">
        <v>88</v>
      </c>
      <c r="G421" s="1" t="n">
        <v>9</v>
      </c>
      <c r="H421" s="1" t="n">
        <v>9</v>
      </c>
      <c r="I421" s="1"/>
      <c r="J421" s="1"/>
      <c r="K421" s="1"/>
      <c r="L421" s="1" t="n">
        <v>23</v>
      </c>
      <c r="M421" s="1"/>
      <c r="N421" s="1"/>
      <c r="O421" s="1"/>
      <c r="P421" s="1"/>
      <c r="Q421" s="1"/>
      <c r="R421" s="1"/>
      <c r="S421" s="1"/>
      <c r="T421" s="1"/>
      <c r="U421" s="1"/>
      <c r="V421" s="1"/>
      <c r="W421" s="1"/>
      <c r="X421" s="14"/>
      <c r="Y421" s="1"/>
      <c r="Z421" s="14"/>
      <c r="AA421" s="1" t="s">
        <v>123</v>
      </c>
      <c r="AB421" s="1"/>
    </row>
    <row r="422" customFormat="false" ht="15" hidden="false" customHeight="false" outlineLevel="0" collapsed="false">
      <c r="A422" s="0" t="n">
        <f aca="false">IF(AND(B422=B421,C422=C421,D422=D421,AA422=AA421), A421,A421+1)</f>
        <v>157</v>
      </c>
      <c r="B422" s="61" t="n">
        <v>42654</v>
      </c>
      <c r="C422" s="1" t="s">
        <v>68</v>
      </c>
      <c r="D422" s="1"/>
      <c r="E422" s="1"/>
      <c r="F422" s="1" t="s">
        <v>98</v>
      </c>
      <c r="G422" s="1"/>
      <c r="H422" s="1"/>
      <c r="I422" s="1"/>
      <c r="J422" s="1"/>
      <c r="K422" s="1"/>
      <c r="L422" s="1"/>
      <c r="M422" s="1"/>
      <c r="N422" s="1"/>
      <c r="O422" s="1"/>
      <c r="P422" s="1"/>
      <c r="Q422" s="1"/>
      <c r="R422" s="1"/>
      <c r="S422" s="1"/>
      <c r="T422" s="1"/>
      <c r="U422" s="1" t="n">
        <v>1</v>
      </c>
      <c r="V422" s="1"/>
      <c r="W422" s="1"/>
      <c r="X422" s="14"/>
      <c r="Y422" s="1"/>
      <c r="Z422" s="14"/>
      <c r="AA422" s="1" t="s">
        <v>123</v>
      </c>
      <c r="AB422" s="1"/>
    </row>
    <row r="423" customFormat="false" ht="15" hidden="false" customHeight="false" outlineLevel="0" collapsed="false">
      <c r="A423" s="0" t="n">
        <f aca="false">IF(AND(B423=B422,C423=C422,D423=D422,AA423=AA422), A422,A422+1)</f>
        <v>158</v>
      </c>
      <c r="B423" s="61" t="n">
        <v>42655</v>
      </c>
      <c r="C423" s="1" t="s">
        <v>67</v>
      </c>
      <c r="D423" s="1"/>
      <c r="E423" s="1"/>
      <c r="F423" s="1" t="s">
        <v>97</v>
      </c>
      <c r="G423" s="1" t="n">
        <v>29</v>
      </c>
      <c r="H423" s="1" t="n">
        <v>29</v>
      </c>
      <c r="I423" s="1"/>
      <c r="J423" s="1"/>
      <c r="K423" s="1"/>
      <c r="L423" s="1" t="n">
        <v>31</v>
      </c>
      <c r="M423" s="1"/>
      <c r="N423" s="1"/>
      <c r="O423" s="1"/>
      <c r="P423" s="1"/>
      <c r="Q423" s="1"/>
      <c r="R423" s="1"/>
      <c r="S423" s="1"/>
      <c r="T423" s="1"/>
      <c r="U423" s="1"/>
      <c r="V423" s="1"/>
      <c r="W423" s="1"/>
      <c r="X423" s="14"/>
      <c r="Y423" s="1"/>
      <c r="Z423" s="14"/>
      <c r="AA423" s="1" t="s">
        <v>123</v>
      </c>
      <c r="AB423" s="1"/>
    </row>
    <row r="424" customFormat="false" ht="15" hidden="false" customHeight="false" outlineLevel="0" collapsed="false">
      <c r="A424" s="0" t="n">
        <f aca="false">IF(AND(B424=B423,C424=C423,D424=D423,AA424=AA423), A423,A423+1)</f>
        <v>158</v>
      </c>
      <c r="B424" s="61" t="n">
        <v>42655</v>
      </c>
      <c r="C424" s="1" t="s">
        <v>67</v>
      </c>
      <c r="D424" s="1"/>
      <c r="E424" s="1"/>
      <c r="F424" s="1" t="s">
        <v>88</v>
      </c>
      <c r="G424" s="1" t="n">
        <v>3</v>
      </c>
      <c r="H424" s="1" t="n">
        <v>3</v>
      </c>
      <c r="I424" s="1"/>
      <c r="J424" s="1"/>
      <c r="K424" s="1"/>
      <c r="L424" s="1" t="n">
        <v>1</v>
      </c>
      <c r="M424" s="1"/>
      <c r="N424" s="1"/>
      <c r="O424" s="1"/>
      <c r="P424" s="1"/>
      <c r="Q424" s="1"/>
      <c r="R424" s="1"/>
      <c r="S424" s="1"/>
      <c r="T424" s="1"/>
      <c r="U424" s="1"/>
      <c r="V424" s="1"/>
      <c r="W424" s="1"/>
      <c r="X424" s="14"/>
      <c r="Y424" s="1"/>
      <c r="Z424" s="14"/>
      <c r="AA424" s="1" t="s">
        <v>123</v>
      </c>
      <c r="AB424" s="1"/>
    </row>
    <row r="425" customFormat="false" ht="15" hidden="false" customHeight="false" outlineLevel="0" collapsed="false">
      <c r="A425" s="0" t="n">
        <f aca="false">IF(AND(B425=B424,C425=C424,D425=D424,AA425=AA424), A424,A424+1)</f>
        <v>159</v>
      </c>
      <c r="B425" s="61" t="n">
        <v>42655</v>
      </c>
      <c r="C425" s="1" t="s">
        <v>69</v>
      </c>
      <c r="D425" s="1"/>
      <c r="E425" s="1"/>
      <c r="F425" s="1" t="s">
        <v>87</v>
      </c>
      <c r="G425" s="1" t="n">
        <v>12</v>
      </c>
      <c r="H425" s="1" t="n">
        <v>12</v>
      </c>
      <c r="I425" s="1"/>
      <c r="J425" s="1"/>
      <c r="K425" s="1"/>
      <c r="L425" s="1" t="n">
        <v>29</v>
      </c>
      <c r="M425" s="1"/>
      <c r="N425" s="1"/>
      <c r="O425" s="1"/>
      <c r="P425" s="1"/>
      <c r="Q425" s="1"/>
      <c r="R425" s="1"/>
      <c r="S425" s="1"/>
      <c r="T425" s="1"/>
      <c r="U425" s="1" t="n">
        <v>1</v>
      </c>
      <c r="V425" s="1"/>
      <c r="W425" s="1"/>
      <c r="X425" s="14" t="n">
        <v>117259.68</v>
      </c>
      <c r="Y425" s="1"/>
      <c r="Z425" s="14"/>
      <c r="AA425" s="1" t="s">
        <v>123</v>
      </c>
      <c r="AB425" s="1"/>
    </row>
    <row r="426" customFormat="false" ht="15" hidden="false" customHeight="false" outlineLevel="0" collapsed="false">
      <c r="A426" s="0" t="n">
        <f aca="false">IF(AND(B426=B425,C426=C425,D426=D425,AA426=AA425), A425,A425+1)</f>
        <v>159</v>
      </c>
      <c r="B426" s="61" t="n">
        <v>42655</v>
      </c>
      <c r="C426" s="1" t="s">
        <v>69</v>
      </c>
      <c r="D426" s="1"/>
      <c r="E426" s="1"/>
      <c r="F426" s="1" t="s">
        <v>115</v>
      </c>
      <c r="G426" s="1" t="n">
        <v>11</v>
      </c>
      <c r="H426" s="1" t="n">
        <v>11</v>
      </c>
      <c r="I426" s="1"/>
      <c r="J426" s="1"/>
      <c r="K426" s="1"/>
      <c r="L426" s="1" t="n">
        <v>19</v>
      </c>
      <c r="M426" s="1"/>
      <c r="N426" s="1"/>
      <c r="O426" s="1"/>
      <c r="P426" s="1"/>
      <c r="Q426" s="1"/>
      <c r="R426" s="1"/>
      <c r="S426" s="1"/>
      <c r="T426" s="1"/>
      <c r="U426" s="1"/>
      <c r="V426" s="1"/>
      <c r="W426" s="1"/>
      <c r="X426" s="14"/>
      <c r="Y426" s="1"/>
      <c r="Z426" s="14"/>
      <c r="AA426" s="1" t="s">
        <v>123</v>
      </c>
      <c r="AB426" s="1"/>
    </row>
    <row r="427" customFormat="false" ht="15" hidden="false" customHeight="false" outlineLevel="0" collapsed="false">
      <c r="A427" s="0" t="n">
        <f aca="false">IF(AND(B427=B426,C427=C426,D427=D426,AA427=AA426), A426,A426+1)</f>
        <v>159</v>
      </c>
      <c r="B427" s="61" t="n">
        <v>42655</v>
      </c>
      <c r="C427" s="1" t="s">
        <v>69</v>
      </c>
      <c r="D427" s="1"/>
      <c r="E427" s="1"/>
      <c r="F427" s="1" t="s">
        <v>99</v>
      </c>
      <c r="G427" s="1" t="n">
        <v>2</v>
      </c>
      <c r="H427" s="1" t="n">
        <v>2</v>
      </c>
      <c r="I427" s="1"/>
      <c r="J427" s="1"/>
      <c r="K427" s="1"/>
      <c r="L427" s="1" t="n">
        <v>6</v>
      </c>
      <c r="M427" s="1"/>
      <c r="N427" s="1"/>
      <c r="O427" s="1"/>
      <c r="P427" s="1"/>
      <c r="Q427" s="1"/>
      <c r="R427" s="1"/>
      <c r="S427" s="1"/>
      <c r="T427" s="1"/>
      <c r="U427" s="1"/>
      <c r="V427" s="1"/>
      <c r="W427" s="1"/>
      <c r="X427" s="14"/>
      <c r="Y427" s="1"/>
      <c r="Z427" s="14"/>
      <c r="AA427" s="1" t="s">
        <v>123</v>
      </c>
      <c r="AB427" s="1"/>
    </row>
    <row r="428" customFormat="false" ht="15" hidden="false" customHeight="false" outlineLevel="0" collapsed="false">
      <c r="A428" s="0" t="n">
        <f aca="false">IF(AND(B428=B427,C428=C427,D428=D427,AA428=AA427), A427,A427+1)</f>
        <v>160</v>
      </c>
      <c r="B428" s="61" t="n">
        <v>42656</v>
      </c>
      <c r="C428" s="1" t="s">
        <v>71</v>
      </c>
      <c r="D428" s="1"/>
      <c r="E428" s="1"/>
      <c r="F428" s="1" t="s">
        <v>97</v>
      </c>
      <c r="G428" s="1" t="n">
        <v>52</v>
      </c>
      <c r="H428" s="1" t="n">
        <v>52</v>
      </c>
      <c r="I428" s="1"/>
      <c r="J428" s="1"/>
      <c r="K428" s="1"/>
      <c r="L428" s="1" t="n">
        <v>28</v>
      </c>
      <c r="M428" s="1"/>
      <c r="N428" s="1"/>
      <c r="O428" s="1"/>
      <c r="P428" s="1"/>
      <c r="Q428" s="1"/>
      <c r="R428" s="1"/>
      <c r="S428" s="1"/>
      <c r="T428" s="1"/>
      <c r="U428" s="1"/>
      <c r="V428" s="1"/>
      <c r="W428" s="1"/>
      <c r="X428" s="14" t="n">
        <v>62786.02</v>
      </c>
      <c r="Y428" s="1"/>
      <c r="Z428" s="14"/>
      <c r="AA428" s="1" t="s">
        <v>123</v>
      </c>
      <c r="AB428" s="1"/>
    </row>
    <row r="429" customFormat="false" ht="15" hidden="false" customHeight="false" outlineLevel="0" collapsed="false">
      <c r="A429" s="0" t="n">
        <f aca="false">IF(AND(B429=B428,C429=C428,D429=D428,AA429=AA428), A428,A428+1)</f>
        <v>161</v>
      </c>
      <c r="B429" s="61" t="n">
        <v>42656</v>
      </c>
      <c r="C429" s="1" t="s">
        <v>53</v>
      </c>
      <c r="D429" s="1"/>
      <c r="E429" s="1"/>
      <c r="F429" s="1" t="s">
        <v>102</v>
      </c>
      <c r="G429" s="1" t="n">
        <v>30</v>
      </c>
      <c r="H429" s="1" t="n">
        <v>30</v>
      </c>
      <c r="I429" s="1"/>
      <c r="J429" s="1"/>
      <c r="K429" s="1"/>
      <c r="L429" s="1" t="n">
        <v>88</v>
      </c>
      <c r="M429" s="1"/>
      <c r="N429" s="1"/>
      <c r="O429" s="1"/>
      <c r="P429" s="1"/>
      <c r="Q429" s="1"/>
      <c r="R429" s="1"/>
      <c r="S429" s="1"/>
      <c r="T429" s="1"/>
      <c r="U429" s="1"/>
      <c r="V429" s="1"/>
      <c r="W429" s="1"/>
      <c r="X429" s="14" t="n">
        <v>295137.25</v>
      </c>
      <c r="Y429" s="1"/>
      <c r="Z429" s="14"/>
      <c r="AA429" s="1" t="s">
        <v>123</v>
      </c>
      <c r="AB429" s="1"/>
    </row>
    <row r="430" customFormat="false" ht="15" hidden="false" customHeight="false" outlineLevel="0" collapsed="false">
      <c r="A430" s="0" t="n">
        <f aca="false">IF(AND(B430=B429,C430=C429,D430=D429,AA430=AA429), A429,A429+1)</f>
        <v>161</v>
      </c>
      <c r="B430" s="61" t="n">
        <v>42656</v>
      </c>
      <c r="C430" s="1" t="s">
        <v>53</v>
      </c>
      <c r="D430" s="1"/>
      <c r="E430" s="1"/>
      <c r="F430" s="1" t="s">
        <v>99</v>
      </c>
      <c r="G430" s="1" t="n">
        <v>2</v>
      </c>
      <c r="H430" s="1" t="n">
        <v>2</v>
      </c>
      <c r="I430" s="1"/>
      <c r="J430" s="1"/>
      <c r="K430" s="1"/>
      <c r="L430" s="1" t="n">
        <v>7</v>
      </c>
      <c r="M430" s="1"/>
      <c r="N430" s="1"/>
      <c r="O430" s="1"/>
      <c r="P430" s="1"/>
      <c r="Q430" s="1"/>
      <c r="R430" s="1"/>
      <c r="S430" s="1"/>
      <c r="T430" s="1"/>
      <c r="U430" s="1"/>
      <c r="V430" s="1"/>
      <c r="W430" s="1"/>
      <c r="X430" s="14"/>
      <c r="Y430" s="1"/>
      <c r="Z430" s="14"/>
      <c r="AA430" s="1" t="s">
        <v>123</v>
      </c>
      <c r="AB430" s="1"/>
    </row>
    <row r="431" customFormat="false" ht="15" hidden="false" customHeight="false" outlineLevel="0" collapsed="false">
      <c r="A431" s="0" t="n">
        <f aca="false">IF(AND(B431=B430,C431=C430,D431=D430,AA431=AA430), A430,A430+1)</f>
        <v>161</v>
      </c>
      <c r="B431" s="61" t="n">
        <v>42656</v>
      </c>
      <c r="C431" s="1" t="s">
        <v>53</v>
      </c>
      <c r="D431" s="1"/>
      <c r="E431" s="1"/>
      <c r="F431" s="1" t="s">
        <v>88</v>
      </c>
      <c r="G431" s="1" t="n">
        <v>3</v>
      </c>
      <c r="H431" s="1" t="n">
        <v>3</v>
      </c>
      <c r="I431" s="1"/>
      <c r="J431" s="1"/>
      <c r="K431" s="1"/>
      <c r="L431" s="1" t="n">
        <v>8</v>
      </c>
      <c r="M431" s="1"/>
      <c r="N431" s="1"/>
      <c r="O431" s="1"/>
      <c r="P431" s="1"/>
      <c r="Q431" s="1"/>
      <c r="R431" s="1"/>
      <c r="S431" s="1"/>
      <c r="T431" s="1"/>
      <c r="U431" s="1"/>
      <c r="V431" s="1"/>
      <c r="W431" s="1"/>
      <c r="X431" s="14"/>
      <c r="Y431" s="1"/>
      <c r="Z431" s="14"/>
      <c r="AA431" s="1" t="s">
        <v>123</v>
      </c>
      <c r="AB431" s="1"/>
    </row>
    <row r="432" customFormat="false" ht="15" hidden="false" customHeight="false" outlineLevel="0" collapsed="false">
      <c r="A432" s="0" t="n">
        <f aca="false">IF(AND(B432=B431,C432=C431,D432=D431,AA432=AA431), A431,A431+1)</f>
        <v>161</v>
      </c>
      <c r="B432" s="61" t="n">
        <v>42656</v>
      </c>
      <c r="C432" s="1" t="s">
        <v>53</v>
      </c>
      <c r="D432" s="1"/>
      <c r="E432" s="1"/>
      <c r="F432" s="1" t="s">
        <v>116</v>
      </c>
      <c r="G432" s="1" t="n">
        <v>2</v>
      </c>
      <c r="H432" s="1" t="n">
        <v>2</v>
      </c>
      <c r="I432" s="1"/>
      <c r="J432" s="1"/>
      <c r="K432" s="1"/>
      <c r="L432" s="1" t="n">
        <v>5</v>
      </c>
      <c r="M432" s="1"/>
      <c r="N432" s="1"/>
      <c r="O432" s="1"/>
      <c r="P432" s="1"/>
      <c r="Q432" s="1"/>
      <c r="R432" s="1"/>
      <c r="S432" s="1"/>
      <c r="T432" s="1"/>
      <c r="U432" s="1"/>
      <c r="V432" s="1"/>
      <c r="W432" s="1"/>
      <c r="X432" s="14"/>
      <c r="Y432" s="1"/>
      <c r="Z432" s="14"/>
      <c r="AA432" s="1" t="s">
        <v>123</v>
      </c>
      <c r="AB432" s="1"/>
    </row>
    <row r="433" customFormat="false" ht="15" hidden="false" customHeight="false" outlineLevel="0" collapsed="false">
      <c r="A433" s="0" t="n">
        <f aca="false">IF(AND(B433=B432,C433=C432,D433=D432,AA433=AA432), A432,A432+1)</f>
        <v>161</v>
      </c>
      <c r="B433" s="61" t="n">
        <v>42656</v>
      </c>
      <c r="C433" s="1" t="s">
        <v>53</v>
      </c>
      <c r="D433" s="1"/>
      <c r="E433" s="1"/>
      <c r="F433" s="1" t="s">
        <v>106</v>
      </c>
      <c r="G433" s="1" t="n">
        <v>1</v>
      </c>
      <c r="H433" s="1" t="n">
        <v>1</v>
      </c>
      <c r="I433" s="1"/>
      <c r="J433" s="1"/>
      <c r="K433" s="1"/>
      <c r="L433" s="1" t="n">
        <v>3</v>
      </c>
      <c r="M433" s="1"/>
      <c r="N433" s="1"/>
      <c r="O433" s="1"/>
      <c r="P433" s="1"/>
      <c r="Q433" s="1"/>
      <c r="R433" s="1"/>
      <c r="S433" s="1"/>
      <c r="T433" s="1"/>
      <c r="U433" s="1" t="n">
        <v>1</v>
      </c>
      <c r="V433" s="1"/>
      <c r="W433" s="1"/>
      <c r="X433" s="14"/>
      <c r="Y433" s="1"/>
      <c r="Z433" s="14"/>
      <c r="AA433" s="1" t="s">
        <v>123</v>
      </c>
      <c r="AB433" s="1"/>
    </row>
    <row r="434" customFormat="false" ht="15" hidden="false" customHeight="false" outlineLevel="0" collapsed="false">
      <c r="A434" s="0" t="n">
        <f aca="false">IF(AND(B434=B433,C434=C433,D434=D433,AA434=AA433), A433,A433+1)</f>
        <v>161</v>
      </c>
      <c r="B434" s="61" t="n">
        <v>42656</v>
      </c>
      <c r="C434" s="1" t="s">
        <v>53</v>
      </c>
      <c r="D434" s="1"/>
      <c r="E434" s="1"/>
      <c r="F434" s="1" t="s">
        <v>97</v>
      </c>
      <c r="G434" s="1" t="n">
        <v>1</v>
      </c>
      <c r="H434" s="1" t="n">
        <v>1</v>
      </c>
      <c r="I434" s="1"/>
      <c r="J434" s="1"/>
      <c r="K434" s="1"/>
      <c r="L434" s="1" t="n">
        <v>7</v>
      </c>
      <c r="M434" s="1"/>
      <c r="N434" s="1"/>
      <c r="O434" s="1"/>
      <c r="P434" s="1"/>
      <c r="Q434" s="1"/>
      <c r="R434" s="1"/>
      <c r="S434" s="1"/>
      <c r="T434" s="1"/>
      <c r="U434" s="1"/>
      <c r="V434" s="1"/>
      <c r="W434" s="1"/>
      <c r="X434" s="14"/>
      <c r="Y434" s="1"/>
      <c r="Z434" s="14"/>
      <c r="AA434" s="1" t="s">
        <v>123</v>
      </c>
      <c r="AB434" s="1"/>
    </row>
    <row r="435" customFormat="false" ht="15" hidden="false" customHeight="false" outlineLevel="0" collapsed="false">
      <c r="A435" s="0" t="n">
        <f aca="false">IF(AND(B435=B434,C435=C434,D435=D434,AA435=AA434), A434,A434+1)</f>
        <v>161</v>
      </c>
      <c r="B435" s="61" t="n">
        <v>42656</v>
      </c>
      <c r="C435" s="1" t="s">
        <v>53</v>
      </c>
      <c r="D435" s="1"/>
      <c r="E435" s="1"/>
      <c r="F435" s="1" t="s">
        <v>248</v>
      </c>
      <c r="G435" s="1"/>
      <c r="H435" s="1"/>
      <c r="I435" s="1"/>
      <c r="J435" s="1"/>
      <c r="K435" s="1" t="n">
        <v>1</v>
      </c>
      <c r="L435" s="1" t="n">
        <v>1</v>
      </c>
      <c r="M435" s="1"/>
      <c r="N435" s="1"/>
      <c r="O435" s="1"/>
      <c r="P435" s="1"/>
      <c r="Q435" s="1"/>
      <c r="R435" s="1"/>
      <c r="S435" s="1"/>
      <c r="T435" s="1"/>
      <c r="U435" s="1"/>
      <c r="V435" s="1"/>
      <c r="W435" s="1"/>
      <c r="X435" s="14"/>
      <c r="Y435" s="1"/>
      <c r="Z435" s="14"/>
      <c r="AA435" s="1" t="s">
        <v>123</v>
      </c>
      <c r="AB435" s="1"/>
    </row>
    <row r="436" s="60" customFormat="true" ht="15" hidden="false" customHeight="false" outlineLevel="0" collapsed="false">
      <c r="A436" s="0" t="n">
        <f aca="false">IF(AND(B436=B435,C436=C435,D436=D435,AA436=AA435), A435,A435+1)</f>
        <v>162</v>
      </c>
      <c r="B436" s="68" t="n">
        <v>42660</v>
      </c>
      <c r="C436" s="60" t="s">
        <v>66</v>
      </c>
      <c r="F436" s="60" t="s">
        <v>102</v>
      </c>
      <c r="G436" s="60" t="n">
        <v>30</v>
      </c>
      <c r="H436" s="0" t="n">
        <v>30</v>
      </c>
      <c r="X436" s="4" t="n">
        <v>60770</v>
      </c>
      <c r="Y436" s="60" t="s">
        <v>824</v>
      </c>
      <c r="Z436" s="4"/>
      <c r="AA436" s="60" t="s">
        <v>124</v>
      </c>
    </row>
    <row r="437" customFormat="false" ht="15" hidden="false" customHeight="false" outlineLevel="0" collapsed="false">
      <c r="A437" s="0" t="n">
        <f aca="false">IF(AND(B437=B436,C437=C436,D437=D436,AA437=AA436), A436,A436+1)</f>
        <v>163</v>
      </c>
      <c r="B437" s="68" t="n">
        <v>42661</v>
      </c>
      <c r="C437" s="60" t="s">
        <v>67</v>
      </c>
      <c r="D437" s="60"/>
      <c r="E437" s="60"/>
      <c r="F437" s="60" t="s">
        <v>96</v>
      </c>
      <c r="G437" s="60" t="n">
        <v>25</v>
      </c>
      <c r="H437" s="0" t="n">
        <v>25</v>
      </c>
      <c r="I437" s="60"/>
      <c r="J437" s="60"/>
      <c r="K437" s="60" t="n">
        <v>2</v>
      </c>
      <c r="X437" s="4" t="n">
        <v>77923.9</v>
      </c>
      <c r="Y437" s="13" t="s">
        <v>825</v>
      </c>
      <c r="AA437" s="60" t="s">
        <v>125</v>
      </c>
    </row>
    <row r="438" customFormat="false" ht="15" hidden="false" customHeight="false" outlineLevel="0" collapsed="false">
      <c r="A438" s="0" t="n">
        <f aca="false">IF(AND(B438=B437,C438=C437,D438=D437,AA438=AA437), A437,A437+1)</f>
        <v>163</v>
      </c>
      <c r="B438" s="68" t="n">
        <v>42661</v>
      </c>
      <c r="C438" s="60" t="s">
        <v>67</v>
      </c>
      <c r="F438" s="60" t="s">
        <v>88</v>
      </c>
      <c r="G438" s="60" t="n">
        <v>6</v>
      </c>
      <c r="H438" s="0" t="n">
        <v>6</v>
      </c>
      <c r="X438" s="4"/>
      <c r="Y438" s="13" t="s">
        <v>825</v>
      </c>
      <c r="AA438" s="60" t="s">
        <v>125</v>
      </c>
    </row>
    <row r="439" customFormat="false" ht="15" hidden="false" customHeight="false" outlineLevel="0" collapsed="false">
      <c r="A439" s="0" t="n">
        <f aca="false">IF(AND(B439=B438,C439=C438,D439=D438,AA439=AA438), A438,A438+1)</f>
        <v>163</v>
      </c>
      <c r="B439" s="68" t="n">
        <v>42661</v>
      </c>
      <c r="C439" s="60" t="s">
        <v>67</v>
      </c>
      <c r="F439" s="60" t="s">
        <v>97</v>
      </c>
      <c r="G439" s="60" t="n">
        <v>16</v>
      </c>
      <c r="H439" s="0" t="n">
        <v>16</v>
      </c>
      <c r="X439" s="4"/>
      <c r="Y439" s="13" t="s">
        <v>825</v>
      </c>
      <c r="AA439" s="60" t="s">
        <v>125</v>
      </c>
    </row>
    <row r="440" customFormat="false" ht="15" hidden="false" customHeight="false" outlineLevel="0" collapsed="false">
      <c r="A440" s="0" t="n">
        <f aca="false">IF(AND(B440=B439,C440=C439,D440=D439,AA440=AA439), A439,A439+1)</f>
        <v>163</v>
      </c>
      <c r="B440" s="68" t="n">
        <v>42661</v>
      </c>
      <c r="C440" s="60" t="s">
        <v>67</v>
      </c>
      <c r="F440" s="60" t="s">
        <v>67</v>
      </c>
      <c r="U440" s="60" t="n">
        <v>1</v>
      </c>
      <c r="X440" s="4"/>
      <c r="Y440" s="13" t="s">
        <v>825</v>
      </c>
      <c r="AA440" s="60" t="s">
        <v>125</v>
      </c>
    </row>
    <row r="441" customFormat="false" ht="15" hidden="false" customHeight="false" outlineLevel="0" collapsed="false">
      <c r="A441" s="0" t="n">
        <f aca="false">IF(AND(B441=B440,C441=C440,D441=D440,AA441=AA440), A440,A440+1)</f>
        <v>164</v>
      </c>
      <c r="B441" s="68" t="n">
        <v>42662</v>
      </c>
      <c r="C441" s="60" t="s">
        <v>69</v>
      </c>
      <c r="D441" s="60" t="s">
        <v>67</v>
      </c>
      <c r="F441" s="60" t="s">
        <v>97</v>
      </c>
      <c r="G441" s="60" t="n">
        <v>61</v>
      </c>
      <c r="H441" s="60" t="n">
        <v>21</v>
      </c>
      <c r="I441" s="60" t="n">
        <v>40</v>
      </c>
      <c r="X441" s="4" t="n">
        <v>95069</v>
      </c>
      <c r="Y441" s="60" t="s">
        <v>826</v>
      </c>
      <c r="AA441" s="60" t="s">
        <v>124</v>
      </c>
    </row>
    <row r="442" customFormat="false" ht="15" hidden="false" customHeight="false" outlineLevel="0" collapsed="false">
      <c r="A442" s="0" t="n">
        <f aca="false">IF(AND(B442=B441,C442=C441,D442=D441,AA442=AA441), A441,A441+1)</f>
        <v>165</v>
      </c>
      <c r="B442" s="61" t="n">
        <v>42662</v>
      </c>
      <c r="C442" s="1" t="s">
        <v>62</v>
      </c>
      <c r="D442" s="1" t="s">
        <v>63</v>
      </c>
      <c r="E442" s="1"/>
      <c r="F442" s="1" t="s">
        <v>87</v>
      </c>
      <c r="G442" s="1" t="n">
        <v>8</v>
      </c>
      <c r="H442" s="1" t="n">
        <f aca="false">SUM(G442/2)</f>
        <v>4</v>
      </c>
      <c r="I442" s="1" t="n">
        <f aca="false">SUM(G442/2)</f>
        <v>4</v>
      </c>
      <c r="J442" s="1"/>
      <c r="K442" s="1"/>
      <c r="L442" s="1" t="n">
        <v>26</v>
      </c>
      <c r="M442" s="1"/>
      <c r="N442" s="1"/>
      <c r="O442" s="1"/>
      <c r="P442" s="1"/>
      <c r="Q442" s="1"/>
      <c r="R442" s="1"/>
      <c r="S442" s="1"/>
      <c r="T442" s="1"/>
      <c r="U442" s="1" t="n">
        <v>1</v>
      </c>
      <c r="V442" s="1"/>
      <c r="W442" s="1"/>
      <c r="X442" s="14" t="n">
        <v>109645.81</v>
      </c>
      <c r="Y442" s="1"/>
      <c r="Z442" s="14"/>
      <c r="AA442" s="1" t="s">
        <v>123</v>
      </c>
      <c r="AB442" s="1"/>
    </row>
    <row r="443" customFormat="false" ht="15" hidden="false" customHeight="false" outlineLevel="0" collapsed="false">
      <c r="A443" s="0" t="n">
        <f aca="false">IF(AND(B443=B442,C443=C442,D443=D442,AA443=AA442), A442,A442+1)</f>
        <v>165</v>
      </c>
      <c r="B443" s="61" t="n">
        <v>42662</v>
      </c>
      <c r="C443" s="1" t="s">
        <v>62</v>
      </c>
      <c r="D443" s="1" t="s">
        <v>63</v>
      </c>
      <c r="E443" s="1"/>
      <c r="F443" s="1" t="s">
        <v>99</v>
      </c>
      <c r="G443" s="1" t="n">
        <v>3</v>
      </c>
      <c r="H443" s="1" t="n">
        <f aca="false">SUM(G443/2)</f>
        <v>1.5</v>
      </c>
      <c r="I443" s="1" t="n">
        <f aca="false">SUM(G443/2)</f>
        <v>1.5</v>
      </c>
      <c r="J443" s="1"/>
      <c r="K443" s="1"/>
      <c r="L443" s="1" t="n">
        <v>8</v>
      </c>
      <c r="M443" s="1"/>
      <c r="N443" s="1"/>
      <c r="O443" s="1"/>
      <c r="P443" s="1"/>
      <c r="Q443" s="1"/>
      <c r="R443" s="1"/>
      <c r="S443" s="1"/>
      <c r="T443" s="1"/>
      <c r="U443" s="1"/>
      <c r="V443" s="1"/>
      <c r="W443" s="1"/>
      <c r="X443" s="14"/>
      <c r="Y443" s="1"/>
      <c r="Z443" s="14"/>
      <c r="AA443" s="1" t="s">
        <v>123</v>
      </c>
      <c r="AB443" s="1"/>
    </row>
    <row r="444" customFormat="false" ht="15" hidden="false" customHeight="false" outlineLevel="0" collapsed="false">
      <c r="A444" s="0" t="n">
        <f aca="false">IF(AND(B444=B443,C444=C443,D444=D443,AA444=AA443), A443,A443+1)</f>
        <v>165</v>
      </c>
      <c r="B444" s="61" t="n">
        <v>42662</v>
      </c>
      <c r="C444" s="1" t="s">
        <v>62</v>
      </c>
      <c r="D444" s="1" t="s">
        <v>63</v>
      </c>
      <c r="E444" s="1"/>
      <c r="F444" s="1" t="s">
        <v>115</v>
      </c>
      <c r="G444" s="1" t="n">
        <v>6</v>
      </c>
      <c r="H444" s="1" t="n">
        <f aca="false">SUM(G444/2)</f>
        <v>3</v>
      </c>
      <c r="I444" s="1" t="n">
        <f aca="false">SUM(G444/2)</f>
        <v>3</v>
      </c>
      <c r="J444" s="1"/>
      <c r="K444" s="1"/>
      <c r="L444" s="1" t="n">
        <v>15</v>
      </c>
      <c r="M444" s="1"/>
      <c r="N444" s="1"/>
      <c r="O444" s="1"/>
      <c r="P444" s="1"/>
      <c r="Q444" s="1"/>
      <c r="R444" s="1"/>
      <c r="S444" s="1"/>
      <c r="T444" s="1"/>
      <c r="U444" s="1"/>
      <c r="V444" s="1"/>
      <c r="W444" s="1"/>
      <c r="X444" s="14"/>
      <c r="Y444" s="1"/>
      <c r="Z444" s="14"/>
      <c r="AA444" s="1" t="s">
        <v>123</v>
      </c>
      <c r="AB444" s="1"/>
    </row>
    <row r="445" s="60" customFormat="true" ht="15" hidden="false" customHeight="false" outlineLevel="0" collapsed="false">
      <c r="A445" s="0" t="n">
        <f aca="false">IF(AND(B445=B444,C445=C444,D445=D444,AA445=AA444), A444,A444+1)</f>
        <v>166</v>
      </c>
      <c r="B445" s="68" t="n">
        <v>42664</v>
      </c>
      <c r="C445" s="60" t="s">
        <v>318</v>
      </c>
      <c r="F445" s="60" t="s">
        <v>87</v>
      </c>
      <c r="G445" s="60" t="n">
        <v>7</v>
      </c>
      <c r="H445" s="60" t="n">
        <v>7</v>
      </c>
      <c r="K445" s="60" t="n">
        <v>1</v>
      </c>
      <c r="U445" s="60" t="n">
        <v>1</v>
      </c>
      <c r="X445" s="4" t="n">
        <v>56326.42</v>
      </c>
      <c r="Y445" s="60" t="s">
        <v>827</v>
      </c>
      <c r="Z445" s="4"/>
      <c r="AA445" s="60" t="s">
        <v>124</v>
      </c>
    </row>
    <row r="446" customFormat="false" ht="15" hidden="false" customHeight="false" outlineLevel="0" collapsed="false">
      <c r="A446" s="0" t="n">
        <f aca="false">IF(AND(B446=B445,C446=C445,D446=D445,AA446=AA445), A445,A445+1)</f>
        <v>167</v>
      </c>
      <c r="B446" s="68" t="n">
        <v>42668</v>
      </c>
      <c r="C446" s="60" t="s">
        <v>68</v>
      </c>
      <c r="D446" s="60" t="s">
        <v>70</v>
      </c>
      <c r="F446" s="60" t="s">
        <v>97</v>
      </c>
      <c r="G446" s="60" t="n">
        <v>82</v>
      </c>
      <c r="H446" s="60" t="n">
        <v>37</v>
      </c>
      <c r="I446" s="60" t="n">
        <v>45</v>
      </c>
      <c r="X446" s="4" t="n">
        <v>53982.3</v>
      </c>
      <c r="Y446" s="60" t="s">
        <v>828</v>
      </c>
      <c r="AA446" s="60" t="s">
        <v>124</v>
      </c>
    </row>
    <row r="447" customFormat="false" ht="15" hidden="false" customHeight="false" outlineLevel="0" collapsed="false">
      <c r="A447" s="0" t="n">
        <f aca="false">IF(AND(B447=B446,C447=C446,D447=D446,AA447=AA446), A446,A446+1)</f>
        <v>168</v>
      </c>
      <c r="B447" s="68" t="n">
        <v>42668</v>
      </c>
      <c r="C447" s="60" t="s">
        <v>68</v>
      </c>
      <c r="F447" s="60" t="s">
        <v>97</v>
      </c>
      <c r="G447" s="60" t="n">
        <v>29</v>
      </c>
      <c r="H447" s="60" t="n">
        <v>29</v>
      </c>
      <c r="X447" s="4" t="n">
        <v>55932.44</v>
      </c>
      <c r="Y447" s="60" t="s">
        <v>829</v>
      </c>
      <c r="AA447" s="60" t="s">
        <v>124</v>
      </c>
    </row>
    <row r="448" customFormat="false" ht="15" hidden="false" customHeight="false" outlineLevel="0" collapsed="false">
      <c r="A448" s="0" t="n">
        <f aca="false">IF(AND(B448=B447,C448=C447,D448=D447,AA448=AA447), A447,A447+1)</f>
        <v>169</v>
      </c>
      <c r="B448" s="61" t="n">
        <v>42668</v>
      </c>
      <c r="C448" s="1" t="s">
        <v>70</v>
      </c>
      <c r="D448" s="1"/>
      <c r="E448" s="1"/>
      <c r="F448" s="1" t="s">
        <v>97</v>
      </c>
      <c r="G448" s="1" t="n">
        <v>39</v>
      </c>
      <c r="H448" s="1" t="n">
        <v>39</v>
      </c>
      <c r="I448" s="1"/>
      <c r="J448" s="1"/>
      <c r="K448" s="1"/>
      <c r="L448" s="1" t="n">
        <v>21</v>
      </c>
      <c r="M448" s="1"/>
      <c r="N448" s="1"/>
      <c r="O448" s="1"/>
      <c r="P448" s="1"/>
      <c r="Q448" s="1"/>
      <c r="R448" s="1"/>
      <c r="S448" s="1"/>
      <c r="T448" s="1"/>
      <c r="U448" s="1"/>
      <c r="V448" s="1"/>
      <c r="W448" s="1"/>
      <c r="X448" s="14"/>
      <c r="Y448" s="1"/>
      <c r="Z448" s="14"/>
      <c r="AA448" s="1" t="s">
        <v>123</v>
      </c>
      <c r="AB448" s="1"/>
    </row>
    <row r="449" customFormat="false" ht="15" hidden="false" customHeight="false" outlineLevel="0" collapsed="false">
      <c r="A449" s="0" t="n">
        <f aca="false">IF(AND(B449=B448,C449=C448,D449=D448,AA449=AA448), A448,A448+1)</f>
        <v>169</v>
      </c>
      <c r="B449" s="61" t="n">
        <v>42668</v>
      </c>
      <c r="C449" s="1" t="s">
        <v>70</v>
      </c>
      <c r="D449" s="1"/>
      <c r="E449" s="1"/>
      <c r="F449" s="1" t="s">
        <v>95</v>
      </c>
      <c r="G449" s="1" t="n">
        <v>2</v>
      </c>
      <c r="H449" s="1" t="n">
        <v>2</v>
      </c>
      <c r="I449" s="1"/>
      <c r="J449" s="1"/>
      <c r="K449" s="1"/>
      <c r="L449" s="1" t="n">
        <v>5</v>
      </c>
      <c r="M449" s="1"/>
      <c r="N449" s="1"/>
      <c r="O449" s="1"/>
      <c r="P449" s="1"/>
      <c r="Q449" s="1"/>
      <c r="R449" s="1"/>
      <c r="S449" s="1"/>
      <c r="T449" s="1"/>
      <c r="U449" s="1"/>
      <c r="V449" s="1"/>
      <c r="W449" s="1"/>
      <c r="X449" s="14"/>
      <c r="Y449" s="1"/>
      <c r="Z449" s="14"/>
      <c r="AA449" s="1" t="s">
        <v>123</v>
      </c>
      <c r="AB449" s="1"/>
    </row>
    <row r="450" customFormat="false" ht="15" hidden="false" customHeight="false" outlineLevel="0" collapsed="false">
      <c r="A450" s="0" t="n">
        <f aca="false">IF(AND(B450=B449,C450=C449,D450=D449,AA450=AA449), A449,A449+1)</f>
        <v>170</v>
      </c>
      <c r="B450" s="61" t="n">
        <v>42669</v>
      </c>
      <c r="C450" s="1" t="s">
        <v>67</v>
      </c>
      <c r="D450" s="1"/>
      <c r="E450" s="1"/>
      <c r="F450" s="1" t="s">
        <v>97</v>
      </c>
      <c r="G450" s="1" t="n">
        <v>34</v>
      </c>
      <c r="H450" s="1" t="n">
        <v>34</v>
      </c>
      <c r="I450" s="1"/>
      <c r="J450" s="1"/>
      <c r="K450" s="1"/>
      <c r="L450" s="1" t="n">
        <v>26</v>
      </c>
      <c r="M450" s="1"/>
      <c r="N450" s="1"/>
      <c r="O450" s="1"/>
      <c r="P450" s="1"/>
      <c r="Q450" s="1"/>
      <c r="R450" s="1"/>
      <c r="S450" s="1"/>
      <c r="T450" s="1"/>
      <c r="U450" s="1"/>
      <c r="V450" s="1"/>
      <c r="W450" s="1"/>
      <c r="X450" s="14"/>
      <c r="Y450" s="1"/>
      <c r="Z450" s="14"/>
      <c r="AA450" s="1" t="s">
        <v>123</v>
      </c>
      <c r="AB450" s="1"/>
    </row>
    <row r="451" customFormat="false" ht="15" hidden="false" customHeight="false" outlineLevel="0" collapsed="false">
      <c r="A451" s="0" t="n">
        <f aca="false">IF(AND(B451=B450,C451=C450,D451=D450,AA451=AA450), A450,A450+1)</f>
        <v>170</v>
      </c>
      <c r="B451" s="61" t="n">
        <v>42669</v>
      </c>
      <c r="C451" s="1" t="s">
        <v>67</v>
      </c>
      <c r="D451" s="1"/>
      <c r="E451" s="1"/>
      <c r="F451" s="1" t="s">
        <v>115</v>
      </c>
      <c r="G451" s="1" t="n">
        <v>11</v>
      </c>
      <c r="H451" s="1" t="n">
        <v>11</v>
      </c>
      <c r="I451" s="1"/>
      <c r="J451" s="1"/>
      <c r="K451" s="1"/>
      <c r="L451" s="1" t="n">
        <v>21</v>
      </c>
      <c r="M451" s="1"/>
      <c r="N451" s="1"/>
      <c r="O451" s="1"/>
      <c r="P451" s="1"/>
      <c r="Q451" s="1"/>
      <c r="R451" s="1"/>
      <c r="S451" s="1"/>
      <c r="T451" s="1"/>
      <c r="U451" s="1"/>
      <c r="V451" s="1"/>
      <c r="W451" s="1"/>
      <c r="X451" s="14"/>
      <c r="Y451" s="1"/>
      <c r="Z451" s="14"/>
      <c r="AA451" s="1" t="s">
        <v>123</v>
      </c>
      <c r="AB451" s="1"/>
    </row>
    <row r="452" customFormat="false" ht="15" hidden="false" customHeight="false" outlineLevel="0" collapsed="false">
      <c r="A452" s="0" t="n">
        <f aca="false">IF(AND(B452=B451,C452=C451,D452=D451,AA452=AA451), A451,A451+1)</f>
        <v>171</v>
      </c>
      <c r="B452" s="61" t="n">
        <v>42669</v>
      </c>
      <c r="C452" s="1" t="s">
        <v>70</v>
      </c>
      <c r="D452" s="1"/>
      <c r="E452" s="1"/>
      <c r="F452" s="1" t="s">
        <v>97</v>
      </c>
      <c r="G452" s="1" t="n">
        <v>37</v>
      </c>
      <c r="H452" s="1" t="n">
        <v>37</v>
      </c>
      <c r="I452" s="1"/>
      <c r="J452" s="1"/>
      <c r="K452" s="1"/>
      <c r="L452" s="1" t="n">
        <v>34</v>
      </c>
      <c r="M452" s="1"/>
      <c r="N452" s="1"/>
      <c r="O452" s="1"/>
      <c r="P452" s="1"/>
      <c r="Q452" s="1"/>
      <c r="R452" s="1"/>
      <c r="S452" s="1"/>
      <c r="T452" s="1"/>
      <c r="U452" s="1"/>
      <c r="V452" s="1"/>
      <c r="W452" s="1"/>
      <c r="X452" s="14" t="n">
        <v>53558.94</v>
      </c>
      <c r="Y452" s="1"/>
      <c r="Z452" s="14"/>
      <c r="AA452" s="1" t="s">
        <v>123</v>
      </c>
      <c r="AB452" s="1"/>
    </row>
    <row r="453" customFormat="false" ht="15" hidden="false" customHeight="false" outlineLevel="0" collapsed="false">
      <c r="A453" s="0" t="n">
        <f aca="false">IF(AND(B453=B452,C453=C452,D453=D452,AA453=AA452), A452,A452+1)</f>
        <v>171</v>
      </c>
      <c r="B453" s="61" t="n">
        <v>42669</v>
      </c>
      <c r="C453" s="1" t="s">
        <v>70</v>
      </c>
      <c r="D453" s="1"/>
      <c r="E453" s="1"/>
      <c r="F453" s="1" t="s">
        <v>88</v>
      </c>
      <c r="G453" s="1" t="n">
        <v>2</v>
      </c>
      <c r="H453" s="1" t="n">
        <v>2</v>
      </c>
      <c r="I453" s="1"/>
      <c r="J453" s="1"/>
      <c r="K453" s="1"/>
      <c r="L453" s="1" t="n">
        <v>8</v>
      </c>
      <c r="M453" s="1"/>
      <c r="N453" s="1"/>
      <c r="O453" s="1"/>
      <c r="P453" s="1"/>
      <c r="Q453" s="1"/>
      <c r="R453" s="1"/>
      <c r="S453" s="1"/>
      <c r="T453" s="1"/>
      <c r="U453" s="1"/>
      <c r="V453" s="1"/>
      <c r="W453" s="1"/>
      <c r="X453" s="14"/>
      <c r="Y453" s="1"/>
      <c r="Z453" s="14"/>
      <c r="AA453" s="1" t="s">
        <v>123</v>
      </c>
      <c r="AB453" s="1"/>
    </row>
    <row r="454" s="60" customFormat="true" ht="15" hidden="false" customHeight="false" outlineLevel="0" collapsed="false">
      <c r="A454" s="0" t="n">
        <f aca="false">IF(AND(B454=B453,C454=C453,D454=D453,AA454=AA453), A453,A453+1)</f>
        <v>172</v>
      </c>
      <c r="B454" s="68" t="n">
        <v>42670</v>
      </c>
      <c r="C454" s="60" t="s">
        <v>67</v>
      </c>
      <c r="D454" s="60" t="s">
        <v>74</v>
      </c>
      <c r="F454" s="60" t="s">
        <v>97</v>
      </c>
      <c r="G454" s="60" t="n">
        <v>103</v>
      </c>
      <c r="H454" s="1" t="n">
        <v>23</v>
      </c>
      <c r="I454" s="60" t="n">
        <v>80</v>
      </c>
      <c r="X454" s="4" t="n">
        <v>106852.2</v>
      </c>
      <c r="Y454" s="60" t="s">
        <v>830</v>
      </c>
      <c r="Z454" s="4"/>
      <c r="AA454" s="60" t="s">
        <v>124</v>
      </c>
    </row>
    <row r="455" customFormat="false" ht="15" hidden="false" customHeight="false" outlineLevel="0" collapsed="false">
      <c r="A455" s="0" t="n">
        <f aca="false">IF(AND(B455=B454,C455=C454,D455=D454,AA455=AA454), A454,A454+1)</f>
        <v>173</v>
      </c>
      <c r="B455" s="68" t="n">
        <v>42670</v>
      </c>
      <c r="C455" s="60" t="s">
        <v>69</v>
      </c>
      <c r="F455" s="60" t="s">
        <v>97</v>
      </c>
      <c r="G455" s="60" t="n">
        <v>59</v>
      </c>
      <c r="H455" s="60" t="n">
        <v>59</v>
      </c>
      <c r="X455" s="4" t="n">
        <v>57453.38</v>
      </c>
      <c r="Y455" s="60" t="s">
        <v>831</v>
      </c>
      <c r="AA455" s="60" t="s">
        <v>124</v>
      </c>
    </row>
    <row r="456" customFormat="false" ht="15" hidden="false" customHeight="false" outlineLevel="0" collapsed="false">
      <c r="A456" s="0" t="n">
        <f aca="false">IF(AND(B456=B455,C456=C455,D456=D455,AA456=AA455), A455,A455+1)</f>
        <v>174</v>
      </c>
      <c r="B456" s="61" t="n">
        <v>42674</v>
      </c>
      <c r="C456" s="1" t="s">
        <v>67</v>
      </c>
      <c r="D456" s="1"/>
      <c r="E456" s="1"/>
      <c r="F456" s="1" t="s">
        <v>97</v>
      </c>
      <c r="G456" s="1" t="n">
        <v>34</v>
      </c>
      <c r="H456" s="1" t="n">
        <v>34</v>
      </c>
      <c r="I456" s="1"/>
      <c r="J456" s="1"/>
      <c r="K456" s="1"/>
      <c r="L456" s="1" t="n">
        <v>23</v>
      </c>
      <c r="M456" s="1"/>
      <c r="N456" s="1"/>
      <c r="O456" s="1"/>
      <c r="P456" s="1"/>
      <c r="Q456" s="1"/>
      <c r="R456" s="1"/>
      <c r="S456" s="1"/>
      <c r="T456" s="1"/>
      <c r="U456" s="1"/>
      <c r="V456" s="1"/>
      <c r="W456" s="1"/>
      <c r="X456" s="14" t="n">
        <v>87139.9</v>
      </c>
      <c r="Y456" s="1"/>
      <c r="Z456" s="14"/>
      <c r="AA456" s="1" t="s">
        <v>123</v>
      </c>
      <c r="AB456" s="1"/>
    </row>
    <row r="457" customFormat="false" ht="15" hidden="false" customHeight="false" outlineLevel="0" collapsed="false">
      <c r="A457" s="0" t="n">
        <f aca="false">IF(AND(B457=B456,C457=C456,D457=D456,AA457=AA456), A456,A456+1)</f>
        <v>174</v>
      </c>
      <c r="B457" s="61" t="n">
        <v>42674</v>
      </c>
      <c r="C457" s="1" t="s">
        <v>67</v>
      </c>
      <c r="D457" s="1"/>
      <c r="E457" s="1"/>
      <c r="F457" s="1" t="s">
        <v>95</v>
      </c>
      <c r="G457" s="1" t="n">
        <v>8</v>
      </c>
      <c r="H457" s="1" t="n">
        <v>8</v>
      </c>
      <c r="I457" s="1"/>
      <c r="J457" s="1"/>
      <c r="K457" s="1"/>
      <c r="L457" s="1" t="n">
        <v>15</v>
      </c>
      <c r="M457" s="1"/>
      <c r="N457" s="1"/>
      <c r="O457" s="1"/>
      <c r="P457" s="1"/>
      <c r="Q457" s="1"/>
      <c r="R457" s="1"/>
      <c r="S457" s="1"/>
      <c r="T457" s="1"/>
      <c r="U457" s="1" t="n">
        <v>1</v>
      </c>
      <c r="V457" s="1"/>
      <c r="W457" s="1"/>
      <c r="X457" s="14"/>
      <c r="Y457" s="1"/>
      <c r="Z457" s="14"/>
      <c r="AA457" s="1" t="s">
        <v>123</v>
      </c>
      <c r="AB457" s="1"/>
    </row>
    <row r="458" s="60" customFormat="true" ht="15" hidden="false" customHeight="false" outlineLevel="0" collapsed="false">
      <c r="A458" s="0" t="n">
        <f aca="false">IF(AND(B458=B457,C458=C457,D458=D457,AA458=AA457), A457,A457+1)</f>
        <v>175</v>
      </c>
      <c r="B458" s="68" t="n">
        <v>42676</v>
      </c>
      <c r="C458" s="60" t="s">
        <v>67</v>
      </c>
      <c r="F458" s="60" t="s">
        <v>97</v>
      </c>
      <c r="G458" s="60" t="n">
        <v>96</v>
      </c>
      <c r="H458" s="60" t="n">
        <v>96</v>
      </c>
      <c r="X458" s="4" t="n">
        <v>55881</v>
      </c>
      <c r="Y458" s="60" t="s">
        <v>832</v>
      </c>
      <c r="Z458" s="4"/>
      <c r="AA458" s="60" t="s">
        <v>124</v>
      </c>
    </row>
    <row r="459" s="60" customFormat="true" ht="15" hidden="false" customHeight="false" outlineLevel="0" collapsed="false">
      <c r="A459" s="0" t="n">
        <f aca="false">IF(AND(B459=B458,C459=C458,D459=D458,AA459=AA458), A458,A458+1)</f>
        <v>176</v>
      </c>
      <c r="B459" s="68" t="n">
        <v>42677</v>
      </c>
      <c r="C459" s="60" t="s">
        <v>57</v>
      </c>
      <c r="F459" s="60" t="s">
        <v>108</v>
      </c>
      <c r="G459" s="60" t="n">
        <v>53</v>
      </c>
      <c r="H459" s="60" t="n">
        <v>53</v>
      </c>
      <c r="X459" s="4" t="n">
        <v>14255.53</v>
      </c>
      <c r="Y459" s="60" t="s">
        <v>833</v>
      </c>
      <c r="Z459" s="4"/>
      <c r="AA459" s="60" t="s">
        <v>124</v>
      </c>
    </row>
    <row r="460" customFormat="false" ht="15" hidden="false" customHeight="false" outlineLevel="0" collapsed="false">
      <c r="A460" s="0" t="n">
        <f aca="false">IF(AND(B460=B459,C460=C459,D460=D459,AA460=AA459), A459,A459+1)</f>
        <v>177</v>
      </c>
      <c r="B460" s="68" t="n">
        <v>42677</v>
      </c>
      <c r="C460" s="60" t="s">
        <v>57</v>
      </c>
      <c r="D460" s="60"/>
      <c r="E460" s="60"/>
      <c r="F460" s="60" t="s">
        <v>105</v>
      </c>
      <c r="U460" s="60" t="n">
        <v>1</v>
      </c>
      <c r="X460" s="4"/>
    </row>
    <row r="461" customFormat="false" ht="15" hidden="false" customHeight="false" outlineLevel="0" collapsed="false">
      <c r="A461" s="0" t="n">
        <f aca="false">IF(AND(B461=B460,C461=C460,D461=D460,AA461=AA460), A460,A460+1)</f>
        <v>178</v>
      </c>
      <c r="B461" s="68" t="n">
        <v>42677</v>
      </c>
      <c r="C461" s="60" t="s">
        <v>66</v>
      </c>
      <c r="F461" s="60" t="s">
        <v>97</v>
      </c>
      <c r="G461" s="60" t="n">
        <v>10</v>
      </c>
      <c r="H461" s="60" t="n">
        <v>10</v>
      </c>
      <c r="X461" s="4" t="n">
        <v>63553.88</v>
      </c>
      <c r="Y461" s="60" t="s">
        <v>834</v>
      </c>
      <c r="AA461" s="60" t="s">
        <v>124</v>
      </c>
    </row>
    <row r="462" customFormat="false" ht="15" hidden="false" customHeight="false" outlineLevel="0" collapsed="false">
      <c r="A462" s="0" t="n">
        <f aca="false">IF(AND(B462=B461,C462=C461,D462=D461,AA462=AA461), A461,A461+1)</f>
        <v>179</v>
      </c>
      <c r="B462" s="68" t="n">
        <v>42677</v>
      </c>
      <c r="C462" s="60" t="s">
        <v>68</v>
      </c>
      <c r="D462" s="60" t="s">
        <v>70</v>
      </c>
      <c r="F462" s="60" t="s">
        <v>97</v>
      </c>
      <c r="G462" s="60" t="n">
        <v>71</v>
      </c>
      <c r="H462" s="60" t="n">
        <v>33</v>
      </c>
      <c r="I462" s="60" t="n">
        <v>38</v>
      </c>
      <c r="X462" s="4" t="n">
        <v>61467</v>
      </c>
      <c r="Y462" s="60" t="s">
        <v>835</v>
      </c>
      <c r="AA462" s="60" t="s">
        <v>124</v>
      </c>
    </row>
    <row r="463" customFormat="false" ht="15" hidden="false" customHeight="false" outlineLevel="0" collapsed="false">
      <c r="A463" s="0" t="n">
        <f aca="false">IF(AND(B463=B462,C463=C462,D463=D462,AA463=AA462), A462,A462+1)</f>
        <v>180</v>
      </c>
      <c r="B463" s="61" t="n">
        <v>42677</v>
      </c>
      <c r="C463" s="1" t="s">
        <v>50</v>
      </c>
      <c r="D463" s="1"/>
      <c r="E463" s="1"/>
      <c r="F463" s="1" t="s">
        <v>98</v>
      </c>
      <c r="G463" s="1" t="n">
        <v>23</v>
      </c>
      <c r="H463" s="1" t="n">
        <v>23</v>
      </c>
      <c r="I463" s="1"/>
      <c r="J463" s="1"/>
      <c r="K463" s="1"/>
      <c r="L463" s="1" t="n">
        <v>77</v>
      </c>
      <c r="M463" s="1"/>
      <c r="N463" s="1"/>
      <c r="O463" s="1"/>
      <c r="P463" s="1"/>
      <c r="Q463" s="1"/>
      <c r="R463" s="1"/>
      <c r="S463" s="1"/>
      <c r="T463" s="1"/>
      <c r="U463" s="1"/>
      <c r="V463" s="1"/>
      <c r="W463" s="1"/>
      <c r="X463" s="14" t="n">
        <v>404106.32</v>
      </c>
      <c r="Y463" s="1" t="s">
        <v>836</v>
      </c>
      <c r="Z463" s="14"/>
      <c r="AA463" s="1" t="s">
        <v>123</v>
      </c>
      <c r="AB463" s="1"/>
    </row>
    <row r="464" customFormat="false" ht="15" hidden="false" customHeight="false" outlineLevel="0" collapsed="false">
      <c r="A464" s="0" t="n">
        <f aca="false">IF(AND(B464=B463,C464=C463,D464=D463,AA464=AA463), A463,A463+1)</f>
        <v>180</v>
      </c>
      <c r="B464" s="61" t="n">
        <v>42677</v>
      </c>
      <c r="C464" s="1" t="s">
        <v>50</v>
      </c>
      <c r="D464" s="1"/>
      <c r="E464" s="1"/>
      <c r="F464" s="1" t="s">
        <v>87</v>
      </c>
      <c r="G464" s="1" t="n">
        <v>12</v>
      </c>
      <c r="H464" s="1" t="n">
        <v>12</v>
      </c>
      <c r="I464" s="1"/>
      <c r="J464" s="1"/>
      <c r="K464" s="1"/>
      <c r="L464" s="1" t="n">
        <v>36</v>
      </c>
      <c r="M464" s="1"/>
      <c r="N464" s="1"/>
      <c r="O464" s="1"/>
      <c r="P464" s="1"/>
      <c r="Q464" s="1"/>
      <c r="R464" s="1"/>
      <c r="S464" s="1"/>
      <c r="T464" s="1"/>
      <c r="U464" s="1"/>
      <c r="V464" s="1"/>
      <c r="W464" s="1"/>
      <c r="X464" s="14"/>
      <c r="Y464" s="1" t="s">
        <v>836</v>
      </c>
      <c r="Z464" s="14"/>
      <c r="AA464" s="1" t="s">
        <v>123</v>
      </c>
      <c r="AB464" s="1"/>
    </row>
    <row r="465" customFormat="false" ht="15" hidden="false" customHeight="false" outlineLevel="0" collapsed="false">
      <c r="A465" s="0" t="n">
        <f aca="false">IF(AND(B465=B464,C465=C464,D465=D464,AA465=AA464), A464,A464+1)</f>
        <v>180</v>
      </c>
      <c r="B465" s="61" t="n">
        <v>42677</v>
      </c>
      <c r="C465" s="1" t="s">
        <v>50</v>
      </c>
      <c r="D465" s="1"/>
      <c r="E465" s="1"/>
      <c r="F465" s="1" t="s">
        <v>97</v>
      </c>
      <c r="G465" s="1" t="n">
        <v>9</v>
      </c>
      <c r="H465" s="1" t="n">
        <v>9</v>
      </c>
      <c r="I465" s="1"/>
      <c r="J465" s="1"/>
      <c r="K465" s="1"/>
      <c r="L465" s="1" t="n">
        <v>19</v>
      </c>
      <c r="M465" s="1"/>
      <c r="N465" s="1"/>
      <c r="O465" s="1"/>
      <c r="P465" s="1"/>
      <c r="Q465" s="1"/>
      <c r="R465" s="1"/>
      <c r="S465" s="1"/>
      <c r="T465" s="1"/>
      <c r="U465" s="1"/>
      <c r="V465" s="1"/>
      <c r="W465" s="1"/>
      <c r="X465" s="14"/>
      <c r="Y465" s="1" t="s">
        <v>836</v>
      </c>
      <c r="Z465" s="14"/>
      <c r="AA465" s="1" t="s">
        <v>123</v>
      </c>
      <c r="AB465" s="1"/>
    </row>
    <row r="466" customFormat="false" ht="15" hidden="false" customHeight="false" outlineLevel="0" collapsed="false">
      <c r="A466" s="0" t="n">
        <f aca="false">IF(AND(B466=B465,C466=C465,D466=D465,AA466=AA465), A465,A465+1)</f>
        <v>180</v>
      </c>
      <c r="B466" s="61" t="n">
        <v>42677</v>
      </c>
      <c r="C466" s="1" t="s">
        <v>50</v>
      </c>
      <c r="D466" s="1"/>
      <c r="E466" s="1"/>
      <c r="F466" s="1" t="s">
        <v>99</v>
      </c>
      <c r="G466" s="1" t="n">
        <v>2</v>
      </c>
      <c r="H466" s="1" t="n">
        <v>2</v>
      </c>
      <c r="I466" s="1"/>
      <c r="J466" s="1"/>
      <c r="K466" s="1"/>
      <c r="L466" s="1" t="n">
        <v>6</v>
      </c>
      <c r="M466" s="1"/>
      <c r="N466" s="1"/>
      <c r="O466" s="1"/>
      <c r="P466" s="1"/>
      <c r="Q466" s="1"/>
      <c r="R466" s="1"/>
      <c r="S466" s="1"/>
      <c r="T466" s="1"/>
      <c r="U466" s="1"/>
      <c r="V466" s="1"/>
      <c r="W466" s="1"/>
      <c r="X466" s="14"/>
      <c r="Y466" s="1" t="s">
        <v>836</v>
      </c>
      <c r="Z466" s="14"/>
      <c r="AA466" s="1" t="s">
        <v>123</v>
      </c>
      <c r="AB466" s="1"/>
    </row>
    <row r="467" customFormat="false" ht="15" hidden="false" customHeight="false" outlineLevel="0" collapsed="false">
      <c r="A467" s="0" t="n">
        <f aca="false">IF(AND(B467=B466,C467=C466,D467=D466,AA467=AA466), A466,A466+1)</f>
        <v>180</v>
      </c>
      <c r="B467" s="61" t="n">
        <v>42677</v>
      </c>
      <c r="C467" s="1" t="s">
        <v>50</v>
      </c>
      <c r="D467" s="1"/>
      <c r="E467" s="1"/>
      <c r="F467" s="1" t="s">
        <v>248</v>
      </c>
      <c r="G467" s="1"/>
      <c r="H467" s="1"/>
      <c r="I467" s="1"/>
      <c r="J467" s="1"/>
      <c r="K467" s="1" t="n">
        <v>1</v>
      </c>
      <c r="L467" s="1"/>
      <c r="M467" s="1"/>
      <c r="N467" s="1"/>
      <c r="O467" s="1"/>
      <c r="P467" s="1"/>
      <c r="Q467" s="1"/>
      <c r="R467" s="1"/>
      <c r="S467" s="1"/>
      <c r="T467" s="1"/>
      <c r="U467" s="1"/>
      <c r="V467" s="1"/>
      <c r="W467" s="1"/>
      <c r="X467" s="14"/>
      <c r="Y467" s="1" t="s">
        <v>836</v>
      </c>
      <c r="Z467" s="14"/>
      <c r="AA467" s="1" t="s">
        <v>123</v>
      </c>
      <c r="AB467" s="1"/>
    </row>
    <row r="468" customFormat="false" ht="15" hidden="false" customHeight="false" outlineLevel="0" collapsed="false">
      <c r="A468" s="0" t="n">
        <f aca="false">IF(AND(B468=B467,C468=C467,D468=D467,AA468=AA467), A467,A467+1)</f>
        <v>180</v>
      </c>
      <c r="B468" s="61" t="n">
        <v>42677</v>
      </c>
      <c r="C468" s="1" t="s">
        <v>50</v>
      </c>
      <c r="D468" s="1"/>
      <c r="E468" s="1"/>
      <c r="F468" s="1" t="s">
        <v>837</v>
      </c>
      <c r="G468" s="1"/>
      <c r="H468" s="1"/>
      <c r="I468" s="1"/>
      <c r="J468" s="1"/>
      <c r="K468" s="1"/>
      <c r="L468" s="1"/>
      <c r="M468" s="1"/>
      <c r="N468" s="1"/>
      <c r="O468" s="1"/>
      <c r="P468" s="1"/>
      <c r="Q468" s="1"/>
      <c r="R468" s="1"/>
      <c r="S468" s="1"/>
      <c r="T468" s="1"/>
      <c r="U468" s="1" t="n">
        <v>2</v>
      </c>
      <c r="V468" s="1"/>
      <c r="W468" s="1"/>
      <c r="X468" s="14"/>
      <c r="Y468" s="1" t="s">
        <v>836</v>
      </c>
      <c r="Z468" s="14"/>
      <c r="AA468" s="1" t="s">
        <v>123</v>
      </c>
      <c r="AB468" s="1"/>
    </row>
    <row r="469" customFormat="false" ht="15" hidden="false" customHeight="false" outlineLevel="0" collapsed="false">
      <c r="A469" s="0" t="n">
        <f aca="false">IF(AND(B469=B468,C469=C468,D469=D468,AA469=AA468), A468,A468+1)</f>
        <v>181</v>
      </c>
      <c r="B469" s="61" t="n">
        <v>42677</v>
      </c>
      <c r="C469" s="1" t="s">
        <v>53</v>
      </c>
      <c r="D469" s="1"/>
      <c r="E469" s="1"/>
      <c r="F469" s="1" t="s">
        <v>102</v>
      </c>
      <c r="G469" s="1" t="n">
        <v>34</v>
      </c>
      <c r="H469" s="1" t="n">
        <v>34</v>
      </c>
      <c r="I469" s="1"/>
      <c r="J469" s="1"/>
      <c r="K469" s="1"/>
      <c r="L469" s="1" t="n">
        <v>100</v>
      </c>
      <c r="M469" s="1"/>
      <c r="N469" s="1"/>
      <c r="O469" s="1"/>
      <c r="P469" s="1"/>
      <c r="Q469" s="1"/>
      <c r="R469" s="1"/>
      <c r="S469" s="1"/>
      <c r="T469" s="1"/>
      <c r="U469" s="1"/>
      <c r="V469" s="1"/>
      <c r="W469" s="1"/>
      <c r="X469" s="14"/>
      <c r="Y469" s="1" t="s">
        <v>838</v>
      </c>
      <c r="Z469" s="14"/>
      <c r="AA469" s="1" t="s">
        <v>123</v>
      </c>
      <c r="AB469" s="1"/>
    </row>
    <row r="470" customFormat="false" ht="15" hidden="false" customHeight="false" outlineLevel="0" collapsed="false">
      <c r="A470" s="0" t="n">
        <f aca="false">IF(AND(B470=B469,C470=C469,D470=D469,AA470=AA469), A469,A469+1)</f>
        <v>181</v>
      </c>
      <c r="B470" s="61" t="n">
        <v>42677</v>
      </c>
      <c r="C470" s="1" t="s">
        <v>53</v>
      </c>
      <c r="D470" s="1"/>
      <c r="E470" s="1"/>
      <c r="F470" s="1" t="s">
        <v>88</v>
      </c>
      <c r="G470" s="1" t="n">
        <v>2</v>
      </c>
      <c r="H470" s="1" t="n">
        <v>2</v>
      </c>
      <c r="I470" s="1"/>
      <c r="J470" s="1"/>
      <c r="K470" s="1"/>
      <c r="L470" s="1" t="n">
        <v>6</v>
      </c>
      <c r="M470" s="1"/>
      <c r="N470" s="1"/>
      <c r="O470" s="1"/>
      <c r="P470" s="1"/>
      <c r="Q470" s="1"/>
      <c r="R470" s="1"/>
      <c r="S470" s="1"/>
      <c r="T470" s="1"/>
      <c r="U470" s="1"/>
      <c r="V470" s="1"/>
      <c r="W470" s="1"/>
      <c r="X470" s="14"/>
      <c r="Y470" s="1" t="s">
        <v>838</v>
      </c>
      <c r="Z470" s="14"/>
      <c r="AA470" s="1" t="s">
        <v>123</v>
      </c>
      <c r="AB470" s="1"/>
    </row>
    <row r="471" customFormat="false" ht="15" hidden="false" customHeight="false" outlineLevel="0" collapsed="false">
      <c r="A471" s="0" t="n">
        <f aca="false">IF(AND(B471=B470,C471=C470,D471=D470,AA471=AA470), A470,A470+1)</f>
        <v>181</v>
      </c>
      <c r="B471" s="61" t="n">
        <v>42677</v>
      </c>
      <c r="C471" s="1" t="s">
        <v>53</v>
      </c>
      <c r="D471" s="1"/>
      <c r="E471" s="1"/>
      <c r="F471" s="1" t="s">
        <v>837</v>
      </c>
      <c r="G471" s="1"/>
      <c r="H471" s="1"/>
      <c r="I471" s="1"/>
      <c r="J471" s="1"/>
      <c r="K471" s="1"/>
      <c r="L471" s="1"/>
      <c r="M471" s="1"/>
      <c r="N471" s="1"/>
      <c r="O471" s="1"/>
      <c r="P471" s="1"/>
      <c r="Q471" s="1"/>
      <c r="R471" s="1"/>
      <c r="S471" s="1"/>
      <c r="T471" s="1"/>
      <c r="U471" s="1" t="n">
        <v>1</v>
      </c>
      <c r="V471" s="1"/>
      <c r="W471" s="1"/>
      <c r="X471" s="14"/>
      <c r="Y471" s="1" t="s">
        <v>838</v>
      </c>
      <c r="Z471" s="14"/>
      <c r="AA471" s="1" t="s">
        <v>123</v>
      </c>
      <c r="AB471" s="1"/>
    </row>
    <row r="472" customFormat="false" ht="15" hidden="false" customHeight="false" outlineLevel="0" collapsed="false">
      <c r="A472" s="0" t="n">
        <f aca="false">IF(AND(B472=B471,C472=C471,D472=D471,AA472=AA471), A471,A471+1)</f>
        <v>182</v>
      </c>
      <c r="B472" s="61" t="n">
        <v>42677</v>
      </c>
      <c r="C472" s="1" t="s">
        <v>67</v>
      </c>
      <c r="D472" s="1"/>
      <c r="E472" s="1"/>
      <c r="F472" s="1" t="s">
        <v>117</v>
      </c>
      <c r="G472" s="1" t="n">
        <v>47</v>
      </c>
      <c r="H472" s="1" t="n">
        <v>47</v>
      </c>
      <c r="I472" s="1"/>
      <c r="J472" s="1"/>
      <c r="K472" s="1"/>
      <c r="L472" s="1" t="n">
        <v>105</v>
      </c>
      <c r="M472" s="1"/>
      <c r="N472" s="1"/>
      <c r="O472" s="1"/>
      <c r="P472" s="1"/>
      <c r="Q472" s="1"/>
      <c r="R472" s="1"/>
      <c r="S472" s="1"/>
      <c r="T472" s="1"/>
      <c r="U472" s="1"/>
      <c r="V472" s="1"/>
      <c r="W472" s="1"/>
      <c r="X472" s="14" t="n">
        <v>0</v>
      </c>
      <c r="Y472" s="1" t="s">
        <v>839</v>
      </c>
      <c r="Z472" s="14"/>
      <c r="AA472" s="1" t="s">
        <v>123</v>
      </c>
      <c r="AB472" s="1"/>
    </row>
    <row r="473" customFormat="false" ht="15" hidden="false" customHeight="false" outlineLevel="0" collapsed="false">
      <c r="A473" s="0" t="n">
        <f aca="false">IF(AND(B473=B472,C473=C472,D473=D472,AA473=AA472), A472,A472+1)</f>
        <v>182</v>
      </c>
      <c r="B473" s="61" t="n">
        <v>42677</v>
      </c>
      <c r="C473" s="1" t="s">
        <v>67</v>
      </c>
      <c r="D473" s="1"/>
      <c r="E473" s="1"/>
      <c r="F473" s="1" t="s">
        <v>96</v>
      </c>
      <c r="G473" s="1" t="n">
        <v>10</v>
      </c>
      <c r="H473" s="1" t="n">
        <v>10</v>
      </c>
      <c r="I473" s="1"/>
      <c r="J473" s="1"/>
      <c r="K473" s="1"/>
      <c r="L473" s="1" t="n">
        <v>16</v>
      </c>
      <c r="M473" s="1"/>
      <c r="N473" s="1"/>
      <c r="O473" s="1"/>
      <c r="P473" s="1"/>
      <c r="Q473" s="1"/>
      <c r="R473" s="1"/>
      <c r="S473" s="1"/>
      <c r="T473" s="1"/>
      <c r="U473" s="1"/>
      <c r="V473" s="1"/>
      <c r="W473" s="1"/>
      <c r="X473" s="14"/>
      <c r="Y473" s="1" t="s">
        <v>839</v>
      </c>
      <c r="Z473" s="14"/>
      <c r="AA473" s="1" t="s">
        <v>123</v>
      </c>
      <c r="AB473" s="1"/>
    </row>
    <row r="474" customFormat="false" ht="15" hidden="false" customHeight="false" outlineLevel="0" collapsed="false">
      <c r="A474" s="0" t="n">
        <f aca="false">IF(AND(B474=B473,C474=C473,D474=D473,AA474=AA473), A473,A473+1)</f>
        <v>182</v>
      </c>
      <c r="B474" s="61" t="n">
        <v>42677</v>
      </c>
      <c r="C474" s="1" t="s">
        <v>67</v>
      </c>
      <c r="D474" s="1"/>
      <c r="E474" s="1"/>
      <c r="F474" s="1" t="s">
        <v>837</v>
      </c>
      <c r="G474" s="1"/>
      <c r="H474" s="1"/>
      <c r="I474" s="1"/>
      <c r="J474" s="1"/>
      <c r="K474" s="1"/>
      <c r="L474" s="1"/>
      <c r="M474" s="1"/>
      <c r="N474" s="1"/>
      <c r="O474" s="1"/>
      <c r="P474" s="1"/>
      <c r="Q474" s="1"/>
      <c r="R474" s="1"/>
      <c r="S474" s="1"/>
      <c r="T474" s="1"/>
      <c r="U474" s="1" t="n">
        <v>1</v>
      </c>
      <c r="V474" s="1"/>
      <c r="W474" s="1"/>
      <c r="X474" s="14"/>
      <c r="Y474" s="1" t="s">
        <v>839</v>
      </c>
      <c r="Z474" s="14"/>
      <c r="AA474" s="1" t="s">
        <v>123</v>
      </c>
      <c r="AB474" s="1"/>
    </row>
    <row r="475" customFormat="false" ht="15" hidden="false" customHeight="false" outlineLevel="0" collapsed="false">
      <c r="A475" s="0" t="n">
        <f aca="false">IF(AND(B475=B474,C475=C474,D475=D474,AA475=AA474), A474,A474+1)</f>
        <v>183</v>
      </c>
      <c r="B475" s="61" t="n">
        <v>42682</v>
      </c>
      <c r="C475" s="1" t="s">
        <v>67</v>
      </c>
      <c r="D475" s="1"/>
      <c r="E475" s="1"/>
      <c r="F475" s="1" t="s">
        <v>97</v>
      </c>
      <c r="G475" s="1" t="n">
        <v>76</v>
      </c>
      <c r="H475" s="1" t="n">
        <v>76</v>
      </c>
      <c r="I475" s="1"/>
      <c r="J475" s="1"/>
      <c r="K475" s="1"/>
      <c r="L475" s="1" t="n">
        <v>35</v>
      </c>
      <c r="M475" s="1"/>
      <c r="N475" s="1"/>
      <c r="O475" s="1"/>
      <c r="P475" s="1"/>
      <c r="Q475" s="1"/>
      <c r="R475" s="1"/>
      <c r="S475" s="1"/>
      <c r="T475" s="1"/>
      <c r="U475" s="1"/>
      <c r="V475" s="1"/>
      <c r="W475" s="1"/>
      <c r="X475" s="14" t="n">
        <v>95532.59</v>
      </c>
      <c r="Y475" s="1" t="s">
        <v>840</v>
      </c>
      <c r="Z475" s="14"/>
      <c r="AA475" s="1" t="s">
        <v>123</v>
      </c>
      <c r="AB475" s="1"/>
    </row>
    <row r="476" customFormat="false" ht="15" hidden="false" customHeight="false" outlineLevel="0" collapsed="false">
      <c r="A476" s="0" t="n">
        <f aca="false">IF(AND(B476=B475,C476=C475,D476=D475,AA476=AA475), A475,A475+1)</f>
        <v>183</v>
      </c>
      <c r="B476" s="61" t="n">
        <v>42682</v>
      </c>
      <c r="C476" s="1" t="s">
        <v>67</v>
      </c>
      <c r="D476" s="1"/>
      <c r="E476" s="1"/>
      <c r="F476" s="1" t="s">
        <v>100</v>
      </c>
      <c r="G476" s="1" t="n">
        <v>5</v>
      </c>
      <c r="H476" s="1" t="n">
        <v>5</v>
      </c>
      <c r="I476" s="1"/>
      <c r="J476" s="1"/>
      <c r="K476" s="1"/>
      <c r="L476" s="1" t="n">
        <v>5</v>
      </c>
      <c r="M476" s="1"/>
      <c r="N476" s="1"/>
      <c r="O476" s="1"/>
      <c r="P476" s="1"/>
      <c r="Q476" s="1"/>
      <c r="R476" s="1"/>
      <c r="S476" s="1"/>
      <c r="T476" s="1"/>
      <c r="U476" s="1"/>
      <c r="V476" s="1"/>
      <c r="W476" s="1"/>
      <c r="X476" s="14"/>
      <c r="Y476" s="1" t="s">
        <v>840</v>
      </c>
      <c r="Z476" s="14"/>
      <c r="AA476" s="1" t="s">
        <v>123</v>
      </c>
      <c r="AB476" s="1"/>
    </row>
    <row r="477" s="60" customFormat="true" ht="15" hidden="false" customHeight="false" outlineLevel="0" collapsed="false">
      <c r="A477" s="0" t="n">
        <f aca="false">IF(AND(B477=B476,C477=C476,D477=D476,AA477=AA476), A476,A476+1)</f>
        <v>184</v>
      </c>
      <c r="B477" s="68" t="n">
        <v>42682</v>
      </c>
      <c r="C477" s="60" t="s">
        <v>66</v>
      </c>
      <c r="F477" s="60" t="s">
        <v>102</v>
      </c>
      <c r="G477" s="60" t="n">
        <v>27</v>
      </c>
      <c r="H477" s="60" t="n">
        <v>27</v>
      </c>
      <c r="X477" s="4" t="n">
        <v>39140</v>
      </c>
      <c r="Y477" s="1" t="s">
        <v>841</v>
      </c>
      <c r="Z477" s="4"/>
      <c r="AA477" s="60" t="s">
        <v>124</v>
      </c>
    </row>
    <row r="478" customFormat="false" ht="15" hidden="false" customHeight="false" outlineLevel="0" collapsed="false">
      <c r="A478" s="0" t="n">
        <f aca="false">IF(AND(B478=B477,C478=C477,D478=D477,AA478=AA477), A477,A477+1)</f>
        <v>185</v>
      </c>
      <c r="B478" s="68" t="n">
        <v>42683</v>
      </c>
      <c r="C478" s="60" t="s">
        <v>424</v>
      </c>
      <c r="D478" s="60"/>
      <c r="E478" s="60"/>
      <c r="F478" s="60" t="s">
        <v>97</v>
      </c>
      <c r="G478" s="60" t="n">
        <v>25</v>
      </c>
      <c r="H478" s="60" t="n">
        <v>25</v>
      </c>
      <c r="I478" s="60"/>
      <c r="J478" s="60"/>
      <c r="K478" s="60"/>
      <c r="L478" s="60"/>
      <c r="M478" s="60"/>
      <c r="N478" s="60"/>
      <c r="O478" s="60"/>
      <c r="P478" s="60"/>
      <c r="Q478" s="60"/>
      <c r="R478" s="60"/>
      <c r="S478" s="60"/>
      <c r="T478" s="60"/>
      <c r="U478" s="60"/>
      <c r="V478" s="60"/>
      <c r="W478" s="60"/>
      <c r="X478" s="4" t="n">
        <v>49520.94</v>
      </c>
      <c r="Y478" s="1" t="s">
        <v>842</v>
      </c>
      <c r="AA478" s="60" t="s">
        <v>124</v>
      </c>
    </row>
    <row r="479" customFormat="false" ht="15" hidden="false" customHeight="false" outlineLevel="0" collapsed="false">
      <c r="A479" s="0" t="n">
        <f aca="false">IF(AND(B479=B478,C479=C478,D479=D478,AA479=AA478), A478,A478+1)</f>
        <v>186</v>
      </c>
      <c r="B479" s="61" t="n">
        <v>42683</v>
      </c>
      <c r="C479" s="1" t="s">
        <v>68</v>
      </c>
      <c r="D479" s="1"/>
      <c r="E479" s="1"/>
      <c r="F479" s="1" t="s">
        <v>97</v>
      </c>
      <c r="G479" s="1" t="n">
        <v>47</v>
      </c>
      <c r="H479" s="1" t="n">
        <v>47</v>
      </c>
      <c r="I479" s="1"/>
      <c r="J479" s="1"/>
      <c r="K479" s="1"/>
      <c r="L479" s="1" t="n">
        <v>22</v>
      </c>
      <c r="M479" s="1"/>
      <c r="N479" s="1"/>
      <c r="O479" s="1"/>
      <c r="P479" s="1"/>
      <c r="Q479" s="1"/>
      <c r="R479" s="1"/>
      <c r="S479" s="1"/>
      <c r="T479" s="1"/>
      <c r="U479" s="1"/>
      <c r="V479" s="1"/>
      <c r="W479" s="1"/>
      <c r="X479" s="14" t="n">
        <v>113460.51</v>
      </c>
      <c r="Y479" s="1" t="s">
        <v>843</v>
      </c>
      <c r="Z479" s="14"/>
      <c r="AA479" s="1" t="s">
        <v>123</v>
      </c>
      <c r="AB479" s="1"/>
    </row>
    <row r="480" customFormat="false" ht="15" hidden="false" customHeight="false" outlineLevel="0" collapsed="false">
      <c r="A480" s="0" t="n">
        <f aca="false">IF(AND(B480=B479,C480=C479,D480=D479,AA480=AA479), A479,A479+1)</f>
        <v>186</v>
      </c>
      <c r="B480" s="61" t="n">
        <v>42683</v>
      </c>
      <c r="C480" s="1" t="s">
        <v>68</v>
      </c>
      <c r="D480" s="1"/>
      <c r="E480" s="1"/>
      <c r="F480" s="1" t="s">
        <v>100</v>
      </c>
      <c r="G480" s="1" t="n">
        <v>19</v>
      </c>
      <c r="H480" s="1" t="n">
        <v>19</v>
      </c>
      <c r="I480" s="1"/>
      <c r="J480" s="1"/>
      <c r="K480" s="1"/>
      <c r="L480" s="1" t="n">
        <v>12</v>
      </c>
      <c r="M480" s="1"/>
      <c r="N480" s="1"/>
      <c r="O480" s="1"/>
      <c r="P480" s="1"/>
      <c r="Q480" s="1"/>
      <c r="R480" s="1"/>
      <c r="S480" s="1"/>
      <c r="T480" s="1"/>
      <c r="U480" s="1"/>
      <c r="V480" s="1"/>
      <c r="W480" s="1"/>
      <c r="X480" s="14"/>
      <c r="Y480" s="1" t="s">
        <v>843</v>
      </c>
      <c r="Z480" s="14"/>
      <c r="AA480" s="1" t="s">
        <v>123</v>
      </c>
      <c r="AB480" s="1"/>
    </row>
    <row r="481" customFormat="false" ht="15" hidden="false" customHeight="false" outlineLevel="0" collapsed="false">
      <c r="A481" s="0" t="n">
        <f aca="false">IF(AND(B481=B480,C481=C480,D481=D480,AA481=AA480), A480,A480+1)</f>
        <v>186</v>
      </c>
      <c r="B481" s="61" t="n">
        <v>42683</v>
      </c>
      <c r="C481" s="1" t="s">
        <v>68</v>
      </c>
      <c r="D481" s="1"/>
      <c r="E481" s="1"/>
      <c r="F481" s="1" t="s">
        <v>837</v>
      </c>
      <c r="G481" s="1"/>
      <c r="H481" s="1"/>
      <c r="I481" s="1"/>
      <c r="J481" s="1"/>
      <c r="K481" s="1"/>
      <c r="L481" s="1"/>
      <c r="M481" s="1"/>
      <c r="N481" s="1"/>
      <c r="O481" s="1"/>
      <c r="P481" s="1"/>
      <c r="Q481" s="1"/>
      <c r="R481" s="1"/>
      <c r="S481" s="1"/>
      <c r="T481" s="1"/>
      <c r="U481" s="1" t="n">
        <v>1</v>
      </c>
      <c r="V481" s="1"/>
      <c r="W481" s="1"/>
      <c r="X481" s="14"/>
      <c r="Y481" s="1" t="s">
        <v>843</v>
      </c>
      <c r="Z481" s="14"/>
      <c r="AA481" s="1" t="s">
        <v>123</v>
      </c>
      <c r="AB481" s="1"/>
    </row>
    <row r="482" customFormat="false" ht="15" hidden="false" customHeight="false" outlineLevel="0" collapsed="false">
      <c r="A482" s="0" t="n">
        <f aca="false">IF(AND(B482=B481,C482=C481,D482=D481,AA482=AA481), A481,A481+1)</f>
        <v>187</v>
      </c>
      <c r="B482" s="68" t="n">
        <v>42684</v>
      </c>
      <c r="C482" s="0" t="s">
        <v>66</v>
      </c>
      <c r="F482" s="0" t="s">
        <v>102</v>
      </c>
      <c r="G482" s="0" t="n">
        <v>30</v>
      </c>
      <c r="H482" s="0" t="n">
        <v>30</v>
      </c>
      <c r="X482" s="4" t="n">
        <v>38831</v>
      </c>
      <c r="Y482" s="1" t="s">
        <v>844</v>
      </c>
      <c r="AA482" s="0" t="s">
        <v>124</v>
      </c>
    </row>
    <row r="483" s="60" customFormat="true" ht="15" hidden="false" customHeight="false" outlineLevel="0" collapsed="false">
      <c r="A483" s="0" t="n">
        <f aca="false">IF(AND(B483=B482,C483=C482,D483=D482,AA483=AA482), A482,A482+1)</f>
        <v>188</v>
      </c>
      <c r="B483" s="68" t="n">
        <v>42688</v>
      </c>
      <c r="C483" s="60" t="s">
        <v>66</v>
      </c>
      <c r="F483" s="60" t="s">
        <v>102</v>
      </c>
      <c r="G483" s="60" t="n">
        <v>18</v>
      </c>
      <c r="H483" s="0" t="n">
        <v>18</v>
      </c>
      <c r="X483" s="4" t="n">
        <v>46350</v>
      </c>
      <c r="Y483" s="13" t="s">
        <v>845</v>
      </c>
      <c r="Z483" s="4"/>
      <c r="AA483" s="60" t="s">
        <v>124</v>
      </c>
    </row>
    <row r="484" customFormat="false" ht="15" hidden="false" customHeight="false" outlineLevel="0" collapsed="false">
      <c r="A484" s="0" t="n">
        <f aca="false">IF(AND(B484=B483,C484=C483,D484=D483,AA484=AA483), A483,A483+1)</f>
        <v>189</v>
      </c>
      <c r="B484" s="61" t="n">
        <v>42689</v>
      </c>
      <c r="C484" s="1" t="s">
        <v>47</v>
      </c>
      <c r="D484" s="1"/>
      <c r="E484" s="1"/>
      <c r="F484" s="1" t="s">
        <v>116</v>
      </c>
      <c r="G484" s="1" t="n">
        <v>5</v>
      </c>
      <c r="H484" s="1" t="n">
        <v>5</v>
      </c>
      <c r="I484" s="1"/>
      <c r="J484" s="1"/>
      <c r="K484" s="1"/>
      <c r="L484" s="1" t="n">
        <v>25</v>
      </c>
      <c r="M484" s="1"/>
      <c r="N484" s="1"/>
      <c r="O484" s="1"/>
      <c r="P484" s="1"/>
      <c r="Q484" s="1"/>
      <c r="R484" s="1"/>
      <c r="S484" s="1"/>
      <c r="T484" s="1"/>
      <c r="U484" s="1"/>
      <c r="V484" s="1"/>
      <c r="W484" s="1"/>
      <c r="X484" s="14" t="s">
        <v>846</v>
      </c>
      <c r="Y484" s="1" t="s">
        <v>847</v>
      </c>
      <c r="Z484" s="14"/>
      <c r="AA484" s="1" t="s">
        <v>123</v>
      </c>
      <c r="AB484" s="1"/>
    </row>
    <row r="485" customFormat="false" ht="15" hidden="false" customHeight="false" outlineLevel="0" collapsed="false">
      <c r="A485" s="0" t="n">
        <f aca="false">IF(AND(B485=B484,C485=C484,D485=D484,AA485=AA484), A484,A484+1)</f>
        <v>189</v>
      </c>
      <c r="B485" s="61" t="n">
        <v>42689</v>
      </c>
      <c r="C485" s="1" t="s">
        <v>47</v>
      </c>
      <c r="D485" s="1"/>
      <c r="E485" s="1"/>
      <c r="F485" s="1" t="s">
        <v>97</v>
      </c>
      <c r="G485" s="1" t="n">
        <v>2</v>
      </c>
      <c r="H485" s="1" t="n">
        <v>2</v>
      </c>
      <c r="I485" s="1"/>
      <c r="J485" s="1"/>
      <c r="K485" s="1"/>
      <c r="L485" s="1" t="n">
        <v>7</v>
      </c>
      <c r="M485" s="1"/>
      <c r="N485" s="1"/>
      <c r="O485" s="1"/>
      <c r="P485" s="1"/>
      <c r="Q485" s="1"/>
      <c r="R485" s="1"/>
      <c r="S485" s="1"/>
      <c r="T485" s="1"/>
      <c r="U485" s="1"/>
      <c r="V485" s="1"/>
      <c r="W485" s="1"/>
      <c r="X485" s="14"/>
      <c r="Y485" s="1" t="s">
        <v>847</v>
      </c>
      <c r="Z485" s="14"/>
      <c r="AA485" s="1" t="s">
        <v>123</v>
      </c>
      <c r="AB485" s="1"/>
    </row>
    <row r="486" customFormat="false" ht="15" hidden="false" customHeight="false" outlineLevel="0" collapsed="false">
      <c r="A486" s="0" t="n">
        <f aca="false">IF(AND(B486=B485,C486=C485,D486=D485,AA486=AA485), A485,A485+1)</f>
        <v>189</v>
      </c>
      <c r="B486" s="61" t="n">
        <v>42689</v>
      </c>
      <c r="C486" s="1" t="s">
        <v>47</v>
      </c>
      <c r="D486" s="1"/>
      <c r="E486" s="1"/>
      <c r="F486" s="1" t="s">
        <v>104</v>
      </c>
      <c r="G486" s="1" t="n">
        <v>2</v>
      </c>
      <c r="H486" s="1" t="n">
        <v>2</v>
      </c>
      <c r="I486" s="1"/>
      <c r="J486" s="1"/>
      <c r="K486" s="1"/>
      <c r="L486" s="1" t="n">
        <v>5</v>
      </c>
      <c r="M486" s="1"/>
      <c r="N486" s="1"/>
      <c r="O486" s="1"/>
      <c r="P486" s="1"/>
      <c r="Q486" s="1"/>
      <c r="R486" s="1"/>
      <c r="S486" s="1"/>
      <c r="T486" s="1"/>
      <c r="U486" s="1"/>
      <c r="V486" s="1"/>
      <c r="W486" s="1"/>
      <c r="X486" s="14"/>
      <c r="Y486" s="1" t="s">
        <v>847</v>
      </c>
      <c r="Z486" s="14"/>
      <c r="AA486" s="1" t="s">
        <v>123</v>
      </c>
      <c r="AB486" s="1"/>
    </row>
    <row r="487" customFormat="false" ht="15" hidden="false" customHeight="false" outlineLevel="0" collapsed="false">
      <c r="A487" s="0" t="n">
        <f aca="false">IF(AND(B487=B486,C487=C486,D487=D486,AA487=AA486), A486,A486+1)</f>
        <v>189</v>
      </c>
      <c r="B487" s="61" t="n">
        <v>42689</v>
      </c>
      <c r="C487" s="1" t="s">
        <v>47</v>
      </c>
      <c r="D487" s="1"/>
      <c r="E487" s="1"/>
      <c r="F487" s="1" t="s">
        <v>837</v>
      </c>
      <c r="G487" s="1"/>
      <c r="H487" s="1"/>
      <c r="I487" s="1"/>
      <c r="J487" s="1"/>
      <c r="K487" s="1"/>
      <c r="L487" s="1"/>
      <c r="M487" s="1"/>
      <c r="N487" s="1"/>
      <c r="O487" s="1"/>
      <c r="P487" s="1"/>
      <c r="Q487" s="1"/>
      <c r="R487" s="1"/>
      <c r="S487" s="1"/>
      <c r="T487" s="1"/>
      <c r="U487" s="1" t="n">
        <v>1</v>
      </c>
      <c r="V487" s="1"/>
      <c r="W487" s="1"/>
      <c r="X487" s="14"/>
      <c r="Y487" s="1" t="s">
        <v>847</v>
      </c>
      <c r="Z487" s="14"/>
      <c r="AA487" s="1" t="s">
        <v>123</v>
      </c>
      <c r="AB487" s="1"/>
    </row>
    <row r="488" customFormat="false" ht="15" hidden="false" customHeight="false" outlineLevel="0" collapsed="false">
      <c r="A488" s="0" t="n">
        <f aca="false">IF(AND(B488=B487,C488=C487,D488=D487,AA488=AA487), A487,A487+1)</f>
        <v>190</v>
      </c>
      <c r="B488" s="61" t="n">
        <v>42690</v>
      </c>
      <c r="C488" s="1" t="s">
        <v>69</v>
      </c>
      <c r="D488" s="1"/>
      <c r="E488" s="1"/>
      <c r="F488" s="1" t="s">
        <v>87</v>
      </c>
      <c r="G488" s="1" t="n">
        <v>4</v>
      </c>
      <c r="H488" s="1" t="n">
        <v>4</v>
      </c>
      <c r="I488" s="1"/>
      <c r="J488" s="1"/>
      <c r="K488" s="1"/>
      <c r="L488" s="1" t="n">
        <v>23</v>
      </c>
      <c r="M488" s="1"/>
      <c r="N488" s="1"/>
      <c r="O488" s="1"/>
      <c r="P488" s="1"/>
      <c r="Q488" s="1"/>
      <c r="R488" s="1"/>
      <c r="S488" s="1"/>
      <c r="T488" s="1"/>
      <c r="U488" s="1"/>
      <c r="V488" s="1"/>
      <c r="W488" s="1"/>
      <c r="X488" s="14" t="n">
        <v>75025.01</v>
      </c>
      <c r="Y488" s="1" t="s">
        <v>848</v>
      </c>
      <c r="Z488" s="14"/>
      <c r="AA488" s="1" t="s">
        <v>123</v>
      </c>
      <c r="AB488" s="1"/>
    </row>
    <row r="489" customFormat="false" ht="15" hidden="false" customHeight="false" outlineLevel="0" collapsed="false">
      <c r="A489" s="0" t="n">
        <f aca="false">IF(AND(B489=B488,C489=C488,D489=D488,AA489=AA488), A488,A488+1)</f>
        <v>190</v>
      </c>
      <c r="B489" s="61" t="n">
        <v>42690</v>
      </c>
      <c r="C489" s="1" t="s">
        <v>69</v>
      </c>
      <c r="D489" s="1"/>
      <c r="E489" s="1"/>
      <c r="F489" s="1" t="s">
        <v>97</v>
      </c>
      <c r="G489" s="1" t="n">
        <v>16</v>
      </c>
      <c r="H489" s="1" t="n">
        <v>16</v>
      </c>
      <c r="I489" s="1"/>
      <c r="J489" s="1"/>
      <c r="K489" s="1"/>
      <c r="L489" s="1" t="n">
        <v>14</v>
      </c>
      <c r="M489" s="1"/>
      <c r="N489" s="1"/>
      <c r="O489" s="1"/>
      <c r="P489" s="1"/>
      <c r="Q489" s="1"/>
      <c r="R489" s="1"/>
      <c r="S489" s="1"/>
      <c r="T489" s="1"/>
      <c r="U489" s="1"/>
      <c r="V489" s="1"/>
      <c r="W489" s="1"/>
      <c r="X489" s="14"/>
      <c r="Y489" s="1" t="s">
        <v>848</v>
      </c>
      <c r="Z489" s="14"/>
      <c r="AA489" s="1" t="s">
        <v>123</v>
      </c>
      <c r="AB489" s="1"/>
    </row>
    <row r="490" customFormat="false" ht="15" hidden="false" customHeight="false" outlineLevel="0" collapsed="false">
      <c r="A490" s="0" t="n">
        <f aca="false">IF(AND(B490=B489,C490=C489,D490=D489,AA490=AA489), A489,A489+1)</f>
        <v>190</v>
      </c>
      <c r="B490" s="61" t="n">
        <v>42690</v>
      </c>
      <c r="C490" s="1" t="s">
        <v>69</v>
      </c>
      <c r="D490" s="1"/>
      <c r="E490" s="1"/>
      <c r="F490" s="1" t="s">
        <v>837</v>
      </c>
      <c r="G490" s="1"/>
      <c r="H490" s="1"/>
      <c r="I490" s="1"/>
      <c r="J490" s="1"/>
      <c r="K490" s="1"/>
      <c r="L490" s="1"/>
      <c r="M490" s="1"/>
      <c r="N490" s="1"/>
      <c r="O490" s="1"/>
      <c r="P490" s="1"/>
      <c r="Q490" s="1"/>
      <c r="R490" s="1"/>
      <c r="S490" s="1"/>
      <c r="T490" s="1"/>
      <c r="U490" s="1" t="n">
        <v>2</v>
      </c>
      <c r="V490" s="1"/>
      <c r="W490" s="1"/>
      <c r="X490" s="14"/>
      <c r="Y490" s="1" t="s">
        <v>848</v>
      </c>
      <c r="Z490" s="14"/>
      <c r="AA490" s="1" t="s">
        <v>123</v>
      </c>
      <c r="AB490" s="1"/>
    </row>
    <row r="491" customFormat="false" ht="15" hidden="false" customHeight="false" outlineLevel="0" collapsed="false">
      <c r="A491" s="0" t="n">
        <f aca="false">IF(AND(B491=B490,C491=C490,D491=D490,AA491=AA490), A490,A490+1)</f>
        <v>191</v>
      </c>
      <c r="B491" s="61" t="n">
        <v>42690</v>
      </c>
      <c r="C491" s="1" t="s">
        <v>77</v>
      </c>
      <c r="D491" s="1" t="s">
        <v>76</v>
      </c>
      <c r="E491" s="1"/>
      <c r="F491" s="1" t="s">
        <v>114</v>
      </c>
      <c r="G491" s="1" t="n">
        <v>61</v>
      </c>
      <c r="H491" s="1" t="n">
        <v>16</v>
      </c>
      <c r="I491" s="1" t="n">
        <v>45</v>
      </c>
      <c r="J491" s="1"/>
      <c r="K491" s="1"/>
      <c r="L491" s="1" t="n">
        <v>104</v>
      </c>
      <c r="M491" s="1"/>
      <c r="N491" s="1"/>
      <c r="O491" s="1"/>
      <c r="P491" s="1" t="n">
        <v>37</v>
      </c>
      <c r="Q491" s="1" t="n">
        <v>67</v>
      </c>
      <c r="R491" s="1"/>
      <c r="S491" s="1"/>
      <c r="T491" s="1"/>
      <c r="U491" s="1"/>
      <c r="V491" s="1"/>
      <c r="W491" s="1"/>
      <c r="X491" s="14" t="n">
        <v>514878.67</v>
      </c>
      <c r="Y491" s="1" t="s">
        <v>849</v>
      </c>
      <c r="Z491" s="14"/>
      <c r="AA491" s="1" t="s">
        <v>123</v>
      </c>
      <c r="AB491" s="1"/>
    </row>
    <row r="492" customFormat="false" ht="15" hidden="false" customHeight="false" outlineLevel="0" collapsed="false">
      <c r="A492" s="0" t="n">
        <f aca="false">IF(AND(B492=B491,C492=C491,D492=D491,AA492=AA491), A491,A491+1)</f>
        <v>191</v>
      </c>
      <c r="B492" s="61" t="n">
        <v>42690</v>
      </c>
      <c r="C492" s="1" t="s">
        <v>77</v>
      </c>
      <c r="D492" s="1" t="s">
        <v>76</v>
      </c>
      <c r="E492" s="1"/>
      <c r="F492" s="1" t="s">
        <v>837</v>
      </c>
      <c r="G492" s="1"/>
      <c r="H492" s="1"/>
      <c r="I492" s="1"/>
      <c r="J492" s="1"/>
      <c r="K492" s="1"/>
      <c r="L492" s="1"/>
      <c r="M492" s="1"/>
      <c r="N492" s="1"/>
      <c r="O492" s="1"/>
      <c r="P492" s="1"/>
      <c r="Q492" s="1"/>
      <c r="R492" s="1"/>
      <c r="S492" s="1"/>
      <c r="T492" s="1"/>
      <c r="U492" s="1" t="n">
        <v>1</v>
      </c>
      <c r="V492" s="1"/>
      <c r="W492" s="1"/>
      <c r="X492" s="14"/>
      <c r="Y492" s="1" t="s">
        <v>849</v>
      </c>
      <c r="Z492" s="14"/>
      <c r="AA492" s="1" t="s">
        <v>123</v>
      </c>
      <c r="AB492" s="1"/>
    </row>
    <row r="493" s="60" customFormat="true" ht="15" hidden="false" customHeight="false" outlineLevel="0" collapsed="false">
      <c r="A493" s="0" t="n">
        <f aca="false">IF(AND(B493=B492,C493=C492,D493=D492,AA493=AA492), A492,A492+1)</f>
        <v>192</v>
      </c>
      <c r="B493" s="68" t="n">
        <v>42690</v>
      </c>
      <c r="C493" s="60" t="s">
        <v>70</v>
      </c>
      <c r="F493" s="60" t="s">
        <v>97</v>
      </c>
      <c r="G493" s="60" t="n">
        <v>34</v>
      </c>
      <c r="H493" s="60" t="n">
        <v>34</v>
      </c>
      <c r="K493" s="60" t="n">
        <v>1</v>
      </c>
      <c r="X493" s="4" t="n">
        <v>42395.19</v>
      </c>
      <c r="Y493" s="60" t="s">
        <v>850</v>
      </c>
      <c r="Z493" s="4"/>
      <c r="AA493" s="60" t="s">
        <v>125</v>
      </c>
    </row>
    <row r="494" customFormat="false" ht="15" hidden="false" customHeight="false" outlineLevel="0" collapsed="false">
      <c r="A494" s="0" t="n">
        <f aca="false">IF(AND(B494=B493,C494=C493,D494=D493,AA494=AA493), A493,A493+1)</f>
        <v>193</v>
      </c>
      <c r="B494" s="68" t="n">
        <v>42690</v>
      </c>
      <c r="C494" s="60" t="s">
        <v>70</v>
      </c>
      <c r="D494" s="60"/>
      <c r="E494" s="60"/>
      <c r="F494" s="60" t="s">
        <v>98</v>
      </c>
      <c r="G494" s="60" t="n">
        <v>11</v>
      </c>
      <c r="H494" s="60" t="n">
        <v>11</v>
      </c>
      <c r="I494" s="60"/>
      <c r="J494" s="60"/>
      <c r="X494" s="4"/>
      <c r="Y494" s="60" t="s">
        <v>850</v>
      </c>
    </row>
    <row r="495" customFormat="false" ht="15" hidden="false" customHeight="false" outlineLevel="0" collapsed="false">
      <c r="A495" s="0" t="n">
        <f aca="false">IF(AND(B495=B494,C495=C494,D495=D494,AA495=AA494), A494,A494+1)</f>
        <v>194</v>
      </c>
      <c r="B495" s="68" t="n">
        <v>42690</v>
      </c>
      <c r="C495" s="60" t="s">
        <v>70</v>
      </c>
      <c r="F495" s="60" t="s">
        <v>87</v>
      </c>
      <c r="U495" s="60" t="n">
        <v>1</v>
      </c>
      <c r="X495" s="4"/>
      <c r="Y495" s="60" t="s">
        <v>850</v>
      </c>
      <c r="AA495" s="60" t="s">
        <v>125</v>
      </c>
    </row>
    <row r="496" customFormat="false" ht="15" hidden="false" customHeight="false" outlineLevel="0" collapsed="false">
      <c r="A496" s="0" t="n">
        <f aca="false">IF(AND(B496=B495,C496=C495,D496=D495,AA496=AA495), A495,A495+1)</f>
        <v>195</v>
      </c>
      <c r="B496" s="61" t="n">
        <v>42691</v>
      </c>
      <c r="C496" s="1" t="s">
        <v>69</v>
      </c>
      <c r="D496" s="1"/>
      <c r="E496" s="1"/>
      <c r="F496" s="1" t="s">
        <v>97</v>
      </c>
      <c r="G496" s="1" t="n">
        <v>84</v>
      </c>
      <c r="H496" s="1" t="n">
        <v>84</v>
      </c>
      <c r="I496" s="1"/>
      <c r="J496" s="1"/>
      <c r="K496" s="1"/>
      <c r="L496" s="1" t="n">
        <v>43</v>
      </c>
      <c r="M496" s="1"/>
      <c r="N496" s="1"/>
      <c r="O496" s="1"/>
      <c r="P496" s="1"/>
      <c r="Q496" s="1"/>
      <c r="R496" s="1"/>
      <c r="S496" s="1"/>
      <c r="T496" s="1"/>
      <c r="U496" s="1"/>
      <c r="V496" s="1"/>
      <c r="W496" s="1"/>
      <c r="X496" s="14" t="n">
        <v>104904.4</v>
      </c>
      <c r="Y496" s="1" t="s">
        <v>851</v>
      </c>
      <c r="Z496" s="14"/>
      <c r="AA496" s="1" t="s">
        <v>123</v>
      </c>
      <c r="AB496" s="1"/>
    </row>
    <row r="497" customFormat="false" ht="15" hidden="false" customHeight="false" outlineLevel="0" collapsed="false">
      <c r="A497" s="0" t="n">
        <f aca="false">IF(AND(B497=B496,C497=C496,D497=D496,AA497=AA496), A496,A496+1)</f>
        <v>195</v>
      </c>
      <c r="B497" s="61" t="n">
        <v>42691</v>
      </c>
      <c r="C497" s="1" t="s">
        <v>69</v>
      </c>
      <c r="D497" s="1"/>
      <c r="E497" s="1"/>
      <c r="F497" s="1" t="s">
        <v>99</v>
      </c>
      <c r="G497" s="1" t="n">
        <v>1</v>
      </c>
      <c r="H497" s="1" t="n">
        <v>1</v>
      </c>
      <c r="I497" s="1"/>
      <c r="J497" s="1"/>
      <c r="K497" s="1"/>
      <c r="L497" s="1" t="n">
        <v>3</v>
      </c>
      <c r="M497" s="1"/>
      <c r="N497" s="1"/>
      <c r="O497" s="1"/>
      <c r="P497" s="1"/>
      <c r="Q497" s="1"/>
      <c r="R497" s="1"/>
      <c r="S497" s="1"/>
      <c r="T497" s="1"/>
      <c r="U497" s="1"/>
      <c r="V497" s="1"/>
      <c r="W497" s="1"/>
      <c r="X497" s="14"/>
      <c r="Y497" s="1" t="s">
        <v>851</v>
      </c>
      <c r="Z497" s="14"/>
      <c r="AA497" s="1" t="s">
        <v>123</v>
      </c>
      <c r="AB497" s="1"/>
    </row>
    <row r="498" customFormat="false" ht="15" hidden="false" customHeight="false" outlineLevel="0" collapsed="false">
      <c r="A498" s="0" t="n">
        <f aca="false">IF(AND(B498=B497,C498=C497,D498=D497,AA498=AA497), A497,A497+1)</f>
        <v>195</v>
      </c>
      <c r="B498" s="61" t="n">
        <v>42691</v>
      </c>
      <c r="C498" s="1" t="s">
        <v>69</v>
      </c>
      <c r="D498" s="1"/>
      <c r="E498" s="1"/>
      <c r="F498" s="1" t="s">
        <v>115</v>
      </c>
      <c r="G498" s="1" t="n">
        <v>7</v>
      </c>
      <c r="H498" s="1" t="n">
        <v>7</v>
      </c>
      <c r="I498" s="1"/>
      <c r="J498" s="1"/>
      <c r="K498" s="1"/>
      <c r="L498" s="1" t="n">
        <v>13</v>
      </c>
      <c r="M498" s="1"/>
      <c r="N498" s="1"/>
      <c r="O498" s="1"/>
      <c r="P498" s="1"/>
      <c r="Q498" s="1"/>
      <c r="R498" s="1"/>
      <c r="S498" s="1"/>
      <c r="T498" s="1"/>
      <c r="U498" s="1"/>
      <c r="V498" s="1"/>
      <c r="W498" s="1"/>
      <c r="X498" s="14"/>
      <c r="Y498" s="1" t="s">
        <v>851</v>
      </c>
      <c r="Z498" s="14"/>
      <c r="AA498" s="1" t="s">
        <v>123</v>
      </c>
      <c r="AB498" s="1"/>
    </row>
    <row r="499" customFormat="false" ht="15" hidden="false" customHeight="false" outlineLevel="0" collapsed="false">
      <c r="A499" s="0" t="n">
        <f aca="false">IF(AND(B499=B498,C499=C498,D499=D498,AA499=AA498), A498,A498+1)</f>
        <v>196</v>
      </c>
      <c r="B499" s="68" t="n">
        <v>42691</v>
      </c>
      <c r="C499" s="0" t="s">
        <v>70</v>
      </c>
      <c r="F499" s="0" t="s">
        <v>87</v>
      </c>
      <c r="U499" s="0" t="n">
        <v>1</v>
      </c>
      <c r="X499" s="4"/>
      <c r="Y499" s="1"/>
    </row>
    <row r="500" customFormat="false" ht="15" hidden="false" customHeight="false" outlineLevel="0" collapsed="false">
      <c r="A500" s="0" t="n">
        <f aca="false">IF(AND(B500=B499,C500=C499,D500=D499,AA500=AA499), A499,A499+1)</f>
        <v>197</v>
      </c>
      <c r="B500" s="68" t="n">
        <v>42691</v>
      </c>
      <c r="C500" s="0" t="s">
        <v>66</v>
      </c>
      <c r="F500" s="0" t="s">
        <v>102</v>
      </c>
      <c r="G500" s="0" t="n">
        <v>29</v>
      </c>
      <c r="H500" s="0" t="n">
        <v>29</v>
      </c>
      <c r="X500" s="4" t="n">
        <v>46350</v>
      </c>
      <c r="Y500" s="1" t="s">
        <v>852</v>
      </c>
      <c r="AA500" s="0" t="s">
        <v>124</v>
      </c>
    </row>
    <row r="501" customFormat="false" ht="15" hidden="false" customHeight="false" outlineLevel="0" collapsed="false">
      <c r="A501" s="0" t="n">
        <f aca="false">IF(AND(B501=B500,C501=C500,D501=D500,AA501=AA500), A500,A500+1)</f>
        <v>198</v>
      </c>
      <c r="B501" s="61" t="n">
        <v>42696</v>
      </c>
      <c r="C501" s="1" t="s">
        <v>70</v>
      </c>
      <c r="D501" s="1"/>
      <c r="E501" s="1"/>
      <c r="F501" s="1" t="s">
        <v>97</v>
      </c>
      <c r="G501" s="1" t="n">
        <v>52</v>
      </c>
      <c r="H501" s="1" t="n">
        <v>52</v>
      </c>
      <c r="I501" s="1"/>
      <c r="J501" s="1"/>
      <c r="K501" s="1"/>
      <c r="L501" s="1" t="n">
        <v>29</v>
      </c>
      <c r="M501" s="1"/>
      <c r="N501" s="1"/>
      <c r="O501" s="1"/>
      <c r="P501" s="1"/>
      <c r="Q501" s="1"/>
      <c r="R501" s="1"/>
      <c r="S501" s="1"/>
      <c r="T501" s="1"/>
      <c r="U501" s="1"/>
      <c r="V501" s="1"/>
      <c r="W501" s="1"/>
      <c r="X501" s="14" t="n">
        <v>80534.57</v>
      </c>
      <c r="Y501" s="1" t="s">
        <v>853</v>
      </c>
      <c r="Z501" s="14"/>
      <c r="AA501" s="1" t="s">
        <v>123</v>
      </c>
      <c r="AB501" s="1"/>
    </row>
    <row r="502" customFormat="false" ht="15" hidden="false" customHeight="false" outlineLevel="0" collapsed="false">
      <c r="A502" s="0" t="n">
        <f aca="false">IF(AND(B502=B501,C502=C501,D502=D501,AA502=AA501), A501,A501+1)</f>
        <v>198</v>
      </c>
      <c r="B502" s="61" t="n">
        <v>42696</v>
      </c>
      <c r="C502" s="1" t="s">
        <v>70</v>
      </c>
      <c r="D502" s="1"/>
      <c r="E502" s="1"/>
      <c r="F502" s="1" t="s">
        <v>115</v>
      </c>
      <c r="G502" s="1" t="n">
        <v>2</v>
      </c>
      <c r="H502" s="1" t="n">
        <v>2</v>
      </c>
      <c r="I502" s="1"/>
      <c r="J502" s="1"/>
      <c r="K502" s="1"/>
      <c r="L502" s="1" t="n">
        <v>6</v>
      </c>
      <c r="M502" s="1"/>
      <c r="N502" s="1"/>
      <c r="O502" s="1"/>
      <c r="P502" s="1"/>
      <c r="Q502" s="1"/>
      <c r="R502" s="1"/>
      <c r="S502" s="1"/>
      <c r="T502" s="1"/>
      <c r="U502" s="1"/>
      <c r="V502" s="1"/>
      <c r="W502" s="1"/>
      <c r="X502" s="14"/>
      <c r="Y502" s="1" t="s">
        <v>853</v>
      </c>
      <c r="Z502" s="14"/>
      <c r="AA502" s="1" t="s">
        <v>123</v>
      </c>
      <c r="AB502" s="1"/>
    </row>
    <row r="503" customFormat="false" ht="15" hidden="false" customHeight="false" outlineLevel="0" collapsed="false">
      <c r="A503" s="0" t="n">
        <f aca="false">IF(AND(B503=B502,C503=C502,D503=D502,AA503=AA502), A502,A502+1)</f>
        <v>199</v>
      </c>
      <c r="B503" s="68" t="n">
        <v>42696</v>
      </c>
      <c r="C503" s="0" t="s">
        <v>69</v>
      </c>
      <c r="D503" s="0" t="s">
        <v>74</v>
      </c>
      <c r="F503" s="0" t="s">
        <v>97</v>
      </c>
      <c r="G503" s="0" t="n">
        <v>85</v>
      </c>
      <c r="H503" s="1" t="n">
        <v>22</v>
      </c>
      <c r="I503" s="0" t="n">
        <v>63</v>
      </c>
      <c r="X503" s="4" t="n">
        <v>80359.65</v>
      </c>
      <c r="Y503" s="1" t="s">
        <v>854</v>
      </c>
      <c r="AA503" s="0" t="s">
        <v>124</v>
      </c>
    </row>
    <row r="504" customFormat="false" ht="15" hidden="false" customHeight="false" outlineLevel="0" collapsed="false">
      <c r="A504" s="0" t="n">
        <f aca="false">IF(AND(B504=B503,C504=C503,D504=D503,AA504=AA503), A503,A503+1)</f>
        <v>200</v>
      </c>
      <c r="B504" s="68" t="n">
        <v>42697</v>
      </c>
      <c r="C504" s="0" t="s">
        <v>69</v>
      </c>
      <c r="D504" s="0" t="s">
        <v>67</v>
      </c>
      <c r="F504" s="0" t="s">
        <v>97</v>
      </c>
      <c r="G504" s="0" t="n">
        <v>56</v>
      </c>
      <c r="H504" s="0" t="n">
        <v>25</v>
      </c>
      <c r="I504" s="0" t="n">
        <v>31</v>
      </c>
      <c r="X504" s="4" t="n">
        <v>64270.5</v>
      </c>
      <c r="Y504" s="0" t="s">
        <v>855</v>
      </c>
      <c r="AA504" s="0" t="s">
        <v>124</v>
      </c>
    </row>
    <row r="505" customFormat="false" ht="15" hidden="false" customHeight="false" outlineLevel="0" collapsed="false">
      <c r="A505" s="0" t="n">
        <f aca="false">IF(AND(B505=B504,C505=C504,D505=D504,AA505=AA504), A504,A504+1)</f>
        <v>201</v>
      </c>
      <c r="B505" s="61" t="n">
        <v>42698</v>
      </c>
      <c r="C505" s="1" t="s">
        <v>53</v>
      </c>
      <c r="D505" s="1"/>
      <c r="E505" s="1"/>
      <c r="F505" s="1" t="s">
        <v>87</v>
      </c>
      <c r="G505" s="1" t="n">
        <v>11</v>
      </c>
      <c r="H505" s="1" t="n">
        <v>11</v>
      </c>
      <c r="I505" s="1"/>
      <c r="J505" s="1"/>
      <c r="K505" s="1"/>
      <c r="L505" s="1" t="n">
        <v>50</v>
      </c>
      <c r="M505" s="1"/>
      <c r="N505" s="1"/>
      <c r="O505" s="1"/>
      <c r="P505" s="1"/>
      <c r="Q505" s="1"/>
      <c r="R505" s="1"/>
      <c r="S505" s="1"/>
      <c r="T505" s="1"/>
      <c r="U505" s="1"/>
      <c r="V505" s="1"/>
      <c r="W505" s="1"/>
      <c r="X505" s="14" t="n">
        <v>334386.36</v>
      </c>
      <c r="Y505" s="1" t="s">
        <v>856</v>
      </c>
      <c r="Z505" s="14"/>
      <c r="AA505" s="1" t="s">
        <v>123</v>
      </c>
      <c r="AB505" s="1"/>
    </row>
    <row r="506" customFormat="false" ht="15" hidden="false" customHeight="false" outlineLevel="0" collapsed="false">
      <c r="A506" s="0" t="n">
        <f aca="false">IF(AND(B506=B505,C506=C505,D506=D505,AA506=AA505), A505,A505+1)</f>
        <v>201</v>
      </c>
      <c r="B506" s="61" t="n">
        <v>42698</v>
      </c>
      <c r="C506" s="1" t="s">
        <v>53</v>
      </c>
      <c r="D506" s="1"/>
      <c r="E506" s="1"/>
      <c r="F506" s="1" t="s">
        <v>88</v>
      </c>
      <c r="G506" s="1" t="n">
        <v>1</v>
      </c>
      <c r="H506" s="1" t="n">
        <v>1</v>
      </c>
      <c r="I506" s="1"/>
      <c r="J506" s="1"/>
      <c r="K506" s="1"/>
      <c r="L506" s="1" t="n">
        <v>4</v>
      </c>
      <c r="M506" s="1"/>
      <c r="N506" s="1"/>
      <c r="O506" s="1"/>
      <c r="P506" s="1"/>
      <c r="Q506" s="1"/>
      <c r="R506" s="1"/>
      <c r="S506" s="1"/>
      <c r="T506" s="1"/>
      <c r="U506" s="1"/>
      <c r="V506" s="1"/>
      <c r="W506" s="1"/>
      <c r="X506" s="14"/>
      <c r="Y506" s="1" t="s">
        <v>856</v>
      </c>
      <c r="Z506" s="14"/>
      <c r="AA506" s="1" t="s">
        <v>123</v>
      </c>
      <c r="AB506" s="1"/>
    </row>
    <row r="507" customFormat="false" ht="15" hidden="false" customHeight="false" outlineLevel="0" collapsed="false">
      <c r="A507" s="0" t="n">
        <f aca="false">IF(AND(B507=B506,C507=C506,D507=D506,AA507=AA506), A506,A506+1)</f>
        <v>201</v>
      </c>
      <c r="B507" s="61" t="n">
        <v>42698</v>
      </c>
      <c r="C507" s="1" t="s">
        <v>53</v>
      </c>
      <c r="D507" s="1"/>
      <c r="E507" s="1"/>
      <c r="F507" s="1" t="s">
        <v>99</v>
      </c>
      <c r="G507" s="1" t="n">
        <v>4</v>
      </c>
      <c r="H507" s="1" t="n">
        <v>4</v>
      </c>
      <c r="I507" s="1"/>
      <c r="J507" s="1"/>
      <c r="K507" s="1"/>
      <c r="L507" s="1" t="n">
        <v>10</v>
      </c>
      <c r="M507" s="1"/>
      <c r="N507" s="1"/>
      <c r="O507" s="1"/>
      <c r="P507" s="1"/>
      <c r="Q507" s="1"/>
      <c r="R507" s="1"/>
      <c r="S507" s="1"/>
      <c r="T507" s="1"/>
      <c r="U507" s="1"/>
      <c r="V507" s="1"/>
      <c r="W507" s="1"/>
      <c r="X507" s="14"/>
      <c r="Y507" s="1" t="s">
        <v>856</v>
      </c>
      <c r="Z507" s="14"/>
      <c r="AA507" s="1" t="s">
        <v>123</v>
      </c>
      <c r="AB507" s="1"/>
    </row>
    <row r="508" customFormat="false" ht="15" hidden="false" customHeight="false" outlineLevel="0" collapsed="false">
      <c r="A508" s="0" t="n">
        <f aca="false">IF(AND(B508=B507,C508=C507,D508=D507,AA508=AA507), A507,A507+1)</f>
        <v>201</v>
      </c>
      <c r="B508" s="61" t="n">
        <v>42698</v>
      </c>
      <c r="C508" s="1" t="s">
        <v>53</v>
      </c>
      <c r="D508" s="1"/>
      <c r="E508" s="1"/>
      <c r="F508" s="1" t="s">
        <v>108</v>
      </c>
      <c r="G508" s="1" t="n">
        <v>10</v>
      </c>
      <c r="H508" s="1" t="n">
        <v>10</v>
      </c>
      <c r="I508" s="1"/>
      <c r="J508" s="1"/>
      <c r="K508" s="1"/>
      <c r="L508" s="1" t="n">
        <v>23</v>
      </c>
      <c r="M508" s="1"/>
      <c r="N508" s="1"/>
      <c r="O508" s="1"/>
      <c r="P508" s="1"/>
      <c r="Q508" s="1"/>
      <c r="R508" s="1"/>
      <c r="S508" s="1"/>
      <c r="T508" s="1"/>
      <c r="U508" s="1"/>
      <c r="V508" s="1"/>
      <c r="W508" s="1"/>
      <c r="X508" s="14"/>
      <c r="Y508" s="1" t="s">
        <v>856</v>
      </c>
      <c r="Z508" s="14"/>
      <c r="AA508" s="1" t="s">
        <v>123</v>
      </c>
      <c r="AB508" s="1"/>
    </row>
    <row r="509" customFormat="false" ht="15" hidden="false" customHeight="false" outlineLevel="0" collapsed="false">
      <c r="A509" s="0" t="n">
        <f aca="false">IF(AND(B509=B508,C509=C508,D509=D508,AA509=AA508), A508,A508+1)</f>
        <v>201</v>
      </c>
      <c r="B509" s="61" t="n">
        <v>42698</v>
      </c>
      <c r="C509" s="1" t="s">
        <v>53</v>
      </c>
      <c r="D509" s="1"/>
      <c r="E509" s="1"/>
      <c r="F509" s="1" t="s">
        <v>109</v>
      </c>
      <c r="G509" s="1" t="n">
        <v>2</v>
      </c>
      <c r="H509" s="1" t="n">
        <v>2</v>
      </c>
      <c r="I509" s="1"/>
      <c r="J509" s="1"/>
      <c r="K509" s="1"/>
      <c r="L509" s="1" t="n">
        <v>5</v>
      </c>
      <c r="M509" s="1"/>
      <c r="N509" s="1"/>
      <c r="O509" s="1"/>
      <c r="P509" s="1"/>
      <c r="Q509" s="1"/>
      <c r="R509" s="1"/>
      <c r="S509" s="1"/>
      <c r="T509" s="1"/>
      <c r="U509" s="1"/>
      <c r="V509" s="1"/>
      <c r="W509" s="1"/>
      <c r="X509" s="14"/>
      <c r="Y509" s="1" t="s">
        <v>856</v>
      </c>
      <c r="Z509" s="14"/>
      <c r="AA509" s="1" t="s">
        <v>123</v>
      </c>
      <c r="AB509" s="1"/>
    </row>
    <row r="510" customFormat="false" ht="15" hidden="false" customHeight="false" outlineLevel="0" collapsed="false">
      <c r="A510" s="0" t="n">
        <f aca="false">IF(AND(B510=B509,C510=C509,D510=D509,AA510=AA509), A509,A509+1)</f>
        <v>201</v>
      </c>
      <c r="B510" s="61" t="n">
        <v>42698</v>
      </c>
      <c r="C510" s="1" t="s">
        <v>53</v>
      </c>
      <c r="D510" s="1"/>
      <c r="E510" s="1"/>
      <c r="F510" s="1" t="s">
        <v>116</v>
      </c>
      <c r="G510" s="1" t="n">
        <v>4</v>
      </c>
      <c r="H510" s="1" t="n">
        <v>4</v>
      </c>
      <c r="I510" s="1"/>
      <c r="J510" s="1"/>
      <c r="K510" s="1"/>
      <c r="L510" s="1" t="n">
        <v>10</v>
      </c>
      <c r="M510" s="1"/>
      <c r="N510" s="1"/>
      <c r="O510" s="1"/>
      <c r="P510" s="1"/>
      <c r="Q510" s="1"/>
      <c r="R510" s="1"/>
      <c r="S510" s="1"/>
      <c r="T510" s="1"/>
      <c r="U510" s="1"/>
      <c r="V510" s="1"/>
      <c r="W510" s="1"/>
      <c r="X510" s="14"/>
      <c r="Y510" s="1" t="s">
        <v>856</v>
      </c>
      <c r="Z510" s="14"/>
      <c r="AA510" s="1" t="s">
        <v>123</v>
      </c>
      <c r="AB510" s="1"/>
    </row>
    <row r="511" customFormat="false" ht="15" hidden="false" customHeight="false" outlineLevel="0" collapsed="false">
      <c r="A511" s="0" t="n">
        <f aca="false">IF(AND(B511=B510,C511=C510,D511=D510,AA511=AA510), A510,A510+1)</f>
        <v>201</v>
      </c>
      <c r="B511" s="61" t="n">
        <v>42698</v>
      </c>
      <c r="C511" s="1" t="s">
        <v>53</v>
      </c>
      <c r="D511" s="1"/>
      <c r="E511" s="1"/>
      <c r="F511" s="1" t="s">
        <v>837</v>
      </c>
      <c r="G511" s="1"/>
      <c r="H511" s="1"/>
      <c r="I511" s="1"/>
      <c r="J511" s="1"/>
      <c r="K511" s="1"/>
      <c r="L511" s="1"/>
      <c r="M511" s="1"/>
      <c r="N511" s="1"/>
      <c r="O511" s="1"/>
      <c r="P511" s="1"/>
      <c r="Q511" s="1"/>
      <c r="R511" s="1"/>
      <c r="S511" s="1"/>
      <c r="T511" s="1"/>
      <c r="U511" s="1" t="n">
        <v>1</v>
      </c>
      <c r="V511" s="1"/>
      <c r="W511" s="1"/>
      <c r="X511" s="14"/>
      <c r="Y511" s="1" t="s">
        <v>856</v>
      </c>
      <c r="Z511" s="14"/>
      <c r="AA511" s="1" t="s">
        <v>123</v>
      </c>
      <c r="AB511" s="1"/>
    </row>
    <row r="512" customFormat="false" ht="15" hidden="false" customHeight="false" outlineLevel="0" collapsed="false">
      <c r="A512" s="0" t="n">
        <f aca="false">IF(AND(B512=B511,C512=C511,D512=D511,AA512=AA511), A511,A511+1)</f>
        <v>202</v>
      </c>
      <c r="B512" s="61" t="n">
        <v>42698</v>
      </c>
      <c r="C512" s="1" t="s">
        <v>62</v>
      </c>
      <c r="D512" s="1"/>
      <c r="E512" s="1"/>
      <c r="F512" s="1" t="s">
        <v>97</v>
      </c>
      <c r="G512" s="1" t="n">
        <v>8</v>
      </c>
      <c r="H512" s="1" t="n">
        <v>8</v>
      </c>
      <c r="I512" s="1"/>
      <c r="J512" s="1"/>
      <c r="K512" s="1"/>
      <c r="L512" s="1" t="n">
        <v>29</v>
      </c>
      <c r="M512" s="1"/>
      <c r="N512" s="1"/>
      <c r="O512" s="1"/>
      <c r="P512" s="1"/>
      <c r="Q512" s="1"/>
      <c r="R512" s="1"/>
      <c r="S512" s="1"/>
      <c r="T512" s="1"/>
      <c r="U512" s="1"/>
      <c r="V512" s="1"/>
      <c r="W512" s="1"/>
      <c r="X512" s="14" t="n">
        <v>100120.9</v>
      </c>
      <c r="Y512" s="1" t="s">
        <v>857</v>
      </c>
      <c r="Z512" s="14"/>
      <c r="AA512" s="1" t="s">
        <v>123</v>
      </c>
      <c r="AB512" s="1"/>
    </row>
    <row r="513" customFormat="false" ht="15" hidden="false" customHeight="false" outlineLevel="0" collapsed="false">
      <c r="A513" s="0" t="n">
        <f aca="false">IF(AND(B513=B512,C513=C512,D513=D512,AA513=AA512), A512,A512+1)</f>
        <v>203</v>
      </c>
      <c r="B513" s="61" t="n">
        <v>42698</v>
      </c>
      <c r="C513" s="1" t="s">
        <v>67</v>
      </c>
      <c r="D513" s="1"/>
      <c r="E513" s="1"/>
      <c r="F513" s="1" t="s">
        <v>115</v>
      </c>
      <c r="G513" s="1" t="n">
        <v>29</v>
      </c>
      <c r="H513" s="1" t="n">
        <v>29</v>
      </c>
      <c r="I513" s="1"/>
      <c r="J513" s="1"/>
      <c r="K513" s="1"/>
      <c r="L513" s="1" t="n">
        <v>48</v>
      </c>
      <c r="M513" s="1"/>
      <c r="N513" s="1"/>
      <c r="O513" s="1"/>
      <c r="P513" s="1"/>
      <c r="Q513" s="1"/>
      <c r="R513" s="1"/>
      <c r="S513" s="1"/>
      <c r="T513" s="1"/>
      <c r="U513" s="1"/>
      <c r="V513" s="1"/>
      <c r="W513" s="1"/>
      <c r="X513" s="14" t="n">
        <v>182657.96</v>
      </c>
      <c r="Y513" s="1" t="s">
        <v>858</v>
      </c>
      <c r="Z513" s="14"/>
      <c r="AA513" s="1" t="s">
        <v>123</v>
      </c>
      <c r="AB513" s="1"/>
    </row>
    <row r="514" customFormat="false" ht="15" hidden="false" customHeight="false" outlineLevel="0" collapsed="false">
      <c r="A514" s="0" t="n">
        <f aca="false">IF(AND(B514=B513,C514=C513,D514=D513,AA514=AA513), A513,A513+1)</f>
        <v>203</v>
      </c>
      <c r="B514" s="61" t="n">
        <v>42698</v>
      </c>
      <c r="C514" s="1" t="s">
        <v>67</v>
      </c>
      <c r="D514" s="1"/>
      <c r="E514" s="1"/>
      <c r="F514" s="1" t="s">
        <v>97</v>
      </c>
      <c r="G514" s="1" t="n">
        <v>26</v>
      </c>
      <c r="H514" s="1" t="n">
        <v>26</v>
      </c>
      <c r="I514" s="1"/>
      <c r="J514" s="1"/>
      <c r="K514" s="1"/>
      <c r="L514" s="1" t="n">
        <v>16</v>
      </c>
      <c r="M514" s="1"/>
      <c r="N514" s="1"/>
      <c r="O514" s="1"/>
      <c r="P514" s="1"/>
      <c r="Q514" s="1"/>
      <c r="R514" s="1"/>
      <c r="S514" s="1"/>
      <c r="T514" s="1"/>
      <c r="U514" s="1"/>
      <c r="V514" s="1"/>
      <c r="W514" s="1"/>
      <c r="X514" s="14"/>
      <c r="Y514" s="1" t="s">
        <v>858</v>
      </c>
      <c r="Z514" s="14"/>
      <c r="AA514" s="1" t="s">
        <v>123</v>
      </c>
      <c r="AB514" s="1"/>
    </row>
    <row r="515" customFormat="false" ht="15" hidden="false" customHeight="false" outlineLevel="0" collapsed="false">
      <c r="A515" s="0" t="n">
        <f aca="false">IF(AND(B515=B514,C515=C514,D515=D514,AA515=AA514), A514,A514+1)</f>
        <v>203</v>
      </c>
      <c r="B515" s="61" t="n">
        <v>42698</v>
      </c>
      <c r="C515" s="1" t="s">
        <v>67</v>
      </c>
      <c r="D515" s="1"/>
      <c r="E515" s="1"/>
      <c r="F515" s="1" t="s">
        <v>100</v>
      </c>
      <c r="G515" s="1" t="n">
        <v>15</v>
      </c>
      <c r="H515" s="1" t="n">
        <v>15</v>
      </c>
      <c r="I515" s="1"/>
      <c r="J515" s="1"/>
      <c r="K515" s="1"/>
      <c r="L515" s="1" t="n">
        <v>11</v>
      </c>
      <c r="M515" s="1"/>
      <c r="N515" s="1"/>
      <c r="O515" s="1"/>
      <c r="P515" s="1"/>
      <c r="Q515" s="1"/>
      <c r="R515" s="1"/>
      <c r="S515" s="1"/>
      <c r="T515" s="1"/>
      <c r="U515" s="1"/>
      <c r="V515" s="1"/>
      <c r="W515" s="1"/>
      <c r="X515" s="14"/>
      <c r="Y515" s="1" t="s">
        <v>858</v>
      </c>
      <c r="Z515" s="14"/>
      <c r="AA515" s="1" t="s">
        <v>123</v>
      </c>
      <c r="AB515" s="1"/>
    </row>
    <row r="516" customFormat="false" ht="15" hidden="false" customHeight="false" outlineLevel="0" collapsed="false">
      <c r="A516" s="0" t="n">
        <f aca="false">IF(AND(B516=B515,C516=C515,D516=D515,AA516=AA515), A515,A515+1)</f>
        <v>203</v>
      </c>
      <c r="B516" s="61" t="n">
        <v>42698</v>
      </c>
      <c r="C516" s="1" t="s">
        <v>67</v>
      </c>
      <c r="D516" s="1"/>
      <c r="E516" s="1"/>
      <c r="F516" s="1" t="s">
        <v>837</v>
      </c>
      <c r="G516" s="1"/>
      <c r="H516" s="1"/>
      <c r="I516" s="1"/>
      <c r="J516" s="1"/>
      <c r="K516" s="1"/>
      <c r="L516" s="1"/>
      <c r="M516" s="1"/>
      <c r="N516" s="1"/>
      <c r="O516" s="1"/>
      <c r="P516" s="1"/>
      <c r="Q516" s="1"/>
      <c r="R516" s="1"/>
      <c r="S516" s="1"/>
      <c r="T516" s="1"/>
      <c r="U516" s="1" t="n">
        <v>1</v>
      </c>
      <c r="V516" s="1"/>
      <c r="W516" s="1"/>
      <c r="X516" s="14"/>
      <c r="Y516" s="1" t="s">
        <v>858</v>
      </c>
      <c r="Z516" s="14"/>
      <c r="AA516" s="1" t="s">
        <v>123</v>
      </c>
      <c r="AB516" s="1"/>
    </row>
    <row r="517" customFormat="false" ht="15" hidden="false" customHeight="false" outlineLevel="0" collapsed="false">
      <c r="A517" s="0" t="n">
        <f aca="false">IF(AND(B517=B516,C517=C516,D517=D516,AA517=AA516), A516,A516+1)</f>
        <v>204</v>
      </c>
      <c r="B517" s="68" t="n">
        <v>42702</v>
      </c>
      <c r="C517" s="0" t="s">
        <v>66</v>
      </c>
      <c r="F517" s="0" t="s">
        <v>102</v>
      </c>
      <c r="G517" s="0" t="n">
        <v>30</v>
      </c>
      <c r="H517" s="0" t="n">
        <v>30</v>
      </c>
      <c r="X517" s="4" t="n">
        <v>39037</v>
      </c>
      <c r="Y517" s="13" t="s">
        <v>859</v>
      </c>
      <c r="AA517" s="0" t="s">
        <v>124</v>
      </c>
    </row>
    <row r="518" s="60" customFormat="true" ht="15" hidden="false" customHeight="false" outlineLevel="0" collapsed="false">
      <c r="A518" s="0" t="n">
        <f aca="false">IF(AND(B518=B517,C518=C517,D518=D517,AA518=AA517), A517,A517+1)</f>
        <v>205</v>
      </c>
      <c r="B518" s="68" t="n">
        <v>42703</v>
      </c>
      <c r="C518" s="60" t="s">
        <v>63</v>
      </c>
      <c r="F518" s="60" t="s">
        <v>97</v>
      </c>
      <c r="G518" s="60" t="n">
        <v>40</v>
      </c>
      <c r="H518" s="0" t="n">
        <v>40</v>
      </c>
      <c r="X518" s="4" t="n">
        <v>103150.04</v>
      </c>
      <c r="Y518" s="60" t="s">
        <v>860</v>
      </c>
      <c r="Z518" s="4"/>
      <c r="AA518" s="60" t="s">
        <v>125</v>
      </c>
    </row>
    <row r="519" customFormat="false" ht="15" hidden="false" customHeight="false" outlineLevel="0" collapsed="false">
      <c r="A519" s="0" t="n">
        <f aca="false">IF(AND(B519=B518,C519=C518,D519=D518,AA519=AA518), A518,A518+1)</f>
        <v>205</v>
      </c>
      <c r="B519" s="68" t="n">
        <v>42703</v>
      </c>
      <c r="C519" s="60" t="s">
        <v>63</v>
      </c>
      <c r="F519" s="60" t="s">
        <v>98</v>
      </c>
      <c r="X519" s="4"/>
      <c r="Y519" s="60" t="s">
        <v>860</v>
      </c>
      <c r="AA519" s="13" t="s">
        <v>125</v>
      </c>
    </row>
    <row r="520" customFormat="false" ht="15" hidden="false" customHeight="false" outlineLevel="0" collapsed="false">
      <c r="A520" s="0" t="n">
        <f aca="false">IF(AND(B520=B519,C520=C519,D520=D519,AA520=AA519), A519,A519+1)</f>
        <v>205</v>
      </c>
      <c r="B520" s="68" t="n">
        <v>42703</v>
      </c>
      <c r="C520" s="60" t="s">
        <v>63</v>
      </c>
      <c r="F520" s="60" t="s">
        <v>87</v>
      </c>
      <c r="U520" s="60" t="n">
        <v>1</v>
      </c>
      <c r="X520" s="4"/>
      <c r="Y520" s="60" t="s">
        <v>860</v>
      </c>
      <c r="AA520" s="13" t="s">
        <v>125</v>
      </c>
    </row>
    <row r="521" customFormat="false" ht="15" hidden="false" customHeight="false" outlineLevel="0" collapsed="false">
      <c r="A521" s="0" t="n">
        <f aca="false">IF(AND(B521=B520,C521=C520,D521=D520,AA521=AA520), A520,A520+1)</f>
        <v>206</v>
      </c>
      <c r="B521" s="68" t="n">
        <v>42703</v>
      </c>
      <c r="C521" s="0" t="s">
        <v>67</v>
      </c>
      <c r="D521" s="0" t="s">
        <v>424</v>
      </c>
      <c r="E521" s="0" t="s">
        <v>70</v>
      </c>
      <c r="F521" s="0" t="s">
        <v>97</v>
      </c>
      <c r="G521" s="0" t="n">
        <v>70</v>
      </c>
      <c r="H521" s="0" t="n">
        <v>36</v>
      </c>
      <c r="I521" s="0" t="n">
        <v>15</v>
      </c>
      <c r="J521" s="0" t="n">
        <v>19</v>
      </c>
      <c r="X521" s="4" t="n">
        <v>59598</v>
      </c>
      <c r="Y521" s="0" t="s">
        <v>861</v>
      </c>
      <c r="AA521" s="0" t="s">
        <v>124</v>
      </c>
    </row>
    <row r="522" customFormat="false" ht="15" hidden="false" customHeight="false" outlineLevel="0" collapsed="false">
      <c r="A522" s="0" t="n">
        <f aca="false">IF(AND(B522=B521,C522=C521,D522=D521,AA522=AA521), A521,A521+1)</f>
        <v>207</v>
      </c>
      <c r="B522" s="61" t="n">
        <v>42704</v>
      </c>
      <c r="C522" s="1" t="s">
        <v>67</v>
      </c>
      <c r="D522" s="1"/>
      <c r="E522" s="1"/>
      <c r="F522" s="1" t="s">
        <v>97</v>
      </c>
      <c r="G522" s="1" t="n">
        <v>63</v>
      </c>
      <c r="H522" s="1" t="n">
        <v>63</v>
      </c>
      <c r="I522" s="1"/>
      <c r="J522" s="1"/>
      <c r="K522" s="1"/>
      <c r="L522" s="1" t="n">
        <v>22</v>
      </c>
      <c r="M522" s="1"/>
      <c r="N522" s="1"/>
      <c r="O522" s="1"/>
      <c r="P522" s="1"/>
      <c r="Q522" s="1"/>
      <c r="R522" s="1"/>
      <c r="S522" s="1"/>
      <c r="T522" s="1"/>
      <c r="U522" s="1"/>
      <c r="V522" s="1"/>
      <c r="W522" s="1"/>
      <c r="X522" s="14" t="n">
        <v>68660.89</v>
      </c>
      <c r="Y522" s="1" t="s">
        <v>862</v>
      </c>
      <c r="Z522" s="14"/>
      <c r="AA522" s="1" t="s">
        <v>123</v>
      </c>
      <c r="AB522" s="1"/>
    </row>
    <row r="523" customFormat="false" ht="15" hidden="false" customHeight="false" outlineLevel="0" collapsed="false">
      <c r="A523" s="0" t="n">
        <f aca="false">IF(AND(B523=B522,C523=C522,D523=D522,AA523=AA522), A522,A522+1)</f>
        <v>208</v>
      </c>
      <c r="B523" s="61" t="n">
        <v>42704</v>
      </c>
      <c r="C523" s="1" t="s">
        <v>70</v>
      </c>
      <c r="D523" s="1"/>
      <c r="E523" s="1"/>
      <c r="F523" s="1" t="s">
        <v>97</v>
      </c>
      <c r="G523" s="1" t="n">
        <v>22</v>
      </c>
      <c r="H523" s="1" t="n">
        <v>22</v>
      </c>
      <c r="I523" s="1"/>
      <c r="J523" s="1"/>
      <c r="K523" s="1"/>
      <c r="L523" s="1"/>
      <c r="M523" s="1"/>
      <c r="N523" s="1"/>
      <c r="O523" s="1"/>
      <c r="P523" s="1"/>
      <c r="Q523" s="1"/>
      <c r="R523" s="1"/>
      <c r="S523" s="1"/>
      <c r="T523" s="1"/>
      <c r="U523" s="1"/>
      <c r="V523" s="1"/>
      <c r="W523" s="1"/>
      <c r="X523" s="14"/>
      <c r="Y523" s="1" t="s">
        <v>862</v>
      </c>
      <c r="Z523" s="14"/>
      <c r="AA523" s="1" t="s">
        <v>123</v>
      </c>
      <c r="AB523" s="1"/>
    </row>
    <row r="524" customFormat="false" ht="15" hidden="false" customHeight="false" outlineLevel="0" collapsed="false">
      <c r="A524" s="0" t="n">
        <f aca="false">IF(AND(B524=B523,C524=C523,D524=D523,AA524=AA523), A523,A523+1)</f>
        <v>209</v>
      </c>
      <c r="B524" s="61" t="n">
        <v>42704</v>
      </c>
      <c r="C524" s="1" t="s">
        <v>55</v>
      </c>
      <c r="D524" s="1"/>
      <c r="E524" s="1"/>
      <c r="F524" s="1" t="s">
        <v>88</v>
      </c>
      <c r="G524" s="1" t="n">
        <v>12</v>
      </c>
      <c r="H524" s="1" t="n">
        <v>12</v>
      </c>
      <c r="I524" s="1"/>
      <c r="J524" s="1"/>
      <c r="K524" s="1"/>
      <c r="L524" s="1" t="n">
        <v>41</v>
      </c>
      <c r="M524" s="1"/>
      <c r="N524" s="1"/>
      <c r="O524" s="1"/>
      <c r="P524" s="1"/>
      <c r="Q524" s="1"/>
      <c r="R524" s="1"/>
      <c r="S524" s="1"/>
      <c r="T524" s="1"/>
      <c r="U524" s="1" t="n">
        <v>1</v>
      </c>
      <c r="V524" s="1"/>
      <c r="W524" s="1"/>
      <c r="X524" s="14" t="n">
        <v>216510</v>
      </c>
      <c r="Y524" s="1" t="s">
        <v>863</v>
      </c>
      <c r="Z524" s="14"/>
      <c r="AA524" s="1" t="s">
        <v>123</v>
      </c>
      <c r="AB524" s="1"/>
    </row>
    <row r="525" customFormat="false" ht="15" hidden="false" customHeight="false" outlineLevel="0" collapsed="false">
      <c r="A525" s="0" t="n">
        <f aca="false">IF(AND(B525=B524,C525=C524,D525=D524,AA525=AA524), A524,A524+1)</f>
        <v>210</v>
      </c>
      <c r="B525" s="68" t="n">
        <v>42705</v>
      </c>
      <c r="C525" s="60" t="s">
        <v>67</v>
      </c>
      <c r="D525" s="60" t="s">
        <v>68</v>
      </c>
      <c r="E525" s="60"/>
      <c r="F525" s="60" t="s">
        <v>96</v>
      </c>
      <c r="G525" s="60" t="n">
        <v>25</v>
      </c>
      <c r="H525" s="0" t="n">
        <v>25</v>
      </c>
      <c r="K525" s="0" t="n">
        <v>1</v>
      </c>
      <c r="X525" s="4" t="n">
        <v>188278.45</v>
      </c>
      <c r="Y525" s="0" t="s">
        <v>864</v>
      </c>
      <c r="AA525" s="0" t="s">
        <v>125</v>
      </c>
    </row>
    <row r="526" customFormat="false" ht="15" hidden="false" customHeight="false" outlineLevel="0" collapsed="false">
      <c r="A526" s="0" t="n">
        <f aca="false">IF(AND(B526=B525,C526=C525,D526=D525,AA526=AA525), A525,A525+1)</f>
        <v>210</v>
      </c>
      <c r="B526" s="68" t="n">
        <v>42705</v>
      </c>
      <c r="C526" s="60" t="s">
        <v>67</v>
      </c>
      <c r="D526" s="60" t="s">
        <v>68</v>
      </c>
      <c r="E526" s="60"/>
      <c r="F526" s="60" t="s">
        <v>97</v>
      </c>
      <c r="G526" s="60" t="n">
        <v>14</v>
      </c>
      <c r="H526" s="0" t="n">
        <v>14</v>
      </c>
      <c r="X526" s="4"/>
      <c r="Y526" s="0" t="s">
        <v>864</v>
      </c>
      <c r="AA526" s="0" t="s">
        <v>125</v>
      </c>
    </row>
    <row r="527" customFormat="false" ht="15" hidden="false" customHeight="false" outlineLevel="0" collapsed="false">
      <c r="A527" s="0" t="n">
        <f aca="false">IF(AND(B527=B526,C527=C526,D527=D526,AA527=AA526), A526,A526+1)</f>
        <v>210</v>
      </c>
      <c r="B527" s="68" t="n">
        <v>42705</v>
      </c>
      <c r="C527" s="60" t="s">
        <v>67</v>
      </c>
      <c r="D527" s="60" t="s">
        <v>68</v>
      </c>
      <c r="E527" s="60"/>
      <c r="F527" s="60" t="s">
        <v>88</v>
      </c>
      <c r="G527" s="60" t="n">
        <v>3</v>
      </c>
      <c r="H527" s="0" t="n">
        <v>3</v>
      </c>
      <c r="X527" s="4"/>
      <c r="Y527" s="0" t="s">
        <v>864</v>
      </c>
      <c r="AA527" s="0" t="s">
        <v>125</v>
      </c>
    </row>
    <row r="528" customFormat="false" ht="15" hidden="false" customHeight="false" outlineLevel="0" collapsed="false">
      <c r="A528" s="0" t="n">
        <f aca="false">IF(AND(B528=B527,C528=C527,D528=D527,AA528=AA527), A527,A527+1)</f>
        <v>210</v>
      </c>
      <c r="B528" s="68" t="n">
        <v>42705</v>
      </c>
      <c r="C528" s="60" t="s">
        <v>67</v>
      </c>
      <c r="D528" s="60" t="s">
        <v>68</v>
      </c>
      <c r="E528" s="60"/>
      <c r="F528" s="60" t="s">
        <v>100</v>
      </c>
      <c r="G528" s="60" t="n">
        <v>12</v>
      </c>
      <c r="H528" s="0" t="n">
        <v>8</v>
      </c>
      <c r="I528" s="0" t="n">
        <v>4</v>
      </c>
      <c r="X528" s="4"/>
      <c r="Y528" s="0" t="s">
        <v>864</v>
      </c>
      <c r="AA528" s="0" t="s">
        <v>125</v>
      </c>
    </row>
    <row r="529" s="60" customFormat="true" ht="15" hidden="false" customHeight="false" outlineLevel="0" collapsed="false">
      <c r="A529" s="0" t="n">
        <f aca="false">IF(AND(B529=B528,C529=C528,D529=D528,AA529=AA528), A528,A528+1)</f>
        <v>210</v>
      </c>
      <c r="B529" s="68" t="n">
        <v>42705</v>
      </c>
      <c r="C529" s="60" t="s">
        <v>67</v>
      </c>
      <c r="D529" s="60" t="s">
        <v>68</v>
      </c>
      <c r="F529" s="60" t="s">
        <v>98</v>
      </c>
      <c r="U529" s="60" t="n">
        <v>1</v>
      </c>
      <c r="X529" s="4"/>
      <c r="Y529" s="60" t="s">
        <v>864</v>
      </c>
      <c r="Z529" s="4"/>
      <c r="AA529" s="60" t="s">
        <v>125</v>
      </c>
    </row>
    <row r="530" customFormat="false" ht="15" hidden="false" customHeight="false" outlineLevel="0" collapsed="false">
      <c r="A530" s="0" t="n">
        <f aca="false">IF(AND(B530=B529,C530=C529,D530=D529,AA530=AA529), A529,A529+1)</f>
        <v>211</v>
      </c>
      <c r="B530" s="61" t="n">
        <v>42705</v>
      </c>
      <c r="C530" s="1" t="s">
        <v>69</v>
      </c>
      <c r="D530" s="1"/>
      <c r="E530" s="1"/>
      <c r="F530" s="1" t="s">
        <v>97</v>
      </c>
      <c r="G530" s="1" t="n">
        <v>44</v>
      </c>
      <c r="H530" s="1" t="n">
        <v>44</v>
      </c>
      <c r="I530" s="1"/>
      <c r="J530" s="1"/>
      <c r="K530" s="1"/>
      <c r="L530" s="1" t="n">
        <v>22</v>
      </c>
      <c r="M530" s="1"/>
      <c r="N530" s="1"/>
      <c r="O530" s="1"/>
      <c r="P530" s="1"/>
      <c r="Q530" s="1"/>
      <c r="R530" s="1"/>
      <c r="S530" s="1"/>
      <c r="T530" s="1"/>
      <c r="U530" s="1"/>
      <c r="V530" s="1"/>
      <c r="W530" s="1"/>
      <c r="X530" s="14" t="n">
        <v>59657.23</v>
      </c>
      <c r="Y530" s="1" t="s">
        <v>865</v>
      </c>
      <c r="Z530" s="14"/>
      <c r="AA530" s="1" t="s">
        <v>123</v>
      </c>
      <c r="AB530" s="1"/>
    </row>
    <row r="531" customFormat="false" ht="15" hidden="false" customHeight="false" outlineLevel="0" collapsed="false">
      <c r="A531" s="0" t="n">
        <f aca="false">IF(AND(B531=B530,C531=C530,D531=D530,AA531=AA530), A530,A530+1)</f>
        <v>212</v>
      </c>
      <c r="B531" s="61" t="n">
        <v>42711</v>
      </c>
      <c r="C531" s="1" t="s">
        <v>67</v>
      </c>
      <c r="D531" s="1"/>
      <c r="E531" s="1"/>
      <c r="F531" s="1" t="s">
        <v>97</v>
      </c>
      <c r="G531" s="1" t="n">
        <v>40</v>
      </c>
      <c r="H531" s="1" t="n">
        <v>40</v>
      </c>
      <c r="I531" s="1"/>
      <c r="J531" s="1"/>
      <c r="K531" s="1"/>
      <c r="L531" s="1" t="n">
        <v>26</v>
      </c>
      <c r="M531" s="1"/>
      <c r="N531" s="1"/>
      <c r="O531" s="1"/>
      <c r="P531" s="1"/>
      <c r="Q531" s="1"/>
      <c r="R531" s="1"/>
      <c r="S531" s="1"/>
      <c r="T531" s="1"/>
      <c r="U531" s="1"/>
      <c r="V531" s="1"/>
      <c r="W531" s="1"/>
      <c r="X531" s="14" t="n">
        <v>107277.52</v>
      </c>
      <c r="Y531" s="1" t="s">
        <v>866</v>
      </c>
      <c r="Z531" s="14"/>
      <c r="AA531" s="1" t="s">
        <v>123</v>
      </c>
      <c r="AB531" s="1"/>
    </row>
    <row r="532" customFormat="false" ht="15" hidden="false" customHeight="false" outlineLevel="0" collapsed="false">
      <c r="A532" s="0" t="n">
        <f aca="false">IF(AND(B532=B531,C532=C531,D532=D531,AA532=AA531), A531,A531+1)</f>
        <v>213</v>
      </c>
      <c r="B532" s="61" t="n">
        <v>42711</v>
      </c>
      <c r="C532" s="1" t="s">
        <v>69</v>
      </c>
      <c r="D532" s="1"/>
      <c r="E532" s="1"/>
      <c r="F532" s="1" t="s">
        <v>97</v>
      </c>
      <c r="G532" s="1" t="n">
        <v>22</v>
      </c>
      <c r="H532" s="1" t="n">
        <v>22</v>
      </c>
      <c r="I532" s="1"/>
      <c r="J532" s="1"/>
      <c r="K532" s="1"/>
      <c r="L532" s="1"/>
      <c r="M532" s="1"/>
      <c r="N532" s="1"/>
      <c r="O532" s="1"/>
      <c r="P532" s="1"/>
      <c r="Q532" s="1"/>
      <c r="R532" s="1"/>
      <c r="S532" s="1"/>
      <c r="T532" s="1"/>
      <c r="U532" s="1"/>
      <c r="V532" s="1"/>
      <c r="W532" s="1"/>
      <c r="X532" s="14"/>
      <c r="Y532" s="1" t="s">
        <v>846</v>
      </c>
      <c r="Z532" s="14"/>
      <c r="AA532" s="1" t="s">
        <v>123</v>
      </c>
      <c r="AB532" s="1"/>
    </row>
    <row r="533" customFormat="false" ht="15" hidden="false" customHeight="false" outlineLevel="0" collapsed="false">
      <c r="A533" s="0" t="n">
        <f aca="false">IF(AND(B533=B532,C533=C532,D533=D532,AA533=AA532), A532,A532+1)</f>
        <v>214</v>
      </c>
      <c r="B533" s="68" t="n">
        <v>42712</v>
      </c>
      <c r="C533" s="0" t="s">
        <v>66</v>
      </c>
      <c r="F533" s="0" t="s">
        <v>102</v>
      </c>
      <c r="G533" s="0" t="n">
        <v>30</v>
      </c>
      <c r="H533" s="0" t="n">
        <v>30</v>
      </c>
      <c r="X533" s="4" t="n">
        <v>46350</v>
      </c>
      <c r="Y533" s="13" t="s">
        <v>867</v>
      </c>
      <c r="AA533" s="0" t="s">
        <v>124</v>
      </c>
    </row>
    <row r="534" customFormat="false" ht="15" hidden="false" customHeight="false" outlineLevel="0" collapsed="false">
      <c r="A534" s="0" t="n">
        <f aca="false">IF(AND(B534=B533,C534=C533,D534=D533,AA534=AA533), A533,A533+1)</f>
        <v>215</v>
      </c>
      <c r="B534" s="61" t="n">
        <v>42712</v>
      </c>
      <c r="C534" s="1" t="s">
        <v>67</v>
      </c>
      <c r="D534" s="1"/>
      <c r="E534" s="1"/>
      <c r="F534" s="1" t="s">
        <v>97</v>
      </c>
      <c r="G534" s="1" t="n">
        <v>36</v>
      </c>
      <c r="H534" s="1" t="n">
        <v>36</v>
      </c>
      <c r="I534" s="1"/>
      <c r="J534" s="1"/>
      <c r="K534" s="1"/>
      <c r="L534" s="1" t="n">
        <v>27</v>
      </c>
      <c r="M534" s="1"/>
      <c r="N534" s="1"/>
      <c r="O534" s="1"/>
      <c r="P534" s="1"/>
      <c r="Q534" s="1"/>
      <c r="R534" s="1"/>
      <c r="S534" s="1"/>
      <c r="T534" s="1"/>
      <c r="U534" s="1"/>
      <c r="V534" s="1"/>
      <c r="W534" s="1"/>
      <c r="X534" s="14" t="n">
        <v>89721.93</v>
      </c>
      <c r="Y534" s="1" t="s">
        <v>868</v>
      </c>
      <c r="Z534" s="14"/>
      <c r="AA534" s="1" t="s">
        <v>123</v>
      </c>
      <c r="AB534" s="1"/>
    </row>
    <row r="535" customFormat="false" ht="15" hidden="false" customHeight="false" outlineLevel="0" collapsed="false">
      <c r="A535" s="0" t="n">
        <f aca="false">IF(AND(B535=B534,C535=C534,D535=D534,AA535=AA534), A534,A534+1)</f>
        <v>216</v>
      </c>
      <c r="B535" s="61" t="n">
        <v>42712</v>
      </c>
      <c r="C535" s="1" t="s">
        <v>70</v>
      </c>
      <c r="D535" s="1"/>
      <c r="E535" s="1"/>
      <c r="F535" s="1" t="s">
        <v>97</v>
      </c>
      <c r="G535" s="1" t="n">
        <v>40</v>
      </c>
      <c r="H535" s="1" t="n">
        <v>40</v>
      </c>
      <c r="I535" s="1"/>
      <c r="J535" s="1"/>
      <c r="K535" s="1"/>
      <c r="L535" s="1"/>
      <c r="M535" s="1"/>
      <c r="N535" s="1"/>
      <c r="O535" s="1"/>
      <c r="P535" s="1"/>
      <c r="Q535" s="1"/>
      <c r="R535" s="1"/>
      <c r="S535" s="1"/>
      <c r="T535" s="1"/>
      <c r="U535" s="1"/>
      <c r="V535" s="1"/>
      <c r="W535" s="1"/>
      <c r="X535" s="14"/>
      <c r="Y535" s="1" t="s">
        <v>868</v>
      </c>
      <c r="Z535" s="14"/>
      <c r="AA535" s="1" t="s">
        <v>123</v>
      </c>
      <c r="AB535" s="1"/>
    </row>
    <row r="536" customFormat="false" ht="15" hidden="false" customHeight="false" outlineLevel="0" collapsed="false">
      <c r="A536" s="0" t="n">
        <f aca="false">IF(AND(B536=B535,C536=C535,D536=D535,AA536=AA535), A535,A535+1)</f>
        <v>217</v>
      </c>
      <c r="B536" s="61" t="n">
        <v>42712</v>
      </c>
      <c r="C536" s="1" t="s">
        <v>69</v>
      </c>
      <c r="D536" s="1"/>
      <c r="E536" s="1"/>
      <c r="F536" s="1" t="s">
        <v>97</v>
      </c>
      <c r="G536" s="1" t="n">
        <v>60</v>
      </c>
      <c r="H536" s="1" t="n">
        <v>60</v>
      </c>
      <c r="I536" s="1"/>
      <c r="J536" s="1"/>
      <c r="K536" s="1"/>
      <c r="L536" s="1" t="n">
        <v>31</v>
      </c>
      <c r="M536" s="1"/>
      <c r="N536" s="1"/>
      <c r="O536" s="1"/>
      <c r="P536" s="1"/>
      <c r="Q536" s="1"/>
      <c r="R536" s="1"/>
      <c r="S536" s="1"/>
      <c r="T536" s="1"/>
      <c r="U536" s="1"/>
      <c r="V536" s="1"/>
      <c r="W536" s="1"/>
      <c r="X536" s="14" t="n">
        <v>449754.86</v>
      </c>
      <c r="Y536" s="1" t="s">
        <v>869</v>
      </c>
      <c r="Z536" s="14"/>
      <c r="AA536" s="1" t="s">
        <v>123</v>
      </c>
      <c r="AB536" s="1"/>
    </row>
    <row r="537" customFormat="false" ht="15" hidden="false" customHeight="false" outlineLevel="0" collapsed="false">
      <c r="A537" s="0" t="n">
        <f aca="false">IF(AND(B537=B536,C537=C536,D537=D536,AA537=AA536), A536,A536+1)</f>
        <v>217</v>
      </c>
      <c r="B537" s="61" t="n">
        <v>42712</v>
      </c>
      <c r="C537" s="1" t="s">
        <v>69</v>
      </c>
      <c r="D537" s="1"/>
      <c r="E537" s="1"/>
      <c r="F537" s="1" t="s">
        <v>93</v>
      </c>
      <c r="G537" s="1" t="n">
        <v>4</v>
      </c>
      <c r="H537" s="1" t="n">
        <v>4</v>
      </c>
      <c r="I537" s="1"/>
      <c r="J537" s="1"/>
      <c r="K537" s="1"/>
      <c r="L537" s="1" t="n">
        <v>8</v>
      </c>
      <c r="M537" s="1"/>
      <c r="N537" s="1"/>
      <c r="O537" s="1"/>
      <c r="P537" s="1"/>
      <c r="Q537" s="1"/>
      <c r="R537" s="1"/>
      <c r="S537" s="1"/>
      <c r="T537" s="1"/>
      <c r="U537" s="1"/>
      <c r="V537" s="1"/>
      <c r="W537" s="1"/>
      <c r="X537" s="14"/>
      <c r="Y537" s="1" t="s">
        <v>869</v>
      </c>
      <c r="Z537" s="14"/>
      <c r="AA537" s="1" t="s">
        <v>123</v>
      </c>
      <c r="AB537" s="1"/>
    </row>
    <row r="538" customFormat="false" ht="15" hidden="false" customHeight="false" outlineLevel="0" collapsed="false">
      <c r="A538" s="0" t="n">
        <f aca="false">IF(AND(B538=B537,C538=C537,D538=D537,AA538=AA537), A537,A537+1)</f>
        <v>217</v>
      </c>
      <c r="B538" s="61" t="n">
        <v>42712</v>
      </c>
      <c r="C538" s="1" t="s">
        <v>69</v>
      </c>
      <c r="D538" s="1"/>
      <c r="E538" s="1"/>
      <c r="F538" s="1" t="s">
        <v>95</v>
      </c>
      <c r="G538" s="1" t="n">
        <v>13</v>
      </c>
      <c r="H538" s="1" t="n">
        <v>13</v>
      </c>
      <c r="I538" s="1"/>
      <c r="J538" s="1"/>
      <c r="K538" s="1"/>
      <c r="L538" s="1" t="n">
        <v>23</v>
      </c>
      <c r="M538" s="1"/>
      <c r="N538" s="1"/>
      <c r="O538" s="1"/>
      <c r="P538" s="1"/>
      <c r="Q538" s="1"/>
      <c r="R538" s="1"/>
      <c r="S538" s="1"/>
      <c r="T538" s="1"/>
      <c r="U538" s="1"/>
      <c r="V538" s="1"/>
      <c r="W538" s="1"/>
      <c r="X538" s="14"/>
      <c r="Y538" s="1" t="s">
        <v>869</v>
      </c>
      <c r="Z538" s="14"/>
      <c r="AA538" s="1" t="s">
        <v>123</v>
      </c>
      <c r="AB538" s="1"/>
    </row>
    <row r="539" customFormat="false" ht="15" hidden="false" customHeight="false" outlineLevel="0" collapsed="false">
      <c r="A539" s="0" t="n">
        <f aca="false">IF(AND(B539=B538,C539=C538,D539=D538,AA539=AA538), A538,A538+1)</f>
        <v>217</v>
      </c>
      <c r="B539" s="61" t="n">
        <v>42712</v>
      </c>
      <c r="C539" s="1" t="s">
        <v>69</v>
      </c>
      <c r="D539" s="1"/>
      <c r="E539" s="1"/>
      <c r="F539" s="1" t="s">
        <v>837</v>
      </c>
      <c r="G539" s="1"/>
      <c r="H539" s="1"/>
      <c r="I539" s="1"/>
      <c r="J539" s="1"/>
      <c r="K539" s="1"/>
      <c r="L539" s="1"/>
      <c r="M539" s="1"/>
      <c r="N539" s="1"/>
      <c r="O539" s="1"/>
      <c r="P539" s="1"/>
      <c r="Q539" s="1"/>
      <c r="R539" s="1"/>
      <c r="S539" s="1"/>
      <c r="T539" s="1"/>
      <c r="U539" s="1" t="n">
        <v>1</v>
      </c>
      <c r="V539" s="1"/>
      <c r="W539" s="1"/>
      <c r="X539" s="14"/>
      <c r="Y539" s="1" t="s">
        <v>869</v>
      </c>
      <c r="Z539" s="14"/>
      <c r="AA539" s="1" t="s">
        <v>123</v>
      </c>
      <c r="AB539" s="1"/>
    </row>
    <row r="540" customFormat="false" ht="15" hidden="false" customHeight="false" outlineLevel="0" collapsed="false">
      <c r="A540" s="0" t="n">
        <f aca="false">IF(AND(B540=B539,C540=C539,D540=D539,AA540=AA539), A539,A539+1)</f>
        <v>218</v>
      </c>
      <c r="B540" s="68" t="n">
        <v>42716</v>
      </c>
      <c r="C540" s="0" t="s">
        <v>49</v>
      </c>
      <c r="F540" s="0" t="s">
        <v>115</v>
      </c>
      <c r="G540" s="0" t="n">
        <v>13</v>
      </c>
      <c r="H540" s="0" t="n">
        <v>13</v>
      </c>
      <c r="U540" s="0" t="n">
        <v>1</v>
      </c>
      <c r="X540" s="4" t="n">
        <v>185421.16</v>
      </c>
      <c r="Y540" s="1" t="s">
        <v>870</v>
      </c>
      <c r="AA540" s="0" t="s">
        <v>124</v>
      </c>
    </row>
    <row r="541" customFormat="false" ht="15" hidden="false" customHeight="false" outlineLevel="0" collapsed="false">
      <c r="A541" s="0" t="n">
        <f aca="false">IF(AND(B541=B540,C541=C540,D541=D540,AA541=AA540), A540,A540+1)</f>
        <v>219</v>
      </c>
      <c r="B541" s="68" t="n">
        <v>42716</v>
      </c>
      <c r="C541" s="0" t="s">
        <v>66</v>
      </c>
      <c r="F541" s="0" t="s">
        <v>102</v>
      </c>
      <c r="G541" s="0" t="n">
        <v>30</v>
      </c>
      <c r="H541" s="0" t="n">
        <v>30</v>
      </c>
      <c r="X541" s="4" t="n">
        <v>55620</v>
      </c>
      <c r="Y541" s="1" t="s">
        <v>871</v>
      </c>
      <c r="AA541" s="0" t="s">
        <v>124</v>
      </c>
    </row>
    <row r="542" customFormat="false" ht="15" hidden="false" customHeight="false" outlineLevel="0" collapsed="false">
      <c r="A542" s="0" t="n">
        <f aca="false">IF(AND(B542=B541,C542=C541,D542=D541,AA542=AA541), A541,A541+1)</f>
        <v>220</v>
      </c>
      <c r="B542" s="68" t="n">
        <v>42717</v>
      </c>
      <c r="C542" s="0" t="s">
        <v>67</v>
      </c>
      <c r="D542" s="0" t="s">
        <v>74</v>
      </c>
      <c r="F542" s="0" t="s">
        <v>97</v>
      </c>
      <c r="G542" s="0" t="n">
        <v>47</v>
      </c>
      <c r="H542" s="0" t="n">
        <v>9</v>
      </c>
      <c r="I542" s="0" t="n">
        <v>38</v>
      </c>
      <c r="X542" s="4" t="n">
        <v>76420.85</v>
      </c>
      <c r="Y542" s="1" t="s">
        <v>872</v>
      </c>
      <c r="AA542" s="0" t="s">
        <v>124</v>
      </c>
    </row>
    <row r="543" customFormat="false" ht="15" hidden="false" customHeight="false" outlineLevel="0" collapsed="false">
      <c r="A543" s="0" t="n">
        <f aca="false">IF(AND(B543=B542,C543=C542,D543=D542,AA543=AA542), A542,A542+1)</f>
        <v>221</v>
      </c>
      <c r="B543" s="68" t="n">
        <v>42717</v>
      </c>
      <c r="C543" s="60" t="s">
        <v>67</v>
      </c>
      <c r="D543" s="60" t="s">
        <v>74</v>
      </c>
      <c r="E543" s="60"/>
      <c r="F543" s="60" t="s">
        <v>96</v>
      </c>
      <c r="G543" s="60" t="n">
        <v>25</v>
      </c>
      <c r="H543" s="0" t="n">
        <v>25</v>
      </c>
      <c r="X543" s="4" t="n">
        <v>70396.08</v>
      </c>
      <c r="Y543" s="0" t="s">
        <v>873</v>
      </c>
      <c r="AA543" s="0" t="s">
        <v>125</v>
      </c>
    </row>
    <row r="544" customFormat="false" ht="15" hidden="false" customHeight="false" outlineLevel="0" collapsed="false">
      <c r="A544" s="0" t="n">
        <f aca="false">IF(AND(B544=B543,C544=C543,D544=D543,AA544=AA543), A543,A543+1)</f>
        <v>221</v>
      </c>
      <c r="B544" s="68" t="n">
        <v>42717</v>
      </c>
      <c r="C544" s="60" t="s">
        <v>67</v>
      </c>
      <c r="D544" s="60" t="s">
        <v>74</v>
      </c>
      <c r="E544" s="60"/>
      <c r="F544" s="60" t="s">
        <v>88</v>
      </c>
      <c r="G544" s="60" t="n">
        <v>5</v>
      </c>
      <c r="H544" s="0" t="n">
        <v>5</v>
      </c>
      <c r="X544" s="4"/>
      <c r="Y544" s="0" t="s">
        <v>873</v>
      </c>
      <c r="AA544" s="0" t="s">
        <v>125</v>
      </c>
    </row>
    <row r="545" customFormat="false" ht="15" hidden="false" customHeight="false" outlineLevel="0" collapsed="false">
      <c r="A545" s="0" t="n">
        <f aca="false">IF(AND(B545=B544,C545=C544,D545=D544,AA545=AA544), A544,A544+1)</f>
        <v>221</v>
      </c>
      <c r="B545" s="68" t="n">
        <v>42717</v>
      </c>
      <c r="C545" s="60" t="s">
        <v>67</v>
      </c>
      <c r="D545" s="60" t="s">
        <v>74</v>
      </c>
      <c r="E545" s="60"/>
      <c r="F545" s="60" t="s">
        <v>97</v>
      </c>
      <c r="G545" s="60" t="n">
        <v>18</v>
      </c>
      <c r="H545" s="0" t="n">
        <v>18</v>
      </c>
      <c r="X545" s="4"/>
      <c r="Y545" s="0" t="s">
        <v>873</v>
      </c>
      <c r="AA545" s="0" t="s">
        <v>125</v>
      </c>
    </row>
    <row r="546" s="60" customFormat="true" ht="15" hidden="false" customHeight="false" outlineLevel="0" collapsed="false">
      <c r="A546" s="0" t="n">
        <f aca="false">IF(AND(B546=B545,C546=C545,D546=D545,AA546=AA545), A545,A545+1)</f>
        <v>221</v>
      </c>
      <c r="B546" s="68" t="n">
        <v>42717</v>
      </c>
      <c r="C546" s="60" t="s">
        <v>67</v>
      </c>
      <c r="D546" s="60" t="s">
        <v>74</v>
      </c>
      <c r="F546" s="60" t="s">
        <v>87</v>
      </c>
      <c r="U546" s="60" t="n">
        <v>1</v>
      </c>
      <c r="X546" s="4"/>
      <c r="Y546" s="60" t="s">
        <v>873</v>
      </c>
      <c r="Z546" s="4"/>
      <c r="AA546" s="60" t="s">
        <v>125</v>
      </c>
    </row>
    <row r="547" customFormat="false" ht="15" hidden="false" customHeight="false" outlineLevel="0" collapsed="false">
      <c r="A547" s="0" t="n">
        <f aca="false">IF(AND(B547=B546,C547=C546,D547=D546,AA547=AA546), A546,A546+1)</f>
        <v>222</v>
      </c>
      <c r="B547" s="68" t="n">
        <v>42717</v>
      </c>
      <c r="C547" s="0" t="s">
        <v>67</v>
      </c>
      <c r="F547" s="0" t="s">
        <v>100</v>
      </c>
      <c r="G547" s="0" t="n">
        <v>28</v>
      </c>
      <c r="H547" s="0" t="n">
        <v>28</v>
      </c>
      <c r="U547" s="0" t="n">
        <v>1</v>
      </c>
      <c r="X547" s="4" t="n">
        <v>104895</v>
      </c>
      <c r="Y547" s="0" t="s">
        <v>874</v>
      </c>
      <c r="AA547" s="0" t="s">
        <v>124</v>
      </c>
    </row>
    <row r="548" customFormat="false" ht="15" hidden="false" customHeight="false" outlineLevel="0" collapsed="false">
      <c r="A548" s="0" t="n">
        <f aca="false">IF(AND(B548=B547,C548=C547,D548=D547,AA548=AA547), A547,A547+1)</f>
        <v>223</v>
      </c>
      <c r="B548" s="68" t="n">
        <v>42718</v>
      </c>
      <c r="C548" s="0" t="s">
        <v>49</v>
      </c>
      <c r="F548" s="0" t="s">
        <v>97</v>
      </c>
      <c r="G548" s="0" t="n">
        <v>34</v>
      </c>
      <c r="H548" s="0" t="n">
        <v>34</v>
      </c>
      <c r="U548" s="0" t="n">
        <v>1</v>
      </c>
      <c r="X548" s="4" t="n">
        <v>327595.73</v>
      </c>
      <c r="Y548" s="0" t="s">
        <v>875</v>
      </c>
      <c r="AA548" s="0" t="s">
        <v>124</v>
      </c>
    </row>
    <row r="549" customFormat="false" ht="15" hidden="false" customHeight="false" outlineLevel="0" collapsed="false">
      <c r="A549" s="0" t="n">
        <f aca="false">IF(AND(B549=B548,C549=C548,D549=D548,AA549=AA548), A548,A548+1)</f>
        <v>224</v>
      </c>
      <c r="B549" s="68" t="n">
        <v>42719</v>
      </c>
      <c r="C549" s="0" t="s">
        <v>68</v>
      </c>
      <c r="F549" s="0" t="s">
        <v>100</v>
      </c>
      <c r="G549" s="0" t="n">
        <v>40</v>
      </c>
      <c r="H549" s="0" t="n">
        <v>40</v>
      </c>
      <c r="U549" s="0" t="n">
        <v>1</v>
      </c>
      <c r="X549" s="4" t="n">
        <v>104895</v>
      </c>
      <c r="Y549" s="0" t="s">
        <v>876</v>
      </c>
      <c r="AA549" s="0" t="s">
        <v>124</v>
      </c>
    </row>
    <row r="550" customFormat="false" ht="15" hidden="false" customHeight="false" outlineLevel="0" collapsed="false">
      <c r="A550" s="0" t="n">
        <f aca="false">IF(AND(B550=B549,C550=C549,D550=D549,AA550=AA549), A549,A549+1)</f>
        <v>225</v>
      </c>
      <c r="B550" s="68" t="n">
        <v>42719</v>
      </c>
      <c r="C550" s="0" t="s">
        <v>66</v>
      </c>
      <c r="F550" s="0" t="s">
        <v>102</v>
      </c>
      <c r="G550" s="0" t="n">
        <v>30</v>
      </c>
      <c r="H550" s="0" t="n">
        <v>30</v>
      </c>
      <c r="X550" s="4" t="n">
        <v>37080</v>
      </c>
      <c r="Y550" s="0" t="s">
        <v>877</v>
      </c>
      <c r="AA550" s="0" t="s">
        <v>124</v>
      </c>
    </row>
    <row r="551" customFormat="false" ht="15" hidden="false" customHeight="false" outlineLevel="0" collapsed="false">
      <c r="A551" s="0" t="n">
        <f aca="false">IF(AND(B551=B550,C551=C550,D551=D550,AA551=AA550), A550,A550+1)</f>
        <v>226</v>
      </c>
      <c r="B551" s="61" t="n">
        <v>42719</v>
      </c>
      <c r="C551" s="1" t="s">
        <v>50</v>
      </c>
      <c r="D551" s="1"/>
      <c r="E551" s="1"/>
      <c r="F551" s="1" t="s">
        <v>98</v>
      </c>
      <c r="G551" s="1" t="n">
        <v>16</v>
      </c>
      <c r="H551" s="1" t="n">
        <v>16</v>
      </c>
      <c r="I551" s="1"/>
      <c r="J551" s="1"/>
      <c r="K551" s="1"/>
      <c r="L551" s="1" t="n">
        <v>76</v>
      </c>
      <c r="M551" s="1"/>
      <c r="N551" s="1"/>
      <c r="O551" s="1"/>
      <c r="P551" s="1"/>
      <c r="Q551" s="1"/>
      <c r="R551" s="1"/>
      <c r="S551" s="1"/>
      <c r="T551" s="1"/>
      <c r="U551" s="1"/>
      <c r="V551" s="1"/>
      <c r="W551" s="1"/>
      <c r="X551" s="14" t="n">
        <v>327507.57</v>
      </c>
      <c r="Y551" s="1" t="s">
        <v>878</v>
      </c>
      <c r="Z551" s="14"/>
      <c r="AA551" s="1" t="s">
        <v>123</v>
      </c>
      <c r="AB551" s="1"/>
    </row>
    <row r="552" customFormat="false" ht="15" hidden="false" customHeight="false" outlineLevel="0" collapsed="false">
      <c r="A552" s="0" t="n">
        <f aca="false">IF(AND(B552=B551,C552=C551,D552=D551,AA552=AA551), A551,A551+1)</f>
        <v>226</v>
      </c>
      <c r="B552" s="61" t="n">
        <v>42719</v>
      </c>
      <c r="C552" s="1" t="s">
        <v>50</v>
      </c>
      <c r="D552" s="1"/>
      <c r="E552" s="1"/>
      <c r="F552" s="1" t="s">
        <v>87</v>
      </c>
      <c r="G552" s="1" t="n">
        <v>3</v>
      </c>
      <c r="H552" s="1" t="n">
        <v>3</v>
      </c>
      <c r="I552" s="1"/>
      <c r="J552" s="1"/>
      <c r="K552" s="1"/>
      <c r="L552" s="1" t="n">
        <v>18</v>
      </c>
      <c r="M552" s="1"/>
      <c r="N552" s="1"/>
      <c r="O552" s="1"/>
      <c r="P552" s="1"/>
      <c r="Q552" s="1"/>
      <c r="R552" s="1"/>
      <c r="S552" s="1"/>
      <c r="T552" s="1"/>
      <c r="U552" s="1"/>
      <c r="V552" s="1"/>
      <c r="W552" s="1"/>
      <c r="X552" s="14"/>
      <c r="Y552" s="1" t="s">
        <v>878</v>
      </c>
      <c r="Z552" s="14"/>
      <c r="AA552" s="1" t="s">
        <v>123</v>
      </c>
      <c r="AB552" s="1"/>
    </row>
    <row r="553" customFormat="false" ht="15" hidden="false" customHeight="false" outlineLevel="0" collapsed="false">
      <c r="A553" s="0" t="n">
        <f aca="false">IF(AND(B553=B552,C553=C552,D553=D552,AA553=AA552), A552,A552+1)</f>
        <v>226</v>
      </c>
      <c r="B553" s="61" t="n">
        <v>42719</v>
      </c>
      <c r="C553" s="1" t="s">
        <v>50</v>
      </c>
      <c r="D553" s="1"/>
      <c r="E553" s="1"/>
      <c r="F553" s="1" t="s">
        <v>97</v>
      </c>
      <c r="G553" s="1" t="n">
        <v>2</v>
      </c>
      <c r="H553" s="1" t="n">
        <v>2</v>
      </c>
      <c r="I553" s="1"/>
      <c r="J553" s="1"/>
      <c r="K553" s="1"/>
      <c r="L553" s="1" t="n">
        <v>19</v>
      </c>
      <c r="M553" s="1"/>
      <c r="N553" s="1"/>
      <c r="O553" s="1"/>
      <c r="P553" s="1"/>
      <c r="Q553" s="1"/>
      <c r="R553" s="1"/>
      <c r="S553" s="1"/>
      <c r="T553" s="1"/>
      <c r="U553" s="1"/>
      <c r="V553" s="1"/>
      <c r="W553" s="1"/>
      <c r="X553" s="14"/>
      <c r="Y553" s="1" t="s">
        <v>878</v>
      </c>
      <c r="Z553" s="14"/>
      <c r="AA553" s="1" t="s">
        <v>123</v>
      </c>
      <c r="AB553" s="1"/>
    </row>
    <row r="554" customFormat="false" ht="15" hidden="false" customHeight="false" outlineLevel="0" collapsed="false">
      <c r="A554" s="0" t="n">
        <f aca="false">IF(AND(B554=B553,C554=C553,D554=D553,AA554=AA553), A553,A553+1)</f>
        <v>226</v>
      </c>
      <c r="B554" s="61" t="n">
        <v>42719</v>
      </c>
      <c r="C554" s="1" t="s">
        <v>50</v>
      </c>
      <c r="D554" s="1"/>
      <c r="E554" s="1"/>
      <c r="F554" s="1" t="s">
        <v>115</v>
      </c>
      <c r="G554" s="1" t="n">
        <v>2</v>
      </c>
      <c r="H554" s="1" t="n">
        <v>2</v>
      </c>
      <c r="I554" s="1"/>
      <c r="J554" s="1"/>
      <c r="K554" s="1"/>
      <c r="L554" s="1" t="n">
        <v>5</v>
      </c>
      <c r="M554" s="1"/>
      <c r="N554" s="1"/>
      <c r="O554" s="1"/>
      <c r="P554" s="1"/>
      <c r="Q554" s="1"/>
      <c r="R554" s="1"/>
      <c r="S554" s="1"/>
      <c r="T554" s="1"/>
      <c r="U554" s="1"/>
      <c r="V554" s="1"/>
      <c r="W554" s="1"/>
      <c r="X554" s="14"/>
      <c r="Y554" s="1" t="s">
        <v>878</v>
      </c>
      <c r="Z554" s="14"/>
      <c r="AA554" s="1" t="s">
        <v>123</v>
      </c>
      <c r="AB554" s="1"/>
    </row>
    <row r="555" customFormat="false" ht="15" hidden="false" customHeight="false" outlineLevel="0" collapsed="false">
      <c r="A555" s="0" t="n">
        <f aca="false">IF(AND(B555=B554,C555=C554,D555=D554,AA555=AA554), A554,A554+1)</f>
        <v>226</v>
      </c>
      <c r="B555" s="61" t="n">
        <v>42719</v>
      </c>
      <c r="C555" s="1" t="s">
        <v>50</v>
      </c>
      <c r="D555" s="1"/>
      <c r="E555" s="1"/>
      <c r="F555" s="1" t="s">
        <v>837</v>
      </c>
      <c r="G555" s="1"/>
      <c r="H555" s="1"/>
      <c r="I555" s="1"/>
      <c r="J555" s="1"/>
      <c r="K555" s="1"/>
      <c r="L555" s="1"/>
      <c r="M555" s="1"/>
      <c r="N555" s="1"/>
      <c r="O555" s="1"/>
      <c r="P555" s="1"/>
      <c r="Q555" s="1"/>
      <c r="R555" s="1"/>
      <c r="S555" s="1"/>
      <c r="T555" s="1"/>
      <c r="U555" s="1" t="n">
        <v>2</v>
      </c>
      <c r="V555" s="1"/>
      <c r="W555" s="1"/>
      <c r="X555" s="14"/>
      <c r="Y555" s="1" t="s">
        <v>878</v>
      </c>
      <c r="Z555" s="14"/>
      <c r="AA555" s="1" t="s">
        <v>123</v>
      </c>
      <c r="AB555" s="1"/>
    </row>
    <row r="556" customFormat="false" ht="15" hidden="false" customHeight="false" outlineLevel="0" collapsed="false">
      <c r="A556" s="0" t="n">
        <f aca="false">IF(AND(B556=B555,C556=C555,D556=D555,AA556=AA555), A555,A555+1)</f>
        <v>227</v>
      </c>
      <c r="B556" s="61" t="n">
        <v>42719</v>
      </c>
      <c r="C556" s="1" t="s">
        <v>53</v>
      </c>
      <c r="D556" s="1"/>
      <c r="E556" s="1"/>
      <c r="F556" s="1" t="s">
        <v>102</v>
      </c>
      <c r="G556" s="1" t="n">
        <v>30</v>
      </c>
      <c r="H556" s="1" t="n">
        <v>30</v>
      </c>
      <c r="I556" s="1"/>
      <c r="J556" s="1"/>
      <c r="K556" s="1"/>
      <c r="L556" s="1" t="n">
        <v>84</v>
      </c>
      <c r="M556" s="1"/>
      <c r="N556" s="1"/>
      <c r="O556" s="1"/>
      <c r="P556" s="1"/>
      <c r="Q556" s="1"/>
      <c r="R556" s="1"/>
      <c r="S556" s="1"/>
      <c r="T556" s="1"/>
      <c r="U556" s="1"/>
      <c r="V556" s="1"/>
      <c r="W556" s="1"/>
      <c r="X556" s="14" t="n">
        <v>249405.52</v>
      </c>
      <c r="Y556" s="1" t="s">
        <v>879</v>
      </c>
      <c r="Z556" s="14"/>
      <c r="AA556" s="1" t="s">
        <v>123</v>
      </c>
      <c r="AB556" s="1"/>
    </row>
    <row r="557" customFormat="false" ht="15" hidden="false" customHeight="false" outlineLevel="0" collapsed="false">
      <c r="A557" s="0" t="n">
        <f aca="false">IF(AND(B557=B556,C557=C556,D557=D556,AA557=AA556), A556,A556+1)</f>
        <v>227</v>
      </c>
      <c r="B557" s="61" t="n">
        <v>42719</v>
      </c>
      <c r="C557" s="1" t="s">
        <v>53</v>
      </c>
      <c r="D557" s="1"/>
      <c r="E557" s="1"/>
      <c r="F557" s="1" t="s">
        <v>99</v>
      </c>
      <c r="G557" s="1" t="n">
        <v>7</v>
      </c>
      <c r="H557" s="1" t="n">
        <v>7</v>
      </c>
      <c r="I557" s="1"/>
      <c r="J557" s="1"/>
      <c r="K557" s="1"/>
      <c r="L557" s="1" t="n">
        <v>16</v>
      </c>
      <c r="M557" s="1"/>
      <c r="N557" s="1"/>
      <c r="O557" s="1"/>
      <c r="P557" s="1"/>
      <c r="Q557" s="1"/>
      <c r="R557" s="1"/>
      <c r="S557" s="1"/>
      <c r="T557" s="1"/>
      <c r="U557" s="1"/>
      <c r="V557" s="1"/>
      <c r="W557" s="1"/>
      <c r="X557" s="14"/>
      <c r="Y557" s="1" t="s">
        <v>879</v>
      </c>
      <c r="Z557" s="14"/>
      <c r="AA557" s="1" t="s">
        <v>123</v>
      </c>
      <c r="AB557" s="1"/>
    </row>
    <row r="558" customFormat="false" ht="15" hidden="false" customHeight="false" outlineLevel="0" collapsed="false">
      <c r="A558" s="0" t="n">
        <f aca="false">IF(AND(B558=B557,C558=C557,D558=D557,AA558=AA557), A557,A557+1)</f>
        <v>227</v>
      </c>
      <c r="B558" s="61" t="n">
        <v>42719</v>
      </c>
      <c r="C558" s="1" t="s">
        <v>53</v>
      </c>
      <c r="D558" s="1"/>
      <c r="E558" s="1"/>
      <c r="F558" s="1" t="s">
        <v>106</v>
      </c>
      <c r="G558" s="1" t="n">
        <v>1</v>
      </c>
      <c r="H558" s="1" t="n">
        <v>1</v>
      </c>
      <c r="I558" s="1"/>
      <c r="J558" s="1"/>
      <c r="K558" s="1"/>
      <c r="L558" s="1" t="n">
        <v>4</v>
      </c>
      <c r="M558" s="1"/>
      <c r="N558" s="1"/>
      <c r="O558" s="1"/>
      <c r="P558" s="1"/>
      <c r="Q558" s="1"/>
      <c r="R558" s="1"/>
      <c r="S558" s="1"/>
      <c r="T558" s="1"/>
      <c r="U558" s="1"/>
      <c r="V558" s="1"/>
      <c r="W558" s="1"/>
      <c r="X558" s="14"/>
      <c r="Y558" s="1" t="s">
        <v>879</v>
      </c>
      <c r="Z558" s="14"/>
      <c r="AA558" s="1" t="s">
        <v>123</v>
      </c>
      <c r="AB558" s="1"/>
    </row>
    <row r="559" customFormat="false" ht="15" hidden="false" customHeight="false" outlineLevel="0" collapsed="false">
      <c r="A559" s="0" t="n">
        <f aca="false">IF(AND(B559=B558,C559=C558,D559=D558,AA559=AA558), A558,A558+1)</f>
        <v>227</v>
      </c>
      <c r="B559" s="61" t="n">
        <v>42719</v>
      </c>
      <c r="C559" s="1" t="s">
        <v>53</v>
      </c>
      <c r="D559" s="1"/>
      <c r="E559" s="1"/>
      <c r="F559" s="1" t="s">
        <v>837</v>
      </c>
      <c r="G559" s="1"/>
      <c r="H559" s="1"/>
      <c r="I559" s="1"/>
      <c r="J559" s="1"/>
      <c r="K559" s="1"/>
      <c r="L559" s="1"/>
      <c r="M559" s="1"/>
      <c r="N559" s="1"/>
      <c r="O559" s="1"/>
      <c r="P559" s="1"/>
      <c r="Q559" s="1"/>
      <c r="R559" s="1"/>
      <c r="S559" s="1"/>
      <c r="T559" s="1"/>
      <c r="U559" s="1" t="n">
        <v>1</v>
      </c>
      <c r="V559" s="1"/>
      <c r="W559" s="1"/>
      <c r="X559" s="14"/>
      <c r="Y559" s="1" t="s">
        <v>879</v>
      </c>
      <c r="Z559" s="14"/>
      <c r="AA559" s="1" t="s">
        <v>123</v>
      </c>
      <c r="AB559" s="1"/>
    </row>
    <row r="560" customFormat="false" ht="15" hidden="false" customHeight="false" outlineLevel="0" collapsed="false">
      <c r="A560" s="0" t="n">
        <f aca="false">IF(AND(B560=B559,C560=C559,D560=D559,AA560=AA559), A559,A559+1)</f>
        <v>228</v>
      </c>
      <c r="B560" s="68" t="n">
        <v>42723</v>
      </c>
      <c r="C560" s="0" t="s">
        <v>52</v>
      </c>
      <c r="F560" s="0" t="s">
        <v>97</v>
      </c>
      <c r="G560" s="0" t="n">
        <v>3</v>
      </c>
      <c r="H560" s="0" t="n">
        <v>3</v>
      </c>
      <c r="X560" s="4" t="n">
        <v>227251.78</v>
      </c>
      <c r="Y560" s="13" t="s">
        <v>880</v>
      </c>
      <c r="AA560" s="0" t="s">
        <v>124</v>
      </c>
    </row>
    <row r="561" customFormat="false" ht="15" hidden="false" customHeight="false" outlineLevel="0" collapsed="false">
      <c r="A561" s="0" t="n">
        <f aca="false">IF(AND(B561=B560,C561=C560,D561=D560,AA561=AA560), A560,A560+1)</f>
        <v>229</v>
      </c>
      <c r="B561" s="68" t="n">
        <v>42723</v>
      </c>
      <c r="C561" s="0" t="s">
        <v>67</v>
      </c>
      <c r="F561" s="0" t="s">
        <v>88</v>
      </c>
      <c r="G561" s="0" t="n">
        <v>10</v>
      </c>
      <c r="H561" s="0" t="n">
        <v>10</v>
      </c>
      <c r="U561" s="0" t="n">
        <v>2</v>
      </c>
      <c r="X561" s="4" t="n">
        <v>11970.52</v>
      </c>
      <c r="Y561" s="13" t="s">
        <v>881</v>
      </c>
      <c r="AA561" s="0" t="s">
        <v>124</v>
      </c>
    </row>
    <row r="562" customFormat="false" ht="15" hidden="false" customHeight="false" outlineLevel="0" collapsed="false">
      <c r="A562" s="0" t="n">
        <f aca="false">IF(AND(B562=B561,C562=C561,D562=D561,AA562=AA561), A561,A561+1)</f>
        <v>230</v>
      </c>
      <c r="B562" s="61" t="n">
        <v>42723</v>
      </c>
      <c r="C562" s="1" t="s">
        <v>70</v>
      </c>
      <c r="D562" s="1"/>
      <c r="E562" s="1"/>
      <c r="F562" s="1" t="s">
        <v>97</v>
      </c>
      <c r="G562" s="1" t="n">
        <v>50</v>
      </c>
      <c r="H562" s="1" t="n">
        <v>50</v>
      </c>
      <c r="I562" s="1"/>
      <c r="J562" s="1"/>
      <c r="K562" s="1"/>
      <c r="L562" s="1" t="n">
        <v>31</v>
      </c>
      <c r="M562" s="1"/>
      <c r="N562" s="1"/>
      <c r="O562" s="1"/>
      <c r="P562" s="1"/>
      <c r="Q562" s="1"/>
      <c r="R562" s="1"/>
      <c r="S562" s="1"/>
      <c r="T562" s="1"/>
      <c r="U562" s="1"/>
      <c r="V562" s="1"/>
      <c r="W562" s="1"/>
      <c r="X562" s="14" t="n">
        <v>63500.98</v>
      </c>
      <c r="Y562" s="1" t="s">
        <v>882</v>
      </c>
      <c r="Z562" s="14"/>
      <c r="AA562" s="1" t="s">
        <v>123</v>
      </c>
      <c r="AB562" s="1"/>
    </row>
    <row r="563" customFormat="false" ht="15" hidden="false" customHeight="false" outlineLevel="0" collapsed="false">
      <c r="A563" s="0" t="n">
        <f aca="false">IF(AND(B563=B562,C563=C562,D563=D562,AA563=AA562), A562,A562+1)</f>
        <v>230</v>
      </c>
      <c r="B563" s="61" t="n">
        <v>42723</v>
      </c>
      <c r="C563" s="1" t="s">
        <v>70</v>
      </c>
      <c r="D563" s="1"/>
      <c r="E563" s="1"/>
      <c r="F563" s="1" t="s">
        <v>93</v>
      </c>
      <c r="G563" s="1" t="n">
        <v>1</v>
      </c>
      <c r="H563" s="1" t="n">
        <v>1</v>
      </c>
      <c r="I563" s="1"/>
      <c r="J563" s="1"/>
      <c r="K563" s="1"/>
      <c r="L563" s="1" t="n">
        <v>3</v>
      </c>
      <c r="M563" s="1"/>
      <c r="N563" s="1"/>
      <c r="O563" s="1"/>
      <c r="P563" s="1"/>
      <c r="Q563" s="1"/>
      <c r="R563" s="1"/>
      <c r="S563" s="1"/>
      <c r="T563" s="1"/>
      <c r="U563" s="1"/>
      <c r="V563" s="1"/>
      <c r="W563" s="1"/>
      <c r="X563" s="14"/>
      <c r="Y563" s="1" t="s">
        <v>882</v>
      </c>
      <c r="Z563" s="14"/>
      <c r="AA563" s="1" t="s">
        <v>123</v>
      </c>
      <c r="AB563" s="1"/>
    </row>
    <row r="564" s="60" customFormat="true" ht="15" hidden="false" customHeight="false" outlineLevel="0" collapsed="false">
      <c r="A564" s="0" t="n">
        <f aca="false">IF(AND(B564=B563,C564=C563,D564=D563,AA564=AA563), A563,A563+1)</f>
        <v>231</v>
      </c>
      <c r="B564" s="68" t="n">
        <v>42724</v>
      </c>
      <c r="C564" s="60" t="s">
        <v>67</v>
      </c>
      <c r="D564" s="60" t="s">
        <v>69</v>
      </c>
      <c r="F564" s="60" t="s">
        <v>97</v>
      </c>
      <c r="G564" s="60" t="n">
        <v>114</v>
      </c>
      <c r="H564" s="60" t="n">
        <v>49</v>
      </c>
      <c r="I564" s="60" t="n">
        <v>65</v>
      </c>
      <c r="X564" s="4" t="n">
        <v>96222.6</v>
      </c>
      <c r="Y564" s="1" t="s">
        <v>883</v>
      </c>
      <c r="Z564" s="4"/>
      <c r="AA564" s="60" t="s">
        <v>124</v>
      </c>
    </row>
    <row r="565" customFormat="false" ht="15" hidden="false" customHeight="false" outlineLevel="0" collapsed="false">
      <c r="A565" s="0" t="n">
        <f aca="false">IF(AND(B565=B564,C565=C564,D565=D564,AA565=AA564), A564,A564+1)</f>
        <v>232</v>
      </c>
      <c r="B565" s="68" t="n">
        <v>42725</v>
      </c>
      <c r="C565" s="60" t="s">
        <v>68</v>
      </c>
      <c r="D565" s="60" t="s">
        <v>70</v>
      </c>
      <c r="E565" s="60"/>
      <c r="F565" s="60" t="s">
        <v>97</v>
      </c>
      <c r="G565" s="60" t="n">
        <v>93</v>
      </c>
      <c r="H565" s="60" t="n">
        <v>61</v>
      </c>
      <c r="I565" s="60" t="n">
        <v>32</v>
      </c>
      <c r="J565" s="60"/>
      <c r="K565" s="60"/>
      <c r="L565" s="60"/>
      <c r="M565" s="60"/>
      <c r="N565" s="60"/>
      <c r="O565" s="60"/>
      <c r="P565" s="60"/>
      <c r="Q565" s="60"/>
      <c r="R565" s="60"/>
      <c r="S565" s="60"/>
      <c r="T565" s="60"/>
      <c r="U565" s="60"/>
      <c r="V565" s="60"/>
      <c r="W565" s="60"/>
      <c r="X565" s="4" t="n">
        <v>60296.2</v>
      </c>
      <c r="Y565" s="60" t="s">
        <v>884</v>
      </c>
      <c r="AA565" s="60" t="s">
        <v>124</v>
      </c>
    </row>
    <row r="566" customFormat="false" ht="15" hidden="false" customHeight="false" outlineLevel="0" collapsed="false">
      <c r="A566" s="0" t="n">
        <f aca="false">IF(AND(B566=B565,C566=C565,D566=D565,AA566=AA565), A565,A565+1)</f>
        <v>233</v>
      </c>
      <c r="B566" s="68" t="n">
        <v>42727</v>
      </c>
      <c r="C566" s="60" t="s">
        <v>67</v>
      </c>
      <c r="F566" s="60" t="s">
        <v>96</v>
      </c>
      <c r="G566" s="60" t="n">
        <v>20</v>
      </c>
      <c r="H566" s="60" t="n">
        <v>20</v>
      </c>
      <c r="X566" s="4" t="n">
        <v>57887</v>
      </c>
      <c r="Y566" s="60" t="s">
        <v>885</v>
      </c>
      <c r="AA566" s="60" t="s">
        <v>124</v>
      </c>
    </row>
    <row r="567" customFormat="false" ht="15" hidden="false" customHeight="false" outlineLevel="0" collapsed="false">
      <c r="A567" s="0" t="n">
        <f aca="false">IF(AND(B567=B566,C567=C566,D567=D566,AA567=AA566), A566,A566+1)</f>
        <v>234</v>
      </c>
      <c r="B567" s="68" t="n">
        <v>42732</v>
      </c>
      <c r="C567" s="60" t="s">
        <v>49</v>
      </c>
      <c r="F567" s="60" t="s">
        <v>95</v>
      </c>
      <c r="G567" s="60" t="n">
        <v>3</v>
      </c>
      <c r="H567" s="60" t="n">
        <v>3</v>
      </c>
      <c r="U567" s="60" t="n">
        <v>1</v>
      </c>
      <c r="X567" s="4" t="n">
        <v>93487.41</v>
      </c>
      <c r="Y567" s="60" t="s">
        <v>886</v>
      </c>
      <c r="AA567" s="60" t="s">
        <v>124</v>
      </c>
    </row>
  </sheetData>
  <autoFilter ref="AA1:AA567">
    <filterColumn colId="0">
      <customFilters and="true">
        <customFilter operator="equal" val="NRO"/>
      </customFilters>
    </filterColumn>
  </autoFilter>
  <conditionalFormatting sqref="B158:W158 Y158:AA158 B160:AA177 B179:AA197 B199:AA212 B235:AA242 B244:AA246 B248:AA262 B264:AA267 B274:AA284 B287:AA293 B299:AA301 B304:AA309 B316:AA317 B319:AA321 B324:AA330 B335:AA336 B344:AA348 B354:AA359 B362:AA364 B370:AA371 B375:AA382 B394:AA398 B402:AA410 B412:AA414 B419:AA435 B442:AA444 B448:AA453 B456:AA457 B463:AA476 B479:AA481 B484:AA492 B496:AA498 B501:AA502 B505:AA516 B522:AA524 B530:AA532 B534:AA539 B551:AA559 B562:AA563 A2:AA3 B23:AA81 B4:AA18 B137:AA153 B89:AA135 B218:AMJ221 B226:AA230 A4:A567">
    <cfRule type="expression" priority="2" aboveAverage="0" equalAverage="0" bottom="0" percent="0" rank="0" text="" dxfId="0">
      <formula>ISEVEN(#REF!)</formula>
    </cfRule>
    <cfRule type="expression" priority="3" aboveAverage="0" equalAverage="0" bottom="0" percent="0" rank="0" text="" dxfId="1">
      <formula>i/ODD(#ref!)</formula>
    </cfRule>
  </conditionalFormatting>
  <conditionalFormatting sqref="X158">
    <cfRule type="expression" priority="4" aboveAverage="0" equalAverage="0" bottom="0" percent="0" rank="0" text="" dxfId="2">
      <formula>ISEVEN($A158)</formula>
    </cfRule>
    <cfRule type="expression" priority="5" aboveAverage="0" equalAverage="0" bottom="0" percent="0" rank="0" text="" dxfId="3">
      <formula>ISODD($A158)</formula>
    </cfRule>
  </conditionalFormatting>
  <conditionalFormatting sqref="B159:AMJ159">
    <cfRule type="expression" priority="6" aboveAverage="0" equalAverage="0" bottom="0" percent="0" rank="0" text="" dxfId="0">
      <formula>ISEVEN($A159)</formula>
    </cfRule>
    <cfRule type="expression" priority="7" aboveAverage="0" equalAverage="0" bottom="0" percent="0" rank="0" text="" dxfId="1">
      <formula>ISODD($A159)</formula>
    </cfRule>
  </conditionalFormatting>
  <conditionalFormatting sqref="B178:AMJ178">
    <cfRule type="expression" priority="8" aboveAverage="0" equalAverage="0" bottom="0" percent="0" rank="0" text="" dxfId="2">
      <formula>ISEVEN($A178)</formula>
    </cfRule>
    <cfRule type="expression" priority="9" aboveAverage="0" equalAverage="0" bottom="0" percent="0" rank="0" text="" dxfId="3">
      <formula>ISODD($A178)</formula>
    </cfRule>
  </conditionalFormatting>
  <conditionalFormatting sqref="B198:AMJ198">
    <cfRule type="expression" priority="10" aboveAverage="0" equalAverage="0" bottom="0" percent="0" rank="0" text="" dxfId="0">
      <formula>ISEVEN($A198)</formula>
    </cfRule>
    <cfRule type="expression" priority="11" aboveAverage="0" equalAverage="0" bottom="0" percent="0" rank="0" text="" dxfId="0">
      <formula>ISODD($A198)</formula>
    </cfRule>
  </conditionalFormatting>
  <conditionalFormatting sqref="B313:G313 I313:AMJ313">
    <cfRule type="expression" priority="12" aboveAverage="0" equalAverage="0" bottom="0" percent="0" rank="0" text="" dxfId="1">
      <formula>ISEVEN($A313)</formula>
    </cfRule>
    <cfRule type="expression" priority="13" aboveAverage="0" equalAverage="0" bottom="0" percent="0" rank="0" text="" dxfId="2">
      <formula>ISODD($A313)</formula>
    </cfRule>
  </conditionalFormatting>
  <conditionalFormatting sqref="B312:AMJ312 B311:G311 I311:AMJ311">
    <cfRule type="expression" priority="14" aboveAverage="0" equalAverage="0" bottom="0" percent="0" rank="0" text="" dxfId="3">
      <formula>ISEVEN($A309)</formula>
    </cfRule>
    <cfRule type="expression" priority="15" aboveAverage="0" equalAverage="0" bottom="0" percent="0" rank="0" text="" dxfId="0">
      <formula>ISODD($A309)</formula>
    </cfRule>
  </conditionalFormatting>
  <conditionalFormatting sqref="B243:AMJ243">
    <cfRule type="expression" priority="16" aboveAverage="0" equalAverage="0" bottom="0" percent="0" rank="0" text="" dxfId="1">
      <formula>ISEVEN($A243)</formula>
    </cfRule>
    <cfRule type="expression" priority="17" aboveAverage="0" equalAverage="0" bottom="0" percent="0" rank="0" text="" dxfId="2">
      <formula>ISODD($A243)</formula>
    </cfRule>
  </conditionalFormatting>
  <conditionalFormatting sqref="B247:AMJ247">
    <cfRule type="expression" priority="18" aboveAverage="0" equalAverage="0" bottom="0" percent="0" rank="0" text="" dxfId="3">
      <formula>ISEVEN($A247)</formula>
    </cfRule>
    <cfRule type="expression" priority="19" aboveAverage="0" equalAverage="0" bottom="0" percent="0" rank="0" text="" dxfId="4">
      <formula>ISODD($A247)</formula>
    </cfRule>
  </conditionalFormatting>
  <conditionalFormatting sqref="B263:AMJ263">
    <cfRule type="expression" priority="20" aboveAverage="0" equalAverage="0" bottom="0" percent="0" rank="0" text="" dxfId="5">
      <formula>ISEVEN($A263)</formula>
    </cfRule>
    <cfRule type="expression" priority="21" aboveAverage="0" equalAverage="0" bottom="0" percent="0" rank="0" text="" dxfId="6">
      <formula>ISODD($A263)</formula>
    </cfRule>
  </conditionalFormatting>
  <conditionalFormatting sqref="B273:AMJ273">
    <cfRule type="expression" priority="22" aboveAverage="0" equalAverage="0" bottom="0" percent="0" rank="0" text="" dxfId="7">
      <formula>ISEVEN($A273)</formula>
    </cfRule>
    <cfRule type="expression" priority="23" aboveAverage="0" equalAverage="0" bottom="0" percent="0" rank="0" text="" dxfId="8">
      <formula>ISODD($A273)</formula>
    </cfRule>
  </conditionalFormatting>
  <conditionalFormatting sqref="B314:G315 I314:AMJ315">
    <cfRule type="expression" priority="24" aboveAverage="0" equalAverage="0" bottom="0" percent="0" rank="0" text="" dxfId="9">
      <formula>ISEVEN($A314)</formula>
    </cfRule>
    <cfRule type="expression" priority="25" aboveAverage="0" equalAverage="0" bottom="0" percent="0" rank="0" text="" dxfId="10">
      <formula>ISODD($A314)</formula>
    </cfRule>
  </conditionalFormatting>
  <conditionalFormatting sqref="B286:G286 I286:AMJ286">
    <cfRule type="expression" priority="26" aboveAverage="0" equalAverage="0" bottom="0" percent="0" rank="0" text="" dxfId="11">
      <formula>ISEVEN($A286)</formula>
    </cfRule>
    <cfRule type="expression" priority="27" aboveAverage="0" equalAverage="0" bottom="0" percent="0" rank="0" text="" dxfId="12">
      <formula>ISODD($A286)</formula>
    </cfRule>
  </conditionalFormatting>
  <conditionalFormatting sqref="B285:G285 I285:AMJ285">
    <cfRule type="expression" priority="28" aboveAverage="0" equalAverage="0" bottom="0" percent="0" rank="0" text="" dxfId="13">
      <formula>ISEVEN($A285)</formula>
    </cfRule>
    <cfRule type="expression" priority="29" aboveAverage="0" equalAverage="0" bottom="0" percent="0" rank="0" text="" dxfId="14">
      <formula>ISODD($A285)</formula>
    </cfRule>
  </conditionalFormatting>
  <conditionalFormatting sqref="B294:G294 I294:AMJ294">
    <cfRule type="expression" priority="30" aboveAverage="0" equalAverage="0" bottom="0" percent="0" rank="0" text="" dxfId="15">
      <formula>ISEVEN($A294)</formula>
    </cfRule>
    <cfRule type="expression" priority="31" aboveAverage="0" equalAverage="0" bottom="0" percent="0" rank="0" text="" dxfId="16">
      <formula>ISODD($A294)</formula>
    </cfRule>
  </conditionalFormatting>
  <conditionalFormatting sqref="B295:G295 I295:AMJ295">
    <cfRule type="expression" priority="32" aboveAverage="0" equalAverage="0" bottom="0" percent="0" rank="0" text="" dxfId="17">
      <formula>ISEVEN($A295)</formula>
    </cfRule>
    <cfRule type="expression" priority="33" aboveAverage="0" equalAverage="0" bottom="0" percent="0" rank="0" text="" dxfId="18">
      <formula>ISODD($A295)</formula>
    </cfRule>
  </conditionalFormatting>
  <conditionalFormatting sqref="B298:G298 I298:AMJ298">
    <cfRule type="expression" priority="34" aboveAverage="0" equalAverage="0" bottom="0" percent="0" rank="0" text="" dxfId="19">
      <formula>ISEVEN($A298)</formula>
    </cfRule>
    <cfRule type="expression" priority="35" aboveAverage="0" equalAverage="0" bottom="0" percent="0" rank="0" text="" dxfId="20">
      <formula>ISODD($A298)</formula>
    </cfRule>
  </conditionalFormatting>
  <conditionalFormatting sqref="B296:G296 I296:AMJ296">
    <cfRule type="expression" priority="36" aboveAverage="0" equalAverage="0" bottom="0" percent="0" rank="0" text="" dxfId="21">
      <formula>ISEVEN($A296)</formula>
    </cfRule>
    <cfRule type="expression" priority="37" aboveAverage="0" equalAverage="0" bottom="0" percent="0" rank="0" text="" dxfId="22">
      <formula>ISODD($A296)</formula>
    </cfRule>
  </conditionalFormatting>
  <conditionalFormatting sqref="B297:G297 I297:AMJ297">
    <cfRule type="expression" priority="38" aboveAverage="0" equalAverage="0" bottom="0" percent="0" rank="0" text="" dxfId="0">
      <formula>ISEVEN($A297)</formula>
    </cfRule>
    <cfRule type="expression" priority="39" aboveAverage="0" equalAverage="0" bottom="0" percent="0" rank="0" text="" dxfId="1">
      <formula>ISODD($A297)</formula>
    </cfRule>
  </conditionalFormatting>
  <conditionalFormatting sqref="B302:G302 I302:AMJ302">
    <cfRule type="expression" priority="40" aboveAverage="0" equalAverage="0" bottom="0" percent="0" rank="0" text="" dxfId="2">
      <formula>ISEVEN($A302)</formula>
    </cfRule>
    <cfRule type="expression" priority="41" aboveAverage="0" equalAverage="0" bottom="0" percent="0" rank="0" text="" dxfId="3">
      <formula>ISODD($A302)</formula>
    </cfRule>
  </conditionalFormatting>
  <conditionalFormatting sqref="B303:G303 I303:AMJ303">
    <cfRule type="expression" priority="42" aboveAverage="0" equalAverage="0" bottom="0" percent="0" rank="0" text="" dxfId="0">
      <formula>ISEVEN($A303)</formula>
    </cfRule>
    <cfRule type="expression" priority="43" aboveAverage="0" equalAverage="0" bottom="0" percent="0" rank="0" text="" dxfId="1">
      <formula>ISODD($A303)</formula>
    </cfRule>
  </conditionalFormatting>
  <conditionalFormatting sqref="B310:G310 I310:AMJ310">
    <cfRule type="expression" priority="44" aboveAverage="0" equalAverage="0" bottom="0" percent="0" rank="0" text="" dxfId="2">
      <formula>ISEVEN($A310)</formula>
    </cfRule>
    <cfRule type="expression" priority="45" aboveAverage="0" equalAverage="0" bottom="0" percent="0" rank="0" text="" dxfId="3">
      <formula>ISODD($A310)</formula>
    </cfRule>
  </conditionalFormatting>
  <conditionalFormatting sqref="B318:AMJ318">
    <cfRule type="expression" priority="46" aboveAverage="0" equalAverage="0" bottom="0" percent="0" rank="0" text="" dxfId="0">
      <formula>ISEVEN($A318)</formula>
    </cfRule>
    <cfRule type="expression" priority="47" aboveAverage="0" equalAverage="0" bottom="0" percent="0" rank="0" text="" dxfId="1">
      <formula>ISODD($A318)</formula>
    </cfRule>
  </conditionalFormatting>
  <conditionalFormatting sqref="B322:AMJ322">
    <cfRule type="expression" priority="48" aboveAverage="0" equalAverage="0" bottom="0" percent="0" rank="0" text="" dxfId="2">
      <formula>ISEVEN($A322)</formula>
    </cfRule>
    <cfRule type="expression" priority="49" aboveAverage="0" equalAverage="0" bottom="0" percent="0" rank="0" text="" dxfId="3">
      <formula>ISODD($A322)</formula>
    </cfRule>
  </conditionalFormatting>
  <conditionalFormatting sqref="B323:AMJ323">
    <cfRule type="expression" priority="50" aboveAverage="0" equalAverage="0" bottom="0" percent="0" rank="0" text="" dxfId="4">
      <formula>ISEVEN($A323)</formula>
    </cfRule>
    <cfRule type="expression" priority="51" aboveAverage="0" equalAverage="0" bottom="0" percent="0" rank="0" text="" dxfId="5">
      <formula>ISODD($A323)</formula>
    </cfRule>
  </conditionalFormatting>
  <conditionalFormatting sqref="B331:G331 I331:AMJ331">
    <cfRule type="expression" priority="52" aboveAverage="0" equalAverage="0" bottom="0" percent="0" rank="0" text="" dxfId="6">
      <formula>ISEVEN($A331)</formula>
    </cfRule>
    <cfRule type="expression" priority="53" aboveAverage="0" equalAverage="0" bottom="0" percent="0" rank="0" text="" dxfId="7">
      <formula>ISODD($A331)</formula>
    </cfRule>
  </conditionalFormatting>
  <conditionalFormatting sqref="B332:G334 I332:AMJ334">
    <cfRule type="expression" priority="54" aboveAverage="0" equalAverage="0" bottom="0" percent="0" rank="0" text="" dxfId="8">
      <formula>ISEVEN($A332)</formula>
    </cfRule>
    <cfRule type="expression" priority="55" aboveAverage="0" equalAverage="0" bottom="0" percent="0" rank="0" text="" dxfId="9">
      <formula>ISODD($A332)</formula>
    </cfRule>
  </conditionalFormatting>
  <conditionalFormatting sqref="B337:G339 I337:AMJ339">
    <cfRule type="expression" priority="56" aboveAverage="0" equalAverage="0" bottom="0" percent="0" rank="0" text="" dxfId="10">
      <formula>ISEVEN($A337)</formula>
    </cfRule>
    <cfRule type="expression" priority="57" aboveAverage="0" equalAverage="0" bottom="0" percent="0" rank="0" text="" dxfId="11">
      <formula>ISODD($A337)</formula>
    </cfRule>
  </conditionalFormatting>
  <conditionalFormatting sqref="B340:G340 I340:AMJ340 B341:AMJ343">
    <cfRule type="expression" priority="58" aboveAverage="0" equalAverage="0" bottom="0" percent="0" rank="0" text="" dxfId="12">
      <formula>ISEVEN($A340)</formula>
    </cfRule>
    <cfRule type="expression" priority="59" aboveAverage="0" equalAverage="0" bottom="0" percent="0" rank="0" text="" dxfId="13">
      <formula>ISODD($A340)</formula>
    </cfRule>
  </conditionalFormatting>
  <conditionalFormatting sqref="B349:G349 I349:AMJ349">
    <cfRule type="expression" priority="60" aboveAverage="0" equalAverage="0" bottom="0" percent="0" rank="0" text="" dxfId="14">
      <formula>ISEVEN($A349)</formula>
    </cfRule>
    <cfRule type="expression" priority="61" aboveAverage="0" equalAverage="0" bottom="0" percent="0" rank="0" text="" dxfId="15">
      <formula>ISODD($A349)</formula>
    </cfRule>
  </conditionalFormatting>
  <conditionalFormatting sqref="B350:G350 I350:AMJ350">
    <cfRule type="expression" priority="62" aboveAverage="0" equalAverage="0" bottom="0" percent="0" rank="0" text="" dxfId="16">
      <formula>ISEVEN($A350)</formula>
    </cfRule>
    <cfRule type="expression" priority="63" aboveAverage="0" equalAverage="0" bottom="0" percent="0" rank="0" text="" dxfId="17">
      <formula>ISODD($A350)</formula>
    </cfRule>
  </conditionalFormatting>
  <conditionalFormatting sqref="B351:G353 I351:AMJ353">
    <cfRule type="expression" priority="64" aboveAverage="0" equalAverage="0" bottom="0" percent="0" rank="0" text="" dxfId="18">
      <formula>ISEVEN($A351)</formula>
    </cfRule>
    <cfRule type="expression" priority="65" aboveAverage="0" equalAverage="0" bottom="0" percent="0" rank="0" text="" dxfId="19">
      <formula>ISODD($A351)</formula>
    </cfRule>
  </conditionalFormatting>
  <conditionalFormatting sqref="B360:AMJ361">
    <cfRule type="expression" priority="66" aboveAverage="0" equalAverage="0" bottom="0" percent="0" rank="0" text="" dxfId="20">
      <formula>ISEVEN($A360)</formula>
    </cfRule>
    <cfRule type="expression" priority="67" aboveAverage="0" equalAverage="0" bottom="0" percent="0" rank="0" text="" dxfId="21">
      <formula>ISODD($A360)</formula>
    </cfRule>
  </conditionalFormatting>
  <conditionalFormatting sqref="B365:G366 I365:AMJ366">
    <cfRule type="expression" priority="68" aboveAverage="0" equalAverage="0" bottom="0" percent="0" rank="0" text="" dxfId="22">
      <formula>ISEVEN($A365)</formula>
    </cfRule>
    <cfRule type="expression" priority="69" aboveAverage="0" equalAverage="0" bottom="0" percent="0" rank="0" text="" dxfId="0">
      <formula>ISODD($A365)</formula>
    </cfRule>
  </conditionalFormatting>
  <conditionalFormatting sqref="B367:G367 I367:AMJ367">
    <cfRule type="expression" priority="70" aboveAverage="0" equalAverage="0" bottom="0" percent="0" rank="0" text="" dxfId="1">
      <formula>ISEVEN($A367)</formula>
    </cfRule>
    <cfRule type="expression" priority="71" aboveAverage="0" equalAverage="0" bottom="0" percent="0" rank="0" text="" dxfId="2">
      <formula>ISODD($A367)</formula>
    </cfRule>
  </conditionalFormatting>
  <conditionalFormatting sqref="B368:AMJ368">
    <cfRule type="expression" priority="72" aboveAverage="0" equalAverage="0" bottom="0" percent="0" rank="0" text="" dxfId="3">
      <formula>ISEVEN($A368)</formula>
    </cfRule>
    <cfRule type="expression" priority="73" aboveAverage="0" equalAverage="0" bottom="0" percent="0" rank="0" text="" dxfId="0">
      <formula>ISODD($A368)</formula>
    </cfRule>
  </conditionalFormatting>
  <conditionalFormatting sqref="B369:AMJ369">
    <cfRule type="expression" priority="74" aboveAverage="0" equalAverage="0" bottom="0" percent="0" rank="0" text="" dxfId="1">
      <formula>ISEVEN($A369)</formula>
    </cfRule>
    <cfRule type="expression" priority="75" aboveAverage="0" equalAverage="0" bottom="0" percent="0" rank="0" text="" dxfId="2">
      <formula>ISODD($A369)</formula>
    </cfRule>
  </conditionalFormatting>
  <conditionalFormatting sqref="B372:AMJ374">
    <cfRule type="expression" priority="76" aboveAverage="0" equalAverage="0" bottom="0" percent="0" rank="0" text="" dxfId="3">
      <formula>ISEVEN($A372)</formula>
    </cfRule>
    <cfRule type="expression" priority="77" aboveAverage="0" equalAverage="0" bottom="0" percent="0" rank="0" text="" dxfId="4">
      <formula>ISODD($A372)</formula>
    </cfRule>
  </conditionalFormatting>
  <conditionalFormatting sqref="B387:AMJ387 B388:G388 I388:AMJ388 B393:AMJ393">
    <cfRule type="expression" priority="78" aboveAverage="0" equalAverage="0" bottom="0" percent="0" rank="0" text="" dxfId="5">
      <formula>ISEVEN($A387)</formula>
    </cfRule>
    <cfRule type="expression" priority="79" aboveAverage="0" equalAverage="0" bottom="0" percent="0" rank="0" text="" dxfId="6">
      <formula>ISODD($A387)</formula>
    </cfRule>
  </conditionalFormatting>
  <conditionalFormatting sqref="B399:AMJ401">
    <cfRule type="expression" priority="80" aboveAverage="0" equalAverage="0" bottom="0" percent="0" rank="0" text="" dxfId="7">
      <formula>ISEVEN($A399)</formula>
    </cfRule>
    <cfRule type="expression" priority="81" aboveAverage="0" equalAverage="0" bottom="0" percent="0" rank="0" text="" dxfId="8">
      <formula>ISODD($A399)</formula>
    </cfRule>
  </conditionalFormatting>
  <conditionalFormatting sqref="B411:AMJ411">
    <cfRule type="expression" priority="82" aboveAverage="0" equalAverage="0" bottom="0" percent="0" rank="0" text="" dxfId="9">
      <formula>ISEVEN($A411)</formula>
    </cfRule>
    <cfRule type="expression" priority="83" aboveAverage="0" equalAverage="0" bottom="0" percent="0" rank="0" text="" dxfId="10">
      <formula>ISODD($A411)</formula>
    </cfRule>
  </conditionalFormatting>
  <conditionalFormatting sqref="B415:AMJ418">
    <cfRule type="expression" priority="84" aboveAverage="0" equalAverage="0" bottom="0" percent="0" rank="0" text="" dxfId="11">
      <formula>ISEVEN($A415)</formula>
    </cfRule>
    <cfRule type="expression" priority="85" aboveAverage="0" equalAverage="0" bottom="0" percent="0" rank="0" text="" dxfId="12">
      <formula>ISODD($A415)</formula>
    </cfRule>
  </conditionalFormatting>
  <conditionalFormatting sqref="B436:G436 B441:AMJ441 I436:AMJ436">
    <cfRule type="expression" priority="86" aboveAverage="0" equalAverage="0" bottom="0" percent="0" rank="0" text="" dxfId="13">
      <formula>ISEVEN($A436)</formula>
    </cfRule>
    <cfRule type="expression" priority="87" aboveAverage="0" equalAverage="0" bottom="0" percent="0" rank="0" text="" dxfId="14">
      <formula>ISODD($A436)</formula>
    </cfRule>
  </conditionalFormatting>
  <conditionalFormatting sqref="B445:AMJ447">
    <cfRule type="expression" priority="88" aboveAverage="0" equalAverage="0" bottom="0" percent="0" rank="0" text="" dxfId="15">
      <formula>ISEVEN($A445)</formula>
    </cfRule>
    <cfRule type="expression" priority="89" aboveAverage="0" equalAverage="0" bottom="0" percent="0" rank="0" text="" dxfId="16">
      <formula>ISODD($A445)</formula>
    </cfRule>
  </conditionalFormatting>
  <conditionalFormatting sqref="B454:AMJ455">
    <cfRule type="expression" priority="90" aboveAverage="0" equalAverage="0" bottom="0" percent="0" rank="0" text="" dxfId="17">
      <formula>ISEVEN($A454)</formula>
    </cfRule>
    <cfRule type="expression" priority="91" aboveAverage="0" equalAverage="0" bottom="0" percent="0" rank="0" text="" dxfId="18">
      <formula>ISODD($A454)</formula>
    </cfRule>
  </conditionalFormatting>
  <conditionalFormatting sqref="B458:AMJ459 B461:AMJ462">
    <cfRule type="expression" priority="92" aboveAverage="0" equalAverage="0" bottom="0" percent="0" rank="0" text="" dxfId="19">
      <formula>ISEVEN($A458)</formula>
    </cfRule>
    <cfRule type="expression" priority="93" aboveAverage="0" equalAverage="0" bottom="0" percent="0" rank="0" text="" dxfId="20">
      <formula>ISODD($A458)</formula>
    </cfRule>
  </conditionalFormatting>
  <conditionalFormatting sqref="B477:AMJ478">
    <cfRule type="expression" priority="94" aboveAverage="0" equalAverage="0" bottom="0" percent="0" rank="0" text="" dxfId="21">
      <formula>ISEVEN($A477)</formula>
    </cfRule>
    <cfRule type="expression" priority="95" aboveAverage="0" equalAverage="0" bottom="0" percent="0" rank="0" text="" dxfId="22">
      <formula>ISODD($A477)</formula>
    </cfRule>
  </conditionalFormatting>
  <conditionalFormatting sqref="B482:G482 I482:AMJ482">
    <cfRule type="expression" priority="96" aboveAverage="0" equalAverage="0" bottom="0" percent="0" rank="0" text="" dxfId="0">
      <formula>ISEVEN($A482)</formula>
    </cfRule>
    <cfRule type="expression" priority="97" aboveAverage="0" equalAverage="0" bottom="0" percent="0" rank="0" text="" dxfId="1">
      <formula>ISODD($A482)</formula>
    </cfRule>
  </conditionalFormatting>
  <conditionalFormatting sqref="B483:G483 I483:AMJ483">
    <cfRule type="expression" priority="98" aboveAverage="0" equalAverage="0" bottom="0" percent="0" rank="0" text="" dxfId="2">
      <formula>ISEVEN($A483)</formula>
    </cfRule>
    <cfRule type="expression" priority="99" aboveAverage="0" equalAverage="0" bottom="0" percent="0" rank="0" text="" dxfId="3">
      <formula>ISODD($A483)</formula>
    </cfRule>
  </conditionalFormatting>
  <conditionalFormatting sqref="B499:AMJ500">
    <cfRule type="expression" priority="100" aboveAverage="0" equalAverage="0" bottom="0" percent="0" rank="0" text="" dxfId="4">
      <formula>ISEVEN($A499)</formula>
    </cfRule>
    <cfRule type="expression" priority="101" aboveAverage="0" equalAverage="0" bottom="0" percent="0" rank="0" text="" dxfId="5">
      <formula>ISODD($A499)</formula>
    </cfRule>
  </conditionalFormatting>
  <conditionalFormatting sqref="B503:AMJ504">
    <cfRule type="expression" priority="102" aboveAverage="0" equalAverage="0" bottom="0" percent="0" rank="0" text="" dxfId="6">
      <formula>ISEVEN($A503)</formula>
    </cfRule>
    <cfRule type="expression" priority="103" aboveAverage="0" equalAverage="0" bottom="0" percent="0" rank="0" text="" dxfId="7">
      <formula>ISODD($A503)</formula>
    </cfRule>
  </conditionalFormatting>
  <conditionalFormatting sqref="B517:G517 B521:AMJ521 I517:AMJ517">
    <cfRule type="expression" priority="104" aboveAverage="0" equalAverage="0" bottom="0" percent="0" rank="0" text="" dxfId="8">
      <formula>ISEVEN($A517)</formula>
    </cfRule>
    <cfRule type="expression" priority="105" aboveAverage="0" equalAverage="0" bottom="0" percent="0" rank="0" text="" dxfId="9">
      <formula>ISODD($A517)</formula>
    </cfRule>
  </conditionalFormatting>
  <conditionalFormatting sqref="B560:AMJ561">
    <cfRule type="expression" priority="106" aboveAverage="0" equalAverage="0" bottom="0" percent="0" rank="0" text="" dxfId="10">
      <formula>ISEVEN($A560)</formula>
    </cfRule>
    <cfRule type="expression" priority="107" aboveAverage="0" equalAverage="0" bottom="0" percent="0" rank="0" text="" dxfId="11">
      <formula>ISODD($A560)</formula>
    </cfRule>
  </conditionalFormatting>
  <conditionalFormatting sqref="B533:AMJ533">
    <cfRule type="expression" priority="108" aboveAverage="0" equalAverage="0" bottom="0" percent="0" rank="0" text="" dxfId="12">
      <formula>ISEVEN($A533)</formula>
    </cfRule>
    <cfRule type="expression" priority="109" aboveAverage="0" equalAverage="0" bottom="0" percent="0" rank="0" text="" dxfId="13">
      <formula>ISODD($A533)</formula>
    </cfRule>
  </conditionalFormatting>
  <conditionalFormatting sqref="B540:AMJ542 B547:AMJ550">
    <cfRule type="expression" priority="110" aboveAverage="0" equalAverage="0" bottom="0" percent="0" rank="0" text="" dxfId="14">
      <formula>ISEVEN($A540)</formula>
    </cfRule>
    <cfRule type="expression" priority="111" aboveAverage="0" equalAverage="0" bottom="0" percent="0" rank="0" text="" dxfId="15">
      <formula>ISODD($A540)</formula>
    </cfRule>
  </conditionalFormatting>
  <conditionalFormatting sqref="B564:AMJ567">
    <cfRule type="expression" priority="112" aboveAverage="0" equalAverage="0" bottom="0" percent="0" rank="0" text="" dxfId="16">
      <formula>ISEVEN($A564)</formula>
    </cfRule>
    <cfRule type="expression" priority="113" aboveAverage="0" equalAverage="0" bottom="0" percent="0" rank="0" text="" dxfId="17">
      <formula>ISODD($A564)</formula>
    </cfRule>
  </conditionalFormatting>
  <conditionalFormatting sqref="B19:AA22">
    <cfRule type="expression" priority="114" aboveAverage="0" equalAverage="0" bottom="0" percent="0" rank="0" text="" dxfId="18">
      <formula>ISEVEN($A19)</formula>
    </cfRule>
    <cfRule type="expression" priority="115" aboveAverage="0" equalAverage="0" bottom="0" percent="0" rank="0" text="" dxfId="19">
      <formula>ISODD($A19)</formula>
    </cfRule>
  </conditionalFormatting>
  <conditionalFormatting sqref="AB21">
    <cfRule type="expression" priority="116" aboveAverage="0" equalAverage="0" bottom="0" percent="0" rank="0" text="" dxfId="20">
      <formula>ISEVEN($A21)</formula>
    </cfRule>
    <cfRule type="expression" priority="117" aboveAverage="0" equalAverage="0" bottom="0" percent="0" rank="0" text="" dxfId="21">
      <formula>ISODD($A21)</formula>
    </cfRule>
  </conditionalFormatting>
  <conditionalFormatting sqref="B82:AA88">
    <cfRule type="expression" priority="118" aboveAverage="0" equalAverage="0" bottom="0" percent="0" rank="0" text="" dxfId="22">
      <formula>ISEVEN($A82)</formula>
    </cfRule>
    <cfRule type="expression" priority="119" aboveAverage="0" equalAverage="0" bottom="0" percent="0" rank="0" text="" dxfId="23">
      <formula>ISODD($A82)</formula>
    </cfRule>
  </conditionalFormatting>
  <conditionalFormatting sqref="AB88">
    <cfRule type="expression" priority="120" aboveAverage="0" equalAverage="0" bottom="0" percent="0" rank="0" text="" dxfId="24">
      <formula>ISEVEN($A88)</formula>
    </cfRule>
    <cfRule type="expression" priority="121" aboveAverage="0" equalAverage="0" bottom="0" percent="0" rank="0" text="" dxfId="25">
      <formula>ISODD($A88)</formula>
    </cfRule>
  </conditionalFormatting>
  <conditionalFormatting sqref="B136:W136 Y136:AA136">
    <cfRule type="expression" priority="122" aboveAverage="0" equalAverage="0" bottom="0" percent="0" rank="0" text="" dxfId="0">
      <formula>ISEVEN($A136)</formula>
    </cfRule>
    <cfRule type="expression" priority="123" aboveAverage="0" equalAverage="0" bottom="0" percent="0" rank="0" text="" dxfId="1">
      <formula>ISODD($A136)</formula>
    </cfRule>
  </conditionalFormatting>
  <conditionalFormatting sqref="X136">
    <cfRule type="expression" priority="124" aboveAverage="0" equalAverage="0" bottom="0" percent="0" rank="0" text="" dxfId="2">
      <formula>ISEVEN($A136)</formula>
    </cfRule>
    <cfRule type="expression" priority="125" aboveAverage="0" equalAverage="0" bottom="0" percent="0" rank="0" text="" dxfId="3">
      <formula>ISODD($A136)</formula>
    </cfRule>
  </conditionalFormatting>
  <conditionalFormatting sqref="B154:W154 Y154:AA154 B155:AA157">
    <cfRule type="expression" priority="126" aboveAverage="0" equalAverage="0" bottom="0" percent="0" rank="0" text="" dxfId="0">
      <formula>ISEVEN($A154)</formula>
    </cfRule>
    <cfRule type="expression" priority="127" aboveAverage="0" equalAverage="0" bottom="0" percent="0" rank="0" text="" dxfId="1">
      <formula>ISODD($A154)</formula>
    </cfRule>
  </conditionalFormatting>
  <conditionalFormatting sqref="X154">
    <cfRule type="expression" priority="128" aboveAverage="0" equalAverage="0" bottom="0" percent="0" rank="0" text="" dxfId="2">
      <formula>ISEVEN($A154)</formula>
    </cfRule>
    <cfRule type="expression" priority="129" aboveAverage="0" equalAverage="0" bottom="0" percent="0" rank="0" text="" dxfId="3">
      <formula>ISODD($A154)</formula>
    </cfRule>
  </conditionalFormatting>
  <conditionalFormatting sqref="B213:AMJ217">
    <cfRule type="expression" priority="130" aboveAverage="0" equalAverage="0" bottom="0" percent="0" rank="0" text="" dxfId="0">
      <formula>ISEVEN($A213)</formula>
    </cfRule>
    <cfRule type="expression" priority="131" aboveAverage="0" equalAverage="0" bottom="0" percent="0" rank="0" text="" dxfId="1">
      <formula>ISODD($A213)</formula>
    </cfRule>
  </conditionalFormatting>
  <conditionalFormatting sqref="Z222:AMJ225 B222:X225">
    <cfRule type="expression" priority="132" aboveAverage="0" equalAverage="0" bottom="0" percent="0" rank="0" text="" dxfId="2">
      <formula>ISEVEN($A222)</formula>
    </cfRule>
    <cfRule type="expression" priority="133" aboveAverage="0" equalAverage="0" bottom="0" percent="0" rank="0" text="" dxfId="3">
      <formula>ISODD($A222)</formula>
    </cfRule>
  </conditionalFormatting>
  <conditionalFormatting sqref="Y222:Y225">
    <cfRule type="expression" priority="134" aboveAverage="0" equalAverage="0" bottom="0" percent="0" rank="0" text="" dxfId="4">
      <formula>ISEVEN($A222)</formula>
    </cfRule>
    <cfRule type="expression" priority="135" aboveAverage="0" equalAverage="0" bottom="0" percent="0" rank="0" text="" dxfId="5">
      <formula>ISODD($A222)</formula>
    </cfRule>
  </conditionalFormatting>
  <conditionalFormatting sqref="Z231:AMJ234 B231:X234">
    <cfRule type="expression" priority="136" aboveAverage="0" equalAverage="0" bottom="0" percent="0" rank="0" text="" dxfId="6">
      <formula>ISEVEN($A231)</formula>
    </cfRule>
    <cfRule type="expression" priority="137" aboveAverage="0" equalAverage="0" bottom="0" percent="0" rank="0" text="" dxfId="7">
      <formula>ISODD($A231)</formula>
    </cfRule>
  </conditionalFormatting>
  <conditionalFormatting sqref="Y231:Y234">
    <cfRule type="expression" priority="138" aboveAverage="0" equalAverage="0" bottom="0" percent="0" rank="0" text="" dxfId="8">
      <formula>ISEVEN($A231)</formula>
    </cfRule>
    <cfRule type="expression" priority="139" aboveAverage="0" equalAverage="0" bottom="0" percent="0" rank="0" text="" dxfId="9">
      <formula>ISODD($A231)</formula>
    </cfRule>
  </conditionalFormatting>
  <conditionalFormatting sqref="B268:AMJ272">
    <cfRule type="expression" priority="140" aboveAverage="0" equalAverage="0" bottom="0" percent="0" rank="0" text="" dxfId="0">
      <formula>ISEVEN($A268)</formula>
    </cfRule>
    <cfRule type="expression" priority="141" aboveAverage="0" equalAverage="0" bottom="0" percent="0" rank="0" text="" dxfId="1">
      <formula>ISODD($A268)</formula>
    </cfRule>
  </conditionalFormatting>
  <conditionalFormatting sqref="B383:G386 AB384:AMJ386 I384:Z386 I383:AMJ383">
    <cfRule type="expression" priority="142" aboveAverage="0" equalAverage="0" bottom="0" percent="0" rank="0" text="" dxfId="2">
      <formula>ISEVEN($A383)</formula>
    </cfRule>
    <cfRule type="expression" priority="143" aboveAverage="0" equalAverage="0" bottom="0" percent="0" rank="0" text="" dxfId="3">
      <formula>ISODD($A383)</formula>
    </cfRule>
  </conditionalFormatting>
  <conditionalFormatting sqref="AA384">
    <cfRule type="expression" priority="144" aboveAverage="0" equalAverage="0" bottom="0" percent="0" rank="0" text="" dxfId="0">
      <formula>ISEVEN($A384)</formula>
    </cfRule>
    <cfRule type="expression" priority="145" aboveAverage="0" equalAverage="0" bottom="0" percent="0" rank="0" text="" dxfId="1">
      <formula>ISODD($A384)</formula>
    </cfRule>
  </conditionalFormatting>
  <conditionalFormatting sqref="AA385">
    <cfRule type="expression" priority="146" aboveAverage="0" equalAverage="0" bottom="0" percent="0" rank="0" text="" dxfId="2">
      <formula>ISEVEN($A385)</formula>
    </cfRule>
    <cfRule type="expression" priority="147" aboveAverage="0" equalAverage="0" bottom="0" percent="0" rank="0" text="" dxfId="3">
      <formula>ISODD($A385)</formula>
    </cfRule>
  </conditionalFormatting>
  <conditionalFormatting sqref="AA386">
    <cfRule type="expression" priority="148" aboveAverage="0" equalAverage="0" bottom="0" percent="0" rank="0" text="" dxfId="0">
      <formula>ISEVEN($A386)</formula>
    </cfRule>
    <cfRule type="expression" priority="149" aboveAverage="0" equalAverage="0" bottom="0" percent="0" rank="0" text="" dxfId="1">
      <formula>ISODD($A386)</formula>
    </cfRule>
  </conditionalFormatting>
  <conditionalFormatting sqref="B389:G392 I389:AMJ392">
    <cfRule type="expression" priority="150" aboveAverage="0" equalAverage="0" bottom="0" percent="0" rank="0" text="" dxfId="2">
      <formula>ISEVEN($A389)</formula>
    </cfRule>
    <cfRule type="expression" priority="151" aboveAverage="0" equalAverage="0" bottom="0" percent="0" rank="0" text="" dxfId="3">
      <formula>ISODD($A389)</formula>
    </cfRule>
  </conditionalFormatting>
  <conditionalFormatting sqref="B440:AMJ440 B437:G439 I437:AMJ439">
    <cfRule type="expression" priority="152" aboveAverage="0" equalAverage="0" bottom="0" percent="0" rank="0" text="" dxfId="4">
      <formula>ISEVEN($A431)</formula>
    </cfRule>
    <cfRule type="expression" priority="153" aboveAverage="0" equalAverage="0" bottom="0" percent="0" rank="0" text="" dxfId="5">
      <formula>ISODD($A431)</formula>
    </cfRule>
  </conditionalFormatting>
  <conditionalFormatting sqref="B460:AMJ460">
    <cfRule type="expression" priority="154" aboveAverage="0" equalAverage="0" bottom="0" percent="0" rank="0" text="" dxfId="6">
      <formula>ISEVEN($A460)</formula>
    </cfRule>
    <cfRule type="expression" priority="155" aboveAverage="0" equalAverage="0" bottom="0" percent="0" rank="0" text="" dxfId="7">
      <formula>ISODD($A460)</formula>
    </cfRule>
  </conditionalFormatting>
  <conditionalFormatting sqref="B493:AMJ495">
    <cfRule type="expression" priority="156" aboveAverage="0" equalAverage="0" bottom="0" percent="0" rank="0" text="" dxfId="8">
      <formula>ISEVEN($A493)</formula>
    </cfRule>
    <cfRule type="expression" priority="157" aboveAverage="0" equalAverage="0" bottom="0" percent="0" rank="0" text="" dxfId="9">
      <formula>ISODD($A493)</formula>
    </cfRule>
  </conditionalFormatting>
  <conditionalFormatting sqref="B519:AMJ520 B518:G518 I518:AMJ518">
    <cfRule type="expression" priority="158" aboveAverage="0" equalAverage="0" bottom="0" percent="0" rank="0" text="" dxfId="10">
      <formula>ISEVEN($A516)</formula>
    </cfRule>
    <cfRule type="expression" priority="159" aboveAverage="0" equalAverage="0" bottom="0" percent="0" rank="0" text="" dxfId="11">
      <formula>ISODD($A516)</formula>
    </cfRule>
  </conditionalFormatting>
  <conditionalFormatting sqref="H525:H528 J525:AMJ527 K528:AMJ528 I528">
    <cfRule type="expression" priority="160" aboveAverage="0" equalAverage="0" bottom="0" percent="0" rank="0" text="" dxfId="12">
      <formula>ISEVEN($A525)</formula>
    </cfRule>
    <cfRule type="expression" priority="161" aboveAverage="0" equalAverage="0" bottom="0" percent="0" rank="0" text="" dxfId="13">
      <formula>ISODD($A525)</formula>
    </cfRule>
  </conditionalFormatting>
  <conditionalFormatting sqref="B529:AMJ529 B525:G528">
    <cfRule type="expression" priority="162" aboveAverage="0" equalAverage="0" bottom="0" percent="0" rank="0" text="" dxfId="14">
      <formula>ISEVEN($A517)</formula>
    </cfRule>
    <cfRule type="expression" priority="163" aboveAverage="0" equalAverage="0" bottom="0" percent="0" rank="0" text="" dxfId="15">
      <formula>ISODD($A517)</formula>
    </cfRule>
  </conditionalFormatting>
  <conditionalFormatting sqref="J543:AMJ545 H543:H545">
    <cfRule type="expression" priority="164" aboveAverage="0" equalAverage="0" bottom="0" percent="0" rank="0" text="" dxfId="16">
      <formula>ISEVEN($A543)</formula>
    </cfRule>
    <cfRule type="expression" priority="165" aboveAverage="0" equalAverage="0" bottom="0" percent="0" rank="0" text="" dxfId="17">
      <formula>ISODD($A543)</formula>
    </cfRule>
  </conditionalFormatting>
  <conditionalFormatting sqref="B546:AMJ546 B543:G545">
    <cfRule type="expression" priority="166" aboveAverage="0" equalAverage="0" bottom="0" percent="0" rank="0" text="" dxfId="18">
      <formula>ISEVEN($A537)</formula>
    </cfRule>
    <cfRule type="expression" priority="167" aboveAverage="0" equalAverage="0" bottom="0" percent="0" rank="0" text="" dxfId="19">
      <formula>ISODD($A537)</formula>
    </cfRule>
  </conditionalFormatting>
  <conditionalFormatting sqref="H286">
    <cfRule type="expression" priority="168" aboveAverage="0" equalAverage="0" bottom="0" percent="0" rank="0" text="" dxfId="20">
      <formula>ISEVEN($A286)</formula>
    </cfRule>
    <cfRule type="expression" priority="169" aboveAverage="0" equalAverage="0" bottom="0" percent="0" rank="0" text="" dxfId="21">
      <formula>ISODD($A286)</formula>
    </cfRule>
  </conditionalFormatting>
  <conditionalFormatting sqref="H285">
    <cfRule type="expression" priority="170" aboveAverage="0" equalAverage="0" bottom="0" percent="0" rank="0" text="" dxfId="22">
      <formula>ISEVEN($A285)</formula>
    </cfRule>
    <cfRule type="expression" priority="171" aboveAverage="0" equalAverage="0" bottom="0" percent="0" rank="0" text="" dxfId="0">
      <formula>ISODD($A285)</formula>
    </cfRule>
  </conditionalFormatting>
  <conditionalFormatting sqref="H294">
    <cfRule type="expression" priority="172" aboveAverage="0" equalAverage="0" bottom="0" percent="0" rank="0" text="" dxfId="1">
      <formula>ISEVEN($A294)</formula>
    </cfRule>
    <cfRule type="expression" priority="173" aboveAverage="0" equalAverage="0" bottom="0" percent="0" rank="0" text="" dxfId="2">
      <formula>ISODD($A294)</formula>
    </cfRule>
  </conditionalFormatting>
  <conditionalFormatting sqref="H295">
    <cfRule type="expression" priority="174" aboveAverage="0" equalAverage="0" bottom="0" percent="0" rank="0" text="" dxfId="3">
      <formula>ISEVEN($A295)</formula>
    </cfRule>
    <cfRule type="expression" priority="175" aboveAverage="0" equalAverage="0" bottom="0" percent="0" rank="0" text="" dxfId="0">
      <formula>ISODD($A295)</formula>
    </cfRule>
  </conditionalFormatting>
  <conditionalFormatting sqref="H298">
    <cfRule type="expression" priority="176" aboveAverage="0" equalAverage="0" bottom="0" percent="0" rank="0" text="" dxfId="1">
      <formula>ISEVEN($A298)</formula>
    </cfRule>
    <cfRule type="expression" priority="177" aboveAverage="0" equalAverage="0" bottom="0" percent="0" rank="0" text="" dxfId="2">
      <formula>ISODD($A298)</formula>
    </cfRule>
  </conditionalFormatting>
  <conditionalFormatting sqref="H296">
    <cfRule type="expression" priority="178" aboveAverage="0" equalAverage="0" bottom="0" percent="0" rank="0" text="" dxfId="3">
      <formula>ISEVEN($A296)</formula>
    </cfRule>
    <cfRule type="expression" priority="179" aboveAverage="0" equalAverage="0" bottom="0" percent="0" rank="0" text="" dxfId="4">
      <formula>ISODD($A296)</formula>
    </cfRule>
  </conditionalFormatting>
  <conditionalFormatting sqref="H297">
    <cfRule type="expression" priority="180" aboveAverage="0" equalAverage="0" bottom="0" percent="0" rank="0" text="" dxfId="5">
      <formula>ISEVEN($A297)</formula>
    </cfRule>
    <cfRule type="expression" priority="181" aboveAverage="0" equalAverage="0" bottom="0" percent="0" rank="0" text="" dxfId="6">
      <formula>ISODD($A297)</formula>
    </cfRule>
  </conditionalFormatting>
  <conditionalFormatting sqref="H302">
    <cfRule type="expression" priority="182" aboveAverage="0" equalAverage="0" bottom="0" percent="0" rank="0" text="" dxfId="7">
      <formula>ISEVEN($A302)</formula>
    </cfRule>
    <cfRule type="expression" priority="183" aboveAverage="0" equalAverage="0" bottom="0" percent="0" rank="0" text="" dxfId="8">
      <formula>ISODD($A302)</formula>
    </cfRule>
  </conditionalFormatting>
  <conditionalFormatting sqref="H303">
    <cfRule type="expression" priority="184" aboveAverage="0" equalAverage="0" bottom="0" percent="0" rank="0" text="" dxfId="9">
      <formula>ISEVEN($A303)</formula>
    </cfRule>
    <cfRule type="expression" priority="185" aboveAverage="0" equalAverage="0" bottom="0" percent="0" rank="0" text="" dxfId="10">
      <formula>ISODD($A303)</formula>
    </cfRule>
  </conditionalFormatting>
  <conditionalFormatting sqref="H311">
    <cfRule type="expression" priority="186" aboveAverage="0" equalAverage="0" bottom="0" percent="0" rank="0" text="" dxfId="11">
      <formula>ISEVEN($A311)</formula>
    </cfRule>
    <cfRule type="expression" priority="187" aboveAverage="0" equalAverage="0" bottom="0" percent="0" rank="0" text="" dxfId="12">
      <formula>ISODD($A311)</formula>
    </cfRule>
  </conditionalFormatting>
  <conditionalFormatting sqref="H310">
    <cfRule type="expression" priority="188" aboveAverage="0" equalAverage="0" bottom="0" percent="0" rank="0" text="" dxfId="13">
      <formula>ISEVEN($A310)</formula>
    </cfRule>
    <cfRule type="expression" priority="189" aboveAverage="0" equalAverage="0" bottom="0" percent="0" rank="0" text="" dxfId="14">
      <formula>ISODD($A310)</formula>
    </cfRule>
  </conditionalFormatting>
  <conditionalFormatting sqref="H313">
    <cfRule type="expression" priority="190" aboveAverage="0" equalAverage="0" bottom="0" percent="0" rank="0" text="" dxfId="15">
      <formula>ISEVEN($A313)</formula>
    </cfRule>
    <cfRule type="expression" priority="191" aboveAverage="0" equalAverage="0" bottom="0" percent="0" rank="0" text="" dxfId="16">
      <formula>ISODD($A313)</formula>
    </cfRule>
  </conditionalFormatting>
  <conditionalFormatting sqref="H314:H315">
    <cfRule type="expression" priority="192" aboveAverage="0" equalAverage="0" bottom="0" percent="0" rank="0" text="" dxfId="17">
      <formula>ISEVEN($A314)</formula>
    </cfRule>
    <cfRule type="expression" priority="193" aboveAverage="0" equalAverage="0" bottom="0" percent="0" rank="0" text="" dxfId="18">
      <formula>ISODD($A314)</formula>
    </cfRule>
  </conditionalFormatting>
  <conditionalFormatting sqref="H331">
    <cfRule type="expression" priority="194" aboveAverage="0" equalAverage="0" bottom="0" percent="0" rank="0" text="" dxfId="19">
      <formula>ISEVEN($A331)</formula>
    </cfRule>
    <cfRule type="expression" priority="195" aboveAverage="0" equalAverage="0" bottom="0" percent="0" rank="0" text="" dxfId="20">
      <formula>ISODD($A331)</formula>
    </cfRule>
  </conditionalFormatting>
  <conditionalFormatting sqref="H332:H334">
    <cfRule type="expression" priority="196" aboveAverage="0" equalAverage="0" bottom="0" percent="0" rank="0" text="" dxfId="21">
      <formula>ISEVEN($A332)</formula>
    </cfRule>
    <cfRule type="expression" priority="197" aboveAverage="0" equalAverage="0" bottom="0" percent="0" rank="0" text="" dxfId="22">
      <formula>ISODD($A332)</formula>
    </cfRule>
  </conditionalFormatting>
  <conditionalFormatting sqref="H337:H339">
    <cfRule type="expression" priority="198" aboveAverage="0" equalAverage="0" bottom="0" percent="0" rank="0" text="" dxfId="0">
      <formula>ISEVEN($A337)</formula>
    </cfRule>
    <cfRule type="expression" priority="199" aboveAverage="0" equalAverage="0" bottom="0" percent="0" rank="0" text="" dxfId="1">
      <formula>ISODD($A337)</formula>
    </cfRule>
  </conditionalFormatting>
  <conditionalFormatting sqref="H340">
    <cfRule type="expression" priority="200" aboveAverage="0" equalAverage="0" bottom="0" percent="0" rank="0" text="" dxfId="2">
      <formula>ISEVEN($A340)</formula>
    </cfRule>
    <cfRule type="expression" priority="201" aboveAverage="0" equalAverage="0" bottom="0" percent="0" rank="0" text="" dxfId="3">
      <formula>ISODD($A340)</formula>
    </cfRule>
  </conditionalFormatting>
  <conditionalFormatting sqref="H349">
    <cfRule type="expression" priority="202" aboveAverage="0" equalAverage="0" bottom="0" percent="0" rank="0" text="" dxfId="4">
      <formula>ISEVEN($A349)</formula>
    </cfRule>
    <cfRule type="expression" priority="203" aboveAverage="0" equalAverage="0" bottom="0" percent="0" rank="0" text="" dxfId="5">
      <formula>ISODD($A349)</formula>
    </cfRule>
  </conditionalFormatting>
  <conditionalFormatting sqref="H350">
    <cfRule type="expression" priority="204" aboveAverage="0" equalAverage="0" bottom="0" percent="0" rank="0" text="" dxfId="6">
      <formula>ISEVEN($A350)</formula>
    </cfRule>
    <cfRule type="expression" priority="205" aboveAverage="0" equalAverage="0" bottom="0" percent="0" rank="0" text="" dxfId="7">
      <formula>ISODD($A350)</formula>
    </cfRule>
  </conditionalFormatting>
  <conditionalFormatting sqref="H351:H353">
    <cfRule type="expression" priority="206" aboveAverage="0" equalAverage="0" bottom="0" percent="0" rank="0" text="" dxfId="8">
      <formula>ISEVEN($A351)</formula>
    </cfRule>
    <cfRule type="expression" priority="207" aboveAverage="0" equalAverage="0" bottom="0" percent="0" rank="0" text="" dxfId="9">
      <formula>ISODD($A351)</formula>
    </cfRule>
  </conditionalFormatting>
  <conditionalFormatting sqref="H365:H366">
    <cfRule type="expression" priority="208" aboveAverage="0" equalAverage="0" bottom="0" percent="0" rank="0" text="" dxfId="10">
      <formula>ISEVEN($A365)</formula>
    </cfRule>
    <cfRule type="expression" priority="209" aboveAverage="0" equalAverage="0" bottom="0" percent="0" rank="0" text="" dxfId="11">
      <formula>ISODD($A365)</formula>
    </cfRule>
  </conditionalFormatting>
  <conditionalFormatting sqref="H367">
    <cfRule type="expression" priority="210" aboveAverage="0" equalAverage="0" bottom="0" percent="0" rank="0" text="" dxfId="12">
      <formula>ISEVEN($A367)</formula>
    </cfRule>
    <cfRule type="expression" priority="211" aboveAverage="0" equalAverage="0" bottom="0" percent="0" rank="0" text="" dxfId="13">
      <formula>ISODD($A367)</formula>
    </cfRule>
  </conditionalFormatting>
  <conditionalFormatting sqref="H383:H386">
    <cfRule type="expression" priority="212" aboveAverage="0" equalAverage="0" bottom="0" percent="0" rank="0" text="" dxfId="14">
      <formula>ISEVEN($A383)</formula>
    </cfRule>
    <cfRule type="expression" priority="213" aboveAverage="0" equalAverage="0" bottom="0" percent="0" rank="0" text="" dxfId="15">
      <formula>ISODD($A383)</formula>
    </cfRule>
  </conditionalFormatting>
  <conditionalFormatting sqref="H388">
    <cfRule type="expression" priority="214" aboveAverage="0" equalAverage="0" bottom="0" percent="0" rank="0" text="" dxfId="16">
      <formula>ISEVEN($A388)</formula>
    </cfRule>
    <cfRule type="expression" priority="215" aboveAverage="0" equalAverage="0" bottom="0" percent="0" rank="0" text="" dxfId="17">
      <formula>ISODD($A388)</formula>
    </cfRule>
  </conditionalFormatting>
  <conditionalFormatting sqref="H389:H392">
    <cfRule type="expression" priority="216" aboveAverage="0" equalAverage="0" bottom="0" percent="0" rank="0" text="" dxfId="18">
      <formula>ISEVEN($A389)</formula>
    </cfRule>
    <cfRule type="expression" priority="217" aboveAverage="0" equalAverage="0" bottom="0" percent="0" rank="0" text="" dxfId="19">
      <formula>ISODD($A389)</formula>
    </cfRule>
  </conditionalFormatting>
  <conditionalFormatting sqref="H436">
    <cfRule type="expression" priority="218" aboveAverage="0" equalAverage="0" bottom="0" percent="0" rank="0" text="" dxfId="20">
      <formula>ISEVEN($A436)</formula>
    </cfRule>
    <cfRule type="expression" priority="219" aboveAverage="0" equalAverage="0" bottom="0" percent="0" rank="0" text="" dxfId="21">
      <formula>ISODD($A436)</formula>
    </cfRule>
  </conditionalFormatting>
  <conditionalFormatting sqref="H437:H439">
    <cfRule type="expression" priority="220" aboveAverage="0" equalAverage="0" bottom="0" percent="0" rank="0" text="" dxfId="22">
      <formula>ISEVEN($A437)</formula>
    </cfRule>
    <cfRule type="expression" priority="221" aboveAverage="0" equalAverage="0" bottom="0" percent="0" rank="0" text="" dxfId="23">
      <formula>ISODD($A437)</formula>
    </cfRule>
  </conditionalFormatting>
  <conditionalFormatting sqref="H482">
    <cfRule type="expression" priority="222" aboveAverage="0" equalAverage="0" bottom="0" percent="0" rank="0" text="" dxfId="24">
      <formula>ISEVEN($A482)</formula>
    </cfRule>
    <cfRule type="expression" priority="223" aboveAverage="0" equalAverage="0" bottom="0" percent="0" rank="0" text="" dxfId="25">
      <formula>ISODD($A482)</formula>
    </cfRule>
  </conditionalFormatting>
  <conditionalFormatting sqref="H483">
    <cfRule type="expression" priority="224" aboveAverage="0" equalAverage="0" bottom="0" percent="0" rank="0" text="" dxfId="0">
      <formula>ISEVEN($A483)</formula>
    </cfRule>
    <cfRule type="expression" priority="225" aboveAverage="0" equalAverage="0" bottom="0" percent="0" rank="0" text="" dxfId="1">
      <formula>ISODD($A483)</formula>
    </cfRule>
  </conditionalFormatting>
  <conditionalFormatting sqref="H517">
    <cfRule type="expression" priority="226" aboveAverage="0" equalAverage="0" bottom="0" percent="0" rank="0" text="" dxfId="2">
      <formula>ISEVEN($A517)</formula>
    </cfRule>
    <cfRule type="expression" priority="227" aboveAverage="0" equalAverage="0" bottom="0" percent="0" rank="0" text="" dxfId="3">
      <formula>ISODD($A517)</formula>
    </cfRule>
  </conditionalFormatting>
  <conditionalFormatting sqref="H518">
    <cfRule type="expression" priority="228" aboveAverage="0" equalAverage="0" bottom="0" percent="0" rank="0" text="" dxfId="0">
      <formula>ISEVEN($A518)</formula>
    </cfRule>
    <cfRule type="expression" priority="229" aboveAverage="0" equalAverage="0" bottom="0" percent="0" rank="0" text="" dxfId="1">
      <formula>ISODD($A518)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B3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1" topLeftCell="H320" activePane="bottomRight" state="frozen"/>
      <selection pane="topLeft" activeCell="A1" activeCellId="0" sqref="A1"/>
      <selection pane="topRight" activeCell="H1" activeCellId="0" sqref="H1"/>
      <selection pane="bottomLeft" activeCell="A320" activeCellId="0" sqref="A320"/>
      <selection pane="bottomRight" activeCell="K328" activeCellId="0" sqref="K328"/>
    </sheetView>
  </sheetViews>
  <sheetFormatPr defaultRowHeight="15" outlineLevelRow="0" outlineLevelCol="0"/>
  <cols>
    <col collapsed="false" customWidth="true" hidden="false" outlineLevel="0" max="1" min="1" style="1" width="9.13"/>
    <col collapsed="false" customWidth="true" hidden="false" outlineLevel="0" max="2" min="2" style="1" width="10.71"/>
    <col collapsed="false" customWidth="true" hidden="false" outlineLevel="0" max="3" min="3" style="1" width="20.14"/>
    <col collapsed="false" customWidth="true" hidden="false" outlineLevel="0" max="4" min="4" style="1" width="10.42"/>
    <col collapsed="false" customWidth="true" hidden="false" outlineLevel="0" max="5" min="5" style="1" width="9.13"/>
    <col collapsed="false" customWidth="true" hidden="false" outlineLevel="0" max="6" min="6" style="1" width="20.71"/>
    <col collapsed="false" customWidth="true" hidden="false" outlineLevel="0" max="23" min="7" style="1" width="9.13"/>
    <col collapsed="false" customWidth="true" hidden="false" outlineLevel="0" max="24" min="24" style="1" width="19.57"/>
    <col collapsed="false" customWidth="true" hidden="false" outlineLevel="0" max="25" min="25" style="1" width="12.29"/>
    <col collapsed="false" customWidth="true" hidden="false" outlineLevel="0" max="1025" min="26" style="1" width="9.13"/>
  </cols>
  <sheetData>
    <row r="1" s="12" customFormat="true" ht="15" hidden="false" customHeight="false" outlineLevel="0" collapsed="false">
      <c r="A1" s="12" t="s">
        <v>148</v>
      </c>
      <c r="B1" s="12" t="s">
        <v>149</v>
      </c>
      <c r="C1" s="12" t="s">
        <v>150</v>
      </c>
      <c r="D1" s="12" t="s">
        <v>151</v>
      </c>
      <c r="E1" s="12" t="s">
        <v>152</v>
      </c>
      <c r="F1" s="12" t="s">
        <v>153</v>
      </c>
      <c r="G1" s="12" t="s">
        <v>154</v>
      </c>
      <c r="H1" s="12" t="s">
        <v>155</v>
      </c>
      <c r="I1" s="12" t="s">
        <v>156</v>
      </c>
      <c r="J1" s="12" t="s">
        <v>157</v>
      </c>
      <c r="K1" s="12" t="s">
        <v>158</v>
      </c>
      <c r="L1" s="12" t="s">
        <v>159</v>
      </c>
      <c r="M1" s="12" t="s">
        <v>160</v>
      </c>
      <c r="N1" s="12" t="s">
        <v>161</v>
      </c>
      <c r="O1" s="12" t="s">
        <v>162</v>
      </c>
      <c r="P1" s="12" t="s">
        <v>163</v>
      </c>
      <c r="Q1" s="12" t="s">
        <v>164</v>
      </c>
      <c r="R1" s="12" t="s">
        <v>165</v>
      </c>
      <c r="S1" s="12" t="s">
        <v>166</v>
      </c>
      <c r="T1" s="12" t="s">
        <v>167</v>
      </c>
      <c r="U1" s="12" t="s">
        <v>168</v>
      </c>
      <c r="V1" s="12" t="s">
        <v>169</v>
      </c>
      <c r="W1" s="12" t="s">
        <v>170</v>
      </c>
      <c r="X1" s="12" t="s">
        <v>171</v>
      </c>
      <c r="Y1" s="12" t="s">
        <v>172</v>
      </c>
      <c r="Z1" s="12" t="s">
        <v>173</v>
      </c>
      <c r="AA1" s="12" t="s">
        <v>174</v>
      </c>
      <c r="AB1" s="12" t="s">
        <v>175</v>
      </c>
    </row>
    <row r="2" customFormat="false" ht="15" hidden="false" customHeight="false" outlineLevel="0" collapsed="false">
      <c r="A2" s="1" t="n">
        <v>1</v>
      </c>
      <c r="B2" s="61" t="n">
        <v>42024</v>
      </c>
      <c r="C2" s="1" t="s">
        <v>72</v>
      </c>
      <c r="D2" s="1" t="s">
        <v>70</v>
      </c>
      <c r="F2" s="1" t="s">
        <v>97</v>
      </c>
      <c r="G2" s="1" t="n">
        <v>80</v>
      </c>
      <c r="H2" s="1" t="n">
        <f aca="false">SUM(G2/2)</f>
        <v>40</v>
      </c>
      <c r="I2" s="1" t="n">
        <f aca="false">SUM(G2/2)</f>
        <v>40</v>
      </c>
      <c r="L2" s="1" t="n">
        <v>48</v>
      </c>
      <c r="X2" s="14" t="n">
        <v>48914.31</v>
      </c>
      <c r="Y2" s="1" t="s">
        <v>887</v>
      </c>
      <c r="AA2" s="1" t="s">
        <v>123</v>
      </c>
      <c r="AB2" s="17"/>
    </row>
    <row r="3" customFormat="false" ht="15" hidden="false" customHeight="false" outlineLevel="0" collapsed="false">
      <c r="A3" s="1" t="n">
        <f aca="false">IF(AND(B3=B2,C3=C2,D3=D2,AA3=AA2), A2,A2+1)</f>
        <v>1</v>
      </c>
      <c r="B3" s="61" t="n">
        <v>42024</v>
      </c>
      <c r="C3" s="1" t="s">
        <v>72</v>
      </c>
      <c r="D3" s="1" t="s">
        <v>70</v>
      </c>
      <c r="F3" s="1" t="s">
        <v>115</v>
      </c>
      <c r="G3" s="1" t="n">
        <v>4</v>
      </c>
      <c r="H3" s="1" t="n">
        <f aca="false">SUM(G3/2)</f>
        <v>2</v>
      </c>
      <c r="I3" s="1" t="n">
        <f aca="false">SUM(G3/2)</f>
        <v>2</v>
      </c>
      <c r="L3" s="13" t="n">
        <v>5</v>
      </c>
      <c r="O3" s="62"/>
      <c r="R3" s="62"/>
      <c r="V3" s="63"/>
      <c r="W3" s="64"/>
      <c r="X3" s="14" t="n">
        <v>6568.52</v>
      </c>
      <c r="Y3" s="1" t="s">
        <v>887</v>
      </c>
      <c r="AA3" s="1" t="s">
        <v>123</v>
      </c>
      <c r="AB3" s="17"/>
    </row>
    <row r="4" customFormat="false" ht="15" hidden="false" customHeight="false" outlineLevel="0" collapsed="false">
      <c r="A4" s="1" t="n">
        <f aca="false">IF(AND(B4=B3,C4=C3,D4=D3,AA4=AA3), A3,A3+1)</f>
        <v>1</v>
      </c>
      <c r="B4" s="61" t="n">
        <v>42024</v>
      </c>
      <c r="C4" s="1" t="s">
        <v>72</v>
      </c>
      <c r="D4" s="1" t="s">
        <v>70</v>
      </c>
      <c r="F4" s="1" t="s">
        <v>248</v>
      </c>
      <c r="H4" s="1" t="n">
        <f aca="false">SUM(G4/2)</f>
        <v>0</v>
      </c>
      <c r="I4" s="1" t="n">
        <f aca="false">SUM(G4/2)</f>
        <v>0</v>
      </c>
      <c r="J4" s="1" t="n">
        <v>1</v>
      </c>
      <c r="X4" s="14" t="n">
        <v>0</v>
      </c>
      <c r="Y4" s="1" t="s">
        <v>887</v>
      </c>
      <c r="AA4" s="1" t="s">
        <v>123</v>
      </c>
      <c r="AB4" s="17"/>
    </row>
    <row r="5" customFormat="false" ht="15" hidden="false" customHeight="false" outlineLevel="0" collapsed="false">
      <c r="A5" s="1" t="n">
        <f aca="false">IF(AND(B5=B4,C5=C4,D5=D4,AA5=AA4), A4,A4+1)</f>
        <v>2</v>
      </c>
      <c r="B5" s="61" t="n">
        <v>42025</v>
      </c>
      <c r="C5" s="1" t="s">
        <v>69</v>
      </c>
      <c r="F5" s="1" t="s">
        <v>87</v>
      </c>
      <c r="G5" s="1" t="n">
        <v>23</v>
      </c>
      <c r="H5" s="1" t="n">
        <v>23</v>
      </c>
      <c r="L5" s="1" t="n">
        <v>42</v>
      </c>
      <c r="U5" s="1" t="n">
        <v>2</v>
      </c>
      <c r="X5" s="14" t="n">
        <v>38469</v>
      </c>
      <c r="Y5" s="1" t="s">
        <v>888</v>
      </c>
      <c r="AA5" s="1" t="s">
        <v>123</v>
      </c>
      <c r="AB5" s="17"/>
    </row>
    <row r="6" customFormat="false" ht="15" hidden="false" customHeight="false" outlineLevel="0" collapsed="false">
      <c r="A6" s="1" t="n">
        <f aca="false">IF(AND(B6=B5,C6=C5,D6=D5,AA6=AA5), A5,A5+1)</f>
        <v>2</v>
      </c>
      <c r="B6" s="61" t="n">
        <v>42025</v>
      </c>
      <c r="C6" s="1" t="s">
        <v>69</v>
      </c>
      <c r="F6" s="1" t="s">
        <v>97</v>
      </c>
      <c r="G6" s="1" t="n">
        <v>6</v>
      </c>
      <c r="H6" s="1" t="n">
        <v>6</v>
      </c>
      <c r="L6" s="1" t="n">
        <v>11</v>
      </c>
      <c r="X6" s="14" t="n">
        <v>43745.99</v>
      </c>
      <c r="Y6" s="1" t="s">
        <v>888</v>
      </c>
      <c r="AA6" s="1" t="s">
        <v>123</v>
      </c>
      <c r="AB6" s="17"/>
    </row>
    <row r="7" customFormat="false" ht="15" hidden="false" customHeight="false" outlineLevel="0" collapsed="false">
      <c r="A7" s="1" t="n">
        <f aca="false">IF(AND(B7=B6,C7=C6,D7=D6,AA7=AA6), A6,A6+1)</f>
        <v>2</v>
      </c>
      <c r="B7" s="61" t="n">
        <v>42025</v>
      </c>
      <c r="C7" s="1" t="s">
        <v>69</v>
      </c>
      <c r="F7" s="1" t="s">
        <v>99</v>
      </c>
      <c r="G7" s="1" t="n">
        <v>28</v>
      </c>
      <c r="H7" s="1" t="n">
        <v>28</v>
      </c>
      <c r="L7" s="1" t="n">
        <v>32</v>
      </c>
      <c r="U7" s="1" t="n">
        <v>1</v>
      </c>
      <c r="X7" s="14" t="n">
        <v>744</v>
      </c>
      <c r="Y7" s="1" t="s">
        <v>888</v>
      </c>
      <c r="AA7" s="1" t="s">
        <v>123</v>
      </c>
      <c r="AB7" s="17"/>
    </row>
    <row r="8" customFormat="false" ht="15" hidden="false" customHeight="false" outlineLevel="0" collapsed="false">
      <c r="A8" s="1" t="n">
        <f aca="false">IF(AND(B8=B7,C8=C7,D8=D7,AA8=AA7), A7,A7+1)</f>
        <v>2</v>
      </c>
      <c r="B8" s="61" t="n">
        <v>42025</v>
      </c>
      <c r="C8" s="1" t="s">
        <v>69</v>
      </c>
      <c r="F8" s="1" t="s">
        <v>96</v>
      </c>
      <c r="G8" s="1" t="n">
        <v>2</v>
      </c>
      <c r="H8" s="1" t="n">
        <v>2</v>
      </c>
      <c r="L8" s="1" t="n">
        <v>5</v>
      </c>
      <c r="X8" s="14" t="n">
        <v>2376</v>
      </c>
      <c r="Y8" s="1" t="s">
        <v>888</v>
      </c>
      <c r="AA8" s="1" t="s">
        <v>123</v>
      </c>
      <c r="AB8" s="17"/>
    </row>
    <row r="9" customFormat="false" ht="15" hidden="false" customHeight="false" outlineLevel="0" collapsed="false">
      <c r="A9" s="1" t="n">
        <f aca="false">IF(AND(B9=B8,C9=C8,D9=D8,AA9=AA8), A8,A8+1)</f>
        <v>2</v>
      </c>
      <c r="B9" s="61" t="n">
        <v>42025</v>
      </c>
      <c r="C9" s="1" t="s">
        <v>69</v>
      </c>
      <c r="F9" s="1" t="s">
        <v>115</v>
      </c>
      <c r="G9" s="1" t="n">
        <v>1</v>
      </c>
      <c r="H9" s="1" t="n">
        <v>1</v>
      </c>
      <c r="L9" s="1" t="n">
        <v>4</v>
      </c>
      <c r="X9" s="14" t="n">
        <v>13061.81</v>
      </c>
      <c r="Y9" s="1" t="s">
        <v>888</v>
      </c>
      <c r="AA9" s="1" t="s">
        <v>123</v>
      </c>
      <c r="AB9" s="17"/>
    </row>
    <row r="10" customFormat="false" ht="14.4" hidden="false" customHeight="false" outlineLevel="0" collapsed="false">
      <c r="A10" s="1" t="n">
        <f aca="false">IF(AND(B10=B9,C10=C9,D10=D9,AA10=AA9), A9,A9+1)</f>
        <v>2</v>
      </c>
      <c r="B10" s="61" t="n">
        <v>42025</v>
      </c>
      <c r="C10" s="1" t="s">
        <v>69</v>
      </c>
      <c r="F10" s="1" t="s">
        <v>248</v>
      </c>
      <c r="J10" s="0"/>
      <c r="K10" s="1" t="n">
        <v>1</v>
      </c>
      <c r="X10" s="14" t="n">
        <v>0</v>
      </c>
      <c r="Y10" s="1" t="s">
        <v>888</v>
      </c>
      <c r="AA10" s="1" t="s">
        <v>123</v>
      </c>
      <c r="AB10" s="17"/>
    </row>
    <row r="11" customFormat="false" ht="15" hidden="false" customHeight="false" outlineLevel="0" collapsed="false">
      <c r="A11" s="1" t="n">
        <f aca="false">IF(AND(B11=B10,C11=C10,D11=D10,AA11=AA10), A10,A10+1)</f>
        <v>3</v>
      </c>
      <c r="B11" s="61" t="n">
        <v>42032</v>
      </c>
      <c r="C11" s="1" t="s">
        <v>76</v>
      </c>
      <c r="D11" s="1" t="s">
        <v>77</v>
      </c>
      <c r="F11" s="1" t="s">
        <v>114</v>
      </c>
      <c r="G11" s="1" t="n">
        <v>61</v>
      </c>
      <c r="H11" s="1" t="n">
        <f aca="false">SUM(G11/2)</f>
        <v>30.5</v>
      </c>
      <c r="I11" s="1" t="n">
        <f aca="false">SUM(G11/2)</f>
        <v>30.5</v>
      </c>
      <c r="L11" s="1" t="n">
        <v>130</v>
      </c>
      <c r="U11" s="1" t="n">
        <v>2</v>
      </c>
      <c r="X11" s="14" t="n">
        <v>284262.01</v>
      </c>
      <c r="Y11" s="1" t="s">
        <v>889</v>
      </c>
      <c r="AA11" s="1" t="s">
        <v>123</v>
      </c>
      <c r="AB11" s="17"/>
    </row>
    <row r="12" customFormat="false" ht="15" hidden="false" customHeight="false" outlineLevel="0" collapsed="false">
      <c r="A12" s="1" t="n">
        <f aca="false">IF(AND(B12=B11,C12=C11,D12=D11,AA12=AA11), A11,A11+1)</f>
        <v>3</v>
      </c>
      <c r="B12" s="61" t="n">
        <v>42032</v>
      </c>
      <c r="C12" s="1" t="s">
        <v>76</v>
      </c>
      <c r="D12" s="1" t="s">
        <v>77</v>
      </c>
      <c r="F12" s="1" t="s">
        <v>116</v>
      </c>
      <c r="G12" s="1" t="n">
        <v>1</v>
      </c>
      <c r="H12" s="1" t="n">
        <f aca="false">SUM(G12/2)</f>
        <v>0.5</v>
      </c>
      <c r="I12" s="1" t="n">
        <f aca="false">SUM(G12/2)</f>
        <v>0.5</v>
      </c>
      <c r="L12" s="1" t="n">
        <v>3</v>
      </c>
      <c r="X12" s="14" t="n">
        <v>0</v>
      </c>
      <c r="Y12" s="1" t="s">
        <v>889</v>
      </c>
      <c r="AA12" s="1" t="s">
        <v>123</v>
      </c>
      <c r="AB12" s="17"/>
    </row>
    <row r="13" customFormat="false" ht="15" hidden="false" customHeight="false" outlineLevel="0" collapsed="false">
      <c r="A13" s="1" t="n">
        <f aca="false">IF(AND(B13=B12,C13=C12,D13=D12,AA13=AA12), A12,A12+1)</f>
        <v>3</v>
      </c>
      <c r="B13" s="61" t="n">
        <v>42032</v>
      </c>
      <c r="C13" s="1" t="s">
        <v>76</v>
      </c>
      <c r="D13" s="1" t="s">
        <v>77</v>
      </c>
      <c r="F13" s="1" t="s">
        <v>98</v>
      </c>
      <c r="H13" s="1" t="n">
        <f aca="false">SUM(G13/2)</f>
        <v>0</v>
      </c>
      <c r="I13" s="1" t="n">
        <f aca="false">SUM(G13/2)</f>
        <v>0</v>
      </c>
      <c r="X13" s="14" t="n">
        <v>0</v>
      </c>
      <c r="Y13" s="1" t="s">
        <v>889</v>
      </c>
      <c r="AA13" s="1" t="s">
        <v>123</v>
      </c>
      <c r="AB13" s="17"/>
    </row>
    <row r="14" customFormat="false" ht="14.4" hidden="false" customHeight="false" outlineLevel="0" collapsed="false">
      <c r="A14" s="1" t="n">
        <f aca="false">IF(AND(B14=B13,C14=C13,D14=D13,AA14=AA13), A13,A13+1)</f>
        <v>3</v>
      </c>
      <c r="B14" s="61" t="n">
        <v>42032</v>
      </c>
      <c r="C14" s="1" t="s">
        <v>76</v>
      </c>
      <c r="D14" s="1" t="s">
        <v>77</v>
      </c>
      <c r="F14" s="1" t="s">
        <v>248</v>
      </c>
      <c r="H14" s="1" t="n">
        <f aca="false">SUM(G14/2)</f>
        <v>0</v>
      </c>
      <c r="I14" s="1" t="n">
        <f aca="false">SUM(G14/2)</f>
        <v>0</v>
      </c>
      <c r="J14" s="0"/>
      <c r="K14" s="1" t="n">
        <v>1</v>
      </c>
      <c r="X14" s="14" t="n">
        <v>0</v>
      </c>
      <c r="Y14" s="1" t="s">
        <v>889</v>
      </c>
      <c r="AA14" s="1" t="s">
        <v>123</v>
      </c>
      <c r="AB14" s="17"/>
    </row>
    <row r="15" customFormat="false" ht="15" hidden="false" customHeight="false" outlineLevel="0" collapsed="false">
      <c r="A15" s="1" t="n">
        <f aca="false">IF(AND(B15=B14,C15=C14,D15=D14,AA15=AA14), A14,A14+1)</f>
        <v>4</v>
      </c>
      <c r="B15" s="61" t="n">
        <v>42033</v>
      </c>
      <c r="C15" s="13" t="s">
        <v>67</v>
      </c>
      <c r="D15" s="13"/>
      <c r="E15" s="13"/>
      <c r="F15" s="13" t="s">
        <v>96</v>
      </c>
      <c r="G15" s="13" t="n">
        <v>22</v>
      </c>
      <c r="H15" s="13" t="n">
        <v>22</v>
      </c>
      <c r="I15" s="13"/>
      <c r="J15" s="13"/>
      <c r="K15" s="13" t="n">
        <v>1</v>
      </c>
      <c r="L15" s="13" t="n">
        <v>4</v>
      </c>
      <c r="M15" s="13"/>
      <c r="N15" s="13"/>
      <c r="O15" s="13"/>
      <c r="P15" s="13"/>
      <c r="Q15" s="13"/>
      <c r="R15" s="13"/>
      <c r="S15" s="13"/>
      <c r="T15" s="13"/>
      <c r="U15" s="13"/>
      <c r="V15" s="13"/>
      <c r="W15" s="13"/>
      <c r="X15" s="14" t="n">
        <v>72997.47</v>
      </c>
      <c r="Y15" s="13" t="s">
        <v>890</v>
      </c>
      <c r="Z15" s="13"/>
      <c r="AA15" s="13" t="s">
        <v>125</v>
      </c>
      <c r="AB15" s="17"/>
    </row>
    <row r="16" customFormat="false" ht="15" hidden="false" customHeight="false" outlineLevel="0" collapsed="false">
      <c r="A16" s="1" t="n">
        <f aca="false">IF(AND(B16=B15,C16=C15,D16=D15,AA16=AA15), A15,A15+1)</f>
        <v>4</v>
      </c>
      <c r="B16" s="61" t="n">
        <v>42033</v>
      </c>
      <c r="C16" s="13" t="s">
        <v>67</v>
      </c>
      <c r="D16" s="13"/>
      <c r="E16" s="13"/>
      <c r="F16" s="13" t="s">
        <v>93</v>
      </c>
      <c r="G16" s="13" t="n">
        <v>1</v>
      </c>
      <c r="H16" s="1" t="n">
        <v>1</v>
      </c>
      <c r="I16" s="13"/>
      <c r="J16" s="13"/>
      <c r="K16" s="13"/>
      <c r="L16" s="13"/>
      <c r="O16" s="13"/>
      <c r="R16" s="13"/>
      <c r="T16" s="13"/>
      <c r="U16" s="13"/>
      <c r="V16" s="13"/>
      <c r="W16" s="13"/>
      <c r="X16" s="14" t="n">
        <v>4743</v>
      </c>
      <c r="Y16" s="13" t="s">
        <v>890</v>
      </c>
      <c r="Z16" s="13"/>
      <c r="AA16" s="13" t="s">
        <v>125</v>
      </c>
      <c r="AB16" s="17"/>
    </row>
    <row r="17" customFormat="false" ht="15" hidden="false" customHeight="false" outlineLevel="0" collapsed="false">
      <c r="A17" s="1" t="n">
        <f aca="false">IF(AND(B17=B16,C17=C16,D17=D16,AA17=AA16), A16,A16+1)</f>
        <v>4</v>
      </c>
      <c r="B17" s="61" t="n">
        <v>42033</v>
      </c>
      <c r="C17" s="13" t="s">
        <v>67</v>
      </c>
      <c r="D17" s="13"/>
      <c r="E17" s="13"/>
      <c r="F17" s="13" t="s">
        <v>88</v>
      </c>
      <c r="G17" s="13" t="n">
        <v>8</v>
      </c>
      <c r="H17" s="1" t="n">
        <v>8</v>
      </c>
      <c r="I17" s="13"/>
      <c r="J17" s="13"/>
      <c r="K17" s="13"/>
      <c r="L17" s="13"/>
      <c r="O17" s="13"/>
      <c r="R17" s="13"/>
      <c r="S17" s="13"/>
      <c r="T17" s="13"/>
      <c r="U17" s="13"/>
      <c r="V17" s="13"/>
      <c r="W17" s="13"/>
      <c r="X17" s="14" t="n">
        <v>0</v>
      </c>
      <c r="Y17" s="13" t="s">
        <v>890</v>
      </c>
      <c r="Z17" s="13"/>
      <c r="AA17" s="13" t="s">
        <v>125</v>
      </c>
      <c r="AB17" s="17" t="s">
        <v>891</v>
      </c>
    </row>
    <row r="18" customFormat="false" ht="15" hidden="false" customHeight="false" outlineLevel="0" collapsed="false">
      <c r="A18" s="1" t="n">
        <f aca="false">IF(AND(B18=B17,C18=C17,D18=D17,AA18=AA17), A17,A17+1)</f>
        <v>4</v>
      </c>
      <c r="B18" s="61" t="n">
        <v>42033</v>
      </c>
      <c r="C18" s="13" t="s">
        <v>67</v>
      </c>
      <c r="D18" s="13"/>
      <c r="E18" s="13"/>
      <c r="F18" s="1" t="s">
        <v>97</v>
      </c>
      <c r="G18" s="13" t="n">
        <v>19</v>
      </c>
      <c r="H18" s="13" t="n">
        <v>19</v>
      </c>
      <c r="I18" s="13"/>
      <c r="J18" s="13"/>
      <c r="K18" s="13"/>
      <c r="L18" s="13"/>
      <c r="M18" s="13"/>
      <c r="N18" s="13"/>
      <c r="O18" s="13"/>
      <c r="P18" s="13"/>
      <c r="Q18" s="13"/>
      <c r="R18" s="13"/>
      <c r="S18" s="13"/>
      <c r="T18" s="13"/>
      <c r="U18" s="13"/>
      <c r="V18" s="13"/>
      <c r="W18" s="13"/>
      <c r="X18" s="14" t="n">
        <v>604.35</v>
      </c>
      <c r="Y18" s="13" t="s">
        <v>890</v>
      </c>
      <c r="Z18" s="13"/>
      <c r="AA18" s="13" t="s">
        <v>125</v>
      </c>
      <c r="AB18" s="17"/>
    </row>
    <row r="19" customFormat="false" ht="15" hidden="false" customHeight="false" outlineLevel="0" collapsed="false">
      <c r="A19" s="1" t="n">
        <f aca="false">IF(AND(B19=B18,C19=C18,D19=D18,AA19=AA18), A18,A18+1)</f>
        <v>4</v>
      </c>
      <c r="B19" s="61" t="n">
        <v>42033</v>
      </c>
      <c r="C19" s="13" t="s">
        <v>67</v>
      </c>
      <c r="D19" s="13"/>
      <c r="E19" s="13"/>
      <c r="F19" s="13" t="s">
        <v>67</v>
      </c>
      <c r="G19" s="13"/>
      <c r="H19" s="13"/>
      <c r="I19" s="13"/>
      <c r="J19" s="13"/>
      <c r="K19" s="13"/>
      <c r="L19" s="13" t="n">
        <v>26</v>
      </c>
      <c r="M19" s="13"/>
      <c r="N19" s="13"/>
      <c r="O19" s="13"/>
      <c r="P19" s="13"/>
      <c r="Q19" s="13"/>
      <c r="R19" s="13"/>
      <c r="S19" s="13"/>
      <c r="T19" s="13"/>
      <c r="U19" s="13" t="n">
        <v>1</v>
      </c>
      <c r="V19" s="13"/>
      <c r="W19" s="13"/>
      <c r="X19" s="14" t="n">
        <v>0</v>
      </c>
      <c r="Y19" s="13" t="s">
        <v>890</v>
      </c>
      <c r="Z19" s="13"/>
      <c r="AA19" s="13" t="s">
        <v>125</v>
      </c>
      <c r="AB19" s="17"/>
    </row>
    <row r="20" customFormat="false" ht="15" hidden="false" customHeight="false" outlineLevel="0" collapsed="false">
      <c r="A20" s="1" t="n">
        <f aca="false">IF(AND(B20=B19,C20=C19,D20=D19,AA20=AA19), A19,A19+1)</f>
        <v>5</v>
      </c>
      <c r="B20" s="61" t="n">
        <v>42033</v>
      </c>
      <c r="C20" s="1" t="s">
        <v>53</v>
      </c>
      <c r="F20" s="1" t="s">
        <v>102</v>
      </c>
      <c r="G20" s="1" t="n">
        <v>32</v>
      </c>
      <c r="H20" s="1" t="n">
        <v>32</v>
      </c>
      <c r="L20" s="1" t="n">
        <v>96</v>
      </c>
      <c r="X20" s="14" t="n">
        <v>224293.75</v>
      </c>
      <c r="Y20" s="1" t="s">
        <v>892</v>
      </c>
      <c r="AA20" s="1" t="s">
        <v>123</v>
      </c>
      <c r="AB20" s="17"/>
    </row>
    <row r="21" customFormat="false" ht="15" hidden="false" customHeight="false" outlineLevel="0" collapsed="false">
      <c r="A21" s="1" t="n">
        <f aca="false">IF(AND(B21=B20,C21=C20,D21=D20,AA21=AA20), A20,A20+1)</f>
        <v>5</v>
      </c>
      <c r="B21" s="61" t="n">
        <v>42033</v>
      </c>
      <c r="C21" s="1" t="s">
        <v>53</v>
      </c>
      <c r="F21" s="1" t="s">
        <v>108</v>
      </c>
      <c r="G21" s="1" t="n">
        <v>7</v>
      </c>
      <c r="H21" s="1" t="n">
        <v>7</v>
      </c>
      <c r="L21" s="1" t="n">
        <v>15</v>
      </c>
      <c r="X21" s="14" t="n">
        <v>32388.12</v>
      </c>
      <c r="Y21" s="1" t="s">
        <v>892</v>
      </c>
      <c r="AA21" s="1" t="s">
        <v>123</v>
      </c>
      <c r="AB21" s="17"/>
    </row>
    <row r="22" customFormat="false" ht="15" hidden="false" customHeight="false" outlineLevel="0" collapsed="false">
      <c r="A22" s="1" t="n">
        <f aca="false">IF(AND(B22=B21,C22=C21,D22=D21,AA22=AA21), A21,A21+1)</f>
        <v>5</v>
      </c>
      <c r="B22" s="61" t="n">
        <v>42033</v>
      </c>
      <c r="C22" s="1" t="s">
        <v>53</v>
      </c>
      <c r="F22" s="1" t="s">
        <v>98</v>
      </c>
      <c r="G22" s="1" t="n">
        <v>2</v>
      </c>
      <c r="H22" s="1" t="n">
        <v>2</v>
      </c>
      <c r="L22" s="1" t="n">
        <v>5</v>
      </c>
      <c r="X22" s="14" t="n">
        <v>0</v>
      </c>
      <c r="Y22" s="1" t="s">
        <v>892</v>
      </c>
      <c r="AA22" s="1" t="s">
        <v>123</v>
      </c>
      <c r="AB22" s="17" t="s">
        <v>891</v>
      </c>
    </row>
    <row r="23" customFormat="false" ht="15" hidden="false" customHeight="false" outlineLevel="0" collapsed="false">
      <c r="A23" s="1" t="n">
        <f aca="false">IF(AND(B23=B22,C23=C22,D23=D22,AA23=AA22), A22,A22+1)</f>
        <v>5</v>
      </c>
      <c r="B23" s="61" t="n">
        <v>42033</v>
      </c>
      <c r="C23" s="1" t="s">
        <v>53</v>
      </c>
      <c r="F23" s="1" t="s">
        <v>116</v>
      </c>
      <c r="G23" s="1" t="n">
        <v>2</v>
      </c>
      <c r="H23" s="1" t="n">
        <v>2</v>
      </c>
      <c r="L23" s="1" t="n">
        <v>5</v>
      </c>
      <c r="X23" s="14" t="n">
        <v>0</v>
      </c>
      <c r="Y23" s="1" t="s">
        <v>892</v>
      </c>
      <c r="AA23" s="1" t="s">
        <v>123</v>
      </c>
      <c r="AB23" s="17"/>
    </row>
    <row r="24" customFormat="false" ht="14.4" hidden="false" customHeight="false" outlineLevel="0" collapsed="false">
      <c r="A24" s="1" t="n">
        <f aca="false">IF(AND(B24=B23,C24=C23,D24=D23,AA24=AA23), A23,A23+1)</f>
        <v>5</v>
      </c>
      <c r="B24" s="61" t="n">
        <v>42033</v>
      </c>
      <c r="C24" s="1" t="s">
        <v>53</v>
      </c>
      <c r="F24" s="1" t="s">
        <v>248</v>
      </c>
      <c r="J24" s="0"/>
      <c r="K24" s="1" t="n">
        <v>1</v>
      </c>
      <c r="X24" s="14" t="n">
        <v>0</v>
      </c>
      <c r="Y24" s="1" t="s">
        <v>892</v>
      </c>
      <c r="AA24" s="1" t="s">
        <v>123</v>
      </c>
      <c r="AB24" s="17"/>
    </row>
    <row r="25" customFormat="false" ht="15" hidden="false" customHeight="false" outlineLevel="0" collapsed="false">
      <c r="A25" s="1" t="n">
        <f aca="false">IF(AND(B25=B24,C25=C24,D25=D24,AA25=AA24), A24,A24+1)</f>
        <v>6</v>
      </c>
      <c r="B25" s="61" t="n">
        <v>42039</v>
      </c>
      <c r="C25" s="1" t="s">
        <v>53</v>
      </c>
      <c r="F25" s="1" t="s">
        <v>87</v>
      </c>
      <c r="G25" s="1" t="n">
        <v>2</v>
      </c>
      <c r="H25" s="1" t="n">
        <v>2</v>
      </c>
      <c r="L25" s="1" t="n">
        <v>20</v>
      </c>
      <c r="U25" s="1" t="n">
        <v>2</v>
      </c>
      <c r="X25" s="14" t="n">
        <v>222258</v>
      </c>
      <c r="Y25" s="1" t="s">
        <v>893</v>
      </c>
      <c r="AA25" s="1" t="s">
        <v>123</v>
      </c>
      <c r="AB25" s="17"/>
    </row>
    <row r="26" customFormat="false" ht="15" hidden="false" customHeight="false" outlineLevel="0" collapsed="false">
      <c r="A26" s="1" t="n">
        <f aca="false">IF(AND(B26=B25,C26=C25,D26=D25,AA26=AA25), A25,A25+1)</f>
        <v>6</v>
      </c>
      <c r="B26" s="61" t="n">
        <v>42039</v>
      </c>
      <c r="C26" s="1" t="s">
        <v>53</v>
      </c>
      <c r="F26" s="1" t="s">
        <v>92</v>
      </c>
      <c r="G26" s="1" t="n">
        <v>1</v>
      </c>
      <c r="H26" s="1" t="n">
        <v>1</v>
      </c>
      <c r="L26" s="1" t="n">
        <v>3</v>
      </c>
      <c r="U26" s="1" t="n">
        <v>2</v>
      </c>
      <c r="X26" s="14" t="n">
        <v>108</v>
      </c>
      <c r="Y26" s="1" t="s">
        <v>893</v>
      </c>
      <c r="AA26" s="1" t="s">
        <v>123</v>
      </c>
      <c r="AB26" s="17"/>
    </row>
    <row r="27" customFormat="false" ht="15" hidden="false" customHeight="false" outlineLevel="0" collapsed="false">
      <c r="A27" s="1" t="n">
        <f aca="false">IF(AND(B27=B26,C27=C26,D27=D26,AA27=AA26), A26,A26+1)</f>
        <v>6</v>
      </c>
      <c r="B27" s="61" t="n">
        <v>42039</v>
      </c>
      <c r="C27" s="1" t="s">
        <v>53</v>
      </c>
      <c r="F27" s="1" t="s">
        <v>97</v>
      </c>
      <c r="G27" s="1" t="n">
        <v>7</v>
      </c>
      <c r="H27" s="1" t="n">
        <v>7</v>
      </c>
      <c r="L27" s="1" t="n">
        <v>20</v>
      </c>
      <c r="X27" s="14" t="n">
        <v>43762.13</v>
      </c>
      <c r="Y27" s="1" t="s">
        <v>893</v>
      </c>
      <c r="AA27" s="1" t="s">
        <v>123</v>
      </c>
      <c r="AB27" s="17"/>
    </row>
    <row r="28" customFormat="false" ht="15" hidden="false" customHeight="false" outlineLevel="0" collapsed="false">
      <c r="A28" s="1" t="n">
        <f aca="false">IF(AND(B28=B27,C28=C27,D28=D27,AA28=AA27), A27,A27+1)</f>
        <v>6</v>
      </c>
      <c r="B28" s="61" t="n">
        <v>42039</v>
      </c>
      <c r="C28" s="1" t="s">
        <v>53</v>
      </c>
      <c r="F28" s="1" t="s">
        <v>115</v>
      </c>
      <c r="G28" s="1" t="n">
        <v>1</v>
      </c>
      <c r="H28" s="1" t="n">
        <v>1</v>
      </c>
      <c r="L28" s="1" t="n">
        <v>4</v>
      </c>
      <c r="X28" s="14" t="n">
        <v>1667.48</v>
      </c>
      <c r="Y28" s="1" t="s">
        <v>893</v>
      </c>
      <c r="AA28" s="1" t="s">
        <v>123</v>
      </c>
      <c r="AB28" s="17"/>
    </row>
    <row r="29" customFormat="false" ht="15" hidden="false" customHeight="false" outlineLevel="0" collapsed="false">
      <c r="A29" s="1" t="n">
        <f aca="false">IF(AND(B29=B28,C29=C28,D29=D28,AA29=AA28), A28,A28+1)</f>
        <v>6</v>
      </c>
      <c r="B29" s="61" t="n">
        <v>42039</v>
      </c>
      <c r="C29" s="1" t="s">
        <v>53</v>
      </c>
      <c r="F29" s="1" t="s">
        <v>114</v>
      </c>
      <c r="G29" s="1" t="n">
        <v>7</v>
      </c>
      <c r="H29" s="1" t="n">
        <v>7</v>
      </c>
      <c r="L29" s="1" t="n">
        <v>19</v>
      </c>
      <c r="X29" s="14" t="n">
        <v>0</v>
      </c>
      <c r="Y29" s="1" t="s">
        <v>893</v>
      </c>
      <c r="AA29" s="1" t="s">
        <v>123</v>
      </c>
      <c r="AB29" s="17" t="s">
        <v>170</v>
      </c>
    </row>
    <row r="30" customFormat="false" ht="15" hidden="false" customHeight="false" outlineLevel="0" collapsed="false">
      <c r="A30" s="1" t="n">
        <f aca="false">IF(AND(B30=B29,C30=C29,D30=D29,AA30=AA29), A29,A29+1)</f>
        <v>6</v>
      </c>
      <c r="B30" s="61" t="n">
        <v>42039</v>
      </c>
      <c r="C30" s="1" t="s">
        <v>53</v>
      </c>
      <c r="F30" s="1" t="s">
        <v>116</v>
      </c>
      <c r="G30" s="1" t="n">
        <v>1</v>
      </c>
      <c r="H30" s="1" t="n">
        <v>1</v>
      </c>
      <c r="L30" s="1" t="n">
        <v>4</v>
      </c>
      <c r="X30" s="14" t="n">
        <v>0</v>
      </c>
      <c r="Y30" s="1" t="s">
        <v>893</v>
      </c>
      <c r="AA30" s="1" t="s">
        <v>123</v>
      </c>
      <c r="AB30" s="17"/>
    </row>
    <row r="31" customFormat="false" ht="15" hidden="false" customHeight="false" outlineLevel="0" collapsed="false">
      <c r="A31" s="1" t="n">
        <f aca="false">IF(AND(B31=B30,C31=C30,D31=D30,AA31=AA30), A30,A30+1)</f>
        <v>6</v>
      </c>
      <c r="B31" s="61" t="n">
        <v>42039</v>
      </c>
      <c r="C31" s="1" t="s">
        <v>53</v>
      </c>
      <c r="F31" s="1" t="s">
        <v>101</v>
      </c>
      <c r="G31" s="1" t="n">
        <v>1</v>
      </c>
      <c r="H31" s="1" t="n">
        <v>1</v>
      </c>
      <c r="L31" s="1" t="n">
        <v>5</v>
      </c>
      <c r="X31" s="14" t="n">
        <v>22006.87</v>
      </c>
      <c r="Y31" s="1" t="s">
        <v>893</v>
      </c>
      <c r="AA31" s="1" t="s">
        <v>123</v>
      </c>
      <c r="AB31" s="17"/>
    </row>
    <row r="32" customFormat="false" ht="14.4" hidden="false" customHeight="false" outlineLevel="0" collapsed="false">
      <c r="A32" s="1" t="n">
        <f aca="false">IF(AND(B32=B31,C32=C31,D32=D31,AA32=AA31), A31,A31+1)</f>
        <v>6</v>
      </c>
      <c r="B32" s="61" t="n">
        <v>42039</v>
      </c>
      <c r="C32" s="1" t="s">
        <v>53</v>
      </c>
      <c r="F32" s="1" t="s">
        <v>248</v>
      </c>
      <c r="J32" s="0"/>
      <c r="K32" s="1" t="n">
        <v>1</v>
      </c>
      <c r="X32" s="14" t="n">
        <v>0</v>
      </c>
      <c r="Y32" s="1" t="s">
        <v>893</v>
      </c>
      <c r="AA32" s="1" t="s">
        <v>123</v>
      </c>
      <c r="AB32" s="17"/>
    </row>
    <row r="33" customFormat="false" ht="15" hidden="false" customHeight="false" outlineLevel="0" collapsed="false">
      <c r="A33" s="1" t="n">
        <f aca="false">IF(AND(B33=B32,C33=C32,D33=D32,AA33=AA32), A32,A32+1)</f>
        <v>7</v>
      </c>
      <c r="B33" s="61" t="n">
        <v>42059</v>
      </c>
      <c r="C33" s="1" t="s">
        <v>69</v>
      </c>
      <c r="F33" s="1" t="s">
        <v>99</v>
      </c>
      <c r="G33" s="1" t="n">
        <v>32</v>
      </c>
      <c r="H33" s="1" t="n">
        <v>32</v>
      </c>
      <c r="L33" s="1" t="n">
        <v>35</v>
      </c>
      <c r="X33" s="14" t="n">
        <v>40815.3</v>
      </c>
      <c r="Y33" s="1" t="s">
        <v>894</v>
      </c>
      <c r="AA33" s="1" t="s">
        <v>123</v>
      </c>
      <c r="AB33" s="17"/>
    </row>
    <row r="34" customFormat="false" ht="15" hidden="false" customHeight="false" outlineLevel="0" collapsed="false">
      <c r="A34" s="1" t="n">
        <f aca="false">IF(AND(B34=B33,C34=C33,D34=D33,AA34=AA33), A33,A33+1)</f>
        <v>7</v>
      </c>
      <c r="B34" s="61" t="n">
        <v>42059</v>
      </c>
      <c r="C34" s="1" t="s">
        <v>69</v>
      </c>
      <c r="F34" s="1" t="s">
        <v>87</v>
      </c>
      <c r="G34" s="1" t="n">
        <v>12</v>
      </c>
      <c r="H34" s="1" t="n">
        <v>12</v>
      </c>
      <c r="L34" s="1" t="n">
        <v>28</v>
      </c>
      <c r="U34" s="1" t="n">
        <v>1</v>
      </c>
      <c r="X34" s="14" t="n">
        <v>3873.87</v>
      </c>
      <c r="Y34" s="1" t="s">
        <v>894</v>
      </c>
      <c r="AA34" s="1" t="s">
        <v>123</v>
      </c>
      <c r="AB34" s="17"/>
    </row>
    <row r="35" customFormat="false" ht="15" hidden="false" customHeight="false" outlineLevel="0" collapsed="false">
      <c r="A35" s="1" t="n">
        <f aca="false">IF(AND(B35=B34,C35=C34,D35=D34,AA35=AA34), A34,A34+1)</f>
        <v>7</v>
      </c>
      <c r="B35" s="61" t="n">
        <v>42059</v>
      </c>
      <c r="C35" s="1" t="s">
        <v>69</v>
      </c>
      <c r="F35" s="1" t="s">
        <v>96</v>
      </c>
      <c r="G35" s="1" t="n">
        <v>4</v>
      </c>
      <c r="H35" s="1" t="n">
        <v>4</v>
      </c>
      <c r="L35" s="1" t="n">
        <v>9</v>
      </c>
      <c r="X35" s="14" t="n">
        <v>4786.59</v>
      </c>
      <c r="Y35" s="1" t="s">
        <v>894</v>
      </c>
      <c r="AA35" s="1" t="s">
        <v>123</v>
      </c>
      <c r="AB35" s="17"/>
    </row>
    <row r="36" customFormat="false" ht="15" hidden="false" customHeight="false" outlineLevel="0" collapsed="false">
      <c r="A36" s="1" t="n">
        <f aca="false">IF(AND(B36=B35,C36=C35,D36=D35,AA36=AA35), A35,A35+1)</f>
        <v>7</v>
      </c>
      <c r="B36" s="61" t="n">
        <v>42059</v>
      </c>
      <c r="C36" s="1" t="s">
        <v>69</v>
      </c>
      <c r="F36" s="1" t="s">
        <v>97</v>
      </c>
      <c r="G36" s="1" t="n">
        <v>12</v>
      </c>
      <c r="H36" s="1" t="n">
        <v>12</v>
      </c>
      <c r="L36" s="1" t="n">
        <v>10</v>
      </c>
      <c r="X36" s="14" t="n">
        <v>39060.81</v>
      </c>
      <c r="Y36" s="1" t="s">
        <v>894</v>
      </c>
      <c r="AA36" s="1" t="s">
        <v>123</v>
      </c>
      <c r="AB36" s="17"/>
    </row>
    <row r="37" customFormat="false" ht="15" hidden="false" customHeight="false" outlineLevel="0" collapsed="false">
      <c r="A37" s="1" t="n">
        <f aca="false">IF(AND(B37=B36,C37=C36,D37=D36,AA37=AA36), A36,A36+1)</f>
        <v>7</v>
      </c>
      <c r="B37" s="61" t="n">
        <v>42059</v>
      </c>
      <c r="C37" s="1" t="s">
        <v>69</v>
      </c>
      <c r="F37" s="1" t="s">
        <v>115</v>
      </c>
      <c r="G37" s="1" t="n">
        <v>11</v>
      </c>
      <c r="H37" s="1" t="n">
        <v>11</v>
      </c>
      <c r="L37" s="1" t="n">
        <v>18</v>
      </c>
      <c r="X37" s="14" t="n">
        <v>7742.43</v>
      </c>
      <c r="Y37" s="1" t="s">
        <v>894</v>
      </c>
      <c r="AA37" s="1" t="s">
        <v>123</v>
      </c>
      <c r="AB37" s="17"/>
    </row>
    <row r="38" customFormat="false" ht="15" hidden="false" customHeight="false" outlineLevel="0" collapsed="false">
      <c r="A38" s="1" t="n">
        <f aca="false">IF(AND(B38=B37,C38=C37,D38=D37,AA38=AA37), A37,A37+1)</f>
        <v>7</v>
      </c>
      <c r="B38" s="61" t="n">
        <v>42059</v>
      </c>
      <c r="C38" s="1" t="s">
        <v>69</v>
      </c>
      <c r="F38" s="1" t="s">
        <v>95</v>
      </c>
      <c r="G38" s="1" t="n">
        <v>1</v>
      </c>
      <c r="H38" s="1" t="n">
        <v>1</v>
      </c>
      <c r="L38" s="1" t="n">
        <v>3</v>
      </c>
      <c r="U38" s="1" t="n">
        <v>1</v>
      </c>
      <c r="X38" s="14" t="n">
        <v>34998.12</v>
      </c>
      <c r="Y38" s="1" t="s">
        <v>894</v>
      </c>
      <c r="AA38" s="1" t="s">
        <v>123</v>
      </c>
      <c r="AB38" s="17"/>
    </row>
    <row r="39" customFormat="false" ht="15" hidden="false" customHeight="false" outlineLevel="0" collapsed="false">
      <c r="A39" s="1" t="n">
        <f aca="false">IF(AND(B39=B38,C39=C38,D39=D38,AA39=AA38), A38,A38+1)</f>
        <v>7</v>
      </c>
      <c r="B39" s="61" t="n">
        <v>42059</v>
      </c>
      <c r="C39" s="1" t="s">
        <v>69</v>
      </c>
      <c r="F39" s="1" t="s">
        <v>112</v>
      </c>
      <c r="G39" s="1" t="n">
        <v>1</v>
      </c>
      <c r="H39" s="1" t="n">
        <v>1</v>
      </c>
      <c r="L39" s="1" t="n">
        <v>2</v>
      </c>
      <c r="X39" s="14" t="n">
        <v>196.86</v>
      </c>
      <c r="Y39" s="1" t="s">
        <v>894</v>
      </c>
      <c r="AA39" s="1" t="s">
        <v>123</v>
      </c>
      <c r="AB39" s="17"/>
    </row>
    <row r="40" customFormat="false" ht="14.4" hidden="false" customHeight="false" outlineLevel="0" collapsed="false">
      <c r="A40" s="1" t="n">
        <f aca="false">IF(AND(B40=B39,C40=C39,D40=D39,AA40=AA39), A39,A39+1)</f>
        <v>7</v>
      </c>
      <c r="B40" s="61" t="n">
        <v>42059</v>
      </c>
      <c r="C40" s="1" t="s">
        <v>69</v>
      </c>
      <c r="F40" s="1" t="s">
        <v>248</v>
      </c>
      <c r="J40" s="0"/>
      <c r="K40" s="1" t="n">
        <v>1</v>
      </c>
      <c r="X40" s="14" t="n">
        <v>0</v>
      </c>
      <c r="Y40" s="1" t="s">
        <v>894</v>
      </c>
      <c r="AA40" s="1" t="s">
        <v>123</v>
      </c>
      <c r="AB40" s="17"/>
    </row>
    <row r="41" customFormat="false" ht="15" hidden="false" customHeight="false" outlineLevel="0" collapsed="false">
      <c r="A41" s="1" t="n">
        <f aca="false">IF(AND(B41=B40,C41=C40,D41=D40,AA41=AA40), A40,A40+1)</f>
        <v>8</v>
      </c>
      <c r="B41" s="61" t="n">
        <v>42061</v>
      </c>
      <c r="C41" s="1" t="s">
        <v>72</v>
      </c>
      <c r="F41" s="1" t="s">
        <v>97</v>
      </c>
      <c r="G41" s="1" t="n">
        <v>47</v>
      </c>
      <c r="H41" s="1" t="n">
        <v>47</v>
      </c>
      <c r="L41" s="1" t="n">
        <v>48</v>
      </c>
      <c r="X41" s="14" t="n">
        <v>39388.84</v>
      </c>
      <c r="Y41" s="1" t="s">
        <v>895</v>
      </c>
      <c r="AA41" s="1" t="s">
        <v>123</v>
      </c>
      <c r="AB41" s="17"/>
    </row>
    <row r="42" customFormat="false" ht="15" hidden="false" customHeight="false" outlineLevel="0" collapsed="false">
      <c r="A42" s="1" t="n">
        <f aca="false">IF(AND(B42=B41,C42=C41,D42=D41,AA42=AA41), A41,A41+1)</f>
        <v>8</v>
      </c>
      <c r="B42" s="61" t="n">
        <v>42061</v>
      </c>
      <c r="C42" s="1" t="s">
        <v>72</v>
      </c>
      <c r="F42" s="1" t="s">
        <v>115</v>
      </c>
      <c r="G42" s="1" t="n">
        <v>13</v>
      </c>
      <c r="H42" s="1" t="n">
        <v>13</v>
      </c>
      <c r="L42" s="1" t="n">
        <v>20</v>
      </c>
      <c r="X42" s="14" t="n">
        <v>22364.28</v>
      </c>
      <c r="Y42" s="1" t="s">
        <v>895</v>
      </c>
      <c r="AA42" s="1" t="s">
        <v>123</v>
      </c>
      <c r="AB42" s="17"/>
    </row>
    <row r="43" customFormat="false" ht="15" hidden="false" customHeight="false" outlineLevel="0" collapsed="false">
      <c r="A43" s="1" t="n">
        <f aca="false">IF(AND(B43=B42,C43=C42,D43=D42,AA43=AA42), A42,A42+1)</f>
        <v>8</v>
      </c>
      <c r="B43" s="61" t="n">
        <v>42061</v>
      </c>
      <c r="C43" s="1" t="s">
        <v>72</v>
      </c>
      <c r="F43" s="1" t="s">
        <v>105</v>
      </c>
      <c r="G43" s="1" t="n">
        <v>17</v>
      </c>
      <c r="H43" s="1" t="n">
        <v>17</v>
      </c>
      <c r="L43" s="1" t="n">
        <v>26</v>
      </c>
      <c r="U43" s="1" t="n">
        <v>1</v>
      </c>
      <c r="X43" s="14" t="n">
        <v>10563.68</v>
      </c>
      <c r="Y43" s="1" t="s">
        <v>895</v>
      </c>
      <c r="AA43" s="1" t="s">
        <v>123</v>
      </c>
      <c r="AB43" s="17" t="s">
        <v>170</v>
      </c>
    </row>
    <row r="44" customFormat="false" ht="15" hidden="false" customHeight="false" outlineLevel="0" collapsed="false">
      <c r="A44" s="1" t="n">
        <f aca="false">IF(AND(B44=B43,C44=C43,D44=D43,AA44=AA43), A43,A43+1)</f>
        <v>9</v>
      </c>
      <c r="B44" s="61" t="n">
        <v>42062</v>
      </c>
      <c r="C44" s="1" t="s">
        <v>67</v>
      </c>
      <c r="D44" s="1" t="s">
        <v>63</v>
      </c>
      <c r="F44" s="1" t="s">
        <v>114</v>
      </c>
      <c r="G44" s="1" t="n">
        <v>28</v>
      </c>
      <c r="H44" s="1" t="n">
        <f aca="false">SUM(G44/2)</f>
        <v>14</v>
      </c>
      <c r="I44" s="1" t="n">
        <f aca="false">SUM(G44/2)</f>
        <v>14</v>
      </c>
      <c r="L44" s="1" t="n">
        <v>44</v>
      </c>
      <c r="X44" s="14" t="n">
        <v>209671.87</v>
      </c>
      <c r="Y44" s="1" t="s">
        <v>896</v>
      </c>
      <c r="AA44" s="1" t="s">
        <v>123</v>
      </c>
      <c r="AB44" s="17"/>
    </row>
    <row r="45" customFormat="false" ht="15" hidden="false" customHeight="false" outlineLevel="0" collapsed="false">
      <c r="A45" s="1" t="n">
        <f aca="false">IF(AND(B45=B44,C45=C44,D45=D44,AA45=AA44), A44,A44+1)</f>
        <v>9</v>
      </c>
      <c r="B45" s="61" t="n">
        <v>42062</v>
      </c>
      <c r="C45" s="1" t="s">
        <v>67</v>
      </c>
      <c r="D45" s="1" t="s">
        <v>63</v>
      </c>
      <c r="F45" s="1" t="s">
        <v>96</v>
      </c>
      <c r="G45" s="1" t="n">
        <v>0</v>
      </c>
      <c r="H45" s="1" t="n">
        <f aca="false">SUM(G45/2)</f>
        <v>0</v>
      </c>
      <c r="I45" s="1" t="n">
        <f aca="false">SUM(G45/2)</f>
        <v>0</v>
      </c>
      <c r="L45" s="1" t="n">
        <v>0</v>
      </c>
      <c r="X45" s="14" t="n">
        <v>0</v>
      </c>
      <c r="Y45" s="1" t="s">
        <v>896</v>
      </c>
      <c r="AA45" s="1" t="s">
        <v>123</v>
      </c>
      <c r="AB45" s="17"/>
    </row>
    <row r="46" customFormat="false" ht="15" hidden="false" customHeight="false" outlineLevel="0" collapsed="false">
      <c r="A46" s="1" t="n">
        <f aca="false">IF(AND(B46=B45,C46=C45,D46=D45,AA46=AA45), A45,A45+1)</f>
        <v>9</v>
      </c>
      <c r="B46" s="61" t="n">
        <v>42062</v>
      </c>
      <c r="C46" s="1" t="s">
        <v>67</v>
      </c>
      <c r="D46" s="1" t="s">
        <v>63</v>
      </c>
      <c r="F46" s="1" t="s">
        <v>97</v>
      </c>
      <c r="G46" s="1" t="n">
        <v>8</v>
      </c>
      <c r="H46" s="1" t="n">
        <f aca="false">SUM(G46/2)</f>
        <v>4</v>
      </c>
      <c r="I46" s="1" t="n">
        <f aca="false">SUM(G46/2)</f>
        <v>4</v>
      </c>
      <c r="L46" s="1" t="n">
        <v>10</v>
      </c>
      <c r="X46" s="14" t="n">
        <v>2311.14</v>
      </c>
      <c r="Y46" s="1" t="s">
        <v>896</v>
      </c>
      <c r="AA46" s="1" t="s">
        <v>123</v>
      </c>
      <c r="AB46" s="17" t="s">
        <v>897</v>
      </c>
    </row>
    <row r="47" customFormat="false" ht="15" hidden="false" customHeight="false" outlineLevel="0" collapsed="false">
      <c r="A47" s="1" t="n">
        <f aca="false">IF(AND(B47=B46,C47=C46,D47=D46,AA47=AA46), A46,A46+1)</f>
        <v>9</v>
      </c>
      <c r="B47" s="61" t="n">
        <v>42062</v>
      </c>
      <c r="C47" s="1" t="s">
        <v>67</v>
      </c>
      <c r="D47" s="1" t="s">
        <v>63</v>
      </c>
      <c r="F47" s="1" t="s">
        <v>94</v>
      </c>
      <c r="G47" s="1" t="n">
        <v>1</v>
      </c>
      <c r="H47" s="1" t="n">
        <f aca="false">SUM(G47/2)</f>
        <v>0.5</v>
      </c>
      <c r="I47" s="1" t="n">
        <f aca="false">SUM(G47/2)</f>
        <v>0.5</v>
      </c>
      <c r="L47" s="1" t="n">
        <v>2</v>
      </c>
      <c r="X47" s="14" t="n">
        <v>670.32</v>
      </c>
      <c r="Y47" s="1" t="s">
        <v>896</v>
      </c>
      <c r="AA47" s="1" t="s">
        <v>123</v>
      </c>
      <c r="AB47" s="17"/>
    </row>
    <row r="48" customFormat="false" ht="15" hidden="false" customHeight="false" outlineLevel="0" collapsed="false">
      <c r="A48" s="1" t="n">
        <f aca="false">IF(AND(B48=B47,C48=C47,D48=D47,AA48=AA47), A47,A47+1)</f>
        <v>9</v>
      </c>
      <c r="B48" s="61" t="n">
        <v>42062</v>
      </c>
      <c r="C48" s="1" t="s">
        <v>67</v>
      </c>
      <c r="D48" s="1" t="s">
        <v>63</v>
      </c>
      <c r="F48" s="1" t="s">
        <v>115</v>
      </c>
      <c r="G48" s="1" t="n">
        <v>5</v>
      </c>
      <c r="H48" s="1" t="n">
        <f aca="false">SUM(G48/2)</f>
        <v>2.5</v>
      </c>
      <c r="I48" s="1" t="n">
        <f aca="false">SUM(G48/2)</f>
        <v>2.5</v>
      </c>
      <c r="L48" s="1" t="n">
        <v>11</v>
      </c>
      <c r="X48" s="14" t="n">
        <v>38217.46</v>
      </c>
      <c r="Y48" s="1" t="s">
        <v>896</v>
      </c>
      <c r="AA48" s="1" t="s">
        <v>123</v>
      </c>
      <c r="AB48" s="17"/>
    </row>
    <row r="49" customFormat="false" ht="15" hidden="false" customHeight="false" outlineLevel="0" collapsed="false">
      <c r="A49" s="1" t="n">
        <f aca="false">IF(AND(B49=B48,C49=C48,D49=D48,AA49=AA48), A48,A48+1)</f>
        <v>9</v>
      </c>
      <c r="B49" s="61" t="n">
        <v>42062</v>
      </c>
      <c r="C49" s="1" t="s">
        <v>67</v>
      </c>
      <c r="D49" s="1" t="s">
        <v>63</v>
      </c>
      <c r="F49" s="1" t="s">
        <v>102</v>
      </c>
      <c r="G49" s="1" t="n">
        <v>12</v>
      </c>
      <c r="H49" s="1" t="n">
        <f aca="false">SUM(G49/2)</f>
        <v>6</v>
      </c>
      <c r="I49" s="1" t="n">
        <f aca="false">SUM(G49/2)</f>
        <v>6</v>
      </c>
      <c r="L49" s="1" t="n">
        <v>25</v>
      </c>
      <c r="X49" s="14" t="n">
        <v>21703.1</v>
      </c>
      <c r="Y49" s="1" t="s">
        <v>896</v>
      </c>
      <c r="AA49" s="1" t="s">
        <v>123</v>
      </c>
      <c r="AB49" s="17"/>
    </row>
    <row r="50" customFormat="false" ht="14.4" hidden="false" customHeight="false" outlineLevel="0" collapsed="false">
      <c r="A50" s="1" t="n">
        <f aca="false">IF(AND(B50=B49,C50=C49,D50=D49,AA50=AA49), A49,A49+1)</f>
        <v>9</v>
      </c>
      <c r="B50" s="61" t="n">
        <v>42062</v>
      </c>
      <c r="C50" s="1" t="s">
        <v>67</v>
      </c>
      <c r="D50" s="1" t="s">
        <v>63</v>
      </c>
      <c r="F50" s="1" t="s">
        <v>248</v>
      </c>
      <c r="H50" s="1" t="n">
        <f aca="false">SUM(G50/2)</f>
        <v>0</v>
      </c>
      <c r="I50" s="1" t="n">
        <f aca="false">SUM(G50/2)</f>
        <v>0</v>
      </c>
      <c r="J50" s="0"/>
      <c r="K50" s="1" t="n">
        <v>1</v>
      </c>
      <c r="X50" s="14" t="n">
        <v>0</v>
      </c>
      <c r="Y50" s="1" t="s">
        <v>896</v>
      </c>
      <c r="AA50" s="1" t="s">
        <v>123</v>
      </c>
      <c r="AB50" s="17"/>
    </row>
    <row r="51" customFormat="false" ht="15" hidden="false" customHeight="false" outlineLevel="0" collapsed="false">
      <c r="A51" s="1" t="n">
        <f aca="false">IF(AND(B51=B50,C51=C50,D51=D50,AA51=AA50), A50,A50+1)</f>
        <v>10</v>
      </c>
      <c r="B51" s="61" t="n">
        <v>42074</v>
      </c>
      <c r="C51" s="1" t="s">
        <v>53</v>
      </c>
      <c r="F51" s="1" t="s">
        <v>108</v>
      </c>
      <c r="G51" s="1" t="n">
        <v>15</v>
      </c>
      <c r="H51" s="1" t="n">
        <v>15</v>
      </c>
      <c r="L51" s="1" t="n">
        <v>52</v>
      </c>
      <c r="X51" s="14" t="n">
        <v>254272.69</v>
      </c>
      <c r="Y51" s="1" t="s">
        <v>898</v>
      </c>
      <c r="AA51" s="1" t="s">
        <v>123</v>
      </c>
      <c r="AB51" s="17"/>
    </row>
    <row r="52" customFormat="false" ht="15" hidden="false" customHeight="false" outlineLevel="0" collapsed="false">
      <c r="A52" s="1" t="n">
        <f aca="false">IF(AND(B52=B51,C52=C51,D52=D51,AA52=AA51), A51,A51+1)</f>
        <v>10</v>
      </c>
      <c r="B52" s="61" t="n">
        <v>42074</v>
      </c>
      <c r="C52" s="1" t="s">
        <v>53</v>
      </c>
      <c r="F52" s="1" t="s">
        <v>93</v>
      </c>
      <c r="G52" s="1" t="n">
        <v>5</v>
      </c>
      <c r="H52" s="1" t="n">
        <v>5</v>
      </c>
      <c r="L52" s="1" t="n">
        <v>14</v>
      </c>
      <c r="U52" s="1" t="n">
        <v>1</v>
      </c>
      <c r="X52" s="14" t="n">
        <v>948.6</v>
      </c>
      <c r="Y52" s="1" t="s">
        <v>898</v>
      </c>
      <c r="AA52" s="1" t="s">
        <v>123</v>
      </c>
      <c r="AB52" s="17"/>
    </row>
    <row r="53" customFormat="false" ht="15" hidden="false" customHeight="false" outlineLevel="0" collapsed="false">
      <c r="A53" s="1" t="n">
        <f aca="false">IF(AND(B53=B52,C53=C52,D53=D52,AA53=AA52), A52,A52+1)</f>
        <v>10</v>
      </c>
      <c r="B53" s="61" t="n">
        <v>42074</v>
      </c>
      <c r="C53" s="1" t="s">
        <v>53</v>
      </c>
      <c r="F53" s="1" t="s">
        <v>95</v>
      </c>
      <c r="G53" s="1" t="n">
        <v>1</v>
      </c>
      <c r="H53" s="1" t="n">
        <v>1</v>
      </c>
      <c r="L53" s="1" t="n">
        <v>4</v>
      </c>
      <c r="X53" s="14" t="n">
        <v>310</v>
      </c>
      <c r="Y53" s="1" t="s">
        <v>898</v>
      </c>
      <c r="AA53" s="1" t="s">
        <v>123</v>
      </c>
      <c r="AB53" s="17"/>
    </row>
    <row r="54" customFormat="false" ht="15" hidden="false" customHeight="false" outlineLevel="0" collapsed="false">
      <c r="A54" s="1" t="n">
        <f aca="false">IF(AND(B54=B53,C54=C53,D54=D53,AA54=AA53), A53,A53+1)</f>
        <v>10</v>
      </c>
      <c r="B54" s="61" t="n">
        <v>42074</v>
      </c>
      <c r="C54" s="1" t="s">
        <v>53</v>
      </c>
      <c r="F54" s="1" t="s">
        <v>115</v>
      </c>
      <c r="G54" s="1" t="n">
        <v>1</v>
      </c>
      <c r="H54" s="1" t="n">
        <v>1</v>
      </c>
      <c r="L54" s="1" t="n">
        <v>4</v>
      </c>
      <c r="X54" s="14" t="n">
        <v>25976.18</v>
      </c>
      <c r="Y54" s="1" t="s">
        <v>898</v>
      </c>
      <c r="AA54" s="1" t="s">
        <v>123</v>
      </c>
      <c r="AB54" s="17"/>
    </row>
    <row r="55" customFormat="false" ht="15" hidden="false" customHeight="false" outlineLevel="0" collapsed="false">
      <c r="A55" s="1" t="n">
        <f aca="false">IF(AND(B55=B54,C55=C54,D55=D54,AA55=AA54), A54,A54+1)</f>
        <v>10</v>
      </c>
      <c r="B55" s="61" t="n">
        <v>42074</v>
      </c>
      <c r="C55" s="1" t="s">
        <v>53</v>
      </c>
      <c r="F55" s="1" t="s">
        <v>97</v>
      </c>
      <c r="G55" s="1" t="n">
        <v>3</v>
      </c>
      <c r="H55" s="1" t="n">
        <v>3</v>
      </c>
      <c r="L55" s="1" t="n">
        <v>10</v>
      </c>
      <c r="X55" s="14" t="n">
        <v>48050.68</v>
      </c>
      <c r="Y55" s="1" t="s">
        <v>898</v>
      </c>
      <c r="AA55" s="1" t="s">
        <v>123</v>
      </c>
      <c r="AB55" s="17"/>
    </row>
    <row r="56" customFormat="false" ht="15" hidden="false" customHeight="false" outlineLevel="0" collapsed="false">
      <c r="A56" s="1" t="n">
        <f aca="false">IF(AND(B56=B55,C56=C55,D56=D55,AA56=AA55), A55,A55+1)</f>
        <v>10</v>
      </c>
      <c r="B56" s="61" t="n">
        <v>42074</v>
      </c>
      <c r="C56" s="1" t="s">
        <v>53</v>
      </c>
      <c r="F56" s="1" t="s">
        <v>116</v>
      </c>
      <c r="G56" s="1" t="n">
        <v>4</v>
      </c>
      <c r="H56" s="1" t="n">
        <v>4</v>
      </c>
      <c r="L56" s="1" t="n">
        <v>9</v>
      </c>
      <c r="X56" s="14" t="n">
        <v>1960.4</v>
      </c>
      <c r="Y56" s="1" t="s">
        <v>898</v>
      </c>
      <c r="AA56" s="1" t="s">
        <v>123</v>
      </c>
      <c r="AB56" s="17"/>
    </row>
    <row r="57" customFormat="false" ht="15" hidden="false" customHeight="false" outlineLevel="0" collapsed="false">
      <c r="A57" s="1" t="n">
        <f aca="false">IF(AND(B57=B56,C57=C56,D57=D56,AA57=AA56), A56,A56+1)</f>
        <v>10</v>
      </c>
      <c r="B57" s="61" t="n">
        <v>42074</v>
      </c>
      <c r="C57" s="1" t="s">
        <v>53</v>
      </c>
      <c r="F57" s="1" t="s">
        <v>96</v>
      </c>
      <c r="G57" s="1" t="n">
        <v>2</v>
      </c>
      <c r="H57" s="1" t="n">
        <v>2</v>
      </c>
      <c r="L57" s="1" t="n">
        <v>5</v>
      </c>
      <c r="X57" s="14" t="n">
        <v>7045.7</v>
      </c>
      <c r="Y57" s="1" t="s">
        <v>898</v>
      </c>
      <c r="AA57" s="1" t="s">
        <v>123</v>
      </c>
      <c r="AB57" s="17"/>
    </row>
    <row r="58" customFormat="false" ht="15" hidden="false" customHeight="false" outlineLevel="0" collapsed="false">
      <c r="A58" s="1" t="n">
        <f aca="false">IF(AND(B58=B57,C58=C57,D58=D57,AA58=AA57), A57,A57+1)</f>
        <v>10</v>
      </c>
      <c r="B58" s="61" t="n">
        <v>42074</v>
      </c>
      <c r="C58" s="1" t="s">
        <v>53</v>
      </c>
      <c r="F58" s="1" t="s">
        <v>114</v>
      </c>
      <c r="G58" s="1" t="n">
        <v>5</v>
      </c>
      <c r="H58" s="1" t="n">
        <v>5</v>
      </c>
      <c r="L58" s="1" t="n">
        <v>15</v>
      </c>
      <c r="X58" s="14" t="n">
        <v>0</v>
      </c>
      <c r="Y58" s="1" t="s">
        <v>898</v>
      </c>
      <c r="AA58" s="1" t="s">
        <v>123</v>
      </c>
      <c r="AB58" s="17" t="s">
        <v>170</v>
      </c>
    </row>
    <row r="59" customFormat="false" ht="15" hidden="false" customHeight="false" outlineLevel="0" collapsed="false">
      <c r="A59" s="1" t="n">
        <f aca="false">IF(AND(B59=B58,C59=C58,D59=D58,AA59=AA58), A58,A58+1)</f>
        <v>10</v>
      </c>
      <c r="B59" s="61" t="n">
        <v>42074</v>
      </c>
      <c r="C59" s="1" t="s">
        <v>53</v>
      </c>
      <c r="F59" s="1" t="s">
        <v>101</v>
      </c>
      <c r="G59" s="1" t="n">
        <v>7</v>
      </c>
      <c r="H59" s="1" t="n">
        <v>7</v>
      </c>
      <c r="L59" s="1" t="n">
        <v>21</v>
      </c>
      <c r="X59" s="14" t="n">
        <v>38022</v>
      </c>
      <c r="Y59" s="1" t="s">
        <v>898</v>
      </c>
      <c r="AA59" s="1" t="s">
        <v>123</v>
      </c>
      <c r="AB59" s="17"/>
    </row>
    <row r="60" customFormat="false" ht="15" hidden="false" customHeight="false" outlineLevel="0" collapsed="false">
      <c r="A60" s="1" t="n">
        <f aca="false">IF(AND(B60=B59,C60=C59,D60=D59,AA60=AA59), A59,A59+1)</f>
        <v>10</v>
      </c>
      <c r="B60" s="61" t="n">
        <v>42074</v>
      </c>
      <c r="C60" s="1" t="s">
        <v>53</v>
      </c>
      <c r="F60" s="1" t="s">
        <v>106</v>
      </c>
      <c r="G60" s="1" t="n">
        <v>2</v>
      </c>
      <c r="H60" s="1" t="n">
        <v>2</v>
      </c>
      <c r="L60" s="1" t="n">
        <v>6</v>
      </c>
      <c r="X60" s="14" t="n">
        <v>4463.66</v>
      </c>
      <c r="Y60" s="1" t="s">
        <v>898</v>
      </c>
      <c r="AA60" s="1" t="s">
        <v>123</v>
      </c>
      <c r="AB60" s="17"/>
    </row>
    <row r="61" customFormat="false" ht="15" hidden="false" customHeight="false" outlineLevel="0" collapsed="false">
      <c r="A61" s="1" t="n">
        <f aca="false">IF(AND(B61=B60,C61=C60,D61=D60,AA61=AA60), A60,A60+1)</f>
        <v>10</v>
      </c>
      <c r="B61" s="61" t="n">
        <v>42074</v>
      </c>
      <c r="C61" s="1" t="s">
        <v>53</v>
      </c>
      <c r="F61" s="1" t="s">
        <v>248</v>
      </c>
      <c r="X61" s="14" t="n">
        <v>0</v>
      </c>
      <c r="Y61" s="1" t="s">
        <v>898</v>
      </c>
      <c r="AA61" s="1" t="s">
        <v>123</v>
      </c>
      <c r="AB61" s="17"/>
    </row>
    <row r="62" customFormat="false" ht="15" hidden="false" customHeight="false" outlineLevel="0" collapsed="false">
      <c r="A62" s="1" t="n">
        <f aca="false">IF(AND(B62=B61,C62=C61,D62=D61,AA62=AA61), A61,A61+1)</f>
        <v>11</v>
      </c>
      <c r="B62" s="61" t="n">
        <v>42074</v>
      </c>
      <c r="C62" s="1" t="s">
        <v>69</v>
      </c>
      <c r="F62" s="1" t="s">
        <v>87</v>
      </c>
      <c r="G62" s="1" t="n">
        <v>33</v>
      </c>
      <c r="H62" s="1" t="n">
        <v>33</v>
      </c>
      <c r="L62" s="1" t="n">
        <v>42</v>
      </c>
      <c r="X62" s="14" t="n">
        <v>84624.47</v>
      </c>
      <c r="Y62" s="1" t="s">
        <v>899</v>
      </c>
      <c r="AA62" s="1" t="s">
        <v>123</v>
      </c>
      <c r="AB62" s="17"/>
    </row>
    <row r="63" customFormat="false" ht="15" hidden="false" customHeight="false" outlineLevel="0" collapsed="false">
      <c r="A63" s="1" t="n">
        <f aca="false">IF(AND(B63=B62,C63=C62,D63=D62,AA63=AA62), A62,A62+1)</f>
        <v>11</v>
      </c>
      <c r="B63" s="61" t="n">
        <v>42074</v>
      </c>
      <c r="C63" s="1" t="s">
        <v>69</v>
      </c>
      <c r="F63" s="1" t="s">
        <v>99</v>
      </c>
      <c r="G63" s="1" t="n">
        <v>22</v>
      </c>
      <c r="H63" s="1" t="n">
        <v>22</v>
      </c>
      <c r="L63" s="1" t="n">
        <v>24</v>
      </c>
      <c r="X63" s="14" t="n">
        <v>1063.62</v>
      </c>
      <c r="Y63" s="1" t="s">
        <v>899</v>
      </c>
      <c r="AA63" s="1" t="s">
        <v>123</v>
      </c>
      <c r="AB63" s="17"/>
    </row>
    <row r="64" customFormat="false" ht="15" hidden="false" customHeight="false" outlineLevel="0" collapsed="false">
      <c r="A64" s="1" t="n">
        <f aca="false">IF(AND(B64=B63,C64=C63,D64=D63,AA64=AA63), A63,A63+1)</f>
        <v>11</v>
      </c>
      <c r="B64" s="61" t="n">
        <v>42074</v>
      </c>
      <c r="C64" s="1" t="s">
        <v>69</v>
      </c>
      <c r="F64" s="1" t="s">
        <v>96</v>
      </c>
      <c r="G64" s="1" t="n">
        <v>7</v>
      </c>
      <c r="H64" s="1" t="n">
        <v>7</v>
      </c>
      <c r="L64" s="1" t="n">
        <v>15</v>
      </c>
      <c r="X64" s="14" t="n">
        <v>7040.57</v>
      </c>
      <c r="Y64" s="1" t="s">
        <v>899</v>
      </c>
      <c r="AA64" s="1" t="s">
        <v>123</v>
      </c>
      <c r="AB64" s="17"/>
    </row>
    <row r="65" customFormat="false" ht="15" hidden="false" customHeight="false" outlineLevel="0" collapsed="false">
      <c r="A65" s="1" t="n">
        <f aca="false">IF(AND(B65=B64,C65=C64,D65=D64,AA65=AA64), A64,A64+1)</f>
        <v>11</v>
      </c>
      <c r="B65" s="61" t="n">
        <v>42074</v>
      </c>
      <c r="C65" s="1" t="s">
        <v>69</v>
      </c>
      <c r="F65" s="1" t="s">
        <v>97</v>
      </c>
      <c r="G65" s="1" t="n">
        <v>5</v>
      </c>
      <c r="H65" s="1" t="n">
        <v>5</v>
      </c>
      <c r="L65" s="1" t="n">
        <v>16</v>
      </c>
      <c r="X65" s="14" t="n">
        <v>1891.19</v>
      </c>
      <c r="Y65" s="1" t="s">
        <v>899</v>
      </c>
      <c r="AA65" s="1" t="s">
        <v>123</v>
      </c>
      <c r="AB65" s="17"/>
    </row>
    <row r="66" customFormat="false" ht="15" hidden="false" customHeight="false" outlineLevel="0" collapsed="false">
      <c r="A66" s="1" t="n">
        <f aca="false">IF(AND(B66=B65,C66=C65,D66=D65,AA66=AA65), A65,A65+1)</f>
        <v>11</v>
      </c>
      <c r="B66" s="61" t="n">
        <v>42074</v>
      </c>
      <c r="C66" s="1" t="s">
        <v>69</v>
      </c>
      <c r="F66" s="1" t="s">
        <v>111</v>
      </c>
      <c r="G66" s="1" t="n">
        <v>1</v>
      </c>
      <c r="H66" s="1" t="n">
        <v>1</v>
      </c>
      <c r="L66" s="1" t="n">
        <v>2</v>
      </c>
      <c r="X66" s="14" t="n">
        <v>1187.51</v>
      </c>
      <c r="Y66" s="1" t="s">
        <v>899</v>
      </c>
      <c r="AA66" s="1" t="s">
        <v>123</v>
      </c>
      <c r="AB66" s="17"/>
    </row>
    <row r="67" customFormat="false" ht="14.4" hidden="false" customHeight="false" outlineLevel="0" collapsed="false">
      <c r="A67" s="1" t="n">
        <f aca="false">IF(AND(B67=B66,C67=C66,D67=D66,AA67=AA66), A66,A66+1)</f>
        <v>11</v>
      </c>
      <c r="B67" s="61" t="n">
        <v>42074</v>
      </c>
      <c r="C67" s="1" t="s">
        <v>69</v>
      </c>
      <c r="F67" s="1" t="s">
        <v>248</v>
      </c>
      <c r="J67" s="0"/>
      <c r="K67" s="1" t="n">
        <v>1</v>
      </c>
      <c r="X67" s="14" t="n">
        <v>0</v>
      </c>
      <c r="Y67" s="1" t="s">
        <v>899</v>
      </c>
      <c r="AA67" s="1" t="s">
        <v>123</v>
      </c>
      <c r="AB67" s="17"/>
    </row>
    <row r="68" customFormat="false" ht="15" hidden="false" customHeight="false" outlineLevel="0" collapsed="false">
      <c r="A68" s="1" t="n">
        <f aca="false">IF(AND(B68=B67,C68=C67,D68=D67,AA68=AA67), A67,A67+1)</f>
        <v>12</v>
      </c>
      <c r="B68" s="61" t="n">
        <v>42080</v>
      </c>
      <c r="C68" s="1" t="s">
        <v>68</v>
      </c>
      <c r="D68" s="1" t="s">
        <v>70</v>
      </c>
      <c r="F68" s="1" t="s">
        <v>97</v>
      </c>
      <c r="G68" s="1" t="n">
        <v>84</v>
      </c>
      <c r="H68" s="1" t="n">
        <f aca="false">SUM(G68/2)</f>
        <v>42</v>
      </c>
      <c r="I68" s="1" t="n">
        <f aca="false">SUM(G68/2)</f>
        <v>42</v>
      </c>
      <c r="L68" s="1" t="n">
        <v>36</v>
      </c>
      <c r="X68" s="14" t="n">
        <v>44458.56</v>
      </c>
      <c r="Y68" s="1" t="s">
        <v>900</v>
      </c>
      <c r="AA68" s="1" t="s">
        <v>123</v>
      </c>
      <c r="AB68" s="17"/>
    </row>
    <row r="69" customFormat="false" ht="15" hidden="false" customHeight="false" outlineLevel="0" collapsed="false">
      <c r="A69" s="1" t="n">
        <f aca="false">IF(AND(B69=B68,C69=C68,D69=D68,AA69=AA68), A68,A68+1)</f>
        <v>12</v>
      </c>
      <c r="B69" s="61" t="n">
        <v>42080</v>
      </c>
      <c r="C69" s="1" t="s">
        <v>68</v>
      </c>
      <c r="D69" s="1" t="s">
        <v>70</v>
      </c>
      <c r="F69" s="1" t="s">
        <v>115</v>
      </c>
      <c r="G69" s="1" t="n">
        <v>5</v>
      </c>
      <c r="H69" s="1" t="n">
        <f aca="false">SUM(G69/2)</f>
        <v>2.5</v>
      </c>
      <c r="I69" s="1" t="n">
        <f aca="false">SUM(G69/2)</f>
        <v>2.5</v>
      </c>
      <c r="L69" s="1" t="n">
        <v>5</v>
      </c>
      <c r="X69" s="14" t="n">
        <v>8401.48</v>
      </c>
      <c r="Y69" s="1" t="s">
        <v>900</v>
      </c>
      <c r="AA69" s="1" t="s">
        <v>123</v>
      </c>
      <c r="AB69" s="17"/>
    </row>
    <row r="70" customFormat="false" ht="14.4" hidden="false" customHeight="false" outlineLevel="0" collapsed="false">
      <c r="A70" s="1" t="n">
        <f aca="false">IF(AND(B70=B69,C70=C69,D70=D69,AA70=AA69), A69,A69+1)</f>
        <v>12</v>
      </c>
      <c r="B70" s="61" t="n">
        <v>42080</v>
      </c>
      <c r="C70" s="1" t="s">
        <v>68</v>
      </c>
      <c r="D70" s="1" t="s">
        <v>70</v>
      </c>
      <c r="F70" s="1" t="s">
        <v>248</v>
      </c>
      <c r="H70" s="1" t="n">
        <f aca="false">SUM(G70/2)</f>
        <v>0</v>
      </c>
      <c r="I70" s="1" t="n">
        <f aca="false">SUM(G70/2)</f>
        <v>0</v>
      </c>
      <c r="J70" s="0"/>
      <c r="K70" s="1" t="n">
        <v>1</v>
      </c>
      <c r="X70" s="14"/>
      <c r="Y70" s="1" t="s">
        <v>900</v>
      </c>
      <c r="AA70" s="1" t="s">
        <v>123</v>
      </c>
      <c r="AB70" s="17"/>
    </row>
    <row r="71" customFormat="false" ht="15" hidden="false" customHeight="false" outlineLevel="0" collapsed="false">
      <c r="A71" s="1" t="n">
        <f aca="false">IF(AND(B71=B70,C71=C70,D71=D70,AA71=AA70), A70,A70+1)</f>
        <v>13</v>
      </c>
      <c r="B71" s="61" t="n">
        <v>42087</v>
      </c>
      <c r="C71" s="13" t="s">
        <v>63</v>
      </c>
      <c r="D71" s="13"/>
      <c r="E71" s="13"/>
      <c r="F71" s="13" t="s">
        <v>97</v>
      </c>
      <c r="G71" s="13" t="n">
        <v>5</v>
      </c>
      <c r="H71" s="13" t="n">
        <v>5</v>
      </c>
      <c r="I71" s="13"/>
      <c r="J71" s="13"/>
      <c r="K71" s="13" t="n">
        <v>1</v>
      </c>
      <c r="L71" s="13" t="n">
        <v>1</v>
      </c>
      <c r="M71" s="13"/>
      <c r="N71" s="13"/>
      <c r="O71" s="13"/>
      <c r="P71" s="13"/>
      <c r="Q71" s="13"/>
      <c r="R71" s="13"/>
      <c r="S71" s="13"/>
      <c r="T71" s="13"/>
      <c r="U71" s="13"/>
      <c r="V71" s="13"/>
      <c r="W71" s="13"/>
      <c r="X71" s="14" t="n">
        <v>88009.55</v>
      </c>
      <c r="Y71" s="13" t="s">
        <v>901</v>
      </c>
      <c r="Z71" s="13"/>
      <c r="AA71" s="13" t="s">
        <v>125</v>
      </c>
      <c r="AB71" s="17"/>
    </row>
    <row r="72" customFormat="false" ht="15" hidden="false" customHeight="false" outlineLevel="0" collapsed="false">
      <c r="A72" s="1" t="n">
        <f aca="false">IF(AND(B72=B71,C72=C71,D72=D71,AA72=AA71), A71,A71+1)</f>
        <v>13</v>
      </c>
      <c r="B72" s="61" t="n">
        <v>42087</v>
      </c>
      <c r="C72" s="13" t="s">
        <v>63</v>
      </c>
      <c r="D72" s="13"/>
      <c r="E72" s="13"/>
      <c r="F72" s="13" t="s">
        <v>116</v>
      </c>
      <c r="G72" s="13" t="n">
        <v>6</v>
      </c>
      <c r="H72" s="13" t="n">
        <v>6</v>
      </c>
      <c r="I72" s="13"/>
      <c r="J72" s="13"/>
      <c r="K72" s="13"/>
      <c r="L72" s="13" t="n">
        <v>1</v>
      </c>
      <c r="M72" s="13"/>
      <c r="N72" s="13"/>
      <c r="O72" s="13"/>
      <c r="P72" s="13"/>
      <c r="Q72" s="13"/>
      <c r="R72" s="13"/>
      <c r="S72" s="13"/>
      <c r="T72" s="13"/>
      <c r="U72" s="13" t="n">
        <v>1</v>
      </c>
      <c r="V72" s="13"/>
      <c r="W72" s="13"/>
      <c r="X72" s="14" t="n">
        <v>596.2</v>
      </c>
      <c r="Y72" s="13" t="s">
        <v>901</v>
      </c>
      <c r="Z72" s="13"/>
      <c r="AA72" s="13" t="s">
        <v>125</v>
      </c>
      <c r="AB72" s="17"/>
    </row>
    <row r="73" customFormat="false" ht="15" hidden="false" customHeight="false" outlineLevel="0" collapsed="false">
      <c r="A73" s="1" t="n">
        <f aca="false">IF(AND(B73=B72,C73=C72,D73=D72,AA73=AA72), A72,A72+1)</f>
        <v>13</v>
      </c>
      <c r="B73" s="61" t="n">
        <v>42087</v>
      </c>
      <c r="C73" s="13" t="s">
        <v>63</v>
      </c>
      <c r="D73" s="13"/>
      <c r="E73" s="13"/>
      <c r="F73" s="13" t="s">
        <v>102</v>
      </c>
      <c r="G73" s="13" t="n">
        <v>7</v>
      </c>
      <c r="H73" s="13" t="n">
        <v>7</v>
      </c>
      <c r="I73" s="13"/>
      <c r="J73" s="13"/>
      <c r="K73" s="13"/>
      <c r="L73" s="13"/>
      <c r="M73" s="13"/>
      <c r="N73" s="13"/>
      <c r="O73" s="13"/>
      <c r="P73" s="13"/>
      <c r="Q73" s="13"/>
      <c r="R73" s="13"/>
      <c r="S73" s="13"/>
      <c r="V73" s="13"/>
      <c r="W73" s="13"/>
      <c r="X73" s="14" t="n">
        <v>30670.4</v>
      </c>
      <c r="Y73" s="13" t="s">
        <v>901</v>
      </c>
      <c r="Z73" s="13"/>
      <c r="AA73" s="13" t="s">
        <v>125</v>
      </c>
      <c r="AB73" s="17"/>
    </row>
    <row r="74" customFormat="false" ht="15" hidden="false" customHeight="false" outlineLevel="0" collapsed="false">
      <c r="A74" s="1" t="n">
        <f aca="false">IF(AND(B74=B73,C74=C73,D74=D73,AA74=AA73), A73,A73+1)</f>
        <v>13</v>
      </c>
      <c r="B74" s="61" t="n">
        <v>42087</v>
      </c>
      <c r="C74" s="13" t="s">
        <v>63</v>
      </c>
      <c r="D74" s="13"/>
      <c r="E74" s="13"/>
      <c r="F74" s="13" t="s">
        <v>114</v>
      </c>
      <c r="G74" s="13" t="n">
        <v>8</v>
      </c>
      <c r="H74" s="13" t="n">
        <v>8</v>
      </c>
      <c r="I74" s="13"/>
      <c r="J74" s="13"/>
      <c r="K74" s="13"/>
      <c r="L74" s="13"/>
      <c r="M74" s="13"/>
      <c r="N74" s="13"/>
      <c r="O74" s="13"/>
      <c r="P74" s="13"/>
      <c r="Q74" s="13"/>
      <c r="R74" s="13"/>
      <c r="S74" s="13"/>
      <c r="T74" s="13"/>
      <c r="U74" s="13"/>
      <c r="V74" s="13"/>
      <c r="W74" s="13"/>
      <c r="X74" s="14" t="n">
        <v>22585.46</v>
      </c>
      <c r="Y74" s="13" t="s">
        <v>901</v>
      </c>
      <c r="Z74" s="13"/>
      <c r="AA74" s="13" t="s">
        <v>125</v>
      </c>
      <c r="AB74" s="17"/>
    </row>
    <row r="75" customFormat="false" ht="15" hidden="false" customHeight="false" outlineLevel="0" collapsed="false">
      <c r="A75" s="1" t="n">
        <f aca="false">IF(AND(B75=B74,C75=C74,D75=D74,AA75=AA74), A74,A74+1)</f>
        <v>13</v>
      </c>
      <c r="B75" s="61" t="n">
        <v>42087</v>
      </c>
      <c r="C75" s="13" t="s">
        <v>63</v>
      </c>
      <c r="D75" s="13"/>
      <c r="E75" s="13"/>
      <c r="F75" s="13" t="s">
        <v>104</v>
      </c>
      <c r="G75" s="13" t="n">
        <v>3</v>
      </c>
      <c r="H75" s="13" t="n">
        <v>3</v>
      </c>
      <c r="I75" s="13"/>
      <c r="J75" s="13"/>
      <c r="K75" s="13"/>
      <c r="L75" s="13"/>
      <c r="M75" s="13"/>
      <c r="N75" s="13"/>
      <c r="O75" s="13"/>
      <c r="P75" s="13"/>
      <c r="Q75" s="13"/>
      <c r="R75" s="13"/>
      <c r="S75" s="13"/>
      <c r="T75" s="13"/>
      <c r="U75" s="13"/>
      <c r="V75" s="13"/>
      <c r="W75" s="13"/>
      <c r="X75" s="14" t="n">
        <v>0</v>
      </c>
      <c r="Y75" s="13" t="s">
        <v>901</v>
      </c>
      <c r="Z75" s="13"/>
      <c r="AA75" s="13" t="s">
        <v>125</v>
      </c>
      <c r="AB75" s="17"/>
    </row>
    <row r="76" customFormat="false" ht="15" hidden="false" customHeight="false" outlineLevel="0" collapsed="false">
      <c r="A76" s="1" t="n">
        <f aca="false">IF(AND(B76=B75,C76=C75,D76=D75,AA76=AA75), A75,A75+1)</f>
        <v>13</v>
      </c>
      <c r="B76" s="61" t="n">
        <v>42087</v>
      </c>
      <c r="C76" s="13" t="s">
        <v>63</v>
      </c>
      <c r="D76" s="13"/>
      <c r="E76" s="13"/>
      <c r="F76" s="13" t="s">
        <v>109</v>
      </c>
      <c r="G76" s="13" t="n">
        <v>6</v>
      </c>
      <c r="H76" s="13" t="n">
        <v>6</v>
      </c>
      <c r="I76" s="13"/>
      <c r="J76" s="13"/>
      <c r="K76" s="13"/>
      <c r="L76" s="13" t="n">
        <v>1</v>
      </c>
      <c r="M76" s="13"/>
      <c r="N76" s="13"/>
      <c r="O76" s="13"/>
      <c r="P76" s="13"/>
      <c r="Q76" s="13"/>
      <c r="R76" s="13"/>
      <c r="S76" s="13"/>
      <c r="T76" s="13"/>
      <c r="U76" s="13" t="n">
        <v>1</v>
      </c>
      <c r="V76" s="13"/>
      <c r="W76" s="13"/>
      <c r="X76" s="14" t="n">
        <v>699.27</v>
      </c>
      <c r="Y76" s="13" t="s">
        <v>901</v>
      </c>
      <c r="Z76" s="13"/>
      <c r="AA76" s="13" t="s">
        <v>125</v>
      </c>
      <c r="AB76" s="17"/>
    </row>
    <row r="77" customFormat="false" ht="15" hidden="false" customHeight="false" outlineLevel="0" collapsed="false">
      <c r="A77" s="1" t="n">
        <f aca="false">IF(AND(B77=B76,C77=C76,D77=D76,AA77=AA76), A76,A76+1)</f>
        <v>14</v>
      </c>
      <c r="B77" s="61" t="n">
        <v>42087</v>
      </c>
      <c r="C77" s="13" t="s">
        <v>67</v>
      </c>
      <c r="D77" s="13"/>
      <c r="E77" s="13"/>
      <c r="F77" s="13" t="s">
        <v>96</v>
      </c>
      <c r="G77" s="13" t="n">
        <v>25</v>
      </c>
      <c r="H77" s="13" t="n">
        <v>25</v>
      </c>
      <c r="I77" s="13"/>
      <c r="J77" s="13"/>
      <c r="K77" s="13" t="n">
        <v>1</v>
      </c>
      <c r="L77" s="13" t="n">
        <v>4</v>
      </c>
      <c r="M77" s="13"/>
      <c r="N77" s="13"/>
      <c r="O77" s="13"/>
      <c r="P77" s="13"/>
      <c r="Q77" s="13"/>
      <c r="R77" s="13"/>
      <c r="S77" s="13"/>
      <c r="T77" s="13"/>
      <c r="U77" s="13"/>
      <c r="V77" s="13"/>
      <c r="W77" s="13"/>
      <c r="X77" s="14" t="n">
        <v>71604.52</v>
      </c>
      <c r="Y77" s="13" t="s">
        <v>902</v>
      </c>
      <c r="Z77" s="13"/>
      <c r="AA77" s="13" t="s">
        <v>125</v>
      </c>
      <c r="AB77" s="75"/>
    </row>
    <row r="78" customFormat="false" ht="15" hidden="false" customHeight="false" outlineLevel="0" collapsed="false">
      <c r="A78" s="1" t="n">
        <f aca="false">IF(AND(B78=B77,C78=C77,D78=D77,AA78=AA77), A77,A77+1)</f>
        <v>14</v>
      </c>
      <c r="B78" s="61" t="n">
        <v>42087</v>
      </c>
      <c r="C78" s="13" t="s">
        <v>67</v>
      </c>
      <c r="D78" s="13"/>
      <c r="E78" s="13"/>
      <c r="F78" s="13" t="s">
        <v>88</v>
      </c>
      <c r="G78" s="13" t="n">
        <v>4</v>
      </c>
      <c r="H78" s="13" t="n">
        <v>4</v>
      </c>
      <c r="I78" s="13"/>
      <c r="J78" s="13"/>
      <c r="K78" s="13"/>
      <c r="L78" s="13"/>
      <c r="M78" s="13"/>
      <c r="N78" s="13"/>
      <c r="O78" s="13"/>
      <c r="P78" s="13"/>
      <c r="Q78" s="13"/>
      <c r="R78" s="13"/>
      <c r="S78" s="13"/>
      <c r="T78" s="13"/>
      <c r="U78" s="13"/>
      <c r="V78" s="13"/>
      <c r="W78" s="13"/>
      <c r="X78" s="14" t="n">
        <v>0</v>
      </c>
      <c r="Y78" s="13" t="s">
        <v>902</v>
      </c>
      <c r="Z78" s="13"/>
      <c r="AA78" s="13" t="s">
        <v>125</v>
      </c>
      <c r="AB78" s="17"/>
    </row>
    <row r="79" customFormat="false" ht="15" hidden="false" customHeight="false" outlineLevel="0" collapsed="false">
      <c r="A79" s="1" t="n">
        <f aca="false">IF(AND(B79=B78,C79=C78,D79=D78,AA79=AA78), A78,A78+1)</f>
        <v>14</v>
      </c>
      <c r="B79" s="61" t="n">
        <v>42087</v>
      </c>
      <c r="C79" s="13" t="s">
        <v>67</v>
      </c>
      <c r="D79" s="13"/>
      <c r="E79" s="13"/>
      <c r="F79" s="13" t="s">
        <v>95</v>
      </c>
      <c r="G79" s="13" t="n">
        <v>6</v>
      </c>
      <c r="H79" s="13" t="n">
        <v>6</v>
      </c>
      <c r="I79" s="13"/>
      <c r="J79" s="13"/>
      <c r="K79" s="13"/>
      <c r="L79" s="13"/>
      <c r="M79" s="13"/>
      <c r="N79" s="13"/>
      <c r="O79" s="13"/>
      <c r="P79" s="13"/>
      <c r="Q79" s="13"/>
      <c r="R79" s="13"/>
      <c r="S79" s="13"/>
      <c r="T79" s="13"/>
      <c r="U79" s="13" t="n">
        <v>2</v>
      </c>
      <c r="V79" s="13"/>
      <c r="W79" s="13"/>
      <c r="X79" s="14" t="n">
        <v>25289.22</v>
      </c>
      <c r="Y79" s="13" t="s">
        <v>902</v>
      </c>
      <c r="Z79" s="13"/>
      <c r="AA79" s="13" t="s">
        <v>125</v>
      </c>
      <c r="AB79" s="17"/>
    </row>
    <row r="80" customFormat="false" ht="15" hidden="false" customHeight="false" outlineLevel="0" collapsed="false">
      <c r="A80" s="1" t="n">
        <f aca="false">IF(AND(B80=B79,C80=C79,D80=D79,AA80=AA79), A79,A79+1)</f>
        <v>14</v>
      </c>
      <c r="B80" s="61" t="n">
        <v>42087</v>
      </c>
      <c r="C80" s="13" t="s">
        <v>67</v>
      </c>
      <c r="D80" s="13"/>
      <c r="E80" s="13"/>
      <c r="F80" s="13" t="s">
        <v>97</v>
      </c>
      <c r="G80" s="13" t="n">
        <v>7</v>
      </c>
      <c r="H80" s="13" t="n">
        <v>7</v>
      </c>
      <c r="I80" s="13"/>
      <c r="J80" s="13"/>
      <c r="K80" s="13"/>
      <c r="L80" s="13"/>
      <c r="M80" s="13"/>
      <c r="N80" s="13"/>
      <c r="O80" s="13"/>
      <c r="P80" s="13"/>
      <c r="Q80" s="13"/>
      <c r="R80" s="13"/>
      <c r="S80" s="13"/>
      <c r="T80" s="13"/>
      <c r="U80" s="13"/>
      <c r="V80" s="13"/>
      <c r="W80" s="13"/>
      <c r="X80" s="14" t="n">
        <v>87.04</v>
      </c>
      <c r="Y80" s="13" t="s">
        <v>902</v>
      </c>
      <c r="Z80" s="13"/>
      <c r="AA80" s="13" t="s">
        <v>125</v>
      </c>
      <c r="AB80" s="17"/>
    </row>
    <row r="81" customFormat="false" ht="15" hidden="false" customHeight="false" outlineLevel="0" collapsed="false">
      <c r="A81" s="1" t="n">
        <f aca="false">IF(AND(B81=B80,C81=C80,D81=D80,AA81=AA80), A80,A80+1)</f>
        <v>14</v>
      </c>
      <c r="B81" s="61" t="n">
        <v>42087</v>
      </c>
      <c r="C81" s="13" t="s">
        <v>67</v>
      </c>
      <c r="D81" s="13"/>
      <c r="E81" s="13"/>
      <c r="F81" s="13" t="s">
        <v>114</v>
      </c>
      <c r="G81" s="13" t="n">
        <v>3</v>
      </c>
      <c r="H81" s="13" t="n">
        <v>3</v>
      </c>
      <c r="I81" s="13"/>
      <c r="J81" s="13"/>
      <c r="K81" s="13"/>
      <c r="L81" s="13"/>
      <c r="M81" s="13"/>
      <c r="N81" s="13"/>
      <c r="O81" s="13"/>
      <c r="P81" s="13"/>
      <c r="Q81" s="13"/>
      <c r="R81" s="13"/>
      <c r="S81" s="13"/>
      <c r="T81" s="13"/>
      <c r="U81" s="13"/>
      <c r="V81" s="13"/>
      <c r="W81" s="13"/>
      <c r="X81" s="14" t="n">
        <v>22585.46</v>
      </c>
      <c r="Y81" s="13" t="s">
        <v>902</v>
      </c>
      <c r="Z81" s="13"/>
      <c r="AA81" s="13" t="s">
        <v>125</v>
      </c>
      <c r="AB81" s="17"/>
    </row>
    <row r="82" customFormat="false" ht="15" hidden="false" customHeight="false" outlineLevel="0" collapsed="false">
      <c r="A82" s="1" t="n">
        <f aca="false">IF(AND(B82=B81,C82=C81,D82=D81,AA82=AA81), A81,A81+1)</f>
        <v>14</v>
      </c>
      <c r="B82" s="61" t="n">
        <v>42087</v>
      </c>
      <c r="C82" s="13" t="s">
        <v>67</v>
      </c>
      <c r="D82" s="13"/>
      <c r="E82" s="13"/>
      <c r="F82" s="13" t="s">
        <v>102</v>
      </c>
      <c r="G82" s="13" t="n">
        <v>4</v>
      </c>
      <c r="H82" s="13" t="n">
        <v>4</v>
      </c>
      <c r="I82" s="13"/>
      <c r="J82" s="13"/>
      <c r="K82" s="13"/>
      <c r="L82" s="13"/>
      <c r="M82" s="13"/>
      <c r="N82" s="13"/>
      <c r="O82" s="13"/>
      <c r="P82" s="13"/>
      <c r="Q82" s="13"/>
      <c r="R82" s="13"/>
      <c r="S82" s="13"/>
      <c r="T82" s="13"/>
      <c r="U82" s="13"/>
      <c r="V82" s="13"/>
      <c r="W82" s="13"/>
      <c r="X82" s="14" t="n">
        <v>30670.4</v>
      </c>
      <c r="Y82" s="13" t="s">
        <v>902</v>
      </c>
      <c r="Z82" s="13"/>
      <c r="AA82" s="13" t="s">
        <v>125</v>
      </c>
      <c r="AB82" s="17"/>
    </row>
    <row r="83" customFormat="false" ht="15" hidden="false" customHeight="false" outlineLevel="0" collapsed="false">
      <c r="A83" s="1" t="n">
        <f aca="false">IF(AND(B83=B82,C83=C82,D83=D82,AA83=AA82), A82,A82+1)</f>
        <v>14</v>
      </c>
      <c r="B83" s="61" t="n">
        <v>42087</v>
      </c>
      <c r="C83" s="13" t="s">
        <v>67</v>
      </c>
      <c r="D83" s="13"/>
      <c r="E83" s="13"/>
      <c r="F83" s="13" t="s">
        <v>116</v>
      </c>
      <c r="G83" s="13"/>
      <c r="H83" s="13"/>
      <c r="I83" s="13"/>
      <c r="J83" s="13"/>
      <c r="K83" s="13"/>
      <c r="L83" s="13" t="n">
        <v>1</v>
      </c>
      <c r="M83" s="13"/>
      <c r="N83" s="13"/>
      <c r="O83" s="13"/>
      <c r="P83" s="13"/>
      <c r="Q83" s="13"/>
      <c r="R83" s="13"/>
      <c r="S83" s="13"/>
      <c r="T83" s="13"/>
      <c r="U83" s="13"/>
      <c r="V83" s="13"/>
      <c r="W83" s="13"/>
      <c r="X83" s="14" t="n">
        <v>713</v>
      </c>
      <c r="Y83" s="13" t="s">
        <v>902</v>
      </c>
      <c r="Z83" s="13"/>
      <c r="AA83" s="13" t="s">
        <v>125</v>
      </c>
      <c r="AB83" s="17"/>
    </row>
    <row r="84" customFormat="false" ht="15" hidden="false" customHeight="false" outlineLevel="0" collapsed="false">
      <c r="A84" s="1" t="n">
        <f aca="false">IF(AND(B84=B83,C84=C83,D84=D83,AA84=AA83), A83,A83+1)</f>
        <v>14</v>
      </c>
      <c r="B84" s="61" t="n">
        <v>42087</v>
      </c>
      <c r="C84" s="13" t="s">
        <v>67</v>
      </c>
      <c r="D84" s="13"/>
      <c r="E84" s="13"/>
      <c r="F84" s="13" t="s">
        <v>67</v>
      </c>
      <c r="G84" s="13"/>
      <c r="H84" s="13"/>
      <c r="I84" s="13"/>
      <c r="J84" s="13"/>
      <c r="K84" s="13"/>
      <c r="L84" s="13" t="n">
        <v>29</v>
      </c>
      <c r="M84" s="13"/>
      <c r="N84" s="13"/>
      <c r="O84" s="13"/>
      <c r="P84" s="13"/>
      <c r="Q84" s="13"/>
      <c r="R84" s="13"/>
      <c r="S84" s="13"/>
      <c r="T84" s="13"/>
      <c r="U84" s="13"/>
      <c r="V84" s="13"/>
      <c r="W84" s="13"/>
      <c r="X84" s="14" t="n">
        <v>0</v>
      </c>
      <c r="Y84" s="13" t="s">
        <v>902</v>
      </c>
      <c r="Z84" s="13"/>
      <c r="AA84" s="13" t="s">
        <v>125</v>
      </c>
      <c r="AB84" s="17"/>
    </row>
    <row r="85" customFormat="false" ht="15" hidden="false" customHeight="false" outlineLevel="0" collapsed="false">
      <c r="A85" s="1" t="n">
        <f aca="false">IF(AND(B85=B84,C85=C84,D85=D84,AA85=AA84), A84,A84+1)</f>
        <v>15</v>
      </c>
      <c r="B85" s="61" t="n">
        <v>42089</v>
      </c>
      <c r="C85" s="1" t="s">
        <v>69</v>
      </c>
      <c r="F85" s="1" t="s">
        <v>99</v>
      </c>
      <c r="G85" s="1" t="n">
        <v>22</v>
      </c>
      <c r="H85" s="1" t="n">
        <v>22</v>
      </c>
      <c r="L85" s="1" t="n">
        <v>35</v>
      </c>
      <c r="U85" s="1" t="n">
        <v>2</v>
      </c>
      <c r="X85" s="14" t="n">
        <v>41457.05</v>
      </c>
      <c r="Y85" s="1" t="s">
        <v>903</v>
      </c>
      <c r="AA85" s="1" t="s">
        <v>123</v>
      </c>
      <c r="AB85" s="17"/>
    </row>
    <row r="86" customFormat="false" ht="15" hidden="false" customHeight="false" outlineLevel="0" collapsed="false">
      <c r="A86" s="1" t="n">
        <f aca="false">IF(AND(B86=B85,C86=C85,D86=D85,AA86=AA85), A85,A85+1)</f>
        <v>15</v>
      </c>
      <c r="B86" s="61" t="n">
        <v>42089</v>
      </c>
      <c r="C86" s="1" t="s">
        <v>69</v>
      </c>
      <c r="F86" s="1" t="s">
        <v>96</v>
      </c>
      <c r="G86" s="1" t="n">
        <v>5</v>
      </c>
      <c r="H86" s="1" t="n">
        <v>5</v>
      </c>
      <c r="L86" s="1" t="n">
        <v>11</v>
      </c>
      <c r="X86" s="14" t="n">
        <v>5699.03</v>
      </c>
      <c r="Y86" s="1" t="s">
        <v>903</v>
      </c>
      <c r="AA86" s="1" t="s">
        <v>123</v>
      </c>
      <c r="AB86" s="17"/>
    </row>
    <row r="87" customFormat="false" ht="15" hidden="false" customHeight="false" outlineLevel="0" collapsed="false">
      <c r="A87" s="1" t="n">
        <f aca="false">IF(AND(B87=B86,C87=C86,D87=D86,AA87=AA86), A86,A86+1)</f>
        <v>15</v>
      </c>
      <c r="B87" s="61" t="n">
        <v>42089</v>
      </c>
      <c r="C87" s="1" t="s">
        <v>69</v>
      </c>
      <c r="F87" s="1" t="s">
        <v>87</v>
      </c>
      <c r="G87" s="1" t="n">
        <v>17</v>
      </c>
      <c r="H87" s="1" t="n">
        <v>17</v>
      </c>
      <c r="L87" s="1" t="n">
        <v>31</v>
      </c>
      <c r="U87" s="1" t="n">
        <v>1</v>
      </c>
      <c r="X87" s="14" t="n">
        <v>6073.5</v>
      </c>
      <c r="Y87" s="1" t="s">
        <v>903</v>
      </c>
      <c r="AA87" s="1" t="s">
        <v>123</v>
      </c>
      <c r="AB87" s="17"/>
    </row>
    <row r="88" customFormat="false" ht="15" hidden="false" customHeight="false" outlineLevel="0" collapsed="false">
      <c r="A88" s="1" t="n">
        <f aca="false">IF(AND(B88=B87,C88=C87,D88=D87,AA88=AA87), A87,A87+1)</f>
        <v>15</v>
      </c>
      <c r="B88" s="61" t="n">
        <v>42089</v>
      </c>
      <c r="C88" s="1" t="s">
        <v>69</v>
      </c>
      <c r="F88" s="1" t="s">
        <v>115</v>
      </c>
      <c r="G88" s="1" t="n">
        <v>3</v>
      </c>
      <c r="H88" s="1" t="n">
        <v>3</v>
      </c>
      <c r="L88" s="1" t="n">
        <v>11</v>
      </c>
      <c r="X88" s="14" t="n">
        <v>18273.54</v>
      </c>
      <c r="Y88" s="1" t="s">
        <v>903</v>
      </c>
      <c r="AA88" s="1" t="s">
        <v>123</v>
      </c>
      <c r="AB88" s="17"/>
    </row>
    <row r="89" customFormat="false" ht="15" hidden="false" customHeight="false" outlineLevel="0" collapsed="false">
      <c r="A89" s="1" t="n">
        <f aca="false">IF(AND(B89=B88,C89=C88,D89=D88,AA89=AA88), A88,A88+1)</f>
        <v>15</v>
      </c>
      <c r="B89" s="61" t="n">
        <v>42089</v>
      </c>
      <c r="C89" s="1" t="s">
        <v>69</v>
      </c>
      <c r="F89" s="1" t="s">
        <v>97</v>
      </c>
      <c r="G89" s="1" t="n">
        <v>0</v>
      </c>
      <c r="H89" s="1" t="n">
        <v>0</v>
      </c>
      <c r="L89" s="1" t="n">
        <v>0</v>
      </c>
      <c r="X89" s="14" t="n">
        <v>17876.46</v>
      </c>
      <c r="Y89" s="1" t="s">
        <v>903</v>
      </c>
      <c r="AA89" s="1" t="s">
        <v>123</v>
      </c>
      <c r="AB89" s="17"/>
    </row>
    <row r="90" customFormat="false" ht="15" hidden="false" customHeight="false" outlineLevel="0" collapsed="false">
      <c r="A90" s="1" t="n">
        <f aca="false">IF(AND(B90=B89,C90=C89,D90=D89,AA90=AA89), A89,A89+1)</f>
        <v>15</v>
      </c>
      <c r="B90" s="61" t="n">
        <v>42089</v>
      </c>
      <c r="C90" s="1" t="s">
        <v>69</v>
      </c>
      <c r="F90" s="1" t="s">
        <v>90</v>
      </c>
      <c r="G90" s="1" t="n">
        <v>4</v>
      </c>
      <c r="H90" s="1" t="n">
        <v>4</v>
      </c>
      <c r="L90" s="1" t="n">
        <v>4</v>
      </c>
      <c r="X90" s="14" t="n">
        <v>166.78</v>
      </c>
      <c r="Y90" s="1" t="s">
        <v>903</v>
      </c>
      <c r="AA90" s="1" t="s">
        <v>123</v>
      </c>
      <c r="AB90" s="17"/>
    </row>
    <row r="91" customFormat="false" ht="14.4" hidden="false" customHeight="false" outlineLevel="0" collapsed="false">
      <c r="A91" s="1" t="n">
        <f aca="false">IF(AND(B91=B90,C91=C90,D91=D90,AA91=AA90), A90,A90+1)</f>
        <v>15</v>
      </c>
      <c r="B91" s="61" t="n">
        <v>42089</v>
      </c>
      <c r="C91" s="1" t="s">
        <v>69</v>
      </c>
      <c r="F91" s="1" t="s">
        <v>248</v>
      </c>
      <c r="J91" s="0"/>
      <c r="K91" s="1" t="n">
        <v>1</v>
      </c>
      <c r="X91" s="14"/>
      <c r="Y91" s="1" t="s">
        <v>903</v>
      </c>
      <c r="AA91" s="1" t="s">
        <v>123</v>
      </c>
      <c r="AB91" s="17"/>
    </row>
    <row r="92" customFormat="false" ht="15" hidden="false" customHeight="false" outlineLevel="0" collapsed="false">
      <c r="A92" s="1" t="n">
        <f aca="false">IF(AND(B92=B91,C92=C91,D92=D91,AA92=AA91), A91,A91+1)</f>
        <v>16</v>
      </c>
      <c r="B92" s="61" t="n">
        <v>42109</v>
      </c>
      <c r="C92" s="1" t="s">
        <v>53</v>
      </c>
      <c r="F92" s="1" t="s">
        <v>107</v>
      </c>
      <c r="G92" s="1" t="n">
        <v>4</v>
      </c>
      <c r="H92" s="1" t="n">
        <v>4</v>
      </c>
      <c r="L92" s="1" t="n">
        <v>24</v>
      </c>
      <c r="U92" s="1" t="n">
        <v>2</v>
      </c>
      <c r="X92" s="14" t="n">
        <v>248326.19</v>
      </c>
      <c r="Y92" s="1" t="s">
        <v>904</v>
      </c>
      <c r="AA92" s="1" t="s">
        <v>123</v>
      </c>
      <c r="AB92" s="17"/>
    </row>
    <row r="93" customFormat="false" ht="15" hidden="false" customHeight="false" outlineLevel="0" collapsed="false">
      <c r="A93" s="1" t="n">
        <f aca="false">IF(AND(B93=B92,C93=C92,D93=D92,AA93=AA92), A92,A92+1)</f>
        <v>16</v>
      </c>
      <c r="B93" s="61" t="n">
        <v>42109</v>
      </c>
      <c r="C93" s="1" t="s">
        <v>53</v>
      </c>
      <c r="F93" s="1" t="s">
        <v>106</v>
      </c>
      <c r="G93" s="1" t="n">
        <v>3</v>
      </c>
      <c r="H93" s="1" t="n">
        <v>3</v>
      </c>
      <c r="L93" s="1" t="n">
        <v>8</v>
      </c>
      <c r="U93" s="1" t="n">
        <v>1</v>
      </c>
      <c r="X93" s="14" t="n">
        <v>5052.62</v>
      </c>
      <c r="Y93" s="1" t="s">
        <v>904</v>
      </c>
      <c r="AA93" s="1" t="s">
        <v>123</v>
      </c>
      <c r="AB93" s="17"/>
    </row>
    <row r="94" customFormat="false" ht="15" hidden="false" customHeight="false" outlineLevel="0" collapsed="false">
      <c r="A94" s="1" t="n">
        <f aca="false">IF(AND(B94=B93,C94=C93,D94=D93,AA94=AA93), A93,A93+1)</f>
        <v>16</v>
      </c>
      <c r="B94" s="61" t="n">
        <v>42109</v>
      </c>
      <c r="C94" s="1" t="s">
        <v>53</v>
      </c>
      <c r="F94" s="1" t="s">
        <v>95</v>
      </c>
      <c r="L94" s="1" t="n">
        <v>2</v>
      </c>
      <c r="X94" s="14" t="n">
        <v>38226.69</v>
      </c>
      <c r="Y94" s="1" t="s">
        <v>904</v>
      </c>
      <c r="AA94" s="1" t="s">
        <v>123</v>
      </c>
      <c r="AB94" s="17"/>
    </row>
    <row r="95" customFormat="false" ht="15" hidden="false" customHeight="false" outlineLevel="0" collapsed="false">
      <c r="A95" s="1" t="n">
        <f aca="false">IF(AND(B95=B94,C95=C94,D95=D94,AA95=AA94), A94,A94+1)</f>
        <v>16</v>
      </c>
      <c r="B95" s="61" t="n">
        <v>42109</v>
      </c>
      <c r="C95" s="1" t="s">
        <v>53</v>
      </c>
      <c r="F95" s="1" t="s">
        <v>94</v>
      </c>
      <c r="G95" s="1" t="n">
        <v>1</v>
      </c>
      <c r="H95" s="1" t="n">
        <v>1</v>
      </c>
      <c r="L95" s="1" t="n">
        <v>2</v>
      </c>
      <c r="X95" s="14" t="n">
        <v>422.9</v>
      </c>
      <c r="Y95" s="1" t="s">
        <v>904</v>
      </c>
      <c r="AA95" s="1" t="s">
        <v>123</v>
      </c>
      <c r="AB95" s="17"/>
    </row>
    <row r="96" customFormat="false" ht="15" hidden="false" customHeight="false" outlineLevel="0" collapsed="false">
      <c r="A96" s="1" t="n">
        <f aca="false">IF(AND(B96=B95,C96=C95,D96=D95,AA96=AA95), A95,A95+1)</f>
        <v>16</v>
      </c>
      <c r="B96" s="61" t="n">
        <v>42109</v>
      </c>
      <c r="C96" s="1" t="s">
        <v>53</v>
      </c>
      <c r="F96" s="1" t="s">
        <v>97</v>
      </c>
      <c r="G96" s="1" t="n">
        <v>1</v>
      </c>
      <c r="H96" s="1" t="n">
        <v>1</v>
      </c>
      <c r="L96" s="1" t="n">
        <v>3</v>
      </c>
      <c r="X96" s="14" t="n">
        <v>967.61</v>
      </c>
      <c r="Y96" s="1" t="s">
        <v>904</v>
      </c>
      <c r="AA96" s="1" t="s">
        <v>123</v>
      </c>
      <c r="AB96" s="17"/>
    </row>
    <row r="97" customFormat="false" ht="15" hidden="false" customHeight="false" outlineLevel="0" collapsed="false">
      <c r="A97" s="1" t="n">
        <f aca="false">IF(AND(B97=B96,C97=C96,D97=D96,AA97=AA96), A96,A96+1)</f>
        <v>16</v>
      </c>
      <c r="B97" s="61" t="n">
        <v>42109</v>
      </c>
      <c r="C97" s="1" t="s">
        <v>53</v>
      </c>
      <c r="F97" s="1" t="s">
        <v>105</v>
      </c>
      <c r="G97" s="1" t="n">
        <v>3</v>
      </c>
      <c r="H97" s="1" t="n">
        <v>3</v>
      </c>
      <c r="L97" s="1" t="n">
        <v>9</v>
      </c>
      <c r="X97" s="14" t="n">
        <v>8701.39</v>
      </c>
      <c r="Y97" s="1" t="s">
        <v>904</v>
      </c>
      <c r="AA97" s="1" t="s">
        <v>123</v>
      </c>
      <c r="AB97" s="17"/>
    </row>
    <row r="98" customFormat="false" ht="15" hidden="false" customHeight="false" outlineLevel="0" collapsed="false">
      <c r="A98" s="1" t="n">
        <f aca="false">IF(AND(B98=B97,C98=C97,D98=D97,AA98=AA97), A97,A97+1)</f>
        <v>16</v>
      </c>
      <c r="B98" s="61" t="n">
        <v>42109</v>
      </c>
      <c r="C98" s="1" t="s">
        <v>53</v>
      </c>
      <c r="F98" s="1" t="s">
        <v>88</v>
      </c>
      <c r="G98" s="1" t="n">
        <v>2</v>
      </c>
      <c r="H98" s="1" t="n">
        <v>2</v>
      </c>
      <c r="L98" s="1" t="n">
        <v>6</v>
      </c>
      <c r="U98" s="1" t="n">
        <v>2</v>
      </c>
      <c r="X98" s="14" t="n">
        <v>0</v>
      </c>
      <c r="Y98" s="1" t="s">
        <v>904</v>
      </c>
      <c r="AA98" s="1" t="s">
        <v>123</v>
      </c>
      <c r="AB98" s="17"/>
    </row>
    <row r="99" customFormat="false" ht="15" hidden="false" customHeight="false" outlineLevel="0" collapsed="false">
      <c r="A99" s="1" t="n">
        <f aca="false">IF(AND(B99=B98,C99=C98,D99=D98,AA99=AA98), A98,A98+1)</f>
        <v>16</v>
      </c>
      <c r="B99" s="61" t="n">
        <v>42109</v>
      </c>
      <c r="C99" s="1" t="s">
        <v>53</v>
      </c>
      <c r="F99" s="1" t="s">
        <v>114</v>
      </c>
      <c r="G99" s="1" t="n">
        <v>11</v>
      </c>
      <c r="H99" s="1" t="n">
        <v>11</v>
      </c>
      <c r="L99" s="1" t="n">
        <v>30</v>
      </c>
      <c r="X99" s="14" t="n">
        <v>0</v>
      </c>
      <c r="Y99" s="1" t="s">
        <v>904</v>
      </c>
      <c r="AA99" s="1" t="s">
        <v>123</v>
      </c>
      <c r="AB99" s="17" t="s">
        <v>170</v>
      </c>
    </row>
    <row r="100" customFormat="false" ht="14.4" hidden="false" customHeight="false" outlineLevel="0" collapsed="false">
      <c r="A100" s="1" t="n">
        <f aca="false">IF(AND(B100=B99,C100=C99,D100=D99,AA100=AA99), A99,A99+1)</f>
        <v>16</v>
      </c>
      <c r="B100" s="61" t="n">
        <v>42109</v>
      </c>
      <c r="C100" s="1" t="s">
        <v>53</v>
      </c>
      <c r="F100" s="1" t="s">
        <v>248</v>
      </c>
      <c r="J100" s="0"/>
      <c r="K100" s="1" t="n">
        <v>1</v>
      </c>
      <c r="X100" s="14" t="n">
        <v>0</v>
      </c>
      <c r="Y100" s="1" t="s">
        <v>904</v>
      </c>
      <c r="AA100" s="1" t="s">
        <v>123</v>
      </c>
      <c r="AB100" s="17"/>
    </row>
    <row r="101" customFormat="false" ht="15" hidden="false" customHeight="false" outlineLevel="0" collapsed="false">
      <c r="A101" s="1" t="n">
        <f aca="false">IF(AND(B101=B100,C101=C100,D101=D100,AA101=AA100), A100,A100+1)</f>
        <v>17</v>
      </c>
      <c r="B101" s="61" t="n">
        <v>42109</v>
      </c>
      <c r="C101" s="1" t="s">
        <v>69</v>
      </c>
      <c r="F101" s="1" t="s">
        <v>87</v>
      </c>
      <c r="G101" s="1" t="n">
        <v>45</v>
      </c>
      <c r="H101" s="1" t="n">
        <v>45</v>
      </c>
      <c r="L101" s="1" t="n">
        <v>53</v>
      </c>
      <c r="X101" s="14" t="n">
        <v>41616</v>
      </c>
      <c r="Y101" s="1" t="s">
        <v>905</v>
      </c>
      <c r="AA101" s="1" t="s">
        <v>123</v>
      </c>
      <c r="AB101" s="17"/>
    </row>
    <row r="102" customFormat="false" ht="15" hidden="false" customHeight="false" outlineLevel="0" collapsed="false">
      <c r="A102" s="1" t="n">
        <f aca="false">IF(AND(B102=B101,C102=C101,D102=D101,AA102=AA101), A101,A101+1)</f>
        <v>17</v>
      </c>
      <c r="B102" s="61" t="n">
        <v>42109</v>
      </c>
      <c r="C102" s="1" t="s">
        <v>69</v>
      </c>
      <c r="F102" s="1" t="s">
        <v>115</v>
      </c>
      <c r="G102" s="1" t="n">
        <v>6</v>
      </c>
      <c r="H102" s="1" t="n">
        <v>6</v>
      </c>
      <c r="L102" s="1" t="n">
        <v>13</v>
      </c>
      <c r="X102" s="14" t="n">
        <v>49239.77</v>
      </c>
      <c r="Y102" s="1" t="s">
        <v>905</v>
      </c>
      <c r="AA102" s="1" t="s">
        <v>123</v>
      </c>
      <c r="AB102" s="17"/>
    </row>
    <row r="103" customFormat="false" ht="15" hidden="false" customHeight="false" outlineLevel="0" collapsed="false">
      <c r="A103" s="1" t="n">
        <f aca="false">IF(AND(B103=B102,C103=C102,D103=D102,AA103=AA102), A102,A102+1)</f>
        <v>17</v>
      </c>
      <c r="B103" s="61" t="n">
        <v>42109</v>
      </c>
      <c r="C103" s="1" t="s">
        <v>69</v>
      </c>
      <c r="F103" s="1" t="s">
        <v>99</v>
      </c>
      <c r="G103" s="1" t="n">
        <v>22</v>
      </c>
      <c r="H103" s="1" t="n">
        <v>22</v>
      </c>
      <c r="L103" s="1" t="n">
        <v>22</v>
      </c>
      <c r="X103" s="14" t="n">
        <v>925.92</v>
      </c>
      <c r="Y103" s="1" t="s">
        <v>905</v>
      </c>
      <c r="AA103" s="1" t="s">
        <v>123</v>
      </c>
      <c r="AB103" s="17"/>
    </row>
    <row r="104" customFormat="false" ht="15" hidden="false" customHeight="false" outlineLevel="0" collapsed="false">
      <c r="A104" s="1" t="n">
        <f aca="false">IF(AND(B104=B103,C104=C103,D104=D103,AA104=AA103), A103,A103+1)</f>
        <v>17</v>
      </c>
      <c r="B104" s="61" t="n">
        <v>42109</v>
      </c>
      <c r="C104" s="1" t="s">
        <v>69</v>
      </c>
      <c r="F104" s="1" t="s">
        <v>96</v>
      </c>
      <c r="G104" s="1" t="n">
        <v>10</v>
      </c>
      <c r="H104" s="1" t="n">
        <v>10</v>
      </c>
      <c r="L104" s="1" t="n">
        <v>20</v>
      </c>
      <c r="X104" s="14" t="n">
        <v>6902.58</v>
      </c>
      <c r="Y104" s="1" t="s">
        <v>905</v>
      </c>
      <c r="AA104" s="1" t="s">
        <v>123</v>
      </c>
      <c r="AB104" s="17"/>
    </row>
    <row r="105" customFormat="false" ht="14.4" hidden="false" customHeight="false" outlineLevel="0" collapsed="false">
      <c r="A105" s="1" t="n">
        <f aca="false">IF(AND(B105=B104,C105=C104,D105=D104,AA105=AA104), A104,A104+1)</f>
        <v>17</v>
      </c>
      <c r="B105" s="61" t="n">
        <v>42109</v>
      </c>
      <c r="C105" s="1" t="s">
        <v>69</v>
      </c>
      <c r="F105" s="1" t="s">
        <v>248</v>
      </c>
      <c r="J105" s="0"/>
      <c r="K105" s="1" t="n">
        <v>1</v>
      </c>
      <c r="X105" s="14" t="n">
        <v>0</v>
      </c>
      <c r="Y105" s="1" t="s">
        <v>905</v>
      </c>
      <c r="AA105" s="1" t="s">
        <v>123</v>
      </c>
      <c r="AB105" s="17"/>
    </row>
    <row r="106" customFormat="false" ht="14.4" hidden="false" customHeight="false" outlineLevel="0" collapsed="false">
      <c r="A106" s="1" t="n">
        <f aca="false">IF(AND(B106=B105,C106=C105,D106=D105,AA106=AA105), A105,A105+1)</f>
        <v>18</v>
      </c>
      <c r="B106" s="61" t="n">
        <v>42115</v>
      </c>
      <c r="C106" s="1" t="s">
        <v>67</v>
      </c>
      <c r="F106" s="1" t="s">
        <v>115</v>
      </c>
      <c r="G106" s="1" t="n">
        <v>24</v>
      </c>
      <c r="H106" s="1" t="n">
        <v>24</v>
      </c>
      <c r="J106" s="0"/>
      <c r="L106" s="1" t="n">
        <v>48</v>
      </c>
      <c r="X106" s="14" t="n">
        <v>122744.5</v>
      </c>
      <c r="Y106" s="1" t="s">
        <v>906</v>
      </c>
      <c r="AA106" s="1" t="s">
        <v>123</v>
      </c>
      <c r="AB106" s="17"/>
    </row>
    <row r="107" customFormat="false" ht="14.4" hidden="false" customHeight="false" outlineLevel="0" collapsed="false">
      <c r="A107" s="1" t="n">
        <f aca="false">IF(AND(B107=B106,C107=C106,D107=D106,AA107=AA106), A106,A106+1)</f>
        <v>18</v>
      </c>
      <c r="B107" s="61" t="n">
        <v>42115</v>
      </c>
      <c r="C107" s="1" t="s">
        <v>67</v>
      </c>
      <c r="F107" s="1" t="s">
        <v>95</v>
      </c>
      <c r="G107" s="1" t="n">
        <v>12</v>
      </c>
      <c r="H107" s="1" t="n">
        <v>12</v>
      </c>
      <c r="J107" s="0"/>
      <c r="L107" s="1" t="n">
        <v>19</v>
      </c>
      <c r="U107" s="1" t="n">
        <v>2</v>
      </c>
      <c r="X107" s="14" t="n">
        <v>21692.83</v>
      </c>
      <c r="Y107" s="1" t="s">
        <v>906</v>
      </c>
      <c r="AA107" s="1" t="s">
        <v>123</v>
      </c>
      <c r="AB107" s="17"/>
    </row>
    <row r="108" customFormat="false" ht="14.4" hidden="false" customHeight="false" outlineLevel="0" collapsed="false">
      <c r="A108" s="1" t="n">
        <f aca="false">IF(AND(B108=B107,C108=C107,D108=D107,AA108=AA107), A107,A107+1)</f>
        <v>18</v>
      </c>
      <c r="B108" s="61" t="n">
        <v>42115</v>
      </c>
      <c r="C108" s="1" t="s">
        <v>67</v>
      </c>
      <c r="F108" s="1" t="s">
        <v>96</v>
      </c>
      <c r="G108" s="1" t="n">
        <v>6</v>
      </c>
      <c r="H108" s="1" t="n">
        <v>6</v>
      </c>
      <c r="J108" s="0"/>
      <c r="L108" s="1" t="n">
        <v>10</v>
      </c>
      <c r="X108" s="14" t="n">
        <v>6987.97</v>
      </c>
      <c r="Y108" s="1" t="s">
        <v>906</v>
      </c>
      <c r="AA108" s="1" t="s">
        <v>123</v>
      </c>
      <c r="AB108" s="17"/>
    </row>
    <row r="109" customFormat="false" ht="14.4" hidden="false" customHeight="false" outlineLevel="0" collapsed="false">
      <c r="A109" s="1" t="n">
        <f aca="false">IF(AND(B109=B108,C109=C108,D109=D108,AA109=AA108), A108,A108+1)</f>
        <v>18</v>
      </c>
      <c r="B109" s="61" t="n">
        <v>42115</v>
      </c>
      <c r="C109" s="1" t="s">
        <v>67</v>
      </c>
      <c r="F109" s="1" t="s">
        <v>97</v>
      </c>
      <c r="G109" s="1" t="n">
        <v>16</v>
      </c>
      <c r="H109" s="1" t="n">
        <v>16</v>
      </c>
      <c r="J109" s="0"/>
      <c r="L109" s="1" t="n">
        <v>15</v>
      </c>
      <c r="X109" s="14" t="n">
        <v>614.55</v>
      </c>
      <c r="Y109" s="1" t="s">
        <v>906</v>
      </c>
      <c r="AA109" s="1" t="s">
        <v>123</v>
      </c>
      <c r="AB109" s="17"/>
    </row>
    <row r="110" customFormat="false" ht="14.4" hidden="false" customHeight="false" outlineLevel="0" collapsed="false">
      <c r="A110" s="1" t="n">
        <f aca="false">IF(AND(B110=B109,C110=C109,D110=D109,AA110=AA109), A109,A109+1)</f>
        <v>18</v>
      </c>
      <c r="B110" s="61" t="n">
        <v>42115</v>
      </c>
      <c r="C110" s="1" t="s">
        <v>67</v>
      </c>
      <c r="F110" s="1" t="s">
        <v>248</v>
      </c>
      <c r="J110" s="0"/>
      <c r="K110" s="1" t="n">
        <v>1</v>
      </c>
      <c r="X110" s="14" t="n">
        <v>0</v>
      </c>
      <c r="Y110" s="1" t="s">
        <v>906</v>
      </c>
      <c r="AA110" s="1" t="s">
        <v>123</v>
      </c>
      <c r="AB110" s="17"/>
    </row>
    <row r="111" customFormat="false" ht="14.4" hidden="false" customHeight="false" outlineLevel="0" collapsed="false">
      <c r="A111" s="1" t="n">
        <f aca="false">IF(AND(B111=B110,C111=C110,D111=D110,AA111=AA110), A110,A110+1)</f>
        <v>19</v>
      </c>
      <c r="B111" s="61" t="n">
        <v>42117</v>
      </c>
      <c r="C111" s="1" t="s">
        <v>63</v>
      </c>
      <c r="F111" s="1" t="s">
        <v>97</v>
      </c>
      <c r="G111" s="1" t="n">
        <v>6</v>
      </c>
      <c r="H111" s="1" t="n">
        <v>6</v>
      </c>
      <c r="J111" s="0"/>
      <c r="L111" s="1" t="n">
        <v>19</v>
      </c>
      <c r="X111" s="14" t="n">
        <v>98630.3</v>
      </c>
      <c r="Y111" s="1" t="s">
        <v>907</v>
      </c>
      <c r="AA111" s="1" t="s">
        <v>123</v>
      </c>
      <c r="AB111" s="17"/>
    </row>
    <row r="112" customFormat="false" ht="14.4" hidden="false" customHeight="false" outlineLevel="0" collapsed="false">
      <c r="A112" s="1" t="n">
        <f aca="false">IF(AND(B112=B111,C112=C111,D112=D111,AA112=AA111), A111,A111+1)</f>
        <v>19</v>
      </c>
      <c r="B112" s="61" t="n">
        <v>42117</v>
      </c>
      <c r="C112" s="1" t="s">
        <v>63</v>
      </c>
      <c r="F112" s="1" t="s">
        <v>96</v>
      </c>
      <c r="G112" s="1" t="n">
        <v>4</v>
      </c>
      <c r="H112" s="1" t="n">
        <v>4</v>
      </c>
      <c r="J112" s="0"/>
      <c r="L112" s="1" t="n">
        <v>9</v>
      </c>
      <c r="X112" s="14" t="n">
        <v>6866.07</v>
      </c>
      <c r="Y112" s="1" t="s">
        <v>907</v>
      </c>
      <c r="AA112" s="1" t="s">
        <v>123</v>
      </c>
      <c r="AB112" s="17"/>
    </row>
    <row r="113" customFormat="false" ht="14.4" hidden="false" customHeight="false" outlineLevel="0" collapsed="false">
      <c r="A113" s="1" t="n">
        <f aca="false">IF(AND(B113=B112,C113=C112,D113=D112,AA113=AA112), A112,A112+1)</f>
        <v>19</v>
      </c>
      <c r="B113" s="61" t="n">
        <v>42117</v>
      </c>
      <c r="C113" s="1" t="s">
        <v>63</v>
      </c>
      <c r="F113" s="1" t="s">
        <v>102</v>
      </c>
      <c r="G113" s="1" t="n">
        <v>1</v>
      </c>
      <c r="H113" s="1" t="n">
        <v>1</v>
      </c>
      <c r="J113" s="0"/>
      <c r="L113" s="1" t="n">
        <v>3</v>
      </c>
      <c r="X113" s="14" t="n">
        <v>1668.22</v>
      </c>
      <c r="Y113" s="1" t="s">
        <v>907</v>
      </c>
      <c r="AA113" s="1" t="s">
        <v>123</v>
      </c>
      <c r="AB113" s="17"/>
    </row>
    <row r="114" customFormat="false" ht="14.4" hidden="false" customHeight="false" outlineLevel="0" collapsed="false">
      <c r="A114" s="1" t="n">
        <f aca="false">IF(AND(B114=B113,C114=C113,D114=D113,AA114=AA113), A113,A113+1)</f>
        <v>19</v>
      </c>
      <c r="B114" s="61" t="n">
        <v>42117</v>
      </c>
      <c r="C114" s="1" t="s">
        <v>63</v>
      </c>
      <c r="F114" s="1" t="s">
        <v>115</v>
      </c>
      <c r="G114" s="1" t="n">
        <v>9</v>
      </c>
      <c r="H114" s="1" t="n">
        <v>9</v>
      </c>
      <c r="J114" s="0"/>
      <c r="L114" s="1" t="n">
        <v>17</v>
      </c>
      <c r="X114" s="14" t="n">
        <v>55904.78</v>
      </c>
      <c r="Y114" s="1" t="s">
        <v>907</v>
      </c>
      <c r="AA114" s="1" t="s">
        <v>123</v>
      </c>
      <c r="AB114" s="17"/>
    </row>
    <row r="115" customFormat="false" ht="14.4" hidden="false" customHeight="false" outlineLevel="0" collapsed="false">
      <c r="A115" s="1" t="n">
        <f aca="false">IF(AND(B115=B114,C115=C114,D115=D114,AA115=AA114), A114,A114+1)</f>
        <v>19</v>
      </c>
      <c r="B115" s="61" t="n">
        <v>42117</v>
      </c>
      <c r="C115" s="1" t="s">
        <v>63</v>
      </c>
      <c r="F115" s="1" t="s">
        <v>104</v>
      </c>
      <c r="G115" s="1" t="n">
        <v>3</v>
      </c>
      <c r="H115" s="1" t="n">
        <v>3</v>
      </c>
      <c r="J115" s="0"/>
      <c r="L115" s="1" t="n">
        <v>4</v>
      </c>
      <c r="X115" s="14" t="n">
        <v>0</v>
      </c>
      <c r="Y115" s="1" t="s">
        <v>907</v>
      </c>
      <c r="AA115" s="1" t="s">
        <v>123</v>
      </c>
      <c r="AB115" s="17"/>
    </row>
    <row r="116" customFormat="false" ht="14.4" hidden="false" customHeight="false" outlineLevel="0" collapsed="false">
      <c r="A116" s="1" t="n">
        <f aca="false">IF(AND(B116=B115,C116=C115,D116=D115,AA116=AA115), A115,A115+1)</f>
        <v>19</v>
      </c>
      <c r="B116" s="61" t="n">
        <v>42117</v>
      </c>
      <c r="C116" s="1" t="s">
        <v>63</v>
      </c>
      <c r="F116" s="1" t="s">
        <v>248</v>
      </c>
      <c r="J116" s="0"/>
      <c r="K116" s="1" t="n">
        <v>1</v>
      </c>
      <c r="X116" s="14" t="n">
        <v>0</v>
      </c>
      <c r="Y116" s="1" t="s">
        <v>907</v>
      </c>
      <c r="AA116" s="1" t="s">
        <v>123</v>
      </c>
      <c r="AB116" s="17"/>
    </row>
    <row r="117" customFormat="false" ht="14.4" hidden="false" customHeight="false" outlineLevel="0" collapsed="false">
      <c r="A117" s="1" t="n">
        <f aca="false">IF(AND(B117=B116,C117=C116,D117=D116,AA117=AA116), A116,A116+1)</f>
        <v>20</v>
      </c>
      <c r="B117" s="61" t="n">
        <v>42148</v>
      </c>
      <c r="C117" s="1" t="s">
        <v>50</v>
      </c>
      <c r="F117" s="1" t="s">
        <v>114</v>
      </c>
      <c r="G117" s="1" t="n">
        <v>14</v>
      </c>
      <c r="H117" s="1" t="n">
        <v>14</v>
      </c>
      <c r="J117" s="0"/>
      <c r="L117" s="1" t="n">
        <v>50</v>
      </c>
      <c r="X117" s="14" t="n">
        <v>396092.52</v>
      </c>
      <c r="Y117" s="1" t="s">
        <v>908</v>
      </c>
      <c r="AA117" s="1" t="s">
        <v>123</v>
      </c>
      <c r="AB117" s="17"/>
    </row>
    <row r="118" customFormat="false" ht="14.4" hidden="false" customHeight="false" outlineLevel="0" collapsed="false">
      <c r="A118" s="1" t="n">
        <f aca="false">IF(AND(B118=B117,C118=C117,D118=D117,AA118=AA117), A117,A117+1)</f>
        <v>20</v>
      </c>
      <c r="B118" s="61" t="n">
        <v>42148</v>
      </c>
      <c r="C118" s="1" t="s">
        <v>50</v>
      </c>
      <c r="F118" s="1" t="s">
        <v>110</v>
      </c>
      <c r="G118" s="1" t="n">
        <v>1</v>
      </c>
      <c r="H118" s="1" t="n">
        <v>1</v>
      </c>
      <c r="J118" s="0"/>
      <c r="L118" s="1" t="n">
        <v>3</v>
      </c>
      <c r="X118" s="14" t="n">
        <v>1558.85</v>
      </c>
      <c r="Y118" s="1" t="s">
        <v>908</v>
      </c>
      <c r="AA118" s="1" t="s">
        <v>123</v>
      </c>
      <c r="AB118" s="17"/>
    </row>
    <row r="119" customFormat="false" ht="14.4" hidden="false" customHeight="false" outlineLevel="0" collapsed="false">
      <c r="A119" s="1" t="n">
        <f aca="false">IF(AND(B119=B118,C119=C118,D119=D118,AA119=AA118), A118,A118+1)</f>
        <v>20</v>
      </c>
      <c r="B119" s="61" t="n">
        <v>42148</v>
      </c>
      <c r="C119" s="1" t="s">
        <v>50</v>
      </c>
      <c r="F119" s="1" t="s">
        <v>87</v>
      </c>
      <c r="G119" s="1" t="n">
        <v>7</v>
      </c>
      <c r="H119" s="1" t="n">
        <v>7</v>
      </c>
      <c r="J119" s="0"/>
      <c r="L119" s="1" t="n">
        <v>25</v>
      </c>
      <c r="X119" s="14" t="n">
        <v>5436.88</v>
      </c>
      <c r="Y119" s="1" t="s">
        <v>908</v>
      </c>
      <c r="AA119" s="1" t="s">
        <v>123</v>
      </c>
      <c r="AB119" s="17"/>
    </row>
    <row r="120" customFormat="false" ht="14.4" hidden="false" customHeight="false" outlineLevel="0" collapsed="false">
      <c r="A120" s="1" t="n">
        <f aca="false">IF(AND(B120=B119,C120=C119,D120=D119,AA120=AA119), A119,A119+1)</f>
        <v>20</v>
      </c>
      <c r="B120" s="61" t="n">
        <v>42148</v>
      </c>
      <c r="C120" s="1" t="s">
        <v>50</v>
      </c>
      <c r="F120" s="1" t="s">
        <v>89</v>
      </c>
      <c r="G120" s="1" t="n">
        <v>26</v>
      </c>
      <c r="H120" s="1" t="n">
        <v>26</v>
      </c>
      <c r="J120" s="0"/>
      <c r="L120" s="1" t="n">
        <v>45</v>
      </c>
      <c r="X120" s="14" t="n">
        <v>688.5</v>
      </c>
      <c r="Y120" s="1" t="s">
        <v>908</v>
      </c>
      <c r="AA120" s="1" t="s">
        <v>123</v>
      </c>
      <c r="AB120" s="17"/>
    </row>
    <row r="121" customFormat="false" ht="14.4" hidden="false" customHeight="false" outlineLevel="0" collapsed="false">
      <c r="A121" s="1" t="n">
        <f aca="false">IF(AND(B121=B120,C121=C120,D121=D120,AA121=AA120), A120,A120+1)</f>
        <v>20</v>
      </c>
      <c r="B121" s="61" t="n">
        <v>42148</v>
      </c>
      <c r="C121" s="1" t="s">
        <v>50</v>
      </c>
      <c r="F121" s="1" t="s">
        <v>109</v>
      </c>
      <c r="G121" s="1" t="n">
        <v>2</v>
      </c>
      <c r="H121" s="1" t="n">
        <v>2</v>
      </c>
      <c r="J121" s="0"/>
      <c r="L121" s="1" t="n">
        <v>5</v>
      </c>
      <c r="X121" s="14" t="n">
        <v>2144.15</v>
      </c>
      <c r="Y121" s="1" t="s">
        <v>908</v>
      </c>
      <c r="AA121" s="1" t="s">
        <v>123</v>
      </c>
      <c r="AB121" s="17"/>
    </row>
    <row r="122" customFormat="false" ht="14.4" hidden="false" customHeight="false" outlineLevel="0" collapsed="false">
      <c r="A122" s="1" t="n">
        <f aca="false">IF(AND(B122=B121,C122=C121,D122=D121,AA122=AA121), A121,A121+1)</f>
        <v>20</v>
      </c>
      <c r="B122" s="61" t="n">
        <v>42148</v>
      </c>
      <c r="C122" s="1" t="s">
        <v>50</v>
      </c>
      <c r="F122" s="1" t="s">
        <v>116</v>
      </c>
      <c r="G122" s="1" t="n">
        <v>4</v>
      </c>
      <c r="H122" s="1" t="n">
        <v>4</v>
      </c>
      <c r="J122" s="0"/>
      <c r="L122" s="1" t="n">
        <v>13</v>
      </c>
      <c r="X122" s="14" t="n">
        <v>95741.4</v>
      </c>
      <c r="Y122" s="1" t="s">
        <v>908</v>
      </c>
      <c r="AA122" s="1" t="s">
        <v>123</v>
      </c>
      <c r="AB122" s="17"/>
    </row>
    <row r="123" customFormat="false" ht="14.4" hidden="false" customHeight="false" outlineLevel="0" collapsed="false">
      <c r="A123" s="1" t="n">
        <f aca="false">IF(AND(B123=B122,C123=C122,D123=D122,AA123=AA122), A122,A122+1)</f>
        <v>20</v>
      </c>
      <c r="B123" s="61" t="n">
        <v>42148</v>
      </c>
      <c r="C123" s="1" t="s">
        <v>50</v>
      </c>
      <c r="F123" s="1" t="s">
        <v>248</v>
      </c>
      <c r="J123" s="0"/>
      <c r="K123" s="1" t="n">
        <v>1</v>
      </c>
      <c r="X123" s="14" t="n">
        <v>0</v>
      </c>
      <c r="Y123" s="1" t="s">
        <v>908</v>
      </c>
      <c r="AA123" s="1" t="s">
        <v>123</v>
      </c>
      <c r="AB123" s="17"/>
    </row>
    <row r="124" customFormat="false" ht="14.4" hidden="false" customHeight="false" outlineLevel="0" collapsed="false">
      <c r="A124" s="1" t="n">
        <f aca="false">IF(AND(B124=B123,C124=C123,D124=D123,AA124=AA123), A123,A123+1)</f>
        <v>21</v>
      </c>
      <c r="B124" s="61" t="n">
        <v>42171</v>
      </c>
      <c r="C124" s="1" t="s">
        <v>72</v>
      </c>
      <c r="F124" s="1" t="s">
        <v>97</v>
      </c>
      <c r="J124" s="0"/>
      <c r="X124" s="14"/>
      <c r="Y124" s="1" t="s">
        <v>909</v>
      </c>
      <c r="AA124" s="1" t="s">
        <v>124</v>
      </c>
      <c r="AB124" s="17" t="s">
        <v>910</v>
      </c>
    </row>
    <row r="125" customFormat="false" ht="14.4" hidden="false" customHeight="false" outlineLevel="0" collapsed="false">
      <c r="A125" s="1" t="n">
        <f aca="false">IF(AND(B125=B124,C125=C124,D125=D124,AA125=AA124), A124,A124+1)</f>
        <v>22</v>
      </c>
      <c r="B125" s="61" t="n">
        <v>42143</v>
      </c>
      <c r="C125" s="1" t="s">
        <v>69</v>
      </c>
      <c r="F125" s="1" t="s">
        <v>97</v>
      </c>
      <c r="G125" s="1" t="n">
        <v>36</v>
      </c>
      <c r="H125" s="1" t="n">
        <v>36</v>
      </c>
      <c r="J125" s="0"/>
      <c r="L125" s="1" t="n">
        <v>34</v>
      </c>
      <c r="X125" s="14" t="n">
        <v>96796.3</v>
      </c>
      <c r="Y125" s="1" t="s">
        <v>911</v>
      </c>
      <c r="AA125" s="1" t="s">
        <v>123</v>
      </c>
      <c r="AB125" s="17"/>
    </row>
    <row r="126" customFormat="false" ht="14.4" hidden="false" customHeight="false" outlineLevel="0" collapsed="false">
      <c r="A126" s="1" t="n">
        <f aca="false">IF(AND(B126=B125,C126=C125,D126=D125,AA126=AA125), A125,A125+1)</f>
        <v>22</v>
      </c>
      <c r="B126" s="61" t="n">
        <v>42143</v>
      </c>
      <c r="C126" s="1" t="s">
        <v>69</v>
      </c>
      <c r="F126" s="1" t="s">
        <v>96</v>
      </c>
      <c r="G126" s="1" t="n">
        <v>5</v>
      </c>
      <c r="H126" s="1" t="n">
        <v>5</v>
      </c>
      <c r="J126" s="0"/>
      <c r="L126" s="1" t="n">
        <v>11</v>
      </c>
      <c r="X126" s="14" t="n">
        <v>9708.12</v>
      </c>
      <c r="Y126" s="1" t="s">
        <v>911</v>
      </c>
      <c r="AA126" s="1" t="s">
        <v>123</v>
      </c>
      <c r="AB126" s="17"/>
    </row>
    <row r="127" customFormat="false" ht="14.4" hidden="false" customHeight="false" outlineLevel="0" collapsed="false">
      <c r="A127" s="1" t="n">
        <f aca="false">IF(AND(B127=B126,C127=C126,D127=D126,AA127=AA126), A126,A126+1)</f>
        <v>22</v>
      </c>
      <c r="B127" s="61" t="n">
        <v>42143</v>
      </c>
      <c r="C127" s="1" t="s">
        <v>69</v>
      </c>
      <c r="F127" s="1" t="s">
        <v>87</v>
      </c>
      <c r="G127" s="1" t="n">
        <v>25</v>
      </c>
      <c r="H127" s="1" t="n">
        <v>25</v>
      </c>
      <c r="J127" s="0"/>
      <c r="L127" s="1" t="n">
        <v>29</v>
      </c>
      <c r="U127" s="1" t="n">
        <v>1</v>
      </c>
      <c r="X127" s="14" t="n">
        <v>1056.67</v>
      </c>
      <c r="Y127" s="1" t="s">
        <v>911</v>
      </c>
      <c r="AA127" s="1" t="s">
        <v>123</v>
      </c>
      <c r="AB127" s="17"/>
    </row>
    <row r="128" customFormat="false" ht="14.4" hidden="false" customHeight="false" outlineLevel="0" collapsed="false">
      <c r="A128" s="1" t="n">
        <f aca="false">IF(AND(B128=B127,C128=C127,D128=D127,AA128=AA127), A127,A127+1)</f>
        <v>22</v>
      </c>
      <c r="B128" s="61" t="n">
        <v>42143</v>
      </c>
      <c r="C128" s="1" t="s">
        <v>69</v>
      </c>
      <c r="F128" s="1" t="s">
        <v>99</v>
      </c>
      <c r="G128" s="1" t="n">
        <v>19</v>
      </c>
      <c r="H128" s="1" t="n">
        <v>19</v>
      </c>
      <c r="J128" s="0"/>
      <c r="L128" s="1" t="n">
        <v>23</v>
      </c>
      <c r="X128" s="14" t="n">
        <v>1545.47</v>
      </c>
      <c r="Y128" s="1" t="s">
        <v>911</v>
      </c>
      <c r="AA128" s="1" t="s">
        <v>123</v>
      </c>
      <c r="AB128" s="17"/>
    </row>
    <row r="129" customFormat="false" ht="14.4" hidden="false" customHeight="false" outlineLevel="0" collapsed="false">
      <c r="A129" s="1" t="n">
        <f aca="false">IF(AND(B129=B128,C129=C128,D129=D128,AA129=AA128), A128,A128+1)</f>
        <v>22</v>
      </c>
      <c r="B129" s="61" t="n">
        <v>42143</v>
      </c>
      <c r="C129" s="1" t="s">
        <v>69</v>
      </c>
      <c r="F129" s="1" t="s">
        <v>248</v>
      </c>
      <c r="J129" s="0"/>
      <c r="K129" s="1" t="n">
        <v>1</v>
      </c>
      <c r="X129" s="14" t="n">
        <v>0</v>
      </c>
      <c r="Y129" s="1" t="s">
        <v>911</v>
      </c>
      <c r="AA129" s="1" t="s">
        <v>123</v>
      </c>
      <c r="AB129" s="17"/>
    </row>
    <row r="130" customFormat="false" ht="14.4" hidden="false" customHeight="false" outlineLevel="0" collapsed="false">
      <c r="A130" s="1" t="n">
        <f aca="false">IF(AND(B130=B129,C130=C129,D130=D129,AA130=AA129), A129,A129+1)</f>
        <v>23</v>
      </c>
      <c r="B130" s="61" t="n">
        <v>42144</v>
      </c>
      <c r="C130" s="1" t="s">
        <v>70</v>
      </c>
      <c r="D130" s="1" t="s">
        <v>68</v>
      </c>
      <c r="F130" s="1" t="s">
        <v>97</v>
      </c>
      <c r="G130" s="1" t="n">
        <v>73</v>
      </c>
      <c r="H130" s="1" t="n">
        <f aca="false">SUM(G130/2)</f>
        <v>36.5</v>
      </c>
      <c r="I130" s="1" t="n">
        <f aca="false">SUM(G130/2)</f>
        <v>36.5</v>
      </c>
      <c r="J130" s="0"/>
      <c r="L130" s="1" t="n">
        <v>35</v>
      </c>
      <c r="X130" s="14" t="n">
        <v>63696.51</v>
      </c>
      <c r="Y130" s="1" t="s">
        <v>912</v>
      </c>
      <c r="AA130" s="1" t="s">
        <v>123</v>
      </c>
      <c r="AB130" s="17"/>
    </row>
    <row r="131" customFormat="false" ht="14.4" hidden="false" customHeight="false" outlineLevel="0" collapsed="false">
      <c r="A131" s="1" t="n">
        <f aca="false">IF(AND(B131=B130,C131=C130,D131=D130,AA131=AA130), A130,A130+1)</f>
        <v>23</v>
      </c>
      <c r="B131" s="61" t="n">
        <v>42144</v>
      </c>
      <c r="C131" s="1" t="s">
        <v>70</v>
      </c>
      <c r="D131" s="1" t="s">
        <v>68</v>
      </c>
      <c r="F131" s="1" t="s">
        <v>115</v>
      </c>
      <c r="G131" s="1" t="n">
        <v>16</v>
      </c>
      <c r="H131" s="1" t="n">
        <f aca="false">SUM(G131/2)</f>
        <v>8</v>
      </c>
      <c r="I131" s="1" t="n">
        <f aca="false">SUM(G131/2)</f>
        <v>8</v>
      </c>
      <c r="J131" s="0"/>
      <c r="L131" s="1" t="n">
        <v>23</v>
      </c>
      <c r="X131" s="14" t="n">
        <v>25567.65</v>
      </c>
      <c r="Y131" s="1" t="s">
        <v>912</v>
      </c>
      <c r="AA131" s="1" t="s">
        <v>123</v>
      </c>
      <c r="AB131" s="17"/>
    </row>
    <row r="132" customFormat="false" ht="14.4" hidden="false" customHeight="false" outlineLevel="0" collapsed="false">
      <c r="A132" s="1" t="n">
        <f aca="false">IF(AND(B132=B131,C132=C131,D132=D131,AA132=AA131), A131,A131+1)</f>
        <v>23</v>
      </c>
      <c r="B132" s="61" t="n">
        <v>42144</v>
      </c>
      <c r="C132" s="1" t="s">
        <v>70</v>
      </c>
      <c r="D132" s="1" t="s">
        <v>68</v>
      </c>
      <c r="F132" s="1" t="s">
        <v>248</v>
      </c>
      <c r="H132" s="1" t="n">
        <f aca="false">SUM(G132/2)</f>
        <v>0</v>
      </c>
      <c r="I132" s="1" t="n">
        <f aca="false">SUM(G132/2)</f>
        <v>0</v>
      </c>
      <c r="J132" s="0"/>
      <c r="K132" s="1" t="n">
        <v>1</v>
      </c>
      <c r="X132" s="14" t="n">
        <v>0</v>
      </c>
      <c r="Y132" s="1" t="s">
        <v>912</v>
      </c>
      <c r="AA132" s="1" t="s">
        <v>123</v>
      </c>
      <c r="AB132" s="17"/>
    </row>
    <row r="133" customFormat="false" ht="15" hidden="false" customHeight="false" outlineLevel="0" collapsed="false">
      <c r="A133" s="1" t="n">
        <f aca="false">IF(AND(B133=B132,C133=C132,D133=D132,AA133=AA132), A132,A132+1)</f>
        <v>24</v>
      </c>
      <c r="B133" s="61" t="n">
        <v>42145</v>
      </c>
      <c r="C133" s="1" t="s">
        <v>53</v>
      </c>
      <c r="F133" s="1" t="s">
        <v>102</v>
      </c>
      <c r="G133" s="1" t="n">
        <v>22</v>
      </c>
      <c r="H133" s="1" t="n">
        <v>22</v>
      </c>
      <c r="L133" s="1" t="n">
        <v>90</v>
      </c>
      <c r="X133" s="14" t="n">
        <v>215885</v>
      </c>
      <c r="Y133" s="1" t="s">
        <v>913</v>
      </c>
      <c r="AA133" s="1" t="s">
        <v>123</v>
      </c>
      <c r="AB133" s="17"/>
    </row>
    <row r="134" customFormat="false" ht="15" hidden="false" customHeight="false" outlineLevel="0" collapsed="false">
      <c r="A134" s="1" t="n">
        <f aca="false">IF(AND(B134=B133,C134=C133,D134=D133,AA134=AA133), A133,A133+1)</f>
        <v>24</v>
      </c>
      <c r="B134" s="61" t="n">
        <v>42145</v>
      </c>
      <c r="C134" s="1" t="s">
        <v>53</v>
      </c>
      <c r="F134" s="1" t="s">
        <v>108</v>
      </c>
      <c r="G134" s="1" t="n">
        <v>11</v>
      </c>
      <c r="H134" s="1" t="n">
        <v>11</v>
      </c>
      <c r="L134" s="1" t="n">
        <v>25</v>
      </c>
      <c r="X134" s="14" t="n">
        <v>58592.78</v>
      </c>
      <c r="Y134" s="1" t="s">
        <v>913</v>
      </c>
      <c r="AA134" s="1" t="s">
        <v>123</v>
      </c>
      <c r="AB134" s="17"/>
    </row>
    <row r="135" customFormat="false" ht="15" hidden="false" customHeight="false" outlineLevel="0" collapsed="false">
      <c r="A135" s="1" t="n">
        <f aca="false">IF(AND(B135=B134,C135=C134,D135=D134,AA135=AA134), A134,A134+1)</f>
        <v>24</v>
      </c>
      <c r="B135" s="61" t="n">
        <v>42145</v>
      </c>
      <c r="C135" s="1" t="s">
        <v>53</v>
      </c>
      <c r="F135" s="1" t="s">
        <v>115</v>
      </c>
      <c r="G135" s="1" t="n">
        <v>3</v>
      </c>
      <c r="H135" s="1" t="n">
        <v>3</v>
      </c>
      <c r="L135" s="1" t="n">
        <v>7</v>
      </c>
      <c r="X135" s="14" t="n">
        <v>2096.22</v>
      </c>
      <c r="Y135" s="1" t="s">
        <v>913</v>
      </c>
      <c r="AA135" s="1" t="s">
        <v>123</v>
      </c>
      <c r="AB135" s="17"/>
    </row>
    <row r="136" customFormat="false" ht="15" hidden="false" customHeight="false" outlineLevel="0" collapsed="false">
      <c r="A136" s="1" t="n">
        <f aca="false">IF(AND(B136=B135,C136=C135,D136=D135,AA136=AA135), A135,A135+1)</f>
        <v>24</v>
      </c>
      <c r="B136" s="61" t="n">
        <v>42145</v>
      </c>
      <c r="C136" s="1" t="s">
        <v>53</v>
      </c>
      <c r="F136" s="1" t="s">
        <v>97</v>
      </c>
      <c r="G136" s="1" t="n">
        <v>5</v>
      </c>
      <c r="H136" s="1" t="n">
        <v>5</v>
      </c>
      <c r="L136" s="1" t="n">
        <v>15</v>
      </c>
      <c r="X136" s="14" t="n">
        <v>21721.34</v>
      </c>
      <c r="Y136" s="1" t="s">
        <v>913</v>
      </c>
      <c r="AA136" s="1" t="s">
        <v>123</v>
      </c>
      <c r="AB136" s="17"/>
    </row>
    <row r="137" customFormat="false" ht="15" hidden="false" customHeight="false" outlineLevel="0" collapsed="false">
      <c r="A137" s="1" t="n">
        <f aca="false">IF(AND(B137=B136,C137=C136,D137=D136,AA137=AA136), A136,A136+1)</f>
        <v>24</v>
      </c>
      <c r="B137" s="61" t="n">
        <v>42145</v>
      </c>
      <c r="C137" s="1" t="s">
        <v>53</v>
      </c>
      <c r="F137" s="1" t="s">
        <v>106</v>
      </c>
      <c r="G137" s="1" t="n">
        <v>3</v>
      </c>
      <c r="H137" s="1" t="n">
        <v>3</v>
      </c>
      <c r="L137" s="1" t="n">
        <v>9</v>
      </c>
      <c r="U137" s="1" t="n">
        <v>1</v>
      </c>
      <c r="X137" s="14" t="n">
        <v>2353.04</v>
      </c>
      <c r="Y137" s="1" t="s">
        <v>913</v>
      </c>
      <c r="AA137" s="1" t="s">
        <v>123</v>
      </c>
      <c r="AB137" s="17"/>
    </row>
    <row r="138" customFormat="false" ht="14.4" hidden="false" customHeight="false" outlineLevel="0" collapsed="false">
      <c r="A138" s="1" t="n">
        <f aca="false">IF(AND(B138=B137,C138=C137,D138=D137,AA138=AA137), A137,A137+1)</f>
        <v>24</v>
      </c>
      <c r="B138" s="61" t="n">
        <v>42145</v>
      </c>
      <c r="C138" s="1" t="s">
        <v>53</v>
      </c>
      <c r="F138" s="1" t="s">
        <v>248</v>
      </c>
      <c r="J138" s="0"/>
      <c r="K138" s="1" t="n">
        <v>2</v>
      </c>
      <c r="X138" s="14" t="n">
        <v>0</v>
      </c>
      <c r="Y138" s="1" t="s">
        <v>913</v>
      </c>
      <c r="AA138" s="1" t="s">
        <v>123</v>
      </c>
      <c r="AB138" s="17"/>
    </row>
    <row r="139" customFormat="false" ht="15" hidden="false" customHeight="false" outlineLevel="0" collapsed="false">
      <c r="A139" s="1" t="n">
        <f aca="false">IF(AND(B139=B138,C139=C138,D139=D138,AA139=AA138), A138,A138+1)</f>
        <v>25</v>
      </c>
      <c r="B139" s="61" t="n">
        <v>42152</v>
      </c>
      <c r="C139" s="1" t="s">
        <v>67</v>
      </c>
      <c r="F139" s="1" t="s">
        <v>96</v>
      </c>
      <c r="G139" s="1" t="n">
        <v>42</v>
      </c>
      <c r="H139" s="1" t="n">
        <v>42</v>
      </c>
      <c r="K139" s="1" t="n">
        <v>1</v>
      </c>
      <c r="L139" s="1" t="n">
        <v>4</v>
      </c>
      <c r="U139" s="1" t="n">
        <v>1</v>
      </c>
      <c r="X139" s="14" t="n">
        <v>61318.43</v>
      </c>
      <c r="Y139" s="1" t="s">
        <v>914</v>
      </c>
      <c r="AA139" s="1" t="s">
        <v>125</v>
      </c>
      <c r="AB139" s="17" t="s">
        <v>744</v>
      </c>
    </row>
    <row r="140" customFormat="false" ht="15" hidden="false" customHeight="false" outlineLevel="0" collapsed="false">
      <c r="A140" s="1" t="n">
        <f aca="false">IF(AND(B140=B139,C140=C139,D140=D139,AA140=AA139), A139,A139+1)</f>
        <v>25</v>
      </c>
      <c r="B140" s="61" t="n">
        <v>42152</v>
      </c>
      <c r="C140" s="1" t="s">
        <v>67</v>
      </c>
      <c r="F140" s="1" t="s">
        <v>88</v>
      </c>
      <c r="G140" s="1" t="n">
        <v>8</v>
      </c>
      <c r="H140" s="1" t="n">
        <v>8</v>
      </c>
      <c r="X140" s="14" t="n">
        <v>0</v>
      </c>
      <c r="Y140" s="1" t="s">
        <v>914</v>
      </c>
      <c r="AA140" s="1" t="s">
        <v>125</v>
      </c>
      <c r="AB140" s="17"/>
    </row>
    <row r="141" customFormat="false" ht="15" hidden="false" customHeight="false" outlineLevel="0" collapsed="false">
      <c r="A141" s="1" t="n">
        <f aca="false">IF(AND(B141=B140,C141=C140,D141=D140,AA141=AA140), A140,A140+1)</f>
        <v>25</v>
      </c>
      <c r="B141" s="61" t="n">
        <v>42152</v>
      </c>
      <c r="C141" s="1" t="s">
        <v>67</v>
      </c>
      <c r="F141" s="1" t="s">
        <v>115</v>
      </c>
      <c r="X141" s="14" t="n">
        <v>0</v>
      </c>
      <c r="Y141" s="1" t="s">
        <v>914</v>
      </c>
      <c r="AA141" s="1" t="s">
        <v>125</v>
      </c>
      <c r="AB141" s="17" t="s">
        <v>915</v>
      </c>
    </row>
    <row r="142" customFormat="false" ht="15" hidden="false" customHeight="false" outlineLevel="0" collapsed="false">
      <c r="A142" s="1" t="n">
        <f aca="false">IF(AND(B142=B141,C142=C141,D142=D141,AA142=AA141), A141,A141+1)</f>
        <v>25</v>
      </c>
      <c r="B142" s="61" t="n">
        <v>42152</v>
      </c>
      <c r="C142" s="1" t="s">
        <v>67</v>
      </c>
      <c r="F142" s="1" t="s">
        <v>67</v>
      </c>
      <c r="L142" s="1" t="n">
        <v>30</v>
      </c>
      <c r="U142" s="1" t="n">
        <v>1</v>
      </c>
      <c r="X142" s="14" t="n">
        <v>0</v>
      </c>
      <c r="Y142" s="1" t="s">
        <v>914</v>
      </c>
      <c r="AA142" s="1" t="s">
        <v>125</v>
      </c>
      <c r="AB142" s="17" t="s">
        <v>916</v>
      </c>
    </row>
    <row r="143" customFormat="false" ht="15" hidden="false" customHeight="false" outlineLevel="0" collapsed="false">
      <c r="A143" s="1" t="n">
        <f aca="false">IF(AND(B143=B142,C143=C142,D143=D142,AA143=AA142), A142,A142+1)</f>
        <v>26</v>
      </c>
      <c r="B143" s="61" t="n">
        <v>42171</v>
      </c>
      <c r="C143" s="1" t="s">
        <v>67</v>
      </c>
      <c r="F143" s="1" t="s">
        <v>115</v>
      </c>
      <c r="G143" s="1" t="n">
        <v>31</v>
      </c>
      <c r="H143" s="1" t="n">
        <v>31</v>
      </c>
      <c r="L143" s="1" t="n">
        <v>53</v>
      </c>
      <c r="X143" s="14" t="n">
        <v>130055.12</v>
      </c>
      <c r="Y143" s="1" t="s">
        <v>917</v>
      </c>
      <c r="AA143" s="1" t="s">
        <v>123</v>
      </c>
      <c r="AB143" s="17"/>
    </row>
    <row r="144" customFormat="false" ht="15" hidden="false" customHeight="false" outlineLevel="0" collapsed="false">
      <c r="A144" s="1" t="n">
        <f aca="false">IF(AND(B144=B143,C144=C143,D144=D143,AA144=AA143), A143,A143+1)</f>
        <v>26</v>
      </c>
      <c r="B144" s="61" t="n">
        <v>42171</v>
      </c>
      <c r="C144" s="1" t="s">
        <v>67</v>
      </c>
      <c r="F144" s="1" t="s">
        <v>97</v>
      </c>
      <c r="G144" s="1" t="n">
        <v>8</v>
      </c>
      <c r="H144" s="1" t="n">
        <v>8</v>
      </c>
      <c r="L144" s="1" t="n">
        <v>8</v>
      </c>
      <c r="X144" s="14" t="n">
        <v>462.77</v>
      </c>
      <c r="Y144" s="1" t="s">
        <v>917</v>
      </c>
      <c r="AA144" s="1" t="s">
        <v>123</v>
      </c>
      <c r="AB144" s="17"/>
    </row>
    <row r="145" customFormat="false" ht="15" hidden="false" customHeight="false" outlineLevel="0" collapsed="false">
      <c r="A145" s="1" t="n">
        <f aca="false">IF(AND(B145=B144,C145=C144,D145=D144,AA145=AA144), A144,A144+1)</f>
        <v>26</v>
      </c>
      <c r="B145" s="61" t="n">
        <v>42171</v>
      </c>
      <c r="C145" s="1" t="s">
        <v>67</v>
      </c>
      <c r="F145" s="1" t="s">
        <v>96</v>
      </c>
      <c r="G145" s="1" t="n">
        <v>5</v>
      </c>
      <c r="H145" s="1" t="n">
        <v>5</v>
      </c>
      <c r="L145" s="1" t="n">
        <v>11</v>
      </c>
      <c r="X145" s="14" t="n">
        <v>8649.06</v>
      </c>
      <c r="Y145" s="1" t="s">
        <v>917</v>
      </c>
      <c r="AA145" s="1" t="s">
        <v>123</v>
      </c>
      <c r="AB145" s="17"/>
    </row>
    <row r="146" customFormat="false" ht="14.4" hidden="false" customHeight="false" outlineLevel="0" collapsed="false">
      <c r="A146" s="1" t="n">
        <f aca="false">IF(AND(B146=B145,C146=C145,D146=D145,AA146=AA145), A145,A145+1)</f>
        <v>26</v>
      </c>
      <c r="B146" s="61" t="n">
        <v>42171</v>
      </c>
      <c r="C146" s="1" t="s">
        <v>67</v>
      </c>
      <c r="F146" s="1" t="s">
        <v>248</v>
      </c>
      <c r="J146" s="0"/>
      <c r="K146" s="1" t="n">
        <v>1</v>
      </c>
      <c r="X146" s="14" t="n">
        <v>0</v>
      </c>
      <c r="Y146" s="1" t="s">
        <v>917</v>
      </c>
      <c r="AA146" s="1" t="s">
        <v>123</v>
      </c>
      <c r="AB146" s="17"/>
    </row>
    <row r="147" customFormat="false" ht="14.4" hidden="false" customHeight="false" outlineLevel="0" collapsed="false">
      <c r="A147" s="1" t="n">
        <f aca="false">IF(AND(B147=B146,C147=C146,D147=D146,AA147=AA146), A146,A146+1)</f>
        <v>26</v>
      </c>
      <c r="B147" s="61" t="n">
        <v>42171</v>
      </c>
      <c r="C147" s="1" t="s">
        <v>67</v>
      </c>
      <c r="F147" s="1" t="s">
        <v>88</v>
      </c>
      <c r="J147" s="0"/>
      <c r="X147" s="14"/>
      <c r="Y147" s="1" t="s">
        <v>918</v>
      </c>
      <c r="AA147" s="1" t="s">
        <v>123</v>
      </c>
      <c r="AB147" s="17" t="s">
        <v>919</v>
      </c>
    </row>
    <row r="148" customFormat="false" ht="14.4" hidden="false" customHeight="false" outlineLevel="0" collapsed="false">
      <c r="A148" s="1" t="n">
        <f aca="false">IF(AND(B148=B147,C148=C147,D148=D147,AA148=AA147), A147,A147+1)</f>
        <v>27</v>
      </c>
      <c r="B148" s="61" t="n">
        <v>42172</v>
      </c>
      <c r="C148" s="1" t="s">
        <v>55</v>
      </c>
      <c r="F148" s="1" t="s">
        <v>88</v>
      </c>
      <c r="G148" s="1" t="n">
        <v>9</v>
      </c>
      <c r="H148" s="1" t="n">
        <v>9</v>
      </c>
      <c r="J148" s="0"/>
      <c r="L148" s="1" t="n">
        <v>39</v>
      </c>
      <c r="U148" s="1" t="n">
        <v>2</v>
      </c>
      <c r="X148" s="14" t="n">
        <v>0</v>
      </c>
      <c r="Y148" s="1" t="s">
        <v>920</v>
      </c>
      <c r="AA148" s="1" t="s">
        <v>123</v>
      </c>
      <c r="AB148" s="17" t="s">
        <v>891</v>
      </c>
    </row>
    <row r="149" customFormat="false" ht="14.4" hidden="false" customHeight="false" outlineLevel="0" collapsed="false">
      <c r="A149" s="1" t="n">
        <f aca="false">IF(AND(B149=B148,C149=C148,D149=D148,AA149=AA148), A148,A148+1)</f>
        <v>27</v>
      </c>
      <c r="B149" s="61" t="n">
        <v>42172</v>
      </c>
      <c r="C149" s="1" t="s">
        <v>55</v>
      </c>
      <c r="F149" s="1" t="s">
        <v>101</v>
      </c>
      <c r="G149" s="1" t="n">
        <v>2</v>
      </c>
      <c r="H149" s="1" t="n">
        <v>2</v>
      </c>
      <c r="J149" s="0"/>
      <c r="L149" s="1" t="n">
        <v>7</v>
      </c>
      <c r="X149" s="14" t="n">
        <v>23436.99</v>
      </c>
      <c r="Y149" s="1" t="s">
        <v>920</v>
      </c>
      <c r="AA149" s="1" t="s">
        <v>123</v>
      </c>
      <c r="AB149" s="17"/>
    </row>
    <row r="150" customFormat="false" ht="14.4" hidden="false" customHeight="false" outlineLevel="0" collapsed="false">
      <c r="A150" s="1" t="n">
        <f aca="false">IF(AND(B150=B149,C150=C149,D150=D149,AA150=AA149), A149,A149+1)</f>
        <v>27</v>
      </c>
      <c r="B150" s="61" t="n">
        <v>42172</v>
      </c>
      <c r="C150" s="1" t="s">
        <v>55</v>
      </c>
      <c r="F150" s="1" t="s">
        <v>116</v>
      </c>
      <c r="G150" s="1" t="n">
        <v>4</v>
      </c>
      <c r="H150" s="1" t="n">
        <v>4</v>
      </c>
      <c r="J150" s="0"/>
      <c r="L150" s="1" t="n">
        <v>11</v>
      </c>
      <c r="X150" s="14" t="n">
        <v>34354.78</v>
      </c>
      <c r="Y150" s="1" t="s">
        <v>920</v>
      </c>
      <c r="AA150" s="1" t="s">
        <v>123</v>
      </c>
      <c r="AB150" s="17"/>
    </row>
    <row r="151" customFormat="false" ht="14.4" hidden="false" customHeight="false" outlineLevel="0" collapsed="false">
      <c r="A151" s="1" t="n">
        <f aca="false">IF(AND(B151=B150,C151=C150,D151=D150,AA151=AA150), A150,A150+1)</f>
        <v>27</v>
      </c>
      <c r="B151" s="61" t="n">
        <v>42172</v>
      </c>
      <c r="C151" s="1" t="s">
        <v>55</v>
      </c>
      <c r="F151" s="1" t="s">
        <v>104</v>
      </c>
      <c r="G151" s="1" t="n">
        <v>1</v>
      </c>
      <c r="H151" s="1" t="n">
        <v>1</v>
      </c>
      <c r="J151" s="0"/>
      <c r="L151" s="1" t="n">
        <v>3</v>
      </c>
      <c r="X151" s="14" t="n">
        <v>0</v>
      </c>
      <c r="Y151" s="1" t="s">
        <v>920</v>
      </c>
      <c r="AA151" s="1" t="s">
        <v>123</v>
      </c>
      <c r="AB151" s="17" t="s">
        <v>891</v>
      </c>
    </row>
    <row r="152" customFormat="false" ht="14.4" hidden="false" customHeight="false" outlineLevel="0" collapsed="false">
      <c r="A152" s="1" t="n">
        <f aca="false">IF(AND(B152=B151,C152=C151,D152=D151,AA152=AA151), A151,A151+1)</f>
        <v>28</v>
      </c>
      <c r="B152" s="61" t="n">
        <v>42173</v>
      </c>
      <c r="C152" s="1" t="s">
        <v>69</v>
      </c>
      <c r="F152" s="1" t="s">
        <v>97</v>
      </c>
      <c r="G152" s="1" t="n">
        <v>91</v>
      </c>
      <c r="H152" s="1" t="n">
        <v>91</v>
      </c>
      <c r="J152" s="0"/>
      <c r="L152" s="1" t="n">
        <v>24</v>
      </c>
      <c r="X152" s="14" t="n">
        <v>102119.04</v>
      </c>
      <c r="Y152" s="1" t="s">
        <v>921</v>
      </c>
      <c r="AA152" s="1" t="s">
        <v>123</v>
      </c>
      <c r="AB152" s="17"/>
    </row>
    <row r="153" customFormat="false" ht="14.4" hidden="false" customHeight="false" outlineLevel="0" collapsed="false">
      <c r="A153" s="1" t="n">
        <f aca="false">IF(AND(B153=B152,C153=C152,D153=D152,AA153=AA152), A152,A152+1)</f>
        <v>28</v>
      </c>
      <c r="B153" s="61" t="n">
        <v>42173</v>
      </c>
      <c r="C153" s="1" t="s">
        <v>69</v>
      </c>
      <c r="F153" s="1" t="s">
        <v>99</v>
      </c>
      <c r="G153" s="1" t="n">
        <v>24</v>
      </c>
      <c r="H153" s="1" t="n">
        <v>24</v>
      </c>
      <c r="J153" s="0"/>
      <c r="L153" s="1" t="n">
        <v>26</v>
      </c>
      <c r="X153" s="14" t="n">
        <v>1800.92</v>
      </c>
      <c r="Y153" s="1" t="s">
        <v>921</v>
      </c>
      <c r="AA153" s="1" t="s">
        <v>123</v>
      </c>
      <c r="AB153" s="17"/>
    </row>
    <row r="154" customFormat="false" ht="14.4" hidden="false" customHeight="false" outlineLevel="0" collapsed="false">
      <c r="A154" s="1" t="n">
        <f aca="false">IF(AND(B154=B153,C154=C153,D154=D153,AA154=AA153), A153,A153+1)</f>
        <v>28</v>
      </c>
      <c r="B154" s="61" t="n">
        <v>42173</v>
      </c>
      <c r="C154" s="1" t="s">
        <v>69</v>
      </c>
      <c r="F154" s="1" t="s">
        <v>248</v>
      </c>
      <c r="J154" s="0"/>
      <c r="K154" s="1" t="n">
        <v>1</v>
      </c>
      <c r="X154" s="14"/>
      <c r="Y154" s="1" t="s">
        <v>921</v>
      </c>
      <c r="AA154" s="1" t="s">
        <v>123</v>
      </c>
      <c r="AB154" s="17"/>
    </row>
    <row r="155" customFormat="false" ht="14.4" hidden="false" customHeight="false" outlineLevel="0" collapsed="false">
      <c r="A155" s="1" t="n">
        <f aca="false">IF(AND(B155=B154,C155=C154,D155=D154,AA155=AA154), A154,A154+1)</f>
        <v>29</v>
      </c>
      <c r="B155" s="61" t="n">
        <v>42178</v>
      </c>
      <c r="C155" s="1" t="s">
        <v>65</v>
      </c>
      <c r="F155" s="1" t="s">
        <v>116</v>
      </c>
      <c r="G155" s="1" t="n">
        <v>7</v>
      </c>
      <c r="H155" s="1" t="n">
        <v>7</v>
      </c>
      <c r="J155" s="0"/>
      <c r="L155" s="1" t="n">
        <v>27</v>
      </c>
      <c r="X155" s="14" t="n">
        <v>74574.5</v>
      </c>
      <c r="Y155" s="1" t="s">
        <v>922</v>
      </c>
      <c r="AA155" s="1" t="s">
        <v>123</v>
      </c>
      <c r="AB155" s="17"/>
    </row>
    <row r="156" customFormat="false" ht="14.4" hidden="false" customHeight="false" outlineLevel="0" collapsed="false">
      <c r="A156" s="1" t="n">
        <f aca="false">IF(AND(B156=B155,C156=C155,D156=D155,AA156=AA155), A155,A155+1)</f>
        <v>29</v>
      </c>
      <c r="B156" s="61" t="n">
        <v>42178</v>
      </c>
      <c r="C156" s="1" t="s">
        <v>65</v>
      </c>
      <c r="F156" s="1" t="s">
        <v>109</v>
      </c>
      <c r="G156" s="1" t="n">
        <v>4</v>
      </c>
      <c r="H156" s="1" t="n">
        <v>4</v>
      </c>
      <c r="J156" s="0"/>
      <c r="L156" s="1" t="n">
        <v>7</v>
      </c>
      <c r="X156" s="14" t="n">
        <v>0</v>
      </c>
      <c r="Y156" s="1" t="s">
        <v>922</v>
      </c>
      <c r="AA156" s="1" t="s">
        <v>123</v>
      </c>
      <c r="AB156" s="17"/>
    </row>
    <row r="157" customFormat="false" ht="14.4" hidden="false" customHeight="false" outlineLevel="0" collapsed="false">
      <c r="A157" s="1" t="n">
        <f aca="false">IF(AND(B157=B156,C157=C156,D157=D156,AA157=AA156), A156,A156+1)</f>
        <v>29</v>
      </c>
      <c r="B157" s="61" t="n">
        <v>42178</v>
      </c>
      <c r="C157" s="1" t="s">
        <v>65</v>
      </c>
      <c r="F157" s="1" t="s">
        <v>248</v>
      </c>
      <c r="J157" s="0"/>
      <c r="K157" s="1" t="n">
        <v>1</v>
      </c>
      <c r="X157" s="14"/>
      <c r="Y157" s="1" t="s">
        <v>922</v>
      </c>
      <c r="AA157" s="1" t="s">
        <v>123</v>
      </c>
      <c r="AB157" s="17"/>
    </row>
    <row r="158" customFormat="false" ht="14.4" hidden="false" customHeight="false" outlineLevel="0" collapsed="false">
      <c r="A158" s="1" t="n">
        <f aca="false">IF(AND(B158=B157,C158=C157,D158=D157,AA158=AA157), A157,A157+1)</f>
        <v>30</v>
      </c>
      <c r="B158" s="61" t="n">
        <v>42179</v>
      </c>
      <c r="C158" s="1" t="s">
        <v>53</v>
      </c>
      <c r="D158" s="1" t="s">
        <v>80</v>
      </c>
      <c r="F158" s="1" t="s">
        <v>87</v>
      </c>
      <c r="G158" s="1" t="n">
        <v>5</v>
      </c>
      <c r="H158" s="1" t="n">
        <f aca="false">SUM(G158/2)</f>
        <v>2.5</v>
      </c>
      <c r="I158" s="1" t="n">
        <f aca="false">SUM(G158/2)</f>
        <v>2.5</v>
      </c>
      <c r="J158" s="0"/>
      <c r="L158" s="1" t="n">
        <v>27</v>
      </c>
      <c r="U158" s="1" t="n">
        <v>1</v>
      </c>
      <c r="X158" s="14" t="n">
        <v>318229.29</v>
      </c>
      <c r="Y158" s="1" t="s">
        <v>923</v>
      </c>
      <c r="AA158" s="1" t="s">
        <v>123</v>
      </c>
      <c r="AB158" s="17"/>
    </row>
    <row r="159" customFormat="false" ht="14.4" hidden="false" customHeight="false" outlineLevel="0" collapsed="false">
      <c r="A159" s="1" t="n">
        <f aca="false">IF(AND(B159=B158,C159=C158,D159=D158,AA159=AA158), A158,A158+1)</f>
        <v>30</v>
      </c>
      <c r="B159" s="61" t="n">
        <v>42179</v>
      </c>
      <c r="C159" s="1" t="s">
        <v>53</v>
      </c>
      <c r="D159" s="1" t="s">
        <v>80</v>
      </c>
      <c r="F159" s="1" t="s">
        <v>102</v>
      </c>
      <c r="G159" s="1" t="n">
        <v>6</v>
      </c>
      <c r="H159" s="1" t="n">
        <f aca="false">SUM(G159/2)</f>
        <v>3</v>
      </c>
      <c r="I159" s="1" t="n">
        <f aca="false">SUM(G159/2)</f>
        <v>3</v>
      </c>
      <c r="J159" s="0"/>
      <c r="L159" s="1" t="n">
        <v>16</v>
      </c>
      <c r="X159" s="14" t="n">
        <v>54060</v>
      </c>
      <c r="Y159" s="1" t="s">
        <v>923</v>
      </c>
      <c r="AA159" s="1" t="s">
        <v>123</v>
      </c>
      <c r="AB159" s="17"/>
    </row>
    <row r="160" customFormat="false" ht="14.4" hidden="false" customHeight="false" outlineLevel="0" collapsed="false">
      <c r="A160" s="1" t="n">
        <f aca="false">IF(AND(B160=B159,C160=C159,D160=D159,AA160=AA159), A159,A159+1)</f>
        <v>30</v>
      </c>
      <c r="B160" s="61" t="n">
        <v>42179</v>
      </c>
      <c r="C160" s="1" t="s">
        <v>53</v>
      </c>
      <c r="D160" s="1" t="s">
        <v>80</v>
      </c>
      <c r="F160" s="1" t="s">
        <v>89</v>
      </c>
      <c r="G160" s="1" t="n">
        <v>18</v>
      </c>
      <c r="H160" s="1" t="n">
        <f aca="false">SUM(G160/2)</f>
        <v>9</v>
      </c>
      <c r="I160" s="1" t="n">
        <f aca="false">SUM(G160/2)</f>
        <v>9</v>
      </c>
      <c r="J160" s="0"/>
      <c r="L160" s="1" t="n">
        <v>40</v>
      </c>
      <c r="X160" s="14" t="n">
        <v>2142.6</v>
      </c>
      <c r="Y160" s="1" t="s">
        <v>923</v>
      </c>
      <c r="AA160" s="1" t="s">
        <v>123</v>
      </c>
      <c r="AB160" s="17" t="s">
        <v>170</v>
      </c>
    </row>
    <row r="161" customFormat="false" ht="14.4" hidden="false" customHeight="false" outlineLevel="0" collapsed="false">
      <c r="A161" s="1" t="n">
        <f aca="false">IF(AND(B161=B160,C161=C160,D161=D160,AA161=AA160), A160,A160+1)</f>
        <v>30</v>
      </c>
      <c r="B161" s="61" t="n">
        <v>42179</v>
      </c>
      <c r="C161" s="1" t="s">
        <v>53</v>
      </c>
      <c r="D161" s="1" t="s">
        <v>80</v>
      </c>
      <c r="F161" s="1" t="s">
        <v>95</v>
      </c>
      <c r="G161" s="1" t="n">
        <v>0</v>
      </c>
      <c r="H161" s="1" t="n">
        <f aca="false">SUM(G161/2)</f>
        <v>0</v>
      </c>
      <c r="I161" s="1" t="n">
        <f aca="false">SUM(G161/2)</f>
        <v>0</v>
      </c>
      <c r="J161" s="0"/>
      <c r="L161" s="1" t="n">
        <v>0</v>
      </c>
      <c r="X161" s="14" t="n">
        <v>0</v>
      </c>
      <c r="Y161" s="1" t="s">
        <v>923</v>
      </c>
      <c r="AA161" s="1" t="s">
        <v>123</v>
      </c>
      <c r="AB161" s="17"/>
    </row>
    <row r="162" customFormat="false" ht="14.4" hidden="false" customHeight="false" outlineLevel="0" collapsed="false">
      <c r="A162" s="1" t="n">
        <f aca="false">IF(AND(B162=B161,C162=C161,D162=D161,AA162=AA161), A161,A161+1)</f>
        <v>30</v>
      </c>
      <c r="B162" s="61" t="n">
        <v>42179</v>
      </c>
      <c r="C162" s="1" t="s">
        <v>53</v>
      </c>
      <c r="D162" s="1" t="s">
        <v>80</v>
      </c>
      <c r="F162" s="1" t="s">
        <v>116</v>
      </c>
      <c r="G162" s="1" t="n">
        <v>3</v>
      </c>
      <c r="H162" s="1" t="n">
        <f aca="false">SUM(G162/2)</f>
        <v>1.5</v>
      </c>
      <c r="I162" s="1" t="n">
        <f aca="false">SUM(G162/2)</f>
        <v>1.5</v>
      </c>
      <c r="J162" s="0"/>
      <c r="L162" s="1" t="n">
        <v>7</v>
      </c>
      <c r="X162" s="14" t="n">
        <v>3080.99</v>
      </c>
      <c r="Y162" s="1" t="s">
        <v>923</v>
      </c>
      <c r="AA162" s="1" t="s">
        <v>123</v>
      </c>
      <c r="AB162" s="17"/>
    </row>
    <row r="163" customFormat="false" ht="14.4" hidden="false" customHeight="false" outlineLevel="0" collapsed="false">
      <c r="A163" s="1" t="n">
        <f aca="false">IF(AND(B163=B162,C163=C162,D163=D162,AA163=AA162), A162,A162+1)</f>
        <v>30</v>
      </c>
      <c r="B163" s="61" t="n">
        <v>42179</v>
      </c>
      <c r="C163" s="1" t="s">
        <v>53</v>
      </c>
      <c r="D163" s="1" t="s">
        <v>80</v>
      </c>
      <c r="F163" s="1" t="s">
        <v>109</v>
      </c>
      <c r="G163" s="1" t="n">
        <v>3</v>
      </c>
      <c r="H163" s="1" t="n">
        <f aca="false">SUM(G163/2)</f>
        <v>1.5</v>
      </c>
      <c r="I163" s="1" t="n">
        <f aca="false">SUM(G163/2)</f>
        <v>1.5</v>
      </c>
      <c r="J163" s="0"/>
      <c r="L163" s="1" t="n">
        <v>7</v>
      </c>
      <c r="X163" s="14" t="n">
        <v>3990.81</v>
      </c>
      <c r="Y163" s="1" t="s">
        <v>923</v>
      </c>
      <c r="AA163" s="1" t="s">
        <v>123</v>
      </c>
      <c r="AB163" s="17"/>
    </row>
    <row r="164" customFormat="false" ht="14.4" hidden="false" customHeight="false" outlineLevel="0" collapsed="false">
      <c r="A164" s="1" t="n">
        <f aca="false">IF(AND(B164=B163,C164=C163,D164=D163,AA164=AA163), A163,A163+1)</f>
        <v>30</v>
      </c>
      <c r="B164" s="61" t="n">
        <v>42179</v>
      </c>
      <c r="C164" s="1" t="s">
        <v>53</v>
      </c>
      <c r="D164" s="1" t="s">
        <v>80</v>
      </c>
      <c r="F164" s="1" t="s">
        <v>108</v>
      </c>
      <c r="G164" s="1" t="n">
        <v>12</v>
      </c>
      <c r="H164" s="1" t="n">
        <f aca="false">SUM(G164/2)</f>
        <v>6</v>
      </c>
      <c r="I164" s="1" t="n">
        <f aca="false">SUM(G164/2)</f>
        <v>6</v>
      </c>
      <c r="J164" s="0"/>
      <c r="L164" s="1" t="n">
        <v>29</v>
      </c>
      <c r="X164" s="14" t="n">
        <v>65832.96</v>
      </c>
      <c r="Y164" s="1" t="s">
        <v>923</v>
      </c>
      <c r="AA164" s="1" t="s">
        <v>123</v>
      </c>
      <c r="AB164" s="17"/>
    </row>
    <row r="165" customFormat="false" ht="14.4" hidden="false" customHeight="false" outlineLevel="0" collapsed="false">
      <c r="A165" s="1" t="n">
        <f aca="false">IF(AND(B165=B164,C165=C164,D165=D164,AA165=AA164), A164,A164+1)</f>
        <v>30</v>
      </c>
      <c r="B165" s="61" t="n">
        <v>42179</v>
      </c>
      <c r="C165" s="1" t="s">
        <v>53</v>
      </c>
      <c r="D165" s="1" t="s">
        <v>80</v>
      </c>
      <c r="F165" s="1" t="s">
        <v>98</v>
      </c>
      <c r="G165" s="1" t="n">
        <v>2</v>
      </c>
      <c r="H165" s="1" t="n">
        <f aca="false">SUM(G165/2)</f>
        <v>1</v>
      </c>
      <c r="I165" s="1" t="n">
        <f aca="false">SUM(G165/2)</f>
        <v>1</v>
      </c>
      <c r="J165" s="0"/>
      <c r="L165" s="1" t="n">
        <v>5</v>
      </c>
      <c r="X165" s="14" t="n">
        <v>0</v>
      </c>
      <c r="Y165" s="1" t="s">
        <v>923</v>
      </c>
      <c r="AA165" s="1" t="s">
        <v>123</v>
      </c>
      <c r="AB165" s="17" t="s">
        <v>891</v>
      </c>
    </row>
    <row r="166" customFormat="false" ht="14.4" hidden="false" customHeight="false" outlineLevel="0" collapsed="false">
      <c r="A166" s="1" t="n">
        <f aca="false">IF(AND(B166=B165,C166=C165,D166=D165,AA166=AA165), A165,A165+1)</f>
        <v>30</v>
      </c>
      <c r="B166" s="61" t="n">
        <v>42179</v>
      </c>
      <c r="C166" s="1" t="s">
        <v>53</v>
      </c>
      <c r="D166" s="1" t="s">
        <v>80</v>
      </c>
      <c r="F166" s="1" t="s">
        <v>114</v>
      </c>
      <c r="G166" s="1" t="n">
        <v>10</v>
      </c>
      <c r="H166" s="1" t="n">
        <f aca="false">SUM(G166/2)</f>
        <v>5</v>
      </c>
      <c r="I166" s="1" t="n">
        <f aca="false">SUM(G166/2)</f>
        <v>5</v>
      </c>
      <c r="J166" s="0"/>
      <c r="L166" s="1" t="n">
        <v>19</v>
      </c>
      <c r="X166" s="14" t="n">
        <v>0</v>
      </c>
      <c r="Y166" s="1" t="s">
        <v>923</v>
      </c>
      <c r="AA166" s="1" t="s">
        <v>123</v>
      </c>
      <c r="AB166" s="17" t="s">
        <v>170</v>
      </c>
    </row>
    <row r="167" customFormat="false" ht="14.4" hidden="false" customHeight="false" outlineLevel="0" collapsed="false">
      <c r="A167" s="1" t="n">
        <f aca="false">IF(AND(B167=B166,C167=C166,D167=D166,AA167=AA166), A166,A166+1)</f>
        <v>30</v>
      </c>
      <c r="B167" s="61" t="n">
        <v>42179</v>
      </c>
      <c r="C167" s="1" t="s">
        <v>53</v>
      </c>
      <c r="D167" s="1" t="s">
        <v>80</v>
      </c>
      <c r="F167" s="1" t="s">
        <v>248</v>
      </c>
      <c r="H167" s="1" t="n">
        <f aca="false">SUM(G167/2)</f>
        <v>0</v>
      </c>
      <c r="I167" s="1" t="n">
        <f aca="false">SUM(G167/2)</f>
        <v>0</v>
      </c>
      <c r="J167" s="0"/>
      <c r="K167" s="1" t="n">
        <v>1</v>
      </c>
      <c r="X167" s="14" t="n">
        <v>0</v>
      </c>
      <c r="Y167" s="1" t="s">
        <v>923</v>
      </c>
      <c r="AA167" s="1" t="s">
        <v>123</v>
      </c>
      <c r="AB167" s="17"/>
    </row>
    <row r="168" customFormat="false" ht="14.4" hidden="false" customHeight="false" outlineLevel="0" collapsed="false">
      <c r="A168" s="1" t="n">
        <f aca="false">IF(AND(B168=B167,C168=C167,D168=D167,AA168=AA167), A167,A167+1)</f>
        <v>31</v>
      </c>
      <c r="B168" s="61" t="n">
        <v>42180</v>
      </c>
      <c r="C168" s="1" t="s">
        <v>69</v>
      </c>
      <c r="F168" s="1" t="s">
        <v>97</v>
      </c>
      <c r="G168" s="1" t="n">
        <v>48</v>
      </c>
      <c r="H168" s="1" t="n">
        <v>48</v>
      </c>
      <c r="J168" s="0"/>
      <c r="L168" s="1" t="n">
        <v>33</v>
      </c>
      <c r="X168" s="14" t="n">
        <v>76670.4</v>
      </c>
      <c r="Y168" s="1" t="s">
        <v>924</v>
      </c>
      <c r="AA168" s="1" t="s">
        <v>123</v>
      </c>
      <c r="AB168" s="17"/>
    </row>
    <row r="169" customFormat="false" ht="14.4" hidden="false" customHeight="false" outlineLevel="0" collapsed="false">
      <c r="A169" s="1" t="n">
        <f aca="false">IF(AND(B169=B168,C169=C168,D169=D168,AA169=AA168), A168,A168+1)</f>
        <v>31</v>
      </c>
      <c r="B169" s="61" t="n">
        <v>42180</v>
      </c>
      <c r="C169" s="1" t="s">
        <v>69</v>
      </c>
      <c r="F169" s="1" t="s">
        <v>95</v>
      </c>
      <c r="G169" s="1" t="n">
        <v>6</v>
      </c>
      <c r="H169" s="1" t="n">
        <v>6</v>
      </c>
      <c r="J169" s="0"/>
      <c r="L169" s="1" t="n">
        <v>12</v>
      </c>
      <c r="X169" s="14" t="n">
        <v>25650.18</v>
      </c>
      <c r="Y169" s="1" t="s">
        <v>924</v>
      </c>
      <c r="AA169" s="1" t="s">
        <v>123</v>
      </c>
      <c r="AB169" s="17"/>
    </row>
    <row r="170" customFormat="false" ht="14.4" hidden="false" customHeight="false" outlineLevel="0" collapsed="false">
      <c r="A170" s="1" t="n">
        <f aca="false">IF(AND(B170=B169,C170=C169,D170=D169,AA170=AA169), A169,A169+1)</f>
        <v>31</v>
      </c>
      <c r="B170" s="61" t="n">
        <v>42180</v>
      </c>
      <c r="C170" s="1" t="s">
        <v>69</v>
      </c>
      <c r="F170" s="1" t="s">
        <v>88</v>
      </c>
      <c r="G170" s="1" t="n">
        <v>4</v>
      </c>
      <c r="H170" s="1" t="n">
        <v>4</v>
      </c>
      <c r="J170" s="0"/>
      <c r="L170" s="1" t="n">
        <v>10</v>
      </c>
      <c r="X170" s="14" t="n">
        <v>0</v>
      </c>
      <c r="Y170" s="1" t="s">
        <v>924</v>
      </c>
      <c r="AA170" s="1" t="s">
        <v>123</v>
      </c>
      <c r="AB170" s="17"/>
    </row>
    <row r="171" customFormat="false" ht="14.4" hidden="false" customHeight="false" outlineLevel="0" collapsed="false">
      <c r="A171" s="1" t="n">
        <f aca="false">IF(AND(B171=B170,C171=C170,D171=D170,AA171=AA170), A170,A170+1)</f>
        <v>31</v>
      </c>
      <c r="B171" s="61" t="n">
        <v>42180</v>
      </c>
      <c r="C171" s="1" t="s">
        <v>69</v>
      </c>
      <c r="F171" s="1" t="s">
        <v>248</v>
      </c>
      <c r="J171" s="0"/>
      <c r="K171" s="1" t="n">
        <v>1</v>
      </c>
      <c r="X171" s="14" t="n">
        <v>0</v>
      </c>
      <c r="Y171" s="1" t="s">
        <v>924</v>
      </c>
      <c r="AA171" s="1" t="s">
        <v>123</v>
      </c>
      <c r="AB171" s="17"/>
    </row>
    <row r="172" customFormat="false" ht="14.4" hidden="false" customHeight="false" outlineLevel="0" collapsed="false">
      <c r="A172" s="1" t="n">
        <f aca="false">IF(AND(B172=B171,C172=C171,D172=D171,AA172=AA171), A171,A171+1)</f>
        <v>32</v>
      </c>
      <c r="B172" s="61" t="n">
        <v>42181</v>
      </c>
      <c r="C172" s="1" t="s">
        <v>67</v>
      </c>
      <c r="F172" s="1" t="s">
        <v>97</v>
      </c>
      <c r="G172" s="1" t="n">
        <v>10</v>
      </c>
      <c r="H172" s="1" t="n">
        <v>10</v>
      </c>
      <c r="J172" s="0"/>
      <c r="L172" s="1" t="n">
        <v>18</v>
      </c>
      <c r="X172" s="14" t="n">
        <v>52994.06</v>
      </c>
      <c r="Y172" s="1" t="s">
        <v>925</v>
      </c>
      <c r="AA172" s="1" t="s">
        <v>123</v>
      </c>
      <c r="AB172" s="17"/>
    </row>
    <row r="173" customFormat="false" ht="14.4" hidden="false" customHeight="false" outlineLevel="0" collapsed="false">
      <c r="A173" s="1" t="n">
        <f aca="false">IF(AND(B173=B172,C173=C172,D173=D172,AA173=AA172), A172,A172+1)</f>
        <v>32</v>
      </c>
      <c r="B173" s="61" t="n">
        <v>42181</v>
      </c>
      <c r="C173" s="1" t="s">
        <v>67</v>
      </c>
      <c r="F173" s="1" t="s">
        <v>107</v>
      </c>
      <c r="G173" s="1" t="n">
        <v>7</v>
      </c>
      <c r="H173" s="1" t="n">
        <v>7</v>
      </c>
      <c r="J173" s="0"/>
      <c r="L173" s="1" t="n">
        <v>15</v>
      </c>
      <c r="X173" s="14" t="n">
        <v>2798.56</v>
      </c>
      <c r="Y173" s="1" t="s">
        <v>925</v>
      </c>
      <c r="AA173" s="1" t="s">
        <v>123</v>
      </c>
      <c r="AB173" s="17"/>
    </row>
    <row r="174" customFormat="false" ht="14.4" hidden="false" customHeight="false" outlineLevel="0" collapsed="false">
      <c r="A174" s="1" t="n">
        <f aca="false">IF(AND(B174=B173,C174=C173,D174=D173,AA174=AA173), A173,A173+1)</f>
        <v>32</v>
      </c>
      <c r="B174" s="61" t="n">
        <v>42181</v>
      </c>
      <c r="C174" s="1" t="s">
        <v>67</v>
      </c>
      <c r="F174" s="1" t="s">
        <v>100</v>
      </c>
      <c r="G174" s="1" t="n">
        <v>5</v>
      </c>
      <c r="H174" s="1" t="n">
        <v>5</v>
      </c>
      <c r="J174" s="0"/>
      <c r="L174" s="1" t="n">
        <v>6</v>
      </c>
      <c r="X174" s="14" t="n">
        <v>10524.35</v>
      </c>
      <c r="Y174" s="1" t="s">
        <v>925</v>
      </c>
      <c r="AA174" s="1" t="s">
        <v>123</v>
      </c>
      <c r="AB174" s="17"/>
    </row>
    <row r="175" customFormat="false" ht="14.4" hidden="false" customHeight="false" outlineLevel="0" collapsed="false">
      <c r="A175" s="1" t="n">
        <f aca="false">IF(AND(B175=B174,C175=C174,D175=D174,AA175=AA174), A174,A174+1)</f>
        <v>32</v>
      </c>
      <c r="B175" s="61" t="n">
        <v>42181</v>
      </c>
      <c r="C175" s="1" t="s">
        <v>67</v>
      </c>
      <c r="F175" s="1" t="s">
        <v>248</v>
      </c>
      <c r="J175" s="0"/>
      <c r="K175" s="1" t="n">
        <v>1</v>
      </c>
      <c r="X175" s="14" t="n">
        <v>0</v>
      </c>
      <c r="Y175" s="1" t="s">
        <v>925</v>
      </c>
      <c r="AA175" s="1" t="s">
        <v>123</v>
      </c>
      <c r="AB175" s="17"/>
    </row>
    <row r="176" customFormat="false" ht="14.4" hidden="false" customHeight="false" outlineLevel="0" collapsed="false">
      <c r="A176" s="1" t="n">
        <f aca="false">IF(AND(B176=B175,C176=C175,D176=D175,AA176=AA175), A175,A175+1)</f>
        <v>33</v>
      </c>
      <c r="B176" s="61" t="n">
        <v>42201</v>
      </c>
      <c r="C176" s="1" t="s">
        <v>53</v>
      </c>
      <c r="F176" s="1" t="s">
        <v>102</v>
      </c>
      <c r="G176" s="1" t="n">
        <v>25</v>
      </c>
      <c r="H176" s="1" t="n">
        <v>25</v>
      </c>
      <c r="J176" s="0"/>
      <c r="L176" s="1" t="n">
        <v>90</v>
      </c>
      <c r="X176" s="14" t="n">
        <v>205430.55</v>
      </c>
      <c r="Y176" s="1" t="s">
        <v>926</v>
      </c>
      <c r="AA176" s="1" t="s">
        <v>123</v>
      </c>
      <c r="AB176" s="17"/>
    </row>
    <row r="177" customFormat="false" ht="14.4" hidden="false" customHeight="false" outlineLevel="0" collapsed="false">
      <c r="A177" s="1" t="n">
        <f aca="false">IF(AND(B177=B176,C177=C176,D177=D176,AA177=AA176), A176,A176+1)</f>
        <v>33</v>
      </c>
      <c r="B177" s="61" t="n">
        <v>42201</v>
      </c>
      <c r="C177" s="1" t="s">
        <v>53</v>
      </c>
      <c r="F177" s="1" t="s">
        <v>101</v>
      </c>
      <c r="G177" s="1" t="n">
        <v>2</v>
      </c>
      <c r="H177" s="1" t="n">
        <v>2</v>
      </c>
      <c r="J177" s="0"/>
      <c r="L177" s="1" t="n">
        <v>6</v>
      </c>
      <c r="X177" s="14" t="n">
        <v>43625.72</v>
      </c>
      <c r="Y177" s="1" t="s">
        <v>926</v>
      </c>
      <c r="AA177" s="1" t="s">
        <v>123</v>
      </c>
      <c r="AB177" s="17"/>
    </row>
    <row r="178" customFormat="false" ht="14.4" hidden="false" customHeight="false" outlineLevel="0" collapsed="false">
      <c r="A178" s="1" t="n">
        <f aca="false">IF(AND(B178=B177,C178=C177,D178=D177,AA178=AA177), A177,A177+1)</f>
        <v>33</v>
      </c>
      <c r="B178" s="61" t="n">
        <v>42201</v>
      </c>
      <c r="C178" s="1" t="s">
        <v>53</v>
      </c>
      <c r="F178" s="1" t="s">
        <v>114</v>
      </c>
      <c r="G178" s="1" t="n">
        <v>8</v>
      </c>
      <c r="H178" s="1" t="n">
        <v>8</v>
      </c>
      <c r="J178" s="0"/>
      <c r="L178" s="1" t="n">
        <v>18</v>
      </c>
      <c r="X178" s="14" t="n">
        <v>43400</v>
      </c>
      <c r="Y178" s="1" t="s">
        <v>926</v>
      </c>
      <c r="AA178" s="1" t="s">
        <v>123</v>
      </c>
      <c r="AB178" s="17"/>
    </row>
    <row r="179" customFormat="false" ht="14.4" hidden="false" customHeight="false" outlineLevel="0" collapsed="false">
      <c r="A179" s="1" t="n">
        <f aca="false">IF(AND(B179=B178,C179=C178,D179=D178,AA179=AA178), A178,A178+1)</f>
        <v>33</v>
      </c>
      <c r="B179" s="61" t="n">
        <v>42201</v>
      </c>
      <c r="C179" s="1" t="s">
        <v>53</v>
      </c>
      <c r="F179" s="1" t="s">
        <v>116</v>
      </c>
      <c r="G179" s="1" t="n">
        <v>3</v>
      </c>
      <c r="H179" s="1" t="n">
        <v>3</v>
      </c>
      <c r="J179" s="0"/>
      <c r="L179" s="1" t="n">
        <v>7</v>
      </c>
      <c r="U179" s="1" t="n">
        <v>1</v>
      </c>
      <c r="X179" s="14" t="n">
        <v>2063.6</v>
      </c>
      <c r="Y179" s="1" t="s">
        <v>926</v>
      </c>
      <c r="AA179" s="1" t="s">
        <v>123</v>
      </c>
      <c r="AB179" s="17"/>
    </row>
    <row r="180" customFormat="false" ht="14.4" hidden="false" customHeight="false" outlineLevel="0" collapsed="false">
      <c r="A180" s="1" t="n">
        <f aca="false">IF(AND(B180=B179,C180=C179,D180=D179,AA180=AA179), A179,A179+1)</f>
        <v>33</v>
      </c>
      <c r="B180" s="61" t="n">
        <v>42201</v>
      </c>
      <c r="C180" s="1" t="s">
        <v>53</v>
      </c>
      <c r="F180" s="1" t="s">
        <v>108</v>
      </c>
      <c r="G180" s="1" t="n">
        <v>5</v>
      </c>
      <c r="H180" s="1" t="n">
        <v>5</v>
      </c>
      <c r="J180" s="0"/>
      <c r="L180" s="1" t="n">
        <v>12</v>
      </c>
      <c r="X180" s="14" t="n">
        <v>24981.89</v>
      </c>
      <c r="Y180" s="1" t="s">
        <v>926</v>
      </c>
      <c r="AA180" s="1" t="s">
        <v>123</v>
      </c>
      <c r="AB180" s="17"/>
    </row>
    <row r="181" customFormat="false" ht="14.4" hidden="false" customHeight="false" outlineLevel="0" collapsed="false">
      <c r="A181" s="1" t="n">
        <f aca="false">IF(AND(B181=B180,C181=C180,D181=D180,AA181=AA180), A180,A180+1)</f>
        <v>33</v>
      </c>
      <c r="B181" s="61" t="n">
        <v>42201</v>
      </c>
      <c r="C181" s="1" t="s">
        <v>53</v>
      </c>
      <c r="F181" s="1" t="s">
        <v>105</v>
      </c>
      <c r="G181" s="1" t="n">
        <v>2</v>
      </c>
      <c r="H181" s="1" t="n">
        <v>2</v>
      </c>
      <c r="J181" s="0"/>
      <c r="L181" s="1" t="n">
        <v>6</v>
      </c>
      <c r="U181" s="1" t="n">
        <v>1</v>
      </c>
      <c r="X181" s="14" t="n">
        <v>18694.8</v>
      </c>
      <c r="Y181" s="1" t="s">
        <v>926</v>
      </c>
      <c r="AA181" s="1" t="s">
        <v>123</v>
      </c>
      <c r="AB181" s="17"/>
    </row>
    <row r="182" customFormat="false" ht="14.4" hidden="false" customHeight="false" outlineLevel="0" collapsed="false">
      <c r="A182" s="1" t="n">
        <f aca="false">IF(AND(B182=B181,C182=C181,D182=D181,AA182=AA181), A181,A181+1)</f>
        <v>33</v>
      </c>
      <c r="B182" s="61" t="n">
        <v>42201</v>
      </c>
      <c r="C182" s="1" t="s">
        <v>53</v>
      </c>
      <c r="F182" s="1" t="s">
        <v>248</v>
      </c>
      <c r="J182" s="0"/>
      <c r="K182" s="1" t="n">
        <v>1</v>
      </c>
      <c r="X182" s="14" t="n">
        <v>0</v>
      </c>
      <c r="Y182" s="1" t="s">
        <v>926</v>
      </c>
      <c r="AA182" s="1" t="s">
        <v>123</v>
      </c>
      <c r="AB182" s="17"/>
    </row>
    <row r="183" customFormat="false" ht="14.4" hidden="false" customHeight="false" outlineLevel="0" collapsed="false">
      <c r="A183" s="1" t="n">
        <f aca="false">IF(AND(B183=B182,C183=C182,D183=D182,AA183=AA182), A182,A182+1)</f>
        <v>34</v>
      </c>
      <c r="B183" s="61" t="n">
        <v>42207</v>
      </c>
      <c r="C183" s="1" t="s">
        <v>69</v>
      </c>
      <c r="F183" s="1" t="s">
        <v>97</v>
      </c>
      <c r="G183" s="1" t="n">
        <v>50</v>
      </c>
      <c r="H183" s="1" t="n">
        <v>50</v>
      </c>
      <c r="J183" s="0"/>
      <c r="L183" s="1" t="n">
        <v>35</v>
      </c>
      <c r="X183" s="14" t="n">
        <v>98873.53</v>
      </c>
      <c r="Y183" s="1" t="s">
        <v>927</v>
      </c>
      <c r="AA183" s="1" t="s">
        <v>123</v>
      </c>
      <c r="AB183" s="17"/>
    </row>
    <row r="184" customFormat="false" ht="14.4" hidden="false" customHeight="false" outlineLevel="0" collapsed="false">
      <c r="A184" s="1" t="n">
        <f aca="false">IF(AND(B184=B183,C184=C183,D184=D183,AA184=AA183), A183,A183+1)</f>
        <v>34</v>
      </c>
      <c r="B184" s="61" t="n">
        <v>42207</v>
      </c>
      <c r="C184" s="1" t="s">
        <v>69</v>
      </c>
      <c r="F184" s="1" t="s">
        <v>87</v>
      </c>
      <c r="G184" s="1" t="n">
        <v>15</v>
      </c>
      <c r="H184" s="1" t="n">
        <v>15</v>
      </c>
      <c r="J184" s="0"/>
      <c r="L184" s="1" t="n">
        <v>21</v>
      </c>
      <c r="U184" s="1" t="n">
        <v>1</v>
      </c>
      <c r="X184" s="14" t="n">
        <v>5543.57</v>
      </c>
      <c r="Y184" s="1" t="s">
        <v>927</v>
      </c>
      <c r="AA184" s="1" t="s">
        <v>123</v>
      </c>
      <c r="AB184" s="17"/>
    </row>
    <row r="185" customFormat="false" ht="14.4" hidden="false" customHeight="false" outlineLevel="0" collapsed="false">
      <c r="A185" s="1" t="n">
        <f aca="false">IF(AND(B185=B184,C185=C184,D185=D184,AA185=AA184), A184,A184+1)</f>
        <v>34</v>
      </c>
      <c r="B185" s="61" t="n">
        <v>42207</v>
      </c>
      <c r="C185" s="1" t="s">
        <v>69</v>
      </c>
      <c r="F185" s="1" t="s">
        <v>99</v>
      </c>
      <c r="G185" s="1" t="n">
        <v>27</v>
      </c>
      <c r="H185" s="1" t="n">
        <v>27</v>
      </c>
      <c r="J185" s="0"/>
      <c r="L185" s="1" t="n">
        <v>24</v>
      </c>
      <c r="U185" s="1" t="n">
        <v>1</v>
      </c>
      <c r="X185" s="14" t="n">
        <v>2154.04</v>
      </c>
      <c r="Y185" s="1" t="s">
        <v>927</v>
      </c>
      <c r="AA185" s="1" t="s">
        <v>123</v>
      </c>
      <c r="AB185" s="17" t="s">
        <v>170</v>
      </c>
    </row>
    <row r="186" customFormat="false" ht="14.4" hidden="false" customHeight="false" outlineLevel="0" collapsed="false">
      <c r="A186" s="1" t="n">
        <f aca="false">IF(AND(B186=B185,C186=C185,D186=D185,AA186=AA185), A185,A185+1)</f>
        <v>34</v>
      </c>
      <c r="B186" s="61" t="n">
        <v>42207</v>
      </c>
      <c r="C186" s="1" t="s">
        <v>69</v>
      </c>
      <c r="F186" s="1" t="s">
        <v>95</v>
      </c>
      <c r="G186" s="1" t="n">
        <v>5</v>
      </c>
      <c r="H186" s="1" t="n">
        <v>5</v>
      </c>
      <c r="J186" s="0"/>
      <c r="L186" s="1" t="n">
        <v>8</v>
      </c>
      <c r="X186" s="14" t="n">
        <v>18370.2</v>
      </c>
      <c r="Y186" s="1" t="s">
        <v>927</v>
      </c>
      <c r="AA186" s="1" t="s">
        <v>123</v>
      </c>
      <c r="AB186" s="17"/>
    </row>
    <row r="187" customFormat="false" ht="14.4" hidden="false" customHeight="false" outlineLevel="0" collapsed="false">
      <c r="A187" s="1" t="n">
        <f aca="false">IF(AND(B187=B186,C187=C186,D187=D186,AA187=AA186), A186,A186+1)</f>
        <v>34</v>
      </c>
      <c r="B187" s="61" t="n">
        <v>42207</v>
      </c>
      <c r="C187" s="1" t="s">
        <v>69</v>
      </c>
      <c r="F187" s="1" t="s">
        <v>248</v>
      </c>
      <c r="J187" s="0"/>
      <c r="K187" s="1" t="n">
        <v>1</v>
      </c>
      <c r="X187" s="14" t="n">
        <v>0</v>
      </c>
      <c r="Y187" s="1" t="s">
        <v>927</v>
      </c>
      <c r="AA187" s="1" t="s">
        <v>123</v>
      </c>
      <c r="AB187" s="17"/>
    </row>
    <row r="188" customFormat="false" ht="14.4" hidden="false" customHeight="false" outlineLevel="0" collapsed="false">
      <c r="A188" s="1" t="n">
        <f aca="false">IF(AND(B188=B187,C188=C187,D188=D187,AA188=AA187), A187,A187+1)</f>
        <v>35</v>
      </c>
      <c r="B188" s="61" t="n">
        <v>42208</v>
      </c>
      <c r="C188" s="1" t="s">
        <v>67</v>
      </c>
      <c r="D188" s="1" t="s">
        <v>63</v>
      </c>
      <c r="F188" s="1" t="s">
        <v>114</v>
      </c>
      <c r="G188" s="1" t="n">
        <v>29</v>
      </c>
      <c r="H188" s="1" t="n">
        <f aca="false">SUM(G188/2)</f>
        <v>14.5</v>
      </c>
      <c r="I188" s="1" t="n">
        <f aca="false">SUM(G188/2)</f>
        <v>14.5</v>
      </c>
      <c r="J188" s="0"/>
      <c r="L188" s="1" t="n">
        <v>58</v>
      </c>
      <c r="U188" s="1" t="n">
        <v>1</v>
      </c>
      <c r="X188" s="14" t="n">
        <v>239835.15</v>
      </c>
      <c r="Y188" s="1" t="s">
        <v>928</v>
      </c>
      <c r="AA188" s="1" t="s">
        <v>123</v>
      </c>
      <c r="AB188" s="17"/>
    </row>
    <row r="189" customFormat="false" ht="14.4" hidden="false" customHeight="false" outlineLevel="0" collapsed="false">
      <c r="A189" s="1" t="n">
        <f aca="false">IF(AND(B189=B188,C189=C188,D189=D188,AA189=AA188), A188,A188+1)</f>
        <v>35</v>
      </c>
      <c r="B189" s="61" t="n">
        <v>42208</v>
      </c>
      <c r="C189" s="1" t="s">
        <v>67</v>
      </c>
      <c r="D189" s="1" t="s">
        <v>63</v>
      </c>
      <c r="F189" s="1" t="s">
        <v>100</v>
      </c>
      <c r="G189" s="1" t="n">
        <v>7</v>
      </c>
      <c r="H189" s="1" t="n">
        <f aca="false">SUM(G189/2)</f>
        <v>3.5</v>
      </c>
      <c r="I189" s="1" t="n">
        <f aca="false">SUM(G189/2)</f>
        <v>3.5</v>
      </c>
      <c r="J189" s="0"/>
      <c r="L189" s="1" t="n">
        <v>13</v>
      </c>
      <c r="X189" s="14" t="n">
        <v>77435.05</v>
      </c>
      <c r="Y189" s="1" t="s">
        <v>928</v>
      </c>
      <c r="AA189" s="1" t="s">
        <v>123</v>
      </c>
      <c r="AB189" s="17"/>
    </row>
    <row r="190" customFormat="false" ht="14.4" hidden="false" customHeight="false" outlineLevel="0" collapsed="false">
      <c r="A190" s="1" t="n">
        <f aca="false">IF(AND(B190=B189,C190=C189,D190=D189,AA190=AA189), A189,A189+1)</f>
        <v>35</v>
      </c>
      <c r="B190" s="61" t="n">
        <v>42208</v>
      </c>
      <c r="C190" s="1" t="s">
        <v>67</v>
      </c>
      <c r="D190" s="1" t="s">
        <v>63</v>
      </c>
      <c r="F190" s="1" t="s">
        <v>104</v>
      </c>
      <c r="G190" s="1" t="n">
        <v>3</v>
      </c>
      <c r="H190" s="1" t="n">
        <f aca="false">SUM(G190/2)</f>
        <v>1.5</v>
      </c>
      <c r="I190" s="1" t="n">
        <f aca="false">SUM(G190/2)</f>
        <v>1.5</v>
      </c>
      <c r="J190" s="0"/>
      <c r="L190" s="1" t="n">
        <v>4</v>
      </c>
      <c r="X190" s="14" t="n">
        <v>1144.2</v>
      </c>
      <c r="Y190" s="1" t="s">
        <v>928</v>
      </c>
      <c r="AA190" s="1" t="s">
        <v>123</v>
      </c>
      <c r="AB190" s="17"/>
    </row>
    <row r="191" customFormat="false" ht="14.4" hidden="false" customHeight="false" outlineLevel="0" collapsed="false">
      <c r="A191" s="1" t="n">
        <f aca="false">IF(AND(B191=B190,C191=C190,D191=D190,AA191=AA190), A190,A190+1)</f>
        <v>35</v>
      </c>
      <c r="B191" s="61" t="n">
        <v>42208</v>
      </c>
      <c r="C191" s="1" t="s">
        <v>67</v>
      </c>
      <c r="D191" s="1" t="s">
        <v>63</v>
      </c>
      <c r="F191" s="1" t="s">
        <v>96</v>
      </c>
      <c r="G191" s="1" t="n">
        <v>5</v>
      </c>
      <c r="H191" s="1" t="n">
        <f aca="false">SUM(G191/2)</f>
        <v>2.5</v>
      </c>
      <c r="I191" s="1" t="n">
        <f aca="false">SUM(G191/2)</f>
        <v>2.5</v>
      </c>
      <c r="J191" s="0"/>
      <c r="L191" s="1" t="n">
        <v>11</v>
      </c>
      <c r="X191" s="14" t="n">
        <v>8509.5</v>
      </c>
      <c r="Y191" s="1" t="s">
        <v>928</v>
      </c>
      <c r="AA191" s="1" t="s">
        <v>123</v>
      </c>
      <c r="AB191" s="17"/>
    </row>
    <row r="192" customFormat="false" ht="14.4" hidden="false" customHeight="false" outlineLevel="0" collapsed="false">
      <c r="A192" s="1" t="n">
        <f aca="false">IF(AND(B192=B191,C192=C191,D192=D191,AA192=AA191), A191,A191+1)</f>
        <v>35</v>
      </c>
      <c r="B192" s="61" t="n">
        <v>42208</v>
      </c>
      <c r="C192" s="1" t="s">
        <v>67</v>
      </c>
      <c r="D192" s="1" t="s">
        <v>63</v>
      </c>
      <c r="F192" s="1" t="s">
        <v>97</v>
      </c>
      <c r="G192" s="1" t="n">
        <v>16</v>
      </c>
      <c r="H192" s="1" t="n">
        <f aca="false">SUM(G192/2)</f>
        <v>8</v>
      </c>
      <c r="I192" s="1" t="n">
        <f aca="false">SUM(G192/2)</f>
        <v>8</v>
      </c>
      <c r="J192" s="0"/>
      <c r="L192" s="1" t="n">
        <v>21</v>
      </c>
      <c r="X192" s="14" t="n">
        <v>1570.28</v>
      </c>
      <c r="Y192" s="1" t="s">
        <v>928</v>
      </c>
      <c r="AA192" s="1" t="s">
        <v>123</v>
      </c>
      <c r="AB192" s="17"/>
    </row>
    <row r="193" customFormat="false" ht="14.4" hidden="false" customHeight="false" outlineLevel="0" collapsed="false">
      <c r="A193" s="1" t="n">
        <f aca="false">IF(AND(B193=B192,C193=C192,D193=D192,AA193=AA192), A192,A192+1)</f>
        <v>35</v>
      </c>
      <c r="B193" s="61" t="n">
        <v>42208</v>
      </c>
      <c r="C193" s="1" t="s">
        <v>67</v>
      </c>
      <c r="D193" s="1" t="s">
        <v>63</v>
      </c>
      <c r="F193" s="1" t="s">
        <v>248</v>
      </c>
      <c r="H193" s="1" t="n">
        <f aca="false">SUM(G193/2)</f>
        <v>0</v>
      </c>
      <c r="I193" s="1" t="n">
        <f aca="false">SUM(G193/2)</f>
        <v>0</v>
      </c>
      <c r="J193" s="0"/>
      <c r="K193" s="1" t="n">
        <v>1</v>
      </c>
      <c r="X193" s="14" t="n">
        <v>0</v>
      </c>
      <c r="Y193" s="1" t="s">
        <v>928</v>
      </c>
      <c r="AA193" s="1" t="s">
        <v>123</v>
      </c>
      <c r="AB193" s="17"/>
    </row>
    <row r="194" customFormat="false" ht="14.4" hidden="false" customHeight="false" outlineLevel="0" collapsed="false">
      <c r="A194" s="1" t="n">
        <f aca="false">IF(AND(B194=B193,C194=C193,D194=D193,AA194=AA193), A193,A193+1)</f>
        <v>36</v>
      </c>
      <c r="B194" s="61" t="n">
        <v>42222</v>
      </c>
      <c r="C194" s="1" t="s">
        <v>69</v>
      </c>
      <c r="F194" s="1" t="s">
        <v>97</v>
      </c>
      <c r="G194" s="1" t="n">
        <v>91</v>
      </c>
      <c r="H194" s="1" t="n">
        <v>91</v>
      </c>
      <c r="J194" s="0"/>
      <c r="L194" s="1" t="n">
        <v>39</v>
      </c>
      <c r="X194" s="14" t="n">
        <v>99021.98</v>
      </c>
      <c r="Y194" s="1" t="s">
        <v>929</v>
      </c>
      <c r="AA194" s="1" t="s">
        <v>123</v>
      </c>
      <c r="AB194" s="17"/>
    </row>
    <row r="195" customFormat="false" ht="14.4" hidden="false" customHeight="false" outlineLevel="0" collapsed="false">
      <c r="A195" s="1" t="n">
        <f aca="false">IF(AND(B195=B194,C195=C194,D195=D194,AA195=AA194), A194,A194+1)</f>
        <v>36</v>
      </c>
      <c r="B195" s="61" t="n">
        <v>42222</v>
      </c>
      <c r="C195" s="1" t="s">
        <v>69</v>
      </c>
      <c r="F195" s="1" t="s">
        <v>99</v>
      </c>
      <c r="G195" s="1" t="n">
        <v>25</v>
      </c>
      <c r="H195" s="1" t="n">
        <v>25</v>
      </c>
      <c r="J195" s="0"/>
      <c r="L195" s="1" t="n">
        <v>29</v>
      </c>
      <c r="U195" s="1" t="n">
        <v>1</v>
      </c>
      <c r="X195" s="14" t="n">
        <v>1899.7</v>
      </c>
      <c r="Y195" s="1" t="s">
        <v>929</v>
      </c>
      <c r="AA195" s="1" t="s">
        <v>123</v>
      </c>
      <c r="AB195" s="17"/>
    </row>
    <row r="196" customFormat="false" ht="14.4" hidden="false" customHeight="false" outlineLevel="0" collapsed="false">
      <c r="A196" s="1" t="n">
        <f aca="false">IF(AND(B196=B195,C196=C195,D196=D195,AA196=AA195), A195,A195+1)</f>
        <v>36</v>
      </c>
      <c r="B196" s="61" t="n">
        <v>42222</v>
      </c>
      <c r="C196" s="1" t="s">
        <v>69</v>
      </c>
      <c r="F196" s="1" t="s">
        <v>248</v>
      </c>
      <c r="J196" s="0"/>
      <c r="K196" s="1" t="n">
        <v>1</v>
      </c>
      <c r="X196" s="14" t="n">
        <v>0</v>
      </c>
      <c r="Y196" s="1" t="s">
        <v>929</v>
      </c>
      <c r="AA196" s="1" t="s">
        <v>123</v>
      </c>
      <c r="AB196" s="17"/>
    </row>
    <row r="197" customFormat="false" ht="14.4" hidden="false" customHeight="false" outlineLevel="0" collapsed="false">
      <c r="A197" s="1" t="n">
        <f aca="false">IF(AND(B197=B196,C197=C196,D197=D196,AA197=AA196), A196,A196+1)</f>
        <v>37</v>
      </c>
      <c r="B197" s="61" t="n">
        <v>42242</v>
      </c>
      <c r="C197" s="1" t="s">
        <v>69</v>
      </c>
      <c r="F197" s="1" t="s">
        <v>87</v>
      </c>
      <c r="G197" s="1" t="n">
        <v>29</v>
      </c>
      <c r="H197" s="1" t="n">
        <v>29</v>
      </c>
      <c r="J197" s="0"/>
      <c r="L197" s="1" t="n">
        <v>41</v>
      </c>
      <c r="U197" s="1" t="n">
        <v>1</v>
      </c>
      <c r="X197" s="14" t="n">
        <v>59559.9</v>
      </c>
      <c r="Y197" s="1" t="s">
        <v>930</v>
      </c>
      <c r="AA197" s="1" t="s">
        <v>123</v>
      </c>
      <c r="AB197" s="17"/>
    </row>
    <row r="198" customFormat="false" ht="14.4" hidden="false" customHeight="false" outlineLevel="0" collapsed="false">
      <c r="A198" s="1" t="n">
        <f aca="false">IF(AND(B198=B197,C198=C197,D198=D197,AA198=AA197), A197,A197+1)</f>
        <v>37</v>
      </c>
      <c r="B198" s="61" t="n">
        <v>42242</v>
      </c>
      <c r="C198" s="1" t="s">
        <v>69</v>
      </c>
      <c r="F198" s="1" t="s">
        <v>97</v>
      </c>
      <c r="G198" s="1" t="n">
        <v>58</v>
      </c>
      <c r="H198" s="1" t="n">
        <v>58</v>
      </c>
      <c r="J198" s="0"/>
      <c r="L198" s="1" t="n">
        <v>29</v>
      </c>
      <c r="X198" s="14" t="n">
        <v>2017.38</v>
      </c>
      <c r="Y198" s="1" t="s">
        <v>930</v>
      </c>
      <c r="AA198" s="1" t="s">
        <v>123</v>
      </c>
      <c r="AB198" s="17"/>
    </row>
    <row r="199" customFormat="false" ht="14.4" hidden="false" customHeight="false" outlineLevel="0" collapsed="false">
      <c r="A199" s="1" t="n">
        <f aca="false">IF(AND(B199=B198,C199=C198,D199=D198,AA199=AA198), A198,A198+1)</f>
        <v>37</v>
      </c>
      <c r="B199" s="61" t="n">
        <v>42242</v>
      </c>
      <c r="C199" s="1" t="s">
        <v>69</v>
      </c>
      <c r="F199" s="1" t="s">
        <v>99</v>
      </c>
      <c r="G199" s="1" t="n">
        <v>10</v>
      </c>
      <c r="H199" s="1" t="n">
        <v>10</v>
      </c>
      <c r="J199" s="0"/>
      <c r="L199" s="1" t="n">
        <v>9</v>
      </c>
      <c r="X199" s="14" t="n">
        <v>289.88</v>
      </c>
      <c r="Y199" s="1" t="s">
        <v>930</v>
      </c>
      <c r="AA199" s="1" t="s">
        <v>123</v>
      </c>
      <c r="AB199" s="17"/>
    </row>
    <row r="200" customFormat="false" ht="14.4" hidden="false" customHeight="false" outlineLevel="0" collapsed="false">
      <c r="A200" s="1" t="n">
        <f aca="false">IF(AND(B200=B199,C200=C199,D200=D199,AA200=AA199), A199,A199+1)</f>
        <v>38</v>
      </c>
      <c r="B200" s="61" t="n">
        <v>42255</v>
      </c>
      <c r="C200" s="1" t="s">
        <v>69</v>
      </c>
      <c r="F200" s="1" t="s">
        <v>97</v>
      </c>
      <c r="G200" s="1" t="n">
        <v>45</v>
      </c>
      <c r="H200" s="1" t="n">
        <v>45</v>
      </c>
      <c r="J200" s="0"/>
      <c r="L200" s="1" t="n">
        <v>34</v>
      </c>
      <c r="X200" s="14" t="n">
        <v>100579.22</v>
      </c>
      <c r="Y200" s="1" t="s">
        <v>931</v>
      </c>
      <c r="AA200" s="1" t="s">
        <v>123</v>
      </c>
      <c r="AB200" s="17"/>
    </row>
    <row r="201" customFormat="false" ht="14.4" hidden="false" customHeight="false" outlineLevel="0" collapsed="false">
      <c r="A201" s="1" t="n">
        <f aca="false">IF(AND(B201=B200,C201=C200,D201=D200,AA201=AA200), A200,A200+1)</f>
        <v>38</v>
      </c>
      <c r="B201" s="61" t="n">
        <v>42255</v>
      </c>
      <c r="C201" s="1" t="s">
        <v>69</v>
      </c>
      <c r="F201" s="1" t="s">
        <v>99</v>
      </c>
      <c r="G201" s="1" t="n">
        <v>16</v>
      </c>
      <c r="H201" s="1" t="n">
        <v>16</v>
      </c>
      <c r="J201" s="0"/>
      <c r="L201" s="1" t="n">
        <v>20</v>
      </c>
      <c r="U201" s="1" t="n">
        <v>1</v>
      </c>
      <c r="X201" s="14" t="n">
        <v>1995.3</v>
      </c>
      <c r="Y201" s="1" t="s">
        <v>931</v>
      </c>
      <c r="AA201" s="1" t="s">
        <v>123</v>
      </c>
      <c r="AB201" s="17" t="s">
        <v>170</v>
      </c>
    </row>
    <row r="202" customFormat="false" ht="14.4" hidden="false" customHeight="false" outlineLevel="0" collapsed="false">
      <c r="A202" s="1" t="n">
        <f aca="false">IF(AND(B202=B201,C202=C201,D202=D201,AA202=AA201), A201,A201+1)</f>
        <v>38</v>
      </c>
      <c r="B202" s="61" t="n">
        <v>42255</v>
      </c>
      <c r="C202" s="1" t="s">
        <v>69</v>
      </c>
      <c r="F202" s="1" t="s">
        <v>96</v>
      </c>
      <c r="G202" s="1" t="n">
        <v>5</v>
      </c>
      <c r="H202" s="1" t="n">
        <v>5</v>
      </c>
      <c r="J202" s="0"/>
      <c r="L202" s="1" t="n">
        <v>11</v>
      </c>
      <c r="X202" s="14" t="n">
        <v>9914.09</v>
      </c>
      <c r="Y202" s="1" t="s">
        <v>931</v>
      </c>
      <c r="AA202" s="1" t="s">
        <v>123</v>
      </c>
      <c r="AB202" s="17"/>
    </row>
    <row r="203" customFormat="false" ht="14.4" hidden="false" customHeight="false" outlineLevel="0" collapsed="false">
      <c r="A203" s="1" t="n">
        <f aca="false">IF(AND(B203=B202,C203=C202,D203=D202,AA203=AA202), A202,A202+1)</f>
        <v>38</v>
      </c>
      <c r="B203" s="61" t="n">
        <v>42255</v>
      </c>
      <c r="C203" s="1" t="s">
        <v>69</v>
      </c>
      <c r="F203" s="1" t="s">
        <v>248</v>
      </c>
      <c r="J203" s="0"/>
      <c r="K203" s="1" t="n">
        <v>1</v>
      </c>
      <c r="X203" s="14"/>
      <c r="Y203" s="1" t="s">
        <v>931</v>
      </c>
      <c r="AA203" s="1" t="s">
        <v>123</v>
      </c>
      <c r="AB203" s="17"/>
    </row>
    <row r="204" customFormat="false" ht="14.4" hidden="false" customHeight="false" outlineLevel="0" collapsed="false">
      <c r="A204" s="1" t="n">
        <f aca="false">IF(AND(B204=B203,C204=C203,D204=D203,AA204=AA203), A203,A203+1)</f>
        <v>39</v>
      </c>
      <c r="B204" s="61" t="n">
        <v>42264</v>
      </c>
      <c r="C204" s="1" t="s">
        <v>53</v>
      </c>
      <c r="F204" s="1" t="s">
        <v>102</v>
      </c>
      <c r="G204" s="1" t="n">
        <v>37</v>
      </c>
      <c r="H204" s="1" t="n">
        <v>37</v>
      </c>
      <c r="J204" s="0"/>
      <c r="L204" s="1" t="n">
        <v>108</v>
      </c>
      <c r="X204" s="14" t="n">
        <v>210738.98</v>
      </c>
      <c r="Y204" s="1" t="s">
        <v>932</v>
      </c>
      <c r="AA204" s="1" t="s">
        <v>123</v>
      </c>
      <c r="AB204" s="17"/>
    </row>
    <row r="205" customFormat="false" ht="14.4" hidden="false" customHeight="false" outlineLevel="0" collapsed="false">
      <c r="A205" s="1" t="n">
        <f aca="false">IF(AND(B205=B204,C205=C204,D205=D204,AA205=AA204), A204,A204+1)</f>
        <v>39</v>
      </c>
      <c r="B205" s="61" t="n">
        <v>42264</v>
      </c>
      <c r="C205" s="1" t="s">
        <v>53</v>
      </c>
      <c r="F205" s="1" t="s">
        <v>96</v>
      </c>
      <c r="G205" s="1" t="n">
        <v>4</v>
      </c>
      <c r="H205" s="1" t="n">
        <v>4</v>
      </c>
      <c r="J205" s="0"/>
      <c r="L205" s="1" t="n">
        <v>9</v>
      </c>
      <c r="X205" s="14" t="n">
        <v>8427.52</v>
      </c>
      <c r="Y205" s="1" t="s">
        <v>932</v>
      </c>
      <c r="AA205" s="1" t="s">
        <v>123</v>
      </c>
      <c r="AB205" s="17"/>
    </row>
    <row r="206" customFormat="false" ht="14.4" hidden="false" customHeight="false" outlineLevel="0" collapsed="false">
      <c r="A206" s="1" t="n">
        <f aca="false">IF(AND(B206=B205,C206=C205,D206=D205,AA206=AA205), A205,A205+1)</f>
        <v>39</v>
      </c>
      <c r="B206" s="61" t="n">
        <v>42264</v>
      </c>
      <c r="C206" s="1" t="s">
        <v>53</v>
      </c>
      <c r="F206" s="1" t="s">
        <v>116</v>
      </c>
      <c r="G206" s="1" t="n">
        <v>5</v>
      </c>
      <c r="H206" s="1" t="n">
        <v>5</v>
      </c>
      <c r="J206" s="0"/>
      <c r="L206" s="1" t="n">
        <v>11</v>
      </c>
      <c r="X206" s="14" t="n">
        <v>2223.63</v>
      </c>
      <c r="Y206" s="1" t="s">
        <v>932</v>
      </c>
      <c r="AA206" s="1" t="s">
        <v>123</v>
      </c>
      <c r="AB206" s="17"/>
    </row>
    <row r="207" customFormat="false" ht="14.4" hidden="false" customHeight="false" outlineLevel="0" collapsed="false">
      <c r="A207" s="1" t="n">
        <f aca="false">IF(AND(B207=B206,C207=C206,D207=D206,AA207=AA206), A206,A206+1)</f>
        <v>39</v>
      </c>
      <c r="B207" s="61" t="n">
        <v>42264</v>
      </c>
      <c r="C207" s="1" t="s">
        <v>53</v>
      </c>
      <c r="F207" s="1" t="s">
        <v>97</v>
      </c>
      <c r="G207" s="1" t="n">
        <v>2</v>
      </c>
      <c r="H207" s="1" t="n">
        <v>2</v>
      </c>
      <c r="J207" s="0"/>
      <c r="L207" s="1" t="n">
        <v>7</v>
      </c>
      <c r="X207" s="14" t="n">
        <v>29215.32</v>
      </c>
      <c r="Y207" s="1" t="s">
        <v>932</v>
      </c>
      <c r="AA207" s="1" t="s">
        <v>123</v>
      </c>
      <c r="AB207" s="17"/>
    </row>
    <row r="208" customFormat="false" ht="14.4" hidden="false" customHeight="false" outlineLevel="0" collapsed="false">
      <c r="A208" s="1" t="n">
        <f aca="false">IF(AND(B208=B207,C208=C207,D208=D207,AA208=AA207), A207,A207+1)</f>
        <v>39</v>
      </c>
      <c r="B208" s="61" t="n">
        <v>42264</v>
      </c>
      <c r="C208" s="1" t="s">
        <v>53</v>
      </c>
      <c r="F208" s="1" t="s">
        <v>106</v>
      </c>
      <c r="G208" s="1" t="n">
        <v>1</v>
      </c>
      <c r="H208" s="1" t="n">
        <v>1</v>
      </c>
      <c r="J208" s="0"/>
      <c r="L208" s="1" t="n">
        <v>3</v>
      </c>
      <c r="X208" s="14" t="n">
        <v>2013.53</v>
      </c>
      <c r="Y208" s="1" t="s">
        <v>932</v>
      </c>
      <c r="AA208" s="1" t="s">
        <v>123</v>
      </c>
      <c r="AB208" s="17"/>
    </row>
    <row r="209" customFormat="false" ht="14.4" hidden="false" customHeight="false" outlineLevel="0" collapsed="false">
      <c r="A209" s="1" t="n">
        <f aca="false">IF(AND(B209=B208,C209=C208,D209=D208,AA209=AA208), A208,A208+1)</f>
        <v>39</v>
      </c>
      <c r="B209" s="61" t="n">
        <v>42264</v>
      </c>
      <c r="C209" s="1" t="s">
        <v>53</v>
      </c>
      <c r="F209" s="1" t="s">
        <v>248</v>
      </c>
      <c r="J209" s="0"/>
      <c r="K209" s="1" t="n">
        <v>1</v>
      </c>
      <c r="X209" s="14" t="n">
        <v>0</v>
      </c>
      <c r="Y209" s="1" t="s">
        <v>932</v>
      </c>
      <c r="AA209" s="1" t="s">
        <v>123</v>
      </c>
      <c r="AB209" s="17"/>
    </row>
    <row r="210" customFormat="false" ht="15" hidden="false" customHeight="false" outlineLevel="0" collapsed="false">
      <c r="A210" s="1" t="n">
        <f aca="false">IF(AND(B210=B209,C210=C209,D210=D209,AA210=AA209), A209,A209+1)</f>
        <v>40</v>
      </c>
      <c r="B210" s="61" t="n">
        <v>42269</v>
      </c>
      <c r="C210" s="1" t="s">
        <v>67</v>
      </c>
      <c r="F210" s="1" t="s">
        <v>96</v>
      </c>
      <c r="G210" s="1" t="n">
        <v>25</v>
      </c>
      <c r="H210" s="1" t="n">
        <v>25</v>
      </c>
      <c r="K210" s="1" t="n">
        <v>1</v>
      </c>
      <c r="L210" s="1" t="n">
        <v>5</v>
      </c>
      <c r="X210" s="14" t="n">
        <v>73869.1</v>
      </c>
      <c r="Y210" s="1" t="s">
        <v>933</v>
      </c>
      <c r="AA210" s="1" t="s">
        <v>125</v>
      </c>
      <c r="AB210" s="17" t="s">
        <v>744</v>
      </c>
    </row>
    <row r="211" customFormat="false" ht="15" hidden="false" customHeight="false" outlineLevel="0" collapsed="false">
      <c r="A211" s="1" t="n">
        <f aca="false">IF(AND(B211=B210,C211=C210,D211=D210,AA211=AA210), A210,A210+1)</f>
        <v>40</v>
      </c>
      <c r="B211" s="61" t="n">
        <v>42269</v>
      </c>
      <c r="C211" s="1" t="s">
        <v>67</v>
      </c>
      <c r="F211" s="1" t="s">
        <v>97</v>
      </c>
      <c r="G211" s="1" t="n">
        <v>18</v>
      </c>
      <c r="H211" s="1" t="n">
        <v>18</v>
      </c>
      <c r="X211" s="14" t="n">
        <v>1311.89</v>
      </c>
      <c r="Y211" s="1" t="s">
        <v>933</v>
      </c>
      <c r="AA211" s="1" t="s">
        <v>125</v>
      </c>
      <c r="AB211" s="17"/>
    </row>
    <row r="212" customFormat="false" ht="15" hidden="false" customHeight="false" outlineLevel="0" collapsed="false">
      <c r="A212" s="1" t="n">
        <f aca="false">IF(AND(B212=B211,C212=C211,D212=D211,AA212=AA211), A211,A211+1)</f>
        <v>40</v>
      </c>
      <c r="B212" s="61" t="n">
        <v>42269</v>
      </c>
      <c r="C212" s="1" t="s">
        <v>67</v>
      </c>
      <c r="F212" s="1" t="s">
        <v>115</v>
      </c>
      <c r="L212" s="1" t="n">
        <v>2</v>
      </c>
      <c r="U212" s="1" t="n">
        <v>2</v>
      </c>
      <c r="X212" s="14" t="n">
        <v>2032</v>
      </c>
      <c r="Y212" s="1" t="s">
        <v>933</v>
      </c>
      <c r="AA212" s="1" t="s">
        <v>125</v>
      </c>
      <c r="AB212" s="17"/>
    </row>
    <row r="213" customFormat="false" ht="15" hidden="false" customHeight="false" outlineLevel="0" collapsed="false">
      <c r="A213" s="1" t="n">
        <f aca="false">IF(AND(B213=B212,C213=C212,D213=D212,AA213=AA212), A212,A212+1)</f>
        <v>40</v>
      </c>
      <c r="B213" s="61" t="n">
        <v>42269</v>
      </c>
      <c r="C213" s="1" t="s">
        <v>67</v>
      </c>
      <c r="F213" s="1" t="s">
        <v>88</v>
      </c>
      <c r="G213" s="1" t="n">
        <v>8</v>
      </c>
      <c r="H213" s="1" t="n">
        <v>8</v>
      </c>
      <c r="U213" s="1" t="n">
        <v>2</v>
      </c>
      <c r="X213" s="14" t="n">
        <v>0</v>
      </c>
      <c r="Y213" s="1" t="s">
        <v>933</v>
      </c>
      <c r="AA213" s="1" t="s">
        <v>125</v>
      </c>
      <c r="AB213" s="17"/>
    </row>
    <row r="214" customFormat="false" ht="15" hidden="false" customHeight="false" outlineLevel="0" collapsed="false">
      <c r="A214" s="1" t="n">
        <f aca="false">IF(AND(B214=B213,C214=C213,D214=D213,AA214=AA213), A213,A213+1)</f>
        <v>40</v>
      </c>
      <c r="B214" s="61" t="n">
        <v>42269</v>
      </c>
      <c r="C214" s="1" t="s">
        <v>67</v>
      </c>
      <c r="F214" s="1" t="s">
        <v>67</v>
      </c>
      <c r="L214" s="1" t="n">
        <v>31</v>
      </c>
      <c r="U214" s="1" t="n">
        <v>1</v>
      </c>
      <c r="X214" s="14" t="n">
        <v>0</v>
      </c>
      <c r="Y214" s="1" t="s">
        <v>933</v>
      </c>
      <c r="AA214" s="1" t="s">
        <v>125</v>
      </c>
      <c r="AB214" s="17"/>
    </row>
    <row r="215" customFormat="false" ht="15" hidden="false" customHeight="false" outlineLevel="0" collapsed="false">
      <c r="A215" s="1" t="n">
        <f aca="false">IF(AND(B215=B214,C215=C214,D215=D214,AA215=AA214), A214,A214+1)</f>
        <v>41</v>
      </c>
      <c r="B215" s="61" t="n">
        <v>42269</v>
      </c>
      <c r="C215" s="1" t="s">
        <v>69</v>
      </c>
      <c r="F215" s="1" t="s">
        <v>87</v>
      </c>
      <c r="G215" s="1" t="n">
        <v>28</v>
      </c>
      <c r="H215" s="1" t="n">
        <v>28</v>
      </c>
      <c r="L215" s="1" t="n">
        <v>33</v>
      </c>
      <c r="U215" s="1" t="n">
        <v>1</v>
      </c>
      <c r="X215" s="14" t="n">
        <v>78868.14</v>
      </c>
      <c r="Y215" s="1" t="s">
        <v>934</v>
      </c>
      <c r="AA215" s="1" t="s">
        <v>123</v>
      </c>
      <c r="AB215" s="17"/>
    </row>
    <row r="216" customFormat="false" ht="15" hidden="false" customHeight="false" outlineLevel="0" collapsed="false">
      <c r="A216" s="1" t="n">
        <f aca="false">IF(AND(B216=B215,C216=C215,D216=D215,AA216=AA215), A215,A215+1)</f>
        <v>41</v>
      </c>
      <c r="B216" s="61" t="n">
        <v>42269</v>
      </c>
      <c r="C216" s="1" t="s">
        <v>69</v>
      </c>
      <c r="F216" s="1" t="s">
        <v>97</v>
      </c>
      <c r="G216" s="1" t="n">
        <v>28</v>
      </c>
      <c r="H216" s="1" t="n">
        <v>28</v>
      </c>
      <c r="L216" s="1" t="n">
        <v>24</v>
      </c>
      <c r="X216" s="14" t="n">
        <v>3140.48</v>
      </c>
      <c r="Y216" s="1" t="s">
        <v>934</v>
      </c>
      <c r="AA216" s="1" t="s">
        <v>123</v>
      </c>
      <c r="AB216" s="17"/>
    </row>
    <row r="217" customFormat="false" ht="15" hidden="false" customHeight="false" outlineLevel="0" collapsed="false">
      <c r="A217" s="1" t="n">
        <f aca="false">IF(AND(B217=B216,C217=C216,D217=D216,AA217=AA216), A216,A216+1)</f>
        <v>41</v>
      </c>
      <c r="B217" s="61" t="n">
        <v>42269</v>
      </c>
      <c r="C217" s="1" t="s">
        <v>69</v>
      </c>
      <c r="F217" s="1" t="s">
        <v>115</v>
      </c>
      <c r="G217" s="1" t="n">
        <v>5</v>
      </c>
      <c r="H217" s="1" t="n">
        <v>5</v>
      </c>
      <c r="L217" s="1" t="n">
        <v>8</v>
      </c>
      <c r="X217" s="14" t="n">
        <v>19505.99</v>
      </c>
      <c r="Y217" s="1" t="s">
        <v>934</v>
      </c>
      <c r="AA217" s="1" t="s">
        <v>123</v>
      </c>
      <c r="AB217" s="17"/>
    </row>
    <row r="218" customFormat="false" ht="15" hidden="false" customHeight="false" outlineLevel="0" collapsed="false">
      <c r="A218" s="1" t="n">
        <f aca="false">IF(AND(B218=B217,C218=C217,D218=D217,AA218=AA217), A217,A217+1)</f>
        <v>41</v>
      </c>
      <c r="B218" s="61" t="n">
        <v>42269</v>
      </c>
      <c r="C218" s="1" t="s">
        <v>69</v>
      </c>
      <c r="F218" s="1" t="s">
        <v>99</v>
      </c>
      <c r="G218" s="1" t="n">
        <v>4</v>
      </c>
      <c r="H218" s="1" t="n">
        <v>4</v>
      </c>
      <c r="L218" s="1" t="n">
        <v>6</v>
      </c>
      <c r="X218" s="14" t="n">
        <v>250.28</v>
      </c>
      <c r="Y218" s="1" t="s">
        <v>934</v>
      </c>
      <c r="AA218" s="1" t="s">
        <v>123</v>
      </c>
      <c r="AB218" s="17"/>
    </row>
    <row r="219" customFormat="false" ht="14.4" hidden="false" customHeight="false" outlineLevel="0" collapsed="false">
      <c r="A219" s="1" t="n">
        <f aca="false">IF(AND(B219=B218,C219=C218,D219=D218,AA219=AA218), A218,A218+1)</f>
        <v>41</v>
      </c>
      <c r="B219" s="61" t="n">
        <v>42269</v>
      </c>
      <c r="C219" s="1" t="s">
        <v>69</v>
      </c>
      <c r="F219" s="1" t="s">
        <v>248</v>
      </c>
      <c r="J219" s="0"/>
      <c r="K219" s="1" t="n">
        <v>1</v>
      </c>
      <c r="X219" s="14" t="n">
        <v>0</v>
      </c>
      <c r="Y219" s="1" t="s">
        <v>934</v>
      </c>
      <c r="AA219" s="1" t="s">
        <v>123</v>
      </c>
      <c r="AB219" s="17"/>
    </row>
    <row r="220" customFormat="false" ht="14.4" hidden="false" customHeight="false" outlineLevel="0" collapsed="false">
      <c r="A220" s="1" t="n">
        <f aca="false">IF(AND(B220=B219,C220=C219,D220=D219,AA220=AA219), A219,A219+1)</f>
        <v>42</v>
      </c>
      <c r="B220" s="61" t="n">
        <v>42270</v>
      </c>
      <c r="C220" s="1" t="s">
        <v>50</v>
      </c>
      <c r="F220" s="1" t="s">
        <v>89</v>
      </c>
      <c r="G220" s="1" t="n">
        <v>15</v>
      </c>
      <c r="H220" s="1" t="n">
        <v>15</v>
      </c>
      <c r="J220" s="0"/>
      <c r="L220" s="1" t="n">
        <v>41</v>
      </c>
      <c r="U220" s="1" t="n">
        <v>1</v>
      </c>
      <c r="X220" s="14" t="n">
        <v>98858.4</v>
      </c>
      <c r="Y220" s="1" t="s">
        <v>935</v>
      </c>
      <c r="AA220" s="1" t="s">
        <v>123</v>
      </c>
      <c r="AB220" s="17"/>
    </row>
    <row r="221" customFormat="false" ht="14.4" hidden="false" customHeight="false" outlineLevel="0" collapsed="false">
      <c r="A221" s="1" t="n">
        <f aca="false">IF(AND(B221=B220,C221=C220,D221=D220,AA221=AA220), A220,A220+1)</f>
        <v>42</v>
      </c>
      <c r="B221" s="61" t="n">
        <v>42270</v>
      </c>
      <c r="C221" s="1" t="s">
        <v>50</v>
      </c>
      <c r="F221" s="1" t="s">
        <v>107</v>
      </c>
      <c r="G221" s="1" t="n">
        <v>4</v>
      </c>
      <c r="H221" s="1" t="n">
        <v>4</v>
      </c>
      <c r="J221" s="0"/>
      <c r="L221" s="1" t="n">
        <v>11</v>
      </c>
      <c r="U221" s="1" t="n">
        <v>1</v>
      </c>
      <c r="X221" s="14" t="n">
        <v>22925.03</v>
      </c>
      <c r="Y221" s="1" t="s">
        <v>935</v>
      </c>
      <c r="AA221" s="1" t="s">
        <v>123</v>
      </c>
      <c r="AB221" s="17"/>
    </row>
    <row r="222" customFormat="false" ht="14.4" hidden="false" customHeight="false" outlineLevel="0" collapsed="false">
      <c r="A222" s="1" t="n">
        <f aca="false">IF(AND(B222=B221,C222=C221,D222=D221,AA222=AA221), A221,A221+1)</f>
        <v>42</v>
      </c>
      <c r="B222" s="61" t="n">
        <v>42270</v>
      </c>
      <c r="C222" s="1" t="s">
        <v>50</v>
      </c>
      <c r="F222" s="1" t="s">
        <v>87</v>
      </c>
      <c r="G222" s="1" t="n">
        <v>6</v>
      </c>
      <c r="H222" s="1" t="n">
        <v>6</v>
      </c>
      <c r="J222" s="0"/>
      <c r="L222" s="1" t="n">
        <v>18</v>
      </c>
      <c r="U222" s="1" t="n">
        <v>1</v>
      </c>
      <c r="X222" s="14" t="n">
        <v>96647.92</v>
      </c>
      <c r="Y222" s="1" t="s">
        <v>935</v>
      </c>
      <c r="AA222" s="1" t="s">
        <v>123</v>
      </c>
      <c r="AB222" s="17"/>
    </row>
    <row r="223" customFormat="false" ht="14.4" hidden="false" customHeight="false" outlineLevel="0" collapsed="false">
      <c r="A223" s="1" t="n">
        <f aca="false">IF(AND(B223=B222,C223=C222,D223=D222,AA223=AA222), A222,A222+1)</f>
        <v>42</v>
      </c>
      <c r="B223" s="61" t="n">
        <v>42270</v>
      </c>
      <c r="C223" s="1" t="s">
        <v>50</v>
      </c>
      <c r="F223" s="1" t="s">
        <v>114</v>
      </c>
      <c r="G223" s="1" t="n">
        <v>3</v>
      </c>
      <c r="H223" s="1" t="n">
        <v>3</v>
      </c>
      <c r="J223" s="0"/>
      <c r="L223" s="1" t="n">
        <v>7</v>
      </c>
      <c r="X223" s="14" t="n">
        <v>0</v>
      </c>
      <c r="Y223" s="1" t="s">
        <v>935</v>
      </c>
      <c r="AA223" s="1" t="s">
        <v>123</v>
      </c>
      <c r="AB223" s="17" t="s">
        <v>936</v>
      </c>
    </row>
    <row r="224" customFormat="false" ht="14.4" hidden="false" customHeight="false" outlineLevel="0" collapsed="false">
      <c r="A224" s="1" t="n">
        <f aca="false">IF(AND(B224=B223,C224=C223,D224=D223,AA224=AA223), A223,A223+1)</f>
        <v>42</v>
      </c>
      <c r="B224" s="61" t="n">
        <v>42270</v>
      </c>
      <c r="C224" s="1" t="s">
        <v>50</v>
      </c>
      <c r="F224" s="1" t="s">
        <v>109</v>
      </c>
      <c r="G224" s="1" t="n">
        <v>1</v>
      </c>
      <c r="H224" s="1" t="n">
        <v>1</v>
      </c>
      <c r="J224" s="0"/>
      <c r="L224" s="1" t="n">
        <v>3</v>
      </c>
      <c r="X224" s="14" t="n">
        <v>807.56</v>
      </c>
      <c r="Y224" s="1" t="s">
        <v>935</v>
      </c>
      <c r="AA224" s="1" t="s">
        <v>123</v>
      </c>
      <c r="AB224" s="17"/>
    </row>
    <row r="225" customFormat="false" ht="14.4" hidden="false" customHeight="false" outlineLevel="0" collapsed="false">
      <c r="A225" s="1" t="n">
        <f aca="false">IF(AND(B225=B224,C225=C224,D225=D224,AA225=AA224), A224,A224+1)</f>
        <v>42</v>
      </c>
      <c r="B225" s="61" t="n">
        <v>42270</v>
      </c>
      <c r="C225" s="1" t="s">
        <v>50</v>
      </c>
      <c r="F225" s="1" t="s">
        <v>97</v>
      </c>
      <c r="G225" s="1" t="n">
        <v>1</v>
      </c>
      <c r="H225" s="1" t="n">
        <v>1</v>
      </c>
      <c r="J225" s="0"/>
      <c r="L225" s="1" t="n">
        <v>4</v>
      </c>
      <c r="X225" s="14" t="n">
        <v>29689.61</v>
      </c>
      <c r="Y225" s="1" t="s">
        <v>935</v>
      </c>
      <c r="AA225" s="1" t="s">
        <v>123</v>
      </c>
      <c r="AB225" s="17"/>
    </row>
    <row r="226" customFormat="false" ht="14.4" hidden="false" customHeight="false" outlineLevel="0" collapsed="false">
      <c r="A226" s="1" t="n">
        <f aca="false">IF(AND(B226=B225,C226=C225,D226=D225,AA226=AA225), A225,A225+1)</f>
        <v>42</v>
      </c>
      <c r="B226" s="61" t="n">
        <v>42270</v>
      </c>
      <c r="C226" s="1" t="s">
        <v>50</v>
      </c>
      <c r="F226" s="1" t="s">
        <v>248</v>
      </c>
      <c r="J226" s="0"/>
      <c r="K226" s="1" t="n">
        <v>1</v>
      </c>
      <c r="X226" s="14"/>
      <c r="Y226" s="1" t="s">
        <v>935</v>
      </c>
      <c r="AA226" s="1" t="s">
        <v>123</v>
      </c>
      <c r="AB226" s="17"/>
    </row>
    <row r="227" customFormat="false" ht="14.4" hidden="false" customHeight="false" outlineLevel="0" collapsed="false">
      <c r="A227" s="1" t="n">
        <f aca="false">IF(AND(B227=B226,C227=C226,D227=D226,AA227=AA226), A226,A226+1)</f>
        <v>43</v>
      </c>
      <c r="B227" s="61" t="n">
        <v>42271</v>
      </c>
      <c r="C227" s="1" t="s">
        <v>62</v>
      </c>
      <c r="F227" s="1" t="s">
        <v>97</v>
      </c>
      <c r="G227" s="1" t="n">
        <v>2</v>
      </c>
      <c r="H227" s="1" t="n">
        <v>2</v>
      </c>
      <c r="J227" s="0"/>
      <c r="L227" s="1" t="n">
        <v>14</v>
      </c>
      <c r="X227" s="14" t="n">
        <v>103017.63</v>
      </c>
      <c r="Y227" s="1" t="s">
        <v>937</v>
      </c>
      <c r="AA227" s="1" t="s">
        <v>123</v>
      </c>
      <c r="AB227" s="17"/>
    </row>
    <row r="228" customFormat="false" ht="14.4" hidden="false" customHeight="false" outlineLevel="0" collapsed="false">
      <c r="A228" s="1" t="n">
        <f aca="false">IF(AND(B228=B227,C228=C227,D228=D227,AA228=AA227), A227,A227+1)</f>
        <v>43</v>
      </c>
      <c r="B228" s="61" t="n">
        <v>42271</v>
      </c>
      <c r="C228" s="1" t="s">
        <v>62</v>
      </c>
      <c r="F228" s="1" t="s">
        <v>95</v>
      </c>
      <c r="G228" s="1" t="n">
        <v>4</v>
      </c>
      <c r="H228" s="1" t="n">
        <v>4</v>
      </c>
      <c r="J228" s="0"/>
      <c r="L228" s="1" t="n">
        <v>7</v>
      </c>
      <c r="X228" s="14" t="n">
        <v>21864.24</v>
      </c>
      <c r="Y228" s="1" t="s">
        <v>937</v>
      </c>
      <c r="AA228" s="1" t="s">
        <v>123</v>
      </c>
      <c r="AB228" s="17"/>
    </row>
    <row r="229" customFormat="false" ht="14.4" hidden="false" customHeight="false" outlineLevel="0" collapsed="false">
      <c r="A229" s="1" t="n">
        <f aca="false">IF(AND(B229=B228,C229=C228,D229=D228,AA229=AA228), A228,A228+1)</f>
        <v>43</v>
      </c>
      <c r="B229" s="61" t="n">
        <v>42271</v>
      </c>
      <c r="C229" s="1" t="s">
        <v>62</v>
      </c>
      <c r="F229" s="1" t="s">
        <v>116</v>
      </c>
      <c r="J229" s="0"/>
      <c r="X229" s="14" t="n">
        <v>0</v>
      </c>
      <c r="Y229" s="1" t="s">
        <v>937</v>
      </c>
      <c r="AA229" s="1" t="s">
        <v>123</v>
      </c>
      <c r="AB229" s="17" t="s">
        <v>897</v>
      </c>
    </row>
    <row r="230" customFormat="false" ht="14.4" hidden="false" customHeight="false" outlineLevel="0" collapsed="false">
      <c r="A230" s="1" t="n">
        <f aca="false">IF(AND(B230=B229,C230=C229,D230=D229,AA230=AA229), A229,A229+1)</f>
        <v>43</v>
      </c>
      <c r="B230" s="61" t="n">
        <v>42271</v>
      </c>
      <c r="C230" s="1" t="s">
        <v>62</v>
      </c>
      <c r="F230" s="1" t="s">
        <v>248</v>
      </c>
      <c r="J230" s="0"/>
      <c r="K230" s="1" t="n">
        <v>1</v>
      </c>
      <c r="X230" s="14" t="n">
        <v>9</v>
      </c>
      <c r="Y230" s="1" t="s">
        <v>937</v>
      </c>
      <c r="AA230" s="1" t="s">
        <v>123</v>
      </c>
      <c r="AB230" s="17"/>
    </row>
    <row r="231" customFormat="false" ht="14.4" hidden="false" customHeight="false" outlineLevel="0" collapsed="false">
      <c r="A231" s="1" t="n">
        <f aca="false">IF(AND(B231=B230,C231=C230,D231=D230,AA231=AA230), A230,A230+1)</f>
        <v>44</v>
      </c>
      <c r="B231" s="61" t="n">
        <v>42276</v>
      </c>
      <c r="C231" s="1" t="s">
        <v>67</v>
      </c>
      <c r="F231" s="1" t="s">
        <v>115</v>
      </c>
      <c r="G231" s="1" t="n">
        <v>18</v>
      </c>
      <c r="H231" s="1" t="n">
        <v>18</v>
      </c>
      <c r="J231" s="0"/>
      <c r="L231" s="1" t="n">
        <v>41</v>
      </c>
      <c r="X231" s="14" t="n">
        <v>99720.16</v>
      </c>
      <c r="Y231" s="1" t="s">
        <v>938</v>
      </c>
      <c r="AA231" s="1" t="s">
        <v>123</v>
      </c>
      <c r="AB231" s="17"/>
    </row>
    <row r="232" customFormat="false" ht="14.4" hidden="false" customHeight="false" outlineLevel="0" collapsed="false">
      <c r="A232" s="1" t="n">
        <f aca="false">IF(AND(B232=B231,C232=C231,D232=D231,AA232=AA231), A231,A231+1)</f>
        <v>44</v>
      </c>
      <c r="B232" s="61" t="n">
        <v>42276</v>
      </c>
      <c r="C232" s="1" t="s">
        <v>67</v>
      </c>
      <c r="F232" s="1" t="s">
        <v>97</v>
      </c>
      <c r="G232" s="1" t="n">
        <v>26</v>
      </c>
      <c r="H232" s="1" t="n">
        <v>26</v>
      </c>
      <c r="J232" s="0"/>
      <c r="L232" s="1" t="n">
        <v>20</v>
      </c>
      <c r="X232" s="14" t="n">
        <v>963.74</v>
      </c>
      <c r="Y232" s="1" t="s">
        <v>938</v>
      </c>
      <c r="AA232" s="1" t="s">
        <v>123</v>
      </c>
      <c r="AB232" s="17"/>
    </row>
    <row r="233" customFormat="false" ht="14.4" hidden="false" customHeight="false" outlineLevel="0" collapsed="false">
      <c r="A233" s="1" t="n">
        <f aca="false">IF(AND(B233=B232,C233=C232,D233=D232,AA233=AA232), A232,A232+1)</f>
        <v>44</v>
      </c>
      <c r="B233" s="61" t="n">
        <v>42276</v>
      </c>
      <c r="C233" s="1" t="s">
        <v>67</v>
      </c>
      <c r="F233" s="1" t="s">
        <v>96</v>
      </c>
      <c r="G233" s="1" t="n">
        <v>5</v>
      </c>
      <c r="H233" s="1" t="n">
        <v>5</v>
      </c>
      <c r="J233" s="0"/>
      <c r="L233" s="1" t="n">
        <v>22</v>
      </c>
      <c r="X233" s="14" t="n">
        <v>8463.5</v>
      </c>
      <c r="Y233" s="1" t="s">
        <v>938</v>
      </c>
      <c r="AA233" s="1" t="s">
        <v>123</v>
      </c>
      <c r="AB233" s="17"/>
    </row>
    <row r="234" customFormat="false" ht="14.4" hidden="false" customHeight="false" outlineLevel="0" collapsed="false">
      <c r="A234" s="1" t="n">
        <f aca="false">IF(AND(B234=B233,C234=C233,D234=D233,AA234=AA233), A233,A233+1)</f>
        <v>44</v>
      </c>
      <c r="B234" s="61" t="n">
        <v>42276</v>
      </c>
      <c r="C234" s="1" t="s">
        <v>67</v>
      </c>
      <c r="F234" s="1" t="s">
        <v>248</v>
      </c>
      <c r="J234" s="0"/>
      <c r="K234" s="1" t="n">
        <v>1</v>
      </c>
      <c r="X234" s="14" t="n">
        <v>0</v>
      </c>
      <c r="Y234" s="1" t="s">
        <v>938</v>
      </c>
      <c r="AA234" s="1" t="s">
        <v>123</v>
      </c>
      <c r="AB234" s="17"/>
    </row>
    <row r="235" customFormat="false" ht="14.4" hidden="false" customHeight="false" outlineLevel="0" collapsed="false">
      <c r="A235" s="1" t="n">
        <f aca="false">IF(AND(B235=B234,C235=C234,D235=D234,AA235=AA234), A234,A234+1)</f>
        <v>45</v>
      </c>
      <c r="B235" s="61" t="n">
        <v>42275</v>
      </c>
      <c r="C235" s="1" t="s">
        <v>53</v>
      </c>
      <c r="F235" s="1" t="s">
        <v>108</v>
      </c>
      <c r="G235" s="1" t="n">
        <v>15</v>
      </c>
      <c r="H235" s="1" t="n">
        <v>15</v>
      </c>
      <c r="J235" s="0"/>
      <c r="L235" s="1" t="n">
        <v>64</v>
      </c>
      <c r="X235" s="14" t="n">
        <v>288980.17</v>
      </c>
      <c r="Y235" s="1" t="s">
        <v>939</v>
      </c>
      <c r="AA235" s="1" t="s">
        <v>123</v>
      </c>
      <c r="AB235" s="17"/>
    </row>
    <row r="236" customFormat="false" ht="14.4" hidden="false" customHeight="false" outlineLevel="0" collapsed="false">
      <c r="A236" s="1" t="n">
        <f aca="false">IF(AND(B236=B235,C236=C235,D236=D235,AA236=AA235), A235,A235+1)</f>
        <v>45</v>
      </c>
      <c r="B236" s="61" t="n">
        <v>42275</v>
      </c>
      <c r="C236" s="1" t="s">
        <v>53</v>
      </c>
      <c r="F236" s="1" t="s">
        <v>115</v>
      </c>
      <c r="G236" s="1" t="n">
        <v>2</v>
      </c>
      <c r="H236" s="1" t="n">
        <v>2</v>
      </c>
      <c r="J236" s="0"/>
      <c r="L236" s="1" t="n">
        <v>5</v>
      </c>
      <c r="X236" s="14" t="n">
        <v>3580.5</v>
      </c>
      <c r="Y236" s="1" t="s">
        <v>939</v>
      </c>
      <c r="AA236" s="1" t="s">
        <v>123</v>
      </c>
      <c r="AB236" s="17"/>
    </row>
    <row r="237" customFormat="false" ht="14.4" hidden="false" customHeight="false" outlineLevel="0" collapsed="false">
      <c r="A237" s="1" t="n">
        <f aca="false">IF(AND(B237=B236,C237=C236,D237=D236,AA237=AA236), A236,A236+1)</f>
        <v>45</v>
      </c>
      <c r="B237" s="61" t="n">
        <v>42275</v>
      </c>
      <c r="C237" s="1" t="s">
        <v>53</v>
      </c>
      <c r="F237" s="1" t="s">
        <v>114</v>
      </c>
      <c r="G237" s="1" t="n">
        <v>10</v>
      </c>
      <c r="H237" s="1" t="n">
        <v>10</v>
      </c>
      <c r="J237" s="0"/>
      <c r="L237" s="1" t="n">
        <v>21</v>
      </c>
      <c r="X237" s="14" t="n">
        <v>0</v>
      </c>
      <c r="Y237" s="1" t="s">
        <v>939</v>
      </c>
      <c r="AA237" s="1" t="s">
        <v>123</v>
      </c>
      <c r="AB237" s="17" t="s">
        <v>745</v>
      </c>
    </row>
    <row r="238" customFormat="false" ht="14.4" hidden="false" customHeight="false" outlineLevel="0" collapsed="false">
      <c r="A238" s="1" t="n">
        <f aca="false">IF(AND(B238=B237,C238=C237,D238=D237,AA238=AA237), A237,A237+1)</f>
        <v>45</v>
      </c>
      <c r="B238" s="61" t="n">
        <v>42275</v>
      </c>
      <c r="C238" s="1" t="s">
        <v>53</v>
      </c>
      <c r="F238" s="1" t="s">
        <v>248</v>
      </c>
      <c r="J238" s="0"/>
      <c r="K238" s="1" t="n">
        <v>1</v>
      </c>
      <c r="X238" s="14" t="n">
        <v>0</v>
      </c>
      <c r="Y238" s="1" t="s">
        <v>939</v>
      </c>
      <c r="AA238" s="1" t="s">
        <v>123</v>
      </c>
      <c r="AB238" s="17"/>
    </row>
    <row r="239" customFormat="false" ht="14.4" hidden="false" customHeight="false" outlineLevel="0" collapsed="false">
      <c r="A239" s="1" t="n">
        <f aca="false">IF(AND(B239=B238,C239=C238,D239=D238,AA239=AA238), A238,A238+1)</f>
        <v>46</v>
      </c>
      <c r="B239" s="61" t="n">
        <v>42291</v>
      </c>
      <c r="C239" s="1" t="s">
        <v>53</v>
      </c>
      <c r="F239" s="1" t="s">
        <v>107</v>
      </c>
      <c r="G239" s="1" t="n">
        <v>11</v>
      </c>
      <c r="H239" s="1" t="n">
        <v>11</v>
      </c>
      <c r="J239" s="0"/>
      <c r="L239" s="1" t="n">
        <v>39</v>
      </c>
      <c r="U239" s="1" t="n">
        <v>2</v>
      </c>
      <c r="X239" s="14" t="n">
        <v>250402.02</v>
      </c>
      <c r="Y239" s="1" t="s">
        <v>940</v>
      </c>
      <c r="AA239" s="1" t="s">
        <v>123</v>
      </c>
      <c r="AB239" s="17"/>
    </row>
    <row r="240" customFormat="false" ht="14.4" hidden="false" customHeight="false" outlineLevel="0" collapsed="false">
      <c r="A240" s="1" t="n">
        <f aca="false">IF(AND(B240=B239,C240=C239,D240=D239,AA240=AA239), A239,A239+1)</f>
        <v>46</v>
      </c>
      <c r="B240" s="61" t="n">
        <v>42291</v>
      </c>
      <c r="C240" s="1" t="s">
        <v>53</v>
      </c>
      <c r="F240" s="1" t="s">
        <v>105</v>
      </c>
      <c r="G240" s="1" t="n">
        <v>3</v>
      </c>
      <c r="H240" s="1" t="n">
        <v>3</v>
      </c>
      <c r="J240" s="0"/>
      <c r="L240" s="1" t="n">
        <v>8</v>
      </c>
      <c r="U240" s="1" t="n">
        <v>1</v>
      </c>
      <c r="X240" s="14" t="n">
        <v>3418.54</v>
      </c>
      <c r="Y240" s="1" t="s">
        <v>940</v>
      </c>
      <c r="AA240" s="1" t="s">
        <v>123</v>
      </c>
      <c r="AB240" s="17"/>
    </row>
    <row r="241" customFormat="false" ht="14.4" hidden="false" customHeight="false" outlineLevel="0" collapsed="false">
      <c r="A241" s="1" t="n">
        <f aca="false">IF(AND(B241=B240,C241=C240,D241=D240,AA241=AA240), A240,A240+1)</f>
        <v>46</v>
      </c>
      <c r="B241" s="61" t="n">
        <v>42291</v>
      </c>
      <c r="C241" s="1" t="s">
        <v>53</v>
      </c>
      <c r="F241" s="1" t="s">
        <v>95</v>
      </c>
      <c r="G241" s="1" t="n">
        <v>1</v>
      </c>
      <c r="H241" s="1" t="n">
        <v>1</v>
      </c>
      <c r="J241" s="0"/>
      <c r="L241" s="1" t="n">
        <v>4</v>
      </c>
      <c r="X241" s="14" t="n">
        <v>34387.36</v>
      </c>
      <c r="Y241" s="1" t="s">
        <v>940</v>
      </c>
      <c r="AA241" s="1" t="s">
        <v>123</v>
      </c>
      <c r="AB241" s="17"/>
    </row>
    <row r="242" customFormat="false" ht="14.4" hidden="false" customHeight="false" outlineLevel="0" collapsed="false">
      <c r="A242" s="1" t="n">
        <f aca="false">IF(AND(B242=B241,C242=C241,D242=D241,AA242=AA241), A241,A241+1)</f>
        <v>46</v>
      </c>
      <c r="B242" s="61" t="n">
        <v>42291</v>
      </c>
      <c r="C242" s="1" t="s">
        <v>53</v>
      </c>
      <c r="F242" s="1" t="s">
        <v>99</v>
      </c>
      <c r="G242" s="1" t="n">
        <v>1</v>
      </c>
      <c r="H242" s="1" t="n">
        <v>1</v>
      </c>
      <c r="J242" s="0"/>
      <c r="L242" s="1" t="n">
        <v>3</v>
      </c>
      <c r="X242" s="14" t="n">
        <v>1409.35</v>
      </c>
      <c r="Y242" s="1" t="s">
        <v>940</v>
      </c>
      <c r="AA242" s="1" t="s">
        <v>123</v>
      </c>
      <c r="AB242" s="17"/>
    </row>
    <row r="243" customFormat="false" ht="14.4" hidden="false" customHeight="false" outlineLevel="0" collapsed="false">
      <c r="A243" s="1" t="n">
        <f aca="false">IF(AND(B243=B242,C243=C242,D243=D242,AA243=AA242), A242,A242+1)</f>
        <v>46</v>
      </c>
      <c r="B243" s="61" t="n">
        <v>42291</v>
      </c>
      <c r="C243" s="1" t="s">
        <v>53</v>
      </c>
      <c r="F243" s="1" t="s">
        <v>115</v>
      </c>
      <c r="G243" s="1" t="n">
        <v>1</v>
      </c>
      <c r="H243" s="1" t="n">
        <v>1</v>
      </c>
      <c r="J243" s="0"/>
      <c r="L243" s="1" t="n">
        <v>3</v>
      </c>
      <c r="X243" s="14" t="n">
        <v>1069.5</v>
      </c>
      <c r="Y243" s="1" t="s">
        <v>940</v>
      </c>
      <c r="AA243" s="1" t="s">
        <v>123</v>
      </c>
      <c r="AB243" s="17"/>
    </row>
    <row r="244" customFormat="false" ht="14.4" hidden="false" customHeight="false" outlineLevel="0" collapsed="false">
      <c r="A244" s="1" t="n">
        <f aca="false">IF(AND(B244=B243,C244=C243,D244=D243,AA244=AA243), A243,A243+1)</f>
        <v>46</v>
      </c>
      <c r="B244" s="61" t="n">
        <v>42291</v>
      </c>
      <c r="C244" s="1" t="s">
        <v>53</v>
      </c>
      <c r="F244" s="1" t="s">
        <v>88</v>
      </c>
      <c r="G244" s="1" t="n">
        <v>3</v>
      </c>
      <c r="H244" s="1" t="n">
        <v>3</v>
      </c>
      <c r="J244" s="0"/>
      <c r="L244" s="1" t="n">
        <v>7</v>
      </c>
      <c r="X244" s="14" t="n">
        <v>2809.57</v>
      </c>
      <c r="Y244" s="1" t="s">
        <v>940</v>
      </c>
      <c r="AA244" s="1" t="s">
        <v>123</v>
      </c>
      <c r="AB244" s="17"/>
    </row>
    <row r="245" customFormat="false" ht="14.4" hidden="false" customHeight="false" outlineLevel="0" collapsed="false">
      <c r="A245" s="1" t="n">
        <f aca="false">IF(AND(B245=B244,C245=C244,D245=D244,AA245=AA244), A244,A244+1)</f>
        <v>46</v>
      </c>
      <c r="B245" s="61" t="n">
        <v>42291</v>
      </c>
      <c r="C245" s="1" t="s">
        <v>53</v>
      </c>
      <c r="F245" s="1" t="s">
        <v>114</v>
      </c>
      <c r="G245" s="1" t="n">
        <v>8</v>
      </c>
      <c r="H245" s="1" t="n">
        <v>8</v>
      </c>
      <c r="J245" s="0"/>
      <c r="L245" s="1" t="n">
        <v>21</v>
      </c>
      <c r="X245" s="14" t="n">
        <v>0</v>
      </c>
      <c r="Y245" s="1" t="s">
        <v>940</v>
      </c>
      <c r="AA245" s="1" t="s">
        <v>123</v>
      </c>
      <c r="AB245" s="17"/>
    </row>
    <row r="246" customFormat="false" ht="14.4" hidden="false" customHeight="false" outlineLevel="0" collapsed="false">
      <c r="A246" s="1" t="n">
        <f aca="false">IF(AND(B246=B245,C246=C245,D246=D245,AA246=AA245), A245,A245+1)</f>
        <v>46</v>
      </c>
      <c r="B246" s="61" t="n">
        <v>42291</v>
      </c>
      <c r="C246" s="1" t="s">
        <v>53</v>
      </c>
      <c r="F246" s="1" t="s">
        <v>248</v>
      </c>
      <c r="J246" s="0"/>
      <c r="K246" s="1" t="n">
        <v>1</v>
      </c>
      <c r="X246" s="14" t="n">
        <v>0</v>
      </c>
      <c r="Y246" s="1" t="s">
        <v>940</v>
      </c>
      <c r="AA246" s="1" t="s">
        <v>123</v>
      </c>
      <c r="AB246" s="17"/>
    </row>
    <row r="247" customFormat="false" ht="14.4" hidden="false" customHeight="false" outlineLevel="0" collapsed="false">
      <c r="A247" s="1" t="n">
        <f aca="false">IF(AND(B247=B246,C247=C246,D247=D246,AA247=AA246), A246,A246+1)</f>
        <v>47</v>
      </c>
      <c r="B247" s="61" t="n">
        <v>42292</v>
      </c>
      <c r="C247" s="1" t="s">
        <v>69</v>
      </c>
      <c r="F247" s="1" t="s">
        <v>87</v>
      </c>
      <c r="G247" s="1" t="n">
        <v>17</v>
      </c>
      <c r="H247" s="1" t="n">
        <v>17</v>
      </c>
      <c r="J247" s="0"/>
      <c r="L247" s="1" t="n">
        <v>33</v>
      </c>
      <c r="U247" s="1" t="n">
        <v>1</v>
      </c>
      <c r="X247" s="14" t="n">
        <v>77032.59</v>
      </c>
      <c r="Y247" s="1" t="s">
        <v>941</v>
      </c>
      <c r="AA247" s="1" t="s">
        <v>123</v>
      </c>
      <c r="AB247" s="17"/>
    </row>
    <row r="248" customFormat="false" ht="14.4" hidden="false" customHeight="false" outlineLevel="0" collapsed="false">
      <c r="A248" s="1" t="n">
        <f aca="false">IF(AND(B248=B247,C248=C247,D248=D247,AA248=AA247), A247,A247+1)</f>
        <v>47</v>
      </c>
      <c r="B248" s="61" t="n">
        <v>42292</v>
      </c>
      <c r="C248" s="1" t="s">
        <v>69</v>
      </c>
      <c r="F248" s="1" t="s">
        <v>97</v>
      </c>
      <c r="G248" s="1" t="n">
        <v>14</v>
      </c>
      <c r="H248" s="1" t="n">
        <v>14</v>
      </c>
      <c r="J248" s="0"/>
      <c r="L248" s="1" t="n">
        <v>23</v>
      </c>
      <c r="X248" s="14" t="n">
        <v>2040.12</v>
      </c>
      <c r="Y248" s="1" t="s">
        <v>941</v>
      </c>
      <c r="AA248" s="1" t="s">
        <v>123</v>
      </c>
      <c r="AB248" s="17"/>
    </row>
    <row r="249" customFormat="false" ht="14.4" hidden="false" customHeight="false" outlineLevel="0" collapsed="false">
      <c r="A249" s="1" t="n">
        <f aca="false">IF(AND(B249=B248,C249=C248,D249=D248,AA249=AA248), A248,A248+1)</f>
        <v>47</v>
      </c>
      <c r="B249" s="61" t="n">
        <v>42292</v>
      </c>
      <c r="C249" s="1" t="s">
        <v>69</v>
      </c>
      <c r="F249" s="1" t="s">
        <v>99</v>
      </c>
      <c r="G249" s="1" t="n">
        <v>25</v>
      </c>
      <c r="H249" s="1" t="n">
        <v>25</v>
      </c>
      <c r="J249" s="0"/>
      <c r="L249" s="1" t="n">
        <v>30</v>
      </c>
      <c r="X249" s="14" t="n">
        <v>629.97</v>
      </c>
      <c r="Y249" s="1" t="s">
        <v>941</v>
      </c>
      <c r="AA249" s="1" t="s">
        <v>123</v>
      </c>
      <c r="AB249" s="17"/>
    </row>
    <row r="250" customFormat="false" ht="14.4" hidden="false" customHeight="false" outlineLevel="0" collapsed="false">
      <c r="A250" s="1" t="n">
        <f aca="false">IF(AND(B250=B249,C250=C249,D250=D249,AA250=AA249), A249,A249+1)</f>
        <v>47</v>
      </c>
      <c r="B250" s="61" t="n">
        <v>42292</v>
      </c>
      <c r="C250" s="1" t="s">
        <v>69</v>
      </c>
      <c r="F250" s="1" t="s">
        <v>248</v>
      </c>
      <c r="J250" s="0"/>
      <c r="K250" s="1" t="n">
        <v>1</v>
      </c>
      <c r="X250" s="14" t="n">
        <v>0</v>
      </c>
      <c r="Y250" s="1" t="s">
        <v>941</v>
      </c>
      <c r="AA250" s="1" t="s">
        <v>123</v>
      </c>
      <c r="AB250" s="17"/>
    </row>
    <row r="251" customFormat="false" ht="14.4" hidden="false" customHeight="false" outlineLevel="0" collapsed="false">
      <c r="A251" s="1" t="n">
        <f aca="false">IF(AND(B251=B250,C251=C250,D251=D250,AA251=AA250), A250,A250+1)</f>
        <v>48</v>
      </c>
      <c r="B251" s="61" t="n">
        <v>42292</v>
      </c>
      <c r="C251" s="1" t="s">
        <v>53</v>
      </c>
      <c r="F251" s="1" t="s">
        <v>102</v>
      </c>
      <c r="G251" s="1" t="n">
        <v>36</v>
      </c>
      <c r="H251" s="1" t="n">
        <v>36</v>
      </c>
      <c r="J251" s="0"/>
      <c r="L251" s="1" t="n">
        <v>94</v>
      </c>
      <c r="X251" s="14" t="n">
        <v>214359.23</v>
      </c>
      <c r="Y251" s="1" t="s">
        <v>942</v>
      </c>
      <c r="AA251" s="1" t="s">
        <v>123</v>
      </c>
      <c r="AB251" s="17"/>
    </row>
    <row r="252" customFormat="false" ht="14.4" hidden="false" customHeight="false" outlineLevel="0" collapsed="false">
      <c r="A252" s="1" t="n">
        <f aca="false">IF(AND(B252=B251,C252=C251,D252=D251,AA252=AA251), A251,A251+1)</f>
        <v>48</v>
      </c>
      <c r="B252" s="61" t="n">
        <v>42292</v>
      </c>
      <c r="C252" s="1" t="s">
        <v>53</v>
      </c>
      <c r="F252" s="1" t="s">
        <v>89</v>
      </c>
      <c r="G252" s="1" t="n">
        <v>2</v>
      </c>
      <c r="H252" s="1" t="n">
        <v>2</v>
      </c>
      <c r="J252" s="0"/>
      <c r="L252" s="1" t="n">
        <v>5</v>
      </c>
      <c r="X252" s="14" t="n">
        <v>2217.39</v>
      </c>
      <c r="Y252" s="1" t="s">
        <v>942</v>
      </c>
      <c r="AA252" s="1" t="s">
        <v>123</v>
      </c>
      <c r="AB252" s="17"/>
    </row>
    <row r="253" customFormat="false" ht="14.4" hidden="false" customHeight="false" outlineLevel="0" collapsed="false">
      <c r="A253" s="1" t="n">
        <f aca="false">IF(AND(B253=B252,C253=C252,D253=D252,AA253=AA252), A252,A252+1)</f>
        <v>48</v>
      </c>
      <c r="B253" s="61" t="n">
        <v>42292</v>
      </c>
      <c r="C253" s="1" t="s">
        <v>53</v>
      </c>
      <c r="F253" s="1" t="s">
        <v>98</v>
      </c>
      <c r="G253" s="1" t="n">
        <v>4</v>
      </c>
      <c r="H253" s="1" t="n">
        <v>4</v>
      </c>
      <c r="J253" s="0"/>
      <c r="L253" s="1" t="n">
        <v>9</v>
      </c>
      <c r="X253" s="14" t="n">
        <v>0</v>
      </c>
      <c r="Y253" s="1" t="s">
        <v>942</v>
      </c>
      <c r="AA253" s="1" t="s">
        <v>123</v>
      </c>
      <c r="AB253" s="17"/>
    </row>
    <row r="254" customFormat="false" ht="14.4" hidden="false" customHeight="false" outlineLevel="0" collapsed="false">
      <c r="A254" s="1" t="n">
        <f aca="false">IF(AND(B254=B253,C254=C253,D254=D253,AA254=AA253), A253,A253+1)</f>
        <v>48</v>
      </c>
      <c r="B254" s="61" t="n">
        <v>42292</v>
      </c>
      <c r="C254" s="1" t="s">
        <v>53</v>
      </c>
      <c r="F254" s="1" t="s">
        <v>248</v>
      </c>
      <c r="J254" s="0"/>
      <c r="K254" s="1" t="n">
        <v>1</v>
      </c>
      <c r="X254" s="14" t="n">
        <v>0</v>
      </c>
      <c r="Y254" s="1" t="s">
        <v>942</v>
      </c>
      <c r="AA254" s="1" t="s">
        <v>123</v>
      </c>
      <c r="AB254" s="17"/>
    </row>
    <row r="255" customFormat="false" ht="15" hidden="false" customHeight="false" outlineLevel="0" collapsed="false">
      <c r="A255" s="1" t="n">
        <f aca="false">IF(AND(B255=B254,C255=C254,D255=D254,AA255=AA254), A254,A254+1)</f>
        <v>49</v>
      </c>
      <c r="B255" s="61" t="n">
        <v>42297</v>
      </c>
      <c r="C255" s="1" t="s">
        <v>63</v>
      </c>
      <c r="F255" s="1" t="s">
        <v>97</v>
      </c>
      <c r="G255" s="1" t="n">
        <v>22</v>
      </c>
      <c r="H255" s="1" t="n">
        <v>22</v>
      </c>
      <c r="K255" s="1" t="n">
        <v>1</v>
      </c>
      <c r="L255" s="1" t="n">
        <v>1</v>
      </c>
      <c r="X255" s="14" t="n">
        <v>92220.18</v>
      </c>
      <c r="Y255" s="1" t="s">
        <v>943</v>
      </c>
      <c r="AA255" s="1" t="s">
        <v>125</v>
      </c>
      <c r="AB255" s="17" t="s">
        <v>744</v>
      </c>
    </row>
    <row r="256" customFormat="false" ht="15" hidden="false" customHeight="false" outlineLevel="0" collapsed="false">
      <c r="A256" s="1" t="n">
        <f aca="false">IF(AND(B256=B255,C256=C255,D256=D255,AA256=AA255), A255,A255+1)</f>
        <v>49</v>
      </c>
      <c r="B256" s="61" t="n">
        <v>42297</v>
      </c>
      <c r="C256" s="1" t="s">
        <v>63</v>
      </c>
      <c r="F256" s="1" t="s">
        <v>116</v>
      </c>
      <c r="G256" s="1" t="n">
        <v>8</v>
      </c>
      <c r="H256" s="1" t="n">
        <v>8</v>
      </c>
      <c r="L256" s="1" t="n">
        <v>1</v>
      </c>
      <c r="U256" s="1" t="n">
        <v>1</v>
      </c>
      <c r="X256" s="14" t="n">
        <v>14296.86</v>
      </c>
      <c r="Y256" s="1" t="s">
        <v>943</v>
      </c>
      <c r="AA256" s="1" t="s">
        <v>125</v>
      </c>
      <c r="AB256" s="17"/>
    </row>
    <row r="257" customFormat="false" ht="15" hidden="false" customHeight="false" outlineLevel="0" collapsed="false">
      <c r="A257" s="1" t="n">
        <f aca="false">IF(AND(B257=B256,C257=C256,D257=D256,AA257=AA256), A256,A256+1)</f>
        <v>49</v>
      </c>
      <c r="B257" s="61" t="n">
        <v>42297</v>
      </c>
      <c r="C257" s="1" t="s">
        <v>63</v>
      </c>
      <c r="F257" s="1" t="s">
        <v>89</v>
      </c>
      <c r="G257" s="1" t="n">
        <v>6</v>
      </c>
      <c r="H257" s="1" t="n">
        <v>6</v>
      </c>
      <c r="X257" s="14" t="n">
        <v>0</v>
      </c>
      <c r="Y257" s="1" t="s">
        <v>943</v>
      </c>
      <c r="AA257" s="1" t="s">
        <v>125</v>
      </c>
      <c r="AB257" s="17" t="s">
        <v>170</v>
      </c>
    </row>
    <row r="258" customFormat="false" ht="15" hidden="false" customHeight="false" outlineLevel="0" collapsed="false">
      <c r="A258" s="1" t="n">
        <f aca="false">IF(AND(B258=B257,C258=C257,D258=D257,AA258=AA257), A257,A257+1)</f>
        <v>49</v>
      </c>
      <c r="B258" s="61" t="n">
        <v>42297</v>
      </c>
      <c r="C258" s="1" t="s">
        <v>63</v>
      </c>
      <c r="F258" s="1" t="s">
        <v>63</v>
      </c>
      <c r="L258" s="1" t="n">
        <v>4</v>
      </c>
      <c r="U258" s="1" t="n">
        <v>2</v>
      </c>
      <c r="X258" s="14" t="n">
        <v>0</v>
      </c>
      <c r="Y258" s="1" t="s">
        <v>943</v>
      </c>
      <c r="AA258" s="1" t="s">
        <v>125</v>
      </c>
      <c r="AB258" s="17"/>
    </row>
    <row r="259" customFormat="false" ht="15" hidden="false" customHeight="false" outlineLevel="0" collapsed="false">
      <c r="A259" s="1" t="n">
        <f aca="false">IF(AND(B259=B258,C259=C258,D259=D258,AA259=AA258), A258,A258+1)</f>
        <v>50</v>
      </c>
      <c r="B259" s="61" t="n">
        <v>42298</v>
      </c>
      <c r="C259" s="1" t="s">
        <v>55</v>
      </c>
      <c r="F259" s="1" t="s">
        <v>88</v>
      </c>
      <c r="G259" s="1" t="n">
        <v>13</v>
      </c>
      <c r="H259" s="1" t="n">
        <v>13</v>
      </c>
      <c r="L259" s="1" t="n">
        <v>44</v>
      </c>
      <c r="U259" s="1" t="n">
        <v>2</v>
      </c>
      <c r="X259" s="14" t="n">
        <v>133466.34</v>
      </c>
      <c r="Y259" s="1" t="s">
        <v>944</v>
      </c>
      <c r="AA259" s="1" t="s">
        <v>123</v>
      </c>
      <c r="AB259" s="17"/>
    </row>
    <row r="260" customFormat="false" ht="15" hidden="false" customHeight="false" outlineLevel="0" collapsed="false">
      <c r="A260" s="1" t="n">
        <f aca="false">IF(AND(B260=B259,C260=C259,D260=D259,AA260=AA259), A259,A259+1)</f>
        <v>50</v>
      </c>
      <c r="B260" s="61" t="n">
        <v>42298</v>
      </c>
      <c r="C260" s="1" t="s">
        <v>55</v>
      </c>
      <c r="F260" s="1" t="s">
        <v>115</v>
      </c>
      <c r="G260" s="1" t="n">
        <v>1</v>
      </c>
      <c r="H260" s="1" t="n">
        <v>1</v>
      </c>
      <c r="L260" s="1" t="n">
        <v>3</v>
      </c>
      <c r="X260" s="14" t="n">
        <v>9842.55</v>
      </c>
      <c r="Y260" s="1" t="s">
        <v>944</v>
      </c>
      <c r="AA260" s="1" t="s">
        <v>123</v>
      </c>
      <c r="AB260" s="17"/>
    </row>
    <row r="261" customFormat="false" ht="15" hidden="false" customHeight="false" outlineLevel="0" collapsed="false">
      <c r="A261" s="1" t="n">
        <f aca="false">IF(AND(B261=B260,C261=C260,D261=D260,AA261=AA260), A260,A260+1)</f>
        <v>50</v>
      </c>
      <c r="B261" s="61" t="n">
        <v>42298</v>
      </c>
      <c r="C261" s="1" t="s">
        <v>55</v>
      </c>
      <c r="F261" s="1" t="s">
        <v>116</v>
      </c>
      <c r="G261" s="1" t="n">
        <v>6</v>
      </c>
      <c r="H261" s="1" t="n">
        <v>6</v>
      </c>
      <c r="L261" s="1" t="n">
        <v>14</v>
      </c>
      <c r="U261" s="1" t="n">
        <v>1</v>
      </c>
      <c r="X261" s="14" t="n">
        <v>21487.1</v>
      </c>
      <c r="Y261" s="1" t="s">
        <v>944</v>
      </c>
      <c r="AA261" s="1" t="s">
        <v>123</v>
      </c>
      <c r="AB261" s="17"/>
    </row>
    <row r="262" customFormat="false" ht="14.4" hidden="false" customHeight="false" outlineLevel="0" collapsed="false">
      <c r="A262" s="1" t="n">
        <f aca="false">IF(AND(B262=B261,C262=C261,D262=D261,AA262=AA261), A261,A261+1)</f>
        <v>50</v>
      </c>
      <c r="B262" s="61" t="n">
        <v>42298</v>
      </c>
      <c r="C262" s="1" t="s">
        <v>55</v>
      </c>
      <c r="F262" s="1" t="s">
        <v>248</v>
      </c>
      <c r="J262" s="0"/>
      <c r="K262" s="1" t="n">
        <v>1</v>
      </c>
      <c r="X262" s="14" t="n">
        <v>0</v>
      </c>
      <c r="Y262" s="1" t="s">
        <v>944</v>
      </c>
      <c r="AA262" s="1" t="s">
        <v>123</v>
      </c>
      <c r="AB262" s="17"/>
    </row>
    <row r="263" customFormat="false" ht="14.4" hidden="false" customHeight="false" outlineLevel="0" collapsed="false">
      <c r="A263" s="1" t="n">
        <f aca="false">IF(AND(B263=B262,C263=C262,D263=D262,AA263=AA262), A262,A262+1)</f>
        <v>51</v>
      </c>
      <c r="B263" s="61" t="n">
        <v>42300</v>
      </c>
      <c r="C263" s="1" t="s">
        <v>67</v>
      </c>
      <c r="D263" s="1" t="s">
        <v>63</v>
      </c>
      <c r="F263" s="1" t="s">
        <v>114</v>
      </c>
      <c r="G263" s="1" t="n">
        <v>28</v>
      </c>
      <c r="H263" s="1" t="n">
        <f aca="false">SUM(G263/2)</f>
        <v>14</v>
      </c>
      <c r="I263" s="1" t="n">
        <f aca="false">SUM(G263/2)</f>
        <v>14</v>
      </c>
      <c r="J263" s="0"/>
      <c r="L263" s="1" t="n">
        <v>53</v>
      </c>
      <c r="X263" s="14" t="n">
        <v>265200</v>
      </c>
      <c r="Y263" s="1" t="s">
        <v>945</v>
      </c>
      <c r="AA263" s="1" t="s">
        <v>123</v>
      </c>
      <c r="AB263" s="17"/>
    </row>
    <row r="264" customFormat="false" ht="14.4" hidden="false" customHeight="false" outlineLevel="0" collapsed="false">
      <c r="A264" s="1" t="n">
        <f aca="false">IF(AND(B264=B263,C264=C263,D264=D263,AA264=AA263), A263,A263+1)</f>
        <v>51</v>
      </c>
      <c r="B264" s="61" t="n">
        <v>42300</v>
      </c>
      <c r="C264" s="1" t="s">
        <v>67</v>
      </c>
      <c r="D264" s="1" t="s">
        <v>63</v>
      </c>
      <c r="F264" s="1" t="s">
        <v>115</v>
      </c>
      <c r="G264" s="1" t="n">
        <v>14</v>
      </c>
      <c r="H264" s="1" t="n">
        <f aca="false">SUM(G264/2)</f>
        <v>7</v>
      </c>
      <c r="I264" s="1" t="n">
        <f aca="false">SUM(G264/2)</f>
        <v>7</v>
      </c>
      <c r="J264" s="0"/>
      <c r="L264" s="1" t="n">
        <v>27</v>
      </c>
      <c r="X264" s="14" t="n">
        <v>47874.54</v>
      </c>
      <c r="Y264" s="1" t="s">
        <v>945</v>
      </c>
      <c r="AA264" s="1" t="s">
        <v>123</v>
      </c>
      <c r="AB264" s="17"/>
    </row>
    <row r="265" customFormat="false" ht="14.4" hidden="false" customHeight="false" outlineLevel="0" collapsed="false">
      <c r="A265" s="1" t="n">
        <f aca="false">IF(AND(B265=B264,C265=C264,D265=D264,AA265=AA264), A264,A264+1)</f>
        <v>51</v>
      </c>
      <c r="B265" s="61" t="n">
        <v>42300</v>
      </c>
      <c r="C265" s="1" t="s">
        <v>67</v>
      </c>
      <c r="D265" s="1" t="s">
        <v>63</v>
      </c>
      <c r="F265" s="1" t="s">
        <v>98</v>
      </c>
      <c r="G265" s="1" t="n">
        <v>14</v>
      </c>
      <c r="H265" s="1" t="n">
        <f aca="false">SUM(G265/2)</f>
        <v>7</v>
      </c>
      <c r="I265" s="1" t="n">
        <f aca="false">SUM(G265/2)</f>
        <v>7</v>
      </c>
      <c r="J265" s="0"/>
      <c r="L265" s="1" t="n">
        <v>29</v>
      </c>
      <c r="X265" s="14" t="n">
        <v>0</v>
      </c>
      <c r="Y265" s="1" t="s">
        <v>945</v>
      </c>
      <c r="AA265" s="1" t="s">
        <v>123</v>
      </c>
      <c r="AB265" s="17" t="s">
        <v>170</v>
      </c>
    </row>
    <row r="266" customFormat="false" ht="14.4" hidden="false" customHeight="false" outlineLevel="0" collapsed="false">
      <c r="A266" s="1" t="n">
        <f aca="false">IF(AND(B266=B265,C266=C265,D266=D265,AA266=AA265), A265,A265+1)</f>
        <v>51</v>
      </c>
      <c r="B266" s="61" t="n">
        <v>42300</v>
      </c>
      <c r="C266" s="1" t="s">
        <v>67</v>
      </c>
      <c r="D266" s="1" t="s">
        <v>63</v>
      </c>
      <c r="F266" s="1" t="s">
        <v>248</v>
      </c>
      <c r="H266" s="1" t="n">
        <f aca="false">SUM(G266/2)</f>
        <v>0</v>
      </c>
      <c r="I266" s="1" t="n">
        <f aca="false">SUM(G266/2)</f>
        <v>0</v>
      </c>
      <c r="J266" s="0"/>
      <c r="K266" s="1" t="n">
        <v>1</v>
      </c>
      <c r="X266" s="14" t="n">
        <v>0</v>
      </c>
      <c r="Y266" s="1" t="s">
        <v>945</v>
      </c>
      <c r="AA266" s="1" t="s">
        <v>123</v>
      </c>
      <c r="AB266" s="17"/>
    </row>
    <row r="267" customFormat="false" ht="14.4" hidden="false" customHeight="false" outlineLevel="0" collapsed="false">
      <c r="A267" s="1" t="n">
        <f aca="false">IF(AND(B267=B266,C267=C266,D267=D266,AA267=AA266), A266,A266+1)</f>
        <v>52</v>
      </c>
      <c r="B267" s="61" t="n">
        <v>42304</v>
      </c>
      <c r="C267" s="1" t="s">
        <v>69</v>
      </c>
      <c r="F267" s="1" t="s">
        <v>97</v>
      </c>
      <c r="G267" s="1" t="n">
        <v>42</v>
      </c>
      <c r="H267" s="1" t="n">
        <v>42</v>
      </c>
      <c r="J267" s="0"/>
      <c r="L267" s="1" t="n">
        <v>34</v>
      </c>
      <c r="X267" s="14" t="n">
        <v>98527.31</v>
      </c>
      <c r="Y267" s="1" t="s">
        <v>946</v>
      </c>
      <c r="AA267" s="1" t="s">
        <v>123</v>
      </c>
      <c r="AB267" s="17"/>
    </row>
    <row r="268" customFormat="false" ht="14.4" hidden="false" customHeight="false" outlineLevel="0" collapsed="false">
      <c r="A268" s="1" t="n">
        <f aca="false">IF(AND(B268=B267,C268=C267,D268=D267,AA268=AA267), A267,A267+1)</f>
        <v>52</v>
      </c>
      <c r="B268" s="61" t="n">
        <v>42304</v>
      </c>
      <c r="C268" s="1" t="s">
        <v>69</v>
      </c>
      <c r="F268" s="1" t="s">
        <v>115</v>
      </c>
      <c r="G268" s="1" t="n">
        <v>5</v>
      </c>
      <c r="H268" s="1" t="n">
        <v>5</v>
      </c>
      <c r="J268" s="0"/>
      <c r="L268" s="1" t="n">
        <v>10</v>
      </c>
      <c r="X268" s="14" t="n">
        <v>4970.85</v>
      </c>
      <c r="Y268" s="1" t="s">
        <v>946</v>
      </c>
      <c r="AA268" s="1" t="s">
        <v>123</v>
      </c>
      <c r="AB268" s="17"/>
    </row>
    <row r="269" customFormat="false" ht="14.4" hidden="false" customHeight="false" outlineLevel="0" collapsed="false">
      <c r="A269" s="1" t="n">
        <f aca="false">IF(AND(B269=B268,C269=C268,D269=D268,AA269=AA268), A268,A268+1)</f>
        <v>52</v>
      </c>
      <c r="B269" s="61" t="n">
        <v>42304</v>
      </c>
      <c r="C269" s="1" t="s">
        <v>69</v>
      </c>
      <c r="F269" s="1" t="s">
        <v>95</v>
      </c>
      <c r="G269" s="1" t="n">
        <v>12</v>
      </c>
      <c r="H269" s="1" t="n">
        <v>12</v>
      </c>
      <c r="J269" s="0"/>
      <c r="L269" s="1" t="n">
        <v>14</v>
      </c>
      <c r="U269" s="1" t="n">
        <v>1</v>
      </c>
      <c r="X269" s="14" t="n">
        <v>57387.63</v>
      </c>
      <c r="Y269" s="1" t="s">
        <v>946</v>
      </c>
      <c r="AA269" s="1" t="s">
        <v>123</v>
      </c>
      <c r="AB269" s="17"/>
    </row>
    <row r="270" customFormat="false" ht="14.4" hidden="false" customHeight="false" outlineLevel="0" collapsed="false">
      <c r="A270" s="1" t="n">
        <f aca="false">IF(AND(B270=B269,C270=C269,D270=D269,AA270=AA269), A269,A269+1)</f>
        <v>52</v>
      </c>
      <c r="B270" s="61" t="n">
        <v>42304</v>
      </c>
      <c r="C270" s="1" t="s">
        <v>69</v>
      </c>
      <c r="F270" s="1" t="s">
        <v>96</v>
      </c>
      <c r="J270" s="0"/>
      <c r="X270" s="14" t="n">
        <v>0</v>
      </c>
      <c r="Y270" s="1" t="s">
        <v>946</v>
      </c>
      <c r="AA270" s="1" t="s">
        <v>123</v>
      </c>
      <c r="AB270" s="17"/>
    </row>
    <row r="271" customFormat="false" ht="14.4" hidden="false" customHeight="false" outlineLevel="0" collapsed="false">
      <c r="A271" s="1" t="n">
        <f aca="false">IF(AND(B271=B270,C271=C270,D271=D270,AA271=AA270), A270,A270+1)</f>
        <v>52</v>
      </c>
      <c r="B271" s="61" t="n">
        <v>42304</v>
      </c>
      <c r="C271" s="1" t="s">
        <v>69</v>
      </c>
      <c r="F271" s="1" t="s">
        <v>99</v>
      </c>
      <c r="G271" s="1" t="n">
        <v>24</v>
      </c>
      <c r="H271" s="1" t="n">
        <v>24</v>
      </c>
      <c r="J271" s="0"/>
      <c r="L271" s="1" t="n">
        <v>27</v>
      </c>
      <c r="U271" s="1" t="n">
        <v>1</v>
      </c>
      <c r="X271" s="14" t="n">
        <v>2048.06</v>
      </c>
      <c r="Y271" s="1" t="s">
        <v>946</v>
      </c>
      <c r="AA271" s="1" t="s">
        <v>123</v>
      </c>
      <c r="AB271" s="17"/>
    </row>
    <row r="272" customFormat="false" ht="14.4" hidden="false" customHeight="false" outlineLevel="0" collapsed="false">
      <c r="A272" s="1" t="n">
        <f aca="false">IF(AND(B272=B271,C272=C271,D272=D271,AA272=AA271), A271,A271+1)</f>
        <v>52</v>
      </c>
      <c r="B272" s="61" t="n">
        <v>42304</v>
      </c>
      <c r="C272" s="1" t="s">
        <v>69</v>
      </c>
      <c r="F272" s="1" t="s">
        <v>248</v>
      </c>
      <c r="J272" s="0"/>
      <c r="K272" s="1" t="n">
        <v>1</v>
      </c>
      <c r="X272" s="14" t="n">
        <v>0</v>
      </c>
      <c r="Y272" s="1" t="s">
        <v>946</v>
      </c>
      <c r="AA272" s="1" t="s">
        <v>123</v>
      </c>
      <c r="AB272" s="17"/>
    </row>
    <row r="273" customFormat="false" ht="14.4" hidden="false" customHeight="false" outlineLevel="0" collapsed="false">
      <c r="A273" s="1" t="n">
        <f aca="false">IF(AND(B273=B272,C273=C272,D273=D272,AA273=AA272), A272,A272+1)</f>
        <v>53</v>
      </c>
      <c r="B273" s="61" t="n">
        <v>42340</v>
      </c>
      <c r="C273" s="1" t="s">
        <v>50</v>
      </c>
      <c r="F273" s="1" t="s">
        <v>93</v>
      </c>
      <c r="J273" s="0"/>
      <c r="X273" s="14" t="n">
        <v>190427.88</v>
      </c>
      <c r="Y273" s="1" t="s">
        <v>947</v>
      </c>
      <c r="AA273" s="1" t="s">
        <v>123</v>
      </c>
      <c r="AB273" s="17"/>
    </row>
    <row r="274" customFormat="false" ht="14.4" hidden="false" customHeight="false" outlineLevel="0" collapsed="false">
      <c r="A274" s="1" t="n">
        <f aca="false">IF(AND(B274=B273,C274=C273,D274=D273,AA274=AA273), A273,A273+1)</f>
        <v>53</v>
      </c>
      <c r="B274" s="61" t="n">
        <v>42340</v>
      </c>
      <c r="C274" s="1" t="s">
        <v>50</v>
      </c>
      <c r="F274" s="1" t="s">
        <v>98</v>
      </c>
      <c r="G274" s="1" t="n">
        <v>39</v>
      </c>
      <c r="H274" s="1" t="n">
        <v>39</v>
      </c>
      <c r="J274" s="0"/>
      <c r="L274" s="1" t="n">
        <v>82</v>
      </c>
      <c r="X274" s="14" t="n">
        <v>0</v>
      </c>
      <c r="Y274" s="1" t="s">
        <v>947</v>
      </c>
      <c r="AA274" s="1" t="s">
        <v>123</v>
      </c>
      <c r="AB274" s="17"/>
    </row>
    <row r="275" customFormat="false" ht="14.4" hidden="false" customHeight="false" outlineLevel="0" collapsed="false">
      <c r="A275" s="1" t="n">
        <f aca="false">IF(AND(B275=B274,C275=C274,D275=D274,AA275=AA274), A274,A274+1)</f>
        <v>53</v>
      </c>
      <c r="B275" s="61" t="n">
        <v>42340</v>
      </c>
      <c r="C275" s="1" t="s">
        <v>50</v>
      </c>
      <c r="F275" s="1" t="s">
        <v>89</v>
      </c>
      <c r="G275" s="1" t="n">
        <v>4</v>
      </c>
      <c r="H275" s="1" t="n">
        <v>4</v>
      </c>
      <c r="J275" s="0"/>
      <c r="L275" s="1" t="n">
        <v>9</v>
      </c>
      <c r="X275" s="14" t="n">
        <v>669.6</v>
      </c>
      <c r="Y275" s="1" t="s">
        <v>947</v>
      </c>
      <c r="AA275" s="1" t="s">
        <v>123</v>
      </c>
      <c r="AB275" s="17"/>
    </row>
    <row r="276" customFormat="false" ht="14.4" hidden="false" customHeight="false" outlineLevel="0" collapsed="false">
      <c r="A276" s="1" t="n">
        <f aca="false">IF(AND(B276=B275,C276=C275,D276=D275,AA276=AA275), A275,A275+1)</f>
        <v>53</v>
      </c>
      <c r="B276" s="61" t="n">
        <v>42340</v>
      </c>
      <c r="C276" s="1" t="s">
        <v>50</v>
      </c>
      <c r="F276" s="1" t="s">
        <v>87</v>
      </c>
      <c r="G276" s="1" t="n">
        <v>6</v>
      </c>
      <c r="H276" s="1" t="n">
        <v>6</v>
      </c>
      <c r="J276" s="0"/>
      <c r="L276" s="1" t="n">
        <v>19</v>
      </c>
      <c r="X276" s="14" t="n">
        <v>64412.27</v>
      </c>
      <c r="Y276" s="1" t="s">
        <v>947</v>
      </c>
      <c r="AA276" s="1" t="s">
        <v>123</v>
      </c>
      <c r="AB276" s="17"/>
    </row>
    <row r="277" customFormat="false" ht="14.4" hidden="false" customHeight="false" outlineLevel="0" collapsed="false">
      <c r="A277" s="1" t="n">
        <f aca="false">IF(AND(B277=B276,C277=C276,D277=D276,AA277=AA276), A276,A276+1)</f>
        <v>53</v>
      </c>
      <c r="B277" s="61" t="n">
        <v>42340</v>
      </c>
      <c r="C277" s="1" t="s">
        <v>50</v>
      </c>
      <c r="F277" s="1" t="s">
        <v>948</v>
      </c>
      <c r="J277" s="0"/>
      <c r="X277" s="14" t="n">
        <v>328</v>
      </c>
      <c r="Y277" s="1" t="s">
        <v>947</v>
      </c>
      <c r="AA277" s="1" t="s">
        <v>123</v>
      </c>
      <c r="AB277" s="17"/>
    </row>
    <row r="278" customFormat="false" ht="14.4" hidden="false" customHeight="false" outlineLevel="0" collapsed="false">
      <c r="A278" s="1" t="n">
        <f aca="false">IF(AND(B278=B277,C278=C277,D278=D277,AA278=AA277), A277,A277+1)</f>
        <v>53</v>
      </c>
      <c r="B278" s="61" t="n">
        <v>42340</v>
      </c>
      <c r="C278" s="1" t="s">
        <v>50</v>
      </c>
      <c r="F278" s="1" t="s">
        <v>248</v>
      </c>
      <c r="J278" s="0"/>
      <c r="K278" s="1" t="n">
        <v>1</v>
      </c>
      <c r="X278" s="14" t="n">
        <v>0</v>
      </c>
      <c r="Y278" s="1" t="s">
        <v>947</v>
      </c>
      <c r="AA278" s="1" t="s">
        <v>123</v>
      </c>
      <c r="AB278" s="17"/>
    </row>
    <row r="279" customFormat="false" ht="14.4" hidden="false" customHeight="false" outlineLevel="0" collapsed="false">
      <c r="A279" s="1" t="n">
        <f aca="false">IF(AND(B279=B278,C279=C278,D279=D278,AA279=AA278), A278,A278+1)</f>
        <v>54</v>
      </c>
      <c r="B279" s="61" t="n">
        <v>42313</v>
      </c>
      <c r="C279" s="1" t="s">
        <v>53</v>
      </c>
      <c r="F279" s="1" t="s">
        <v>87</v>
      </c>
      <c r="G279" s="1" t="n">
        <v>4</v>
      </c>
      <c r="H279" s="1" t="n">
        <v>4</v>
      </c>
      <c r="J279" s="0"/>
      <c r="L279" s="1" t="n">
        <v>24</v>
      </c>
      <c r="U279" s="1" t="n">
        <v>1</v>
      </c>
      <c r="X279" s="14" t="n">
        <v>245735.93</v>
      </c>
      <c r="Y279" s="1" t="s">
        <v>949</v>
      </c>
      <c r="AA279" s="1" t="s">
        <v>123</v>
      </c>
      <c r="AB279" s="17"/>
    </row>
    <row r="280" customFormat="false" ht="14.4" hidden="false" customHeight="false" outlineLevel="0" collapsed="false">
      <c r="A280" s="1" t="n">
        <f aca="false">IF(AND(B280=B279,C280=C279,D280=D279,AA280=AA279), A279,A279+1)</f>
        <v>54</v>
      </c>
      <c r="B280" s="61" t="n">
        <v>42313</v>
      </c>
      <c r="C280" s="1" t="s">
        <v>53</v>
      </c>
      <c r="F280" s="1" t="s">
        <v>108</v>
      </c>
      <c r="G280" s="1" t="n">
        <v>9</v>
      </c>
      <c r="H280" s="1" t="n">
        <v>9</v>
      </c>
      <c r="J280" s="0"/>
      <c r="L280" s="1" t="n">
        <v>21</v>
      </c>
      <c r="X280" s="14" t="n">
        <v>58993.81</v>
      </c>
      <c r="Y280" s="1" t="s">
        <v>949</v>
      </c>
      <c r="AA280" s="1" t="s">
        <v>123</v>
      </c>
      <c r="AB280" s="17"/>
    </row>
    <row r="281" customFormat="false" ht="14.4" hidden="false" customHeight="false" outlineLevel="0" collapsed="false">
      <c r="A281" s="1" t="n">
        <f aca="false">IF(AND(B281=B280,C281=C280,D281=D280,AA281=AA280), A280,A280+1)</f>
        <v>54</v>
      </c>
      <c r="B281" s="61" t="n">
        <v>42313</v>
      </c>
      <c r="C281" s="1" t="s">
        <v>53</v>
      </c>
      <c r="F281" s="1" t="s">
        <v>116</v>
      </c>
      <c r="G281" s="1" t="n">
        <v>3</v>
      </c>
      <c r="H281" s="1" t="n">
        <v>3</v>
      </c>
      <c r="J281" s="0"/>
      <c r="L281" s="1" t="n">
        <v>7</v>
      </c>
      <c r="U281" s="1" t="n">
        <v>1</v>
      </c>
      <c r="X281" s="14" t="n">
        <v>2197.64</v>
      </c>
      <c r="Y281" s="1" t="s">
        <v>949</v>
      </c>
      <c r="AA281" s="1" t="s">
        <v>123</v>
      </c>
      <c r="AB281" s="17"/>
    </row>
    <row r="282" customFormat="false" ht="14.4" hidden="false" customHeight="false" outlineLevel="0" collapsed="false">
      <c r="A282" s="1" t="n">
        <f aca="false">IF(AND(B282=B281,C282=C281,D282=D281,AA282=AA281), A281,A281+1)</f>
        <v>54</v>
      </c>
      <c r="B282" s="61" t="n">
        <v>42313</v>
      </c>
      <c r="C282" s="1" t="s">
        <v>53</v>
      </c>
      <c r="F282" s="1" t="s">
        <v>99</v>
      </c>
      <c r="G282" s="1" t="n">
        <v>1</v>
      </c>
      <c r="H282" s="1" t="n">
        <v>1</v>
      </c>
      <c r="J282" s="0"/>
      <c r="L282" s="1" t="n">
        <v>3</v>
      </c>
      <c r="X282" s="14" t="n">
        <v>266.94</v>
      </c>
      <c r="Y282" s="1" t="s">
        <v>949</v>
      </c>
      <c r="AA282" s="1" t="s">
        <v>123</v>
      </c>
      <c r="AB282" s="17"/>
    </row>
    <row r="283" customFormat="false" ht="14.4" hidden="false" customHeight="false" outlineLevel="0" collapsed="false">
      <c r="A283" s="1" t="n">
        <f aca="false">IF(AND(B283=B282,C283=C282,D283=D282,AA283=AA282), A282,A282+1)</f>
        <v>54</v>
      </c>
      <c r="B283" s="61" t="n">
        <v>42313</v>
      </c>
      <c r="C283" s="1" t="s">
        <v>53</v>
      </c>
      <c r="F283" s="1" t="s">
        <v>106</v>
      </c>
      <c r="J283" s="0"/>
      <c r="X283" s="14" t="n">
        <v>0</v>
      </c>
      <c r="Y283" s="1" t="s">
        <v>949</v>
      </c>
      <c r="AA283" s="1" t="s">
        <v>123</v>
      </c>
      <c r="AB283" s="17" t="s">
        <v>897</v>
      </c>
    </row>
    <row r="284" customFormat="false" ht="14.4" hidden="false" customHeight="false" outlineLevel="0" collapsed="false">
      <c r="A284" s="1" t="n">
        <f aca="false">IF(AND(B284=B283,C284=C283,D284=D283,AA284=AA283), A283,A283+1)</f>
        <v>54</v>
      </c>
      <c r="B284" s="61" t="n">
        <v>42313</v>
      </c>
      <c r="C284" s="1" t="s">
        <v>53</v>
      </c>
      <c r="F284" s="1" t="s">
        <v>248</v>
      </c>
      <c r="J284" s="0"/>
      <c r="K284" s="1" t="n">
        <v>1</v>
      </c>
      <c r="X284" s="14" t="n">
        <v>0</v>
      </c>
      <c r="Y284" s="1" t="s">
        <v>949</v>
      </c>
      <c r="AA284" s="1" t="s">
        <v>123</v>
      </c>
      <c r="AB284" s="17"/>
    </row>
    <row r="285" customFormat="false" ht="14.4" hidden="false" customHeight="false" outlineLevel="0" collapsed="false">
      <c r="A285" s="1" t="n">
        <f aca="false">IF(AND(B285=B284,C285=C284,D285=D284,AA285=AA284), A284,A284+1)</f>
        <v>55</v>
      </c>
      <c r="B285" s="61" t="n">
        <v>42319</v>
      </c>
      <c r="C285" s="1" t="s">
        <v>62</v>
      </c>
      <c r="D285" s="1" t="s">
        <v>63</v>
      </c>
      <c r="F285" s="1" t="s">
        <v>87</v>
      </c>
      <c r="G285" s="1" t="n">
        <v>1</v>
      </c>
      <c r="H285" s="1" t="n">
        <f aca="false">SUM(G285/2)</f>
        <v>0.5</v>
      </c>
      <c r="I285" s="1" t="n">
        <f aca="false">SUM(G285/2)</f>
        <v>0.5</v>
      </c>
      <c r="J285" s="0"/>
      <c r="L285" s="1" t="n">
        <v>19</v>
      </c>
      <c r="U285" s="1" t="n">
        <v>1</v>
      </c>
      <c r="X285" s="14" t="n">
        <v>91371.61</v>
      </c>
      <c r="Y285" s="1" t="s">
        <v>950</v>
      </c>
      <c r="AA285" s="1" t="s">
        <v>123</v>
      </c>
      <c r="AB285" s="17"/>
    </row>
    <row r="286" customFormat="false" ht="14.4" hidden="false" customHeight="false" outlineLevel="0" collapsed="false">
      <c r="A286" s="1" t="n">
        <f aca="false">IF(AND(B286=B285,C286=C285,D286=D285,AA286=AA285), A285,A285+1)</f>
        <v>55</v>
      </c>
      <c r="B286" s="61" t="n">
        <v>42319</v>
      </c>
      <c r="C286" s="1" t="s">
        <v>62</v>
      </c>
      <c r="D286" s="1" t="s">
        <v>63</v>
      </c>
      <c r="F286" s="1" t="s">
        <v>104</v>
      </c>
      <c r="G286" s="1" t="n">
        <v>2</v>
      </c>
      <c r="H286" s="1" t="n">
        <f aca="false">SUM(G286/2)</f>
        <v>1</v>
      </c>
      <c r="I286" s="1" t="n">
        <f aca="false">SUM(G286/2)</f>
        <v>1</v>
      </c>
      <c r="J286" s="0"/>
      <c r="L286" s="1" t="n">
        <v>3</v>
      </c>
      <c r="U286" s="1" t="n">
        <v>0</v>
      </c>
      <c r="X286" s="14" t="n">
        <v>1297.5</v>
      </c>
      <c r="Y286" s="1" t="s">
        <v>950</v>
      </c>
      <c r="AA286" s="1" t="s">
        <v>123</v>
      </c>
      <c r="AB286" s="17"/>
    </row>
    <row r="287" customFormat="false" ht="14.4" hidden="false" customHeight="false" outlineLevel="0" collapsed="false">
      <c r="A287" s="1" t="n">
        <f aca="false">IF(AND(B287=B286,C287=C286,D287=D286,AA287=AA286), A286,A286+1)</f>
        <v>55</v>
      </c>
      <c r="B287" s="61" t="n">
        <v>42319</v>
      </c>
      <c r="C287" s="1" t="s">
        <v>62</v>
      </c>
      <c r="D287" s="1" t="s">
        <v>63</v>
      </c>
      <c r="F287" s="1" t="s">
        <v>102</v>
      </c>
      <c r="G287" s="1" t="n">
        <v>3</v>
      </c>
      <c r="H287" s="1" t="n">
        <f aca="false">SUM(G287/2)</f>
        <v>1.5</v>
      </c>
      <c r="I287" s="1" t="n">
        <f aca="false">SUM(G287/2)</f>
        <v>1.5</v>
      </c>
      <c r="J287" s="0"/>
      <c r="L287" s="1" t="n">
        <v>8</v>
      </c>
      <c r="U287" s="1" t="n">
        <v>0</v>
      </c>
      <c r="X287" s="14" t="n">
        <v>4182.78</v>
      </c>
      <c r="Y287" s="1" t="s">
        <v>950</v>
      </c>
      <c r="AA287" s="1" t="s">
        <v>123</v>
      </c>
      <c r="AB287" s="17"/>
    </row>
    <row r="288" customFormat="false" ht="14.4" hidden="false" customHeight="false" outlineLevel="0" collapsed="false">
      <c r="A288" s="1" t="n">
        <f aca="false">IF(AND(B288=B287,C288=C287,D288=D287,AA288=AA287), A287,A287+1)</f>
        <v>55</v>
      </c>
      <c r="B288" s="61" t="n">
        <v>42319</v>
      </c>
      <c r="C288" s="1" t="s">
        <v>62</v>
      </c>
      <c r="D288" s="1" t="s">
        <v>63</v>
      </c>
      <c r="F288" s="1" t="s">
        <v>114</v>
      </c>
      <c r="G288" s="1" t="n">
        <v>8</v>
      </c>
      <c r="H288" s="1" t="n">
        <f aca="false">SUM(G288/2)</f>
        <v>4</v>
      </c>
      <c r="I288" s="1" t="n">
        <f aca="false">SUM(G288/2)</f>
        <v>4</v>
      </c>
      <c r="J288" s="0"/>
      <c r="L288" s="1" t="n">
        <v>20</v>
      </c>
      <c r="U288" s="1" t="n">
        <v>0</v>
      </c>
      <c r="X288" s="14" t="n">
        <v>52700</v>
      </c>
      <c r="Y288" s="1" t="s">
        <v>950</v>
      </c>
      <c r="AA288" s="1" t="s">
        <v>123</v>
      </c>
      <c r="AB288" s="17"/>
    </row>
    <row r="289" customFormat="false" ht="14.4" hidden="false" customHeight="false" outlineLevel="0" collapsed="false">
      <c r="A289" s="1" t="n">
        <f aca="false">IF(AND(B289=B288,C289=C288,D289=D288,AA289=AA288), A288,A288+1)</f>
        <v>55</v>
      </c>
      <c r="B289" s="61" t="n">
        <v>42319</v>
      </c>
      <c r="C289" s="1" t="s">
        <v>62</v>
      </c>
      <c r="D289" s="1" t="s">
        <v>63</v>
      </c>
      <c r="F289" s="1" t="s">
        <v>100</v>
      </c>
      <c r="G289" s="1" t="n">
        <v>1</v>
      </c>
      <c r="H289" s="1" t="n">
        <f aca="false">SUM(G289/2)</f>
        <v>0.5</v>
      </c>
      <c r="I289" s="1" t="n">
        <f aca="false">SUM(G289/2)</f>
        <v>0.5</v>
      </c>
      <c r="J289" s="0"/>
      <c r="L289" s="1" t="n">
        <v>2</v>
      </c>
      <c r="U289" s="1" t="n">
        <v>0</v>
      </c>
      <c r="X289" s="14" t="n">
        <v>3246.32</v>
      </c>
      <c r="Y289" s="1" t="s">
        <v>950</v>
      </c>
      <c r="AA289" s="1" t="s">
        <v>123</v>
      </c>
      <c r="AB289" s="17"/>
    </row>
    <row r="290" customFormat="false" ht="14.4" hidden="false" customHeight="false" outlineLevel="0" collapsed="false">
      <c r="A290" s="1" t="n">
        <f aca="false">IF(AND(B290=B289,C290=C289,D290=D289,AA290=AA289), A289,A289+1)</f>
        <v>55</v>
      </c>
      <c r="B290" s="61" t="n">
        <v>42319</v>
      </c>
      <c r="C290" s="1" t="s">
        <v>62</v>
      </c>
      <c r="D290" s="1" t="s">
        <v>63</v>
      </c>
      <c r="F290" s="1" t="s">
        <v>97</v>
      </c>
      <c r="G290" s="1" t="n">
        <v>15</v>
      </c>
      <c r="H290" s="1" t="n">
        <f aca="false">SUM(G290/2)</f>
        <v>7.5</v>
      </c>
      <c r="I290" s="1" t="n">
        <f aca="false">SUM(G290/2)</f>
        <v>7.5</v>
      </c>
      <c r="J290" s="0"/>
      <c r="L290" s="1" t="n">
        <v>18</v>
      </c>
      <c r="U290" s="1" t="n">
        <v>0</v>
      </c>
      <c r="X290" s="14" t="n">
        <v>29895.46</v>
      </c>
      <c r="Y290" s="1" t="s">
        <v>950</v>
      </c>
      <c r="AA290" s="1" t="s">
        <v>123</v>
      </c>
      <c r="AB290" s="17"/>
    </row>
    <row r="291" customFormat="false" ht="14.4" hidden="false" customHeight="false" outlineLevel="0" collapsed="false">
      <c r="A291" s="1" t="n">
        <f aca="false">IF(AND(B291=B290,C291=C290,D291=D290,AA291=AA290), A290,A290+1)</f>
        <v>55</v>
      </c>
      <c r="B291" s="61" t="n">
        <v>42319</v>
      </c>
      <c r="C291" s="1" t="s">
        <v>62</v>
      </c>
      <c r="D291" s="1" t="s">
        <v>63</v>
      </c>
      <c r="F291" s="1" t="s">
        <v>116</v>
      </c>
      <c r="H291" s="1" t="n">
        <f aca="false">SUM(G291/2)</f>
        <v>0</v>
      </c>
      <c r="I291" s="1" t="n">
        <f aca="false">SUM(G291/2)</f>
        <v>0</v>
      </c>
      <c r="J291" s="0"/>
      <c r="X291" s="14" t="n">
        <v>0</v>
      </c>
      <c r="Y291" s="1" t="s">
        <v>950</v>
      </c>
      <c r="AA291" s="1" t="s">
        <v>123</v>
      </c>
      <c r="AB291" s="17"/>
    </row>
    <row r="292" customFormat="false" ht="14.4" hidden="false" customHeight="false" outlineLevel="0" collapsed="false">
      <c r="A292" s="1" t="n">
        <f aca="false">IF(AND(B292=B291,C292=C291,D292=D291,AA292=AA291), A291,A291+1)</f>
        <v>55</v>
      </c>
      <c r="B292" s="61" t="n">
        <v>42319</v>
      </c>
      <c r="C292" s="1" t="s">
        <v>62</v>
      </c>
      <c r="D292" s="1" t="s">
        <v>63</v>
      </c>
      <c r="F292" s="1" t="s">
        <v>115</v>
      </c>
      <c r="G292" s="1" t="n">
        <v>17</v>
      </c>
      <c r="H292" s="1" t="n">
        <f aca="false">SUM(G292/2)</f>
        <v>8.5</v>
      </c>
      <c r="I292" s="1" t="n">
        <f aca="false">SUM(G292/2)</f>
        <v>8.5</v>
      </c>
      <c r="J292" s="0"/>
      <c r="L292" s="1" t="n">
        <v>33</v>
      </c>
      <c r="U292" s="1" t="n">
        <v>0</v>
      </c>
      <c r="X292" s="14" t="n">
        <v>71016.35</v>
      </c>
      <c r="Y292" s="1" t="s">
        <v>950</v>
      </c>
      <c r="AA292" s="1" t="s">
        <v>123</v>
      </c>
      <c r="AB292" s="17"/>
    </row>
    <row r="293" customFormat="false" ht="14.4" hidden="false" customHeight="false" outlineLevel="0" collapsed="false">
      <c r="A293" s="1" t="n">
        <f aca="false">IF(AND(B293=B292,C293=C292,D293=D292,AA293=AA292), A292,A292+1)</f>
        <v>55</v>
      </c>
      <c r="B293" s="61" t="n">
        <v>42319</v>
      </c>
      <c r="C293" s="1" t="s">
        <v>62</v>
      </c>
      <c r="D293" s="1" t="s">
        <v>63</v>
      </c>
      <c r="F293" s="1" t="s">
        <v>248</v>
      </c>
      <c r="H293" s="1" t="n">
        <f aca="false">SUM(G293/2)</f>
        <v>0</v>
      </c>
      <c r="I293" s="1" t="n">
        <f aca="false">SUM(G293/2)</f>
        <v>0</v>
      </c>
      <c r="J293" s="0"/>
      <c r="K293" s="1" t="n">
        <v>1</v>
      </c>
      <c r="X293" s="14" t="n">
        <v>0</v>
      </c>
      <c r="Y293" s="1" t="s">
        <v>950</v>
      </c>
      <c r="AA293" s="1" t="s">
        <v>123</v>
      </c>
      <c r="AB293" s="17"/>
    </row>
    <row r="294" customFormat="false" ht="14.4" hidden="false" customHeight="false" outlineLevel="0" collapsed="false">
      <c r="A294" s="1" t="n">
        <f aca="false">IF(AND(B294=B293,C294=C293,D294=D293,AA294=AA293), A293,A293+1)</f>
        <v>56</v>
      </c>
      <c r="B294" s="61" t="n">
        <v>42326</v>
      </c>
      <c r="C294" s="1" t="s">
        <v>69</v>
      </c>
      <c r="F294" s="1" t="s">
        <v>87</v>
      </c>
      <c r="G294" s="1" t="n">
        <v>26</v>
      </c>
      <c r="H294" s="1" t="n">
        <v>26</v>
      </c>
      <c r="J294" s="0"/>
      <c r="L294" s="1" t="n">
        <v>35</v>
      </c>
      <c r="X294" s="14" t="n">
        <v>66546.17</v>
      </c>
      <c r="Y294" s="1" t="s">
        <v>951</v>
      </c>
      <c r="AA294" s="1" t="s">
        <v>123</v>
      </c>
      <c r="AB294" s="17"/>
    </row>
    <row r="295" customFormat="false" ht="14.4" hidden="false" customHeight="false" outlineLevel="0" collapsed="false">
      <c r="A295" s="1" t="n">
        <f aca="false">IF(AND(B295=B294,C295=C294,D295=D294,AA295=AA294), A294,A294+1)</f>
        <v>56</v>
      </c>
      <c r="B295" s="61" t="n">
        <v>42326</v>
      </c>
      <c r="C295" s="1" t="s">
        <v>69</v>
      </c>
      <c r="F295" s="1" t="s">
        <v>97</v>
      </c>
      <c r="G295" s="1" t="n">
        <v>65</v>
      </c>
      <c r="H295" s="1" t="n">
        <v>65</v>
      </c>
      <c r="J295" s="0"/>
      <c r="L295" s="1" t="n">
        <v>23</v>
      </c>
      <c r="X295" s="14" t="n">
        <v>2621.4</v>
      </c>
      <c r="Y295" s="1" t="s">
        <v>951</v>
      </c>
      <c r="AA295" s="1" t="s">
        <v>123</v>
      </c>
      <c r="AB295" s="17"/>
    </row>
    <row r="296" customFormat="false" ht="14.4" hidden="false" customHeight="false" outlineLevel="0" collapsed="false">
      <c r="A296" s="1" t="n">
        <f aca="false">IF(AND(B296=B295,C296=C295,D296=D295,AA296=AA295), A295,A295+1)</f>
        <v>56</v>
      </c>
      <c r="B296" s="61" t="n">
        <v>42326</v>
      </c>
      <c r="C296" s="1" t="s">
        <v>69</v>
      </c>
      <c r="F296" s="1" t="s">
        <v>100</v>
      </c>
      <c r="G296" s="1" t="n">
        <v>1</v>
      </c>
      <c r="H296" s="1" t="n">
        <v>1</v>
      </c>
      <c r="J296" s="0"/>
      <c r="L296" s="1" t="n">
        <v>2</v>
      </c>
      <c r="X296" s="14" t="n">
        <v>2924.51</v>
      </c>
      <c r="Y296" s="1" t="s">
        <v>951</v>
      </c>
      <c r="AA296" s="1" t="s">
        <v>123</v>
      </c>
      <c r="AB296" s="17"/>
    </row>
    <row r="297" customFormat="false" ht="14.4" hidden="false" customHeight="false" outlineLevel="0" collapsed="false">
      <c r="A297" s="1" t="n">
        <f aca="false">IF(AND(B297=B296,C297=C296,D297=D296,AA297=AA296), A296,A296+1)</f>
        <v>56</v>
      </c>
      <c r="B297" s="61" t="n">
        <v>42326</v>
      </c>
      <c r="C297" s="1" t="s">
        <v>69</v>
      </c>
      <c r="F297" s="1" t="s">
        <v>248</v>
      </c>
      <c r="J297" s="0"/>
      <c r="K297" s="1" t="n">
        <v>1</v>
      </c>
      <c r="X297" s="14" t="n">
        <v>0</v>
      </c>
      <c r="Y297" s="1" t="s">
        <v>951</v>
      </c>
      <c r="AA297" s="1" t="s">
        <v>123</v>
      </c>
      <c r="AB297" s="17"/>
    </row>
    <row r="298" customFormat="false" ht="14.4" hidden="false" customHeight="false" outlineLevel="0" collapsed="false">
      <c r="A298" s="1" t="n">
        <f aca="false">IF(AND(B298=B297,C298=C297,D298=D297,AA298=AA297), A297,A297+1)</f>
        <v>57</v>
      </c>
      <c r="B298" s="61" t="n">
        <v>42327</v>
      </c>
      <c r="C298" s="1" t="s">
        <v>53</v>
      </c>
      <c r="F298" s="1" t="s">
        <v>102</v>
      </c>
      <c r="G298" s="1" t="n">
        <v>39</v>
      </c>
      <c r="H298" s="1" t="n">
        <v>39</v>
      </c>
      <c r="J298" s="0"/>
      <c r="L298" s="1" t="n">
        <v>102</v>
      </c>
      <c r="X298" s="14" t="n">
        <v>233804.06</v>
      </c>
      <c r="Y298" s="1" t="s">
        <v>952</v>
      </c>
      <c r="AA298" s="1" t="s">
        <v>123</v>
      </c>
      <c r="AB298" s="17"/>
    </row>
    <row r="299" customFormat="false" ht="14.4" hidden="false" customHeight="false" outlineLevel="0" collapsed="false">
      <c r="A299" s="1" t="n">
        <f aca="false">IF(AND(B299=B298,C299=C298,D299=D298,AA299=AA298), A298,A298+1)</f>
        <v>57</v>
      </c>
      <c r="B299" s="61" t="n">
        <v>42327</v>
      </c>
      <c r="C299" s="1" t="s">
        <v>53</v>
      </c>
      <c r="F299" s="1" t="s">
        <v>98</v>
      </c>
      <c r="G299" s="1" t="n">
        <v>3</v>
      </c>
      <c r="H299" s="1" t="n">
        <v>3</v>
      </c>
      <c r="J299" s="0"/>
      <c r="L299" s="1" t="n">
        <v>7</v>
      </c>
      <c r="X299" s="14" t="n">
        <v>0</v>
      </c>
      <c r="Y299" s="1" t="s">
        <v>952</v>
      </c>
      <c r="AA299" s="1" t="s">
        <v>123</v>
      </c>
      <c r="AB299" s="17" t="s">
        <v>170</v>
      </c>
    </row>
    <row r="300" customFormat="false" ht="14.4" hidden="false" customHeight="false" outlineLevel="0" collapsed="false">
      <c r="A300" s="1" t="n">
        <f aca="false">IF(AND(B300=B299,C300=C299,D300=D299,AA300=AA299), A299,A299+1)</f>
        <v>57</v>
      </c>
      <c r="B300" s="61" t="n">
        <v>42327</v>
      </c>
      <c r="C300" s="1" t="s">
        <v>53</v>
      </c>
      <c r="F300" s="1" t="s">
        <v>111</v>
      </c>
      <c r="G300" s="1" t="n">
        <v>3</v>
      </c>
      <c r="H300" s="1" t="n">
        <v>3</v>
      </c>
      <c r="J300" s="0"/>
      <c r="L300" s="1" t="n">
        <v>7</v>
      </c>
      <c r="X300" s="14" t="n">
        <v>2659.25</v>
      </c>
      <c r="Y300" s="1" t="s">
        <v>952</v>
      </c>
      <c r="AA300" s="1" t="s">
        <v>123</v>
      </c>
      <c r="AB300" s="17"/>
    </row>
    <row r="301" customFormat="false" ht="14.4" hidden="false" customHeight="false" outlineLevel="0" collapsed="false">
      <c r="A301" s="1" t="n">
        <f aca="false">IF(AND(B301=B300,C301=C300,D301=D300,AA301=AA300), A300,A300+1)</f>
        <v>57</v>
      </c>
      <c r="B301" s="61" t="n">
        <v>42327</v>
      </c>
      <c r="C301" s="1" t="s">
        <v>53</v>
      </c>
      <c r="F301" s="1" t="s">
        <v>116</v>
      </c>
      <c r="G301" s="1" t="n">
        <v>5</v>
      </c>
      <c r="H301" s="1" t="n">
        <v>5</v>
      </c>
      <c r="J301" s="0"/>
      <c r="L301" s="1" t="n">
        <v>11</v>
      </c>
      <c r="U301" s="1" t="n">
        <v>1</v>
      </c>
      <c r="X301" s="14" t="n">
        <v>19602.19</v>
      </c>
      <c r="Y301" s="1" t="s">
        <v>952</v>
      </c>
      <c r="AA301" s="1" t="s">
        <v>123</v>
      </c>
      <c r="AB301" s="17"/>
    </row>
    <row r="302" customFormat="false" ht="14.4" hidden="false" customHeight="false" outlineLevel="0" collapsed="false">
      <c r="A302" s="1" t="n">
        <f aca="false">IF(AND(B302=B301,C302=C301,D302=D301,AA302=AA301), A301,A301+1)</f>
        <v>57</v>
      </c>
      <c r="B302" s="61" t="n">
        <v>42327</v>
      </c>
      <c r="C302" s="1" t="s">
        <v>53</v>
      </c>
      <c r="F302" s="1" t="s">
        <v>248</v>
      </c>
      <c r="J302" s="0"/>
      <c r="K302" s="1" t="n">
        <v>1</v>
      </c>
      <c r="X302" s="14" t="n">
        <v>0</v>
      </c>
      <c r="Y302" s="1" t="s">
        <v>952</v>
      </c>
      <c r="AA302" s="1" t="s">
        <v>123</v>
      </c>
      <c r="AB302" s="17"/>
    </row>
    <row r="303" customFormat="false" ht="14.4" hidden="false" customHeight="false" outlineLevel="0" collapsed="false">
      <c r="A303" s="1" t="n">
        <f aca="false">IF(AND(B303=B302,C303=C302,D303=D302,AA303=AA302), A302,A302+1)</f>
        <v>58</v>
      </c>
      <c r="B303" s="61" t="n">
        <v>42327</v>
      </c>
      <c r="C303" s="1" t="s">
        <v>67</v>
      </c>
      <c r="F303" s="1" t="s">
        <v>117</v>
      </c>
      <c r="G303" s="1" t="n">
        <v>45</v>
      </c>
      <c r="H303" s="1" t="n">
        <v>45</v>
      </c>
      <c r="J303" s="0"/>
      <c r="L303" s="1" t="n">
        <v>100</v>
      </c>
      <c r="U303" s="1" t="n">
        <v>1</v>
      </c>
      <c r="X303" s="14" t="n">
        <v>180030</v>
      </c>
      <c r="Y303" s="1" t="s">
        <v>953</v>
      </c>
      <c r="AA303" s="1" t="s">
        <v>123</v>
      </c>
      <c r="AB303" s="17"/>
    </row>
    <row r="304" customFormat="false" ht="14.4" hidden="false" customHeight="false" outlineLevel="0" collapsed="false">
      <c r="A304" s="1" t="n">
        <f aca="false">IF(AND(B304=B303,C304=C303,D304=D303,AA304=AA303), A303,A303+1)</f>
        <v>58</v>
      </c>
      <c r="B304" s="61" t="n">
        <v>42327</v>
      </c>
      <c r="C304" s="1" t="s">
        <v>67</v>
      </c>
      <c r="F304" s="1" t="s">
        <v>96</v>
      </c>
      <c r="G304" s="1" t="n">
        <v>20</v>
      </c>
      <c r="H304" s="1" t="n">
        <v>20</v>
      </c>
      <c r="J304" s="0"/>
      <c r="L304" s="1" t="n">
        <v>29</v>
      </c>
      <c r="X304" s="14" t="n">
        <v>0</v>
      </c>
      <c r="Y304" s="1" t="s">
        <v>953</v>
      </c>
      <c r="AA304" s="1" t="s">
        <v>123</v>
      </c>
      <c r="AB304" s="17" t="s">
        <v>170</v>
      </c>
    </row>
    <row r="305" customFormat="false" ht="14.4" hidden="false" customHeight="false" outlineLevel="0" collapsed="false">
      <c r="A305" s="1" t="n">
        <f aca="false">IF(AND(B305=B304,C305=C304,D305=D304,AA305=AA304), A304,A304+1)</f>
        <v>58</v>
      </c>
      <c r="B305" s="61" t="n">
        <v>42327</v>
      </c>
      <c r="C305" s="1" t="s">
        <v>67</v>
      </c>
      <c r="F305" s="1" t="s">
        <v>88</v>
      </c>
      <c r="G305" s="1" t="n">
        <v>4</v>
      </c>
      <c r="H305" s="1" t="n">
        <v>4</v>
      </c>
      <c r="J305" s="0"/>
      <c r="L305" s="1" t="n">
        <v>9</v>
      </c>
      <c r="U305" s="1" t="n">
        <v>2</v>
      </c>
      <c r="X305" s="14" t="n">
        <v>82.93</v>
      </c>
      <c r="Y305" s="1" t="s">
        <v>953</v>
      </c>
      <c r="AA305" s="1" t="s">
        <v>123</v>
      </c>
      <c r="AB305" s="17"/>
    </row>
    <row r="306" customFormat="false" ht="14.4" hidden="false" customHeight="false" outlineLevel="0" collapsed="false">
      <c r="A306" s="1" t="n">
        <f aca="false">IF(AND(B306=B305,C306=C305,D306=D305,AA306=AA305), A305,A305+1)</f>
        <v>58</v>
      </c>
      <c r="B306" s="61" t="n">
        <v>42327</v>
      </c>
      <c r="C306" s="1" t="s">
        <v>67</v>
      </c>
      <c r="F306" s="1" t="s">
        <v>248</v>
      </c>
      <c r="J306" s="0"/>
      <c r="K306" s="1" t="n">
        <v>1</v>
      </c>
      <c r="X306" s="14" t="n">
        <v>0</v>
      </c>
      <c r="Y306" s="1" t="s">
        <v>953</v>
      </c>
      <c r="AA306" s="1" t="s">
        <v>123</v>
      </c>
      <c r="AB306" s="17"/>
    </row>
    <row r="307" customFormat="false" ht="15" hidden="false" customHeight="false" outlineLevel="0" collapsed="false">
      <c r="A307" s="1" t="n">
        <f aca="false">IF(AND(B307=B306,C307=C306,D307=D306,AA307=AA306), A306,A306+1)</f>
        <v>59</v>
      </c>
      <c r="B307" s="61" t="n">
        <v>42333</v>
      </c>
      <c r="C307" s="1" t="s">
        <v>70</v>
      </c>
      <c r="F307" s="1" t="s">
        <v>97</v>
      </c>
      <c r="G307" s="1" t="n">
        <v>53</v>
      </c>
      <c r="H307" s="1" t="n">
        <v>53</v>
      </c>
      <c r="K307" s="1" t="n">
        <v>1</v>
      </c>
      <c r="X307" s="14" t="n">
        <v>39231.43</v>
      </c>
      <c r="Y307" s="1" t="s">
        <v>954</v>
      </c>
      <c r="AA307" s="1" t="s">
        <v>125</v>
      </c>
      <c r="AB307" s="17" t="s">
        <v>744</v>
      </c>
    </row>
    <row r="308" customFormat="false" ht="15" hidden="false" customHeight="false" outlineLevel="0" collapsed="false">
      <c r="A308" s="1" t="n">
        <f aca="false">IF(AND(B308=B307,C308=C307,D308=D307,AA308=AA307), A307,A307+1)</f>
        <v>59</v>
      </c>
      <c r="B308" s="61" t="n">
        <v>42333</v>
      </c>
      <c r="C308" s="1" t="s">
        <v>70</v>
      </c>
      <c r="F308" s="1" t="s">
        <v>107</v>
      </c>
      <c r="G308" s="1" t="n">
        <v>9</v>
      </c>
      <c r="H308" s="1" t="n">
        <v>9</v>
      </c>
      <c r="X308" s="14" t="n">
        <v>5211.45</v>
      </c>
      <c r="Y308" s="1" t="s">
        <v>954</v>
      </c>
      <c r="AA308" s="1" t="s">
        <v>125</v>
      </c>
      <c r="AB308" s="17"/>
    </row>
    <row r="309" customFormat="false" ht="15" hidden="false" customHeight="false" outlineLevel="0" collapsed="false">
      <c r="A309" s="1" t="n">
        <f aca="false">IF(AND(B309=B308,C309=C308,D309=D308,AA309=AA308), A308,A308+1)</f>
        <v>59</v>
      </c>
      <c r="B309" s="61" t="n">
        <v>42333</v>
      </c>
      <c r="C309" s="1" t="s">
        <v>70</v>
      </c>
      <c r="F309" s="1" t="s">
        <v>96</v>
      </c>
      <c r="X309" s="14" t="n">
        <v>0</v>
      </c>
      <c r="Y309" s="1" t="s">
        <v>954</v>
      </c>
      <c r="AA309" s="1" t="s">
        <v>125</v>
      </c>
      <c r="AB309" s="17" t="s">
        <v>897</v>
      </c>
    </row>
    <row r="310" customFormat="false" ht="15" hidden="false" customHeight="false" outlineLevel="0" collapsed="false">
      <c r="A310" s="1" t="n">
        <f aca="false">IF(AND(B310=B309,C310=C309,D310=D309,AA310=AA309), A309,A309+1)</f>
        <v>59</v>
      </c>
      <c r="B310" s="61" t="n">
        <v>42333</v>
      </c>
      <c r="C310" s="1" t="s">
        <v>70</v>
      </c>
      <c r="F310" s="1" t="s">
        <v>88</v>
      </c>
      <c r="G310" s="1" t="n">
        <v>3</v>
      </c>
      <c r="H310" s="1" t="n">
        <v>3</v>
      </c>
      <c r="U310" s="1" t="n">
        <v>2</v>
      </c>
      <c r="X310" s="14" t="n">
        <v>123.31</v>
      </c>
      <c r="Y310" s="1" t="s">
        <v>954</v>
      </c>
      <c r="AA310" s="1" t="s">
        <v>125</v>
      </c>
      <c r="AB310" s="17"/>
    </row>
    <row r="311" customFormat="false" ht="15" hidden="false" customHeight="false" outlineLevel="0" collapsed="false">
      <c r="A311" s="1" t="n">
        <f aca="false">IF(AND(B311=B310,C311=C310,D311=D310,AA311=AA310), A310,A310+1)</f>
        <v>59</v>
      </c>
      <c r="B311" s="61" t="n">
        <v>42333</v>
      </c>
      <c r="C311" s="1" t="s">
        <v>70</v>
      </c>
      <c r="F311" s="1" t="s">
        <v>116</v>
      </c>
      <c r="X311" s="14" t="n">
        <v>388</v>
      </c>
      <c r="Y311" s="1" t="s">
        <v>954</v>
      </c>
      <c r="AA311" s="1" t="s">
        <v>125</v>
      </c>
      <c r="AB311" s="17" t="s">
        <v>955</v>
      </c>
    </row>
    <row r="312" customFormat="false" ht="15" hidden="false" customHeight="false" outlineLevel="0" collapsed="false">
      <c r="A312" s="1" t="n">
        <f aca="false">IF(AND(B312=B311,C312=C311,D312=D311,AA312=AA311), A311,A311+1)</f>
        <v>60</v>
      </c>
      <c r="B312" s="61" t="n">
        <v>42333</v>
      </c>
      <c r="C312" s="1" t="s">
        <v>70</v>
      </c>
      <c r="F312" s="1" t="s">
        <v>70</v>
      </c>
      <c r="U312" s="1" t="n">
        <v>1</v>
      </c>
      <c r="X312" s="14" t="n">
        <v>0</v>
      </c>
      <c r="Y312" s="1" t="s">
        <v>954</v>
      </c>
      <c r="AB312" s="17"/>
    </row>
    <row r="313" customFormat="false" ht="15" hidden="false" customHeight="false" outlineLevel="0" collapsed="false">
      <c r="A313" s="1" t="n">
        <f aca="false">IF(AND(B313=B312,C313=C312,D313=D312,AA313=AA312), A312,A312+1)</f>
        <v>61</v>
      </c>
      <c r="B313" s="61" t="n">
        <v>42334</v>
      </c>
      <c r="C313" s="1" t="s">
        <v>67</v>
      </c>
      <c r="F313" s="1" t="s">
        <v>115</v>
      </c>
      <c r="G313" s="1" t="n">
        <v>42</v>
      </c>
      <c r="H313" s="1" t="n">
        <v>42</v>
      </c>
      <c r="L313" s="1" t="n">
        <v>83</v>
      </c>
      <c r="X313" s="14" t="n">
        <v>124922.9</v>
      </c>
      <c r="Y313" s="1" t="s">
        <v>956</v>
      </c>
      <c r="AA313" s="1" t="s">
        <v>123</v>
      </c>
      <c r="AB313" s="17"/>
    </row>
    <row r="314" customFormat="false" ht="15" hidden="false" customHeight="false" outlineLevel="0" collapsed="false">
      <c r="A314" s="1" t="n">
        <f aca="false">IF(AND(B314=B313,C314=C313,D314=D313,AA314=AA313), A313,A313+1)</f>
        <v>61</v>
      </c>
      <c r="B314" s="61" t="n">
        <v>42334</v>
      </c>
      <c r="C314" s="1" t="s">
        <v>67</v>
      </c>
      <c r="F314" s="1" t="s">
        <v>97</v>
      </c>
      <c r="G314" s="1" t="n">
        <v>17</v>
      </c>
      <c r="H314" s="1" t="n">
        <v>17</v>
      </c>
      <c r="L314" s="1" t="n">
        <v>16</v>
      </c>
      <c r="X314" s="14" t="n">
        <v>1251.77</v>
      </c>
      <c r="Y314" s="1" t="s">
        <v>956</v>
      </c>
      <c r="AA314" s="1" t="s">
        <v>123</v>
      </c>
      <c r="AB314" s="17"/>
    </row>
    <row r="315" customFormat="false" ht="15" hidden="false" customHeight="false" outlineLevel="0" collapsed="false">
      <c r="A315" s="1" t="n">
        <f aca="false">IF(AND(B315=B314,C315=C314,D315=D314,AA315=AA314), A314,A314+1)</f>
        <v>61</v>
      </c>
      <c r="B315" s="61" t="n">
        <v>42334</v>
      </c>
      <c r="C315" s="1" t="s">
        <v>67</v>
      </c>
      <c r="F315" s="1" t="s">
        <v>100</v>
      </c>
      <c r="G315" s="1" t="n">
        <v>5</v>
      </c>
      <c r="H315" s="1" t="n">
        <v>5</v>
      </c>
      <c r="L315" s="1" t="n">
        <v>12</v>
      </c>
      <c r="X315" s="14" t="n">
        <v>29450</v>
      </c>
      <c r="Y315" s="1" t="s">
        <v>956</v>
      </c>
      <c r="AA315" s="1" t="s">
        <v>123</v>
      </c>
      <c r="AB315" s="17"/>
    </row>
    <row r="316" customFormat="false" ht="14.4" hidden="false" customHeight="false" outlineLevel="0" collapsed="false">
      <c r="A316" s="1" t="n">
        <f aca="false">IF(AND(B316=B315,C316=C315,D316=D315,AA316=AA315), A315,A315+1)</f>
        <v>61</v>
      </c>
      <c r="B316" s="61" t="n">
        <v>42334</v>
      </c>
      <c r="C316" s="1" t="s">
        <v>67</v>
      </c>
      <c r="F316" s="1" t="s">
        <v>248</v>
      </c>
      <c r="J316" s="0"/>
      <c r="K316" s="1" t="n">
        <v>1</v>
      </c>
      <c r="X316" s="14" t="n">
        <v>0</v>
      </c>
      <c r="Y316" s="1" t="s">
        <v>956</v>
      </c>
      <c r="AA316" s="1" t="s">
        <v>123</v>
      </c>
      <c r="AB316" s="17"/>
    </row>
    <row r="317" customFormat="false" ht="14.4" hidden="false" customHeight="false" outlineLevel="0" collapsed="false">
      <c r="A317" s="1" t="n">
        <f aca="false">IF(AND(B317=B316,C317=C316,D317=D316,AA317=AA316), A316,A316+1)</f>
        <v>62</v>
      </c>
      <c r="B317" s="61" t="n">
        <v>42334</v>
      </c>
      <c r="C317" s="1" t="s">
        <v>69</v>
      </c>
      <c r="F317" s="1" t="s">
        <v>97</v>
      </c>
      <c r="G317" s="1" t="n">
        <v>62</v>
      </c>
      <c r="H317" s="1" t="n">
        <v>62</v>
      </c>
      <c r="J317" s="0"/>
      <c r="L317" s="1" t="n">
        <v>34</v>
      </c>
      <c r="X317" s="14" t="n">
        <v>98736</v>
      </c>
      <c r="Y317" s="1" t="s">
        <v>957</v>
      </c>
      <c r="AA317" s="1" t="s">
        <v>123</v>
      </c>
      <c r="AB317" s="17"/>
    </row>
    <row r="318" customFormat="false" ht="14.4" hidden="false" customHeight="false" outlineLevel="0" collapsed="false">
      <c r="A318" s="1" t="n">
        <f aca="false">IF(AND(B318=B317,C318=C317,D318=D317,AA318=AA317), A317,A317+1)</f>
        <v>62</v>
      </c>
      <c r="B318" s="61" t="n">
        <v>42334</v>
      </c>
      <c r="C318" s="1" t="s">
        <v>69</v>
      </c>
      <c r="F318" s="1" t="s">
        <v>95</v>
      </c>
      <c r="G318" s="1" t="n">
        <v>10</v>
      </c>
      <c r="H318" s="1" t="n">
        <v>10</v>
      </c>
      <c r="J318" s="0"/>
      <c r="L318" s="1" t="n">
        <v>20</v>
      </c>
      <c r="U318" s="1" t="n">
        <v>1</v>
      </c>
      <c r="X318" s="14" t="n">
        <v>38490.1</v>
      </c>
      <c r="Y318" s="1" t="s">
        <v>957</v>
      </c>
      <c r="AA318" s="1" t="s">
        <v>123</v>
      </c>
      <c r="AB318" s="17"/>
    </row>
    <row r="319" customFormat="false" ht="14.4" hidden="false" customHeight="false" outlineLevel="0" collapsed="false">
      <c r="A319" s="1" t="n">
        <f aca="false">IF(AND(B319=B318,C319=C318,D319=D318,AA319=AA318), A318,A318+1)</f>
        <v>62</v>
      </c>
      <c r="B319" s="61" t="n">
        <v>42334</v>
      </c>
      <c r="C319" s="1" t="s">
        <v>69</v>
      </c>
      <c r="F319" s="1" t="s">
        <v>99</v>
      </c>
      <c r="G319" s="1" t="n">
        <v>28</v>
      </c>
      <c r="H319" s="1" t="n">
        <v>28</v>
      </c>
      <c r="J319" s="0"/>
      <c r="L319" s="1" t="n">
        <v>30</v>
      </c>
      <c r="U319" s="1" t="n">
        <v>1</v>
      </c>
      <c r="X319" s="14" t="n">
        <v>2002.28</v>
      </c>
      <c r="Y319" s="1" t="s">
        <v>957</v>
      </c>
      <c r="AA319" s="1" t="s">
        <v>123</v>
      </c>
      <c r="AB319" s="17"/>
    </row>
    <row r="320" customFormat="false" ht="14.4" hidden="false" customHeight="false" outlineLevel="0" collapsed="false">
      <c r="A320" s="1" t="n">
        <f aca="false">IF(AND(B320=B319,C320=C319,D320=D319,AA320=AA319), A319,A319+1)</f>
        <v>62</v>
      </c>
      <c r="B320" s="61" t="n">
        <v>42334</v>
      </c>
      <c r="C320" s="1" t="s">
        <v>69</v>
      </c>
      <c r="F320" s="1" t="s">
        <v>96</v>
      </c>
      <c r="G320" s="1" t="n">
        <v>3</v>
      </c>
      <c r="H320" s="1" t="n">
        <v>3</v>
      </c>
      <c r="J320" s="0"/>
      <c r="L320" s="1" t="n">
        <v>7</v>
      </c>
      <c r="X320" s="14" t="n">
        <v>7885.96</v>
      </c>
      <c r="Y320" s="1" t="s">
        <v>957</v>
      </c>
      <c r="AA320" s="1" t="s">
        <v>123</v>
      </c>
      <c r="AB320" s="17"/>
    </row>
    <row r="321" customFormat="false" ht="14.4" hidden="false" customHeight="false" outlineLevel="0" collapsed="false">
      <c r="A321" s="1" t="n">
        <f aca="false">IF(AND(B321=B320,C321=C320,D321=D320,AA321=AA320), A320,A320+1)</f>
        <v>62</v>
      </c>
      <c r="B321" s="61" t="n">
        <v>42334</v>
      </c>
      <c r="C321" s="1" t="s">
        <v>69</v>
      </c>
      <c r="F321" s="1" t="s">
        <v>248</v>
      </c>
      <c r="J321" s="0"/>
      <c r="K321" s="1" t="n">
        <v>1</v>
      </c>
      <c r="X321" s="14" t="n">
        <v>0</v>
      </c>
      <c r="Y321" s="1" t="s">
        <v>957</v>
      </c>
      <c r="AA321" s="1" t="s">
        <v>123</v>
      </c>
      <c r="AB321" s="17"/>
    </row>
    <row r="322" customFormat="false" ht="14.4" hidden="false" customHeight="false" outlineLevel="0" collapsed="false">
      <c r="A322" s="1" t="n">
        <f aca="false">IF(AND(B322=B321,C322=C321,D322=D321,AA322=AA321), A321,A321+1)</f>
        <v>63</v>
      </c>
      <c r="B322" s="61" t="n">
        <v>42348</v>
      </c>
      <c r="C322" s="1" t="s">
        <v>62</v>
      </c>
      <c r="D322" s="1" t="s">
        <v>63</v>
      </c>
      <c r="F322" s="1" t="s">
        <v>87</v>
      </c>
      <c r="G322" s="1" t="n">
        <v>3</v>
      </c>
      <c r="H322" s="1" t="n">
        <f aca="false">SUM(G322/2)</f>
        <v>1.5</v>
      </c>
      <c r="I322" s="1" t="n">
        <f aca="false">SUM(G322/2)</f>
        <v>1.5</v>
      </c>
      <c r="J322" s="0"/>
      <c r="L322" s="1" t="n">
        <v>20</v>
      </c>
      <c r="X322" s="14" t="n">
        <v>103665.97</v>
      </c>
      <c r="Y322" s="1" t="s">
        <v>958</v>
      </c>
      <c r="AA322" s="1" t="s">
        <v>123</v>
      </c>
      <c r="AB322" s="17"/>
    </row>
    <row r="323" customFormat="false" ht="14.4" hidden="false" customHeight="false" outlineLevel="0" collapsed="false">
      <c r="A323" s="1" t="n">
        <f aca="false">IF(AND(B323=B322,C323=C322,D323=D322,AA323=AA322), A322,A322+1)</f>
        <v>63</v>
      </c>
      <c r="B323" s="61" t="n">
        <v>42348</v>
      </c>
      <c r="C323" s="1" t="s">
        <v>62</v>
      </c>
      <c r="D323" s="1" t="s">
        <v>63</v>
      </c>
      <c r="F323" s="1" t="s">
        <v>115</v>
      </c>
      <c r="G323" s="1" t="n">
        <v>14</v>
      </c>
      <c r="H323" s="1" t="n">
        <f aca="false">SUM(G323/2)</f>
        <v>7</v>
      </c>
      <c r="I323" s="1" t="n">
        <f aca="false">SUM(G323/2)</f>
        <v>7</v>
      </c>
      <c r="J323" s="0"/>
      <c r="L323" s="1" t="n">
        <v>27</v>
      </c>
      <c r="X323" s="14" t="n">
        <v>62649.74</v>
      </c>
      <c r="Y323" s="1" t="s">
        <v>958</v>
      </c>
      <c r="AA323" s="1" t="s">
        <v>123</v>
      </c>
      <c r="AB323" s="17"/>
    </row>
    <row r="324" customFormat="false" ht="14.4" hidden="false" customHeight="false" outlineLevel="0" collapsed="false">
      <c r="A324" s="1" t="n">
        <f aca="false">IF(AND(B324=B323,C324=C323,D324=D323,AA324=AA323), A323,A323+1)</f>
        <v>63</v>
      </c>
      <c r="B324" s="61" t="n">
        <v>42348</v>
      </c>
      <c r="C324" s="1" t="s">
        <v>62</v>
      </c>
      <c r="D324" s="1" t="s">
        <v>63</v>
      </c>
      <c r="F324" s="1" t="s">
        <v>97</v>
      </c>
      <c r="G324" s="1" t="n">
        <v>3</v>
      </c>
      <c r="H324" s="1" t="n">
        <f aca="false">SUM(G324/2)</f>
        <v>1.5</v>
      </c>
      <c r="I324" s="1" t="n">
        <f aca="false">SUM(G324/2)</f>
        <v>1.5</v>
      </c>
      <c r="J324" s="0"/>
      <c r="L324" s="1" t="n">
        <v>6</v>
      </c>
      <c r="X324" s="14" t="n">
        <v>6236.91</v>
      </c>
      <c r="Y324" s="1" t="s">
        <v>958</v>
      </c>
      <c r="AA324" s="1" t="s">
        <v>123</v>
      </c>
      <c r="AB324" s="17"/>
    </row>
    <row r="325" customFormat="false" ht="14.4" hidden="false" customHeight="false" outlineLevel="0" collapsed="false">
      <c r="A325" s="1" t="n">
        <f aca="false">IF(AND(B325=B324,C325=C324,D325=D324,AA325=AA324), A324,A324+1)</f>
        <v>63</v>
      </c>
      <c r="B325" s="61" t="n">
        <v>42348</v>
      </c>
      <c r="C325" s="1" t="s">
        <v>62</v>
      </c>
      <c r="D325" s="1" t="s">
        <v>63</v>
      </c>
      <c r="F325" s="1" t="s">
        <v>98</v>
      </c>
      <c r="G325" s="1" t="n">
        <v>5</v>
      </c>
      <c r="H325" s="1" t="n">
        <f aca="false">SUM(G325/2)</f>
        <v>2.5</v>
      </c>
      <c r="I325" s="1" t="n">
        <f aca="false">SUM(G325/2)</f>
        <v>2.5</v>
      </c>
      <c r="J325" s="0"/>
      <c r="L325" s="1" t="n">
        <v>15</v>
      </c>
      <c r="X325" s="14" t="n">
        <v>0</v>
      </c>
      <c r="Y325" s="1" t="s">
        <v>958</v>
      </c>
      <c r="AA325" s="1" t="s">
        <v>123</v>
      </c>
      <c r="AB325" s="17"/>
    </row>
    <row r="326" customFormat="false" ht="14.4" hidden="false" customHeight="false" outlineLevel="0" collapsed="false">
      <c r="A326" s="1" t="n">
        <f aca="false">IF(AND(B326=B325,C326=C325,D326=D325,AA326=AA325), A325,A325+1)</f>
        <v>63</v>
      </c>
      <c r="B326" s="61" t="n">
        <v>42348</v>
      </c>
      <c r="C326" s="1" t="s">
        <v>62</v>
      </c>
      <c r="D326" s="1" t="s">
        <v>63</v>
      </c>
      <c r="F326" s="1" t="s">
        <v>248</v>
      </c>
      <c r="H326" s="1" t="n">
        <f aca="false">SUM(G326/2)</f>
        <v>0</v>
      </c>
      <c r="I326" s="1" t="n">
        <f aca="false">SUM(G326/2)</f>
        <v>0</v>
      </c>
      <c r="J326" s="0"/>
      <c r="K326" s="1" t="n">
        <v>1</v>
      </c>
      <c r="X326" s="14" t="n">
        <v>0</v>
      </c>
      <c r="Y326" s="1" t="s">
        <v>958</v>
      </c>
      <c r="AA326" s="1" t="s">
        <v>123</v>
      </c>
      <c r="AB326" s="17"/>
    </row>
    <row r="327" customFormat="false" ht="15" hidden="false" customHeight="false" outlineLevel="0" collapsed="false">
      <c r="A327" s="1" t="n">
        <f aca="false">IF(AND(B327=B326,C327=C326,D327=D326,AA327=AA326), A326,A326+1)</f>
        <v>64</v>
      </c>
      <c r="B327" s="61" t="n">
        <v>42348</v>
      </c>
      <c r="C327" s="1" t="s">
        <v>67</v>
      </c>
      <c r="D327" s="1" t="s">
        <v>68</v>
      </c>
      <c r="F327" s="1" t="s">
        <v>97</v>
      </c>
      <c r="G327" s="1" t="n">
        <v>102</v>
      </c>
      <c r="H327" s="1" t="n">
        <f aca="false">SUM(G327/2)</f>
        <v>51</v>
      </c>
      <c r="I327" s="1" t="n">
        <f aca="false">SUM(G327/2)</f>
        <v>51</v>
      </c>
      <c r="L327" s="1" t="n">
        <v>54</v>
      </c>
      <c r="X327" s="14" t="n">
        <v>219624.14</v>
      </c>
      <c r="Y327" s="1" t="s">
        <v>959</v>
      </c>
      <c r="AA327" s="1" t="s">
        <v>123</v>
      </c>
      <c r="AB327" s="17"/>
    </row>
    <row r="328" customFormat="false" ht="15" hidden="false" customHeight="false" outlineLevel="0" collapsed="false">
      <c r="A328" s="1" t="n">
        <f aca="false">IF(AND(B328=B327,C328=C327,D328=D327,AA328=AA327), A327,A327+1)</f>
        <v>64</v>
      </c>
      <c r="B328" s="61" t="n">
        <v>42348</v>
      </c>
      <c r="C328" s="1" t="s">
        <v>67</v>
      </c>
      <c r="D328" s="1" t="s">
        <v>68</v>
      </c>
      <c r="F328" s="1" t="s">
        <v>100</v>
      </c>
      <c r="G328" s="1" t="n">
        <v>25</v>
      </c>
      <c r="H328" s="1" t="n">
        <f aca="false">SUM(G328/2)</f>
        <v>12.5</v>
      </c>
      <c r="I328" s="1" t="n">
        <f aca="false">SUM(G328/2)</f>
        <v>12.5</v>
      </c>
      <c r="L328" s="1" t="n">
        <v>24</v>
      </c>
      <c r="X328" s="14" t="n">
        <v>5541.81</v>
      </c>
      <c r="Y328" s="1" t="s">
        <v>959</v>
      </c>
      <c r="AA328" s="1" t="s">
        <v>123</v>
      </c>
      <c r="AB328" s="17"/>
    </row>
    <row r="329" customFormat="false" ht="15" hidden="false" customHeight="false" outlineLevel="0" collapsed="false">
      <c r="A329" s="1" t="n">
        <f aca="false">IF(AND(B329=B328,C329=C328,D329=D328,AA329=AA328), A328,A328+1)</f>
        <v>64</v>
      </c>
      <c r="B329" s="61" t="n">
        <v>42348</v>
      </c>
      <c r="C329" s="1" t="s">
        <v>67</v>
      </c>
      <c r="D329" s="1" t="s">
        <v>68</v>
      </c>
      <c r="F329" s="1" t="s">
        <v>115</v>
      </c>
      <c r="G329" s="1" t="n">
        <v>19</v>
      </c>
      <c r="H329" s="1" t="n">
        <f aca="false">SUM(G329/2)</f>
        <v>9.5</v>
      </c>
      <c r="I329" s="1" t="n">
        <f aca="false">SUM(G329/2)</f>
        <v>9.5</v>
      </c>
      <c r="L329" s="1" t="n">
        <v>33</v>
      </c>
      <c r="X329" s="14" t="n">
        <v>22191.5</v>
      </c>
      <c r="Y329" s="1" t="s">
        <v>959</v>
      </c>
      <c r="AA329" s="1" t="s">
        <v>123</v>
      </c>
      <c r="AB329" s="17"/>
    </row>
    <row r="330" customFormat="false" ht="14.4" hidden="false" customHeight="false" outlineLevel="0" collapsed="false">
      <c r="A330" s="1" t="n">
        <f aca="false">IF(AND(B330=B329,C330=C329,D330=D329,AA330=AA329), A329,A329+1)</f>
        <v>64</v>
      </c>
      <c r="B330" s="18" t="n">
        <v>42348</v>
      </c>
      <c r="C330" s="17" t="s">
        <v>67</v>
      </c>
      <c r="D330" s="17" t="s">
        <v>68</v>
      </c>
      <c r="E330" s="17"/>
      <c r="F330" s="17" t="s">
        <v>248</v>
      </c>
      <c r="G330" s="76"/>
      <c r="H330" s="76"/>
      <c r="I330" s="76"/>
      <c r="J330" s="0"/>
      <c r="K330" s="76" t="n">
        <v>2</v>
      </c>
      <c r="L330" s="76"/>
      <c r="U330" s="76"/>
      <c r="X330" s="77" t="n">
        <v>0</v>
      </c>
      <c r="Y330" s="17" t="s">
        <v>959</v>
      </c>
      <c r="AA330" s="1" t="s">
        <v>123</v>
      </c>
      <c r="AB330" s="17"/>
    </row>
    <row r="331" customFormat="false" ht="14.4" hidden="false" customHeight="false" outlineLevel="0" collapsed="false">
      <c r="A331" s="1" t="n">
        <f aca="false">IF(AND(B331=B330,C331=C330,D331=D330,AA331=AA330), A330,A330+1)</f>
        <v>65</v>
      </c>
      <c r="B331" s="18" t="n">
        <v>42353</v>
      </c>
      <c r="C331" s="17" t="s">
        <v>69</v>
      </c>
      <c r="D331" s="17"/>
      <c r="E331" s="17"/>
      <c r="F331" s="17" t="s">
        <v>97</v>
      </c>
      <c r="G331" s="76" t="n">
        <v>76</v>
      </c>
      <c r="H331" s="76" t="n">
        <v>76</v>
      </c>
      <c r="I331" s="76"/>
      <c r="J331" s="0"/>
      <c r="K331" s="76"/>
      <c r="L331" s="76" t="n">
        <v>27</v>
      </c>
      <c r="U331" s="76"/>
      <c r="X331" s="77" t="n">
        <v>99103.2</v>
      </c>
      <c r="Y331" s="17" t="s">
        <v>960</v>
      </c>
      <c r="AA331" s="1" t="s">
        <v>123</v>
      </c>
      <c r="AB331" s="17" t="s">
        <v>961</v>
      </c>
    </row>
    <row r="332" customFormat="false" ht="14.4" hidden="false" customHeight="false" outlineLevel="0" collapsed="false">
      <c r="A332" s="1" t="n">
        <f aca="false">IF(AND(B332=B331,C332=C331,D332=D331,AA332=AA331), A331,A331+1)</f>
        <v>65</v>
      </c>
      <c r="B332" s="18" t="n">
        <v>42353</v>
      </c>
      <c r="C332" s="17" t="s">
        <v>69</v>
      </c>
      <c r="D332" s="17"/>
      <c r="E332" s="17"/>
      <c r="F332" s="17" t="s">
        <v>87</v>
      </c>
      <c r="G332" s="76" t="n">
        <v>5</v>
      </c>
      <c r="H332" s="76" t="n">
        <v>5</v>
      </c>
      <c r="I332" s="76"/>
      <c r="J332" s="0"/>
      <c r="K332" s="76"/>
      <c r="L332" s="76" t="n">
        <v>11</v>
      </c>
      <c r="U332" s="76" t="n">
        <v>1</v>
      </c>
      <c r="X332" s="77" t="n">
        <v>3809.77</v>
      </c>
      <c r="Y332" s="17" t="s">
        <v>960</v>
      </c>
      <c r="AA332" s="1" t="s">
        <v>123</v>
      </c>
      <c r="AB332" s="17"/>
    </row>
    <row r="333" customFormat="false" ht="14.4" hidden="false" customHeight="false" outlineLevel="0" collapsed="false">
      <c r="A333" s="1" t="n">
        <f aca="false">IF(AND(B333=B332,C333=C332,D333=D332,AA333=AA332), A332,A332+1)</f>
        <v>65</v>
      </c>
      <c r="B333" s="18" t="n">
        <v>42353</v>
      </c>
      <c r="C333" s="17" t="s">
        <v>69</v>
      </c>
      <c r="D333" s="17"/>
      <c r="E333" s="17"/>
      <c r="F333" s="17" t="s">
        <v>99</v>
      </c>
      <c r="G333" s="76" t="n">
        <v>12</v>
      </c>
      <c r="H333" s="76" t="n">
        <v>12</v>
      </c>
      <c r="I333" s="76"/>
      <c r="J333" s="0"/>
      <c r="K333" s="76"/>
      <c r="L333" s="76" t="n">
        <v>15</v>
      </c>
      <c r="U333" s="76" t="n">
        <v>1</v>
      </c>
      <c r="X333" s="77" t="n">
        <v>2438.57</v>
      </c>
      <c r="Y333" s="17" t="s">
        <v>960</v>
      </c>
      <c r="AA333" s="1" t="s">
        <v>123</v>
      </c>
      <c r="AB333" s="17"/>
    </row>
    <row r="334" customFormat="false" ht="14.4" hidden="false" customHeight="false" outlineLevel="0" collapsed="false">
      <c r="A334" s="1" t="n">
        <f aca="false">IF(AND(B334=B333,C334=C333,D334=D333,AA334=AA333), A333,A333+1)</f>
        <v>65</v>
      </c>
      <c r="B334" s="18" t="n">
        <v>42353</v>
      </c>
      <c r="C334" s="17" t="s">
        <v>69</v>
      </c>
      <c r="D334" s="17"/>
      <c r="E334" s="17"/>
      <c r="F334" s="17" t="s">
        <v>248</v>
      </c>
      <c r="G334" s="76"/>
      <c r="H334" s="76"/>
      <c r="I334" s="76"/>
      <c r="J334" s="0"/>
      <c r="K334" s="76" t="n">
        <v>1</v>
      </c>
      <c r="L334" s="76"/>
      <c r="U334" s="76"/>
      <c r="X334" s="78"/>
      <c r="Y334" s="17" t="s">
        <v>962</v>
      </c>
      <c r="AA334" s="1" t="s">
        <v>123</v>
      </c>
      <c r="AB334" s="17"/>
    </row>
    <row r="335" customFormat="false" ht="14.4" hidden="false" customHeight="false" outlineLevel="0" collapsed="false">
      <c r="A335" s="1" t="n">
        <f aca="false">IF(AND(B335=B334,C335=C334,D335=D334,AA335=AA334), A334,A334+1)</f>
        <v>66</v>
      </c>
      <c r="B335" s="18" t="n">
        <v>42355</v>
      </c>
      <c r="C335" s="17" t="s">
        <v>53</v>
      </c>
      <c r="D335" s="17"/>
      <c r="E335" s="17"/>
      <c r="F335" s="17" t="s">
        <v>93</v>
      </c>
      <c r="G335" s="76"/>
      <c r="H335" s="76"/>
      <c r="I335" s="76"/>
      <c r="J335" s="0"/>
      <c r="K335" s="76"/>
      <c r="L335" s="76"/>
      <c r="U335" s="76"/>
      <c r="X335" s="77" t="n">
        <v>202470</v>
      </c>
      <c r="Y335" s="17" t="s">
        <v>962</v>
      </c>
      <c r="AA335" s="1" t="s">
        <v>123</v>
      </c>
      <c r="AB335" s="17"/>
    </row>
    <row r="336" customFormat="false" ht="14.4" hidden="false" customHeight="false" outlineLevel="0" collapsed="false">
      <c r="A336" s="1" t="n">
        <f aca="false">IF(AND(B336=B335,C336=C335,D336=D335,AA336=AA335), A335,A335+1)</f>
        <v>66</v>
      </c>
      <c r="B336" s="18" t="n">
        <v>42355</v>
      </c>
      <c r="C336" s="17" t="s">
        <v>53</v>
      </c>
      <c r="D336" s="17"/>
      <c r="E336" s="17"/>
      <c r="F336" s="17" t="s">
        <v>102</v>
      </c>
      <c r="G336" s="76" t="n">
        <v>24</v>
      </c>
      <c r="H336" s="76" t="n">
        <v>24</v>
      </c>
      <c r="I336" s="76"/>
      <c r="J336" s="0"/>
      <c r="K336" s="76"/>
      <c r="L336" s="76" t="n">
        <v>92</v>
      </c>
      <c r="U336" s="76"/>
      <c r="X336" s="77" t="n">
        <v>2703</v>
      </c>
      <c r="Y336" s="17" t="s">
        <v>962</v>
      </c>
      <c r="AA336" s="1" t="s">
        <v>123</v>
      </c>
      <c r="AB336" s="17"/>
    </row>
    <row r="337" customFormat="false" ht="14.4" hidden="false" customHeight="false" outlineLevel="0" collapsed="false">
      <c r="A337" s="1" t="n">
        <f aca="false">IF(AND(B337=B336,C337=C336,D337=D336,AA337=AA336), A336,A336+1)</f>
        <v>66</v>
      </c>
      <c r="B337" s="18" t="n">
        <v>42355</v>
      </c>
      <c r="C337" s="17" t="s">
        <v>53</v>
      </c>
      <c r="D337" s="17"/>
      <c r="E337" s="17"/>
      <c r="F337" s="17" t="s">
        <v>88</v>
      </c>
      <c r="G337" s="76" t="n">
        <v>2</v>
      </c>
      <c r="H337" s="76" t="n">
        <v>2</v>
      </c>
      <c r="I337" s="76"/>
      <c r="J337" s="0"/>
      <c r="K337" s="76"/>
      <c r="L337" s="76" t="n">
        <v>6</v>
      </c>
      <c r="U337" s="76"/>
      <c r="X337" s="77" t="n">
        <v>7260.2</v>
      </c>
      <c r="Y337" s="17" t="s">
        <v>962</v>
      </c>
      <c r="AA337" s="1" t="s">
        <v>123</v>
      </c>
      <c r="AB337" s="17"/>
    </row>
    <row r="338" customFormat="false" ht="14.4" hidden="false" customHeight="false" outlineLevel="0" collapsed="false">
      <c r="A338" s="1" t="n">
        <f aca="false">IF(AND(B338=B337,C338=C337,D338=D337,AA338=AA337), A337,A337+1)</f>
        <v>66</v>
      </c>
      <c r="B338" s="18" t="n">
        <v>42355</v>
      </c>
      <c r="C338" s="17" t="s">
        <v>53</v>
      </c>
      <c r="D338" s="17"/>
      <c r="E338" s="17"/>
      <c r="F338" s="17" t="s">
        <v>116</v>
      </c>
      <c r="G338" s="76" t="n">
        <v>2</v>
      </c>
      <c r="H338" s="76" t="n">
        <v>2</v>
      </c>
      <c r="I338" s="76"/>
      <c r="J338" s="0"/>
      <c r="K338" s="76"/>
      <c r="L338" s="76" t="n">
        <v>6</v>
      </c>
      <c r="U338" s="76"/>
      <c r="X338" s="77" t="n">
        <v>22308.204</v>
      </c>
      <c r="Y338" s="17" t="s">
        <v>962</v>
      </c>
      <c r="AA338" s="1" t="s">
        <v>123</v>
      </c>
      <c r="AB338" s="17"/>
    </row>
    <row r="339" customFormat="false" ht="14.4" hidden="false" customHeight="false" outlineLevel="0" collapsed="false">
      <c r="A339" s="1" t="n">
        <f aca="false">IF(AND(B339=B338,C339=C338,D339=D338,AA339=AA338), A338,A338+1)</f>
        <v>66</v>
      </c>
      <c r="B339" s="18" t="n">
        <v>42355</v>
      </c>
      <c r="C339" s="17" t="s">
        <v>53</v>
      </c>
      <c r="D339" s="17"/>
      <c r="E339" s="17"/>
      <c r="F339" s="17" t="s">
        <v>108</v>
      </c>
      <c r="G339" s="76"/>
      <c r="H339" s="76"/>
      <c r="I339" s="76"/>
      <c r="J339" s="0"/>
      <c r="K339" s="76"/>
      <c r="L339" s="76"/>
      <c r="U339" s="76"/>
      <c r="X339" s="77" t="n">
        <v>0</v>
      </c>
      <c r="Y339" s="17" t="s">
        <v>962</v>
      </c>
      <c r="AA339" s="1" t="s">
        <v>123</v>
      </c>
      <c r="AB339" s="17" t="s">
        <v>897</v>
      </c>
    </row>
    <row r="340" customFormat="false" ht="14.4" hidden="false" customHeight="false" outlineLevel="0" collapsed="false">
      <c r="A340" s="1" t="n">
        <f aca="false">IF(AND(B340=B339,C340=C339,D340=D339,AA340=AA339), A339,A339+1)</f>
        <v>66</v>
      </c>
      <c r="B340" s="18" t="n">
        <v>42355</v>
      </c>
      <c r="C340" s="17" t="s">
        <v>53</v>
      </c>
      <c r="D340" s="17"/>
      <c r="E340" s="17"/>
      <c r="F340" s="17" t="s">
        <v>115</v>
      </c>
      <c r="G340" s="76"/>
      <c r="H340" s="76"/>
      <c r="I340" s="76"/>
      <c r="J340" s="0"/>
      <c r="K340" s="76"/>
      <c r="L340" s="76"/>
      <c r="U340" s="76"/>
      <c r="X340" s="77" t="n">
        <v>0</v>
      </c>
      <c r="Y340" s="17" t="s">
        <v>962</v>
      </c>
      <c r="AA340" s="1" t="s">
        <v>123</v>
      </c>
      <c r="AB340" s="17" t="s">
        <v>897</v>
      </c>
    </row>
    <row r="341" customFormat="false" ht="14.4" hidden="false" customHeight="false" outlineLevel="0" collapsed="false">
      <c r="A341" s="1" t="n">
        <f aca="false">IF(AND(B341=B340,C341=C340,D341=D340,AA341=AA340), A340,A340+1)</f>
        <v>66</v>
      </c>
      <c r="B341" s="18" t="n">
        <v>42355</v>
      </c>
      <c r="C341" s="17" t="s">
        <v>53</v>
      </c>
      <c r="D341" s="17"/>
      <c r="E341" s="17"/>
      <c r="F341" s="17" t="s">
        <v>248</v>
      </c>
      <c r="G341" s="76"/>
      <c r="H341" s="76"/>
      <c r="I341" s="76"/>
      <c r="J341" s="0"/>
      <c r="K341" s="76" t="n">
        <v>1</v>
      </c>
      <c r="L341" s="76"/>
      <c r="U341" s="76"/>
      <c r="X341" s="77" t="n">
        <v>0</v>
      </c>
      <c r="Y341" s="17" t="s">
        <v>962</v>
      </c>
      <c r="AA341" s="1" t="s">
        <v>123</v>
      </c>
      <c r="AB341" s="17"/>
    </row>
  </sheetData>
  <autoFilter ref="D1:D341"/>
  <conditionalFormatting sqref="B2:AA9 B20:AA23 B85:AA90 B143:AA145 B215:AA218 B259:AA261 B313:AA315 B11:AA13 B10:I10 L10:AA10 B14:I14 L14:AA14 B25:AA31 B24:I24 L24:AA24 B33:AA39 B32:I32 L32:AA32 B41:AA49 B40:I40 L40:AA40 B51:AA66 B50:I50 L50:AA50 B68:AA69 B67:I67 L67:AA67 B70:I70 L70:AA70 B92:AA99 B91:I91 L91:AA91 B101:AA104 B100:I100 L100:AA100 B133:AA137 B105:I132 L105:AA132 B138:I138 L138:AA138 B146:I209 L146:AA209 B219:I254 L219:AA254 B262:I306 L262:AA306 B327:AA329 B316:I326 L316:AA326">
    <cfRule type="expression" priority="2" aboveAverage="0" equalAverage="0" bottom="0" percent="0" rank="0" text="" dxfId="0">
      <formula>ISEVEN($A2)</formula>
    </cfRule>
    <cfRule type="expression" priority="3" aboveAverage="0" equalAverage="0" bottom="0" percent="0" rank="0" text="" dxfId="1">
      <formula>ISODD($A2)</formula>
    </cfRule>
  </conditionalFormatting>
  <conditionalFormatting sqref="A2:A341">
    <cfRule type="expression" priority="4" aboveAverage="0" equalAverage="0" bottom="0" percent="0" rank="0" text="" dxfId="2">
      <formula>ISEVEN($A2)</formula>
    </cfRule>
    <cfRule type="expression" priority="5" aboveAverage="0" equalAverage="0" bottom="0" percent="0" rank="0" text="" dxfId="3">
      <formula>ISODD($A2)</formula>
    </cfRule>
  </conditionalFormatting>
  <conditionalFormatting sqref="B15:AA19">
    <cfRule type="expression" priority="6" aboveAverage="0" equalAverage="0" bottom="0" percent="0" rank="0" text="" dxfId="0">
      <formula>ISEVEN($A15)</formula>
    </cfRule>
    <cfRule type="expression" priority="7" aboveAverage="0" equalAverage="0" bottom="0" percent="0" rank="0" text="" dxfId="1">
      <formula>ISODD($A15)</formula>
    </cfRule>
  </conditionalFormatting>
  <conditionalFormatting sqref="B71:AA76">
    <cfRule type="expression" priority="8" aboveAverage="0" equalAverage="0" bottom="0" percent="0" rank="0" text="" dxfId="2">
      <formula>ISEVEN($A71)</formula>
    </cfRule>
    <cfRule type="expression" priority="9" aboveAverage="0" equalAverage="0" bottom="0" percent="0" rank="0" text="" dxfId="3">
      <formula>ISODD($A71)</formula>
    </cfRule>
  </conditionalFormatting>
  <conditionalFormatting sqref="B77:AA84">
    <cfRule type="expression" priority="10" aboveAverage="0" equalAverage="0" bottom="0" percent="0" rank="0" text="" dxfId="0">
      <formula>ISEVEN($A77)</formula>
    </cfRule>
    <cfRule type="expression" priority="11" aboveAverage="0" equalAverage="0" bottom="0" percent="0" rank="0" text="" dxfId="0">
      <formula>ISODD($A77)</formula>
    </cfRule>
  </conditionalFormatting>
  <conditionalFormatting sqref="B139:W140 Y139:AA140 X140 B141:AA142">
    <cfRule type="expression" priority="12" aboveAverage="0" equalAverage="0" bottom="0" percent="0" rank="0" text="" dxfId="1">
      <formula>ISEVEN($A139)</formula>
    </cfRule>
    <cfRule type="expression" priority="13" aboveAverage="0" equalAverage="0" bottom="0" percent="0" rank="0" text="" dxfId="2">
      <formula>ISODD($A139)</formula>
    </cfRule>
  </conditionalFormatting>
  <conditionalFormatting sqref="X139">
    <cfRule type="expression" priority="14" aboveAverage="0" equalAverage="0" bottom="0" percent="0" rank="0" text="" dxfId="3">
      <formula>ISEVEN($A140)</formula>
    </cfRule>
    <cfRule type="expression" priority="15" aboveAverage="0" equalAverage="0" bottom="0" percent="0" rank="0" text="" dxfId="0">
      <formula>ISODD($A140)</formula>
    </cfRule>
  </conditionalFormatting>
  <conditionalFormatting sqref="B210:AA214">
    <cfRule type="expression" priority="16" aboveAverage="0" equalAverage="0" bottom="0" percent="0" rank="0" text="" dxfId="1">
      <formula>ISEVEN($A210)</formula>
    </cfRule>
    <cfRule type="expression" priority="17" aboveAverage="0" equalAverage="0" bottom="0" percent="0" rank="0" text="" dxfId="2">
      <formula>ISODD($A210)</formula>
    </cfRule>
  </conditionalFormatting>
  <conditionalFormatting sqref="B255:AA258">
    <cfRule type="expression" priority="18" aboveAverage="0" equalAverage="0" bottom="0" percent="0" rank="0" text="" dxfId="3">
      <formula>ISEVEN($A255)</formula>
    </cfRule>
    <cfRule type="expression" priority="19" aboveAverage="0" equalAverage="0" bottom="0" percent="0" rank="0" text="" dxfId="4">
      <formula>ISODD($A255)</formula>
    </cfRule>
  </conditionalFormatting>
  <conditionalFormatting sqref="B307:AA312">
    <cfRule type="expression" priority="20" aboveAverage="0" equalAverage="0" bottom="0" percent="0" rank="0" text="" dxfId="5">
      <formula>ISEVEN($A307)</formula>
    </cfRule>
    <cfRule type="expression" priority="21" aboveAverage="0" equalAverage="0" bottom="0" percent="0" rank="0" text="" dxfId="6">
      <formula>ISODD($A307)</formula>
    </cfRule>
  </conditionalFormatting>
  <conditionalFormatting sqref="K10">
    <cfRule type="expression" priority="22" aboveAverage="0" equalAverage="0" bottom="0" percent="0" rank="0" text="" dxfId="0">
      <formula>ISEVEN($A10)</formula>
    </cfRule>
    <cfRule type="expression" priority="23" aboveAverage="0" equalAverage="0" bottom="0" percent="0" rank="0" text="" dxfId="1">
      <formula>ISODD($A10)</formula>
    </cfRule>
  </conditionalFormatting>
  <conditionalFormatting sqref="K14">
    <cfRule type="expression" priority="24" aboveAverage="0" equalAverage="0" bottom="0" percent="0" rank="0" text="" dxfId="0">
      <formula>ISEVEN($A14)</formula>
    </cfRule>
    <cfRule type="expression" priority="25" aboveAverage="0" equalAverage="0" bottom="0" percent="0" rank="0" text="" dxfId="1">
      <formula>ISODD($A14)</formula>
    </cfRule>
  </conditionalFormatting>
  <conditionalFormatting sqref="K24">
    <cfRule type="expression" priority="26" aboveAverage="0" equalAverage="0" bottom="0" percent="0" rank="0" text="" dxfId="0">
      <formula>ISEVEN($A24)</formula>
    </cfRule>
    <cfRule type="expression" priority="27" aboveAverage="0" equalAverage="0" bottom="0" percent="0" rank="0" text="" dxfId="1">
      <formula>ISODD($A24)</formula>
    </cfRule>
  </conditionalFormatting>
  <conditionalFormatting sqref="K32">
    <cfRule type="expression" priority="28" aboveAverage="0" equalAverage="0" bottom="0" percent="0" rank="0" text="" dxfId="0">
      <formula>ISEVEN($A32)</formula>
    </cfRule>
    <cfRule type="expression" priority="29" aboveAverage="0" equalAverage="0" bottom="0" percent="0" rank="0" text="" dxfId="1">
      <formula>ISODD($A32)</formula>
    </cfRule>
  </conditionalFormatting>
  <conditionalFormatting sqref="K40">
    <cfRule type="expression" priority="30" aboveAverage="0" equalAverage="0" bottom="0" percent="0" rank="0" text="" dxfId="0">
      <formula>ISEVEN($A40)</formula>
    </cfRule>
    <cfRule type="expression" priority="31" aboveAverage="0" equalAverage="0" bottom="0" percent="0" rank="0" text="" dxfId="1">
      <formula>ISODD($A40)</formula>
    </cfRule>
  </conditionalFormatting>
  <conditionalFormatting sqref="K50">
    <cfRule type="expression" priority="32" aboveAverage="0" equalAverage="0" bottom="0" percent="0" rank="0" text="" dxfId="0">
      <formula>ISEVEN($A50)</formula>
    </cfRule>
    <cfRule type="expression" priority="33" aboveAverage="0" equalAverage="0" bottom="0" percent="0" rank="0" text="" dxfId="1">
      <formula>ISODD($A50)</formula>
    </cfRule>
  </conditionalFormatting>
  <conditionalFormatting sqref="K67">
    <cfRule type="expression" priority="34" aboveAverage="0" equalAverage="0" bottom="0" percent="0" rank="0" text="" dxfId="0">
      <formula>ISEVEN($A67)</formula>
    </cfRule>
    <cfRule type="expression" priority="35" aboveAverage="0" equalAverage="0" bottom="0" percent="0" rank="0" text="" dxfId="1">
      <formula>ISODD($A67)</formula>
    </cfRule>
  </conditionalFormatting>
  <conditionalFormatting sqref="K70">
    <cfRule type="expression" priority="36" aboveAverage="0" equalAverage="0" bottom="0" percent="0" rank="0" text="" dxfId="0">
      <formula>ISEVEN($A70)</formula>
    </cfRule>
    <cfRule type="expression" priority="37" aboveAverage="0" equalAverage="0" bottom="0" percent="0" rank="0" text="" dxfId="1">
      <formula>ISODD($A70)</formula>
    </cfRule>
  </conditionalFormatting>
  <conditionalFormatting sqref="K91">
    <cfRule type="expression" priority="38" aboveAverage="0" equalAverage="0" bottom="0" percent="0" rank="0" text="" dxfId="0">
      <formula>ISEVEN($A91)</formula>
    </cfRule>
    <cfRule type="expression" priority="39" aboveAverage="0" equalAverage="0" bottom="0" percent="0" rank="0" text="" dxfId="1">
      <formula>ISODD($A91)</formula>
    </cfRule>
  </conditionalFormatting>
  <conditionalFormatting sqref="K100">
    <cfRule type="expression" priority="40" aboveAverage="0" equalAverage="0" bottom="0" percent="0" rank="0" text="" dxfId="0">
      <formula>ISEVEN($A100)</formula>
    </cfRule>
    <cfRule type="expression" priority="41" aboveAverage="0" equalAverage="0" bottom="0" percent="0" rank="0" text="" dxfId="1">
      <formula>ISODD($A100)</formula>
    </cfRule>
  </conditionalFormatting>
  <conditionalFormatting sqref="K105:K132">
    <cfRule type="expression" priority="42" aboveAverage="0" equalAverage="0" bottom="0" percent="0" rank="0" text="" dxfId="0">
      <formula>ISEVEN($A105)</formula>
    </cfRule>
    <cfRule type="expression" priority="43" aboveAverage="0" equalAverage="0" bottom="0" percent="0" rank="0" text="" dxfId="1">
      <formula>ISODD($A105)</formula>
    </cfRule>
  </conditionalFormatting>
  <conditionalFormatting sqref="K138">
    <cfRule type="expression" priority="44" aboveAverage="0" equalAverage="0" bottom="0" percent="0" rank="0" text="" dxfId="0">
      <formula>ISEVEN($A138)</formula>
    </cfRule>
    <cfRule type="expression" priority="45" aboveAverage="0" equalAverage="0" bottom="0" percent="0" rank="0" text="" dxfId="1">
      <formula>ISODD($A138)</formula>
    </cfRule>
  </conditionalFormatting>
  <conditionalFormatting sqref="K146:K209">
    <cfRule type="expression" priority="46" aboveAverage="0" equalAverage="0" bottom="0" percent="0" rank="0" text="" dxfId="0">
      <formula>ISEVEN($A146)</formula>
    </cfRule>
    <cfRule type="expression" priority="47" aboveAverage="0" equalAverage="0" bottom="0" percent="0" rank="0" text="" dxfId="1">
      <formula>ISODD($A146)</formula>
    </cfRule>
  </conditionalFormatting>
  <conditionalFormatting sqref="K219:K254">
    <cfRule type="expression" priority="48" aboveAverage="0" equalAverage="0" bottom="0" percent="0" rank="0" text="" dxfId="0">
      <formula>ISEVEN($A219)</formula>
    </cfRule>
    <cfRule type="expression" priority="49" aboveAverage="0" equalAverage="0" bottom="0" percent="0" rank="0" text="" dxfId="1">
      <formula>ISODD($A219)</formula>
    </cfRule>
  </conditionalFormatting>
  <conditionalFormatting sqref="K262:K306">
    <cfRule type="expression" priority="50" aboveAverage="0" equalAverage="0" bottom="0" percent="0" rank="0" text="" dxfId="0">
      <formula>ISEVEN($A262)</formula>
    </cfRule>
    <cfRule type="expression" priority="51" aboveAverage="0" equalAverage="0" bottom="0" percent="0" rank="0" text="" dxfId="1">
      <formula>ISODD($A262)</formula>
    </cfRule>
  </conditionalFormatting>
  <conditionalFormatting sqref="K316:K326">
    <cfRule type="expression" priority="52" aboveAverage="0" equalAverage="0" bottom="0" percent="0" rank="0" text="" dxfId="0">
      <formula>ISEVEN($A316)</formula>
    </cfRule>
    <cfRule type="expression" priority="53" aboveAverage="0" equalAverage="0" bottom="0" percent="0" rank="0" text="" dxfId="1">
      <formula>ISODD($A316)</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2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1" topLeftCell="H2" activePane="bottomRight" state="frozen"/>
      <selection pane="topLeft" activeCell="A1" activeCellId="0" sqref="A1"/>
      <selection pane="topRight" activeCell="H1" activeCellId="0" sqref="H1"/>
      <selection pane="bottomLeft" activeCell="A2" activeCellId="0" sqref="A2"/>
      <selection pane="bottomRight" activeCell="K1" activeCellId="0" sqref="K1"/>
    </sheetView>
  </sheetViews>
  <sheetFormatPr defaultRowHeight="15" outlineLevelRow="0" outlineLevelCol="0"/>
  <cols>
    <col collapsed="false" customWidth="true" hidden="false" outlineLevel="0" max="1" min="1" style="1" width="9.13"/>
    <col collapsed="false" customWidth="true" hidden="false" outlineLevel="0" max="2" min="2" style="1" width="10.71"/>
    <col collapsed="false" customWidth="true" hidden="false" outlineLevel="0" max="5" min="3" style="1" width="14.28"/>
    <col collapsed="false" customWidth="true" hidden="false" outlineLevel="0" max="6" min="6" style="1" width="14.69"/>
    <col collapsed="false" customWidth="true" hidden="false" outlineLevel="0" max="7" min="7" style="1" width="10.12"/>
    <col collapsed="false" customWidth="true" hidden="false" outlineLevel="0" max="12" min="8" style="1" width="13.14"/>
    <col collapsed="false" customWidth="true" hidden="false" outlineLevel="0" max="15" min="13" style="1" width="16.29"/>
    <col collapsed="false" customWidth="true" hidden="false" outlineLevel="0" max="18" min="16" style="1" width="10"/>
    <col collapsed="false" customWidth="true" hidden="false" outlineLevel="0" max="19" min="19" style="1" width="17.86"/>
    <col collapsed="false" customWidth="true" hidden="false" outlineLevel="0" max="20" min="20" style="1" width="10"/>
    <col collapsed="false" customWidth="true" hidden="false" outlineLevel="0" max="21" min="21" style="1" width="9.13"/>
    <col collapsed="false" customWidth="true" hidden="false" outlineLevel="0" max="22" min="22" style="1" width="10"/>
    <col collapsed="false" customWidth="true" hidden="false" outlineLevel="0" max="23" min="23" style="1" width="9"/>
    <col collapsed="false" customWidth="true" hidden="false" outlineLevel="0" max="24" min="24" style="1" width="19.57"/>
    <col collapsed="false" customWidth="true" hidden="false" outlineLevel="0" max="25" min="25" style="1" width="5.57"/>
    <col collapsed="false" customWidth="true" hidden="false" outlineLevel="0" max="26" min="26" style="1" width="11.57"/>
    <col collapsed="false" customWidth="true" hidden="false" outlineLevel="0" max="27" min="27" style="1" width="5.28"/>
    <col collapsed="false" customWidth="true" hidden="false" outlineLevel="0" max="28" min="28" style="1" width="16.57"/>
    <col collapsed="false" customWidth="true" hidden="false" outlineLevel="0" max="1025" min="29" style="1" width="9.13"/>
  </cols>
  <sheetData>
    <row r="1" s="12" customFormat="true" ht="15" hidden="false" customHeight="false" outlineLevel="0" collapsed="false">
      <c r="A1" s="12" t="s">
        <v>148</v>
      </c>
      <c r="B1" s="12" t="s">
        <v>149</v>
      </c>
      <c r="C1" s="12" t="s">
        <v>150</v>
      </c>
      <c r="D1" s="12" t="s">
        <v>151</v>
      </c>
      <c r="E1" s="12" t="s">
        <v>152</v>
      </c>
      <c r="F1" s="12" t="s">
        <v>153</v>
      </c>
      <c r="G1" s="12" t="s">
        <v>154</v>
      </c>
      <c r="H1" s="12" t="s">
        <v>155</v>
      </c>
      <c r="I1" s="12" t="s">
        <v>156</v>
      </c>
      <c r="J1" s="12" t="s">
        <v>157</v>
      </c>
      <c r="K1" s="12" t="s">
        <v>158</v>
      </c>
      <c r="L1" s="12" t="s">
        <v>159</v>
      </c>
      <c r="M1" s="12" t="s">
        <v>160</v>
      </c>
      <c r="N1" s="12" t="s">
        <v>161</v>
      </c>
      <c r="O1" s="12" t="s">
        <v>162</v>
      </c>
      <c r="P1" s="12" t="s">
        <v>163</v>
      </c>
      <c r="Q1" s="12" t="s">
        <v>164</v>
      </c>
      <c r="R1" s="12" t="s">
        <v>165</v>
      </c>
      <c r="S1" s="12" t="s">
        <v>166</v>
      </c>
      <c r="T1" s="12" t="s">
        <v>167</v>
      </c>
      <c r="U1" s="12" t="s">
        <v>168</v>
      </c>
      <c r="V1" s="12" t="s">
        <v>169</v>
      </c>
      <c r="W1" s="12" t="s">
        <v>170</v>
      </c>
      <c r="X1" s="12" t="s">
        <v>171</v>
      </c>
      <c r="Y1" s="12" t="s">
        <v>172</v>
      </c>
      <c r="Z1" s="12" t="s">
        <v>173</v>
      </c>
      <c r="AA1" s="12" t="s">
        <v>174</v>
      </c>
      <c r="AB1" s="12" t="s">
        <v>175</v>
      </c>
    </row>
    <row r="2" customFormat="false" ht="15" hidden="false" customHeight="false" outlineLevel="0" collapsed="false">
      <c r="A2" s="1" t="n">
        <v>1</v>
      </c>
      <c r="B2" s="61" t="n">
        <v>41655</v>
      </c>
      <c r="C2" s="1" t="s">
        <v>53</v>
      </c>
      <c r="F2" s="1" t="s">
        <v>102</v>
      </c>
      <c r="G2" s="1" t="n">
        <v>32</v>
      </c>
      <c r="H2" s="1" t="n">
        <v>32</v>
      </c>
      <c r="L2" s="1" t="n">
        <v>87</v>
      </c>
      <c r="X2" s="14" t="n">
        <v>0</v>
      </c>
      <c r="Y2" s="1" t="s">
        <v>963</v>
      </c>
      <c r="AA2" s="1" t="s">
        <v>123</v>
      </c>
      <c r="AB2" s="1" t="s">
        <v>891</v>
      </c>
    </row>
    <row r="3" customFormat="false" ht="15" hidden="false" customHeight="false" outlineLevel="0" collapsed="false">
      <c r="A3" s="1" t="n">
        <f aca="false">IF(AND(B3=B2,C3=C2,D3=D2,AA3=AA2), A2,A2+1)</f>
        <v>1</v>
      </c>
      <c r="B3" s="61" t="n">
        <v>41655</v>
      </c>
      <c r="C3" s="1" t="s">
        <v>53</v>
      </c>
      <c r="F3" s="1" t="s">
        <v>98</v>
      </c>
      <c r="G3" s="1" t="n">
        <v>5</v>
      </c>
      <c r="H3" s="1" t="n">
        <v>5</v>
      </c>
      <c r="L3" s="13" t="n">
        <v>11</v>
      </c>
      <c r="O3" s="62"/>
      <c r="R3" s="62"/>
      <c r="V3" s="63"/>
      <c r="W3" s="64"/>
      <c r="X3" s="14" t="n">
        <v>0</v>
      </c>
      <c r="Y3" s="1" t="s">
        <v>963</v>
      </c>
      <c r="AA3" s="1" t="s">
        <v>123</v>
      </c>
      <c r="AB3" s="1" t="s">
        <v>891</v>
      </c>
    </row>
    <row r="4" customFormat="false" ht="15" hidden="false" customHeight="false" outlineLevel="0" collapsed="false">
      <c r="A4" s="1" t="n">
        <f aca="false">IF(AND(B4=B3,C4=C3,D4=D3,AA4=AA3), A3,A3+1)</f>
        <v>1</v>
      </c>
      <c r="B4" s="61" t="n">
        <v>41655</v>
      </c>
      <c r="C4" s="1" t="s">
        <v>53</v>
      </c>
      <c r="F4" s="1" t="s">
        <v>106</v>
      </c>
      <c r="G4" s="1" t="n">
        <v>5</v>
      </c>
      <c r="H4" s="1" t="n">
        <v>5</v>
      </c>
      <c r="L4" s="1" t="n">
        <v>13</v>
      </c>
      <c r="X4" s="14" t="n">
        <v>2331.37</v>
      </c>
      <c r="Y4" s="1" t="s">
        <v>963</v>
      </c>
      <c r="AA4" s="1" t="s">
        <v>123</v>
      </c>
    </row>
    <row r="5" customFormat="false" ht="15" hidden="false" customHeight="false" outlineLevel="0" collapsed="false">
      <c r="A5" s="1" t="n">
        <f aca="false">IF(AND(B5=B4,C5=C4,D5=D4,AA5=AA4), A4,A4+1)</f>
        <v>2</v>
      </c>
      <c r="B5" s="61" t="n">
        <v>41658</v>
      </c>
      <c r="C5" s="1" t="s">
        <v>50</v>
      </c>
      <c r="F5" s="1" t="s">
        <v>98</v>
      </c>
      <c r="G5" s="1" t="n">
        <v>34</v>
      </c>
      <c r="H5" s="1" t="n">
        <v>34</v>
      </c>
      <c r="L5" s="1" t="n">
        <v>89</v>
      </c>
      <c r="X5" s="14" t="n">
        <v>0</v>
      </c>
      <c r="Y5" s="1" t="s">
        <v>964</v>
      </c>
      <c r="AA5" s="1" t="s">
        <v>123</v>
      </c>
      <c r="AB5" s="1" t="s">
        <v>891</v>
      </c>
    </row>
    <row r="6" customFormat="false" ht="15" hidden="false" customHeight="false" outlineLevel="0" collapsed="false">
      <c r="A6" s="1" t="n">
        <f aca="false">IF(AND(B6=B5,C6=C5,D6=D5,AA6=AA5), A5,A5+1)</f>
        <v>2</v>
      </c>
      <c r="B6" s="61" t="n">
        <v>41658</v>
      </c>
      <c r="C6" s="1" t="s">
        <v>50</v>
      </c>
      <c r="F6" s="1" t="s">
        <v>114</v>
      </c>
      <c r="G6" s="1" t="n">
        <v>7</v>
      </c>
      <c r="H6" s="1" t="n">
        <v>7</v>
      </c>
      <c r="L6" s="1" t="n">
        <v>17</v>
      </c>
      <c r="X6" s="14" t="n">
        <v>55950.04</v>
      </c>
      <c r="Y6" s="1" t="s">
        <v>964</v>
      </c>
      <c r="AA6" s="1" t="s">
        <v>123</v>
      </c>
    </row>
    <row r="7" customFormat="false" ht="15" hidden="false" customHeight="false" outlineLevel="0" collapsed="false">
      <c r="A7" s="1" t="n">
        <f aca="false">IF(AND(B7=B6,C7=C6,D7=D6,AA7=AA6), A6,A6+1)</f>
        <v>3</v>
      </c>
      <c r="B7" s="61" t="n">
        <v>41660</v>
      </c>
      <c r="C7" s="1" t="s">
        <v>68</v>
      </c>
      <c r="F7" s="1" t="s">
        <v>97</v>
      </c>
      <c r="G7" s="1" t="n">
        <v>74</v>
      </c>
      <c r="H7" s="1" t="n">
        <v>74</v>
      </c>
      <c r="L7" s="1" t="n">
        <v>35</v>
      </c>
      <c r="X7" s="14" t="n">
        <v>55773.46</v>
      </c>
      <c r="Y7" s="1" t="s">
        <v>965</v>
      </c>
      <c r="AA7" s="1" t="s">
        <v>123</v>
      </c>
    </row>
    <row r="8" customFormat="false" ht="15" hidden="false" customHeight="false" outlineLevel="0" collapsed="false">
      <c r="A8" s="1" t="n">
        <f aca="false">IF(AND(B8=B7,C8=C7,D8=D7,AA8=AA7), A7,A7+1)</f>
        <v>3</v>
      </c>
      <c r="B8" s="61" t="n">
        <v>41660</v>
      </c>
      <c r="C8" s="1" t="s">
        <v>68</v>
      </c>
      <c r="F8" s="1" t="s">
        <v>115</v>
      </c>
      <c r="G8" s="1" t="n">
        <v>6</v>
      </c>
      <c r="H8" s="1" t="n">
        <v>6</v>
      </c>
      <c r="L8" s="1" t="n">
        <v>6</v>
      </c>
      <c r="X8" s="14" t="n">
        <v>8855.66</v>
      </c>
      <c r="Y8" s="1" t="s">
        <v>965</v>
      </c>
      <c r="AA8" s="1" t="s">
        <v>123</v>
      </c>
    </row>
    <row r="9" customFormat="false" ht="15" hidden="false" customHeight="false" outlineLevel="0" collapsed="false">
      <c r="A9" s="1" t="n">
        <f aca="false">IF(AND(B9=B8,C9=C8,D9=D8,AA9=AA8), A8,A8+1)</f>
        <v>3</v>
      </c>
      <c r="B9" s="61" t="n">
        <v>41660</v>
      </c>
      <c r="C9" s="1" t="s">
        <v>68</v>
      </c>
      <c r="F9" s="1" t="s">
        <v>966</v>
      </c>
      <c r="K9" s="1" t="n">
        <v>1</v>
      </c>
      <c r="X9" s="14" t="n">
        <v>0</v>
      </c>
      <c r="Y9" s="1" t="s">
        <v>965</v>
      </c>
      <c r="AA9" s="1" t="s">
        <v>123</v>
      </c>
    </row>
    <row r="10" customFormat="false" ht="15" hidden="false" customHeight="false" outlineLevel="0" collapsed="false">
      <c r="A10" s="1" t="n">
        <f aca="false">IF(AND(B10=B9,C10=C9,D10=D9,AA10=AA9), A9,A9+1)</f>
        <v>4</v>
      </c>
      <c r="B10" s="61" t="n">
        <v>41667</v>
      </c>
      <c r="C10" s="1" t="s">
        <v>53</v>
      </c>
      <c r="F10" s="1" t="s">
        <v>117</v>
      </c>
      <c r="G10" s="1" t="n">
        <v>41</v>
      </c>
      <c r="H10" s="1" t="n">
        <v>41</v>
      </c>
      <c r="L10" s="1" t="n">
        <v>108</v>
      </c>
      <c r="X10" s="14" t="n">
        <v>229278.8</v>
      </c>
      <c r="Y10" s="1" t="s">
        <v>967</v>
      </c>
      <c r="AA10" s="1" t="s">
        <v>123</v>
      </c>
    </row>
    <row r="11" customFormat="false" ht="15" hidden="false" customHeight="false" outlineLevel="0" collapsed="false">
      <c r="A11" s="1" t="n">
        <f aca="false">IF(AND(B11=B10,C11=C10,D11=D10,AA11=AA10), A10,A10+1)</f>
        <v>4</v>
      </c>
      <c r="B11" s="61" t="n">
        <v>41667</v>
      </c>
      <c r="C11" s="1" t="s">
        <v>53</v>
      </c>
      <c r="F11" s="1" t="s">
        <v>89</v>
      </c>
      <c r="G11" s="1" t="n">
        <v>5</v>
      </c>
      <c r="H11" s="1" t="n">
        <v>5</v>
      </c>
      <c r="L11" s="1" t="n">
        <v>11</v>
      </c>
      <c r="X11" s="14" t="n">
        <v>3470.69</v>
      </c>
      <c r="Y11" s="1" t="s">
        <v>967</v>
      </c>
      <c r="AA11" s="1" t="s">
        <v>123</v>
      </c>
    </row>
    <row r="12" customFormat="false" ht="15" hidden="false" customHeight="false" outlineLevel="0" collapsed="false">
      <c r="A12" s="1" t="n">
        <f aca="false">IF(AND(B12=B11,C12=C11,D12=D11,AA12=AA11), A11,A11+1)</f>
        <v>4</v>
      </c>
      <c r="B12" s="61" t="n">
        <v>41667</v>
      </c>
      <c r="C12" s="1" t="s">
        <v>53</v>
      </c>
      <c r="F12" s="1" t="s">
        <v>97</v>
      </c>
      <c r="G12" s="1" t="n">
        <v>1</v>
      </c>
      <c r="H12" s="1" t="n">
        <v>1</v>
      </c>
      <c r="L12" s="1" t="n">
        <v>5</v>
      </c>
      <c r="X12" s="14" t="n">
        <v>4838.3</v>
      </c>
      <c r="Y12" s="1" t="s">
        <v>967</v>
      </c>
      <c r="AA12" s="1" t="s">
        <v>123</v>
      </c>
    </row>
    <row r="13" customFormat="false" ht="15" hidden="false" customHeight="false" outlineLevel="0" collapsed="false">
      <c r="A13" s="1" t="n">
        <f aca="false">IF(AND(B13=B12,C13=C12,D13=D12,AA13=AA12), A12,A12+1)</f>
        <v>4</v>
      </c>
      <c r="B13" s="61" t="n">
        <v>41667</v>
      </c>
      <c r="C13" s="1" t="s">
        <v>53</v>
      </c>
      <c r="F13" s="1" t="s">
        <v>115</v>
      </c>
      <c r="G13" s="1" t="n">
        <v>2</v>
      </c>
      <c r="H13" s="1" t="n">
        <v>2</v>
      </c>
      <c r="L13" s="1" t="n">
        <v>8</v>
      </c>
      <c r="X13" s="14" t="n">
        <v>41761.29</v>
      </c>
      <c r="Y13" s="1" t="s">
        <v>967</v>
      </c>
      <c r="AA13" s="1" t="s">
        <v>123</v>
      </c>
    </row>
    <row r="14" customFormat="false" ht="15" hidden="false" customHeight="false" outlineLevel="0" collapsed="false">
      <c r="A14" s="1" t="n">
        <f aca="false">IF(AND(B14=B13,C14=C13,D14=D13,AA14=AA13), A13,A13+1)</f>
        <v>4</v>
      </c>
      <c r="B14" s="61" t="n">
        <v>41667</v>
      </c>
      <c r="C14" s="1" t="s">
        <v>53</v>
      </c>
      <c r="F14" s="1" t="s">
        <v>93</v>
      </c>
      <c r="G14" s="1" t="n">
        <v>1</v>
      </c>
      <c r="H14" s="1" t="n">
        <v>1</v>
      </c>
      <c r="L14" s="1" t="n">
        <v>3</v>
      </c>
      <c r="U14" s="1" t="n">
        <v>1</v>
      </c>
      <c r="X14" s="14" t="n">
        <v>686.07</v>
      </c>
      <c r="Y14" s="1" t="s">
        <v>967</v>
      </c>
      <c r="AA14" s="1" t="s">
        <v>123</v>
      </c>
    </row>
    <row r="15" customFormat="false" ht="15" hidden="false" customHeight="false" outlineLevel="0" collapsed="false">
      <c r="A15" s="1" t="n">
        <f aca="false">IF(AND(B15=B14,C15=C14,D15=D14,AA15=AA14), A14,A14+1)</f>
        <v>4</v>
      </c>
      <c r="B15" s="61" t="n">
        <v>41667</v>
      </c>
      <c r="C15" s="1" t="s">
        <v>53</v>
      </c>
      <c r="F15" s="1" t="s">
        <v>100</v>
      </c>
      <c r="G15" s="1" t="n">
        <v>1</v>
      </c>
      <c r="H15" s="1" t="n">
        <v>1</v>
      </c>
      <c r="L15" s="1" t="n">
        <v>3</v>
      </c>
      <c r="X15" s="14" t="n">
        <v>3679.7</v>
      </c>
      <c r="Y15" s="1" t="s">
        <v>967</v>
      </c>
      <c r="AA15" s="1" t="s">
        <v>123</v>
      </c>
    </row>
    <row r="16" customFormat="false" ht="15" hidden="false" customHeight="false" outlineLevel="0" collapsed="false">
      <c r="A16" s="1" t="n">
        <f aca="false">IF(AND(B16=B15,C16=C15,D16=D15,AA16=AA15), A15,A15+1)</f>
        <v>4</v>
      </c>
      <c r="B16" s="61" t="n">
        <v>41667</v>
      </c>
      <c r="C16" s="1" t="s">
        <v>53</v>
      </c>
      <c r="F16" s="1" t="s">
        <v>114</v>
      </c>
      <c r="G16" s="1" t="n">
        <v>10</v>
      </c>
      <c r="H16" s="1" t="n">
        <v>10</v>
      </c>
      <c r="L16" s="1" t="n">
        <v>21</v>
      </c>
      <c r="X16" s="14" t="n">
        <v>111.36</v>
      </c>
      <c r="Y16" s="1" t="s">
        <v>967</v>
      </c>
      <c r="AA16" s="1" t="s">
        <v>123</v>
      </c>
    </row>
    <row r="17" customFormat="false" ht="15" hidden="false" customHeight="false" outlineLevel="0" collapsed="false">
      <c r="A17" s="1" t="n">
        <f aca="false">IF(AND(B17=B16,C17=C16,D17=D16,AA17=AA16), A16,A16+1)</f>
        <v>4</v>
      </c>
      <c r="B17" s="61" t="n">
        <v>41667</v>
      </c>
      <c r="C17" s="1" t="s">
        <v>53</v>
      </c>
      <c r="F17" s="1" t="s">
        <v>107</v>
      </c>
      <c r="G17" s="1" t="n">
        <v>1</v>
      </c>
      <c r="H17" s="1" t="n">
        <v>1</v>
      </c>
      <c r="L17" s="1" t="n">
        <v>7</v>
      </c>
      <c r="U17" s="1" t="n">
        <v>1</v>
      </c>
      <c r="X17" s="14" t="n">
        <v>18961.74</v>
      </c>
      <c r="Y17" s="1" t="s">
        <v>967</v>
      </c>
      <c r="AA17" s="1" t="s">
        <v>123</v>
      </c>
    </row>
    <row r="18" customFormat="false" ht="15" hidden="false" customHeight="false" outlineLevel="0" collapsed="false">
      <c r="A18" s="1" t="n">
        <f aca="false">IF(AND(B18=B17,C18=C17,D18=D17,AA18=AA17), A17,A17+1)</f>
        <v>4</v>
      </c>
      <c r="B18" s="61" t="n">
        <v>41667</v>
      </c>
      <c r="C18" s="1" t="s">
        <v>53</v>
      </c>
      <c r="F18" s="1" t="s">
        <v>966</v>
      </c>
      <c r="K18" s="1" t="n">
        <v>1</v>
      </c>
      <c r="X18" s="14" t="n">
        <v>0</v>
      </c>
      <c r="Y18" s="1" t="s">
        <v>967</v>
      </c>
      <c r="AA18" s="1" t="s">
        <v>123</v>
      </c>
    </row>
    <row r="19" customFormat="false" ht="15" hidden="false" customHeight="false" outlineLevel="0" collapsed="false">
      <c r="A19" s="1" t="n">
        <f aca="false">IF(AND(B19=B18,C19=C18,D19=D18,AA19=AA18), A18,A18+1)</f>
        <v>5</v>
      </c>
      <c r="B19" s="61" t="n">
        <v>41674</v>
      </c>
      <c r="C19" s="1" t="s">
        <v>70</v>
      </c>
      <c r="F19" s="1" t="s">
        <v>97</v>
      </c>
      <c r="G19" s="1" t="n">
        <v>43</v>
      </c>
      <c r="H19" s="1" t="n">
        <v>43</v>
      </c>
      <c r="L19" s="1" t="n">
        <v>37</v>
      </c>
      <c r="X19" s="14" t="n">
        <v>48263.32</v>
      </c>
      <c r="Y19" s="1" t="s">
        <v>968</v>
      </c>
      <c r="AA19" s="1" t="s">
        <v>123</v>
      </c>
    </row>
    <row r="20" customFormat="false" ht="15" hidden="false" customHeight="false" outlineLevel="0" collapsed="false">
      <c r="A20" s="1" t="n">
        <f aca="false">IF(AND(B20=B19,C20=C19,D20=D19,AA20=AA19), A19,A19+1)</f>
        <v>5</v>
      </c>
      <c r="B20" s="61" t="n">
        <v>41674</v>
      </c>
      <c r="C20" s="1" t="s">
        <v>70</v>
      </c>
      <c r="F20" s="1" t="s">
        <v>115</v>
      </c>
      <c r="G20" s="1" t="n">
        <v>24</v>
      </c>
      <c r="H20" s="1" t="n">
        <v>24</v>
      </c>
      <c r="L20" s="1" t="n">
        <v>22</v>
      </c>
      <c r="X20" s="14" t="n">
        <v>26458.46</v>
      </c>
      <c r="Y20" s="1" t="s">
        <v>968</v>
      </c>
      <c r="AA20" s="1" t="s">
        <v>123</v>
      </c>
    </row>
    <row r="21" customFormat="false" ht="15" hidden="false" customHeight="false" outlineLevel="0" collapsed="false">
      <c r="A21" s="1" t="n">
        <f aca="false">IF(AND(B21=B20,C21=C20,D21=D20,AA21=AA20), A20,A20+1)</f>
        <v>5</v>
      </c>
      <c r="B21" s="61" t="n">
        <v>41674</v>
      </c>
      <c r="C21" s="1" t="s">
        <v>70</v>
      </c>
      <c r="F21" s="1" t="s">
        <v>966</v>
      </c>
      <c r="K21" s="1" t="n">
        <v>1</v>
      </c>
      <c r="X21" s="14" t="n">
        <v>0</v>
      </c>
      <c r="Y21" s="1" t="s">
        <v>968</v>
      </c>
      <c r="AA21" s="1" t="s">
        <v>123</v>
      </c>
    </row>
    <row r="22" customFormat="false" ht="15" hidden="false" customHeight="false" outlineLevel="0" collapsed="false">
      <c r="A22" s="1" t="n">
        <f aca="false">IF(AND(B22=B21,C22=C21,D22=D21,AA22=AA21), A21,A21+1)</f>
        <v>6</v>
      </c>
      <c r="B22" s="61" t="n">
        <v>41674</v>
      </c>
      <c r="C22" s="1" t="s">
        <v>67</v>
      </c>
      <c r="F22" s="1" t="s">
        <v>96</v>
      </c>
      <c r="G22" s="1" t="n">
        <v>33</v>
      </c>
      <c r="H22" s="1" t="n">
        <v>33</v>
      </c>
      <c r="K22" s="1" t="n">
        <v>1</v>
      </c>
      <c r="L22" s="1" t="n">
        <v>2</v>
      </c>
      <c r="X22" s="14" t="n">
        <v>64151.01</v>
      </c>
      <c r="Y22" s="1" t="s">
        <v>969</v>
      </c>
      <c r="AA22" s="1" t="s">
        <v>125</v>
      </c>
      <c r="AD22" s="14"/>
    </row>
    <row r="23" customFormat="false" ht="15" hidden="false" customHeight="false" outlineLevel="0" collapsed="false">
      <c r="A23" s="1" t="n">
        <f aca="false">IF(AND(B23=B22,C23=C22,D23=D22,AA23=AA22), A22,A22+1)</f>
        <v>6</v>
      </c>
      <c r="B23" s="61" t="n">
        <v>41674</v>
      </c>
      <c r="C23" s="1" t="s">
        <v>67</v>
      </c>
      <c r="F23" s="1" t="s">
        <v>88</v>
      </c>
      <c r="G23" s="1" t="n">
        <v>4</v>
      </c>
      <c r="H23" s="1" t="n">
        <v>4</v>
      </c>
      <c r="X23" s="14" t="n">
        <v>0</v>
      </c>
      <c r="Y23" s="1" t="s">
        <v>969</v>
      </c>
      <c r="AA23" s="1" t="s">
        <v>125</v>
      </c>
    </row>
    <row r="24" customFormat="false" ht="15" hidden="false" customHeight="false" outlineLevel="0" collapsed="false">
      <c r="A24" s="1" t="n">
        <f aca="false">IF(AND(B24=B23,C24=C23,D24=D23,AA24=AA23), A23,A23+1)</f>
        <v>6</v>
      </c>
      <c r="B24" s="61" t="n">
        <v>41674</v>
      </c>
      <c r="C24" s="1" t="s">
        <v>67</v>
      </c>
      <c r="F24" s="1" t="s">
        <v>114</v>
      </c>
      <c r="G24" s="1" t="n">
        <v>11</v>
      </c>
      <c r="H24" s="1" t="n">
        <v>11</v>
      </c>
      <c r="X24" s="14" t="n">
        <v>35362.32</v>
      </c>
      <c r="Y24" s="1" t="s">
        <v>969</v>
      </c>
      <c r="AA24" s="1" t="s">
        <v>125</v>
      </c>
    </row>
    <row r="25" customFormat="false" ht="15" hidden="false" customHeight="false" outlineLevel="0" collapsed="false">
      <c r="A25" s="1" t="n">
        <f aca="false">IF(AND(B25=B24,C25=C24,D25=D24,AA25=AA24), A24,A24+1)</f>
        <v>6</v>
      </c>
      <c r="B25" s="61" t="n">
        <v>41674</v>
      </c>
      <c r="C25" s="1" t="s">
        <v>67</v>
      </c>
      <c r="F25" s="1" t="s">
        <v>100</v>
      </c>
      <c r="U25" s="1" t="n">
        <v>1</v>
      </c>
      <c r="X25" s="14" t="n">
        <v>3394.56</v>
      </c>
      <c r="Y25" s="1" t="s">
        <v>969</v>
      </c>
      <c r="AA25" s="1" t="s">
        <v>125</v>
      </c>
    </row>
    <row r="26" customFormat="false" ht="15" hidden="false" customHeight="false" outlineLevel="0" collapsed="false">
      <c r="A26" s="1" t="n">
        <f aca="false">IF(AND(B26=B25,C26=C25,D26=D25,AA26=AA25), A25,A25+1)</f>
        <v>7</v>
      </c>
      <c r="B26" s="61" t="n">
        <v>41687</v>
      </c>
      <c r="C26" s="1" t="s">
        <v>50</v>
      </c>
      <c r="F26" s="1" t="s">
        <v>98</v>
      </c>
      <c r="G26" s="1" t="n">
        <v>40</v>
      </c>
      <c r="H26" s="1" t="n">
        <v>40</v>
      </c>
      <c r="L26" s="1" t="n">
        <v>81</v>
      </c>
      <c r="X26" s="14" t="n">
        <v>0</v>
      </c>
      <c r="Y26" s="1" t="s">
        <v>970</v>
      </c>
      <c r="AA26" s="1" t="s">
        <v>123</v>
      </c>
    </row>
    <row r="27" customFormat="false" ht="15" hidden="false" customHeight="false" outlineLevel="0" collapsed="false">
      <c r="A27" s="1" t="n">
        <f aca="false">IF(AND(B27=B26,C27=C26,D27=D26,AA27=AA26), A26,A26+1)</f>
        <v>7</v>
      </c>
      <c r="B27" s="61" t="n">
        <v>41687</v>
      </c>
      <c r="C27" s="1" t="s">
        <v>50</v>
      </c>
      <c r="F27" s="1" t="s">
        <v>114</v>
      </c>
      <c r="G27" s="1" t="n">
        <v>9</v>
      </c>
      <c r="H27" s="1" t="n">
        <v>9</v>
      </c>
      <c r="L27" s="1" t="n">
        <v>23</v>
      </c>
      <c r="X27" s="14" t="n">
        <v>58027.87</v>
      </c>
      <c r="Y27" s="1" t="s">
        <v>970</v>
      </c>
      <c r="AA27" s="1" t="s">
        <v>123</v>
      </c>
    </row>
    <row r="28" customFormat="false" ht="15" hidden="false" customHeight="false" outlineLevel="0" collapsed="false">
      <c r="A28" s="1" t="n">
        <f aca="false">IF(AND(B28=B27,C28=C27,D28=D27,AA28=AA27), A27,A27+1)</f>
        <v>8</v>
      </c>
      <c r="B28" s="61" t="n">
        <v>41691</v>
      </c>
      <c r="C28" s="1" t="s">
        <v>63</v>
      </c>
      <c r="F28" s="1" t="s">
        <v>114</v>
      </c>
      <c r="G28" s="1" t="n">
        <v>8</v>
      </c>
      <c r="H28" s="1" t="n">
        <v>8</v>
      </c>
      <c r="L28" s="1" t="n">
        <v>31</v>
      </c>
      <c r="X28" s="14" t="n">
        <v>196902.84</v>
      </c>
      <c r="Y28" s="1" t="s">
        <v>971</v>
      </c>
      <c r="AA28" s="1" t="s">
        <v>123</v>
      </c>
    </row>
    <row r="29" customFormat="false" ht="15" hidden="false" customHeight="false" outlineLevel="0" collapsed="false">
      <c r="A29" s="1" t="n">
        <f aca="false">IF(AND(B29=B28,C29=C28,D29=D28,AA29=AA28), A28,A28+1)</f>
        <v>8</v>
      </c>
      <c r="B29" s="61" t="n">
        <v>41691</v>
      </c>
      <c r="C29" s="1" t="s">
        <v>63</v>
      </c>
      <c r="F29" s="1" t="s">
        <v>87</v>
      </c>
      <c r="G29" s="1" t="n">
        <v>2</v>
      </c>
      <c r="H29" s="1" t="n">
        <v>2</v>
      </c>
      <c r="L29" s="1" t="n">
        <v>7</v>
      </c>
      <c r="U29" s="1" t="n">
        <v>1</v>
      </c>
      <c r="X29" s="14" t="n">
        <v>2448</v>
      </c>
      <c r="Y29" s="1" t="s">
        <v>971</v>
      </c>
      <c r="AA29" s="1" t="s">
        <v>123</v>
      </c>
    </row>
    <row r="30" customFormat="false" ht="15" hidden="false" customHeight="false" outlineLevel="0" collapsed="false">
      <c r="A30" s="1" t="n">
        <f aca="false">IF(AND(B30=B29,C30=C29,D30=D29,AA30=AA29), A29,A29+1)</f>
        <v>8</v>
      </c>
      <c r="B30" s="61" t="n">
        <v>41691</v>
      </c>
      <c r="C30" s="1" t="s">
        <v>63</v>
      </c>
      <c r="F30" s="1" t="s">
        <v>98</v>
      </c>
      <c r="G30" s="1" t="n">
        <v>4</v>
      </c>
      <c r="H30" s="1" t="n">
        <v>4</v>
      </c>
      <c r="L30" s="1" t="n">
        <v>9</v>
      </c>
      <c r="X30" s="14" t="n">
        <v>0</v>
      </c>
      <c r="Y30" s="1" t="s">
        <v>971</v>
      </c>
      <c r="AA30" s="1" t="s">
        <v>123</v>
      </c>
    </row>
    <row r="31" customFormat="false" ht="15" hidden="false" customHeight="false" outlineLevel="0" collapsed="false">
      <c r="A31" s="1" t="n">
        <f aca="false">IF(AND(B31=B30,C31=C30,D31=D30,AA31=AA30), A30,A30+1)</f>
        <v>8</v>
      </c>
      <c r="B31" s="61" t="n">
        <v>41691</v>
      </c>
      <c r="C31" s="1" t="s">
        <v>63</v>
      </c>
      <c r="F31" s="1" t="s">
        <v>109</v>
      </c>
      <c r="G31" s="1" t="n">
        <v>10</v>
      </c>
      <c r="H31" s="1" t="n">
        <v>10</v>
      </c>
      <c r="L31" s="1" t="n">
        <v>14</v>
      </c>
      <c r="X31" s="14" t="n">
        <v>6707.1</v>
      </c>
      <c r="Y31" s="1" t="s">
        <v>971</v>
      </c>
      <c r="AA31" s="1" t="s">
        <v>123</v>
      </c>
      <c r="AB31" s="1" t="s">
        <v>891</v>
      </c>
    </row>
    <row r="32" customFormat="false" ht="15" hidden="false" customHeight="false" outlineLevel="0" collapsed="false">
      <c r="A32" s="1" t="n">
        <f aca="false">IF(AND(B32=B31,C32=C31,D32=D31,AA32=AA31), A31,A31+1)</f>
        <v>8</v>
      </c>
      <c r="B32" s="61" t="n">
        <v>41691</v>
      </c>
      <c r="C32" s="1" t="s">
        <v>63</v>
      </c>
      <c r="F32" s="1" t="s">
        <v>96</v>
      </c>
      <c r="G32" s="1" t="n">
        <v>2</v>
      </c>
      <c r="H32" s="1" t="n">
        <v>2</v>
      </c>
      <c r="L32" s="1" t="n">
        <v>5</v>
      </c>
      <c r="X32" s="14" t="n">
        <v>5251.51</v>
      </c>
      <c r="Y32" s="1" t="s">
        <v>971</v>
      </c>
      <c r="AA32" s="1" t="s">
        <v>123</v>
      </c>
    </row>
    <row r="33" customFormat="false" ht="15" hidden="false" customHeight="false" outlineLevel="0" collapsed="false">
      <c r="A33" s="1" t="n">
        <f aca="false">IF(AND(B33=B32,C33=C32,D33=D32,AA33=AA32), A32,A32+1)</f>
        <v>8</v>
      </c>
      <c r="B33" s="61" t="n">
        <v>41691</v>
      </c>
      <c r="C33" s="1" t="s">
        <v>63</v>
      </c>
      <c r="F33" s="1" t="s">
        <v>115</v>
      </c>
      <c r="G33" s="1" t="n">
        <v>1</v>
      </c>
      <c r="H33" s="1" t="n">
        <v>1</v>
      </c>
      <c r="L33" s="1" t="n">
        <v>3</v>
      </c>
      <c r="X33" s="14" t="n">
        <v>8851.91</v>
      </c>
      <c r="Y33" s="1" t="s">
        <v>971</v>
      </c>
      <c r="AA33" s="1" t="s">
        <v>123</v>
      </c>
    </row>
    <row r="34" customFormat="false" ht="15" hidden="false" customHeight="false" outlineLevel="0" collapsed="false">
      <c r="A34" s="1" t="n">
        <f aca="false">IF(AND(B34=B33,C34=C33,D34=D33,AA34=AA33), A33,A33+1)</f>
        <v>8</v>
      </c>
      <c r="B34" s="61" t="n">
        <v>41691</v>
      </c>
      <c r="C34" s="1" t="s">
        <v>63</v>
      </c>
      <c r="F34" s="1" t="s">
        <v>966</v>
      </c>
      <c r="K34" s="1" t="n">
        <v>1</v>
      </c>
      <c r="X34" s="14" t="n">
        <v>0</v>
      </c>
      <c r="Y34" s="1" t="s">
        <v>971</v>
      </c>
      <c r="AA34" s="1" t="s">
        <v>123</v>
      </c>
    </row>
    <row r="35" customFormat="false" ht="15" hidden="false" customHeight="false" outlineLevel="0" collapsed="false">
      <c r="A35" s="1" t="n">
        <f aca="false">IF(AND(B35=B34,C35=C34,D35=D34,AA35=AA34), A34,A34+1)</f>
        <v>9</v>
      </c>
      <c r="B35" s="61" t="n">
        <v>41695</v>
      </c>
      <c r="C35" s="1" t="s">
        <v>76</v>
      </c>
      <c r="D35" s="1" t="s">
        <v>77</v>
      </c>
      <c r="F35" s="1" t="s">
        <v>114</v>
      </c>
      <c r="G35" s="1" t="n">
        <v>96</v>
      </c>
      <c r="H35" s="1" t="n">
        <f aca="false">SUM(G35/2)</f>
        <v>48</v>
      </c>
      <c r="I35" s="1" t="n">
        <f aca="false">SUM(G35/2)</f>
        <v>48</v>
      </c>
      <c r="L35" s="1" t="n">
        <v>146</v>
      </c>
      <c r="X35" s="14" t="n">
        <v>295183.75</v>
      </c>
      <c r="Y35" s="1" t="s">
        <v>972</v>
      </c>
      <c r="AA35" s="1" t="s">
        <v>123</v>
      </c>
      <c r="AB35" s="65"/>
    </row>
    <row r="36" customFormat="false" ht="15" hidden="false" customHeight="false" outlineLevel="0" collapsed="false">
      <c r="A36" s="1" t="n">
        <f aca="false">IF(AND(B36=B35,C36=C35,D36=D35,AA36=AA35), A35,A35+1)</f>
        <v>9</v>
      </c>
      <c r="B36" s="61" t="n">
        <v>41695</v>
      </c>
      <c r="C36" s="1" t="s">
        <v>76</v>
      </c>
      <c r="D36" s="1" t="s">
        <v>77</v>
      </c>
      <c r="F36" s="1" t="s">
        <v>98</v>
      </c>
      <c r="G36" s="1" t="n">
        <v>5</v>
      </c>
      <c r="H36" s="1" t="n">
        <f aca="false">SUM(G36/2)</f>
        <v>2.5</v>
      </c>
      <c r="I36" s="1" t="n">
        <f aca="false">SUM(G36/2)</f>
        <v>2.5</v>
      </c>
      <c r="L36" s="1" t="n">
        <v>11</v>
      </c>
      <c r="X36" s="14" t="n">
        <v>0</v>
      </c>
      <c r="Y36" s="1" t="s">
        <v>972</v>
      </c>
      <c r="AA36" s="1" t="s">
        <v>123</v>
      </c>
      <c r="AB36" s="1" t="s">
        <v>891</v>
      </c>
    </row>
    <row r="37" customFormat="false" ht="15" hidden="false" customHeight="false" outlineLevel="0" collapsed="false">
      <c r="A37" s="1" t="n">
        <f aca="false">IF(AND(B37=B36,C37=C36,D37=D36,AA37=AA36), A36,A36+1)</f>
        <v>9</v>
      </c>
      <c r="B37" s="61" t="n">
        <v>41695</v>
      </c>
      <c r="C37" s="1" t="s">
        <v>76</v>
      </c>
      <c r="D37" s="1" t="s">
        <v>77</v>
      </c>
      <c r="F37" s="1" t="s">
        <v>966</v>
      </c>
      <c r="H37" s="1" t="n">
        <f aca="false">SUM(G37/2)</f>
        <v>0</v>
      </c>
      <c r="I37" s="1" t="n">
        <f aca="false">SUM(G37/2)</f>
        <v>0</v>
      </c>
      <c r="K37" s="1" t="n">
        <v>1</v>
      </c>
      <c r="X37" s="14" t="n">
        <v>0</v>
      </c>
      <c r="Y37" s="1" t="s">
        <v>972</v>
      </c>
      <c r="AA37" s="1" t="s">
        <v>123</v>
      </c>
    </row>
    <row r="38" customFormat="false" ht="15" hidden="false" customHeight="false" outlineLevel="0" collapsed="false">
      <c r="A38" s="1" t="n">
        <f aca="false">IF(AND(B38=B37,C38=C37,D38=D37,AA38=AA37), A37,A37+1)</f>
        <v>10</v>
      </c>
      <c r="B38" s="61" t="n">
        <v>41696</v>
      </c>
      <c r="C38" s="1" t="s">
        <v>69</v>
      </c>
      <c r="F38" s="1" t="s">
        <v>87</v>
      </c>
      <c r="G38" s="1" t="n">
        <v>18</v>
      </c>
      <c r="H38" s="1" t="n">
        <v>18</v>
      </c>
      <c r="L38" s="1" t="n">
        <v>38</v>
      </c>
      <c r="U38" s="1" t="n">
        <v>1</v>
      </c>
      <c r="X38" s="14" t="n">
        <v>85224.25</v>
      </c>
      <c r="Y38" s="1" t="s">
        <v>893</v>
      </c>
      <c r="AA38" s="1" t="s">
        <v>123</v>
      </c>
    </row>
    <row r="39" customFormat="false" ht="15" hidden="false" customHeight="false" outlineLevel="0" collapsed="false">
      <c r="A39" s="1" t="n">
        <f aca="false">IF(AND(B39=B38,C39=C38,D39=D38,AA39=AA38), A38,A38+1)</f>
        <v>10</v>
      </c>
      <c r="B39" s="61" t="n">
        <v>41696</v>
      </c>
      <c r="C39" s="1" t="s">
        <v>69</v>
      </c>
      <c r="F39" s="1" t="s">
        <v>95</v>
      </c>
      <c r="G39" s="1" t="n">
        <v>6</v>
      </c>
      <c r="H39" s="1" t="n">
        <v>6</v>
      </c>
      <c r="L39" s="1" t="n">
        <v>13</v>
      </c>
      <c r="X39" s="14" t="n">
        <v>5855.67</v>
      </c>
      <c r="Y39" s="1" t="s">
        <v>893</v>
      </c>
      <c r="AA39" s="1" t="s">
        <v>123</v>
      </c>
    </row>
    <row r="40" customFormat="false" ht="15" hidden="false" customHeight="false" outlineLevel="0" collapsed="false">
      <c r="A40" s="1" t="n">
        <f aca="false">IF(AND(B40=B39,C40=C39,D40=D39,AA40=AA39), A39,A39+1)</f>
        <v>10</v>
      </c>
      <c r="B40" s="61" t="n">
        <v>41696</v>
      </c>
      <c r="C40" s="1" t="s">
        <v>69</v>
      </c>
      <c r="F40" s="1" t="s">
        <v>115</v>
      </c>
      <c r="G40" s="1" t="n">
        <v>5</v>
      </c>
      <c r="H40" s="1" t="n">
        <v>5</v>
      </c>
      <c r="L40" s="1" t="n">
        <v>7</v>
      </c>
      <c r="X40" s="14" t="n">
        <v>3356.08</v>
      </c>
      <c r="Y40" s="1" t="s">
        <v>893</v>
      </c>
      <c r="AA40" s="1" t="s">
        <v>123</v>
      </c>
    </row>
    <row r="41" customFormat="false" ht="15" hidden="false" customHeight="false" outlineLevel="0" collapsed="false">
      <c r="A41" s="1" t="n">
        <f aca="false">IF(AND(B41=B40,C41=C40,D41=D40,AA41=AA40), A40,A40+1)</f>
        <v>10</v>
      </c>
      <c r="B41" s="61" t="n">
        <v>41696</v>
      </c>
      <c r="C41" s="1" t="s">
        <v>69</v>
      </c>
      <c r="F41" s="1" t="s">
        <v>96</v>
      </c>
      <c r="G41" s="1" t="n">
        <v>5</v>
      </c>
      <c r="H41" s="1" t="n">
        <v>5</v>
      </c>
      <c r="L41" s="1" t="n">
        <v>10</v>
      </c>
      <c r="X41" s="14" t="n">
        <v>6743.84</v>
      </c>
      <c r="Y41" s="1" t="s">
        <v>893</v>
      </c>
      <c r="AA41" s="1" t="s">
        <v>123</v>
      </c>
    </row>
    <row r="42" customFormat="false" ht="15" hidden="false" customHeight="false" outlineLevel="0" collapsed="false">
      <c r="A42" s="1" t="n">
        <f aca="false">IF(AND(B42=B41,C42=C41,D42=D41,AA42=AA41), A41,A41+1)</f>
        <v>10</v>
      </c>
      <c r="B42" s="61" t="n">
        <v>41696</v>
      </c>
      <c r="C42" s="1" t="s">
        <v>69</v>
      </c>
      <c r="F42" s="1" t="s">
        <v>97</v>
      </c>
      <c r="G42" s="1" t="n">
        <v>4</v>
      </c>
      <c r="H42" s="1" t="n">
        <v>4</v>
      </c>
      <c r="L42" s="1" t="n">
        <v>8</v>
      </c>
      <c r="X42" s="14" t="n">
        <v>11373.73</v>
      </c>
      <c r="Y42" s="1" t="s">
        <v>893</v>
      </c>
      <c r="AA42" s="1" t="s">
        <v>123</v>
      </c>
    </row>
    <row r="43" customFormat="false" ht="15" hidden="false" customHeight="false" outlineLevel="0" collapsed="false">
      <c r="A43" s="1" t="n">
        <f aca="false">IF(AND(B43=B42,C43=C42,D43=D42,AA43=AA42), A42,A42+1)</f>
        <v>10</v>
      </c>
      <c r="B43" s="61" t="n">
        <v>41696</v>
      </c>
      <c r="C43" s="1" t="s">
        <v>69</v>
      </c>
      <c r="F43" s="1" t="s">
        <v>99</v>
      </c>
      <c r="G43" s="1" t="n">
        <v>5</v>
      </c>
      <c r="H43" s="1" t="n">
        <v>5</v>
      </c>
      <c r="L43" s="1" t="n">
        <v>9</v>
      </c>
      <c r="X43" s="14" t="n">
        <v>312.97</v>
      </c>
      <c r="Y43" s="1" t="s">
        <v>893</v>
      </c>
      <c r="AA43" s="1" t="s">
        <v>123</v>
      </c>
    </row>
    <row r="44" customFormat="false" ht="15" hidden="false" customHeight="false" outlineLevel="0" collapsed="false">
      <c r="A44" s="1" t="n">
        <f aca="false">IF(AND(B44=B43,C44=C43,D44=D43,AA44=AA43), A43,A43+1)</f>
        <v>10</v>
      </c>
      <c r="B44" s="61" t="n">
        <v>41696</v>
      </c>
      <c r="C44" s="1" t="s">
        <v>69</v>
      </c>
      <c r="F44" s="1" t="s">
        <v>112</v>
      </c>
      <c r="G44" s="1" t="n">
        <v>2</v>
      </c>
      <c r="H44" s="1" t="n">
        <v>2</v>
      </c>
      <c r="L44" s="1" t="n">
        <v>4</v>
      </c>
      <c r="X44" s="14" t="n">
        <v>19.89</v>
      </c>
      <c r="Y44" s="1" t="s">
        <v>893</v>
      </c>
      <c r="AA44" s="1" t="s">
        <v>123</v>
      </c>
    </row>
    <row r="45" customFormat="false" ht="15" hidden="false" customHeight="false" outlineLevel="0" collapsed="false">
      <c r="A45" s="1" t="n">
        <f aca="false">IF(AND(B45=B44,C45=C44,D45=D44,AA45=AA44), A44,A44+1)</f>
        <v>10</v>
      </c>
      <c r="B45" s="61" t="n">
        <v>41696</v>
      </c>
      <c r="C45" s="1" t="s">
        <v>69</v>
      </c>
      <c r="F45" s="1" t="s">
        <v>966</v>
      </c>
      <c r="K45" s="1" t="n">
        <v>1</v>
      </c>
      <c r="X45" s="14" t="n">
        <v>0</v>
      </c>
      <c r="Y45" s="1" t="s">
        <v>893</v>
      </c>
      <c r="AA45" s="1" t="s">
        <v>123</v>
      </c>
    </row>
    <row r="46" customFormat="false" ht="15" hidden="false" customHeight="false" outlineLevel="0" collapsed="false">
      <c r="A46" s="1" t="n">
        <f aca="false">IF(AND(B46=B45,C46=C45,D46=D45,AA46=AA45), A45,A45+1)</f>
        <v>11</v>
      </c>
      <c r="B46" s="61" t="n">
        <v>41715</v>
      </c>
      <c r="C46" s="1" t="s">
        <v>50</v>
      </c>
      <c r="F46" s="1" t="s">
        <v>98</v>
      </c>
      <c r="G46" s="1" t="n">
        <v>25</v>
      </c>
      <c r="H46" s="1" t="n">
        <v>25</v>
      </c>
      <c r="L46" s="1" t="n">
        <v>64</v>
      </c>
      <c r="X46" s="14" t="n">
        <v>0</v>
      </c>
      <c r="Y46" s="1" t="s">
        <v>894</v>
      </c>
      <c r="AA46" s="1" t="s">
        <v>123</v>
      </c>
      <c r="AB46" s="1" t="s">
        <v>891</v>
      </c>
    </row>
    <row r="47" customFormat="false" ht="15" hidden="false" customHeight="false" outlineLevel="0" collapsed="false">
      <c r="A47" s="1" t="n">
        <f aca="false">IF(AND(B47=B46,C47=C46,D47=D46,AA47=AA46), A46,A46+1)</f>
        <v>11</v>
      </c>
      <c r="B47" s="61" t="n">
        <v>41715</v>
      </c>
      <c r="C47" s="1" t="s">
        <v>50</v>
      </c>
      <c r="F47" s="1" t="s">
        <v>95</v>
      </c>
      <c r="G47" s="1" t="n">
        <v>0</v>
      </c>
      <c r="H47" s="1" t="n">
        <v>0</v>
      </c>
      <c r="L47" s="1" t="n">
        <v>0</v>
      </c>
      <c r="X47" s="14" t="n">
        <v>0</v>
      </c>
      <c r="Y47" s="1" t="s">
        <v>894</v>
      </c>
      <c r="AA47" s="1" t="s">
        <v>123</v>
      </c>
      <c r="AB47" s="1" t="s">
        <v>897</v>
      </c>
    </row>
    <row r="48" customFormat="false" ht="15" hidden="false" customHeight="false" outlineLevel="0" collapsed="false">
      <c r="A48" s="1" t="n">
        <f aca="false">IF(AND(B48=B47,C48=C47,D48=D47,AA48=AA47), A47,A47+1)</f>
        <v>11</v>
      </c>
      <c r="B48" s="61" t="n">
        <v>41715</v>
      </c>
      <c r="C48" s="1" t="s">
        <v>50</v>
      </c>
      <c r="F48" s="1" t="s">
        <v>115</v>
      </c>
      <c r="G48" s="1" t="n">
        <v>2</v>
      </c>
      <c r="H48" s="1" t="n">
        <v>2</v>
      </c>
      <c r="L48" s="1" t="n">
        <v>7</v>
      </c>
      <c r="X48" s="14" t="n">
        <v>32490.77</v>
      </c>
      <c r="Y48" s="1" t="s">
        <v>894</v>
      </c>
      <c r="AA48" s="1" t="s">
        <v>123</v>
      </c>
    </row>
    <row r="49" customFormat="false" ht="15" hidden="false" customHeight="false" outlineLevel="0" collapsed="false">
      <c r="A49" s="1" t="n">
        <f aca="false">IF(AND(B49=B48,C49=C48,D49=D48,AA49=AA48), A48,A48+1)</f>
        <v>11</v>
      </c>
      <c r="B49" s="61" t="n">
        <v>41715</v>
      </c>
      <c r="C49" s="1" t="s">
        <v>50</v>
      </c>
      <c r="F49" s="1" t="s">
        <v>109</v>
      </c>
      <c r="G49" s="1" t="n">
        <v>2</v>
      </c>
      <c r="H49" s="1" t="n">
        <v>2</v>
      </c>
      <c r="L49" s="1" t="n">
        <v>5</v>
      </c>
      <c r="X49" s="14" t="n">
        <v>958.29</v>
      </c>
      <c r="Y49" s="1" t="s">
        <v>894</v>
      </c>
      <c r="AA49" s="1" t="s">
        <v>123</v>
      </c>
    </row>
    <row r="50" customFormat="false" ht="15" hidden="false" customHeight="false" outlineLevel="0" collapsed="false">
      <c r="A50" s="1" t="n">
        <f aca="false">IF(AND(B50=B49,C50=C49,D50=D49,AA50=AA49), A49,A49+1)</f>
        <v>11</v>
      </c>
      <c r="B50" s="61" t="n">
        <v>41715</v>
      </c>
      <c r="C50" s="1" t="s">
        <v>50</v>
      </c>
      <c r="F50" s="1" t="s">
        <v>96</v>
      </c>
      <c r="G50" s="1" t="n">
        <v>2</v>
      </c>
      <c r="H50" s="1" t="n">
        <v>2</v>
      </c>
      <c r="L50" s="1" t="n">
        <v>5</v>
      </c>
      <c r="X50" s="14" t="n">
        <v>14232.06</v>
      </c>
      <c r="Y50" s="1" t="s">
        <v>894</v>
      </c>
      <c r="AA50" s="1" t="s">
        <v>123</v>
      </c>
    </row>
    <row r="51" customFormat="false" ht="15" hidden="false" customHeight="false" outlineLevel="0" collapsed="false">
      <c r="A51" s="1" t="n">
        <f aca="false">IF(AND(B51=B50,C51=C50,D51=D50,AA51=AA50), A50,A50+1)</f>
        <v>11</v>
      </c>
      <c r="B51" s="61" t="n">
        <v>41715</v>
      </c>
      <c r="C51" s="1" t="s">
        <v>50</v>
      </c>
      <c r="F51" s="1" t="s">
        <v>99</v>
      </c>
      <c r="G51" s="1" t="n">
        <v>1</v>
      </c>
      <c r="H51" s="1" t="n">
        <v>1</v>
      </c>
      <c r="L51" s="1" t="n">
        <v>3</v>
      </c>
      <c r="X51" s="14" t="n">
        <v>786.87</v>
      </c>
      <c r="Y51" s="1" t="s">
        <v>894</v>
      </c>
      <c r="AA51" s="1" t="s">
        <v>123</v>
      </c>
    </row>
    <row r="52" customFormat="false" ht="15" hidden="false" customHeight="false" outlineLevel="0" collapsed="false">
      <c r="A52" s="1" t="n">
        <f aca="false">IF(AND(B52=B51,C52=C51,D52=D51,AA52=AA51), A51,A51+1)</f>
        <v>11</v>
      </c>
      <c r="B52" s="61" t="n">
        <v>41715</v>
      </c>
      <c r="C52" s="1" t="s">
        <v>50</v>
      </c>
      <c r="F52" s="1" t="s">
        <v>966</v>
      </c>
      <c r="K52" s="1" t="n">
        <v>1</v>
      </c>
      <c r="X52" s="14" t="n">
        <v>0</v>
      </c>
      <c r="Y52" s="1" t="s">
        <v>894</v>
      </c>
      <c r="AA52" s="1" t="s">
        <v>123</v>
      </c>
    </row>
    <row r="53" customFormat="false" ht="15" hidden="false" customHeight="false" outlineLevel="0" collapsed="false">
      <c r="A53" s="1" t="n">
        <f aca="false">IF(AND(B53=B52,C53=C52,D53=D52,AA53=AA52), A52,A52+1)</f>
        <v>12</v>
      </c>
      <c r="B53" s="61" t="n">
        <v>41717</v>
      </c>
      <c r="C53" s="1" t="s">
        <v>53</v>
      </c>
      <c r="F53" s="1" t="s">
        <v>102</v>
      </c>
      <c r="G53" s="1" t="n">
        <v>29</v>
      </c>
      <c r="H53" s="1" t="n">
        <v>29</v>
      </c>
      <c r="L53" s="1" t="n">
        <v>90</v>
      </c>
      <c r="X53" s="14" t="n">
        <v>230592.05</v>
      </c>
      <c r="Y53" s="1" t="s">
        <v>973</v>
      </c>
      <c r="AA53" s="1" t="s">
        <v>123</v>
      </c>
    </row>
    <row r="54" customFormat="false" ht="15" hidden="false" customHeight="false" outlineLevel="0" collapsed="false">
      <c r="A54" s="1" t="n">
        <f aca="false">IF(AND(B54=B53,C54=C53,D54=D53,AA54=AA53), A53,A53+1)</f>
        <v>12</v>
      </c>
      <c r="B54" s="61" t="n">
        <v>41717</v>
      </c>
      <c r="C54" s="1" t="s">
        <v>53</v>
      </c>
      <c r="F54" s="1" t="s">
        <v>89</v>
      </c>
      <c r="G54" s="1" t="n">
        <v>1</v>
      </c>
      <c r="H54" s="1" t="n">
        <v>1</v>
      </c>
      <c r="L54" s="1" t="n">
        <v>3</v>
      </c>
      <c r="X54" s="14" t="n">
        <v>841.56</v>
      </c>
      <c r="Y54" s="1" t="s">
        <v>973</v>
      </c>
      <c r="AA54" s="1" t="s">
        <v>123</v>
      </c>
    </row>
    <row r="55" customFormat="false" ht="15" hidden="false" customHeight="false" outlineLevel="0" collapsed="false">
      <c r="A55" s="1" t="n">
        <f aca="false">IF(AND(B55=B54,C55=C54,D55=D54,AA55=AA54), A54,A54+1)</f>
        <v>12</v>
      </c>
      <c r="B55" s="61" t="n">
        <v>41717</v>
      </c>
      <c r="C55" s="1" t="s">
        <v>53</v>
      </c>
      <c r="F55" s="1" t="s">
        <v>97</v>
      </c>
      <c r="G55" s="1" t="n">
        <v>0</v>
      </c>
      <c r="H55" s="1" t="n">
        <v>0</v>
      </c>
      <c r="L55" s="1" t="n">
        <v>0</v>
      </c>
      <c r="X55" s="14" t="n">
        <v>0</v>
      </c>
      <c r="Y55" s="1" t="s">
        <v>973</v>
      </c>
      <c r="AA55" s="1" t="s">
        <v>123</v>
      </c>
    </row>
    <row r="56" customFormat="false" ht="15" hidden="false" customHeight="false" outlineLevel="0" collapsed="false">
      <c r="A56" s="1" t="n">
        <f aca="false">IF(AND(B56=B55,C56=C55,D56=D55,AA56=AA55), A55,A55+1)</f>
        <v>12</v>
      </c>
      <c r="B56" s="61" t="n">
        <v>41717</v>
      </c>
      <c r="C56" s="1" t="s">
        <v>53</v>
      </c>
      <c r="F56" s="1" t="s">
        <v>93</v>
      </c>
      <c r="G56" s="1" t="n">
        <v>1</v>
      </c>
      <c r="H56" s="1" t="n">
        <v>1</v>
      </c>
      <c r="L56" s="1" t="n">
        <v>3</v>
      </c>
      <c r="X56" s="14" t="n">
        <v>845.75</v>
      </c>
      <c r="Y56" s="1" t="s">
        <v>973</v>
      </c>
      <c r="AA56" s="1" t="s">
        <v>123</v>
      </c>
    </row>
    <row r="57" customFormat="false" ht="15" hidden="false" customHeight="false" outlineLevel="0" collapsed="false">
      <c r="A57" s="1" t="n">
        <f aca="false">IF(AND(B57=B56,C57=C56,D57=D56,AA57=AA56), A56,A56+1)</f>
        <v>12</v>
      </c>
      <c r="B57" s="61" t="n">
        <v>41717</v>
      </c>
      <c r="C57" s="1" t="s">
        <v>53</v>
      </c>
      <c r="F57" s="1" t="s">
        <v>114</v>
      </c>
      <c r="G57" s="1" t="n">
        <v>2</v>
      </c>
      <c r="H57" s="1" t="n">
        <v>2</v>
      </c>
      <c r="L57" s="1" t="n">
        <v>10</v>
      </c>
      <c r="X57" s="14" t="n">
        <v>3002.54</v>
      </c>
      <c r="Y57" s="1" t="s">
        <v>973</v>
      </c>
      <c r="AA57" s="1" t="s">
        <v>123</v>
      </c>
    </row>
    <row r="58" customFormat="false" ht="15" hidden="false" customHeight="false" outlineLevel="0" collapsed="false">
      <c r="A58" s="1" t="n">
        <f aca="false">IF(AND(B58=B57,C58=C57,D58=D57,AA58=AA57), A57,A57+1)</f>
        <v>12</v>
      </c>
      <c r="B58" s="61" t="n">
        <v>41717</v>
      </c>
      <c r="C58" s="1" t="s">
        <v>53</v>
      </c>
      <c r="F58" s="1" t="s">
        <v>95</v>
      </c>
      <c r="G58" s="1" t="n">
        <v>3</v>
      </c>
      <c r="H58" s="1" t="n">
        <v>3</v>
      </c>
      <c r="L58" s="1" t="n">
        <v>10</v>
      </c>
      <c r="X58" s="14" t="n">
        <v>79929.94</v>
      </c>
      <c r="Y58" s="1" t="s">
        <v>973</v>
      </c>
      <c r="AA58" s="1" t="s">
        <v>123</v>
      </c>
    </row>
    <row r="59" customFormat="false" ht="15" hidden="false" customHeight="false" outlineLevel="0" collapsed="false">
      <c r="A59" s="1" t="n">
        <f aca="false">IF(AND(B59=B58,C59=C58,D59=D58,AA59=AA58), A58,A58+1)</f>
        <v>12</v>
      </c>
      <c r="B59" s="61" t="n">
        <v>41717</v>
      </c>
      <c r="C59" s="1" t="s">
        <v>53</v>
      </c>
      <c r="F59" s="1" t="s">
        <v>96</v>
      </c>
      <c r="G59" s="1" t="n">
        <v>3</v>
      </c>
      <c r="H59" s="1" t="n">
        <v>3</v>
      </c>
      <c r="L59" s="1" t="n">
        <v>7</v>
      </c>
      <c r="X59" s="14" t="n">
        <v>18511.06</v>
      </c>
      <c r="Y59" s="1" t="s">
        <v>973</v>
      </c>
      <c r="AA59" s="1" t="s">
        <v>123</v>
      </c>
    </row>
    <row r="60" customFormat="false" ht="15" hidden="false" customHeight="false" outlineLevel="0" collapsed="false">
      <c r="A60" s="1" t="n">
        <f aca="false">IF(AND(B60=B59,C60=C59,D60=D59,AA60=AA59), A59,A59+1)</f>
        <v>12</v>
      </c>
      <c r="B60" s="61" t="n">
        <v>41717</v>
      </c>
      <c r="C60" s="1" t="s">
        <v>53</v>
      </c>
      <c r="F60" s="1" t="s">
        <v>98</v>
      </c>
      <c r="G60" s="1" t="n">
        <v>2</v>
      </c>
      <c r="H60" s="1" t="n">
        <v>2</v>
      </c>
      <c r="L60" s="1" t="n">
        <v>5</v>
      </c>
      <c r="X60" s="14" t="n">
        <v>0</v>
      </c>
      <c r="Y60" s="1" t="s">
        <v>973</v>
      </c>
      <c r="AA60" s="1" t="s">
        <v>123</v>
      </c>
    </row>
    <row r="61" customFormat="false" ht="15" hidden="false" customHeight="false" outlineLevel="0" collapsed="false">
      <c r="A61" s="1" t="n">
        <f aca="false">IF(AND(B61=B60,C61=C60,D61=D60,AA61=AA60), A60,A60+1)</f>
        <v>12</v>
      </c>
      <c r="B61" s="61" t="n">
        <v>41717</v>
      </c>
      <c r="C61" s="1" t="s">
        <v>53</v>
      </c>
      <c r="F61" s="1" t="s">
        <v>104</v>
      </c>
      <c r="G61" s="1" t="n">
        <v>1</v>
      </c>
      <c r="H61" s="1" t="n">
        <v>1</v>
      </c>
      <c r="L61" s="1" t="n">
        <v>3</v>
      </c>
      <c r="X61" s="14" t="n">
        <v>0</v>
      </c>
      <c r="Y61" s="1" t="s">
        <v>973</v>
      </c>
      <c r="AA61" s="1" t="s">
        <v>123</v>
      </c>
    </row>
    <row r="62" customFormat="false" ht="15" hidden="false" customHeight="false" outlineLevel="0" collapsed="false">
      <c r="A62" s="1" t="n">
        <f aca="false">IF(AND(B62=B61,C62=C61,D62=D61,AA62=AA61), A61,A61+1)</f>
        <v>12</v>
      </c>
      <c r="B62" s="61" t="n">
        <v>41717</v>
      </c>
      <c r="C62" s="1" t="s">
        <v>53</v>
      </c>
      <c r="F62" s="1" t="s">
        <v>108</v>
      </c>
      <c r="G62" s="1" t="n">
        <v>6</v>
      </c>
      <c r="H62" s="1" t="n">
        <v>6</v>
      </c>
      <c r="L62" s="1" t="n">
        <v>15</v>
      </c>
      <c r="X62" s="14" t="n">
        <v>45226.95</v>
      </c>
      <c r="Y62" s="1" t="s">
        <v>973</v>
      </c>
      <c r="AA62" s="1" t="s">
        <v>123</v>
      </c>
    </row>
    <row r="63" customFormat="false" ht="15" hidden="false" customHeight="false" outlineLevel="0" collapsed="false">
      <c r="A63" s="1" t="n">
        <f aca="false">IF(AND(B63=B62,C63=C62,D63=D62,AA63=AA62), A62,A62+1)</f>
        <v>12</v>
      </c>
      <c r="B63" s="61" t="n">
        <v>41717</v>
      </c>
      <c r="C63" s="1" t="s">
        <v>53</v>
      </c>
      <c r="F63" s="1" t="s">
        <v>115</v>
      </c>
      <c r="G63" s="1" t="n">
        <v>2</v>
      </c>
      <c r="H63" s="1" t="n">
        <v>2</v>
      </c>
      <c r="L63" s="1" t="n">
        <v>6</v>
      </c>
      <c r="X63" s="14" t="n">
        <v>4712.74</v>
      </c>
      <c r="Y63" s="1" t="s">
        <v>973</v>
      </c>
      <c r="AA63" s="1" t="s">
        <v>123</v>
      </c>
    </row>
    <row r="64" customFormat="false" ht="15" hidden="false" customHeight="false" outlineLevel="0" collapsed="false">
      <c r="A64" s="1" t="n">
        <f aca="false">IF(AND(B64=B63,C64=C63,D64=D63,AA64=AA63), A63,A63+1)</f>
        <v>12</v>
      </c>
      <c r="B64" s="61" t="n">
        <v>41717</v>
      </c>
      <c r="C64" s="1" t="s">
        <v>53</v>
      </c>
      <c r="F64" s="1" t="s">
        <v>966</v>
      </c>
      <c r="K64" s="1" t="n">
        <v>1</v>
      </c>
      <c r="X64" s="14" t="n">
        <v>0</v>
      </c>
      <c r="Y64" s="1" t="s">
        <v>973</v>
      </c>
      <c r="AA64" s="1" t="s">
        <v>123</v>
      </c>
    </row>
    <row r="65" customFormat="false" ht="15" hidden="false" customHeight="false" outlineLevel="0" collapsed="false">
      <c r="A65" s="1" t="n">
        <f aca="false">IF(AND(B65=B64,C65=C64,D65=D64,AA65=AA64), A64,A64+1)</f>
        <v>13</v>
      </c>
      <c r="B65" s="61" t="n">
        <v>41719</v>
      </c>
      <c r="C65" s="1" t="s">
        <v>70</v>
      </c>
      <c r="D65" s="1" t="s">
        <v>68</v>
      </c>
      <c r="F65" s="1" t="s">
        <v>114</v>
      </c>
      <c r="G65" s="1" t="n">
        <v>3</v>
      </c>
      <c r="H65" s="1" t="n">
        <f aca="false">SUM(G65/2)</f>
        <v>1.5</v>
      </c>
      <c r="I65" s="1" t="n">
        <f aca="false">SUM(G65/2)</f>
        <v>1.5</v>
      </c>
      <c r="L65" s="1" t="n">
        <v>19</v>
      </c>
      <c r="X65" s="14" t="n">
        <v>159939.06</v>
      </c>
      <c r="Y65" s="1" t="s">
        <v>974</v>
      </c>
      <c r="AA65" s="1" t="s">
        <v>123</v>
      </c>
    </row>
    <row r="66" customFormat="false" ht="15" hidden="false" customHeight="false" outlineLevel="0" collapsed="false">
      <c r="A66" s="1" t="n">
        <f aca="false">IF(AND(B66=B65,C66=C65,D66=D65,AA66=AA65), A65,A65+1)</f>
        <v>13</v>
      </c>
      <c r="B66" s="61" t="n">
        <v>41719</v>
      </c>
      <c r="C66" s="1" t="s">
        <v>70</v>
      </c>
      <c r="D66" s="1" t="s">
        <v>68</v>
      </c>
      <c r="F66" s="1" t="s">
        <v>97</v>
      </c>
      <c r="G66" s="1" t="n">
        <v>23</v>
      </c>
      <c r="H66" s="1" t="n">
        <f aca="false">SUM(G66/2)</f>
        <v>11.5</v>
      </c>
      <c r="I66" s="1" t="n">
        <f aca="false">SUM(G66/2)</f>
        <v>11.5</v>
      </c>
      <c r="L66" s="1" t="n">
        <v>20</v>
      </c>
      <c r="X66" s="14" t="n">
        <v>1435.79</v>
      </c>
      <c r="Y66" s="1" t="s">
        <v>974</v>
      </c>
      <c r="AA66" s="1" t="s">
        <v>123</v>
      </c>
    </row>
    <row r="67" customFormat="false" ht="15" hidden="false" customHeight="false" outlineLevel="0" collapsed="false">
      <c r="A67" s="1" t="n">
        <f aca="false">IF(AND(B67=B66,C67=C66,D67=D66,AA67=AA66), A66,A66+1)</f>
        <v>13</v>
      </c>
      <c r="B67" s="61" t="n">
        <v>41719</v>
      </c>
      <c r="C67" s="1" t="s">
        <v>70</v>
      </c>
      <c r="D67" s="1" t="s">
        <v>68</v>
      </c>
      <c r="F67" s="1" t="s">
        <v>96</v>
      </c>
      <c r="G67" s="1" t="n">
        <v>3</v>
      </c>
      <c r="H67" s="1" t="n">
        <f aca="false">SUM(G67/2)</f>
        <v>1.5</v>
      </c>
      <c r="I67" s="1" t="n">
        <f aca="false">SUM(G67/2)</f>
        <v>1.5</v>
      </c>
      <c r="L67" s="1" t="n">
        <v>7</v>
      </c>
      <c r="X67" s="14" t="n">
        <v>4930.81</v>
      </c>
      <c r="Y67" s="1" t="s">
        <v>974</v>
      </c>
      <c r="AA67" s="1" t="s">
        <v>123</v>
      </c>
    </row>
    <row r="68" customFormat="false" ht="15" hidden="false" customHeight="false" outlineLevel="0" collapsed="false">
      <c r="A68" s="1" t="n">
        <f aca="false">IF(AND(B68=B67,C68=C67,D68=D67,AA68=AA67), A67,A67+1)</f>
        <v>13</v>
      </c>
      <c r="B68" s="61" t="n">
        <v>41719</v>
      </c>
      <c r="C68" s="1" t="s">
        <v>70</v>
      </c>
      <c r="D68" s="1" t="s">
        <v>68</v>
      </c>
      <c r="F68" s="1" t="s">
        <v>966</v>
      </c>
      <c r="K68" s="1" t="n">
        <v>1</v>
      </c>
      <c r="X68" s="14" t="n">
        <v>0</v>
      </c>
      <c r="Y68" s="1" t="s">
        <v>974</v>
      </c>
      <c r="AA68" s="1" t="s">
        <v>123</v>
      </c>
    </row>
    <row r="69" customFormat="false" ht="15" hidden="false" customHeight="false" outlineLevel="0" collapsed="false">
      <c r="A69" s="1" t="n">
        <f aca="false">IF(AND(B69=B68,C69=C68,D69=D68,AA69=AA68), A68,A68+1)</f>
        <v>14</v>
      </c>
      <c r="B69" s="61" t="n">
        <v>41731</v>
      </c>
      <c r="C69" s="1" t="s">
        <v>72</v>
      </c>
      <c r="D69" s="1" t="s">
        <v>67</v>
      </c>
      <c r="F69" s="1" t="s">
        <v>97</v>
      </c>
      <c r="G69" s="1" t="n">
        <v>47</v>
      </c>
      <c r="H69" s="1" t="n">
        <f aca="false">SUM(G69/2)</f>
        <v>23.5</v>
      </c>
      <c r="I69" s="1" t="n">
        <f aca="false">SUM(G69/2)</f>
        <v>23.5</v>
      </c>
      <c r="L69" s="1" t="n">
        <v>39</v>
      </c>
      <c r="X69" s="14" t="n">
        <v>53807.35</v>
      </c>
      <c r="Y69" s="1" t="s">
        <v>975</v>
      </c>
      <c r="AA69" s="1" t="s">
        <v>123</v>
      </c>
    </row>
    <row r="70" customFormat="false" ht="15" hidden="false" customHeight="false" outlineLevel="0" collapsed="false">
      <c r="A70" s="1" t="n">
        <f aca="false">IF(AND(B70=B69,C70=C69,D70=D69,AA70=AA69), A69,A69+1)</f>
        <v>14</v>
      </c>
      <c r="B70" s="61" t="n">
        <v>41731</v>
      </c>
      <c r="C70" s="1" t="s">
        <v>72</v>
      </c>
      <c r="D70" s="1" t="s">
        <v>67</v>
      </c>
      <c r="F70" s="1" t="s">
        <v>96</v>
      </c>
      <c r="G70" s="1" t="n">
        <v>10</v>
      </c>
      <c r="H70" s="1" t="n">
        <f aca="false">SUM(G70/2)</f>
        <v>5</v>
      </c>
      <c r="I70" s="1" t="n">
        <f aca="false">SUM(G70/2)</f>
        <v>5</v>
      </c>
      <c r="L70" s="1" t="n">
        <v>15</v>
      </c>
      <c r="X70" s="14" t="n">
        <v>6272.14</v>
      </c>
      <c r="Y70" s="1" t="s">
        <v>975</v>
      </c>
      <c r="AA70" s="1" t="s">
        <v>123</v>
      </c>
    </row>
    <row r="71" customFormat="false" ht="15" hidden="false" customHeight="false" outlineLevel="0" collapsed="false">
      <c r="A71" s="1" t="n">
        <f aca="false">IF(AND(B71=B70,C71=C70,D71=D70,AA71=AA70), A70,A70+1)</f>
        <v>14</v>
      </c>
      <c r="B71" s="61" t="n">
        <v>41731</v>
      </c>
      <c r="C71" s="1" t="s">
        <v>72</v>
      </c>
      <c r="D71" s="1" t="s">
        <v>67</v>
      </c>
      <c r="F71" s="1" t="s">
        <v>115</v>
      </c>
      <c r="G71" s="1" t="n">
        <v>9</v>
      </c>
      <c r="H71" s="1" t="n">
        <f aca="false">SUM(G71/2)</f>
        <v>4.5</v>
      </c>
      <c r="I71" s="1" t="n">
        <f aca="false">SUM(G71/2)</f>
        <v>4.5</v>
      </c>
      <c r="L71" s="1" t="n">
        <v>16</v>
      </c>
      <c r="X71" s="14" t="n">
        <v>45430.52</v>
      </c>
      <c r="Y71" s="1" t="s">
        <v>975</v>
      </c>
      <c r="AA71" s="1" t="s">
        <v>123</v>
      </c>
    </row>
    <row r="72" customFormat="false" ht="15" hidden="false" customHeight="false" outlineLevel="0" collapsed="false">
      <c r="A72" s="1" t="n">
        <f aca="false">IF(AND(B72=B71,C72=C71,D72=D71,AA72=AA71), A71,A71+1)</f>
        <v>14</v>
      </c>
      <c r="B72" s="61" t="n">
        <v>41731</v>
      </c>
      <c r="C72" s="1" t="s">
        <v>72</v>
      </c>
      <c r="D72" s="1" t="s">
        <v>67</v>
      </c>
      <c r="F72" s="1" t="s">
        <v>114</v>
      </c>
      <c r="G72" s="1" t="n">
        <v>4</v>
      </c>
      <c r="H72" s="1" t="n">
        <f aca="false">SUM(G72/2)</f>
        <v>2</v>
      </c>
      <c r="I72" s="1" t="n">
        <f aca="false">SUM(G72/2)</f>
        <v>2</v>
      </c>
      <c r="L72" s="1" t="n">
        <v>11</v>
      </c>
      <c r="X72" s="14" t="n">
        <v>78735.84</v>
      </c>
      <c r="Y72" s="1" t="s">
        <v>975</v>
      </c>
      <c r="AA72" s="1" t="s">
        <v>123</v>
      </c>
    </row>
    <row r="73" customFormat="false" ht="15" hidden="false" customHeight="false" outlineLevel="0" collapsed="false">
      <c r="A73" s="1" t="n">
        <f aca="false">IF(AND(B73=B72,C73=C72,D73=D72,AA73=AA72), A72,A72+1)</f>
        <v>14</v>
      </c>
      <c r="B73" s="61" t="n">
        <v>41731</v>
      </c>
      <c r="C73" s="1" t="s">
        <v>72</v>
      </c>
      <c r="D73" s="1" t="s">
        <v>67</v>
      </c>
      <c r="F73" s="1" t="s">
        <v>95</v>
      </c>
      <c r="G73" s="1" t="n">
        <v>4</v>
      </c>
      <c r="H73" s="1" t="n">
        <f aca="false">SUM(G73/2)</f>
        <v>2</v>
      </c>
      <c r="I73" s="1" t="n">
        <f aca="false">SUM(G73/2)</f>
        <v>2</v>
      </c>
      <c r="L73" s="1" t="n">
        <v>9</v>
      </c>
      <c r="X73" s="14" t="n">
        <v>3400.84</v>
      </c>
      <c r="Y73" s="1" t="s">
        <v>975</v>
      </c>
      <c r="AA73" s="1" t="s">
        <v>123</v>
      </c>
    </row>
    <row r="74" customFormat="false" ht="15" hidden="false" customHeight="false" outlineLevel="0" collapsed="false">
      <c r="A74" s="1" t="n">
        <f aca="false">IF(AND(B74=B73,C74=C73,D74=D73,AA74=AA73), A73,A73+1)</f>
        <v>14</v>
      </c>
      <c r="B74" s="61" t="n">
        <v>41731</v>
      </c>
      <c r="C74" s="1" t="s">
        <v>72</v>
      </c>
      <c r="D74" s="1" t="s">
        <v>67</v>
      </c>
      <c r="F74" s="1" t="s">
        <v>966</v>
      </c>
      <c r="K74" s="1" t="n">
        <v>1</v>
      </c>
      <c r="X74" s="14" t="n">
        <v>0</v>
      </c>
      <c r="Y74" s="1" t="s">
        <v>975</v>
      </c>
      <c r="AA74" s="1" t="s">
        <v>123</v>
      </c>
    </row>
    <row r="75" customFormat="false" ht="15" hidden="false" customHeight="false" outlineLevel="0" collapsed="false">
      <c r="A75" s="1" t="n">
        <f aca="false">IF(AND(B75=B74,C75=C74,D75=D74,AA75=AA74), A74,A74+1)</f>
        <v>15</v>
      </c>
      <c r="B75" s="61" t="n">
        <v>41744</v>
      </c>
      <c r="C75" s="1" t="s">
        <v>70</v>
      </c>
      <c r="F75" s="1" t="s">
        <v>97</v>
      </c>
      <c r="G75" s="1" t="n">
        <v>63</v>
      </c>
      <c r="H75" s="1" t="n">
        <v>63</v>
      </c>
      <c r="X75" s="14" t="n">
        <v>30797.81</v>
      </c>
      <c r="Y75" s="1" t="s">
        <v>976</v>
      </c>
      <c r="AA75" s="1" t="s">
        <v>123</v>
      </c>
    </row>
    <row r="76" customFormat="false" ht="15" hidden="false" customHeight="false" outlineLevel="0" collapsed="false">
      <c r="A76" s="1" t="n">
        <f aca="false">IF(AND(B76=B75,C76=C75,D76=D75,AA76=AA75), A75,A75+1)</f>
        <v>15</v>
      </c>
      <c r="B76" s="61" t="n">
        <v>41744</v>
      </c>
      <c r="C76" s="1" t="s">
        <v>70</v>
      </c>
      <c r="F76" s="1" t="s">
        <v>115</v>
      </c>
      <c r="G76" s="1" t="n">
        <v>2</v>
      </c>
      <c r="H76" s="1" t="n">
        <v>2</v>
      </c>
      <c r="X76" s="14" t="n">
        <v>11664.75</v>
      </c>
      <c r="Y76" s="1" t="s">
        <v>976</v>
      </c>
      <c r="AA76" s="1" t="s">
        <v>123</v>
      </c>
    </row>
    <row r="77" customFormat="false" ht="15" hidden="false" customHeight="false" outlineLevel="0" collapsed="false">
      <c r="A77" s="1" t="n">
        <f aca="false">IF(AND(B77=B76,C77=C76,D77=D76,AA77=AA76), A76,A76+1)</f>
        <v>15</v>
      </c>
      <c r="B77" s="61" t="n">
        <v>41744</v>
      </c>
      <c r="C77" s="1" t="s">
        <v>70</v>
      </c>
      <c r="F77" s="1" t="s">
        <v>966</v>
      </c>
      <c r="K77" s="1" t="n">
        <v>1</v>
      </c>
      <c r="X77" s="14" t="n">
        <v>0</v>
      </c>
      <c r="Y77" s="1" t="s">
        <v>976</v>
      </c>
      <c r="AA77" s="1" t="s">
        <v>123</v>
      </c>
    </row>
    <row r="78" customFormat="false" ht="15" hidden="false" customHeight="false" outlineLevel="0" collapsed="false">
      <c r="A78" s="1" t="n">
        <f aca="false">IF(AND(B78=B77,C78=C77,D78=D77,AA78=AA77), A77,A77+1)</f>
        <v>16</v>
      </c>
      <c r="B78" s="61" t="n">
        <v>41745</v>
      </c>
      <c r="C78" s="1" t="s">
        <v>53</v>
      </c>
      <c r="F78" s="1" t="s">
        <v>107</v>
      </c>
      <c r="G78" s="1" t="n">
        <v>7</v>
      </c>
      <c r="H78" s="1" t="n">
        <v>7</v>
      </c>
      <c r="L78" s="1" t="n">
        <v>34</v>
      </c>
      <c r="U78" s="1" t="n">
        <v>1</v>
      </c>
      <c r="X78" s="14" t="n">
        <v>244322.87</v>
      </c>
      <c r="Y78" s="1" t="s">
        <v>977</v>
      </c>
      <c r="AA78" s="1" t="s">
        <v>123</v>
      </c>
    </row>
    <row r="79" customFormat="false" ht="15" hidden="false" customHeight="false" outlineLevel="0" collapsed="false">
      <c r="A79" s="1" t="n">
        <f aca="false">IF(AND(B79=B78,C79=C78,D79=D78,AA79=AA78), A78,A78+1)</f>
        <v>16</v>
      </c>
      <c r="B79" s="61" t="n">
        <v>41745</v>
      </c>
      <c r="C79" s="1" t="s">
        <v>53</v>
      </c>
      <c r="F79" s="1" t="s">
        <v>108</v>
      </c>
      <c r="G79" s="1" t="n">
        <v>11</v>
      </c>
      <c r="H79" s="1" t="n">
        <v>11</v>
      </c>
      <c r="L79" s="1" t="n">
        <v>25</v>
      </c>
      <c r="X79" s="14" t="n">
        <v>39957.7</v>
      </c>
      <c r="Y79" s="1" t="s">
        <v>977</v>
      </c>
      <c r="AA79" s="1" t="s">
        <v>123</v>
      </c>
    </row>
    <row r="80" customFormat="false" ht="15" hidden="false" customHeight="false" outlineLevel="0" collapsed="false">
      <c r="A80" s="1" t="n">
        <f aca="false">IF(AND(B80=B79,C80=C79,D80=D79,AA80=AA79), A79,A79+1)</f>
        <v>16</v>
      </c>
      <c r="B80" s="61" t="n">
        <v>41745</v>
      </c>
      <c r="C80" s="1" t="s">
        <v>53</v>
      </c>
      <c r="F80" s="1" t="s">
        <v>115</v>
      </c>
      <c r="G80" s="1" t="n">
        <v>4</v>
      </c>
      <c r="H80" s="1" t="n">
        <v>4</v>
      </c>
      <c r="L80" s="1" t="n">
        <v>13</v>
      </c>
      <c r="X80" s="14" t="n">
        <v>4340.47</v>
      </c>
      <c r="Y80" s="1" t="s">
        <v>977</v>
      </c>
      <c r="AA80" s="1" t="s">
        <v>123</v>
      </c>
    </row>
    <row r="81" customFormat="false" ht="15" hidden="false" customHeight="false" outlineLevel="0" collapsed="false">
      <c r="A81" s="1" t="n">
        <f aca="false">IF(AND(B81=B80,C81=C80,D81=D80,AA81=AA80), A80,A80+1)</f>
        <v>16</v>
      </c>
      <c r="B81" s="61" t="n">
        <v>41745</v>
      </c>
      <c r="C81" s="1" t="s">
        <v>53</v>
      </c>
      <c r="F81" s="1" t="s">
        <v>96</v>
      </c>
      <c r="G81" s="1" t="n">
        <v>4</v>
      </c>
      <c r="H81" s="1" t="n">
        <v>4</v>
      </c>
      <c r="L81" s="1" t="n">
        <v>9</v>
      </c>
      <c r="X81" s="14" t="n">
        <v>6529.78</v>
      </c>
      <c r="Y81" s="1" t="s">
        <v>977</v>
      </c>
      <c r="AA81" s="1" t="s">
        <v>123</v>
      </c>
    </row>
    <row r="82" customFormat="false" ht="15" hidden="false" customHeight="false" outlineLevel="0" collapsed="false">
      <c r="A82" s="1" t="n">
        <f aca="false">IF(AND(B82=B81,C82=C81,D82=D81,AA82=AA81), A81,A81+1)</f>
        <v>16</v>
      </c>
      <c r="B82" s="61" t="n">
        <v>41745</v>
      </c>
      <c r="C82" s="1" t="s">
        <v>53</v>
      </c>
      <c r="F82" s="1" t="s">
        <v>109</v>
      </c>
      <c r="G82" s="1" t="n">
        <v>1</v>
      </c>
      <c r="H82" s="1" t="n">
        <v>1</v>
      </c>
      <c r="L82" s="1" t="n">
        <v>3</v>
      </c>
      <c r="X82" s="14" t="n">
        <v>1440.05</v>
      </c>
      <c r="Y82" s="1" t="s">
        <v>977</v>
      </c>
      <c r="AA82" s="1" t="s">
        <v>123</v>
      </c>
    </row>
    <row r="83" customFormat="false" ht="15" hidden="false" customHeight="false" outlineLevel="0" collapsed="false">
      <c r="A83" s="1" t="n">
        <f aca="false">IF(AND(B83=B82,C83=C82,D83=D82,AA83=AA82), A82,A82+1)</f>
        <v>16</v>
      </c>
      <c r="B83" s="61" t="n">
        <v>41745</v>
      </c>
      <c r="C83" s="1" t="s">
        <v>53</v>
      </c>
      <c r="F83" s="1" t="s">
        <v>89</v>
      </c>
      <c r="G83" s="1" t="n">
        <v>4</v>
      </c>
      <c r="H83" s="1" t="n">
        <v>4</v>
      </c>
      <c r="L83" s="1" t="n">
        <v>9</v>
      </c>
      <c r="X83" s="14" t="n">
        <v>3603.29</v>
      </c>
      <c r="Y83" s="1" t="s">
        <v>977</v>
      </c>
      <c r="AA83" s="1" t="s">
        <v>123</v>
      </c>
    </row>
    <row r="84" customFormat="false" ht="15" hidden="false" customHeight="false" outlineLevel="0" collapsed="false">
      <c r="A84" s="1" t="n">
        <f aca="false">IF(AND(B84=B83,C84=C83,D84=D83,AA84=AA83), A83,A83+1)</f>
        <v>16</v>
      </c>
      <c r="B84" s="61" t="n">
        <v>41745</v>
      </c>
      <c r="C84" s="1" t="s">
        <v>53</v>
      </c>
      <c r="F84" s="1" t="s">
        <v>97</v>
      </c>
      <c r="G84" s="1" t="n">
        <v>2</v>
      </c>
      <c r="H84" s="1" t="n">
        <v>2</v>
      </c>
      <c r="L84" s="1" t="n">
        <v>8</v>
      </c>
      <c r="X84" s="14" t="n">
        <v>11479.31</v>
      </c>
      <c r="Y84" s="1" t="s">
        <v>977</v>
      </c>
      <c r="AA84" s="1" t="s">
        <v>123</v>
      </c>
    </row>
    <row r="85" customFormat="false" ht="15" hidden="false" customHeight="false" outlineLevel="0" collapsed="false">
      <c r="A85" s="1" t="n">
        <f aca="false">IF(AND(B85=B84,C85=C84,D85=D84,AA85=AA84), A84,A84+1)</f>
        <v>16</v>
      </c>
      <c r="B85" s="61" t="n">
        <v>41745</v>
      </c>
      <c r="C85" s="1" t="s">
        <v>53</v>
      </c>
      <c r="F85" s="1" t="s">
        <v>111</v>
      </c>
      <c r="G85" s="1" t="n">
        <v>1</v>
      </c>
      <c r="H85" s="1" t="n">
        <v>1</v>
      </c>
      <c r="L85" s="1" t="n">
        <v>5</v>
      </c>
      <c r="X85" s="14" t="n">
        <v>1749.86</v>
      </c>
      <c r="Y85" s="1" t="s">
        <v>977</v>
      </c>
      <c r="AA85" s="1" t="s">
        <v>123</v>
      </c>
    </row>
    <row r="86" customFormat="false" ht="15" hidden="false" customHeight="false" outlineLevel="0" collapsed="false">
      <c r="A86" s="1" t="n">
        <f aca="false">IF(AND(B86=B85,C86=C85,D86=D85,AA86=AA85), A85,A85+1)</f>
        <v>16</v>
      </c>
      <c r="B86" s="61" t="n">
        <v>41745</v>
      </c>
      <c r="C86" s="1" t="s">
        <v>53</v>
      </c>
      <c r="F86" s="1" t="s">
        <v>114</v>
      </c>
      <c r="G86" s="1" t="n">
        <v>5</v>
      </c>
      <c r="H86" s="1" t="n">
        <v>5</v>
      </c>
      <c r="L86" s="1" t="n">
        <v>12</v>
      </c>
      <c r="X86" s="14" t="n">
        <v>0</v>
      </c>
      <c r="Y86" s="1" t="s">
        <v>977</v>
      </c>
      <c r="AA86" s="1" t="s">
        <v>123</v>
      </c>
      <c r="AB86" s="1" t="s">
        <v>170</v>
      </c>
    </row>
    <row r="87" customFormat="false" ht="15" hidden="false" customHeight="false" outlineLevel="0" collapsed="false">
      <c r="A87" s="1" t="n">
        <f aca="false">IF(AND(B87=B86,C87=C86,D87=D86,AA87=AA86), A86,A86+1)</f>
        <v>16</v>
      </c>
      <c r="B87" s="61" t="n">
        <v>41745</v>
      </c>
      <c r="C87" s="1" t="s">
        <v>53</v>
      </c>
      <c r="F87" s="1" t="s">
        <v>106</v>
      </c>
      <c r="G87" s="1" t="n">
        <v>4</v>
      </c>
      <c r="H87" s="1" t="n">
        <v>4</v>
      </c>
      <c r="L87" s="1" t="n">
        <v>17</v>
      </c>
      <c r="X87" s="14" t="n">
        <v>19790.4</v>
      </c>
      <c r="Y87" s="1" t="s">
        <v>977</v>
      </c>
      <c r="AA87" s="1" t="s">
        <v>123</v>
      </c>
    </row>
    <row r="88" customFormat="false" ht="15" hidden="false" customHeight="false" outlineLevel="0" collapsed="false">
      <c r="A88" s="1" t="n">
        <f aca="false">IF(AND(B88=B87,C88=C87,D88=D87,AA88=AA87), A87,A87+1)</f>
        <v>16</v>
      </c>
      <c r="B88" s="61" t="n">
        <v>41745</v>
      </c>
      <c r="C88" s="1" t="s">
        <v>53</v>
      </c>
      <c r="F88" s="1" t="s">
        <v>99</v>
      </c>
      <c r="X88" s="14" t="n">
        <v>0</v>
      </c>
      <c r="Y88" s="1" t="s">
        <v>977</v>
      </c>
      <c r="AA88" s="1" t="s">
        <v>123</v>
      </c>
      <c r="AB88" s="1" t="s">
        <v>897</v>
      </c>
    </row>
    <row r="89" customFormat="false" ht="15" hidden="false" customHeight="false" outlineLevel="0" collapsed="false">
      <c r="A89" s="1" t="n">
        <f aca="false">IF(AND(B89=B88,C89=C88,D89=D88,AA89=AA88), A88,A88+1)</f>
        <v>16</v>
      </c>
      <c r="B89" s="61" t="n">
        <v>41745</v>
      </c>
      <c r="C89" s="1" t="s">
        <v>53</v>
      </c>
      <c r="F89" s="1" t="s">
        <v>112</v>
      </c>
      <c r="X89" s="14" t="n">
        <v>0</v>
      </c>
      <c r="Y89" s="1" t="s">
        <v>977</v>
      </c>
      <c r="AA89" s="1" t="s">
        <v>123</v>
      </c>
      <c r="AB89" s="1" t="s">
        <v>897</v>
      </c>
    </row>
    <row r="90" customFormat="false" ht="15" hidden="false" customHeight="false" outlineLevel="0" collapsed="false">
      <c r="A90" s="1" t="n">
        <f aca="false">IF(AND(B90=B89,C90=C89,D90=D89,AA90=AA89), A89,A89+1)</f>
        <v>16</v>
      </c>
      <c r="B90" s="61" t="n">
        <v>41745</v>
      </c>
      <c r="C90" s="1" t="s">
        <v>53</v>
      </c>
      <c r="F90" s="1" t="s">
        <v>966</v>
      </c>
      <c r="K90" s="1" t="n">
        <v>1</v>
      </c>
      <c r="X90" s="14" t="n">
        <v>0</v>
      </c>
      <c r="Y90" s="1" t="s">
        <v>977</v>
      </c>
      <c r="AA90" s="1" t="s">
        <v>123</v>
      </c>
    </row>
    <row r="91" customFormat="false" ht="15" hidden="false" customHeight="false" outlineLevel="0" collapsed="false">
      <c r="A91" s="1" t="n">
        <f aca="false">IF(AND(B91=B90,C91=C90,D91=D90,AA91=AA90), A90,A90+1)</f>
        <v>17</v>
      </c>
      <c r="B91" s="61" t="n">
        <v>41758</v>
      </c>
      <c r="C91" s="1" t="s">
        <v>69</v>
      </c>
      <c r="F91" s="1" t="s">
        <v>87</v>
      </c>
      <c r="G91" s="1" t="n">
        <v>6</v>
      </c>
      <c r="H91" s="1" t="n">
        <v>6</v>
      </c>
      <c r="L91" s="1" t="n">
        <v>33</v>
      </c>
      <c r="U91" s="1" t="n">
        <v>1</v>
      </c>
      <c r="X91" s="14" t="n">
        <v>78187.04</v>
      </c>
      <c r="Y91" s="1" t="s">
        <v>978</v>
      </c>
      <c r="AA91" s="1" t="s">
        <v>123</v>
      </c>
    </row>
    <row r="92" customFormat="false" ht="15" hidden="false" customHeight="false" outlineLevel="0" collapsed="false">
      <c r="A92" s="1" t="n">
        <f aca="false">IF(AND(B92=B91,C92=C91,D92=D91,AA92=AA91), A91,A91+1)</f>
        <v>17</v>
      </c>
      <c r="B92" s="61" t="n">
        <v>41758</v>
      </c>
      <c r="C92" s="1" t="s">
        <v>69</v>
      </c>
      <c r="F92" s="1" t="s">
        <v>99</v>
      </c>
      <c r="G92" s="1" t="n">
        <v>30</v>
      </c>
      <c r="H92" s="1" t="n">
        <v>30</v>
      </c>
      <c r="L92" s="1" t="n">
        <v>33</v>
      </c>
      <c r="X92" s="14" t="n">
        <v>710.36</v>
      </c>
      <c r="Y92" s="1" t="s">
        <v>978</v>
      </c>
      <c r="AA92" s="1" t="s">
        <v>123</v>
      </c>
    </row>
    <row r="93" customFormat="false" ht="15" hidden="false" customHeight="false" outlineLevel="0" collapsed="false">
      <c r="A93" s="1" t="n">
        <f aca="false">IF(AND(B93=B92,C93=C92,D93=D92,AA93=AA92), A92,A92+1)</f>
        <v>17</v>
      </c>
      <c r="B93" s="61" t="n">
        <v>41758</v>
      </c>
      <c r="C93" s="1" t="s">
        <v>69</v>
      </c>
      <c r="F93" s="1" t="s">
        <v>95</v>
      </c>
      <c r="G93" s="1" t="n">
        <v>6</v>
      </c>
      <c r="H93" s="1" t="n">
        <v>6</v>
      </c>
      <c r="L93" s="1" t="n">
        <v>14</v>
      </c>
      <c r="X93" s="14" t="n">
        <v>21362.24</v>
      </c>
      <c r="Y93" s="1" t="s">
        <v>978</v>
      </c>
      <c r="AA93" s="1" t="s">
        <v>123</v>
      </c>
    </row>
    <row r="94" customFormat="false" ht="15" hidden="false" customHeight="false" outlineLevel="0" collapsed="false">
      <c r="A94" s="1" t="n">
        <f aca="false">IF(AND(B94=B93,C94=C93,D94=D93,AA94=AA93), A93,A93+1)</f>
        <v>17</v>
      </c>
      <c r="B94" s="61" t="n">
        <v>41758</v>
      </c>
      <c r="C94" s="1" t="s">
        <v>69</v>
      </c>
      <c r="F94" s="1" t="s">
        <v>96</v>
      </c>
      <c r="G94" s="1" t="n">
        <v>5</v>
      </c>
      <c r="H94" s="1" t="n">
        <v>5</v>
      </c>
      <c r="L94" s="1" t="n">
        <v>11</v>
      </c>
      <c r="X94" s="14" t="n">
        <v>9312.7</v>
      </c>
      <c r="Y94" s="1" t="s">
        <v>978</v>
      </c>
      <c r="AA94" s="1" t="s">
        <v>123</v>
      </c>
    </row>
    <row r="95" customFormat="false" ht="15" hidden="false" customHeight="false" outlineLevel="0" collapsed="false">
      <c r="A95" s="1" t="n">
        <f aca="false">IF(AND(B95=B94,C95=C94,D95=D94,AA95=AA94), A94,A94+1)</f>
        <v>17</v>
      </c>
      <c r="B95" s="61" t="n">
        <v>41758</v>
      </c>
      <c r="C95" s="1" t="s">
        <v>69</v>
      </c>
      <c r="F95" s="1" t="s">
        <v>97</v>
      </c>
      <c r="G95" s="1" t="n">
        <v>18</v>
      </c>
      <c r="H95" s="1" t="n">
        <v>18</v>
      </c>
      <c r="L95" s="1" t="n">
        <v>17</v>
      </c>
      <c r="X95" s="14" t="n">
        <v>24635.4</v>
      </c>
      <c r="Y95" s="1" t="s">
        <v>978</v>
      </c>
      <c r="AA95" s="1" t="s">
        <v>123</v>
      </c>
    </row>
    <row r="96" customFormat="false" ht="15" hidden="false" customHeight="false" outlineLevel="0" collapsed="false">
      <c r="A96" s="1" t="n">
        <f aca="false">IF(AND(B96=B95,C96=C95,D96=D95,AA96=AA95), A95,A95+1)</f>
        <v>17</v>
      </c>
      <c r="B96" s="61" t="n">
        <v>41758</v>
      </c>
      <c r="C96" s="1" t="s">
        <v>69</v>
      </c>
      <c r="F96" s="1" t="s">
        <v>115</v>
      </c>
      <c r="G96" s="1" t="n">
        <v>6</v>
      </c>
      <c r="H96" s="1" t="n">
        <v>6</v>
      </c>
      <c r="L96" s="1" t="n">
        <v>8</v>
      </c>
      <c r="X96" s="14" t="n">
        <v>5917.14</v>
      </c>
      <c r="Y96" s="1" t="s">
        <v>978</v>
      </c>
      <c r="AA96" s="1" t="s">
        <v>123</v>
      </c>
    </row>
    <row r="97" customFormat="false" ht="15" hidden="false" customHeight="false" outlineLevel="0" collapsed="false">
      <c r="A97" s="1" t="n">
        <f aca="false">IF(AND(B97=B96,C97=C96,D97=D96,AA97=AA96), A96,A96+1)</f>
        <v>17</v>
      </c>
      <c r="B97" s="61" t="n">
        <v>41758</v>
      </c>
      <c r="C97" s="1" t="s">
        <v>69</v>
      </c>
      <c r="F97" s="1" t="s">
        <v>966</v>
      </c>
      <c r="K97" s="1" t="n">
        <v>1</v>
      </c>
      <c r="X97" s="14" t="n">
        <v>0</v>
      </c>
      <c r="Y97" s="1" t="s">
        <v>978</v>
      </c>
      <c r="AA97" s="1" t="s">
        <v>123</v>
      </c>
    </row>
    <row r="98" customFormat="false" ht="15" hidden="false" customHeight="false" outlineLevel="0" collapsed="false">
      <c r="A98" s="1" t="n">
        <f aca="false">IF(AND(B98=B97,C98=C97,D98=D97,AA98=AA97), A97,A97+1)</f>
        <v>18</v>
      </c>
      <c r="B98" s="61" t="n">
        <v>41773</v>
      </c>
      <c r="C98" s="1" t="s">
        <v>53</v>
      </c>
      <c r="F98" s="1" t="s">
        <v>102</v>
      </c>
      <c r="G98" s="1" t="n">
        <v>26</v>
      </c>
      <c r="H98" s="1" t="n">
        <v>26</v>
      </c>
      <c r="L98" s="1" t="n">
        <v>80</v>
      </c>
      <c r="X98" s="14" t="n">
        <v>239548.08</v>
      </c>
      <c r="Y98" s="1" t="s">
        <v>979</v>
      </c>
      <c r="AA98" s="1" t="s">
        <v>123</v>
      </c>
      <c r="AB98" s="1" t="s">
        <v>980</v>
      </c>
    </row>
    <row r="99" customFormat="false" ht="15" hidden="false" customHeight="false" outlineLevel="0" collapsed="false">
      <c r="A99" s="1" t="n">
        <f aca="false">IF(AND(B99=B98,C99=C98,D99=D98,AA99=AA98), A98,A98+1)</f>
        <v>18</v>
      </c>
      <c r="B99" s="61" t="n">
        <v>41773</v>
      </c>
      <c r="C99" s="1" t="s">
        <v>53</v>
      </c>
      <c r="F99" s="1" t="s">
        <v>116</v>
      </c>
      <c r="G99" s="1" t="n">
        <v>1</v>
      </c>
      <c r="H99" s="1" t="n">
        <v>1</v>
      </c>
      <c r="L99" s="1" t="n">
        <v>3</v>
      </c>
      <c r="U99" s="1" t="n">
        <v>1</v>
      </c>
      <c r="X99" s="14" t="n">
        <v>12565.94</v>
      </c>
      <c r="Y99" s="1" t="s">
        <v>979</v>
      </c>
      <c r="AA99" s="1" t="s">
        <v>123</v>
      </c>
    </row>
    <row r="100" customFormat="false" ht="15" hidden="false" customHeight="false" outlineLevel="0" collapsed="false">
      <c r="A100" s="1" t="n">
        <f aca="false">IF(AND(B100=B99,C100=C99,D100=D99,AA100=AA99), A99,A99+1)</f>
        <v>18</v>
      </c>
      <c r="B100" s="61" t="n">
        <v>41773</v>
      </c>
      <c r="C100" s="1" t="s">
        <v>53</v>
      </c>
      <c r="F100" s="1" t="s">
        <v>96</v>
      </c>
      <c r="G100" s="1" t="n">
        <v>4</v>
      </c>
      <c r="H100" s="1" t="n">
        <v>4</v>
      </c>
      <c r="L100" s="1" t="n">
        <v>9</v>
      </c>
      <c r="X100" s="14" t="n">
        <v>8062.26</v>
      </c>
      <c r="Y100" s="1" t="s">
        <v>979</v>
      </c>
      <c r="AA100" s="1" t="s">
        <v>123</v>
      </c>
    </row>
    <row r="101" customFormat="false" ht="15" hidden="false" customHeight="false" outlineLevel="0" collapsed="false">
      <c r="A101" s="1" t="n">
        <f aca="false">IF(AND(B101=B100,C101=C100,D101=D100,AA101=AA100), A100,A100+1)</f>
        <v>18</v>
      </c>
      <c r="B101" s="61" t="n">
        <v>41773</v>
      </c>
      <c r="C101" s="1" t="s">
        <v>53</v>
      </c>
      <c r="F101" s="1" t="s">
        <v>89</v>
      </c>
      <c r="G101" s="1" t="n">
        <v>1</v>
      </c>
      <c r="H101" s="1" t="n">
        <v>1</v>
      </c>
      <c r="L101" s="1" t="n">
        <v>3</v>
      </c>
      <c r="X101" s="14" t="n">
        <v>849.08</v>
      </c>
      <c r="Y101" s="1" t="s">
        <v>979</v>
      </c>
      <c r="AA101" s="1" t="s">
        <v>123</v>
      </c>
    </row>
    <row r="102" customFormat="false" ht="15" hidden="false" customHeight="false" outlineLevel="0" collapsed="false">
      <c r="A102" s="1" t="n">
        <f aca="false">IF(AND(B102=B101,C102=C101,D102=D101,AA102=AA101), A101,A101+1)</f>
        <v>18</v>
      </c>
      <c r="B102" s="61" t="n">
        <v>41773</v>
      </c>
      <c r="C102" s="1" t="s">
        <v>53</v>
      </c>
      <c r="F102" s="1" t="s">
        <v>106</v>
      </c>
      <c r="G102" s="1" t="n">
        <v>3</v>
      </c>
      <c r="H102" s="1" t="n">
        <v>3</v>
      </c>
      <c r="L102" s="1" t="n">
        <v>11</v>
      </c>
      <c r="X102" s="14" t="n">
        <v>2567.38</v>
      </c>
      <c r="Y102" s="1" t="s">
        <v>979</v>
      </c>
      <c r="AA102" s="1" t="s">
        <v>123</v>
      </c>
    </row>
    <row r="103" customFormat="false" ht="15" hidden="false" customHeight="false" outlineLevel="0" collapsed="false">
      <c r="A103" s="1" t="n">
        <f aca="false">IF(AND(B103=B102,C103=C102,D103=D102,AA103=AA102), A102,A102+1)</f>
        <v>18</v>
      </c>
      <c r="B103" s="61" t="n">
        <v>41773</v>
      </c>
      <c r="C103" s="1" t="s">
        <v>53</v>
      </c>
      <c r="F103" s="1" t="s">
        <v>97</v>
      </c>
      <c r="G103" s="1" t="n">
        <v>2</v>
      </c>
      <c r="H103" s="1" t="n">
        <v>2</v>
      </c>
      <c r="L103" s="1" t="n">
        <v>7</v>
      </c>
      <c r="X103" s="14" t="n">
        <v>2935.08</v>
      </c>
      <c r="Y103" s="1" t="s">
        <v>979</v>
      </c>
      <c r="AA103" s="1" t="s">
        <v>123</v>
      </c>
    </row>
    <row r="104" customFormat="false" ht="15" hidden="false" customHeight="false" outlineLevel="0" collapsed="false">
      <c r="A104" s="1" t="n">
        <f aca="false">IF(AND(B104=B103,C104=C103,D104=D103,AA104=AA103), A103,A103+1)</f>
        <v>18</v>
      </c>
      <c r="B104" s="61" t="n">
        <v>41773</v>
      </c>
      <c r="C104" s="1" t="s">
        <v>53</v>
      </c>
      <c r="F104" s="1" t="s">
        <v>110</v>
      </c>
      <c r="G104" s="1" t="n">
        <v>1</v>
      </c>
      <c r="H104" s="1" t="n">
        <v>1</v>
      </c>
      <c r="L104" s="1" t="n">
        <v>3</v>
      </c>
      <c r="X104" s="14" t="n">
        <v>2204.59</v>
      </c>
      <c r="Y104" s="1" t="s">
        <v>979</v>
      </c>
      <c r="AA104" s="1" t="s">
        <v>123</v>
      </c>
    </row>
    <row r="105" customFormat="false" ht="15" hidden="false" customHeight="false" outlineLevel="0" collapsed="false">
      <c r="A105" s="1" t="n">
        <f aca="false">IF(AND(B105=B104,C105=C104,D105=D104,AA105=AA104), A104,A104+1)</f>
        <v>18</v>
      </c>
      <c r="B105" s="61" t="n">
        <v>41773</v>
      </c>
      <c r="C105" s="1" t="s">
        <v>53</v>
      </c>
      <c r="F105" s="1" t="s">
        <v>108</v>
      </c>
      <c r="G105" s="1" t="n">
        <v>12</v>
      </c>
      <c r="H105" s="1" t="n">
        <v>12</v>
      </c>
      <c r="L105" s="1" t="n">
        <v>27</v>
      </c>
      <c r="X105" s="14" t="n">
        <v>59975.37</v>
      </c>
      <c r="Y105" s="1" t="s">
        <v>979</v>
      </c>
      <c r="AA105" s="1" t="s">
        <v>123</v>
      </c>
    </row>
    <row r="106" customFormat="false" ht="15" hidden="false" customHeight="false" outlineLevel="0" collapsed="false">
      <c r="A106" s="1" t="n">
        <f aca="false">IF(AND(B106=B105,C106=C105,D106=D105,AA106=AA105), A105,A105+1)</f>
        <v>18</v>
      </c>
      <c r="B106" s="61" t="n">
        <v>41773</v>
      </c>
      <c r="C106" s="1" t="s">
        <v>53</v>
      </c>
      <c r="F106" s="1" t="s">
        <v>966</v>
      </c>
      <c r="K106" s="1" t="n">
        <v>1</v>
      </c>
      <c r="X106" s="14" t="n">
        <v>0</v>
      </c>
      <c r="Y106" s="1" t="s">
        <v>979</v>
      </c>
      <c r="AA106" s="1" t="s">
        <v>123</v>
      </c>
    </row>
    <row r="107" customFormat="false" ht="15" hidden="false" customHeight="false" outlineLevel="0" collapsed="false">
      <c r="A107" s="1" t="n">
        <f aca="false">IF(AND(B107=B106,C107=C106,D107=D106,AA107=AA106), A106,A106+1)</f>
        <v>19</v>
      </c>
      <c r="B107" s="61" t="n">
        <v>41786</v>
      </c>
      <c r="C107" s="1" t="s">
        <v>55</v>
      </c>
      <c r="F107" s="1" t="s">
        <v>88</v>
      </c>
      <c r="G107" s="1" t="n">
        <v>16</v>
      </c>
      <c r="H107" s="1" t="n">
        <v>16</v>
      </c>
      <c r="L107" s="1" t="n">
        <v>52</v>
      </c>
      <c r="U107" s="1" t="n">
        <v>3</v>
      </c>
      <c r="X107" s="14" t="n">
        <v>0</v>
      </c>
      <c r="Y107" s="1" t="s">
        <v>981</v>
      </c>
      <c r="AA107" s="1" t="s">
        <v>123</v>
      </c>
      <c r="AB107" s="1" t="s">
        <v>891</v>
      </c>
    </row>
    <row r="108" customFormat="false" ht="15" hidden="false" customHeight="false" outlineLevel="0" collapsed="false">
      <c r="A108" s="1" t="n">
        <f aca="false">IF(AND(B108=B107,C108=C107,D108=D107,AA108=AA107), A107,A107+1)</f>
        <v>19</v>
      </c>
      <c r="B108" s="61" t="n">
        <v>41786</v>
      </c>
      <c r="C108" s="1" t="s">
        <v>55</v>
      </c>
      <c r="F108" s="1" t="s">
        <v>982</v>
      </c>
      <c r="G108" s="1" t="n">
        <v>1</v>
      </c>
      <c r="H108" s="1" t="n">
        <v>1</v>
      </c>
      <c r="L108" s="1" t="n">
        <v>5</v>
      </c>
      <c r="U108" s="1" t="n">
        <v>1</v>
      </c>
      <c r="X108" s="14" t="n">
        <v>702.19</v>
      </c>
      <c r="Y108" s="1" t="s">
        <v>981</v>
      </c>
      <c r="AA108" s="1" t="s">
        <v>123</v>
      </c>
    </row>
    <row r="109" customFormat="false" ht="15" hidden="false" customHeight="false" outlineLevel="0" collapsed="false">
      <c r="A109" s="1" t="n">
        <f aca="false">IF(AND(B109=B108,C109=C108,D109=D108,AA109=AA108), A108,A108+1)</f>
        <v>19</v>
      </c>
      <c r="B109" s="61" t="n">
        <v>41786</v>
      </c>
      <c r="C109" s="1" t="s">
        <v>55</v>
      </c>
      <c r="F109" s="1" t="s">
        <v>96</v>
      </c>
      <c r="G109" s="1" t="n">
        <v>3</v>
      </c>
      <c r="H109" s="1" t="n">
        <v>3</v>
      </c>
      <c r="L109" s="1" t="n">
        <v>7</v>
      </c>
      <c r="X109" s="14" t="n">
        <v>6594.69</v>
      </c>
      <c r="Y109" s="1" t="s">
        <v>981</v>
      </c>
      <c r="AA109" s="1" t="s">
        <v>123</v>
      </c>
    </row>
    <row r="110" customFormat="false" ht="15" hidden="false" customHeight="false" outlineLevel="0" collapsed="false">
      <c r="A110" s="1" t="n">
        <f aca="false">IF(AND(B110=B109,C110=C109,D110=D109,AA110=AA109), A109,A109+1)</f>
        <v>19</v>
      </c>
      <c r="B110" s="61" t="n">
        <v>41786</v>
      </c>
      <c r="C110" s="1" t="s">
        <v>55</v>
      </c>
      <c r="F110" s="1" t="s">
        <v>966</v>
      </c>
      <c r="K110" s="1" t="n">
        <v>1</v>
      </c>
      <c r="X110" s="14" t="n">
        <v>0</v>
      </c>
      <c r="Y110" s="1" t="s">
        <v>981</v>
      </c>
      <c r="AA110" s="1" t="s">
        <v>123</v>
      </c>
    </row>
    <row r="111" customFormat="false" ht="15" hidden="false" customHeight="false" outlineLevel="0" collapsed="false">
      <c r="A111" s="1" t="n">
        <f aca="false">IF(AND(B111=B110,C111=C110,D111=D110,AA111=AA110), A110,A110+1)</f>
        <v>20</v>
      </c>
      <c r="B111" s="61" t="n">
        <v>41793</v>
      </c>
      <c r="C111" s="1" t="s">
        <v>69</v>
      </c>
      <c r="F111" s="1" t="s">
        <v>115</v>
      </c>
      <c r="G111" s="1" t="n">
        <v>4</v>
      </c>
      <c r="H111" s="1" t="n">
        <v>4</v>
      </c>
      <c r="L111" s="1" t="n">
        <v>21</v>
      </c>
      <c r="X111" s="14" t="n">
        <v>105753.1</v>
      </c>
      <c r="Y111" s="1" t="s">
        <v>983</v>
      </c>
      <c r="AA111" s="1" t="s">
        <v>123</v>
      </c>
    </row>
    <row r="112" customFormat="false" ht="15" hidden="false" customHeight="false" outlineLevel="0" collapsed="false">
      <c r="A112" s="1" t="n">
        <f aca="false">IF(AND(B112=B111,C112=C111,D112=D111,AA112=AA111), A111,A111+1)</f>
        <v>20</v>
      </c>
      <c r="B112" s="61" t="n">
        <v>41793</v>
      </c>
      <c r="C112" s="1" t="s">
        <v>69</v>
      </c>
      <c r="F112" s="1" t="s">
        <v>108</v>
      </c>
      <c r="G112" s="1" t="n">
        <v>9</v>
      </c>
      <c r="H112" s="1" t="n">
        <v>9</v>
      </c>
      <c r="L112" s="1" t="n">
        <v>13</v>
      </c>
      <c r="X112" s="14" t="n">
        <v>35009.32</v>
      </c>
      <c r="Y112" s="1" t="s">
        <v>984</v>
      </c>
      <c r="AA112" s="1" t="s">
        <v>123</v>
      </c>
    </row>
    <row r="113" customFormat="false" ht="15" hidden="false" customHeight="false" outlineLevel="0" collapsed="false">
      <c r="A113" s="1" t="n">
        <f aca="false">IF(AND(B113=B112,C113=C112,D113=D112,AA113=AA112), A112,A112+1)</f>
        <v>20</v>
      </c>
      <c r="B113" s="61" t="n">
        <v>41793</v>
      </c>
      <c r="C113" s="1" t="s">
        <v>69</v>
      </c>
      <c r="F113" s="1" t="s">
        <v>97</v>
      </c>
      <c r="G113" s="1" t="n">
        <v>2</v>
      </c>
      <c r="H113" s="1" t="n">
        <v>2</v>
      </c>
      <c r="L113" s="1" t="n">
        <v>3</v>
      </c>
      <c r="X113" s="14" t="n">
        <v>10343.37</v>
      </c>
      <c r="Y113" s="1" t="s">
        <v>985</v>
      </c>
      <c r="AA113" s="1" t="s">
        <v>123</v>
      </c>
    </row>
    <row r="114" customFormat="false" ht="15" hidden="false" customHeight="false" outlineLevel="0" collapsed="false">
      <c r="A114" s="1" t="n">
        <f aca="false">IF(AND(B114=B113,C114=C113,D114=D113,AA114=AA113), A113,A113+1)</f>
        <v>20</v>
      </c>
      <c r="B114" s="61" t="n">
        <v>41793</v>
      </c>
      <c r="C114" s="1" t="s">
        <v>69</v>
      </c>
      <c r="F114" s="1" t="s">
        <v>99</v>
      </c>
      <c r="G114" s="1" t="n">
        <v>29</v>
      </c>
      <c r="H114" s="1" t="n">
        <v>29</v>
      </c>
      <c r="L114" s="1" t="n">
        <v>31</v>
      </c>
      <c r="U114" s="1" t="n">
        <v>1</v>
      </c>
      <c r="X114" s="14" t="n">
        <v>871.7</v>
      </c>
      <c r="Y114" s="1" t="s">
        <v>986</v>
      </c>
      <c r="AA114" s="1" t="s">
        <v>123</v>
      </c>
    </row>
    <row r="115" customFormat="false" ht="15" hidden="false" customHeight="false" outlineLevel="0" collapsed="false">
      <c r="A115" s="1" t="n">
        <f aca="false">IF(AND(B115=B114,C115=C114,D115=D114,AA115=AA114), A114,A114+1)</f>
        <v>20</v>
      </c>
      <c r="B115" s="61" t="n">
        <v>41793</v>
      </c>
      <c r="C115" s="1" t="s">
        <v>69</v>
      </c>
      <c r="F115" s="1" t="s">
        <v>966</v>
      </c>
      <c r="K115" s="1" t="n">
        <v>1</v>
      </c>
      <c r="X115" s="14" t="n">
        <v>69790.45</v>
      </c>
      <c r="Y115" s="1" t="s">
        <v>986</v>
      </c>
      <c r="AA115" s="1" t="s">
        <v>123</v>
      </c>
    </row>
    <row r="116" customFormat="false" ht="15" hidden="false" customHeight="false" outlineLevel="0" collapsed="false">
      <c r="A116" s="1" t="n">
        <f aca="false">IF(AND(B116=B115,C116=C115,D116=D115,AA116=AA115), A115,A115+1)</f>
        <v>21</v>
      </c>
      <c r="B116" s="61" t="n">
        <v>41795</v>
      </c>
      <c r="C116" s="13" t="s">
        <v>67</v>
      </c>
      <c r="D116" s="13"/>
      <c r="E116" s="13"/>
      <c r="F116" s="13" t="s">
        <v>96</v>
      </c>
      <c r="G116" s="13" t="n">
        <v>34</v>
      </c>
      <c r="H116" s="13" t="n">
        <v>34</v>
      </c>
      <c r="I116" s="13"/>
      <c r="J116" s="13"/>
      <c r="K116" s="13" t="n">
        <v>1</v>
      </c>
      <c r="L116" s="13" t="n">
        <v>4</v>
      </c>
      <c r="M116" s="13"/>
      <c r="N116" s="13"/>
      <c r="O116" s="13"/>
      <c r="P116" s="13"/>
      <c r="Q116" s="13"/>
      <c r="R116" s="13"/>
      <c r="S116" s="13"/>
      <c r="T116" s="13"/>
      <c r="U116" s="13"/>
      <c r="V116" s="13"/>
      <c r="W116" s="13"/>
      <c r="X116" s="14" t="n">
        <v>29094.12</v>
      </c>
      <c r="Y116" s="13" t="s">
        <v>987</v>
      </c>
      <c r="Z116" s="13"/>
      <c r="AA116" s="13" t="s">
        <v>125</v>
      </c>
      <c r="AB116" s="13"/>
    </row>
    <row r="117" customFormat="false" ht="15" hidden="false" customHeight="false" outlineLevel="0" collapsed="false">
      <c r="A117" s="1" t="n">
        <f aca="false">IF(AND(B117=B116,C117=C116,D117=D116,AA117=AA116), A116,A116+1)</f>
        <v>21</v>
      </c>
      <c r="B117" s="61" t="n">
        <v>41795</v>
      </c>
      <c r="C117" s="13" t="s">
        <v>67</v>
      </c>
      <c r="D117" s="13"/>
      <c r="E117" s="13"/>
      <c r="F117" s="13" t="s">
        <v>95</v>
      </c>
      <c r="G117" s="13" t="n">
        <v>8</v>
      </c>
      <c r="H117" s="13" t="n">
        <v>8</v>
      </c>
      <c r="I117" s="13"/>
      <c r="J117" s="13"/>
      <c r="K117" s="13"/>
      <c r="L117" s="13" t="n">
        <v>1</v>
      </c>
      <c r="M117" s="13"/>
      <c r="N117" s="13"/>
      <c r="O117" s="13"/>
      <c r="P117" s="13"/>
      <c r="Q117" s="13"/>
      <c r="R117" s="13"/>
      <c r="S117" s="13"/>
      <c r="T117" s="13"/>
      <c r="U117" s="13" t="n">
        <v>2</v>
      </c>
      <c r="V117" s="13"/>
      <c r="W117" s="13"/>
      <c r="X117" s="14" t="n">
        <v>0</v>
      </c>
      <c r="Y117" s="13" t="s">
        <v>987</v>
      </c>
      <c r="Z117" s="13"/>
      <c r="AA117" s="13" t="s">
        <v>125</v>
      </c>
      <c r="AB117" s="13"/>
    </row>
    <row r="118" customFormat="false" ht="15" hidden="false" customHeight="false" outlineLevel="0" collapsed="false">
      <c r="A118" s="1" t="n">
        <f aca="false">IF(AND(B118=B117,C118=C117,D118=D117,AA118=AA117), A117,A117+1)</f>
        <v>21</v>
      </c>
      <c r="B118" s="61" t="n">
        <v>41795</v>
      </c>
      <c r="C118" s="13" t="s">
        <v>67</v>
      </c>
      <c r="D118" s="13"/>
      <c r="E118" s="13"/>
      <c r="F118" s="13" t="s">
        <v>88</v>
      </c>
      <c r="G118" s="13" t="n">
        <v>9</v>
      </c>
      <c r="H118" s="1" t="n">
        <v>9</v>
      </c>
      <c r="I118" s="13"/>
      <c r="J118" s="13"/>
      <c r="K118" s="13"/>
      <c r="L118" s="13"/>
      <c r="M118" s="13"/>
      <c r="N118" s="13"/>
      <c r="O118" s="13"/>
      <c r="R118" s="13"/>
      <c r="U118" s="13" t="n">
        <v>1</v>
      </c>
      <c r="V118" s="13"/>
      <c r="W118" s="13"/>
      <c r="X118" s="14" t="n">
        <v>0</v>
      </c>
      <c r="Y118" s="13" t="s">
        <v>987</v>
      </c>
      <c r="Z118" s="13"/>
      <c r="AA118" s="13" t="s">
        <v>125</v>
      </c>
      <c r="AB118" s="13"/>
    </row>
    <row r="119" customFormat="false" ht="15" hidden="false" customHeight="false" outlineLevel="0" collapsed="false">
      <c r="A119" s="1" t="n">
        <f aca="false">IF(AND(B119=B118,C119=C118,D119=D118,AA119=AA118), A118,A118+1)</f>
        <v>21</v>
      </c>
      <c r="B119" s="61" t="n">
        <v>41795</v>
      </c>
      <c r="C119" s="13" t="s">
        <v>67</v>
      </c>
      <c r="D119" s="13"/>
      <c r="E119" s="13"/>
      <c r="F119" s="13" t="s">
        <v>67</v>
      </c>
      <c r="G119" s="13"/>
      <c r="I119" s="13"/>
      <c r="J119" s="13"/>
      <c r="K119" s="13"/>
      <c r="L119" s="13" t="n">
        <v>32</v>
      </c>
      <c r="M119" s="13"/>
      <c r="N119" s="13"/>
      <c r="O119" s="13"/>
      <c r="P119" s="13"/>
      <c r="Q119" s="13"/>
      <c r="R119" s="13"/>
      <c r="S119" s="13"/>
      <c r="T119" s="13"/>
      <c r="U119" s="13"/>
      <c r="V119" s="13"/>
      <c r="W119" s="13"/>
      <c r="X119" s="14" t="n">
        <v>1210</v>
      </c>
      <c r="Y119" s="13" t="s">
        <v>987</v>
      </c>
      <c r="Z119" s="13"/>
      <c r="AA119" s="13" t="s">
        <v>125</v>
      </c>
      <c r="AB119" s="13"/>
    </row>
    <row r="120" customFormat="false" ht="15" hidden="false" customHeight="false" outlineLevel="0" collapsed="false">
      <c r="A120" s="1" t="n">
        <f aca="false">IF(AND(B120=B119,C120=C119,D120=D119,AA120=AA119), A119,A119+1)</f>
        <v>21</v>
      </c>
      <c r="B120" s="61" t="n">
        <v>41795</v>
      </c>
      <c r="C120" s="13" t="s">
        <v>67</v>
      </c>
      <c r="D120" s="13"/>
      <c r="E120" s="13"/>
      <c r="F120" s="13" t="s">
        <v>110</v>
      </c>
      <c r="G120" s="13"/>
      <c r="I120" s="13"/>
      <c r="J120" s="13"/>
      <c r="K120" s="13"/>
      <c r="L120" s="13"/>
      <c r="M120" s="13"/>
      <c r="N120" s="13"/>
      <c r="O120" s="13"/>
      <c r="P120" s="13"/>
      <c r="Q120" s="13"/>
      <c r="R120" s="13"/>
      <c r="S120" s="13"/>
      <c r="T120" s="13"/>
      <c r="U120" s="13"/>
      <c r="V120" s="13"/>
      <c r="W120" s="13"/>
      <c r="X120" s="14" t="n">
        <v>0</v>
      </c>
      <c r="Y120" s="13" t="s">
        <v>987</v>
      </c>
      <c r="Z120" s="13"/>
      <c r="AA120" s="13" t="s">
        <v>125</v>
      </c>
      <c r="AB120" s="13" t="s">
        <v>955</v>
      </c>
    </row>
    <row r="121" customFormat="false" ht="15" hidden="false" customHeight="false" outlineLevel="0" collapsed="false">
      <c r="A121" s="1" t="n">
        <f aca="false">IF(AND(B121=B120,C121=C120,D121=D120,AA121=AA120), A120,A120+1)</f>
        <v>22</v>
      </c>
      <c r="B121" s="61" t="n">
        <v>41807</v>
      </c>
      <c r="C121" s="1" t="s">
        <v>50</v>
      </c>
      <c r="F121" s="1" t="s">
        <v>114</v>
      </c>
      <c r="G121" s="1" t="n">
        <v>10</v>
      </c>
      <c r="H121" s="1" t="n">
        <v>10</v>
      </c>
      <c r="L121" s="1" t="n">
        <v>31</v>
      </c>
      <c r="X121" s="14" t="n">
        <v>424623.96</v>
      </c>
      <c r="Y121" s="1" t="s">
        <v>985</v>
      </c>
      <c r="AA121" s="1" t="s">
        <v>123</v>
      </c>
    </row>
    <row r="122" customFormat="false" ht="15" hidden="false" customHeight="false" outlineLevel="0" collapsed="false">
      <c r="A122" s="1" t="n">
        <f aca="false">IF(AND(B122=B121,C122=C121,D122=D121,AA122=AA121), A121,A121+1)</f>
        <v>22</v>
      </c>
      <c r="B122" s="61" t="n">
        <v>41807</v>
      </c>
      <c r="C122" s="1" t="s">
        <v>50</v>
      </c>
      <c r="F122" s="1" t="s">
        <v>115</v>
      </c>
      <c r="G122" s="1" t="n">
        <v>7</v>
      </c>
      <c r="H122" s="1" t="n">
        <v>7</v>
      </c>
      <c r="L122" s="1" t="n">
        <v>10</v>
      </c>
      <c r="X122" s="14" t="n">
        <v>18605.25</v>
      </c>
      <c r="Y122" s="1" t="s">
        <v>985</v>
      </c>
      <c r="AA122" s="1" t="s">
        <v>123</v>
      </c>
    </row>
    <row r="123" customFormat="false" ht="15" hidden="false" customHeight="false" outlineLevel="0" collapsed="false">
      <c r="A123" s="1" t="n">
        <f aca="false">IF(AND(B123=B122,C123=C122,D123=D122,AA123=AA122), A122,A122+1)</f>
        <v>22</v>
      </c>
      <c r="B123" s="61" t="n">
        <v>41807</v>
      </c>
      <c r="C123" s="1" t="s">
        <v>50</v>
      </c>
      <c r="F123" s="1" t="s">
        <v>88</v>
      </c>
      <c r="G123" s="1" t="n">
        <v>2</v>
      </c>
      <c r="H123" s="1" t="n">
        <v>2</v>
      </c>
      <c r="L123" s="1" t="n">
        <v>5</v>
      </c>
      <c r="X123" s="14" t="n">
        <v>0</v>
      </c>
      <c r="Y123" s="1" t="s">
        <v>985</v>
      </c>
      <c r="AA123" s="1" t="s">
        <v>123</v>
      </c>
      <c r="AB123" s="1" t="s">
        <v>891</v>
      </c>
    </row>
    <row r="124" customFormat="false" ht="15" hidden="false" customHeight="false" outlineLevel="0" collapsed="false">
      <c r="A124" s="1" t="n">
        <f aca="false">IF(AND(B124=B123,C124=C123,D124=D123,AA124=AA123), A123,A123+1)</f>
        <v>22</v>
      </c>
      <c r="B124" s="61" t="n">
        <v>41807</v>
      </c>
      <c r="C124" s="1" t="s">
        <v>50</v>
      </c>
      <c r="F124" s="1" t="s">
        <v>99</v>
      </c>
      <c r="G124" s="1" t="n">
        <v>0</v>
      </c>
      <c r="H124" s="1" t="n">
        <v>0</v>
      </c>
      <c r="X124" s="14" t="n">
        <v>992.91</v>
      </c>
      <c r="Y124" s="1" t="s">
        <v>985</v>
      </c>
      <c r="AA124" s="1" t="s">
        <v>123</v>
      </c>
      <c r="AB124" s="1" t="s">
        <v>170</v>
      </c>
    </row>
    <row r="125" customFormat="false" ht="15" hidden="false" customHeight="false" outlineLevel="0" collapsed="false">
      <c r="A125" s="1" t="n">
        <f aca="false">IF(AND(B125=B124,C125=C124,D125=D124,AA125=AA124), A124,A124+1)</f>
        <v>22</v>
      </c>
      <c r="B125" s="61" t="n">
        <v>41807</v>
      </c>
      <c r="C125" s="1" t="s">
        <v>50</v>
      </c>
      <c r="F125" s="1" t="s">
        <v>89</v>
      </c>
      <c r="G125" s="1" t="n">
        <v>1</v>
      </c>
      <c r="H125" s="1" t="n">
        <v>1</v>
      </c>
      <c r="L125" s="1" t="n">
        <v>3</v>
      </c>
      <c r="X125" s="14" t="n">
        <v>917.9</v>
      </c>
      <c r="Y125" s="1" t="s">
        <v>985</v>
      </c>
      <c r="AA125" s="1" t="s">
        <v>123</v>
      </c>
    </row>
    <row r="126" customFormat="false" ht="15" hidden="false" customHeight="false" outlineLevel="0" collapsed="false">
      <c r="A126" s="1" t="n">
        <f aca="false">IF(AND(B126=B125,C126=C125,D126=D125,AA126=AA125), A125,A125+1)</f>
        <v>22</v>
      </c>
      <c r="B126" s="61" t="n">
        <v>41807</v>
      </c>
      <c r="C126" s="1" t="s">
        <v>50</v>
      </c>
      <c r="F126" s="1" t="s">
        <v>96</v>
      </c>
      <c r="G126" s="1" t="n">
        <v>4</v>
      </c>
      <c r="H126" s="1" t="n">
        <v>4</v>
      </c>
      <c r="L126" s="1" t="n">
        <v>9</v>
      </c>
      <c r="X126" s="14" t="n">
        <v>9822.63</v>
      </c>
      <c r="Y126" s="1" t="s">
        <v>985</v>
      </c>
      <c r="AA126" s="1" t="s">
        <v>123</v>
      </c>
    </row>
    <row r="127" customFormat="false" ht="15" hidden="false" customHeight="false" outlineLevel="0" collapsed="false">
      <c r="A127" s="1" t="n">
        <f aca="false">IF(AND(B127=B126,C127=C126,D127=D126,AA127=AA126), A126,A126+1)</f>
        <v>22</v>
      </c>
      <c r="B127" s="61" t="n">
        <v>41807</v>
      </c>
      <c r="C127" s="1" t="s">
        <v>50</v>
      </c>
      <c r="F127" s="1" t="s">
        <v>106</v>
      </c>
      <c r="G127" s="1" t="n">
        <v>2</v>
      </c>
      <c r="H127" s="1" t="n">
        <v>2</v>
      </c>
      <c r="L127" s="1" t="n">
        <v>7</v>
      </c>
      <c r="X127" s="14" t="n">
        <v>10225.11</v>
      </c>
      <c r="Y127" s="1" t="s">
        <v>985</v>
      </c>
      <c r="AA127" s="1" t="s">
        <v>123</v>
      </c>
    </row>
    <row r="128" customFormat="false" ht="15" hidden="false" customHeight="false" outlineLevel="0" collapsed="false">
      <c r="A128" s="1" t="n">
        <f aca="false">IF(AND(B128=B127,C128=C127,D128=D127,AA128=AA127), A127,A127+1)</f>
        <v>22</v>
      </c>
      <c r="B128" s="61" t="n">
        <v>41807</v>
      </c>
      <c r="C128" s="1" t="s">
        <v>50</v>
      </c>
      <c r="F128" s="1" t="s">
        <v>104</v>
      </c>
      <c r="G128" s="1" t="n">
        <v>1</v>
      </c>
      <c r="H128" s="1" t="n">
        <v>1</v>
      </c>
      <c r="L128" s="1" t="n">
        <v>3</v>
      </c>
      <c r="X128" s="14" t="n">
        <v>0</v>
      </c>
      <c r="Y128" s="1" t="s">
        <v>985</v>
      </c>
      <c r="AA128" s="1" t="s">
        <v>123</v>
      </c>
      <c r="AB128" s="1" t="s">
        <v>891</v>
      </c>
    </row>
    <row r="129" customFormat="false" ht="15" hidden="false" customHeight="false" outlineLevel="0" collapsed="false">
      <c r="A129" s="1" t="n">
        <f aca="false">IF(AND(B129=B128,C129=C128,D129=D128,AA129=AA128), A128,A128+1)</f>
        <v>22</v>
      </c>
      <c r="B129" s="61" t="n">
        <v>41807</v>
      </c>
      <c r="C129" s="1" t="s">
        <v>50</v>
      </c>
      <c r="F129" s="1" t="s">
        <v>966</v>
      </c>
      <c r="L129" s="1" t="n">
        <v>1</v>
      </c>
      <c r="X129" s="14" t="n">
        <v>0</v>
      </c>
      <c r="Y129" s="1" t="s">
        <v>985</v>
      </c>
      <c r="AA129" s="1" t="s">
        <v>123</v>
      </c>
    </row>
    <row r="130" customFormat="false" ht="15" hidden="false" customHeight="false" outlineLevel="0" collapsed="false">
      <c r="A130" s="1" t="n">
        <f aca="false">IF(AND(B130=B129,C130=C129,D130=D129,AA130=AA129), A129,A129+1)</f>
        <v>23</v>
      </c>
      <c r="B130" s="61" t="n">
        <v>41815</v>
      </c>
      <c r="C130" s="1" t="s">
        <v>76</v>
      </c>
      <c r="D130" s="1" t="s">
        <v>75</v>
      </c>
      <c r="F130" s="1" t="s">
        <v>114</v>
      </c>
      <c r="G130" s="1" t="n">
        <v>92</v>
      </c>
      <c r="H130" s="1" t="n">
        <f aca="false">SUM(G130/2)</f>
        <v>46</v>
      </c>
      <c r="I130" s="1" t="n">
        <f aca="false">SUM(G130/2)</f>
        <v>46</v>
      </c>
      <c r="L130" s="1" t="n">
        <v>125</v>
      </c>
      <c r="X130" s="14" t="n">
        <v>0</v>
      </c>
      <c r="Y130" s="1" t="s">
        <v>988</v>
      </c>
      <c r="AA130" s="1" t="s">
        <v>123</v>
      </c>
      <c r="AB130" s="1" t="s">
        <v>989</v>
      </c>
    </row>
    <row r="131" customFormat="false" ht="15" hidden="false" customHeight="false" outlineLevel="0" collapsed="false">
      <c r="A131" s="1" t="n">
        <f aca="false">IF(AND(B131=B130,C131=C130,D131=D130,AA131=AA130), A130,A130+1)</f>
        <v>23</v>
      </c>
      <c r="B131" s="61" t="n">
        <v>41815</v>
      </c>
      <c r="C131" s="1" t="s">
        <v>76</v>
      </c>
      <c r="D131" s="1" t="s">
        <v>75</v>
      </c>
      <c r="F131" s="1" t="s">
        <v>89</v>
      </c>
      <c r="G131" s="1" t="n">
        <v>2</v>
      </c>
      <c r="H131" s="1" t="n">
        <f aca="false">SUM(G131/2)</f>
        <v>1</v>
      </c>
      <c r="I131" s="1" t="n">
        <f aca="false">SUM(G131/2)</f>
        <v>1</v>
      </c>
      <c r="L131" s="1" t="n">
        <v>5</v>
      </c>
      <c r="X131" s="14" t="n">
        <v>1599.7</v>
      </c>
      <c r="Y131" s="1" t="s">
        <v>988</v>
      </c>
      <c r="AA131" s="1" t="s">
        <v>123</v>
      </c>
    </row>
    <row r="132" customFormat="false" ht="15" hidden="false" customHeight="false" outlineLevel="0" collapsed="false">
      <c r="A132" s="1" t="n">
        <f aca="false">IF(AND(B132=B131,C132=C131,D132=D131,AA132=AA131), A131,A131+1)</f>
        <v>23</v>
      </c>
      <c r="B132" s="61" t="n">
        <v>41815</v>
      </c>
      <c r="C132" s="1" t="s">
        <v>76</v>
      </c>
      <c r="D132" s="1" t="s">
        <v>75</v>
      </c>
      <c r="F132" s="1" t="s">
        <v>966</v>
      </c>
      <c r="K132" s="1" t="n">
        <v>1</v>
      </c>
      <c r="X132" s="14" t="n">
        <v>0</v>
      </c>
      <c r="Y132" s="1" t="s">
        <v>988</v>
      </c>
      <c r="AA132" s="1" t="s">
        <v>123</v>
      </c>
    </row>
    <row r="133" customFormat="false" ht="15" hidden="false" customHeight="false" outlineLevel="0" collapsed="false">
      <c r="A133" s="1" t="n">
        <f aca="false">IF(AND(B133=B132,C133=C132,D133=D132,AA133=AA132), A132,A132+1)</f>
        <v>24</v>
      </c>
      <c r="B133" s="61" t="n">
        <v>41816</v>
      </c>
      <c r="C133" s="1" t="s">
        <v>53</v>
      </c>
      <c r="F133" s="1" t="s">
        <v>87</v>
      </c>
      <c r="G133" s="1" t="n">
        <v>3</v>
      </c>
      <c r="H133" s="1" t="n">
        <v>3</v>
      </c>
      <c r="L133" s="1" t="n">
        <v>25</v>
      </c>
      <c r="U133" s="1" t="n">
        <v>2</v>
      </c>
      <c r="X133" s="14" t="n">
        <v>204977.18</v>
      </c>
      <c r="Y133" s="1" t="s">
        <v>986</v>
      </c>
      <c r="AA133" s="1" t="s">
        <v>123</v>
      </c>
    </row>
    <row r="134" customFormat="false" ht="15" hidden="false" customHeight="false" outlineLevel="0" collapsed="false">
      <c r="A134" s="1" t="n">
        <f aca="false">IF(AND(B134=B133,C134=C133,D134=D133,AA134=AA133), A133,A133+1)</f>
        <v>24</v>
      </c>
      <c r="B134" s="61" t="n">
        <v>41816</v>
      </c>
      <c r="C134" s="1" t="s">
        <v>53</v>
      </c>
      <c r="F134" s="1" t="s">
        <v>93</v>
      </c>
      <c r="G134" s="1" t="n">
        <v>2</v>
      </c>
      <c r="H134" s="1" t="n">
        <v>2</v>
      </c>
      <c r="L134" s="1" t="n">
        <v>7</v>
      </c>
      <c r="X134" s="14" t="n">
        <v>3075.54</v>
      </c>
      <c r="Y134" s="1" t="s">
        <v>988</v>
      </c>
      <c r="AA134" s="1" t="s">
        <v>123</v>
      </c>
    </row>
    <row r="135" customFormat="false" ht="15" hidden="false" customHeight="false" outlineLevel="0" collapsed="false">
      <c r="A135" s="1" t="n">
        <f aca="false">IF(AND(B135=B134,C135=C134,D135=D134,AA135=AA134), A134,A134+1)</f>
        <v>24</v>
      </c>
      <c r="B135" s="61" t="n">
        <v>41816</v>
      </c>
      <c r="C135" s="1" t="s">
        <v>53</v>
      </c>
      <c r="F135" s="1" t="s">
        <v>95</v>
      </c>
      <c r="G135" s="1" t="n">
        <v>2</v>
      </c>
      <c r="H135" s="1" t="n">
        <v>2</v>
      </c>
      <c r="L135" s="1" t="n">
        <v>6</v>
      </c>
      <c r="X135" s="14" t="n">
        <v>20655.55</v>
      </c>
      <c r="Y135" s="1" t="s">
        <v>990</v>
      </c>
      <c r="AA135" s="1" t="s">
        <v>123</v>
      </c>
    </row>
    <row r="136" customFormat="false" ht="15" hidden="false" customHeight="false" outlineLevel="0" collapsed="false">
      <c r="A136" s="1" t="n">
        <f aca="false">IF(AND(B136=B135,C136=C135,D136=D135,AA136=AA135), A135,A135+1)</f>
        <v>24</v>
      </c>
      <c r="B136" s="61" t="n">
        <v>41816</v>
      </c>
      <c r="C136" s="1" t="s">
        <v>53</v>
      </c>
      <c r="F136" s="1" t="s">
        <v>96</v>
      </c>
      <c r="G136" s="1" t="n">
        <v>2</v>
      </c>
      <c r="H136" s="1" t="n">
        <v>2</v>
      </c>
      <c r="L136" s="1" t="n">
        <v>5</v>
      </c>
      <c r="X136" s="14" t="n">
        <v>2798.34</v>
      </c>
      <c r="Y136" s="1" t="s">
        <v>991</v>
      </c>
      <c r="AA136" s="1" t="s">
        <v>123</v>
      </c>
    </row>
    <row r="137" customFormat="false" ht="15" hidden="false" customHeight="false" outlineLevel="0" collapsed="false">
      <c r="A137" s="1" t="n">
        <f aca="false">IF(AND(B137=B136,C137=C136,D137=D136,AA137=AA136), A136,A136+1)</f>
        <v>24</v>
      </c>
      <c r="B137" s="61" t="n">
        <v>41816</v>
      </c>
      <c r="C137" s="1" t="s">
        <v>53</v>
      </c>
      <c r="F137" s="1" t="s">
        <v>97</v>
      </c>
      <c r="G137" s="1" t="n">
        <v>2</v>
      </c>
      <c r="H137" s="1" t="n">
        <v>2</v>
      </c>
      <c r="L137" s="1" t="n">
        <v>8</v>
      </c>
      <c r="X137" s="14" t="n">
        <v>45181.21</v>
      </c>
      <c r="Y137" s="1" t="s">
        <v>992</v>
      </c>
      <c r="AA137" s="1" t="s">
        <v>123</v>
      </c>
    </row>
    <row r="138" customFormat="false" ht="15" hidden="false" customHeight="false" outlineLevel="0" collapsed="false">
      <c r="A138" s="1" t="n">
        <f aca="false">IF(AND(B138=B137,C138=C137,D138=D137,AA138=AA137), A137,A137+1)</f>
        <v>24</v>
      </c>
      <c r="B138" s="61" t="n">
        <v>41816</v>
      </c>
      <c r="C138" s="1" t="s">
        <v>53</v>
      </c>
      <c r="F138" s="1" t="s">
        <v>98</v>
      </c>
      <c r="G138" s="1" t="n">
        <v>3</v>
      </c>
      <c r="H138" s="1" t="n">
        <v>3</v>
      </c>
      <c r="L138" s="1" t="n">
        <v>7</v>
      </c>
      <c r="X138" s="14" t="n">
        <v>0</v>
      </c>
      <c r="Y138" s="1" t="s">
        <v>993</v>
      </c>
      <c r="AA138" s="1" t="s">
        <v>123</v>
      </c>
      <c r="AB138" s="1" t="s">
        <v>891</v>
      </c>
    </row>
    <row r="139" customFormat="false" ht="15" hidden="false" customHeight="false" outlineLevel="0" collapsed="false">
      <c r="A139" s="1" t="n">
        <f aca="false">IF(AND(B139=B138,C139=C138,D139=D138,AA139=AA138), A138,A138+1)</f>
        <v>24</v>
      </c>
      <c r="B139" s="61" t="n">
        <v>41816</v>
      </c>
      <c r="C139" s="1" t="s">
        <v>53</v>
      </c>
      <c r="F139" s="1" t="s">
        <v>106</v>
      </c>
      <c r="G139" s="1" t="n">
        <v>1</v>
      </c>
      <c r="H139" s="1" t="n">
        <v>1</v>
      </c>
      <c r="L139" s="1" t="n">
        <v>4</v>
      </c>
      <c r="X139" s="14" t="n">
        <v>950.02</v>
      </c>
      <c r="Y139" s="1" t="s">
        <v>994</v>
      </c>
      <c r="AA139" s="1" t="s">
        <v>123</v>
      </c>
    </row>
    <row r="140" customFormat="false" ht="15" hidden="false" customHeight="false" outlineLevel="0" collapsed="false">
      <c r="A140" s="1" t="n">
        <f aca="false">IF(AND(B140=B139,C140=C139,D140=D139,AA140=AA139), A139,A139+1)</f>
        <v>24</v>
      </c>
      <c r="B140" s="61" t="n">
        <v>41816</v>
      </c>
      <c r="C140" s="1" t="s">
        <v>53</v>
      </c>
      <c r="F140" s="1" t="s">
        <v>108</v>
      </c>
      <c r="G140" s="1" t="n">
        <v>8</v>
      </c>
      <c r="H140" s="1" t="n">
        <v>8</v>
      </c>
      <c r="L140" s="1" t="n">
        <v>19</v>
      </c>
      <c r="X140" s="14" t="n">
        <v>57659.66</v>
      </c>
      <c r="Y140" s="1" t="s">
        <v>995</v>
      </c>
      <c r="AA140" s="1" t="s">
        <v>123</v>
      </c>
    </row>
    <row r="141" customFormat="false" ht="15" hidden="false" customHeight="false" outlineLevel="0" collapsed="false">
      <c r="A141" s="1" t="n">
        <f aca="false">IF(AND(B141=B140,C141=C140,D141=D140,AA141=AA140), A140,A140+1)</f>
        <v>24</v>
      </c>
      <c r="B141" s="61" t="n">
        <v>41816</v>
      </c>
      <c r="C141" s="1" t="s">
        <v>53</v>
      </c>
      <c r="F141" s="1" t="s">
        <v>112</v>
      </c>
      <c r="G141" s="1" t="n">
        <v>1</v>
      </c>
      <c r="H141" s="1" t="n">
        <v>1</v>
      </c>
      <c r="L141" s="1" t="n">
        <v>3</v>
      </c>
      <c r="X141" s="14" t="n">
        <v>21.39</v>
      </c>
      <c r="Y141" s="1" t="s">
        <v>996</v>
      </c>
      <c r="AA141" s="1" t="s">
        <v>123</v>
      </c>
    </row>
    <row r="142" customFormat="false" ht="15" hidden="false" customHeight="false" outlineLevel="0" collapsed="false">
      <c r="A142" s="1" t="n">
        <f aca="false">IF(AND(B142=B141,C142=C141,D142=D141,AA142=AA141), A141,A141+1)</f>
        <v>24</v>
      </c>
      <c r="B142" s="61" t="n">
        <v>41816</v>
      </c>
      <c r="C142" s="1" t="s">
        <v>53</v>
      </c>
      <c r="F142" s="1" t="s">
        <v>116</v>
      </c>
      <c r="G142" s="1" t="n">
        <v>2</v>
      </c>
      <c r="H142" s="1" t="n">
        <v>2</v>
      </c>
      <c r="L142" s="1" t="n">
        <v>6</v>
      </c>
      <c r="X142" s="14" t="n">
        <v>12345.45</v>
      </c>
      <c r="Y142" s="1" t="s">
        <v>997</v>
      </c>
      <c r="AA142" s="1" t="s">
        <v>123</v>
      </c>
    </row>
    <row r="143" customFormat="false" ht="15" hidden="false" customHeight="false" outlineLevel="0" collapsed="false">
      <c r="A143" s="1" t="n">
        <f aca="false">IF(AND(B143=B142,C143=C142,D143=D142,AA143=AA142), A142,A142+1)</f>
        <v>24</v>
      </c>
      <c r="B143" s="61" t="n">
        <v>41816</v>
      </c>
      <c r="C143" s="1" t="s">
        <v>53</v>
      </c>
      <c r="F143" s="1" t="s">
        <v>966</v>
      </c>
      <c r="K143" s="1" t="n">
        <v>1</v>
      </c>
      <c r="X143" s="14" t="n">
        <v>0</v>
      </c>
      <c r="Y143" s="1" t="s">
        <v>998</v>
      </c>
      <c r="AA143" s="1" t="s">
        <v>123</v>
      </c>
    </row>
    <row r="144" customFormat="false" ht="15" hidden="false" customHeight="false" outlineLevel="0" collapsed="false">
      <c r="A144" s="1" t="n">
        <f aca="false">IF(AND(B144=B143,C144=C143,D144=D143,AA144=AA143), A143,A143+1)</f>
        <v>25</v>
      </c>
      <c r="B144" s="61" t="n">
        <v>41828</v>
      </c>
      <c r="C144" s="1" t="s">
        <v>67</v>
      </c>
      <c r="D144" s="1" t="s">
        <v>63</v>
      </c>
      <c r="F144" s="1" t="s">
        <v>114</v>
      </c>
      <c r="G144" s="1" t="n">
        <v>20</v>
      </c>
      <c r="H144" s="1" t="n">
        <f aca="false">SUM(G144/2)</f>
        <v>10</v>
      </c>
      <c r="I144" s="1" t="n">
        <f aca="false">SUM(G144/2)</f>
        <v>10</v>
      </c>
      <c r="L144" s="1" t="n">
        <v>49</v>
      </c>
      <c r="U144" s="1" t="n">
        <v>2</v>
      </c>
      <c r="X144" s="14" t="n">
        <v>179009.65</v>
      </c>
      <c r="Y144" s="1" t="s">
        <v>990</v>
      </c>
      <c r="AA144" s="1" t="s">
        <v>123</v>
      </c>
    </row>
    <row r="145" customFormat="false" ht="15" hidden="false" customHeight="false" outlineLevel="0" collapsed="false">
      <c r="A145" s="1" t="n">
        <f aca="false">IF(AND(B145=B144,C145=C144,D145=D144,AA145=AA144), A144,A144+1)</f>
        <v>25</v>
      </c>
      <c r="B145" s="61" t="n">
        <v>41828</v>
      </c>
      <c r="C145" s="1" t="s">
        <v>67</v>
      </c>
      <c r="D145" s="1" t="s">
        <v>63</v>
      </c>
      <c r="F145" s="1" t="s">
        <v>96</v>
      </c>
      <c r="G145" s="1" t="n">
        <v>5</v>
      </c>
      <c r="H145" s="1" t="n">
        <f aca="false">SUM(G145/2)</f>
        <v>2.5</v>
      </c>
      <c r="I145" s="1" t="n">
        <f aca="false">SUM(G145/2)</f>
        <v>2.5</v>
      </c>
      <c r="L145" s="1" t="n">
        <v>11</v>
      </c>
      <c r="X145" s="14" t="n">
        <v>6280.34</v>
      </c>
      <c r="Y145" s="1" t="s">
        <v>990</v>
      </c>
      <c r="AA145" s="1" t="s">
        <v>123</v>
      </c>
    </row>
    <row r="146" customFormat="false" ht="15" hidden="false" customHeight="false" outlineLevel="0" collapsed="false">
      <c r="A146" s="1" t="n">
        <f aca="false">IF(AND(B146=B145,C146=C145,D146=D145,AA146=AA145), A145,A145+1)</f>
        <v>25</v>
      </c>
      <c r="B146" s="61" t="n">
        <v>41828</v>
      </c>
      <c r="C146" s="1" t="s">
        <v>67</v>
      </c>
      <c r="D146" s="1" t="s">
        <v>63</v>
      </c>
      <c r="F146" s="1" t="s">
        <v>115</v>
      </c>
      <c r="G146" s="1" t="n">
        <v>14</v>
      </c>
      <c r="H146" s="1" t="n">
        <f aca="false">SUM(G146/2)</f>
        <v>7</v>
      </c>
      <c r="I146" s="1" t="n">
        <f aca="false">SUM(G146/2)</f>
        <v>7</v>
      </c>
      <c r="L146" s="1" t="n">
        <v>34</v>
      </c>
      <c r="X146" s="14" t="n">
        <v>89725.53</v>
      </c>
      <c r="Y146" s="1" t="s">
        <v>990</v>
      </c>
      <c r="AA146" s="1" t="s">
        <v>123</v>
      </c>
    </row>
    <row r="147" customFormat="false" ht="15" hidden="false" customHeight="false" outlineLevel="0" collapsed="false">
      <c r="A147" s="1" t="n">
        <f aca="false">IF(AND(B147=B146,C147=C146,D147=D146,AA147=AA146), A146,A146+1)</f>
        <v>25</v>
      </c>
      <c r="B147" s="61" t="n">
        <v>41828</v>
      </c>
      <c r="C147" s="1" t="s">
        <v>67</v>
      </c>
      <c r="D147" s="1" t="s">
        <v>63</v>
      </c>
      <c r="F147" s="1" t="s">
        <v>108</v>
      </c>
      <c r="G147" s="1" t="n">
        <v>1</v>
      </c>
      <c r="H147" s="1" t="n">
        <f aca="false">SUM(G147/2)</f>
        <v>0.5</v>
      </c>
      <c r="I147" s="1" t="n">
        <f aca="false">SUM(G147/2)</f>
        <v>0.5</v>
      </c>
      <c r="L147" s="1" t="n">
        <v>3</v>
      </c>
      <c r="X147" s="14" t="n">
        <v>0</v>
      </c>
      <c r="Y147" s="1" t="s">
        <v>990</v>
      </c>
      <c r="AA147" s="1" t="s">
        <v>123</v>
      </c>
    </row>
    <row r="148" customFormat="false" ht="15" hidden="false" customHeight="false" outlineLevel="0" collapsed="false">
      <c r="A148" s="1" t="n">
        <f aca="false">IF(AND(B148=B147,C148=C147,D148=D147,AA148=AA147), A147,A147+1)</f>
        <v>25</v>
      </c>
      <c r="B148" s="61" t="n">
        <v>41828</v>
      </c>
      <c r="C148" s="1" t="s">
        <v>67</v>
      </c>
      <c r="D148" s="1" t="s">
        <v>63</v>
      </c>
      <c r="F148" s="1" t="s">
        <v>98</v>
      </c>
      <c r="G148" s="1" t="n">
        <v>4</v>
      </c>
      <c r="H148" s="1" t="n">
        <f aca="false">SUM(G148/2)</f>
        <v>2</v>
      </c>
      <c r="I148" s="1" t="n">
        <f aca="false">SUM(G148/2)</f>
        <v>2</v>
      </c>
      <c r="L148" s="1" t="n">
        <v>9</v>
      </c>
      <c r="X148" s="14" t="n">
        <v>0</v>
      </c>
      <c r="Y148" s="1" t="s">
        <v>990</v>
      </c>
      <c r="AA148" s="1" t="s">
        <v>123</v>
      </c>
      <c r="AB148" s="1" t="s">
        <v>891</v>
      </c>
    </row>
    <row r="149" customFormat="false" ht="15" hidden="false" customHeight="false" outlineLevel="0" collapsed="false">
      <c r="A149" s="1" t="n">
        <f aca="false">IF(AND(B149=B148,C149=C148,D149=D148,AA149=AA148), A148,A148+1)</f>
        <v>25</v>
      </c>
      <c r="B149" s="61" t="n">
        <v>41828</v>
      </c>
      <c r="C149" s="1" t="s">
        <v>67</v>
      </c>
      <c r="D149" s="1" t="s">
        <v>63</v>
      </c>
      <c r="F149" s="1" t="s">
        <v>966</v>
      </c>
      <c r="K149" s="1" t="n">
        <v>1</v>
      </c>
      <c r="X149" s="14" t="n">
        <v>0</v>
      </c>
      <c r="Y149" s="1" t="s">
        <v>990</v>
      </c>
      <c r="AA149" s="1" t="s">
        <v>123</v>
      </c>
    </row>
    <row r="150" customFormat="false" ht="15" hidden="false" customHeight="false" outlineLevel="0" collapsed="false">
      <c r="A150" s="1" t="n">
        <f aca="false">IF(AND(B150=B149,C150=C149,D150=D149,AA150=AA149), A149,A149+1)</f>
        <v>26</v>
      </c>
      <c r="B150" s="61" t="n">
        <v>41828</v>
      </c>
      <c r="C150" s="1" t="s">
        <v>70</v>
      </c>
      <c r="D150" s="1" t="s">
        <v>68</v>
      </c>
      <c r="F150" s="1" t="s">
        <v>97</v>
      </c>
      <c r="G150" s="1" t="n">
        <v>26</v>
      </c>
      <c r="H150" s="1" t="n">
        <f aca="false">SUM(G150/2)</f>
        <v>13</v>
      </c>
      <c r="I150" s="1" t="n">
        <f aca="false">SUM(G150/2)</f>
        <v>13</v>
      </c>
      <c r="L150" s="1" t="n">
        <v>23</v>
      </c>
      <c r="X150" s="14" t="n">
        <v>71516.23</v>
      </c>
      <c r="Y150" s="1" t="s">
        <v>991</v>
      </c>
      <c r="AA150" s="1" t="s">
        <v>123</v>
      </c>
    </row>
    <row r="151" customFormat="false" ht="15" hidden="false" customHeight="false" outlineLevel="0" collapsed="false">
      <c r="A151" s="1" t="n">
        <f aca="false">IF(AND(B151=B150,C151=C150,D151=D150,AA151=AA150), A150,A150+1)</f>
        <v>26</v>
      </c>
      <c r="B151" s="61" t="n">
        <v>41828</v>
      </c>
      <c r="C151" s="1" t="s">
        <v>70</v>
      </c>
      <c r="D151" s="1" t="s">
        <v>68</v>
      </c>
      <c r="F151" s="1" t="s">
        <v>982</v>
      </c>
      <c r="G151" s="1" t="n">
        <v>17</v>
      </c>
      <c r="H151" s="1" t="n">
        <f aca="false">SUM(G151/2)</f>
        <v>8.5</v>
      </c>
      <c r="I151" s="1" t="n">
        <f aca="false">SUM(G151/2)</f>
        <v>8.5</v>
      </c>
      <c r="L151" s="1" t="n">
        <v>21</v>
      </c>
      <c r="U151" s="1" t="n">
        <v>1</v>
      </c>
      <c r="X151" s="14" t="n">
        <v>827.55</v>
      </c>
      <c r="Y151" s="1" t="s">
        <v>991</v>
      </c>
      <c r="AA151" s="1" t="s">
        <v>123</v>
      </c>
    </row>
    <row r="152" customFormat="false" ht="15" hidden="false" customHeight="false" outlineLevel="0" collapsed="false">
      <c r="A152" s="1" t="n">
        <f aca="false">IF(AND(B152=B151,C152=C151,D152=D151,AA152=AA151), A151,A151+1)</f>
        <v>26</v>
      </c>
      <c r="B152" s="61" t="n">
        <v>41828</v>
      </c>
      <c r="C152" s="1" t="s">
        <v>70</v>
      </c>
      <c r="D152" s="1" t="s">
        <v>68</v>
      </c>
      <c r="F152" s="1" t="s">
        <v>109</v>
      </c>
      <c r="H152" s="1" t="n">
        <f aca="false">SUM(G152/2)</f>
        <v>0</v>
      </c>
      <c r="I152" s="1" t="n">
        <f aca="false">SUM(G152/2)</f>
        <v>0</v>
      </c>
      <c r="X152" s="14" t="n">
        <v>0</v>
      </c>
      <c r="Y152" s="1" t="s">
        <v>991</v>
      </c>
      <c r="AA152" s="1" t="s">
        <v>123</v>
      </c>
      <c r="AB152" s="1" t="s">
        <v>897</v>
      </c>
    </row>
    <row r="153" customFormat="false" ht="15" hidden="false" customHeight="false" outlineLevel="0" collapsed="false">
      <c r="A153" s="1" t="n">
        <f aca="false">IF(AND(B153=B152,C153=C152,D153=D152,AA153=AA152), A152,A152+1)</f>
        <v>26</v>
      </c>
      <c r="B153" s="61" t="n">
        <v>41828</v>
      </c>
      <c r="C153" s="1" t="s">
        <v>70</v>
      </c>
      <c r="D153" s="1" t="s">
        <v>68</v>
      </c>
      <c r="F153" s="1" t="s">
        <v>966</v>
      </c>
      <c r="K153" s="1" t="n">
        <v>1</v>
      </c>
      <c r="X153" s="14" t="n">
        <v>0</v>
      </c>
      <c r="Y153" s="1" t="s">
        <v>991</v>
      </c>
      <c r="AA153" s="1" t="s">
        <v>123</v>
      </c>
    </row>
    <row r="154" customFormat="false" ht="15" hidden="false" customHeight="false" outlineLevel="0" collapsed="false">
      <c r="A154" s="1" t="n">
        <f aca="false">IF(AND(B154=B153,C154=C153,D154=D153,AA154=AA153), A153,A153+1)</f>
        <v>27</v>
      </c>
      <c r="B154" s="61" t="n">
        <v>41830</v>
      </c>
      <c r="C154" s="1" t="s">
        <v>53</v>
      </c>
      <c r="F154" s="1" t="s">
        <v>102</v>
      </c>
      <c r="G154" s="1" t="n">
        <v>32</v>
      </c>
      <c r="H154" s="1" t="n">
        <v>32</v>
      </c>
      <c r="L154" s="1" t="n">
        <v>91</v>
      </c>
      <c r="X154" s="14" t="n">
        <v>195168.83</v>
      </c>
      <c r="Y154" s="1" t="s">
        <v>992</v>
      </c>
      <c r="AA154" s="1" t="s">
        <v>123</v>
      </c>
    </row>
    <row r="155" customFormat="false" ht="15" hidden="false" customHeight="false" outlineLevel="0" collapsed="false">
      <c r="A155" s="1" t="n">
        <f aca="false">IF(AND(B155=B154,C155=C154,D155=D154,AA155=AA154), A154,A154+1)</f>
        <v>27</v>
      </c>
      <c r="B155" s="61" t="n">
        <v>41830</v>
      </c>
      <c r="C155" s="1" t="s">
        <v>53</v>
      </c>
      <c r="F155" s="1" t="s">
        <v>109</v>
      </c>
      <c r="G155" s="1" t="n">
        <v>1</v>
      </c>
      <c r="H155" s="1" t="n">
        <v>1</v>
      </c>
      <c r="L155" s="1" t="n">
        <v>3</v>
      </c>
      <c r="X155" s="14" t="n">
        <v>2655.59</v>
      </c>
      <c r="Y155" s="1" t="s">
        <v>992</v>
      </c>
      <c r="AA155" s="1" t="s">
        <v>123</v>
      </c>
    </row>
    <row r="156" customFormat="false" ht="15" hidden="false" customHeight="false" outlineLevel="0" collapsed="false">
      <c r="A156" s="1" t="n">
        <f aca="false">IF(AND(B156=B155,C156=C155,D156=D155,AA156=AA155), A155,A155+1)</f>
        <v>27</v>
      </c>
      <c r="B156" s="61" t="n">
        <v>41830</v>
      </c>
      <c r="C156" s="1" t="s">
        <v>53</v>
      </c>
      <c r="F156" s="1" t="s">
        <v>114</v>
      </c>
      <c r="G156" s="1" t="n">
        <v>0</v>
      </c>
      <c r="H156" s="1" t="n">
        <v>0</v>
      </c>
      <c r="L156" s="1" t="n">
        <v>0</v>
      </c>
      <c r="X156" s="14" t="n">
        <v>0</v>
      </c>
      <c r="Y156" s="1" t="s">
        <v>992</v>
      </c>
      <c r="AA156" s="1" t="s">
        <v>123</v>
      </c>
      <c r="AB156" s="1" t="s">
        <v>897</v>
      </c>
    </row>
    <row r="157" customFormat="false" ht="15" hidden="false" customHeight="false" outlineLevel="0" collapsed="false">
      <c r="A157" s="1" t="n">
        <f aca="false">IF(AND(B157=B156,C157=C156,D157=D156,AA157=AA156), A156,A156+1)</f>
        <v>27</v>
      </c>
      <c r="B157" s="61" t="n">
        <v>41830</v>
      </c>
      <c r="C157" s="1" t="s">
        <v>53</v>
      </c>
      <c r="F157" s="1" t="s">
        <v>89</v>
      </c>
      <c r="G157" s="1" t="n">
        <v>2</v>
      </c>
      <c r="H157" s="1" t="n">
        <v>2</v>
      </c>
      <c r="L157" s="1" t="n">
        <v>5</v>
      </c>
      <c r="X157" s="14" t="n">
        <v>1479.38</v>
      </c>
      <c r="Y157" s="1" t="s">
        <v>992</v>
      </c>
      <c r="AA157" s="1" t="s">
        <v>123</v>
      </c>
    </row>
    <row r="158" customFormat="false" ht="15" hidden="false" customHeight="false" outlineLevel="0" collapsed="false">
      <c r="A158" s="1" t="n">
        <f aca="false">IF(AND(B158=B157,C158=C157,D158=D157,AA158=AA157), A157,A157+1)</f>
        <v>27</v>
      </c>
      <c r="B158" s="61" t="n">
        <v>41830</v>
      </c>
      <c r="C158" s="1" t="s">
        <v>53</v>
      </c>
      <c r="F158" s="1" t="s">
        <v>95</v>
      </c>
      <c r="G158" s="1" t="n">
        <v>1</v>
      </c>
      <c r="H158" s="1" t="n">
        <v>1</v>
      </c>
      <c r="L158" s="1" t="n">
        <v>2</v>
      </c>
      <c r="X158" s="14" t="n">
        <v>11258.62</v>
      </c>
      <c r="Y158" s="1" t="s">
        <v>992</v>
      </c>
      <c r="AA158" s="1" t="s">
        <v>123</v>
      </c>
    </row>
    <row r="159" customFormat="false" ht="15" hidden="false" customHeight="false" outlineLevel="0" collapsed="false">
      <c r="A159" s="1" t="n">
        <f aca="false">IF(AND(B159=B158,C159=C158,D159=D158,AA159=AA158), A158,A158+1)</f>
        <v>27</v>
      </c>
      <c r="B159" s="61" t="n">
        <v>41830</v>
      </c>
      <c r="C159" s="1" t="s">
        <v>53</v>
      </c>
      <c r="F159" s="1" t="s">
        <v>108</v>
      </c>
      <c r="G159" s="1" t="n">
        <v>8</v>
      </c>
      <c r="H159" s="1" t="n">
        <v>8</v>
      </c>
      <c r="L159" s="1" t="n">
        <v>17</v>
      </c>
      <c r="X159" s="14" t="n">
        <v>51053.2</v>
      </c>
      <c r="Y159" s="1" t="s">
        <v>992</v>
      </c>
      <c r="AA159" s="1" t="s">
        <v>123</v>
      </c>
      <c r="AB159" s="1" t="s">
        <v>891</v>
      </c>
    </row>
    <row r="160" customFormat="false" ht="15" hidden="false" customHeight="false" outlineLevel="0" collapsed="false">
      <c r="A160" s="1" t="n">
        <f aca="false">IF(AND(B160=B159,C160=C159,D160=D159,AA160=AA159), A159,A159+1)</f>
        <v>27</v>
      </c>
      <c r="B160" s="61" t="n">
        <v>41830</v>
      </c>
      <c r="C160" s="1" t="s">
        <v>53</v>
      </c>
      <c r="F160" s="1" t="s">
        <v>98</v>
      </c>
      <c r="G160" s="1" t="n">
        <v>1</v>
      </c>
      <c r="H160" s="1" t="n">
        <v>1</v>
      </c>
      <c r="L160" s="1" t="n">
        <v>3</v>
      </c>
      <c r="X160" s="14" t="n">
        <v>0</v>
      </c>
      <c r="Y160" s="1" t="s">
        <v>992</v>
      </c>
      <c r="AA160" s="1" t="s">
        <v>123</v>
      </c>
    </row>
    <row r="161" customFormat="false" ht="15" hidden="false" customHeight="false" outlineLevel="0" collapsed="false">
      <c r="A161" s="1" t="n">
        <f aca="false">IF(AND(B161=B160,C161=C160,D161=D160,AA161=AA160), A160,A160+1)</f>
        <v>27</v>
      </c>
      <c r="B161" s="61" t="n">
        <v>41830</v>
      </c>
      <c r="C161" s="1" t="s">
        <v>53</v>
      </c>
      <c r="F161" s="1" t="s">
        <v>966</v>
      </c>
      <c r="K161" s="1" t="n">
        <v>1</v>
      </c>
      <c r="X161" s="14" t="n">
        <v>0</v>
      </c>
      <c r="Y161" s="1" t="s">
        <v>992</v>
      </c>
      <c r="AA161" s="1" t="s">
        <v>123</v>
      </c>
    </row>
    <row r="162" customFormat="false" ht="15" hidden="false" customHeight="false" outlineLevel="0" collapsed="false">
      <c r="A162" s="1" t="n">
        <f aca="false">IF(AND(B162=B161,C162=C161,D162=D161,AA162=AA161), A161,A161+1)</f>
        <v>28</v>
      </c>
      <c r="B162" s="61" t="n">
        <v>41876</v>
      </c>
      <c r="C162" s="1" t="s">
        <v>69</v>
      </c>
      <c r="F162" s="1" t="s">
        <v>99</v>
      </c>
      <c r="G162" s="1" t="n">
        <v>48</v>
      </c>
      <c r="H162" s="1" t="n">
        <v>48</v>
      </c>
      <c r="L162" s="1" t="n">
        <v>58</v>
      </c>
      <c r="U162" s="1" t="n">
        <v>1</v>
      </c>
      <c r="X162" s="14" t="n">
        <v>37236.87</v>
      </c>
      <c r="Y162" s="1" t="s">
        <v>993</v>
      </c>
      <c r="AA162" s="1" t="s">
        <v>123</v>
      </c>
    </row>
    <row r="163" customFormat="false" ht="15" hidden="false" customHeight="false" outlineLevel="0" collapsed="false">
      <c r="A163" s="1" t="n">
        <f aca="false">IF(AND(B163=B162,C163=C162,D163=D162,AA163=AA162), A162,A162+1)</f>
        <v>28</v>
      </c>
      <c r="B163" s="61" t="n">
        <v>41876</v>
      </c>
      <c r="C163" s="1" t="s">
        <v>69</v>
      </c>
      <c r="F163" s="1" t="s">
        <v>95</v>
      </c>
      <c r="G163" s="1" t="n">
        <v>7</v>
      </c>
      <c r="H163" s="1" t="n">
        <v>7</v>
      </c>
      <c r="L163" s="1" t="n">
        <v>11</v>
      </c>
      <c r="X163" s="14" t="n">
        <v>21895.15</v>
      </c>
      <c r="Y163" s="1" t="s">
        <v>993</v>
      </c>
      <c r="AA163" s="1" t="s">
        <v>123</v>
      </c>
    </row>
    <row r="164" customFormat="false" ht="15" hidden="false" customHeight="false" outlineLevel="0" collapsed="false">
      <c r="A164" s="1" t="n">
        <f aca="false">IF(AND(B164=B163,C164=C163,D164=D163,AA164=AA163), A163,A163+1)</f>
        <v>28</v>
      </c>
      <c r="B164" s="61" t="n">
        <v>41876</v>
      </c>
      <c r="C164" s="1" t="s">
        <v>69</v>
      </c>
      <c r="F164" s="1" t="s">
        <v>97</v>
      </c>
      <c r="G164" s="1" t="n">
        <v>15</v>
      </c>
      <c r="H164" s="1" t="n">
        <v>15</v>
      </c>
      <c r="L164" s="1" t="n">
        <v>11</v>
      </c>
      <c r="X164" s="14" t="n">
        <v>11861.47</v>
      </c>
      <c r="Y164" s="1" t="s">
        <v>993</v>
      </c>
      <c r="AA164" s="1" t="s">
        <v>123</v>
      </c>
    </row>
    <row r="165" customFormat="false" ht="15" hidden="false" customHeight="false" outlineLevel="0" collapsed="false">
      <c r="A165" s="1" t="n">
        <f aca="false">IF(AND(B165=B164,C165=C164,D165=D164,AA165=AA164), A164,A164+1)</f>
        <v>28</v>
      </c>
      <c r="B165" s="61" t="n">
        <v>41876</v>
      </c>
      <c r="C165" s="1" t="s">
        <v>69</v>
      </c>
      <c r="F165" s="1" t="s">
        <v>966</v>
      </c>
      <c r="K165" s="1" t="n">
        <v>1</v>
      </c>
      <c r="X165" s="14" t="n">
        <v>0</v>
      </c>
      <c r="Y165" s="1" t="s">
        <v>993</v>
      </c>
      <c r="AA165" s="1" t="s">
        <v>123</v>
      </c>
    </row>
    <row r="166" customFormat="false" ht="15" hidden="false" customHeight="false" outlineLevel="0" collapsed="false">
      <c r="A166" s="1" t="n">
        <f aca="false">IF(AND(B166=B165,C166=C165,D166=D165,AA166=AA165), A165,A165+1)</f>
        <v>29</v>
      </c>
      <c r="B166" s="61" t="n">
        <v>41897</v>
      </c>
      <c r="C166" s="1" t="s">
        <v>50</v>
      </c>
      <c r="F166" s="1" t="s">
        <v>98</v>
      </c>
      <c r="G166" s="1" t="n">
        <v>40</v>
      </c>
      <c r="H166" s="1" t="n">
        <v>40</v>
      </c>
      <c r="L166" s="1" t="n">
        <v>79</v>
      </c>
      <c r="X166" s="14" t="n">
        <v>0</v>
      </c>
      <c r="Y166" s="1" t="s">
        <v>995</v>
      </c>
      <c r="AA166" s="1" t="s">
        <v>123</v>
      </c>
      <c r="AB166" s="1" t="s">
        <v>999</v>
      </c>
    </row>
    <row r="167" customFormat="false" ht="15" hidden="false" customHeight="false" outlineLevel="0" collapsed="false">
      <c r="A167" s="1" t="n">
        <f aca="false">IF(AND(B167=B166,C167=C166,D167=D166,AA167=AA166), A166,A166+1)</f>
        <v>29</v>
      </c>
      <c r="B167" s="61" t="n">
        <v>41897</v>
      </c>
      <c r="C167" s="1" t="s">
        <v>50</v>
      </c>
      <c r="F167" s="1" t="s">
        <v>89</v>
      </c>
      <c r="G167" s="1" t="n">
        <v>1</v>
      </c>
      <c r="H167" s="1" t="n">
        <v>1</v>
      </c>
      <c r="L167" s="1" t="n">
        <v>3</v>
      </c>
      <c r="X167" s="14" t="n">
        <v>781.99</v>
      </c>
      <c r="Y167" s="1" t="s">
        <v>995</v>
      </c>
      <c r="AA167" s="1" t="s">
        <v>123</v>
      </c>
    </row>
    <row r="168" customFormat="false" ht="15" hidden="false" customHeight="false" outlineLevel="0" collapsed="false">
      <c r="A168" s="1" t="n">
        <f aca="false">IF(AND(B168=B167,C168=C167,D168=D167,AA168=AA167), A167,A167+1)</f>
        <v>29</v>
      </c>
      <c r="B168" s="61" t="n">
        <v>41897</v>
      </c>
      <c r="C168" s="1" t="s">
        <v>50</v>
      </c>
      <c r="F168" s="1" t="s">
        <v>104</v>
      </c>
      <c r="G168" s="1" t="n">
        <v>2</v>
      </c>
      <c r="H168" s="1" t="n">
        <v>2</v>
      </c>
      <c r="L168" s="1" t="n">
        <v>4</v>
      </c>
      <c r="X168" s="14" t="n">
        <v>0</v>
      </c>
      <c r="Y168" s="1" t="s">
        <v>995</v>
      </c>
      <c r="AA168" s="1" t="s">
        <v>123</v>
      </c>
      <c r="AB168" s="1" t="s">
        <v>999</v>
      </c>
    </row>
    <row r="169" customFormat="false" ht="15" hidden="false" customHeight="false" outlineLevel="0" collapsed="false">
      <c r="A169" s="1" t="n">
        <f aca="false">IF(AND(B169=B168,C169=C168,D169=D168,AA169=AA168), A168,A168+1)</f>
        <v>29</v>
      </c>
      <c r="B169" s="61" t="n">
        <v>41897</v>
      </c>
      <c r="C169" s="1" t="s">
        <v>50</v>
      </c>
      <c r="F169" s="1" t="s">
        <v>966</v>
      </c>
      <c r="K169" s="1" t="n">
        <v>1</v>
      </c>
      <c r="X169" s="14" t="n">
        <v>0</v>
      </c>
      <c r="Y169" s="1" t="s">
        <v>995</v>
      </c>
      <c r="AA169" s="1" t="s">
        <v>123</v>
      </c>
    </row>
    <row r="170" customFormat="false" ht="15" hidden="false" customHeight="false" outlineLevel="0" collapsed="false">
      <c r="A170" s="1" t="n">
        <f aca="false">IF(AND(B170=B169,C170=C169,D170=D169,AA170=AA169), A169,A169+1)</f>
        <v>30</v>
      </c>
      <c r="B170" s="61" t="n">
        <v>41912</v>
      </c>
      <c r="C170" s="1" t="s">
        <v>69</v>
      </c>
      <c r="F170" s="1" t="s">
        <v>115</v>
      </c>
      <c r="G170" s="1" t="n">
        <v>13</v>
      </c>
      <c r="H170" s="1" t="n">
        <v>13</v>
      </c>
      <c r="L170" s="1" t="n">
        <v>33</v>
      </c>
      <c r="X170" s="14" t="n">
        <v>111716.14</v>
      </c>
      <c r="Y170" s="1" t="s">
        <v>994</v>
      </c>
      <c r="AA170" s="1" t="s">
        <v>123</v>
      </c>
    </row>
    <row r="171" customFormat="false" ht="15" hidden="false" customHeight="false" outlineLevel="0" collapsed="false">
      <c r="A171" s="1" t="n">
        <f aca="false">IF(AND(B171=B170,C171=C170,D171=D170,AA171=AA170), A170,A170+1)</f>
        <v>30</v>
      </c>
      <c r="B171" s="61" t="n">
        <v>41912</v>
      </c>
      <c r="C171" s="1" t="s">
        <v>69</v>
      </c>
      <c r="F171" s="1" t="s">
        <v>97</v>
      </c>
      <c r="G171" s="1" t="n">
        <v>15</v>
      </c>
      <c r="H171" s="1" t="n">
        <v>15</v>
      </c>
      <c r="L171" s="1" t="n">
        <v>11</v>
      </c>
      <c r="X171" s="14" t="n">
        <v>47965.9</v>
      </c>
      <c r="Y171" s="1" t="s">
        <v>994</v>
      </c>
      <c r="AA171" s="1" t="s">
        <v>123</v>
      </c>
    </row>
    <row r="172" customFormat="false" ht="15" hidden="false" customHeight="false" outlineLevel="0" collapsed="false">
      <c r="A172" s="1" t="n">
        <f aca="false">IF(AND(B172=B171,C172=C171,D172=D171,AA172=AA171), A171,A171+1)</f>
        <v>30</v>
      </c>
      <c r="B172" s="61" t="n">
        <v>41912</v>
      </c>
      <c r="C172" s="1" t="s">
        <v>69</v>
      </c>
      <c r="F172" s="1" t="s">
        <v>96</v>
      </c>
      <c r="G172" s="1" t="n">
        <v>4</v>
      </c>
      <c r="H172" s="1" t="n">
        <v>4</v>
      </c>
      <c r="L172" s="1" t="n">
        <v>9</v>
      </c>
      <c r="X172" s="14" t="n">
        <v>4298.65</v>
      </c>
      <c r="Y172" s="1" t="s">
        <v>994</v>
      </c>
      <c r="AA172" s="1" t="s">
        <v>123</v>
      </c>
    </row>
    <row r="173" customFormat="false" ht="15" hidden="false" customHeight="false" outlineLevel="0" collapsed="false">
      <c r="A173" s="1" t="n">
        <f aca="false">IF(AND(B173=B172,C173=C172,D173=D172,AA173=AA172), A172,A172+1)</f>
        <v>30</v>
      </c>
      <c r="B173" s="61" t="n">
        <v>41912</v>
      </c>
      <c r="C173" s="1" t="s">
        <v>69</v>
      </c>
      <c r="F173" s="1" t="s">
        <v>99</v>
      </c>
      <c r="G173" s="1" t="n">
        <v>44</v>
      </c>
      <c r="H173" s="1" t="n">
        <v>44</v>
      </c>
      <c r="L173" s="1" t="n">
        <v>46</v>
      </c>
      <c r="X173" s="14" t="n">
        <v>1375.53</v>
      </c>
      <c r="Y173" s="1" t="s">
        <v>994</v>
      </c>
      <c r="AA173" s="1" t="s">
        <v>123</v>
      </c>
    </row>
    <row r="174" customFormat="false" ht="15" hidden="false" customHeight="false" outlineLevel="0" collapsed="false">
      <c r="A174" s="1" t="n">
        <f aca="false">IF(AND(B174=B173,C174=C173,D174=D173,AA174=AA173), A173,A173+1)</f>
        <v>30</v>
      </c>
      <c r="B174" s="61" t="n">
        <v>41912</v>
      </c>
      <c r="C174" s="1" t="s">
        <v>69</v>
      </c>
      <c r="F174" s="1" t="s">
        <v>966</v>
      </c>
      <c r="K174" s="1" t="n">
        <v>1</v>
      </c>
      <c r="X174" s="14" t="n">
        <v>0</v>
      </c>
      <c r="Y174" s="1" t="s">
        <v>994</v>
      </c>
      <c r="AA174" s="1" t="s">
        <v>123</v>
      </c>
    </row>
    <row r="175" customFormat="false" ht="15" hidden="false" customHeight="false" outlineLevel="0" collapsed="false">
      <c r="A175" s="1" t="n">
        <f aca="false">IF(AND(B175=B174,C175=C174,D175=D174,AA175=AA174), A174,A174+1)</f>
        <v>31</v>
      </c>
      <c r="B175" s="61" t="n">
        <v>41928</v>
      </c>
      <c r="C175" s="13" t="s">
        <v>63</v>
      </c>
      <c r="D175" s="13"/>
      <c r="E175" s="13"/>
      <c r="F175" s="13" t="s">
        <v>116</v>
      </c>
      <c r="G175" s="13" t="n">
        <v>3</v>
      </c>
      <c r="H175" s="1" t="n">
        <v>3</v>
      </c>
      <c r="I175" s="13"/>
      <c r="J175" s="13"/>
      <c r="K175" s="13" t="n">
        <v>2</v>
      </c>
      <c r="L175" s="13" t="n">
        <v>1</v>
      </c>
      <c r="M175" s="13"/>
      <c r="N175" s="13"/>
      <c r="O175" s="13"/>
      <c r="P175" s="13"/>
      <c r="Q175" s="13"/>
      <c r="R175" s="13"/>
      <c r="S175" s="13"/>
      <c r="T175" s="13"/>
      <c r="U175" s="13" t="n">
        <v>1</v>
      </c>
      <c r="V175" s="13"/>
      <c r="W175" s="13"/>
      <c r="X175" s="14" t="n">
        <v>93883</v>
      </c>
      <c r="Y175" s="13" t="s">
        <v>1000</v>
      </c>
      <c r="Z175" s="13"/>
      <c r="AA175" s="13" t="s">
        <v>125</v>
      </c>
      <c r="AB175" s="13"/>
    </row>
    <row r="176" customFormat="false" ht="15" hidden="false" customHeight="false" outlineLevel="0" collapsed="false">
      <c r="A176" s="1" t="n">
        <f aca="false">IF(AND(B176=B175,C176=C175,D176=D175,AA176=AA175), A175,A175+1)</f>
        <v>31</v>
      </c>
      <c r="B176" s="61" t="n">
        <v>41928</v>
      </c>
      <c r="C176" s="13" t="s">
        <v>63</v>
      </c>
      <c r="D176" s="13"/>
      <c r="E176" s="13"/>
      <c r="F176" s="13" t="s">
        <v>96</v>
      </c>
      <c r="G176" s="13" t="n">
        <v>2</v>
      </c>
      <c r="H176" s="13" t="n">
        <v>2</v>
      </c>
      <c r="I176" s="13"/>
      <c r="J176" s="13"/>
      <c r="K176" s="13"/>
      <c r="L176" s="13" t="n">
        <v>1</v>
      </c>
      <c r="M176" s="13"/>
      <c r="N176" s="13"/>
      <c r="O176" s="13"/>
      <c r="P176" s="13"/>
      <c r="Q176" s="13"/>
      <c r="R176" s="13"/>
      <c r="S176" s="13"/>
      <c r="T176" s="13"/>
      <c r="U176" s="13"/>
      <c r="V176" s="13"/>
      <c r="W176" s="13"/>
      <c r="X176" s="14" t="n">
        <v>2705.48</v>
      </c>
      <c r="Y176" s="13" t="s">
        <v>1000</v>
      </c>
      <c r="Z176" s="13"/>
      <c r="AA176" s="13" t="s">
        <v>125</v>
      </c>
      <c r="AB176" s="13"/>
    </row>
    <row r="177" customFormat="false" ht="15" hidden="false" customHeight="false" outlineLevel="0" collapsed="false">
      <c r="A177" s="1" t="n">
        <f aca="false">IF(AND(B177=B176,C177=C176,D177=D176,AA177=AA176), A176,A176+1)</f>
        <v>31</v>
      </c>
      <c r="B177" s="61" t="n">
        <v>41928</v>
      </c>
      <c r="C177" s="13" t="s">
        <v>63</v>
      </c>
      <c r="D177" s="13"/>
      <c r="E177" s="13"/>
      <c r="F177" s="13" t="s">
        <v>109</v>
      </c>
      <c r="G177" s="13" t="n">
        <v>5</v>
      </c>
      <c r="H177" s="13" t="n">
        <v>5</v>
      </c>
      <c r="I177" s="13"/>
      <c r="J177" s="13"/>
      <c r="K177" s="13"/>
      <c r="L177" s="13" t="n">
        <v>1</v>
      </c>
      <c r="M177" s="13"/>
      <c r="N177" s="13"/>
      <c r="O177" s="13"/>
      <c r="P177" s="13"/>
      <c r="Q177" s="13"/>
      <c r="R177" s="13"/>
      <c r="S177" s="13"/>
      <c r="T177" s="13"/>
      <c r="U177" s="13" t="n">
        <v>1</v>
      </c>
      <c r="V177" s="13"/>
      <c r="W177" s="13"/>
      <c r="X177" s="14" t="n">
        <v>865.37</v>
      </c>
      <c r="Y177" s="13" t="s">
        <v>1000</v>
      </c>
      <c r="Z177" s="13"/>
      <c r="AA177" s="13" t="s">
        <v>125</v>
      </c>
      <c r="AB177" s="13"/>
    </row>
    <row r="178" customFormat="false" ht="15" hidden="false" customHeight="false" outlineLevel="0" collapsed="false">
      <c r="A178" s="1" t="n">
        <f aca="false">IF(AND(B178=B177,C178=C177,D178=D177,AA178=AA177), A177,A177+1)</f>
        <v>31</v>
      </c>
      <c r="B178" s="61" t="n">
        <v>41928</v>
      </c>
      <c r="C178" s="13" t="s">
        <v>63</v>
      </c>
      <c r="D178" s="13"/>
      <c r="E178" s="13"/>
      <c r="F178" s="13" t="s">
        <v>97</v>
      </c>
      <c r="G178" s="13" t="n">
        <v>4</v>
      </c>
      <c r="H178" s="1" t="n">
        <v>4</v>
      </c>
      <c r="I178" s="13"/>
      <c r="J178" s="13"/>
      <c r="K178" s="13"/>
      <c r="L178" s="13"/>
      <c r="N178" s="13"/>
      <c r="O178" s="13"/>
      <c r="Q178" s="13"/>
      <c r="R178" s="13"/>
      <c r="S178" s="13"/>
      <c r="T178" s="13"/>
      <c r="U178" s="13"/>
      <c r="V178" s="13"/>
      <c r="W178" s="13"/>
      <c r="X178" s="14" t="n">
        <v>11909.96</v>
      </c>
      <c r="Y178" s="13" t="s">
        <v>1000</v>
      </c>
      <c r="Z178" s="13"/>
      <c r="AA178" s="13" t="s">
        <v>125</v>
      </c>
      <c r="AB178" s="13"/>
    </row>
    <row r="179" customFormat="false" ht="15" hidden="false" customHeight="false" outlineLevel="0" collapsed="false">
      <c r="A179" s="1" t="n">
        <f aca="false">IF(AND(B179=B178,C179=C178,D179=D178,AA179=AA178), A178,A178+1)</f>
        <v>31</v>
      </c>
      <c r="B179" s="61" t="n">
        <v>41928</v>
      </c>
      <c r="C179" s="13" t="s">
        <v>63</v>
      </c>
      <c r="D179" s="13"/>
      <c r="E179" s="13"/>
      <c r="F179" s="13" t="s">
        <v>93</v>
      </c>
      <c r="G179" s="13" t="n">
        <v>1</v>
      </c>
      <c r="H179" s="13" t="n">
        <v>1</v>
      </c>
      <c r="I179" s="13"/>
      <c r="J179" s="13"/>
      <c r="K179" s="13"/>
      <c r="L179" s="13"/>
      <c r="M179" s="13"/>
      <c r="N179" s="13"/>
      <c r="O179" s="13"/>
      <c r="P179" s="13"/>
      <c r="Q179" s="13"/>
      <c r="R179" s="13"/>
      <c r="S179" s="13"/>
      <c r="T179" s="13"/>
      <c r="U179" s="13"/>
      <c r="V179" s="13"/>
      <c r="W179" s="13"/>
      <c r="X179" s="14" t="n">
        <v>636.35</v>
      </c>
      <c r="Y179" s="13" t="s">
        <v>1000</v>
      </c>
      <c r="Z179" s="13"/>
      <c r="AA179" s="13" t="s">
        <v>125</v>
      </c>
      <c r="AB179" s="13"/>
    </row>
    <row r="180" customFormat="false" ht="15" hidden="false" customHeight="false" outlineLevel="0" collapsed="false">
      <c r="A180" s="1" t="n">
        <f aca="false">IF(AND(B180=B179,C180=C179,D180=D179,AA180=AA179), A179,A179+1)</f>
        <v>31</v>
      </c>
      <c r="B180" s="61" t="n">
        <v>41928</v>
      </c>
      <c r="C180" s="13" t="s">
        <v>63</v>
      </c>
      <c r="D180" s="13"/>
      <c r="E180" s="13"/>
      <c r="F180" s="13" t="s">
        <v>63</v>
      </c>
      <c r="G180" s="13"/>
      <c r="H180" s="13"/>
      <c r="I180" s="13"/>
      <c r="J180" s="13"/>
      <c r="K180" s="13"/>
      <c r="L180" s="13" t="n">
        <v>61</v>
      </c>
      <c r="M180" s="13"/>
      <c r="N180" s="13"/>
      <c r="O180" s="13"/>
      <c r="P180" s="13"/>
      <c r="Q180" s="13"/>
      <c r="R180" s="13"/>
      <c r="S180" s="13"/>
      <c r="T180" s="13"/>
      <c r="U180" s="13" t="n">
        <v>2</v>
      </c>
      <c r="V180" s="13"/>
      <c r="W180" s="13"/>
      <c r="X180" s="14" t="n">
        <v>0</v>
      </c>
      <c r="Y180" s="13" t="s">
        <v>1000</v>
      </c>
      <c r="Z180" s="13"/>
      <c r="AA180" s="13" t="s">
        <v>125</v>
      </c>
      <c r="AB180" s="13"/>
    </row>
    <row r="181" customFormat="false" ht="15" hidden="false" customHeight="false" outlineLevel="0" collapsed="false">
      <c r="A181" s="1" t="n">
        <f aca="false">IF(AND(B181=B180,C181=C180,D181=D180,AA181=AA180), A180,A180+1)</f>
        <v>32</v>
      </c>
      <c r="B181" s="61" t="n">
        <v>41933</v>
      </c>
      <c r="C181" s="1" t="s">
        <v>72</v>
      </c>
      <c r="D181" s="1" t="s">
        <v>70</v>
      </c>
      <c r="F181" s="1" t="s">
        <v>97</v>
      </c>
      <c r="G181" s="1" t="n">
        <v>35</v>
      </c>
      <c r="H181" s="1" t="n">
        <f aca="false">SUM(G181/2)</f>
        <v>17.5</v>
      </c>
      <c r="I181" s="1" t="n">
        <f aca="false">SUM(G181/2)</f>
        <v>17.5</v>
      </c>
      <c r="L181" s="1" t="n">
        <v>43</v>
      </c>
      <c r="X181" s="14" t="n">
        <v>75741.98</v>
      </c>
      <c r="Y181" s="1" t="s">
        <v>1001</v>
      </c>
      <c r="AA181" s="1" t="s">
        <v>123</v>
      </c>
    </row>
    <row r="182" customFormat="false" ht="15" hidden="false" customHeight="false" outlineLevel="0" collapsed="false">
      <c r="A182" s="1" t="n">
        <f aca="false">IF(AND(B182=B181,C182=C181,D182=D181,AA182=AA181), A181,A181+1)</f>
        <v>32</v>
      </c>
      <c r="B182" s="61" t="n">
        <v>41933</v>
      </c>
      <c r="C182" s="1" t="s">
        <v>72</v>
      </c>
      <c r="D182" s="1" t="s">
        <v>70</v>
      </c>
      <c r="F182" s="1" t="s">
        <v>115</v>
      </c>
      <c r="G182" s="1" t="n">
        <v>9</v>
      </c>
      <c r="H182" s="1" t="n">
        <f aca="false">SUM(G182/2)</f>
        <v>4.5</v>
      </c>
      <c r="I182" s="1" t="n">
        <f aca="false">SUM(G182/2)</f>
        <v>4.5</v>
      </c>
      <c r="L182" s="1" t="n">
        <v>10</v>
      </c>
      <c r="X182" s="14" t="n">
        <v>19750.83</v>
      </c>
      <c r="Y182" s="1" t="s">
        <v>1001</v>
      </c>
      <c r="AA182" s="1" t="s">
        <v>123</v>
      </c>
    </row>
    <row r="183" customFormat="false" ht="15" hidden="false" customHeight="false" outlineLevel="0" collapsed="false">
      <c r="A183" s="1" t="n">
        <f aca="false">IF(AND(B183=B182,C183=C182,D183=D182,AA183=AA182), A182,A182+1)</f>
        <v>32</v>
      </c>
      <c r="B183" s="61" t="n">
        <v>41933</v>
      </c>
      <c r="C183" s="1" t="s">
        <v>72</v>
      </c>
      <c r="D183" s="1" t="s">
        <v>70</v>
      </c>
      <c r="F183" s="1" t="s">
        <v>107</v>
      </c>
      <c r="H183" s="1" t="n">
        <f aca="false">SUM(G183/2)</f>
        <v>0</v>
      </c>
      <c r="I183" s="1" t="n">
        <f aca="false">SUM(G183/2)</f>
        <v>0</v>
      </c>
      <c r="X183" s="14" t="n">
        <v>0</v>
      </c>
      <c r="Y183" s="1" t="s">
        <v>1001</v>
      </c>
      <c r="AA183" s="1" t="s">
        <v>123</v>
      </c>
    </row>
    <row r="184" customFormat="false" ht="15" hidden="false" customHeight="false" outlineLevel="0" collapsed="false">
      <c r="A184" s="1" t="n">
        <f aca="false">IF(AND(B184=B183,C184=C183,D184=D183,AA184=AA183), A183,A183+1)</f>
        <v>32</v>
      </c>
      <c r="B184" s="61" t="n">
        <v>41933</v>
      </c>
      <c r="C184" s="1" t="s">
        <v>72</v>
      </c>
      <c r="D184" s="1" t="s">
        <v>70</v>
      </c>
      <c r="F184" s="1" t="s">
        <v>982</v>
      </c>
      <c r="G184" s="1" t="n">
        <v>16</v>
      </c>
      <c r="H184" s="1" t="n">
        <f aca="false">SUM(G184/2)</f>
        <v>8</v>
      </c>
      <c r="I184" s="1" t="n">
        <f aca="false">SUM(G184/2)</f>
        <v>8</v>
      </c>
      <c r="L184" s="1" t="n">
        <v>26</v>
      </c>
      <c r="U184" s="1" t="n">
        <v>1</v>
      </c>
      <c r="X184" s="14" t="n">
        <v>10563.68</v>
      </c>
      <c r="Y184" s="1" t="s">
        <v>1001</v>
      </c>
      <c r="AA184" s="1" t="s">
        <v>123</v>
      </c>
    </row>
    <row r="185" customFormat="false" ht="15" hidden="false" customHeight="false" outlineLevel="0" collapsed="false">
      <c r="A185" s="1" t="n">
        <f aca="false">IF(AND(B185=B184,C185=C184,D185=D184,AA185=AA184), A184,A184+1)</f>
        <v>32</v>
      </c>
      <c r="B185" s="61" t="n">
        <v>41933</v>
      </c>
      <c r="C185" s="1" t="s">
        <v>72</v>
      </c>
      <c r="D185" s="1" t="s">
        <v>70</v>
      </c>
      <c r="F185" s="1" t="s">
        <v>966</v>
      </c>
      <c r="K185" s="1" t="n">
        <v>1</v>
      </c>
      <c r="X185" s="14" t="n">
        <v>0</v>
      </c>
      <c r="Y185" s="1" t="s">
        <v>1001</v>
      </c>
      <c r="AA185" s="1" t="s">
        <v>123</v>
      </c>
    </row>
    <row r="186" customFormat="false" ht="15" hidden="false" customHeight="false" outlineLevel="0" collapsed="false">
      <c r="A186" s="1" t="n">
        <f aca="false">IF(AND(B186=B185,C186=C185,D186=D185,AA186=AA185), A185,A185+1)</f>
        <v>33</v>
      </c>
      <c r="B186" s="61" t="n">
        <v>41934</v>
      </c>
      <c r="C186" s="1" t="s">
        <v>53</v>
      </c>
      <c r="F186" s="1" t="s">
        <v>107</v>
      </c>
      <c r="G186" s="1" t="n">
        <v>5</v>
      </c>
      <c r="H186" s="1" t="n">
        <v>5</v>
      </c>
      <c r="L186" s="1" t="n">
        <v>34</v>
      </c>
      <c r="U186" s="1" t="n">
        <v>1</v>
      </c>
      <c r="X186" s="14" t="n">
        <v>215707.02</v>
      </c>
      <c r="Y186" s="1" t="s">
        <v>997</v>
      </c>
      <c r="AA186" s="1" t="s">
        <v>123</v>
      </c>
    </row>
    <row r="187" customFormat="false" ht="15" hidden="false" customHeight="false" outlineLevel="0" collapsed="false">
      <c r="A187" s="1" t="n">
        <f aca="false">IF(AND(B187=B186,C187=C186,D187=D186,AA187=AA186), A186,A186+1)</f>
        <v>33</v>
      </c>
      <c r="B187" s="61" t="n">
        <v>41934</v>
      </c>
      <c r="C187" s="1" t="s">
        <v>53</v>
      </c>
      <c r="F187" s="1" t="s">
        <v>93</v>
      </c>
      <c r="G187" s="1" t="n">
        <v>6</v>
      </c>
      <c r="H187" s="1" t="n">
        <v>6</v>
      </c>
      <c r="L187" s="1" t="n">
        <v>16</v>
      </c>
      <c r="X187" s="14" t="n">
        <v>4416.95</v>
      </c>
      <c r="Y187" s="1" t="s">
        <v>997</v>
      </c>
      <c r="AA187" s="1" t="s">
        <v>123</v>
      </c>
    </row>
    <row r="188" customFormat="false" ht="15" hidden="false" customHeight="false" outlineLevel="0" collapsed="false">
      <c r="A188" s="1" t="n">
        <f aca="false">IF(AND(B188=B187,C188=C187,D188=D187,AA188=AA187), A187,A187+1)</f>
        <v>33</v>
      </c>
      <c r="B188" s="61" t="n">
        <v>41934</v>
      </c>
      <c r="C188" s="1" t="s">
        <v>53</v>
      </c>
      <c r="F188" s="1" t="s">
        <v>115</v>
      </c>
      <c r="G188" s="1" t="n">
        <v>1</v>
      </c>
      <c r="H188" s="1" t="n">
        <v>1</v>
      </c>
      <c r="L188" s="1" t="n">
        <v>5</v>
      </c>
      <c r="X188" s="14" t="n">
        <v>1961.85</v>
      </c>
      <c r="Y188" s="1" t="s">
        <v>997</v>
      </c>
      <c r="AA188" s="1" t="s">
        <v>123</v>
      </c>
    </row>
    <row r="189" customFormat="false" ht="15" hidden="false" customHeight="false" outlineLevel="0" collapsed="false">
      <c r="A189" s="1" t="n">
        <f aca="false">IF(AND(B189=B188,C189=C188,D189=D188,AA189=AA188), A188,A188+1)</f>
        <v>33</v>
      </c>
      <c r="B189" s="61" t="n">
        <v>41934</v>
      </c>
      <c r="C189" s="1" t="s">
        <v>53</v>
      </c>
      <c r="F189" s="1" t="s">
        <v>95</v>
      </c>
      <c r="G189" s="1" t="n">
        <v>2</v>
      </c>
      <c r="H189" s="1" t="n">
        <v>2</v>
      </c>
      <c r="L189" s="1" t="n">
        <v>7</v>
      </c>
      <c r="X189" s="14" t="n">
        <v>32346.26</v>
      </c>
      <c r="Y189" s="1" t="s">
        <v>997</v>
      </c>
      <c r="AA189" s="1" t="s">
        <v>123</v>
      </c>
    </row>
    <row r="190" customFormat="false" ht="15" hidden="false" customHeight="false" outlineLevel="0" collapsed="false">
      <c r="A190" s="1" t="n">
        <f aca="false">IF(AND(B190=B189,C190=C189,D190=D189,AA190=AA189), A189,A189+1)</f>
        <v>33</v>
      </c>
      <c r="B190" s="61" t="n">
        <v>41934</v>
      </c>
      <c r="C190" s="1" t="s">
        <v>53</v>
      </c>
      <c r="F190" s="1" t="s">
        <v>110</v>
      </c>
      <c r="G190" s="1" t="n">
        <v>1</v>
      </c>
      <c r="H190" s="1" t="n">
        <v>1</v>
      </c>
      <c r="L190" s="1" t="n">
        <v>4</v>
      </c>
      <c r="X190" s="14" t="n">
        <v>1277.93</v>
      </c>
      <c r="Y190" s="1" t="s">
        <v>997</v>
      </c>
      <c r="AA190" s="1" t="s">
        <v>123</v>
      </c>
    </row>
    <row r="191" customFormat="false" ht="15" hidden="false" customHeight="false" outlineLevel="0" collapsed="false">
      <c r="A191" s="1" t="n">
        <f aca="false">IF(AND(B191=B190,C191=C190,D191=D190,AA191=AA190), A190,A190+1)</f>
        <v>33</v>
      </c>
      <c r="B191" s="61" t="n">
        <v>41934</v>
      </c>
      <c r="C191" s="1" t="s">
        <v>53</v>
      </c>
      <c r="F191" s="1" t="s">
        <v>116</v>
      </c>
      <c r="G191" s="1" t="n">
        <v>2</v>
      </c>
      <c r="H191" s="1" t="n">
        <v>2</v>
      </c>
      <c r="L191" s="1" t="n">
        <v>5</v>
      </c>
      <c r="X191" s="14" t="n">
        <v>1030.78</v>
      </c>
      <c r="Y191" s="1" t="s">
        <v>997</v>
      </c>
      <c r="AA191" s="1" t="s">
        <v>123</v>
      </c>
    </row>
    <row r="192" customFormat="false" ht="15" hidden="false" customHeight="false" outlineLevel="0" collapsed="false">
      <c r="A192" s="1" t="n">
        <f aca="false">IF(AND(B192=B191,C192=C191,D192=D191,AA192=AA191), A191,A191+1)</f>
        <v>33</v>
      </c>
      <c r="B192" s="61" t="n">
        <v>41934</v>
      </c>
      <c r="C192" s="1" t="s">
        <v>53</v>
      </c>
      <c r="F192" s="1" t="s">
        <v>108</v>
      </c>
      <c r="G192" s="1" t="n">
        <v>10</v>
      </c>
      <c r="H192" s="1" t="n">
        <v>10</v>
      </c>
      <c r="L192" s="1" t="n">
        <v>20</v>
      </c>
      <c r="X192" s="14" t="n">
        <v>50337.73</v>
      </c>
      <c r="Y192" s="1" t="s">
        <v>997</v>
      </c>
      <c r="AA192" s="1" t="s">
        <v>123</v>
      </c>
    </row>
    <row r="193" customFormat="false" ht="15" hidden="false" customHeight="false" outlineLevel="0" collapsed="false">
      <c r="A193" s="1" t="n">
        <f aca="false">IF(AND(B193=B192,C193=C192,D193=D192,AA193=AA192), A192,A192+1)</f>
        <v>33</v>
      </c>
      <c r="B193" s="61" t="n">
        <v>41934</v>
      </c>
      <c r="C193" s="1" t="s">
        <v>53</v>
      </c>
      <c r="F193" s="1" t="s">
        <v>97</v>
      </c>
      <c r="G193" s="1" t="n">
        <v>1</v>
      </c>
      <c r="H193" s="1" t="n">
        <v>1</v>
      </c>
      <c r="L193" s="1" t="n">
        <v>5</v>
      </c>
      <c r="X193" s="14" t="n">
        <v>28588.65</v>
      </c>
      <c r="Y193" s="1" t="s">
        <v>997</v>
      </c>
      <c r="AA193" s="1" t="s">
        <v>123</v>
      </c>
    </row>
    <row r="194" customFormat="false" ht="15" hidden="false" customHeight="false" outlineLevel="0" collapsed="false">
      <c r="A194" s="1" t="n">
        <f aca="false">IF(AND(B194=B193,C194=C193,D194=D193,AA194=AA193), A193,A193+1)</f>
        <v>33</v>
      </c>
      <c r="B194" s="61" t="n">
        <v>41934</v>
      </c>
      <c r="C194" s="1" t="s">
        <v>53</v>
      </c>
      <c r="F194" s="1" t="s">
        <v>89</v>
      </c>
      <c r="G194" s="1" t="n">
        <v>3</v>
      </c>
      <c r="H194" s="1" t="n">
        <v>3</v>
      </c>
      <c r="L194" s="1" t="n">
        <v>7</v>
      </c>
      <c r="X194" s="14" t="n">
        <v>3005.51</v>
      </c>
      <c r="Y194" s="1" t="s">
        <v>997</v>
      </c>
      <c r="AA194" s="1" t="s">
        <v>123</v>
      </c>
    </row>
    <row r="195" customFormat="false" ht="15" hidden="false" customHeight="false" outlineLevel="0" collapsed="false">
      <c r="A195" s="1" t="n">
        <f aca="false">IF(AND(B195=B194,C195=C194,D195=D194,AA195=AA194), A194,A194+1)</f>
        <v>33</v>
      </c>
      <c r="B195" s="61" t="n">
        <v>41934</v>
      </c>
      <c r="C195" s="1" t="s">
        <v>53</v>
      </c>
      <c r="F195" s="1" t="s">
        <v>106</v>
      </c>
      <c r="G195" s="1" t="n">
        <v>3</v>
      </c>
      <c r="H195" s="1" t="n">
        <v>3</v>
      </c>
      <c r="L195" s="1" t="n">
        <v>13</v>
      </c>
      <c r="X195" s="14" t="n">
        <v>17695.36</v>
      </c>
      <c r="Y195" s="1" t="s">
        <v>997</v>
      </c>
      <c r="AA195" s="1" t="s">
        <v>123</v>
      </c>
    </row>
    <row r="196" customFormat="false" ht="15" hidden="false" customHeight="false" outlineLevel="0" collapsed="false">
      <c r="A196" s="1" t="n">
        <f aca="false">IF(AND(B196=B195,C196=C195,D196=D195,AA196=AA195), A195,A195+1)</f>
        <v>33</v>
      </c>
      <c r="B196" s="61" t="n">
        <v>41934</v>
      </c>
      <c r="C196" s="1" t="s">
        <v>53</v>
      </c>
      <c r="F196" s="1" t="s">
        <v>88</v>
      </c>
      <c r="G196" s="1" t="n">
        <v>2</v>
      </c>
      <c r="H196" s="1" t="n">
        <v>2</v>
      </c>
      <c r="L196" s="1" t="n">
        <v>7</v>
      </c>
      <c r="X196" s="14" t="n">
        <v>0</v>
      </c>
      <c r="Y196" s="1" t="s">
        <v>997</v>
      </c>
      <c r="AA196" s="1" t="s">
        <v>123</v>
      </c>
      <c r="AB196" s="1" t="s">
        <v>891</v>
      </c>
    </row>
    <row r="197" customFormat="false" ht="15" hidden="false" customHeight="false" outlineLevel="0" collapsed="false">
      <c r="A197" s="1" t="n">
        <f aca="false">IF(AND(B197=B196,C197=C196,D197=D196,AA197=AA196), A196,A196+1)</f>
        <v>33</v>
      </c>
      <c r="B197" s="61" t="n">
        <v>41934</v>
      </c>
      <c r="C197" s="1" t="s">
        <v>53</v>
      </c>
      <c r="F197" s="1" t="s">
        <v>114</v>
      </c>
      <c r="G197" s="1" t="n">
        <v>5</v>
      </c>
      <c r="H197" s="1" t="n">
        <v>5</v>
      </c>
      <c r="L197" s="1" t="n">
        <v>11</v>
      </c>
      <c r="X197" s="14" t="n">
        <v>0</v>
      </c>
      <c r="Y197" s="1" t="s">
        <v>997</v>
      </c>
      <c r="AA197" s="1" t="s">
        <v>123</v>
      </c>
      <c r="AB197" s="1" t="s">
        <v>170</v>
      </c>
    </row>
    <row r="198" customFormat="false" ht="15" hidden="false" customHeight="false" outlineLevel="0" collapsed="false">
      <c r="A198" s="1" t="n">
        <f aca="false">IF(AND(B198=B197,C198=C197,D198=D197,AA198=AA197), A197,A197+1)</f>
        <v>33</v>
      </c>
      <c r="B198" s="61" t="n">
        <v>41934</v>
      </c>
      <c r="C198" s="1" t="s">
        <v>53</v>
      </c>
      <c r="F198" s="1" t="s">
        <v>966</v>
      </c>
      <c r="K198" s="1" t="n">
        <v>1</v>
      </c>
      <c r="X198" s="14" t="n">
        <v>0</v>
      </c>
      <c r="Y198" s="1" t="s">
        <v>997</v>
      </c>
      <c r="AA198" s="1" t="s">
        <v>123</v>
      </c>
    </row>
    <row r="199" customFormat="false" ht="15" hidden="false" customHeight="false" outlineLevel="0" collapsed="false">
      <c r="A199" s="1" t="n">
        <f aca="false">IF(AND(B199=B198,C199=C198,D199=D198,AA199=AA198), A198,A198+1)</f>
        <v>34</v>
      </c>
      <c r="B199" s="61" t="n">
        <v>41940</v>
      </c>
      <c r="C199" s="1" t="s">
        <v>67</v>
      </c>
      <c r="F199" s="1" t="s">
        <v>115</v>
      </c>
      <c r="G199" s="1" t="n">
        <v>14</v>
      </c>
      <c r="H199" s="1" t="n">
        <v>14</v>
      </c>
      <c r="L199" s="1" t="n">
        <v>32</v>
      </c>
      <c r="X199" s="14" t="n">
        <v>106804.52</v>
      </c>
      <c r="Y199" s="1" t="s">
        <v>1002</v>
      </c>
      <c r="AA199" s="1" t="s">
        <v>123</v>
      </c>
    </row>
    <row r="200" customFormat="false" ht="15" hidden="false" customHeight="false" outlineLevel="0" collapsed="false">
      <c r="A200" s="1" t="n">
        <f aca="false">IF(AND(B200=B199,C200=C199,D200=D199,AA200=AA199), A199,A199+1)</f>
        <v>34</v>
      </c>
      <c r="B200" s="61" t="n">
        <v>41940</v>
      </c>
      <c r="C200" s="1" t="s">
        <v>67</v>
      </c>
      <c r="F200" s="1" t="s">
        <v>114</v>
      </c>
      <c r="G200" s="1" t="n">
        <v>6</v>
      </c>
      <c r="H200" s="1" t="n">
        <v>6</v>
      </c>
      <c r="L200" s="1" t="n">
        <v>13</v>
      </c>
      <c r="X200" s="14" t="n">
        <v>77012.39</v>
      </c>
      <c r="Y200" s="1" t="s">
        <v>1002</v>
      </c>
      <c r="AA200" s="1" t="s">
        <v>123</v>
      </c>
    </row>
    <row r="201" customFormat="false" ht="15" hidden="false" customHeight="false" outlineLevel="0" collapsed="false">
      <c r="A201" s="1" t="n">
        <f aca="false">IF(AND(B201=B200,C201=C200,D201=D200,AA201=AA200), A200,A200+1)</f>
        <v>34</v>
      </c>
      <c r="B201" s="61" t="n">
        <v>41940</v>
      </c>
      <c r="C201" s="1" t="s">
        <v>67</v>
      </c>
      <c r="F201" s="1" t="s">
        <v>97</v>
      </c>
      <c r="G201" s="1" t="n">
        <v>15</v>
      </c>
      <c r="H201" s="1" t="n">
        <v>15</v>
      </c>
      <c r="L201" s="1" t="n">
        <v>12</v>
      </c>
      <c r="X201" s="14" t="n">
        <v>984.3</v>
      </c>
      <c r="Y201" s="1" t="s">
        <v>1002</v>
      </c>
      <c r="AA201" s="1" t="s">
        <v>123</v>
      </c>
    </row>
    <row r="202" customFormat="false" ht="15" hidden="false" customHeight="false" outlineLevel="0" collapsed="false">
      <c r="A202" s="1" t="n">
        <f aca="false">IF(AND(B202=B201,C202=C201,D202=D201,AA202=AA201), A201,A201+1)</f>
        <v>34</v>
      </c>
      <c r="B202" s="61" t="n">
        <v>41940</v>
      </c>
      <c r="C202" s="1" t="s">
        <v>67</v>
      </c>
      <c r="F202" s="1" t="s">
        <v>96</v>
      </c>
      <c r="G202" s="1" t="n">
        <v>10</v>
      </c>
      <c r="H202" s="1" t="n">
        <v>10</v>
      </c>
      <c r="L202" s="1" t="n">
        <v>19</v>
      </c>
      <c r="X202" s="14" t="n">
        <v>0</v>
      </c>
      <c r="Y202" s="1" t="s">
        <v>1002</v>
      </c>
      <c r="AA202" s="1" t="s">
        <v>123</v>
      </c>
    </row>
    <row r="203" customFormat="false" ht="15" hidden="false" customHeight="false" outlineLevel="0" collapsed="false">
      <c r="A203" s="1" t="n">
        <f aca="false">IF(AND(B203=B202,C203=C202,D203=D202,AA203=AA202), A202,A202+1)</f>
        <v>34</v>
      </c>
      <c r="B203" s="61" t="n">
        <v>41940</v>
      </c>
      <c r="C203" s="1" t="s">
        <v>67</v>
      </c>
      <c r="F203" s="1" t="s">
        <v>88</v>
      </c>
      <c r="G203" s="1" t="n">
        <v>7</v>
      </c>
      <c r="H203" s="1" t="n">
        <v>7</v>
      </c>
      <c r="L203" s="1" t="n">
        <v>9</v>
      </c>
      <c r="U203" s="1" t="n">
        <v>2</v>
      </c>
      <c r="X203" s="14" t="n">
        <v>0</v>
      </c>
      <c r="Y203" s="1" t="s">
        <v>1002</v>
      </c>
      <c r="AA203" s="1" t="s">
        <v>123</v>
      </c>
      <c r="AB203" s="1" t="s">
        <v>1003</v>
      </c>
    </row>
    <row r="204" customFormat="false" ht="15" hidden="false" customHeight="false" outlineLevel="0" collapsed="false">
      <c r="A204" s="1" t="n">
        <f aca="false">IF(AND(B204=B203,C204=C203,D204=D203,AA204=AA203), A203,A203+1)</f>
        <v>34</v>
      </c>
      <c r="B204" s="61" t="n">
        <v>41940</v>
      </c>
      <c r="C204" s="1" t="s">
        <v>67</v>
      </c>
      <c r="F204" s="1" t="s">
        <v>95</v>
      </c>
      <c r="G204" s="1" t="n">
        <v>8</v>
      </c>
      <c r="H204" s="1" t="n">
        <v>8</v>
      </c>
      <c r="L204" s="1" t="n">
        <v>13</v>
      </c>
      <c r="X204" s="14" t="n">
        <v>20164.45</v>
      </c>
      <c r="Y204" s="1" t="s">
        <v>1002</v>
      </c>
      <c r="AA204" s="1" t="s">
        <v>123</v>
      </c>
    </row>
    <row r="205" customFormat="false" ht="15" hidden="false" customHeight="false" outlineLevel="0" collapsed="false">
      <c r="A205" s="1" t="n">
        <f aca="false">IF(AND(B205=B204,C205=C204,D205=D204,AA205=AA204), A204,A204+1)</f>
        <v>34</v>
      </c>
      <c r="B205" s="61" t="n">
        <v>41940</v>
      </c>
      <c r="C205" s="1" t="s">
        <v>67</v>
      </c>
      <c r="F205" s="1" t="s">
        <v>966</v>
      </c>
      <c r="K205" s="1" t="n">
        <v>1</v>
      </c>
      <c r="X205" s="14" t="n">
        <v>0</v>
      </c>
      <c r="Y205" s="1" t="s">
        <v>1002</v>
      </c>
      <c r="AA205" s="1" t="s">
        <v>123</v>
      </c>
    </row>
    <row r="206" customFormat="false" ht="15" hidden="false" customHeight="false" outlineLevel="0" collapsed="false">
      <c r="A206" s="1" t="n">
        <f aca="false">IF(AND(B206=B205,C206=C205,D206=D205,AA206=AA205), A205,A205+1)</f>
        <v>35</v>
      </c>
      <c r="B206" s="61" t="n">
        <v>41947</v>
      </c>
      <c r="C206" s="1" t="s">
        <v>55</v>
      </c>
      <c r="F206" s="1" t="s">
        <v>88</v>
      </c>
      <c r="G206" s="1" t="n">
        <v>19</v>
      </c>
      <c r="H206" s="1" t="n">
        <v>19</v>
      </c>
      <c r="L206" s="1" t="n">
        <v>58</v>
      </c>
      <c r="U206" s="1" t="n">
        <v>3</v>
      </c>
      <c r="X206" s="14" t="n">
        <v>0</v>
      </c>
      <c r="Y206" s="1" t="s">
        <v>1004</v>
      </c>
      <c r="AA206" s="1" t="s">
        <v>123</v>
      </c>
    </row>
    <row r="207" customFormat="false" ht="15" hidden="false" customHeight="false" outlineLevel="0" collapsed="false">
      <c r="A207" s="1" t="n">
        <f aca="false">IF(AND(B207=B206,C207=C206,D207=D206,AA207=AA206), A206,A206+1)</f>
        <v>35</v>
      </c>
      <c r="B207" s="61" t="n">
        <v>41947</v>
      </c>
      <c r="C207" s="1" t="s">
        <v>55</v>
      </c>
      <c r="F207" s="1" t="s">
        <v>95</v>
      </c>
      <c r="G207" s="1" t="n">
        <v>3</v>
      </c>
      <c r="H207" s="1" t="n">
        <v>3</v>
      </c>
      <c r="L207" s="1" t="n">
        <v>9</v>
      </c>
      <c r="X207" s="14" t="n">
        <v>26272.04</v>
      </c>
      <c r="Y207" s="1" t="s">
        <v>1004</v>
      </c>
      <c r="AA207" s="1" t="s">
        <v>123</v>
      </c>
    </row>
    <row r="208" customFormat="false" ht="15" hidden="false" customHeight="false" outlineLevel="0" collapsed="false">
      <c r="A208" s="1" t="n">
        <f aca="false">IF(AND(B208=B207,C208=C207,D208=D207,AA208=AA207), A207,A207+1)</f>
        <v>35</v>
      </c>
      <c r="B208" s="61" t="n">
        <v>41947</v>
      </c>
      <c r="C208" s="1" t="s">
        <v>55</v>
      </c>
      <c r="F208" s="1" t="s">
        <v>111</v>
      </c>
      <c r="G208" s="1" t="n">
        <v>1</v>
      </c>
      <c r="H208" s="1" t="n">
        <v>1</v>
      </c>
      <c r="L208" s="1" t="n">
        <v>3</v>
      </c>
      <c r="X208" s="14" t="n">
        <v>1987.48</v>
      </c>
      <c r="Y208" s="1" t="s">
        <v>1004</v>
      </c>
      <c r="AA208" s="1" t="s">
        <v>123</v>
      </c>
    </row>
    <row r="209" customFormat="false" ht="15" hidden="false" customHeight="false" outlineLevel="0" collapsed="false">
      <c r="A209" s="1" t="n">
        <f aca="false">IF(AND(B209=B208,C209=C208,D209=D208,AA209=AA208), A208,A208+1)</f>
        <v>35</v>
      </c>
      <c r="B209" s="61" t="n">
        <v>41947</v>
      </c>
      <c r="C209" s="1" t="s">
        <v>55</v>
      </c>
      <c r="F209" s="1" t="s">
        <v>966</v>
      </c>
      <c r="K209" s="1" t="n">
        <v>1</v>
      </c>
      <c r="X209" s="14" t="n">
        <v>0</v>
      </c>
      <c r="Y209" s="1" t="s">
        <v>1004</v>
      </c>
      <c r="AA209" s="1" t="s">
        <v>123</v>
      </c>
    </row>
    <row r="210" customFormat="false" ht="15" hidden="false" customHeight="false" outlineLevel="0" collapsed="false">
      <c r="A210" s="1" t="n">
        <f aca="false">IF(AND(B210=B209,C210=C209,D210=D209,AA210=AA209), A209,A209+1)</f>
        <v>36</v>
      </c>
      <c r="B210" s="61" t="n">
        <v>41948</v>
      </c>
      <c r="C210" s="1" t="s">
        <v>69</v>
      </c>
      <c r="F210" s="1" t="s">
        <v>99</v>
      </c>
      <c r="G210" s="1" t="n">
        <v>41</v>
      </c>
      <c r="H210" s="1" t="n">
        <v>41</v>
      </c>
      <c r="L210" s="1" t="n">
        <v>60</v>
      </c>
      <c r="U210" s="1" t="n">
        <v>1</v>
      </c>
      <c r="X210" s="14" t="n">
        <v>44501.18</v>
      </c>
      <c r="Y210" s="1" t="s">
        <v>1005</v>
      </c>
      <c r="AA210" s="1" t="s">
        <v>123</v>
      </c>
    </row>
    <row r="211" customFormat="false" ht="15" hidden="false" customHeight="false" outlineLevel="0" collapsed="false">
      <c r="A211" s="1" t="n">
        <f aca="false">IF(AND(B211=B210,C211=C210,D211=D210,AA211=AA210), A210,A210+1)</f>
        <v>36</v>
      </c>
      <c r="B211" s="61" t="n">
        <v>41948</v>
      </c>
      <c r="C211" s="1" t="s">
        <v>69</v>
      </c>
      <c r="F211" s="1" t="s">
        <v>87</v>
      </c>
      <c r="G211" s="1" t="n">
        <v>17</v>
      </c>
      <c r="H211" s="1" t="n">
        <v>17</v>
      </c>
      <c r="L211" s="1" t="n">
        <v>16</v>
      </c>
      <c r="U211" s="1" t="n">
        <v>1</v>
      </c>
      <c r="X211" s="14" t="n">
        <v>4215.45</v>
      </c>
      <c r="Y211" s="1" t="s">
        <v>1006</v>
      </c>
      <c r="AA211" s="1" t="s">
        <v>123</v>
      </c>
    </row>
    <row r="212" customFormat="false" ht="15" hidden="false" customHeight="false" outlineLevel="0" collapsed="false">
      <c r="A212" s="1" t="n">
        <f aca="false">IF(AND(B212=B211,C212=C211,D212=D211,AA212=AA211), A211,A211+1)</f>
        <v>36</v>
      </c>
      <c r="B212" s="61" t="n">
        <v>41948</v>
      </c>
      <c r="C212" s="1" t="s">
        <v>69</v>
      </c>
      <c r="F212" s="1" t="s">
        <v>96</v>
      </c>
      <c r="G212" s="1" t="n">
        <v>5</v>
      </c>
      <c r="H212" s="1" t="n">
        <v>5</v>
      </c>
      <c r="L212" s="1" t="n">
        <v>11</v>
      </c>
      <c r="X212" s="14" t="n">
        <v>5645.35</v>
      </c>
      <c r="Y212" s="1" t="s">
        <v>1007</v>
      </c>
      <c r="AA212" s="1" t="s">
        <v>123</v>
      </c>
    </row>
    <row r="213" customFormat="false" ht="15" hidden="false" customHeight="false" outlineLevel="0" collapsed="false">
      <c r="A213" s="1" t="n">
        <f aca="false">IF(AND(B213=B212,C213=C212,D213=D212,AA213=AA212), A212,A212+1)</f>
        <v>36</v>
      </c>
      <c r="B213" s="61" t="n">
        <v>41948</v>
      </c>
      <c r="C213" s="1" t="s">
        <v>69</v>
      </c>
      <c r="F213" s="1" t="s">
        <v>97</v>
      </c>
      <c r="G213" s="1" t="n">
        <v>6</v>
      </c>
      <c r="H213" s="1" t="n">
        <v>6</v>
      </c>
      <c r="L213" s="1" t="n">
        <v>7</v>
      </c>
      <c r="X213" s="14" t="n">
        <v>25746.38</v>
      </c>
      <c r="Y213" s="1" t="s">
        <v>1008</v>
      </c>
      <c r="AA213" s="1" t="s">
        <v>123</v>
      </c>
    </row>
    <row r="214" customFormat="false" ht="15" hidden="false" customHeight="false" outlineLevel="0" collapsed="false">
      <c r="A214" s="1" t="n">
        <f aca="false">IF(AND(B214=B213,C214=C213,D214=D213,AA214=AA213), A213,A213+1)</f>
        <v>36</v>
      </c>
      <c r="B214" s="61" t="n">
        <v>41948</v>
      </c>
      <c r="C214" s="1" t="s">
        <v>69</v>
      </c>
      <c r="F214" s="1" t="s">
        <v>966</v>
      </c>
      <c r="K214" s="1" t="n">
        <v>1</v>
      </c>
      <c r="X214" s="14" t="n">
        <v>0</v>
      </c>
      <c r="Y214" s="1" t="s">
        <v>1009</v>
      </c>
      <c r="AA214" s="1" t="s">
        <v>123</v>
      </c>
    </row>
    <row r="215" customFormat="false" ht="15" hidden="false" customHeight="false" outlineLevel="0" collapsed="false">
      <c r="A215" s="1" t="n">
        <f aca="false">IF(AND(B215=B214,C215=C214,D215=D214,AA215=AA214), A214,A214+1)</f>
        <v>37</v>
      </c>
      <c r="B215" s="61" t="n">
        <v>41961</v>
      </c>
      <c r="C215" s="1" t="s">
        <v>70</v>
      </c>
      <c r="D215" s="1" t="s">
        <v>67</v>
      </c>
      <c r="F215" s="1" t="s">
        <v>97</v>
      </c>
      <c r="G215" s="1" t="n">
        <v>43</v>
      </c>
      <c r="H215" s="1" t="n">
        <f aca="false">SUM(G215/2)</f>
        <v>21.5</v>
      </c>
      <c r="I215" s="1" t="n">
        <f aca="false">SUM(G215/2)</f>
        <v>21.5</v>
      </c>
      <c r="L215" s="1" t="n">
        <v>34</v>
      </c>
      <c r="X215" s="14" t="n">
        <v>53657.06</v>
      </c>
      <c r="Y215" s="1" t="s">
        <v>1010</v>
      </c>
      <c r="AA215" s="1" t="s">
        <v>123</v>
      </c>
    </row>
    <row r="216" customFormat="false" ht="15" hidden="false" customHeight="false" outlineLevel="0" collapsed="false">
      <c r="A216" s="1" t="n">
        <f aca="false">IF(AND(B216=B215,C216=C215,D216=D215,AA216=AA215), A215,A215+1)</f>
        <v>37</v>
      </c>
      <c r="B216" s="61" t="n">
        <v>41961</v>
      </c>
      <c r="C216" s="1" t="s">
        <v>70</v>
      </c>
      <c r="D216" s="1" t="s">
        <v>67</v>
      </c>
      <c r="F216" s="1" t="s">
        <v>115</v>
      </c>
      <c r="G216" s="1" t="n">
        <v>21</v>
      </c>
      <c r="H216" s="1" t="n">
        <f aca="false">SUM(G216/2)</f>
        <v>10.5</v>
      </c>
      <c r="I216" s="1" t="n">
        <f aca="false">SUM(G216/2)</f>
        <v>10.5</v>
      </c>
      <c r="L216" s="1" t="n">
        <v>32</v>
      </c>
      <c r="X216" s="14" t="n">
        <v>40659.45</v>
      </c>
      <c r="Y216" s="1" t="s">
        <v>1010</v>
      </c>
      <c r="AA216" s="1" t="s">
        <v>123</v>
      </c>
    </row>
    <row r="217" customFormat="false" ht="15" hidden="false" customHeight="false" outlineLevel="0" collapsed="false">
      <c r="A217" s="1" t="n">
        <f aca="false">IF(AND(B217=B216,C217=C216,D217=D216,AA217=AA216), A216,A216+1)</f>
        <v>37</v>
      </c>
      <c r="B217" s="61" t="n">
        <v>41961</v>
      </c>
      <c r="C217" s="1" t="s">
        <v>70</v>
      </c>
      <c r="D217" s="1" t="s">
        <v>67</v>
      </c>
      <c r="F217" s="1" t="s">
        <v>966</v>
      </c>
      <c r="H217" s="1" t="n">
        <f aca="false">SUM(G217/2)</f>
        <v>0</v>
      </c>
      <c r="I217" s="1" t="n">
        <f aca="false">SUM(G217/2)</f>
        <v>0</v>
      </c>
      <c r="K217" s="1" t="n">
        <v>1</v>
      </c>
      <c r="X217" s="14" t="n">
        <v>0</v>
      </c>
      <c r="Y217" s="1" t="s">
        <v>1010</v>
      </c>
      <c r="AA217" s="1" t="s">
        <v>123</v>
      </c>
    </row>
    <row r="218" customFormat="false" ht="15" hidden="false" customHeight="false" outlineLevel="0" collapsed="false">
      <c r="A218" s="1" t="n">
        <f aca="false">IF(AND(B218=B217,C218=C217,D218=D217,AA218=AA217), A217,A217+1)</f>
        <v>38</v>
      </c>
      <c r="B218" s="61" t="n">
        <v>41962</v>
      </c>
      <c r="C218" s="13" t="s">
        <v>63</v>
      </c>
      <c r="D218" s="13" t="s">
        <v>1011</v>
      </c>
      <c r="E218" s="13"/>
      <c r="F218" s="13" t="s">
        <v>96</v>
      </c>
      <c r="G218" s="13" t="n">
        <v>1</v>
      </c>
      <c r="H218" s="13" t="n">
        <v>1</v>
      </c>
      <c r="I218" s="13"/>
      <c r="J218" s="13"/>
      <c r="K218" s="13" t="n">
        <v>2</v>
      </c>
      <c r="L218" s="13" t="n">
        <v>5</v>
      </c>
      <c r="M218" s="13"/>
      <c r="N218" s="13"/>
      <c r="O218" s="13"/>
      <c r="P218" s="13"/>
      <c r="Q218" s="13"/>
      <c r="R218" s="13"/>
      <c r="S218" s="13"/>
      <c r="T218" s="13"/>
      <c r="U218" s="13"/>
      <c r="V218" s="13"/>
      <c r="W218" s="13"/>
      <c r="X218" s="14" t="n">
        <v>114558.67</v>
      </c>
      <c r="Y218" s="13" t="s">
        <v>1012</v>
      </c>
      <c r="Z218" s="13"/>
      <c r="AA218" s="13" t="s">
        <v>125</v>
      </c>
      <c r="AB218" s="13"/>
    </row>
    <row r="219" customFormat="false" ht="15" hidden="false" customHeight="false" outlineLevel="0" collapsed="false">
      <c r="A219" s="1" t="n">
        <f aca="false">IF(AND(B219=B218,C219=C218,D219=D218,AA219=AA218), A218,A218+1)</f>
        <v>38</v>
      </c>
      <c r="B219" s="61" t="n">
        <v>41962</v>
      </c>
      <c r="C219" s="13" t="s">
        <v>63</v>
      </c>
      <c r="D219" s="13" t="s">
        <v>1011</v>
      </c>
      <c r="E219" s="13"/>
      <c r="F219" s="13" t="s">
        <v>93</v>
      </c>
      <c r="G219" s="13" t="n">
        <v>3</v>
      </c>
      <c r="H219" s="13" t="n">
        <v>3</v>
      </c>
      <c r="I219" s="13"/>
      <c r="J219" s="13"/>
      <c r="K219" s="13"/>
      <c r="L219" s="13"/>
      <c r="M219" s="13"/>
      <c r="N219" s="13"/>
      <c r="O219" s="13"/>
      <c r="P219" s="13"/>
      <c r="Q219" s="13"/>
      <c r="R219" s="13"/>
      <c r="S219" s="13"/>
      <c r="T219" s="13"/>
      <c r="U219" s="13"/>
      <c r="V219" s="13"/>
      <c r="W219" s="13"/>
      <c r="X219" s="14" t="n">
        <v>1324.88</v>
      </c>
      <c r="Y219" s="13" t="s">
        <v>1012</v>
      </c>
      <c r="Z219" s="13"/>
      <c r="AA219" s="13" t="s">
        <v>125</v>
      </c>
      <c r="AB219" s="13"/>
    </row>
    <row r="220" customFormat="false" ht="15" hidden="false" customHeight="false" outlineLevel="0" collapsed="false">
      <c r="A220" s="1" t="n">
        <f aca="false">IF(AND(B220=B219,C220=C219,D220=D219,AA220=AA219), A219,A219+1)</f>
        <v>38</v>
      </c>
      <c r="B220" s="61" t="n">
        <v>41962</v>
      </c>
      <c r="C220" s="13" t="s">
        <v>63</v>
      </c>
      <c r="D220" s="13" t="s">
        <v>1011</v>
      </c>
      <c r="E220" s="13"/>
      <c r="F220" s="13" t="s">
        <v>97</v>
      </c>
      <c r="G220" s="13" t="n">
        <v>2</v>
      </c>
      <c r="H220" s="13" t="n">
        <v>2</v>
      </c>
      <c r="I220" s="13"/>
      <c r="J220" s="13"/>
      <c r="K220" s="13"/>
      <c r="L220" s="13"/>
      <c r="M220" s="13"/>
      <c r="N220" s="13"/>
      <c r="O220" s="13"/>
      <c r="P220" s="13"/>
      <c r="Q220" s="13"/>
      <c r="R220" s="13"/>
      <c r="S220" s="13"/>
      <c r="T220" s="13"/>
      <c r="U220" s="13"/>
      <c r="V220" s="13"/>
      <c r="W220" s="13"/>
      <c r="X220" s="14" t="n">
        <v>15143.3</v>
      </c>
      <c r="Y220" s="13" t="s">
        <v>1012</v>
      </c>
      <c r="Z220" s="13"/>
      <c r="AA220" s="13" t="s">
        <v>125</v>
      </c>
      <c r="AB220" s="13"/>
    </row>
    <row r="221" customFormat="false" ht="15" hidden="false" customHeight="false" outlineLevel="0" collapsed="false">
      <c r="A221" s="1" t="n">
        <f aca="false">IF(AND(B221=B220,C221=C220,D221=D220,AA221=AA220), A220,A220+1)</f>
        <v>38</v>
      </c>
      <c r="B221" s="61" t="n">
        <v>41962</v>
      </c>
      <c r="C221" s="13" t="s">
        <v>63</v>
      </c>
      <c r="D221" s="13" t="s">
        <v>1011</v>
      </c>
      <c r="E221" s="13"/>
      <c r="F221" s="13" t="s">
        <v>109</v>
      </c>
      <c r="G221" s="13" t="n">
        <v>5</v>
      </c>
      <c r="H221" s="13" t="n">
        <v>5</v>
      </c>
      <c r="I221" s="13"/>
      <c r="J221" s="13"/>
      <c r="K221" s="13"/>
      <c r="L221" s="13" t="n">
        <v>1</v>
      </c>
      <c r="M221" s="13"/>
      <c r="N221" s="13"/>
      <c r="O221" s="13"/>
      <c r="P221" s="13"/>
      <c r="Q221" s="13"/>
      <c r="R221" s="13"/>
      <c r="S221" s="13"/>
      <c r="T221" s="13"/>
      <c r="U221" s="13" t="n">
        <v>1</v>
      </c>
      <c r="V221" s="13"/>
      <c r="W221" s="13"/>
      <c r="X221" s="14" t="n">
        <v>714.56</v>
      </c>
      <c r="Y221" s="13" t="s">
        <v>1012</v>
      </c>
      <c r="Z221" s="13"/>
      <c r="AA221" s="13" t="s">
        <v>125</v>
      </c>
      <c r="AB221" s="13"/>
    </row>
    <row r="222" customFormat="false" ht="15" hidden="false" customHeight="false" outlineLevel="0" collapsed="false">
      <c r="A222" s="1" t="n">
        <f aca="false">IF(AND(B222=B221,C222=C221,D222=D221,AA222=AA221), A221,A221+1)</f>
        <v>38</v>
      </c>
      <c r="B222" s="61" t="n">
        <v>41962</v>
      </c>
      <c r="C222" s="13" t="s">
        <v>63</v>
      </c>
      <c r="D222" s="13" t="s">
        <v>1011</v>
      </c>
      <c r="E222" s="13"/>
      <c r="F222" s="13" t="s">
        <v>107</v>
      </c>
      <c r="G222" s="13" t="n">
        <v>1</v>
      </c>
      <c r="H222" s="13" t="n">
        <v>1</v>
      </c>
      <c r="I222" s="13"/>
      <c r="J222" s="13"/>
      <c r="K222" s="13"/>
      <c r="L222" s="13"/>
      <c r="M222" s="13"/>
      <c r="N222" s="13"/>
      <c r="O222" s="13"/>
      <c r="P222" s="13"/>
      <c r="Q222" s="13"/>
      <c r="R222" s="13"/>
      <c r="S222" s="13"/>
      <c r="T222" s="13"/>
      <c r="U222" s="13"/>
      <c r="V222" s="13"/>
      <c r="W222" s="13"/>
      <c r="X222" s="14" t="n">
        <v>952.49</v>
      </c>
      <c r="Y222" s="13" t="s">
        <v>1012</v>
      </c>
      <c r="Z222" s="13"/>
      <c r="AA222" s="13" t="s">
        <v>125</v>
      </c>
      <c r="AB222" s="13"/>
    </row>
    <row r="223" customFormat="false" ht="15" hidden="false" customHeight="false" outlineLevel="0" collapsed="false">
      <c r="A223" s="1" t="n">
        <f aca="false">IF(AND(B223=B222,C223=C222,D223=D222,AA223=AA222), A222,A222+1)</f>
        <v>38</v>
      </c>
      <c r="B223" s="61" t="n">
        <v>41962</v>
      </c>
      <c r="C223" s="13" t="s">
        <v>63</v>
      </c>
      <c r="D223" s="13" t="s">
        <v>1011</v>
      </c>
      <c r="E223" s="13"/>
      <c r="F223" s="13" t="s">
        <v>104</v>
      </c>
      <c r="G223" s="13" t="n">
        <v>6</v>
      </c>
      <c r="H223" s="13" t="n">
        <v>6</v>
      </c>
      <c r="I223" s="13"/>
      <c r="J223" s="13"/>
      <c r="K223" s="13"/>
      <c r="L223" s="13"/>
      <c r="M223" s="13"/>
      <c r="N223" s="13"/>
      <c r="O223" s="13"/>
      <c r="P223" s="13"/>
      <c r="Q223" s="13"/>
      <c r="R223" s="13"/>
      <c r="S223" s="13"/>
      <c r="T223" s="13"/>
      <c r="U223" s="13"/>
      <c r="V223" s="13"/>
      <c r="W223" s="13"/>
      <c r="X223" s="14" t="n">
        <v>0</v>
      </c>
      <c r="Y223" s="13" t="s">
        <v>1012</v>
      </c>
      <c r="Z223" s="13"/>
      <c r="AA223" s="13" t="s">
        <v>125</v>
      </c>
      <c r="AB223" s="13"/>
    </row>
    <row r="224" customFormat="false" ht="15" hidden="false" customHeight="false" outlineLevel="0" collapsed="false">
      <c r="A224" s="1" t="n">
        <f aca="false">IF(AND(B224=B223,C224=C223,D224=D223,AA224=AA223), A223,A223+1)</f>
        <v>38</v>
      </c>
      <c r="B224" s="61" t="n">
        <v>41962</v>
      </c>
      <c r="C224" s="13" t="s">
        <v>63</v>
      </c>
      <c r="D224" s="13" t="s">
        <v>1011</v>
      </c>
      <c r="E224" s="13"/>
      <c r="F224" s="13" t="s">
        <v>63</v>
      </c>
      <c r="G224" s="13"/>
      <c r="H224" s="13"/>
      <c r="I224" s="13"/>
      <c r="J224" s="13"/>
      <c r="K224" s="13"/>
      <c r="L224" s="13" t="n">
        <v>46</v>
      </c>
      <c r="M224" s="13"/>
      <c r="N224" s="13"/>
      <c r="O224" s="13"/>
      <c r="P224" s="13"/>
      <c r="Q224" s="13"/>
      <c r="R224" s="13"/>
      <c r="S224" s="13"/>
      <c r="T224" s="13"/>
      <c r="U224" s="13" t="n">
        <v>2</v>
      </c>
      <c r="V224" s="13"/>
      <c r="W224" s="13"/>
      <c r="X224" s="14" t="n">
        <v>0</v>
      </c>
      <c r="Y224" s="13" t="s">
        <v>1012</v>
      </c>
      <c r="Z224" s="13"/>
      <c r="AA224" s="13" t="s">
        <v>125</v>
      </c>
      <c r="AB224" s="13"/>
    </row>
    <row r="225" customFormat="false" ht="15" hidden="false" customHeight="false" outlineLevel="0" collapsed="false">
      <c r="A225" s="1" t="n">
        <f aca="false">IF(AND(B225=B224,C225=C224,D225=D224,AA225=AA224), A224,A224+1)</f>
        <v>39</v>
      </c>
      <c r="B225" s="61" t="n">
        <v>41969</v>
      </c>
      <c r="C225" s="1" t="s">
        <v>69</v>
      </c>
      <c r="F225" s="1" t="s">
        <v>87</v>
      </c>
      <c r="G225" s="1" t="n">
        <v>28</v>
      </c>
      <c r="H225" s="1" t="n">
        <v>28</v>
      </c>
      <c r="L225" s="1" t="n">
        <v>44</v>
      </c>
      <c r="U225" s="1" t="n">
        <v>1</v>
      </c>
      <c r="X225" s="14" t="n">
        <v>37383</v>
      </c>
      <c r="Y225" s="1" t="s">
        <v>1008</v>
      </c>
      <c r="AA225" s="1" t="s">
        <v>123</v>
      </c>
    </row>
    <row r="226" customFormat="false" ht="15" hidden="false" customHeight="false" outlineLevel="0" collapsed="false">
      <c r="A226" s="1" t="n">
        <f aca="false">IF(AND(B226=B225,C226=C225,D226=D225,AA226=AA225), A225,A225+1)</f>
        <v>39</v>
      </c>
      <c r="B226" s="61" t="n">
        <v>41969</v>
      </c>
      <c r="C226" s="1" t="s">
        <v>69</v>
      </c>
      <c r="F226" s="1" t="s">
        <v>99</v>
      </c>
      <c r="G226" s="1" t="n">
        <v>22</v>
      </c>
      <c r="H226" s="1" t="n">
        <v>22</v>
      </c>
      <c r="L226" s="1" t="n">
        <v>28</v>
      </c>
      <c r="X226" s="14" t="n">
        <v>713.87</v>
      </c>
      <c r="Y226" s="1" t="s">
        <v>1008</v>
      </c>
      <c r="AA226" s="1" t="s">
        <v>123</v>
      </c>
    </row>
    <row r="227" customFormat="false" ht="15" hidden="false" customHeight="false" outlineLevel="0" collapsed="false">
      <c r="A227" s="1" t="n">
        <f aca="false">IF(AND(B227=B226,C227=C226,D227=D226,AA227=AA226), A226,A226+1)</f>
        <v>39</v>
      </c>
      <c r="B227" s="61" t="n">
        <v>41969</v>
      </c>
      <c r="C227" s="1" t="s">
        <v>69</v>
      </c>
      <c r="F227" s="1" t="s">
        <v>97</v>
      </c>
      <c r="X227" s="14" t="n">
        <v>0</v>
      </c>
      <c r="Y227" s="1" t="s">
        <v>1008</v>
      </c>
      <c r="AA227" s="1" t="s">
        <v>123</v>
      </c>
    </row>
    <row r="228" customFormat="false" ht="15" hidden="false" customHeight="false" outlineLevel="0" collapsed="false">
      <c r="A228" s="1" t="n">
        <f aca="false">IF(AND(B228=B227,C228=C227,D228=D227,AA228=AA227), A227,A227+1)</f>
        <v>39</v>
      </c>
      <c r="B228" s="61" t="n">
        <v>41969</v>
      </c>
      <c r="C228" s="1" t="s">
        <v>69</v>
      </c>
      <c r="F228" s="1" t="s">
        <v>966</v>
      </c>
      <c r="K228" s="1" t="n">
        <v>1</v>
      </c>
      <c r="X228" s="14" t="n">
        <v>0</v>
      </c>
      <c r="Y228" s="1" t="s">
        <v>1008</v>
      </c>
      <c r="AA228" s="1" t="s">
        <v>123</v>
      </c>
    </row>
    <row r="229" customFormat="false" ht="15" hidden="false" customHeight="false" outlineLevel="0" collapsed="false">
      <c r="A229" s="1" t="n">
        <f aca="false">IF(AND(B229=B228,C229=C228,D229=D228,AA229=AA228), A228,A228+1)</f>
        <v>40</v>
      </c>
      <c r="B229" s="61" t="n">
        <v>41971</v>
      </c>
      <c r="C229" s="1" t="s">
        <v>50</v>
      </c>
      <c r="F229" s="1" t="s">
        <v>114</v>
      </c>
      <c r="G229" s="1" t="n">
        <v>14</v>
      </c>
      <c r="H229" s="1" t="n">
        <v>14</v>
      </c>
      <c r="L229" s="1" t="n">
        <v>40</v>
      </c>
      <c r="X229" s="14" t="n">
        <v>430238.04</v>
      </c>
      <c r="Y229" s="1" t="s">
        <v>1013</v>
      </c>
      <c r="AA229" s="1" t="s">
        <v>123</v>
      </c>
    </row>
    <row r="230" customFormat="false" ht="15" hidden="false" customHeight="false" outlineLevel="0" collapsed="false">
      <c r="A230" s="1" t="n">
        <f aca="false">IF(AND(B230=B229,C230=C229,D230=D229,AA230=AA229), A229,A229+1)</f>
        <v>40</v>
      </c>
      <c r="B230" s="61" t="n">
        <v>41971</v>
      </c>
      <c r="C230" s="1" t="s">
        <v>50</v>
      </c>
      <c r="F230" s="1" t="s">
        <v>89</v>
      </c>
      <c r="G230" s="1" t="n">
        <v>11</v>
      </c>
      <c r="H230" s="1" t="n">
        <v>11</v>
      </c>
      <c r="L230" s="1" t="n">
        <v>23</v>
      </c>
      <c r="X230" s="14" t="n">
        <v>3148.47</v>
      </c>
      <c r="Y230" s="1" t="s">
        <v>1013</v>
      </c>
      <c r="AA230" s="1" t="s">
        <v>123</v>
      </c>
    </row>
    <row r="231" customFormat="false" ht="15" hidden="false" customHeight="false" outlineLevel="0" collapsed="false">
      <c r="A231" s="1" t="n">
        <f aca="false">IF(AND(B231=B230,C231=C230,D231=D230,AA231=AA230), A230,A230+1)</f>
        <v>40</v>
      </c>
      <c r="B231" s="61" t="n">
        <v>41971</v>
      </c>
      <c r="C231" s="1" t="s">
        <v>50</v>
      </c>
      <c r="F231" s="1" t="s">
        <v>109</v>
      </c>
      <c r="G231" s="1" t="n">
        <v>1</v>
      </c>
      <c r="H231" s="1" t="n">
        <v>1</v>
      </c>
      <c r="L231" s="1" t="n">
        <v>3</v>
      </c>
      <c r="X231" s="14" t="n">
        <v>1067.88</v>
      </c>
      <c r="Y231" s="1" t="s">
        <v>1013</v>
      </c>
      <c r="AA231" s="1" t="s">
        <v>123</v>
      </c>
    </row>
    <row r="232" customFormat="false" ht="15" hidden="false" customHeight="false" outlineLevel="0" collapsed="false">
      <c r="A232" s="1" t="n">
        <f aca="false">IF(AND(B232=B231,C232=C231,D232=D231,AA232=AA231), A231,A231+1)</f>
        <v>40</v>
      </c>
      <c r="B232" s="61" t="n">
        <v>41971</v>
      </c>
      <c r="C232" s="1" t="s">
        <v>50</v>
      </c>
      <c r="F232" s="1" t="s">
        <v>966</v>
      </c>
      <c r="K232" s="1" t="n">
        <v>1</v>
      </c>
      <c r="X232" s="14" t="n">
        <v>0</v>
      </c>
      <c r="Y232" s="1" t="s">
        <v>1013</v>
      </c>
      <c r="AA232" s="1" t="s">
        <v>123</v>
      </c>
    </row>
    <row r="233" customFormat="false" ht="15" hidden="false" customHeight="false" outlineLevel="0" collapsed="false">
      <c r="A233" s="1" t="n">
        <f aca="false">IF(AND(B233=B232,C233=C232,D233=D232,AA233=AA232), A232,A232+1)</f>
        <v>41</v>
      </c>
      <c r="B233" s="61" t="n">
        <v>41975</v>
      </c>
      <c r="C233" s="1" t="s">
        <v>70</v>
      </c>
      <c r="F233" s="1" t="s">
        <v>115</v>
      </c>
      <c r="X233" s="14" t="n">
        <v>95776.23</v>
      </c>
      <c r="Y233" s="1" t="s">
        <v>1006</v>
      </c>
      <c r="AA233" s="1" t="s">
        <v>123</v>
      </c>
    </row>
    <row r="234" customFormat="false" ht="15" hidden="false" customHeight="false" outlineLevel="0" collapsed="false">
      <c r="A234" s="1" t="n">
        <f aca="false">IF(AND(B234=B233,C234=C233,D234=D233,AA234=AA233), A233,A233+1)</f>
        <v>41</v>
      </c>
      <c r="B234" s="61" t="n">
        <v>41975</v>
      </c>
      <c r="C234" s="1" t="s">
        <v>70</v>
      </c>
      <c r="F234" s="1" t="s">
        <v>97</v>
      </c>
      <c r="X234" s="14" t="n">
        <v>1151.62</v>
      </c>
      <c r="Y234" s="1" t="s">
        <v>1006</v>
      </c>
      <c r="AA234" s="1" t="s">
        <v>123</v>
      </c>
    </row>
    <row r="235" customFormat="false" ht="15" hidden="false" customHeight="false" outlineLevel="0" collapsed="false">
      <c r="A235" s="1" t="n">
        <f aca="false">IF(AND(B235=B234,C235=C234,D235=D234,AA235=AA234), A234,A234+1)</f>
        <v>41</v>
      </c>
      <c r="B235" s="61" t="n">
        <v>41975</v>
      </c>
      <c r="C235" s="1" t="s">
        <v>70</v>
      </c>
      <c r="F235" s="1" t="s">
        <v>966</v>
      </c>
      <c r="K235" s="1" t="n">
        <v>1</v>
      </c>
      <c r="X235" s="14" t="n">
        <v>0</v>
      </c>
      <c r="Y235" s="1" t="s">
        <v>1006</v>
      </c>
      <c r="AA235" s="1" t="s">
        <v>123</v>
      </c>
    </row>
    <row r="236" customFormat="false" ht="15" hidden="false" customHeight="false" outlineLevel="0" collapsed="false">
      <c r="A236" s="1" t="n">
        <f aca="false">IF(AND(B236=B235,C236=C235,D236=D235,AA236=AA235), A235,A235+1)</f>
        <v>42</v>
      </c>
      <c r="B236" s="61" t="n">
        <v>41977</v>
      </c>
      <c r="C236" s="1" t="s">
        <v>67</v>
      </c>
      <c r="D236" s="1" t="s">
        <v>63</v>
      </c>
      <c r="F236" s="1" t="s">
        <v>87</v>
      </c>
      <c r="G236" s="1" t="n">
        <v>6</v>
      </c>
      <c r="H236" s="1" t="n">
        <f aca="false">SUM(G236/2)</f>
        <v>3</v>
      </c>
      <c r="I236" s="1" t="n">
        <f aca="false">SUM(G236/2)</f>
        <v>3</v>
      </c>
      <c r="L236" s="1" t="n">
        <v>37</v>
      </c>
      <c r="U236" s="1" t="n">
        <v>2</v>
      </c>
      <c r="X236" s="14" t="n">
        <v>171221.13</v>
      </c>
      <c r="Y236" s="1" t="s">
        <v>1007</v>
      </c>
      <c r="AA236" s="1" t="s">
        <v>123</v>
      </c>
    </row>
    <row r="237" customFormat="false" ht="15" hidden="false" customHeight="false" outlineLevel="0" collapsed="false">
      <c r="A237" s="1" t="n">
        <f aca="false">IF(AND(B237=B236,C237=C236,D237=D236,AA237=AA236), A236,A236+1)</f>
        <v>42</v>
      </c>
      <c r="B237" s="61" t="n">
        <v>41977</v>
      </c>
      <c r="C237" s="1" t="s">
        <v>67</v>
      </c>
      <c r="D237" s="1" t="s">
        <v>63</v>
      </c>
      <c r="F237" s="1" t="s">
        <v>96</v>
      </c>
      <c r="G237" s="1" t="n">
        <v>14</v>
      </c>
      <c r="H237" s="1" t="n">
        <f aca="false">SUM(G237/2)</f>
        <v>7</v>
      </c>
      <c r="I237" s="1" t="n">
        <f aca="false">SUM(G237/2)</f>
        <v>7</v>
      </c>
      <c r="L237" s="1" t="n">
        <v>19</v>
      </c>
      <c r="X237" s="14" t="n">
        <v>7878.14</v>
      </c>
      <c r="Y237" s="1" t="s">
        <v>1007</v>
      </c>
      <c r="AA237" s="1" t="s">
        <v>123</v>
      </c>
    </row>
    <row r="238" customFormat="false" ht="15" hidden="false" customHeight="false" outlineLevel="0" collapsed="false">
      <c r="A238" s="1" t="n">
        <f aca="false">IF(AND(B238=B237,C238=C237,D238=D237,AA238=AA237), A237,A237+1)</f>
        <v>42</v>
      </c>
      <c r="B238" s="61" t="n">
        <v>41977</v>
      </c>
      <c r="C238" s="1" t="s">
        <v>67</v>
      </c>
      <c r="D238" s="1" t="s">
        <v>63</v>
      </c>
      <c r="F238" s="1" t="s">
        <v>95</v>
      </c>
      <c r="G238" s="1" t="n">
        <v>1</v>
      </c>
      <c r="H238" s="1" t="n">
        <f aca="false">SUM(G238/2)</f>
        <v>0.5</v>
      </c>
      <c r="I238" s="1" t="n">
        <f aca="false">SUM(G238/2)</f>
        <v>0.5</v>
      </c>
      <c r="L238" s="1" t="n">
        <v>4</v>
      </c>
      <c r="X238" s="14" t="n">
        <v>14787.53</v>
      </c>
      <c r="Y238" s="1" t="s">
        <v>1007</v>
      </c>
      <c r="AA238" s="1" t="s">
        <v>123</v>
      </c>
    </row>
    <row r="239" customFormat="false" ht="15" hidden="false" customHeight="false" outlineLevel="0" collapsed="false">
      <c r="A239" s="1" t="n">
        <f aca="false">IF(AND(B239=B238,C239=C238,D239=D238,AA239=AA238), A238,A238+1)</f>
        <v>42</v>
      </c>
      <c r="B239" s="61" t="n">
        <v>41977</v>
      </c>
      <c r="C239" s="1" t="s">
        <v>67</v>
      </c>
      <c r="D239" s="1" t="s">
        <v>63</v>
      </c>
      <c r="F239" s="1" t="s">
        <v>97</v>
      </c>
      <c r="G239" s="1" t="n">
        <v>23</v>
      </c>
      <c r="H239" s="1" t="n">
        <f aca="false">SUM(G239/2)</f>
        <v>11.5</v>
      </c>
      <c r="I239" s="1" t="n">
        <f aca="false">SUM(G239/2)</f>
        <v>11.5</v>
      </c>
      <c r="L239" s="1" t="n">
        <v>26</v>
      </c>
      <c r="X239" s="14" t="n">
        <v>44971.1</v>
      </c>
      <c r="Y239" s="1" t="s">
        <v>1007</v>
      </c>
      <c r="AA239" s="1" t="s">
        <v>123</v>
      </c>
    </row>
    <row r="240" customFormat="false" ht="15" hidden="false" customHeight="false" outlineLevel="0" collapsed="false">
      <c r="A240" s="1" t="n">
        <f aca="false">IF(AND(B240=B239,C240=C239,D240=D239,AA240=AA239), A239,A239+1)</f>
        <v>42</v>
      </c>
      <c r="B240" s="61" t="n">
        <v>41977</v>
      </c>
      <c r="C240" s="1" t="s">
        <v>67</v>
      </c>
      <c r="D240" s="1" t="s">
        <v>63</v>
      </c>
      <c r="F240" s="1" t="s">
        <v>114</v>
      </c>
      <c r="G240" s="1" t="n">
        <v>28</v>
      </c>
      <c r="H240" s="1" t="n">
        <f aca="false">SUM(G240/2)</f>
        <v>14</v>
      </c>
      <c r="I240" s="1" t="n">
        <f aca="false">SUM(G240/2)</f>
        <v>14</v>
      </c>
      <c r="L240" s="1" t="n">
        <v>58</v>
      </c>
      <c r="U240" s="1" t="n">
        <v>3</v>
      </c>
      <c r="X240" s="14" t="n">
        <v>0</v>
      </c>
      <c r="Y240" s="1" t="s">
        <v>1007</v>
      </c>
      <c r="AA240" s="1" t="s">
        <v>123</v>
      </c>
    </row>
    <row r="241" customFormat="false" ht="15" hidden="false" customHeight="false" outlineLevel="0" collapsed="false">
      <c r="A241" s="1" t="n">
        <f aca="false">IF(AND(B241=B240,C241=C240,D241=D240,AA241=AA240), A240,A240+1)</f>
        <v>42</v>
      </c>
      <c r="B241" s="61" t="n">
        <v>41977</v>
      </c>
      <c r="C241" s="1" t="s">
        <v>67</v>
      </c>
      <c r="D241" s="1" t="s">
        <v>63</v>
      </c>
      <c r="F241" s="1" t="s">
        <v>104</v>
      </c>
      <c r="G241" s="1" t="n">
        <v>3</v>
      </c>
      <c r="H241" s="1" t="n">
        <f aca="false">SUM(G241/2)</f>
        <v>1.5</v>
      </c>
      <c r="I241" s="1" t="n">
        <f aca="false">SUM(G241/2)</f>
        <v>1.5</v>
      </c>
      <c r="L241" s="1" t="n">
        <v>4</v>
      </c>
      <c r="X241" s="14" t="n">
        <v>0</v>
      </c>
      <c r="Y241" s="1" t="s">
        <v>1007</v>
      </c>
      <c r="AA241" s="1" t="s">
        <v>123</v>
      </c>
    </row>
    <row r="242" customFormat="false" ht="15" hidden="false" customHeight="false" outlineLevel="0" collapsed="false">
      <c r="A242" s="1" t="n">
        <f aca="false">IF(AND(B242=B241,C242=C241,D242=D241,AA242=AA241), A241,A241+1)</f>
        <v>42</v>
      </c>
      <c r="B242" s="61" t="n">
        <v>41977</v>
      </c>
      <c r="C242" s="1" t="s">
        <v>67</v>
      </c>
      <c r="D242" s="1" t="s">
        <v>63</v>
      </c>
      <c r="F242" s="1" t="s">
        <v>966</v>
      </c>
      <c r="H242" s="1" t="n">
        <f aca="false">SUM(G242/2)</f>
        <v>0</v>
      </c>
      <c r="I242" s="1" t="n">
        <f aca="false">SUM(G242/2)</f>
        <v>0</v>
      </c>
      <c r="K242" s="1" t="n">
        <v>2</v>
      </c>
      <c r="X242" s="14"/>
      <c r="Y242" s="1" t="s">
        <v>1007</v>
      </c>
      <c r="AA242" s="1" t="s">
        <v>123</v>
      </c>
    </row>
    <row r="243" customFormat="false" ht="15" hidden="false" customHeight="false" outlineLevel="0" collapsed="false">
      <c r="A243" s="1" t="n">
        <f aca="false">IF(AND(B243=B242,C243=C242,D243=D242,AA243=AA242), A242,A242+1)</f>
        <v>43</v>
      </c>
      <c r="B243" s="61" t="n">
        <v>41983</v>
      </c>
      <c r="C243" s="1" t="s">
        <v>53</v>
      </c>
      <c r="F243" s="1" t="s">
        <v>108</v>
      </c>
      <c r="G243" s="1" t="n">
        <v>28</v>
      </c>
      <c r="H243" s="1" t="n">
        <v>28</v>
      </c>
      <c r="L243" s="1" t="n">
        <v>84</v>
      </c>
      <c r="X243" s="14" t="n">
        <v>295309.76</v>
      </c>
      <c r="Y243" s="1" t="s">
        <v>1009</v>
      </c>
      <c r="AA243" s="1" t="s">
        <v>123</v>
      </c>
    </row>
    <row r="244" customFormat="false" ht="15" hidden="false" customHeight="false" outlineLevel="0" collapsed="false">
      <c r="A244" s="1" t="n">
        <f aca="false">IF(AND(B244=B243,C244=C243,D244=D243,AA244=AA243), A243,A243+1)</f>
        <v>43</v>
      </c>
      <c r="B244" s="61" t="n">
        <v>41983</v>
      </c>
      <c r="C244" s="1" t="s">
        <v>53</v>
      </c>
      <c r="F244" s="1" t="s">
        <v>93</v>
      </c>
      <c r="G244" s="1" t="n">
        <v>3</v>
      </c>
      <c r="H244" s="1" t="n">
        <v>3</v>
      </c>
      <c r="L244" s="1" t="n">
        <v>9</v>
      </c>
      <c r="X244" s="14" t="n">
        <v>1290.82</v>
      </c>
      <c r="Y244" s="1" t="s">
        <v>1009</v>
      </c>
      <c r="AA244" s="1" t="s">
        <v>123</v>
      </c>
    </row>
    <row r="245" customFormat="false" ht="15" hidden="false" customHeight="false" outlineLevel="0" collapsed="false">
      <c r="A245" s="1" t="n">
        <f aca="false">IF(AND(B245=B244,C245=C244,D245=D244,AA245=AA244), A244,A244+1)</f>
        <v>43</v>
      </c>
      <c r="B245" s="61" t="n">
        <v>41983</v>
      </c>
      <c r="C245" s="1" t="s">
        <v>53</v>
      </c>
      <c r="F245" s="1" t="s">
        <v>95</v>
      </c>
      <c r="G245" s="1" t="n">
        <v>5</v>
      </c>
      <c r="H245" s="1" t="n">
        <v>5</v>
      </c>
      <c r="L245" s="1" t="n">
        <v>11</v>
      </c>
      <c r="U245" s="1" t="n">
        <v>3</v>
      </c>
      <c r="X245" s="14" t="n">
        <v>54307.59</v>
      </c>
      <c r="Y245" s="1" t="s">
        <v>1009</v>
      </c>
      <c r="AA245" s="1" t="s">
        <v>123</v>
      </c>
    </row>
    <row r="246" customFormat="false" ht="15" hidden="false" customHeight="false" outlineLevel="0" collapsed="false">
      <c r="A246" s="1" t="n">
        <f aca="false">IF(AND(B246=B245,C246=C245,D246=D245,AA246=AA245), A245,A245+1)</f>
        <v>43</v>
      </c>
      <c r="B246" s="61" t="n">
        <v>41983</v>
      </c>
      <c r="C246" s="1" t="s">
        <v>53</v>
      </c>
      <c r="F246" s="1" t="s">
        <v>97</v>
      </c>
      <c r="G246" s="1" t="n">
        <v>0</v>
      </c>
      <c r="H246" s="1" t="n">
        <v>0</v>
      </c>
      <c r="L246" s="1" t="n">
        <v>0</v>
      </c>
      <c r="X246" s="14" t="n">
        <v>46169.64</v>
      </c>
      <c r="Y246" s="1" t="s">
        <v>1009</v>
      </c>
      <c r="AA246" s="1" t="s">
        <v>123</v>
      </c>
    </row>
    <row r="247" customFormat="false" ht="15" hidden="false" customHeight="false" outlineLevel="0" collapsed="false">
      <c r="A247" s="1" t="n">
        <f aca="false">IF(AND(B247=B246,C247=C246,D247=D246,AA247=AA246), A246,A246+1)</f>
        <v>43</v>
      </c>
      <c r="B247" s="61" t="n">
        <v>41983</v>
      </c>
      <c r="C247" s="1" t="s">
        <v>53</v>
      </c>
      <c r="F247" s="1" t="s">
        <v>98</v>
      </c>
      <c r="G247" s="1" t="n">
        <v>2</v>
      </c>
      <c r="H247" s="1" t="n">
        <v>2</v>
      </c>
      <c r="L247" s="1" t="n">
        <v>7</v>
      </c>
      <c r="X247" s="14" t="n">
        <v>0</v>
      </c>
      <c r="Y247" s="1" t="s">
        <v>1009</v>
      </c>
      <c r="AA247" s="1" t="s">
        <v>123</v>
      </c>
    </row>
    <row r="248" customFormat="false" ht="15" hidden="false" customHeight="false" outlineLevel="0" collapsed="false">
      <c r="A248" s="1" t="n">
        <f aca="false">IF(AND(B248=B247,C248=C247,D248=D247,AA248=AA247), A247,A247+1)</f>
        <v>43</v>
      </c>
      <c r="B248" s="61" t="n">
        <v>41983</v>
      </c>
      <c r="C248" s="1" t="s">
        <v>53</v>
      </c>
      <c r="F248" s="1" t="s">
        <v>110</v>
      </c>
      <c r="G248" s="1" t="n">
        <v>1</v>
      </c>
      <c r="H248" s="1" t="n">
        <v>1</v>
      </c>
      <c r="L248" s="1" t="n">
        <v>3</v>
      </c>
      <c r="X248" s="14" t="n">
        <v>1178.52</v>
      </c>
      <c r="Y248" s="1" t="s">
        <v>1009</v>
      </c>
      <c r="AA248" s="1" t="s">
        <v>123</v>
      </c>
    </row>
    <row r="249" customFormat="false" ht="15" hidden="false" customHeight="false" outlineLevel="0" collapsed="false">
      <c r="A249" s="1" t="n">
        <f aca="false">IF(AND(B249=B248,C249=C248,D249=D248,AA249=AA248), A248,A248+1)</f>
        <v>43</v>
      </c>
      <c r="B249" s="61" t="n">
        <v>41983</v>
      </c>
      <c r="C249" s="1" t="s">
        <v>53</v>
      </c>
      <c r="F249" s="1" t="s">
        <v>114</v>
      </c>
      <c r="G249" s="1" t="n">
        <v>4</v>
      </c>
      <c r="H249" s="1" t="n">
        <v>4</v>
      </c>
      <c r="L249" s="1" t="n">
        <v>11</v>
      </c>
      <c r="U249" s="1" t="n">
        <v>3</v>
      </c>
      <c r="X249" s="14" t="n">
        <v>0</v>
      </c>
      <c r="Y249" s="1" t="s">
        <v>1009</v>
      </c>
      <c r="AA249" s="1" t="s">
        <v>123</v>
      </c>
    </row>
    <row r="250" customFormat="false" ht="15" hidden="false" customHeight="false" outlineLevel="0" collapsed="false">
      <c r="A250" s="1" t="n">
        <f aca="false">IF(AND(B250=B249,C250=C249,D250=D249,AA250=AA249), A249,A249+1)</f>
        <v>43</v>
      </c>
      <c r="B250" s="61" t="n">
        <v>41983</v>
      </c>
      <c r="C250" s="1" t="s">
        <v>53</v>
      </c>
      <c r="F250" s="1" t="s">
        <v>115</v>
      </c>
      <c r="G250" s="1" t="n">
        <v>2</v>
      </c>
      <c r="H250" s="1" t="n">
        <v>2</v>
      </c>
      <c r="L250" s="1" t="n">
        <v>7</v>
      </c>
      <c r="X250" s="14" t="n">
        <v>4462.73</v>
      </c>
      <c r="Y250" s="1" t="s">
        <v>1009</v>
      </c>
      <c r="AA250" s="1" t="s">
        <v>123</v>
      </c>
    </row>
    <row r="251" customFormat="false" ht="15" hidden="false" customHeight="false" outlineLevel="0" collapsed="false">
      <c r="A251" s="1" t="n">
        <f aca="false">IF(AND(B251=B250,C251=C250,D251=D250,AA251=AA250), A250,A250+1)</f>
        <v>43</v>
      </c>
      <c r="B251" s="61" t="n">
        <v>41983</v>
      </c>
      <c r="C251" s="1" t="s">
        <v>53</v>
      </c>
      <c r="F251" s="1" t="s">
        <v>116</v>
      </c>
      <c r="G251" s="1" t="n">
        <v>2</v>
      </c>
      <c r="H251" s="1" t="n">
        <v>2</v>
      </c>
      <c r="L251" s="1" t="n">
        <v>5</v>
      </c>
      <c r="X251" s="14" t="n">
        <v>770.47</v>
      </c>
      <c r="Y251" s="1" t="s">
        <v>1009</v>
      </c>
      <c r="AA251" s="1" t="s">
        <v>123</v>
      </c>
    </row>
    <row r="252" customFormat="false" ht="15" hidden="false" customHeight="false" outlineLevel="0" collapsed="false">
      <c r="A252" s="1" t="n">
        <f aca="false">IF(AND(B252=B251,C252=C251,D252=D251,AA252=AA251), A251,A251+1)</f>
        <v>43</v>
      </c>
      <c r="B252" s="61" t="n">
        <v>41983</v>
      </c>
      <c r="C252" s="1" t="s">
        <v>53</v>
      </c>
      <c r="F252" s="1" t="s">
        <v>966</v>
      </c>
      <c r="K252" s="1" t="n">
        <v>1</v>
      </c>
      <c r="X252" s="14" t="n">
        <v>0</v>
      </c>
      <c r="Y252" s="1" t="s">
        <v>1009</v>
      </c>
      <c r="AA252" s="1" t="s">
        <v>123</v>
      </c>
    </row>
    <row r="253" customFormat="false" ht="15" hidden="false" customHeight="false" outlineLevel="0" collapsed="false">
      <c r="A253" s="1" t="n">
        <f aca="false">IF(AND(B253=B252,C253=C252,D253=D252,AA253=AA252), A252,A252+1)</f>
        <v>44</v>
      </c>
      <c r="B253" s="61" t="n">
        <v>41984</v>
      </c>
      <c r="C253" s="1" t="s">
        <v>65</v>
      </c>
      <c r="F253" s="1" t="s">
        <v>109</v>
      </c>
      <c r="G253" s="1" t="n">
        <v>40</v>
      </c>
      <c r="H253" s="1" t="n">
        <v>40</v>
      </c>
      <c r="L253" s="1" t="n">
        <v>46</v>
      </c>
      <c r="U253" s="1" t="n">
        <v>1</v>
      </c>
      <c r="X253" s="14" t="n">
        <v>0</v>
      </c>
      <c r="Y253" s="1" t="s">
        <v>1014</v>
      </c>
      <c r="AA253" s="1" t="s">
        <v>123</v>
      </c>
      <c r="AB253" s="1" t="s">
        <v>891</v>
      </c>
    </row>
    <row r="254" customFormat="false" ht="15" hidden="false" customHeight="false" outlineLevel="0" collapsed="false">
      <c r="A254" s="1" t="n">
        <f aca="false">IF(AND(B254=B253,C254=C253,D254=D253,AA254=AA253), A253,A253+1)</f>
        <v>44</v>
      </c>
      <c r="B254" s="61" t="n">
        <v>41984</v>
      </c>
      <c r="C254" s="1" t="s">
        <v>65</v>
      </c>
      <c r="F254" s="1" t="s">
        <v>116</v>
      </c>
      <c r="G254" s="1" t="n">
        <v>2</v>
      </c>
      <c r="H254" s="1" t="n">
        <v>2</v>
      </c>
      <c r="L254" s="1" t="n">
        <v>5</v>
      </c>
      <c r="X254" s="14" t="n">
        <v>19663.68</v>
      </c>
      <c r="Y254" s="1" t="s">
        <v>1014</v>
      </c>
      <c r="AA254" s="1" t="s">
        <v>123</v>
      </c>
    </row>
    <row r="255" customFormat="false" ht="15" hidden="false" customHeight="false" outlineLevel="0" collapsed="false">
      <c r="A255" s="1" t="n">
        <f aca="false">IF(AND(B255=B254,C255=C254,D255=D254,AA255=AA254), A254,A254+1)</f>
        <v>45</v>
      </c>
      <c r="B255" s="61" t="n">
        <v>41989</v>
      </c>
      <c r="C255" s="1" t="s">
        <v>69</v>
      </c>
      <c r="F255" s="1" t="s">
        <v>99</v>
      </c>
      <c r="G255" s="1" t="n">
        <v>68</v>
      </c>
      <c r="H255" s="1" t="n">
        <v>68</v>
      </c>
      <c r="L255" s="1" t="n">
        <v>82</v>
      </c>
      <c r="X255" s="14" t="n">
        <v>42041.06</v>
      </c>
      <c r="Y255" s="1" t="s">
        <v>1015</v>
      </c>
      <c r="AA255" s="1" t="s">
        <v>123</v>
      </c>
    </row>
    <row r="256" customFormat="false" ht="15" hidden="false" customHeight="false" outlineLevel="0" collapsed="false">
      <c r="A256" s="1" t="n">
        <f aca="false">IF(AND(B256=B255,C256=C255,D256=D255,AA256=AA255), A255,A255+1)</f>
        <v>45</v>
      </c>
      <c r="B256" s="61" t="n">
        <v>41989</v>
      </c>
      <c r="C256" s="1" t="s">
        <v>69</v>
      </c>
      <c r="F256" s="1" t="s">
        <v>95</v>
      </c>
      <c r="G256" s="1" t="n">
        <v>4</v>
      </c>
      <c r="H256" s="1" t="n">
        <v>4</v>
      </c>
      <c r="L256" s="1" t="n">
        <v>7</v>
      </c>
      <c r="X256" s="14" t="n">
        <v>2670.75</v>
      </c>
      <c r="Y256" s="1" t="s">
        <v>1015</v>
      </c>
      <c r="AA256" s="1" t="s">
        <v>123</v>
      </c>
    </row>
    <row r="257" customFormat="false" ht="15" hidden="false" customHeight="false" outlineLevel="0" collapsed="false">
      <c r="A257" s="1" t="n">
        <f aca="false">IF(AND(B257=B256,C257=C256,D257=D256,AA257=AA256), A256,A256+1)</f>
        <v>45</v>
      </c>
      <c r="B257" s="61" t="n">
        <v>41989</v>
      </c>
      <c r="C257" s="1" t="s">
        <v>69</v>
      </c>
      <c r="F257" s="1" t="s">
        <v>97</v>
      </c>
      <c r="G257" s="1" t="n">
        <v>7</v>
      </c>
      <c r="H257" s="1" t="n">
        <v>7</v>
      </c>
      <c r="L257" s="1" t="n">
        <v>9</v>
      </c>
      <c r="X257" s="14" t="n">
        <v>45879.85</v>
      </c>
      <c r="Y257" s="1" t="s">
        <v>1015</v>
      </c>
      <c r="AA257" s="1" t="s">
        <v>123</v>
      </c>
    </row>
  </sheetData>
  <autoFilter ref="D1:D883"/>
  <conditionalFormatting sqref="B26:AB115 B121:AB174 B181:AB217 A258:AB882 B2:AB21 B225:AB257">
    <cfRule type="expression" priority="2" aboveAverage="0" equalAverage="0" bottom="0" percent="0" rank="0" text="" dxfId="0">
      <formula>ISEVEN(#ref!)</formula>
    </cfRule>
    <cfRule type="expression" priority="3" aboveAverage="0" equalAverage="0" bottom="0" percent="0" rank="0" text="" dxfId="1">
      <formula>ISODD(#ref!)</formula>
    </cfRule>
  </conditionalFormatting>
  <conditionalFormatting sqref="B22:AB25">
    <cfRule type="expression" priority="4" aboveAverage="0" equalAverage="0" bottom="0" percent="0" rank="0" text="" dxfId="2">
      <formula>ISEVEN($A22)</formula>
    </cfRule>
    <cfRule type="expression" priority="5" aboveAverage="0" equalAverage="0" bottom="0" percent="0" rank="0" text="" dxfId="3">
      <formula>ISODD($A22)</formula>
    </cfRule>
  </conditionalFormatting>
  <conditionalFormatting sqref="B116:AB120">
    <cfRule type="expression" priority="6" aboveAverage="0" equalAverage="0" bottom="0" percent="0" rank="0" text="" dxfId="0">
      <formula>ISEVEN($A116)</formula>
    </cfRule>
    <cfRule type="expression" priority="7" aboveAverage="0" equalAverage="0" bottom="0" percent="0" rank="0" text="" dxfId="1">
      <formula>ISODD($A116)</formula>
    </cfRule>
  </conditionalFormatting>
  <conditionalFormatting sqref="B175:AB180">
    <cfRule type="expression" priority="8" aboveAverage="0" equalAverage="0" bottom="0" percent="0" rank="0" text="" dxfId="2">
      <formula>ISEVEN($A175)</formula>
    </cfRule>
    <cfRule type="expression" priority="9" aboveAverage="0" equalAverage="0" bottom="0" percent="0" rank="0" text="" dxfId="3">
      <formula>ISODD($A175)</formula>
    </cfRule>
  </conditionalFormatting>
  <conditionalFormatting sqref="B218:AB224">
    <cfRule type="expression" priority="10" aboveAverage="0" equalAverage="0" bottom="0" percent="0" rank="0" text="" dxfId="0">
      <formula>ISEVEN($A218)</formula>
    </cfRule>
    <cfRule type="expression" priority="11" aboveAverage="0" equalAverage="0" bottom="0" percent="0" rank="0" text="" dxfId="0">
      <formula>ISODD($A218)</formula>
    </cfRule>
  </conditionalFormatting>
  <conditionalFormatting sqref="A2:A257">
    <cfRule type="expression" priority="12" aboveAverage="0" equalAverage="0" bottom="0" percent="0" rank="0" text="" dxfId="1">
      <formula>ISEVEN($A2)</formula>
    </cfRule>
    <cfRule type="expression" priority="13" aboveAverage="0" equalAverage="0" bottom="0" percent="0" rank="0" text="" dxfId="2">
      <formula>ISODD($A2)</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true">
    <pageSetUpPr fitToPage="false"/>
  </sheetPr>
  <dimension ref="A1:AB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5" outlineLevelRow="0" outlineLevelCol="0"/>
  <cols>
    <col collapsed="false" customWidth="true" hidden="false" outlineLevel="0" max="1" min="1" style="1" width="9.13"/>
    <col collapsed="false" customWidth="true" hidden="false" outlineLevel="0" max="2" min="2" style="1" width="10.71"/>
    <col collapsed="false" customWidth="true" hidden="false" outlineLevel="0" max="5" min="3" style="1" width="14.28"/>
    <col collapsed="false" customWidth="true" hidden="false" outlineLevel="0" max="6" min="6" style="1" width="14.69"/>
    <col collapsed="false" customWidth="true" hidden="false" outlineLevel="0" max="7" min="7" style="1" width="10.12"/>
    <col collapsed="false" customWidth="true" hidden="false" outlineLevel="0" max="12" min="8" style="1" width="13.14"/>
    <col collapsed="false" customWidth="true" hidden="false" outlineLevel="0" max="15" min="13" style="1" width="16.29"/>
    <col collapsed="false" customWidth="true" hidden="false" outlineLevel="0" max="18" min="16" style="1" width="10"/>
    <col collapsed="false" customWidth="true" hidden="false" outlineLevel="0" max="19" min="19" style="1" width="17.86"/>
    <col collapsed="false" customWidth="true" hidden="false" outlineLevel="0" max="20" min="20" style="1" width="10"/>
    <col collapsed="false" customWidth="true" hidden="false" outlineLevel="0" max="21" min="21" style="1" width="9.13"/>
    <col collapsed="false" customWidth="true" hidden="false" outlineLevel="0" max="22" min="22" style="1" width="10"/>
    <col collapsed="false" customWidth="true" hidden="false" outlineLevel="0" max="23" min="23" style="1" width="9"/>
    <col collapsed="false" customWidth="true" hidden="false" outlineLevel="0" max="24" min="24" style="1" width="19.57"/>
    <col collapsed="false" customWidth="true" hidden="false" outlineLevel="0" max="25" min="25" style="1" width="5.57"/>
    <col collapsed="false" customWidth="true" hidden="false" outlineLevel="0" max="26" min="26" style="1" width="11.57"/>
    <col collapsed="false" customWidth="true" hidden="false" outlineLevel="0" max="27" min="27" style="1" width="5.28"/>
    <col collapsed="false" customWidth="true" hidden="false" outlineLevel="0" max="28" min="28" style="1" width="16.57"/>
    <col collapsed="false" customWidth="true" hidden="false" outlineLevel="0" max="1025" min="29" style="1" width="9.13"/>
  </cols>
  <sheetData>
    <row r="1" s="12" customFormat="true" ht="15" hidden="false" customHeight="false" outlineLevel="0" collapsed="false">
      <c r="A1" s="12" t="s">
        <v>148</v>
      </c>
      <c r="B1" s="12" t="s">
        <v>149</v>
      </c>
      <c r="C1" s="12" t="s">
        <v>150</v>
      </c>
      <c r="D1" s="12" t="s">
        <v>151</v>
      </c>
      <c r="E1" s="12" t="s">
        <v>152</v>
      </c>
      <c r="F1" s="12" t="s">
        <v>153</v>
      </c>
      <c r="G1" s="12" t="s">
        <v>154</v>
      </c>
      <c r="H1" s="12" t="s">
        <v>155</v>
      </c>
      <c r="I1" s="12" t="s">
        <v>156</v>
      </c>
      <c r="J1" s="12" t="s">
        <v>157</v>
      </c>
      <c r="K1" s="12" t="s">
        <v>158</v>
      </c>
      <c r="L1" s="12" t="s">
        <v>159</v>
      </c>
      <c r="M1" s="12" t="s">
        <v>160</v>
      </c>
      <c r="N1" s="12" t="s">
        <v>161</v>
      </c>
      <c r="O1" s="12" t="s">
        <v>162</v>
      </c>
      <c r="P1" s="12" t="s">
        <v>163</v>
      </c>
      <c r="Q1" s="12" t="s">
        <v>164</v>
      </c>
      <c r="R1" s="12" t="s">
        <v>165</v>
      </c>
      <c r="S1" s="12" t="s">
        <v>166</v>
      </c>
      <c r="T1" s="12" t="s">
        <v>167</v>
      </c>
      <c r="U1" s="12" t="s">
        <v>168</v>
      </c>
      <c r="V1" s="12" t="s">
        <v>169</v>
      </c>
      <c r="W1" s="12" t="s">
        <v>170</v>
      </c>
      <c r="X1" s="12" t="s">
        <v>171</v>
      </c>
      <c r="Y1" s="12" t="s">
        <v>172</v>
      </c>
      <c r="Z1" s="12" t="s">
        <v>173</v>
      </c>
      <c r="AA1" s="12" t="s">
        <v>174</v>
      </c>
      <c r="AB1" s="12" t="s">
        <v>175</v>
      </c>
    </row>
    <row r="2" customFormat="false" ht="15" hidden="true" customHeight="false" outlineLevel="0" collapsed="false">
      <c r="A2" s="1" t="n">
        <v>1</v>
      </c>
      <c r="B2" s="61" t="n">
        <v>41298</v>
      </c>
      <c r="C2" s="1" t="s">
        <v>53</v>
      </c>
      <c r="F2" s="1" t="s">
        <v>117</v>
      </c>
      <c r="G2" s="1" t="n">
        <v>42</v>
      </c>
      <c r="H2" s="1" t="n">
        <v>42</v>
      </c>
      <c r="L2" s="1" t="n">
        <v>103</v>
      </c>
      <c r="X2" s="14" t="n">
        <v>0</v>
      </c>
      <c r="Y2" s="1" t="s">
        <v>1016</v>
      </c>
      <c r="AA2" s="1" t="s">
        <v>123</v>
      </c>
      <c r="AB2" s="1" t="s">
        <v>891</v>
      </c>
    </row>
    <row r="3" customFormat="false" ht="15" hidden="true" customHeight="false" outlineLevel="0" collapsed="false">
      <c r="A3" s="1" t="n">
        <v>1</v>
      </c>
      <c r="B3" s="61" t="n">
        <v>41298</v>
      </c>
      <c r="C3" s="1" t="s">
        <v>53</v>
      </c>
      <c r="F3" s="1" t="s">
        <v>101</v>
      </c>
      <c r="G3" s="1" t="n">
        <v>11</v>
      </c>
      <c r="H3" s="1" t="n">
        <v>11</v>
      </c>
      <c r="L3" s="13" t="n">
        <v>22</v>
      </c>
      <c r="O3" s="62"/>
      <c r="R3" s="62"/>
      <c r="V3" s="63"/>
      <c r="W3" s="64"/>
      <c r="X3" s="14" t="n">
        <v>36617.66</v>
      </c>
      <c r="Y3" s="1" t="s">
        <v>1016</v>
      </c>
      <c r="AA3" s="1" t="s">
        <v>123</v>
      </c>
    </row>
    <row r="4" customFormat="false" ht="15" hidden="true" customHeight="false" outlineLevel="0" collapsed="false">
      <c r="A4" s="1" t="n">
        <v>1</v>
      </c>
      <c r="B4" s="61" t="n">
        <v>41298</v>
      </c>
      <c r="C4" s="1" t="s">
        <v>53</v>
      </c>
      <c r="F4" s="1" t="s">
        <v>96</v>
      </c>
      <c r="X4" s="14" t="n">
        <v>0</v>
      </c>
      <c r="Y4" s="1" t="s">
        <v>1016</v>
      </c>
      <c r="AA4" s="1" t="s">
        <v>123</v>
      </c>
      <c r="AB4" s="1" t="s">
        <v>897</v>
      </c>
    </row>
    <row r="5" customFormat="false" ht="15" hidden="true" customHeight="false" outlineLevel="0" collapsed="false">
      <c r="A5" s="1" t="n">
        <v>1</v>
      </c>
      <c r="B5" s="61" t="n">
        <v>41298</v>
      </c>
      <c r="C5" s="1" t="s">
        <v>53</v>
      </c>
      <c r="F5" s="1" t="s">
        <v>111</v>
      </c>
      <c r="G5" s="1" t="n">
        <v>3</v>
      </c>
      <c r="H5" s="1" t="n">
        <v>3</v>
      </c>
      <c r="L5" s="1" t="n">
        <v>7</v>
      </c>
      <c r="X5" s="14" t="n">
        <v>1486.8</v>
      </c>
      <c r="Y5" s="1" t="s">
        <v>1016</v>
      </c>
      <c r="AA5" s="1" t="s">
        <v>123</v>
      </c>
    </row>
    <row r="6" customFormat="false" ht="15" hidden="true" customHeight="false" outlineLevel="0" collapsed="false">
      <c r="A6" s="1" t="n">
        <v>1</v>
      </c>
      <c r="B6" s="61" t="n">
        <v>41298</v>
      </c>
      <c r="C6" s="1" t="s">
        <v>53</v>
      </c>
      <c r="F6" s="1" t="s">
        <v>114</v>
      </c>
      <c r="G6" s="1" t="n">
        <v>8</v>
      </c>
      <c r="H6" s="1" t="n">
        <v>8</v>
      </c>
      <c r="L6" s="1" t="n">
        <v>21</v>
      </c>
      <c r="X6" s="14" t="n">
        <v>0</v>
      </c>
      <c r="Y6" s="1" t="s">
        <v>1016</v>
      </c>
      <c r="AA6" s="1" t="s">
        <v>123</v>
      </c>
    </row>
    <row r="7" customFormat="false" ht="15" hidden="true" customHeight="false" outlineLevel="0" collapsed="false">
      <c r="A7" s="1" t="n">
        <v>1</v>
      </c>
      <c r="B7" s="61" t="n">
        <v>41298</v>
      </c>
      <c r="C7" s="1" t="s">
        <v>53</v>
      </c>
      <c r="F7" s="1" t="s">
        <v>89</v>
      </c>
      <c r="G7" s="1" t="n">
        <v>1</v>
      </c>
      <c r="H7" s="1" t="n">
        <v>1</v>
      </c>
      <c r="L7" s="1" t="n">
        <v>3</v>
      </c>
      <c r="X7" s="14" t="n">
        <v>2725.01</v>
      </c>
      <c r="Y7" s="1" t="s">
        <v>1016</v>
      </c>
      <c r="AA7" s="1" t="s">
        <v>123</v>
      </c>
    </row>
    <row r="8" customFormat="false" ht="15" hidden="true" customHeight="false" outlineLevel="0" collapsed="false">
      <c r="A8" s="1" t="n">
        <v>1</v>
      </c>
      <c r="B8" s="61" t="n">
        <v>41298</v>
      </c>
      <c r="C8" s="1" t="s">
        <v>53</v>
      </c>
      <c r="F8" s="1" t="s">
        <v>248</v>
      </c>
      <c r="K8" s="1" t="n">
        <v>1</v>
      </c>
      <c r="X8" s="14" t="n">
        <v>883.35</v>
      </c>
      <c r="Y8" s="1" t="s">
        <v>1016</v>
      </c>
      <c r="AA8" s="1" t="s">
        <v>123</v>
      </c>
    </row>
    <row r="9" customFormat="false" ht="15" hidden="false" customHeight="false" outlineLevel="0" collapsed="false">
      <c r="A9" s="1" t="n">
        <v>2</v>
      </c>
      <c r="B9" s="61" t="n">
        <v>41304</v>
      </c>
      <c r="C9" s="1" t="s">
        <v>75</v>
      </c>
      <c r="D9" s="1" t="s">
        <v>76</v>
      </c>
      <c r="F9" s="1" t="s">
        <v>114</v>
      </c>
      <c r="G9" s="1" t="n">
        <v>108</v>
      </c>
      <c r="H9" s="1" t="n">
        <f aca="false">SUM(G9/2)</f>
        <v>54</v>
      </c>
      <c r="I9" s="1" t="n">
        <f aca="false">SUM(G9/2)</f>
        <v>54</v>
      </c>
      <c r="L9" s="1" t="n">
        <v>158</v>
      </c>
      <c r="X9" s="14" t="n">
        <v>311614.48</v>
      </c>
      <c r="Y9" s="1" t="s">
        <v>1017</v>
      </c>
      <c r="AA9" s="1" t="s">
        <v>123</v>
      </c>
    </row>
    <row r="10" customFormat="false" ht="15" hidden="false" customHeight="false" outlineLevel="0" collapsed="false">
      <c r="A10" s="1" t="n">
        <v>2</v>
      </c>
      <c r="B10" s="61" t="n">
        <v>41304</v>
      </c>
      <c r="C10" s="1" t="s">
        <v>75</v>
      </c>
      <c r="D10" s="1" t="s">
        <v>76</v>
      </c>
      <c r="F10" s="1" t="s">
        <v>97</v>
      </c>
      <c r="H10" s="1" t="n">
        <f aca="false">SUM(G10/2)</f>
        <v>0</v>
      </c>
      <c r="I10" s="1" t="n">
        <f aca="false">SUM(G10/2)</f>
        <v>0</v>
      </c>
      <c r="X10" s="14" t="n">
        <v>0</v>
      </c>
      <c r="Y10" s="1" t="s">
        <v>1017</v>
      </c>
      <c r="AA10" s="1" t="s">
        <v>123</v>
      </c>
      <c r="AB10" s="1" t="s">
        <v>897</v>
      </c>
    </row>
    <row r="11" customFormat="false" ht="15" hidden="false" customHeight="false" outlineLevel="0" collapsed="false">
      <c r="A11" s="1" t="n">
        <v>2</v>
      </c>
      <c r="B11" s="61" t="n">
        <v>41304</v>
      </c>
      <c r="C11" s="1" t="s">
        <v>75</v>
      </c>
      <c r="D11" s="1" t="s">
        <v>76</v>
      </c>
      <c r="F11" s="1" t="s">
        <v>96</v>
      </c>
      <c r="G11" s="1" t="n">
        <v>2</v>
      </c>
      <c r="H11" s="1" t="n">
        <f aca="false">SUM(G11/2)</f>
        <v>1</v>
      </c>
      <c r="I11" s="1" t="n">
        <f aca="false">SUM(G11/2)</f>
        <v>1</v>
      </c>
      <c r="L11" s="1" t="n">
        <v>5</v>
      </c>
      <c r="X11" s="14" t="n">
        <v>6339.69</v>
      </c>
      <c r="Y11" s="1" t="s">
        <v>1017</v>
      </c>
      <c r="AA11" s="1" t="s">
        <v>123</v>
      </c>
    </row>
    <row r="12" customFormat="false" ht="15" hidden="false" customHeight="false" outlineLevel="0" collapsed="false">
      <c r="A12" s="1" t="n">
        <v>2</v>
      </c>
      <c r="B12" s="61" t="n">
        <v>41304</v>
      </c>
      <c r="C12" s="1" t="s">
        <v>75</v>
      </c>
      <c r="D12" s="1" t="s">
        <v>76</v>
      </c>
      <c r="F12" s="1" t="s">
        <v>248</v>
      </c>
      <c r="K12" s="1" t="n">
        <v>1</v>
      </c>
      <c r="X12" s="14" t="n">
        <v>1002.96</v>
      </c>
      <c r="Y12" s="1" t="s">
        <v>1017</v>
      </c>
      <c r="AA12" s="1" t="s">
        <v>123</v>
      </c>
    </row>
    <row r="13" customFormat="false" ht="15" hidden="true" customHeight="false" outlineLevel="0" collapsed="false">
      <c r="A13" s="1" t="n">
        <v>3</v>
      </c>
      <c r="B13" s="61" t="n">
        <v>41304</v>
      </c>
      <c r="C13" s="1" t="s">
        <v>53</v>
      </c>
      <c r="F13" s="1" t="s">
        <v>87</v>
      </c>
      <c r="G13" s="1" t="n">
        <v>7</v>
      </c>
      <c r="H13" s="1" t="n">
        <v>7</v>
      </c>
      <c r="L13" s="1" t="n">
        <v>31</v>
      </c>
      <c r="U13" s="1" t="n">
        <v>1</v>
      </c>
      <c r="X13" s="14" t="n">
        <v>226739.43</v>
      </c>
      <c r="Y13" s="1" t="s">
        <v>1018</v>
      </c>
      <c r="AA13" s="1" t="s">
        <v>123</v>
      </c>
    </row>
    <row r="14" customFormat="false" ht="15" hidden="true" customHeight="false" outlineLevel="0" collapsed="false">
      <c r="A14" s="1" t="n">
        <v>3</v>
      </c>
      <c r="B14" s="61" t="n">
        <v>41304</v>
      </c>
      <c r="C14" s="1" t="s">
        <v>53</v>
      </c>
      <c r="F14" s="1" t="s">
        <v>95</v>
      </c>
      <c r="G14" s="1" t="n">
        <v>6</v>
      </c>
      <c r="H14" s="1" t="n">
        <v>6</v>
      </c>
      <c r="L14" s="1" t="n">
        <v>13</v>
      </c>
      <c r="X14" s="14" t="n">
        <v>71853.45</v>
      </c>
      <c r="Y14" s="1" t="s">
        <v>1018</v>
      </c>
      <c r="AA14" s="1" t="s">
        <v>123</v>
      </c>
    </row>
    <row r="15" customFormat="false" ht="15" hidden="true" customHeight="false" outlineLevel="0" collapsed="false">
      <c r="A15" s="1" t="n">
        <v>3</v>
      </c>
      <c r="B15" s="61" t="n">
        <v>41304</v>
      </c>
      <c r="C15" s="1" t="s">
        <v>53</v>
      </c>
      <c r="F15" s="1" t="s">
        <v>99</v>
      </c>
      <c r="G15" s="1" t="n">
        <v>2</v>
      </c>
      <c r="H15" s="1" t="n">
        <v>2</v>
      </c>
      <c r="L15" s="1" t="n">
        <v>6</v>
      </c>
      <c r="X15" s="14" t="n">
        <v>145.7</v>
      </c>
      <c r="Y15" s="1" t="s">
        <v>1018</v>
      </c>
      <c r="AA15" s="1" t="s">
        <v>123</v>
      </c>
    </row>
    <row r="16" customFormat="false" ht="15" hidden="true" customHeight="false" outlineLevel="0" collapsed="false">
      <c r="A16" s="1" t="n">
        <v>3</v>
      </c>
      <c r="B16" s="61" t="n">
        <v>41304</v>
      </c>
      <c r="C16" s="1" t="s">
        <v>53</v>
      </c>
      <c r="F16" s="1" t="s">
        <v>97</v>
      </c>
      <c r="G16" s="1" t="n">
        <v>6</v>
      </c>
      <c r="H16" s="1" t="n">
        <v>6</v>
      </c>
      <c r="L16" s="1" t="n">
        <v>20</v>
      </c>
      <c r="X16" s="14" t="n">
        <v>6618.23</v>
      </c>
      <c r="Y16" s="1" t="s">
        <v>1018</v>
      </c>
      <c r="AA16" s="1" t="s">
        <v>123</v>
      </c>
    </row>
    <row r="17" customFormat="false" ht="15" hidden="true" customHeight="false" outlineLevel="0" collapsed="false">
      <c r="A17" s="1" t="n">
        <v>3</v>
      </c>
      <c r="B17" s="61" t="n">
        <v>41304</v>
      </c>
      <c r="C17" s="1" t="s">
        <v>53</v>
      </c>
      <c r="F17" s="1" t="s">
        <v>89</v>
      </c>
      <c r="G17" s="1" t="n">
        <v>2</v>
      </c>
      <c r="H17" s="1" t="n">
        <v>2</v>
      </c>
      <c r="L17" s="1" t="n">
        <v>5</v>
      </c>
      <c r="X17" s="14" t="n">
        <v>1604.81</v>
      </c>
      <c r="Y17" s="1" t="s">
        <v>1018</v>
      </c>
      <c r="AA17" s="1" t="s">
        <v>123</v>
      </c>
    </row>
    <row r="18" customFormat="false" ht="15" hidden="true" customHeight="false" outlineLevel="0" collapsed="false">
      <c r="A18" s="1" t="n">
        <v>3</v>
      </c>
      <c r="B18" s="61" t="n">
        <v>41304</v>
      </c>
      <c r="C18" s="1" t="s">
        <v>53</v>
      </c>
      <c r="F18" s="1" t="s">
        <v>98</v>
      </c>
      <c r="G18" s="1" t="n">
        <v>2</v>
      </c>
      <c r="H18" s="1" t="n">
        <v>2</v>
      </c>
      <c r="L18" s="1" t="n">
        <v>5</v>
      </c>
      <c r="X18" s="14" t="n">
        <v>0</v>
      </c>
      <c r="Y18" s="1" t="s">
        <v>1018</v>
      </c>
      <c r="AA18" s="1" t="s">
        <v>123</v>
      </c>
    </row>
    <row r="19" customFormat="false" ht="15" hidden="true" customHeight="false" outlineLevel="0" collapsed="false">
      <c r="A19" s="1" t="n">
        <v>3</v>
      </c>
      <c r="B19" s="61" t="n">
        <v>41304</v>
      </c>
      <c r="C19" s="1" t="s">
        <v>53</v>
      </c>
      <c r="F19" s="1" t="s">
        <v>248</v>
      </c>
      <c r="K19" s="1" t="n">
        <v>1</v>
      </c>
      <c r="X19" s="14" t="n">
        <v>1155.17</v>
      </c>
      <c r="Y19" s="1" t="s">
        <v>1018</v>
      </c>
      <c r="AA19" s="1" t="s">
        <v>123</v>
      </c>
    </row>
    <row r="20" customFormat="false" ht="15" hidden="true" customHeight="false" outlineLevel="0" collapsed="false">
      <c r="A20" s="1" t="n">
        <v>4</v>
      </c>
      <c r="B20" s="61" t="n">
        <v>41312</v>
      </c>
      <c r="C20" s="1" t="s">
        <v>53</v>
      </c>
      <c r="F20" s="1" t="s">
        <v>102</v>
      </c>
      <c r="G20" s="1" t="n">
        <v>33</v>
      </c>
      <c r="H20" s="1" t="n">
        <v>33</v>
      </c>
      <c r="L20" s="1" t="n">
        <v>86</v>
      </c>
      <c r="X20" s="14" t="n">
        <v>201085.87</v>
      </c>
      <c r="Y20" s="1" t="s">
        <v>1019</v>
      </c>
      <c r="AA20" s="1" t="s">
        <v>123</v>
      </c>
    </row>
    <row r="21" customFormat="false" ht="15" hidden="true" customHeight="false" outlineLevel="0" collapsed="false">
      <c r="A21" s="1" t="n">
        <v>4</v>
      </c>
      <c r="B21" s="61" t="n">
        <v>41312</v>
      </c>
      <c r="C21" s="1" t="s">
        <v>53</v>
      </c>
      <c r="F21" s="1" t="s">
        <v>89</v>
      </c>
      <c r="G21" s="1" t="n">
        <v>2</v>
      </c>
      <c r="H21" s="1" t="n">
        <v>2</v>
      </c>
      <c r="L21" s="1" t="n">
        <v>5</v>
      </c>
      <c r="X21" s="14" t="n">
        <v>1243.1</v>
      </c>
      <c r="Y21" s="1" t="s">
        <v>1019</v>
      </c>
      <c r="AA21" s="1" t="s">
        <v>123</v>
      </c>
    </row>
    <row r="22" customFormat="false" ht="15" hidden="true" customHeight="false" outlineLevel="0" collapsed="false">
      <c r="A22" s="1" t="n">
        <v>4</v>
      </c>
      <c r="B22" s="61" t="n">
        <v>41312</v>
      </c>
      <c r="C22" s="1" t="s">
        <v>53</v>
      </c>
      <c r="F22" s="1" t="s">
        <v>98</v>
      </c>
      <c r="G22" s="1" t="n">
        <v>3</v>
      </c>
      <c r="H22" s="1" t="n">
        <v>3</v>
      </c>
      <c r="L22" s="1" t="n">
        <v>6</v>
      </c>
      <c r="X22" s="14" t="n">
        <v>0</v>
      </c>
      <c r="Y22" s="1" t="s">
        <v>1019</v>
      </c>
      <c r="AA22" s="1" t="s">
        <v>123</v>
      </c>
      <c r="AB22" s="1" t="s">
        <v>891</v>
      </c>
    </row>
    <row r="23" customFormat="false" ht="15" hidden="true" customHeight="false" outlineLevel="0" collapsed="false">
      <c r="A23" s="1" t="n">
        <v>4</v>
      </c>
      <c r="B23" s="61" t="n">
        <v>41312</v>
      </c>
      <c r="C23" s="1" t="s">
        <v>53</v>
      </c>
      <c r="F23" s="1" t="s">
        <v>248</v>
      </c>
      <c r="K23" s="1" t="n">
        <v>1</v>
      </c>
      <c r="X23" s="14" t="n">
        <v>1364.85</v>
      </c>
      <c r="Y23" s="1" t="s">
        <v>1019</v>
      </c>
      <c r="AA23" s="1" t="s">
        <v>123</v>
      </c>
    </row>
    <row r="24" customFormat="false" ht="15" hidden="true" customHeight="false" outlineLevel="0" collapsed="false">
      <c r="A24" s="1" t="n">
        <v>5</v>
      </c>
      <c r="B24" s="61" t="n">
        <v>41318</v>
      </c>
      <c r="C24" s="1" t="s">
        <v>63</v>
      </c>
      <c r="D24" s="1" t="s">
        <v>54</v>
      </c>
      <c r="F24" s="1" t="s">
        <v>114</v>
      </c>
      <c r="G24" s="1" t="n">
        <v>22</v>
      </c>
      <c r="H24" s="1" t="n">
        <f aca="false">SUM(G24/2)</f>
        <v>11</v>
      </c>
      <c r="I24" s="1" t="n">
        <f aca="false">SUM(G24/2)</f>
        <v>11</v>
      </c>
      <c r="L24" s="1" t="n">
        <v>40</v>
      </c>
      <c r="X24" s="14" t="n">
        <v>216329.84</v>
      </c>
      <c r="Y24" s="1" t="s">
        <v>1020</v>
      </c>
      <c r="AA24" s="1" t="s">
        <v>123</v>
      </c>
    </row>
    <row r="25" customFormat="false" ht="15" hidden="true" customHeight="false" outlineLevel="0" collapsed="false">
      <c r="A25" s="1" t="n">
        <v>5</v>
      </c>
      <c r="B25" s="61" t="n">
        <v>41318</v>
      </c>
      <c r="C25" s="1" t="s">
        <v>63</v>
      </c>
      <c r="D25" s="1" t="s">
        <v>54</v>
      </c>
      <c r="F25" s="1" t="s">
        <v>101</v>
      </c>
      <c r="G25" s="1" t="n">
        <v>7</v>
      </c>
      <c r="H25" s="1" t="n">
        <f aca="false">SUM(G25/2)</f>
        <v>3.5</v>
      </c>
      <c r="I25" s="1" t="n">
        <f aca="false">SUM(G25/2)</f>
        <v>3.5</v>
      </c>
      <c r="L25" s="1" t="n">
        <v>16</v>
      </c>
      <c r="X25" s="14" t="n">
        <v>0</v>
      </c>
      <c r="Y25" s="1" t="s">
        <v>1020</v>
      </c>
      <c r="AA25" s="1" t="s">
        <v>123</v>
      </c>
      <c r="AB25" s="1" t="s">
        <v>891</v>
      </c>
    </row>
    <row r="26" customFormat="false" ht="15" hidden="true" customHeight="false" outlineLevel="0" collapsed="false">
      <c r="A26" s="1" t="n">
        <v>5</v>
      </c>
      <c r="B26" s="61" t="n">
        <v>41318</v>
      </c>
      <c r="C26" s="1" t="s">
        <v>63</v>
      </c>
      <c r="D26" s="1" t="s">
        <v>54</v>
      </c>
      <c r="F26" s="1" t="s">
        <v>98</v>
      </c>
      <c r="G26" s="1" t="n">
        <v>2</v>
      </c>
      <c r="H26" s="1" t="n">
        <f aca="false">SUM(G26/2)</f>
        <v>1</v>
      </c>
      <c r="I26" s="1" t="n">
        <f aca="false">SUM(G26/2)</f>
        <v>1</v>
      </c>
      <c r="L26" s="1" t="n">
        <v>5</v>
      </c>
      <c r="X26" s="14" t="n">
        <v>0</v>
      </c>
      <c r="Y26" s="1" t="s">
        <v>1020</v>
      </c>
      <c r="AA26" s="1" t="s">
        <v>123</v>
      </c>
      <c r="AB26" s="1" t="s">
        <v>891</v>
      </c>
    </row>
    <row r="27" customFormat="false" ht="15" hidden="true" customHeight="false" outlineLevel="0" collapsed="false">
      <c r="A27" s="1" t="n">
        <v>5</v>
      </c>
      <c r="B27" s="61" t="n">
        <v>41318</v>
      </c>
      <c r="C27" s="1" t="s">
        <v>63</v>
      </c>
      <c r="D27" s="1" t="s">
        <v>54</v>
      </c>
      <c r="F27" s="1" t="s">
        <v>102</v>
      </c>
      <c r="G27" s="1" t="n">
        <v>6</v>
      </c>
      <c r="H27" s="1" t="n">
        <f aca="false">SUM(G27/2)</f>
        <v>3</v>
      </c>
      <c r="I27" s="1" t="n">
        <f aca="false">SUM(G27/2)</f>
        <v>3</v>
      </c>
      <c r="L27" s="1" t="n">
        <v>13</v>
      </c>
      <c r="X27" s="14" t="n">
        <v>12312.09</v>
      </c>
      <c r="Y27" s="1" t="s">
        <v>1020</v>
      </c>
      <c r="AA27" s="1" t="s">
        <v>123</v>
      </c>
    </row>
    <row r="28" customFormat="false" ht="15" hidden="true" customHeight="false" outlineLevel="0" collapsed="false">
      <c r="A28" s="1" t="n">
        <v>5</v>
      </c>
      <c r="B28" s="61" t="n">
        <v>41318</v>
      </c>
      <c r="C28" s="1" t="s">
        <v>63</v>
      </c>
      <c r="D28" s="1" t="s">
        <v>54</v>
      </c>
      <c r="F28" s="1" t="s">
        <v>99</v>
      </c>
      <c r="G28" s="1" t="n">
        <v>1</v>
      </c>
      <c r="H28" s="1" t="n">
        <v>1</v>
      </c>
      <c r="L28" s="1" t="n">
        <v>4</v>
      </c>
      <c r="X28" s="14" t="n">
        <v>210.2</v>
      </c>
      <c r="Y28" s="1" t="s">
        <v>1020</v>
      </c>
      <c r="AA28" s="1" t="s">
        <v>123</v>
      </c>
    </row>
    <row r="29" customFormat="false" ht="15" hidden="true" customHeight="false" outlineLevel="0" collapsed="false">
      <c r="A29" s="1" t="n">
        <v>5</v>
      </c>
      <c r="B29" s="61" t="n">
        <v>41318</v>
      </c>
      <c r="C29" s="1" t="s">
        <v>63</v>
      </c>
      <c r="D29" s="1" t="s">
        <v>54</v>
      </c>
      <c r="F29" s="1" t="s">
        <v>109</v>
      </c>
      <c r="G29" s="1" t="n">
        <v>10</v>
      </c>
      <c r="H29" s="1" t="n">
        <f aca="false">SUM(G29/2)</f>
        <v>5</v>
      </c>
      <c r="I29" s="1" t="n">
        <f aca="false">SUM(G29/2)</f>
        <v>5</v>
      </c>
      <c r="L29" s="1" t="n">
        <v>13</v>
      </c>
      <c r="X29" s="14" t="n">
        <v>6545.97</v>
      </c>
      <c r="Y29" s="1" t="s">
        <v>1020</v>
      </c>
      <c r="AA29" s="1" t="s">
        <v>123</v>
      </c>
    </row>
    <row r="30" customFormat="false" ht="15" hidden="true" customHeight="false" outlineLevel="0" collapsed="false">
      <c r="A30" s="1" t="n">
        <v>5</v>
      </c>
      <c r="B30" s="61" t="n">
        <v>41318</v>
      </c>
      <c r="C30" s="1" t="s">
        <v>63</v>
      </c>
      <c r="D30" s="1" t="s">
        <v>54</v>
      </c>
      <c r="F30" s="1" t="s">
        <v>96</v>
      </c>
      <c r="G30" s="1" t="n">
        <v>2</v>
      </c>
      <c r="H30" s="1" t="n">
        <f aca="false">SUM(G30/2)</f>
        <v>1</v>
      </c>
      <c r="I30" s="1" t="n">
        <f aca="false">SUM(G30/2)</f>
        <v>1</v>
      </c>
      <c r="L30" s="1" t="n">
        <v>5</v>
      </c>
      <c r="X30" s="14" t="n">
        <v>1680.06</v>
      </c>
      <c r="Y30" s="1" t="s">
        <v>1020</v>
      </c>
      <c r="AA30" s="1" t="s">
        <v>123</v>
      </c>
    </row>
    <row r="31" customFormat="false" ht="15" hidden="true" customHeight="false" outlineLevel="0" collapsed="false">
      <c r="A31" s="1" t="n">
        <v>5</v>
      </c>
      <c r="B31" s="61" t="n">
        <v>41318</v>
      </c>
      <c r="C31" s="1" t="s">
        <v>63</v>
      </c>
      <c r="D31" s="1" t="s">
        <v>54</v>
      </c>
      <c r="F31" s="1" t="s">
        <v>97</v>
      </c>
      <c r="G31" s="1" t="n">
        <v>4</v>
      </c>
      <c r="H31" s="1" t="n">
        <f aca="false">SUM(G31/2)</f>
        <v>2</v>
      </c>
      <c r="I31" s="1" t="n">
        <f aca="false">SUM(G31/2)</f>
        <v>2</v>
      </c>
      <c r="L31" s="1" t="n">
        <v>12</v>
      </c>
      <c r="X31" s="14" t="n">
        <v>12454.06</v>
      </c>
      <c r="Y31" s="1" t="s">
        <v>1020</v>
      </c>
      <c r="AA31" s="1" t="s">
        <v>123</v>
      </c>
    </row>
    <row r="32" customFormat="false" ht="15" hidden="true" customHeight="false" outlineLevel="0" collapsed="false">
      <c r="A32" s="1" t="n">
        <v>5</v>
      </c>
      <c r="B32" s="61" t="n">
        <v>41318</v>
      </c>
      <c r="C32" s="1" t="s">
        <v>63</v>
      </c>
      <c r="D32" s="1" t="s">
        <v>54</v>
      </c>
      <c r="F32" s="1" t="s">
        <v>248</v>
      </c>
      <c r="K32" s="1" t="n">
        <v>1</v>
      </c>
      <c r="X32" s="14" t="n">
        <v>1066.55</v>
      </c>
      <c r="Y32" s="1" t="s">
        <v>1020</v>
      </c>
      <c r="AA32" s="1" t="s">
        <v>123</v>
      </c>
    </row>
    <row r="33" customFormat="false" ht="15" hidden="true" customHeight="false" outlineLevel="0" collapsed="false">
      <c r="A33" s="1" t="n">
        <v>6</v>
      </c>
      <c r="B33" s="61" t="n">
        <v>41319</v>
      </c>
      <c r="C33" s="1" t="s">
        <v>53</v>
      </c>
      <c r="F33" s="1" t="s">
        <v>108</v>
      </c>
      <c r="G33" s="1" t="n">
        <v>25</v>
      </c>
      <c r="H33" s="1" t="n">
        <v>25</v>
      </c>
      <c r="L33" s="1" t="n">
        <v>67</v>
      </c>
      <c r="X33" s="14" t="n">
        <v>229591.22</v>
      </c>
      <c r="Y33" s="1" t="s">
        <v>1021</v>
      </c>
      <c r="AA33" s="1" t="s">
        <v>123</v>
      </c>
    </row>
    <row r="34" customFormat="false" ht="15" hidden="true" customHeight="false" outlineLevel="0" collapsed="false">
      <c r="A34" s="1" t="n">
        <v>6</v>
      </c>
      <c r="B34" s="61" t="n">
        <v>41319</v>
      </c>
      <c r="C34" s="1" t="s">
        <v>53</v>
      </c>
      <c r="F34" s="1" t="s">
        <v>89</v>
      </c>
      <c r="G34" s="1" t="n">
        <v>2</v>
      </c>
      <c r="H34" s="1" t="n">
        <v>2</v>
      </c>
      <c r="L34" s="1" t="n">
        <v>5</v>
      </c>
      <c r="X34" s="14" t="n">
        <v>3696.44</v>
      </c>
      <c r="Y34" s="1" t="s">
        <v>1021</v>
      </c>
      <c r="AA34" s="1" t="s">
        <v>123</v>
      </c>
    </row>
    <row r="35" customFormat="false" ht="15" hidden="true" customHeight="false" outlineLevel="0" collapsed="false">
      <c r="A35" s="1" t="n">
        <v>6</v>
      </c>
      <c r="B35" s="61" t="n">
        <v>41319</v>
      </c>
      <c r="C35" s="1" t="s">
        <v>53</v>
      </c>
      <c r="F35" s="1" t="s">
        <v>114</v>
      </c>
      <c r="G35" s="1" t="n">
        <v>9</v>
      </c>
      <c r="H35" s="1" t="n">
        <v>9</v>
      </c>
      <c r="L35" s="1" t="n">
        <v>21</v>
      </c>
      <c r="X35" s="14" t="n">
        <v>0</v>
      </c>
      <c r="Y35" s="1" t="s">
        <v>1021</v>
      </c>
      <c r="AA35" s="1" t="s">
        <v>123</v>
      </c>
    </row>
    <row r="36" customFormat="false" ht="15" hidden="true" customHeight="false" outlineLevel="0" collapsed="false">
      <c r="A36" s="1" t="n">
        <v>6</v>
      </c>
      <c r="B36" s="61" t="n">
        <v>41319</v>
      </c>
      <c r="C36" s="1" t="s">
        <v>53</v>
      </c>
      <c r="F36" s="1" t="s">
        <v>115</v>
      </c>
      <c r="G36" s="1" t="n">
        <v>3</v>
      </c>
      <c r="H36" s="1" t="n">
        <v>3</v>
      </c>
      <c r="L36" s="1" t="n">
        <v>8</v>
      </c>
      <c r="X36" s="14" t="n">
        <v>7681.14</v>
      </c>
      <c r="Y36" s="1" t="s">
        <v>1021</v>
      </c>
      <c r="AA36" s="1" t="s">
        <v>123</v>
      </c>
      <c r="AB36" s="65"/>
    </row>
    <row r="37" customFormat="false" ht="15" hidden="true" customHeight="false" outlineLevel="0" collapsed="false">
      <c r="A37" s="1" t="n">
        <v>6</v>
      </c>
      <c r="B37" s="61" t="n">
        <v>41319</v>
      </c>
      <c r="C37" s="1" t="s">
        <v>53</v>
      </c>
      <c r="F37" s="1" t="s">
        <v>97</v>
      </c>
      <c r="G37" s="1" t="n">
        <v>4</v>
      </c>
      <c r="H37" s="1" t="n">
        <v>4</v>
      </c>
      <c r="L37" s="1" t="n">
        <v>13</v>
      </c>
      <c r="X37" s="14" t="n">
        <v>28163.7</v>
      </c>
      <c r="Y37" s="1" t="s">
        <v>1021</v>
      </c>
      <c r="AA37" s="1" t="s">
        <v>123</v>
      </c>
    </row>
    <row r="38" customFormat="false" ht="15" hidden="true" customHeight="false" outlineLevel="0" collapsed="false">
      <c r="A38" s="1" t="n">
        <v>6</v>
      </c>
      <c r="B38" s="61" t="n">
        <v>41319</v>
      </c>
      <c r="C38" s="1" t="s">
        <v>53</v>
      </c>
      <c r="F38" s="1" t="s">
        <v>248</v>
      </c>
      <c r="K38" s="1" t="n">
        <v>1</v>
      </c>
      <c r="X38" s="14" t="n">
        <v>1050.39</v>
      </c>
      <c r="Y38" s="1" t="s">
        <v>1021</v>
      </c>
      <c r="AA38" s="1" t="s">
        <v>123</v>
      </c>
    </row>
    <row r="39" customFormat="false" ht="15" hidden="true" customHeight="false" outlineLevel="0" collapsed="false">
      <c r="A39" s="1" t="n">
        <v>7</v>
      </c>
      <c r="B39" s="61" t="n">
        <v>41331</v>
      </c>
      <c r="C39" s="1" t="s">
        <v>63</v>
      </c>
      <c r="F39" s="1" t="s">
        <v>87</v>
      </c>
      <c r="G39" s="1" t="n">
        <v>4</v>
      </c>
      <c r="H39" s="1" t="n">
        <v>4</v>
      </c>
      <c r="L39" s="1" t="n">
        <v>20</v>
      </c>
      <c r="U39" s="1" t="n">
        <v>1</v>
      </c>
      <c r="X39" s="14" t="n">
        <v>64558.87</v>
      </c>
      <c r="Y39" s="1" t="s">
        <v>1022</v>
      </c>
      <c r="AA39" s="1" t="s">
        <v>123</v>
      </c>
    </row>
    <row r="40" customFormat="false" ht="15" hidden="true" customHeight="false" outlineLevel="0" collapsed="false">
      <c r="A40" s="1" t="n">
        <v>7</v>
      </c>
      <c r="B40" s="61" t="n">
        <v>41331</v>
      </c>
      <c r="C40" s="1" t="s">
        <v>63</v>
      </c>
      <c r="F40" s="1" t="s">
        <v>97</v>
      </c>
      <c r="G40" s="1" t="n">
        <v>7</v>
      </c>
      <c r="H40" s="1" t="n">
        <v>7</v>
      </c>
      <c r="L40" s="1" t="n">
        <v>15</v>
      </c>
      <c r="X40" s="14" t="n">
        <v>21494.17</v>
      </c>
      <c r="Y40" s="1" t="s">
        <v>1022</v>
      </c>
      <c r="AA40" s="1" t="s">
        <v>123</v>
      </c>
    </row>
    <row r="41" customFormat="false" ht="15" hidden="true" customHeight="false" outlineLevel="0" collapsed="false">
      <c r="A41" s="1" t="n">
        <v>7</v>
      </c>
      <c r="B41" s="61" t="n">
        <v>41331</v>
      </c>
      <c r="C41" s="1" t="s">
        <v>63</v>
      </c>
      <c r="F41" s="1" t="s">
        <v>115</v>
      </c>
      <c r="G41" s="1" t="n">
        <v>1</v>
      </c>
      <c r="H41" s="1" t="n">
        <v>1</v>
      </c>
      <c r="L41" s="1" t="n">
        <v>3</v>
      </c>
      <c r="X41" s="14" t="n">
        <v>1625.17</v>
      </c>
      <c r="Y41" s="1" t="s">
        <v>1022</v>
      </c>
      <c r="AA41" s="1" t="s">
        <v>123</v>
      </c>
    </row>
    <row r="42" customFormat="false" ht="15" hidden="true" customHeight="false" outlineLevel="0" collapsed="false">
      <c r="A42" s="1" t="n">
        <v>7</v>
      </c>
      <c r="B42" s="61" t="n">
        <v>41331</v>
      </c>
      <c r="C42" s="1" t="s">
        <v>63</v>
      </c>
      <c r="F42" s="1" t="s">
        <v>96</v>
      </c>
      <c r="G42" s="1" t="n">
        <v>2</v>
      </c>
      <c r="H42" s="1" t="n">
        <v>2</v>
      </c>
      <c r="L42" s="1" t="n">
        <v>5</v>
      </c>
      <c r="X42" s="14" t="n">
        <v>3465.23</v>
      </c>
      <c r="Y42" s="1" t="s">
        <v>1022</v>
      </c>
      <c r="AA42" s="1" t="s">
        <v>123</v>
      </c>
    </row>
    <row r="43" customFormat="false" ht="15" hidden="true" customHeight="false" outlineLevel="0" collapsed="false">
      <c r="A43" s="1" t="n">
        <v>7</v>
      </c>
      <c r="B43" s="61" t="n">
        <v>41331</v>
      </c>
      <c r="C43" s="1" t="s">
        <v>63</v>
      </c>
      <c r="F43" s="1" t="s">
        <v>98</v>
      </c>
      <c r="G43" s="1" t="n">
        <v>20</v>
      </c>
      <c r="H43" s="1" t="n">
        <v>20</v>
      </c>
      <c r="L43" s="1" t="n">
        <v>45</v>
      </c>
      <c r="X43" s="14" t="n">
        <v>0</v>
      </c>
      <c r="Y43" s="1" t="s">
        <v>1022</v>
      </c>
      <c r="AA43" s="1" t="s">
        <v>123</v>
      </c>
      <c r="AB43" s="1" t="s">
        <v>891</v>
      </c>
    </row>
    <row r="44" customFormat="false" ht="15" hidden="true" customHeight="false" outlineLevel="0" collapsed="false">
      <c r="A44" s="1" t="n">
        <v>7</v>
      </c>
      <c r="B44" s="61" t="n">
        <v>41331</v>
      </c>
      <c r="C44" s="1" t="s">
        <v>63</v>
      </c>
      <c r="F44" s="1" t="s">
        <v>248</v>
      </c>
      <c r="K44" s="1" t="n">
        <v>1</v>
      </c>
      <c r="L44" s="1" t="n">
        <v>88</v>
      </c>
      <c r="X44" s="14" t="n">
        <v>1140.14</v>
      </c>
      <c r="Y44" s="1" t="s">
        <v>1022</v>
      </c>
      <c r="AA44" s="1" t="s">
        <v>123</v>
      </c>
    </row>
    <row r="45" customFormat="false" ht="15" hidden="true" customHeight="false" outlineLevel="0" collapsed="false">
      <c r="A45" s="1" t="n">
        <v>8</v>
      </c>
      <c r="B45" s="61" t="n">
        <v>41338</v>
      </c>
      <c r="C45" s="1" t="s">
        <v>70</v>
      </c>
      <c r="D45" s="1" t="s">
        <v>68</v>
      </c>
      <c r="F45" s="1" t="s">
        <v>97</v>
      </c>
      <c r="G45" s="1" t="n">
        <v>85</v>
      </c>
      <c r="H45" s="1" t="n">
        <f aca="false">SUM(G45/2)</f>
        <v>42.5</v>
      </c>
      <c r="I45" s="1" t="n">
        <f aca="false">SUM(G45/2)</f>
        <v>42.5</v>
      </c>
      <c r="L45" s="1" t="n">
        <v>40</v>
      </c>
      <c r="X45" s="14" t="n">
        <v>127106.88</v>
      </c>
      <c r="Y45" s="1" t="s">
        <v>1023</v>
      </c>
      <c r="AA45" s="1" t="s">
        <v>123</v>
      </c>
    </row>
    <row r="46" customFormat="false" ht="15" hidden="true" customHeight="false" outlineLevel="0" collapsed="false">
      <c r="A46" s="1" t="n">
        <v>8</v>
      </c>
      <c r="B46" s="61" t="n">
        <v>41338</v>
      </c>
      <c r="C46" s="1" t="s">
        <v>70</v>
      </c>
      <c r="D46" s="1" t="s">
        <v>68</v>
      </c>
      <c r="F46" s="1" t="s">
        <v>115</v>
      </c>
      <c r="G46" s="1" t="n">
        <v>17</v>
      </c>
      <c r="H46" s="1" t="n">
        <f aca="false">SUM(G46/2)</f>
        <v>8.5</v>
      </c>
      <c r="I46" s="1" t="n">
        <f aca="false">SUM(G46/2)</f>
        <v>8.5</v>
      </c>
      <c r="L46" s="1" t="n">
        <v>30</v>
      </c>
      <c r="X46" s="14" t="n">
        <v>22329.22</v>
      </c>
      <c r="Y46" s="1" t="s">
        <v>1023</v>
      </c>
      <c r="AA46" s="1" t="s">
        <v>123</v>
      </c>
    </row>
    <row r="47" customFormat="false" ht="15" hidden="true" customHeight="false" outlineLevel="0" collapsed="false">
      <c r="A47" s="1" t="n">
        <v>8</v>
      </c>
      <c r="B47" s="61" t="n">
        <v>41338</v>
      </c>
      <c r="C47" s="1" t="s">
        <v>70</v>
      </c>
      <c r="D47" s="1" t="s">
        <v>68</v>
      </c>
      <c r="F47" s="1" t="s">
        <v>95</v>
      </c>
      <c r="G47" s="1" t="n">
        <v>10</v>
      </c>
      <c r="H47" s="1" t="n">
        <f aca="false">SUM(G47/2)</f>
        <v>5</v>
      </c>
      <c r="I47" s="1" t="n">
        <f aca="false">SUM(G47/2)</f>
        <v>5</v>
      </c>
      <c r="L47" s="1" t="n">
        <v>17</v>
      </c>
      <c r="X47" s="14" t="n">
        <v>12115.5</v>
      </c>
      <c r="Y47" s="1" t="s">
        <v>1023</v>
      </c>
      <c r="AA47" s="1" t="s">
        <v>123</v>
      </c>
    </row>
    <row r="48" customFormat="false" ht="15" hidden="true" customHeight="false" outlineLevel="0" collapsed="false">
      <c r="A48" s="1" t="n">
        <v>8</v>
      </c>
      <c r="B48" s="61" t="n">
        <v>41338</v>
      </c>
      <c r="C48" s="1" t="s">
        <v>70</v>
      </c>
      <c r="D48" s="1" t="s">
        <v>68</v>
      </c>
      <c r="F48" s="1" t="s">
        <v>96</v>
      </c>
      <c r="H48" s="1" t="n">
        <f aca="false">SUM(G48/2)</f>
        <v>0</v>
      </c>
      <c r="I48" s="1" t="n">
        <f aca="false">SUM(G48/2)</f>
        <v>0</v>
      </c>
      <c r="X48" s="14" t="n">
        <v>0</v>
      </c>
      <c r="Y48" s="1" t="s">
        <v>1023</v>
      </c>
      <c r="AA48" s="1" t="s">
        <v>123</v>
      </c>
      <c r="AB48" s="1" t="s">
        <v>897</v>
      </c>
    </row>
    <row r="49" customFormat="false" ht="15" hidden="true" customHeight="false" outlineLevel="0" collapsed="false">
      <c r="A49" s="1" t="n">
        <v>8</v>
      </c>
      <c r="B49" s="61" t="n">
        <v>41338</v>
      </c>
      <c r="C49" s="1" t="s">
        <v>70</v>
      </c>
      <c r="D49" s="1" t="s">
        <v>68</v>
      </c>
      <c r="F49" s="1" t="s">
        <v>248</v>
      </c>
      <c r="K49" s="1" t="n">
        <v>4</v>
      </c>
      <c r="X49" s="14" t="n">
        <v>2411.84</v>
      </c>
      <c r="Y49" s="1" t="s">
        <v>1023</v>
      </c>
      <c r="AA49" s="1" t="s">
        <v>123</v>
      </c>
    </row>
    <row r="50" customFormat="false" ht="15" hidden="true" customHeight="false" outlineLevel="0" collapsed="false">
      <c r="A50" s="1" t="n">
        <v>9</v>
      </c>
      <c r="B50" s="61" t="n">
        <v>41346</v>
      </c>
      <c r="C50" s="1" t="s">
        <v>76</v>
      </c>
      <c r="D50" s="1" t="s">
        <v>77</v>
      </c>
      <c r="F50" s="1" t="s">
        <v>114</v>
      </c>
      <c r="G50" s="1" t="n">
        <v>95</v>
      </c>
      <c r="H50" s="1" t="n">
        <f aca="false">SUM(G50/2)</f>
        <v>47.5</v>
      </c>
      <c r="I50" s="1" t="n">
        <f aca="false">SUM(G50/2)</f>
        <v>47.5</v>
      </c>
      <c r="L50" s="1" t="n">
        <v>144</v>
      </c>
      <c r="X50" s="14" t="n">
        <v>0</v>
      </c>
      <c r="Y50" s="1" t="s">
        <v>1024</v>
      </c>
      <c r="AA50" s="1" t="s">
        <v>123</v>
      </c>
    </row>
    <row r="51" customFormat="false" ht="15" hidden="true" customHeight="false" outlineLevel="0" collapsed="false">
      <c r="A51" s="1" t="n">
        <v>9</v>
      </c>
      <c r="B51" s="61" t="n">
        <v>41346</v>
      </c>
      <c r="C51" s="1" t="s">
        <v>76</v>
      </c>
      <c r="D51" s="1" t="s">
        <v>77</v>
      </c>
      <c r="F51" s="1" t="s">
        <v>96</v>
      </c>
      <c r="G51" s="1" t="n">
        <v>3</v>
      </c>
      <c r="H51" s="1" t="n">
        <f aca="false">SUM(G51/2)</f>
        <v>1.5</v>
      </c>
      <c r="I51" s="1" t="n">
        <f aca="false">SUM(G51/2)</f>
        <v>1.5</v>
      </c>
      <c r="L51" s="1" t="n">
        <v>7</v>
      </c>
      <c r="X51" s="14" t="n">
        <v>9344.05</v>
      </c>
      <c r="Y51" s="1" t="s">
        <v>1024</v>
      </c>
      <c r="AA51" s="1" t="s">
        <v>123</v>
      </c>
    </row>
    <row r="52" customFormat="false" ht="15" hidden="true" customHeight="false" outlineLevel="0" collapsed="false">
      <c r="A52" s="1" t="n">
        <v>10</v>
      </c>
      <c r="B52" s="61" t="n">
        <v>41376</v>
      </c>
      <c r="C52" s="1" t="s">
        <v>53</v>
      </c>
      <c r="F52" s="1" t="s">
        <v>87</v>
      </c>
      <c r="G52" s="1" t="n">
        <v>11</v>
      </c>
      <c r="H52" s="1" t="n">
        <v>11</v>
      </c>
      <c r="L52" s="1" t="n">
        <v>38</v>
      </c>
      <c r="U52" s="1" t="n">
        <v>1</v>
      </c>
      <c r="X52" s="14" t="n">
        <v>262237.7</v>
      </c>
      <c r="Y52" s="1" t="s">
        <v>1025</v>
      </c>
      <c r="AA52" s="1" t="s">
        <v>123</v>
      </c>
    </row>
    <row r="53" customFormat="false" ht="15" hidden="true" customHeight="false" outlineLevel="0" collapsed="false">
      <c r="A53" s="1" t="n">
        <v>10</v>
      </c>
      <c r="B53" s="61" t="n">
        <v>41376</v>
      </c>
      <c r="C53" s="1" t="s">
        <v>53</v>
      </c>
      <c r="F53" s="1" t="s">
        <v>111</v>
      </c>
      <c r="G53" s="1" t="n">
        <v>1</v>
      </c>
      <c r="H53" s="1" t="n">
        <v>1</v>
      </c>
      <c r="L53" s="1" t="n">
        <v>3</v>
      </c>
      <c r="X53" s="14" t="n">
        <v>1692.41</v>
      </c>
      <c r="Y53" s="1" t="s">
        <v>1025</v>
      </c>
      <c r="AA53" s="1" t="s">
        <v>123</v>
      </c>
    </row>
    <row r="54" customFormat="false" ht="15" hidden="true" customHeight="false" outlineLevel="0" collapsed="false">
      <c r="A54" s="1" t="n">
        <v>10</v>
      </c>
      <c r="B54" s="61" t="n">
        <v>41376</v>
      </c>
      <c r="C54" s="1" t="s">
        <v>53</v>
      </c>
      <c r="F54" s="1" t="s">
        <v>115</v>
      </c>
      <c r="G54" s="1" t="n">
        <v>4</v>
      </c>
      <c r="H54" s="1" t="n">
        <v>4</v>
      </c>
      <c r="L54" s="1" t="n">
        <v>14</v>
      </c>
      <c r="X54" s="14" t="n">
        <v>10320.12</v>
      </c>
      <c r="Y54" s="1" t="s">
        <v>1025</v>
      </c>
      <c r="AA54" s="1" t="s">
        <v>123</v>
      </c>
    </row>
    <row r="55" customFormat="false" ht="15" hidden="true" customHeight="false" outlineLevel="0" collapsed="false">
      <c r="A55" s="1" t="n">
        <v>10</v>
      </c>
      <c r="B55" s="61" t="n">
        <v>41376</v>
      </c>
      <c r="C55" s="1" t="s">
        <v>53</v>
      </c>
      <c r="F55" s="1" t="s">
        <v>106</v>
      </c>
      <c r="G55" s="1" t="n">
        <v>1</v>
      </c>
      <c r="H55" s="1" t="n">
        <v>1</v>
      </c>
      <c r="L55" s="1" t="n">
        <v>4</v>
      </c>
      <c r="X55" s="14" t="n">
        <v>1097.4</v>
      </c>
      <c r="Y55" s="1" t="s">
        <v>1025</v>
      </c>
      <c r="AA55" s="1" t="s">
        <v>123</v>
      </c>
    </row>
    <row r="56" customFormat="false" ht="15" hidden="true" customHeight="false" outlineLevel="0" collapsed="false">
      <c r="A56" s="1" t="n">
        <v>10</v>
      </c>
      <c r="B56" s="61" t="n">
        <v>41376</v>
      </c>
      <c r="C56" s="1" t="s">
        <v>53</v>
      </c>
      <c r="F56" s="1" t="s">
        <v>89</v>
      </c>
      <c r="G56" s="1" t="n">
        <v>8</v>
      </c>
      <c r="H56" s="1" t="n">
        <v>8</v>
      </c>
      <c r="L56" s="1" t="n">
        <v>17</v>
      </c>
      <c r="X56" s="14" t="n">
        <v>7375.1</v>
      </c>
      <c r="Y56" s="1" t="s">
        <v>1025</v>
      </c>
      <c r="AA56" s="1" t="s">
        <v>123</v>
      </c>
    </row>
    <row r="57" customFormat="false" ht="15" hidden="true" customHeight="false" outlineLevel="0" collapsed="false">
      <c r="A57" s="1" t="n">
        <v>10</v>
      </c>
      <c r="B57" s="61" t="n">
        <v>41376</v>
      </c>
      <c r="C57" s="1" t="s">
        <v>53</v>
      </c>
      <c r="F57" s="1" t="s">
        <v>96</v>
      </c>
      <c r="X57" s="14" t="n">
        <v>0</v>
      </c>
      <c r="Y57" s="1" t="s">
        <v>1025</v>
      </c>
      <c r="AA57" s="1" t="s">
        <v>123</v>
      </c>
      <c r="AB57" s="1" t="s">
        <v>897</v>
      </c>
    </row>
    <row r="58" customFormat="false" ht="15" hidden="true" customHeight="false" outlineLevel="0" collapsed="false">
      <c r="A58" s="1" t="n">
        <v>10</v>
      </c>
      <c r="B58" s="61" t="n">
        <v>41376</v>
      </c>
      <c r="C58" s="1" t="s">
        <v>53</v>
      </c>
      <c r="F58" s="1" t="s">
        <v>97</v>
      </c>
      <c r="G58" s="1" t="n">
        <v>7</v>
      </c>
      <c r="H58" s="1" t="n">
        <v>7</v>
      </c>
      <c r="L58" s="1" t="n">
        <v>20</v>
      </c>
      <c r="X58" s="14" t="n">
        <v>23070.08</v>
      </c>
      <c r="Y58" s="1" t="s">
        <v>1025</v>
      </c>
      <c r="AA58" s="1" t="s">
        <v>123</v>
      </c>
    </row>
    <row r="59" customFormat="false" ht="15" hidden="true" customHeight="false" outlineLevel="0" collapsed="false">
      <c r="A59" s="1" t="n">
        <v>10</v>
      </c>
      <c r="B59" s="61" t="n">
        <v>41376</v>
      </c>
      <c r="C59" s="1" t="s">
        <v>53</v>
      </c>
      <c r="F59" s="1" t="s">
        <v>108</v>
      </c>
      <c r="G59" s="1" t="n">
        <v>8</v>
      </c>
      <c r="H59" s="1" t="n">
        <v>8</v>
      </c>
      <c r="L59" s="1" t="n">
        <v>20</v>
      </c>
      <c r="X59" s="14" t="n">
        <v>25134.52</v>
      </c>
      <c r="Y59" s="1" t="s">
        <v>1025</v>
      </c>
      <c r="AA59" s="1" t="s">
        <v>123</v>
      </c>
    </row>
    <row r="60" customFormat="false" ht="15" hidden="true" customHeight="false" outlineLevel="0" collapsed="false">
      <c r="A60" s="1" t="n">
        <v>10</v>
      </c>
      <c r="B60" s="61" t="n">
        <v>41376</v>
      </c>
      <c r="C60" s="1" t="s">
        <v>53</v>
      </c>
      <c r="F60" s="1" t="s">
        <v>93</v>
      </c>
      <c r="G60" s="1" t="n">
        <v>1</v>
      </c>
      <c r="H60" s="1" t="n">
        <v>1</v>
      </c>
      <c r="L60" s="1" t="n">
        <v>3</v>
      </c>
      <c r="X60" s="14" t="n">
        <v>874.22</v>
      </c>
      <c r="Y60" s="1" t="s">
        <v>1025</v>
      </c>
      <c r="AA60" s="1" t="s">
        <v>123</v>
      </c>
    </row>
    <row r="61" customFormat="false" ht="15" hidden="true" customHeight="false" outlineLevel="0" collapsed="false">
      <c r="A61" s="1" t="n">
        <v>10</v>
      </c>
      <c r="B61" s="61" t="n">
        <v>41376</v>
      </c>
      <c r="C61" s="1" t="s">
        <v>53</v>
      </c>
      <c r="F61" s="1" t="s">
        <v>99</v>
      </c>
      <c r="G61" s="1" t="n">
        <v>1</v>
      </c>
      <c r="H61" s="1" t="n">
        <v>1</v>
      </c>
      <c r="L61" s="1" t="n">
        <v>3</v>
      </c>
      <c r="X61" s="14" t="n">
        <v>369.5</v>
      </c>
      <c r="Y61" s="1" t="s">
        <v>1025</v>
      </c>
      <c r="AA61" s="1" t="s">
        <v>123</v>
      </c>
    </row>
    <row r="62" customFormat="false" ht="15" hidden="true" customHeight="false" outlineLevel="0" collapsed="false">
      <c r="A62" s="1" t="n">
        <v>10</v>
      </c>
      <c r="B62" s="61" t="n">
        <v>41376</v>
      </c>
      <c r="C62" s="1" t="s">
        <v>53</v>
      </c>
      <c r="F62" s="1" t="s">
        <v>98</v>
      </c>
      <c r="G62" s="1" t="n">
        <v>1</v>
      </c>
      <c r="H62" s="1" t="n">
        <v>1</v>
      </c>
      <c r="L62" s="1" t="n">
        <v>3</v>
      </c>
      <c r="X62" s="14" t="n">
        <v>0</v>
      </c>
      <c r="Y62" s="1" t="s">
        <v>1025</v>
      </c>
      <c r="AA62" s="1" t="s">
        <v>123</v>
      </c>
      <c r="AB62" s="1" t="s">
        <v>891</v>
      </c>
    </row>
    <row r="63" customFormat="false" ht="15" hidden="true" customHeight="false" outlineLevel="0" collapsed="false">
      <c r="A63" s="1" t="n">
        <v>10</v>
      </c>
      <c r="B63" s="61" t="n">
        <v>41376</v>
      </c>
      <c r="C63" s="1" t="s">
        <v>53</v>
      </c>
      <c r="F63" s="1" t="s">
        <v>248</v>
      </c>
      <c r="K63" s="1" t="n">
        <v>1</v>
      </c>
      <c r="X63" s="14" t="n">
        <v>1096.38</v>
      </c>
      <c r="Y63" s="1" t="s">
        <v>1025</v>
      </c>
      <c r="AA63" s="1" t="s">
        <v>123</v>
      </c>
    </row>
    <row r="64" customFormat="false" ht="15" hidden="true" customHeight="false" outlineLevel="0" collapsed="false">
      <c r="A64" s="1" t="n">
        <v>11</v>
      </c>
      <c r="B64" s="61" t="n">
        <v>41380</v>
      </c>
      <c r="C64" s="1" t="s">
        <v>63</v>
      </c>
      <c r="F64" s="1" t="s">
        <v>97</v>
      </c>
      <c r="G64" s="1" t="n">
        <v>3</v>
      </c>
      <c r="H64" s="1" t="n">
        <v>3</v>
      </c>
      <c r="L64" s="1" t="n">
        <v>13</v>
      </c>
      <c r="X64" s="14" t="n">
        <v>50125.88</v>
      </c>
      <c r="Y64" s="1" t="s">
        <v>1026</v>
      </c>
      <c r="AA64" s="1" t="s">
        <v>123</v>
      </c>
    </row>
    <row r="65" customFormat="false" ht="15" hidden="true" customHeight="false" outlineLevel="0" collapsed="false">
      <c r="A65" s="1" t="n">
        <v>11</v>
      </c>
      <c r="B65" s="61" t="n">
        <v>41380</v>
      </c>
      <c r="C65" s="1" t="s">
        <v>63</v>
      </c>
      <c r="F65" s="1" t="s">
        <v>109</v>
      </c>
      <c r="G65" s="1" t="n">
        <v>5</v>
      </c>
      <c r="H65" s="1" t="n">
        <v>5</v>
      </c>
      <c r="L65" s="1" t="n">
        <v>11</v>
      </c>
      <c r="X65" s="14" t="n">
        <v>3603.52</v>
      </c>
      <c r="Y65" s="1" t="s">
        <v>1026</v>
      </c>
      <c r="AA65" s="1" t="s">
        <v>123</v>
      </c>
    </row>
    <row r="66" customFormat="false" ht="15" hidden="true" customHeight="false" outlineLevel="0" collapsed="false">
      <c r="A66" s="1" t="n">
        <v>11</v>
      </c>
      <c r="B66" s="61" t="n">
        <v>41380</v>
      </c>
      <c r="C66" s="1" t="s">
        <v>63</v>
      </c>
      <c r="F66" s="1" t="s">
        <v>87</v>
      </c>
      <c r="U66" s="1" t="n">
        <v>1</v>
      </c>
      <c r="X66" s="14" t="n">
        <v>1664</v>
      </c>
      <c r="Y66" s="1" t="s">
        <v>1026</v>
      </c>
      <c r="AA66" s="1" t="s">
        <v>123</v>
      </c>
    </row>
    <row r="67" customFormat="false" ht="15" hidden="true" customHeight="false" outlineLevel="0" collapsed="false">
      <c r="A67" s="1" t="n">
        <v>11</v>
      </c>
      <c r="B67" s="61" t="n">
        <v>41380</v>
      </c>
      <c r="C67" s="1" t="s">
        <v>63</v>
      </c>
      <c r="F67" s="1" t="s">
        <v>1027</v>
      </c>
      <c r="L67" s="1" t="n">
        <v>18</v>
      </c>
      <c r="X67" s="14" t="n">
        <v>0</v>
      </c>
      <c r="Y67" s="1" t="s">
        <v>1026</v>
      </c>
      <c r="AA67" s="1" t="s">
        <v>123</v>
      </c>
    </row>
    <row r="68" customFormat="false" ht="15" hidden="true" customHeight="false" outlineLevel="0" collapsed="false">
      <c r="A68" s="1" t="n">
        <v>11</v>
      </c>
      <c r="B68" s="61" t="n">
        <v>41380</v>
      </c>
      <c r="C68" s="1" t="s">
        <v>63</v>
      </c>
      <c r="F68" s="1" t="s">
        <v>248</v>
      </c>
      <c r="K68" s="1" t="n">
        <v>2</v>
      </c>
      <c r="X68" s="14" t="n">
        <v>1517.2</v>
      </c>
      <c r="Y68" s="1" t="s">
        <v>1026</v>
      </c>
      <c r="AA68" s="1" t="s">
        <v>123</v>
      </c>
    </row>
    <row r="69" customFormat="false" ht="15" hidden="true" customHeight="false" outlineLevel="0" collapsed="false">
      <c r="A69" s="1" t="n">
        <v>12</v>
      </c>
      <c r="B69" s="61" t="n">
        <v>41387</v>
      </c>
      <c r="C69" s="1" t="s">
        <v>70</v>
      </c>
      <c r="F69" s="1" t="s">
        <v>97</v>
      </c>
      <c r="G69" s="1" t="n">
        <v>50</v>
      </c>
      <c r="H69" s="1" t="n">
        <v>50</v>
      </c>
      <c r="L69" s="1" t="n">
        <v>37</v>
      </c>
      <c r="X69" s="14" t="n">
        <v>71429.02</v>
      </c>
      <c r="Y69" s="1" t="s">
        <v>1028</v>
      </c>
      <c r="AA69" s="1" t="s">
        <v>123</v>
      </c>
    </row>
    <row r="70" customFormat="false" ht="15" hidden="true" customHeight="false" outlineLevel="0" collapsed="false">
      <c r="A70" s="1" t="n">
        <v>12</v>
      </c>
      <c r="B70" s="61" t="n">
        <v>41387</v>
      </c>
      <c r="C70" s="1" t="s">
        <v>70</v>
      </c>
      <c r="F70" s="1" t="s">
        <v>115</v>
      </c>
      <c r="G70" s="1" t="n">
        <v>32</v>
      </c>
      <c r="H70" s="1" t="n">
        <v>32</v>
      </c>
      <c r="L70" s="1" t="n">
        <v>53</v>
      </c>
      <c r="X70" s="14" t="n">
        <v>48103.86</v>
      </c>
      <c r="Y70" s="1" t="s">
        <v>1028</v>
      </c>
      <c r="AA70" s="1" t="s">
        <v>123</v>
      </c>
    </row>
    <row r="71" customFormat="false" ht="15" hidden="true" customHeight="false" outlineLevel="0" collapsed="false">
      <c r="A71" s="1" t="n">
        <v>12</v>
      </c>
      <c r="B71" s="61" t="n">
        <v>41387</v>
      </c>
      <c r="C71" s="1" t="s">
        <v>70</v>
      </c>
      <c r="F71" s="1" t="s">
        <v>114</v>
      </c>
      <c r="G71" s="1" t="n">
        <v>1</v>
      </c>
      <c r="H71" s="1" t="n">
        <v>1</v>
      </c>
      <c r="L71" s="1" t="n">
        <v>4</v>
      </c>
      <c r="X71" s="14" t="n">
        <v>8729.23</v>
      </c>
      <c r="Y71" s="1" t="s">
        <v>1028</v>
      </c>
      <c r="AA71" s="1" t="s">
        <v>123</v>
      </c>
    </row>
    <row r="72" customFormat="false" ht="15" hidden="true" customHeight="false" outlineLevel="0" collapsed="false">
      <c r="A72" s="1" t="n">
        <v>12</v>
      </c>
      <c r="B72" s="61" t="n">
        <v>41387</v>
      </c>
      <c r="C72" s="1" t="s">
        <v>70</v>
      </c>
      <c r="F72" s="1" t="s">
        <v>248</v>
      </c>
      <c r="K72" s="1" t="n">
        <v>1</v>
      </c>
      <c r="X72" s="14" t="n">
        <v>683.57</v>
      </c>
      <c r="Y72" s="1" t="s">
        <v>1028</v>
      </c>
      <c r="AA72" s="1" t="s">
        <v>123</v>
      </c>
    </row>
    <row r="73" customFormat="false" ht="15" hidden="true" customHeight="false" outlineLevel="0" collapsed="false">
      <c r="A73" s="1" t="n">
        <v>13</v>
      </c>
      <c r="B73" s="61" t="n">
        <v>41388</v>
      </c>
      <c r="C73" s="1" t="s">
        <v>53</v>
      </c>
      <c r="F73" s="1" t="s">
        <v>107</v>
      </c>
      <c r="G73" s="1" t="n">
        <v>14</v>
      </c>
      <c r="H73" s="1" t="n">
        <v>14</v>
      </c>
      <c r="L73" s="1" t="n">
        <v>46</v>
      </c>
      <c r="U73" s="1" t="n">
        <v>1</v>
      </c>
      <c r="X73" s="14" t="n">
        <v>140960.82</v>
      </c>
      <c r="Y73" s="1" t="s">
        <v>1029</v>
      </c>
      <c r="AA73" s="1" t="s">
        <v>123</v>
      </c>
    </row>
    <row r="74" customFormat="false" ht="15" hidden="true" customHeight="false" outlineLevel="0" collapsed="false">
      <c r="A74" s="1" t="n">
        <v>13</v>
      </c>
      <c r="B74" s="61" t="n">
        <v>41388</v>
      </c>
      <c r="C74" s="1" t="s">
        <v>53</v>
      </c>
      <c r="F74" s="1" t="s">
        <v>95</v>
      </c>
      <c r="G74" s="1" t="n">
        <v>2</v>
      </c>
      <c r="H74" s="1" t="n">
        <v>2</v>
      </c>
      <c r="L74" s="1" t="n">
        <v>6</v>
      </c>
      <c r="X74" s="14" t="n">
        <v>20312.44</v>
      </c>
      <c r="Y74" s="1" t="s">
        <v>1029</v>
      </c>
      <c r="AA74" s="1" t="s">
        <v>123</v>
      </c>
    </row>
    <row r="75" customFormat="false" ht="15" hidden="true" customHeight="false" outlineLevel="0" collapsed="false">
      <c r="A75" s="1" t="n">
        <v>13</v>
      </c>
      <c r="B75" s="61" t="n">
        <v>41388</v>
      </c>
      <c r="C75" s="1" t="s">
        <v>53</v>
      </c>
      <c r="F75" s="1" t="s">
        <v>101</v>
      </c>
      <c r="G75" s="1" t="n">
        <v>3</v>
      </c>
      <c r="H75" s="1" t="n">
        <v>3</v>
      </c>
      <c r="L75" s="1" t="n">
        <v>4</v>
      </c>
      <c r="X75" s="14" t="n">
        <v>528.76</v>
      </c>
      <c r="Y75" s="1" t="s">
        <v>1029</v>
      </c>
      <c r="AA75" s="1" t="s">
        <v>123</v>
      </c>
    </row>
    <row r="76" customFormat="false" ht="15" hidden="true" customHeight="false" outlineLevel="0" collapsed="false">
      <c r="A76" s="1" t="n">
        <v>13</v>
      </c>
      <c r="B76" s="61" t="n">
        <v>41388</v>
      </c>
      <c r="C76" s="1" t="s">
        <v>53</v>
      </c>
      <c r="F76" s="1" t="s">
        <v>114</v>
      </c>
      <c r="G76" s="1" t="n">
        <v>9</v>
      </c>
      <c r="H76" s="1" t="n">
        <v>9</v>
      </c>
      <c r="L76" s="1" t="n">
        <v>21</v>
      </c>
      <c r="X76" s="14" t="n">
        <v>0</v>
      </c>
      <c r="Y76" s="1" t="s">
        <v>1029</v>
      </c>
      <c r="AA76" s="1" t="s">
        <v>123</v>
      </c>
      <c r="AB76" s="1" t="s">
        <v>170</v>
      </c>
    </row>
    <row r="77" customFormat="false" ht="15" hidden="true" customHeight="false" outlineLevel="0" collapsed="false">
      <c r="A77" s="1" t="n">
        <v>13</v>
      </c>
      <c r="B77" s="61" t="n">
        <v>41388</v>
      </c>
      <c r="C77" s="1" t="s">
        <v>53</v>
      </c>
      <c r="F77" s="1" t="s">
        <v>97</v>
      </c>
      <c r="G77" s="1" t="n">
        <v>1</v>
      </c>
      <c r="H77" s="1" t="n">
        <v>1</v>
      </c>
      <c r="L77" s="1" t="n">
        <v>4</v>
      </c>
      <c r="X77" s="14" t="n">
        <v>9299.28</v>
      </c>
      <c r="Y77" s="1" t="s">
        <v>1029</v>
      </c>
      <c r="AA77" s="1" t="s">
        <v>123</v>
      </c>
    </row>
    <row r="78" customFormat="false" ht="15" hidden="true" customHeight="false" outlineLevel="0" collapsed="false">
      <c r="A78" s="1" t="n">
        <v>13</v>
      </c>
      <c r="B78" s="61" t="n">
        <v>41388</v>
      </c>
      <c r="C78" s="1" t="s">
        <v>53</v>
      </c>
      <c r="F78" s="1" t="s">
        <v>111</v>
      </c>
      <c r="L78" s="1" t="n">
        <v>1</v>
      </c>
      <c r="X78" s="14" t="n">
        <v>0</v>
      </c>
      <c r="Y78" s="1" t="s">
        <v>1029</v>
      </c>
      <c r="AA78" s="1" t="s">
        <v>123</v>
      </c>
      <c r="AB78" s="1" t="s">
        <v>1030</v>
      </c>
    </row>
    <row r="79" customFormat="false" ht="15" hidden="true" customHeight="false" outlineLevel="0" collapsed="false">
      <c r="A79" s="1" t="n">
        <v>13</v>
      </c>
      <c r="B79" s="61" t="n">
        <v>41388</v>
      </c>
      <c r="C79" s="1" t="s">
        <v>53</v>
      </c>
      <c r="F79" s="1" t="s">
        <v>110</v>
      </c>
      <c r="G79" s="1" t="n">
        <v>1</v>
      </c>
      <c r="H79" s="1" t="n">
        <v>1</v>
      </c>
      <c r="L79" s="1" t="n">
        <v>3</v>
      </c>
      <c r="X79" s="14" t="n">
        <v>858.05</v>
      </c>
      <c r="Y79" s="1" t="s">
        <v>1029</v>
      </c>
      <c r="AA79" s="1" t="s">
        <v>123</v>
      </c>
    </row>
    <row r="80" customFormat="false" ht="15" hidden="true" customHeight="false" outlineLevel="0" collapsed="false">
      <c r="A80" s="1" t="n">
        <v>13</v>
      </c>
      <c r="B80" s="61" t="n">
        <v>41388</v>
      </c>
      <c r="C80" s="1" t="s">
        <v>53</v>
      </c>
      <c r="F80" s="1" t="s">
        <v>248</v>
      </c>
      <c r="K80" s="1" t="n">
        <v>1</v>
      </c>
      <c r="X80" s="14" t="n">
        <v>805.12</v>
      </c>
      <c r="Y80" s="1" t="s">
        <v>1029</v>
      </c>
      <c r="AA80" s="1" t="s">
        <v>123</v>
      </c>
    </row>
    <row r="81" customFormat="false" ht="15" hidden="true" customHeight="false" outlineLevel="0" collapsed="false">
      <c r="A81" s="1" t="n">
        <v>14</v>
      </c>
      <c r="B81" s="61" t="n">
        <v>41388</v>
      </c>
      <c r="C81" s="1" t="s">
        <v>50</v>
      </c>
      <c r="F81" s="1" t="s">
        <v>114</v>
      </c>
      <c r="G81" s="1" t="n">
        <v>18</v>
      </c>
      <c r="H81" s="1" t="n">
        <v>18</v>
      </c>
      <c r="L81" s="1" t="n">
        <v>43</v>
      </c>
      <c r="X81" s="14" t="n">
        <v>373529.98</v>
      </c>
      <c r="Y81" s="1" t="s">
        <v>1031</v>
      </c>
      <c r="AA81" s="1" t="s">
        <v>123</v>
      </c>
    </row>
    <row r="82" customFormat="false" ht="15" hidden="true" customHeight="false" outlineLevel="0" collapsed="false">
      <c r="A82" s="1" t="n">
        <v>14</v>
      </c>
      <c r="B82" s="61" t="n">
        <v>41388</v>
      </c>
      <c r="C82" s="1" t="s">
        <v>50</v>
      </c>
      <c r="F82" s="1" t="s">
        <v>110</v>
      </c>
      <c r="G82" s="1" t="n">
        <v>1</v>
      </c>
      <c r="H82" s="1" t="n">
        <v>1</v>
      </c>
      <c r="L82" s="1" t="n">
        <v>2</v>
      </c>
      <c r="X82" s="14" t="n">
        <v>1184.54</v>
      </c>
      <c r="Y82" s="1" t="s">
        <v>1031</v>
      </c>
      <c r="AA82" s="1" t="s">
        <v>123</v>
      </c>
    </row>
    <row r="83" customFormat="false" ht="15" hidden="true" customHeight="false" outlineLevel="0" collapsed="false">
      <c r="A83" s="1" t="n">
        <v>14</v>
      </c>
      <c r="B83" s="61" t="n">
        <v>41388</v>
      </c>
      <c r="C83" s="1" t="s">
        <v>50</v>
      </c>
      <c r="F83" s="1" t="s">
        <v>115</v>
      </c>
      <c r="G83" s="1" t="n">
        <v>4</v>
      </c>
      <c r="H83" s="1" t="n">
        <v>4</v>
      </c>
      <c r="L83" s="1" t="n">
        <v>6</v>
      </c>
      <c r="X83" s="14" t="n">
        <v>3474.74</v>
      </c>
      <c r="Y83" s="1" t="s">
        <v>1031</v>
      </c>
      <c r="AA83" s="1" t="s">
        <v>123</v>
      </c>
    </row>
    <row r="84" customFormat="false" ht="15" hidden="true" customHeight="false" outlineLevel="0" collapsed="false">
      <c r="A84" s="1" t="n">
        <v>14</v>
      </c>
      <c r="B84" s="61" t="n">
        <v>41388</v>
      </c>
      <c r="C84" s="1" t="s">
        <v>50</v>
      </c>
      <c r="F84" s="1" t="s">
        <v>89</v>
      </c>
      <c r="G84" s="1" t="n">
        <v>3</v>
      </c>
      <c r="H84" s="1" t="n">
        <v>3</v>
      </c>
      <c r="L84" s="1" t="n">
        <v>7</v>
      </c>
      <c r="X84" s="14" t="n">
        <v>2063.96</v>
      </c>
      <c r="Y84" s="1" t="s">
        <v>1031</v>
      </c>
      <c r="AA84" s="1" t="s">
        <v>123</v>
      </c>
    </row>
    <row r="85" customFormat="false" ht="15" hidden="true" customHeight="false" outlineLevel="0" collapsed="false">
      <c r="A85" s="1" t="n">
        <v>14</v>
      </c>
      <c r="B85" s="61" t="n">
        <v>41388</v>
      </c>
      <c r="C85" s="1" t="s">
        <v>50</v>
      </c>
      <c r="F85" s="1" t="s">
        <v>101</v>
      </c>
      <c r="G85" s="1" t="n">
        <v>7</v>
      </c>
      <c r="H85" s="1" t="n">
        <v>7</v>
      </c>
      <c r="L85" s="1" t="n">
        <v>20</v>
      </c>
      <c r="X85" s="14" t="n">
        <v>30979.96</v>
      </c>
      <c r="Y85" s="1" t="s">
        <v>1031</v>
      </c>
      <c r="AA85" s="1" t="s">
        <v>123</v>
      </c>
    </row>
    <row r="86" customFormat="false" ht="15" hidden="true" customHeight="false" outlineLevel="0" collapsed="false">
      <c r="A86" s="1" t="n">
        <v>14</v>
      </c>
      <c r="B86" s="61" t="n">
        <v>41388</v>
      </c>
      <c r="C86" s="1" t="s">
        <v>50</v>
      </c>
      <c r="F86" s="1" t="s">
        <v>96</v>
      </c>
      <c r="G86" s="1" t="n">
        <v>2</v>
      </c>
      <c r="H86" s="1" t="n">
        <v>2</v>
      </c>
      <c r="L86" s="1" t="n">
        <v>5</v>
      </c>
      <c r="X86" s="14" t="n">
        <v>8056.59</v>
      </c>
      <c r="Y86" s="1" t="s">
        <v>1031</v>
      </c>
      <c r="AA86" s="1" t="s">
        <v>123</v>
      </c>
    </row>
    <row r="87" customFormat="false" ht="15" hidden="true" customHeight="false" outlineLevel="0" collapsed="false">
      <c r="A87" s="1" t="n">
        <v>14</v>
      </c>
      <c r="B87" s="61" t="n">
        <v>41388</v>
      </c>
      <c r="C87" s="1" t="s">
        <v>50</v>
      </c>
      <c r="F87" s="1" t="s">
        <v>109</v>
      </c>
      <c r="G87" s="1" t="n">
        <v>2</v>
      </c>
      <c r="H87" s="1" t="n">
        <v>2</v>
      </c>
      <c r="L87" s="1" t="n">
        <v>5</v>
      </c>
      <c r="X87" s="14" t="n">
        <v>0</v>
      </c>
      <c r="Y87" s="1" t="s">
        <v>1031</v>
      </c>
      <c r="AA87" s="1" t="s">
        <v>123</v>
      </c>
      <c r="AB87" s="1" t="s">
        <v>891</v>
      </c>
    </row>
    <row r="88" customFormat="false" ht="15" hidden="true" customHeight="false" outlineLevel="0" collapsed="false">
      <c r="A88" s="1" t="n">
        <v>14</v>
      </c>
      <c r="B88" s="61" t="n">
        <v>41388</v>
      </c>
      <c r="C88" s="1" t="s">
        <v>50</v>
      </c>
      <c r="F88" s="1" t="s">
        <v>111</v>
      </c>
      <c r="L88" s="1" t="n">
        <v>1</v>
      </c>
      <c r="X88" s="14" t="n">
        <v>0</v>
      </c>
      <c r="Y88" s="1" t="s">
        <v>1031</v>
      </c>
      <c r="AA88" s="1" t="s">
        <v>123</v>
      </c>
      <c r="AB88" s="1" t="s">
        <v>1030</v>
      </c>
    </row>
    <row r="89" customFormat="false" ht="15" hidden="true" customHeight="false" outlineLevel="0" collapsed="false">
      <c r="A89" s="1" t="n">
        <v>14</v>
      </c>
      <c r="B89" s="61" t="n">
        <v>41388</v>
      </c>
      <c r="C89" s="1" t="s">
        <v>50</v>
      </c>
      <c r="F89" s="1" t="s">
        <v>108</v>
      </c>
      <c r="G89" s="1" t="n">
        <v>4</v>
      </c>
      <c r="H89" s="1" t="n">
        <v>4</v>
      </c>
      <c r="L89" s="1" t="n">
        <v>9</v>
      </c>
      <c r="X89" s="14" t="n">
        <v>64486.99</v>
      </c>
      <c r="Y89" s="1" t="s">
        <v>1031</v>
      </c>
      <c r="AA89" s="1" t="s">
        <v>123</v>
      </c>
    </row>
    <row r="90" customFormat="false" ht="15" hidden="true" customHeight="false" outlineLevel="0" collapsed="false">
      <c r="A90" s="1" t="n">
        <v>14</v>
      </c>
      <c r="B90" s="61" t="n">
        <v>41388</v>
      </c>
      <c r="C90" s="1" t="s">
        <v>50</v>
      </c>
      <c r="F90" s="1" t="s">
        <v>98</v>
      </c>
      <c r="G90" s="1" t="n">
        <v>29</v>
      </c>
      <c r="H90" s="1" t="n">
        <v>29</v>
      </c>
      <c r="L90" s="1" t="n">
        <v>55</v>
      </c>
      <c r="X90" s="14" t="n">
        <v>0</v>
      </c>
      <c r="Y90" s="1" t="s">
        <v>1031</v>
      </c>
      <c r="AA90" s="1" t="s">
        <v>123</v>
      </c>
      <c r="AB90" s="1" t="s">
        <v>170</v>
      </c>
    </row>
    <row r="91" customFormat="false" ht="15" hidden="true" customHeight="false" outlineLevel="0" collapsed="false">
      <c r="A91" s="1" t="n">
        <v>14</v>
      </c>
      <c r="B91" s="61" t="n">
        <v>41388</v>
      </c>
      <c r="C91" s="1" t="s">
        <v>50</v>
      </c>
      <c r="F91" s="1" t="s">
        <v>116</v>
      </c>
      <c r="G91" s="1" t="n">
        <v>1</v>
      </c>
      <c r="H91" s="1" t="n">
        <v>1</v>
      </c>
      <c r="L91" s="1" t="n">
        <v>3</v>
      </c>
      <c r="X91" s="14" t="n">
        <v>13776.16</v>
      </c>
      <c r="Y91" s="1" t="s">
        <v>1031</v>
      </c>
      <c r="AA91" s="1" t="s">
        <v>123</v>
      </c>
    </row>
    <row r="92" customFormat="false" ht="15" hidden="true" customHeight="false" outlineLevel="0" collapsed="false">
      <c r="A92" s="1" t="n">
        <v>14</v>
      </c>
      <c r="B92" s="61" t="n">
        <v>41388</v>
      </c>
      <c r="C92" s="1" t="s">
        <v>50</v>
      </c>
      <c r="F92" s="1" t="s">
        <v>248</v>
      </c>
      <c r="K92" s="1" t="n">
        <v>1</v>
      </c>
      <c r="X92" s="14" t="n">
        <v>891.86</v>
      </c>
      <c r="Y92" s="1" t="s">
        <v>1031</v>
      </c>
      <c r="AA92" s="1" t="s">
        <v>123</v>
      </c>
    </row>
    <row r="93" customFormat="false" ht="15" hidden="true" customHeight="false" outlineLevel="0" collapsed="false">
      <c r="A93" s="1" t="n">
        <v>15</v>
      </c>
      <c r="B93" s="61" t="n">
        <v>41401</v>
      </c>
      <c r="C93" s="1" t="s">
        <v>69</v>
      </c>
      <c r="F93" s="1" t="s">
        <v>97</v>
      </c>
      <c r="G93" s="1" t="n">
        <v>40</v>
      </c>
      <c r="H93" s="1" t="n">
        <v>40</v>
      </c>
      <c r="L93" s="1" t="n">
        <v>34</v>
      </c>
      <c r="X93" s="14" t="n">
        <v>66020.11</v>
      </c>
      <c r="Y93" s="1" t="s">
        <v>1032</v>
      </c>
      <c r="AA93" s="1" t="s">
        <v>123</v>
      </c>
    </row>
    <row r="94" customFormat="false" ht="15" hidden="true" customHeight="false" outlineLevel="0" collapsed="false">
      <c r="A94" s="1" t="n">
        <v>15</v>
      </c>
      <c r="B94" s="61" t="n">
        <v>41401</v>
      </c>
      <c r="C94" s="1" t="s">
        <v>69</v>
      </c>
      <c r="F94" s="1" t="s">
        <v>87</v>
      </c>
      <c r="G94" s="1" t="n">
        <v>15</v>
      </c>
      <c r="H94" s="1" t="n">
        <v>15</v>
      </c>
      <c r="L94" s="1" t="n">
        <v>17</v>
      </c>
      <c r="U94" s="1" t="n">
        <v>1</v>
      </c>
      <c r="X94" s="14" t="n">
        <v>753</v>
      </c>
      <c r="Y94" s="1" t="s">
        <v>1032</v>
      </c>
      <c r="AA94" s="1" t="s">
        <v>123</v>
      </c>
      <c r="AB94" s="1" t="s">
        <v>170</v>
      </c>
    </row>
    <row r="95" customFormat="false" ht="15" hidden="true" customHeight="false" outlineLevel="0" collapsed="false">
      <c r="A95" s="1" t="n">
        <v>15</v>
      </c>
      <c r="B95" s="61" t="n">
        <v>41401</v>
      </c>
      <c r="C95" s="1" t="s">
        <v>69</v>
      </c>
      <c r="F95" s="1" t="s">
        <v>115</v>
      </c>
      <c r="G95" s="1" t="n">
        <v>16</v>
      </c>
      <c r="H95" s="1" t="n">
        <v>16</v>
      </c>
      <c r="L95" s="1" t="n">
        <v>21</v>
      </c>
      <c r="X95" s="14" t="n">
        <v>38561.53</v>
      </c>
      <c r="Y95" s="1" t="s">
        <v>1032</v>
      </c>
      <c r="AA95" s="1" t="s">
        <v>123</v>
      </c>
    </row>
    <row r="96" customFormat="false" ht="15" hidden="true" customHeight="false" outlineLevel="0" collapsed="false">
      <c r="A96" s="1" t="n">
        <v>15</v>
      </c>
      <c r="B96" s="61" t="n">
        <v>41401</v>
      </c>
      <c r="C96" s="1" t="s">
        <v>69</v>
      </c>
      <c r="F96" s="1" t="s">
        <v>96</v>
      </c>
      <c r="G96" s="1" t="n">
        <v>2</v>
      </c>
      <c r="H96" s="1" t="n">
        <v>2</v>
      </c>
      <c r="L96" s="1" t="n">
        <v>5</v>
      </c>
      <c r="X96" s="14" t="n">
        <v>6504.07</v>
      </c>
      <c r="Y96" s="1" t="s">
        <v>1032</v>
      </c>
      <c r="AA96" s="1" t="s">
        <v>123</v>
      </c>
    </row>
    <row r="97" customFormat="false" ht="15" hidden="true" customHeight="false" outlineLevel="0" collapsed="false">
      <c r="A97" s="1" t="n">
        <v>15</v>
      </c>
      <c r="B97" s="61" t="n">
        <v>41401</v>
      </c>
      <c r="C97" s="1" t="s">
        <v>69</v>
      </c>
      <c r="F97" s="1" t="s">
        <v>116</v>
      </c>
      <c r="L97" s="1" t="n">
        <v>1</v>
      </c>
      <c r="X97" s="14" t="n">
        <v>609</v>
      </c>
      <c r="Y97" s="1" t="s">
        <v>1032</v>
      </c>
      <c r="AA97" s="1" t="s">
        <v>123</v>
      </c>
    </row>
    <row r="98" customFormat="false" ht="15" hidden="true" customHeight="false" outlineLevel="0" collapsed="false">
      <c r="A98" s="1" t="n">
        <v>15</v>
      </c>
      <c r="B98" s="61" t="n">
        <v>41401</v>
      </c>
      <c r="C98" s="1" t="s">
        <v>69</v>
      </c>
      <c r="F98" s="1" t="s">
        <v>248</v>
      </c>
      <c r="K98" s="1" t="n">
        <v>1</v>
      </c>
      <c r="X98" s="14" t="n">
        <v>994.29</v>
      </c>
      <c r="Y98" s="1" t="s">
        <v>1032</v>
      </c>
      <c r="AA98" s="1" t="s">
        <v>123</v>
      </c>
    </row>
    <row r="99" customFormat="false" ht="15" hidden="true" customHeight="false" outlineLevel="0" collapsed="false">
      <c r="A99" s="1" t="n">
        <v>16</v>
      </c>
      <c r="B99" s="61" t="n">
        <v>41410</v>
      </c>
      <c r="C99" s="1" t="s">
        <v>67</v>
      </c>
      <c r="F99" s="1" t="s">
        <v>101</v>
      </c>
      <c r="G99" s="1" t="n">
        <v>15</v>
      </c>
      <c r="H99" s="1" t="n">
        <v>15</v>
      </c>
      <c r="L99" s="1" t="n">
        <v>46</v>
      </c>
      <c r="U99" s="1" t="n">
        <v>1</v>
      </c>
      <c r="X99" s="14" t="n">
        <v>96900</v>
      </c>
      <c r="Y99" s="1" t="s">
        <v>1033</v>
      </c>
      <c r="AA99" s="1" t="s">
        <v>123</v>
      </c>
    </row>
    <row r="100" customFormat="false" ht="15" hidden="true" customHeight="false" outlineLevel="0" collapsed="false">
      <c r="A100" s="1" t="n">
        <v>16</v>
      </c>
      <c r="B100" s="61" t="n">
        <v>41410</v>
      </c>
      <c r="C100" s="1" t="s">
        <v>67</v>
      </c>
      <c r="F100" s="1" t="s">
        <v>114</v>
      </c>
      <c r="G100" s="1" t="n">
        <v>6</v>
      </c>
      <c r="H100" s="1" t="n">
        <v>6</v>
      </c>
      <c r="L100" s="1" t="n">
        <v>15</v>
      </c>
      <c r="X100" s="14" t="n">
        <v>30700</v>
      </c>
      <c r="Y100" s="1" t="s">
        <v>1033</v>
      </c>
      <c r="AA100" s="1" t="s">
        <v>123</v>
      </c>
    </row>
    <row r="101" customFormat="false" ht="15" hidden="true" customHeight="false" outlineLevel="0" collapsed="false">
      <c r="A101" s="1" t="n">
        <v>16</v>
      </c>
      <c r="B101" s="61" t="n">
        <v>41410</v>
      </c>
      <c r="C101" s="1" t="s">
        <v>67</v>
      </c>
      <c r="F101" s="1" t="s">
        <v>96</v>
      </c>
      <c r="G101" s="1" t="n">
        <v>21</v>
      </c>
      <c r="H101" s="1" t="n">
        <v>21</v>
      </c>
      <c r="L101" s="1" t="n">
        <v>34</v>
      </c>
      <c r="X101" s="14" t="n">
        <v>1202.4</v>
      </c>
      <c r="Y101" s="1" t="s">
        <v>1033</v>
      </c>
      <c r="AA101" s="1" t="s">
        <v>123</v>
      </c>
    </row>
    <row r="102" customFormat="false" ht="15" hidden="true" customHeight="false" outlineLevel="0" collapsed="false">
      <c r="A102" s="1" t="n">
        <v>16</v>
      </c>
      <c r="B102" s="61" t="n">
        <v>41410</v>
      </c>
      <c r="C102" s="1" t="s">
        <v>67</v>
      </c>
      <c r="F102" s="1" t="s">
        <v>88</v>
      </c>
      <c r="G102" s="1" t="n">
        <v>10</v>
      </c>
      <c r="H102" s="1" t="n">
        <v>10</v>
      </c>
      <c r="L102" s="1" t="n">
        <v>22</v>
      </c>
      <c r="U102" s="1" t="n">
        <v>2</v>
      </c>
      <c r="X102" s="14" t="n">
        <v>0</v>
      </c>
      <c r="Y102" s="1" t="s">
        <v>1033</v>
      </c>
      <c r="AA102" s="1" t="s">
        <v>123</v>
      </c>
    </row>
    <row r="103" customFormat="false" ht="15" hidden="true" customHeight="false" outlineLevel="0" collapsed="false">
      <c r="A103" s="1" t="n">
        <v>16</v>
      </c>
      <c r="B103" s="61" t="n">
        <v>41410</v>
      </c>
      <c r="C103" s="1" t="s">
        <v>67</v>
      </c>
      <c r="F103" s="1" t="s">
        <v>248</v>
      </c>
      <c r="K103" s="1" t="n">
        <v>1</v>
      </c>
      <c r="X103" s="14" t="n">
        <v>885.51</v>
      </c>
      <c r="Y103" s="1" t="s">
        <v>1033</v>
      </c>
      <c r="AA103" s="1" t="s">
        <v>123</v>
      </c>
    </row>
    <row r="104" customFormat="false" ht="15" hidden="true" customHeight="false" outlineLevel="0" collapsed="false">
      <c r="A104" s="1" t="n">
        <v>17</v>
      </c>
      <c r="B104" s="61" t="n">
        <v>41422</v>
      </c>
      <c r="C104" s="1" t="s">
        <v>63</v>
      </c>
      <c r="D104" s="1" t="s">
        <v>62</v>
      </c>
      <c r="F104" s="1" t="s">
        <v>87</v>
      </c>
      <c r="G104" s="1" t="n">
        <v>9</v>
      </c>
      <c r="H104" s="1" t="n">
        <f aca="false">SUM(G104/2)</f>
        <v>4.5</v>
      </c>
      <c r="I104" s="1" t="n">
        <f aca="false">SUM(G104/2)</f>
        <v>4.5</v>
      </c>
      <c r="L104" s="1" t="n">
        <v>34</v>
      </c>
      <c r="X104" s="14" t="n">
        <v>107875.03</v>
      </c>
      <c r="Y104" s="1" t="s">
        <v>1034</v>
      </c>
      <c r="AA104" s="1" t="s">
        <v>123</v>
      </c>
    </row>
    <row r="105" customFormat="false" ht="15" hidden="true" customHeight="false" outlineLevel="0" collapsed="false">
      <c r="A105" s="1" t="n">
        <v>17</v>
      </c>
      <c r="B105" s="61" t="n">
        <v>41422</v>
      </c>
      <c r="C105" s="1" t="s">
        <v>63</v>
      </c>
      <c r="D105" s="1" t="s">
        <v>62</v>
      </c>
      <c r="F105" s="1" t="s">
        <v>96</v>
      </c>
      <c r="G105" s="1" t="n">
        <v>5</v>
      </c>
      <c r="H105" s="1" t="n">
        <f aca="false">SUM(G105/2)</f>
        <v>2.5</v>
      </c>
      <c r="I105" s="1" t="n">
        <f aca="false">SUM(G105/2)</f>
        <v>2.5</v>
      </c>
      <c r="L105" s="1" t="n">
        <v>11</v>
      </c>
      <c r="X105" s="14" t="n">
        <v>11901</v>
      </c>
      <c r="Y105" s="1" t="s">
        <v>1034</v>
      </c>
      <c r="AA105" s="1" t="s">
        <v>123</v>
      </c>
    </row>
    <row r="106" customFormat="false" ht="15" hidden="true" customHeight="false" outlineLevel="0" collapsed="false">
      <c r="A106" s="1" t="n">
        <v>17</v>
      </c>
      <c r="B106" s="61" t="n">
        <v>41422</v>
      </c>
      <c r="C106" s="1" t="s">
        <v>63</v>
      </c>
      <c r="D106" s="1" t="s">
        <v>62</v>
      </c>
      <c r="F106" s="1" t="s">
        <v>107</v>
      </c>
      <c r="G106" s="1" t="n">
        <v>4</v>
      </c>
      <c r="H106" s="1" t="n">
        <f aca="false">SUM(G106/2)</f>
        <v>2</v>
      </c>
      <c r="I106" s="1" t="n">
        <f aca="false">SUM(G106/2)</f>
        <v>2</v>
      </c>
      <c r="L106" s="1" t="n">
        <v>9</v>
      </c>
      <c r="X106" s="14" t="n">
        <v>11374.38</v>
      </c>
      <c r="Y106" s="1" t="s">
        <v>1034</v>
      </c>
      <c r="AA106" s="1" t="s">
        <v>123</v>
      </c>
    </row>
    <row r="107" customFormat="false" ht="15" hidden="true" customHeight="false" outlineLevel="0" collapsed="false">
      <c r="A107" s="1" t="n">
        <v>17</v>
      </c>
      <c r="B107" s="61" t="n">
        <v>41422</v>
      </c>
      <c r="C107" s="1" t="s">
        <v>63</v>
      </c>
      <c r="D107" s="1" t="s">
        <v>62</v>
      </c>
      <c r="F107" s="1" t="s">
        <v>115</v>
      </c>
      <c r="G107" s="1" t="n">
        <v>12</v>
      </c>
      <c r="H107" s="1" t="n">
        <f aca="false">SUM(G107/2)</f>
        <v>6</v>
      </c>
      <c r="I107" s="1" t="n">
        <f aca="false">SUM(G107/2)</f>
        <v>6</v>
      </c>
      <c r="L107" s="1" t="n">
        <v>19</v>
      </c>
      <c r="X107" s="14" t="n">
        <v>58229.87</v>
      </c>
      <c r="Y107" s="1" t="s">
        <v>1034</v>
      </c>
      <c r="AA107" s="1" t="s">
        <v>123</v>
      </c>
    </row>
    <row r="108" customFormat="false" ht="15" hidden="true" customHeight="false" outlineLevel="0" collapsed="false">
      <c r="A108" s="1" t="n">
        <v>17</v>
      </c>
      <c r="B108" s="61" t="n">
        <v>41422</v>
      </c>
      <c r="C108" s="1" t="s">
        <v>63</v>
      </c>
      <c r="D108" s="1" t="s">
        <v>62</v>
      </c>
      <c r="F108" s="1" t="s">
        <v>97</v>
      </c>
      <c r="G108" s="1" t="n">
        <v>4</v>
      </c>
      <c r="H108" s="1" t="n">
        <f aca="false">SUM(G108/2)</f>
        <v>2</v>
      </c>
      <c r="I108" s="1" t="n">
        <f aca="false">SUM(G108/2)</f>
        <v>2</v>
      </c>
      <c r="L108" s="1" t="n">
        <v>11</v>
      </c>
      <c r="X108" s="14" t="n">
        <v>2968.61</v>
      </c>
      <c r="Y108" s="1" t="s">
        <v>1034</v>
      </c>
      <c r="AA108" s="1" t="s">
        <v>123</v>
      </c>
    </row>
    <row r="109" customFormat="false" ht="15" hidden="true" customHeight="false" outlineLevel="0" collapsed="false">
      <c r="A109" s="1" t="n">
        <v>17</v>
      </c>
      <c r="B109" s="61" t="n">
        <v>41422</v>
      </c>
      <c r="C109" s="1" t="s">
        <v>63</v>
      </c>
      <c r="D109" s="1" t="s">
        <v>62</v>
      </c>
      <c r="F109" s="1" t="s">
        <v>99</v>
      </c>
      <c r="G109" s="1" t="n">
        <v>1</v>
      </c>
      <c r="H109" s="1" t="n">
        <v>1</v>
      </c>
      <c r="L109" s="1" t="n">
        <v>3</v>
      </c>
      <c r="X109" s="14" t="n">
        <v>208.65</v>
      </c>
      <c r="Y109" s="1" t="s">
        <v>1034</v>
      </c>
      <c r="AA109" s="1" t="s">
        <v>123</v>
      </c>
    </row>
    <row r="110" customFormat="false" ht="15" hidden="true" customHeight="false" outlineLevel="0" collapsed="false">
      <c r="A110" s="1" t="n">
        <v>17</v>
      </c>
      <c r="B110" s="61" t="n">
        <v>41422</v>
      </c>
      <c r="C110" s="1" t="s">
        <v>63</v>
      </c>
      <c r="D110" s="1" t="s">
        <v>62</v>
      </c>
      <c r="F110" s="1" t="s">
        <v>114</v>
      </c>
      <c r="G110" s="1" t="n">
        <v>7</v>
      </c>
      <c r="H110" s="1" t="n">
        <f aca="false">SUM(G110/2)</f>
        <v>3.5</v>
      </c>
      <c r="I110" s="1" t="n">
        <f aca="false">SUM(G110/2)</f>
        <v>3.5</v>
      </c>
      <c r="L110" s="1" t="n">
        <v>19</v>
      </c>
      <c r="X110" s="14" t="n">
        <v>0</v>
      </c>
      <c r="Y110" s="1" t="s">
        <v>1034</v>
      </c>
      <c r="AA110" s="1" t="s">
        <v>123</v>
      </c>
      <c r="AB110" s="1" t="s">
        <v>170</v>
      </c>
    </row>
    <row r="111" customFormat="false" ht="15" hidden="true" customHeight="false" outlineLevel="0" collapsed="false">
      <c r="A111" s="1" t="n">
        <v>17</v>
      </c>
      <c r="B111" s="61" t="n">
        <v>41422</v>
      </c>
      <c r="C111" s="1" t="s">
        <v>63</v>
      </c>
      <c r="D111" s="1" t="s">
        <v>62</v>
      </c>
      <c r="F111" s="1" t="s">
        <v>116</v>
      </c>
      <c r="H111" s="1" t="n">
        <f aca="false">SUM(G111/2)</f>
        <v>0</v>
      </c>
      <c r="I111" s="1" t="n">
        <f aca="false">SUM(G111/2)</f>
        <v>0</v>
      </c>
      <c r="L111" s="1" t="n">
        <v>2</v>
      </c>
      <c r="X111" s="14" t="n">
        <v>1339.63</v>
      </c>
      <c r="Y111" s="1" t="s">
        <v>1034</v>
      </c>
      <c r="AA111" s="1" t="s">
        <v>123</v>
      </c>
      <c r="AB111" s="1" t="s">
        <v>955</v>
      </c>
    </row>
    <row r="112" customFormat="false" ht="15" hidden="true" customHeight="false" outlineLevel="0" collapsed="false">
      <c r="A112" s="1" t="n">
        <v>17</v>
      </c>
      <c r="B112" s="61" t="n">
        <v>41422</v>
      </c>
      <c r="C112" s="1" t="s">
        <v>63</v>
      </c>
      <c r="D112" s="1" t="s">
        <v>62</v>
      </c>
      <c r="F112" s="1" t="s">
        <v>248</v>
      </c>
      <c r="K112" s="1" t="n">
        <v>1</v>
      </c>
      <c r="X112" s="14" t="n">
        <v>674.69</v>
      </c>
      <c r="Y112" s="1" t="s">
        <v>1034</v>
      </c>
      <c r="AA112" s="1" t="s">
        <v>123</v>
      </c>
    </row>
    <row r="113" customFormat="false" ht="15" hidden="true" customHeight="false" outlineLevel="0" collapsed="false">
      <c r="A113" s="1" t="n">
        <v>18</v>
      </c>
      <c r="B113" s="61" t="n">
        <v>41431</v>
      </c>
      <c r="C113" s="1" t="s">
        <v>53</v>
      </c>
      <c r="F113" s="1" t="s">
        <v>87</v>
      </c>
      <c r="G113" s="1" t="n">
        <v>8</v>
      </c>
      <c r="H113" s="1" t="n">
        <v>8</v>
      </c>
      <c r="L113" s="1" t="n">
        <v>30</v>
      </c>
      <c r="U113" s="1" t="n">
        <v>1</v>
      </c>
      <c r="X113" s="14" t="n">
        <v>240662.39</v>
      </c>
      <c r="Y113" s="1" t="s">
        <v>1035</v>
      </c>
      <c r="AA113" s="1" t="s">
        <v>123</v>
      </c>
    </row>
    <row r="114" customFormat="false" ht="15" hidden="true" customHeight="false" outlineLevel="0" collapsed="false">
      <c r="A114" s="1" t="n">
        <v>18</v>
      </c>
      <c r="B114" s="61" t="n">
        <v>41431</v>
      </c>
      <c r="C114" s="1" t="s">
        <v>53</v>
      </c>
      <c r="F114" s="1" t="s">
        <v>99</v>
      </c>
      <c r="G114" s="1" t="n">
        <v>1</v>
      </c>
      <c r="H114" s="1" t="n">
        <v>1</v>
      </c>
      <c r="L114" s="1" t="n">
        <v>4</v>
      </c>
      <c r="X114" s="14" t="n">
        <v>292.41</v>
      </c>
      <c r="Y114" s="1" t="s">
        <v>1035</v>
      </c>
      <c r="AA114" s="1" t="s">
        <v>123</v>
      </c>
    </row>
    <row r="115" customFormat="false" ht="15" hidden="true" customHeight="false" outlineLevel="0" collapsed="false">
      <c r="A115" s="1" t="n">
        <v>18</v>
      </c>
      <c r="B115" s="61" t="n">
        <v>41431</v>
      </c>
      <c r="C115" s="1" t="s">
        <v>53</v>
      </c>
      <c r="F115" s="1" t="s">
        <v>108</v>
      </c>
      <c r="G115" s="1" t="n">
        <v>4</v>
      </c>
      <c r="H115" s="1" t="n">
        <v>4</v>
      </c>
      <c r="L115" s="1" t="n">
        <v>10</v>
      </c>
      <c r="X115" s="14" t="n">
        <v>58988.59</v>
      </c>
      <c r="Y115" s="1" t="s">
        <v>1035</v>
      </c>
      <c r="AA115" s="1" t="s">
        <v>123</v>
      </c>
    </row>
    <row r="116" customFormat="false" ht="15" hidden="true" customHeight="false" outlineLevel="0" collapsed="false">
      <c r="A116" s="1" t="n">
        <v>18</v>
      </c>
      <c r="B116" s="61" t="n">
        <v>41431</v>
      </c>
      <c r="C116" s="1" t="s">
        <v>53</v>
      </c>
      <c r="F116" s="1" t="s">
        <v>115</v>
      </c>
      <c r="G116" s="1" t="n">
        <v>2</v>
      </c>
      <c r="H116" s="1" t="n">
        <v>2</v>
      </c>
      <c r="L116" s="1" t="n">
        <v>8</v>
      </c>
      <c r="X116" s="14" t="n">
        <v>4503.68</v>
      </c>
      <c r="Y116" s="1" t="s">
        <v>1035</v>
      </c>
      <c r="AA116" s="1" t="s">
        <v>123</v>
      </c>
    </row>
    <row r="117" customFormat="false" ht="15" hidden="true" customHeight="false" outlineLevel="0" collapsed="false">
      <c r="A117" s="1" t="n">
        <v>18</v>
      </c>
      <c r="B117" s="61" t="n">
        <v>41431</v>
      </c>
      <c r="C117" s="1" t="s">
        <v>53</v>
      </c>
      <c r="F117" s="1" t="s">
        <v>93</v>
      </c>
      <c r="G117" s="1" t="n">
        <v>3</v>
      </c>
      <c r="H117" s="1" t="n">
        <v>3</v>
      </c>
      <c r="L117" s="1" t="n">
        <v>8</v>
      </c>
      <c r="X117" s="14" t="n">
        <v>39557.34</v>
      </c>
      <c r="Y117" s="1" t="s">
        <v>1035</v>
      </c>
      <c r="AA117" s="1" t="s">
        <v>123</v>
      </c>
    </row>
    <row r="118" customFormat="false" ht="15" hidden="true" customHeight="false" outlineLevel="0" collapsed="false">
      <c r="A118" s="1" t="n">
        <v>18</v>
      </c>
      <c r="B118" s="61" t="n">
        <v>41431</v>
      </c>
      <c r="C118" s="1" t="s">
        <v>53</v>
      </c>
      <c r="F118" s="1" t="s">
        <v>97</v>
      </c>
      <c r="G118" s="1" t="n">
        <v>8</v>
      </c>
      <c r="H118" s="1" t="n">
        <v>8</v>
      </c>
      <c r="L118" s="1" t="n">
        <v>24</v>
      </c>
      <c r="X118" s="14" t="n">
        <v>9455.35</v>
      </c>
      <c r="Y118" s="1" t="s">
        <v>1035</v>
      </c>
      <c r="AA118" s="1" t="s">
        <v>123</v>
      </c>
    </row>
    <row r="119" customFormat="false" ht="15" hidden="true" customHeight="false" outlineLevel="0" collapsed="false">
      <c r="A119" s="1" t="n">
        <v>18</v>
      </c>
      <c r="B119" s="61" t="n">
        <v>41431</v>
      </c>
      <c r="C119" s="1" t="s">
        <v>53</v>
      </c>
      <c r="F119" s="1" t="s">
        <v>89</v>
      </c>
      <c r="G119" s="1" t="n">
        <v>4</v>
      </c>
      <c r="H119" s="1" t="n">
        <v>4</v>
      </c>
      <c r="L119" s="1" t="n">
        <v>9</v>
      </c>
      <c r="X119" s="14" t="n">
        <v>5166.48</v>
      </c>
      <c r="Y119" s="1" t="s">
        <v>1035</v>
      </c>
      <c r="AA119" s="1" t="s">
        <v>123</v>
      </c>
    </row>
    <row r="120" customFormat="false" ht="15" hidden="true" customHeight="false" outlineLevel="0" collapsed="false">
      <c r="A120" s="1" t="n">
        <v>18</v>
      </c>
      <c r="B120" s="61" t="n">
        <v>41431</v>
      </c>
      <c r="C120" s="1" t="s">
        <v>53</v>
      </c>
      <c r="F120" s="1" t="s">
        <v>101</v>
      </c>
      <c r="G120" s="1" t="n">
        <v>6</v>
      </c>
      <c r="H120" s="1" t="n">
        <v>6</v>
      </c>
      <c r="L120" s="1" t="n">
        <v>16</v>
      </c>
      <c r="X120" s="14" t="n">
        <v>21464.4</v>
      </c>
      <c r="Y120" s="1" t="s">
        <v>1035</v>
      </c>
      <c r="AA120" s="1" t="s">
        <v>123</v>
      </c>
    </row>
    <row r="121" customFormat="false" ht="15" hidden="true" customHeight="false" outlineLevel="0" collapsed="false">
      <c r="A121" s="1" t="n">
        <v>18</v>
      </c>
      <c r="B121" s="61" t="n">
        <v>41431</v>
      </c>
      <c r="C121" s="1" t="s">
        <v>53</v>
      </c>
      <c r="F121" s="1" t="s">
        <v>96</v>
      </c>
      <c r="G121" s="1" t="n">
        <v>2</v>
      </c>
      <c r="H121" s="1" t="n">
        <v>2</v>
      </c>
      <c r="L121" s="1" t="n">
        <v>5</v>
      </c>
      <c r="X121" s="14" t="n">
        <v>9752.28</v>
      </c>
      <c r="Y121" s="1" t="s">
        <v>1035</v>
      </c>
      <c r="AA121" s="1" t="s">
        <v>123</v>
      </c>
    </row>
    <row r="122" customFormat="false" ht="15" hidden="true" customHeight="false" outlineLevel="0" collapsed="false">
      <c r="A122" s="1" t="n">
        <v>18</v>
      </c>
      <c r="B122" s="61" t="n">
        <v>41431</v>
      </c>
      <c r="C122" s="1" t="s">
        <v>53</v>
      </c>
      <c r="F122" s="1" t="s">
        <v>248</v>
      </c>
      <c r="K122" s="1" t="n">
        <v>1</v>
      </c>
      <c r="X122" s="14" t="n">
        <v>1158.94</v>
      </c>
      <c r="Y122" s="1" t="s">
        <v>1035</v>
      </c>
      <c r="AA122" s="1" t="s">
        <v>123</v>
      </c>
    </row>
    <row r="123" customFormat="false" ht="15" hidden="true" customHeight="false" outlineLevel="0" collapsed="false">
      <c r="A123" s="1" t="n">
        <v>19</v>
      </c>
      <c r="B123" s="61" t="n">
        <v>41441</v>
      </c>
      <c r="C123" s="1" t="s">
        <v>55</v>
      </c>
      <c r="F123" s="1" t="s">
        <v>88</v>
      </c>
      <c r="G123" s="1" t="n">
        <v>20</v>
      </c>
      <c r="H123" s="1" t="n">
        <v>20</v>
      </c>
      <c r="L123" s="1" t="n">
        <v>70</v>
      </c>
      <c r="U123" s="1" t="n">
        <v>2</v>
      </c>
      <c r="X123" s="14" t="n">
        <v>0</v>
      </c>
      <c r="Y123" s="1" t="s">
        <v>1036</v>
      </c>
      <c r="AA123" s="1" t="s">
        <v>123</v>
      </c>
      <c r="AB123" s="1" t="s">
        <v>891</v>
      </c>
    </row>
    <row r="124" customFormat="false" ht="15" hidden="true" customHeight="false" outlineLevel="0" collapsed="false">
      <c r="A124" s="1" t="n">
        <v>19</v>
      </c>
      <c r="B124" s="61" t="n">
        <v>41441</v>
      </c>
      <c r="C124" s="1" t="s">
        <v>55</v>
      </c>
      <c r="F124" s="1" t="s">
        <v>96</v>
      </c>
      <c r="G124" s="1" t="n">
        <v>3</v>
      </c>
      <c r="H124" s="1" t="n">
        <v>3</v>
      </c>
      <c r="L124" s="1" t="n">
        <v>8</v>
      </c>
      <c r="X124" s="14" t="n">
        <v>3186.8</v>
      </c>
      <c r="Y124" s="1" t="s">
        <v>1036</v>
      </c>
      <c r="AA124" s="1" t="s">
        <v>123</v>
      </c>
    </row>
    <row r="125" customFormat="false" ht="15" hidden="true" customHeight="false" outlineLevel="0" collapsed="false">
      <c r="A125" s="1" t="n">
        <v>19</v>
      </c>
      <c r="B125" s="61" t="n">
        <v>41441</v>
      </c>
      <c r="C125" s="1" t="s">
        <v>55</v>
      </c>
      <c r="F125" s="1" t="s">
        <v>97</v>
      </c>
      <c r="G125" s="1" t="n">
        <v>1</v>
      </c>
      <c r="H125" s="1" t="n">
        <v>1</v>
      </c>
      <c r="L125" s="1" t="n">
        <v>3</v>
      </c>
      <c r="X125" s="14" t="n">
        <v>2452.24</v>
      </c>
      <c r="Y125" s="1" t="s">
        <v>1036</v>
      </c>
      <c r="AA125" s="1" t="s">
        <v>123</v>
      </c>
    </row>
    <row r="126" customFormat="false" ht="15" hidden="true" customHeight="false" outlineLevel="0" collapsed="false">
      <c r="A126" s="1" t="n">
        <v>19</v>
      </c>
      <c r="B126" s="61" t="n">
        <v>41441</v>
      </c>
      <c r="C126" s="1" t="s">
        <v>55</v>
      </c>
      <c r="F126" s="1" t="s">
        <v>101</v>
      </c>
      <c r="G126" s="1" t="n">
        <v>10</v>
      </c>
      <c r="H126" s="1" t="n">
        <v>10</v>
      </c>
      <c r="L126" s="1" t="n">
        <v>27</v>
      </c>
      <c r="X126" s="14" t="n">
        <v>35999.43</v>
      </c>
      <c r="Y126" s="1" t="s">
        <v>1036</v>
      </c>
      <c r="AA126" s="1" t="s">
        <v>123</v>
      </c>
    </row>
    <row r="127" customFormat="false" ht="15" hidden="true" customHeight="false" outlineLevel="0" collapsed="false">
      <c r="A127" s="1" t="n">
        <v>20</v>
      </c>
      <c r="B127" s="61" t="n">
        <v>41443</v>
      </c>
      <c r="C127" s="1" t="s">
        <v>70</v>
      </c>
      <c r="D127" s="1" t="s">
        <v>68</v>
      </c>
      <c r="F127" s="1" t="s">
        <v>97</v>
      </c>
      <c r="G127" s="1" t="n">
        <v>53</v>
      </c>
      <c r="H127" s="1" t="n">
        <f aca="false">SUM(G127/2)</f>
        <v>26.5</v>
      </c>
      <c r="I127" s="1" t="n">
        <f aca="false">SUM(G127/2)</f>
        <v>26.5</v>
      </c>
      <c r="L127" s="1" t="n">
        <v>34</v>
      </c>
      <c r="X127" s="14" t="n">
        <v>71013.5</v>
      </c>
      <c r="Y127" s="1" t="s">
        <v>1037</v>
      </c>
      <c r="AA127" s="1" t="s">
        <v>123</v>
      </c>
    </row>
    <row r="128" customFormat="false" ht="15" hidden="true" customHeight="false" outlineLevel="0" collapsed="false">
      <c r="A128" s="1" t="n">
        <v>20</v>
      </c>
      <c r="B128" s="61" t="n">
        <v>41443</v>
      </c>
      <c r="C128" s="1" t="s">
        <v>70</v>
      </c>
      <c r="D128" s="1" t="s">
        <v>68</v>
      </c>
      <c r="F128" s="1" t="s">
        <v>115</v>
      </c>
      <c r="G128" s="1" t="n">
        <v>14</v>
      </c>
      <c r="H128" s="1" t="n">
        <f aca="false">SUM(G128/2)</f>
        <v>7</v>
      </c>
      <c r="I128" s="1" t="n">
        <f aca="false">SUM(G128/2)</f>
        <v>7</v>
      </c>
      <c r="L128" s="1" t="n">
        <v>23</v>
      </c>
      <c r="X128" s="14" t="n">
        <v>29448.94</v>
      </c>
      <c r="Y128" s="1" t="s">
        <v>1037</v>
      </c>
      <c r="AA128" s="1" t="s">
        <v>123</v>
      </c>
    </row>
    <row r="129" customFormat="false" ht="15" hidden="true" customHeight="false" outlineLevel="0" collapsed="false">
      <c r="A129" s="1" t="n">
        <v>20</v>
      </c>
      <c r="B129" s="61" t="n">
        <v>41443</v>
      </c>
      <c r="C129" s="1" t="s">
        <v>70</v>
      </c>
      <c r="D129" s="1" t="s">
        <v>68</v>
      </c>
      <c r="F129" s="1" t="s">
        <v>248</v>
      </c>
      <c r="H129" s="1" t="n">
        <f aca="false">SUM(G129/2)</f>
        <v>0</v>
      </c>
      <c r="I129" s="1" t="n">
        <f aca="false">SUM(G129/2)</f>
        <v>0</v>
      </c>
      <c r="K129" s="1" t="n">
        <v>1</v>
      </c>
      <c r="X129" s="14" t="n">
        <v>727.82</v>
      </c>
      <c r="Y129" s="1" t="s">
        <v>1037</v>
      </c>
      <c r="AA129" s="1" t="s">
        <v>123</v>
      </c>
    </row>
    <row r="130" customFormat="false" ht="15" hidden="true" customHeight="false" outlineLevel="0" collapsed="false">
      <c r="A130" s="1" t="n">
        <v>21</v>
      </c>
      <c r="B130" s="61" t="n">
        <v>41080</v>
      </c>
      <c r="C130" s="1" t="s">
        <v>53</v>
      </c>
      <c r="F130" s="1" t="s">
        <v>102</v>
      </c>
      <c r="G130" s="1" t="n">
        <v>37</v>
      </c>
      <c r="H130" s="1" t="n">
        <v>37</v>
      </c>
      <c r="L130" s="1" t="n">
        <v>104</v>
      </c>
      <c r="X130" s="14" t="n">
        <v>179243.45</v>
      </c>
      <c r="Y130" s="1" t="s">
        <v>1038</v>
      </c>
      <c r="AA130" s="1" t="s">
        <v>123</v>
      </c>
    </row>
    <row r="131" customFormat="false" ht="15" hidden="true" customHeight="false" outlineLevel="0" collapsed="false">
      <c r="A131" s="1" t="n">
        <v>21</v>
      </c>
      <c r="B131" s="61" t="n">
        <v>41080</v>
      </c>
      <c r="C131" s="1" t="s">
        <v>53</v>
      </c>
      <c r="F131" s="1" t="s">
        <v>89</v>
      </c>
      <c r="G131" s="1" t="n">
        <v>1</v>
      </c>
      <c r="H131" s="1" t="n">
        <v>1</v>
      </c>
      <c r="L131" s="1" t="n">
        <v>3</v>
      </c>
      <c r="X131" s="14" t="n">
        <v>1528.3</v>
      </c>
      <c r="Y131" s="1" t="s">
        <v>1038</v>
      </c>
      <c r="AA131" s="1" t="s">
        <v>123</v>
      </c>
    </row>
    <row r="132" customFormat="false" ht="15" hidden="true" customHeight="false" outlineLevel="0" collapsed="false">
      <c r="A132" s="1" t="n">
        <v>21</v>
      </c>
      <c r="B132" s="61" t="n">
        <v>41080</v>
      </c>
      <c r="C132" s="1" t="s">
        <v>53</v>
      </c>
      <c r="F132" s="1" t="s">
        <v>110</v>
      </c>
      <c r="G132" s="1" t="n">
        <v>1</v>
      </c>
      <c r="H132" s="1" t="n">
        <v>1</v>
      </c>
      <c r="L132" s="1" t="n">
        <v>3</v>
      </c>
      <c r="X132" s="14" t="n">
        <v>872.73</v>
      </c>
      <c r="Y132" s="1" t="s">
        <v>1038</v>
      </c>
      <c r="AA132" s="1" t="s">
        <v>123</v>
      </c>
    </row>
    <row r="133" customFormat="false" ht="15" hidden="true" customHeight="false" outlineLevel="0" collapsed="false">
      <c r="A133" s="1" t="n">
        <v>21</v>
      </c>
      <c r="B133" s="61" t="n">
        <v>41080</v>
      </c>
      <c r="C133" s="1" t="s">
        <v>53</v>
      </c>
      <c r="F133" s="1" t="s">
        <v>97</v>
      </c>
      <c r="G133" s="1" t="n">
        <v>3</v>
      </c>
      <c r="H133" s="1" t="n">
        <v>3</v>
      </c>
      <c r="L133" s="1" t="n">
        <v>10</v>
      </c>
      <c r="X133" s="14" t="n">
        <v>12490.74</v>
      </c>
      <c r="Y133" s="1" t="s">
        <v>1038</v>
      </c>
      <c r="AA133" s="1" t="s">
        <v>123</v>
      </c>
    </row>
    <row r="134" customFormat="false" ht="15" hidden="true" customHeight="false" outlineLevel="0" collapsed="false">
      <c r="A134" s="1" t="n">
        <v>21</v>
      </c>
      <c r="B134" s="61" t="n">
        <v>41080</v>
      </c>
      <c r="C134" s="1" t="s">
        <v>53</v>
      </c>
      <c r="F134" s="1" t="s">
        <v>98</v>
      </c>
      <c r="G134" s="1" t="n">
        <v>5</v>
      </c>
      <c r="H134" s="1" t="n">
        <v>5</v>
      </c>
      <c r="L134" s="1" t="n">
        <v>12</v>
      </c>
      <c r="X134" s="14" t="n">
        <v>0</v>
      </c>
      <c r="Y134" s="1" t="s">
        <v>1038</v>
      </c>
      <c r="AA134" s="1" t="s">
        <v>123</v>
      </c>
      <c r="AB134" s="1" t="s">
        <v>891</v>
      </c>
    </row>
    <row r="135" customFormat="false" ht="15" hidden="true" customHeight="false" outlineLevel="0" collapsed="false">
      <c r="A135" s="1" t="n">
        <v>21</v>
      </c>
      <c r="B135" s="61" t="n">
        <v>41080</v>
      </c>
      <c r="C135" s="1" t="s">
        <v>53</v>
      </c>
      <c r="F135" s="1" t="s">
        <v>248</v>
      </c>
      <c r="K135" s="1" t="n">
        <v>1</v>
      </c>
      <c r="X135" s="14" t="n">
        <v>765.09</v>
      </c>
      <c r="Y135" s="1" t="s">
        <v>1038</v>
      </c>
      <c r="AA135" s="1" t="s">
        <v>123</v>
      </c>
    </row>
    <row r="136" customFormat="false" ht="15" hidden="true" customHeight="false" outlineLevel="0" collapsed="false">
      <c r="A136" s="1" t="n">
        <v>22</v>
      </c>
      <c r="B136" s="61" t="n">
        <v>41464</v>
      </c>
      <c r="C136" s="1" t="s">
        <v>70</v>
      </c>
      <c r="F136" s="1" t="s">
        <v>97</v>
      </c>
      <c r="G136" s="1" t="n">
        <v>42</v>
      </c>
      <c r="H136" s="1" t="n">
        <v>42</v>
      </c>
      <c r="L136" s="1" t="n">
        <v>33</v>
      </c>
      <c r="X136" s="14" t="n">
        <v>48728.37</v>
      </c>
      <c r="Y136" s="1" t="s">
        <v>1039</v>
      </c>
      <c r="AA136" s="1" t="s">
        <v>123</v>
      </c>
    </row>
    <row r="137" customFormat="false" ht="15" hidden="true" customHeight="false" outlineLevel="0" collapsed="false">
      <c r="A137" s="1" t="n">
        <v>22</v>
      </c>
      <c r="B137" s="61" t="n">
        <v>41464</v>
      </c>
      <c r="C137" s="1" t="s">
        <v>70</v>
      </c>
      <c r="F137" s="1" t="s">
        <v>114</v>
      </c>
      <c r="G137" s="1" t="n">
        <v>4</v>
      </c>
      <c r="H137" s="1" t="n">
        <v>4</v>
      </c>
      <c r="L137" s="1" t="n">
        <v>11</v>
      </c>
      <c r="X137" s="14" t="n">
        <v>37200</v>
      </c>
      <c r="Y137" s="1" t="s">
        <v>1039</v>
      </c>
      <c r="AA137" s="1" t="s">
        <v>123</v>
      </c>
    </row>
    <row r="138" customFormat="false" ht="15" hidden="true" customHeight="false" outlineLevel="0" collapsed="false">
      <c r="A138" s="1" t="n">
        <v>22</v>
      </c>
      <c r="B138" s="61" t="n">
        <v>41464</v>
      </c>
      <c r="C138" s="1" t="s">
        <v>70</v>
      </c>
      <c r="F138" s="1" t="s">
        <v>115</v>
      </c>
      <c r="G138" s="1" t="n">
        <v>15</v>
      </c>
      <c r="H138" s="1" t="n">
        <v>15</v>
      </c>
      <c r="L138" s="1" t="n">
        <v>24</v>
      </c>
      <c r="X138" s="14" t="n">
        <v>23276.15</v>
      </c>
      <c r="Y138" s="1" t="s">
        <v>1039</v>
      </c>
      <c r="AA138" s="1" t="s">
        <v>123</v>
      </c>
    </row>
    <row r="139" customFormat="false" ht="15" hidden="true" customHeight="false" outlineLevel="0" collapsed="false">
      <c r="A139" s="1" t="n">
        <v>22</v>
      </c>
      <c r="B139" s="61" t="n">
        <v>41464</v>
      </c>
      <c r="C139" s="1" t="s">
        <v>70</v>
      </c>
      <c r="F139" s="1" t="s">
        <v>101</v>
      </c>
      <c r="G139" s="1" t="n">
        <v>5</v>
      </c>
      <c r="H139" s="1" t="n">
        <v>5</v>
      </c>
      <c r="L139" s="1" t="n">
        <v>6</v>
      </c>
      <c r="X139" s="14" t="n">
        <v>0</v>
      </c>
      <c r="Y139" s="1" t="s">
        <v>1039</v>
      </c>
      <c r="AA139" s="1" t="s">
        <v>123</v>
      </c>
      <c r="AB139" s="1" t="s">
        <v>891</v>
      </c>
    </row>
    <row r="140" customFormat="false" ht="15" hidden="true" customHeight="false" outlineLevel="0" collapsed="false">
      <c r="A140" s="1" t="n">
        <v>22</v>
      </c>
      <c r="B140" s="61" t="n">
        <v>41464</v>
      </c>
      <c r="C140" s="1" t="s">
        <v>70</v>
      </c>
      <c r="F140" s="1" t="s">
        <v>99</v>
      </c>
      <c r="L140" s="1" t="n">
        <v>1</v>
      </c>
      <c r="X140" s="14" t="n">
        <v>0</v>
      </c>
      <c r="Y140" s="1" t="s">
        <v>1039</v>
      </c>
      <c r="AA140" s="1" t="s">
        <v>123</v>
      </c>
      <c r="AB140" s="1" t="s">
        <v>955</v>
      </c>
    </row>
    <row r="141" customFormat="false" ht="15" hidden="true" customHeight="false" outlineLevel="0" collapsed="false">
      <c r="A141" s="1" t="n">
        <v>22</v>
      </c>
      <c r="B141" s="61" t="n">
        <v>41464</v>
      </c>
      <c r="C141" s="1" t="s">
        <v>70</v>
      </c>
      <c r="F141" s="1" t="s">
        <v>248</v>
      </c>
      <c r="L141" s="1" t="n">
        <v>1</v>
      </c>
      <c r="X141" s="14" t="n">
        <v>740.95</v>
      </c>
      <c r="Y141" s="1" t="s">
        <v>1039</v>
      </c>
      <c r="AA141" s="1" t="s">
        <v>123</v>
      </c>
    </row>
    <row r="142" customFormat="false" ht="15" hidden="true" customHeight="false" outlineLevel="0" collapsed="false">
      <c r="A142" s="1" t="n">
        <v>23</v>
      </c>
      <c r="B142" s="61" t="n">
        <v>41508</v>
      </c>
      <c r="C142" s="1" t="s">
        <v>53</v>
      </c>
      <c r="F142" s="1" t="s">
        <v>114</v>
      </c>
      <c r="G142" s="1" t="n">
        <v>21</v>
      </c>
      <c r="H142" s="1" t="n">
        <v>21</v>
      </c>
      <c r="L142" s="1" t="n">
        <v>58</v>
      </c>
      <c r="X142" s="14" t="n">
        <v>164896.26</v>
      </c>
      <c r="Y142" s="1" t="s">
        <v>1040</v>
      </c>
      <c r="AA142" s="1" t="s">
        <v>123</v>
      </c>
    </row>
    <row r="143" customFormat="false" ht="15" hidden="true" customHeight="false" outlineLevel="0" collapsed="false">
      <c r="A143" s="1" t="n">
        <v>23</v>
      </c>
      <c r="B143" s="61" t="n">
        <v>41508</v>
      </c>
      <c r="C143" s="1" t="s">
        <v>53</v>
      </c>
      <c r="F143" s="1" t="s">
        <v>89</v>
      </c>
      <c r="G143" s="1" t="n">
        <v>7</v>
      </c>
      <c r="H143" s="1" t="n">
        <v>7</v>
      </c>
      <c r="L143" s="1" t="n">
        <v>15</v>
      </c>
      <c r="X143" s="14" t="n">
        <v>7741.13</v>
      </c>
      <c r="Y143" s="1" t="s">
        <v>1040</v>
      </c>
      <c r="AA143" s="1" t="s">
        <v>123</v>
      </c>
    </row>
    <row r="144" customFormat="false" ht="15" hidden="true" customHeight="false" outlineLevel="0" collapsed="false">
      <c r="A144" s="1" t="n">
        <v>23</v>
      </c>
      <c r="B144" s="61" t="n">
        <v>41508</v>
      </c>
      <c r="C144" s="1" t="s">
        <v>53</v>
      </c>
      <c r="F144" s="1" t="s">
        <v>99</v>
      </c>
      <c r="G144" s="1" t="n">
        <v>1</v>
      </c>
      <c r="H144" s="1" t="n">
        <v>1</v>
      </c>
      <c r="L144" s="1" t="n">
        <v>4</v>
      </c>
      <c r="X144" s="14" t="n">
        <v>3381.54</v>
      </c>
      <c r="Y144" s="1" t="s">
        <v>1040</v>
      </c>
      <c r="AA144" s="1" t="s">
        <v>123</v>
      </c>
    </row>
    <row r="145" customFormat="false" ht="15" hidden="true" customHeight="false" outlineLevel="0" collapsed="false">
      <c r="A145" s="1" t="n">
        <v>23</v>
      </c>
      <c r="B145" s="61" t="n">
        <v>41508</v>
      </c>
      <c r="C145" s="1" t="s">
        <v>53</v>
      </c>
      <c r="F145" s="1" t="s">
        <v>109</v>
      </c>
      <c r="G145" s="1" t="n">
        <v>0</v>
      </c>
      <c r="H145" s="1" t="n">
        <v>0</v>
      </c>
      <c r="L145" s="1" t="n">
        <v>0</v>
      </c>
      <c r="X145" s="14" t="n">
        <v>0</v>
      </c>
      <c r="Y145" s="1" t="s">
        <v>1040</v>
      </c>
      <c r="AA145" s="1" t="s">
        <v>123</v>
      </c>
      <c r="AB145" s="1" t="s">
        <v>897</v>
      </c>
    </row>
    <row r="146" customFormat="false" ht="15" hidden="true" customHeight="false" outlineLevel="0" collapsed="false">
      <c r="A146" s="1" t="n">
        <v>23</v>
      </c>
      <c r="B146" s="61" t="n">
        <v>41508</v>
      </c>
      <c r="C146" s="1" t="s">
        <v>53</v>
      </c>
      <c r="F146" s="1" t="s">
        <v>110</v>
      </c>
      <c r="G146" s="1" t="n">
        <v>1</v>
      </c>
      <c r="H146" s="1" t="n">
        <v>1</v>
      </c>
      <c r="L146" s="1" t="n">
        <v>3</v>
      </c>
      <c r="X146" s="14" t="n">
        <v>182.52</v>
      </c>
      <c r="Y146" s="1" t="s">
        <v>1040</v>
      </c>
      <c r="AA146" s="1" t="s">
        <v>123</v>
      </c>
    </row>
    <row r="147" customFormat="false" ht="15" hidden="true" customHeight="false" outlineLevel="0" collapsed="false">
      <c r="A147" s="1" t="n">
        <v>23</v>
      </c>
      <c r="B147" s="61" t="n">
        <v>41508</v>
      </c>
      <c r="C147" s="1" t="s">
        <v>53</v>
      </c>
      <c r="F147" s="1" t="s">
        <v>115</v>
      </c>
      <c r="G147" s="1" t="n">
        <v>2</v>
      </c>
      <c r="H147" s="1" t="n">
        <v>2</v>
      </c>
      <c r="L147" s="1" t="n">
        <v>8</v>
      </c>
      <c r="X147" s="14" t="n">
        <v>4487.56</v>
      </c>
      <c r="Y147" s="1" t="s">
        <v>1040</v>
      </c>
      <c r="AA147" s="1" t="s">
        <v>123</v>
      </c>
    </row>
    <row r="148" customFormat="false" ht="15" hidden="true" customHeight="false" outlineLevel="0" collapsed="false">
      <c r="A148" s="1" t="n">
        <v>23</v>
      </c>
      <c r="B148" s="61" t="n">
        <v>41508</v>
      </c>
      <c r="C148" s="1" t="s">
        <v>53</v>
      </c>
      <c r="F148" s="1" t="s">
        <v>97</v>
      </c>
      <c r="G148" s="1" t="n">
        <v>1</v>
      </c>
      <c r="H148" s="1" t="n">
        <v>1</v>
      </c>
      <c r="L148" s="1" t="n">
        <v>4</v>
      </c>
      <c r="X148" s="14" t="n">
        <v>12600</v>
      </c>
      <c r="Y148" s="1" t="s">
        <v>1040</v>
      </c>
      <c r="AA148" s="1" t="s">
        <v>123</v>
      </c>
    </row>
    <row r="149" customFormat="false" ht="15" hidden="true" customHeight="false" outlineLevel="0" collapsed="false">
      <c r="A149" s="1" t="n">
        <v>23</v>
      </c>
      <c r="B149" s="61" t="n">
        <v>41508</v>
      </c>
      <c r="C149" s="1" t="s">
        <v>53</v>
      </c>
      <c r="F149" s="1" t="s">
        <v>113</v>
      </c>
      <c r="G149" s="1" t="n">
        <v>1</v>
      </c>
      <c r="H149" s="1" t="n">
        <v>1</v>
      </c>
      <c r="L149" s="1" t="n">
        <v>2</v>
      </c>
      <c r="X149" s="14" t="n">
        <v>0</v>
      </c>
      <c r="Y149" s="1" t="s">
        <v>1040</v>
      </c>
      <c r="AA149" s="1" t="s">
        <v>123</v>
      </c>
      <c r="AB149" s="1" t="s">
        <v>891</v>
      </c>
    </row>
    <row r="150" customFormat="false" ht="15" hidden="true" customHeight="false" outlineLevel="0" collapsed="false">
      <c r="A150" s="1" t="n">
        <v>23</v>
      </c>
      <c r="B150" s="61" t="n">
        <v>41508</v>
      </c>
      <c r="C150" s="1" t="s">
        <v>53</v>
      </c>
      <c r="F150" s="1" t="s">
        <v>95</v>
      </c>
      <c r="G150" s="1" t="n">
        <v>1</v>
      </c>
      <c r="H150" s="1" t="n">
        <v>1</v>
      </c>
      <c r="L150" s="1" t="n">
        <v>4</v>
      </c>
      <c r="X150" s="14" t="n">
        <v>51716.04</v>
      </c>
      <c r="Y150" s="1" t="s">
        <v>1040</v>
      </c>
      <c r="AA150" s="1" t="s">
        <v>123</v>
      </c>
    </row>
    <row r="151" customFormat="false" ht="15" hidden="true" customHeight="false" outlineLevel="0" collapsed="false">
      <c r="A151" s="1" t="n">
        <v>23</v>
      </c>
      <c r="B151" s="61" t="n">
        <v>41508</v>
      </c>
      <c r="C151" s="1" t="s">
        <v>53</v>
      </c>
      <c r="F151" s="1" t="s">
        <v>96</v>
      </c>
      <c r="G151" s="1" t="n">
        <v>4</v>
      </c>
      <c r="H151" s="1" t="n">
        <v>4</v>
      </c>
      <c r="L151" s="1" t="n">
        <v>9</v>
      </c>
      <c r="X151" s="14" t="n">
        <v>12107.22</v>
      </c>
      <c r="Y151" s="1" t="s">
        <v>1040</v>
      </c>
      <c r="AA151" s="1" t="s">
        <v>123</v>
      </c>
    </row>
    <row r="152" customFormat="false" ht="15" hidden="true" customHeight="false" outlineLevel="0" collapsed="false">
      <c r="A152" s="1" t="n">
        <v>23</v>
      </c>
      <c r="B152" s="61" t="n">
        <v>41508</v>
      </c>
      <c r="C152" s="1" t="s">
        <v>53</v>
      </c>
      <c r="F152" s="1" t="s">
        <v>106</v>
      </c>
      <c r="G152" s="1" t="n">
        <v>1</v>
      </c>
      <c r="H152" s="1" t="n">
        <v>1</v>
      </c>
      <c r="L152" s="1" t="n">
        <v>3</v>
      </c>
      <c r="X152" s="14" t="n">
        <v>1740.9</v>
      </c>
      <c r="Y152" s="1" t="s">
        <v>1040</v>
      </c>
      <c r="AA152" s="1" t="s">
        <v>123</v>
      </c>
    </row>
    <row r="153" customFormat="false" ht="15" hidden="true" customHeight="false" outlineLevel="0" collapsed="false">
      <c r="A153" s="1" t="n">
        <v>23</v>
      </c>
      <c r="B153" s="61" t="n">
        <v>41508</v>
      </c>
      <c r="C153" s="1" t="s">
        <v>53</v>
      </c>
      <c r="F153" s="1" t="s">
        <v>248</v>
      </c>
      <c r="K153" s="1" t="n">
        <v>1</v>
      </c>
      <c r="X153" s="14" t="n">
        <v>879.04</v>
      </c>
      <c r="Y153" s="1" t="s">
        <v>1040</v>
      </c>
      <c r="AA153" s="1" t="s">
        <v>123</v>
      </c>
    </row>
    <row r="154" customFormat="false" ht="15" hidden="true" customHeight="false" outlineLevel="0" collapsed="false">
      <c r="A154" s="1" t="n">
        <v>24</v>
      </c>
      <c r="B154" s="61" t="n">
        <v>41536</v>
      </c>
      <c r="C154" s="1" t="s">
        <v>53</v>
      </c>
      <c r="F154" s="1" t="s">
        <v>102</v>
      </c>
      <c r="G154" s="1" t="n">
        <v>36</v>
      </c>
      <c r="H154" s="1" t="n">
        <v>36</v>
      </c>
      <c r="L154" s="1" t="n">
        <v>92</v>
      </c>
      <c r="X154" s="14" t="n">
        <v>208233</v>
      </c>
      <c r="Y154" s="1" t="s">
        <v>1041</v>
      </c>
      <c r="AA154" s="1" t="s">
        <v>123</v>
      </c>
    </row>
    <row r="155" customFormat="false" ht="15" hidden="true" customHeight="false" outlineLevel="0" collapsed="false">
      <c r="A155" s="1" t="n">
        <v>24</v>
      </c>
      <c r="B155" s="61" t="n">
        <v>41536</v>
      </c>
      <c r="C155" s="1" t="s">
        <v>53</v>
      </c>
      <c r="F155" s="1" t="s">
        <v>114</v>
      </c>
      <c r="G155" s="1" t="n">
        <v>0</v>
      </c>
      <c r="H155" s="1" t="n">
        <v>0</v>
      </c>
      <c r="L155" s="1" t="n">
        <v>0</v>
      </c>
      <c r="X155" s="14" t="n">
        <v>0</v>
      </c>
      <c r="Y155" s="1" t="s">
        <v>1041</v>
      </c>
      <c r="AA155" s="1" t="s">
        <v>123</v>
      </c>
      <c r="AB155" s="1" t="s">
        <v>897</v>
      </c>
    </row>
    <row r="156" customFormat="false" ht="15" hidden="true" customHeight="false" outlineLevel="0" collapsed="false">
      <c r="A156" s="1" t="n">
        <v>24</v>
      </c>
      <c r="B156" s="61" t="n">
        <v>41536</v>
      </c>
      <c r="C156" s="1" t="s">
        <v>53</v>
      </c>
      <c r="F156" s="1" t="s">
        <v>89</v>
      </c>
      <c r="G156" s="1" t="n">
        <v>1</v>
      </c>
      <c r="H156" s="1" t="n">
        <v>1</v>
      </c>
      <c r="L156" s="1" t="n">
        <v>3</v>
      </c>
      <c r="X156" s="14" t="n">
        <v>1834.58</v>
      </c>
      <c r="Y156" s="1" t="s">
        <v>1041</v>
      </c>
      <c r="AA156" s="1" t="s">
        <v>123</v>
      </c>
    </row>
    <row r="157" customFormat="false" ht="15" hidden="true" customHeight="false" outlineLevel="0" collapsed="false">
      <c r="A157" s="1" t="n">
        <v>24</v>
      </c>
      <c r="B157" s="61" t="n">
        <v>41536</v>
      </c>
      <c r="C157" s="1" t="s">
        <v>53</v>
      </c>
      <c r="F157" s="1" t="s">
        <v>115</v>
      </c>
      <c r="G157" s="1" t="n">
        <v>3</v>
      </c>
      <c r="H157" s="1" t="n">
        <v>3</v>
      </c>
      <c r="L157" s="1" t="n">
        <v>8</v>
      </c>
      <c r="X157" s="14" t="n">
        <v>47545.77</v>
      </c>
      <c r="Y157" s="1" t="s">
        <v>1041</v>
      </c>
      <c r="AA157" s="1" t="s">
        <v>123</v>
      </c>
    </row>
    <row r="158" customFormat="false" ht="15" hidden="true" customHeight="false" outlineLevel="0" collapsed="false">
      <c r="A158" s="1" t="n">
        <v>24</v>
      </c>
      <c r="B158" s="61" t="n">
        <v>41536</v>
      </c>
      <c r="C158" s="1" t="s">
        <v>53</v>
      </c>
      <c r="F158" s="1" t="s">
        <v>96</v>
      </c>
      <c r="G158" s="1" t="n">
        <v>2</v>
      </c>
      <c r="H158" s="1" t="n">
        <v>2</v>
      </c>
      <c r="L158" s="1" t="n">
        <v>5</v>
      </c>
      <c r="X158" s="14" t="n">
        <v>8243.49</v>
      </c>
      <c r="Y158" s="1" t="s">
        <v>1041</v>
      </c>
      <c r="AA158" s="1" t="s">
        <v>123</v>
      </c>
    </row>
    <row r="159" customFormat="false" ht="15" hidden="true" customHeight="false" outlineLevel="0" collapsed="false">
      <c r="A159" s="1" t="n">
        <v>24</v>
      </c>
      <c r="B159" s="61" t="n">
        <v>41536</v>
      </c>
      <c r="C159" s="1" t="s">
        <v>53</v>
      </c>
      <c r="F159" s="1" t="s">
        <v>97</v>
      </c>
      <c r="G159" s="1" t="n">
        <v>0</v>
      </c>
      <c r="H159" s="1" t="n">
        <v>0</v>
      </c>
      <c r="L159" s="1" t="n">
        <v>0</v>
      </c>
      <c r="X159" s="14" t="n">
        <v>0</v>
      </c>
      <c r="Y159" s="1" t="s">
        <v>1041</v>
      </c>
      <c r="AA159" s="1" t="s">
        <v>123</v>
      </c>
      <c r="AB159" s="1" t="s">
        <v>897</v>
      </c>
    </row>
    <row r="160" customFormat="false" ht="15" hidden="true" customHeight="false" outlineLevel="0" collapsed="false">
      <c r="A160" s="1" t="n">
        <v>24</v>
      </c>
      <c r="B160" s="61" t="n">
        <v>41536</v>
      </c>
      <c r="C160" s="1" t="s">
        <v>53</v>
      </c>
      <c r="F160" s="1" t="s">
        <v>95</v>
      </c>
      <c r="G160" s="1" t="n">
        <v>3</v>
      </c>
      <c r="H160" s="1" t="n">
        <v>3</v>
      </c>
      <c r="L160" s="1" t="n">
        <v>8</v>
      </c>
      <c r="X160" s="14" t="n">
        <v>5205.87</v>
      </c>
      <c r="Y160" s="1" t="s">
        <v>1041</v>
      </c>
      <c r="AA160" s="1" t="s">
        <v>123</v>
      </c>
    </row>
    <row r="161" customFormat="false" ht="15" hidden="true" customHeight="false" outlineLevel="0" collapsed="false">
      <c r="A161" s="1" t="n">
        <v>24</v>
      </c>
      <c r="B161" s="61" t="n">
        <v>41536</v>
      </c>
      <c r="C161" s="1" t="s">
        <v>53</v>
      </c>
      <c r="F161" s="1" t="s">
        <v>98</v>
      </c>
      <c r="G161" s="1" t="n">
        <v>2</v>
      </c>
      <c r="H161" s="1" t="n">
        <v>2</v>
      </c>
      <c r="L161" s="1" t="n">
        <v>5</v>
      </c>
      <c r="X161" s="14" t="n">
        <v>0</v>
      </c>
      <c r="Y161" s="1" t="s">
        <v>1041</v>
      </c>
      <c r="AA161" s="1" t="s">
        <v>123</v>
      </c>
      <c r="AB161" s="1" t="s">
        <v>891</v>
      </c>
    </row>
    <row r="162" customFormat="false" ht="15" hidden="true" customHeight="false" outlineLevel="0" collapsed="false">
      <c r="A162" s="1" t="n">
        <v>24</v>
      </c>
      <c r="B162" s="61" t="n">
        <v>41536</v>
      </c>
      <c r="C162" s="1" t="s">
        <v>53</v>
      </c>
      <c r="F162" s="1" t="s">
        <v>94</v>
      </c>
      <c r="L162" s="1" t="n">
        <v>1</v>
      </c>
      <c r="X162" s="14" t="n">
        <v>842.24</v>
      </c>
      <c r="Y162" s="1" t="s">
        <v>1041</v>
      </c>
      <c r="AA162" s="1" t="s">
        <v>123</v>
      </c>
      <c r="AB162" s="1" t="s">
        <v>955</v>
      </c>
    </row>
    <row r="163" customFormat="false" ht="15" hidden="true" customHeight="false" outlineLevel="0" collapsed="false">
      <c r="A163" s="1" t="n">
        <v>24</v>
      </c>
      <c r="B163" s="61" t="n">
        <v>41536</v>
      </c>
      <c r="C163" s="1" t="s">
        <v>53</v>
      </c>
      <c r="F163" s="1" t="s">
        <v>248</v>
      </c>
      <c r="K163" s="1" t="n">
        <v>1</v>
      </c>
      <c r="X163" s="14" t="n">
        <v>1211.85</v>
      </c>
      <c r="Y163" s="1" t="s">
        <v>1041</v>
      </c>
      <c r="AA163" s="1" t="s">
        <v>123</v>
      </c>
    </row>
    <row r="164" customFormat="false" ht="15" hidden="true" customHeight="false" outlineLevel="0" collapsed="false">
      <c r="A164" s="1" t="n">
        <v>25</v>
      </c>
      <c r="B164" s="61" t="n">
        <v>41541</v>
      </c>
      <c r="C164" s="1" t="s">
        <v>70</v>
      </c>
      <c r="D164" s="1" t="s">
        <v>68</v>
      </c>
      <c r="F164" s="1" t="s">
        <v>97</v>
      </c>
      <c r="G164" s="1" t="n">
        <v>51</v>
      </c>
      <c r="H164" s="1" t="n">
        <f aca="false">SUM(G164/2)</f>
        <v>25.5</v>
      </c>
      <c r="I164" s="1" t="n">
        <f aca="false">SUM(G164/2)</f>
        <v>25.5</v>
      </c>
      <c r="L164" s="1" t="n">
        <v>33</v>
      </c>
      <c r="X164" s="14" t="n">
        <v>71687.13</v>
      </c>
      <c r="Y164" s="1" t="s">
        <v>1042</v>
      </c>
      <c r="AA164" s="1" t="s">
        <v>123</v>
      </c>
    </row>
    <row r="165" customFormat="false" ht="15" hidden="true" customHeight="false" outlineLevel="0" collapsed="false">
      <c r="A165" s="1" t="n">
        <v>25</v>
      </c>
      <c r="B165" s="61" t="n">
        <v>41541</v>
      </c>
      <c r="C165" s="1" t="s">
        <v>70</v>
      </c>
      <c r="D165" s="1" t="s">
        <v>68</v>
      </c>
      <c r="F165" s="1" t="s">
        <v>114</v>
      </c>
      <c r="G165" s="1" t="n">
        <v>3</v>
      </c>
      <c r="H165" s="1" t="n">
        <f aca="false">SUM(G165/2)</f>
        <v>1.5</v>
      </c>
      <c r="I165" s="1" t="n">
        <f aca="false">SUM(G165/2)</f>
        <v>1.5</v>
      </c>
      <c r="L165" s="1" t="n">
        <v>6</v>
      </c>
      <c r="X165" s="14" t="n">
        <v>1860.57</v>
      </c>
      <c r="Y165" s="1" t="s">
        <v>1042</v>
      </c>
      <c r="AA165" s="1" t="s">
        <v>123</v>
      </c>
    </row>
    <row r="166" customFormat="false" ht="15" hidden="true" customHeight="false" outlineLevel="0" collapsed="false">
      <c r="A166" s="1" t="n">
        <v>25</v>
      </c>
      <c r="B166" s="61" t="n">
        <v>41541</v>
      </c>
      <c r="C166" s="1" t="s">
        <v>70</v>
      </c>
      <c r="D166" s="1" t="s">
        <v>68</v>
      </c>
      <c r="F166" s="1" t="s">
        <v>100</v>
      </c>
      <c r="G166" s="1" t="n">
        <v>1</v>
      </c>
      <c r="H166" s="1" t="n">
        <v>1</v>
      </c>
      <c r="L166" s="1" t="n">
        <v>2</v>
      </c>
      <c r="X166" s="14" t="n">
        <v>3057.84</v>
      </c>
      <c r="Y166" s="1" t="s">
        <v>1042</v>
      </c>
      <c r="AA166" s="1" t="s">
        <v>123</v>
      </c>
    </row>
    <row r="167" customFormat="false" ht="15" hidden="true" customHeight="false" outlineLevel="0" collapsed="false">
      <c r="A167" s="1" t="n">
        <v>25</v>
      </c>
      <c r="B167" s="61" t="n">
        <v>41541</v>
      </c>
      <c r="C167" s="1" t="s">
        <v>70</v>
      </c>
      <c r="D167" s="1" t="s">
        <v>68</v>
      </c>
      <c r="F167" s="1" t="s">
        <v>115</v>
      </c>
      <c r="G167" s="1" t="n">
        <v>24</v>
      </c>
      <c r="H167" s="1" t="n">
        <f aca="false">SUM(G167/2)</f>
        <v>12</v>
      </c>
      <c r="I167" s="1" t="n">
        <f aca="false">SUM(G167/2)</f>
        <v>12</v>
      </c>
      <c r="L167" s="1" t="n">
        <v>18</v>
      </c>
      <c r="X167" s="14" t="n">
        <v>31569.84</v>
      </c>
      <c r="Y167" s="1" t="s">
        <v>1042</v>
      </c>
      <c r="AA167" s="1" t="s">
        <v>123</v>
      </c>
    </row>
    <row r="168" customFormat="false" ht="15" hidden="true" customHeight="false" outlineLevel="0" collapsed="false">
      <c r="A168" s="1" t="n">
        <v>25</v>
      </c>
      <c r="B168" s="61" t="n">
        <v>41541</v>
      </c>
      <c r="C168" s="1" t="s">
        <v>70</v>
      </c>
      <c r="D168" s="1" t="s">
        <v>68</v>
      </c>
      <c r="F168" s="1" t="s">
        <v>96</v>
      </c>
      <c r="G168" s="1" t="n">
        <v>2</v>
      </c>
      <c r="H168" s="1" t="n">
        <f aca="false">SUM(G168/2)</f>
        <v>1</v>
      </c>
      <c r="I168" s="1" t="n">
        <f aca="false">SUM(G168/2)</f>
        <v>1</v>
      </c>
      <c r="L168" s="1" t="n">
        <v>5</v>
      </c>
      <c r="X168" s="14" t="n">
        <v>12350.61</v>
      </c>
      <c r="Y168" s="1" t="s">
        <v>1042</v>
      </c>
      <c r="AA168" s="1" t="s">
        <v>123</v>
      </c>
    </row>
    <row r="169" customFormat="false" ht="15" hidden="true" customHeight="false" outlineLevel="0" collapsed="false">
      <c r="A169" s="1" t="n">
        <v>25</v>
      </c>
      <c r="B169" s="61" t="n">
        <v>41541</v>
      </c>
      <c r="C169" s="1" t="s">
        <v>70</v>
      </c>
      <c r="D169" s="1" t="s">
        <v>68</v>
      </c>
      <c r="F169" s="1" t="s">
        <v>248</v>
      </c>
      <c r="K169" s="1" t="n">
        <v>1</v>
      </c>
      <c r="X169" s="14" t="n">
        <v>794.42</v>
      </c>
      <c r="Y169" s="1" t="s">
        <v>1042</v>
      </c>
      <c r="AA169" s="1" t="s">
        <v>123</v>
      </c>
    </row>
    <row r="170" customFormat="false" ht="15" hidden="false" customHeight="false" outlineLevel="0" collapsed="false">
      <c r="A170" s="1" t="n">
        <v>26</v>
      </c>
      <c r="B170" s="61" t="n">
        <v>41555</v>
      </c>
      <c r="C170" s="1" t="s">
        <v>75</v>
      </c>
      <c r="D170" s="1" t="s">
        <v>76</v>
      </c>
      <c r="F170" s="1" t="s">
        <v>114</v>
      </c>
      <c r="G170" s="1" t="n">
        <v>82</v>
      </c>
      <c r="H170" s="1" t="n">
        <f aca="false">SUM(G170/2)</f>
        <v>41</v>
      </c>
      <c r="I170" s="1" t="n">
        <f aca="false">SUM(G170/2)</f>
        <v>41</v>
      </c>
      <c r="L170" s="1" t="n">
        <v>127</v>
      </c>
      <c r="X170" s="14" t="n">
        <v>307760.56</v>
      </c>
      <c r="Y170" s="1" t="s">
        <v>1043</v>
      </c>
      <c r="AA170" s="1" t="s">
        <v>123</v>
      </c>
    </row>
    <row r="171" customFormat="false" ht="15" hidden="false" customHeight="false" outlineLevel="0" collapsed="false">
      <c r="A171" s="1" t="n">
        <v>26</v>
      </c>
      <c r="B171" s="61" t="n">
        <v>41555</v>
      </c>
      <c r="C171" s="1" t="s">
        <v>75</v>
      </c>
      <c r="D171" s="1" t="s">
        <v>76</v>
      </c>
      <c r="F171" s="1" t="s">
        <v>89</v>
      </c>
      <c r="G171" s="1" t="n">
        <v>1</v>
      </c>
      <c r="H171" s="1" t="n">
        <v>1</v>
      </c>
      <c r="L171" s="1" t="n">
        <v>3</v>
      </c>
      <c r="X171" s="14" t="n">
        <v>1378.83</v>
      </c>
      <c r="Y171" s="1" t="s">
        <v>1043</v>
      </c>
      <c r="AA171" s="1" t="s">
        <v>123</v>
      </c>
    </row>
    <row r="172" customFormat="false" ht="15" hidden="false" customHeight="false" outlineLevel="0" collapsed="false">
      <c r="A172" s="1" t="n">
        <v>26</v>
      </c>
      <c r="B172" s="61" t="n">
        <v>41555</v>
      </c>
      <c r="C172" s="1" t="s">
        <v>75</v>
      </c>
      <c r="D172" s="1" t="s">
        <v>76</v>
      </c>
      <c r="F172" s="1" t="s">
        <v>102</v>
      </c>
      <c r="G172" s="1" t="n">
        <v>3</v>
      </c>
      <c r="H172" s="1" t="n">
        <f aca="false">SUM(G172/2)</f>
        <v>1.5</v>
      </c>
      <c r="I172" s="1" t="n">
        <f aca="false">SUM(G172/2)</f>
        <v>1.5</v>
      </c>
      <c r="L172" s="1" t="n">
        <v>8</v>
      </c>
      <c r="X172" s="14" t="n">
        <v>7357.81</v>
      </c>
      <c r="Y172" s="1" t="s">
        <v>1043</v>
      </c>
      <c r="AA172" s="1" t="s">
        <v>123</v>
      </c>
    </row>
    <row r="173" customFormat="false" ht="15" hidden="false" customHeight="false" outlineLevel="0" collapsed="false">
      <c r="A173" s="1" t="n">
        <v>26</v>
      </c>
      <c r="B173" s="61" t="n">
        <v>41555</v>
      </c>
      <c r="C173" s="1" t="s">
        <v>75</v>
      </c>
      <c r="D173" s="1" t="s">
        <v>76</v>
      </c>
      <c r="F173" s="1" t="s">
        <v>248</v>
      </c>
      <c r="K173" s="1" t="n">
        <v>1</v>
      </c>
      <c r="X173" s="14" t="n">
        <v>923.98</v>
      </c>
      <c r="Y173" s="1" t="s">
        <v>1043</v>
      </c>
      <c r="AA173" s="1" t="s">
        <v>123</v>
      </c>
    </row>
    <row r="174" customFormat="false" ht="15" hidden="true" customHeight="false" outlineLevel="0" collapsed="false">
      <c r="A174" s="1" t="n">
        <v>27</v>
      </c>
      <c r="B174" s="61" t="n">
        <v>41555</v>
      </c>
      <c r="C174" s="1" t="s">
        <v>69</v>
      </c>
      <c r="F174" s="1" t="s">
        <v>115</v>
      </c>
      <c r="G174" s="1" t="n">
        <v>19</v>
      </c>
      <c r="H174" s="1" t="n">
        <v>19</v>
      </c>
      <c r="L174" s="1" t="n">
        <v>33</v>
      </c>
      <c r="X174" s="14" t="n">
        <v>98342.24</v>
      </c>
      <c r="Y174" s="1" t="s">
        <v>1044</v>
      </c>
      <c r="AA174" s="1" t="s">
        <v>123</v>
      </c>
    </row>
    <row r="175" customFormat="false" ht="15" hidden="true" customHeight="false" outlineLevel="0" collapsed="false">
      <c r="A175" s="1" t="n">
        <v>27</v>
      </c>
      <c r="B175" s="61" t="n">
        <v>41555</v>
      </c>
      <c r="C175" s="1" t="s">
        <v>69</v>
      </c>
      <c r="F175" s="1" t="s">
        <v>87</v>
      </c>
      <c r="G175" s="1" t="n">
        <v>18</v>
      </c>
      <c r="H175" s="1" t="n">
        <v>18</v>
      </c>
      <c r="L175" s="1" t="n">
        <v>16</v>
      </c>
      <c r="U175" s="1" t="n">
        <v>1</v>
      </c>
      <c r="X175" s="14" t="n">
        <v>2197.95</v>
      </c>
      <c r="Y175" s="1" t="s">
        <v>1044</v>
      </c>
      <c r="AA175" s="1" t="s">
        <v>123</v>
      </c>
    </row>
    <row r="176" customFormat="false" ht="15" hidden="true" customHeight="false" outlineLevel="0" collapsed="false">
      <c r="A176" s="1" t="n">
        <v>27</v>
      </c>
      <c r="B176" s="61" t="n">
        <v>41555</v>
      </c>
      <c r="C176" s="1" t="s">
        <v>69</v>
      </c>
      <c r="F176" s="1" t="s">
        <v>99</v>
      </c>
      <c r="G176" s="1" t="n">
        <v>18</v>
      </c>
      <c r="H176" s="1" t="n">
        <v>18</v>
      </c>
      <c r="L176" s="1" t="n">
        <v>15</v>
      </c>
      <c r="X176" s="14" t="n">
        <v>1259.27</v>
      </c>
      <c r="Y176" s="1" t="s">
        <v>1044</v>
      </c>
      <c r="AA176" s="1" t="s">
        <v>123</v>
      </c>
      <c r="AB176" s="1" t="s">
        <v>170</v>
      </c>
    </row>
    <row r="177" customFormat="false" ht="15" hidden="true" customHeight="false" outlineLevel="0" collapsed="false">
      <c r="A177" s="1" t="n">
        <v>27</v>
      </c>
      <c r="B177" s="61" t="n">
        <v>41555</v>
      </c>
      <c r="C177" s="1" t="s">
        <v>69</v>
      </c>
      <c r="F177" s="1" t="s">
        <v>108</v>
      </c>
      <c r="G177" s="1" t="n">
        <v>3</v>
      </c>
      <c r="H177" s="1" t="n">
        <v>3</v>
      </c>
      <c r="L177" s="1" t="n">
        <v>8</v>
      </c>
      <c r="X177" s="14" t="n">
        <v>3804.03</v>
      </c>
      <c r="Y177" s="1" t="s">
        <v>1044</v>
      </c>
      <c r="AA177" s="1" t="s">
        <v>123</v>
      </c>
    </row>
    <row r="178" customFormat="false" ht="15" hidden="true" customHeight="false" outlineLevel="0" collapsed="false">
      <c r="A178" s="1" t="n">
        <v>27</v>
      </c>
      <c r="B178" s="61" t="n">
        <v>41555</v>
      </c>
      <c r="C178" s="1" t="s">
        <v>69</v>
      </c>
      <c r="F178" s="1" t="s">
        <v>95</v>
      </c>
      <c r="G178" s="1" t="n">
        <v>2</v>
      </c>
      <c r="H178" s="1" t="n">
        <v>2</v>
      </c>
      <c r="L178" s="1" t="n">
        <v>5</v>
      </c>
      <c r="X178" s="14" t="n">
        <v>3673.08</v>
      </c>
      <c r="Y178" s="1" t="s">
        <v>1044</v>
      </c>
      <c r="AA178" s="1" t="s">
        <v>123</v>
      </c>
    </row>
    <row r="179" customFormat="false" ht="15" hidden="true" customHeight="false" outlineLevel="0" collapsed="false">
      <c r="A179" s="1" t="n">
        <v>27</v>
      </c>
      <c r="B179" s="61" t="n">
        <v>41555</v>
      </c>
      <c r="C179" s="1" t="s">
        <v>69</v>
      </c>
      <c r="F179" s="1" t="s">
        <v>96</v>
      </c>
      <c r="G179" s="1" t="n">
        <v>4</v>
      </c>
      <c r="H179" s="1" t="n">
        <v>4</v>
      </c>
      <c r="L179" s="1" t="n">
        <v>9</v>
      </c>
      <c r="X179" s="14" t="n">
        <v>0</v>
      </c>
      <c r="Y179" s="1" t="s">
        <v>1044</v>
      </c>
      <c r="AA179" s="1" t="s">
        <v>123</v>
      </c>
      <c r="AB179" s="1" t="s">
        <v>1045</v>
      </c>
    </row>
    <row r="180" customFormat="false" ht="15" hidden="true" customHeight="false" outlineLevel="0" collapsed="false">
      <c r="A180" s="1" t="n">
        <v>27</v>
      </c>
      <c r="B180" s="61" t="n">
        <v>41555</v>
      </c>
      <c r="C180" s="1" t="s">
        <v>69</v>
      </c>
      <c r="F180" s="1" t="s">
        <v>97</v>
      </c>
      <c r="G180" s="1" t="n">
        <v>11</v>
      </c>
      <c r="H180" s="1" t="n">
        <v>11</v>
      </c>
      <c r="L180" s="1" t="n">
        <v>11</v>
      </c>
      <c r="X180" s="14" t="n">
        <v>43848.96</v>
      </c>
      <c r="Y180" s="1" t="s">
        <v>1044</v>
      </c>
      <c r="AA180" s="1" t="s">
        <v>123</v>
      </c>
    </row>
    <row r="181" customFormat="false" ht="15" hidden="true" customHeight="false" outlineLevel="0" collapsed="false">
      <c r="A181" s="1" t="n">
        <v>27</v>
      </c>
      <c r="B181" s="61" t="n">
        <v>41555</v>
      </c>
      <c r="C181" s="1" t="s">
        <v>69</v>
      </c>
      <c r="F181" s="1" t="s">
        <v>248</v>
      </c>
      <c r="K181" s="1" t="n">
        <v>1</v>
      </c>
      <c r="X181" s="14" t="n">
        <v>1983.07</v>
      </c>
      <c r="Y181" s="1" t="s">
        <v>1044</v>
      </c>
      <c r="AA181" s="1" t="s">
        <v>123</v>
      </c>
    </row>
    <row r="182" customFormat="false" ht="15" hidden="true" customHeight="false" outlineLevel="0" collapsed="false">
      <c r="A182" s="1" t="n">
        <v>28</v>
      </c>
      <c r="B182" s="61" t="n">
        <v>41564</v>
      </c>
      <c r="C182" s="1" t="s">
        <v>53</v>
      </c>
      <c r="F182" s="1" t="s">
        <v>107</v>
      </c>
      <c r="G182" s="1" t="n">
        <v>5</v>
      </c>
      <c r="H182" s="1" t="n">
        <v>5</v>
      </c>
      <c r="L182" s="1" t="n">
        <v>32</v>
      </c>
      <c r="U182" s="1" t="n">
        <v>1</v>
      </c>
      <c r="X182" s="14" t="n">
        <v>160089</v>
      </c>
      <c r="Y182" s="1" t="s">
        <v>1046</v>
      </c>
      <c r="AA182" s="1" t="s">
        <v>123</v>
      </c>
    </row>
    <row r="183" customFormat="false" ht="15" hidden="true" customHeight="false" outlineLevel="0" collapsed="false">
      <c r="A183" s="1" t="n">
        <v>28</v>
      </c>
      <c r="B183" s="61" t="n">
        <v>41564</v>
      </c>
      <c r="C183" s="1" t="s">
        <v>53</v>
      </c>
      <c r="F183" s="1" t="s">
        <v>89</v>
      </c>
      <c r="G183" s="1" t="n">
        <v>2</v>
      </c>
      <c r="H183" s="1" t="n">
        <v>2</v>
      </c>
      <c r="L183" s="1" t="n">
        <v>5</v>
      </c>
      <c r="X183" s="14" t="n">
        <v>2591.12</v>
      </c>
      <c r="Y183" s="1" t="s">
        <v>1046</v>
      </c>
      <c r="AA183" s="1" t="s">
        <v>123</v>
      </c>
    </row>
    <row r="184" customFormat="false" ht="15" hidden="true" customHeight="false" outlineLevel="0" collapsed="false">
      <c r="A184" s="1" t="n">
        <v>28</v>
      </c>
      <c r="B184" s="61" t="n">
        <v>41564</v>
      </c>
      <c r="C184" s="1" t="s">
        <v>53</v>
      </c>
      <c r="F184" s="1" t="s">
        <v>98</v>
      </c>
      <c r="X184" s="14" t="n">
        <v>0</v>
      </c>
      <c r="Y184" s="1" t="s">
        <v>1046</v>
      </c>
      <c r="AA184" s="1" t="s">
        <v>123</v>
      </c>
      <c r="AB184" s="1" t="s">
        <v>891</v>
      </c>
    </row>
    <row r="185" customFormat="false" ht="15" hidden="true" customHeight="false" outlineLevel="0" collapsed="false">
      <c r="A185" s="1" t="n">
        <v>28</v>
      </c>
      <c r="B185" s="61" t="n">
        <v>41564</v>
      </c>
      <c r="C185" s="1" t="s">
        <v>53</v>
      </c>
      <c r="F185" s="1" t="s">
        <v>113</v>
      </c>
      <c r="G185" s="1" t="n">
        <v>1</v>
      </c>
      <c r="H185" s="1" t="n">
        <v>1</v>
      </c>
      <c r="L185" s="1" t="n">
        <v>3</v>
      </c>
      <c r="X185" s="14" t="n">
        <v>0</v>
      </c>
      <c r="Y185" s="1" t="s">
        <v>1046</v>
      </c>
      <c r="AA185" s="1" t="s">
        <v>123</v>
      </c>
      <c r="AB185" s="1" t="s">
        <v>891</v>
      </c>
    </row>
    <row r="186" customFormat="false" ht="15" hidden="true" customHeight="false" outlineLevel="0" collapsed="false">
      <c r="A186" s="1" t="n">
        <v>28</v>
      </c>
      <c r="B186" s="61" t="n">
        <v>41564</v>
      </c>
      <c r="C186" s="1" t="s">
        <v>53</v>
      </c>
      <c r="F186" s="1" t="s">
        <v>97</v>
      </c>
      <c r="G186" s="1" t="n">
        <v>1</v>
      </c>
      <c r="H186" s="1" t="n">
        <v>1</v>
      </c>
      <c r="L186" s="1" t="n">
        <v>3</v>
      </c>
      <c r="X186" s="14" t="n">
        <v>9231.63</v>
      </c>
      <c r="Y186" s="1" t="s">
        <v>1046</v>
      </c>
      <c r="AA186" s="1" t="s">
        <v>123</v>
      </c>
    </row>
    <row r="187" customFormat="false" ht="15" hidden="true" customHeight="false" outlineLevel="0" collapsed="false">
      <c r="A187" s="1" t="n">
        <v>28</v>
      </c>
      <c r="B187" s="61" t="n">
        <v>41564</v>
      </c>
      <c r="C187" s="1" t="s">
        <v>53</v>
      </c>
      <c r="F187" s="1" t="s">
        <v>114</v>
      </c>
      <c r="G187" s="1" t="n">
        <v>9</v>
      </c>
      <c r="H187" s="1" t="n">
        <v>9</v>
      </c>
      <c r="L187" s="1" t="n">
        <v>21</v>
      </c>
      <c r="X187" s="14" t="n">
        <v>0</v>
      </c>
      <c r="Y187" s="1" t="s">
        <v>1046</v>
      </c>
      <c r="AA187" s="1" t="s">
        <v>123</v>
      </c>
      <c r="AB187" s="1" t="s">
        <v>170</v>
      </c>
    </row>
    <row r="188" customFormat="false" ht="15" hidden="true" customHeight="false" outlineLevel="0" collapsed="false">
      <c r="A188" s="1" t="n">
        <v>28</v>
      </c>
      <c r="B188" s="61" t="n">
        <v>41564</v>
      </c>
      <c r="C188" s="1" t="s">
        <v>53</v>
      </c>
      <c r="F188" s="1" t="s">
        <v>248</v>
      </c>
      <c r="K188" s="1" t="n">
        <v>2</v>
      </c>
      <c r="X188" s="14" t="n">
        <v>2400.09</v>
      </c>
      <c r="Y188" s="1" t="s">
        <v>1046</v>
      </c>
      <c r="AA188" s="1" t="s">
        <v>123</v>
      </c>
    </row>
    <row r="189" customFormat="false" ht="15" hidden="true" customHeight="false" outlineLevel="0" collapsed="false">
      <c r="A189" s="1" t="n">
        <v>29</v>
      </c>
      <c r="B189" s="61" t="n">
        <v>41576</v>
      </c>
      <c r="C189" s="1" t="s">
        <v>67</v>
      </c>
      <c r="F189" s="1" t="s">
        <v>96</v>
      </c>
      <c r="G189" s="1" t="n">
        <v>23</v>
      </c>
      <c r="H189" s="1" t="n">
        <v>23</v>
      </c>
      <c r="L189" s="1" t="n">
        <v>61</v>
      </c>
      <c r="X189" s="14" t="n">
        <v>77045.41</v>
      </c>
      <c r="Y189" s="1" t="s">
        <v>1047</v>
      </c>
      <c r="AA189" s="1" t="s">
        <v>123</v>
      </c>
    </row>
    <row r="190" customFormat="false" ht="15" hidden="true" customHeight="false" outlineLevel="0" collapsed="false">
      <c r="A190" s="1" t="n">
        <v>29</v>
      </c>
      <c r="B190" s="61" t="n">
        <v>41576</v>
      </c>
      <c r="C190" s="1" t="s">
        <v>67</v>
      </c>
      <c r="F190" s="1" t="s">
        <v>115</v>
      </c>
      <c r="G190" s="1" t="n">
        <v>10</v>
      </c>
      <c r="H190" s="1" t="n">
        <v>10</v>
      </c>
      <c r="L190" s="1" t="n">
        <v>18</v>
      </c>
      <c r="X190" s="14" t="n">
        <v>86308.86</v>
      </c>
      <c r="Y190" s="1" t="s">
        <v>1047</v>
      </c>
      <c r="AA190" s="1" t="s">
        <v>123</v>
      </c>
    </row>
    <row r="191" customFormat="false" ht="15" hidden="true" customHeight="false" outlineLevel="0" collapsed="false">
      <c r="A191" s="1" t="n">
        <v>29</v>
      </c>
      <c r="B191" s="61" t="n">
        <v>41576</v>
      </c>
      <c r="C191" s="1" t="s">
        <v>67</v>
      </c>
      <c r="F191" s="1" t="s">
        <v>100</v>
      </c>
      <c r="G191" s="1" t="n">
        <v>17</v>
      </c>
      <c r="H191" s="1" t="n">
        <v>17</v>
      </c>
      <c r="L191" s="1" t="n">
        <v>12</v>
      </c>
      <c r="X191" s="14" t="n">
        <v>3549.72</v>
      </c>
      <c r="Y191" s="1" t="s">
        <v>1047</v>
      </c>
      <c r="AA191" s="1" t="s">
        <v>123</v>
      </c>
    </row>
    <row r="192" customFormat="false" ht="15" hidden="true" customHeight="false" outlineLevel="0" collapsed="false">
      <c r="A192" s="1" t="n">
        <v>29</v>
      </c>
      <c r="B192" s="61" t="n">
        <v>41576</v>
      </c>
      <c r="C192" s="1" t="s">
        <v>67</v>
      </c>
      <c r="F192" s="1" t="s">
        <v>88</v>
      </c>
      <c r="G192" s="1" t="n">
        <v>4</v>
      </c>
      <c r="H192" s="1" t="n">
        <v>4</v>
      </c>
      <c r="L192" s="1" t="n">
        <v>10</v>
      </c>
      <c r="X192" s="14" t="n">
        <v>0</v>
      </c>
      <c r="Y192" s="1" t="s">
        <v>1047</v>
      </c>
      <c r="AA192" s="1" t="s">
        <v>123</v>
      </c>
      <c r="AB192" s="1" t="s">
        <v>1048</v>
      </c>
    </row>
    <row r="193" customFormat="false" ht="15" hidden="true" customHeight="false" outlineLevel="0" collapsed="false">
      <c r="A193" s="1" t="n">
        <v>29</v>
      </c>
      <c r="B193" s="61" t="n">
        <v>41576</v>
      </c>
      <c r="C193" s="1" t="s">
        <v>67</v>
      </c>
      <c r="F193" s="1" t="s">
        <v>114</v>
      </c>
      <c r="G193" s="1" t="n">
        <v>2</v>
      </c>
      <c r="H193" s="1" t="n">
        <v>2</v>
      </c>
      <c r="L193" s="1" t="n">
        <v>5</v>
      </c>
      <c r="X193" s="14" t="n">
        <v>4867.2</v>
      </c>
      <c r="Y193" s="1" t="s">
        <v>1047</v>
      </c>
      <c r="AA193" s="1" t="s">
        <v>123</v>
      </c>
    </row>
    <row r="194" customFormat="false" ht="15" hidden="true" customHeight="false" outlineLevel="0" collapsed="false">
      <c r="A194" s="1" t="n">
        <v>29</v>
      </c>
      <c r="B194" s="61" t="n">
        <v>41576</v>
      </c>
      <c r="C194" s="1" t="s">
        <v>67</v>
      </c>
      <c r="F194" s="1" t="s">
        <v>102</v>
      </c>
      <c r="G194" s="1" t="n">
        <v>5</v>
      </c>
      <c r="H194" s="1" t="n">
        <v>5</v>
      </c>
      <c r="L194" s="1" t="n">
        <v>11</v>
      </c>
      <c r="X194" s="14" t="n">
        <v>0</v>
      </c>
      <c r="Y194" s="1" t="s">
        <v>1047</v>
      </c>
      <c r="AA194" s="1" t="s">
        <v>123</v>
      </c>
      <c r="AB194" s="1" t="s">
        <v>170</v>
      </c>
    </row>
    <row r="195" customFormat="false" ht="15" hidden="true" customHeight="false" outlineLevel="0" collapsed="false">
      <c r="A195" s="1" t="n">
        <v>29</v>
      </c>
      <c r="B195" s="61" t="n">
        <v>41576</v>
      </c>
      <c r="C195" s="1" t="s">
        <v>67</v>
      </c>
      <c r="F195" s="1" t="s">
        <v>107</v>
      </c>
      <c r="G195" s="1" t="n">
        <v>1</v>
      </c>
      <c r="H195" s="1" t="n">
        <v>1</v>
      </c>
      <c r="L195" s="1" t="n">
        <v>3</v>
      </c>
      <c r="X195" s="14" t="n">
        <v>1315.49</v>
      </c>
      <c r="Y195" s="1" t="s">
        <v>1047</v>
      </c>
      <c r="AA195" s="1" t="s">
        <v>123</v>
      </c>
    </row>
    <row r="196" customFormat="false" ht="15" hidden="true" customHeight="false" outlineLevel="0" collapsed="false">
      <c r="A196" s="1" t="n">
        <v>29</v>
      </c>
      <c r="B196" s="61" t="n">
        <v>41576</v>
      </c>
      <c r="C196" s="1" t="s">
        <v>67</v>
      </c>
      <c r="F196" s="1" t="s">
        <v>90</v>
      </c>
      <c r="L196" s="1" t="n">
        <v>1</v>
      </c>
      <c r="X196" s="14" t="n">
        <v>972.25</v>
      </c>
      <c r="Y196" s="1" t="s">
        <v>1047</v>
      </c>
      <c r="AA196" s="1" t="s">
        <v>123</v>
      </c>
      <c r="AB196" s="1" t="s">
        <v>955</v>
      </c>
    </row>
    <row r="197" customFormat="false" ht="15" hidden="true" customHeight="false" outlineLevel="0" collapsed="false">
      <c r="A197" s="1" t="n">
        <v>29</v>
      </c>
      <c r="B197" s="61" t="n">
        <v>41576</v>
      </c>
      <c r="C197" s="1" t="s">
        <v>67</v>
      </c>
      <c r="F197" s="1" t="s">
        <v>248</v>
      </c>
      <c r="K197" s="1" t="n">
        <v>1</v>
      </c>
      <c r="X197" s="14" t="n">
        <v>610.7</v>
      </c>
      <c r="Y197" s="1" t="s">
        <v>1047</v>
      </c>
      <c r="AA197" s="1" t="s">
        <v>123</v>
      </c>
    </row>
    <row r="198" customFormat="false" ht="15" hidden="true" customHeight="false" outlineLevel="0" collapsed="false">
      <c r="A198" s="1" t="n">
        <v>30</v>
      </c>
      <c r="B198" s="61" t="n">
        <v>41597</v>
      </c>
      <c r="C198" s="1" t="s">
        <v>70</v>
      </c>
      <c r="F198" s="1" t="s">
        <v>97</v>
      </c>
      <c r="G198" s="1" t="n">
        <v>62</v>
      </c>
      <c r="H198" s="1" t="n">
        <v>62</v>
      </c>
      <c r="L198" s="1" t="n">
        <v>39</v>
      </c>
      <c r="X198" s="14" t="n">
        <v>48847.79</v>
      </c>
      <c r="Y198" s="1" t="s">
        <v>1049</v>
      </c>
      <c r="AA198" s="1" t="s">
        <v>123</v>
      </c>
    </row>
    <row r="199" customFormat="false" ht="15" hidden="true" customHeight="false" outlineLevel="0" collapsed="false">
      <c r="A199" s="1" t="n">
        <v>30</v>
      </c>
      <c r="B199" s="61" t="n">
        <v>41597</v>
      </c>
      <c r="C199" s="1" t="s">
        <v>70</v>
      </c>
      <c r="F199" s="1" t="s">
        <v>115</v>
      </c>
      <c r="G199" s="1" t="n">
        <v>15</v>
      </c>
      <c r="H199" s="1" t="n">
        <v>15</v>
      </c>
      <c r="L199" s="1" t="n">
        <v>19</v>
      </c>
      <c r="X199" s="14" t="n">
        <v>27102.2</v>
      </c>
      <c r="Y199" s="1" t="s">
        <v>1049</v>
      </c>
      <c r="AA199" s="1" t="s">
        <v>123</v>
      </c>
    </row>
    <row r="200" customFormat="false" ht="15" hidden="true" customHeight="false" outlineLevel="0" collapsed="false">
      <c r="A200" s="1" t="n">
        <v>30</v>
      </c>
      <c r="B200" s="61" t="n">
        <v>41597</v>
      </c>
      <c r="C200" s="1" t="s">
        <v>70</v>
      </c>
      <c r="F200" s="1" t="s">
        <v>248</v>
      </c>
      <c r="K200" s="1" t="n">
        <v>1</v>
      </c>
      <c r="X200" s="14" t="n">
        <v>968.24</v>
      </c>
      <c r="Y200" s="1" t="s">
        <v>1049</v>
      </c>
      <c r="AA200" s="1" t="s">
        <v>123</v>
      </c>
    </row>
    <row r="201" customFormat="false" ht="15" hidden="true" customHeight="false" outlineLevel="0" collapsed="false">
      <c r="A201" s="1" t="n">
        <v>31</v>
      </c>
      <c r="B201" s="61" t="n">
        <v>41598</v>
      </c>
      <c r="C201" s="1" t="s">
        <v>53</v>
      </c>
      <c r="F201" s="1" t="s">
        <v>87</v>
      </c>
      <c r="G201" s="1" t="n">
        <v>9</v>
      </c>
      <c r="H201" s="1" t="n">
        <v>9</v>
      </c>
      <c r="L201" s="1" t="n">
        <v>36</v>
      </c>
      <c r="X201" s="14" t="n">
        <v>275845.35</v>
      </c>
      <c r="Y201" s="1" t="s">
        <v>1050</v>
      </c>
      <c r="AA201" s="1" t="s">
        <v>123</v>
      </c>
    </row>
    <row r="202" customFormat="false" ht="15" hidden="true" customHeight="false" outlineLevel="0" collapsed="false">
      <c r="A202" s="1" t="n">
        <v>31</v>
      </c>
      <c r="B202" s="61" t="n">
        <v>41598</v>
      </c>
      <c r="C202" s="1" t="s">
        <v>53</v>
      </c>
      <c r="F202" s="1" t="s">
        <v>89</v>
      </c>
      <c r="G202" s="1" t="n">
        <v>4</v>
      </c>
      <c r="H202" s="1" t="n">
        <v>4</v>
      </c>
      <c r="L202" s="1" t="n">
        <v>9</v>
      </c>
      <c r="X202" s="14" t="n">
        <v>4007.87</v>
      </c>
      <c r="Y202" s="1" t="s">
        <v>1050</v>
      </c>
      <c r="AA202" s="1" t="s">
        <v>123</v>
      </c>
    </row>
    <row r="203" customFormat="false" ht="15" hidden="true" customHeight="false" outlineLevel="0" collapsed="false">
      <c r="A203" s="1" t="n">
        <v>31</v>
      </c>
      <c r="B203" s="61" t="n">
        <v>41598</v>
      </c>
      <c r="C203" s="1" t="s">
        <v>53</v>
      </c>
      <c r="F203" s="1" t="s">
        <v>98</v>
      </c>
      <c r="G203" s="1" t="n">
        <v>15</v>
      </c>
      <c r="H203" s="1" t="n">
        <v>15</v>
      </c>
      <c r="L203" s="1" t="n">
        <v>34</v>
      </c>
      <c r="X203" s="14" t="n">
        <v>0</v>
      </c>
      <c r="Y203" s="1" t="s">
        <v>1050</v>
      </c>
      <c r="AA203" s="1" t="s">
        <v>123</v>
      </c>
      <c r="AB203" s="1" t="s">
        <v>891</v>
      </c>
    </row>
    <row r="204" customFormat="false" ht="15" hidden="true" customHeight="false" outlineLevel="0" collapsed="false">
      <c r="A204" s="1" t="n">
        <v>31</v>
      </c>
      <c r="B204" s="61" t="n">
        <v>41598</v>
      </c>
      <c r="C204" s="1" t="s">
        <v>53</v>
      </c>
      <c r="F204" s="1" t="s">
        <v>97</v>
      </c>
      <c r="G204" s="1" t="n">
        <v>2</v>
      </c>
      <c r="H204" s="1" t="n">
        <v>2</v>
      </c>
      <c r="L204" s="1" t="n">
        <v>6</v>
      </c>
      <c r="X204" s="14" t="n">
        <v>22195.31</v>
      </c>
      <c r="Y204" s="1" t="s">
        <v>1050</v>
      </c>
      <c r="AA204" s="1" t="s">
        <v>123</v>
      </c>
    </row>
    <row r="205" customFormat="false" ht="15" hidden="true" customHeight="false" outlineLevel="0" collapsed="false">
      <c r="A205" s="1" t="n">
        <v>31</v>
      </c>
      <c r="B205" s="61" t="n">
        <v>41598</v>
      </c>
      <c r="C205" s="1" t="s">
        <v>53</v>
      </c>
      <c r="F205" s="1" t="s">
        <v>93</v>
      </c>
      <c r="G205" s="1" t="n">
        <v>1</v>
      </c>
      <c r="H205" s="1" t="n">
        <v>1</v>
      </c>
      <c r="L205" s="1" t="n">
        <v>2</v>
      </c>
      <c r="X205" s="14" t="n">
        <v>499.44</v>
      </c>
      <c r="Y205" s="1" t="s">
        <v>1050</v>
      </c>
      <c r="AA205" s="1" t="s">
        <v>123</v>
      </c>
    </row>
    <row r="206" customFormat="false" ht="15" hidden="true" customHeight="false" outlineLevel="0" collapsed="false">
      <c r="A206" s="1" t="n">
        <v>31</v>
      </c>
      <c r="B206" s="61" t="n">
        <v>41598</v>
      </c>
      <c r="C206" s="1" t="s">
        <v>53</v>
      </c>
      <c r="F206" s="1" t="s">
        <v>248</v>
      </c>
      <c r="K206" s="1" t="n">
        <v>1</v>
      </c>
      <c r="X206" s="14" t="n">
        <v>612.72</v>
      </c>
      <c r="Y206" s="1" t="s">
        <v>1050</v>
      </c>
      <c r="AA206" s="1" t="s">
        <v>123</v>
      </c>
    </row>
    <row r="207" customFormat="false" ht="15" hidden="true" customHeight="false" outlineLevel="0" collapsed="false">
      <c r="A207" s="1" t="n">
        <v>32</v>
      </c>
      <c r="B207" s="61" t="n">
        <v>41600</v>
      </c>
      <c r="C207" s="1" t="s">
        <v>50</v>
      </c>
      <c r="F207" s="1" t="s">
        <v>114</v>
      </c>
      <c r="G207" s="1" t="n">
        <v>19</v>
      </c>
      <c r="H207" s="1" t="n">
        <v>19</v>
      </c>
      <c r="L207" s="1" t="n">
        <v>44</v>
      </c>
      <c r="X207" s="14" t="n">
        <v>413100</v>
      </c>
      <c r="Y207" s="1" t="s">
        <v>1051</v>
      </c>
      <c r="AA207" s="1" t="s">
        <v>123</v>
      </c>
    </row>
    <row r="208" customFormat="false" ht="15" hidden="true" customHeight="false" outlineLevel="0" collapsed="false">
      <c r="A208" s="1" t="n">
        <v>32</v>
      </c>
      <c r="B208" s="61" t="n">
        <v>41600</v>
      </c>
      <c r="C208" s="1" t="s">
        <v>50</v>
      </c>
      <c r="F208" s="1" t="s">
        <v>99</v>
      </c>
      <c r="G208" s="1" t="n">
        <v>3</v>
      </c>
      <c r="H208" s="1" t="n">
        <v>3</v>
      </c>
      <c r="L208" s="1" t="n">
        <v>8</v>
      </c>
      <c r="X208" s="14" t="n">
        <v>4430.44</v>
      </c>
      <c r="Y208" s="1" t="s">
        <v>1051</v>
      </c>
      <c r="AA208" s="1" t="s">
        <v>123</v>
      </c>
      <c r="AB208" s="1" t="s">
        <v>170</v>
      </c>
    </row>
    <row r="209" customFormat="false" ht="15" hidden="true" customHeight="false" outlineLevel="0" collapsed="false">
      <c r="A209" s="1" t="n">
        <v>32</v>
      </c>
      <c r="B209" s="61" t="n">
        <v>41600</v>
      </c>
      <c r="C209" s="1" t="s">
        <v>50</v>
      </c>
      <c r="F209" s="1" t="s">
        <v>111</v>
      </c>
      <c r="G209" s="1" t="n">
        <v>2</v>
      </c>
      <c r="H209" s="1" t="n">
        <v>2</v>
      </c>
      <c r="L209" s="1" t="n">
        <v>5</v>
      </c>
      <c r="X209" s="14" t="n">
        <v>2152.37</v>
      </c>
      <c r="Y209" s="1" t="s">
        <v>1051</v>
      </c>
      <c r="AA209" s="1" t="s">
        <v>123</v>
      </c>
    </row>
    <row r="210" customFormat="false" ht="15" hidden="true" customHeight="false" outlineLevel="0" collapsed="false">
      <c r="A210" s="1" t="n">
        <v>32</v>
      </c>
      <c r="B210" s="61" t="n">
        <v>41600</v>
      </c>
      <c r="C210" s="1" t="s">
        <v>50</v>
      </c>
      <c r="F210" s="1" t="s">
        <v>89</v>
      </c>
      <c r="G210" s="1" t="n">
        <v>2</v>
      </c>
      <c r="H210" s="1" t="n">
        <v>2</v>
      </c>
      <c r="L210" s="1" t="n">
        <v>5</v>
      </c>
      <c r="X210" s="14" t="n">
        <v>2114.21</v>
      </c>
      <c r="Y210" s="1" t="s">
        <v>1051</v>
      </c>
      <c r="AA210" s="1" t="s">
        <v>123</v>
      </c>
    </row>
    <row r="211" customFormat="false" ht="15" hidden="true" customHeight="false" outlineLevel="0" collapsed="false">
      <c r="A211" s="1" t="n">
        <v>32</v>
      </c>
      <c r="B211" s="61" t="n">
        <v>41600</v>
      </c>
      <c r="C211" s="1" t="s">
        <v>50</v>
      </c>
      <c r="F211" s="1" t="s">
        <v>98</v>
      </c>
      <c r="G211" s="1" t="n">
        <v>2</v>
      </c>
      <c r="H211" s="1" t="n">
        <v>2</v>
      </c>
      <c r="L211" s="1" t="n">
        <v>5</v>
      </c>
      <c r="X211" s="14" t="n">
        <v>0</v>
      </c>
      <c r="Y211" s="1" t="s">
        <v>1051</v>
      </c>
      <c r="AA211" s="1" t="s">
        <v>123</v>
      </c>
    </row>
    <row r="212" customFormat="false" ht="15" hidden="true" customHeight="false" outlineLevel="0" collapsed="false">
      <c r="A212" s="1" t="n">
        <v>32</v>
      </c>
      <c r="B212" s="61" t="n">
        <v>41600</v>
      </c>
      <c r="C212" s="1" t="s">
        <v>50</v>
      </c>
      <c r="F212" s="1" t="s">
        <v>109</v>
      </c>
      <c r="G212" s="1" t="n">
        <v>1</v>
      </c>
      <c r="H212" s="1" t="n">
        <v>1</v>
      </c>
      <c r="L212" s="1" t="n">
        <v>3</v>
      </c>
      <c r="X212" s="14" t="n">
        <v>1244.44</v>
      </c>
      <c r="Y212" s="1" t="s">
        <v>1051</v>
      </c>
      <c r="AA212" s="1" t="s">
        <v>123</v>
      </c>
    </row>
    <row r="213" customFormat="false" ht="15" hidden="true" customHeight="false" outlineLevel="0" collapsed="false">
      <c r="A213" s="1" t="n">
        <v>32</v>
      </c>
      <c r="B213" s="61" t="n">
        <v>41600</v>
      </c>
      <c r="C213" s="1" t="s">
        <v>50</v>
      </c>
      <c r="F213" s="1" t="s">
        <v>96</v>
      </c>
      <c r="G213" s="1" t="n">
        <v>2</v>
      </c>
      <c r="H213" s="1" t="n">
        <v>2</v>
      </c>
      <c r="L213" s="1" t="n">
        <v>5</v>
      </c>
      <c r="X213" s="14" t="n">
        <v>8164.32</v>
      </c>
      <c r="Y213" s="1" t="s">
        <v>1051</v>
      </c>
      <c r="AA213" s="1" t="s">
        <v>123</v>
      </c>
    </row>
    <row r="214" customFormat="false" ht="15" hidden="true" customHeight="false" outlineLevel="0" collapsed="false">
      <c r="A214" s="1" t="n">
        <v>32</v>
      </c>
      <c r="B214" s="61" t="n">
        <v>41600</v>
      </c>
      <c r="C214" s="1" t="s">
        <v>50</v>
      </c>
      <c r="F214" s="1" t="s">
        <v>97</v>
      </c>
      <c r="G214" s="1" t="n">
        <v>1</v>
      </c>
      <c r="H214" s="1" t="n">
        <v>1</v>
      </c>
      <c r="L214" s="1" t="n">
        <v>3</v>
      </c>
      <c r="X214" s="14" t="n">
        <v>3011.77</v>
      </c>
      <c r="Y214" s="1" t="s">
        <v>1051</v>
      </c>
      <c r="AA214" s="1" t="s">
        <v>123</v>
      </c>
    </row>
    <row r="215" customFormat="false" ht="15" hidden="true" customHeight="false" outlineLevel="0" collapsed="false">
      <c r="A215" s="1" t="n">
        <v>32</v>
      </c>
      <c r="B215" s="61" t="n">
        <v>41600</v>
      </c>
      <c r="C215" s="1" t="s">
        <v>50</v>
      </c>
      <c r="F215" s="1" t="s">
        <v>95</v>
      </c>
      <c r="G215" s="1" t="n">
        <v>2</v>
      </c>
      <c r="H215" s="1" t="n">
        <v>2</v>
      </c>
      <c r="L215" s="1" t="n">
        <v>6</v>
      </c>
      <c r="X215" s="14" t="n">
        <v>3725.62</v>
      </c>
      <c r="Y215" s="1" t="s">
        <v>1051</v>
      </c>
      <c r="AA215" s="1" t="s">
        <v>123</v>
      </c>
    </row>
    <row r="216" customFormat="false" ht="15" hidden="true" customHeight="false" outlineLevel="0" collapsed="false">
      <c r="A216" s="1" t="n">
        <v>32</v>
      </c>
      <c r="B216" s="61" t="n">
        <v>41600</v>
      </c>
      <c r="C216" s="1" t="s">
        <v>50</v>
      </c>
      <c r="F216" s="1" t="s">
        <v>108</v>
      </c>
      <c r="G216" s="1" t="n">
        <v>7</v>
      </c>
      <c r="H216" s="1" t="n">
        <v>7</v>
      </c>
      <c r="L216" s="1" t="n">
        <v>15</v>
      </c>
      <c r="X216" s="14" t="n">
        <v>42393.29</v>
      </c>
      <c r="Y216" s="1" t="s">
        <v>1051</v>
      </c>
      <c r="AA216" s="1" t="s">
        <v>123</v>
      </c>
    </row>
    <row r="217" customFormat="false" ht="15" hidden="true" customHeight="false" outlineLevel="0" collapsed="false">
      <c r="A217" s="1" t="n">
        <v>32</v>
      </c>
      <c r="B217" s="61" t="n">
        <v>41600</v>
      </c>
      <c r="C217" s="1" t="s">
        <v>50</v>
      </c>
      <c r="F217" s="1" t="s">
        <v>88</v>
      </c>
      <c r="G217" s="1" t="n">
        <v>4</v>
      </c>
      <c r="H217" s="1" t="n">
        <v>4</v>
      </c>
      <c r="L217" s="1" t="n">
        <v>9</v>
      </c>
      <c r="U217" s="1" t="n">
        <v>2</v>
      </c>
      <c r="X217" s="14" t="n">
        <v>0</v>
      </c>
      <c r="Y217" s="1" t="s">
        <v>1051</v>
      </c>
      <c r="AA217" s="1" t="s">
        <v>123</v>
      </c>
      <c r="AB217" s="1" t="s">
        <v>1048</v>
      </c>
    </row>
    <row r="218" customFormat="false" ht="15" hidden="true" customHeight="false" outlineLevel="0" collapsed="false">
      <c r="A218" s="1" t="n">
        <v>32</v>
      </c>
      <c r="B218" s="61" t="n">
        <v>41600</v>
      </c>
      <c r="C218" s="1" t="s">
        <v>50</v>
      </c>
      <c r="F218" s="1" t="s">
        <v>1052</v>
      </c>
      <c r="L218" s="1" t="n">
        <v>1</v>
      </c>
      <c r="X218" s="14" t="n">
        <v>0</v>
      </c>
      <c r="Y218" s="1" t="s">
        <v>1051</v>
      </c>
      <c r="AA218" s="1" t="s">
        <v>123</v>
      </c>
    </row>
    <row r="219" customFormat="false" ht="15" hidden="true" customHeight="false" outlineLevel="0" collapsed="false">
      <c r="A219" s="1" t="n">
        <v>32</v>
      </c>
      <c r="B219" s="61" t="n">
        <v>41600</v>
      </c>
      <c r="C219" s="1" t="s">
        <v>50</v>
      </c>
      <c r="F219" s="1" t="s">
        <v>248</v>
      </c>
      <c r="K219" s="1" t="n">
        <v>1</v>
      </c>
      <c r="X219" s="14" t="n">
        <v>883.87</v>
      </c>
      <c r="Y219" s="1" t="s">
        <v>1051</v>
      </c>
      <c r="AA219" s="1" t="s">
        <v>123</v>
      </c>
    </row>
    <row r="220" customFormat="false" ht="15" hidden="true" customHeight="false" outlineLevel="0" collapsed="false">
      <c r="A220" s="1" t="n">
        <v>33</v>
      </c>
      <c r="B220" s="61" t="n">
        <v>41606</v>
      </c>
      <c r="C220" s="1" t="s">
        <v>53</v>
      </c>
      <c r="F220" s="1" t="s">
        <v>102</v>
      </c>
      <c r="G220" s="1" t="n">
        <v>43</v>
      </c>
      <c r="H220" s="1" t="n">
        <v>43</v>
      </c>
      <c r="L220" s="1" t="n">
        <v>113</v>
      </c>
      <c r="X220" s="14" t="n">
        <v>203147.91</v>
      </c>
      <c r="Y220" s="1" t="s">
        <v>1053</v>
      </c>
      <c r="AA220" s="1" t="s">
        <v>123</v>
      </c>
    </row>
    <row r="221" customFormat="false" ht="15" hidden="true" customHeight="false" outlineLevel="0" collapsed="false">
      <c r="A221" s="1" t="n">
        <v>33</v>
      </c>
      <c r="B221" s="61" t="n">
        <v>41606</v>
      </c>
      <c r="C221" s="1" t="s">
        <v>53</v>
      </c>
      <c r="F221" s="1" t="s">
        <v>110</v>
      </c>
      <c r="G221" s="1" t="n">
        <v>1</v>
      </c>
      <c r="H221" s="1" t="n">
        <v>1</v>
      </c>
      <c r="L221" s="1" t="n">
        <v>3</v>
      </c>
      <c r="X221" s="14" t="n">
        <v>1044.99</v>
      </c>
      <c r="Y221" s="1" t="s">
        <v>1053</v>
      </c>
      <c r="AA221" s="1" t="s">
        <v>123</v>
      </c>
    </row>
    <row r="222" customFormat="false" ht="15" hidden="true" customHeight="false" outlineLevel="0" collapsed="false">
      <c r="A222" s="1" t="n">
        <v>33</v>
      </c>
      <c r="B222" s="61" t="n">
        <v>41606</v>
      </c>
      <c r="C222" s="1" t="s">
        <v>53</v>
      </c>
      <c r="F222" s="1" t="s">
        <v>99</v>
      </c>
      <c r="G222" s="1" t="n">
        <v>0</v>
      </c>
      <c r="H222" s="1" t="n">
        <v>0</v>
      </c>
      <c r="L222" s="1" t="n">
        <v>0</v>
      </c>
      <c r="X222" s="14" t="n">
        <v>0</v>
      </c>
      <c r="Y222" s="1" t="s">
        <v>1053</v>
      </c>
      <c r="AA222" s="1" t="s">
        <v>123</v>
      </c>
      <c r="AB222" s="1" t="s">
        <v>897</v>
      </c>
    </row>
    <row r="223" customFormat="false" ht="15" hidden="true" customHeight="false" outlineLevel="0" collapsed="false">
      <c r="A223" s="1" t="n">
        <v>34</v>
      </c>
      <c r="B223" s="61" t="n">
        <v>41607</v>
      </c>
      <c r="C223" s="1" t="s">
        <v>63</v>
      </c>
      <c r="D223" s="1" t="s">
        <v>54</v>
      </c>
      <c r="F223" s="1" t="s">
        <v>114</v>
      </c>
      <c r="G223" s="1" t="n">
        <v>28</v>
      </c>
      <c r="H223" s="1" t="n">
        <f aca="false">SUM(G223/2)</f>
        <v>14</v>
      </c>
      <c r="I223" s="1" t="n">
        <f aca="false">SUM(G223/2)</f>
        <v>14</v>
      </c>
      <c r="L223" s="1" t="n">
        <v>55</v>
      </c>
      <c r="X223" s="14" t="n">
        <v>213103.16</v>
      </c>
      <c r="Y223" s="1" t="s">
        <v>1054</v>
      </c>
      <c r="AA223" s="1" t="s">
        <v>123</v>
      </c>
    </row>
    <row r="224" customFormat="false" ht="15" hidden="true" customHeight="false" outlineLevel="0" collapsed="false">
      <c r="A224" s="1" t="n">
        <v>34</v>
      </c>
      <c r="B224" s="61" t="n">
        <v>41607</v>
      </c>
      <c r="C224" s="1" t="s">
        <v>63</v>
      </c>
      <c r="D224" s="1" t="s">
        <v>54</v>
      </c>
      <c r="F224" s="1" t="s">
        <v>96</v>
      </c>
      <c r="G224" s="1" t="n">
        <v>5</v>
      </c>
      <c r="H224" s="1" t="n">
        <f aca="false">SUM(G224/2)</f>
        <v>2.5</v>
      </c>
      <c r="I224" s="1" t="n">
        <f aca="false">SUM(G224/2)</f>
        <v>2.5</v>
      </c>
      <c r="L224" s="1" t="n">
        <v>11</v>
      </c>
      <c r="X224" s="14" t="n">
        <v>11826.23</v>
      </c>
      <c r="Y224" s="1" t="s">
        <v>1054</v>
      </c>
      <c r="AA224" s="1" t="s">
        <v>123</v>
      </c>
    </row>
    <row r="225" customFormat="false" ht="15" hidden="true" customHeight="false" outlineLevel="0" collapsed="false">
      <c r="A225" s="1" t="n">
        <v>34</v>
      </c>
      <c r="B225" s="61" t="n">
        <v>41607</v>
      </c>
      <c r="C225" s="1" t="s">
        <v>63</v>
      </c>
      <c r="D225" s="1" t="s">
        <v>54</v>
      </c>
      <c r="F225" s="1" t="s">
        <v>97</v>
      </c>
      <c r="G225" s="1" t="n">
        <v>1</v>
      </c>
      <c r="H225" s="1" t="n">
        <v>1</v>
      </c>
      <c r="L225" s="1" t="n">
        <v>3</v>
      </c>
      <c r="X225" s="14" t="n">
        <v>1147.86</v>
      </c>
      <c r="Y225" s="1" t="s">
        <v>1054</v>
      </c>
      <c r="AA225" s="1" t="s">
        <v>123</v>
      </c>
    </row>
    <row r="226" customFormat="false" ht="15" hidden="true" customHeight="false" outlineLevel="0" collapsed="false">
      <c r="A226" s="1" t="n">
        <v>34</v>
      </c>
      <c r="B226" s="61" t="n">
        <v>41607</v>
      </c>
      <c r="C226" s="1" t="s">
        <v>63</v>
      </c>
      <c r="D226" s="1" t="s">
        <v>54</v>
      </c>
      <c r="F226" s="1" t="s">
        <v>98</v>
      </c>
      <c r="G226" s="1" t="n">
        <v>1</v>
      </c>
      <c r="I226" s="1" t="n">
        <v>1</v>
      </c>
      <c r="L226" s="1" t="n">
        <v>3</v>
      </c>
      <c r="X226" s="14" t="n">
        <v>0</v>
      </c>
      <c r="Y226" s="1" t="s">
        <v>1054</v>
      </c>
      <c r="AA226" s="1" t="s">
        <v>123</v>
      </c>
      <c r="AB226" s="1" t="s">
        <v>891</v>
      </c>
    </row>
    <row r="227" customFormat="false" ht="15" hidden="true" customHeight="false" outlineLevel="0" collapsed="false">
      <c r="A227" s="1" t="n">
        <v>34</v>
      </c>
      <c r="B227" s="61" t="n">
        <v>41607</v>
      </c>
      <c r="C227" s="1" t="s">
        <v>63</v>
      </c>
      <c r="D227" s="1" t="s">
        <v>54</v>
      </c>
      <c r="F227" s="1" t="s">
        <v>110</v>
      </c>
      <c r="G227" s="1" t="n">
        <v>2</v>
      </c>
      <c r="H227" s="1" t="n">
        <f aca="false">SUM(G227/2)</f>
        <v>1</v>
      </c>
      <c r="I227" s="1" t="n">
        <f aca="false">SUM(G227/2)</f>
        <v>1</v>
      </c>
      <c r="L227" s="1" t="n">
        <v>4</v>
      </c>
      <c r="X227" s="14" t="n">
        <v>2102.33</v>
      </c>
      <c r="Y227" s="1" t="s">
        <v>1054</v>
      </c>
      <c r="AA227" s="1" t="s">
        <v>123</v>
      </c>
    </row>
    <row r="228" customFormat="false" ht="15" hidden="true" customHeight="false" outlineLevel="0" collapsed="false">
      <c r="A228" s="1" t="n">
        <v>34</v>
      </c>
      <c r="B228" s="61" t="n">
        <v>41607</v>
      </c>
      <c r="C228" s="1" t="s">
        <v>63</v>
      </c>
      <c r="D228" s="1" t="s">
        <v>54</v>
      </c>
      <c r="F228" s="1" t="s">
        <v>115</v>
      </c>
      <c r="G228" s="1" t="n">
        <v>2</v>
      </c>
      <c r="H228" s="1" t="n">
        <f aca="false">SUM(G228/2)</f>
        <v>1</v>
      </c>
      <c r="I228" s="1" t="n">
        <f aca="false">SUM(G228/2)</f>
        <v>1</v>
      </c>
      <c r="L228" s="1" t="n">
        <v>5</v>
      </c>
      <c r="X228" s="14" t="n">
        <v>28397.4</v>
      </c>
      <c r="Y228" s="1" t="s">
        <v>1054</v>
      </c>
      <c r="AA228" s="1" t="s">
        <v>123</v>
      </c>
    </row>
    <row r="229" customFormat="false" ht="15" hidden="true" customHeight="false" outlineLevel="0" collapsed="false">
      <c r="A229" s="1" t="n">
        <v>34</v>
      </c>
      <c r="B229" s="61" t="n">
        <v>41607</v>
      </c>
      <c r="C229" s="1" t="s">
        <v>63</v>
      </c>
      <c r="D229" s="1" t="s">
        <v>54</v>
      </c>
      <c r="F229" s="1" t="s">
        <v>116</v>
      </c>
      <c r="G229" s="1" t="n">
        <v>2</v>
      </c>
      <c r="H229" s="1" t="n">
        <f aca="false">SUM(G229/2)</f>
        <v>1</v>
      </c>
      <c r="I229" s="1" t="n">
        <f aca="false">SUM(G229/2)</f>
        <v>1</v>
      </c>
      <c r="L229" s="1" t="n">
        <v>5</v>
      </c>
      <c r="X229" s="14" t="n">
        <v>1332.83</v>
      </c>
      <c r="Y229" s="1" t="s">
        <v>1054</v>
      </c>
      <c r="AA229" s="1" t="s">
        <v>123</v>
      </c>
    </row>
    <row r="230" customFormat="false" ht="15" hidden="true" customHeight="false" outlineLevel="0" collapsed="false">
      <c r="A230" s="1" t="n">
        <v>34</v>
      </c>
      <c r="B230" s="61" t="n">
        <v>41607</v>
      </c>
      <c r="C230" s="1" t="s">
        <v>63</v>
      </c>
      <c r="D230" s="1" t="s">
        <v>54</v>
      </c>
      <c r="F230" s="1" t="s">
        <v>248</v>
      </c>
      <c r="K230" s="1" t="n">
        <v>1</v>
      </c>
      <c r="X230" s="14" t="n">
        <v>843</v>
      </c>
      <c r="Y230" s="1" t="s">
        <v>1054</v>
      </c>
      <c r="AA230" s="1" t="s">
        <v>123</v>
      </c>
    </row>
    <row r="231" customFormat="false" ht="15" hidden="true" customHeight="false" outlineLevel="0" collapsed="false">
      <c r="A231" s="1" t="n">
        <v>35</v>
      </c>
      <c r="B231" s="61" t="n">
        <v>41611</v>
      </c>
      <c r="C231" s="1" t="s">
        <v>63</v>
      </c>
      <c r="F231" s="1" t="s">
        <v>97</v>
      </c>
      <c r="G231" s="1" t="n">
        <v>8</v>
      </c>
      <c r="H231" s="1" t="n">
        <v>8</v>
      </c>
      <c r="L231" s="1" t="n">
        <v>1</v>
      </c>
      <c r="X231" s="14" t="n">
        <v>85589.99</v>
      </c>
      <c r="Y231" s="1" t="s">
        <v>1055</v>
      </c>
      <c r="AA231" s="1" t="s">
        <v>123</v>
      </c>
    </row>
    <row r="232" customFormat="false" ht="15" hidden="true" customHeight="false" outlineLevel="0" collapsed="false">
      <c r="A232" s="1" t="n">
        <v>35</v>
      </c>
      <c r="B232" s="61" t="n">
        <v>41611</v>
      </c>
      <c r="C232" s="1" t="s">
        <v>63</v>
      </c>
      <c r="F232" s="1" t="s">
        <v>109</v>
      </c>
      <c r="G232" s="1" t="n">
        <v>11</v>
      </c>
      <c r="H232" s="1" t="n">
        <v>11</v>
      </c>
      <c r="L232" s="1" t="n">
        <v>1</v>
      </c>
      <c r="X232" s="14" t="n">
        <v>590.02</v>
      </c>
      <c r="Y232" s="1" t="s">
        <v>1056</v>
      </c>
      <c r="AA232" s="1" t="s">
        <v>123</v>
      </c>
      <c r="AB232" s="1" t="s">
        <v>170</v>
      </c>
    </row>
    <row r="233" customFormat="false" ht="15" hidden="true" customHeight="false" outlineLevel="0" collapsed="false">
      <c r="A233" s="1" t="n">
        <v>35</v>
      </c>
      <c r="B233" s="61" t="n">
        <v>41611</v>
      </c>
      <c r="C233" s="1" t="s">
        <v>63</v>
      </c>
      <c r="F233" s="1" t="s">
        <v>96</v>
      </c>
      <c r="G233" s="1" t="n">
        <v>4</v>
      </c>
      <c r="H233" s="1" t="n">
        <v>4</v>
      </c>
      <c r="L233" s="1" t="n">
        <v>1</v>
      </c>
      <c r="X233" s="14" t="n">
        <v>3457.93</v>
      </c>
      <c r="Y233" s="1" t="s">
        <v>1057</v>
      </c>
      <c r="AA233" s="1" t="s">
        <v>123</v>
      </c>
    </row>
    <row r="234" customFormat="false" ht="15" hidden="true" customHeight="false" outlineLevel="0" collapsed="false">
      <c r="A234" s="1" t="n">
        <v>35</v>
      </c>
      <c r="B234" s="61" t="n">
        <v>41611</v>
      </c>
      <c r="C234" s="1" t="s">
        <v>63</v>
      </c>
      <c r="F234" s="1" t="s">
        <v>98</v>
      </c>
      <c r="G234" s="1" t="n">
        <v>2</v>
      </c>
      <c r="H234" s="1" t="n">
        <v>2</v>
      </c>
      <c r="X234" s="14" t="n">
        <v>0</v>
      </c>
      <c r="Y234" s="1" t="s">
        <v>1058</v>
      </c>
      <c r="AA234" s="1" t="s">
        <v>123</v>
      </c>
    </row>
    <row r="235" customFormat="false" ht="15" hidden="true" customHeight="false" outlineLevel="0" collapsed="false">
      <c r="A235" s="1" t="n">
        <v>35</v>
      </c>
      <c r="B235" s="61" t="n">
        <v>41611</v>
      </c>
      <c r="C235" s="1" t="s">
        <v>63</v>
      </c>
      <c r="F235" s="1" t="s">
        <v>108</v>
      </c>
      <c r="G235" s="1" t="n">
        <v>1</v>
      </c>
      <c r="H235" s="1" t="n">
        <v>1</v>
      </c>
      <c r="L235" s="1" t="n">
        <v>1</v>
      </c>
      <c r="X235" s="14" t="n">
        <v>1389.71</v>
      </c>
      <c r="Y235" s="1" t="s">
        <v>967</v>
      </c>
      <c r="AA235" s="1" t="s">
        <v>123</v>
      </c>
    </row>
    <row r="236" customFormat="false" ht="15" hidden="true" customHeight="false" outlineLevel="0" collapsed="false">
      <c r="A236" s="1" t="n">
        <v>35</v>
      </c>
      <c r="B236" s="61" t="n">
        <v>41611</v>
      </c>
      <c r="C236" s="1" t="s">
        <v>63</v>
      </c>
      <c r="F236" s="1" t="s">
        <v>89</v>
      </c>
      <c r="G236" s="1" t="n">
        <v>2</v>
      </c>
      <c r="H236" s="1" t="n">
        <v>2</v>
      </c>
      <c r="X236" s="14" t="n">
        <v>2260.85</v>
      </c>
      <c r="Y236" s="1" t="s">
        <v>965</v>
      </c>
      <c r="AA236" s="1" t="s">
        <v>123</v>
      </c>
    </row>
    <row r="237" customFormat="false" ht="15" hidden="true" customHeight="false" outlineLevel="0" collapsed="false">
      <c r="A237" s="1" t="n">
        <v>35</v>
      </c>
      <c r="B237" s="61" t="n">
        <v>41611</v>
      </c>
      <c r="C237" s="1" t="s">
        <v>63</v>
      </c>
      <c r="F237" s="1" t="s">
        <v>116</v>
      </c>
      <c r="G237" s="1" t="n">
        <v>3</v>
      </c>
      <c r="H237" s="1" t="n">
        <v>3</v>
      </c>
      <c r="L237" s="1" t="n">
        <v>1</v>
      </c>
      <c r="U237" s="1" t="n">
        <v>1</v>
      </c>
      <c r="X237" s="14" t="n">
        <v>16726.34</v>
      </c>
      <c r="Y237" s="1" t="s">
        <v>968</v>
      </c>
      <c r="AA237" s="1" t="s">
        <v>123</v>
      </c>
    </row>
    <row r="238" customFormat="false" ht="15" hidden="true" customHeight="false" outlineLevel="0" collapsed="false">
      <c r="A238" s="1" t="n">
        <v>35</v>
      </c>
      <c r="B238" s="61" t="n">
        <v>41611</v>
      </c>
      <c r="C238" s="1" t="s">
        <v>63</v>
      </c>
      <c r="F238" s="1" t="s">
        <v>87</v>
      </c>
      <c r="U238" s="1" t="n">
        <v>1</v>
      </c>
      <c r="X238" s="14" t="n">
        <v>1615.07</v>
      </c>
      <c r="Y238" s="1" t="s">
        <v>1059</v>
      </c>
      <c r="AA238" s="1" t="s">
        <v>123</v>
      </c>
      <c r="AB238" s="1" t="s">
        <v>1060</v>
      </c>
    </row>
    <row r="239" customFormat="false" ht="15" hidden="true" customHeight="false" outlineLevel="0" collapsed="false">
      <c r="A239" s="1" t="n">
        <v>35</v>
      </c>
      <c r="B239" s="61" t="n">
        <v>41611</v>
      </c>
      <c r="C239" s="1" t="s">
        <v>63</v>
      </c>
      <c r="F239" s="1" t="s">
        <v>102</v>
      </c>
      <c r="L239" s="1" t="n">
        <v>1</v>
      </c>
      <c r="X239" s="14" t="n">
        <v>975.69</v>
      </c>
      <c r="Y239" s="1" t="s">
        <v>971</v>
      </c>
      <c r="AA239" s="1" t="s">
        <v>123</v>
      </c>
      <c r="AB239" s="1" t="s">
        <v>955</v>
      </c>
    </row>
    <row r="240" customFormat="false" ht="15" hidden="true" customHeight="false" outlineLevel="0" collapsed="false">
      <c r="A240" s="1" t="n">
        <v>35</v>
      </c>
      <c r="B240" s="61" t="n">
        <v>41611</v>
      </c>
      <c r="C240" s="1" t="s">
        <v>63</v>
      </c>
      <c r="F240" s="1" t="s">
        <v>248</v>
      </c>
      <c r="K240" s="1" t="n">
        <v>1</v>
      </c>
      <c r="X240" s="14" t="n">
        <v>905.58</v>
      </c>
      <c r="Y240" s="1" t="s">
        <v>973</v>
      </c>
      <c r="AA240" s="1" t="s">
        <v>123</v>
      </c>
    </row>
    <row r="241" customFormat="false" ht="15" hidden="true" customHeight="false" outlineLevel="0" collapsed="false">
      <c r="A241" s="1" t="n">
        <v>36</v>
      </c>
      <c r="B241" s="61" t="n">
        <v>41612</v>
      </c>
      <c r="C241" s="1" t="s">
        <v>55</v>
      </c>
      <c r="F241" s="1" t="s">
        <v>88</v>
      </c>
      <c r="G241" s="1" t="n">
        <v>21</v>
      </c>
      <c r="H241" s="1" t="n">
        <v>21</v>
      </c>
      <c r="L241" s="1" t="n">
        <v>61</v>
      </c>
      <c r="U241" s="1" t="n">
        <v>2</v>
      </c>
      <c r="X241" s="14" t="n">
        <v>0</v>
      </c>
      <c r="Y241" s="1" t="s">
        <v>1057</v>
      </c>
      <c r="AA241" s="1" t="s">
        <v>123</v>
      </c>
      <c r="AB241" s="1" t="s">
        <v>891</v>
      </c>
    </row>
    <row r="242" customFormat="false" ht="15" hidden="true" customHeight="false" outlineLevel="0" collapsed="false">
      <c r="A242" s="1" t="n">
        <v>36</v>
      </c>
      <c r="B242" s="61" t="n">
        <v>41612</v>
      </c>
      <c r="C242" s="1" t="s">
        <v>55</v>
      </c>
      <c r="F242" s="1" t="s">
        <v>97</v>
      </c>
      <c r="G242" s="1" t="n">
        <v>2</v>
      </c>
      <c r="H242" s="1" t="n">
        <v>2</v>
      </c>
      <c r="L242" s="1" t="n">
        <v>6</v>
      </c>
      <c r="X242" s="14" t="n">
        <v>6025.11</v>
      </c>
      <c r="Y242" s="1" t="s">
        <v>1057</v>
      </c>
      <c r="AA242" s="1" t="s">
        <v>123</v>
      </c>
    </row>
    <row r="243" customFormat="false" ht="15" hidden="false" customHeight="false" outlineLevel="0" collapsed="false">
      <c r="A243" s="1" t="n">
        <v>37</v>
      </c>
      <c r="B243" s="61" t="n">
        <v>41619</v>
      </c>
      <c r="C243" s="1" t="s">
        <v>75</v>
      </c>
      <c r="D243" s="1" t="s">
        <v>76</v>
      </c>
      <c r="F243" s="1" t="s">
        <v>114</v>
      </c>
      <c r="G243" s="1" t="n">
        <v>91</v>
      </c>
      <c r="H243" s="1" t="n">
        <v>91</v>
      </c>
      <c r="L243" s="1" t="n">
        <v>142</v>
      </c>
      <c r="U243" s="1" t="n">
        <v>2</v>
      </c>
      <c r="X243" s="14" t="n">
        <v>282070.24</v>
      </c>
      <c r="Y243" s="1" t="s">
        <v>1056</v>
      </c>
      <c r="AA243" s="1" t="s">
        <v>123</v>
      </c>
    </row>
    <row r="244" customFormat="false" ht="15" hidden="false" customHeight="false" outlineLevel="0" collapsed="false">
      <c r="A244" s="1" t="n">
        <v>37</v>
      </c>
      <c r="B244" s="61" t="n">
        <v>41619</v>
      </c>
      <c r="C244" s="1" t="s">
        <v>75</v>
      </c>
      <c r="D244" s="1" t="s">
        <v>76</v>
      </c>
      <c r="F244" s="1" t="s">
        <v>102</v>
      </c>
      <c r="G244" s="1" t="n">
        <v>2</v>
      </c>
      <c r="H244" s="1" t="n">
        <v>2</v>
      </c>
      <c r="L244" s="1" t="n">
        <v>5</v>
      </c>
      <c r="X244" s="14" t="n">
        <v>4981.68</v>
      </c>
      <c r="Y244" s="1" t="s">
        <v>1056</v>
      </c>
      <c r="AA244" s="1" t="s">
        <v>123</v>
      </c>
    </row>
    <row r="245" customFormat="false" ht="15" hidden="true" customHeight="false" outlineLevel="0" collapsed="false">
      <c r="A245" s="1" t="n">
        <v>38</v>
      </c>
      <c r="B245" s="61" t="n">
        <v>41620</v>
      </c>
      <c r="C245" s="1" t="s">
        <v>67</v>
      </c>
      <c r="F245" s="1" t="s">
        <v>100</v>
      </c>
      <c r="G245" s="1" t="n">
        <v>21</v>
      </c>
      <c r="H245" s="1" t="n">
        <v>21</v>
      </c>
      <c r="L245" s="1" t="n">
        <v>34</v>
      </c>
      <c r="U245" s="1" t="n">
        <v>1</v>
      </c>
      <c r="X245" s="14" t="n">
        <v>107809.7</v>
      </c>
      <c r="Y245" s="1" t="s">
        <v>1058</v>
      </c>
      <c r="AA245" s="1" t="s">
        <v>123</v>
      </c>
    </row>
    <row r="246" customFormat="false" ht="15" hidden="true" customHeight="false" outlineLevel="0" collapsed="false">
      <c r="A246" s="1" t="n">
        <v>38</v>
      </c>
      <c r="B246" s="61" t="n">
        <v>41620</v>
      </c>
      <c r="C246" s="1" t="s">
        <v>67</v>
      </c>
      <c r="F246" s="1" t="s">
        <v>96</v>
      </c>
      <c r="G246" s="1" t="n">
        <v>15</v>
      </c>
      <c r="H246" s="1" t="n">
        <v>15</v>
      </c>
      <c r="L246" s="1" t="n">
        <v>31</v>
      </c>
      <c r="X246" s="14" t="n">
        <v>1068.26</v>
      </c>
      <c r="Y246" s="1" t="s">
        <v>1058</v>
      </c>
      <c r="AA246" s="1" t="s">
        <v>123</v>
      </c>
    </row>
    <row r="247" customFormat="false" ht="15" hidden="true" customHeight="false" outlineLevel="0" collapsed="false">
      <c r="A247" s="1" t="n">
        <v>38</v>
      </c>
      <c r="B247" s="61" t="n">
        <v>41620</v>
      </c>
      <c r="C247" s="1" t="s">
        <v>67</v>
      </c>
      <c r="F247" s="1" t="s">
        <v>88</v>
      </c>
      <c r="G247" s="1" t="n">
        <v>1</v>
      </c>
      <c r="H247" s="1" t="n">
        <v>1</v>
      </c>
      <c r="L247" s="1" t="n">
        <v>3</v>
      </c>
      <c r="X247" s="14" t="n">
        <v>0</v>
      </c>
      <c r="Y247" s="1" t="s">
        <v>1058</v>
      </c>
      <c r="AA247" s="1" t="s">
        <v>123</v>
      </c>
      <c r="AB247" s="1" t="s">
        <v>1048</v>
      </c>
    </row>
    <row r="248" customFormat="false" ht="15" hidden="true" customHeight="false" outlineLevel="0" collapsed="false">
      <c r="A248" s="1" t="n">
        <v>38</v>
      </c>
      <c r="B248" s="61" t="n">
        <v>41620</v>
      </c>
      <c r="C248" s="1" t="s">
        <v>67</v>
      </c>
      <c r="F248" s="1" t="s">
        <v>248</v>
      </c>
      <c r="K248" s="1" t="n">
        <v>1</v>
      </c>
      <c r="X248" s="14" t="n">
        <v>1111.95</v>
      </c>
      <c r="Y248" s="1" t="s">
        <v>1058</v>
      </c>
      <c r="AA248" s="1" t="s">
        <v>123</v>
      </c>
    </row>
  </sheetData>
  <autoFilter ref="C1:C886">
    <filterColumn colId="0">
      <customFilters and="true">
        <customFilter operator="equal" val="Ecuador"/>
      </customFilters>
    </filterColumn>
  </autoFilter>
  <conditionalFormatting sqref="A2:AB886">
    <cfRule type="expression" priority="2" aboveAverage="0" equalAverage="0" bottom="0" percent="0" rank="0" text="" dxfId="0">
      <formula>ISEVEN($A2)</formula>
    </cfRule>
    <cfRule type="expression" priority="3" aboveAverage="0" equalAverage="0" bottom="0" percent="0" rank="0" text="" dxfId="1">
      <formula>ISODD($A2)</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B2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outlineLevelRow="0" outlineLevelCol="0"/>
  <cols>
    <col collapsed="false" customWidth="true" hidden="false" outlineLevel="0" max="1" min="1" style="1" width="9.13"/>
    <col collapsed="false" customWidth="true" hidden="false" outlineLevel="0" max="2" min="2" style="1" width="10.71"/>
    <col collapsed="false" customWidth="true" hidden="false" outlineLevel="0" max="5" min="3" style="1" width="14.28"/>
    <col collapsed="false" customWidth="true" hidden="false" outlineLevel="0" max="6" min="6" style="1" width="14.69"/>
    <col collapsed="false" customWidth="true" hidden="false" outlineLevel="0" max="7" min="7" style="1" width="10.12"/>
    <col collapsed="false" customWidth="true" hidden="false" outlineLevel="0" max="12" min="8" style="1" width="13.14"/>
    <col collapsed="false" customWidth="true" hidden="false" outlineLevel="0" max="15" min="13" style="1" width="16.29"/>
    <col collapsed="false" customWidth="true" hidden="false" outlineLevel="0" max="18" min="16" style="1" width="10"/>
    <col collapsed="false" customWidth="true" hidden="false" outlineLevel="0" max="19" min="19" style="1" width="17.86"/>
    <col collapsed="false" customWidth="true" hidden="false" outlineLevel="0" max="20" min="20" style="1" width="10"/>
    <col collapsed="false" customWidth="true" hidden="false" outlineLevel="0" max="21" min="21" style="1" width="9.13"/>
    <col collapsed="false" customWidth="true" hidden="false" outlineLevel="0" max="22" min="22" style="1" width="10"/>
    <col collapsed="false" customWidth="true" hidden="false" outlineLevel="0" max="23" min="23" style="1" width="9"/>
    <col collapsed="false" customWidth="true" hidden="false" outlineLevel="0" max="24" min="24" style="1" width="19.57"/>
    <col collapsed="false" customWidth="true" hidden="false" outlineLevel="0" max="25" min="25" style="1" width="5.57"/>
    <col collapsed="false" customWidth="true" hidden="false" outlineLevel="0" max="26" min="26" style="1" width="11.57"/>
    <col collapsed="false" customWidth="true" hidden="false" outlineLevel="0" max="27" min="27" style="1" width="5.28"/>
    <col collapsed="false" customWidth="true" hidden="false" outlineLevel="0" max="28" min="28" style="1" width="16.57"/>
    <col collapsed="false" customWidth="true" hidden="false" outlineLevel="0" max="1025" min="29" style="1" width="9.13"/>
  </cols>
  <sheetData>
    <row r="1" s="12" customFormat="true" ht="15" hidden="false" customHeight="false" outlineLevel="0" collapsed="false">
      <c r="A1" s="12" t="s">
        <v>148</v>
      </c>
      <c r="B1" s="12" t="s">
        <v>149</v>
      </c>
      <c r="C1" s="12" t="s">
        <v>150</v>
      </c>
      <c r="D1" s="12" t="s">
        <v>151</v>
      </c>
      <c r="E1" s="12" t="s">
        <v>152</v>
      </c>
      <c r="F1" s="12" t="s">
        <v>153</v>
      </c>
      <c r="G1" s="12" t="s">
        <v>154</v>
      </c>
      <c r="H1" s="12" t="s">
        <v>155</v>
      </c>
      <c r="I1" s="12" t="s">
        <v>156</v>
      </c>
      <c r="J1" s="12" t="s">
        <v>157</v>
      </c>
      <c r="K1" s="12" t="s">
        <v>158</v>
      </c>
      <c r="L1" s="12" t="s">
        <v>159</v>
      </c>
      <c r="M1" s="12" t="s">
        <v>160</v>
      </c>
      <c r="N1" s="12" t="s">
        <v>161</v>
      </c>
      <c r="O1" s="12" t="s">
        <v>162</v>
      </c>
      <c r="P1" s="12" t="s">
        <v>163</v>
      </c>
      <c r="Q1" s="12" t="s">
        <v>164</v>
      </c>
      <c r="R1" s="12" t="s">
        <v>165</v>
      </c>
      <c r="S1" s="12" t="s">
        <v>166</v>
      </c>
      <c r="T1" s="12" t="s">
        <v>167</v>
      </c>
      <c r="U1" s="12" t="s">
        <v>168</v>
      </c>
      <c r="V1" s="12" t="s">
        <v>169</v>
      </c>
      <c r="W1" s="12" t="s">
        <v>170</v>
      </c>
      <c r="X1" s="12" t="s">
        <v>171</v>
      </c>
      <c r="Y1" s="12" t="s">
        <v>172</v>
      </c>
      <c r="Z1" s="12" t="s">
        <v>173</v>
      </c>
      <c r="AA1" s="12" t="s">
        <v>174</v>
      </c>
      <c r="AB1" s="12" t="s">
        <v>175</v>
      </c>
    </row>
    <row r="2" customFormat="false" ht="15" hidden="false" customHeight="false" outlineLevel="0" collapsed="false">
      <c r="A2" s="1" t="n">
        <v>1</v>
      </c>
      <c r="B2" s="61" t="n">
        <v>40925</v>
      </c>
      <c r="C2" s="1" t="s">
        <v>63</v>
      </c>
      <c r="D2" s="1" t="s">
        <v>62</v>
      </c>
      <c r="F2" s="1" t="s">
        <v>87</v>
      </c>
      <c r="G2" s="1" t="n">
        <v>14</v>
      </c>
      <c r="H2" s="1" t="n">
        <f aca="false">SUM(G2/2)</f>
        <v>7</v>
      </c>
      <c r="I2" s="1" t="n">
        <f aca="false">SUM(G2/2)</f>
        <v>7</v>
      </c>
      <c r="L2" s="1" t="n">
        <v>35</v>
      </c>
      <c r="U2" s="1" t="n">
        <v>1</v>
      </c>
      <c r="X2" s="14" t="n">
        <v>62495.94</v>
      </c>
      <c r="Y2" s="1" t="s">
        <v>1061</v>
      </c>
      <c r="AA2" s="1" t="s">
        <v>123</v>
      </c>
    </row>
    <row r="3" customFormat="false" ht="15" hidden="false" customHeight="false" outlineLevel="0" collapsed="false">
      <c r="A3" s="1" t="n">
        <v>1</v>
      </c>
      <c r="B3" s="61" t="n">
        <v>40925</v>
      </c>
      <c r="C3" s="1" t="s">
        <v>63</v>
      </c>
      <c r="D3" s="1" t="s">
        <v>62</v>
      </c>
      <c r="F3" s="1" t="s">
        <v>89</v>
      </c>
      <c r="G3" s="1" t="n">
        <v>2</v>
      </c>
      <c r="H3" s="1" t="n">
        <f aca="false">SUM(G3/2)</f>
        <v>1</v>
      </c>
      <c r="I3" s="1" t="n">
        <f aca="false">SUM(G3/2)</f>
        <v>1</v>
      </c>
      <c r="L3" s="13" t="n">
        <v>5</v>
      </c>
      <c r="O3" s="62"/>
      <c r="R3" s="62"/>
      <c r="V3" s="63"/>
      <c r="W3" s="64"/>
      <c r="X3" s="14" t="n">
        <v>2126.29</v>
      </c>
      <c r="Y3" s="1" t="s">
        <v>1061</v>
      </c>
      <c r="AA3" s="1" t="s">
        <v>123</v>
      </c>
    </row>
    <row r="4" customFormat="false" ht="15" hidden="false" customHeight="false" outlineLevel="0" collapsed="false">
      <c r="A4" s="1" t="n">
        <v>1</v>
      </c>
      <c r="B4" s="61" t="n">
        <v>40925</v>
      </c>
      <c r="C4" s="1" t="s">
        <v>63</v>
      </c>
      <c r="D4" s="1" t="s">
        <v>62</v>
      </c>
      <c r="F4" s="1" t="s">
        <v>96</v>
      </c>
      <c r="G4" s="1" t="n">
        <v>4</v>
      </c>
      <c r="H4" s="1" t="n">
        <f aca="false">SUM(G4/2)</f>
        <v>2</v>
      </c>
      <c r="I4" s="1" t="n">
        <f aca="false">SUM(G4/2)</f>
        <v>2</v>
      </c>
      <c r="L4" s="1" t="n">
        <v>10</v>
      </c>
      <c r="X4" s="14" t="n">
        <v>13739.31</v>
      </c>
      <c r="Y4" s="1" t="s">
        <v>1061</v>
      </c>
      <c r="AA4" s="1" t="s">
        <v>123</v>
      </c>
    </row>
    <row r="5" customFormat="false" ht="15" hidden="false" customHeight="false" outlineLevel="0" collapsed="false">
      <c r="A5" s="1" t="n">
        <v>1</v>
      </c>
      <c r="B5" s="61" t="n">
        <v>40925</v>
      </c>
      <c r="C5" s="1" t="s">
        <v>63</v>
      </c>
      <c r="D5" s="1" t="s">
        <v>62</v>
      </c>
      <c r="F5" s="1" t="s">
        <v>99</v>
      </c>
      <c r="G5" s="1" t="n">
        <v>1</v>
      </c>
      <c r="H5" s="1" t="n">
        <f aca="false">SUM(G5/2)</f>
        <v>0.5</v>
      </c>
      <c r="I5" s="1" t="n">
        <f aca="false">SUM(G5/2)</f>
        <v>0.5</v>
      </c>
      <c r="L5" s="1" t="n">
        <v>4</v>
      </c>
      <c r="X5" s="14" t="n">
        <v>128.76</v>
      </c>
      <c r="Y5" s="1" t="s">
        <v>1061</v>
      </c>
      <c r="AA5" s="1" t="s">
        <v>123</v>
      </c>
    </row>
    <row r="6" customFormat="false" ht="15" hidden="false" customHeight="false" outlineLevel="0" collapsed="false">
      <c r="A6" s="1" t="n">
        <v>1</v>
      </c>
      <c r="B6" s="61" t="n">
        <v>40925</v>
      </c>
      <c r="C6" s="1" t="s">
        <v>63</v>
      </c>
      <c r="D6" s="1" t="s">
        <v>62</v>
      </c>
      <c r="F6" s="1" t="s">
        <v>115</v>
      </c>
      <c r="G6" s="1" t="n">
        <v>4</v>
      </c>
      <c r="H6" s="1" t="n">
        <f aca="false">SUM(G6/2)</f>
        <v>2</v>
      </c>
      <c r="I6" s="1" t="n">
        <f aca="false">SUM(G6/2)</f>
        <v>2</v>
      </c>
      <c r="L6" s="1" t="n">
        <v>11</v>
      </c>
      <c r="X6" s="14" t="n">
        <v>23551.26</v>
      </c>
      <c r="Y6" s="1" t="s">
        <v>1061</v>
      </c>
      <c r="AA6" s="1" t="s">
        <v>123</v>
      </c>
    </row>
    <row r="7" customFormat="false" ht="15" hidden="false" customHeight="false" outlineLevel="0" collapsed="false">
      <c r="A7" s="1" t="n">
        <v>1</v>
      </c>
      <c r="B7" s="61" t="n">
        <v>40925</v>
      </c>
      <c r="C7" s="1" t="s">
        <v>63</v>
      </c>
      <c r="D7" s="1" t="s">
        <v>62</v>
      </c>
      <c r="F7" s="1" t="s">
        <v>248</v>
      </c>
      <c r="K7" s="1" t="n">
        <v>1</v>
      </c>
      <c r="X7" s="14" t="n">
        <v>859.79</v>
      </c>
      <c r="Y7" s="1" t="s">
        <v>1061</v>
      </c>
      <c r="AA7" s="1" t="s">
        <v>123</v>
      </c>
    </row>
    <row r="8" customFormat="false" ht="15" hidden="false" customHeight="false" outlineLevel="0" collapsed="false">
      <c r="A8" s="1" t="n">
        <v>2</v>
      </c>
      <c r="B8" s="61" t="n">
        <v>40946</v>
      </c>
      <c r="C8" s="1" t="s">
        <v>69</v>
      </c>
      <c r="F8" s="1" t="s">
        <v>97</v>
      </c>
      <c r="G8" s="1" t="n">
        <v>16</v>
      </c>
      <c r="H8" s="1" t="n">
        <v>16</v>
      </c>
      <c r="L8" s="1" t="n">
        <v>29</v>
      </c>
      <c r="X8" s="14" t="n">
        <v>65454.38</v>
      </c>
      <c r="Y8" s="1" t="s">
        <v>1062</v>
      </c>
      <c r="AA8" s="1" t="s">
        <v>123</v>
      </c>
    </row>
    <row r="9" customFormat="false" ht="15" hidden="false" customHeight="false" outlineLevel="0" collapsed="false">
      <c r="A9" s="1" t="n">
        <v>2</v>
      </c>
      <c r="B9" s="61" t="n">
        <v>40946</v>
      </c>
      <c r="C9" s="1" t="s">
        <v>69</v>
      </c>
      <c r="F9" s="1" t="s">
        <v>87</v>
      </c>
      <c r="G9" s="1" t="n">
        <v>13</v>
      </c>
      <c r="H9" s="1" t="n">
        <v>13</v>
      </c>
      <c r="L9" s="1" t="n">
        <v>12</v>
      </c>
      <c r="U9" s="1" t="n">
        <v>1</v>
      </c>
      <c r="X9" s="14" t="n">
        <v>825.83</v>
      </c>
      <c r="Y9" s="1" t="s">
        <v>1062</v>
      </c>
      <c r="AA9" s="1" t="s">
        <v>123</v>
      </c>
    </row>
    <row r="10" customFormat="false" ht="15" hidden="false" customHeight="false" outlineLevel="0" collapsed="false">
      <c r="A10" s="1" t="n">
        <v>2</v>
      </c>
      <c r="B10" s="61" t="n">
        <v>40946</v>
      </c>
      <c r="C10" s="1" t="s">
        <v>69</v>
      </c>
      <c r="F10" s="1" t="s">
        <v>108</v>
      </c>
      <c r="G10" s="1" t="n">
        <v>6</v>
      </c>
      <c r="H10" s="1" t="n">
        <v>6</v>
      </c>
      <c r="L10" s="1" t="n">
        <v>7</v>
      </c>
      <c r="X10" s="14" t="n">
        <v>4622.1</v>
      </c>
      <c r="Y10" s="1" t="s">
        <v>1062</v>
      </c>
      <c r="AA10" s="1" t="s">
        <v>123</v>
      </c>
    </row>
    <row r="11" customFormat="false" ht="15" hidden="false" customHeight="false" outlineLevel="0" collapsed="false">
      <c r="A11" s="1" t="n">
        <v>2</v>
      </c>
      <c r="B11" s="61" t="n">
        <v>40946</v>
      </c>
      <c r="C11" s="1" t="s">
        <v>69</v>
      </c>
      <c r="F11" s="1" t="s">
        <v>115</v>
      </c>
      <c r="G11" s="1" t="n">
        <v>11</v>
      </c>
      <c r="H11" s="1" t="n">
        <v>11</v>
      </c>
      <c r="L11" s="1" t="n">
        <v>16</v>
      </c>
      <c r="X11" s="14" t="n">
        <v>47105.96</v>
      </c>
      <c r="Y11" s="1" t="s">
        <v>1062</v>
      </c>
      <c r="AA11" s="1" t="s">
        <v>123</v>
      </c>
    </row>
    <row r="12" customFormat="false" ht="15" hidden="false" customHeight="false" outlineLevel="0" collapsed="false">
      <c r="A12" s="1" t="n">
        <v>2</v>
      </c>
      <c r="B12" s="61" t="n">
        <v>40946</v>
      </c>
      <c r="C12" s="1" t="s">
        <v>69</v>
      </c>
      <c r="F12" s="1" t="s">
        <v>99</v>
      </c>
      <c r="G12" s="1" t="n">
        <v>4</v>
      </c>
      <c r="H12" s="1" t="n">
        <v>4</v>
      </c>
      <c r="L12" s="1" t="n">
        <v>10</v>
      </c>
      <c r="X12" s="14" t="n">
        <v>135.7</v>
      </c>
      <c r="Y12" s="1" t="s">
        <v>1062</v>
      </c>
      <c r="AA12" s="1" t="s">
        <v>123</v>
      </c>
    </row>
    <row r="13" customFormat="false" ht="15" hidden="false" customHeight="false" outlineLevel="0" collapsed="false">
      <c r="A13" s="1" t="n">
        <v>2</v>
      </c>
      <c r="B13" s="61" t="n">
        <v>40946</v>
      </c>
      <c r="C13" s="1" t="s">
        <v>69</v>
      </c>
      <c r="F13" s="1" t="s">
        <v>248</v>
      </c>
      <c r="K13" s="1" t="n">
        <v>1</v>
      </c>
      <c r="X13" s="14" t="n">
        <v>721.06</v>
      </c>
      <c r="Y13" s="1" t="s">
        <v>1062</v>
      </c>
      <c r="AA13" s="1" t="s">
        <v>123</v>
      </c>
    </row>
    <row r="14" customFormat="false" ht="15" hidden="false" customHeight="false" outlineLevel="0" collapsed="false">
      <c r="A14" s="1" t="n">
        <v>3</v>
      </c>
      <c r="B14" s="61" t="n">
        <v>40947</v>
      </c>
      <c r="C14" s="1" t="s">
        <v>76</v>
      </c>
      <c r="D14" s="1" t="s">
        <v>75</v>
      </c>
      <c r="F14" s="1" t="s">
        <v>114</v>
      </c>
      <c r="G14" s="1" t="n">
        <v>95</v>
      </c>
      <c r="H14" s="1" t="n">
        <f aca="false">SUM(G14/2)</f>
        <v>47.5</v>
      </c>
      <c r="I14" s="1" t="n">
        <f aca="false">SUM(G14/2)</f>
        <v>47.5</v>
      </c>
      <c r="L14" s="1" t="n">
        <v>153</v>
      </c>
      <c r="X14" s="14" t="n">
        <v>489721.29</v>
      </c>
      <c r="Y14" s="1" t="s">
        <v>1063</v>
      </c>
      <c r="AA14" s="1" t="s">
        <v>123</v>
      </c>
    </row>
    <row r="15" customFormat="false" ht="15" hidden="false" customHeight="false" outlineLevel="0" collapsed="false">
      <c r="A15" s="1" t="n">
        <v>3</v>
      </c>
      <c r="B15" s="61" t="n">
        <v>40947</v>
      </c>
      <c r="C15" s="1" t="s">
        <v>76</v>
      </c>
      <c r="D15" s="1" t="s">
        <v>75</v>
      </c>
      <c r="F15" s="1" t="s">
        <v>96</v>
      </c>
      <c r="G15" s="1" t="n">
        <v>1</v>
      </c>
      <c r="H15" s="1" t="n">
        <f aca="false">SUM(G15/2)</f>
        <v>0.5</v>
      </c>
      <c r="I15" s="1" t="n">
        <f aca="false">SUM(G15/2)</f>
        <v>0.5</v>
      </c>
      <c r="L15" s="1" t="n">
        <v>3</v>
      </c>
      <c r="X15" s="14" t="n">
        <v>3761.94</v>
      </c>
      <c r="Y15" s="1" t="s">
        <v>1063</v>
      </c>
      <c r="AA15" s="1" t="s">
        <v>123</v>
      </c>
    </row>
    <row r="16" customFormat="false" ht="15" hidden="false" customHeight="false" outlineLevel="0" collapsed="false">
      <c r="A16" s="1" t="n">
        <v>3</v>
      </c>
      <c r="B16" s="61" t="n">
        <v>40947</v>
      </c>
      <c r="C16" s="1" t="s">
        <v>76</v>
      </c>
      <c r="D16" s="1" t="s">
        <v>75</v>
      </c>
      <c r="F16" s="1" t="s">
        <v>102</v>
      </c>
      <c r="G16" s="1" t="n">
        <v>3</v>
      </c>
      <c r="H16" s="1" t="n">
        <f aca="false">SUM(G16/2)</f>
        <v>1.5</v>
      </c>
      <c r="I16" s="1" t="n">
        <f aca="false">SUM(G16/2)</f>
        <v>1.5</v>
      </c>
      <c r="L16" s="1" t="n">
        <v>7</v>
      </c>
      <c r="X16" s="14" t="n">
        <v>6156.9</v>
      </c>
      <c r="Y16" s="1" t="s">
        <v>1063</v>
      </c>
      <c r="AA16" s="1" t="s">
        <v>123</v>
      </c>
    </row>
    <row r="17" customFormat="false" ht="15" hidden="false" customHeight="false" outlineLevel="0" collapsed="false">
      <c r="A17" s="1" t="n">
        <v>3</v>
      </c>
      <c r="B17" s="61" t="n">
        <v>40947</v>
      </c>
      <c r="C17" s="1" t="s">
        <v>76</v>
      </c>
      <c r="D17" s="1" t="s">
        <v>75</v>
      </c>
      <c r="F17" s="1" t="s">
        <v>248</v>
      </c>
      <c r="K17" s="1" t="n">
        <v>1</v>
      </c>
      <c r="X17" s="14" t="n">
        <v>1349.33</v>
      </c>
      <c r="Y17" s="1" t="s">
        <v>1063</v>
      </c>
      <c r="AA17" s="1" t="s">
        <v>123</v>
      </c>
    </row>
    <row r="18" customFormat="false" ht="15" hidden="false" customHeight="false" outlineLevel="0" collapsed="false">
      <c r="A18" s="1" t="n">
        <v>4</v>
      </c>
      <c r="B18" s="61" t="n">
        <v>40948</v>
      </c>
      <c r="C18" s="1" t="s">
        <v>53</v>
      </c>
      <c r="F18" s="1" t="s">
        <v>102</v>
      </c>
      <c r="G18" s="1" t="n">
        <v>23</v>
      </c>
      <c r="H18" s="1" t="n">
        <v>23</v>
      </c>
      <c r="L18" s="1" t="n">
        <v>78</v>
      </c>
      <c r="X18" s="14" t="n">
        <v>176199.8</v>
      </c>
      <c r="Y18" s="1" t="s">
        <v>1064</v>
      </c>
      <c r="AA18" s="1" t="s">
        <v>123</v>
      </c>
    </row>
    <row r="19" customFormat="false" ht="15" hidden="false" customHeight="false" outlineLevel="0" collapsed="false">
      <c r="A19" s="1" t="n">
        <v>4</v>
      </c>
      <c r="B19" s="61" t="n">
        <v>40948</v>
      </c>
      <c r="C19" s="1" t="s">
        <v>53</v>
      </c>
      <c r="F19" s="1" t="s">
        <v>97</v>
      </c>
      <c r="G19" s="1" t="n">
        <v>3</v>
      </c>
      <c r="H19" s="1" t="n">
        <v>3</v>
      </c>
      <c r="L19" s="1" t="n">
        <v>10</v>
      </c>
      <c r="X19" s="14" t="n">
        <v>25162.49</v>
      </c>
      <c r="Y19" s="1" t="s">
        <v>1064</v>
      </c>
      <c r="AA19" s="1" t="s">
        <v>123</v>
      </c>
    </row>
    <row r="20" customFormat="false" ht="15" hidden="false" customHeight="false" outlineLevel="0" collapsed="false">
      <c r="A20" s="1" t="n">
        <v>4</v>
      </c>
      <c r="B20" s="61" t="n">
        <v>40948</v>
      </c>
      <c r="C20" s="1" t="s">
        <v>53</v>
      </c>
      <c r="F20" s="1" t="s">
        <v>114</v>
      </c>
      <c r="G20" s="1" t="n">
        <v>2</v>
      </c>
      <c r="H20" s="1" t="n">
        <v>2</v>
      </c>
      <c r="L20" s="1" t="n">
        <v>5</v>
      </c>
      <c r="X20" s="14" t="n">
        <v>5486.9</v>
      </c>
      <c r="Y20" s="1" t="s">
        <v>1064</v>
      </c>
      <c r="AA20" s="1" t="s">
        <v>123</v>
      </c>
    </row>
    <row r="21" customFormat="false" ht="15" hidden="false" customHeight="false" outlineLevel="0" collapsed="false">
      <c r="A21" s="1" t="n">
        <v>4</v>
      </c>
      <c r="B21" s="61" t="n">
        <v>40948</v>
      </c>
      <c r="C21" s="1" t="s">
        <v>53</v>
      </c>
      <c r="F21" s="1" t="s">
        <v>95</v>
      </c>
      <c r="G21" s="1" t="n">
        <v>0</v>
      </c>
      <c r="H21" s="1" t="n">
        <v>0</v>
      </c>
      <c r="L21" s="1" t="n">
        <v>0</v>
      </c>
      <c r="X21" s="14" t="n">
        <v>0</v>
      </c>
      <c r="Y21" s="1" t="s">
        <v>1064</v>
      </c>
      <c r="AA21" s="1" t="s">
        <v>123</v>
      </c>
      <c r="AB21" s="1" t="s">
        <v>897</v>
      </c>
    </row>
    <row r="22" customFormat="false" ht="15" hidden="false" customHeight="false" outlineLevel="0" collapsed="false">
      <c r="A22" s="1" t="n">
        <v>4</v>
      </c>
      <c r="B22" s="61" t="n">
        <v>40948</v>
      </c>
      <c r="C22" s="1" t="s">
        <v>53</v>
      </c>
      <c r="F22" s="1" t="s">
        <v>108</v>
      </c>
      <c r="G22" s="1" t="n">
        <v>6</v>
      </c>
      <c r="H22" s="1" t="n">
        <v>6</v>
      </c>
      <c r="L22" s="1" t="n">
        <v>14</v>
      </c>
      <c r="X22" s="14" t="n">
        <v>49056.72</v>
      </c>
      <c r="Y22" s="1" t="s">
        <v>1064</v>
      </c>
      <c r="AA22" s="1" t="s">
        <v>123</v>
      </c>
    </row>
    <row r="23" customFormat="false" ht="15" hidden="false" customHeight="false" outlineLevel="0" collapsed="false">
      <c r="A23" s="1" t="n">
        <v>4</v>
      </c>
      <c r="B23" s="61" t="n">
        <v>40948</v>
      </c>
      <c r="C23" s="1" t="s">
        <v>53</v>
      </c>
      <c r="F23" s="1" t="s">
        <v>101</v>
      </c>
      <c r="G23" s="1" t="n">
        <v>1</v>
      </c>
      <c r="H23" s="1" t="n">
        <v>1</v>
      </c>
      <c r="L23" s="1" t="n">
        <v>2</v>
      </c>
      <c r="X23" s="14" t="n">
        <v>0</v>
      </c>
      <c r="Y23" s="1" t="s">
        <v>1064</v>
      </c>
      <c r="AA23" s="1" t="s">
        <v>123</v>
      </c>
      <c r="AB23" s="1" t="s">
        <v>1065</v>
      </c>
    </row>
    <row r="24" customFormat="false" ht="15" hidden="false" customHeight="false" outlineLevel="0" collapsed="false">
      <c r="A24" s="1" t="n">
        <v>4</v>
      </c>
      <c r="B24" s="61" t="n">
        <v>40948</v>
      </c>
      <c r="C24" s="1" t="s">
        <v>53</v>
      </c>
      <c r="F24" s="1" t="s">
        <v>248</v>
      </c>
      <c r="K24" s="1" t="n">
        <v>1</v>
      </c>
      <c r="X24" s="14" t="n">
        <v>680.76</v>
      </c>
      <c r="Y24" s="1" t="s">
        <v>1064</v>
      </c>
      <c r="AA24" s="1" t="s">
        <v>123</v>
      </c>
    </row>
    <row r="25" customFormat="false" ht="15" hidden="false" customHeight="false" outlineLevel="0" collapsed="false">
      <c r="A25" s="1" t="n">
        <v>5</v>
      </c>
      <c r="B25" s="61" t="n">
        <v>40953</v>
      </c>
      <c r="C25" s="1" t="s">
        <v>70</v>
      </c>
      <c r="F25" s="1" t="s">
        <v>97</v>
      </c>
      <c r="G25" s="1" t="n">
        <v>62</v>
      </c>
      <c r="H25" s="1" t="n">
        <v>62</v>
      </c>
      <c r="L25" s="1" t="n">
        <v>42</v>
      </c>
      <c r="X25" s="14" t="n">
        <v>56696.44</v>
      </c>
      <c r="Y25" s="1" t="s">
        <v>1066</v>
      </c>
      <c r="AA25" s="1" t="s">
        <v>123</v>
      </c>
    </row>
    <row r="26" customFormat="false" ht="15" hidden="false" customHeight="false" outlineLevel="0" collapsed="false">
      <c r="A26" s="1" t="n">
        <v>5</v>
      </c>
      <c r="B26" s="61" t="n">
        <v>40953</v>
      </c>
      <c r="C26" s="1" t="s">
        <v>70</v>
      </c>
      <c r="F26" s="1" t="s">
        <v>115</v>
      </c>
      <c r="G26" s="1" t="n">
        <v>9</v>
      </c>
      <c r="H26" s="1" t="n">
        <v>9</v>
      </c>
      <c r="L26" s="1" t="n">
        <v>13</v>
      </c>
      <c r="X26" s="14" t="n">
        <v>25315.51</v>
      </c>
      <c r="Y26" s="1" t="s">
        <v>1066</v>
      </c>
      <c r="AA26" s="1" t="s">
        <v>123</v>
      </c>
    </row>
    <row r="27" customFormat="false" ht="15" hidden="false" customHeight="false" outlineLevel="0" collapsed="false">
      <c r="A27" s="1" t="n">
        <v>5</v>
      </c>
      <c r="B27" s="61" t="n">
        <v>40953</v>
      </c>
      <c r="C27" s="1" t="s">
        <v>70</v>
      </c>
      <c r="F27" s="1" t="s">
        <v>248</v>
      </c>
      <c r="K27" s="1" t="n">
        <v>1</v>
      </c>
      <c r="X27" s="14" t="n">
        <v>1056.93</v>
      </c>
      <c r="Y27" s="1" t="s">
        <v>1066</v>
      </c>
      <c r="AA27" s="1" t="s">
        <v>123</v>
      </c>
    </row>
    <row r="28" customFormat="false" ht="15" hidden="false" customHeight="false" outlineLevel="0" collapsed="false">
      <c r="A28" s="1" t="n">
        <v>6</v>
      </c>
      <c r="B28" s="61" t="n">
        <v>40962</v>
      </c>
      <c r="C28" s="1" t="s">
        <v>54</v>
      </c>
      <c r="D28" s="1" t="s">
        <v>63</v>
      </c>
      <c r="F28" s="1" t="s">
        <v>114</v>
      </c>
      <c r="G28" s="1" t="n">
        <v>28</v>
      </c>
      <c r="H28" s="1" t="n">
        <f aca="false">SUM(G28/2)</f>
        <v>14</v>
      </c>
      <c r="I28" s="1" t="n">
        <f aca="false">SUM(G28/2)</f>
        <v>14</v>
      </c>
      <c r="L28" s="1" t="n">
        <v>63</v>
      </c>
      <c r="X28" s="14" t="n">
        <v>173542.51</v>
      </c>
      <c r="Y28" s="1" t="s">
        <v>1067</v>
      </c>
      <c r="AA28" s="1" t="s">
        <v>123</v>
      </c>
    </row>
    <row r="29" customFormat="false" ht="15" hidden="false" customHeight="false" outlineLevel="0" collapsed="false">
      <c r="A29" s="1" t="n">
        <v>6</v>
      </c>
      <c r="B29" s="61" t="n">
        <v>40962</v>
      </c>
      <c r="C29" s="1" t="s">
        <v>54</v>
      </c>
      <c r="D29" s="1" t="s">
        <v>63</v>
      </c>
      <c r="F29" s="1" t="s">
        <v>115</v>
      </c>
      <c r="G29" s="1" t="n">
        <v>1</v>
      </c>
      <c r="H29" s="1" t="n">
        <f aca="false">SUM(G29/2)</f>
        <v>0.5</v>
      </c>
      <c r="I29" s="1" t="n">
        <f aca="false">SUM(G29/2)</f>
        <v>0.5</v>
      </c>
      <c r="L29" s="1" t="n">
        <v>4</v>
      </c>
      <c r="X29" s="14" t="n">
        <v>12076.77</v>
      </c>
      <c r="Y29" s="1" t="s">
        <v>1067</v>
      </c>
      <c r="AA29" s="1" t="s">
        <v>123</v>
      </c>
    </row>
    <row r="30" customFormat="false" ht="15" hidden="false" customHeight="false" outlineLevel="0" collapsed="false">
      <c r="A30" s="1" t="n">
        <v>6</v>
      </c>
      <c r="B30" s="61" t="n">
        <v>40962</v>
      </c>
      <c r="C30" s="1" t="s">
        <v>54</v>
      </c>
      <c r="D30" s="1" t="s">
        <v>63</v>
      </c>
      <c r="F30" s="1" t="s">
        <v>96</v>
      </c>
      <c r="G30" s="1" t="n">
        <v>3</v>
      </c>
      <c r="H30" s="1" t="n">
        <f aca="false">SUM(G30/2)</f>
        <v>1.5</v>
      </c>
      <c r="I30" s="1" t="n">
        <f aca="false">SUM(G30/2)</f>
        <v>1.5</v>
      </c>
      <c r="L30" s="1" t="n">
        <v>7</v>
      </c>
      <c r="X30" s="14" t="n">
        <v>17876.74</v>
      </c>
      <c r="Y30" s="1" t="s">
        <v>1067</v>
      </c>
      <c r="AA30" s="1" t="s">
        <v>123</v>
      </c>
    </row>
    <row r="31" customFormat="false" ht="15" hidden="false" customHeight="false" outlineLevel="0" collapsed="false">
      <c r="A31" s="1" t="n">
        <v>6</v>
      </c>
      <c r="B31" s="61" t="n">
        <v>40962</v>
      </c>
      <c r="C31" s="1" t="s">
        <v>54</v>
      </c>
      <c r="D31" s="1" t="s">
        <v>63</v>
      </c>
      <c r="F31" s="1" t="s">
        <v>102</v>
      </c>
      <c r="G31" s="1" t="n">
        <v>10</v>
      </c>
      <c r="H31" s="1" t="n">
        <f aca="false">SUM(G31/2)</f>
        <v>5</v>
      </c>
      <c r="I31" s="1" t="n">
        <f aca="false">SUM(G31/2)</f>
        <v>5</v>
      </c>
      <c r="L31" s="1" t="n">
        <v>22</v>
      </c>
      <c r="X31" s="14" t="n">
        <v>29917.93</v>
      </c>
      <c r="Y31" s="1" t="s">
        <v>1067</v>
      </c>
      <c r="AA31" s="1" t="s">
        <v>123</v>
      </c>
    </row>
    <row r="32" customFormat="false" ht="15" hidden="false" customHeight="false" outlineLevel="0" collapsed="false">
      <c r="A32" s="1" t="n">
        <v>6</v>
      </c>
      <c r="B32" s="61" t="n">
        <v>40962</v>
      </c>
      <c r="C32" s="1" t="s">
        <v>54</v>
      </c>
      <c r="D32" s="1" t="s">
        <v>63</v>
      </c>
      <c r="F32" s="1" t="s">
        <v>87</v>
      </c>
      <c r="G32" s="1" t="n">
        <v>4</v>
      </c>
      <c r="H32" s="1" t="n">
        <f aca="false">SUM(G32/2)</f>
        <v>2</v>
      </c>
      <c r="I32" s="1" t="n">
        <f aca="false">SUM(G32/2)</f>
        <v>2</v>
      </c>
      <c r="L32" s="1" t="n">
        <v>9</v>
      </c>
      <c r="U32" s="1" t="n">
        <v>1</v>
      </c>
      <c r="X32" s="14" t="n">
        <v>5987.4</v>
      </c>
      <c r="Y32" s="1" t="s">
        <v>1067</v>
      </c>
      <c r="AA32" s="1" t="s">
        <v>123</v>
      </c>
    </row>
    <row r="33" customFormat="false" ht="15" hidden="false" customHeight="false" outlineLevel="0" collapsed="false">
      <c r="A33" s="1" t="n">
        <v>6</v>
      </c>
      <c r="B33" s="61" t="n">
        <v>40962</v>
      </c>
      <c r="C33" s="1" t="s">
        <v>54</v>
      </c>
      <c r="D33" s="1" t="s">
        <v>63</v>
      </c>
      <c r="F33" s="1" t="s">
        <v>97</v>
      </c>
      <c r="G33" s="1" t="n">
        <v>1</v>
      </c>
      <c r="H33" s="1" t="n">
        <f aca="false">SUM(G33/2)</f>
        <v>0.5</v>
      </c>
      <c r="I33" s="1" t="n">
        <f aca="false">SUM(G33/2)</f>
        <v>0.5</v>
      </c>
      <c r="L33" s="1" t="n">
        <v>3</v>
      </c>
      <c r="X33" s="14" t="n">
        <v>4335.56</v>
      </c>
      <c r="Y33" s="1" t="s">
        <v>1067</v>
      </c>
      <c r="AA33" s="1" t="s">
        <v>123</v>
      </c>
    </row>
    <row r="34" customFormat="false" ht="15" hidden="false" customHeight="false" outlineLevel="0" collapsed="false">
      <c r="A34" s="1" t="n">
        <v>6</v>
      </c>
      <c r="B34" s="61" t="n">
        <v>40962</v>
      </c>
      <c r="C34" s="1" t="s">
        <v>54</v>
      </c>
      <c r="D34" s="1" t="s">
        <v>63</v>
      </c>
      <c r="F34" s="1" t="s">
        <v>99</v>
      </c>
      <c r="G34" s="1" t="n">
        <v>1</v>
      </c>
      <c r="H34" s="1" t="n">
        <f aca="false">SUM(G34/2)</f>
        <v>0.5</v>
      </c>
      <c r="I34" s="1" t="n">
        <f aca="false">SUM(G34/2)</f>
        <v>0.5</v>
      </c>
      <c r="L34" s="1" t="n">
        <v>3</v>
      </c>
      <c r="X34" s="14" t="n">
        <v>1840.98</v>
      </c>
      <c r="Y34" s="1" t="s">
        <v>1067</v>
      </c>
      <c r="AA34" s="1" t="s">
        <v>123</v>
      </c>
    </row>
    <row r="35" customFormat="false" ht="15" hidden="false" customHeight="false" outlineLevel="0" collapsed="false">
      <c r="A35" s="1" t="n">
        <v>6</v>
      </c>
      <c r="B35" s="61" t="n">
        <v>40962</v>
      </c>
      <c r="C35" s="1" t="s">
        <v>54</v>
      </c>
      <c r="D35" s="1" t="s">
        <v>63</v>
      </c>
      <c r="F35" s="1" t="s">
        <v>248</v>
      </c>
      <c r="K35" s="1" t="n">
        <v>1</v>
      </c>
      <c r="X35" s="14" t="n">
        <v>731.83</v>
      </c>
      <c r="Y35" s="1" t="s">
        <v>1067</v>
      </c>
      <c r="AA35" s="1" t="s">
        <v>123</v>
      </c>
    </row>
    <row r="36" customFormat="false" ht="15" hidden="false" customHeight="false" outlineLevel="0" collapsed="false">
      <c r="A36" s="1" t="n">
        <v>7</v>
      </c>
      <c r="B36" s="61" t="n">
        <v>40975</v>
      </c>
      <c r="C36" s="1" t="s">
        <v>53</v>
      </c>
      <c r="F36" s="1" t="s">
        <v>87</v>
      </c>
      <c r="G36" s="1" t="n">
        <v>10</v>
      </c>
      <c r="H36" s="1" t="n">
        <v>10</v>
      </c>
      <c r="L36" s="1" t="n">
        <v>32</v>
      </c>
      <c r="U36" s="1" t="n">
        <v>1</v>
      </c>
      <c r="X36" s="14" t="n">
        <v>140869.58</v>
      </c>
      <c r="Y36" s="1" t="s">
        <v>1068</v>
      </c>
      <c r="AA36" s="1" t="s">
        <v>123</v>
      </c>
      <c r="AB36" s="65"/>
    </row>
    <row r="37" customFormat="false" ht="15" hidden="false" customHeight="false" outlineLevel="0" collapsed="false">
      <c r="A37" s="1" t="n">
        <v>7</v>
      </c>
      <c r="B37" s="61" t="n">
        <v>40975</v>
      </c>
      <c r="C37" s="1" t="s">
        <v>53</v>
      </c>
      <c r="F37" s="1" t="s">
        <v>96</v>
      </c>
      <c r="G37" s="1" t="n">
        <v>2</v>
      </c>
      <c r="H37" s="1" t="n">
        <v>2</v>
      </c>
      <c r="L37" s="1" t="n">
        <v>5</v>
      </c>
      <c r="X37" s="14" t="n">
        <v>10248.19</v>
      </c>
      <c r="Y37" s="1" t="s">
        <v>1068</v>
      </c>
      <c r="AA37" s="1" t="s">
        <v>123</v>
      </c>
    </row>
    <row r="38" customFormat="false" ht="15" hidden="false" customHeight="false" outlineLevel="0" collapsed="false">
      <c r="A38" s="1" t="n">
        <v>7</v>
      </c>
      <c r="B38" s="61" t="n">
        <v>40975</v>
      </c>
      <c r="C38" s="1" t="s">
        <v>53</v>
      </c>
      <c r="F38" s="1" t="s">
        <v>97</v>
      </c>
      <c r="G38" s="1" t="n">
        <v>1</v>
      </c>
      <c r="H38" s="1" t="n">
        <v>1</v>
      </c>
      <c r="L38" s="1" t="n">
        <v>3</v>
      </c>
      <c r="X38" s="14" t="n">
        <v>10818.25</v>
      </c>
      <c r="Y38" s="1" t="s">
        <v>1068</v>
      </c>
      <c r="AA38" s="1" t="s">
        <v>123</v>
      </c>
    </row>
    <row r="39" customFormat="false" ht="15" hidden="false" customHeight="false" outlineLevel="0" collapsed="false">
      <c r="A39" s="1" t="n">
        <v>7</v>
      </c>
      <c r="B39" s="61" t="n">
        <v>40975</v>
      </c>
      <c r="C39" s="1" t="s">
        <v>53</v>
      </c>
      <c r="F39" s="1" t="s">
        <v>115</v>
      </c>
      <c r="G39" s="1" t="n">
        <v>0</v>
      </c>
      <c r="H39" s="1" t="n">
        <v>0</v>
      </c>
      <c r="L39" s="1" t="n">
        <v>0</v>
      </c>
      <c r="X39" s="14" t="n">
        <v>0</v>
      </c>
      <c r="Y39" s="1" t="s">
        <v>1068</v>
      </c>
      <c r="AA39" s="1" t="s">
        <v>123</v>
      </c>
      <c r="AB39" s="1" t="s">
        <v>897</v>
      </c>
    </row>
    <row r="40" customFormat="false" ht="15" hidden="false" customHeight="false" outlineLevel="0" collapsed="false">
      <c r="A40" s="1" t="n">
        <v>7</v>
      </c>
      <c r="B40" s="61" t="n">
        <v>40975</v>
      </c>
      <c r="C40" s="1" t="s">
        <v>53</v>
      </c>
      <c r="F40" s="1" t="s">
        <v>108</v>
      </c>
      <c r="G40" s="1" t="n">
        <v>10</v>
      </c>
      <c r="H40" s="1" t="n">
        <v>10</v>
      </c>
      <c r="L40" s="1" t="n">
        <v>22</v>
      </c>
      <c r="X40" s="14" t="n">
        <v>52088.93</v>
      </c>
      <c r="Y40" s="1" t="s">
        <v>1068</v>
      </c>
      <c r="AA40" s="1" t="s">
        <v>123</v>
      </c>
    </row>
    <row r="41" customFormat="false" ht="15" hidden="false" customHeight="false" outlineLevel="0" collapsed="false">
      <c r="A41" s="1" t="n">
        <v>7</v>
      </c>
      <c r="B41" s="61" t="n">
        <v>40975</v>
      </c>
      <c r="C41" s="1" t="s">
        <v>53</v>
      </c>
      <c r="F41" s="1" t="s">
        <v>106</v>
      </c>
      <c r="G41" s="1" t="n">
        <v>3</v>
      </c>
      <c r="H41" s="1" t="n">
        <v>3</v>
      </c>
      <c r="L41" s="1" t="n">
        <v>9</v>
      </c>
      <c r="X41" s="14" t="n">
        <v>4005.49</v>
      </c>
      <c r="Y41" s="1" t="s">
        <v>1068</v>
      </c>
      <c r="AA41" s="1" t="s">
        <v>123</v>
      </c>
    </row>
    <row r="42" customFormat="false" ht="15" hidden="false" customHeight="false" outlineLevel="0" collapsed="false">
      <c r="A42" s="1" t="n">
        <v>7</v>
      </c>
      <c r="B42" s="61" t="n">
        <v>40975</v>
      </c>
      <c r="C42" s="1" t="s">
        <v>53</v>
      </c>
      <c r="F42" s="1" t="s">
        <v>107</v>
      </c>
      <c r="G42" s="1" t="n">
        <v>1</v>
      </c>
      <c r="H42" s="1" t="n">
        <v>1</v>
      </c>
      <c r="L42" s="1" t="n">
        <v>3</v>
      </c>
      <c r="U42" s="1" t="n">
        <v>1</v>
      </c>
      <c r="X42" s="14" t="n">
        <v>12575.39</v>
      </c>
      <c r="Y42" s="1" t="s">
        <v>1068</v>
      </c>
      <c r="AA42" s="1" t="s">
        <v>123</v>
      </c>
    </row>
    <row r="43" customFormat="false" ht="15" hidden="false" customHeight="false" outlineLevel="0" collapsed="false">
      <c r="A43" s="1" t="n">
        <v>7</v>
      </c>
      <c r="B43" s="61" t="n">
        <v>40975</v>
      </c>
      <c r="C43" s="1" t="s">
        <v>53</v>
      </c>
      <c r="F43" s="1" t="s">
        <v>101</v>
      </c>
      <c r="G43" s="1" t="n">
        <v>21</v>
      </c>
      <c r="H43" s="1" t="n">
        <v>21</v>
      </c>
      <c r="L43" s="1" t="n">
        <v>17</v>
      </c>
      <c r="X43" s="14" t="n">
        <v>48942.73</v>
      </c>
      <c r="Y43" s="1" t="s">
        <v>1068</v>
      </c>
      <c r="AA43" s="1" t="s">
        <v>123</v>
      </c>
    </row>
    <row r="44" customFormat="false" ht="15" hidden="false" customHeight="false" outlineLevel="0" collapsed="false">
      <c r="A44" s="1" t="n">
        <v>7</v>
      </c>
      <c r="B44" s="61" t="n">
        <v>40975</v>
      </c>
      <c r="C44" s="1" t="s">
        <v>53</v>
      </c>
      <c r="F44" s="1" t="s">
        <v>114</v>
      </c>
      <c r="G44" s="1" t="n">
        <v>8</v>
      </c>
      <c r="H44" s="1" t="n">
        <v>8</v>
      </c>
      <c r="L44" s="1" t="n">
        <v>18</v>
      </c>
      <c r="X44" s="14" t="n">
        <v>0</v>
      </c>
      <c r="Y44" s="1" t="s">
        <v>1068</v>
      </c>
      <c r="AA44" s="1" t="s">
        <v>123</v>
      </c>
    </row>
    <row r="45" customFormat="false" ht="15" hidden="false" customHeight="false" outlineLevel="0" collapsed="false">
      <c r="A45" s="1" t="n">
        <v>7</v>
      </c>
      <c r="B45" s="61" t="n">
        <v>40975</v>
      </c>
      <c r="C45" s="1" t="s">
        <v>53</v>
      </c>
      <c r="F45" s="1" t="s">
        <v>248</v>
      </c>
      <c r="K45" s="1" t="n">
        <v>2</v>
      </c>
      <c r="X45" s="14" t="n">
        <v>2220.71</v>
      </c>
      <c r="Y45" s="1" t="s">
        <v>1068</v>
      </c>
      <c r="AA45" s="1" t="s">
        <v>123</v>
      </c>
    </row>
    <row r="46" customFormat="false" ht="15" hidden="false" customHeight="false" outlineLevel="0" collapsed="false">
      <c r="A46" s="1" t="n">
        <v>8</v>
      </c>
      <c r="B46" s="61" t="n">
        <v>40981</v>
      </c>
      <c r="C46" s="1" t="s">
        <v>70</v>
      </c>
      <c r="F46" s="1" t="s">
        <v>97</v>
      </c>
      <c r="G46" s="1" t="n">
        <v>61</v>
      </c>
      <c r="H46" s="1" t="n">
        <v>61</v>
      </c>
      <c r="L46" s="1" t="n">
        <v>36</v>
      </c>
      <c r="X46" s="14" t="n">
        <v>56110.76</v>
      </c>
      <c r="Y46" s="1" t="s">
        <v>1069</v>
      </c>
      <c r="AA46" s="1" t="s">
        <v>123</v>
      </c>
    </row>
    <row r="47" customFormat="false" ht="15" hidden="false" customHeight="false" outlineLevel="0" collapsed="false">
      <c r="A47" s="1" t="n">
        <v>8</v>
      </c>
      <c r="B47" s="61" t="n">
        <v>40981</v>
      </c>
      <c r="C47" s="1" t="s">
        <v>70</v>
      </c>
      <c r="F47" s="1" t="s">
        <v>115</v>
      </c>
      <c r="G47" s="1" t="n">
        <v>13</v>
      </c>
      <c r="H47" s="1" t="n">
        <v>13</v>
      </c>
      <c r="L47" s="1" t="n">
        <v>21</v>
      </c>
      <c r="X47" s="14" t="n">
        <v>34383.36</v>
      </c>
      <c r="Y47" s="1" t="s">
        <v>1069</v>
      </c>
      <c r="AA47" s="1" t="s">
        <v>123</v>
      </c>
    </row>
    <row r="48" customFormat="false" ht="15" hidden="false" customHeight="false" outlineLevel="0" collapsed="false">
      <c r="A48" s="1" t="n">
        <v>8</v>
      </c>
      <c r="B48" s="61" t="n">
        <v>40981</v>
      </c>
      <c r="C48" s="1" t="s">
        <v>70</v>
      </c>
      <c r="F48" s="1" t="s">
        <v>96</v>
      </c>
      <c r="G48" s="1" t="n">
        <v>3</v>
      </c>
      <c r="H48" s="1" t="n">
        <v>3</v>
      </c>
      <c r="L48" s="1" t="n">
        <v>7</v>
      </c>
      <c r="X48" s="14" t="n">
        <v>8045.86</v>
      </c>
      <c r="Y48" s="1" t="s">
        <v>1069</v>
      </c>
      <c r="AA48" s="1" t="s">
        <v>123</v>
      </c>
    </row>
    <row r="49" customFormat="false" ht="15" hidden="false" customHeight="false" outlineLevel="0" collapsed="false">
      <c r="A49" s="1" t="n">
        <v>8</v>
      </c>
      <c r="B49" s="61" t="n">
        <v>40981</v>
      </c>
      <c r="C49" s="1" t="s">
        <v>70</v>
      </c>
      <c r="F49" s="1" t="s">
        <v>248</v>
      </c>
      <c r="K49" s="1" t="n">
        <v>1</v>
      </c>
      <c r="X49" s="14" t="n">
        <v>1085.34</v>
      </c>
      <c r="Y49" s="1" t="s">
        <v>1069</v>
      </c>
      <c r="AA49" s="1" t="s">
        <v>123</v>
      </c>
    </row>
    <row r="50" customFormat="false" ht="15" hidden="false" customHeight="false" outlineLevel="0" collapsed="false">
      <c r="A50" s="1" t="n">
        <v>9</v>
      </c>
      <c r="B50" s="61" t="n">
        <v>40995</v>
      </c>
      <c r="C50" s="1" t="s">
        <v>63</v>
      </c>
      <c r="D50" s="1" t="s">
        <v>62</v>
      </c>
      <c r="F50" s="1" t="s">
        <v>87</v>
      </c>
      <c r="G50" s="1" t="n">
        <v>11</v>
      </c>
      <c r="H50" s="1" t="n">
        <f aca="false">SUM(G50/2)</f>
        <v>5.5</v>
      </c>
      <c r="I50" s="1" t="n">
        <f aca="false">SUM(G50/2)</f>
        <v>5.5</v>
      </c>
      <c r="L50" s="1" t="n">
        <v>40</v>
      </c>
      <c r="X50" s="14" t="n">
        <v>69226.27</v>
      </c>
      <c r="Y50" s="1" t="s">
        <v>1070</v>
      </c>
      <c r="AA50" s="1" t="s">
        <v>123</v>
      </c>
    </row>
    <row r="51" customFormat="false" ht="15" hidden="false" customHeight="false" outlineLevel="0" collapsed="false">
      <c r="A51" s="1" t="n">
        <v>9</v>
      </c>
      <c r="B51" s="61" t="n">
        <v>40995</v>
      </c>
      <c r="C51" s="1" t="s">
        <v>63</v>
      </c>
      <c r="D51" s="1" t="s">
        <v>62</v>
      </c>
      <c r="F51" s="1" t="s">
        <v>114</v>
      </c>
      <c r="H51" s="1" t="n">
        <f aca="false">SUM(G51/2)</f>
        <v>0</v>
      </c>
      <c r="I51" s="1" t="n">
        <f aca="false">SUM(G51/2)</f>
        <v>0</v>
      </c>
      <c r="X51" s="14" t="n">
        <v>0</v>
      </c>
      <c r="Y51" s="1" t="s">
        <v>1070</v>
      </c>
      <c r="AA51" s="1" t="s">
        <v>123</v>
      </c>
      <c r="AB51" s="1" t="s">
        <v>897</v>
      </c>
    </row>
    <row r="52" customFormat="false" ht="15" hidden="false" customHeight="false" outlineLevel="0" collapsed="false">
      <c r="A52" s="1" t="n">
        <v>9</v>
      </c>
      <c r="B52" s="61" t="n">
        <v>40995</v>
      </c>
      <c r="C52" s="1" t="s">
        <v>63</v>
      </c>
      <c r="D52" s="1" t="s">
        <v>62</v>
      </c>
      <c r="F52" s="1" t="s">
        <v>96</v>
      </c>
      <c r="G52" s="1" t="n">
        <v>4</v>
      </c>
      <c r="H52" s="1" t="n">
        <f aca="false">SUM(G52/2)</f>
        <v>2</v>
      </c>
      <c r="I52" s="1" t="n">
        <f aca="false">SUM(G52/2)</f>
        <v>2</v>
      </c>
      <c r="L52" s="1" t="n">
        <v>9</v>
      </c>
      <c r="X52" s="14" t="n">
        <v>14744.01</v>
      </c>
      <c r="Y52" s="1" t="s">
        <v>1070</v>
      </c>
      <c r="AA52" s="1" t="s">
        <v>123</v>
      </c>
    </row>
    <row r="53" customFormat="false" ht="15" hidden="false" customHeight="false" outlineLevel="0" collapsed="false">
      <c r="A53" s="1" t="n">
        <v>9</v>
      </c>
      <c r="B53" s="61" t="n">
        <v>40995</v>
      </c>
      <c r="C53" s="1" t="s">
        <v>63</v>
      </c>
      <c r="D53" s="1" t="s">
        <v>62</v>
      </c>
      <c r="F53" s="1" t="s">
        <v>97</v>
      </c>
      <c r="G53" s="1" t="n">
        <v>7</v>
      </c>
      <c r="H53" s="1" t="n">
        <f aca="false">SUM(G53/2)</f>
        <v>3.5</v>
      </c>
      <c r="I53" s="1" t="n">
        <f aca="false">SUM(G53/2)</f>
        <v>3.5</v>
      </c>
      <c r="L53" s="1" t="n">
        <v>18</v>
      </c>
      <c r="X53" s="14" t="n">
        <v>22221.41</v>
      </c>
      <c r="Y53" s="1" t="s">
        <v>1070</v>
      </c>
      <c r="AA53" s="1" t="s">
        <v>123</v>
      </c>
    </row>
    <row r="54" customFormat="false" ht="15" hidden="false" customHeight="false" outlineLevel="0" collapsed="false">
      <c r="A54" s="1" t="n">
        <v>9</v>
      </c>
      <c r="B54" s="61" t="n">
        <v>40995</v>
      </c>
      <c r="C54" s="1" t="s">
        <v>63</v>
      </c>
      <c r="D54" s="1" t="s">
        <v>62</v>
      </c>
      <c r="F54" s="1" t="s">
        <v>116</v>
      </c>
      <c r="G54" s="1" t="n">
        <v>2</v>
      </c>
      <c r="H54" s="1" t="n">
        <f aca="false">SUM(G54/2)</f>
        <v>1</v>
      </c>
      <c r="I54" s="1" t="n">
        <f aca="false">SUM(G54/2)</f>
        <v>1</v>
      </c>
      <c r="L54" s="1" t="n">
        <v>5</v>
      </c>
      <c r="X54" s="14" t="n">
        <v>15538.61</v>
      </c>
      <c r="Y54" s="1" t="s">
        <v>1070</v>
      </c>
      <c r="AA54" s="1" t="s">
        <v>123</v>
      </c>
    </row>
    <row r="55" customFormat="false" ht="15" hidden="false" customHeight="false" outlineLevel="0" collapsed="false">
      <c r="A55" s="1" t="n">
        <v>9</v>
      </c>
      <c r="B55" s="61" t="n">
        <v>40995</v>
      </c>
      <c r="C55" s="1" t="s">
        <v>63</v>
      </c>
      <c r="D55" s="1" t="s">
        <v>62</v>
      </c>
      <c r="F55" s="1" t="s">
        <v>99</v>
      </c>
      <c r="G55" s="1" t="n">
        <v>1</v>
      </c>
      <c r="H55" s="1" t="n">
        <f aca="false">SUM(G55/2)</f>
        <v>0.5</v>
      </c>
      <c r="I55" s="1" t="n">
        <f aca="false">SUM(G55/2)</f>
        <v>0.5</v>
      </c>
      <c r="L55" s="1" t="n">
        <v>4</v>
      </c>
      <c r="X55" s="14" t="n">
        <v>156.79</v>
      </c>
      <c r="Y55" s="1" t="s">
        <v>1070</v>
      </c>
      <c r="AA55" s="1" t="s">
        <v>123</v>
      </c>
    </row>
    <row r="56" customFormat="false" ht="15" hidden="false" customHeight="false" outlineLevel="0" collapsed="false">
      <c r="A56" s="1" t="n">
        <v>9</v>
      </c>
      <c r="B56" s="61" t="n">
        <v>40995</v>
      </c>
      <c r="C56" s="1" t="s">
        <v>63</v>
      </c>
      <c r="D56" s="1" t="s">
        <v>62</v>
      </c>
      <c r="F56" s="1" t="s">
        <v>248</v>
      </c>
      <c r="K56" s="1" t="n">
        <v>1</v>
      </c>
      <c r="X56" s="14" t="n">
        <v>898.77</v>
      </c>
      <c r="Y56" s="1" t="s">
        <v>1070</v>
      </c>
      <c r="AA56" s="1" t="s">
        <v>123</v>
      </c>
    </row>
    <row r="57" customFormat="false" ht="15" hidden="false" customHeight="false" outlineLevel="0" collapsed="false">
      <c r="A57" s="1" t="n">
        <v>10</v>
      </c>
      <c r="B57" s="61" t="n">
        <v>41011</v>
      </c>
      <c r="C57" s="1" t="s">
        <v>44</v>
      </c>
      <c r="F57" s="1" t="s">
        <v>115</v>
      </c>
      <c r="G57" s="1" t="n">
        <v>5</v>
      </c>
      <c r="H57" s="1" t="n">
        <v>5</v>
      </c>
      <c r="L57" s="1" t="n">
        <v>23</v>
      </c>
      <c r="X57" s="14" t="n">
        <v>122368.89</v>
      </c>
      <c r="Y57" s="1" t="s">
        <v>1071</v>
      </c>
      <c r="AA57" s="1" t="s">
        <v>123</v>
      </c>
    </row>
    <row r="58" customFormat="false" ht="15" hidden="false" customHeight="false" outlineLevel="0" collapsed="false">
      <c r="A58" s="1" t="n">
        <v>10</v>
      </c>
      <c r="B58" s="61" t="n">
        <v>41011</v>
      </c>
      <c r="C58" s="1" t="s">
        <v>44</v>
      </c>
      <c r="F58" s="1" t="s">
        <v>97</v>
      </c>
      <c r="X58" s="14" t="n">
        <v>0</v>
      </c>
      <c r="Y58" s="1" t="s">
        <v>1071</v>
      </c>
      <c r="AA58" s="1" t="s">
        <v>123</v>
      </c>
      <c r="AB58" s="1" t="s">
        <v>897</v>
      </c>
    </row>
    <row r="59" customFormat="false" ht="15" hidden="false" customHeight="false" outlineLevel="0" collapsed="false">
      <c r="A59" s="1" t="n">
        <v>10</v>
      </c>
      <c r="B59" s="61" t="n">
        <v>41011</v>
      </c>
      <c r="C59" s="1" t="s">
        <v>44</v>
      </c>
      <c r="F59" s="1" t="s">
        <v>108</v>
      </c>
      <c r="L59" s="1" t="n">
        <v>1</v>
      </c>
      <c r="X59" s="14" t="n">
        <v>665.05</v>
      </c>
      <c r="Y59" s="1" t="s">
        <v>1071</v>
      </c>
      <c r="AA59" s="1" t="s">
        <v>123</v>
      </c>
      <c r="AB59" s="1" t="s">
        <v>955</v>
      </c>
    </row>
    <row r="60" customFormat="false" ht="15" hidden="false" customHeight="false" outlineLevel="0" collapsed="false">
      <c r="A60" s="1" t="n">
        <v>10</v>
      </c>
      <c r="B60" s="61" t="n">
        <v>41011</v>
      </c>
      <c r="C60" s="1" t="s">
        <v>44</v>
      </c>
      <c r="F60" s="1" t="s">
        <v>95</v>
      </c>
      <c r="G60" s="1" t="n">
        <v>1</v>
      </c>
      <c r="H60" s="1" t="n">
        <v>1</v>
      </c>
      <c r="L60" s="1" t="n">
        <v>5</v>
      </c>
      <c r="X60" s="14" t="n">
        <v>14825.05</v>
      </c>
      <c r="Y60" s="1" t="s">
        <v>1071</v>
      </c>
      <c r="AA60" s="1" t="s">
        <v>123</v>
      </c>
    </row>
    <row r="61" customFormat="false" ht="15" hidden="false" customHeight="false" outlineLevel="0" collapsed="false">
      <c r="A61" s="1" t="n">
        <v>10</v>
      </c>
      <c r="B61" s="61" t="n">
        <v>41011</v>
      </c>
      <c r="C61" s="1" t="s">
        <v>44</v>
      </c>
      <c r="F61" s="1" t="s">
        <v>248</v>
      </c>
      <c r="K61" s="1" t="n">
        <v>1</v>
      </c>
      <c r="X61" s="14" t="n">
        <v>601.07</v>
      </c>
      <c r="Y61" s="1" t="s">
        <v>1071</v>
      </c>
      <c r="AA61" s="1" t="s">
        <v>123</v>
      </c>
    </row>
    <row r="62" customFormat="false" ht="15" hidden="false" customHeight="false" outlineLevel="0" collapsed="false">
      <c r="A62" s="1" t="n">
        <v>11</v>
      </c>
      <c r="B62" s="61" t="n">
        <v>41016</v>
      </c>
      <c r="C62" s="1" t="s">
        <v>70</v>
      </c>
      <c r="F62" s="1" t="s">
        <v>97</v>
      </c>
      <c r="G62" s="1" t="n">
        <v>66</v>
      </c>
      <c r="H62" s="1" t="n">
        <v>66</v>
      </c>
      <c r="L62" s="1" t="n">
        <v>34</v>
      </c>
      <c r="X62" s="14" t="n">
        <v>55822.57</v>
      </c>
      <c r="Y62" s="1" t="s">
        <v>1072</v>
      </c>
      <c r="AA62" s="1" t="s">
        <v>123</v>
      </c>
    </row>
    <row r="63" customFormat="false" ht="15" hidden="false" customHeight="false" outlineLevel="0" collapsed="false">
      <c r="A63" s="1" t="n">
        <v>11</v>
      </c>
      <c r="B63" s="61" t="n">
        <v>41016</v>
      </c>
      <c r="C63" s="1" t="s">
        <v>70</v>
      </c>
      <c r="F63" s="1" t="s">
        <v>102</v>
      </c>
      <c r="G63" s="1" t="n">
        <v>3</v>
      </c>
      <c r="H63" s="1" t="n">
        <v>3</v>
      </c>
      <c r="L63" s="1" t="n">
        <v>7</v>
      </c>
      <c r="X63" s="14" t="n">
        <v>3316.46</v>
      </c>
      <c r="Y63" s="1" t="s">
        <v>1069</v>
      </c>
      <c r="AA63" s="1" t="s">
        <v>123</v>
      </c>
    </row>
    <row r="64" customFormat="false" ht="15" hidden="false" customHeight="false" outlineLevel="0" collapsed="false">
      <c r="A64" s="1" t="n">
        <v>11</v>
      </c>
      <c r="B64" s="61" t="n">
        <v>41016</v>
      </c>
      <c r="C64" s="1" t="s">
        <v>70</v>
      </c>
      <c r="F64" s="1" t="s">
        <v>115</v>
      </c>
      <c r="G64" s="1" t="n">
        <v>18</v>
      </c>
      <c r="H64" s="1" t="n">
        <v>18</v>
      </c>
      <c r="L64" s="1" t="n">
        <v>31</v>
      </c>
      <c r="X64" s="14" t="n">
        <v>47253.35</v>
      </c>
      <c r="Y64" s="1" t="s">
        <v>1070</v>
      </c>
      <c r="AA64" s="1" t="s">
        <v>123</v>
      </c>
    </row>
    <row r="65" customFormat="false" ht="15" hidden="false" customHeight="false" outlineLevel="0" collapsed="false">
      <c r="A65" s="1" t="n">
        <v>11</v>
      </c>
      <c r="B65" s="61" t="n">
        <v>41016</v>
      </c>
      <c r="C65" s="1" t="s">
        <v>70</v>
      </c>
      <c r="F65" s="1" t="s">
        <v>88</v>
      </c>
      <c r="G65" s="1" t="n">
        <v>5</v>
      </c>
      <c r="H65" s="1" t="n">
        <v>5</v>
      </c>
      <c r="L65" s="1" t="n">
        <v>12</v>
      </c>
      <c r="X65" s="14" t="n">
        <v>1502.01</v>
      </c>
      <c r="Y65" s="1" t="s">
        <v>1073</v>
      </c>
      <c r="AA65" s="1" t="s">
        <v>123</v>
      </c>
    </row>
    <row r="66" customFormat="false" ht="15" hidden="false" customHeight="false" outlineLevel="0" collapsed="false">
      <c r="A66" s="1" t="n">
        <v>11</v>
      </c>
      <c r="B66" s="61" t="n">
        <v>41016</v>
      </c>
      <c r="C66" s="1" t="s">
        <v>70</v>
      </c>
      <c r="F66" s="1" t="s">
        <v>248</v>
      </c>
      <c r="K66" s="1" t="n">
        <v>1</v>
      </c>
      <c r="X66" s="14" t="n">
        <v>775.93</v>
      </c>
      <c r="Y66" s="1" t="s">
        <v>1074</v>
      </c>
      <c r="AA66" s="1" t="s">
        <v>123</v>
      </c>
    </row>
    <row r="67" customFormat="false" ht="15" hidden="false" customHeight="false" outlineLevel="0" collapsed="false">
      <c r="A67" s="1" t="n">
        <v>12</v>
      </c>
      <c r="B67" s="61" t="n">
        <v>41017</v>
      </c>
      <c r="C67" s="1" t="s">
        <v>53</v>
      </c>
      <c r="F67" s="1" t="s">
        <v>107</v>
      </c>
      <c r="G67" s="1" t="n">
        <v>7</v>
      </c>
      <c r="H67" s="1" t="n">
        <v>7</v>
      </c>
      <c r="L67" s="1" t="n">
        <v>31</v>
      </c>
      <c r="U67" s="1" t="n">
        <v>1</v>
      </c>
      <c r="X67" s="14" t="n">
        <v>138782.62</v>
      </c>
      <c r="Y67" s="1" t="s">
        <v>1075</v>
      </c>
      <c r="AA67" s="1" t="s">
        <v>123</v>
      </c>
    </row>
    <row r="68" customFormat="false" ht="15" hidden="false" customHeight="false" outlineLevel="0" collapsed="false">
      <c r="A68" s="1" t="n">
        <v>12</v>
      </c>
      <c r="B68" s="61" t="n">
        <v>41017</v>
      </c>
      <c r="C68" s="1" t="s">
        <v>53</v>
      </c>
      <c r="F68" s="1" t="s">
        <v>105</v>
      </c>
      <c r="G68" s="1" t="n">
        <v>2</v>
      </c>
      <c r="H68" s="1" t="n">
        <v>2</v>
      </c>
      <c r="L68" s="1" t="n">
        <v>5</v>
      </c>
      <c r="U68" s="1" t="n">
        <v>1</v>
      </c>
      <c r="X68" s="14" t="n">
        <v>3807.15</v>
      </c>
      <c r="Y68" s="1" t="s">
        <v>1075</v>
      </c>
      <c r="AA68" s="1" t="s">
        <v>123</v>
      </c>
    </row>
    <row r="69" customFormat="false" ht="15" hidden="false" customHeight="false" outlineLevel="0" collapsed="false">
      <c r="A69" s="1" t="n">
        <v>12</v>
      </c>
      <c r="B69" s="61" t="n">
        <v>41017</v>
      </c>
      <c r="C69" s="1" t="s">
        <v>53</v>
      </c>
      <c r="F69" s="1" t="s">
        <v>96</v>
      </c>
      <c r="G69" s="1" t="n">
        <v>4</v>
      </c>
      <c r="H69" s="1" t="n">
        <v>4</v>
      </c>
      <c r="L69" s="1" t="n">
        <v>9</v>
      </c>
      <c r="X69" s="14" t="n">
        <v>14522.21</v>
      </c>
      <c r="Y69" s="1" t="s">
        <v>1075</v>
      </c>
      <c r="AA69" s="1" t="s">
        <v>123</v>
      </c>
    </row>
    <row r="70" customFormat="false" ht="15" hidden="false" customHeight="false" outlineLevel="0" collapsed="false">
      <c r="A70" s="1" t="n">
        <v>12</v>
      </c>
      <c r="B70" s="61" t="n">
        <v>41017</v>
      </c>
      <c r="C70" s="1" t="s">
        <v>53</v>
      </c>
      <c r="F70" s="1" t="s">
        <v>114</v>
      </c>
      <c r="G70" s="1" t="n">
        <v>8</v>
      </c>
      <c r="H70" s="1" t="n">
        <v>8</v>
      </c>
      <c r="L70" s="1" t="n">
        <v>21</v>
      </c>
      <c r="X70" s="14" t="n">
        <v>0</v>
      </c>
      <c r="Y70" s="1" t="s">
        <v>1075</v>
      </c>
      <c r="AA70" s="1" t="s">
        <v>123</v>
      </c>
    </row>
    <row r="71" customFormat="false" ht="15" hidden="false" customHeight="false" outlineLevel="0" collapsed="false">
      <c r="A71" s="1" t="n">
        <v>12</v>
      </c>
      <c r="B71" s="61" t="n">
        <v>41017</v>
      </c>
      <c r="C71" s="1" t="s">
        <v>53</v>
      </c>
      <c r="F71" s="1" t="s">
        <v>101</v>
      </c>
      <c r="G71" s="1" t="n">
        <v>12</v>
      </c>
      <c r="H71" s="1" t="n">
        <v>12</v>
      </c>
      <c r="L71" s="1" t="n">
        <v>20</v>
      </c>
      <c r="X71" s="14" t="n">
        <v>43872.06</v>
      </c>
      <c r="Y71" s="1" t="s">
        <v>1075</v>
      </c>
      <c r="AA71" s="1" t="s">
        <v>123</v>
      </c>
    </row>
    <row r="72" customFormat="false" ht="15" hidden="false" customHeight="false" outlineLevel="0" collapsed="false">
      <c r="A72" s="1" t="n">
        <v>12</v>
      </c>
      <c r="B72" s="61" t="n">
        <v>41017</v>
      </c>
      <c r="C72" s="1" t="s">
        <v>53</v>
      </c>
      <c r="F72" s="1" t="s">
        <v>248</v>
      </c>
      <c r="K72" s="1" t="n">
        <v>1</v>
      </c>
      <c r="X72" s="14" t="n">
        <v>876.74</v>
      </c>
      <c r="Y72" s="1" t="s">
        <v>1075</v>
      </c>
      <c r="AA72" s="1" t="s">
        <v>123</v>
      </c>
    </row>
    <row r="73" customFormat="false" ht="15" hidden="false" customHeight="false" outlineLevel="0" collapsed="false">
      <c r="A73" s="1" t="n">
        <v>13</v>
      </c>
      <c r="B73" s="61" t="n">
        <v>41018</v>
      </c>
      <c r="C73" s="1" t="s">
        <v>53</v>
      </c>
      <c r="F73" s="1" t="s">
        <v>102</v>
      </c>
      <c r="G73" s="1" t="n">
        <v>27</v>
      </c>
      <c r="H73" s="1" t="n">
        <v>27</v>
      </c>
      <c r="L73" s="1" t="n">
        <v>85</v>
      </c>
      <c r="X73" s="14" t="n">
        <v>184037.69</v>
      </c>
      <c r="Y73" s="1" t="s">
        <v>1073</v>
      </c>
      <c r="AA73" s="1" t="s">
        <v>123</v>
      </c>
    </row>
    <row r="74" customFormat="false" ht="15" hidden="false" customHeight="false" outlineLevel="0" collapsed="false">
      <c r="A74" s="1" t="n">
        <v>13</v>
      </c>
      <c r="B74" s="61" t="n">
        <v>41018</v>
      </c>
      <c r="C74" s="1" t="s">
        <v>53</v>
      </c>
      <c r="F74" s="1" t="s">
        <v>115</v>
      </c>
      <c r="G74" s="1" t="n">
        <v>3</v>
      </c>
      <c r="H74" s="1" t="n">
        <v>3</v>
      </c>
      <c r="L74" s="1" t="n">
        <v>10</v>
      </c>
      <c r="X74" s="14" t="n">
        <v>56130.66</v>
      </c>
      <c r="Y74" s="1" t="s">
        <v>1073</v>
      </c>
      <c r="AA74" s="1" t="s">
        <v>123</v>
      </c>
    </row>
    <row r="75" customFormat="false" ht="15" hidden="false" customHeight="false" outlineLevel="0" collapsed="false">
      <c r="A75" s="1" t="n">
        <v>13</v>
      </c>
      <c r="B75" s="61" t="n">
        <v>41018</v>
      </c>
      <c r="C75" s="1" t="s">
        <v>53</v>
      </c>
      <c r="F75" s="1" t="s">
        <v>97</v>
      </c>
      <c r="G75" s="1" t="n">
        <v>9</v>
      </c>
      <c r="H75" s="1" t="n">
        <v>9</v>
      </c>
      <c r="L75" s="1" t="n">
        <v>29</v>
      </c>
      <c r="X75" s="14" t="n">
        <v>13840.48</v>
      </c>
      <c r="Y75" s="1" t="s">
        <v>1073</v>
      </c>
      <c r="AA75" s="1" t="s">
        <v>123</v>
      </c>
    </row>
    <row r="76" customFormat="false" ht="15" hidden="false" customHeight="false" outlineLevel="0" collapsed="false">
      <c r="A76" s="1" t="n">
        <v>13</v>
      </c>
      <c r="B76" s="61" t="n">
        <v>41018</v>
      </c>
      <c r="C76" s="1" t="s">
        <v>53</v>
      </c>
      <c r="F76" s="1" t="s">
        <v>87</v>
      </c>
      <c r="G76" s="1" t="n">
        <v>7</v>
      </c>
      <c r="H76" s="1" t="n">
        <v>7</v>
      </c>
      <c r="L76" s="1" t="n">
        <v>18</v>
      </c>
      <c r="X76" s="14" t="n">
        <v>18384.61</v>
      </c>
      <c r="Y76" s="1" t="s">
        <v>1073</v>
      </c>
      <c r="AA76" s="1" t="s">
        <v>123</v>
      </c>
    </row>
    <row r="77" customFormat="false" ht="15" hidden="false" customHeight="false" outlineLevel="0" collapsed="false">
      <c r="A77" s="1" t="n">
        <v>13</v>
      </c>
      <c r="B77" s="61" t="n">
        <v>41018</v>
      </c>
      <c r="C77" s="1" t="s">
        <v>53</v>
      </c>
      <c r="F77" s="1" t="s">
        <v>248</v>
      </c>
      <c r="K77" s="1" t="n">
        <v>1</v>
      </c>
      <c r="X77" s="14" t="n">
        <v>1139.43</v>
      </c>
      <c r="Y77" s="1" t="s">
        <v>1073</v>
      </c>
      <c r="AA77" s="1" t="s">
        <v>123</v>
      </c>
    </row>
    <row r="78" customFormat="false" ht="15" hidden="false" customHeight="false" outlineLevel="0" collapsed="false">
      <c r="A78" s="1" t="n">
        <v>14</v>
      </c>
      <c r="B78" s="61" t="n">
        <v>41025</v>
      </c>
      <c r="C78" s="1" t="s">
        <v>69</v>
      </c>
      <c r="F78" s="1" t="s">
        <v>97</v>
      </c>
      <c r="G78" s="1" t="n">
        <v>49</v>
      </c>
      <c r="H78" s="1" t="n">
        <v>49</v>
      </c>
      <c r="L78" s="1" t="n">
        <v>41</v>
      </c>
      <c r="X78" s="14" t="n">
        <v>66873.29</v>
      </c>
      <c r="Y78" s="1" t="s">
        <v>1076</v>
      </c>
      <c r="AA78" s="1" t="s">
        <v>123</v>
      </c>
    </row>
    <row r="79" customFormat="false" ht="15" hidden="false" customHeight="false" outlineLevel="0" collapsed="false">
      <c r="A79" s="1" t="n">
        <v>14</v>
      </c>
      <c r="B79" s="61" t="n">
        <v>41025</v>
      </c>
      <c r="C79" s="1" t="s">
        <v>69</v>
      </c>
      <c r="F79" s="1" t="s">
        <v>87</v>
      </c>
      <c r="G79" s="1" t="n">
        <v>11</v>
      </c>
      <c r="H79" s="1" t="n">
        <v>11</v>
      </c>
      <c r="L79" s="1" t="n">
        <v>22</v>
      </c>
      <c r="U79" s="1" t="n">
        <v>1</v>
      </c>
      <c r="X79" s="14" t="n">
        <v>2406.35</v>
      </c>
      <c r="Y79" s="1" t="s">
        <v>1076</v>
      </c>
      <c r="AA79" s="1" t="s">
        <v>123</v>
      </c>
    </row>
    <row r="80" customFormat="false" ht="15" hidden="false" customHeight="false" outlineLevel="0" collapsed="false">
      <c r="A80" s="1" t="n">
        <v>14</v>
      </c>
      <c r="B80" s="61" t="n">
        <v>41025</v>
      </c>
      <c r="C80" s="1" t="s">
        <v>69</v>
      </c>
      <c r="F80" s="1" t="s">
        <v>111</v>
      </c>
      <c r="G80" s="1" t="n">
        <v>3</v>
      </c>
      <c r="H80" s="1" t="n">
        <v>3</v>
      </c>
      <c r="L80" s="1" t="n">
        <v>7</v>
      </c>
      <c r="X80" s="14" t="n">
        <v>2720.09</v>
      </c>
      <c r="Y80" s="1" t="s">
        <v>1076</v>
      </c>
      <c r="AA80" s="1" t="s">
        <v>123</v>
      </c>
    </row>
    <row r="81" customFormat="false" ht="15" hidden="false" customHeight="false" outlineLevel="0" collapsed="false">
      <c r="A81" s="1" t="n">
        <v>14</v>
      </c>
      <c r="B81" s="61" t="n">
        <v>41025</v>
      </c>
      <c r="C81" s="1" t="s">
        <v>69</v>
      </c>
      <c r="F81" s="1" t="s">
        <v>103</v>
      </c>
      <c r="L81" s="1" t="n">
        <v>2</v>
      </c>
      <c r="X81" s="14" t="n">
        <v>536.76</v>
      </c>
      <c r="Y81" s="1" t="s">
        <v>1076</v>
      </c>
      <c r="AA81" s="1" t="s">
        <v>123</v>
      </c>
      <c r="AB81" s="1" t="s">
        <v>955</v>
      </c>
    </row>
    <row r="82" customFormat="false" ht="15" hidden="false" customHeight="false" outlineLevel="0" collapsed="false">
      <c r="A82" s="1" t="n">
        <v>14</v>
      </c>
      <c r="B82" s="61" t="n">
        <v>41025</v>
      </c>
      <c r="C82" s="1" t="s">
        <v>69</v>
      </c>
      <c r="F82" s="1" t="s">
        <v>99</v>
      </c>
      <c r="G82" s="1" t="n">
        <v>9</v>
      </c>
      <c r="H82" s="1" t="n">
        <v>9</v>
      </c>
      <c r="L82" s="1" t="n">
        <v>20</v>
      </c>
      <c r="X82" s="14" t="n">
        <v>263.91</v>
      </c>
      <c r="Y82" s="1" t="s">
        <v>1076</v>
      </c>
      <c r="AA82" s="1" t="s">
        <v>123</v>
      </c>
    </row>
    <row r="83" customFormat="false" ht="15" hidden="false" customHeight="false" outlineLevel="0" collapsed="false">
      <c r="A83" s="1" t="n">
        <v>14</v>
      </c>
      <c r="B83" s="61" t="n">
        <v>41025</v>
      </c>
      <c r="C83" s="1" t="s">
        <v>69</v>
      </c>
      <c r="F83" s="1" t="s">
        <v>248</v>
      </c>
      <c r="K83" s="1" t="n">
        <v>1</v>
      </c>
      <c r="X83" s="14" t="n">
        <v>1242.1</v>
      </c>
      <c r="Y83" s="1" t="s">
        <v>1076</v>
      </c>
      <c r="AA83" s="1" t="s">
        <v>123</v>
      </c>
    </row>
    <row r="84" customFormat="false" ht="15" hidden="false" customHeight="false" outlineLevel="0" collapsed="false">
      <c r="A84" s="1" t="n">
        <v>15</v>
      </c>
      <c r="B84" s="61" t="n">
        <v>41026</v>
      </c>
      <c r="C84" s="1" t="s">
        <v>63</v>
      </c>
      <c r="D84" s="1" t="s">
        <v>54</v>
      </c>
      <c r="F84" s="1" t="s">
        <v>114</v>
      </c>
      <c r="G84" s="1" t="n">
        <v>20</v>
      </c>
      <c r="H84" s="1" t="n">
        <f aca="false">SUM(G84/2)</f>
        <v>10</v>
      </c>
      <c r="I84" s="1" t="n">
        <f aca="false">SUM(G84/2)</f>
        <v>10</v>
      </c>
      <c r="L84" s="1" t="n">
        <v>53</v>
      </c>
      <c r="X84" s="14" t="n">
        <v>199018.88</v>
      </c>
      <c r="Y84" s="1" t="s">
        <v>1077</v>
      </c>
      <c r="AA84" s="1" t="s">
        <v>123</v>
      </c>
    </row>
    <row r="85" customFormat="false" ht="15" hidden="false" customHeight="false" outlineLevel="0" collapsed="false">
      <c r="A85" s="1" t="n">
        <v>15</v>
      </c>
      <c r="B85" s="61" t="n">
        <v>41026</v>
      </c>
      <c r="C85" s="1" t="s">
        <v>63</v>
      </c>
      <c r="D85" s="1" t="s">
        <v>54</v>
      </c>
      <c r="F85" s="1" t="s">
        <v>87</v>
      </c>
      <c r="G85" s="1" t="n">
        <v>12</v>
      </c>
      <c r="H85" s="1" t="n">
        <f aca="false">SUM(G85/2)</f>
        <v>6</v>
      </c>
      <c r="I85" s="1" t="n">
        <f aca="false">SUM(G85/2)</f>
        <v>6</v>
      </c>
      <c r="L85" s="1" t="n">
        <v>17</v>
      </c>
      <c r="U85" s="1" t="n">
        <v>1</v>
      </c>
      <c r="X85" s="14" t="n">
        <v>2742.91</v>
      </c>
      <c r="Y85" s="1" t="s">
        <v>1077</v>
      </c>
      <c r="AA85" s="1" t="s">
        <v>123</v>
      </c>
    </row>
    <row r="86" customFormat="false" ht="15" hidden="false" customHeight="false" outlineLevel="0" collapsed="false">
      <c r="A86" s="1" t="n">
        <v>15</v>
      </c>
      <c r="B86" s="61" t="n">
        <v>41026</v>
      </c>
      <c r="C86" s="1" t="s">
        <v>63</v>
      </c>
      <c r="D86" s="1" t="s">
        <v>54</v>
      </c>
      <c r="F86" s="1" t="s">
        <v>101</v>
      </c>
      <c r="G86" s="1" t="n">
        <v>7</v>
      </c>
      <c r="H86" s="1" t="n">
        <f aca="false">SUM(G86/2)</f>
        <v>3.5</v>
      </c>
      <c r="I86" s="1" t="n">
        <f aca="false">SUM(G86/2)</f>
        <v>3.5</v>
      </c>
      <c r="L86" s="1" t="n">
        <v>20</v>
      </c>
      <c r="X86" s="14" t="n">
        <v>0</v>
      </c>
      <c r="Y86" s="1" t="s">
        <v>1077</v>
      </c>
      <c r="AA86" s="1" t="s">
        <v>123</v>
      </c>
      <c r="AB86" s="1" t="s">
        <v>891</v>
      </c>
    </row>
    <row r="87" customFormat="false" ht="15" hidden="false" customHeight="false" outlineLevel="0" collapsed="false">
      <c r="A87" s="1" t="n">
        <v>15</v>
      </c>
      <c r="B87" s="61" t="n">
        <v>41026</v>
      </c>
      <c r="C87" s="1" t="s">
        <v>63</v>
      </c>
      <c r="D87" s="1" t="s">
        <v>54</v>
      </c>
      <c r="F87" s="1" t="s">
        <v>96</v>
      </c>
      <c r="G87" s="1" t="n">
        <v>3</v>
      </c>
      <c r="H87" s="1" t="n">
        <f aca="false">SUM(G87/2)</f>
        <v>1.5</v>
      </c>
      <c r="I87" s="1" t="n">
        <f aca="false">SUM(G87/2)</f>
        <v>1.5</v>
      </c>
      <c r="L87" s="1" t="n">
        <v>7</v>
      </c>
      <c r="X87" s="14" t="n">
        <v>13387.93</v>
      </c>
      <c r="Y87" s="1" t="s">
        <v>1077</v>
      </c>
      <c r="AA87" s="1" t="s">
        <v>123</v>
      </c>
    </row>
    <row r="88" customFormat="false" ht="15" hidden="false" customHeight="false" outlineLevel="0" collapsed="false">
      <c r="A88" s="1" t="n">
        <v>15</v>
      </c>
      <c r="B88" s="61" t="n">
        <v>41026</v>
      </c>
      <c r="C88" s="1" t="s">
        <v>63</v>
      </c>
      <c r="D88" s="1" t="s">
        <v>54</v>
      </c>
      <c r="F88" s="1" t="s">
        <v>97</v>
      </c>
      <c r="G88" s="1" t="n">
        <v>2</v>
      </c>
      <c r="H88" s="1" t="n">
        <f aca="false">SUM(G88/2)</f>
        <v>1</v>
      </c>
      <c r="I88" s="1" t="n">
        <f aca="false">SUM(G88/2)</f>
        <v>1</v>
      </c>
      <c r="L88" s="1" t="n">
        <v>5</v>
      </c>
      <c r="X88" s="14" t="n">
        <v>3547.35</v>
      </c>
      <c r="Y88" s="1" t="s">
        <v>1077</v>
      </c>
      <c r="AA88" s="1" t="s">
        <v>123</v>
      </c>
    </row>
    <row r="89" customFormat="false" ht="15" hidden="false" customHeight="false" outlineLevel="0" collapsed="false">
      <c r="A89" s="1" t="n">
        <v>15</v>
      </c>
      <c r="B89" s="61" t="n">
        <v>41026</v>
      </c>
      <c r="C89" s="1" t="s">
        <v>63</v>
      </c>
      <c r="D89" s="1" t="s">
        <v>54</v>
      </c>
      <c r="F89" s="1" t="s">
        <v>103</v>
      </c>
      <c r="H89" s="1" t="n">
        <f aca="false">SUM(G89/2)</f>
        <v>0</v>
      </c>
      <c r="I89" s="1" t="n">
        <f aca="false">SUM(G89/2)</f>
        <v>0</v>
      </c>
      <c r="X89" s="14" t="n">
        <v>0</v>
      </c>
      <c r="Y89" s="1" t="s">
        <v>1077</v>
      </c>
      <c r="AA89" s="1" t="s">
        <v>123</v>
      </c>
      <c r="AB89" s="1" t="s">
        <v>919</v>
      </c>
    </row>
    <row r="90" customFormat="false" ht="15" hidden="false" customHeight="false" outlineLevel="0" collapsed="false">
      <c r="A90" s="1" t="n">
        <v>15</v>
      </c>
      <c r="B90" s="61" t="n">
        <v>41026</v>
      </c>
      <c r="C90" s="1" t="s">
        <v>63</v>
      </c>
      <c r="D90" s="1" t="s">
        <v>54</v>
      </c>
      <c r="F90" s="1" t="s">
        <v>248</v>
      </c>
      <c r="K90" s="1" t="n">
        <v>1</v>
      </c>
      <c r="X90" s="14" t="n">
        <v>1082.74</v>
      </c>
      <c r="Y90" s="1" t="s">
        <v>1077</v>
      </c>
      <c r="AA90" s="1" t="s">
        <v>123</v>
      </c>
    </row>
    <row r="91" customFormat="false" ht="15" hidden="false" customHeight="false" outlineLevel="0" collapsed="false">
      <c r="A91" s="1" t="n">
        <v>16</v>
      </c>
      <c r="B91" s="61" t="n">
        <v>41039</v>
      </c>
      <c r="C91" s="1" t="s">
        <v>53</v>
      </c>
      <c r="F91" s="1" t="s">
        <v>102</v>
      </c>
      <c r="G91" s="1" t="n">
        <v>24</v>
      </c>
      <c r="H91" s="1" t="n">
        <v>24</v>
      </c>
      <c r="L91" s="1" t="n">
        <v>74</v>
      </c>
      <c r="X91" s="14" t="n">
        <v>0</v>
      </c>
      <c r="Y91" s="1" t="s">
        <v>1078</v>
      </c>
      <c r="AA91" s="1" t="s">
        <v>123</v>
      </c>
      <c r="AB91" s="1" t="s">
        <v>1079</v>
      </c>
    </row>
    <row r="92" customFormat="false" ht="15" hidden="false" customHeight="false" outlineLevel="0" collapsed="false">
      <c r="A92" s="1" t="n">
        <v>16</v>
      </c>
      <c r="B92" s="61" t="n">
        <v>41039</v>
      </c>
      <c r="C92" s="1" t="s">
        <v>53</v>
      </c>
      <c r="F92" s="1" t="s">
        <v>106</v>
      </c>
      <c r="G92" s="1" t="n">
        <v>9</v>
      </c>
      <c r="H92" s="1" t="n">
        <v>9</v>
      </c>
      <c r="L92" s="1" t="n">
        <v>18</v>
      </c>
      <c r="X92" s="14" t="n">
        <v>0</v>
      </c>
      <c r="Y92" s="1" t="s">
        <v>1078</v>
      </c>
      <c r="AA92" s="1" t="s">
        <v>123</v>
      </c>
    </row>
    <row r="93" customFormat="false" ht="15" hidden="false" customHeight="false" outlineLevel="0" collapsed="false">
      <c r="A93" s="1" t="n">
        <v>17</v>
      </c>
      <c r="B93" s="61" t="n">
        <v>41044</v>
      </c>
      <c r="C93" s="1" t="s">
        <v>70</v>
      </c>
      <c r="F93" s="1" t="s">
        <v>97</v>
      </c>
      <c r="G93" s="1" t="n">
        <v>69</v>
      </c>
      <c r="H93" s="1" t="n">
        <v>69</v>
      </c>
      <c r="L93" s="1" t="n">
        <v>38</v>
      </c>
      <c r="X93" s="14" t="n">
        <v>56259.52</v>
      </c>
      <c r="Y93" s="1" t="s">
        <v>1074</v>
      </c>
      <c r="AA93" s="1" t="s">
        <v>123</v>
      </c>
    </row>
    <row r="94" customFormat="false" ht="15" hidden="false" customHeight="false" outlineLevel="0" collapsed="false">
      <c r="A94" s="1" t="n">
        <v>17</v>
      </c>
      <c r="B94" s="61" t="n">
        <v>41044</v>
      </c>
      <c r="C94" s="1" t="s">
        <v>70</v>
      </c>
      <c r="F94" s="1" t="s">
        <v>96</v>
      </c>
      <c r="G94" s="1" t="n">
        <v>1</v>
      </c>
      <c r="H94" s="1" t="n">
        <v>1</v>
      </c>
      <c r="L94" s="1" t="n">
        <v>3</v>
      </c>
      <c r="X94" s="14" t="n">
        <v>8944.08</v>
      </c>
      <c r="Y94" s="1" t="s">
        <v>1074</v>
      </c>
      <c r="AA94" s="1" t="s">
        <v>123</v>
      </c>
    </row>
    <row r="95" customFormat="false" ht="15" hidden="false" customHeight="false" outlineLevel="0" collapsed="false">
      <c r="A95" s="1" t="n">
        <v>17</v>
      </c>
      <c r="B95" s="61" t="n">
        <v>41044</v>
      </c>
      <c r="C95" s="1" t="s">
        <v>70</v>
      </c>
      <c r="F95" s="1" t="s">
        <v>115</v>
      </c>
      <c r="G95" s="1" t="n">
        <v>30</v>
      </c>
      <c r="H95" s="1" t="n">
        <v>30</v>
      </c>
      <c r="L95" s="1" t="n">
        <v>34</v>
      </c>
      <c r="X95" s="14" t="n">
        <v>68319.15</v>
      </c>
      <c r="Y95" s="1" t="s">
        <v>1074</v>
      </c>
      <c r="AA95" s="1" t="s">
        <v>123</v>
      </c>
    </row>
    <row r="96" customFormat="false" ht="15" hidden="false" customHeight="false" outlineLevel="0" collapsed="false">
      <c r="A96" s="1" t="n">
        <v>17</v>
      </c>
      <c r="B96" s="61" t="n">
        <v>41044</v>
      </c>
      <c r="C96" s="1" t="s">
        <v>70</v>
      </c>
      <c r="F96" s="1" t="s">
        <v>248</v>
      </c>
      <c r="K96" s="1" t="n">
        <v>1</v>
      </c>
      <c r="X96" s="14" t="n">
        <v>877.67</v>
      </c>
      <c r="Y96" s="1" t="s">
        <v>1074</v>
      </c>
      <c r="AA96" s="1" t="s">
        <v>123</v>
      </c>
    </row>
    <row r="97" customFormat="false" ht="15" hidden="false" customHeight="false" outlineLevel="0" collapsed="false">
      <c r="A97" s="1" t="n">
        <v>18</v>
      </c>
      <c r="B97" s="61" t="n">
        <v>41052</v>
      </c>
      <c r="C97" s="1" t="s">
        <v>53</v>
      </c>
      <c r="F97" s="1" t="s">
        <v>87</v>
      </c>
      <c r="G97" s="1" t="n">
        <v>13</v>
      </c>
      <c r="H97" s="1" t="n">
        <v>13</v>
      </c>
      <c r="L97" s="1" t="n">
        <v>35</v>
      </c>
      <c r="U97" s="1" t="n">
        <v>1</v>
      </c>
      <c r="X97" s="14" t="n">
        <v>219583.22</v>
      </c>
      <c r="Y97" s="1" t="s">
        <v>1080</v>
      </c>
      <c r="AA97" s="1" t="s">
        <v>123</v>
      </c>
    </row>
    <row r="98" customFormat="false" ht="15" hidden="false" customHeight="false" outlineLevel="0" collapsed="false">
      <c r="A98" s="1" t="n">
        <v>18</v>
      </c>
      <c r="B98" s="61" t="n">
        <v>41052</v>
      </c>
      <c r="C98" s="1" t="s">
        <v>53</v>
      </c>
      <c r="F98" s="1" t="s">
        <v>96</v>
      </c>
      <c r="X98" s="14" t="n">
        <v>0</v>
      </c>
      <c r="Y98" s="1" t="s">
        <v>1080</v>
      </c>
      <c r="AA98" s="1" t="s">
        <v>123</v>
      </c>
      <c r="AB98" s="1" t="s">
        <v>897</v>
      </c>
    </row>
    <row r="99" customFormat="false" ht="15" hidden="false" customHeight="false" outlineLevel="0" collapsed="false">
      <c r="A99" s="1" t="n">
        <v>18</v>
      </c>
      <c r="B99" s="61" t="n">
        <v>41052</v>
      </c>
      <c r="C99" s="1" t="s">
        <v>53</v>
      </c>
      <c r="F99" s="1" t="s">
        <v>111</v>
      </c>
      <c r="G99" s="1" t="n">
        <v>1</v>
      </c>
      <c r="H99" s="1" t="n">
        <v>1</v>
      </c>
      <c r="L99" s="1" t="n">
        <v>3</v>
      </c>
      <c r="X99" s="14" t="n">
        <v>1170.03</v>
      </c>
      <c r="Y99" s="1" t="s">
        <v>1080</v>
      </c>
      <c r="AA99" s="1" t="s">
        <v>123</v>
      </c>
    </row>
    <row r="100" customFormat="false" ht="15" hidden="false" customHeight="false" outlineLevel="0" collapsed="false">
      <c r="A100" s="1" t="n">
        <v>18</v>
      </c>
      <c r="B100" s="61" t="n">
        <v>41052</v>
      </c>
      <c r="C100" s="1" t="s">
        <v>53</v>
      </c>
      <c r="F100" s="1" t="s">
        <v>97</v>
      </c>
      <c r="G100" s="1" t="n">
        <v>3</v>
      </c>
      <c r="H100" s="1" t="n">
        <v>3</v>
      </c>
      <c r="L100" s="1" t="n">
        <v>11</v>
      </c>
      <c r="X100" s="14" t="n">
        <v>20536.02</v>
      </c>
      <c r="Y100" s="1" t="s">
        <v>1080</v>
      </c>
      <c r="AA100" s="1" t="s">
        <v>123</v>
      </c>
    </row>
    <row r="101" customFormat="false" ht="15" hidden="false" customHeight="false" outlineLevel="0" collapsed="false">
      <c r="A101" s="1" t="n">
        <v>18</v>
      </c>
      <c r="B101" s="61" t="n">
        <v>41052</v>
      </c>
      <c r="C101" s="1" t="s">
        <v>53</v>
      </c>
      <c r="F101" s="1" t="s">
        <v>106</v>
      </c>
      <c r="G101" s="1" t="n">
        <v>11</v>
      </c>
      <c r="H101" s="1" t="n">
        <v>11</v>
      </c>
      <c r="L101" s="1" t="n">
        <v>27</v>
      </c>
      <c r="X101" s="14" t="n">
        <v>0</v>
      </c>
      <c r="Y101" s="1" t="s">
        <v>1080</v>
      </c>
      <c r="AA101" s="1" t="s">
        <v>123</v>
      </c>
      <c r="AB101" s="1" t="s">
        <v>170</v>
      </c>
    </row>
    <row r="102" customFormat="false" ht="15" hidden="false" customHeight="false" outlineLevel="0" collapsed="false">
      <c r="A102" s="1" t="n">
        <v>18</v>
      </c>
      <c r="B102" s="61" t="n">
        <v>41052</v>
      </c>
      <c r="C102" s="1" t="s">
        <v>53</v>
      </c>
      <c r="F102" s="1" t="s">
        <v>248</v>
      </c>
      <c r="K102" s="1" t="n">
        <v>1</v>
      </c>
      <c r="X102" s="14" t="n">
        <v>1007.93</v>
      </c>
      <c r="Y102" s="1" t="s">
        <v>1080</v>
      </c>
      <c r="AA102" s="1" t="s">
        <v>123</v>
      </c>
    </row>
    <row r="103" customFormat="false" ht="15" hidden="false" customHeight="false" outlineLevel="0" collapsed="false">
      <c r="A103" s="1" t="n">
        <v>19</v>
      </c>
      <c r="B103" s="61" t="n">
        <v>41060</v>
      </c>
      <c r="C103" s="1" t="s">
        <v>53</v>
      </c>
      <c r="F103" s="1" t="s">
        <v>108</v>
      </c>
      <c r="G103" s="1" t="n">
        <v>0</v>
      </c>
      <c r="H103" s="1" t="n">
        <v>0</v>
      </c>
      <c r="L103" s="1" t="n">
        <v>8</v>
      </c>
      <c r="X103" s="14" t="n">
        <v>268705.53</v>
      </c>
      <c r="Y103" s="1" t="s">
        <v>1081</v>
      </c>
      <c r="AA103" s="1" t="s">
        <v>123</v>
      </c>
    </row>
    <row r="104" customFormat="false" ht="15" hidden="false" customHeight="false" outlineLevel="0" collapsed="false">
      <c r="A104" s="1" t="n">
        <v>19</v>
      </c>
      <c r="B104" s="61" t="n">
        <v>41060</v>
      </c>
      <c r="C104" s="1" t="s">
        <v>53</v>
      </c>
      <c r="F104" s="1" t="s">
        <v>107</v>
      </c>
      <c r="G104" s="1" t="n">
        <v>1</v>
      </c>
      <c r="H104" s="1" t="n">
        <v>1</v>
      </c>
      <c r="L104" s="1" t="n">
        <v>3</v>
      </c>
      <c r="X104" s="14" t="n">
        <v>2362.16</v>
      </c>
      <c r="Y104" s="1" t="s">
        <v>1081</v>
      </c>
      <c r="AA104" s="1" t="s">
        <v>123</v>
      </c>
    </row>
    <row r="105" customFormat="false" ht="15" hidden="false" customHeight="false" outlineLevel="0" collapsed="false">
      <c r="A105" s="1" t="n">
        <v>19</v>
      </c>
      <c r="B105" s="61" t="n">
        <v>41060</v>
      </c>
      <c r="C105" s="1" t="s">
        <v>53</v>
      </c>
      <c r="F105" s="1" t="s">
        <v>115</v>
      </c>
      <c r="G105" s="1" t="n">
        <v>9</v>
      </c>
      <c r="H105" s="1" t="n">
        <v>9</v>
      </c>
      <c r="L105" s="1" t="n">
        <v>17</v>
      </c>
      <c r="X105" s="14" t="n">
        <v>17758.23</v>
      </c>
      <c r="Y105" s="1" t="s">
        <v>1081</v>
      </c>
      <c r="AA105" s="1" t="s">
        <v>123</v>
      </c>
    </row>
    <row r="106" customFormat="false" ht="15" hidden="false" customHeight="false" outlineLevel="0" collapsed="false">
      <c r="A106" s="1" t="n">
        <v>19</v>
      </c>
      <c r="B106" s="61" t="n">
        <v>41060</v>
      </c>
      <c r="C106" s="1" t="s">
        <v>53</v>
      </c>
      <c r="F106" s="1" t="s">
        <v>95</v>
      </c>
      <c r="G106" s="1" t="n">
        <v>6</v>
      </c>
      <c r="H106" s="1" t="n">
        <v>6</v>
      </c>
      <c r="L106" s="1" t="n">
        <v>13</v>
      </c>
      <c r="X106" s="14" t="n">
        <v>34789.53</v>
      </c>
      <c r="Y106" s="1" t="s">
        <v>1081</v>
      </c>
      <c r="AA106" s="1" t="s">
        <v>123</v>
      </c>
    </row>
    <row r="107" customFormat="false" ht="15" hidden="false" customHeight="false" outlineLevel="0" collapsed="false">
      <c r="A107" s="1" t="n">
        <v>19</v>
      </c>
      <c r="B107" s="61" t="n">
        <v>41060</v>
      </c>
      <c r="C107" s="1" t="s">
        <v>53</v>
      </c>
      <c r="F107" s="1" t="s">
        <v>97</v>
      </c>
      <c r="G107" s="1" t="n">
        <v>2</v>
      </c>
      <c r="H107" s="1" t="n">
        <v>2</v>
      </c>
      <c r="L107" s="1" t="n">
        <v>7</v>
      </c>
      <c r="X107" s="14" t="n">
        <v>22289.91</v>
      </c>
      <c r="Y107" s="1" t="s">
        <v>1081</v>
      </c>
      <c r="AA107" s="1" t="s">
        <v>123</v>
      </c>
    </row>
    <row r="108" customFormat="false" ht="15" hidden="false" customHeight="false" outlineLevel="0" collapsed="false">
      <c r="A108" s="1" t="n">
        <v>19</v>
      </c>
      <c r="B108" s="61" t="n">
        <v>41060</v>
      </c>
      <c r="C108" s="1" t="s">
        <v>53</v>
      </c>
      <c r="F108" s="1" t="s">
        <v>98</v>
      </c>
      <c r="G108" s="1" t="n">
        <v>1</v>
      </c>
      <c r="H108" s="1" t="n">
        <v>1</v>
      </c>
      <c r="L108" s="1" t="n">
        <v>7</v>
      </c>
      <c r="X108" s="14" t="n">
        <v>6349.07</v>
      </c>
      <c r="Y108" s="1" t="s">
        <v>1081</v>
      </c>
      <c r="AA108" s="1" t="s">
        <v>123</v>
      </c>
    </row>
    <row r="109" customFormat="false" ht="15" hidden="false" customHeight="false" outlineLevel="0" collapsed="false">
      <c r="A109" s="1" t="n">
        <v>19</v>
      </c>
      <c r="B109" s="61" t="n">
        <v>41060</v>
      </c>
      <c r="C109" s="1" t="s">
        <v>53</v>
      </c>
      <c r="F109" s="1" t="s">
        <v>114</v>
      </c>
      <c r="G109" s="1" t="n">
        <v>11</v>
      </c>
      <c r="H109" s="1" t="n">
        <v>11</v>
      </c>
      <c r="L109" s="1" t="n">
        <v>25</v>
      </c>
      <c r="X109" s="14" t="n">
        <v>0</v>
      </c>
      <c r="Y109" s="1" t="s">
        <v>1081</v>
      </c>
      <c r="AA109" s="1" t="s">
        <v>123</v>
      </c>
    </row>
    <row r="110" customFormat="false" ht="15" hidden="false" customHeight="false" outlineLevel="0" collapsed="false">
      <c r="A110" s="1" t="n">
        <v>19</v>
      </c>
      <c r="B110" s="61" t="n">
        <v>41060</v>
      </c>
      <c r="C110" s="1" t="s">
        <v>53</v>
      </c>
      <c r="F110" s="1" t="s">
        <v>248</v>
      </c>
      <c r="K110" s="1" t="n">
        <v>1</v>
      </c>
      <c r="X110" s="14" t="n">
        <v>1470.27</v>
      </c>
      <c r="Y110" s="1" t="s">
        <v>1081</v>
      </c>
      <c r="AA110" s="1" t="s">
        <v>123</v>
      </c>
    </row>
    <row r="111" customFormat="false" ht="15" hidden="false" customHeight="false" outlineLevel="0" collapsed="false">
      <c r="A111" s="1" t="n">
        <v>20</v>
      </c>
      <c r="B111" s="61" t="n">
        <v>41073</v>
      </c>
      <c r="C111" s="1" t="s">
        <v>63</v>
      </c>
      <c r="D111" s="1" t="s">
        <v>62</v>
      </c>
      <c r="F111" s="1" t="s">
        <v>87</v>
      </c>
      <c r="G111" s="1" t="n">
        <v>14</v>
      </c>
      <c r="H111" s="1" t="n">
        <f aca="false">SUM(G111/2)</f>
        <v>7</v>
      </c>
      <c r="I111" s="1" t="n">
        <f aca="false">SUM(G111/2)</f>
        <v>7</v>
      </c>
      <c r="L111" s="1" t="n">
        <v>34</v>
      </c>
      <c r="U111" s="1" t="n">
        <v>1</v>
      </c>
      <c r="X111" s="14" t="n">
        <v>71371.02</v>
      </c>
      <c r="Y111" s="1" t="s">
        <v>1082</v>
      </c>
      <c r="AA111" s="1" t="s">
        <v>123</v>
      </c>
    </row>
    <row r="112" customFormat="false" ht="15" hidden="false" customHeight="false" outlineLevel="0" collapsed="false">
      <c r="A112" s="1" t="n">
        <v>20</v>
      </c>
      <c r="B112" s="61" t="n">
        <v>41073</v>
      </c>
      <c r="C112" s="1" t="s">
        <v>63</v>
      </c>
      <c r="D112" s="1" t="s">
        <v>62</v>
      </c>
      <c r="F112" s="1" t="s">
        <v>111</v>
      </c>
      <c r="G112" s="1" t="n">
        <v>1</v>
      </c>
      <c r="H112" s="1" t="n">
        <f aca="false">SUM(G112/2)</f>
        <v>0.5</v>
      </c>
      <c r="I112" s="1" t="n">
        <f aca="false">SUM(G112/2)</f>
        <v>0.5</v>
      </c>
      <c r="L112" s="1" t="n">
        <v>3</v>
      </c>
      <c r="X112" s="14" t="n">
        <v>1013.81</v>
      </c>
      <c r="Y112" s="1" t="s">
        <v>1082</v>
      </c>
      <c r="AA112" s="1" t="s">
        <v>123</v>
      </c>
    </row>
    <row r="113" customFormat="false" ht="15" hidden="false" customHeight="false" outlineLevel="0" collapsed="false">
      <c r="A113" s="1" t="n">
        <v>20</v>
      </c>
      <c r="B113" s="61" t="n">
        <v>41073</v>
      </c>
      <c r="C113" s="1" t="s">
        <v>63</v>
      </c>
      <c r="D113" s="1" t="s">
        <v>62</v>
      </c>
      <c r="F113" s="1" t="s">
        <v>99</v>
      </c>
      <c r="G113" s="1" t="n">
        <v>1</v>
      </c>
      <c r="H113" s="1" t="n">
        <f aca="false">SUM(G113/2)</f>
        <v>0.5</v>
      </c>
      <c r="I113" s="1" t="n">
        <f aca="false">SUM(G113/2)</f>
        <v>0.5</v>
      </c>
      <c r="L113" s="1" t="n">
        <v>3</v>
      </c>
      <c r="X113" s="14" t="n">
        <v>152</v>
      </c>
      <c r="Y113" s="1" t="s">
        <v>1082</v>
      </c>
      <c r="AA113" s="1" t="s">
        <v>123</v>
      </c>
    </row>
    <row r="114" customFormat="false" ht="15" hidden="false" customHeight="false" outlineLevel="0" collapsed="false">
      <c r="A114" s="1" t="n">
        <v>20</v>
      </c>
      <c r="B114" s="61" t="n">
        <v>41073</v>
      </c>
      <c r="C114" s="1" t="s">
        <v>63</v>
      </c>
      <c r="D114" s="1" t="s">
        <v>62</v>
      </c>
      <c r="F114" s="1" t="s">
        <v>96</v>
      </c>
      <c r="G114" s="1" t="n">
        <v>3</v>
      </c>
      <c r="H114" s="1" t="n">
        <f aca="false">SUM(G114/2)</f>
        <v>1.5</v>
      </c>
      <c r="I114" s="1" t="n">
        <f aca="false">SUM(G114/2)</f>
        <v>1.5</v>
      </c>
      <c r="L114" s="1" t="n">
        <v>7</v>
      </c>
      <c r="X114" s="14" t="n">
        <v>11790.66</v>
      </c>
      <c r="Y114" s="1" t="s">
        <v>1082</v>
      </c>
      <c r="AA114" s="1" t="s">
        <v>123</v>
      </c>
    </row>
    <row r="115" customFormat="false" ht="15" hidden="false" customHeight="false" outlineLevel="0" collapsed="false">
      <c r="A115" s="1" t="n">
        <v>20</v>
      </c>
      <c r="B115" s="61" t="n">
        <v>41073</v>
      </c>
      <c r="C115" s="1" t="s">
        <v>63</v>
      </c>
      <c r="D115" s="1" t="s">
        <v>62</v>
      </c>
      <c r="F115" s="1" t="s">
        <v>97</v>
      </c>
      <c r="G115" s="1" t="n">
        <v>8</v>
      </c>
      <c r="H115" s="1" t="n">
        <f aca="false">SUM(G115/2)</f>
        <v>4</v>
      </c>
      <c r="I115" s="1" t="n">
        <f aca="false">SUM(G115/2)</f>
        <v>4</v>
      </c>
      <c r="L115" s="1" t="n">
        <v>14</v>
      </c>
      <c r="X115" s="14" t="n">
        <v>21897.56</v>
      </c>
      <c r="Y115" s="1" t="s">
        <v>1082</v>
      </c>
      <c r="AA115" s="1" t="s">
        <v>123</v>
      </c>
    </row>
    <row r="116" customFormat="false" ht="15" hidden="false" customHeight="false" outlineLevel="0" collapsed="false">
      <c r="A116" s="1" t="n">
        <v>20</v>
      </c>
      <c r="B116" s="61" t="n">
        <v>41073</v>
      </c>
      <c r="C116" s="1" t="s">
        <v>63</v>
      </c>
      <c r="D116" s="1" t="s">
        <v>62</v>
      </c>
      <c r="F116" s="1" t="s">
        <v>98</v>
      </c>
      <c r="H116" s="1" t="n">
        <f aca="false">SUM(G116/2)</f>
        <v>0</v>
      </c>
      <c r="I116" s="1" t="n">
        <f aca="false">SUM(G116/2)</f>
        <v>0</v>
      </c>
      <c r="X116" s="14" t="n">
        <v>0</v>
      </c>
      <c r="Y116" s="1" t="s">
        <v>1082</v>
      </c>
      <c r="AA116" s="1" t="s">
        <v>123</v>
      </c>
      <c r="AB116" s="1" t="s">
        <v>897</v>
      </c>
    </row>
    <row r="117" customFormat="false" ht="15" hidden="false" customHeight="false" outlineLevel="0" collapsed="false">
      <c r="A117" s="1" t="n">
        <v>20</v>
      </c>
      <c r="B117" s="61" t="n">
        <v>41073</v>
      </c>
      <c r="C117" s="1" t="s">
        <v>63</v>
      </c>
      <c r="D117" s="1" t="s">
        <v>62</v>
      </c>
      <c r="F117" s="1" t="s">
        <v>1083</v>
      </c>
      <c r="G117" s="1" t="n">
        <v>7</v>
      </c>
      <c r="H117" s="1" t="n">
        <f aca="false">SUM(G117/2)</f>
        <v>3.5</v>
      </c>
      <c r="I117" s="1" t="n">
        <f aca="false">SUM(G117/2)</f>
        <v>3.5</v>
      </c>
      <c r="L117" s="1" t="n">
        <v>16</v>
      </c>
      <c r="X117" s="14" t="n">
        <v>23237.85</v>
      </c>
      <c r="Y117" s="1" t="s">
        <v>1082</v>
      </c>
      <c r="AA117" s="1" t="s">
        <v>123</v>
      </c>
    </row>
    <row r="118" customFormat="false" ht="15" hidden="false" customHeight="false" outlineLevel="0" collapsed="false">
      <c r="A118" s="1" t="n">
        <v>20</v>
      </c>
      <c r="B118" s="61" t="n">
        <v>41073</v>
      </c>
      <c r="C118" s="1" t="s">
        <v>63</v>
      </c>
      <c r="D118" s="1" t="s">
        <v>62</v>
      </c>
      <c r="F118" s="1" t="s">
        <v>248</v>
      </c>
      <c r="K118" s="1" t="n">
        <v>1</v>
      </c>
      <c r="X118" s="14" t="n">
        <v>1210.66</v>
      </c>
      <c r="Y118" s="1" t="s">
        <v>1082</v>
      </c>
      <c r="AA118" s="1" t="s">
        <v>123</v>
      </c>
    </row>
    <row r="119" customFormat="false" ht="15" hidden="false" customHeight="false" outlineLevel="0" collapsed="false">
      <c r="A119" s="1" t="n">
        <v>21</v>
      </c>
      <c r="B119" s="61" t="n">
        <v>41080</v>
      </c>
      <c r="C119" s="1" t="s">
        <v>53</v>
      </c>
      <c r="D119" s="1" t="s">
        <v>56</v>
      </c>
      <c r="F119" s="1" t="s">
        <v>87</v>
      </c>
      <c r="G119" s="1" t="n">
        <v>1</v>
      </c>
      <c r="H119" s="1" t="n">
        <f aca="false">SUM(G119/2)</f>
        <v>0.5</v>
      </c>
      <c r="I119" s="1" t="n">
        <f aca="false">SUM(G119/2)</f>
        <v>0.5</v>
      </c>
      <c r="L119" s="1" t="n">
        <v>20</v>
      </c>
      <c r="X119" s="14" t="n">
        <v>292633.72</v>
      </c>
      <c r="Y119" s="1" t="s">
        <v>1084</v>
      </c>
      <c r="AA119" s="1" t="s">
        <v>123</v>
      </c>
    </row>
    <row r="120" customFormat="false" ht="15" hidden="false" customHeight="false" outlineLevel="0" collapsed="false">
      <c r="A120" s="1" t="n">
        <v>21</v>
      </c>
      <c r="B120" s="61" t="n">
        <v>41080</v>
      </c>
      <c r="C120" s="1" t="s">
        <v>53</v>
      </c>
      <c r="D120" s="1" t="s">
        <v>56</v>
      </c>
      <c r="F120" s="1" t="s">
        <v>101</v>
      </c>
      <c r="G120" s="1" t="n">
        <v>18</v>
      </c>
      <c r="H120" s="1" t="n">
        <f aca="false">SUM(G120/2)</f>
        <v>9</v>
      </c>
      <c r="I120" s="1" t="n">
        <f aca="false">SUM(G120/2)</f>
        <v>9</v>
      </c>
      <c r="L120" s="1" t="n">
        <v>20</v>
      </c>
      <c r="X120" s="14" t="n">
        <v>49560.81</v>
      </c>
      <c r="Y120" s="1" t="s">
        <v>1084</v>
      </c>
      <c r="AA120" s="1" t="s">
        <v>123</v>
      </c>
    </row>
    <row r="121" customFormat="false" ht="15" hidden="false" customHeight="false" outlineLevel="0" collapsed="false">
      <c r="A121" s="1" t="n">
        <v>21</v>
      </c>
      <c r="B121" s="61" t="n">
        <v>41080</v>
      </c>
      <c r="C121" s="1" t="s">
        <v>53</v>
      </c>
      <c r="D121" s="1" t="s">
        <v>56</v>
      </c>
      <c r="F121" s="1" t="s">
        <v>115</v>
      </c>
      <c r="G121" s="1" t="n">
        <v>1</v>
      </c>
      <c r="H121" s="1" t="n">
        <f aca="false">SUM(G121/2)</f>
        <v>0.5</v>
      </c>
      <c r="I121" s="1" t="n">
        <f aca="false">SUM(G121/2)</f>
        <v>0.5</v>
      </c>
      <c r="L121" s="1" t="n">
        <v>4</v>
      </c>
      <c r="X121" s="14" t="n">
        <v>5828.49</v>
      </c>
      <c r="Y121" s="1" t="s">
        <v>1084</v>
      </c>
      <c r="AA121" s="1" t="s">
        <v>123</v>
      </c>
    </row>
    <row r="122" customFormat="false" ht="15" hidden="false" customHeight="false" outlineLevel="0" collapsed="false">
      <c r="A122" s="1" t="n">
        <v>21</v>
      </c>
      <c r="B122" s="61" t="n">
        <v>41080</v>
      </c>
      <c r="C122" s="1" t="s">
        <v>53</v>
      </c>
      <c r="D122" s="1" t="s">
        <v>56</v>
      </c>
      <c r="F122" s="1" t="s">
        <v>96</v>
      </c>
      <c r="G122" s="1" t="n">
        <v>3</v>
      </c>
      <c r="H122" s="1" t="n">
        <f aca="false">SUM(G122/2)</f>
        <v>1.5</v>
      </c>
      <c r="I122" s="1" t="n">
        <f aca="false">SUM(G122/2)</f>
        <v>1.5</v>
      </c>
      <c r="L122" s="1" t="n">
        <v>7</v>
      </c>
      <c r="X122" s="14" t="n">
        <v>12825.89</v>
      </c>
      <c r="Y122" s="1" t="s">
        <v>1084</v>
      </c>
      <c r="AA122" s="1" t="s">
        <v>123</v>
      </c>
    </row>
    <row r="123" customFormat="false" ht="15" hidden="false" customHeight="false" outlineLevel="0" collapsed="false">
      <c r="A123" s="1" t="n">
        <v>21</v>
      </c>
      <c r="B123" s="61" t="n">
        <v>41080</v>
      </c>
      <c r="C123" s="1" t="s">
        <v>53</v>
      </c>
      <c r="D123" s="1" t="s">
        <v>56</v>
      </c>
      <c r="F123" s="1" t="s">
        <v>106</v>
      </c>
      <c r="G123" s="1" t="n">
        <v>24</v>
      </c>
      <c r="H123" s="1" t="n">
        <f aca="false">SUM(G123/2)</f>
        <v>12</v>
      </c>
      <c r="I123" s="1" t="n">
        <f aca="false">SUM(G123/2)</f>
        <v>12</v>
      </c>
      <c r="L123" s="1" t="n">
        <v>59</v>
      </c>
      <c r="X123" s="14" t="n">
        <v>0</v>
      </c>
      <c r="Y123" s="1" t="s">
        <v>1084</v>
      </c>
      <c r="AA123" s="1" t="s">
        <v>123</v>
      </c>
    </row>
    <row r="124" customFormat="false" ht="15" hidden="false" customHeight="false" outlineLevel="0" collapsed="false">
      <c r="A124" s="1" t="n">
        <v>21</v>
      </c>
      <c r="B124" s="61" t="n">
        <v>41080</v>
      </c>
      <c r="C124" s="1" t="s">
        <v>53</v>
      </c>
      <c r="D124" s="1" t="s">
        <v>56</v>
      </c>
      <c r="F124" s="1" t="s">
        <v>248</v>
      </c>
      <c r="K124" s="1" t="n">
        <v>1</v>
      </c>
      <c r="X124" s="14" t="n">
        <v>969.22</v>
      </c>
      <c r="Y124" s="1" t="s">
        <v>1084</v>
      </c>
      <c r="AA124" s="1" t="s">
        <v>123</v>
      </c>
    </row>
    <row r="125" customFormat="false" ht="15" hidden="false" customHeight="false" outlineLevel="0" collapsed="false">
      <c r="A125" s="1" t="n">
        <v>22</v>
      </c>
      <c r="B125" s="61" t="n">
        <v>41080</v>
      </c>
      <c r="C125" s="1" t="s">
        <v>76</v>
      </c>
      <c r="D125" s="1" t="s">
        <v>75</v>
      </c>
      <c r="F125" s="1" t="s">
        <v>114</v>
      </c>
      <c r="G125" s="1" t="n">
        <v>102</v>
      </c>
      <c r="H125" s="1" t="n">
        <f aca="false">SUM(G125/2)</f>
        <v>51</v>
      </c>
      <c r="I125" s="1" t="n">
        <f aca="false">SUM(G125/2)</f>
        <v>51</v>
      </c>
      <c r="X125" s="14" t="n">
        <v>0</v>
      </c>
      <c r="Y125" s="1" t="s">
        <v>1085</v>
      </c>
      <c r="AA125" s="1" t="s">
        <v>123</v>
      </c>
    </row>
    <row r="126" customFormat="false" ht="15" hidden="false" customHeight="false" outlineLevel="0" collapsed="false">
      <c r="A126" s="1" t="n">
        <v>22</v>
      </c>
      <c r="B126" s="61" t="n">
        <v>41080</v>
      </c>
      <c r="C126" s="1" t="s">
        <v>76</v>
      </c>
      <c r="D126" s="1" t="s">
        <v>75</v>
      </c>
      <c r="F126" s="1" t="s">
        <v>110</v>
      </c>
      <c r="G126" s="1" t="n">
        <v>1</v>
      </c>
      <c r="H126" s="1" t="n">
        <f aca="false">SUM(G126/2)</f>
        <v>0.5</v>
      </c>
      <c r="I126" s="1" t="n">
        <f aca="false">SUM(G126/2)</f>
        <v>0.5</v>
      </c>
      <c r="X126" s="14" t="n">
        <v>941.64</v>
      </c>
      <c r="Y126" s="1" t="s">
        <v>1085</v>
      </c>
      <c r="AA126" s="1" t="s">
        <v>123</v>
      </c>
    </row>
    <row r="127" customFormat="false" ht="15" hidden="false" customHeight="false" outlineLevel="0" collapsed="false">
      <c r="A127" s="1" t="n">
        <v>23</v>
      </c>
      <c r="B127" s="61" t="n">
        <v>41087</v>
      </c>
      <c r="C127" s="1" t="s">
        <v>69</v>
      </c>
      <c r="F127" s="1" t="s">
        <v>97</v>
      </c>
      <c r="G127" s="1" t="n">
        <v>37</v>
      </c>
      <c r="H127" s="1" t="n">
        <v>37</v>
      </c>
      <c r="L127" s="1" t="n">
        <v>31</v>
      </c>
      <c r="X127" s="14" t="n">
        <v>65733.46</v>
      </c>
      <c r="Y127" s="1" t="s">
        <v>1086</v>
      </c>
      <c r="AA127" s="1" t="s">
        <v>123</v>
      </c>
    </row>
    <row r="128" customFormat="false" ht="15" hidden="false" customHeight="false" outlineLevel="0" collapsed="false">
      <c r="A128" s="1" t="n">
        <v>23</v>
      </c>
      <c r="B128" s="61" t="n">
        <v>41087</v>
      </c>
      <c r="C128" s="1" t="s">
        <v>69</v>
      </c>
      <c r="F128" s="1" t="s">
        <v>87</v>
      </c>
      <c r="G128" s="1" t="n">
        <v>13</v>
      </c>
      <c r="H128" s="1" t="n">
        <v>13</v>
      </c>
      <c r="L128" s="1" t="n">
        <v>14</v>
      </c>
      <c r="U128" s="1" t="n">
        <v>2</v>
      </c>
      <c r="X128" s="14" t="n">
        <v>898.22</v>
      </c>
      <c r="Y128" s="1" t="s">
        <v>1086</v>
      </c>
      <c r="AA128" s="1" t="s">
        <v>123</v>
      </c>
    </row>
    <row r="129" customFormat="false" ht="15" hidden="false" customHeight="false" outlineLevel="0" collapsed="false">
      <c r="A129" s="1" t="n">
        <v>23</v>
      </c>
      <c r="B129" s="61" t="n">
        <v>41087</v>
      </c>
      <c r="C129" s="1" t="s">
        <v>69</v>
      </c>
      <c r="F129" s="1" t="s">
        <v>115</v>
      </c>
      <c r="G129" s="1" t="n">
        <v>16</v>
      </c>
      <c r="H129" s="1" t="n">
        <v>16</v>
      </c>
      <c r="L129" s="1" t="n">
        <v>27</v>
      </c>
      <c r="X129" s="14" t="n">
        <v>58420.18</v>
      </c>
      <c r="Y129" s="1" t="s">
        <v>1086</v>
      </c>
      <c r="AA129" s="1" t="s">
        <v>123</v>
      </c>
    </row>
    <row r="130" customFormat="false" ht="15" hidden="false" customHeight="false" outlineLevel="0" collapsed="false">
      <c r="A130" s="1" t="n">
        <v>23</v>
      </c>
      <c r="B130" s="61" t="n">
        <v>41087</v>
      </c>
      <c r="C130" s="1" t="s">
        <v>69</v>
      </c>
      <c r="F130" s="1" t="s">
        <v>96</v>
      </c>
      <c r="G130" s="1" t="n">
        <v>2</v>
      </c>
      <c r="H130" s="1" t="n">
        <v>2</v>
      </c>
      <c r="L130" s="1" t="n">
        <v>5</v>
      </c>
      <c r="X130" s="14" t="n">
        <v>9473.54</v>
      </c>
      <c r="Y130" s="1" t="s">
        <v>1086</v>
      </c>
      <c r="AA130" s="1" t="s">
        <v>123</v>
      </c>
    </row>
    <row r="131" customFormat="false" ht="15" hidden="false" customHeight="false" outlineLevel="0" collapsed="false">
      <c r="A131" s="1" t="n">
        <v>23</v>
      </c>
      <c r="B131" s="61" t="n">
        <v>41087</v>
      </c>
      <c r="C131" s="1" t="s">
        <v>69</v>
      </c>
      <c r="F131" s="1" t="s">
        <v>248</v>
      </c>
      <c r="K131" s="1" t="n">
        <v>1</v>
      </c>
      <c r="X131" s="14" t="n">
        <v>1165.63</v>
      </c>
      <c r="Y131" s="1" t="s">
        <v>1086</v>
      </c>
      <c r="AA131" s="1" t="s">
        <v>123</v>
      </c>
    </row>
    <row r="132" customFormat="false" ht="15" hidden="false" customHeight="false" outlineLevel="0" collapsed="false">
      <c r="A132" s="1" t="n">
        <v>24</v>
      </c>
      <c r="B132" s="61" t="n">
        <v>41088</v>
      </c>
      <c r="C132" s="1" t="s">
        <v>53</v>
      </c>
      <c r="F132" s="1" t="s">
        <v>102</v>
      </c>
      <c r="G132" s="1" t="n">
        <v>26</v>
      </c>
      <c r="H132" s="1" t="n">
        <v>26</v>
      </c>
      <c r="L132" s="1" t="n">
        <v>76</v>
      </c>
      <c r="X132" s="14" t="n">
        <v>194430.27</v>
      </c>
      <c r="Y132" s="1" t="s">
        <v>1087</v>
      </c>
      <c r="AA132" s="1" t="s">
        <v>123</v>
      </c>
    </row>
    <row r="133" customFormat="false" ht="15" hidden="false" customHeight="false" outlineLevel="0" collapsed="false">
      <c r="A133" s="1" t="n">
        <v>24</v>
      </c>
      <c r="B133" s="61" t="n">
        <v>41088</v>
      </c>
      <c r="C133" s="1" t="s">
        <v>53</v>
      </c>
      <c r="F133" s="1" t="s">
        <v>96</v>
      </c>
      <c r="G133" s="1" t="n">
        <v>1</v>
      </c>
      <c r="H133" s="1" t="n">
        <v>1</v>
      </c>
      <c r="L133" s="1" t="n">
        <v>3</v>
      </c>
      <c r="X133" s="14" t="n">
        <v>4458.29</v>
      </c>
      <c r="Y133" s="1" t="s">
        <v>1087</v>
      </c>
      <c r="AA133" s="1" t="s">
        <v>123</v>
      </c>
    </row>
    <row r="134" customFormat="false" ht="15" hidden="false" customHeight="false" outlineLevel="0" collapsed="false">
      <c r="A134" s="1" t="n">
        <v>24</v>
      </c>
      <c r="B134" s="61" t="n">
        <v>41088</v>
      </c>
      <c r="C134" s="1" t="s">
        <v>53</v>
      </c>
      <c r="F134" s="1" t="s">
        <v>97</v>
      </c>
      <c r="G134" s="1" t="n">
        <v>3</v>
      </c>
      <c r="H134" s="1" t="n">
        <v>3</v>
      </c>
      <c r="L134" s="1" t="n">
        <v>10</v>
      </c>
      <c r="X134" s="14" t="n">
        <v>25503.51</v>
      </c>
      <c r="Y134" s="1" t="s">
        <v>1087</v>
      </c>
      <c r="AA134" s="1" t="s">
        <v>123</v>
      </c>
    </row>
    <row r="135" customFormat="false" ht="15" hidden="false" customHeight="false" outlineLevel="0" collapsed="false">
      <c r="A135" s="1" t="n">
        <v>24</v>
      </c>
      <c r="B135" s="61" t="n">
        <v>41088</v>
      </c>
      <c r="C135" s="1" t="s">
        <v>53</v>
      </c>
      <c r="F135" s="1" t="s">
        <v>98</v>
      </c>
      <c r="G135" s="1" t="n">
        <v>3</v>
      </c>
      <c r="H135" s="1" t="n">
        <v>3</v>
      </c>
      <c r="L135" s="1" t="n">
        <v>7</v>
      </c>
      <c r="X135" s="14" t="n">
        <v>6287.6</v>
      </c>
      <c r="Y135" s="1" t="s">
        <v>1087</v>
      </c>
      <c r="AA135" s="1" t="s">
        <v>123</v>
      </c>
    </row>
    <row r="136" customFormat="false" ht="15" hidden="false" customHeight="false" outlineLevel="0" collapsed="false">
      <c r="A136" s="1" t="n">
        <v>24</v>
      </c>
      <c r="B136" s="61" t="n">
        <v>41088</v>
      </c>
      <c r="C136" s="1" t="s">
        <v>53</v>
      </c>
      <c r="F136" s="1" t="s">
        <v>108</v>
      </c>
      <c r="G136" s="1" t="n">
        <v>12</v>
      </c>
      <c r="H136" s="1" t="n">
        <v>12</v>
      </c>
      <c r="L136" s="1" t="n">
        <v>26</v>
      </c>
      <c r="X136" s="14" t="n">
        <v>51384.85</v>
      </c>
      <c r="Y136" s="1" t="s">
        <v>1087</v>
      </c>
      <c r="AA136" s="1" t="s">
        <v>123</v>
      </c>
    </row>
    <row r="137" customFormat="false" ht="15" hidden="false" customHeight="false" outlineLevel="0" collapsed="false">
      <c r="A137" s="1" t="n">
        <v>24</v>
      </c>
      <c r="B137" s="61" t="n">
        <v>41088</v>
      </c>
      <c r="C137" s="1" t="s">
        <v>53</v>
      </c>
      <c r="F137" s="1" t="s">
        <v>109</v>
      </c>
      <c r="G137" s="1" t="n">
        <v>1</v>
      </c>
      <c r="H137" s="1" t="n">
        <v>1</v>
      </c>
      <c r="L137" s="1" t="n">
        <v>3</v>
      </c>
      <c r="X137" s="14" t="n">
        <v>1969.26</v>
      </c>
      <c r="Y137" s="1" t="s">
        <v>1087</v>
      </c>
      <c r="AA137" s="1" t="s">
        <v>123</v>
      </c>
    </row>
    <row r="138" customFormat="false" ht="15" hidden="false" customHeight="false" outlineLevel="0" collapsed="false">
      <c r="A138" s="1" t="n">
        <v>24</v>
      </c>
      <c r="B138" s="61" t="n">
        <v>41088</v>
      </c>
      <c r="C138" s="1" t="s">
        <v>53</v>
      </c>
      <c r="F138" s="1" t="s">
        <v>111</v>
      </c>
      <c r="G138" s="1" t="n">
        <v>0</v>
      </c>
      <c r="H138" s="1" t="n">
        <v>0</v>
      </c>
      <c r="L138" s="1" t="n">
        <v>0</v>
      </c>
      <c r="X138" s="14" t="n">
        <v>0</v>
      </c>
      <c r="Y138" s="1" t="s">
        <v>1087</v>
      </c>
      <c r="AA138" s="1" t="s">
        <v>123</v>
      </c>
      <c r="AB138" s="1" t="s">
        <v>897</v>
      </c>
    </row>
    <row r="139" customFormat="false" ht="15" hidden="false" customHeight="false" outlineLevel="0" collapsed="false">
      <c r="A139" s="1" t="n">
        <v>24</v>
      </c>
      <c r="B139" s="61" t="n">
        <v>41088</v>
      </c>
      <c r="C139" s="1" t="s">
        <v>53</v>
      </c>
      <c r="F139" s="1" t="s">
        <v>248</v>
      </c>
      <c r="K139" s="1" t="n">
        <v>1</v>
      </c>
      <c r="X139" s="14" t="n">
        <v>1450</v>
      </c>
      <c r="Y139" s="1" t="s">
        <v>1087</v>
      </c>
      <c r="AA139" s="1" t="s">
        <v>123</v>
      </c>
    </row>
    <row r="140" customFormat="false" ht="15" hidden="false" customHeight="false" outlineLevel="0" collapsed="false">
      <c r="A140" s="1" t="n">
        <v>25</v>
      </c>
      <c r="B140" s="61" t="n">
        <v>41089</v>
      </c>
      <c r="C140" s="1" t="s">
        <v>63</v>
      </c>
      <c r="D140" s="1" t="s">
        <v>54</v>
      </c>
      <c r="F140" s="1" t="s">
        <v>114</v>
      </c>
      <c r="G140" s="1" t="n">
        <v>19</v>
      </c>
      <c r="H140" s="1" t="n">
        <f aca="false">SUM(G140/2)</f>
        <v>9.5</v>
      </c>
      <c r="I140" s="1" t="n">
        <f aca="false">SUM(G140/2)</f>
        <v>9.5</v>
      </c>
      <c r="L140" s="1" t="n">
        <v>57</v>
      </c>
      <c r="X140" s="14" t="n">
        <v>214327.85</v>
      </c>
      <c r="Y140" s="1" t="s">
        <v>1088</v>
      </c>
      <c r="AA140" s="1" t="s">
        <v>123</v>
      </c>
    </row>
    <row r="141" customFormat="false" ht="15" hidden="false" customHeight="false" outlineLevel="0" collapsed="false">
      <c r="A141" s="1" t="n">
        <v>25</v>
      </c>
      <c r="B141" s="61" t="n">
        <v>41089</v>
      </c>
      <c r="C141" s="1" t="s">
        <v>63</v>
      </c>
      <c r="D141" s="1" t="s">
        <v>54</v>
      </c>
      <c r="F141" s="1" t="s">
        <v>87</v>
      </c>
      <c r="G141" s="1" t="n">
        <v>3</v>
      </c>
      <c r="H141" s="1" t="n">
        <f aca="false">SUM(G141/2)</f>
        <v>1.5</v>
      </c>
      <c r="I141" s="1" t="n">
        <f aca="false">SUM(G141/2)</f>
        <v>1.5</v>
      </c>
      <c r="L141" s="1" t="n">
        <v>10</v>
      </c>
      <c r="X141" s="14" t="n">
        <v>1980.68</v>
      </c>
      <c r="Y141" s="1" t="s">
        <v>1088</v>
      </c>
      <c r="AA141" s="1" t="s">
        <v>123</v>
      </c>
    </row>
    <row r="142" customFormat="false" ht="15" hidden="false" customHeight="false" outlineLevel="0" collapsed="false">
      <c r="A142" s="1" t="n">
        <v>25</v>
      </c>
      <c r="B142" s="61" t="n">
        <v>41089</v>
      </c>
      <c r="C142" s="1" t="s">
        <v>63</v>
      </c>
      <c r="D142" s="1" t="s">
        <v>54</v>
      </c>
      <c r="F142" s="1" t="s">
        <v>108</v>
      </c>
      <c r="G142" s="1" t="n">
        <v>8</v>
      </c>
      <c r="H142" s="1" t="n">
        <f aca="false">SUM(G142/2)</f>
        <v>4</v>
      </c>
      <c r="I142" s="1" t="n">
        <f aca="false">SUM(G142/2)</f>
        <v>4</v>
      </c>
      <c r="L142" s="1" t="n">
        <v>11</v>
      </c>
      <c r="X142" s="14" t="n">
        <v>22259.46</v>
      </c>
      <c r="Y142" s="1" t="s">
        <v>1088</v>
      </c>
      <c r="AA142" s="1" t="s">
        <v>123</v>
      </c>
    </row>
    <row r="143" customFormat="false" ht="15" hidden="false" customHeight="false" outlineLevel="0" collapsed="false">
      <c r="A143" s="1" t="n">
        <v>25</v>
      </c>
      <c r="B143" s="61" t="n">
        <v>41089</v>
      </c>
      <c r="C143" s="1" t="s">
        <v>63</v>
      </c>
      <c r="D143" s="1" t="s">
        <v>54</v>
      </c>
      <c r="F143" s="1" t="s">
        <v>96</v>
      </c>
      <c r="G143" s="1" t="n">
        <v>4</v>
      </c>
      <c r="H143" s="1" t="n">
        <f aca="false">SUM(G143/2)</f>
        <v>2</v>
      </c>
      <c r="I143" s="1" t="n">
        <f aca="false">SUM(G143/2)</f>
        <v>2</v>
      </c>
      <c r="L143" s="1" t="n">
        <v>9</v>
      </c>
      <c r="X143" s="14" t="n">
        <v>14141.34</v>
      </c>
      <c r="Y143" s="1" t="s">
        <v>1088</v>
      </c>
      <c r="AA143" s="1" t="s">
        <v>123</v>
      </c>
    </row>
    <row r="144" customFormat="false" ht="15" hidden="false" customHeight="false" outlineLevel="0" collapsed="false">
      <c r="A144" s="1" t="n">
        <v>25</v>
      </c>
      <c r="B144" s="61" t="n">
        <v>41089</v>
      </c>
      <c r="C144" s="1" t="s">
        <v>63</v>
      </c>
      <c r="D144" s="1" t="s">
        <v>54</v>
      </c>
      <c r="F144" s="1" t="s">
        <v>97</v>
      </c>
      <c r="G144" s="1" t="n">
        <v>6</v>
      </c>
      <c r="H144" s="1" t="n">
        <f aca="false">SUM(G144/2)</f>
        <v>3</v>
      </c>
      <c r="I144" s="1" t="n">
        <f aca="false">SUM(G144/2)</f>
        <v>3</v>
      </c>
      <c r="L144" s="1" t="n">
        <v>14</v>
      </c>
      <c r="X144" s="14" t="n">
        <v>21880.38</v>
      </c>
      <c r="Y144" s="1" t="s">
        <v>1088</v>
      </c>
      <c r="AA144" s="1" t="s">
        <v>123</v>
      </c>
    </row>
    <row r="145" customFormat="false" ht="15" hidden="false" customHeight="false" outlineLevel="0" collapsed="false">
      <c r="A145" s="1" t="n">
        <v>25</v>
      </c>
      <c r="B145" s="61" t="n">
        <v>41089</v>
      </c>
      <c r="C145" s="1" t="s">
        <v>63</v>
      </c>
      <c r="D145" s="1" t="s">
        <v>54</v>
      </c>
      <c r="F145" s="1" t="s">
        <v>110</v>
      </c>
      <c r="G145" s="1" t="n">
        <v>2</v>
      </c>
      <c r="H145" s="1" t="n">
        <f aca="false">SUM(G145/2)</f>
        <v>1</v>
      </c>
      <c r="I145" s="1" t="n">
        <f aca="false">SUM(G145/2)</f>
        <v>1</v>
      </c>
      <c r="L145" s="1" t="n">
        <v>4</v>
      </c>
      <c r="X145" s="14" t="n">
        <v>1378.23</v>
      </c>
      <c r="Y145" s="1" t="s">
        <v>1088</v>
      </c>
      <c r="AA145" s="1" t="s">
        <v>123</v>
      </c>
    </row>
    <row r="146" customFormat="false" ht="15" hidden="false" customHeight="false" outlineLevel="0" collapsed="false">
      <c r="A146" s="1" t="n">
        <v>25</v>
      </c>
      <c r="B146" s="61" t="n">
        <v>41089</v>
      </c>
      <c r="C146" s="1" t="s">
        <v>63</v>
      </c>
      <c r="D146" s="1" t="s">
        <v>54</v>
      </c>
      <c r="F146" s="1" t="s">
        <v>101</v>
      </c>
      <c r="G146" s="1" t="n">
        <v>1</v>
      </c>
      <c r="H146" s="1" t="n">
        <f aca="false">SUM(G146/2)</f>
        <v>0.5</v>
      </c>
      <c r="I146" s="1" t="n">
        <f aca="false">SUM(G146/2)</f>
        <v>0.5</v>
      </c>
      <c r="L146" s="1" t="n">
        <v>3</v>
      </c>
      <c r="X146" s="14" t="n">
        <v>0</v>
      </c>
      <c r="Y146" s="1" t="s">
        <v>1088</v>
      </c>
      <c r="AA146" s="1" t="s">
        <v>123</v>
      </c>
      <c r="AB146" s="1" t="s">
        <v>891</v>
      </c>
    </row>
    <row r="147" customFormat="false" ht="15" hidden="false" customHeight="false" outlineLevel="0" collapsed="false">
      <c r="A147" s="1" t="n">
        <v>25</v>
      </c>
      <c r="B147" s="61" t="n">
        <v>41089</v>
      </c>
      <c r="C147" s="1" t="s">
        <v>63</v>
      </c>
      <c r="D147" s="1" t="s">
        <v>54</v>
      </c>
      <c r="F147" s="1" t="s">
        <v>248</v>
      </c>
      <c r="X147" s="14" t="n">
        <v>1516.17</v>
      </c>
      <c r="Y147" s="1" t="s">
        <v>1088</v>
      </c>
      <c r="AA147" s="1" t="s">
        <v>123</v>
      </c>
    </row>
    <row r="148" customFormat="false" ht="15" hidden="false" customHeight="false" outlineLevel="0" collapsed="false">
      <c r="A148" s="1" t="n">
        <v>26</v>
      </c>
      <c r="B148" s="61" t="n">
        <v>41156</v>
      </c>
      <c r="C148" s="1" t="s">
        <v>70</v>
      </c>
      <c r="F148" s="1" t="s">
        <v>97</v>
      </c>
      <c r="G148" s="1" t="n">
        <v>38</v>
      </c>
      <c r="H148" s="1" t="n">
        <v>38</v>
      </c>
      <c r="L148" s="1" t="n">
        <v>37</v>
      </c>
      <c r="X148" s="14" t="n">
        <v>48789.1</v>
      </c>
      <c r="Y148" s="1" t="s">
        <v>1089</v>
      </c>
      <c r="AA148" s="1" t="s">
        <v>123</v>
      </c>
    </row>
    <row r="149" customFormat="false" ht="15" hidden="false" customHeight="false" outlineLevel="0" collapsed="false">
      <c r="A149" s="1" t="n">
        <v>26</v>
      </c>
      <c r="B149" s="61" t="n">
        <v>41156</v>
      </c>
      <c r="C149" s="1" t="s">
        <v>70</v>
      </c>
      <c r="F149" s="1" t="s">
        <v>105</v>
      </c>
      <c r="G149" s="1" t="n">
        <v>16</v>
      </c>
      <c r="H149" s="1" t="n">
        <v>16</v>
      </c>
      <c r="L149" s="1" t="n">
        <v>17</v>
      </c>
      <c r="U149" s="1" t="n">
        <v>1</v>
      </c>
      <c r="X149" s="14" t="n">
        <v>560.81</v>
      </c>
      <c r="Y149" s="1" t="s">
        <v>1089</v>
      </c>
      <c r="AA149" s="1" t="s">
        <v>123</v>
      </c>
    </row>
    <row r="150" customFormat="false" ht="15" hidden="false" customHeight="false" outlineLevel="0" collapsed="false">
      <c r="A150" s="1" t="n">
        <v>26</v>
      </c>
      <c r="B150" s="61" t="n">
        <v>41156</v>
      </c>
      <c r="C150" s="1" t="s">
        <v>70</v>
      </c>
      <c r="F150" s="1" t="s">
        <v>115</v>
      </c>
      <c r="G150" s="1" t="n">
        <v>14</v>
      </c>
      <c r="H150" s="1" t="n">
        <v>14</v>
      </c>
      <c r="L150" s="1" t="n">
        <v>18</v>
      </c>
      <c r="X150" s="14" t="n">
        <v>35874.66</v>
      </c>
      <c r="Y150" s="1" t="s">
        <v>1089</v>
      </c>
      <c r="AA150" s="1" t="s">
        <v>123</v>
      </c>
    </row>
    <row r="151" customFormat="false" ht="15" hidden="false" customHeight="false" outlineLevel="0" collapsed="false">
      <c r="A151" s="1" t="n">
        <v>26</v>
      </c>
      <c r="B151" s="61" t="n">
        <v>41156</v>
      </c>
      <c r="C151" s="1" t="s">
        <v>70</v>
      </c>
      <c r="F151" s="1" t="s">
        <v>96</v>
      </c>
      <c r="G151" s="1" t="n">
        <v>4</v>
      </c>
      <c r="H151" s="1" t="n">
        <v>4</v>
      </c>
      <c r="L151" s="1" t="n">
        <v>9</v>
      </c>
      <c r="X151" s="14" t="n">
        <v>6091.76</v>
      </c>
      <c r="Y151" s="1" t="s">
        <v>1089</v>
      </c>
      <c r="AA151" s="1" t="s">
        <v>123</v>
      </c>
    </row>
    <row r="152" customFormat="false" ht="15" hidden="false" customHeight="false" outlineLevel="0" collapsed="false">
      <c r="A152" s="1" t="n">
        <v>26</v>
      </c>
      <c r="B152" s="61" t="n">
        <v>41156</v>
      </c>
      <c r="C152" s="1" t="s">
        <v>70</v>
      </c>
      <c r="F152" s="1" t="s">
        <v>248</v>
      </c>
      <c r="K152" s="1" t="n">
        <v>1</v>
      </c>
      <c r="X152" s="14" t="n">
        <v>962.3</v>
      </c>
      <c r="Y152" s="1" t="s">
        <v>1089</v>
      </c>
      <c r="AA152" s="1" t="s">
        <v>123</v>
      </c>
    </row>
    <row r="153" customFormat="false" ht="15" hidden="false" customHeight="false" outlineLevel="0" collapsed="false">
      <c r="A153" s="1" t="n">
        <v>27</v>
      </c>
      <c r="B153" s="61" t="n">
        <v>41164</v>
      </c>
      <c r="C153" s="1" t="s">
        <v>53</v>
      </c>
      <c r="F153" s="1" t="s">
        <v>87</v>
      </c>
      <c r="G153" s="1" t="n">
        <v>14</v>
      </c>
      <c r="H153" s="1" t="n">
        <v>14</v>
      </c>
      <c r="L153" s="1" t="n">
        <v>44</v>
      </c>
      <c r="U153" s="1" t="n">
        <v>1</v>
      </c>
      <c r="X153" s="14" t="n">
        <v>248415.53</v>
      </c>
      <c r="Y153" s="1" t="s">
        <v>1090</v>
      </c>
      <c r="AA153" s="1" t="s">
        <v>123</v>
      </c>
    </row>
    <row r="154" customFormat="false" ht="15" hidden="false" customHeight="false" outlineLevel="0" collapsed="false">
      <c r="A154" s="1" t="n">
        <v>27</v>
      </c>
      <c r="B154" s="61" t="n">
        <v>41164</v>
      </c>
      <c r="C154" s="1" t="s">
        <v>53</v>
      </c>
      <c r="F154" s="1" t="s">
        <v>96</v>
      </c>
      <c r="G154" s="1" t="n">
        <v>2</v>
      </c>
      <c r="H154" s="1" t="n">
        <v>2</v>
      </c>
      <c r="L154" s="1" t="n">
        <v>5</v>
      </c>
      <c r="X154" s="14" t="n">
        <v>7927.24</v>
      </c>
      <c r="Y154" s="1" t="s">
        <v>1090</v>
      </c>
      <c r="AA154" s="1" t="s">
        <v>123</v>
      </c>
    </row>
    <row r="155" customFormat="false" ht="15" hidden="false" customHeight="false" outlineLevel="0" collapsed="false">
      <c r="A155" s="1" t="n">
        <v>27</v>
      </c>
      <c r="B155" s="61" t="n">
        <v>41164</v>
      </c>
      <c r="C155" s="1" t="s">
        <v>53</v>
      </c>
      <c r="F155" s="1" t="s">
        <v>108</v>
      </c>
      <c r="G155" s="1" t="n">
        <v>8</v>
      </c>
      <c r="H155" s="1" t="n">
        <v>8</v>
      </c>
      <c r="L155" s="1" t="n">
        <v>18</v>
      </c>
      <c r="X155" s="14" t="n">
        <v>83066.98</v>
      </c>
      <c r="Y155" s="1" t="s">
        <v>1090</v>
      </c>
      <c r="AA155" s="1" t="s">
        <v>123</v>
      </c>
    </row>
    <row r="156" customFormat="false" ht="15" hidden="false" customHeight="false" outlineLevel="0" collapsed="false">
      <c r="A156" s="1" t="n">
        <v>27</v>
      </c>
      <c r="B156" s="61" t="n">
        <v>41164</v>
      </c>
      <c r="C156" s="1" t="s">
        <v>53</v>
      </c>
      <c r="F156" s="1" t="s">
        <v>95</v>
      </c>
      <c r="G156" s="1" t="n">
        <v>2</v>
      </c>
      <c r="H156" s="1" t="n">
        <v>2</v>
      </c>
      <c r="L156" s="1" t="n">
        <v>7</v>
      </c>
      <c r="X156" s="14" t="n">
        <v>3866.86</v>
      </c>
      <c r="Y156" s="1" t="s">
        <v>1090</v>
      </c>
      <c r="AA156" s="1" t="s">
        <v>123</v>
      </c>
    </row>
    <row r="157" customFormat="false" ht="15" hidden="false" customHeight="false" outlineLevel="0" collapsed="false">
      <c r="A157" s="1" t="n">
        <v>27</v>
      </c>
      <c r="B157" s="61" t="n">
        <v>41164</v>
      </c>
      <c r="C157" s="1" t="s">
        <v>53</v>
      </c>
      <c r="F157" s="1" t="s">
        <v>97</v>
      </c>
      <c r="G157" s="1" t="n">
        <v>1</v>
      </c>
      <c r="H157" s="1" t="n">
        <v>1</v>
      </c>
      <c r="L157" s="1" t="n">
        <v>4</v>
      </c>
      <c r="X157" s="14" t="n">
        <v>1809.02</v>
      </c>
      <c r="Y157" s="1" t="s">
        <v>1090</v>
      </c>
      <c r="AA157" s="1" t="s">
        <v>123</v>
      </c>
    </row>
    <row r="158" customFormat="false" ht="15" hidden="false" customHeight="false" outlineLevel="0" collapsed="false">
      <c r="A158" s="1" t="n">
        <v>27</v>
      </c>
      <c r="B158" s="61" t="n">
        <v>41164</v>
      </c>
      <c r="C158" s="1" t="s">
        <v>53</v>
      </c>
      <c r="F158" s="1" t="s">
        <v>106</v>
      </c>
      <c r="G158" s="1" t="n">
        <v>1</v>
      </c>
      <c r="H158" s="1" t="n">
        <v>1</v>
      </c>
      <c r="L158" s="1" t="n">
        <v>3</v>
      </c>
      <c r="X158" s="14" t="n">
        <v>1858.65</v>
      </c>
      <c r="Y158" s="1" t="s">
        <v>1090</v>
      </c>
      <c r="AA158" s="1" t="s">
        <v>123</v>
      </c>
    </row>
    <row r="159" customFormat="false" ht="15" hidden="false" customHeight="false" outlineLevel="0" collapsed="false">
      <c r="A159" s="1" t="n">
        <v>27</v>
      </c>
      <c r="B159" s="61" t="n">
        <v>41164</v>
      </c>
      <c r="C159" s="1" t="s">
        <v>53</v>
      </c>
      <c r="F159" s="1" t="s">
        <v>109</v>
      </c>
      <c r="G159" s="1" t="n">
        <v>3</v>
      </c>
      <c r="H159" s="1" t="n">
        <v>3</v>
      </c>
      <c r="L159" s="1" t="n">
        <v>7</v>
      </c>
      <c r="X159" s="14" t="n">
        <v>4299.19</v>
      </c>
      <c r="Y159" s="1" t="s">
        <v>1090</v>
      </c>
      <c r="AA159" s="1" t="s">
        <v>123</v>
      </c>
    </row>
    <row r="160" customFormat="false" ht="15" hidden="false" customHeight="false" outlineLevel="0" collapsed="false">
      <c r="A160" s="1" t="n">
        <v>27</v>
      </c>
      <c r="B160" s="61" t="n">
        <v>41164</v>
      </c>
      <c r="C160" s="1" t="s">
        <v>53</v>
      </c>
      <c r="F160" s="1" t="s">
        <v>99</v>
      </c>
      <c r="G160" s="1" t="n">
        <v>1</v>
      </c>
      <c r="H160" s="1" t="n">
        <v>1</v>
      </c>
      <c r="L160" s="1" t="n">
        <v>3</v>
      </c>
      <c r="X160" s="14" t="n">
        <v>245.56</v>
      </c>
      <c r="Y160" s="1" t="s">
        <v>1090</v>
      </c>
      <c r="AA160" s="1" t="s">
        <v>123</v>
      </c>
    </row>
    <row r="161" customFormat="false" ht="15" hidden="false" customHeight="false" outlineLevel="0" collapsed="false">
      <c r="A161" s="1" t="n">
        <v>27</v>
      </c>
      <c r="B161" s="61" t="n">
        <v>41164</v>
      </c>
      <c r="C161" s="1" t="s">
        <v>53</v>
      </c>
      <c r="F161" s="1" t="s">
        <v>92</v>
      </c>
      <c r="G161" s="1" t="n">
        <v>1</v>
      </c>
      <c r="H161" s="1" t="n">
        <v>1</v>
      </c>
      <c r="L161" s="1" t="n">
        <v>3</v>
      </c>
      <c r="X161" s="14" t="n">
        <v>204.81</v>
      </c>
      <c r="Y161" s="1" t="s">
        <v>1090</v>
      </c>
      <c r="AA161" s="1" t="s">
        <v>123</v>
      </c>
    </row>
    <row r="162" customFormat="false" ht="15" hidden="false" customHeight="false" outlineLevel="0" collapsed="false">
      <c r="A162" s="1" t="n">
        <v>27</v>
      </c>
      <c r="B162" s="61" t="n">
        <v>41164</v>
      </c>
      <c r="C162" s="1" t="s">
        <v>53</v>
      </c>
      <c r="F162" s="1" t="s">
        <v>101</v>
      </c>
      <c r="G162" s="1" t="n">
        <v>13</v>
      </c>
      <c r="H162" s="1" t="n">
        <v>13</v>
      </c>
      <c r="L162" s="1" t="n">
        <v>27</v>
      </c>
      <c r="X162" s="14" t="n">
        <v>36584.31</v>
      </c>
      <c r="Y162" s="1" t="s">
        <v>1090</v>
      </c>
      <c r="AA162" s="1" t="s">
        <v>123</v>
      </c>
    </row>
    <row r="163" customFormat="false" ht="15" hidden="false" customHeight="false" outlineLevel="0" collapsed="false">
      <c r="A163" s="1" t="n">
        <v>27</v>
      </c>
      <c r="B163" s="61" t="n">
        <v>41164</v>
      </c>
      <c r="C163" s="1" t="s">
        <v>53</v>
      </c>
      <c r="F163" s="1" t="s">
        <v>114</v>
      </c>
      <c r="G163" s="1" t="n">
        <v>8</v>
      </c>
      <c r="H163" s="1" t="n">
        <v>8</v>
      </c>
      <c r="L163" s="1" t="n">
        <v>19</v>
      </c>
      <c r="X163" s="14" t="n">
        <v>0</v>
      </c>
      <c r="Y163" s="1" t="s">
        <v>1090</v>
      </c>
      <c r="AA163" s="1" t="s">
        <v>123</v>
      </c>
    </row>
    <row r="164" customFormat="false" ht="15" hidden="false" customHeight="false" outlineLevel="0" collapsed="false">
      <c r="A164" s="1" t="n">
        <v>27</v>
      </c>
      <c r="B164" s="61" t="n">
        <v>41164</v>
      </c>
      <c r="C164" s="1" t="s">
        <v>53</v>
      </c>
      <c r="F164" s="1" t="s">
        <v>248</v>
      </c>
      <c r="K164" s="1" t="n">
        <v>2</v>
      </c>
      <c r="X164" s="14" t="n">
        <v>2178.56</v>
      </c>
      <c r="Y164" s="1" t="s">
        <v>1090</v>
      </c>
      <c r="AA164" s="1" t="s">
        <v>123</v>
      </c>
    </row>
    <row r="165" customFormat="false" ht="15" hidden="false" customHeight="false" outlineLevel="0" collapsed="false">
      <c r="A165" s="1" t="n">
        <v>28</v>
      </c>
      <c r="B165" s="61" t="n">
        <v>41170</v>
      </c>
      <c r="C165" s="1" t="s">
        <v>69</v>
      </c>
      <c r="F165" s="1" t="s">
        <v>97</v>
      </c>
      <c r="G165" s="1" t="n">
        <v>34</v>
      </c>
      <c r="H165" s="1" t="n">
        <v>34</v>
      </c>
      <c r="L165" s="1" t="n">
        <v>34</v>
      </c>
      <c r="X165" s="14" t="n">
        <v>66544.47</v>
      </c>
      <c r="Y165" s="1" t="s">
        <v>1091</v>
      </c>
      <c r="AA165" s="1" t="s">
        <v>123</v>
      </c>
    </row>
    <row r="166" customFormat="false" ht="15" hidden="false" customHeight="false" outlineLevel="0" collapsed="false">
      <c r="A166" s="1" t="n">
        <v>28</v>
      </c>
      <c r="B166" s="61" t="n">
        <v>41170</v>
      </c>
      <c r="C166" s="1" t="s">
        <v>69</v>
      </c>
      <c r="F166" s="1" t="s">
        <v>87</v>
      </c>
      <c r="G166" s="1" t="n">
        <v>7</v>
      </c>
      <c r="H166" s="1" t="n">
        <v>7</v>
      </c>
      <c r="L166" s="1" t="n">
        <v>13</v>
      </c>
      <c r="U166" s="1" t="n">
        <v>1</v>
      </c>
      <c r="X166" s="14" t="n">
        <v>948.96</v>
      </c>
      <c r="Y166" s="1" t="s">
        <v>1091</v>
      </c>
      <c r="AA166" s="1" t="s">
        <v>123</v>
      </c>
    </row>
    <row r="167" customFormat="false" ht="15" hidden="false" customHeight="false" outlineLevel="0" collapsed="false">
      <c r="A167" s="1" t="n">
        <v>28</v>
      </c>
      <c r="B167" s="61" t="n">
        <v>41170</v>
      </c>
      <c r="C167" s="1" t="s">
        <v>69</v>
      </c>
      <c r="F167" s="1" t="s">
        <v>115</v>
      </c>
      <c r="G167" s="1" t="n">
        <v>6</v>
      </c>
      <c r="H167" s="1" t="n">
        <v>6</v>
      </c>
      <c r="L167" s="1" t="n">
        <v>15</v>
      </c>
      <c r="X167" s="14" t="n">
        <v>8334.07</v>
      </c>
      <c r="Y167" s="1" t="s">
        <v>1091</v>
      </c>
      <c r="AA167" s="1" t="s">
        <v>123</v>
      </c>
    </row>
    <row r="168" customFormat="false" ht="15" hidden="false" customHeight="false" outlineLevel="0" collapsed="false">
      <c r="A168" s="1" t="n">
        <v>28</v>
      </c>
      <c r="B168" s="61" t="n">
        <v>41170</v>
      </c>
      <c r="C168" s="1" t="s">
        <v>69</v>
      </c>
      <c r="F168" s="1" t="s">
        <v>99</v>
      </c>
      <c r="G168" s="1" t="n">
        <v>4</v>
      </c>
      <c r="H168" s="1" t="n">
        <v>4</v>
      </c>
      <c r="L168" s="1" t="n">
        <v>9</v>
      </c>
      <c r="X168" s="14" t="n">
        <v>94.52</v>
      </c>
      <c r="Y168" s="1" t="s">
        <v>1091</v>
      </c>
      <c r="AA168" s="1" t="s">
        <v>123</v>
      </c>
    </row>
    <row r="169" customFormat="false" ht="15" hidden="false" customHeight="false" outlineLevel="0" collapsed="false">
      <c r="A169" s="1" t="n">
        <v>28</v>
      </c>
      <c r="B169" s="61" t="n">
        <v>41170</v>
      </c>
      <c r="C169" s="1" t="s">
        <v>69</v>
      </c>
      <c r="F169" s="1" t="s">
        <v>108</v>
      </c>
      <c r="G169" s="1" t="n">
        <v>7</v>
      </c>
      <c r="H169" s="1" t="n">
        <v>7</v>
      </c>
      <c r="L169" s="1" t="n">
        <v>12</v>
      </c>
      <c r="X169" s="14" t="n">
        <v>47523.06</v>
      </c>
      <c r="Y169" s="1" t="s">
        <v>1091</v>
      </c>
      <c r="AA169" s="1" t="s">
        <v>123</v>
      </c>
    </row>
    <row r="170" customFormat="false" ht="15" hidden="false" customHeight="false" outlineLevel="0" collapsed="false">
      <c r="A170" s="1" t="n">
        <v>28</v>
      </c>
      <c r="B170" s="61" t="n">
        <v>41170</v>
      </c>
      <c r="C170" s="1" t="s">
        <v>69</v>
      </c>
      <c r="F170" s="1" t="s">
        <v>248</v>
      </c>
      <c r="K170" s="1" t="n">
        <v>1</v>
      </c>
      <c r="X170" s="14" t="n">
        <v>1030.12</v>
      </c>
      <c r="Y170" s="1" t="s">
        <v>1091</v>
      </c>
      <c r="AA170" s="1" t="s">
        <v>123</v>
      </c>
    </row>
    <row r="171" customFormat="false" ht="15" hidden="false" customHeight="false" outlineLevel="0" collapsed="false">
      <c r="A171" s="1" t="n">
        <v>29</v>
      </c>
      <c r="B171" s="61" t="n">
        <v>41179</v>
      </c>
      <c r="C171" s="1" t="s">
        <v>53</v>
      </c>
      <c r="F171" s="1" t="s">
        <v>102</v>
      </c>
      <c r="G171" s="1" t="n">
        <v>32</v>
      </c>
      <c r="H171" s="1" t="n">
        <v>32</v>
      </c>
      <c r="X171" s="14" t="n">
        <v>0</v>
      </c>
      <c r="Y171" s="1" t="s">
        <v>1092</v>
      </c>
      <c r="AA171" s="1" t="s">
        <v>123</v>
      </c>
      <c r="AB171" s="1" t="s">
        <v>891</v>
      </c>
    </row>
    <row r="172" customFormat="false" ht="15" hidden="false" customHeight="false" outlineLevel="0" collapsed="false">
      <c r="A172" s="1" t="n">
        <v>29</v>
      </c>
      <c r="B172" s="61" t="n">
        <v>41179</v>
      </c>
      <c r="C172" s="1" t="s">
        <v>53</v>
      </c>
      <c r="F172" s="1" t="s">
        <v>96</v>
      </c>
      <c r="G172" s="1" t="n">
        <v>1</v>
      </c>
      <c r="H172" s="1" t="n">
        <v>1</v>
      </c>
      <c r="X172" s="14" t="n">
        <v>6395.83</v>
      </c>
      <c r="Y172" s="1" t="s">
        <v>1092</v>
      </c>
      <c r="AA172" s="1" t="s">
        <v>123</v>
      </c>
    </row>
    <row r="173" customFormat="false" ht="15" hidden="false" customHeight="false" outlineLevel="0" collapsed="false">
      <c r="A173" s="1" t="n">
        <v>30</v>
      </c>
      <c r="B173" s="61" t="n">
        <v>41191</v>
      </c>
      <c r="C173" s="1" t="s">
        <v>48</v>
      </c>
      <c r="F173" s="1" t="s">
        <v>97</v>
      </c>
      <c r="X173" s="14" t="n">
        <v>15486.61</v>
      </c>
      <c r="Y173" s="1" t="s">
        <v>1093</v>
      </c>
      <c r="AA173" s="1" t="s">
        <v>123</v>
      </c>
      <c r="AB173" s="1" t="s">
        <v>897</v>
      </c>
    </row>
    <row r="174" customFormat="false" ht="15" hidden="false" customHeight="false" outlineLevel="0" collapsed="false">
      <c r="A174" s="1" t="n">
        <v>30</v>
      </c>
      <c r="B174" s="61" t="n">
        <v>41191</v>
      </c>
      <c r="C174" s="1" t="s">
        <v>48</v>
      </c>
      <c r="F174" s="1" t="s">
        <v>95</v>
      </c>
      <c r="X174" s="14" t="n">
        <v>48017</v>
      </c>
      <c r="Y174" s="1" t="s">
        <v>1093</v>
      </c>
      <c r="AA174" s="1" t="s">
        <v>123</v>
      </c>
    </row>
    <row r="175" customFormat="false" ht="15" hidden="false" customHeight="false" outlineLevel="0" collapsed="false">
      <c r="A175" s="1" t="n">
        <v>30</v>
      </c>
      <c r="B175" s="61" t="n">
        <v>41191</v>
      </c>
      <c r="C175" s="1" t="s">
        <v>48</v>
      </c>
      <c r="F175" s="1" t="s">
        <v>115</v>
      </c>
      <c r="X175" s="14" t="n">
        <v>1641.16</v>
      </c>
      <c r="Y175" s="1" t="s">
        <v>1093</v>
      </c>
      <c r="AA175" s="1" t="s">
        <v>123</v>
      </c>
    </row>
    <row r="176" customFormat="false" ht="15" hidden="false" customHeight="false" outlineLevel="0" collapsed="false">
      <c r="A176" s="1" t="n">
        <v>30</v>
      </c>
      <c r="B176" s="61" t="n">
        <v>41191</v>
      </c>
      <c r="C176" s="1" t="s">
        <v>48</v>
      </c>
      <c r="F176" s="1" t="s">
        <v>117</v>
      </c>
      <c r="X176" s="14" t="n">
        <v>18478.52</v>
      </c>
      <c r="Y176" s="1" t="s">
        <v>1093</v>
      </c>
      <c r="AA176" s="1" t="s">
        <v>123</v>
      </c>
    </row>
    <row r="177" customFormat="false" ht="15" hidden="false" customHeight="false" outlineLevel="0" collapsed="false">
      <c r="A177" s="1" t="n">
        <v>30</v>
      </c>
      <c r="B177" s="61" t="n">
        <v>41191</v>
      </c>
      <c r="C177" s="1" t="s">
        <v>48</v>
      </c>
      <c r="F177" s="1" t="s">
        <v>248</v>
      </c>
      <c r="X177" s="14" t="n">
        <v>6341.06</v>
      </c>
      <c r="Y177" s="1" t="s">
        <v>1093</v>
      </c>
      <c r="AA177" s="1" t="s">
        <v>123</v>
      </c>
    </row>
    <row r="178" customFormat="false" ht="15" hidden="false" customHeight="false" outlineLevel="0" collapsed="false">
      <c r="A178" s="1" t="n">
        <v>31</v>
      </c>
      <c r="B178" s="61" t="n">
        <v>41193</v>
      </c>
      <c r="C178" s="1" t="s">
        <v>63</v>
      </c>
      <c r="F178" s="1" t="s">
        <v>87</v>
      </c>
      <c r="G178" s="1" t="n">
        <v>11</v>
      </c>
      <c r="H178" s="1" t="n">
        <v>11</v>
      </c>
      <c r="L178" s="1" t="n">
        <v>33</v>
      </c>
      <c r="U178" s="1" t="n">
        <v>1</v>
      </c>
      <c r="X178" s="14" t="n">
        <v>109434.75</v>
      </c>
      <c r="Y178" s="1" t="s">
        <v>1094</v>
      </c>
      <c r="AA178" s="1" t="s">
        <v>123</v>
      </c>
    </row>
    <row r="179" customFormat="false" ht="15" hidden="false" customHeight="false" outlineLevel="0" collapsed="false">
      <c r="A179" s="1" t="n">
        <v>31</v>
      </c>
      <c r="B179" s="61" t="n">
        <v>41193</v>
      </c>
      <c r="C179" s="1" t="s">
        <v>63</v>
      </c>
      <c r="F179" s="1" t="s">
        <v>116</v>
      </c>
      <c r="G179" s="1" t="n">
        <v>1</v>
      </c>
      <c r="H179" s="1" t="n">
        <v>1</v>
      </c>
      <c r="L179" s="1" t="n">
        <v>4</v>
      </c>
      <c r="X179" s="14" t="n">
        <v>7298.93</v>
      </c>
      <c r="Y179" s="1" t="s">
        <v>1094</v>
      </c>
      <c r="AA179" s="1" t="s">
        <v>123</v>
      </c>
    </row>
    <row r="180" customFormat="false" ht="15" hidden="false" customHeight="false" outlineLevel="0" collapsed="false">
      <c r="A180" s="1" t="n">
        <v>31</v>
      </c>
      <c r="B180" s="61" t="n">
        <v>41193</v>
      </c>
      <c r="C180" s="1" t="s">
        <v>63</v>
      </c>
      <c r="F180" s="1" t="s">
        <v>97</v>
      </c>
      <c r="G180" s="1" t="n">
        <v>4</v>
      </c>
      <c r="H180" s="1" t="n">
        <v>4</v>
      </c>
      <c r="L180" s="1" t="n">
        <v>11</v>
      </c>
      <c r="X180" s="14" t="n">
        <v>10836.35</v>
      </c>
      <c r="Y180" s="1" t="s">
        <v>1094</v>
      </c>
      <c r="AA180" s="1" t="s">
        <v>123</v>
      </c>
    </row>
    <row r="181" customFormat="false" ht="15" hidden="false" customHeight="false" outlineLevel="0" collapsed="false">
      <c r="A181" s="1" t="n">
        <v>31</v>
      </c>
      <c r="B181" s="61" t="n">
        <v>41193</v>
      </c>
      <c r="C181" s="1" t="s">
        <v>63</v>
      </c>
      <c r="F181" s="1" t="s">
        <v>102</v>
      </c>
      <c r="G181" s="1" t="n">
        <v>3</v>
      </c>
      <c r="H181" s="1" t="n">
        <v>3</v>
      </c>
      <c r="L181" s="1" t="n">
        <v>7</v>
      </c>
      <c r="X181" s="14" t="n">
        <v>9477.1</v>
      </c>
      <c r="Y181" s="1" t="s">
        <v>1094</v>
      </c>
      <c r="AA181" s="1" t="s">
        <v>123</v>
      </c>
    </row>
    <row r="182" customFormat="false" ht="15" hidden="false" customHeight="false" outlineLevel="0" collapsed="false">
      <c r="A182" s="1" t="n">
        <v>31</v>
      </c>
      <c r="B182" s="61" t="n">
        <v>41193</v>
      </c>
      <c r="C182" s="1" t="s">
        <v>63</v>
      </c>
      <c r="F182" s="1" t="s">
        <v>115</v>
      </c>
      <c r="G182" s="1" t="n">
        <v>5</v>
      </c>
      <c r="H182" s="1" t="n">
        <v>5</v>
      </c>
      <c r="L182" s="1" t="n">
        <v>11</v>
      </c>
      <c r="X182" s="14" t="n">
        <v>16579.11</v>
      </c>
      <c r="Y182" s="1" t="s">
        <v>1094</v>
      </c>
      <c r="AA182" s="1" t="s">
        <v>123</v>
      </c>
    </row>
    <row r="183" customFormat="false" ht="15" hidden="false" customHeight="false" outlineLevel="0" collapsed="false">
      <c r="A183" s="1" t="n">
        <v>31</v>
      </c>
      <c r="B183" s="61" t="n">
        <v>41193</v>
      </c>
      <c r="C183" s="1" t="s">
        <v>63</v>
      </c>
      <c r="F183" s="1" t="s">
        <v>96</v>
      </c>
      <c r="G183" s="1" t="n">
        <v>3</v>
      </c>
      <c r="H183" s="1" t="n">
        <v>3</v>
      </c>
      <c r="L183" s="1" t="n">
        <v>7</v>
      </c>
      <c r="X183" s="14" t="n">
        <v>10083.81</v>
      </c>
      <c r="Y183" s="1" t="s">
        <v>1094</v>
      </c>
      <c r="AA183" s="1" t="s">
        <v>123</v>
      </c>
    </row>
    <row r="184" customFormat="false" ht="15" hidden="false" customHeight="false" outlineLevel="0" collapsed="false">
      <c r="A184" s="1" t="n">
        <v>31</v>
      </c>
      <c r="B184" s="61" t="n">
        <v>41193</v>
      </c>
      <c r="C184" s="1" t="s">
        <v>63</v>
      </c>
      <c r="F184" s="1" t="s">
        <v>114</v>
      </c>
      <c r="G184" s="1" t="n">
        <v>5</v>
      </c>
      <c r="H184" s="1" t="n">
        <v>5</v>
      </c>
      <c r="L184" s="1" t="n">
        <v>14</v>
      </c>
      <c r="X184" s="14" t="n">
        <v>0</v>
      </c>
      <c r="Y184" s="1" t="s">
        <v>1094</v>
      </c>
      <c r="AA184" s="1" t="s">
        <v>123</v>
      </c>
      <c r="AB184" s="1" t="s">
        <v>170</v>
      </c>
    </row>
    <row r="185" customFormat="false" ht="15" hidden="false" customHeight="false" outlineLevel="0" collapsed="false">
      <c r="A185" s="1" t="n">
        <v>31</v>
      </c>
      <c r="B185" s="61" t="n">
        <v>41193</v>
      </c>
      <c r="C185" s="1" t="s">
        <v>63</v>
      </c>
      <c r="F185" s="1" t="s">
        <v>101</v>
      </c>
      <c r="G185" s="1" t="n">
        <v>9</v>
      </c>
      <c r="H185" s="1" t="n">
        <v>9</v>
      </c>
      <c r="L185" s="1" t="n">
        <v>24</v>
      </c>
      <c r="X185" s="14" t="n">
        <v>0</v>
      </c>
      <c r="Y185" s="1" t="s">
        <v>1094</v>
      </c>
      <c r="AA185" s="1" t="s">
        <v>123</v>
      </c>
      <c r="AB185" s="1" t="s">
        <v>891</v>
      </c>
    </row>
    <row r="186" customFormat="false" ht="15" hidden="false" customHeight="false" outlineLevel="0" collapsed="false">
      <c r="A186" s="1" t="n">
        <v>31</v>
      </c>
      <c r="B186" s="61" t="n">
        <v>41193</v>
      </c>
      <c r="C186" s="1" t="s">
        <v>63</v>
      </c>
      <c r="F186" s="1" t="s">
        <v>248</v>
      </c>
      <c r="K186" s="1" t="n">
        <v>1</v>
      </c>
      <c r="X186" s="14" t="n">
        <v>1079.66</v>
      </c>
      <c r="Y186" s="1" t="s">
        <v>1094</v>
      </c>
      <c r="AA186" s="1" t="s">
        <v>123</v>
      </c>
    </row>
    <row r="187" customFormat="false" ht="15" hidden="false" customHeight="false" outlineLevel="0" collapsed="false">
      <c r="A187" s="1" t="n">
        <v>32</v>
      </c>
      <c r="B187" s="61" t="n">
        <v>41199</v>
      </c>
      <c r="C187" s="1" t="s">
        <v>53</v>
      </c>
      <c r="F187" s="1" t="s">
        <v>107</v>
      </c>
      <c r="G187" s="1" t="n">
        <v>14</v>
      </c>
      <c r="H187" s="1" t="n">
        <v>14</v>
      </c>
      <c r="L187" s="1" t="n">
        <v>39</v>
      </c>
      <c r="U187" s="1" t="n">
        <v>1</v>
      </c>
      <c r="X187" s="14" t="n">
        <v>142419.69</v>
      </c>
      <c r="Y187" s="1" t="s">
        <v>1095</v>
      </c>
      <c r="AA187" s="1" t="s">
        <v>123</v>
      </c>
    </row>
    <row r="188" customFormat="false" ht="15" hidden="false" customHeight="false" outlineLevel="0" collapsed="false">
      <c r="A188" s="1" t="n">
        <v>32</v>
      </c>
      <c r="B188" s="61" t="n">
        <v>41199</v>
      </c>
      <c r="C188" s="1" t="s">
        <v>53</v>
      </c>
      <c r="F188" s="1" t="s">
        <v>97</v>
      </c>
      <c r="G188" s="1" t="n">
        <v>7</v>
      </c>
      <c r="H188" s="1" t="n">
        <v>7</v>
      </c>
      <c r="L188" s="1" t="n">
        <v>21</v>
      </c>
      <c r="X188" s="14" t="n">
        <v>23306.39</v>
      </c>
      <c r="Y188" s="1" t="s">
        <v>1095</v>
      </c>
      <c r="AA188" s="1" t="s">
        <v>123</v>
      </c>
    </row>
    <row r="189" customFormat="false" ht="15" hidden="false" customHeight="false" outlineLevel="0" collapsed="false">
      <c r="A189" s="1" t="n">
        <v>32</v>
      </c>
      <c r="B189" s="61" t="n">
        <v>41199</v>
      </c>
      <c r="C189" s="1" t="s">
        <v>53</v>
      </c>
      <c r="F189" s="1" t="s">
        <v>108</v>
      </c>
      <c r="G189" s="1" t="n">
        <v>8</v>
      </c>
      <c r="H189" s="1" t="n">
        <v>8</v>
      </c>
      <c r="L189" s="1" t="n">
        <v>17</v>
      </c>
      <c r="X189" s="14" t="n">
        <v>12311.73</v>
      </c>
      <c r="Y189" s="1" t="s">
        <v>1095</v>
      </c>
      <c r="AA189" s="1" t="s">
        <v>123</v>
      </c>
    </row>
    <row r="190" customFormat="false" ht="15" hidden="false" customHeight="false" outlineLevel="0" collapsed="false">
      <c r="A190" s="1" t="n">
        <v>32</v>
      </c>
      <c r="B190" s="61" t="n">
        <v>41199</v>
      </c>
      <c r="C190" s="1" t="s">
        <v>53</v>
      </c>
      <c r="F190" s="1" t="s">
        <v>115</v>
      </c>
      <c r="G190" s="1" t="n">
        <v>2</v>
      </c>
      <c r="H190" s="1" t="n">
        <v>2</v>
      </c>
      <c r="L190" s="1" t="n">
        <v>10</v>
      </c>
      <c r="X190" s="14" t="n">
        <v>49199.77</v>
      </c>
      <c r="Y190" s="1" t="s">
        <v>1095</v>
      </c>
      <c r="AA190" s="1" t="s">
        <v>123</v>
      </c>
    </row>
    <row r="191" customFormat="false" ht="15" hidden="false" customHeight="false" outlineLevel="0" collapsed="false">
      <c r="A191" s="1" t="n">
        <v>32</v>
      </c>
      <c r="B191" s="61" t="n">
        <v>41199</v>
      </c>
      <c r="C191" s="1" t="s">
        <v>53</v>
      </c>
      <c r="F191" s="1" t="s">
        <v>96</v>
      </c>
      <c r="G191" s="1" t="n">
        <v>2</v>
      </c>
      <c r="H191" s="1" t="n">
        <v>2</v>
      </c>
      <c r="L191" s="1" t="n">
        <v>5</v>
      </c>
      <c r="X191" s="14" t="n">
        <v>8282.15</v>
      </c>
      <c r="Y191" s="1" t="s">
        <v>1095</v>
      </c>
      <c r="AA191" s="1" t="s">
        <v>123</v>
      </c>
    </row>
    <row r="192" customFormat="false" ht="15" hidden="false" customHeight="false" outlineLevel="0" collapsed="false">
      <c r="A192" s="1" t="n">
        <v>32</v>
      </c>
      <c r="B192" s="61" t="n">
        <v>41199</v>
      </c>
      <c r="C192" s="1" t="s">
        <v>53</v>
      </c>
      <c r="F192" s="1" t="s">
        <v>110</v>
      </c>
      <c r="G192" s="1" t="n">
        <v>2</v>
      </c>
      <c r="H192" s="1" t="n">
        <v>2</v>
      </c>
      <c r="L192" s="1" t="n">
        <v>4</v>
      </c>
      <c r="X192" s="14" t="n">
        <v>2372.86</v>
      </c>
      <c r="Y192" s="1" t="s">
        <v>1095</v>
      </c>
      <c r="AA192" s="1" t="s">
        <v>123</v>
      </c>
    </row>
    <row r="193" customFormat="false" ht="15" hidden="false" customHeight="false" outlineLevel="0" collapsed="false">
      <c r="A193" s="1" t="n">
        <v>32</v>
      </c>
      <c r="B193" s="61" t="n">
        <v>41199</v>
      </c>
      <c r="C193" s="1" t="s">
        <v>53</v>
      </c>
      <c r="F193" s="1" t="s">
        <v>114</v>
      </c>
      <c r="G193" s="1" t="n">
        <v>5</v>
      </c>
      <c r="H193" s="1" t="n">
        <v>5</v>
      </c>
      <c r="L193" s="1" t="n">
        <v>11</v>
      </c>
      <c r="X193" s="14" t="n">
        <v>0</v>
      </c>
      <c r="Y193" s="1" t="s">
        <v>1095</v>
      </c>
      <c r="AA193" s="1" t="s">
        <v>123</v>
      </c>
    </row>
    <row r="194" customFormat="false" ht="15" hidden="false" customHeight="false" outlineLevel="0" collapsed="false">
      <c r="A194" s="1" t="n">
        <v>32</v>
      </c>
      <c r="B194" s="61" t="n">
        <v>41199</v>
      </c>
      <c r="C194" s="1" t="s">
        <v>53</v>
      </c>
      <c r="F194" s="1" t="s">
        <v>98</v>
      </c>
      <c r="G194" s="1" t="n">
        <v>2</v>
      </c>
      <c r="H194" s="1" t="n">
        <v>2</v>
      </c>
      <c r="L194" s="1" t="n">
        <v>5</v>
      </c>
      <c r="X194" s="14" t="n">
        <v>0</v>
      </c>
      <c r="Y194" s="1" t="s">
        <v>1095</v>
      </c>
      <c r="AA194" s="1" t="s">
        <v>123</v>
      </c>
    </row>
    <row r="195" customFormat="false" ht="15" hidden="false" customHeight="false" outlineLevel="0" collapsed="false">
      <c r="A195" s="1" t="n">
        <v>32</v>
      </c>
      <c r="B195" s="61" t="n">
        <v>41199</v>
      </c>
      <c r="C195" s="1" t="s">
        <v>53</v>
      </c>
      <c r="F195" s="1" t="s">
        <v>248</v>
      </c>
      <c r="K195" s="1" t="n">
        <v>1</v>
      </c>
      <c r="X195" s="14" t="n">
        <v>1094</v>
      </c>
      <c r="Y195" s="1" t="s">
        <v>1095</v>
      </c>
      <c r="AA195" s="1" t="s">
        <v>123</v>
      </c>
    </row>
    <row r="196" customFormat="false" ht="15" hidden="false" customHeight="false" outlineLevel="0" collapsed="false">
      <c r="A196" s="1" t="n">
        <v>33</v>
      </c>
      <c r="B196" s="61" t="n">
        <v>41207</v>
      </c>
      <c r="C196" s="1" t="s">
        <v>50</v>
      </c>
      <c r="F196" s="1" t="s">
        <v>114</v>
      </c>
      <c r="G196" s="1" t="n">
        <v>26</v>
      </c>
      <c r="H196" s="1" t="n">
        <v>26</v>
      </c>
      <c r="L196" s="1" t="n">
        <v>71</v>
      </c>
      <c r="X196" s="14" t="n">
        <v>408154.71</v>
      </c>
      <c r="Y196" s="1" t="s">
        <v>1096</v>
      </c>
      <c r="AA196" s="1" t="s">
        <v>123</v>
      </c>
    </row>
    <row r="197" customFormat="false" ht="15" hidden="false" customHeight="false" outlineLevel="0" collapsed="false">
      <c r="A197" s="1" t="n">
        <v>33</v>
      </c>
      <c r="B197" s="61" t="n">
        <v>41207</v>
      </c>
      <c r="C197" s="1" t="s">
        <v>50</v>
      </c>
      <c r="F197" s="1" t="s">
        <v>101</v>
      </c>
      <c r="G197" s="1" t="n">
        <v>19</v>
      </c>
      <c r="H197" s="1" t="n">
        <v>19</v>
      </c>
      <c r="L197" s="1" t="n">
        <v>30</v>
      </c>
      <c r="X197" s="14" t="n">
        <v>0</v>
      </c>
      <c r="Y197" s="1" t="s">
        <v>1096</v>
      </c>
      <c r="AA197" s="1" t="s">
        <v>123</v>
      </c>
      <c r="AB197" s="1" t="s">
        <v>1097</v>
      </c>
    </row>
    <row r="198" customFormat="false" ht="15" hidden="false" customHeight="false" outlineLevel="0" collapsed="false">
      <c r="A198" s="1" t="n">
        <v>33</v>
      </c>
      <c r="B198" s="61" t="n">
        <v>41207</v>
      </c>
      <c r="C198" s="1" t="s">
        <v>50</v>
      </c>
      <c r="F198" s="1" t="s">
        <v>109</v>
      </c>
      <c r="G198" s="1" t="n">
        <v>4</v>
      </c>
      <c r="H198" s="1" t="n">
        <v>4</v>
      </c>
      <c r="L198" s="1" t="n">
        <v>8</v>
      </c>
      <c r="X198" s="14" t="n">
        <v>0</v>
      </c>
      <c r="Y198" s="1" t="s">
        <v>1096</v>
      </c>
      <c r="AA198" s="1" t="s">
        <v>123</v>
      </c>
      <c r="AB198" s="1" t="s">
        <v>1097</v>
      </c>
    </row>
    <row r="199" customFormat="false" ht="15" hidden="false" customHeight="false" outlineLevel="0" collapsed="false">
      <c r="A199" s="1" t="n">
        <v>33</v>
      </c>
      <c r="B199" s="61" t="n">
        <v>41207</v>
      </c>
      <c r="C199" s="1" t="s">
        <v>50</v>
      </c>
      <c r="F199" s="1" t="s">
        <v>115</v>
      </c>
      <c r="G199" s="1" t="n">
        <v>2</v>
      </c>
      <c r="H199" s="1" t="n">
        <v>2</v>
      </c>
      <c r="L199" s="1" t="n">
        <v>6</v>
      </c>
      <c r="X199" s="14" t="n">
        <v>0</v>
      </c>
      <c r="Y199" s="1" t="s">
        <v>1096</v>
      </c>
      <c r="AA199" s="1" t="s">
        <v>123</v>
      </c>
      <c r="AB199" s="1" t="s">
        <v>1097</v>
      </c>
    </row>
    <row r="200" customFormat="false" ht="15" hidden="false" customHeight="false" outlineLevel="0" collapsed="false">
      <c r="A200" s="1" t="n">
        <v>33</v>
      </c>
      <c r="B200" s="61" t="n">
        <v>41207</v>
      </c>
      <c r="C200" s="1" t="s">
        <v>50</v>
      </c>
      <c r="F200" s="1" t="s">
        <v>98</v>
      </c>
      <c r="G200" s="1" t="n">
        <v>2</v>
      </c>
      <c r="H200" s="1" t="n">
        <v>2</v>
      </c>
      <c r="L200" s="1" t="n">
        <v>5</v>
      </c>
      <c r="X200" s="14" t="n">
        <v>0</v>
      </c>
      <c r="Y200" s="1" t="s">
        <v>1096</v>
      </c>
      <c r="AA200" s="1" t="s">
        <v>123</v>
      </c>
      <c r="AB200" s="1" t="s">
        <v>1097</v>
      </c>
    </row>
    <row r="201" customFormat="false" ht="15" hidden="false" customHeight="false" outlineLevel="0" collapsed="false">
      <c r="A201" s="1" t="n">
        <v>33</v>
      </c>
      <c r="B201" s="61" t="n">
        <v>41207</v>
      </c>
      <c r="C201" s="1" t="s">
        <v>50</v>
      </c>
      <c r="F201" s="1" t="s">
        <v>89</v>
      </c>
      <c r="G201" s="1" t="n">
        <v>1</v>
      </c>
      <c r="H201" s="1" t="n">
        <v>1</v>
      </c>
      <c r="L201" s="1" t="n">
        <v>3</v>
      </c>
      <c r="X201" s="14" t="n">
        <v>0</v>
      </c>
      <c r="Y201" s="1" t="s">
        <v>1096</v>
      </c>
      <c r="AA201" s="1" t="s">
        <v>123</v>
      </c>
      <c r="AB201" s="1" t="s">
        <v>1097</v>
      </c>
    </row>
    <row r="202" customFormat="false" ht="15" hidden="false" customHeight="false" outlineLevel="0" collapsed="false">
      <c r="A202" s="1" t="n">
        <v>33</v>
      </c>
      <c r="B202" s="61" t="n">
        <v>41207</v>
      </c>
      <c r="C202" s="1" t="s">
        <v>50</v>
      </c>
      <c r="F202" s="1" t="s">
        <v>96</v>
      </c>
      <c r="G202" s="1" t="n">
        <v>5</v>
      </c>
      <c r="H202" s="1" t="n">
        <v>5</v>
      </c>
      <c r="L202" s="1" t="n">
        <v>11</v>
      </c>
      <c r="X202" s="14" t="n">
        <v>0</v>
      </c>
      <c r="Y202" s="1" t="s">
        <v>1096</v>
      </c>
      <c r="AA202" s="1" t="s">
        <v>123</v>
      </c>
      <c r="AB202" s="1" t="s">
        <v>1097</v>
      </c>
    </row>
    <row r="203" customFormat="false" ht="15" hidden="false" customHeight="false" outlineLevel="0" collapsed="false">
      <c r="A203" s="1" t="n">
        <v>33</v>
      </c>
      <c r="B203" s="61" t="n">
        <v>41207</v>
      </c>
      <c r="C203" s="1" t="s">
        <v>50</v>
      </c>
      <c r="F203" s="1" t="s">
        <v>248</v>
      </c>
      <c r="K203" s="1" t="n">
        <v>1</v>
      </c>
      <c r="X203" s="14" t="n">
        <v>1283.08</v>
      </c>
      <c r="Y203" s="1" t="s">
        <v>1096</v>
      </c>
      <c r="AA203" s="1" t="s">
        <v>123</v>
      </c>
    </row>
    <row r="204" customFormat="false" ht="15" hidden="false" customHeight="false" outlineLevel="0" collapsed="false">
      <c r="A204" s="1" t="n">
        <v>34</v>
      </c>
      <c r="B204" s="61" t="n">
        <v>41221</v>
      </c>
      <c r="C204" s="1" t="s">
        <v>70</v>
      </c>
      <c r="F204" s="1" t="s">
        <v>97</v>
      </c>
      <c r="G204" s="1" t="n">
        <v>61</v>
      </c>
      <c r="H204" s="1" t="n">
        <v>61</v>
      </c>
      <c r="L204" s="1" t="n">
        <v>41</v>
      </c>
      <c r="X204" s="14" t="n">
        <v>48740.04</v>
      </c>
      <c r="Y204" s="1" t="s">
        <v>1098</v>
      </c>
      <c r="AA204" s="1" t="s">
        <v>123</v>
      </c>
    </row>
    <row r="205" customFormat="false" ht="15" hidden="false" customHeight="false" outlineLevel="0" collapsed="false">
      <c r="A205" s="1" t="n">
        <v>34</v>
      </c>
      <c r="B205" s="61" t="n">
        <v>41221</v>
      </c>
      <c r="C205" s="1" t="s">
        <v>70</v>
      </c>
      <c r="F205" s="1" t="s">
        <v>115</v>
      </c>
      <c r="G205" s="1" t="n">
        <v>11</v>
      </c>
      <c r="H205" s="1" t="n">
        <v>11</v>
      </c>
      <c r="L205" s="1" t="n">
        <v>15</v>
      </c>
      <c r="X205" s="14" t="n">
        <v>23083.44</v>
      </c>
      <c r="Y205" s="1" t="s">
        <v>1098</v>
      </c>
      <c r="AA205" s="1" t="s">
        <v>123</v>
      </c>
    </row>
    <row r="206" customFormat="false" ht="15" hidden="false" customHeight="false" outlineLevel="0" collapsed="false">
      <c r="A206" s="1" t="n">
        <v>34</v>
      </c>
      <c r="B206" s="61" t="n">
        <v>41221</v>
      </c>
      <c r="C206" s="1" t="s">
        <v>70</v>
      </c>
      <c r="F206" s="1" t="s">
        <v>96</v>
      </c>
      <c r="L206" s="1" t="n">
        <v>24</v>
      </c>
      <c r="X206" s="14" t="n">
        <v>0</v>
      </c>
      <c r="Y206" s="1" t="s">
        <v>1098</v>
      </c>
      <c r="AA206" s="1" t="s">
        <v>123</v>
      </c>
      <c r="AB206" s="1" t="s">
        <v>897</v>
      </c>
    </row>
    <row r="207" customFormat="false" ht="15" hidden="false" customHeight="false" outlineLevel="0" collapsed="false">
      <c r="A207" s="1" t="n">
        <v>34</v>
      </c>
      <c r="B207" s="61" t="n">
        <v>41221</v>
      </c>
      <c r="C207" s="1" t="s">
        <v>70</v>
      </c>
      <c r="F207" s="1" t="s">
        <v>105</v>
      </c>
      <c r="G207" s="1" t="n">
        <v>15</v>
      </c>
      <c r="H207" s="1" t="n">
        <v>15</v>
      </c>
      <c r="X207" s="14" t="n">
        <v>752.94</v>
      </c>
      <c r="Y207" s="1" t="s">
        <v>1098</v>
      </c>
      <c r="AA207" s="1" t="s">
        <v>123</v>
      </c>
    </row>
    <row r="208" customFormat="false" ht="15" hidden="false" customHeight="false" outlineLevel="0" collapsed="false">
      <c r="A208" s="1" t="n">
        <v>34</v>
      </c>
      <c r="B208" s="61" t="n">
        <v>41221</v>
      </c>
      <c r="C208" s="1" t="s">
        <v>70</v>
      </c>
      <c r="F208" s="1" t="s">
        <v>248</v>
      </c>
      <c r="K208" s="1" t="n">
        <v>1</v>
      </c>
      <c r="X208" s="14" t="n">
        <v>886.09</v>
      </c>
      <c r="Y208" s="1" t="s">
        <v>1098</v>
      </c>
      <c r="AA208" s="1" t="s">
        <v>123</v>
      </c>
    </row>
    <row r="209" customFormat="false" ht="15" hidden="false" customHeight="false" outlineLevel="0" collapsed="false">
      <c r="A209" s="1" t="n">
        <v>35</v>
      </c>
      <c r="B209" s="61" t="n">
        <v>41226</v>
      </c>
      <c r="C209" s="1" t="s">
        <v>69</v>
      </c>
      <c r="F209" s="1" t="s">
        <v>97</v>
      </c>
      <c r="G209" s="1" t="n">
        <v>32</v>
      </c>
      <c r="H209" s="1" t="n">
        <v>32</v>
      </c>
      <c r="L209" s="1" t="n">
        <v>41</v>
      </c>
      <c r="X209" s="14" t="n">
        <v>67251.43</v>
      </c>
      <c r="Y209" s="1" t="s">
        <v>1099</v>
      </c>
      <c r="AA209" s="1" t="s">
        <v>123</v>
      </c>
    </row>
    <row r="210" customFormat="false" ht="15" hidden="false" customHeight="false" outlineLevel="0" collapsed="false">
      <c r="A210" s="1" t="n">
        <v>35</v>
      </c>
      <c r="B210" s="61" t="n">
        <v>41226</v>
      </c>
      <c r="C210" s="1" t="s">
        <v>69</v>
      </c>
      <c r="F210" s="1" t="s">
        <v>87</v>
      </c>
      <c r="G210" s="1" t="n">
        <v>8</v>
      </c>
      <c r="H210" s="1" t="n">
        <v>8</v>
      </c>
      <c r="L210" s="1" t="n">
        <v>13</v>
      </c>
      <c r="X210" s="14" t="n">
        <v>1026.5</v>
      </c>
      <c r="Y210" s="1" t="s">
        <v>1099</v>
      </c>
      <c r="AA210" s="1" t="s">
        <v>123</v>
      </c>
    </row>
    <row r="211" customFormat="false" ht="15" hidden="false" customHeight="false" outlineLevel="0" collapsed="false">
      <c r="A211" s="1" t="n">
        <v>35</v>
      </c>
      <c r="B211" s="61" t="n">
        <v>41226</v>
      </c>
      <c r="C211" s="1" t="s">
        <v>69</v>
      </c>
      <c r="F211" s="1" t="s">
        <v>115</v>
      </c>
      <c r="G211" s="1" t="n">
        <v>9</v>
      </c>
      <c r="H211" s="1" t="n">
        <v>9</v>
      </c>
      <c r="L211" s="1" t="n">
        <v>19</v>
      </c>
      <c r="X211" s="14" t="n">
        <v>10282.69</v>
      </c>
      <c r="Y211" s="1" t="s">
        <v>1099</v>
      </c>
      <c r="AA211" s="1" t="s">
        <v>123</v>
      </c>
    </row>
    <row r="212" customFormat="false" ht="15" hidden="false" customHeight="false" outlineLevel="0" collapsed="false">
      <c r="A212" s="1" t="n">
        <v>35</v>
      </c>
      <c r="B212" s="61" t="n">
        <v>41226</v>
      </c>
      <c r="C212" s="1" t="s">
        <v>69</v>
      </c>
      <c r="F212" s="1" t="s">
        <v>99</v>
      </c>
      <c r="G212" s="1" t="n">
        <v>20</v>
      </c>
      <c r="H212" s="1" t="n">
        <v>20</v>
      </c>
      <c r="L212" s="1" t="n">
        <v>14</v>
      </c>
      <c r="X212" s="14" t="n">
        <v>100.69</v>
      </c>
      <c r="Y212" s="1" t="s">
        <v>1099</v>
      </c>
      <c r="AA212" s="1" t="s">
        <v>123</v>
      </c>
    </row>
    <row r="213" customFormat="false" ht="15" hidden="false" customHeight="false" outlineLevel="0" collapsed="false">
      <c r="A213" s="1" t="n">
        <v>35</v>
      </c>
      <c r="B213" s="61" t="n">
        <v>41226</v>
      </c>
      <c r="C213" s="1" t="s">
        <v>69</v>
      </c>
      <c r="F213" s="1" t="s">
        <v>108</v>
      </c>
      <c r="G213" s="1" t="n">
        <v>3</v>
      </c>
      <c r="H213" s="1" t="n">
        <v>3</v>
      </c>
      <c r="L213" s="1" t="n">
        <v>8</v>
      </c>
      <c r="X213" s="14" t="n">
        <v>44593.26</v>
      </c>
      <c r="Y213" s="1" t="s">
        <v>1099</v>
      </c>
      <c r="AA213" s="1" t="s">
        <v>123</v>
      </c>
    </row>
    <row r="214" customFormat="false" ht="15" hidden="false" customHeight="false" outlineLevel="0" collapsed="false">
      <c r="A214" s="1" t="n">
        <v>35</v>
      </c>
      <c r="B214" s="61" t="n">
        <v>41226</v>
      </c>
      <c r="C214" s="1" t="s">
        <v>69</v>
      </c>
      <c r="F214" s="1" t="s">
        <v>248</v>
      </c>
      <c r="K214" s="1" t="n">
        <v>1</v>
      </c>
      <c r="X214" s="14" t="n">
        <v>960.44</v>
      </c>
      <c r="Y214" s="1" t="s">
        <v>1099</v>
      </c>
      <c r="AA214" s="1" t="s">
        <v>123</v>
      </c>
    </row>
    <row r="215" customFormat="false" ht="15" hidden="false" customHeight="false" outlineLevel="0" collapsed="false">
      <c r="A215" s="1" t="n">
        <v>36</v>
      </c>
      <c r="B215" s="61" t="n">
        <v>41248</v>
      </c>
      <c r="C215" s="1" t="s">
        <v>70</v>
      </c>
      <c r="F215" s="1" t="s">
        <v>115</v>
      </c>
      <c r="G215" s="1" t="n">
        <v>31</v>
      </c>
      <c r="H215" s="1" t="n">
        <v>31</v>
      </c>
      <c r="L215" s="1" t="n">
        <v>65</v>
      </c>
      <c r="X215" s="14" t="n">
        <v>149662.95</v>
      </c>
      <c r="Y215" s="1" t="s">
        <v>1100</v>
      </c>
      <c r="AA215" s="1" t="s">
        <v>123</v>
      </c>
    </row>
    <row r="216" customFormat="false" ht="15" hidden="false" customHeight="false" outlineLevel="0" collapsed="false">
      <c r="A216" s="1" t="n">
        <v>36</v>
      </c>
      <c r="B216" s="61" t="n">
        <v>41248</v>
      </c>
      <c r="C216" s="1" t="s">
        <v>70</v>
      </c>
      <c r="F216" s="1" t="s">
        <v>97</v>
      </c>
      <c r="G216" s="1" t="n">
        <v>48</v>
      </c>
      <c r="H216" s="1" t="n">
        <v>48</v>
      </c>
      <c r="L216" s="1" t="n">
        <v>26</v>
      </c>
      <c r="X216" s="14" t="n">
        <v>1734.52</v>
      </c>
      <c r="Y216" s="1" t="s">
        <v>1100</v>
      </c>
      <c r="AA216" s="1" t="s">
        <v>123</v>
      </c>
    </row>
    <row r="217" customFormat="false" ht="15" hidden="false" customHeight="false" outlineLevel="0" collapsed="false">
      <c r="A217" s="1" t="n">
        <v>36</v>
      </c>
      <c r="B217" s="61" t="n">
        <v>41248</v>
      </c>
      <c r="C217" s="1" t="s">
        <v>70</v>
      </c>
      <c r="F217" s="1" t="s">
        <v>93</v>
      </c>
      <c r="L217" s="1" t="n">
        <v>1</v>
      </c>
      <c r="X217" s="14" t="n">
        <v>645.4</v>
      </c>
      <c r="Y217" s="1" t="s">
        <v>1100</v>
      </c>
      <c r="AA217" s="1" t="s">
        <v>123</v>
      </c>
    </row>
    <row r="218" customFormat="false" ht="15" hidden="false" customHeight="false" outlineLevel="0" collapsed="false">
      <c r="A218" s="1" t="n">
        <v>36</v>
      </c>
      <c r="B218" s="61" t="n">
        <v>41248</v>
      </c>
      <c r="C218" s="1" t="s">
        <v>70</v>
      </c>
      <c r="F218" s="1" t="s">
        <v>248</v>
      </c>
      <c r="K218" s="1" t="n">
        <v>1</v>
      </c>
      <c r="X218" s="14" t="n">
        <v>920</v>
      </c>
      <c r="Y218" s="1" t="s">
        <v>1100</v>
      </c>
      <c r="AA218" s="1" t="s">
        <v>123</v>
      </c>
    </row>
    <row r="219" customFormat="false" ht="15" hidden="false" customHeight="false" outlineLevel="0" collapsed="false">
      <c r="A219" s="1" t="n">
        <v>37</v>
      </c>
      <c r="B219" s="61" t="n">
        <v>41248</v>
      </c>
      <c r="C219" s="1" t="s">
        <v>53</v>
      </c>
      <c r="F219" s="1" t="s">
        <v>87</v>
      </c>
      <c r="G219" s="1" t="n">
        <v>12</v>
      </c>
      <c r="H219" s="1" t="n">
        <v>12</v>
      </c>
      <c r="L219" s="1" t="n">
        <v>45</v>
      </c>
      <c r="X219" s="14" t="n">
        <v>278452.3</v>
      </c>
      <c r="Y219" s="1" t="s">
        <v>1101</v>
      </c>
      <c r="AA219" s="1" t="s">
        <v>123</v>
      </c>
    </row>
    <row r="220" customFormat="false" ht="15" hidden="false" customHeight="false" outlineLevel="0" collapsed="false">
      <c r="A220" s="1" t="n">
        <v>37</v>
      </c>
      <c r="B220" s="61" t="n">
        <v>41248</v>
      </c>
      <c r="C220" s="1" t="s">
        <v>53</v>
      </c>
      <c r="F220" s="1" t="s">
        <v>95</v>
      </c>
      <c r="X220" s="14" t="n">
        <v>54378.25</v>
      </c>
      <c r="Y220" s="1" t="s">
        <v>1101</v>
      </c>
      <c r="AA220" s="1" t="s">
        <v>123</v>
      </c>
      <c r="AB220" s="1" t="s">
        <v>897</v>
      </c>
    </row>
    <row r="221" customFormat="false" ht="15" hidden="false" customHeight="false" outlineLevel="0" collapsed="false">
      <c r="A221" s="1" t="n">
        <v>37</v>
      </c>
      <c r="B221" s="61" t="n">
        <v>41248</v>
      </c>
      <c r="C221" s="1" t="s">
        <v>53</v>
      </c>
      <c r="F221" s="1" t="s">
        <v>96</v>
      </c>
      <c r="G221" s="1" t="n">
        <v>2</v>
      </c>
      <c r="H221" s="1" t="n">
        <v>2</v>
      </c>
      <c r="L221" s="1" t="n">
        <v>5</v>
      </c>
      <c r="X221" s="14" t="n">
        <v>6778.98</v>
      </c>
      <c r="Y221" s="1" t="s">
        <v>1101</v>
      </c>
      <c r="AA221" s="1" t="s">
        <v>123</v>
      </c>
    </row>
    <row r="222" customFormat="false" ht="15" hidden="false" customHeight="false" outlineLevel="0" collapsed="false">
      <c r="A222" s="1" t="n">
        <v>37</v>
      </c>
      <c r="B222" s="61" t="n">
        <v>41248</v>
      </c>
      <c r="C222" s="1" t="s">
        <v>53</v>
      </c>
      <c r="F222" s="1" t="s">
        <v>108</v>
      </c>
      <c r="G222" s="1" t="n">
        <v>11</v>
      </c>
      <c r="H222" s="1" t="n">
        <v>11</v>
      </c>
      <c r="L222" s="1" t="n">
        <v>25</v>
      </c>
      <c r="X222" s="14" t="n">
        <v>10614.57</v>
      </c>
      <c r="Y222" s="1" t="s">
        <v>1101</v>
      </c>
      <c r="AA222" s="1" t="s">
        <v>123</v>
      </c>
    </row>
    <row r="223" customFormat="false" ht="15" hidden="false" customHeight="false" outlineLevel="0" collapsed="false">
      <c r="A223" s="1" t="n">
        <v>37</v>
      </c>
      <c r="B223" s="61" t="n">
        <v>41248</v>
      </c>
      <c r="C223" s="1" t="s">
        <v>53</v>
      </c>
      <c r="F223" s="1" t="s">
        <v>89</v>
      </c>
      <c r="G223" s="1" t="n">
        <v>2</v>
      </c>
      <c r="H223" s="1" t="n">
        <v>2</v>
      </c>
      <c r="L223" s="1" t="n">
        <v>5</v>
      </c>
      <c r="X223" s="14" t="n">
        <v>1145.87</v>
      </c>
      <c r="Y223" s="1" t="s">
        <v>1101</v>
      </c>
      <c r="AA223" s="1" t="s">
        <v>123</v>
      </c>
    </row>
    <row r="224" customFormat="false" ht="15" hidden="false" customHeight="false" outlineLevel="0" collapsed="false">
      <c r="A224" s="1" t="n">
        <v>37</v>
      </c>
      <c r="B224" s="61" t="n">
        <v>41248</v>
      </c>
      <c r="C224" s="1" t="s">
        <v>53</v>
      </c>
      <c r="F224" s="1" t="s">
        <v>109</v>
      </c>
      <c r="X224" s="14" t="n">
        <v>0</v>
      </c>
      <c r="Y224" s="1" t="s">
        <v>1101</v>
      </c>
      <c r="AA224" s="1" t="s">
        <v>123</v>
      </c>
      <c r="AB224" s="1" t="s">
        <v>897</v>
      </c>
    </row>
    <row r="225" customFormat="false" ht="15" hidden="false" customHeight="false" outlineLevel="0" collapsed="false">
      <c r="A225" s="1" t="n">
        <v>37</v>
      </c>
      <c r="B225" s="61" t="n">
        <v>41248</v>
      </c>
      <c r="C225" s="1" t="s">
        <v>53</v>
      </c>
      <c r="F225" s="1" t="s">
        <v>111</v>
      </c>
      <c r="G225" s="1" t="n">
        <v>1</v>
      </c>
      <c r="H225" s="1" t="n">
        <v>1</v>
      </c>
      <c r="L225" s="1" t="n">
        <v>3</v>
      </c>
      <c r="X225" s="14" t="n">
        <v>1138.79</v>
      </c>
      <c r="Y225" s="1" t="s">
        <v>1101</v>
      </c>
      <c r="AA225" s="1" t="s">
        <v>123</v>
      </c>
    </row>
    <row r="226" customFormat="false" ht="15" hidden="false" customHeight="false" outlineLevel="0" collapsed="false">
      <c r="A226" s="1" t="n">
        <v>37</v>
      </c>
      <c r="B226" s="61" t="n">
        <v>41248</v>
      </c>
      <c r="C226" s="1" t="s">
        <v>53</v>
      </c>
      <c r="F226" s="1" t="s">
        <v>107</v>
      </c>
      <c r="G226" s="1" t="n">
        <v>1</v>
      </c>
      <c r="H226" s="1" t="n">
        <v>1</v>
      </c>
      <c r="L226" s="1" t="n">
        <v>6</v>
      </c>
      <c r="X226" s="14" t="n">
        <v>15106.27</v>
      </c>
      <c r="Y226" s="1" t="s">
        <v>1101</v>
      </c>
      <c r="AA226" s="1" t="s">
        <v>123</v>
      </c>
    </row>
    <row r="227" customFormat="false" ht="15" hidden="false" customHeight="false" outlineLevel="0" collapsed="false">
      <c r="A227" s="1" t="n">
        <v>37</v>
      </c>
      <c r="B227" s="61" t="n">
        <v>41248</v>
      </c>
      <c r="C227" s="1" t="s">
        <v>53</v>
      </c>
      <c r="F227" s="1" t="s">
        <v>1102</v>
      </c>
      <c r="L227" s="1" t="n">
        <v>1</v>
      </c>
      <c r="X227" s="14" t="n">
        <v>798.72</v>
      </c>
      <c r="Y227" s="1" t="s">
        <v>1101</v>
      </c>
      <c r="AA227" s="1" t="s">
        <v>123</v>
      </c>
    </row>
    <row r="228" customFormat="false" ht="15" hidden="false" customHeight="false" outlineLevel="0" collapsed="false">
      <c r="A228" s="1" t="n">
        <v>37</v>
      </c>
      <c r="B228" s="61" t="n">
        <v>41248</v>
      </c>
      <c r="C228" s="1" t="s">
        <v>53</v>
      </c>
      <c r="F228" s="1" t="s">
        <v>97</v>
      </c>
      <c r="G228" s="1" t="n">
        <v>10</v>
      </c>
      <c r="H228" s="1" t="n">
        <v>10</v>
      </c>
      <c r="L228" s="1" t="n">
        <v>32</v>
      </c>
      <c r="X228" s="14" t="n">
        <v>26255.3</v>
      </c>
      <c r="Y228" s="1" t="s">
        <v>1101</v>
      </c>
      <c r="AA228" s="1" t="s">
        <v>123</v>
      </c>
    </row>
    <row r="229" customFormat="false" ht="15" hidden="false" customHeight="false" outlineLevel="0" collapsed="false">
      <c r="A229" s="1" t="n">
        <v>37</v>
      </c>
      <c r="B229" s="61" t="n">
        <v>41248</v>
      </c>
      <c r="C229" s="1" t="s">
        <v>53</v>
      </c>
      <c r="F229" s="1" t="s">
        <v>1103</v>
      </c>
      <c r="L229" s="1" t="n">
        <v>1</v>
      </c>
      <c r="X229" s="14" t="n">
        <v>802.01</v>
      </c>
      <c r="Y229" s="1" t="s">
        <v>1101</v>
      </c>
      <c r="AA229" s="1" t="s">
        <v>123</v>
      </c>
    </row>
    <row r="230" customFormat="false" ht="15" hidden="false" customHeight="false" outlineLevel="0" collapsed="false">
      <c r="A230" s="1" t="n">
        <v>37</v>
      </c>
      <c r="B230" s="61" t="n">
        <v>41248</v>
      </c>
      <c r="C230" s="1" t="s">
        <v>53</v>
      </c>
      <c r="F230" s="1" t="s">
        <v>99</v>
      </c>
      <c r="X230" s="14" t="n">
        <v>0</v>
      </c>
      <c r="Y230" s="1" t="s">
        <v>1101</v>
      </c>
      <c r="AA230" s="1" t="s">
        <v>123</v>
      </c>
      <c r="AB230" s="1" t="s">
        <v>897</v>
      </c>
    </row>
    <row r="231" customFormat="false" ht="15" hidden="false" customHeight="false" outlineLevel="0" collapsed="false">
      <c r="A231" s="1" t="n">
        <v>37</v>
      </c>
      <c r="B231" s="61" t="n">
        <v>41248</v>
      </c>
      <c r="C231" s="1" t="s">
        <v>53</v>
      </c>
      <c r="F231" s="1" t="s">
        <v>98</v>
      </c>
      <c r="G231" s="1" t="n">
        <v>11</v>
      </c>
      <c r="H231" s="1" t="n">
        <v>11</v>
      </c>
      <c r="L231" s="1" t="n">
        <v>26</v>
      </c>
      <c r="X231" s="14" t="n">
        <v>0</v>
      </c>
      <c r="Y231" s="1" t="s">
        <v>1101</v>
      </c>
      <c r="AA231" s="1" t="s">
        <v>123</v>
      </c>
      <c r="AB231" s="1" t="s">
        <v>170</v>
      </c>
    </row>
    <row r="232" customFormat="false" ht="15" hidden="false" customHeight="false" outlineLevel="0" collapsed="false">
      <c r="A232" s="1" t="n">
        <v>37</v>
      </c>
      <c r="B232" s="61" t="n">
        <v>41248</v>
      </c>
      <c r="C232" s="1" t="s">
        <v>53</v>
      </c>
      <c r="F232" s="1" t="s">
        <v>248</v>
      </c>
      <c r="K232" s="1" t="n">
        <v>1</v>
      </c>
      <c r="X232" s="14" t="n">
        <v>1097.5</v>
      </c>
      <c r="Y232" s="1" t="s">
        <v>1101</v>
      </c>
      <c r="AA232" s="1" t="s">
        <v>123</v>
      </c>
    </row>
    <row r="233" customFormat="false" ht="15" hidden="false" customHeight="false" outlineLevel="0" collapsed="false">
      <c r="A233" s="1" t="n">
        <v>38</v>
      </c>
      <c r="B233" s="61" t="n">
        <v>41255</v>
      </c>
      <c r="C233" s="1" t="s">
        <v>63</v>
      </c>
      <c r="D233" s="1" t="s">
        <v>62</v>
      </c>
      <c r="F233" s="1" t="s">
        <v>87</v>
      </c>
      <c r="G233" s="1" t="n">
        <v>6</v>
      </c>
      <c r="H233" s="1" t="n">
        <f aca="false">SUM(G233/2)</f>
        <v>3</v>
      </c>
      <c r="I233" s="1" t="n">
        <f aca="false">SUM(G233/2)</f>
        <v>3</v>
      </c>
      <c r="L233" s="1" t="n">
        <v>31</v>
      </c>
      <c r="U233" s="1" t="n">
        <v>1</v>
      </c>
      <c r="X233" s="14" t="n">
        <v>122857.63</v>
      </c>
      <c r="Y233" s="1" t="s">
        <v>1104</v>
      </c>
      <c r="AA233" s="1" t="s">
        <v>123</v>
      </c>
    </row>
    <row r="234" customFormat="false" ht="15" hidden="false" customHeight="false" outlineLevel="0" collapsed="false">
      <c r="A234" s="1" t="n">
        <v>38</v>
      </c>
      <c r="B234" s="61" t="n">
        <v>41255</v>
      </c>
      <c r="C234" s="1" t="s">
        <v>63</v>
      </c>
      <c r="D234" s="1" t="s">
        <v>62</v>
      </c>
      <c r="F234" s="1" t="s">
        <v>109</v>
      </c>
      <c r="G234" s="1" t="n">
        <v>10</v>
      </c>
      <c r="H234" s="1" t="n">
        <f aca="false">SUM(G234/2)</f>
        <v>5</v>
      </c>
      <c r="I234" s="1" t="n">
        <f aca="false">SUM(G234/2)</f>
        <v>5</v>
      </c>
      <c r="L234" s="1" t="n">
        <v>20</v>
      </c>
      <c r="X234" s="14" t="n">
        <v>8739.45</v>
      </c>
      <c r="Y234" s="1" t="s">
        <v>1104</v>
      </c>
      <c r="AA234" s="1" t="s">
        <v>123</v>
      </c>
    </row>
    <row r="235" customFormat="false" ht="15" hidden="false" customHeight="false" outlineLevel="0" collapsed="false">
      <c r="A235" s="1" t="n">
        <v>38</v>
      </c>
      <c r="B235" s="61" t="n">
        <v>41255</v>
      </c>
      <c r="C235" s="1" t="s">
        <v>63</v>
      </c>
      <c r="D235" s="1" t="s">
        <v>62</v>
      </c>
      <c r="F235" s="1" t="s">
        <v>116</v>
      </c>
      <c r="G235" s="1" t="n">
        <v>3</v>
      </c>
      <c r="H235" s="1" t="n">
        <f aca="false">SUM(G235/2)</f>
        <v>1.5</v>
      </c>
      <c r="I235" s="1" t="n">
        <f aca="false">SUM(G235/2)</f>
        <v>1.5</v>
      </c>
      <c r="L235" s="1" t="n">
        <v>10</v>
      </c>
      <c r="X235" s="14" t="n">
        <v>8971.9</v>
      </c>
      <c r="Y235" s="1" t="s">
        <v>1104</v>
      </c>
      <c r="AA235" s="1" t="s">
        <v>123</v>
      </c>
    </row>
    <row r="236" customFormat="false" ht="15" hidden="false" customHeight="false" outlineLevel="0" collapsed="false">
      <c r="A236" s="1" t="n">
        <v>38</v>
      </c>
      <c r="B236" s="61" t="n">
        <v>41255</v>
      </c>
      <c r="C236" s="1" t="s">
        <v>63</v>
      </c>
      <c r="D236" s="1" t="s">
        <v>62</v>
      </c>
      <c r="F236" s="1" t="s">
        <v>97</v>
      </c>
      <c r="G236" s="1" t="n">
        <v>4</v>
      </c>
      <c r="H236" s="1" t="n">
        <f aca="false">SUM(G236/2)</f>
        <v>2</v>
      </c>
      <c r="I236" s="1" t="n">
        <f aca="false">SUM(G236/2)</f>
        <v>2</v>
      </c>
      <c r="L236" s="1" t="n">
        <v>17</v>
      </c>
      <c r="X236" s="14" t="n">
        <v>52166.29</v>
      </c>
      <c r="Y236" s="1" t="s">
        <v>1104</v>
      </c>
      <c r="AA236" s="1" t="s">
        <v>123</v>
      </c>
    </row>
    <row r="237" customFormat="false" ht="15" hidden="false" customHeight="false" outlineLevel="0" collapsed="false">
      <c r="A237" s="1" t="n">
        <v>38</v>
      </c>
      <c r="B237" s="61" t="n">
        <v>41255</v>
      </c>
      <c r="C237" s="1" t="s">
        <v>63</v>
      </c>
      <c r="D237" s="1" t="s">
        <v>62</v>
      </c>
      <c r="F237" s="1" t="s">
        <v>96</v>
      </c>
      <c r="G237" s="1" t="n">
        <v>5</v>
      </c>
      <c r="H237" s="1" t="n">
        <f aca="false">SUM(G237/2)</f>
        <v>2.5</v>
      </c>
      <c r="I237" s="1" t="n">
        <f aca="false">SUM(G237/2)</f>
        <v>2.5</v>
      </c>
      <c r="L237" s="1" t="n">
        <v>12</v>
      </c>
      <c r="X237" s="14" t="n">
        <v>4398.67</v>
      </c>
      <c r="Y237" s="1" t="s">
        <v>1104</v>
      </c>
      <c r="AA237" s="1" t="s">
        <v>123</v>
      </c>
    </row>
    <row r="238" customFormat="false" ht="15" hidden="false" customHeight="false" outlineLevel="0" collapsed="false">
      <c r="A238" s="1" t="n">
        <v>38</v>
      </c>
      <c r="B238" s="61" t="n">
        <v>41255</v>
      </c>
      <c r="C238" s="1" t="s">
        <v>63</v>
      </c>
      <c r="D238" s="1" t="s">
        <v>62</v>
      </c>
      <c r="F238" s="1" t="s">
        <v>114</v>
      </c>
      <c r="G238" s="1" t="n">
        <v>17</v>
      </c>
      <c r="H238" s="1" t="n">
        <f aca="false">SUM(G238/2)</f>
        <v>8.5</v>
      </c>
      <c r="I238" s="1" t="n">
        <f aca="false">SUM(G238/2)</f>
        <v>8.5</v>
      </c>
      <c r="L238" s="1" t="n">
        <v>41</v>
      </c>
      <c r="X238" s="14" t="n">
        <v>0</v>
      </c>
      <c r="Y238" s="1" t="s">
        <v>1104</v>
      </c>
      <c r="AA238" s="1" t="s">
        <v>123</v>
      </c>
    </row>
    <row r="239" customFormat="false" ht="15" hidden="false" customHeight="false" outlineLevel="0" collapsed="false">
      <c r="A239" s="1" t="n">
        <v>38</v>
      </c>
      <c r="B239" s="61" t="n">
        <v>41255</v>
      </c>
      <c r="C239" s="1" t="s">
        <v>63</v>
      </c>
      <c r="D239" s="1" t="s">
        <v>62</v>
      </c>
      <c r="F239" s="1" t="s">
        <v>248</v>
      </c>
      <c r="K239" s="1" t="n">
        <v>1</v>
      </c>
      <c r="X239" s="14" t="n">
        <v>957.67</v>
      </c>
      <c r="Y239" s="1" t="s">
        <v>1104</v>
      </c>
      <c r="AA239" s="1" t="s">
        <v>123</v>
      </c>
    </row>
  </sheetData>
  <autoFilter ref="D:D"/>
  <conditionalFormatting sqref="A2:AB886">
    <cfRule type="expression" priority="2" aboveAverage="0" equalAverage="0" bottom="0" percent="0" rank="0" text="" dxfId="0">
      <formula>ISEVEN($A2)</formula>
    </cfRule>
    <cfRule type="expression" priority="3" aboveAverage="0" equalAverage="0" bottom="0" percent="0" rank="0" text="" dxfId="1">
      <formula>ISODD($A2)</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B2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E12" activeCellId="0" sqref="AE12"/>
    </sheetView>
  </sheetViews>
  <sheetFormatPr defaultRowHeight="15" outlineLevelRow="0" outlineLevelCol="0"/>
  <cols>
    <col collapsed="false" customWidth="true" hidden="false" outlineLevel="0" max="1" min="1" style="1" width="9.13"/>
    <col collapsed="false" customWidth="true" hidden="false" outlineLevel="0" max="2" min="2" style="1" width="10.71"/>
    <col collapsed="false" customWidth="true" hidden="false" outlineLevel="0" max="5" min="3" style="1" width="14.28"/>
    <col collapsed="false" customWidth="true" hidden="false" outlineLevel="0" max="6" min="6" style="1" width="14.69"/>
    <col collapsed="false" customWidth="true" hidden="false" outlineLevel="0" max="7" min="7" style="1" width="10.12"/>
    <col collapsed="false" customWidth="true" hidden="false" outlineLevel="0" max="12" min="8" style="1" width="13.14"/>
    <col collapsed="false" customWidth="true" hidden="false" outlineLevel="0" max="15" min="13" style="1" width="16.29"/>
    <col collapsed="false" customWidth="true" hidden="false" outlineLevel="0" max="18" min="16" style="1" width="10"/>
    <col collapsed="false" customWidth="true" hidden="false" outlineLevel="0" max="19" min="19" style="1" width="17.86"/>
    <col collapsed="false" customWidth="true" hidden="false" outlineLevel="0" max="20" min="20" style="1" width="10"/>
    <col collapsed="false" customWidth="true" hidden="false" outlineLevel="0" max="21" min="21" style="1" width="9.13"/>
    <col collapsed="false" customWidth="true" hidden="false" outlineLevel="0" max="22" min="22" style="1" width="10"/>
    <col collapsed="false" customWidth="true" hidden="false" outlineLevel="0" max="23" min="23" style="1" width="9"/>
    <col collapsed="false" customWidth="true" hidden="false" outlineLevel="0" max="24" min="24" style="1" width="19.57"/>
    <col collapsed="false" customWidth="true" hidden="false" outlineLevel="0" max="25" min="25" style="1" width="5.57"/>
    <col collapsed="false" customWidth="true" hidden="false" outlineLevel="0" max="26" min="26" style="1" width="11.57"/>
    <col collapsed="false" customWidth="true" hidden="false" outlineLevel="0" max="27" min="27" style="1" width="5.28"/>
    <col collapsed="false" customWidth="true" hidden="false" outlineLevel="0" max="28" min="28" style="1" width="16.57"/>
    <col collapsed="false" customWidth="true" hidden="false" outlineLevel="0" max="1025" min="29" style="1" width="9.13"/>
  </cols>
  <sheetData>
    <row r="1" s="12" customFormat="true" ht="15" hidden="false" customHeight="false" outlineLevel="0" collapsed="false">
      <c r="A1" s="12" t="s">
        <v>148</v>
      </c>
      <c r="B1" s="12" t="s">
        <v>149</v>
      </c>
      <c r="C1" s="12" t="s">
        <v>150</v>
      </c>
      <c r="D1" s="12" t="s">
        <v>151</v>
      </c>
      <c r="E1" s="12" t="s">
        <v>152</v>
      </c>
      <c r="F1" s="12" t="s">
        <v>153</v>
      </c>
      <c r="G1" s="12" t="s">
        <v>154</v>
      </c>
      <c r="H1" s="12" t="s">
        <v>155</v>
      </c>
      <c r="I1" s="12" t="s">
        <v>156</v>
      </c>
      <c r="J1" s="12" t="s">
        <v>157</v>
      </c>
      <c r="K1" s="12" t="s">
        <v>158</v>
      </c>
      <c r="L1" s="12" t="s">
        <v>159</v>
      </c>
      <c r="M1" s="12" t="s">
        <v>160</v>
      </c>
      <c r="N1" s="12" t="s">
        <v>161</v>
      </c>
      <c r="O1" s="12" t="s">
        <v>162</v>
      </c>
      <c r="P1" s="12" t="s">
        <v>163</v>
      </c>
      <c r="Q1" s="12" t="s">
        <v>164</v>
      </c>
      <c r="R1" s="12" t="s">
        <v>165</v>
      </c>
      <c r="S1" s="12" t="s">
        <v>166</v>
      </c>
      <c r="T1" s="12" t="s">
        <v>167</v>
      </c>
      <c r="U1" s="12" t="s">
        <v>168</v>
      </c>
      <c r="V1" s="12" t="s">
        <v>169</v>
      </c>
      <c r="W1" s="12" t="s">
        <v>170</v>
      </c>
      <c r="X1" s="12" t="s">
        <v>171</v>
      </c>
      <c r="Y1" s="12" t="s">
        <v>172</v>
      </c>
      <c r="Z1" s="12" t="s">
        <v>173</v>
      </c>
      <c r="AA1" s="12" t="s">
        <v>174</v>
      </c>
      <c r="AB1" s="12" t="s">
        <v>175</v>
      </c>
    </row>
    <row r="2" customFormat="false" ht="15" hidden="false" customHeight="false" outlineLevel="0" collapsed="false">
      <c r="A2" s="1" t="n">
        <v>1</v>
      </c>
      <c r="B2" s="61" t="n">
        <v>40563</v>
      </c>
      <c r="C2" s="1" t="s">
        <v>53</v>
      </c>
      <c r="F2" s="1" t="s">
        <v>87</v>
      </c>
      <c r="G2" s="1" t="n">
        <v>12</v>
      </c>
      <c r="H2" s="1" t="n">
        <v>12</v>
      </c>
      <c r="L2" s="1" t="n">
        <v>44</v>
      </c>
      <c r="U2" s="1" t="n">
        <v>1</v>
      </c>
      <c r="X2" s="14" t="n">
        <v>206305.27</v>
      </c>
      <c r="Y2" s="1" t="s">
        <v>1105</v>
      </c>
      <c r="AA2" s="1" t="s">
        <v>123</v>
      </c>
    </row>
    <row r="3" customFormat="false" ht="15" hidden="false" customHeight="false" outlineLevel="0" collapsed="false">
      <c r="A3" s="1" t="n">
        <v>1</v>
      </c>
      <c r="B3" s="61" t="n">
        <v>40563</v>
      </c>
      <c r="C3" s="1" t="s">
        <v>53</v>
      </c>
      <c r="F3" s="1" t="s">
        <v>114</v>
      </c>
      <c r="G3" s="1" t="n">
        <v>2</v>
      </c>
      <c r="H3" s="1" t="n">
        <v>2</v>
      </c>
      <c r="L3" s="13" t="n">
        <v>5</v>
      </c>
      <c r="O3" s="62"/>
      <c r="R3" s="62"/>
      <c r="V3" s="63"/>
      <c r="W3" s="64"/>
      <c r="X3" s="14" t="n">
        <v>6264.34</v>
      </c>
      <c r="Y3" s="1" t="s">
        <v>1105</v>
      </c>
      <c r="AA3" s="1" t="s">
        <v>123</v>
      </c>
    </row>
    <row r="4" customFormat="false" ht="15" hidden="false" customHeight="false" outlineLevel="0" collapsed="false">
      <c r="A4" s="1" t="n">
        <v>1</v>
      </c>
      <c r="B4" s="61" t="n">
        <v>40563</v>
      </c>
      <c r="C4" s="1" t="s">
        <v>53</v>
      </c>
      <c r="F4" s="1" t="s">
        <v>96</v>
      </c>
      <c r="G4" s="1" t="n">
        <v>1</v>
      </c>
      <c r="H4" s="1" t="n">
        <v>1</v>
      </c>
      <c r="L4" s="1" t="n">
        <v>3</v>
      </c>
      <c r="X4" s="14" t="n">
        <v>17720.22</v>
      </c>
      <c r="Y4" s="1" t="s">
        <v>1105</v>
      </c>
      <c r="AA4" s="1" t="s">
        <v>123</v>
      </c>
    </row>
    <row r="5" customFormat="false" ht="15" hidden="false" customHeight="false" outlineLevel="0" collapsed="false">
      <c r="A5" s="1" t="n">
        <v>1</v>
      </c>
      <c r="B5" s="61" t="n">
        <v>40563</v>
      </c>
      <c r="C5" s="1" t="s">
        <v>53</v>
      </c>
      <c r="F5" s="1" t="s">
        <v>97</v>
      </c>
      <c r="G5" s="1" t="n">
        <v>5</v>
      </c>
      <c r="H5" s="1" t="n">
        <v>5</v>
      </c>
      <c r="L5" s="1" t="n">
        <v>13</v>
      </c>
      <c r="X5" s="14" t="n">
        <v>25650.98</v>
      </c>
      <c r="Y5" s="1" t="s">
        <v>1105</v>
      </c>
      <c r="AA5" s="1" t="s">
        <v>123</v>
      </c>
    </row>
    <row r="6" customFormat="false" ht="15" hidden="false" customHeight="false" outlineLevel="0" collapsed="false">
      <c r="A6" s="1" t="n">
        <v>1</v>
      </c>
      <c r="B6" s="61" t="n">
        <v>40563</v>
      </c>
      <c r="C6" s="1" t="s">
        <v>53</v>
      </c>
      <c r="F6" s="1" t="s">
        <v>116</v>
      </c>
      <c r="G6" s="1" t="n">
        <v>3</v>
      </c>
      <c r="H6" s="1" t="n">
        <v>3</v>
      </c>
      <c r="L6" s="1" t="n">
        <v>15</v>
      </c>
      <c r="X6" s="14" t="n">
        <v>0</v>
      </c>
      <c r="Y6" s="1" t="s">
        <v>1105</v>
      </c>
      <c r="AA6" s="1" t="s">
        <v>123</v>
      </c>
      <c r="AB6" s="1" t="s">
        <v>1106</v>
      </c>
    </row>
    <row r="7" customFormat="false" ht="15" hidden="false" customHeight="false" outlineLevel="0" collapsed="false">
      <c r="A7" s="1" t="n">
        <v>1</v>
      </c>
      <c r="B7" s="61" t="n">
        <v>40563</v>
      </c>
      <c r="C7" s="1" t="s">
        <v>53</v>
      </c>
      <c r="F7" s="1" t="s">
        <v>110</v>
      </c>
      <c r="G7" s="1" t="n">
        <v>7</v>
      </c>
      <c r="H7" s="1" t="n">
        <v>7</v>
      </c>
      <c r="L7" s="1" t="n">
        <v>14</v>
      </c>
      <c r="X7" s="14" t="n">
        <v>20573.04</v>
      </c>
      <c r="Y7" s="1" t="s">
        <v>1105</v>
      </c>
      <c r="AA7" s="1" t="s">
        <v>123</v>
      </c>
    </row>
    <row r="8" customFormat="false" ht="15" hidden="false" customHeight="false" outlineLevel="0" collapsed="false">
      <c r="A8" s="1" t="n">
        <v>1</v>
      </c>
      <c r="B8" s="61" t="n">
        <v>40563</v>
      </c>
      <c r="C8" s="1" t="s">
        <v>53</v>
      </c>
      <c r="F8" s="1" t="s">
        <v>105</v>
      </c>
      <c r="G8" s="1" t="n">
        <v>1</v>
      </c>
      <c r="H8" s="1" t="n">
        <v>1</v>
      </c>
      <c r="L8" s="1" t="n">
        <v>4</v>
      </c>
      <c r="U8" s="1" t="n">
        <v>1</v>
      </c>
      <c r="X8" s="14" t="n">
        <v>19180.98</v>
      </c>
      <c r="Y8" s="1" t="s">
        <v>1105</v>
      </c>
      <c r="AA8" s="1" t="s">
        <v>123</v>
      </c>
    </row>
    <row r="9" customFormat="false" ht="15" hidden="false" customHeight="false" outlineLevel="0" collapsed="false">
      <c r="A9" s="1" t="n">
        <v>1</v>
      </c>
      <c r="B9" s="61" t="n">
        <v>40563</v>
      </c>
      <c r="C9" s="1" t="s">
        <v>53</v>
      </c>
      <c r="F9" s="1" t="s">
        <v>115</v>
      </c>
      <c r="G9" s="1" t="n">
        <v>3</v>
      </c>
      <c r="H9" s="1" t="n">
        <v>3</v>
      </c>
      <c r="L9" s="1" t="n">
        <v>7</v>
      </c>
      <c r="X9" s="14" t="n">
        <v>5531.68</v>
      </c>
      <c r="Y9" s="1" t="s">
        <v>1105</v>
      </c>
      <c r="AA9" s="1" t="s">
        <v>123</v>
      </c>
    </row>
    <row r="10" customFormat="false" ht="15" hidden="false" customHeight="false" outlineLevel="0" collapsed="false">
      <c r="A10" s="1" t="n">
        <v>1</v>
      </c>
      <c r="B10" s="61" t="n">
        <v>40563</v>
      </c>
      <c r="C10" s="1" t="s">
        <v>53</v>
      </c>
      <c r="F10" s="1" t="s">
        <v>108</v>
      </c>
      <c r="G10" s="1" t="n">
        <v>12</v>
      </c>
      <c r="H10" s="1" t="n">
        <v>12</v>
      </c>
      <c r="L10" s="1" t="n">
        <v>26</v>
      </c>
      <c r="X10" s="14" t="n">
        <v>24161.93</v>
      </c>
      <c r="Y10" s="1" t="s">
        <v>1105</v>
      </c>
      <c r="AA10" s="1" t="s">
        <v>123</v>
      </c>
    </row>
    <row r="11" customFormat="false" ht="15" hidden="false" customHeight="false" outlineLevel="0" collapsed="false">
      <c r="A11" s="1" t="n">
        <v>1</v>
      </c>
      <c r="B11" s="61" t="n">
        <v>40563</v>
      </c>
      <c r="C11" s="1" t="s">
        <v>53</v>
      </c>
      <c r="F11" s="1" t="s">
        <v>95</v>
      </c>
      <c r="G11" s="1" t="n">
        <v>8</v>
      </c>
      <c r="H11" s="1" t="n">
        <v>8</v>
      </c>
      <c r="L11" s="1" t="n">
        <v>17</v>
      </c>
      <c r="X11" s="14" t="n">
        <v>72319.05</v>
      </c>
      <c r="Y11" s="1" t="s">
        <v>1105</v>
      </c>
      <c r="AA11" s="1" t="s">
        <v>123</v>
      </c>
    </row>
    <row r="12" customFormat="false" ht="15" hidden="false" customHeight="false" outlineLevel="0" collapsed="false">
      <c r="A12" s="1" t="n">
        <v>1</v>
      </c>
      <c r="B12" s="61" t="n">
        <v>40563</v>
      </c>
      <c r="C12" s="1" t="s">
        <v>53</v>
      </c>
      <c r="F12" s="1" t="s">
        <v>106</v>
      </c>
      <c r="G12" s="1" t="n">
        <v>5</v>
      </c>
      <c r="H12" s="1" t="n">
        <v>5</v>
      </c>
      <c r="L12" s="1" t="n">
        <v>12</v>
      </c>
      <c r="X12" s="14" t="n">
        <v>0</v>
      </c>
      <c r="Y12" s="1" t="s">
        <v>1105</v>
      </c>
      <c r="AA12" s="1" t="s">
        <v>123</v>
      </c>
      <c r="AB12" s="1" t="s">
        <v>1107</v>
      </c>
    </row>
    <row r="13" customFormat="false" ht="15" hidden="false" customHeight="false" outlineLevel="0" collapsed="false">
      <c r="A13" s="1" t="n">
        <v>1</v>
      </c>
      <c r="B13" s="61" t="n">
        <v>40563</v>
      </c>
      <c r="C13" s="1" t="s">
        <v>53</v>
      </c>
      <c r="F13" s="1" t="s">
        <v>248</v>
      </c>
      <c r="L13" s="1" t="n">
        <v>2</v>
      </c>
      <c r="X13" s="14" t="n">
        <v>1976.34</v>
      </c>
      <c r="Y13" s="1" t="s">
        <v>1105</v>
      </c>
      <c r="AA13" s="1" t="s">
        <v>123</v>
      </c>
    </row>
    <row r="14" customFormat="false" ht="15" hidden="false" customHeight="false" outlineLevel="0" collapsed="false">
      <c r="A14" s="1" t="n">
        <v>2</v>
      </c>
      <c r="B14" s="61" t="n">
        <v>40569</v>
      </c>
      <c r="C14" s="1" t="s">
        <v>76</v>
      </c>
      <c r="D14" s="1" t="s">
        <v>75</v>
      </c>
      <c r="F14" s="1" t="s">
        <v>114</v>
      </c>
      <c r="G14" s="1" t="n">
        <v>108</v>
      </c>
      <c r="H14" s="1" t="n">
        <f aca="false">SUM(G14/2)</f>
        <v>54</v>
      </c>
      <c r="I14" s="1" t="n">
        <f aca="false">SUM(G14/2)</f>
        <v>54</v>
      </c>
      <c r="L14" s="1" t="n">
        <v>123</v>
      </c>
      <c r="X14" s="14"/>
      <c r="AA14" s="1" t="s">
        <v>123</v>
      </c>
      <c r="AB14" s="1" t="s">
        <v>1108</v>
      </c>
    </row>
    <row r="15" customFormat="false" ht="15" hidden="false" customHeight="false" outlineLevel="0" collapsed="false">
      <c r="A15" s="1" t="n">
        <v>2</v>
      </c>
      <c r="B15" s="61" t="n">
        <v>40569</v>
      </c>
      <c r="C15" s="1" t="s">
        <v>76</v>
      </c>
      <c r="D15" s="1" t="s">
        <v>75</v>
      </c>
      <c r="F15" s="1" t="s">
        <v>96</v>
      </c>
      <c r="G15" s="1" t="n">
        <v>1</v>
      </c>
      <c r="H15" s="1" t="n">
        <f aca="false">SUM(G15/2)</f>
        <v>0.5</v>
      </c>
      <c r="I15" s="1" t="n">
        <f aca="false">SUM(G15/2)</f>
        <v>0.5</v>
      </c>
      <c r="L15" s="1" t="n">
        <v>3</v>
      </c>
      <c r="X15" s="14"/>
      <c r="AA15" s="1" t="s">
        <v>123</v>
      </c>
    </row>
    <row r="16" customFormat="false" ht="15" hidden="false" customHeight="false" outlineLevel="0" collapsed="false">
      <c r="A16" s="1" t="n">
        <v>2</v>
      </c>
      <c r="B16" s="61" t="n">
        <v>40569</v>
      </c>
      <c r="C16" s="1" t="s">
        <v>76</v>
      </c>
      <c r="D16" s="1" t="s">
        <v>75</v>
      </c>
      <c r="F16" s="1" t="s">
        <v>103</v>
      </c>
      <c r="H16" s="1" t="n">
        <f aca="false">SUM(G16/2)</f>
        <v>0</v>
      </c>
      <c r="I16" s="1" t="n">
        <f aca="false">SUM(G16/2)</f>
        <v>0</v>
      </c>
      <c r="L16" s="1" t="n">
        <v>2</v>
      </c>
      <c r="X16" s="14"/>
      <c r="AA16" s="1" t="s">
        <v>123</v>
      </c>
    </row>
    <row r="17" customFormat="false" ht="15" hidden="false" customHeight="false" outlineLevel="0" collapsed="false">
      <c r="A17" s="1" t="n">
        <v>3</v>
      </c>
      <c r="B17" s="61" t="n">
        <v>40581</v>
      </c>
      <c r="C17" s="1" t="s">
        <v>53</v>
      </c>
      <c r="F17" s="1" t="s">
        <v>101</v>
      </c>
      <c r="G17" s="1" t="n">
        <v>39</v>
      </c>
      <c r="H17" s="1" t="n">
        <v>39</v>
      </c>
      <c r="L17" s="1" t="n">
        <v>55</v>
      </c>
      <c r="X17" s="14" t="n">
        <v>401639.77</v>
      </c>
      <c r="Y17" s="1" t="s">
        <v>1109</v>
      </c>
      <c r="AA17" s="1" t="s">
        <v>123</v>
      </c>
    </row>
    <row r="18" customFormat="false" ht="15" hidden="false" customHeight="false" outlineLevel="0" collapsed="false">
      <c r="A18" s="1" t="n">
        <v>3</v>
      </c>
      <c r="B18" s="61" t="n">
        <v>40581</v>
      </c>
      <c r="C18" s="1" t="s">
        <v>53</v>
      </c>
      <c r="F18" s="1" t="s">
        <v>117</v>
      </c>
      <c r="G18" s="1" t="n">
        <v>20</v>
      </c>
      <c r="H18" s="1" t="n">
        <v>20</v>
      </c>
      <c r="L18" s="1" t="n">
        <v>43</v>
      </c>
      <c r="X18" s="14" t="n">
        <v>31658.65</v>
      </c>
      <c r="Y18" s="1" t="s">
        <v>1109</v>
      </c>
      <c r="AA18" s="1" t="s">
        <v>123</v>
      </c>
    </row>
    <row r="19" customFormat="false" ht="15" hidden="false" customHeight="false" outlineLevel="0" collapsed="false">
      <c r="A19" s="1" t="n">
        <v>3</v>
      </c>
      <c r="B19" s="61" t="n">
        <v>40581</v>
      </c>
      <c r="C19" s="1" t="s">
        <v>53</v>
      </c>
      <c r="F19" s="1" t="s">
        <v>98</v>
      </c>
      <c r="G19" s="1" t="n">
        <v>7</v>
      </c>
      <c r="H19" s="1" t="n">
        <v>7</v>
      </c>
      <c r="L19" s="1" t="n">
        <v>20</v>
      </c>
      <c r="X19" s="14" t="n">
        <v>0</v>
      </c>
      <c r="Y19" s="1" t="s">
        <v>1109</v>
      </c>
      <c r="AA19" s="1" t="s">
        <v>123</v>
      </c>
      <c r="AB19" s="1" t="s">
        <v>1110</v>
      </c>
    </row>
    <row r="20" customFormat="false" ht="15" hidden="false" customHeight="false" outlineLevel="0" collapsed="false">
      <c r="A20" s="1" t="n">
        <v>3</v>
      </c>
      <c r="B20" s="61" t="n">
        <v>40581</v>
      </c>
      <c r="C20" s="1" t="s">
        <v>53</v>
      </c>
      <c r="F20" s="1" t="s">
        <v>96</v>
      </c>
      <c r="G20" s="1" t="n">
        <v>2</v>
      </c>
      <c r="H20" s="1" t="n">
        <v>2</v>
      </c>
      <c r="L20" s="1" t="n">
        <v>5</v>
      </c>
      <c r="X20" s="14" t="n">
        <v>11686.55</v>
      </c>
      <c r="Y20" s="1" t="s">
        <v>1109</v>
      </c>
      <c r="AA20" s="1" t="s">
        <v>123</v>
      </c>
    </row>
    <row r="21" customFormat="false" ht="15" hidden="false" customHeight="false" outlineLevel="0" collapsed="false">
      <c r="A21" s="1" t="n">
        <v>3</v>
      </c>
      <c r="B21" s="61" t="n">
        <v>40581</v>
      </c>
      <c r="C21" s="1" t="s">
        <v>53</v>
      </c>
      <c r="F21" s="1" t="s">
        <v>97</v>
      </c>
      <c r="G21" s="1" t="n">
        <v>4</v>
      </c>
      <c r="H21" s="1" t="n">
        <v>4</v>
      </c>
      <c r="L21" s="1" t="n">
        <v>13</v>
      </c>
      <c r="X21" s="14" t="n">
        <v>29712.15</v>
      </c>
      <c r="Y21" s="1" t="s">
        <v>1109</v>
      </c>
      <c r="AA21" s="1" t="s">
        <v>123</v>
      </c>
    </row>
    <row r="22" customFormat="false" ht="15" hidden="false" customHeight="false" outlineLevel="0" collapsed="false">
      <c r="A22" s="1" t="n">
        <v>3</v>
      </c>
      <c r="B22" s="61" t="n">
        <v>40581</v>
      </c>
      <c r="C22" s="1" t="s">
        <v>53</v>
      </c>
      <c r="F22" s="1" t="s">
        <v>115</v>
      </c>
      <c r="G22" s="1" t="n">
        <v>2</v>
      </c>
      <c r="H22" s="1" t="n">
        <v>2</v>
      </c>
      <c r="L22" s="1" t="n">
        <v>5</v>
      </c>
      <c r="X22" s="14" t="n">
        <v>2954.84</v>
      </c>
      <c r="Y22" s="1" t="s">
        <v>1109</v>
      </c>
      <c r="AA22" s="1" t="s">
        <v>123</v>
      </c>
    </row>
    <row r="23" customFormat="false" ht="15" hidden="false" customHeight="false" outlineLevel="0" collapsed="false">
      <c r="A23" s="1" t="n">
        <v>3</v>
      </c>
      <c r="B23" s="61" t="n">
        <v>40581</v>
      </c>
      <c r="C23" s="1" t="s">
        <v>53</v>
      </c>
      <c r="F23" s="1" t="s">
        <v>106</v>
      </c>
      <c r="G23" s="1" t="n">
        <v>2</v>
      </c>
      <c r="H23" s="1" t="n">
        <v>2</v>
      </c>
      <c r="L23" s="1" t="n">
        <v>6</v>
      </c>
      <c r="X23" s="14" t="n">
        <v>3488.63</v>
      </c>
      <c r="Y23" s="1" t="s">
        <v>1109</v>
      </c>
      <c r="AA23" s="1" t="s">
        <v>123</v>
      </c>
    </row>
    <row r="24" customFormat="false" ht="15" hidden="false" customHeight="false" outlineLevel="0" collapsed="false">
      <c r="A24" s="1" t="n">
        <v>3</v>
      </c>
      <c r="B24" s="61" t="n">
        <v>40581</v>
      </c>
      <c r="C24" s="1" t="s">
        <v>53</v>
      </c>
      <c r="F24" s="1" t="s">
        <v>108</v>
      </c>
      <c r="G24" s="1" t="n">
        <v>9</v>
      </c>
      <c r="H24" s="1" t="n">
        <v>9</v>
      </c>
      <c r="L24" s="1" t="n">
        <v>15</v>
      </c>
      <c r="X24" s="14" t="n">
        <v>33768.74</v>
      </c>
      <c r="Y24" s="1" t="s">
        <v>1109</v>
      </c>
      <c r="AA24" s="1" t="s">
        <v>123</v>
      </c>
    </row>
    <row r="25" customFormat="false" ht="15" hidden="false" customHeight="false" outlineLevel="0" collapsed="false">
      <c r="A25" s="1" t="n">
        <v>3</v>
      </c>
      <c r="B25" s="61" t="n">
        <v>40581</v>
      </c>
      <c r="C25" s="1" t="s">
        <v>53</v>
      </c>
      <c r="F25" s="1" t="s">
        <v>248</v>
      </c>
      <c r="L25" s="1" t="n">
        <v>1</v>
      </c>
      <c r="X25" s="14" t="n">
        <v>2901.1</v>
      </c>
      <c r="Y25" s="1" t="s">
        <v>1109</v>
      </c>
      <c r="AA25" s="1" t="s">
        <v>123</v>
      </c>
    </row>
    <row r="26" customFormat="false" ht="15" hidden="false" customHeight="false" outlineLevel="0" collapsed="false">
      <c r="A26" s="1" t="n">
        <v>4</v>
      </c>
      <c r="B26" s="61" t="n">
        <v>40589</v>
      </c>
      <c r="C26" s="1" t="s">
        <v>69</v>
      </c>
      <c r="F26" s="1" t="s">
        <v>97</v>
      </c>
      <c r="G26" s="1" t="n">
        <v>26</v>
      </c>
      <c r="H26" s="1" t="n">
        <v>26</v>
      </c>
      <c r="L26" s="1" t="n">
        <v>43</v>
      </c>
      <c r="X26" s="14" t="n">
        <v>76897.05</v>
      </c>
      <c r="Y26" s="1" t="s">
        <v>1111</v>
      </c>
      <c r="AA26" s="1" t="s">
        <v>123</v>
      </c>
    </row>
    <row r="27" customFormat="false" ht="15" hidden="false" customHeight="false" outlineLevel="0" collapsed="false">
      <c r="A27" s="1" t="n">
        <v>4</v>
      </c>
      <c r="B27" s="61" t="n">
        <v>40589</v>
      </c>
      <c r="C27" s="1" t="s">
        <v>69</v>
      </c>
      <c r="F27" s="1" t="s">
        <v>87</v>
      </c>
      <c r="G27" s="1" t="n">
        <v>14</v>
      </c>
      <c r="H27" s="1" t="n">
        <v>14</v>
      </c>
      <c r="L27" s="1" t="n">
        <v>18</v>
      </c>
      <c r="X27" s="14" t="n">
        <v>987.95</v>
      </c>
      <c r="Y27" s="1" t="s">
        <v>1111</v>
      </c>
      <c r="AA27" s="1" t="s">
        <v>123</v>
      </c>
    </row>
    <row r="28" customFormat="false" ht="15" hidden="false" customHeight="false" outlineLevel="0" collapsed="false">
      <c r="A28" s="1" t="n">
        <v>4</v>
      </c>
      <c r="B28" s="61" t="n">
        <v>40589</v>
      </c>
      <c r="C28" s="1" t="s">
        <v>69</v>
      </c>
      <c r="F28" s="1" t="s">
        <v>108</v>
      </c>
      <c r="G28" s="1" t="n">
        <v>12</v>
      </c>
      <c r="H28" s="1" t="n">
        <v>12</v>
      </c>
      <c r="L28" s="1" t="n">
        <v>14</v>
      </c>
      <c r="X28" s="14" t="n">
        <v>8047.39</v>
      </c>
      <c r="Y28" s="1" t="s">
        <v>1111</v>
      </c>
      <c r="AA28" s="1" t="s">
        <v>123</v>
      </c>
    </row>
    <row r="29" customFormat="false" ht="15" hidden="false" customHeight="false" outlineLevel="0" collapsed="false">
      <c r="A29" s="1" t="n">
        <v>4</v>
      </c>
      <c r="B29" s="61" t="n">
        <v>40589</v>
      </c>
      <c r="C29" s="1" t="s">
        <v>69</v>
      </c>
      <c r="F29" s="1" t="s">
        <v>115</v>
      </c>
      <c r="G29" s="1" t="n">
        <v>4</v>
      </c>
      <c r="H29" s="1" t="n">
        <v>4</v>
      </c>
      <c r="L29" s="1" t="n">
        <v>8</v>
      </c>
      <c r="X29" s="14" t="n">
        <v>31957.9</v>
      </c>
      <c r="Y29" s="1" t="s">
        <v>1111</v>
      </c>
      <c r="AA29" s="1" t="s">
        <v>123</v>
      </c>
    </row>
    <row r="30" customFormat="false" ht="15" hidden="false" customHeight="false" outlineLevel="0" collapsed="false">
      <c r="A30" s="1" t="n">
        <v>4</v>
      </c>
      <c r="B30" s="61" t="n">
        <v>40589</v>
      </c>
      <c r="C30" s="1" t="s">
        <v>69</v>
      </c>
      <c r="F30" s="1" t="s">
        <v>96</v>
      </c>
      <c r="G30" s="1" t="n">
        <v>4</v>
      </c>
      <c r="H30" s="1" t="n">
        <v>4</v>
      </c>
      <c r="L30" s="1" t="n">
        <v>8</v>
      </c>
      <c r="X30" s="14" t="n">
        <v>14851.85</v>
      </c>
      <c r="Y30" s="1" t="s">
        <v>1111</v>
      </c>
      <c r="AA30" s="1" t="s">
        <v>123</v>
      </c>
    </row>
    <row r="31" customFormat="false" ht="15" hidden="false" customHeight="false" outlineLevel="0" collapsed="false">
      <c r="A31" s="1" t="n">
        <v>4</v>
      </c>
      <c r="B31" s="61" t="n">
        <v>40589</v>
      </c>
      <c r="C31" s="1" t="s">
        <v>69</v>
      </c>
      <c r="F31" s="1" t="s">
        <v>248</v>
      </c>
      <c r="K31" s="1" t="n">
        <v>2</v>
      </c>
      <c r="X31" s="14" t="n">
        <v>2171.18</v>
      </c>
      <c r="Y31" s="1" t="s">
        <v>1111</v>
      </c>
      <c r="AA31" s="1" t="s">
        <v>123</v>
      </c>
    </row>
    <row r="32" customFormat="false" ht="15" hidden="false" customHeight="false" outlineLevel="0" collapsed="false">
      <c r="A32" s="1" t="n">
        <v>5</v>
      </c>
      <c r="B32" s="61" t="n">
        <v>40590</v>
      </c>
      <c r="C32" s="1" t="s">
        <v>55</v>
      </c>
      <c r="F32" s="1" t="s">
        <v>107</v>
      </c>
      <c r="G32" s="1" t="n">
        <v>0</v>
      </c>
      <c r="H32" s="1" t="n">
        <v>0</v>
      </c>
      <c r="X32" s="14" t="n">
        <v>211230.52</v>
      </c>
      <c r="Y32" s="1" t="s">
        <v>1112</v>
      </c>
      <c r="AA32" s="1" t="s">
        <v>123</v>
      </c>
      <c r="AB32" s="1" t="s">
        <v>1113</v>
      </c>
    </row>
    <row r="33" customFormat="false" ht="15" hidden="false" customHeight="false" outlineLevel="0" collapsed="false">
      <c r="A33" s="1" t="n">
        <v>5</v>
      </c>
      <c r="B33" s="61" t="n">
        <v>40590</v>
      </c>
      <c r="C33" s="1" t="s">
        <v>55</v>
      </c>
      <c r="F33" s="1" t="s">
        <v>97</v>
      </c>
      <c r="X33" s="14" t="n">
        <v>0</v>
      </c>
      <c r="Y33" s="1" t="s">
        <v>1112</v>
      </c>
      <c r="AA33" s="1" t="s">
        <v>123</v>
      </c>
      <c r="AB33" s="1" t="s">
        <v>1114</v>
      </c>
    </row>
    <row r="34" customFormat="false" ht="15" hidden="false" customHeight="false" outlineLevel="0" collapsed="false">
      <c r="A34" s="1" t="n">
        <v>5</v>
      </c>
      <c r="B34" s="61" t="n">
        <v>40590</v>
      </c>
      <c r="C34" s="1" t="s">
        <v>55</v>
      </c>
      <c r="F34" s="1" t="s">
        <v>95</v>
      </c>
      <c r="G34" s="1" t="n">
        <v>1</v>
      </c>
      <c r="H34" s="1" t="n">
        <v>1</v>
      </c>
      <c r="X34" s="14" t="n">
        <v>27644.7</v>
      </c>
      <c r="Y34" s="1" t="s">
        <v>1112</v>
      </c>
      <c r="AA34" s="1" t="s">
        <v>123</v>
      </c>
    </row>
    <row r="35" customFormat="false" ht="15" hidden="false" customHeight="false" outlineLevel="0" collapsed="false">
      <c r="A35" s="1" t="n">
        <v>5</v>
      </c>
      <c r="B35" s="61" t="n">
        <v>40590</v>
      </c>
      <c r="C35" s="1" t="s">
        <v>55</v>
      </c>
      <c r="F35" s="1" t="s">
        <v>117</v>
      </c>
      <c r="G35" s="1" t="n">
        <v>2</v>
      </c>
      <c r="H35" s="1" t="n">
        <v>2</v>
      </c>
      <c r="X35" s="14" t="n">
        <v>30456</v>
      </c>
      <c r="Y35" s="1" t="s">
        <v>1112</v>
      </c>
      <c r="AA35" s="1" t="s">
        <v>123</v>
      </c>
    </row>
    <row r="36" customFormat="false" ht="15" hidden="false" customHeight="false" outlineLevel="0" collapsed="false">
      <c r="A36" s="1" t="n">
        <v>5</v>
      </c>
      <c r="B36" s="61" t="n">
        <v>40590</v>
      </c>
      <c r="C36" s="1" t="s">
        <v>55</v>
      </c>
      <c r="F36" s="1" t="s">
        <v>101</v>
      </c>
      <c r="G36" s="1" t="n">
        <v>3</v>
      </c>
      <c r="H36" s="1" t="n">
        <v>3</v>
      </c>
      <c r="X36" s="14" t="n">
        <v>18017.36</v>
      </c>
      <c r="Y36" s="1" t="s">
        <v>1112</v>
      </c>
      <c r="AA36" s="1" t="s">
        <v>123</v>
      </c>
      <c r="AB36" s="65"/>
    </row>
    <row r="37" customFormat="false" ht="15" hidden="false" customHeight="false" outlineLevel="0" collapsed="false">
      <c r="A37" s="1" t="n">
        <v>5</v>
      </c>
      <c r="B37" s="61" t="n">
        <v>40590</v>
      </c>
      <c r="C37" s="1" t="s">
        <v>55</v>
      </c>
      <c r="F37" s="1" t="s">
        <v>114</v>
      </c>
      <c r="X37" s="14" t="n">
        <v>0</v>
      </c>
      <c r="Y37" s="1" t="s">
        <v>1112</v>
      </c>
      <c r="AA37" s="1" t="s">
        <v>123</v>
      </c>
      <c r="AB37" s="1" t="s">
        <v>1115</v>
      </c>
    </row>
    <row r="38" customFormat="false" ht="15" hidden="false" customHeight="false" outlineLevel="0" collapsed="false">
      <c r="A38" s="1" t="n">
        <v>5</v>
      </c>
      <c r="B38" s="61" t="n">
        <v>40590</v>
      </c>
      <c r="C38" s="1" t="s">
        <v>55</v>
      </c>
      <c r="F38" s="1" t="s">
        <v>88</v>
      </c>
      <c r="G38" s="1" t="n">
        <v>1</v>
      </c>
      <c r="H38" s="1" t="n">
        <v>1</v>
      </c>
      <c r="X38" s="14" t="n">
        <v>1166.73</v>
      </c>
      <c r="Y38" s="1" t="s">
        <v>1112</v>
      </c>
      <c r="AA38" s="1" t="s">
        <v>123</v>
      </c>
    </row>
    <row r="39" customFormat="false" ht="15" hidden="false" customHeight="false" outlineLevel="0" collapsed="false">
      <c r="A39" s="1" t="n">
        <v>5</v>
      </c>
      <c r="B39" s="61" t="n">
        <v>40590</v>
      </c>
      <c r="C39" s="1" t="s">
        <v>55</v>
      </c>
      <c r="F39" s="1" t="s">
        <v>116</v>
      </c>
      <c r="G39" s="1" t="n">
        <v>1</v>
      </c>
      <c r="H39" s="1" t="n">
        <v>1</v>
      </c>
      <c r="X39" s="14" t="n">
        <v>0</v>
      </c>
      <c r="Y39" s="1" t="s">
        <v>1112</v>
      </c>
      <c r="AA39" s="1" t="s">
        <v>123</v>
      </c>
    </row>
    <row r="40" customFormat="false" ht="15" hidden="false" customHeight="false" outlineLevel="0" collapsed="false">
      <c r="A40" s="1" t="n">
        <v>5</v>
      </c>
      <c r="B40" s="61" t="n">
        <v>40590</v>
      </c>
      <c r="C40" s="1" t="s">
        <v>55</v>
      </c>
      <c r="F40" s="1" t="s">
        <v>248</v>
      </c>
      <c r="K40" s="1" t="n">
        <v>1</v>
      </c>
      <c r="X40" s="14" t="n">
        <v>811.18</v>
      </c>
      <c r="Y40" s="1" t="s">
        <v>1112</v>
      </c>
      <c r="AA40" s="1" t="s">
        <v>123</v>
      </c>
    </row>
    <row r="41" customFormat="false" ht="15" hidden="false" customHeight="false" outlineLevel="0" collapsed="false">
      <c r="A41" s="1" t="n">
        <v>6</v>
      </c>
      <c r="B41" s="61" t="n">
        <v>40596</v>
      </c>
      <c r="C41" s="1" t="s">
        <v>63</v>
      </c>
      <c r="F41" s="1" t="s">
        <v>114</v>
      </c>
      <c r="G41" s="1" t="n">
        <v>8</v>
      </c>
      <c r="H41" s="1" t="n">
        <v>8</v>
      </c>
      <c r="L41" s="1" t="n">
        <v>29</v>
      </c>
      <c r="X41" s="14" t="n">
        <v>163265.31</v>
      </c>
      <c r="Y41" s="1" t="s">
        <v>1116</v>
      </c>
      <c r="AA41" s="1" t="s">
        <v>123</v>
      </c>
    </row>
    <row r="42" customFormat="false" ht="15" hidden="false" customHeight="false" outlineLevel="0" collapsed="false">
      <c r="A42" s="1" t="n">
        <v>6</v>
      </c>
      <c r="B42" s="61" t="n">
        <v>40596</v>
      </c>
      <c r="C42" s="1" t="s">
        <v>63</v>
      </c>
      <c r="F42" s="1" t="s">
        <v>87</v>
      </c>
      <c r="G42" s="1" t="n">
        <v>6</v>
      </c>
      <c r="H42" s="1" t="n">
        <v>6</v>
      </c>
      <c r="L42" s="1" t="n">
        <v>16</v>
      </c>
      <c r="U42" s="1" t="n">
        <v>1</v>
      </c>
      <c r="X42" s="14" t="n">
        <v>14535.78</v>
      </c>
      <c r="Y42" s="1" t="s">
        <v>1116</v>
      </c>
      <c r="AA42" s="1" t="s">
        <v>123</v>
      </c>
    </row>
    <row r="43" customFormat="false" ht="15" hidden="false" customHeight="false" outlineLevel="0" collapsed="false">
      <c r="A43" s="1" t="n">
        <v>6</v>
      </c>
      <c r="B43" s="61" t="n">
        <v>40596</v>
      </c>
      <c r="C43" s="1" t="s">
        <v>63</v>
      </c>
      <c r="F43" s="1" t="s">
        <v>109</v>
      </c>
      <c r="G43" s="1" t="n">
        <v>12</v>
      </c>
      <c r="H43" s="1" t="n">
        <v>12</v>
      </c>
      <c r="L43" s="1" t="n">
        <v>13</v>
      </c>
      <c r="X43" s="14" t="n">
        <v>0</v>
      </c>
      <c r="Y43" s="1" t="s">
        <v>1116</v>
      </c>
      <c r="AA43" s="1" t="s">
        <v>123</v>
      </c>
      <c r="AB43" s="1" t="s">
        <v>1117</v>
      </c>
    </row>
    <row r="44" customFormat="false" ht="15" hidden="false" customHeight="false" outlineLevel="0" collapsed="false">
      <c r="A44" s="1" t="n">
        <v>6</v>
      </c>
      <c r="B44" s="61" t="n">
        <v>40596</v>
      </c>
      <c r="C44" s="1" t="s">
        <v>63</v>
      </c>
      <c r="F44" s="1" t="s">
        <v>116</v>
      </c>
      <c r="G44" s="1" t="n">
        <v>3</v>
      </c>
      <c r="H44" s="1" t="n">
        <v>3</v>
      </c>
      <c r="L44" s="1" t="n">
        <v>7</v>
      </c>
      <c r="X44" s="14" t="n">
        <v>0</v>
      </c>
      <c r="Y44" s="1" t="s">
        <v>1116</v>
      </c>
      <c r="AA44" s="1" t="s">
        <v>123</v>
      </c>
    </row>
    <row r="45" customFormat="false" ht="15" hidden="false" customHeight="false" outlineLevel="0" collapsed="false">
      <c r="A45" s="1" t="n">
        <v>6</v>
      </c>
      <c r="B45" s="61" t="n">
        <v>40596</v>
      </c>
      <c r="C45" s="1" t="s">
        <v>63</v>
      </c>
      <c r="F45" s="1" t="s">
        <v>98</v>
      </c>
      <c r="G45" s="1" t="n">
        <v>2</v>
      </c>
      <c r="H45" s="1" t="n">
        <v>2</v>
      </c>
      <c r="L45" s="1" t="n">
        <v>5</v>
      </c>
      <c r="X45" s="14" t="n">
        <v>4759.8</v>
      </c>
      <c r="Y45" s="1" t="s">
        <v>1116</v>
      </c>
      <c r="AA45" s="1" t="s">
        <v>123</v>
      </c>
    </row>
    <row r="46" customFormat="false" ht="15" hidden="false" customHeight="false" outlineLevel="0" collapsed="false">
      <c r="A46" s="1" t="n">
        <v>6</v>
      </c>
      <c r="B46" s="61" t="n">
        <v>40596</v>
      </c>
      <c r="C46" s="1" t="s">
        <v>63</v>
      </c>
      <c r="F46" s="1" t="s">
        <v>248</v>
      </c>
      <c r="K46" s="1" t="n">
        <v>1</v>
      </c>
      <c r="X46" s="14" t="n">
        <v>506.2</v>
      </c>
      <c r="Y46" s="1" t="s">
        <v>1116</v>
      </c>
      <c r="AA46" s="1" t="s">
        <v>123</v>
      </c>
    </row>
    <row r="47" customFormat="false" ht="15" hidden="false" customHeight="false" outlineLevel="0" collapsed="false">
      <c r="A47" s="1" t="n">
        <v>7</v>
      </c>
      <c r="B47" s="61" t="n">
        <v>40604</v>
      </c>
      <c r="C47" s="1" t="s">
        <v>53</v>
      </c>
      <c r="F47" s="1" t="s">
        <v>117</v>
      </c>
      <c r="G47" s="1" t="n">
        <v>51</v>
      </c>
      <c r="H47" s="1" t="n">
        <v>51</v>
      </c>
      <c r="L47" s="1" t="n">
        <v>103</v>
      </c>
      <c r="X47" s="14" t="n">
        <v>285355.47</v>
      </c>
      <c r="Y47" s="1" t="s">
        <v>1118</v>
      </c>
      <c r="AA47" s="1" t="s">
        <v>123</v>
      </c>
    </row>
    <row r="48" customFormat="false" ht="15" hidden="false" customHeight="false" outlineLevel="0" collapsed="false">
      <c r="A48" s="1" t="n">
        <v>7</v>
      </c>
      <c r="B48" s="61" t="n">
        <v>40604</v>
      </c>
      <c r="C48" s="1" t="s">
        <v>53</v>
      </c>
      <c r="F48" s="1" t="s">
        <v>96</v>
      </c>
      <c r="G48" s="1" t="n">
        <v>2</v>
      </c>
      <c r="H48" s="1" t="n">
        <v>2</v>
      </c>
      <c r="L48" s="1" t="n">
        <v>5</v>
      </c>
      <c r="X48" s="14" t="n">
        <v>5694.51</v>
      </c>
      <c r="Y48" s="1" t="s">
        <v>1118</v>
      </c>
      <c r="AA48" s="1" t="s">
        <v>123</v>
      </c>
    </row>
    <row r="49" customFormat="false" ht="15" hidden="false" customHeight="false" outlineLevel="0" collapsed="false">
      <c r="A49" s="1" t="n">
        <v>7</v>
      </c>
      <c r="B49" s="61" t="n">
        <v>40604</v>
      </c>
      <c r="C49" s="1" t="s">
        <v>53</v>
      </c>
      <c r="F49" s="1" t="s">
        <v>99</v>
      </c>
      <c r="G49" s="1" t="n">
        <v>2</v>
      </c>
      <c r="H49" s="1" t="n">
        <v>2</v>
      </c>
      <c r="L49" s="1" t="n">
        <v>5</v>
      </c>
      <c r="X49" s="14" t="n">
        <v>493.14</v>
      </c>
      <c r="Y49" s="1" t="s">
        <v>1118</v>
      </c>
      <c r="AA49" s="1" t="s">
        <v>123</v>
      </c>
    </row>
    <row r="50" customFormat="false" ht="15" hidden="false" customHeight="false" outlineLevel="0" collapsed="false">
      <c r="A50" s="1" t="n">
        <v>7</v>
      </c>
      <c r="B50" s="61" t="n">
        <v>40604</v>
      </c>
      <c r="C50" s="1" t="s">
        <v>53</v>
      </c>
      <c r="F50" s="1" t="s">
        <v>87</v>
      </c>
      <c r="G50" s="1" t="n">
        <v>5</v>
      </c>
      <c r="H50" s="1" t="n">
        <v>5</v>
      </c>
      <c r="L50" s="1" t="n">
        <v>12</v>
      </c>
      <c r="X50" s="14" t="n">
        <v>27268.7</v>
      </c>
      <c r="Y50" s="1" t="s">
        <v>1118</v>
      </c>
      <c r="AA50" s="1" t="s">
        <v>123</v>
      </c>
    </row>
    <row r="51" customFormat="false" ht="15" hidden="false" customHeight="false" outlineLevel="0" collapsed="false">
      <c r="A51" s="1" t="n">
        <v>7</v>
      </c>
      <c r="B51" s="61" t="n">
        <v>40604</v>
      </c>
      <c r="C51" s="1" t="s">
        <v>53</v>
      </c>
      <c r="F51" s="1" t="s">
        <v>108</v>
      </c>
      <c r="G51" s="1" t="n">
        <v>10</v>
      </c>
      <c r="H51" s="1" t="n">
        <v>10</v>
      </c>
      <c r="L51" s="1" t="n">
        <v>22</v>
      </c>
      <c r="X51" s="14" t="n">
        <v>35423.76</v>
      </c>
      <c r="Y51" s="1" t="s">
        <v>1118</v>
      </c>
      <c r="AA51" s="1" t="s">
        <v>123</v>
      </c>
    </row>
    <row r="52" customFormat="false" ht="15" hidden="false" customHeight="false" outlineLevel="0" collapsed="false">
      <c r="A52" s="1" t="n">
        <v>7</v>
      </c>
      <c r="B52" s="61" t="n">
        <v>40604</v>
      </c>
      <c r="C52" s="1" t="s">
        <v>53</v>
      </c>
      <c r="F52" s="1" t="s">
        <v>114</v>
      </c>
      <c r="G52" s="1" t="n">
        <v>22</v>
      </c>
      <c r="H52" s="1" t="n">
        <v>22</v>
      </c>
      <c r="L52" s="1" t="n">
        <v>46</v>
      </c>
      <c r="X52" s="14" t="n">
        <v>0</v>
      </c>
      <c r="Y52" s="1" t="s">
        <v>1118</v>
      </c>
      <c r="AA52" s="1" t="s">
        <v>123</v>
      </c>
      <c r="AB52" s="1" t="s">
        <v>1119</v>
      </c>
    </row>
    <row r="53" customFormat="false" ht="15" hidden="false" customHeight="false" outlineLevel="0" collapsed="false">
      <c r="A53" s="1" t="n">
        <v>7</v>
      </c>
      <c r="B53" s="61" t="n">
        <v>40604</v>
      </c>
      <c r="C53" s="1" t="s">
        <v>53</v>
      </c>
      <c r="F53" s="1" t="s">
        <v>248</v>
      </c>
      <c r="K53" s="1" t="n">
        <v>1</v>
      </c>
      <c r="X53" s="14" t="n">
        <v>845.76</v>
      </c>
      <c r="Y53" s="1" t="s">
        <v>1118</v>
      </c>
      <c r="AA53" s="1" t="s">
        <v>123</v>
      </c>
    </row>
    <row r="54" customFormat="false" ht="15" hidden="false" customHeight="false" outlineLevel="0" collapsed="false">
      <c r="A54" s="1" t="n">
        <v>8</v>
      </c>
      <c r="B54" s="61" t="n">
        <v>40611</v>
      </c>
      <c r="C54" s="1" t="s">
        <v>51</v>
      </c>
      <c r="F54" s="1" t="s">
        <v>115</v>
      </c>
      <c r="G54" s="1" t="n">
        <v>28</v>
      </c>
      <c r="H54" s="1" t="n">
        <v>28</v>
      </c>
      <c r="L54" s="1" t="n">
        <v>67</v>
      </c>
      <c r="X54" s="14" t="n">
        <v>188556.67</v>
      </c>
      <c r="Y54" s="1" t="s">
        <v>1120</v>
      </c>
      <c r="AA54" s="1" t="s">
        <v>123</v>
      </c>
    </row>
    <row r="55" customFormat="false" ht="15" hidden="false" customHeight="false" outlineLevel="0" collapsed="false">
      <c r="A55" s="1" t="n">
        <v>8</v>
      </c>
      <c r="B55" s="61" t="n">
        <v>40611</v>
      </c>
      <c r="C55" s="1" t="s">
        <v>51</v>
      </c>
      <c r="F55" s="1" t="s">
        <v>108</v>
      </c>
      <c r="G55" s="1" t="n">
        <v>11</v>
      </c>
      <c r="H55" s="1" t="n">
        <v>11</v>
      </c>
      <c r="L55" s="1" t="n">
        <v>23</v>
      </c>
      <c r="X55" s="14" t="n">
        <v>10617.74</v>
      </c>
      <c r="Y55" s="1" t="s">
        <v>1120</v>
      </c>
      <c r="AA55" s="1" t="s">
        <v>123</v>
      </c>
    </row>
    <row r="56" customFormat="false" ht="15" hidden="false" customHeight="false" outlineLevel="0" collapsed="false">
      <c r="A56" s="1" t="n">
        <v>8</v>
      </c>
      <c r="B56" s="61" t="n">
        <v>40611</v>
      </c>
      <c r="C56" s="1" t="s">
        <v>51</v>
      </c>
      <c r="F56" s="1" t="s">
        <v>107</v>
      </c>
      <c r="G56" s="1" t="n">
        <v>7</v>
      </c>
      <c r="H56" s="1" t="n">
        <v>7</v>
      </c>
      <c r="L56" s="1" t="n">
        <v>17</v>
      </c>
      <c r="X56" s="14" t="n">
        <v>38122.63</v>
      </c>
      <c r="Y56" s="1" t="s">
        <v>1120</v>
      </c>
      <c r="AA56" s="1" t="s">
        <v>123</v>
      </c>
    </row>
    <row r="57" customFormat="false" ht="15" hidden="false" customHeight="false" outlineLevel="0" collapsed="false">
      <c r="A57" s="1" t="n">
        <v>8</v>
      </c>
      <c r="B57" s="61" t="n">
        <v>40611</v>
      </c>
      <c r="C57" s="1" t="s">
        <v>51</v>
      </c>
      <c r="F57" s="1" t="s">
        <v>117</v>
      </c>
      <c r="G57" s="1" t="n">
        <v>8</v>
      </c>
      <c r="H57" s="1" t="n">
        <v>8</v>
      </c>
      <c r="L57" s="1" t="n">
        <v>21</v>
      </c>
      <c r="X57" s="14" t="n">
        <v>63156.87</v>
      </c>
      <c r="Y57" s="1" t="s">
        <v>1120</v>
      </c>
      <c r="AA57" s="1" t="s">
        <v>123</v>
      </c>
    </row>
    <row r="58" customFormat="false" ht="15" hidden="false" customHeight="false" outlineLevel="0" collapsed="false">
      <c r="A58" s="1" t="n">
        <v>8</v>
      </c>
      <c r="B58" s="61" t="n">
        <v>40611</v>
      </c>
      <c r="C58" s="1" t="s">
        <v>51</v>
      </c>
      <c r="F58" s="1" t="s">
        <v>95</v>
      </c>
      <c r="L58" s="1" t="n">
        <v>1</v>
      </c>
      <c r="X58" s="14" t="n">
        <v>569.98</v>
      </c>
      <c r="Y58" s="1" t="s">
        <v>1120</v>
      </c>
      <c r="AA58" s="1" t="s">
        <v>123</v>
      </c>
    </row>
    <row r="59" customFormat="false" ht="15" hidden="false" customHeight="false" outlineLevel="0" collapsed="false">
      <c r="A59" s="1" t="n">
        <v>8</v>
      </c>
      <c r="B59" s="61" t="n">
        <v>40611</v>
      </c>
      <c r="C59" s="1" t="s">
        <v>51</v>
      </c>
      <c r="F59" s="1" t="s">
        <v>93</v>
      </c>
      <c r="G59" s="1" t="n">
        <v>2</v>
      </c>
      <c r="H59" s="1" t="n">
        <v>2</v>
      </c>
      <c r="L59" s="1" t="n">
        <v>5</v>
      </c>
      <c r="X59" s="14" t="n">
        <v>6836.89</v>
      </c>
      <c r="Y59" s="1" t="s">
        <v>1120</v>
      </c>
      <c r="AA59" s="1" t="s">
        <v>123</v>
      </c>
    </row>
    <row r="60" customFormat="false" ht="15" hidden="false" customHeight="false" outlineLevel="0" collapsed="false">
      <c r="A60" s="1" t="n">
        <v>8</v>
      </c>
      <c r="B60" s="61" t="n">
        <v>40611</v>
      </c>
      <c r="C60" s="1" t="s">
        <v>51</v>
      </c>
      <c r="F60" s="1" t="s">
        <v>248</v>
      </c>
      <c r="K60" s="1" t="n">
        <v>1</v>
      </c>
      <c r="X60" s="14" t="n">
        <v>793.45</v>
      </c>
      <c r="Y60" s="1" t="s">
        <v>1120</v>
      </c>
      <c r="AA60" s="1" t="s">
        <v>123</v>
      </c>
    </row>
    <row r="61" customFormat="false" ht="15" hidden="false" customHeight="false" outlineLevel="0" collapsed="false">
      <c r="A61" s="1" t="n">
        <v>9</v>
      </c>
      <c r="B61" s="61" t="n">
        <v>40632</v>
      </c>
      <c r="C61" s="1" t="s">
        <v>54</v>
      </c>
      <c r="F61" s="1" t="s">
        <v>114</v>
      </c>
      <c r="G61" s="1" t="n">
        <v>27</v>
      </c>
      <c r="H61" s="1" t="n">
        <v>27</v>
      </c>
      <c r="L61" s="1" t="n">
        <v>55</v>
      </c>
      <c r="X61" s="14" t="n">
        <v>100061.73</v>
      </c>
      <c r="Y61" s="1" t="s">
        <v>1121</v>
      </c>
      <c r="AA61" s="1" t="s">
        <v>123</v>
      </c>
    </row>
    <row r="62" customFormat="false" ht="15" hidden="false" customHeight="false" outlineLevel="0" collapsed="false">
      <c r="A62" s="1" t="n">
        <v>9</v>
      </c>
      <c r="B62" s="61" t="n">
        <v>40632</v>
      </c>
      <c r="C62" s="1" t="s">
        <v>54</v>
      </c>
      <c r="F62" s="1" t="s">
        <v>115</v>
      </c>
      <c r="G62" s="1" t="n">
        <v>1</v>
      </c>
      <c r="H62" s="1" t="n">
        <v>1</v>
      </c>
      <c r="L62" s="1" t="n">
        <v>4</v>
      </c>
      <c r="X62" s="14" t="n">
        <v>19474.92</v>
      </c>
      <c r="Y62" s="1" t="s">
        <v>1121</v>
      </c>
      <c r="AA62" s="1" t="s">
        <v>123</v>
      </c>
    </row>
    <row r="63" customFormat="false" ht="15" hidden="false" customHeight="false" outlineLevel="0" collapsed="false">
      <c r="A63" s="1" t="n">
        <v>9</v>
      </c>
      <c r="B63" s="61" t="n">
        <v>40632</v>
      </c>
      <c r="C63" s="1" t="s">
        <v>54</v>
      </c>
      <c r="F63" s="1" t="s">
        <v>96</v>
      </c>
      <c r="G63" s="1" t="n">
        <v>2</v>
      </c>
      <c r="H63" s="1" t="n">
        <v>2</v>
      </c>
      <c r="L63" s="1" t="n">
        <v>5</v>
      </c>
      <c r="X63" s="14" t="n">
        <v>17274.89</v>
      </c>
      <c r="Y63" s="1" t="s">
        <v>1121</v>
      </c>
      <c r="AA63" s="1" t="s">
        <v>123</v>
      </c>
    </row>
    <row r="64" customFormat="false" ht="15" hidden="false" customHeight="false" outlineLevel="0" collapsed="false">
      <c r="A64" s="1" t="n">
        <v>9</v>
      </c>
      <c r="B64" s="61" t="n">
        <v>40632</v>
      </c>
      <c r="C64" s="1" t="s">
        <v>54</v>
      </c>
      <c r="F64" s="1" t="s">
        <v>110</v>
      </c>
      <c r="G64" s="1" t="n">
        <v>1</v>
      </c>
      <c r="H64" s="1" t="n">
        <v>1</v>
      </c>
      <c r="L64" s="1" t="n">
        <v>2</v>
      </c>
      <c r="X64" s="14" t="n">
        <v>1031.22</v>
      </c>
      <c r="Y64" s="1" t="s">
        <v>1121</v>
      </c>
      <c r="AA64" s="1" t="s">
        <v>123</v>
      </c>
    </row>
    <row r="65" customFormat="false" ht="15" hidden="false" customHeight="false" outlineLevel="0" collapsed="false">
      <c r="A65" s="1" t="n">
        <v>9</v>
      </c>
      <c r="B65" s="61" t="n">
        <v>40632</v>
      </c>
      <c r="C65" s="1" t="s">
        <v>54</v>
      </c>
      <c r="F65" s="1" t="s">
        <v>248</v>
      </c>
      <c r="K65" s="1" t="n">
        <v>1</v>
      </c>
      <c r="X65" s="14" t="n">
        <v>793.22</v>
      </c>
      <c r="Y65" s="1" t="s">
        <v>1121</v>
      </c>
      <c r="AA65" s="1" t="s">
        <v>123</v>
      </c>
    </row>
    <row r="66" customFormat="false" ht="15" hidden="false" customHeight="false" outlineLevel="0" collapsed="false">
      <c r="A66" s="1" t="n">
        <v>10</v>
      </c>
      <c r="B66" s="61" t="n">
        <v>40633</v>
      </c>
      <c r="C66" s="1" t="s">
        <v>53</v>
      </c>
      <c r="F66" s="1" t="s">
        <v>87</v>
      </c>
      <c r="G66" s="1" t="n">
        <v>8</v>
      </c>
      <c r="H66" s="1" t="n">
        <v>8</v>
      </c>
      <c r="L66" s="1" t="n">
        <v>35</v>
      </c>
      <c r="U66" s="1" t="n">
        <v>1</v>
      </c>
      <c r="X66" s="14" t="n">
        <v>234094.68</v>
      </c>
      <c r="Y66" s="1" t="s">
        <v>1122</v>
      </c>
      <c r="AA66" s="1" t="s">
        <v>123</v>
      </c>
    </row>
    <row r="67" customFormat="false" ht="15" hidden="false" customHeight="false" outlineLevel="0" collapsed="false">
      <c r="A67" s="1" t="n">
        <v>10</v>
      </c>
      <c r="B67" s="61" t="n">
        <v>40633</v>
      </c>
      <c r="C67" s="1" t="s">
        <v>53</v>
      </c>
      <c r="F67" s="1" t="s">
        <v>97</v>
      </c>
      <c r="G67" s="1" t="n">
        <v>3</v>
      </c>
      <c r="H67" s="1" t="n">
        <v>3</v>
      </c>
      <c r="L67" s="1" t="n">
        <v>9</v>
      </c>
      <c r="X67" s="14" t="n">
        <v>7659.79</v>
      </c>
      <c r="Y67" s="1" t="s">
        <v>1122</v>
      </c>
      <c r="AA67" s="1" t="s">
        <v>123</v>
      </c>
    </row>
    <row r="68" customFormat="false" ht="15" hidden="false" customHeight="false" outlineLevel="0" collapsed="false">
      <c r="A68" s="1" t="n">
        <v>10</v>
      </c>
      <c r="B68" s="61" t="n">
        <v>40633</v>
      </c>
      <c r="C68" s="1" t="s">
        <v>53</v>
      </c>
      <c r="F68" s="1" t="s">
        <v>109</v>
      </c>
      <c r="G68" s="1" t="n">
        <v>1</v>
      </c>
      <c r="H68" s="1" t="n">
        <v>1</v>
      </c>
      <c r="L68" s="1" t="n">
        <v>3</v>
      </c>
      <c r="X68" s="14" t="n">
        <v>1648.31</v>
      </c>
      <c r="Y68" s="1" t="s">
        <v>1122</v>
      </c>
      <c r="AA68" s="1" t="s">
        <v>123</v>
      </c>
    </row>
    <row r="69" customFormat="false" ht="15" hidden="false" customHeight="false" outlineLevel="0" collapsed="false">
      <c r="A69" s="1" t="n">
        <v>10</v>
      </c>
      <c r="B69" s="61" t="n">
        <v>40633</v>
      </c>
      <c r="C69" s="1" t="s">
        <v>53</v>
      </c>
      <c r="F69" s="1" t="s">
        <v>108</v>
      </c>
      <c r="G69" s="1" t="n">
        <v>10</v>
      </c>
      <c r="H69" s="1" t="n">
        <v>10</v>
      </c>
      <c r="L69" s="1" t="n">
        <v>22</v>
      </c>
      <c r="X69" s="14" t="n">
        <v>13102.22</v>
      </c>
      <c r="Y69" s="1" t="s">
        <v>1122</v>
      </c>
      <c r="AA69" s="1" t="s">
        <v>123</v>
      </c>
    </row>
    <row r="70" customFormat="false" ht="15" hidden="false" customHeight="false" outlineLevel="0" collapsed="false">
      <c r="A70" s="1" t="n">
        <v>10</v>
      </c>
      <c r="B70" s="61" t="n">
        <v>40633</v>
      </c>
      <c r="C70" s="1" t="s">
        <v>53</v>
      </c>
      <c r="F70" s="1" t="s">
        <v>107</v>
      </c>
      <c r="G70" s="1" t="n">
        <v>2</v>
      </c>
      <c r="H70" s="1" t="n">
        <v>2</v>
      </c>
      <c r="L70" s="1" t="n">
        <v>5</v>
      </c>
      <c r="U70" s="1" t="n">
        <v>1</v>
      </c>
      <c r="X70" s="14" t="n">
        <v>13672.4</v>
      </c>
      <c r="Y70" s="1" t="s">
        <v>1122</v>
      </c>
      <c r="AA70" s="1" t="s">
        <v>123</v>
      </c>
    </row>
    <row r="71" customFormat="false" ht="15" hidden="false" customHeight="false" outlineLevel="0" collapsed="false">
      <c r="A71" s="1" t="n">
        <v>10</v>
      </c>
      <c r="B71" s="61" t="n">
        <v>40633</v>
      </c>
      <c r="C71" s="1" t="s">
        <v>53</v>
      </c>
      <c r="F71" s="1" t="s">
        <v>92</v>
      </c>
      <c r="G71" s="1" t="n">
        <v>1</v>
      </c>
      <c r="H71" s="1" t="n">
        <v>1</v>
      </c>
      <c r="L71" s="1" t="n">
        <v>2</v>
      </c>
      <c r="X71" s="14" t="n">
        <v>2367.35</v>
      </c>
      <c r="Y71" s="1" t="s">
        <v>1122</v>
      </c>
      <c r="AA71" s="1" t="s">
        <v>123</v>
      </c>
    </row>
    <row r="72" customFormat="false" ht="15" hidden="false" customHeight="false" outlineLevel="0" collapsed="false">
      <c r="A72" s="1" t="n">
        <v>10</v>
      </c>
      <c r="B72" s="61" t="n">
        <v>40633</v>
      </c>
      <c r="C72" s="1" t="s">
        <v>53</v>
      </c>
      <c r="F72" s="1" t="s">
        <v>115</v>
      </c>
      <c r="G72" s="1" t="n">
        <v>5</v>
      </c>
      <c r="H72" s="1" t="n">
        <v>5</v>
      </c>
      <c r="L72" s="1" t="n">
        <v>11</v>
      </c>
      <c r="X72" s="14" t="n">
        <v>6692.06</v>
      </c>
      <c r="Y72" s="1" t="s">
        <v>1122</v>
      </c>
      <c r="AA72" s="1" t="s">
        <v>123</v>
      </c>
    </row>
    <row r="73" customFormat="false" ht="15" hidden="false" customHeight="false" outlineLevel="0" collapsed="false">
      <c r="A73" s="1" t="n">
        <v>10</v>
      </c>
      <c r="B73" s="61" t="n">
        <v>40633</v>
      </c>
      <c r="C73" s="1" t="s">
        <v>53</v>
      </c>
      <c r="F73" s="1" t="s">
        <v>95</v>
      </c>
      <c r="G73" s="1" t="n">
        <v>4</v>
      </c>
      <c r="H73" s="1" t="n">
        <v>4</v>
      </c>
      <c r="L73" s="1" t="n">
        <v>9</v>
      </c>
      <c r="X73" s="14" t="n">
        <v>73511.15</v>
      </c>
      <c r="Y73" s="1" t="s">
        <v>1122</v>
      </c>
      <c r="AA73" s="1" t="s">
        <v>123</v>
      </c>
    </row>
    <row r="74" customFormat="false" ht="15" hidden="false" customHeight="false" outlineLevel="0" collapsed="false">
      <c r="A74" s="1" t="n">
        <v>10</v>
      </c>
      <c r="B74" s="61" t="n">
        <v>40633</v>
      </c>
      <c r="C74" s="1" t="s">
        <v>53</v>
      </c>
      <c r="F74" s="1" t="s">
        <v>96</v>
      </c>
      <c r="G74" s="1" t="n">
        <v>2</v>
      </c>
      <c r="H74" s="1" t="n">
        <v>2</v>
      </c>
      <c r="L74" s="1" t="n">
        <v>7</v>
      </c>
      <c r="X74" s="14" t="n">
        <v>17616.1</v>
      </c>
      <c r="Y74" s="1" t="s">
        <v>1122</v>
      </c>
      <c r="AA74" s="1" t="s">
        <v>123</v>
      </c>
    </row>
    <row r="75" customFormat="false" ht="15" hidden="false" customHeight="false" outlineLevel="0" collapsed="false">
      <c r="A75" s="1" t="n">
        <v>10</v>
      </c>
      <c r="B75" s="61" t="n">
        <v>40633</v>
      </c>
      <c r="C75" s="1" t="s">
        <v>53</v>
      </c>
      <c r="F75" s="1" t="s">
        <v>111</v>
      </c>
      <c r="X75" s="14" t="n">
        <v>0</v>
      </c>
      <c r="Y75" s="1" t="s">
        <v>1122</v>
      </c>
      <c r="AA75" s="1" t="s">
        <v>123</v>
      </c>
      <c r="AB75" s="1" t="s">
        <v>1114</v>
      </c>
    </row>
    <row r="76" customFormat="false" ht="15" hidden="false" customHeight="false" outlineLevel="0" collapsed="false">
      <c r="A76" s="1" t="n">
        <v>10</v>
      </c>
      <c r="B76" s="61" t="n">
        <v>40633</v>
      </c>
      <c r="C76" s="1" t="s">
        <v>53</v>
      </c>
      <c r="F76" s="1" t="s">
        <v>110</v>
      </c>
      <c r="G76" s="1" t="n">
        <v>1</v>
      </c>
      <c r="H76" s="1" t="n">
        <v>1</v>
      </c>
      <c r="L76" s="1" t="n">
        <v>2</v>
      </c>
      <c r="X76" s="14" t="n">
        <v>2424.35</v>
      </c>
      <c r="Y76" s="1" t="s">
        <v>1122</v>
      </c>
      <c r="AA76" s="1" t="s">
        <v>123</v>
      </c>
    </row>
    <row r="77" customFormat="false" ht="15" hidden="false" customHeight="false" outlineLevel="0" collapsed="false">
      <c r="A77" s="1" t="n">
        <v>10</v>
      </c>
      <c r="B77" s="61" t="n">
        <v>40633</v>
      </c>
      <c r="C77" s="1" t="s">
        <v>53</v>
      </c>
      <c r="F77" s="1" t="s">
        <v>116</v>
      </c>
      <c r="G77" s="1" t="n">
        <v>7</v>
      </c>
      <c r="H77" s="1" t="n">
        <v>7</v>
      </c>
      <c r="L77" s="1" t="n">
        <v>24</v>
      </c>
      <c r="X77" s="14" t="n">
        <v>0</v>
      </c>
      <c r="Y77" s="1" t="s">
        <v>1122</v>
      </c>
      <c r="AA77" s="1" t="s">
        <v>123</v>
      </c>
      <c r="AB77" s="1" t="s">
        <v>1123</v>
      </c>
    </row>
    <row r="78" customFormat="false" ht="15" hidden="false" customHeight="false" outlineLevel="0" collapsed="false">
      <c r="A78" s="1" t="n">
        <v>10</v>
      </c>
      <c r="B78" s="61" t="n">
        <v>40633</v>
      </c>
      <c r="C78" s="1" t="s">
        <v>53</v>
      </c>
      <c r="X78" s="14" t="n">
        <v>406.45</v>
      </c>
      <c r="Y78" s="1" t="s">
        <v>1122</v>
      </c>
      <c r="AA78" s="1" t="s">
        <v>123</v>
      </c>
    </row>
    <row r="79" customFormat="false" ht="15" hidden="false" customHeight="false" outlineLevel="0" collapsed="false">
      <c r="A79" s="1" t="n">
        <v>10</v>
      </c>
      <c r="B79" s="61" t="n">
        <v>40633</v>
      </c>
      <c r="C79" s="1" t="s">
        <v>53</v>
      </c>
      <c r="F79" s="1" t="s">
        <v>248</v>
      </c>
      <c r="K79" s="1" t="n">
        <v>2</v>
      </c>
      <c r="X79" s="14" t="n">
        <v>2277.79</v>
      </c>
      <c r="Y79" s="1" t="s">
        <v>1122</v>
      </c>
      <c r="AA79" s="1" t="s">
        <v>123</v>
      </c>
    </row>
    <row r="80" customFormat="false" ht="15" hidden="false" customHeight="false" outlineLevel="0" collapsed="false">
      <c r="A80" s="1" t="n">
        <v>11</v>
      </c>
      <c r="B80" s="61" t="n">
        <v>40645</v>
      </c>
      <c r="C80" s="1" t="s">
        <v>69</v>
      </c>
      <c r="F80" s="1" t="s">
        <v>97</v>
      </c>
      <c r="G80" s="1" t="n">
        <v>43</v>
      </c>
      <c r="H80" s="1" t="n">
        <v>43</v>
      </c>
      <c r="L80" s="1" t="n">
        <v>35</v>
      </c>
      <c r="X80" s="14" t="n">
        <v>66275.48</v>
      </c>
      <c r="Y80" s="1" t="s">
        <v>1124</v>
      </c>
      <c r="AA80" s="1" t="s">
        <v>123</v>
      </c>
    </row>
    <row r="81" customFormat="false" ht="15" hidden="false" customHeight="false" outlineLevel="0" collapsed="false">
      <c r="A81" s="1" t="n">
        <v>11</v>
      </c>
      <c r="B81" s="61" t="n">
        <v>40645</v>
      </c>
      <c r="C81" s="1" t="s">
        <v>69</v>
      </c>
      <c r="F81" s="1" t="s">
        <v>87</v>
      </c>
      <c r="G81" s="1" t="n">
        <v>15</v>
      </c>
      <c r="H81" s="1" t="n">
        <v>15</v>
      </c>
      <c r="L81" s="1" t="n">
        <v>14</v>
      </c>
      <c r="U81" s="1" t="n">
        <v>1</v>
      </c>
      <c r="X81" s="14" t="n">
        <v>1525.42</v>
      </c>
      <c r="Y81" s="1" t="s">
        <v>1124</v>
      </c>
      <c r="AA81" s="1" t="s">
        <v>123</v>
      </c>
    </row>
    <row r="82" customFormat="false" ht="15" hidden="false" customHeight="false" outlineLevel="0" collapsed="false">
      <c r="A82" s="1" t="n">
        <v>11</v>
      </c>
      <c r="B82" s="61" t="n">
        <v>40645</v>
      </c>
      <c r="C82" s="1" t="s">
        <v>69</v>
      </c>
      <c r="F82" s="1" t="s">
        <v>110</v>
      </c>
      <c r="G82" s="1" t="n">
        <v>1</v>
      </c>
      <c r="H82" s="1" t="n">
        <v>1</v>
      </c>
      <c r="L82" s="1" t="n">
        <v>2</v>
      </c>
      <c r="X82" s="14" t="n">
        <v>2414.04</v>
      </c>
      <c r="Y82" s="1" t="s">
        <v>1124</v>
      </c>
      <c r="AA82" s="1" t="s">
        <v>123</v>
      </c>
    </row>
    <row r="83" customFormat="false" ht="15" hidden="false" customHeight="false" outlineLevel="0" collapsed="false">
      <c r="A83" s="1" t="n">
        <v>11</v>
      </c>
      <c r="B83" s="61" t="n">
        <v>40645</v>
      </c>
      <c r="C83" s="1" t="s">
        <v>69</v>
      </c>
      <c r="F83" s="1" t="s">
        <v>108</v>
      </c>
      <c r="G83" s="1" t="n">
        <v>11</v>
      </c>
      <c r="H83" s="1" t="n">
        <v>11</v>
      </c>
      <c r="L83" s="1" t="n">
        <v>11</v>
      </c>
      <c r="X83" s="14" t="n">
        <v>38811.47</v>
      </c>
      <c r="Y83" s="1" t="s">
        <v>1124</v>
      </c>
      <c r="AA83" s="1" t="s">
        <v>123</v>
      </c>
    </row>
    <row r="84" customFormat="false" ht="15" hidden="false" customHeight="false" outlineLevel="0" collapsed="false">
      <c r="A84" s="1" t="n">
        <v>11</v>
      </c>
      <c r="B84" s="61" t="n">
        <v>40645</v>
      </c>
      <c r="C84" s="1" t="s">
        <v>69</v>
      </c>
      <c r="F84" s="1" t="s">
        <v>115</v>
      </c>
      <c r="G84" s="1" t="n">
        <v>7</v>
      </c>
      <c r="H84" s="1" t="n">
        <v>7</v>
      </c>
      <c r="L84" s="1" t="n">
        <v>12</v>
      </c>
      <c r="X84" s="14" t="n">
        <v>7283.31</v>
      </c>
      <c r="Y84" s="1" t="s">
        <v>1124</v>
      </c>
      <c r="AA84" s="1" t="s">
        <v>123</v>
      </c>
    </row>
    <row r="85" customFormat="false" ht="15" hidden="false" customHeight="false" outlineLevel="0" collapsed="false">
      <c r="A85" s="1" t="n">
        <v>11</v>
      </c>
      <c r="B85" s="61" t="n">
        <v>40645</v>
      </c>
      <c r="C85" s="1" t="s">
        <v>69</v>
      </c>
      <c r="F85" s="1" t="s">
        <v>248</v>
      </c>
      <c r="K85" s="1" t="n">
        <v>1</v>
      </c>
      <c r="X85" s="14" t="n">
        <v>497.15</v>
      </c>
      <c r="Y85" s="1" t="s">
        <v>1124</v>
      </c>
      <c r="AA85" s="1" t="s">
        <v>123</v>
      </c>
    </row>
    <row r="86" customFormat="false" ht="15" hidden="false" customHeight="false" outlineLevel="0" collapsed="false">
      <c r="A86" s="1" t="n">
        <v>12</v>
      </c>
      <c r="B86" s="61" t="n">
        <v>40653</v>
      </c>
      <c r="C86" s="1" t="s">
        <v>53</v>
      </c>
      <c r="F86" s="1" t="s">
        <v>107</v>
      </c>
      <c r="G86" s="1" t="n">
        <v>13</v>
      </c>
      <c r="H86" s="1" t="n">
        <v>13</v>
      </c>
      <c r="L86" s="1" t="n">
        <v>38</v>
      </c>
      <c r="X86" s="14" t="n">
        <v>127001.19</v>
      </c>
      <c r="Y86" s="1" t="s">
        <v>1125</v>
      </c>
      <c r="AA86" s="1" t="s">
        <v>123</v>
      </c>
    </row>
    <row r="87" customFormat="false" ht="15" hidden="false" customHeight="false" outlineLevel="0" collapsed="false">
      <c r="A87" s="1" t="n">
        <v>12</v>
      </c>
      <c r="B87" s="61" t="n">
        <v>40653</v>
      </c>
      <c r="C87" s="1" t="s">
        <v>53</v>
      </c>
      <c r="F87" s="1" t="s">
        <v>114</v>
      </c>
      <c r="G87" s="1" t="n">
        <v>24</v>
      </c>
      <c r="H87" s="1" t="n">
        <v>24</v>
      </c>
      <c r="L87" s="1" t="n">
        <v>49</v>
      </c>
      <c r="X87" s="14" t="n">
        <v>0</v>
      </c>
      <c r="Y87" s="1" t="s">
        <v>1125</v>
      </c>
      <c r="AA87" s="1" t="s">
        <v>123</v>
      </c>
      <c r="AB87" s="1" t="s">
        <v>1119</v>
      </c>
    </row>
    <row r="88" customFormat="false" ht="15" hidden="false" customHeight="false" outlineLevel="0" collapsed="false">
      <c r="A88" s="1" t="n">
        <v>12</v>
      </c>
      <c r="B88" s="61" t="n">
        <v>40653</v>
      </c>
      <c r="C88" s="1" t="s">
        <v>53</v>
      </c>
      <c r="F88" s="1" t="s">
        <v>97</v>
      </c>
      <c r="X88" s="14" t="n">
        <v>0</v>
      </c>
      <c r="Y88" s="1" t="s">
        <v>1125</v>
      </c>
      <c r="AA88" s="1" t="s">
        <v>123</v>
      </c>
      <c r="AB88" s="1" t="s">
        <v>1114</v>
      </c>
    </row>
    <row r="89" customFormat="false" ht="15" hidden="false" customHeight="false" outlineLevel="0" collapsed="false">
      <c r="A89" s="1" t="n">
        <v>12</v>
      </c>
      <c r="B89" s="61" t="n">
        <v>40653</v>
      </c>
      <c r="C89" s="1" t="s">
        <v>53</v>
      </c>
      <c r="F89" s="1" t="s">
        <v>108</v>
      </c>
      <c r="G89" s="1" t="n">
        <v>1</v>
      </c>
      <c r="H89" s="1" t="n">
        <v>1</v>
      </c>
      <c r="L89" s="1" t="n">
        <v>4</v>
      </c>
      <c r="X89" s="14" t="n">
        <v>10435.51</v>
      </c>
      <c r="Y89" s="1" t="s">
        <v>1125</v>
      </c>
      <c r="AA89" s="1" t="s">
        <v>123</v>
      </c>
    </row>
    <row r="90" customFormat="false" ht="15" hidden="false" customHeight="false" outlineLevel="0" collapsed="false">
      <c r="A90" s="1" t="n">
        <v>12</v>
      </c>
      <c r="B90" s="61" t="n">
        <v>40653</v>
      </c>
      <c r="C90" s="1" t="s">
        <v>53</v>
      </c>
      <c r="F90" s="1" t="s">
        <v>96</v>
      </c>
      <c r="G90" s="1" t="n">
        <v>2</v>
      </c>
      <c r="H90" s="1" t="n">
        <v>2</v>
      </c>
      <c r="L90" s="1" t="n">
        <v>5</v>
      </c>
      <c r="X90" s="14" t="n">
        <v>16543.26</v>
      </c>
      <c r="Y90" s="1" t="s">
        <v>1125</v>
      </c>
      <c r="AA90" s="1" t="s">
        <v>123</v>
      </c>
    </row>
    <row r="91" customFormat="false" ht="15" hidden="false" customHeight="false" outlineLevel="0" collapsed="false">
      <c r="A91" s="1" t="n">
        <v>12</v>
      </c>
      <c r="B91" s="61" t="n">
        <v>40653</v>
      </c>
      <c r="C91" s="1" t="s">
        <v>53</v>
      </c>
      <c r="F91" s="1" t="s">
        <v>88</v>
      </c>
      <c r="L91" s="1" t="n">
        <v>1</v>
      </c>
      <c r="X91" s="14" t="n">
        <v>103.54</v>
      </c>
      <c r="Y91" s="1" t="s">
        <v>1125</v>
      </c>
      <c r="AA91" s="1" t="s">
        <v>123</v>
      </c>
    </row>
    <row r="92" customFormat="false" ht="15" hidden="false" customHeight="false" outlineLevel="0" collapsed="false">
      <c r="A92" s="1" t="n">
        <v>12</v>
      </c>
      <c r="B92" s="61" t="n">
        <v>40653</v>
      </c>
      <c r="C92" s="1" t="s">
        <v>53</v>
      </c>
      <c r="F92" s="1" t="s">
        <v>248</v>
      </c>
      <c r="K92" s="1" t="n">
        <v>1</v>
      </c>
      <c r="X92" s="14" t="n">
        <v>403.61</v>
      </c>
      <c r="Y92" s="1" t="s">
        <v>1125</v>
      </c>
      <c r="AA92" s="1" t="s">
        <v>123</v>
      </c>
    </row>
    <row r="93" customFormat="false" ht="15" hidden="false" customHeight="false" outlineLevel="0" collapsed="false">
      <c r="A93" s="1" t="n">
        <v>13</v>
      </c>
      <c r="B93" s="61" t="n">
        <v>40661</v>
      </c>
      <c r="C93" s="1" t="s">
        <v>55</v>
      </c>
      <c r="D93" s="1" t="s">
        <v>53</v>
      </c>
      <c r="F93" s="1" t="s">
        <v>88</v>
      </c>
      <c r="G93" s="1" t="n">
        <v>12</v>
      </c>
      <c r="H93" s="1" t="n">
        <f aca="false">SUM(G93/2)</f>
        <v>6</v>
      </c>
      <c r="I93" s="1" t="n">
        <f aca="false">SUM(G93/2)</f>
        <v>6</v>
      </c>
      <c r="L93" s="1" t="n">
        <v>49</v>
      </c>
      <c r="X93" s="14"/>
      <c r="AA93" s="1" t="s">
        <v>123</v>
      </c>
      <c r="AB93" s="1" t="s">
        <v>1108</v>
      </c>
    </row>
    <row r="94" customFormat="false" ht="15" hidden="false" customHeight="false" outlineLevel="0" collapsed="false">
      <c r="A94" s="1" t="n">
        <v>13</v>
      </c>
      <c r="B94" s="61" t="n">
        <v>40661</v>
      </c>
      <c r="C94" s="1" t="s">
        <v>55</v>
      </c>
      <c r="D94" s="1" t="s">
        <v>53</v>
      </c>
      <c r="F94" s="1" t="s">
        <v>101</v>
      </c>
      <c r="G94" s="1" t="n">
        <v>10</v>
      </c>
      <c r="H94" s="1" t="n">
        <f aca="false">SUM(G94/2)</f>
        <v>5</v>
      </c>
      <c r="I94" s="1" t="n">
        <f aca="false">SUM(G94/2)</f>
        <v>5</v>
      </c>
      <c r="L94" s="1" t="n">
        <v>16</v>
      </c>
      <c r="X94" s="14"/>
      <c r="AA94" s="1" t="s">
        <v>123</v>
      </c>
    </row>
    <row r="95" customFormat="false" ht="15" hidden="false" customHeight="false" outlineLevel="0" collapsed="false">
      <c r="A95" s="1" t="n">
        <v>13</v>
      </c>
      <c r="B95" s="61" t="n">
        <v>40661</v>
      </c>
      <c r="C95" s="1" t="s">
        <v>55</v>
      </c>
      <c r="D95" s="1" t="s">
        <v>53</v>
      </c>
      <c r="F95" s="1" t="s">
        <v>116</v>
      </c>
      <c r="G95" s="1" t="n">
        <v>5</v>
      </c>
      <c r="H95" s="1" t="n">
        <f aca="false">SUM(G95/2)</f>
        <v>2.5</v>
      </c>
      <c r="I95" s="1" t="n">
        <f aca="false">SUM(G95/2)</f>
        <v>2.5</v>
      </c>
      <c r="L95" s="1" t="n">
        <v>18</v>
      </c>
      <c r="X95" s="14"/>
      <c r="AA95" s="1" t="s">
        <v>123</v>
      </c>
    </row>
    <row r="96" customFormat="false" ht="15" hidden="false" customHeight="false" outlineLevel="0" collapsed="false">
      <c r="A96" s="1" t="n">
        <v>13</v>
      </c>
      <c r="B96" s="61" t="n">
        <v>40661</v>
      </c>
      <c r="C96" s="1" t="s">
        <v>55</v>
      </c>
      <c r="D96" s="1" t="s">
        <v>53</v>
      </c>
      <c r="F96" s="1" t="s">
        <v>109</v>
      </c>
      <c r="G96" s="1" t="n">
        <v>2</v>
      </c>
      <c r="H96" s="1" t="n">
        <f aca="false">SUM(G96/2)</f>
        <v>1</v>
      </c>
      <c r="I96" s="1" t="n">
        <f aca="false">SUM(G96/2)</f>
        <v>1</v>
      </c>
      <c r="L96" s="1" t="n">
        <v>6</v>
      </c>
      <c r="X96" s="14"/>
      <c r="AA96" s="1" t="s">
        <v>123</v>
      </c>
    </row>
    <row r="97" customFormat="false" ht="15" hidden="false" customHeight="false" outlineLevel="0" collapsed="false">
      <c r="A97" s="1" t="n">
        <v>13</v>
      </c>
      <c r="B97" s="61" t="n">
        <v>40661</v>
      </c>
      <c r="C97" s="1" t="s">
        <v>55</v>
      </c>
      <c r="D97" s="1" t="s">
        <v>53</v>
      </c>
      <c r="F97" s="1" t="s">
        <v>97</v>
      </c>
      <c r="G97" s="1" t="n">
        <v>5</v>
      </c>
      <c r="H97" s="1" t="n">
        <f aca="false">SUM(G97/2)</f>
        <v>2.5</v>
      </c>
      <c r="I97" s="1" t="n">
        <f aca="false">SUM(G97/2)</f>
        <v>2.5</v>
      </c>
      <c r="L97" s="1" t="n">
        <v>18</v>
      </c>
      <c r="X97" s="14"/>
      <c r="AA97" s="1" t="s">
        <v>123</v>
      </c>
    </row>
    <row r="98" customFormat="false" ht="15" hidden="false" customHeight="false" outlineLevel="0" collapsed="false">
      <c r="A98" s="1" t="n">
        <v>13</v>
      </c>
      <c r="B98" s="61" t="n">
        <v>40661</v>
      </c>
      <c r="C98" s="1" t="s">
        <v>55</v>
      </c>
      <c r="D98" s="1" t="s">
        <v>53</v>
      </c>
      <c r="F98" s="1" t="s">
        <v>117</v>
      </c>
      <c r="G98" s="1" t="n">
        <v>7</v>
      </c>
      <c r="H98" s="1" t="n">
        <f aca="false">SUM(G98/2)</f>
        <v>3.5</v>
      </c>
      <c r="I98" s="1" t="n">
        <f aca="false">SUM(G98/2)</f>
        <v>3.5</v>
      </c>
      <c r="L98" s="1" t="n">
        <v>18</v>
      </c>
      <c r="X98" s="14"/>
      <c r="AA98" s="1" t="s">
        <v>123</v>
      </c>
    </row>
    <row r="99" customFormat="false" ht="15" hidden="false" customHeight="false" outlineLevel="0" collapsed="false">
      <c r="A99" s="1" t="n">
        <v>13</v>
      </c>
      <c r="B99" s="61" t="n">
        <v>40661</v>
      </c>
      <c r="C99" s="1" t="s">
        <v>55</v>
      </c>
      <c r="D99" s="1" t="s">
        <v>53</v>
      </c>
      <c r="F99" s="1" t="s">
        <v>115</v>
      </c>
      <c r="G99" s="1" t="n">
        <v>6</v>
      </c>
      <c r="H99" s="1" t="n">
        <f aca="false">SUM(G99/2)</f>
        <v>3</v>
      </c>
      <c r="I99" s="1" t="n">
        <f aca="false">SUM(G99/2)</f>
        <v>3</v>
      </c>
      <c r="L99" s="1" t="n">
        <v>14</v>
      </c>
      <c r="X99" s="14"/>
      <c r="AA99" s="1" t="s">
        <v>123</v>
      </c>
    </row>
    <row r="100" customFormat="false" ht="15" hidden="false" customHeight="false" outlineLevel="0" collapsed="false">
      <c r="A100" s="1" t="n">
        <v>13</v>
      </c>
      <c r="B100" s="61" t="n">
        <v>40661</v>
      </c>
      <c r="C100" s="1" t="s">
        <v>55</v>
      </c>
      <c r="D100" s="1" t="s">
        <v>53</v>
      </c>
      <c r="F100" s="1" t="s">
        <v>108</v>
      </c>
      <c r="G100" s="1" t="n">
        <v>4</v>
      </c>
      <c r="H100" s="1" t="n">
        <f aca="false">SUM(G100/2)</f>
        <v>2</v>
      </c>
      <c r="I100" s="1" t="n">
        <f aca="false">SUM(G100/2)</f>
        <v>2</v>
      </c>
      <c r="L100" s="1" t="n">
        <v>10</v>
      </c>
      <c r="X100" s="14"/>
      <c r="AA100" s="1" t="s">
        <v>123</v>
      </c>
    </row>
    <row r="101" customFormat="false" ht="15" hidden="false" customHeight="false" outlineLevel="0" collapsed="false">
      <c r="A101" s="1" t="n">
        <v>13</v>
      </c>
      <c r="B101" s="61" t="n">
        <v>40661</v>
      </c>
      <c r="C101" s="1" t="s">
        <v>55</v>
      </c>
      <c r="D101" s="1" t="s">
        <v>53</v>
      </c>
      <c r="F101" s="1" t="s">
        <v>96</v>
      </c>
      <c r="G101" s="1" t="n">
        <v>3</v>
      </c>
      <c r="H101" s="1" t="n">
        <f aca="false">SUM(G101/2)</f>
        <v>1.5</v>
      </c>
      <c r="I101" s="1" t="n">
        <f aca="false">SUM(G101/2)</f>
        <v>1.5</v>
      </c>
      <c r="L101" s="1" t="n">
        <v>7</v>
      </c>
      <c r="X101" s="14"/>
      <c r="AA101" s="1" t="s">
        <v>123</v>
      </c>
    </row>
    <row r="102" customFormat="false" ht="15" hidden="false" customHeight="false" outlineLevel="0" collapsed="false">
      <c r="A102" s="1" t="n">
        <v>13</v>
      </c>
      <c r="B102" s="61" t="n">
        <v>40661</v>
      </c>
      <c r="C102" s="1" t="s">
        <v>55</v>
      </c>
      <c r="D102" s="1" t="s">
        <v>53</v>
      </c>
      <c r="F102" s="1" t="s">
        <v>248</v>
      </c>
      <c r="K102" s="1" t="n">
        <v>1</v>
      </c>
      <c r="X102" s="14"/>
      <c r="AA102" s="1" t="s">
        <v>123</v>
      </c>
    </row>
    <row r="103" customFormat="false" ht="15" hidden="false" customHeight="false" outlineLevel="0" collapsed="false">
      <c r="A103" s="1" t="n">
        <v>14</v>
      </c>
      <c r="B103" s="61" t="n">
        <v>40661</v>
      </c>
      <c r="C103" s="1" t="s">
        <v>53</v>
      </c>
      <c r="F103" s="1" t="s">
        <v>101</v>
      </c>
      <c r="G103" s="1" t="n">
        <v>21</v>
      </c>
      <c r="H103" s="1" t="n">
        <v>21</v>
      </c>
      <c r="L103" s="1" t="n">
        <v>38</v>
      </c>
      <c r="U103" s="1" t="n">
        <v>1</v>
      </c>
      <c r="X103" s="14" t="n">
        <v>0</v>
      </c>
      <c r="Y103" s="1" t="s">
        <v>1126</v>
      </c>
      <c r="AA103" s="1" t="s">
        <v>123</v>
      </c>
      <c r="AB103" s="1" t="s">
        <v>891</v>
      </c>
    </row>
    <row r="104" customFormat="false" ht="15" hidden="false" customHeight="false" outlineLevel="0" collapsed="false">
      <c r="A104" s="1" t="n">
        <v>14</v>
      </c>
      <c r="B104" s="61" t="n">
        <v>40661</v>
      </c>
      <c r="C104" s="1" t="s">
        <v>53</v>
      </c>
      <c r="F104" s="1" t="s">
        <v>111</v>
      </c>
      <c r="X104" s="14" t="n">
        <v>0</v>
      </c>
      <c r="Y104" s="1" t="s">
        <v>1126</v>
      </c>
      <c r="AA104" s="1" t="s">
        <v>123</v>
      </c>
      <c r="AB104" s="1" t="s">
        <v>897</v>
      </c>
    </row>
    <row r="105" customFormat="false" ht="15" hidden="false" customHeight="false" outlineLevel="0" collapsed="false">
      <c r="A105" s="1" t="n">
        <v>14</v>
      </c>
      <c r="B105" s="61" t="n">
        <v>40661</v>
      </c>
      <c r="C105" s="1" t="s">
        <v>53</v>
      </c>
      <c r="F105" s="1" t="s">
        <v>99</v>
      </c>
      <c r="G105" s="1" t="n">
        <v>1</v>
      </c>
      <c r="H105" s="1" t="n">
        <v>1</v>
      </c>
      <c r="L105" s="1" t="n">
        <v>3</v>
      </c>
      <c r="X105" s="14" t="n">
        <v>1899.41</v>
      </c>
      <c r="Y105" s="1" t="s">
        <v>1126</v>
      </c>
      <c r="AA105" s="1" t="s">
        <v>123</v>
      </c>
    </row>
    <row r="106" customFormat="false" ht="15" hidden="false" customHeight="false" outlineLevel="0" collapsed="false">
      <c r="A106" s="1" t="n">
        <v>14</v>
      </c>
      <c r="B106" s="61" t="n">
        <v>40661</v>
      </c>
      <c r="C106" s="1" t="s">
        <v>53</v>
      </c>
      <c r="F106" s="1" t="s">
        <v>95</v>
      </c>
      <c r="G106" s="1" t="n">
        <v>5</v>
      </c>
      <c r="H106" s="1" t="n">
        <v>5</v>
      </c>
      <c r="L106" s="1" t="n">
        <v>11</v>
      </c>
      <c r="X106" s="14" t="n">
        <v>62708.66</v>
      </c>
      <c r="Y106" s="1" t="s">
        <v>1126</v>
      </c>
      <c r="AA106" s="1" t="s">
        <v>123</v>
      </c>
    </row>
    <row r="107" customFormat="false" ht="15" hidden="false" customHeight="false" outlineLevel="0" collapsed="false">
      <c r="A107" s="1" t="n">
        <v>14</v>
      </c>
      <c r="B107" s="61" t="n">
        <v>40661</v>
      </c>
      <c r="C107" s="1" t="s">
        <v>53</v>
      </c>
      <c r="F107" s="1" t="s">
        <v>107</v>
      </c>
      <c r="G107" s="1" t="n">
        <v>1</v>
      </c>
      <c r="H107" s="1" t="n">
        <v>1</v>
      </c>
      <c r="L107" s="1" t="n">
        <v>3</v>
      </c>
      <c r="X107" s="14" t="n">
        <v>8895.7</v>
      </c>
      <c r="Y107" s="1" t="s">
        <v>1126</v>
      </c>
      <c r="AA107" s="1" t="s">
        <v>123</v>
      </c>
    </row>
    <row r="108" customFormat="false" ht="15" hidden="false" customHeight="false" outlineLevel="0" collapsed="false">
      <c r="A108" s="1" t="n">
        <v>14</v>
      </c>
      <c r="B108" s="61" t="n">
        <v>40661</v>
      </c>
      <c r="C108" s="1" t="s">
        <v>53</v>
      </c>
      <c r="F108" s="1" t="s">
        <v>114</v>
      </c>
      <c r="G108" s="1" t="n">
        <v>12</v>
      </c>
      <c r="H108" s="1" t="n">
        <v>12</v>
      </c>
      <c r="L108" s="1" t="n">
        <v>27</v>
      </c>
      <c r="X108" s="14" t="n">
        <v>37785.75</v>
      </c>
      <c r="Y108" s="1" t="s">
        <v>1126</v>
      </c>
      <c r="AA108" s="1" t="s">
        <v>123</v>
      </c>
    </row>
    <row r="109" customFormat="false" ht="15" hidden="false" customHeight="false" outlineLevel="0" collapsed="false">
      <c r="A109" s="1" t="n">
        <v>14</v>
      </c>
      <c r="B109" s="61" t="n">
        <v>40661</v>
      </c>
      <c r="C109" s="1" t="s">
        <v>53</v>
      </c>
      <c r="F109" s="1" t="s">
        <v>108</v>
      </c>
      <c r="G109" s="1" t="n">
        <v>8</v>
      </c>
      <c r="H109" s="1" t="n">
        <v>8</v>
      </c>
      <c r="L109" s="1" t="n">
        <v>19</v>
      </c>
      <c r="X109" s="14" t="n">
        <v>9390.62</v>
      </c>
      <c r="Y109" s="1" t="s">
        <v>1126</v>
      </c>
      <c r="AA109" s="1" t="s">
        <v>123</v>
      </c>
    </row>
    <row r="110" customFormat="false" ht="15" hidden="false" customHeight="false" outlineLevel="0" collapsed="false">
      <c r="A110" s="1" t="n">
        <v>14</v>
      </c>
      <c r="B110" s="61" t="n">
        <v>40661</v>
      </c>
      <c r="C110" s="1" t="s">
        <v>53</v>
      </c>
      <c r="F110" s="1" t="s">
        <v>110</v>
      </c>
      <c r="G110" s="1" t="n">
        <v>1</v>
      </c>
      <c r="H110" s="1" t="n">
        <v>1</v>
      </c>
      <c r="L110" s="1" t="n">
        <v>2</v>
      </c>
      <c r="X110" s="14" t="n">
        <v>863.73</v>
      </c>
      <c r="Y110" s="1" t="s">
        <v>1126</v>
      </c>
      <c r="AA110" s="1" t="s">
        <v>123</v>
      </c>
    </row>
    <row r="111" customFormat="false" ht="15" hidden="false" customHeight="false" outlineLevel="0" collapsed="false">
      <c r="A111" s="1" t="n">
        <v>14</v>
      </c>
      <c r="B111" s="61" t="n">
        <v>40661</v>
      </c>
      <c r="C111" s="1" t="s">
        <v>53</v>
      </c>
      <c r="F111" s="1" t="s">
        <v>96</v>
      </c>
      <c r="X111" s="14" t="n">
        <v>0</v>
      </c>
      <c r="Y111" s="1" t="s">
        <v>1126</v>
      </c>
      <c r="AA111" s="1" t="s">
        <v>123</v>
      </c>
      <c r="AB111" s="1" t="s">
        <v>897</v>
      </c>
    </row>
    <row r="112" customFormat="false" ht="15" hidden="false" customHeight="false" outlineLevel="0" collapsed="false">
      <c r="A112" s="1" t="n">
        <v>14</v>
      </c>
      <c r="B112" s="61" t="n">
        <v>40661</v>
      </c>
      <c r="C112" s="1" t="s">
        <v>53</v>
      </c>
      <c r="F112" s="1" t="s">
        <v>97</v>
      </c>
      <c r="G112" s="1" t="n">
        <v>2</v>
      </c>
      <c r="H112" s="1" t="n">
        <v>2</v>
      </c>
      <c r="L112" s="1" t="n">
        <v>7</v>
      </c>
      <c r="X112" s="14" t="n">
        <v>25368.86</v>
      </c>
      <c r="Y112" s="1" t="s">
        <v>1126</v>
      </c>
      <c r="AA112" s="1" t="s">
        <v>123</v>
      </c>
    </row>
    <row r="113" customFormat="false" ht="15" hidden="false" customHeight="false" outlineLevel="0" collapsed="false">
      <c r="A113" s="1" t="n">
        <v>14</v>
      </c>
      <c r="B113" s="61" t="n">
        <v>40661</v>
      </c>
      <c r="C113" s="1" t="s">
        <v>53</v>
      </c>
      <c r="F113" s="1" t="s">
        <v>116</v>
      </c>
      <c r="G113" s="1" t="n">
        <v>6</v>
      </c>
      <c r="H113" s="1" t="n">
        <v>6</v>
      </c>
      <c r="L113" s="1" t="n">
        <v>19</v>
      </c>
      <c r="X113" s="14" t="n">
        <v>27603.4</v>
      </c>
      <c r="Y113" s="1" t="s">
        <v>1126</v>
      </c>
      <c r="AA113" s="1" t="s">
        <v>123</v>
      </c>
    </row>
    <row r="114" customFormat="false" ht="15" hidden="false" customHeight="false" outlineLevel="0" collapsed="false">
      <c r="A114" s="1" t="n">
        <v>14</v>
      </c>
      <c r="B114" s="61" t="n">
        <v>40661</v>
      </c>
      <c r="C114" s="1" t="s">
        <v>53</v>
      </c>
      <c r="F114" s="1" t="s">
        <v>248</v>
      </c>
      <c r="K114" s="1" t="n">
        <v>1</v>
      </c>
      <c r="X114" s="14" t="n">
        <v>1638.46</v>
      </c>
      <c r="Y114" s="1" t="s">
        <v>1126</v>
      </c>
      <c r="AA114" s="1" t="s">
        <v>123</v>
      </c>
    </row>
    <row r="115" customFormat="false" ht="15" hidden="false" customHeight="false" outlineLevel="0" collapsed="false">
      <c r="A115" s="1" t="n">
        <v>15</v>
      </c>
      <c r="B115" s="61" t="n">
        <v>40689</v>
      </c>
      <c r="C115" s="1" t="s">
        <v>53</v>
      </c>
      <c r="F115" s="1" t="s">
        <v>102</v>
      </c>
      <c r="G115" s="1" t="n">
        <v>35</v>
      </c>
      <c r="H115" s="1" t="n">
        <v>35</v>
      </c>
      <c r="L115" s="1" t="n">
        <v>87</v>
      </c>
      <c r="X115" s="14" t="n">
        <v>0</v>
      </c>
      <c r="Y115" s="1" t="s">
        <v>1126</v>
      </c>
      <c r="AA115" s="1" t="s">
        <v>123</v>
      </c>
      <c r="AB115" s="1" t="s">
        <v>891</v>
      </c>
    </row>
    <row r="116" customFormat="false" ht="15" hidden="false" customHeight="false" outlineLevel="0" collapsed="false">
      <c r="A116" s="1" t="n">
        <v>15</v>
      </c>
      <c r="B116" s="61" t="n">
        <v>40689</v>
      </c>
      <c r="C116" s="1" t="s">
        <v>53</v>
      </c>
      <c r="F116" s="1" t="s">
        <v>108</v>
      </c>
      <c r="G116" s="1" t="n">
        <v>2</v>
      </c>
      <c r="H116" s="1" t="n">
        <v>2</v>
      </c>
      <c r="L116" s="1" t="n">
        <v>5</v>
      </c>
      <c r="X116" s="14" t="n">
        <v>3425.76</v>
      </c>
      <c r="Y116" s="1" t="s">
        <v>1126</v>
      </c>
      <c r="AA116" s="1" t="s">
        <v>123</v>
      </c>
    </row>
    <row r="117" customFormat="false" ht="15" hidden="false" customHeight="false" outlineLevel="0" collapsed="false">
      <c r="A117" s="1" t="n">
        <v>16</v>
      </c>
      <c r="B117" s="61" t="n">
        <v>40694</v>
      </c>
      <c r="C117" s="1" t="s">
        <v>70</v>
      </c>
      <c r="F117" s="1" t="s">
        <v>97</v>
      </c>
      <c r="G117" s="1" t="n">
        <v>39</v>
      </c>
      <c r="H117" s="1" t="n">
        <v>39</v>
      </c>
      <c r="L117" s="1" t="n">
        <v>35</v>
      </c>
      <c r="X117" s="14" t="n">
        <v>56076.53</v>
      </c>
      <c r="Y117" s="1" t="s">
        <v>1127</v>
      </c>
      <c r="AA117" s="1" t="s">
        <v>123</v>
      </c>
    </row>
    <row r="118" customFormat="false" ht="15" hidden="false" customHeight="false" outlineLevel="0" collapsed="false">
      <c r="A118" s="1" t="n">
        <v>16</v>
      </c>
      <c r="B118" s="61" t="n">
        <v>40694</v>
      </c>
      <c r="C118" s="1" t="s">
        <v>70</v>
      </c>
      <c r="F118" s="1" t="s">
        <v>103</v>
      </c>
      <c r="L118" s="1" t="n">
        <v>1</v>
      </c>
      <c r="X118" s="14" t="n">
        <v>612.82</v>
      </c>
      <c r="Y118" s="1" t="s">
        <v>1127</v>
      </c>
      <c r="AA118" s="1" t="s">
        <v>123</v>
      </c>
      <c r="AB118" s="1" t="s">
        <v>955</v>
      </c>
    </row>
    <row r="119" customFormat="false" ht="15" hidden="false" customHeight="false" outlineLevel="0" collapsed="false">
      <c r="A119" s="1" t="n">
        <v>16</v>
      </c>
      <c r="B119" s="61" t="n">
        <v>40694</v>
      </c>
      <c r="C119" s="1" t="s">
        <v>70</v>
      </c>
      <c r="F119" s="1" t="s">
        <v>108</v>
      </c>
      <c r="G119" s="1" t="n">
        <v>7</v>
      </c>
      <c r="H119" s="1" t="n">
        <v>7</v>
      </c>
      <c r="L119" s="1" t="n">
        <v>9</v>
      </c>
      <c r="X119" s="14" t="n">
        <v>35360.65</v>
      </c>
      <c r="Y119" s="1" t="s">
        <v>1127</v>
      </c>
      <c r="AA119" s="1" t="s">
        <v>123</v>
      </c>
    </row>
    <row r="120" customFormat="false" ht="15" hidden="false" customHeight="false" outlineLevel="0" collapsed="false">
      <c r="A120" s="1" t="n">
        <v>16</v>
      </c>
      <c r="B120" s="61" t="n">
        <v>40694</v>
      </c>
      <c r="C120" s="1" t="s">
        <v>70</v>
      </c>
      <c r="F120" s="1" t="s">
        <v>88</v>
      </c>
      <c r="G120" s="1" t="n">
        <v>9</v>
      </c>
      <c r="H120" s="1" t="n">
        <v>9</v>
      </c>
      <c r="L120" s="1" t="n">
        <v>20</v>
      </c>
      <c r="X120" s="14" t="n">
        <v>6520.69</v>
      </c>
      <c r="Y120" s="1" t="s">
        <v>1127</v>
      </c>
      <c r="AA120" s="1" t="s">
        <v>123</v>
      </c>
    </row>
    <row r="121" customFormat="false" ht="15" hidden="false" customHeight="false" outlineLevel="0" collapsed="false">
      <c r="A121" s="1" t="n">
        <v>16</v>
      </c>
      <c r="B121" s="61" t="n">
        <v>40694</v>
      </c>
      <c r="C121" s="1" t="s">
        <v>70</v>
      </c>
      <c r="F121" s="1" t="s">
        <v>115</v>
      </c>
      <c r="G121" s="1" t="n">
        <v>1</v>
      </c>
      <c r="H121" s="1" t="n">
        <v>1</v>
      </c>
      <c r="L121" s="1" t="n">
        <v>3</v>
      </c>
      <c r="X121" s="14" t="n">
        <v>2405</v>
      </c>
      <c r="Y121" s="1" t="s">
        <v>1127</v>
      </c>
      <c r="AA121" s="1" t="s">
        <v>123</v>
      </c>
    </row>
    <row r="122" customFormat="false" ht="15" hidden="false" customHeight="false" outlineLevel="0" collapsed="false">
      <c r="A122" s="1" t="n">
        <v>16</v>
      </c>
      <c r="B122" s="61" t="n">
        <v>40694</v>
      </c>
      <c r="C122" s="1" t="s">
        <v>70</v>
      </c>
      <c r="F122" s="1" t="s">
        <v>248</v>
      </c>
      <c r="K122" s="1" t="n">
        <v>1</v>
      </c>
      <c r="X122" s="14" t="n">
        <v>260.43</v>
      </c>
      <c r="Y122" s="1" t="s">
        <v>1127</v>
      </c>
      <c r="AA122" s="1" t="s">
        <v>123</v>
      </c>
    </row>
    <row r="123" customFormat="false" ht="15" hidden="false" customHeight="false" outlineLevel="0" collapsed="false">
      <c r="A123" s="1" t="n">
        <v>17</v>
      </c>
      <c r="B123" s="61" t="n">
        <v>40702</v>
      </c>
      <c r="C123" s="1" t="s">
        <v>53</v>
      </c>
      <c r="F123" s="1" t="s">
        <v>96</v>
      </c>
      <c r="G123" s="1" t="n">
        <v>0</v>
      </c>
      <c r="H123" s="1" t="n">
        <v>0</v>
      </c>
      <c r="L123" s="1" t="n">
        <v>25</v>
      </c>
      <c r="X123" s="14" t="n">
        <v>278278.08</v>
      </c>
      <c r="Y123" s="1" t="s">
        <v>1128</v>
      </c>
      <c r="AA123" s="1" t="s">
        <v>123</v>
      </c>
    </row>
    <row r="124" customFormat="false" ht="15" hidden="false" customHeight="false" outlineLevel="0" collapsed="false">
      <c r="A124" s="1" t="n">
        <v>17</v>
      </c>
      <c r="B124" s="61" t="n">
        <v>40702</v>
      </c>
      <c r="C124" s="1" t="s">
        <v>53</v>
      </c>
      <c r="F124" s="1" t="s">
        <v>116</v>
      </c>
      <c r="G124" s="1" t="n">
        <v>5</v>
      </c>
      <c r="H124" s="1" t="n">
        <v>5</v>
      </c>
      <c r="L124" s="1" t="n">
        <v>18</v>
      </c>
      <c r="X124" s="14" t="n">
        <v>21272.76</v>
      </c>
      <c r="Y124" s="1" t="s">
        <v>1128</v>
      </c>
      <c r="AA124" s="1" t="s">
        <v>123</v>
      </c>
    </row>
    <row r="125" customFormat="false" ht="15" hidden="false" customHeight="false" outlineLevel="0" collapsed="false">
      <c r="A125" s="1" t="n">
        <v>17</v>
      </c>
      <c r="B125" s="61" t="n">
        <v>40702</v>
      </c>
      <c r="C125" s="1" t="s">
        <v>53</v>
      </c>
      <c r="F125" s="1" t="s">
        <v>114</v>
      </c>
      <c r="G125" s="1" t="n">
        <v>24</v>
      </c>
      <c r="H125" s="1" t="n">
        <v>24</v>
      </c>
      <c r="L125" s="1" t="n">
        <v>51</v>
      </c>
      <c r="X125" s="14" t="n">
        <v>0</v>
      </c>
      <c r="Y125" s="1" t="s">
        <v>1128</v>
      </c>
      <c r="AA125" s="1" t="s">
        <v>123</v>
      </c>
      <c r="AB125" s="1" t="s">
        <v>170</v>
      </c>
    </row>
    <row r="126" customFormat="false" ht="15" hidden="false" customHeight="false" outlineLevel="0" collapsed="false">
      <c r="A126" s="1" t="n">
        <v>17</v>
      </c>
      <c r="B126" s="61" t="n">
        <v>40702</v>
      </c>
      <c r="C126" s="1" t="s">
        <v>53</v>
      </c>
      <c r="F126" s="1" t="s">
        <v>115</v>
      </c>
      <c r="G126" s="1" t="n">
        <v>1</v>
      </c>
      <c r="H126" s="1" t="n">
        <v>1</v>
      </c>
      <c r="L126" s="1" t="n">
        <v>3</v>
      </c>
      <c r="X126" s="14" t="n">
        <v>30178.1</v>
      </c>
      <c r="Y126" s="1" t="s">
        <v>1128</v>
      </c>
      <c r="AA126" s="1" t="s">
        <v>123</v>
      </c>
    </row>
    <row r="127" customFormat="false" ht="15" hidden="false" customHeight="false" outlineLevel="0" collapsed="false">
      <c r="A127" s="1" t="n">
        <v>17</v>
      </c>
      <c r="B127" s="61" t="n">
        <v>40702</v>
      </c>
      <c r="C127" s="1" t="s">
        <v>53</v>
      </c>
      <c r="F127" s="1" t="s">
        <v>108</v>
      </c>
      <c r="G127" s="1" t="n">
        <v>6</v>
      </c>
      <c r="H127" s="1" t="n">
        <v>6</v>
      </c>
      <c r="L127" s="1" t="n">
        <v>15</v>
      </c>
      <c r="X127" s="14" t="n">
        <v>12353.8</v>
      </c>
      <c r="Y127" s="1" t="s">
        <v>1128</v>
      </c>
      <c r="AA127" s="1" t="s">
        <v>123</v>
      </c>
    </row>
    <row r="128" customFormat="false" ht="15" hidden="false" customHeight="false" outlineLevel="0" collapsed="false">
      <c r="A128" s="1" t="n">
        <v>17</v>
      </c>
      <c r="B128" s="61" t="n">
        <v>40702</v>
      </c>
      <c r="C128" s="1" t="s">
        <v>53</v>
      </c>
      <c r="F128" s="1" t="s">
        <v>97</v>
      </c>
      <c r="G128" s="1" t="n">
        <v>0</v>
      </c>
      <c r="H128" s="1" t="n">
        <v>0</v>
      </c>
      <c r="L128" s="1" t="n">
        <v>0</v>
      </c>
      <c r="X128" s="14" t="n">
        <v>0</v>
      </c>
      <c r="Y128" s="1" t="s">
        <v>1128</v>
      </c>
      <c r="AA128" s="1" t="s">
        <v>123</v>
      </c>
      <c r="AB128" s="1" t="s">
        <v>897</v>
      </c>
    </row>
    <row r="129" customFormat="false" ht="15" hidden="false" customHeight="false" outlineLevel="0" collapsed="false">
      <c r="A129" s="1" t="n">
        <v>17</v>
      </c>
      <c r="B129" s="61" t="n">
        <v>40702</v>
      </c>
      <c r="C129" s="1" t="s">
        <v>53</v>
      </c>
      <c r="F129" s="1" t="s">
        <v>248</v>
      </c>
      <c r="K129" s="1" t="n">
        <v>1</v>
      </c>
      <c r="X129" s="14" t="n">
        <v>1138.35</v>
      </c>
      <c r="Y129" s="1" t="s">
        <v>1128</v>
      </c>
      <c r="AA129" s="1" t="s">
        <v>123</v>
      </c>
    </row>
    <row r="130" customFormat="false" ht="15" hidden="false" customHeight="false" outlineLevel="0" collapsed="false">
      <c r="A130" s="1" t="n">
        <v>18</v>
      </c>
      <c r="B130" s="61" t="n">
        <v>40708</v>
      </c>
      <c r="C130" s="1" t="s">
        <v>63</v>
      </c>
      <c r="D130" s="1" t="s">
        <v>54</v>
      </c>
      <c r="F130" s="1" t="s">
        <v>114</v>
      </c>
      <c r="G130" s="1" t="n">
        <v>33</v>
      </c>
      <c r="H130" s="1" t="n">
        <f aca="false">SUM(G130/2)</f>
        <v>16.5</v>
      </c>
      <c r="I130" s="1" t="n">
        <f aca="false">SUM(G130/2)</f>
        <v>16.5</v>
      </c>
      <c r="L130" s="1" t="n">
        <v>69</v>
      </c>
      <c r="X130" s="14" t="n">
        <v>220474.75</v>
      </c>
      <c r="Y130" s="1" t="s">
        <v>1129</v>
      </c>
      <c r="AA130" s="1" t="s">
        <v>123</v>
      </c>
    </row>
    <row r="131" customFormat="false" ht="15" hidden="false" customHeight="false" outlineLevel="0" collapsed="false">
      <c r="A131" s="1" t="n">
        <v>18</v>
      </c>
      <c r="B131" s="61" t="n">
        <v>40708</v>
      </c>
      <c r="C131" s="1" t="s">
        <v>63</v>
      </c>
      <c r="D131" s="1" t="s">
        <v>54</v>
      </c>
      <c r="F131" s="1" t="s">
        <v>115</v>
      </c>
      <c r="G131" s="1" t="n">
        <v>2</v>
      </c>
      <c r="H131" s="1" t="n">
        <f aca="false">SUM(G131/2)</f>
        <v>1</v>
      </c>
      <c r="I131" s="1" t="n">
        <f aca="false">SUM(G131/2)</f>
        <v>1</v>
      </c>
      <c r="L131" s="1" t="n">
        <v>5</v>
      </c>
      <c r="X131" s="14" t="n">
        <v>11196.97</v>
      </c>
      <c r="Y131" s="1" t="s">
        <v>1129</v>
      </c>
      <c r="AA131" s="1" t="s">
        <v>123</v>
      </c>
    </row>
    <row r="132" customFormat="false" ht="15" hidden="false" customHeight="false" outlineLevel="0" collapsed="false">
      <c r="A132" s="1" t="n">
        <v>18</v>
      </c>
      <c r="B132" s="61" t="n">
        <v>40708</v>
      </c>
      <c r="C132" s="1" t="s">
        <v>63</v>
      </c>
      <c r="D132" s="1" t="s">
        <v>54</v>
      </c>
      <c r="F132" s="1" t="s">
        <v>87</v>
      </c>
      <c r="G132" s="1" t="n">
        <v>0</v>
      </c>
      <c r="H132" s="1" t="n">
        <f aca="false">SUM(G132/2)</f>
        <v>0</v>
      </c>
      <c r="I132" s="1" t="n">
        <f aca="false">SUM(G132/2)</f>
        <v>0</v>
      </c>
      <c r="X132" s="14" t="n">
        <v>0</v>
      </c>
      <c r="Y132" s="1" t="s">
        <v>1129</v>
      </c>
      <c r="AA132" s="1" t="s">
        <v>123</v>
      </c>
      <c r="AB132" s="1" t="s">
        <v>1130</v>
      </c>
    </row>
    <row r="133" customFormat="false" ht="15" hidden="false" customHeight="false" outlineLevel="0" collapsed="false">
      <c r="A133" s="1" t="n">
        <v>18</v>
      </c>
      <c r="B133" s="61" t="n">
        <v>40708</v>
      </c>
      <c r="C133" s="1" t="s">
        <v>63</v>
      </c>
      <c r="D133" s="1" t="s">
        <v>54</v>
      </c>
      <c r="F133" s="1" t="s">
        <v>99</v>
      </c>
      <c r="G133" s="1" t="n">
        <v>1</v>
      </c>
      <c r="H133" s="1" t="n">
        <f aca="false">SUM(G133/2)</f>
        <v>0.5</v>
      </c>
      <c r="I133" s="1" t="n">
        <f aca="false">SUM(G133/2)</f>
        <v>0.5</v>
      </c>
      <c r="L133" s="1" t="n">
        <v>4</v>
      </c>
      <c r="X133" s="14" t="n">
        <v>1192.34</v>
      </c>
      <c r="Y133" s="1" t="s">
        <v>1129</v>
      </c>
      <c r="AA133" s="1" t="s">
        <v>123</v>
      </c>
    </row>
    <row r="134" customFormat="false" ht="15" hidden="false" customHeight="false" outlineLevel="0" collapsed="false">
      <c r="A134" s="1" t="n">
        <v>18</v>
      </c>
      <c r="B134" s="61" t="n">
        <v>40708</v>
      </c>
      <c r="C134" s="1" t="s">
        <v>63</v>
      </c>
      <c r="D134" s="1" t="s">
        <v>54</v>
      </c>
      <c r="F134" s="1" t="s">
        <v>101</v>
      </c>
      <c r="G134" s="1" t="n">
        <v>13</v>
      </c>
      <c r="H134" s="1" t="n">
        <f aca="false">SUM(G134/2)</f>
        <v>6.5</v>
      </c>
      <c r="I134" s="1" t="n">
        <f aca="false">SUM(G134/2)</f>
        <v>6.5</v>
      </c>
      <c r="L134" s="1" t="n">
        <v>24</v>
      </c>
      <c r="X134" s="14" t="n">
        <v>37362.91</v>
      </c>
      <c r="Y134" s="1" t="s">
        <v>1129</v>
      </c>
      <c r="AA134" s="1" t="s">
        <v>123</v>
      </c>
    </row>
    <row r="135" customFormat="false" ht="15" hidden="false" customHeight="false" outlineLevel="0" collapsed="false">
      <c r="A135" s="1" t="n">
        <v>18</v>
      </c>
      <c r="B135" s="61" t="n">
        <v>40708</v>
      </c>
      <c r="C135" s="1" t="s">
        <v>63</v>
      </c>
      <c r="D135" s="1" t="s">
        <v>54</v>
      </c>
      <c r="F135" s="1" t="s">
        <v>248</v>
      </c>
      <c r="K135" s="1" t="n">
        <v>1</v>
      </c>
      <c r="X135" s="14" t="n">
        <v>1056.66</v>
      </c>
      <c r="Y135" s="1" t="s">
        <v>1129</v>
      </c>
      <c r="AA135" s="1" t="s">
        <v>123</v>
      </c>
    </row>
    <row r="136" customFormat="false" ht="15" hidden="false" customHeight="false" outlineLevel="0" collapsed="false">
      <c r="A136" s="1" t="n">
        <v>19</v>
      </c>
      <c r="B136" s="61" t="n">
        <v>40710</v>
      </c>
      <c r="C136" s="1" t="s">
        <v>69</v>
      </c>
      <c r="F136" s="1" t="s">
        <v>97</v>
      </c>
      <c r="G136" s="1" t="n">
        <v>20</v>
      </c>
      <c r="H136" s="1" t="n">
        <v>20</v>
      </c>
      <c r="L136" s="1" t="n">
        <v>30</v>
      </c>
      <c r="X136" s="14" t="n">
        <v>68543.6</v>
      </c>
      <c r="Y136" s="1" t="s">
        <v>1131</v>
      </c>
      <c r="AA136" s="1" t="s">
        <v>123</v>
      </c>
    </row>
    <row r="137" customFormat="false" ht="15" hidden="false" customHeight="false" outlineLevel="0" collapsed="false">
      <c r="A137" s="1" t="n">
        <v>19</v>
      </c>
      <c r="B137" s="61" t="n">
        <v>40710</v>
      </c>
      <c r="C137" s="1" t="s">
        <v>69</v>
      </c>
      <c r="F137" s="1" t="s">
        <v>87</v>
      </c>
      <c r="G137" s="1" t="n">
        <v>8</v>
      </c>
      <c r="H137" s="1" t="n">
        <v>8</v>
      </c>
      <c r="L137" s="1" t="n">
        <v>11</v>
      </c>
      <c r="U137" s="1" t="n">
        <v>1</v>
      </c>
      <c r="X137" s="14" t="n">
        <v>914.46</v>
      </c>
      <c r="Y137" s="1" t="s">
        <v>1131</v>
      </c>
      <c r="AA137" s="1" t="s">
        <v>123</v>
      </c>
    </row>
    <row r="138" customFormat="false" ht="15" hidden="false" customHeight="false" outlineLevel="0" collapsed="false">
      <c r="A138" s="1" t="n">
        <v>19</v>
      </c>
      <c r="B138" s="61" t="n">
        <v>40710</v>
      </c>
      <c r="C138" s="1" t="s">
        <v>69</v>
      </c>
      <c r="F138" s="1" t="s">
        <v>115</v>
      </c>
      <c r="G138" s="1" t="n">
        <v>5</v>
      </c>
      <c r="H138" s="1" t="n">
        <v>5</v>
      </c>
      <c r="L138" s="1" t="n">
        <v>6</v>
      </c>
      <c r="X138" s="14" t="n">
        <v>17603.31</v>
      </c>
      <c r="Y138" s="1" t="s">
        <v>1131</v>
      </c>
      <c r="AA138" s="1" t="s">
        <v>123</v>
      </c>
    </row>
    <row r="139" customFormat="false" ht="15" hidden="false" customHeight="false" outlineLevel="0" collapsed="false">
      <c r="A139" s="1" t="n">
        <v>19</v>
      </c>
      <c r="B139" s="61" t="n">
        <v>40710</v>
      </c>
      <c r="C139" s="1" t="s">
        <v>69</v>
      </c>
      <c r="F139" s="1" t="s">
        <v>248</v>
      </c>
      <c r="K139" s="1" t="n">
        <v>1</v>
      </c>
      <c r="X139" s="14" t="n">
        <v>670.64</v>
      </c>
      <c r="Y139" s="1" t="s">
        <v>1131</v>
      </c>
      <c r="AA139" s="1" t="s">
        <v>123</v>
      </c>
    </row>
    <row r="140" customFormat="false" ht="15" hidden="false" customHeight="false" outlineLevel="0" collapsed="false">
      <c r="A140" s="1" t="n">
        <v>20</v>
      </c>
      <c r="B140" s="61" t="n">
        <v>40715</v>
      </c>
      <c r="C140" s="1" t="s">
        <v>76</v>
      </c>
      <c r="D140" s="1" t="s">
        <v>75</v>
      </c>
      <c r="F140" s="1" t="s">
        <v>114</v>
      </c>
      <c r="G140" s="1" t="n">
        <v>104</v>
      </c>
      <c r="H140" s="1" t="n">
        <f aca="false">SUM(G140/2)</f>
        <v>52</v>
      </c>
      <c r="I140" s="1" t="n">
        <f aca="false">SUM(G140/2)</f>
        <v>52</v>
      </c>
      <c r="L140" s="1" t="n">
        <v>136</v>
      </c>
      <c r="X140" s="14" t="n">
        <v>0</v>
      </c>
      <c r="Y140" s="1" t="s">
        <v>1132</v>
      </c>
      <c r="AA140" s="1" t="s">
        <v>123</v>
      </c>
    </row>
    <row r="141" customFormat="false" ht="15" hidden="false" customHeight="false" outlineLevel="0" collapsed="false">
      <c r="A141" s="1" t="n">
        <v>20</v>
      </c>
      <c r="B141" s="61" t="n">
        <v>40715</v>
      </c>
      <c r="C141" s="1" t="s">
        <v>76</v>
      </c>
      <c r="D141" s="1" t="s">
        <v>75</v>
      </c>
      <c r="F141" s="1" t="s">
        <v>89</v>
      </c>
      <c r="G141" s="1" t="n">
        <v>2</v>
      </c>
      <c r="H141" s="1" t="n">
        <f aca="false">SUM(G141/2)</f>
        <v>1</v>
      </c>
      <c r="I141" s="1" t="n">
        <f aca="false">SUM(G141/2)</f>
        <v>1</v>
      </c>
      <c r="L141" s="1" t="n">
        <v>5</v>
      </c>
      <c r="X141" s="14" t="n">
        <v>2322.5</v>
      </c>
      <c r="Y141" s="1" t="s">
        <v>1132</v>
      </c>
      <c r="AA141" s="1" t="s">
        <v>123</v>
      </c>
    </row>
    <row r="142" customFormat="false" ht="15" hidden="false" customHeight="false" outlineLevel="0" collapsed="false">
      <c r="A142" s="1" t="n">
        <v>20</v>
      </c>
      <c r="B142" s="61" t="n">
        <v>40715</v>
      </c>
      <c r="C142" s="1" t="s">
        <v>76</v>
      </c>
      <c r="D142" s="1" t="s">
        <v>75</v>
      </c>
      <c r="F142" s="1" t="s">
        <v>111</v>
      </c>
      <c r="G142" s="1" t="n">
        <v>1</v>
      </c>
      <c r="H142" s="1" t="n">
        <f aca="false">SUM(G142/2)</f>
        <v>0.5</v>
      </c>
      <c r="I142" s="1" t="n">
        <f aca="false">SUM(G142/2)</f>
        <v>0.5</v>
      </c>
      <c r="L142" s="1" t="n">
        <v>3</v>
      </c>
      <c r="X142" s="14" t="n">
        <v>0</v>
      </c>
      <c r="Y142" s="1" t="s">
        <v>1132</v>
      </c>
      <c r="AA142" s="1" t="s">
        <v>123</v>
      </c>
      <c r="AB142" s="1" t="s">
        <v>891</v>
      </c>
    </row>
    <row r="143" customFormat="false" ht="15" hidden="false" customHeight="false" outlineLevel="0" collapsed="false">
      <c r="A143" s="1" t="n">
        <v>20</v>
      </c>
      <c r="B143" s="61" t="n">
        <v>40715</v>
      </c>
      <c r="C143" s="1" t="s">
        <v>76</v>
      </c>
      <c r="D143" s="1" t="s">
        <v>75</v>
      </c>
      <c r="F143" s="1" t="s">
        <v>248</v>
      </c>
      <c r="K143" s="1" t="n">
        <v>1</v>
      </c>
      <c r="X143" s="14" t="n">
        <v>1547.47</v>
      </c>
      <c r="Y143" s="1" t="s">
        <v>1132</v>
      </c>
      <c r="AA143" s="1" t="s">
        <v>123</v>
      </c>
    </row>
    <row r="144" customFormat="false" ht="15" hidden="false" customHeight="false" outlineLevel="0" collapsed="false">
      <c r="A144" s="1" t="n">
        <v>21</v>
      </c>
      <c r="B144" s="61" t="n">
        <v>40723</v>
      </c>
      <c r="C144" s="1" t="s">
        <v>48</v>
      </c>
      <c r="D144" s="1" t="s">
        <v>53</v>
      </c>
      <c r="F144" s="1" t="s">
        <v>87</v>
      </c>
      <c r="G144" s="1" t="n">
        <v>12</v>
      </c>
      <c r="H144" s="1" t="n">
        <f aca="false">SUM(G144/2)</f>
        <v>6</v>
      </c>
      <c r="I144" s="1" t="n">
        <f aca="false">SUM(G144/2)</f>
        <v>6</v>
      </c>
      <c r="L144" s="1" t="n">
        <v>34</v>
      </c>
      <c r="U144" s="1" t="n">
        <v>2</v>
      </c>
      <c r="X144" s="14" t="n">
        <v>336151.28</v>
      </c>
      <c r="Y144" s="1" t="s">
        <v>1133</v>
      </c>
      <c r="AA144" s="1" t="s">
        <v>123</v>
      </c>
    </row>
    <row r="145" customFormat="false" ht="15" hidden="false" customHeight="false" outlineLevel="0" collapsed="false">
      <c r="A145" s="1" t="n">
        <v>21</v>
      </c>
      <c r="B145" s="61" t="n">
        <v>40723</v>
      </c>
      <c r="C145" s="1" t="s">
        <v>48</v>
      </c>
      <c r="D145" s="1" t="s">
        <v>53</v>
      </c>
      <c r="F145" s="1" t="s">
        <v>96</v>
      </c>
      <c r="H145" s="1" t="n">
        <f aca="false">SUM(G145/2)</f>
        <v>0</v>
      </c>
      <c r="I145" s="1" t="n">
        <f aca="false">SUM(G145/2)</f>
        <v>0</v>
      </c>
      <c r="X145" s="14" t="n">
        <v>0</v>
      </c>
      <c r="Y145" s="1" t="s">
        <v>1133</v>
      </c>
      <c r="AA145" s="1" t="s">
        <v>123</v>
      </c>
      <c r="AB145" s="1" t="s">
        <v>897</v>
      </c>
    </row>
    <row r="146" customFormat="false" ht="15" hidden="false" customHeight="false" outlineLevel="0" collapsed="false">
      <c r="A146" s="1" t="n">
        <v>21</v>
      </c>
      <c r="B146" s="61" t="n">
        <v>40723</v>
      </c>
      <c r="C146" s="1" t="s">
        <v>48</v>
      </c>
      <c r="D146" s="1" t="s">
        <v>53</v>
      </c>
      <c r="F146" s="1" t="s">
        <v>95</v>
      </c>
      <c r="G146" s="1" t="n">
        <v>5</v>
      </c>
      <c r="H146" s="1" t="n">
        <f aca="false">SUM(G146/2)</f>
        <v>2.5</v>
      </c>
      <c r="I146" s="1" t="n">
        <f aca="false">SUM(G146/2)</f>
        <v>2.5</v>
      </c>
      <c r="L146" s="1" t="n">
        <v>14</v>
      </c>
      <c r="X146" s="14" t="n">
        <v>32726.14</v>
      </c>
      <c r="Y146" s="1" t="s">
        <v>1133</v>
      </c>
      <c r="AA146" s="1" t="s">
        <v>123</v>
      </c>
    </row>
    <row r="147" customFormat="false" ht="15" hidden="false" customHeight="false" outlineLevel="0" collapsed="false">
      <c r="A147" s="1" t="n">
        <v>21</v>
      </c>
      <c r="B147" s="61" t="n">
        <v>40723</v>
      </c>
      <c r="C147" s="1" t="s">
        <v>48</v>
      </c>
      <c r="D147" s="1" t="s">
        <v>53</v>
      </c>
      <c r="F147" s="1" t="s">
        <v>97</v>
      </c>
      <c r="G147" s="1" t="n">
        <v>6</v>
      </c>
      <c r="H147" s="1" t="n">
        <f aca="false">SUM(G147/2)</f>
        <v>3</v>
      </c>
      <c r="I147" s="1" t="n">
        <f aca="false">SUM(G147/2)</f>
        <v>3</v>
      </c>
      <c r="L147" s="1" t="n">
        <v>16</v>
      </c>
      <c r="X147" s="14" t="n">
        <v>25723.78</v>
      </c>
      <c r="Y147" s="1" t="s">
        <v>1133</v>
      </c>
      <c r="AA147" s="1" t="s">
        <v>123</v>
      </c>
    </row>
    <row r="148" customFormat="false" ht="15" hidden="false" customHeight="false" outlineLevel="0" collapsed="false">
      <c r="A148" s="1" t="n">
        <v>21</v>
      </c>
      <c r="B148" s="61" t="n">
        <v>40723</v>
      </c>
      <c r="C148" s="1" t="s">
        <v>48</v>
      </c>
      <c r="D148" s="1" t="s">
        <v>53</v>
      </c>
      <c r="F148" s="1" t="s">
        <v>93</v>
      </c>
      <c r="G148" s="1" t="n">
        <v>1</v>
      </c>
      <c r="H148" s="1" t="n">
        <f aca="false">SUM(G148/2)</f>
        <v>0.5</v>
      </c>
      <c r="I148" s="1" t="n">
        <f aca="false">SUM(G148/2)</f>
        <v>0.5</v>
      </c>
      <c r="L148" s="1" t="n">
        <v>3</v>
      </c>
      <c r="X148" s="14" t="n">
        <v>1995.8</v>
      </c>
      <c r="Y148" s="1" t="s">
        <v>1133</v>
      </c>
      <c r="AA148" s="1" t="s">
        <v>123</v>
      </c>
    </row>
    <row r="149" customFormat="false" ht="15" hidden="false" customHeight="false" outlineLevel="0" collapsed="false">
      <c r="A149" s="1" t="n">
        <v>21</v>
      </c>
      <c r="B149" s="61" t="n">
        <v>40723</v>
      </c>
      <c r="C149" s="1" t="s">
        <v>48</v>
      </c>
      <c r="D149" s="1" t="s">
        <v>53</v>
      </c>
      <c r="F149" s="1" t="s">
        <v>99</v>
      </c>
      <c r="G149" s="1" t="n">
        <v>1</v>
      </c>
      <c r="H149" s="1" t="n">
        <f aca="false">SUM(G149/2)</f>
        <v>0.5</v>
      </c>
      <c r="I149" s="1" t="n">
        <f aca="false">SUM(G149/2)</f>
        <v>0.5</v>
      </c>
      <c r="L149" s="1" t="n">
        <v>3</v>
      </c>
      <c r="X149" s="14" t="n">
        <v>426.96</v>
      </c>
      <c r="Y149" s="1" t="s">
        <v>1133</v>
      </c>
      <c r="AA149" s="1" t="s">
        <v>123</v>
      </c>
    </row>
    <row r="150" customFormat="false" ht="15" hidden="false" customHeight="false" outlineLevel="0" collapsed="false">
      <c r="A150" s="1" t="n">
        <v>21</v>
      </c>
      <c r="B150" s="61" t="n">
        <v>40723</v>
      </c>
      <c r="C150" s="1" t="s">
        <v>48</v>
      </c>
      <c r="D150" s="1" t="s">
        <v>53</v>
      </c>
      <c r="F150" s="1" t="s">
        <v>115</v>
      </c>
      <c r="G150" s="1" t="n">
        <v>2</v>
      </c>
      <c r="H150" s="1" t="n">
        <f aca="false">SUM(G150/2)</f>
        <v>1</v>
      </c>
      <c r="I150" s="1" t="n">
        <f aca="false">SUM(G150/2)</f>
        <v>1</v>
      </c>
      <c r="L150" s="1" t="n">
        <v>7</v>
      </c>
      <c r="X150" s="14" t="n">
        <v>4498.63</v>
      </c>
      <c r="Y150" s="1" t="s">
        <v>1133</v>
      </c>
      <c r="AA150" s="1" t="s">
        <v>123</v>
      </c>
    </row>
    <row r="151" customFormat="false" ht="15" hidden="false" customHeight="false" outlineLevel="0" collapsed="false">
      <c r="A151" s="1" t="n">
        <v>21</v>
      </c>
      <c r="B151" s="61" t="n">
        <v>40723</v>
      </c>
      <c r="C151" s="1" t="s">
        <v>48</v>
      </c>
      <c r="D151" s="1" t="s">
        <v>53</v>
      </c>
      <c r="F151" s="1" t="s">
        <v>108</v>
      </c>
      <c r="G151" s="1" t="n">
        <v>14</v>
      </c>
      <c r="H151" s="1" t="n">
        <f aca="false">SUM(G151/2)</f>
        <v>7</v>
      </c>
      <c r="I151" s="1" t="n">
        <f aca="false">SUM(G151/2)</f>
        <v>7</v>
      </c>
      <c r="L151" s="1" t="n">
        <v>31</v>
      </c>
      <c r="X151" s="14" t="n">
        <v>21550.11</v>
      </c>
      <c r="Y151" s="1" t="s">
        <v>1133</v>
      </c>
      <c r="AA151" s="1" t="s">
        <v>123</v>
      </c>
    </row>
    <row r="152" customFormat="false" ht="15" hidden="false" customHeight="false" outlineLevel="0" collapsed="false">
      <c r="A152" s="1" t="n">
        <v>21</v>
      </c>
      <c r="B152" s="61" t="n">
        <v>40723</v>
      </c>
      <c r="C152" s="1" t="s">
        <v>48</v>
      </c>
      <c r="D152" s="1" t="s">
        <v>53</v>
      </c>
      <c r="F152" s="1" t="s">
        <v>248</v>
      </c>
      <c r="K152" s="1" t="n">
        <v>2</v>
      </c>
      <c r="X152" s="14" t="n">
        <v>7238.98</v>
      </c>
      <c r="Y152" s="1" t="s">
        <v>1133</v>
      </c>
      <c r="AA152" s="1" t="s">
        <v>123</v>
      </c>
    </row>
    <row r="153" customFormat="false" ht="15" hidden="false" customHeight="false" outlineLevel="0" collapsed="false">
      <c r="A153" s="1" t="n">
        <v>22</v>
      </c>
      <c r="B153" s="61" t="n">
        <v>40737</v>
      </c>
      <c r="C153" s="1" t="s">
        <v>53</v>
      </c>
      <c r="D153" s="1" t="s">
        <v>55</v>
      </c>
      <c r="F153" s="1" t="s">
        <v>101</v>
      </c>
      <c r="G153" s="1" t="n">
        <v>26</v>
      </c>
      <c r="H153" s="1" t="n">
        <f aca="false">SUM(G153/2)</f>
        <v>13</v>
      </c>
      <c r="I153" s="1" t="n">
        <f aca="false">SUM(G153/2)</f>
        <v>13</v>
      </c>
      <c r="L153" s="1" t="n">
        <v>52</v>
      </c>
      <c r="X153" s="14" t="n">
        <v>0</v>
      </c>
      <c r="Y153" s="1" t="s">
        <v>1134</v>
      </c>
      <c r="AA153" s="1" t="s">
        <v>123</v>
      </c>
      <c r="AB153" s="1" t="s">
        <v>1135</v>
      </c>
    </row>
    <row r="154" customFormat="false" ht="15" hidden="false" customHeight="false" outlineLevel="0" collapsed="false">
      <c r="A154" s="1" t="n">
        <v>22</v>
      </c>
      <c r="B154" s="61" t="n">
        <v>40737</v>
      </c>
      <c r="C154" s="1" t="s">
        <v>53</v>
      </c>
      <c r="D154" s="1" t="s">
        <v>55</v>
      </c>
      <c r="F154" s="1" t="s">
        <v>115</v>
      </c>
      <c r="G154" s="1" t="n">
        <v>1</v>
      </c>
      <c r="H154" s="1" t="n">
        <f aca="false">SUM(G154/2)</f>
        <v>0.5</v>
      </c>
      <c r="I154" s="1" t="n">
        <f aca="false">SUM(G154/2)</f>
        <v>0.5</v>
      </c>
      <c r="L154" s="1" t="n">
        <v>5</v>
      </c>
      <c r="X154" s="14" t="n">
        <v>0</v>
      </c>
      <c r="Y154" s="1" t="s">
        <v>1134</v>
      </c>
      <c r="AA154" s="1" t="s">
        <v>123</v>
      </c>
    </row>
    <row r="155" customFormat="false" ht="15" hidden="false" customHeight="false" outlineLevel="0" collapsed="false">
      <c r="A155" s="1" t="n">
        <v>22</v>
      </c>
      <c r="B155" s="61" t="n">
        <v>40737</v>
      </c>
      <c r="C155" s="1" t="s">
        <v>53</v>
      </c>
      <c r="D155" s="1" t="s">
        <v>55</v>
      </c>
      <c r="F155" s="1" t="s">
        <v>97</v>
      </c>
      <c r="G155" s="1" t="n">
        <v>4</v>
      </c>
      <c r="H155" s="1" t="n">
        <f aca="false">SUM(G155/2)</f>
        <v>2</v>
      </c>
      <c r="I155" s="1" t="n">
        <f aca="false">SUM(G155/2)</f>
        <v>2</v>
      </c>
      <c r="L155" s="1" t="n">
        <v>15</v>
      </c>
      <c r="X155" s="14" t="n">
        <v>0</v>
      </c>
      <c r="Y155" s="1" t="s">
        <v>1134</v>
      </c>
      <c r="AA155" s="1" t="s">
        <v>123</v>
      </c>
    </row>
    <row r="156" customFormat="false" ht="15" hidden="false" customHeight="false" outlineLevel="0" collapsed="false">
      <c r="A156" s="1" t="n">
        <v>22</v>
      </c>
      <c r="B156" s="61" t="n">
        <v>40737</v>
      </c>
      <c r="C156" s="1" t="s">
        <v>53</v>
      </c>
      <c r="D156" s="1" t="s">
        <v>55</v>
      </c>
      <c r="F156" s="1" t="s">
        <v>95</v>
      </c>
      <c r="G156" s="1" t="n">
        <v>1</v>
      </c>
      <c r="H156" s="1" t="n">
        <f aca="false">SUM(G156/2)</f>
        <v>0.5</v>
      </c>
      <c r="I156" s="1" t="n">
        <f aca="false">SUM(G156/2)</f>
        <v>0.5</v>
      </c>
      <c r="L156" s="1" t="n">
        <v>3</v>
      </c>
      <c r="X156" s="14" t="n">
        <v>0</v>
      </c>
      <c r="Y156" s="1" t="s">
        <v>1134</v>
      </c>
      <c r="AA156" s="1" t="s">
        <v>123</v>
      </c>
    </row>
    <row r="157" customFormat="false" ht="15" hidden="false" customHeight="false" outlineLevel="0" collapsed="false">
      <c r="A157" s="1" t="n">
        <v>22</v>
      </c>
      <c r="B157" s="61" t="n">
        <v>40737</v>
      </c>
      <c r="C157" s="1" t="s">
        <v>53</v>
      </c>
      <c r="D157" s="1" t="s">
        <v>55</v>
      </c>
      <c r="F157" s="1" t="s">
        <v>96</v>
      </c>
      <c r="G157" s="1" t="n">
        <v>2</v>
      </c>
      <c r="H157" s="1" t="n">
        <f aca="false">SUM(G157/2)</f>
        <v>1</v>
      </c>
      <c r="I157" s="1" t="n">
        <f aca="false">SUM(G157/2)</f>
        <v>1</v>
      </c>
      <c r="L157" s="1" t="n">
        <v>5</v>
      </c>
      <c r="X157" s="14" t="n">
        <v>0</v>
      </c>
      <c r="Y157" s="1" t="s">
        <v>1134</v>
      </c>
      <c r="AA157" s="1" t="s">
        <v>123</v>
      </c>
    </row>
    <row r="158" customFormat="false" ht="15" hidden="false" customHeight="false" outlineLevel="0" collapsed="false">
      <c r="A158" s="1" t="n">
        <v>22</v>
      </c>
      <c r="B158" s="61" t="n">
        <v>40737</v>
      </c>
      <c r="C158" s="1" t="s">
        <v>53</v>
      </c>
      <c r="D158" s="1" t="s">
        <v>55</v>
      </c>
      <c r="F158" s="1" t="s">
        <v>108</v>
      </c>
      <c r="G158" s="1" t="n">
        <v>1</v>
      </c>
      <c r="H158" s="1" t="n">
        <f aca="false">SUM(G158/2)</f>
        <v>0.5</v>
      </c>
      <c r="I158" s="1" t="n">
        <f aca="false">SUM(G158/2)</f>
        <v>0.5</v>
      </c>
      <c r="L158" s="1" t="n">
        <v>3</v>
      </c>
      <c r="X158" s="14" t="n">
        <v>0</v>
      </c>
      <c r="Y158" s="1" t="s">
        <v>1134</v>
      </c>
      <c r="AA158" s="1" t="s">
        <v>123</v>
      </c>
    </row>
    <row r="159" customFormat="false" ht="15" hidden="false" customHeight="false" outlineLevel="0" collapsed="false">
      <c r="A159" s="1" t="n">
        <v>22</v>
      </c>
      <c r="B159" s="61" t="n">
        <v>40737</v>
      </c>
      <c r="C159" s="1" t="s">
        <v>53</v>
      </c>
      <c r="D159" s="1" t="s">
        <v>55</v>
      </c>
      <c r="F159" s="1" t="s">
        <v>248</v>
      </c>
      <c r="H159" s="1" t="n">
        <f aca="false">SUM(G159/2)</f>
        <v>0</v>
      </c>
      <c r="I159" s="1" t="n">
        <f aca="false">SUM(G159/2)</f>
        <v>0</v>
      </c>
      <c r="K159" s="1" t="n">
        <v>1</v>
      </c>
      <c r="X159" s="14" t="n">
        <v>1296.86</v>
      </c>
      <c r="Y159" s="1" t="s">
        <v>1134</v>
      </c>
      <c r="AA159" s="1" t="s">
        <v>123</v>
      </c>
    </row>
    <row r="160" customFormat="false" ht="15" hidden="false" customHeight="false" outlineLevel="0" collapsed="false">
      <c r="A160" s="1" t="n">
        <v>23</v>
      </c>
      <c r="B160" s="61" t="n">
        <v>40771</v>
      </c>
      <c r="C160" s="1" t="s">
        <v>53</v>
      </c>
      <c r="D160" s="1" t="s">
        <v>55</v>
      </c>
      <c r="F160" s="1" t="s">
        <v>101</v>
      </c>
      <c r="G160" s="1" t="n">
        <v>41</v>
      </c>
      <c r="H160" s="1" t="n">
        <f aca="false">SUM(G160/2)</f>
        <v>20.5</v>
      </c>
      <c r="I160" s="1" t="n">
        <f aca="false">SUM(G160/2)</f>
        <v>20.5</v>
      </c>
      <c r="L160" s="1" t="n">
        <v>70</v>
      </c>
      <c r="U160" s="1" t="n">
        <v>1</v>
      </c>
      <c r="X160" s="14" t="n">
        <v>0</v>
      </c>
      <c r="Y160" s="1" t="s">
        <v>1136</v>
      </c>
      <c r="AA160" s="1" t="s">
        <v>123</v>
      </c>
      <c r="AB160" s="1" t="s">
        <v>891</v>
      </c>
    </row>
    <row r="161" customFormat="false" ht="15" hidden="false" customHeight="false" outlineLevel="0" collapsed="false">
      <c r="A161" s="1" t="n">
        <v>23</v>
      </c>
      <c r="B161" s="61" t="n">
        <v>40771</v>
      </c>
      <c r="C161" s="1" t="s">
        <v>53</v>
      </c>
      <c r="D161" s="1" t="s">
        <v>55</v>
      </c>
      <c r="F161" s="1" t="s">
        <v>116</v>
      </c>
      <c r="G161" s="1" t="n">
        <v>4</v>
      </c>
      <c r="H161" s="1" t="n">
        <f aca="false">SUM(G161/2)</f>
        <v>2</v>
      </c>
      <c r="I161" s="1" t="n">
        <f aca="false">SUM(G161/2)</f>
        <v>2</v>
      </c>
      <c r="L161" s="1" t="n">
        <v>15</v>
      </c>
      <c r="X161" s="14" t="n">
        <v>30539.97</v>
      </c>
      <c r="Y161" s="1" t="s">
        <v>1136</v>
      </c>
      <c r="AA161" s="1" t="s">
        <v>123</v>
      </c>
    </row>
    <row r="162" customFormat="false" ht="15" hidden="false" customHeight="false" outlineLevel="0" collapsed="false">
      <c r="A162" s="1" t="n">
        <v>23</v>
      </c>
      <c r="B162" s="61" t="n">
        <v>40771</v>
      </c>
      <c r="C162" s="1" t="s">
        <v>53</v>
      </c>
      <c r="D162" s="1" t="s">
        <v>55</v>
      </c>
      <c r="F162" s="1" t="s">
        <v>97</v>
      </c>
      <c r="G162" s="1" t="n">
        <v>3</v>
      </c>
      <c r="H162" s="1" t="n">
        <f aca="false">SUM(G162/2)</f>
        <v>1.5</v>
      </c>
      <c r="I162" s="1" t="n">
        <f aca="false">SUM(G162/2)</f>
        <v>1.5</v>
      </c>
      <c r="L162" s="1" t="n">
        <v>9</v>
      </c>
      <c r="X162" s="14" t="n">
        <v>26520.77</v>
      </c>
      <c r="Y162" s="1" t="s">
        <v>1136</v>
      </c>
      <c r="AA162" s="1" t="s">
        <v>123</v>
      </c>
    </row>
    <row r="163" customFormat="false" ht="15" hidden="false" customHeight="false" outlineLevel="0" collapsed="false">
      <c r="A163" s="1" t="n">
        <v>23</v>
      </c>
      <c r="B163" s="61" t="n">
        <v>40771</v>
      </c>
      <c r="C163" s="1" t="s">
        <v>53</v>
      </c>
      <c r="D163" s="1" t="s">
        <v>55</v>
      </c>
      <c r="F163" s="1" t="s">
        <v>114</v>
      </c>
      <c r="G163" s="1" t="n">
        <v>15</v>
      </c>
      <c r="H163" s="1" t="n">
        <f aca="false">SUM(G163/2)</f>
        <v>7.5</v>
      </c>
      <c r="I163" s="1" t="n">
        <f aca="false">SUM(G163/2)</f>
        <v>7.5</v>
      </c>
      <c r="L163" s="1" t="n">
        <v>32</v>
      </c>
      <c r="X163" s="14" t="n">
        <v>37798.21</v>
      </c>
      <c r="Y163" s="1" t="s">
        <v>1136</v>
      </c>
      <c r="AA163" s="1" t="s">
        <v>123</v>
      </c>
    </row>
    <row r="164" customFormat="false" ht="15" hidden="false" customHeight="false" outlineLevel="0" collapsed="false">
      <c r="A164" s="1" t="n">
        <v>23</v>
      </c>
      <c r="B164" s="61" t="n">
        <v>40771</v>
      </c>
      <c r="C164" s="1" t="s">
        <v>53</v>
      </c>
      <c r="D164" s="1" t="s">
        <v>55</v>
      </c>
      <c r="F164" s="1" t="s">
        <v>95</v>
      </c>
      <c r="G164" s="1" t="n">
        <v>4</v>
      </c>
      <c r="H164" s="1" t="n">
        <f aca="false">SUM(G164/2)</f>
        <v>2</v>
      </c>
      <c r="I164" s="1" t="n">
        <f aca="false">SUM(G164/2)</f>
        <v>2</v>
      </c>
      <c r="L164" s="1" t="n">
        <v>11</v>
      </c>
      <c r="X164" s="14" t="n">
        <v>55095.25</v>
      </c>
      <c r="Y164" s="1" t="s">
        <v>1136</v>
      </c>
      <c r="AA164" s="1" t="s">
        <v>123</v>
      </c>
    </row>
    <row r="165" customFormat="false" ht="15" hidden="false" customHeight="false" outlineLevel="0" collapsed="false">
      <c r="A165" s="1" t="n">
        <v>23</v>
      </c>
      <c r="B165" s="61" t="n">
        <v>40771</v>
      </c>
      <c r="C165" s="1" t="s">
        <v>53</v>
      </c>
      <c r="D165" s="1" t="s">
        <v>55</v>
      </c>
      <c r="F165" s="1" t="s">
        <v>108</v>
      </c>
      <c r="G165" s="1" t="n">
        <v>12</v>
      </c>
      <c r="H165" s="1" t="n">
        <f aca="false">SUM(G165/2)</f>
        <v>6</v>
      </c>
      <c r="I165" s="1" t="n">
        <f aca="false">SUM(G165/2)</f>
        <v>6</v>
      </c>
      <c r="L165" s="1" t="n">
        <v>26</v>
      </c>
      <c r="X165" s="14" t="n">
        <v>5352.6</v>
      </c>
      <c r="Y165" s="1" t="s">
        <v>1136</v>
      </c>
      <c r="AA165" s="1" t="s">
        <v>123</v>
      </c>
    </row>
    <row r="166" customFormat="false" ht="15" hidden="false" customHeight="false" outlineLevel="0" collapsed="false">
      <c r="A166" s="1" t="n">
        <v>23</v>
      </c>
      <c r="B166" s="61" t="n">
        <v>40771</v>
      </c>
      <c r="C166" s="1" t="s">
        <v>53</v>
      </c>
      <c r="D166" s="1" t="s">
        <v>55</v>
      </c>
      <c r="F166" s="1" t="s">
        <v>107</v>
      </c>
      <c r="G166" s="1" t="n">
        <v>5</v>
      </c>
      <c r="H166" s="1" t="n">
        <f aca="false">SUM(G166/2)</f>
        <v>2.5</v>
      </c>
      <c r="I166" s="1" t="n">
        <f aca="false">SUM(G166/2)</f>
        <v>2.5</v>
      </c>
      <c r="L166" s="1" t="n">
        <v>11</v>
      </c>
      <c r="X166" s="14" t="n">
        <v>17030.44</v>
      </c>
      <c r="Y166" s="1" t="s">
        <v>1136</v>
      </c>
      <c r="AA166" s="1" t="s">
        <v>123</v>
      </c>
    </row>
    <row r="167" customFormat="false" ht="15" hidden="false" customHeight="false" outlineLevel="0" collapsed="false">
      <c r="A167" s="1" t="n">
        <v>24</v>
      </c>
      <c r="B167" s="61" t="n">
        <v>40773</v>
      </c>
      <c r="C167" s="1" t="s">
        <v>69</v>
      </c>
      <c r="F167" s="1" t="s">
        <v>97</v>
      </c>
      <c r="G167" s="1" t="n">
        <v>30</v>
      </c>
      <c r="H167" s="1" t="n">
        <v>30</v>
      </c>
      <c r="L167" s="1" t="n">
        <v>32</v>
      </c>
      <c r="X167" s="14" t="n">
        <v>66205.39</v>
      </c>
      <c r="Y167" s="1" t="s">
        <v>1137</v>
      </c>
      <c r="AA167" s="1" t="s">
        <v>123</v>
      </c>
    </row>
    <row r="168" customFormat="false" ht="15" hidden="false" customHeight="false" outlineLevel="0" collapsed="false">
      <c r="A168" s="1" t="n">
        <v>24</v>
      </c>
      <c r="B168" s="61" t="n">
        <v>40773</v>
      </c>
      <c r="C168" s="1" t="s">
        <v>69</v>
      </c>
      <c r="F168" s="1" t="s">
        <v>87</v>
      </c>
      <c r="G168" s="1" t="n">
        <v>12</v>
      </c>
      <c r="H168" s="1" t="n">
        <v>12</v>
      </c>
      <c r="L168" s="1" t="n">
        <v>16</v>
      </c>
      <c r="U168" s="1" t="n">
        <v>4</v>
      </c>
      <c r="X168" s="14" t="n">
        <v>593.97</v>
      </c>
      <c r="Y168" s="1" t="s">
        <v>1137</v>
      </c>
      <c r="AA168" s="1" t="s">
        <v>123</v>
      </c>
    </row>
    <row r="169" customFormat="false" ht="15" hidden="false" customHeight="false" outlineLevel="0" collapsed="false">
      <c r="A169" s="1" t="n">
        <v>24</v>
      </c>
      <c r="B169" s="61" t="n">
        <v>40773</v>
      </c>
      <c r="C169" s="1" t="s">
        <v>69</v>
      </c>
      <c r="F169" s="1" t="s">
        <v>88</v>
      </c>
      <c r="G169" s="1" t="n">
        <v>4</v>
      </c>
      <c r="H169" s="1" t="n">
        <v>4</v>
      </c>
      <c r="L169" s="1" t="n">
        <v>10</v>
      </c>
      <c r="X169" s="14" t="n">
        <v>1094.98</v>
      </c>
      <c r="Y169" s="1" t="s">
        <v>1137</v>
      </c>
      <c r="AA169" s="1" t="s">
        <v>123</v>
      </c>
    </row>
    <row r="170" customFormat="false" ht="15" hidden="false" customHeight="false" outlineLevel="0" collapsed="false">
      <c r="A170" s="1" t="n">
        <v>24</v>
      </c>
      <c r="B170" s="61" t="n">
        <v>40773</v>
      </c>
      <c r="C170" s="1" t="s">
        <v>69</v>
      </c>
      <c r="F170" s="1" t="s">
        <v>96</v>
      </c>
      <c r="G170" s="1" t="n">
        <v>3</v>
      </c>
      <c r="H170" s="1" t="n">
        <v>3</v>
      </c>
      <c r="L170" s="1" t="n">
        <v>7</v>
      </c>
      <c r="X170" s="14" t="n">
        <v>10658</v>
      </c>
      <c r="Y170" s="1" t="s">
        <v>1137</v>
      </c>
      <c r="AA170" s="1" t="s">
        <v>123</v>
      </c>
    </row>
    <row r="171" customFormat="false" ht="15" hidden="false" customHeight="false" outlineLevel="0" collapsed="false">
      <c r="A171" s="1" t="n">
        <v>24</v>
      </c>
      <c r="B171" s="61" t="n">
        <v>40773</v>
      </c>
      <c r="C171" s="1" t="s">
        <v>69</v>
      </c>
      <c r="F171" s="1" t="s">
        <v>115</v>
      </c>
      <c r="X171" s="14" t="n">
        <v>0</v>
      </c>
      <c r="Y171" s="1" t="s">
        <v>1137</v>
      </c>
      <c r="AA171" s="1" t="s">
        <v>123</v>
      </c>
    </row>
    <row r="172" customFormat="false" ht="15" hidden="false" customHeight="false" outlineLevel="0" collapsed="false">
      <c r="A172" s="1" t="n">
        <v>24</v>
      </c>
      <c r="B172" s="61" t="n">
        <v>40773</v>
      </c>
      <c r="C172" s="1" t="s">
        <v>69</v>
      </c>
      <c r="F172" s="1" t="s">
        <v>112</v>
      </c>
      <c r="G172" s="1" t="n">
        <v>1</v>
      </c>
      <c r="H172" s="1" t="n">
        <v>1</v>
      </c>
      <c r="L172" s="1" t="n">
        <v>2</v>
      </c>
      <c r="X172" s="14" t="n">
        <v>24.09</v>
      </c>
      <c r="Y172" s="1" t="s">
        <v>1137</v>
      </c>
      <c r="AA172" s="1" t="s">
        <v>123</v>
      </c>
    </row>
    <row r="173" customFormat="false" ht="15" hidden="false" customHeight="false" outlineLevel="0" collapsed="false">
      <c r="A173" s="1" t="n">
        <v>24</v>
      </c>
      <c r="B173" s="61" t="n">
        <v>40773</v>
      </c>
      <c r="C173" s="1" t="s">
        <v>69</v>
      </c>
      <c r="F173" s="1" t="s">
        <v>248</v>
      </c>
      <c r="K173" s="1" t="n">
        <v>1</v>
      </c>
      <c r="X173" s="14" t="n">
        <v>762.93</v>
      </c>
      <c r="Y173" s="1" t="s">
        <v>1137</v>
      </c>
      <c r="AA173" s="1" t="s">
        <v>123</v>
      </c>
    </row>
    <row r="174" customFormat="false" ht="15" hidden="false" customHeight="false" outlineLevel="0" collapsed="false">
      <c r="A174" s="1" t="n">
        <v>25</v>
      </c>
      <c r="B174" s="61" t="n">
        <v>40762</v>
      </c>
      <c r="C174" s="1" t="s">
        <v>53</v>
      </c>
      <c r="F174" s="1" t="s">
        <v>87</v>
      </c>
      <c r="G174" s="1" t="n">
        <v>10</v>
      </c>
      <c r="H174" s="1" t="n">
        <v>10</v>
      </c>
      <c r="L174" s="1" t="n">
        <v>35</v>
      </c>
      <c r="U174" s="1" t="n">
        <v>1</v>
      </c>
      <c r="X174" s="14" t="n">
        <v>138775.38</v>
      </c>
      <c r="Y174" s="1" t="s">
        <v>1137</v>
      </c>
      <c r="AA174" s="1" t="s">
        <v>123</v>
      </c>
    </row>
    <row r="175" customFormat="false" ht="15" hidden="false" customHeight="false" outlineLevel="0" collapsed="false">
      <c r="A175" s="1" t="n">
        <v>25</v>
      </c>
      <c r="B175" s="61" t="n">
        <v>40762</v>
      </c>
      <c r="C175" s="1" t="s">
        <v>53</v>
      </c>
      <c r="F175" s="1" t="s">
        <v>110</v>
      </c>
      <c r="G175" s="1" t="n">
        <v>3</v>
      </c>
      <c r="H175" s="1" t="n">
        <v>3</v>
      </c>
      <c r="L175" s="1" t="n">
        <v>3</v>
      </c>
      <c r="X175" s="14" t="n">
        <v>4669.18</v>
      </c>
      <c r="Y175" s="1" t="s">
        <v>1137</v>
      </c>
      <c r="AA175" s="1" t="s">
        <v>123</v>
      </c>
    </row>
    <row r="176" customFormat="false" ht="15" hidden="false" customHeight="false" outlineLevel="0" collapsed="false">
      <c r="A176" s="1" t="n">
        <v>25</v>
      </c>
      <c r="B176" s="61" t="n">
        <v>40762</v>
      </c>
      <c r="C176" s="1" t="s">
        <v>53</v>
      </c>
      <c r="F176" s="1" t="s">
        <v>109</v>
      </c>
      <c r="G176" s="1" t="n">
        <v>2</v>
      </c>
      <c r="H176" s="1" t="n">
        <v>2</v>
      </c>
      <c r="L176" s="1" t="n">
        <v>5</v>
      </c>
      <c r="X176" s="14" t="n">
        <v>3459.51</v>
      </c>
      <c r="Y176" s="1" t="s">
        <v>1137</v>
      </c>
      <c r="AA176" s="1" t="s">
        <v>123</v>
      </c>
    </row>
    <row r="177" customFormat="false" ht="15" hidden="false" customHeight="false" outlineLevel="0" collapsed="false">
      <c r="A177" s="1" t="n">
        <v>25</v>
      </c>
      <c r="B177" s="61" t="n">
        <v>40762</v>
      </c>
      <c r="C177" s="1" t="s">
        <v>53</v>
      </c>
      <c r="F177" s="1" t="s">
        <v>95</v>
      </c>
      <c r="G177" s="1" t="n">
        <v>4</v>
      </c>
      <c r="H177" s="1" t="n">
        <v>4</v>
      </c>
      <c r="L177" s="1" t="n">
        <v>9</v>
      </c>
      <c r="X177" s="14" t="n">
        <v>51569.56</v>
      </c>
      <c r="Y177" s="1" t="s">
        <v>1137</v>
      </c>
      <c r="AA177" s="1" t="s">
        <v>123</v>
      </c>
    </row>
    <row r="178" customFormat="false" ht="15" hidden="false" customHeight="false" outlineLevel="0" collapsed="false">
      <c r="A178" s="1" t="n">
        <v>25</v>
      </c>
      <c r="B178" s="61" t="n">
        <v>40762</v>
      </c>
      <c r="C178" s="1" t="s">
        <v>53</v>
      </c>
      <c r="F178" s="1" t="s">
        <v>97</v>
      </c>
      <c r="G178" s="1" t="n">
        <v>2</v>
      </c>
      <c r="H178" s="1" t="n">
        <v>2</v>
      </c>
      <c r="L178" s="1" t="n">
        <v>8</v>
      </c>
      <c r="X178" s="14" t="n">
        <v>10690.44</v>
      </c>
      <c r="Y178" s="1" t="s">
        <v>1137</v>
      </c>
      <c r="AA178" s="1" t="s">
        <v>123</v>
      </c>
    </row>
    <row r="179" customFormat="false" ht="15" hidden="false" customHeight="false" outlineLevel="0" collapsed="false">
      <c r="A179" s="1" t="n">
        <v>25</v>
      </c>
      <c r="B179" s="61" t="n">
        <v>40762</v>
      </c>
      <c r="C179" s="1" t="s">
        <v>53</v>
      </c>
      <c r="F179" s="1" t="s">
        <v>114</v>
      </c>
      <c r="G179" s="1" t="n">
        <v>2</v>
      </c>
      <c r="H179" s="1" t="n">
        <v>2</v>
      </c>
      <c r="L179" s="1" t="n">
        <v>5</v>
      </c>
      <c r="X179" s="14" t="n">
        <v>4679.2</v>
      </c>
      <c r="Y179" s="1" t="s">
        <v>1137</v>
      </c>
      <c r="AA179" s="1" t="s">
        <v>123</v>
      </c>
    </row>
    <row r="180" customFormat="false" ht="15" hidden="false" customHeight="false" outlineLevel="0" collapsed="false">
      <c r="A180" s="1" t="n">
        <v>25</v>
      </c>
      <c r="B180" s="61" t="n">
        <v>40762</v>
      </c>
      <c r="C180" s="1" t="s">
        <v>53</v>
      </c>
      <c r="F180" s="1" t="s">
        <v>93</v>
      </c>
      <c r="G180" s="1" t="n">
        <v>5</v>
      </c>
      <c r="H180" s="1" t="n">
        <v>5</v>
      </c>
      <c r="L180" s="1" t="n">
        <v>15</v>
      </c>
      <c r="U180" s="1" t="n">
        <v>1</v>
      </c>
      <c r="X180" s="14" t="n">
        <v>2406.6</v>
      </c>
      <c r="Y180" s="1" t="s">
        <v>1137</v>
      </c>
      <c r="AA180" s="1" t="s">
        <v>123</v>
      </c>
    </row>
    <row r="181" customFormat="false" ht="15" hidden="false" customHeight="false" outlineLevel="0" collapsed="false">
      <c r="A181" s="1" t="n">
        <v>25</v>
      </c>
      <c r="B181" s="61" t="n">
        <v>40762</v>
      </c>
      <c r="C181" s="1" t="s">
        <v>53</v>
      </c>
      <c r="F181" s="1" t="s">
        <v>96</v>
      </c>
      <c r="X181" s="14" t="n">
        <v>0</v>
      </c>
      <c r="Y181" s="1" t="s">
        <v>1137</v>
      </c>
      <c r="AA181" s="1" t="s">
        <v>123</v>
      </c>
    </row>
    <row r="182" customFormat="false" ht="15" hidden="false" customHeight="false" outlineLevel="0" collapsed="false">
      <c r="A182" s="1" t="n">
        <v>25</v>
      </c>
      <c r="B182" s="61" t="n">
        <v>40762</v>
      </c>
      <c r="C182" s="1" t="s">
        <v>53</v>
      </c>
      <c r="F182" s="1" t="s">
        <v>107</v>
      </c>
      <c r="G182" s="1" t="n">
        <v>3</v>
      </c>
      <c r="H182" s="1" t="n">
        <v>3</v>
      </c>
      <c r="L182" s="1" t="n">
        <v>9</v>
      </c>
      <c r="U182" s="1" t="n">
        <v>1</v>
      </c>
      <c r="X182" s="14" t="n">
        <v>15220.25</v>
      </c>
      <c r="Y182" s="1" t="s">
        <v>1137</v>
      </c>
      <c r="AA182" s="1" t="s">
        <v>123</v>
      </c>
    </row>
    <row r="183" customFormat="false" ht="15" hidden="false" customHeight="false" outlineLevel="0" collapsed="false">
      <c r="A183" s="1" t="n">
        <v>25</v>
      </c>
      <c r="B183" s="61" t="n">
        <v>40762</v>
      </c>
      <c r="C183" s="1" t="s">
        <v>53</v>
      </c>
      <c r="F183" s="1" t="s">
        <v>108</v>
      </c>
      <c r="G183" s="1" t="n">
        <v>1</v>
      </c>
      <c r="H183" s="1" t="n">
        <v>1</v>
      </c>
      <c r="L183" s="1" t="n">
        <v>3</v>
      </c>
      <c r="X183" s="14" t="n">
        <v>3928.64</v>
      </c>
      <c r="Y183" s="1" t="s">
        <v>1137</v>
      </c>
      <c r="AA183" s="1" t="s">
        <v>123</v>
      </c>
    </row>
    <row r="184" customFormat="false" ht="15" hidden="false" customHeight="false" outlineLevel="0" collapsed="false">
      <c r="A184" s="1" t="n">
        <v>25</v>
      </c>
      <c r="B184" s="61" t="n">
        <v>40762</v>
      </c>
      <c r="C184" s="1" t="s">
        <v>53</v>
      </c>
      <c r="F184" s="1" t="s">
        <v>248</v>
      </c>
      <c r="K184" s="1" t="n">
        <v>1</v>
      </c>
      <c r="X184" s="14" t="n">
        <v>1241.11</v>
      </c>
      <c r="Y184" s="1" t="s">
        <v>1137</v>
      </c>
      <c r="AA184" s="1" t="s">
        <v>123</v>
      </c>
    </row>
    <row r="185" customFormat="false" ht="15" hidden="false" customHeight="false" outlineLevel="0" collapsed="false">
      <c r="A185" s="1" t="n">
        <v>26</v>
      </c>
      <c r="B185" s="61" t="n">
        <v>40806</v>
      </c>
      <c r="C185" s="1" t="s">
        <v>70</v>
      </c>
      <c r="F185" s="1" t="s">
        <v>97</v>
      </c>
      <c r="G185" s="1" t="n">
        <v>29</v>
      </c>
      <c r="H185" s="1" t="n">
        <v>29</v>
      </c>
      <c r="L185" s="1" t="n">
        <v>23</v>
      </c>
      <c r="X185" s="14" t="n">
        <v>54759.12</v>
      </c>
      <c r="Y185" s="1" t="s">
        <v>1138</v>
      </c>
      <c r="AA185" s="1" t="s">
        <v>123</v>
      </c>
    </row>
    <row r="186" customFormat="false" ht="15" hidden="false" customHeight="false" outlineLevel="0" collapsed="false">
      <c r="A186" s="1" t="n">
        <v>26</v>
      </c>
      <c r="B186" s="61" t="n">
        <v>40806</v>
      </c>
      <c r="C186" s="1" t="s">
        <v>70</v>
      </c>
      <c r="F186" s="1" t="s">
        <v>115</v>
      </c>
      <c r="G186" s="1" t="n">
        <v>5</v>
      </c>
      <c r="H186" s="1" t="n">
        <v>5</v>
      </c>
      <c r="L186" s="1" t="n">
        <v>5</v>
      </c>
      <c r="X186" s="14" t="n">
        <v>9635.55</v>
      </c>
      <c r="Y186" s="1" t="s">
        <v>1138</v>
      </c>
      <c r="AA186" s="1" t="s">
        <v>123</v>
      </c>
    </row>
    <row r="187" customFormat="false" ht="15" hidden="false" customHeight="false" outlineLevel="0" collapsed="false">
      <c r="A187" s="1" t="n">
        <v>26</v>
      </c>
      <c r="B187" s="61" t="n">
        <v>40806</v>
      </c>
      <c r="C187" s="1" t="s">
        <v>70</v>
      </c>
      <c r="F187" s="1" t="s">
        <v>96</v>
      </c>
      <c r="G187" s="1" t="n">
        <v>5</v>
      </c>
      <c r="H187" s="1" t="n">
        <v>5</v>
      </c>
      <c r="L187" s="1" t="n">
        <v>11</v>
      </c>
      <c r="X187" s="14" t="n">
        <v>13329.16</v>
      </c>
      <c r="Y187" s="1" t="s">
        <v>1138</v>
      </c>
      <c r="AA187" s="1" t="s">
        <v>123</v>
      </c>
    </row>
    <row r="188" customFormat="false" ht="15" hidden="false" customHeight="false" outlineLevel="0" collapsed="false">
      <c r="A188" s="1" t="n">
        <v>26</v>
      </c>
      <c r="B188" s="61" t="n">
        <v>40806</v>
      </c>
      <c r="C188" s="1" t="s">
        <v>70</v>
      </c>
      <c r="F188" s="1" t="s">
        <v>248</v>
      </c>
      <c r="K188" s="1" t="n">
        <v>1</v>
      </c>
      <c r="X188" s="14" t="n">
        <v>448.03</v>
      </c>
      <c r="Y188" s="1" t="s">
        <v>1138</v>
      </c>
      <c r="AA188" s="1" t="s">
        <v>123</v>
      </c>
    </row>
    <row r="189" customFormat="false" ht="15" hidden="false" customHeight="false" outlineLevel="0" collapsed="false">
      <c r="A189" s="1" t="n">
        <v>27</v>
      </c>
      <c r="B189" s="61" t="n">
        <v>40815</v>
      </c>
      <c r="C189" s="1" t="s">
        <v>53</v>
      </c>
      <c r="F189" s="1" t="s">
        <v>102</v>
      </c>
      <c r="G189" s="1" t="n">
        <v>29</v>
      </c>
      <c r="H189" s="1" t="n">
        <v>29</v>
      </c>
      <c r="L189" s="1" t="n">
        <v>78</v>
      </c>
      <c r="X189" s="14" t="n">
        <v>165600.3</v>
      </c>
      <c r="Y189" s="1" t="s">
        <v>1139</v>
      </c>
      <c r="AA189" s="1" t="s">
        <v>123</v>
      </c>
    </row>
    <row r="190" customFormat="false" ht="15" hidden="false" customHeight="false" outlineLevel="0" collapsed="false">
      <c r="A190" s="1" t="n">
        <v>27</v>
      </c>
      <c r="B190" s="61" t="n">
        <v>40815</v>
      </c>
      <c r="C190" s="1" t="s">
        <v>53</v>
      </c>
      <c r="F190" s="1" t="s">
        <v>106</v>
      </c>
      <c r="G190" s="1" t="n">
        <v>1</v>
      </c>
      <c r="H190" s="1" t="n">
        <v>1</v>
      </c>
      <c r="L190" s="1" t="n">
        <v>2</v>
      </c>
      <c r="X190" s="14" t="n">
        <v>1139.72</v>
      </c>
      <c r="Y190" s="1" t="s">
        <v>1139</v>
      </c>
      <c r="AA190" s="1" t="s">
        <v>123</v>
      </c>
    </row>
    <row r="191" customFormat="false" ht="15" hidden="false" customHeight="false" outlineLevel="0" collapsed="false">
      <c r="A191" s="1" t="n">
        <v>27</v>
      </c>
      <c r="B191" s="61" t="n">
        <v>40815</v>
      </c>
      <c r="C191" s="1" t="s">
        <v>53</v>
      </c>
      <c r="F191" s="1" t="s">
        <v>109</v>
      </c>
      <c r="G191" s="1" t="n">
        <v>1</v>
      </c>
      <c r="H191" s="1" t="n">
        <v>1</v>
      </c>
      <c r="L191" s="1" t="n">
        <v>3</v>
      </c>
      <c r="X191" s="14" t="n">
        <v>3016.34</v>
      </c>
      <c r="Y191" s="1" t="s">
        <v>1139</v>
      </c>
      <c r="AA191" s="1" t="s">
        <v>123</v>
      </c>
    </row>
    <row r="192" customFormat="false" ht="15" hidden="false" customHeight="false" outlineLevel="0" collapsed="false">
      <c r="A192" s="1" t="n">
        <v>27</v>
      </c>
      <c r="B192" s="61" t="n">
        <v>40815</v>
      </c>
      <c r="C192" s="1" t="s">
        <v>53</v>
      </c>
      <c r="F192" s="1" t="s">
        <v>96</v>
      </c>
      <c r="G192" s="1" t="n">
        <v>1</v>
      </c>
      <c r="H192" s="1" t="n">
        <v>1</v>
      </c>
      <c r="L192" s="1" t="n">
        <v>2</v>
      </c>
      <c r="X192" s="14" t="n">
        <v>11384.2</v>
      </c>
      <c r="Y192" s="1" t="s">
        <v>1139</v>
      </c>
      <c r="AA192" s="1" t="s">
        <v>123</v>
      </c>
    </row>
    <row r="193" customFormat="false" ht="15" hidden="false" customHeight="false" outlineLevel="0" collapsed="false">
      <c r="A193" s="1" t="n">
        <v>27</v>
      </c>
      <c r="B193" s="61" t="n">
        <v>40815</v>
      </c>
      <c r="C193" s="1" t="s">
        <v>53</v>
      </c>
      <c r="F193" s="1" t="s">
        <v>115</v>
      </c>
      <c r="G193" s="1" t="n">
        <v>1</v>
      </c>
      <c r="H193" s="1" t="n">
        <v>1</v>
      </c>
      <c r="L193" s="1" t="n">
        <v>3</v>
      </c>
      <c r="X193" s="14" t="n">
        <v>2904.33</v>
      </c>
      <c r="Y193" s="1" t="s">
        <v>1139</v>
      </c>
      <c r="AA193" s="1" t="s">
        <v>123</v>
      </c>
    </row>
    <row r="194" customFormat="false" ht="15" hidden="false" customHeight="false" outlineLevel="0" collapsed="false">
      <c r="A194" s="1" t="n">
        <v>27</v>
      </c>
      <c r="B194" s="61" t="n">
        <v>40815</v>
      </c>
      <c r="C194" s="1" t="s">
        <v>53</v>
      </c>
      <c r="F194" s="1" t="s">
        <v>108</v>
      </c>
      <c r="G194" s="1" t="n">
        <v>9</v>
      </c>
      <c r="H194" s="1" t="n">
        <v>9</v>
      </c>
      <c r="L194" s="1" t="n">
        <v>25</v>
      </c>
      <c r="X194" s="14" t="n">
        <v>60733.16</v>
      </c>
      <c r="Y194" s="1" t="s">
        <v>1139</v>
      </c>
      <c r="AA194" s="1" t="s">
        <v>123</v>
      </c>
    </row>
    <row r="195" customFormat="false" ht="15" hidden="false" customHeight="false" outlineLevel="0" collapsed="false">
      <c r="A195" s="1" t="n">
        <v>27</v>
      </c>
      <c r="B195" s="61" t="n">
        <v>40815</v>
      </c>
      <c r="C195" s="1" t="s">
        <v>53</v>
      </c>
      <c r="F195" s="1" t="s">
        <v>97</v>
      </c>
      <c r="G195" s="1" t="n">
        <v>5</v>
      </c>
      <c r="H195" s="1" t="n">
        <v>5</v>
      </c>
      <c r="L195" s="1" t="n">
        <v>20</v>
      </c>
      <c r="X195" s="14" t="n">
        <v>32723.95</v>
      </c>
      <c r="Y195" s="1" t="s">
        <v>1139</v>
      </c>
      <c r="AA195" s="1" t="s">
        <v>123</v>
      </c>
    </row>
    <row r="196" customFormat="false" ht="15" hidden="false" customHeight="false" outlineLevel="0" collapsed="false">
      <c r="A196" s="1" t="n">
        <v>27</v>
      </c>
      <c r="B196" s="61" t="n">
        <v>40815</v>
      </c>
      <c r="C196" s="1" t="s">
        <v>53</v>
      </c>
      <c r="F196" s="1" t="s">
        <v>248</v>
      </c>
      <c r="K196" s="1" t="n">
        <v>1</v>
      </c>
      <c r="X196" s="14" t="n">
        <v>1046.76</v>
      </c>
      <c r="Y196" s="1" t="s">
        <v>1139</v>
      </c>
      <c r="AA196" s="1" t="s">
        <v>123</v>
      </c>
    </row>
    <row r="197" customFormat="false" ht="15" hidden="false" customHeight="false" outlineLevel="0" collapsed="false">
      <c r="A197" s="1" t="n">
        <v>28</v>
      </c>
      <c r="B197" s="61" t="n">
        <v>40828</v>
      </c>
      <c r="C197" s="1" t="s">
        <v>51</v>
      </c>
      <c r="F197" s="1" t="s">
        <v>115</v>
      </c>
      <c r="G197" s="1" t="n">
        <v>27</v>
      </c>
      <c r="H197" s="1" t="n">
        <v>27</v>
      </c>
      <c r="L197" s="1" t="n">
        <v>75</v>
      </c>
      <c r="X197" s="14" t="n">
        <v>226163.31</v>
      </c>
      <c r="Y197" s="1" t="s">
        <v>1140</v>
      </c>
      <c r="AA197" s="1" t="s">
        <v>123</v>
      </c>
    </row>
    <row r="198" customFormat="false" ht="15" hidden="false" customHeight="false" outlineLevel="0" collapsed="false">
      <c r="A198" s="1" t="n">
        <v>28</v>
      </c>
      <c r="B198" s="61" t="n">
        <v>40828</v>
      </c>
      <c r="C198" s="1" t="s">
        <v>51</v>
      </c>
      <c r="F198" s="1" t="s">
        <v>95</v>
      </c>
      <c r="G198" s="1" t="n">
        <v>8</v>
      </c>
      <c r="H198" s="1" t="n">
        <v>8</v>
      </c>
      <c r="L198" s="1" t="n">
        <v>15</v>
      </c>
      <c r="X198" s="14" t="n">
        <v>32999.43</v>
      </c>
      <c r="Y198" s="1" t="s">
        <v>1140</v>
      </c>
      <c r="AA198" s="1" t="s">
        <v>123</v>
      </c>
    </row>
    <row r="199" customFormat="false" ht="15" hidden="false" customHeight="false" outlineLevel="0" collapsed="false">
      <c r="A199" s="1" t="n">
        <v>28</v>
      </c>
      <c r="B199" s="61" t="n">
        <v>40828</v>
      </c>
      <c r="C199" s="1" t="s">
        <v>51</v>
      </c>
      <c r="F199" s="1" t="s">
        <v>108</v>
      </c>
      <c r="G199" s="1" t="n">
        <v>13</v>
      </c>
      <c r="H199" s="1" t="n">
        <v>13</v>
      </c>
      <c r="L199" s="1" t="n">
        <v>28</v>
      </c>
      <c r="X199" s="14" t="n">
        <v>22041.36</v>
      </c>
      <c r="Y199" s="1" t="s">
        <v>1140</v>
      </c>
      <c r="AA199" s="1" t="s">
        <v>123</v>
      </c>
    </row>
    <row r="200" customFormat="false" ht="15" hidden="false" customHeight="false" outlineLevel="0" collapsed="false">
      <c r="A200" s="1" t="n">
        <v>28</v>
      </c>
      <c r="B200" s="61" t="n">
        <v>40828</v>
      </c>
      <c r="C200" s="1" t="s">
        <v>51</v>
      </c>
      <c r="F200" s="1" t="s">
        <v>93</v>
      </c>
      <c r="G200" s="1" t="n">
        <v>1</v>
      </c>
      <c r="H200" s="1" t="n">
        <v>1</v>
      </c>
      <c r="L200" s="1" t="n">
        <v>2</v>
      </c>
      <c r="X200" s="14" t="n">
        <v>222.88</v>
      </c>
      <c r="Y200" s="1" t="s">
        <v>1140</v>
      </c>
      <c r="AA200" s="1" t="s">
        <v>123</v>
      </c>
    </row>
    <row r="201" customFormat="false" ht="15" hidden="false" customHeight="false" outlineLevel="0" collapsed="false">
      <c r="A201" s="1" t="n">
        <v>28</v>
      </c>
      <c r="B201" s="61" t="n">
        <v>40828</v>
      </c>
      <c r="C201" s="1" t="s">
        <v>51</v>
      </c>
      <c r="F201" s="1" t="s">
        <v>107</v>
      </c>
      <c r="G201" s="1" t="n">
        <v>2</v>
      </c>
      <c r="H201" s="1" t="n">
        <v>2</v>
      </c>
      <c r="L201" s="1" t="n">
        <v>8</v>
      </c>
      <c r="X201" s="14" t="n">
        <v>19958.69</v>
      </c>
      <c r="Y201" s="1" t="s">
        <v>1140</v>
      </c>
      <c r="AA201" s="1" t="s">
        <v>123</v>
      </c>
    </row>
    <row r="202" customFormat="false" ht="15" hidden="false" customHeight="false" outlineLevel="0" collapsed="false">
      <c r="A202" s="1" t="n">
        <v>28</v>
      </c>
      <c r="B202" s="61" t="n">
        <v>40828</v>
      </c>
      <c r="C202" s="1" t="s">
        <v>51</v>
      </c>
      <c r="F202" s="1" t="s">
        <v>248</v>
      </c>
      <c r="K202" s="1" t="n">
        <v>1</v>
      </c>
      <c r="X202" s="14" t="n">
        <v>611.66</v>
      </c>
      <c r="Y202" s="1" t="s">
        <v>1140</v>
      </c>
      <c r="AA202" s="1" t="s">
        <v>123</v>
      </c>
    </row>
    <row r="203" customFormat="false" ht="15" hidden="false" customHeight="false" outlineLevel="0" collapsed="false">
      <c r="A203" s="1" t="n">
        <v>29</v>
      </c>
      <c r="B203" s="61" t="n">
        <v>40842</v>
      </c>
      <c r="C203" s="1" t="s">
        <v>53</v>
      </c>
      <c r="F203" s="1" t="s">
        <v>107</v>
      </c>
      <c r="G203" s="1" t="n">
        <v>8</v>
      </c>
      <c r="H203" s="1" t="n">
        <v>8</v>
      </c>
      <c r="L203" s="1" t="n">
        <v>27</v>
      </c>
      <c r="U203" s="1" t="n">
        <v>1</v>
      </c>
      <c r="X203" s="14" t="n">
        <v>146109.99</v>
      </c>
      <c r="Y203" s="1" t="s">
        <v>1141</v>
      </c>
      <c r="AA203" s="1" t="s">
        <v>123</v>
      </c>
    </row>
    <row r="204" customFormat="false" ht="15" hidden="false" customHeight="false" outlineLevel="0" collapsed="false">
      <c r="A204" s="1" t="n">
        <v>29</v>
      </c>
      <c r="B204" s="61" t="n">
        <v>40842</v>
      </c>
      <c r="C204" s="1" t="s">
        <v>53</v>
      </c>
      <c r="F204" s="1" t="s">
        <v>96</v>
      </c>
      <c r="G204" s="1" t="n">
        <v>3</v>
      </c>
      <c r="H204" s="1" t="n">
        <v>3</v>
      </c>
      <c r="L204" s="1" t="n">
        <v>7</v>
      </c>
      <c r="X204" s="14" t="n">
        <v>8650.52</v>
      </c>
      <c r="Y204" s="1" t="s">
        <v>1141</v>
      </c>
      <c r="AA204" s="1" t="s">
        <v>123</v>
      </c>
    </row>
    <row r="205" customFormat="false" ht="15" hidden="false" customHeight="false" outlineLevel="0" collapsed="false">
      <c r="A205" s="1" t="n">
        <v>29</v>
      </c>
      <c r="B205" s="61" t="n">
        <v>40842</v>
      </c>
      <c r="C205" s="1" t="s">
        <v>53</v>
      </c>
      <c r="F205" s="1" t="s">
        <v>87</v>
      </c>
      <c r="G205" s="1" t="n">
        <v>8</v>
      </c>
      <c r="H205" s="1" t="n">
        <v>8</v>
      </c>
      <c r="L205" s="1" t="n">
        <v>18</v>
      </c>
      <c r="U205" s="1" t="n">
        <v>1</v>
      </c>
      <c r="X205" s="14" t="n">
        <v>28284.99</v>
      </c>
      <c r="Y205" s="1" t="s">
        <v>1141</v>
      </c>
      <c r="AA205" s="1" t="s">
        <v>123</v>
      </c>
    </row>
    <row r="206" customFormat="false" ht="15" hidden="false" customHeight="false" outlineLevel="0" collapsed="false">
      <c r="A206" s="1" t="n">
        <v>29</v>
      </c>
      <c r="B206" s="61" t="n">
        <v>40842</v>
      </c>
      <c r="C206" s="1" t="s">
        <v>53</v>
      </c>
      <c r="F206" s="1" t="s">
        <v>95</v>
      </c>
      <c r="G206" s="1" t="n">
        <v>5</v>
      </c>
      <c r="H206" s="1" t="n">
        <v>5</v>
      </c>
      <c r="L206" s="1" t="n">
        <v>17</v>
      </c>
      <c r="X206" s="14" t="n">
        <v>47943.54</v>
      </c>
      <c r="Y206" s="1" t="s">
        <v>1141</v>
      </c>
      <c r="AA206" s="1" t="s">
        <v>123</v>
      </c>
    </row>
    <row r="207" customFormat="false" ht="15" hidden="false" customHeight="false" outlineLevel="0" collapsed="false">
      <c r="A207" s="1" t="n">
        <v>29</v>
      </c>
      <c r="B207" s="61" t="n">
        <v>40842</v>
      </c>
      <c r="C207" s="1" t="s">
        <v>53</v>
      </c>
      <c r="F207" s="1" t="s">
        <v>109</v>
      </c>
      <c r="G207" s="1" t="n">
        <v>1</v>
      </c>
      <c r="H207" s="1" t="n">
        <v>1</v>
      </c>
      <c r="L207" s="1" t="n">
        <v>3</v>
      </c>
      <c r="X207" s="14" t="n">
        <v>3551.89</v>
      </c>
      <c r="Y207" s="1" t="s">
        <v>1141</v>
      </c>
      <c r="AA207" s="1" t="s">
        <v>123</v>
      </c>
    </row>
    <row r="208" customFormat="false" ht="15" hidden="false" customHeight="false" outlineLevel="0" collapsed="false">
      <c r="A208" s="1" t="n">
        <v>29</v>
      </c>
      <c r="B208" s="61" t="n">
        <v>40842</v>
      </c>
      <c r="C208" s="1" t="s">
        <v>53</v>
      </c>
      <c r="F208" s="1" t="s">
        <v>114</v>
      </c>
      <c r="G208" s="1" t="n">
        <v>14</v>
      </c>
      <c r="H208" s="1" t="n">
        <v>14</v>
      </c>
      <c r="L208" s="1" t="n">
        <v>31</v>
      </c>
      <c r="X208" s="14" t="n">
        <v>0</v>
      </c>
      <c r="Y208" s="1" t="s">
        <v>1141</v>
      </c>
      <c r="AA208" s="1" t="s">
        <v>123</v>
      </c>
      <c r="AB208" s="1" t="s">
        <v>1142</v>
      </c>
    </row>
    <row r="209" customFormat="false" ht="15" hidden="false" customHeight="false" outlineLevel="0" collapsed="false">
      <c r="A209" s="1" t="n">
        <v>29</v>
      </c>
      <c r="B209" s="61" t="n">
        <v>40842</v>
      </c>
      <c r="C209" s="1" t="s">
        <v>53</v>
      </c>
      <c r="F209" s="1" t="s">
        <v>248</v>
      </c>
      <c r="K209" s="1" t="n">
        <v>1</v>
      </c>
      <c r="X209" s="14" t="n">
        <v>1274.05</v>
      </c>
      <c r="Y209" s="1" t="s">
        <v>1141</v>
      </c>
      <c r="AA209" s="1" t="s">
        <v>123</v>
      </c>
    </row>
    <row r="210" customFormat="false" ht="15" hidden="false" customHeight="false" outlineLevel="0" collapsed="false">
      <c r="A210" s="1" t="n">
        <v>30</v>
      </c>
      <c r="B210" s="61" t="n">
        <v>40843</v>
      </c>
      <c r="C210" s="1" t="s">
        <v>63</v>
      </c>
      <c r="D210" s="1" t="s">
        <v>54</v>
      </c>
      <c r="F210" s="1" t="s">
        <v>114</v>
      </c>
      <c r="G210" s="1" t="n">
        <v>25</v>
      </c>
      <c r="H210" s="1" t="n">
        <f aca="false">SUM(G210/2)</f>
        <v>12.5</v>
      </c>
      <c r="I210" s="1" t="n">
        <f aca="false">SUM(G210/2)</f>
        <v>12.5</v>
      </c>
      <c r="L210" s="1" t="n">
        <v>66</v>
      </c>
      <c r="X210" s="14" t="n">
        <v>154168.02</v>
      </c>
      <c r="Y210" s="1" t="s">
        <v>1143</v>
      </c>
      <c r="AA210" s="1" t="s">
        <v>123</v>
      </c>
    </row>
    <row r="211" customFormat="false" ht="15" hidden="false" customHeight="false" outlineLevel="0" collapsed="false">
      <c r="A211" s="1" t="n">
        <v>30</v>
      </c>
      <c r="B211" s="61" t="n">
        <v>40843</v>
      </c>
      <c r="C211" s="1" t="s">
        <v>63</v>
      </c>
      <c r="D211" s="1" t="s">
        <v>54</v>
      </c>
      <c r="F211" s="1" t="s">
        <v>108</v>
      </c>
      <c r="G211" s="1" t="n">
        <v>4</v>
      </c>
      <c r="H211" s="1" t="n">
        <f aca="false">SUM(G211/2)</f>
        <v>2</v>
      </c>
      <c r="I211" s="1" t="n">
        <f aca="false">SUM(G211/2)</f>
        <v>2</v>
      </c>
      <c r="L211" s="1" t="n">
        <v>4</v>
      </c>
      <c r="X211" s="14" t="n">
        <v>2389.76</v>
      </c>
      <c r="Y211" s="1" t="s">
        <v>1143</v>
      </c>
      <c r="AA211" s="1" t="s">
        <v>123</v>
      </c>
    </row>
    <row r="212" customFormat="false" ht="15" hidden="false" customHeight="false" outlineLevel="0" collapsed="false">
      <c r="A212" s="1" t="n">
        <v>30</v>
      </c>
      <c r="B212" s="61" t="n">
        <v>40843</v>
      </c>
      <c r="C212" s="1" t="s">
        <v>63</v>
      </c>
      <c r="D212" s="1" t="s">
        <v>54</v>
      </c>
      <c r="F212" s="1" t="s">
        <v>115</v>
      </c>
      <c r="G212" s="1" t="n">
        <v>3</v>
      </c>
      <c r="H212" s="1" t="n">
        <f aca="false">SUM(G212/2)</f>
        <v>1.5</v>
      </c>
      <c r="I212" s="1" t="n">
        <f aca="false">SUM(G212/2)</f>
        <v>1.5</v>
      </c>
      <c r="L212" s="1" t="n">
        <v>7</v>
      </c>
      <c r="X212" s="14" t="n">
        <v>24342.5</v>
      </c>
      <c r="Y212" s="1" t="s">
        <v>1143</v>
      </c>
      <c r="AA212" s="1" t="s">
        <v>123</v>
      </c>
    </row>
    <row r="213" customFormat="false" ht="15" hidden="false" customHeight="false" outlineLevel="0" collapsed="false">
      <c r="A213" s="1" t="n">
        <v>30</v>
      </c>
      <c r="B213" s="61" t="n">
        <v>40843</v>
      </c>
      <c r="C213" s="1" t="s">
        <v>63</v>
      </c>
      <c r="D213" s="1" t="s">
        <v>54</v>
      </c>
      <c r="F213" s="1" t="s">
        <v>96</v>
      </c>
      <c r="G213" s="1" t="n">
        <v>5</v>
      </c>
      <c r="H213" s="1" t="n">
        <f aca="false">SUM(G213/2)</f>
        <v>2.5</v>
      </c>
      <c r="I213" s="1" t="n">
        <f aca="false">SUM(G213/2)</f>
        <v>2.5</v>
      </c>
      <c r="L213" s="1" t="n">
        <v>10</v>
      </c>
      <c r="X213" s="14" t="n">
        <v>19716.54</v>
      </c>
      <c r="Y213" s="1" t="s">
        <v>1143</v>
      </c>
      <c r="AA213" s="1" t="s">
        <v>123</v>
      </c>
    </row>
    <row r="214" customFormat="false" ht="15" hidden="false" customHeight="false" outlineLevel="0" collapsed="false">
      <c r="A214" s="1" t="n">
        <v>30</v>
      </c>
      <c r="B214" s="61" t="n">
        <v>40843</v>
      </c>
      <c r="C214" s="1" t="s">
        <v>63</v>
      </c>
      <c r="D214" s="1" t="s">
        <v>54</v>
      </c>
      <c r="F214" s="1" t="s">
        <v>110</v>
      </c>
      <c r="G214" s="1" t="n">
        <v>1</v>
      </c>
      <c r="H214" s="1" t="n">
        <f aca="false">SUM(G214/2)</f>
        <v>0.5</v>
      </c>
      <c r="I214" s="1" t="n">
        <f aca="false">SUM(G214/2)</f>
        <v>0.5</v>
      </c>
      <c r="L214" s="1" t="n">
        <v>2</v>
      </c>
      <c r="X214" s="14" t="n">
        <v>1167.76</v>
      </c>
      <c r="Y214" s="1" t="s">
        <v>1143</v>
      </c>
      <c r="AA214" s="1" t="s">
        <v>123</v>
      </c>
    </row>
    <row r="215" customFormat="false" ht="15" hidden="false" customHeight="false" outlineLevel="0" collapsed="false">
      <c r="A215" s="1" t="n">
        <v>30</v>
      </c>
      <c r="B215" s="61" t="n">
        <v>40843</v>
      </c>
      <c r="C215" s="1" t="s">
        <v>63</v>
      </c>
      <c r="D215" s="1" t="s">
        <v>54</v>
      </c>
      <c r="F215" s="1" t="s">
        <v>248</v>
      </c>
      <c r="K215" s="1" t="n">
        <v>1</v>
      </c>
      <c r="X215" s="14" t="n">
        <v>1241.03</v>
      </c>
      <c r="Y215" s="1" t="s">
        <v>1143</v>
      </c>
      <c r="AA215" s="1" t="s">
        <v>123</v>
      </c>
    </row>
    <row r="216" customFormat="false" ht="15" hidden="false" customHeight="false" outlineLevel="0" collapsed="false">
      <c r="A216" s="1" t="n">
        <v>31</v>
      </c>
      <c r="B216" s="61" t="n">
        <v>40855</v>
      </c>
      <c r="C216" s="1" t="s">
        <v>70</v>
      </c>
      <c r="F216" s="1" t="s">
        <v>97</v>
      </c>
      <c r="G216" s="1" t="n">
        <v>92</v>
      </c>
      <c r="H216" s="1" t="n">
        <v>92</v>
      </c>
      <c r="L216" s="1" t="n">
        <v>32</v>
      </c>
      <c r="X216" s="14" t="n">
        <v>55217.59</v>
      </c>
      <c r="Y216" s="1" t="s">
        <v>1144</v>
      </c>
      <c r="AA216" s="1" t="s">
        <v>123</v>
      </c>
    </row>
    <row r="217" customFormat="false" ht="15" hidden="false" customHeight="false" outlineLevel="0" collapsed="false">
      <c r="A217" s="1" t="n">
        <v>31</v>
      </c>
      <c r="B217" s="61" t="n">
        <v>40855</v>
      </c>
      <c r="C217" s="1" t="s">
        <v>70</v>
      </c>
      <c r="F217" s="1" t="s">
        <v>115</v>
      </c>
      <c r="G217" s="1" t="n">
        <v>8</v>
      </c>
      <c r="H217" s="1" t="n">
        <v>8</v>
      </c>
      <c r="L217" s="1" t="n">
        <v>12</v>
      </c>
      <c r="X217" s="14" t="n">
        <v>30263.96</v>
      </c>
      <c r="Y217" s="1" t="s">
        <v>1144</v>
      </c>
      <c r="AA217" s="1" t="s">
        <v>123</v>
      </c>
    </row>
    <row r="218" customFormat="false" ht="15" hidden="false" customHeight="false" outlineLevel="0" collapsed="false">
      <c r="A218" s="1" t="n">
        <v>31</v>
      </c>
      <c r="B218" s="61" t="n">
        <v>40855</v>
      </c>
      <c r="C218" s="1" t="s">
        <v>70</v>
      </c>
      <c r="F218" s="1" t="s">
        <v>96</v>
      </c>
      <c r="G218" s="1" t="n">
        <v>1</v>
      </c>
      <c r="H218" s="1" t="n">
        <v>1</v>
      </c>
      <c r="L218" s="1" t="n">
        <v>3</v>
      </c>
      <c r="X218" s="14" t="n">
        <v>7553.58</v>
      </c>
      <c r="Y218" s="1" t="s">
        <v>1144</v>
      </c>
      <c r="AA218" s="1" t="s">
        <v>123</v>
      </c>
    </row>
    <row r="219" customFormat="false" ht="15" hidden="false" customHeight="false" outlineLevel="0" collapsed="false">
      <c r="A219" s="1" t="n">
        <v>31</v>
      </c>
      <c r="B219" s="61" t="n">
        <v>40855</v>
      </c>
      <c r="C219" s="1" t="s">
        <v>70</v>
      </c>
      <c r="F219" s="1" t="s">
        <v>248</v>
      </c>
      <c r="K219" s="1" t="n">
        <v>1</v>
      </c>
      <c r="X219" s="14" t="n">
        <v>656.76</v>
      </c>
      <c r="Y219" s="1" t="s">
        <v>1144</v>
      </c>
      <c r="AA219" s="1" t="s">
        <v>123</v>
      </c>
    </row>
    <row r="220" customFormat="false" ht="15" hidden="false" customHeight="false" outlineLevel="0" collapsed="false">
      <c r="A220" s="1" t="n">
        <v>32</v>
      </c>
      <c r="B220" s="61" t="n">
        <v>40857</v>
      </c>
      <c r="C220" s="1" t="s">
        <v>69</v>
      </c>
      <c r="F220" s="1" t="s">
        <v>97</v>
      </c>
      <c r="G220" s="1" t="n">
        <v>35</v>
      </c>
      <c r="H220" s="1" t="n">
        <v>35</v>
      </c>
      <c r="L220" s="1" t="n">
        <v>42</v>
      </c>
      <c r="X220" s="14" t="n">
        <v>67788.45</v>
      </c>
      <c r="Y220" s="1" t="s">
        <v>1145</v>
      </c>
      <c r="AA220" s="1" t="s">
        <v>123</v>
      </c>
    </row>
    <row r="221" customFormat="false" ht="15" hidden="false" customHeight="false" outlineLevel="0" collapsed="false">
      <c r="A221" s="1" t="n">
        <v>32</v>
      </c>
      <c r="B221" s="61" t="n">
        <v>40857</v>
      </c>
      <c r="C221" s="1" t="s">
        <v>69</v>
      </c>
      <c r="F221" s="1" t="s">
        <v>108</v>
      </c>
      <c r="G221" s="1" t="n">
        <v>11</v>
      </c>
      <c r="H221" s="1" t="n">
        <v>11</v>
      </c>
      <c r="L221" s="1" t="n">
        <v>18</v>
      </c>
      <c r="X221" s="14" t="n">
        <v>37821.8</v>
      </c>
      <c r="Y221" s="1" t="s">
        <v>1145</v>
      </c>
      <c r="AA221" s="1" t="s">
        <v>123</v>
      </c>
    </row>
    <row r="222" customFormat="false" ht="15" hidden="false" customHeight="false" outlineLevel="0" collapsed="false">
      <c r="A222" s="1" t="n">
        <v>32</v>
      </c>
      <c r="B222" s="61" t="n">
        <v>40857</v>
      </c>
      <c r="C222" s="1" t="s">
        <v>69</v>
      </c>
      <c r="F222" s="1" t="s">
        <v>115</v>
      </c>
      <c r="G222" s="1" t="n">
        <v>3</v>
      </c>
      <c r="H222" s="1" t="n">
        <v>3</v>
      </c>
      <c r="L222" s="1" t="n">
        <v>7</v>
      </c>
      <c r="X222" s="14" t="n">
        <v>4354.85</v>
      </c>
      <c r="Y222" s="1" t="s">
        <v>1145</v>
      </c>
      <c r="AA222" s="1" t="s">
        <v>123</v>
      </c>
    </row>
    <row r="223" customFormat="false" ht="15" hidden="false" customHeight="false" outlineLevel="0" collapsed="false">
      <c r="A223" s="1" t="n">
        <v>32</v>
      </c>
      <c r="B223" s="61" t="n">
        <v>40857</v>
      </c>
      <c r="C223" s="1" t="s">
        <v>69</v>
      </c>
      <c r="F223" s="1" t="s">
        <v>87</v>
      </c>
      <c r="G223" s="1" t="n">
        <v>10</v>
      </c>
      <c r="H223" s="1" t="n">
        <v>10</v>
      </c>
      <c r="L223" s="1" t="n">
        <v>8</v>
      </c>
      <c r="U223" s="1" t="n">
        <v>1</v>
      </c>
      <c r="X223" s="14" t="n">
        <v>572.22</v>
      </c>
      <c r="Y223" s="1" t="s">
        <v>1145</v>
      </c>
      <c r="AA223" s="1" t="s">
        <v>123</v>
      </c>
    </row>
    <row r="224" customFormat="false" ht="15" hidden="false" customHeight="false" outlineLevel="0" collapsed="false">
      <c r="A224" s="1" t="n">
        <v>32</v>
      </c>
      <c r="B224" s="61" t="n">
        <v>40857</v>
      </c>
      <c r="C224" s="1" t="s">
        <v>69</v>
      </c>
      <c r="F224" s="1" t="s">
        <v>248</v>
      </c>
      <c r="K224" s="1" t="n">
        <v>1</v>
      </c>
      <c r="X224" s="14" t="n">
        <v>1051.16</v>
      </c>
      <c r="Y224" s="1" t="s">
        <v>1145</v>
      </c>
      <c r="AA224" s="1" t="s">
        <v>123</v>
      </c>
    </row>
    <row r="225" customFormat="false" ht="15" hidden="false" customHeight="false" outlineLevel="0" collapsed="false">
      <c r="A225" s="1" t="n">
        <v>33</v>
      </c>
      <c r="B225" s="61" t="n">
        <v>40862</v>
      </c>
      <c r="C225" s="1" t="s">
        <v>62</v>
      </c>
      <c r="D225" s="1" t="s">
        <v>63</v>
      </c>
      <c r="F225" s="1" t="s">
        <v>87</v>
      </c>
      <c r="G225" s="1" t="n">
        <v>11</v>
      </c>
      <c r="H225" s="1" t="n">
        <f aca="false">SUM(G225/2)</f>
        <v>5.5</v>
      </c>
      <c r="I225" s="1" t="n">
        <f aca="false">SUM(G225/2)</f>
        <v>5.5</v>
      </c>
      <c r="L225" s="1" t="n">
        <v>25</v>
      </c>
      <c r="X225" s="14" t="n">
        <v>61691.9</v>
      </c>
      <c r="Y225" s="1" t="s">
        <v>1146</v>
      </c>
      <c r="AA225" s="1" t="s">
        <v>123</v>
      </c>
    </row>
    <row r="226" customFormat="false" ht="15" hidden="false" customHeight="false" outlineLevel="0" collapsed="false">
      <c r="A226" s="1" t="n">
        <v>33</v>
      </c>
      <c r="B226" s="61" t="n">
        <v>40862</v>
      </c>
      <c r="C226" s="1" t="s">
        <v>62</v>
      </c>
      <c r="D226" s="1" t="s">
        <v>63</v>
      </c>
      <c r="F226" s="1" t="s">
        <v>109</v>
      </c>
      <c r="G226" s="1" t="n">
        <v>2</v>
      </c>
      <c r="H226" s="1" t="n">
        <f aca="false">SUM(G226/2)</f>
        <v>1</v>
      </c>
      <c r="I226" s="1" t="n">
        <f aca="false">SUM(G226/2)</f>
        <v>1</v>
      </c>
      <c r="L226" s="1" t="n">
        <v>5</v>
      </c>
      <c r="X226" s="14" t="n">
        <v>4781.91</v>
      </c>
      <c r="Y226" s="1" t="s">
        <v>1146</v>
      </c>
      <c r="AA226" s="1" t="s">
        <v>123</v>
      </c>
    </row>
    <row r="227" customFormat="false" ht="15" hidden="false" customHeight="false" outlineLevel="0" collapsed="false">
      <c r="A227" s="1" t="n">
        <v>33</v>
      </c>
      <c r="B227" s="61" t="n">
        <v>40862</v>
      </c>
      <c r="C227" s="1" t="s">
        <v>62</v>
      </c>
      <c r="D227" s="1" t="s">
        <v>63</v>
      </c>
      <c r="F227" s="1" t="s">
        <v>99</v>
      </c>
      <c r="G227" s="1" t="n">
        <v>4</v>
      </c>
      <c r="H227" s="1" t="n">
        <f aca="false">SUM(G227/2)</f>
        <v>2</v>
      </c>
      <c r="I227" s="1" t="n">
        <f aca="false">SUM(G227/2)</f>
        <v>2</v>
      </c>
      <c r="L227" s="1" t="n">
        <v>10</v>
      </c>
      <c r="X227" s="14" t="n">
        <v>1128.58</v>
      </c>
      <c r="Y227" s="1" t="s">
        <v>1146</v>
      </c>
      <c r="AA227" s="1" t="s">
        <v>123</v>
      </c>
    </row>
    <row r="228" customFormat="false" ht="15" hidden="false" customHeight="false" outlineLevel="0" collapsed="false">
      <c r="A228" s="1" t="n">
        <v>33</v>
      </c>
      <c r="B228" s="61" t="n">
        <v>40862</v>
      </c>
      <c r="C228" s="1" t="s">
        <v>62</v>
      </c>
      <c r="D228" s="1" t="s">
        <v>63</v>
      </c>
      <c r="F228" s="1" t="s">
        <v>116</v>
      </c>
      <c r="G228" s="1" t="n">
        <v>2</v>
      </c>
      <c r="H228" s="1" t="n">
        <f aca="false">SUM(G228/2)</f>
        <v>1</v>
      </c>
      <c r="I228" s="1" t="n">
        <f aca="false">SUM(G228/2)</f>
        <v>1</v>
      </c>
      <c r="L228" s="1" t="n">
        <v>7</v>
      </c>
      <c r="X228" s="14" t="n">
        <v>20252.8</v>
      </c>
      <c r="Y228" s="1" t="s">
        <v>1146</v>
      </c>
      <c r="AA228" s="1" t="s">
        <v>123</v>
      </c>
    </row>
    <row r="229" customFormat="false" ht="15" hidden="false" customHeight="false" outlineLevel="0" collapsed="false">
      <c r="A229" s="1" t="n">
        <v>34</v>
      </c>
      <c r="B229" s="61" t="n">
        <v>40863</v>
      </c>
      <c r="C229" s="1" t="s">
        <v>51</v>
      </c>
      <c r="F229" s="1" t="s">
        <v>107</v>
      </c>
      <c r="X229" s="14" t="n">
        <v>118098.56</v>
      </c>
      <c r="Y229" s="1" t="s">
        <v>1147</v>
      </c>
      <c r="AA229" s="1" t="s">
        <v>123</v>
      </c>
      <c r="AB229" s="1" t="s">
        <v>897</v>
      </c>
    </row>
    <row r="230" customFormat="false" ht="15" hidden="false" customHeight="false" outlineLevel="0" collapsed="false">
      <c r="A230" s="1" t="n">
        <v>34</v>
      </c>
      <c r="B230" s="61" t="n">
        <v>40863</v>
      </c>
      <c r="C230" s="1" t="s">
        <v>51</v>
      </c>
      <c r="F230" s="1" t="s">
        <v>88</v>
      </c>
      <c r="X230" s="14" t="n">
        <v>0</v>
      </c>
      <c r="Y230" s="1" t="s">
        <v>1147</v>
      </c>
      <c r="AA230" s="1" t="s">
        <v>123</v>
      </c>
    </row>
    <row r="231" customFormat="false" ht="15" hidden="false" customHeight="false" outlineLevel="0" collapsed="false">
      <c r="A231" s="1" t="n">
        <v>34</v>
      </c>
      <c r="B231" s="61" t="n">
        <v>40863</v>
      </c>
      <c r="C231" s="1" t="s">
        <v>51</v>
      </c>
      <c r="F231" s="1" t="s">
        <v>108</v>
      </c>
      <c r="X231" s="14" t="n">
        <v>20942.8</v>
      </c>
      <c r="Y231" s="1" t="s">
        <v>1147</v>
      </c>
      <c r="AA231" s="1" t="s">
        <v>123</v>
      </c>
    </row>
    <row r="232" customFormat="false" ht="15" hidden="false" customHeight="false" outlineLevel="0" collapsed="false">
      <c r="A232" s="1" t="n">
        <v>34</v>
      </c>
      <c r="B232" s="61" t="n">
        <v>40863</v>
      </c>
      <c r="C232" s="1" t="s">
        <v>51</v>
      </c>
      <c r="F232" s="1" t="s">
        <v>105</v>
      </c>
      <c r="X232" s="14" t="n">
        <v>0</v>
      </c>
      <c r="Y232" s="1" t="s">
        <v>1147</v>
      </c>
      <c r="AA232" s="1" t="s">
        <v>123</v>
      </c>
      <c r="AB232" s="1" t="s">
        <v>955</v>
      </c>
    </row>
    <row r="233" customFormat="false" ht="15" hidden="false" customHeight="false" outlineLevel="0" collapsed="false">
      <c r="A233" s="1" t="n">
        <v>34</v>
      </c>
      <c r="B233" s="61" t="n">
        <v>40863</v>
      </c>
      <c r="C233" s="1" t="s">
        <v>51</v>
      </c>
      <c r="F233" s="1" t="s">
        <v>96</v>
      </c>
      <c r="X233" s="14" t="n">
        <v>0</v>
      </c>
      <c r="Y233" s="1" t="s">
        <v>1147</v>
      </c>
      <c r="AA233" s="1" t="s">
        <v>123</v>
      </c>
    </row>
    <row r="234" customFormat="false" ht="15" hidden="false" customHeight="false" outlineLevel="0" collapsed="false">
      <c r="A234" s="1" t="n">
        <v>34</v>
      </c>
      <c r="B234" s="61" t="n">
        <v>40863</v>
      </c>
      <c r="C234" s="1" t="s">
        <v>51</v>
      </c>
      <c r="F234" s="1" t="s">
        <v>93</v>
      </c>
      <c r="X234" s="14" t="n">
        <v>0</v>
      </c>
      <c r="Y234" s="1" t="s">
        <v>1147</v>
      </c>
      <c r="AA234" s="1" t="s">
        <v>123</v>
      </c>
    </row>
    <row r="235" customFormat="false" ht="15" hidden="false" customHeight="false" outlineLevel="0" collapsed="false">
      <c r="A235" s="1" t="n">
        <v>34</v>
      </c>
      <c r="B235" s="61" t="n">
        <v>40863</v>
      </c>
      <c r="C235" s="1" t="s">
        <v>51</v>
      </c>
      <c r="F235" s="1" t="s">
        <v>248</v>
      </c>
      <c r="X235" s="14" t="n">
        <v>641.88</v>
      </c>
      <c r="Y235" s="1" t="s">
        <v>1147</v>
      </c>
      <c r="AA235" s="1" t="s">
        <v>123</v>
      </c>
    </row>
    <row r="236" customFormat="false" ht="15" hidden="false" customHeight="false" outlineLevel="0" collapsed="false">
      <c r="A236" s="1" t="n">
        <v>35</v>
      </c>
      <c r="B236" s="61" t="n">
        <v>40870</v>
      </c>
      <c r="C236" s="1" t="s">
        <v>53</v>
      </c>
      <c r="F236" s="1" t="s">
        <v>87</v>
      </c>
      <c r="G236" s="1" t="n">
        <v>4</v>
      </c>
      <c r="H236" s="1" t="n">
        <v>4</v>
      </c>
      <c r="L236" s="1" t="n">
        <v>21</v>
      </c>
      <c r="U236" s="1" t="n">
        <v>1</v>
      </c>
      <c r="X236" s="14" t="n">
        <v>151395.44</v>
      </c>
      <c r="Y236" s="1" t="s">
        <v>1148</v>
      </c>
      <c r="AA236" s="1" t="s">
        <v>123</v>
      </c>
    </row>
    <row r="237" customFormat="false" ht="15" hidden="false" customHeight="false" outlineLevel="0" collapsed="false">
      <c r="A237" s="1" t="n">
        <v>35</v>
      </c>
      <c r="B237" s="61" t="n">
        <v>40870</v>
      </c>
      <c r="C237" s="1" t="s">
        <v>53</v>
      </c>
      <c r="F237" s="1" t="s">
        <v>98</v>
      </c>
      <c r="G237" s="1" t="n">
        <v>11</v>
      </c>
      <c r="H237" s="1" t="n">
        <v>11</v>
      </c>
      <c r="L237" s="1" t="n">
        <v>30</v>
      </c>
      <c r="X237" s="14" t="n">
        <v>0</v>
      </c>
      <c r="Y237" s="1" t="s">
        <v>1148</v>
      </c>
      <c r="AA237" s="1" t="s">
        <v>123</v>
      </c>
    </row>
    <row r="238" customFormat="false" ht="15" hidden="false" customHeight="false" outlineLevel="0" collapsed="false">
      <c r="A238" s="1" t="n">
        <v>35</v>
      </c>
      <c r="B238" s="61" t="n">
        <v>40870</v>
      </c>
      <c r="C238" s="1" t="s">
        <v>53</v>
      </c>
      <c r="F238" s="1" t="s">
        <v>106</v>
      </c>
      <c r="G238" s="1" t="n">
        <v>1</v>
      </c>
      <c r="H238" s="1" t="n">
        <v>1</v>
      </c>
      <c r="L238" s="1" t="n">
        <v>4</v>
      </c>
      <c r="X238" s="14" t="n">
        <v>813.3</v>
      </c>
      <c r="Y238" s="1" t="s">
        <v>1148</v>
      </c>
      <c r="AA238" s="1" t="s">
        <v>123</v>
      </c>
    </row>
    <row r="239" customFormat="false" ht="15" hidden="false" customHeight="false" outlineLevel="0" collapsed="false">
      <c r="A239" s="1" t="n">
        <v>35</v>
      </c>
      <c r="B239" s="61" t="n">
        <v>40870</v>
      </c>
      <c r="C239" s="1" t="s">
        <v>53</v>
      </c>
      <c r="F239" s="1" t="s">
        <v>108</v>
      </c>
      <c r="G239" s="1" t="n">
        <v>13</v>
      </c>
      <c r="H239" s="1" t="n">
        <v>13</v>
      </c>
      <c r="L239" s="1" t="n">
        <v>29</v>
      </c>
      <c r="X239" s="14" t="n">
        <v>52066.38</v>
      </c>
      <c r="Y239" s="1" t="s">
        <v>1148</v>
      </c>
      <c r="AA239" s="1" t="s">
        <v>123</v>
      </c>
    </row>
    <row r="240" customFormat="false" ht="15" hidden="false" customHeight="false" outlineLevel="0" collapsed="false">
      <c r="A240" s="1" t="n">
        <v>35</v>
      </c>
      <c r="B240" s="61" t="n">
        <v>40870</v>
      </c>
      <c r="C240" s="1" t="s">
        <v>53</v>
      </c>
      <c r="F240" s="1" t="s">
        <v>93</v>
      </c>
      <c r="X240" s="14" t="n">
        <v>0</v>
      </c>
      <c r="Y240" s="1" t="s">
        <v>1148</v>
      </c>
      <c r="AA240" s="1" t="s">
        <v>123</v>
      </c>
      <c r="AB240" s="1" t="s">
        <v>897</v>
      </c>
    </row>
    <row r="241" customFormat="false" ht="15" hidden="false" customHeight="false" outlineLevel="0" collapsed="false">
      <c r="A241" s="1" t="n">
        <v>35</v>
      </c>
      <c r="B241" s="61" t="n">
        <v>40870</v>
      </c>
      <c r="C241" s="1" t="s">
        <v>53</v>
      </c>
      <c r="F241" s="1" t="s">
        <v>99</v>
      </c>
      <c r="G241" s="1" t="n">
        <v>1</v>
      </c>
      <c r="H241" s="1" t="n">
        <v>1</v>
      </c>
      <c r="L241" s="1" t="n">
        <v>4</v>
      </c>
      <c r="X241" s="14" t="n">
        <v>494.52</v>
      </c>
      <c r="Y241" s="1" t="s">
        <v>1148</v>
      </c>
      <c r="AA241" s="1" t="s">
        <v>123</v>
      </c>
    </row>
    <row r="242" customFormat="false" ht="15" hidden="false" customHeight="false" outlineLevel="0" collapsed="false">
      <c r="A242" s="1" t="n">
        <v>35</v>
      </c>
      <c r="B242" s="61" t="n">
        <v>40870</v>
      </c>
      <c r="C242" s="1" t="s">
        <v>53</v>
      </c>
      <c r="F242" s="1" t="s">
        <v>248</v>
      </c>
      <c r="L242" s="1" t="n">
        <v>2</v>
      </c>
      <c r="X242" s="14" t="n">
        <v>1891.17</v>
      </c>
      <c r="Y242" s="1" t="s">
        <v>1148</v>
      </c>
      <c r="AA242" s="1" t="s">
        <v>123</v>
      </c>
    </row>
    <row r="243" customFormat="false" ht="15" hidden="false" customHeight="false" outlineLevel="0" collapsed="false">
      <c r="A243" s="1" t="n">
        <v>36</v>
      </c>
      <c r="B243" s="61" t="n">
        <v>40871</v>
      </c>
      <c r="C243" s="1" t="s">
        <v>50</v>
      </c>
      <c r="F243" s="1" t="s">
        <v>114</v>
      </c>
      <c r="G243" s="1" t="n">
        <v>29</v>
      </c>
      <c r="H243" s="1" t="n">
        <v>29</v>
      </c>
      <c r="L243" s="1" t="n">
        <v>60</v>
      </c>
      <c r="X243" s="14" t="n">
        <v>403540.74</v>
      </c>
      <c r="Y243" s="1" t="s">
        <v>1149</v>
      </c>
      <c r="AA243" s="1" t="s">
        <v>123</v>
      </c>
    </row>
    <row r="244" customFormat="false" ht="15" hidden="false" customHeight="false" outlineLevel="0" collapsed="false">
      <c r="A244" s="1" t="n">
        <v>36</v>
      </c>
      <c r="B244" s="61" t="n">
        <v>40871</v>
      </c>
      <c r="C244" s="1" t="s">
        <v>50</v>
      </c>
      <c r="F244" s="1" t="s">
        <v>108</v>
      </c>
      <c r="G244" s="1" t="n">
        <v>11</v>
      </c>
      <c r="H244" s="1" t="n">
        <v>11</v>
      </c>
      <c r="L244" s="1" t="n">
        <v>22</v>
      </c>
      <c r="X244" s="14" t="n">
        <v>51500.43</v>
      </c>
      <c r="Y244" s="1" t="s">
        <v>1149</v>
      </c>
      <c r="AA244" s="1" t="s">
        <v>123</v>
      </c>
    </row>
    <row r="245" customFormat="false" ht="15" hidden="false" customHeight="false" outlineLevel="0" collapsed="false">
      <c r="A245" s="1" t="n">
        <v>36</v>
      </c>
      <c r="B245" s="61" t="n">
        <v>40871</v>
      </c>
      <c r="C245" s="1" t="s">
        <v>50</v>
      </c>
      <c r="F245" s="1" t="s">
        <v>89</v>
      </c>
      <c r="G245" s="1" t="n">
        <v>1</v>
      </c>
      <c r="H245" s="1" t="n">
        <v>1</v>
      </c>
      <c r="L245" s="1" t="n">
        <v>3</v>
      </c>
      <c r="X245" s="14" t="n">
        <v>1066.56</v>
      </c>
      <c r="Y245" s="1" t="s">
        <v>1149</v>
      </c>
      <c r="AA245" s="1" t="s">
        <v>123</v>
      </c>
    </row>
    <row r="246" customFormat="false" ht="15" hidden="false" customHeight="false" outlineLevel="0" collapsed="false">
      <c r="A246" s="1" t="n">
        <v>36</v>
      </c>
      <c r="B246" s="61" t="n">
        <v>40871</v>
      </c>
      <c r="C246" s="1" t="s">
        <v>50</v>
      </c>
      <c r="F246" s="1" t="s">
        <v>96</v>
      </c>
      <c r="G246" s="1" t="n">
        <v>3</v>
      </c>
      <c r="H246" s="1" t="n">
        <v>3</v>
      </c>
      <c r="L246" s="1" t="n">
        <v>7</v>
      </c>
      <c r="X246" s="14" t="n">
        <v>11683.96</v>
      </c>
      <c r="Y246" s="1" t="s">
        <v>1149</v>
      </c>
      <c r="AA246" s="1" t="s">
        <v>123</v>
      </c>
    </row>
    <row r="247" customFormat="false" ht="15" hidden="false" customHeight="false" outlineLevel="0" collapsed="false">
      <c r="A247" s="1" t="n">
        <v>36</v>
      </c>
      <c r="B247" s="61" t="n">
        <v>40871</v>
      </c>
      <c r="C247" s="1" t="s">
        <v>50</v>
      </c>
      <c r="F247" s="1" t="s">
        <v>117</v>
      </c>
      <c r="G247" s="1" t="n">
        <v>25</v>
      </c>
      <c r="H247" s="1" t="n">
        <v>25</v>
      </c>
      <c r="L247" s="1" t="n">
        <v>52</v>
      </c>
      <c r="X247" s="14" t="n">
        <v>23022</v>
      </c>
      <c r="Y247" s="1" t="s">
        <v>1149</v>
      </c>
      <c r="AA247" s="1" t="s">
        <v>123</v>
      </c>
    </row>
    <row r="248" customFormat="false" ht="15" hidden="false" customHeight="false" outlineLevel="0" collapsed="false">
      <c r="A248" s="1" t="n">
        <v>36</v>
      </c>
      <c r="B248" s="61" t="n">
        <v>40871</v>
      </c>
      <c r="C248" s="1" t="s">
        <v>50</v>
      </c>
      <c r="F248" s="1" t="s">
        <v>101</v>
      </c>
      <c r="G248" s="1" t="n">
        <v>13</v>
      </c>
      <c r="H248" s="1" t="n">
        <v>13</v>
      </c>
      <c r="L248" s="1" t="n">
        <v>22</v>
      </c>
      <c r="X248" s="14" t="n">
        <v>41059.59</v>
      </c>
      <c r="Y248" s="1" t="s">
        <v>1149</v>
      </c>
      <c r="AA248" s="1" t="s">
        <v>123</v>
      </c>
    </row>
    <row r="249" customFormat="false" ht="15" hidden="false" customHeight="false" outlineLevel="0" collapsed="false">
      <c r="A249" s="1" t="n">
        <v>36</v>
      </c>
      <c r="B249" s="61" t="n">
        <v>40871</v>
      </c>
      <c r="C249" s="1" t="s">
        <v>50</v>
      </c>
      <c r="F249" s="1" t="s">
        <v>110</v>
      </c>
      <c r="G249" s="1" t="n">
        <v>2</v>
      </c>
      <c r="H249" s="1" t="n">
        <v>2</v>
      </c>
      <c r="L249" s="1" t="n">
        <v>4</v>
      </c>
      <c r="X249" s="14" t="n">
        <v>431.55</v>
      </c>
      <c r="Y249" s="1" t="s">
        <v>1149</v>
      </c>
      <c r="AA249" s="1" t="s">
        <v>123</v>
      </c>
    </row>
    <row r="250" customFormat="false" ht="15" hidden="false" customHeight="false" outlineLevel="0" collapsed="false">
      <c r="A250" s="1" t="n">
        <v>36</v>
      </c>
      <c r="B250" s="61" t="n">
        <v>40871</v>
      </c>
      <c r="C250" s="1" t="s">
        <v>50</v>
      </c>
      <c r="F250" s="1" t="s">
        <v>112</v>
      </c>
      <c r="X250" s="14" t="n">
        <v>0</v>
      </c>
      <c r="Y250" s="1" t="s">
        <v>1149</v>
      </c>
      <c r="AA250" s="1" t="s">
        <v>123</v>
      </c>
      <c r="AB250" s="1" t="s">
        <v>897</v>
      </c>
    </row>
    <row r="251" customFormat="false" ht="15" hidden="false" customHeight="false" outlineLevel="0" collapsed="false">
      <c r="A251" s="1" t="n">
        <v>36</v>
      </c>
      <c r="B251" s="61" t="n">
        <v>40871</v>
      </c>
      <c r="C251" s="1" t="s">
        <v>50</v>
      </c>
      <c r="F251" s="1" t="s">
        <v>95</v>
      </c>
      <c r="X251" s="14" t="n">
        <v>0</v>
      </c>
      <c r="Y251" s="1" t="s">
        <v>1149</v>
      </c>
      <c r="AA251" s="1" t="s">
        <v>123</v>
      </c>
      <c r="AB251" s="1" t="s">
        <v>897</v>
      </c>
    </row>
    <row r="252" customFormat="false" ht="15" hidden="false" customHeight="false" outlineLevel="0" collapsed="false">
      <c r="A252" s="1" t="n">
        <v>36</v>
      </c>
      <c r="B252" s="61" t="n">
        <v>40871</v>
      </c>
      <c r="C252" s="1" t="s">
        <v>50</v>
      </c>
      <c r="F252" s="1" t="s">
        <v>248</v>
      </c>
      <c r="K252" s="1" t="n">
        <v>1</v>
      </c>
      <c r="X252" s="14" t="n">
        <v>1553.28</v>
      </c>
      <c r="Y252" s="1" t="s">
        <v>1149</v>
      </c>
      <c r="AA252" s="1" t="s">
        <v>123</v>
      </c>
    </row>
    <row r="253" customFormat="false" ht="15" hidden="false" customHeight="false" outlineLevel="0" collapsed="false">
      <c r="A253" s="1" t="n">
        <v>37</v>
      </c>
      <c r="B253" s="61" t="n">
        <v>40876</v>
      </c>
      <c r="C253" s="1" t="s">
        <v>62</v>
      </c>
      <c r="D253" s="1" t="s">
        <v>63</v>
      </c>
      <c r="F253" s="1" t="s">
        <v>87</v>
      </c>
      <c r="G253" s="1" t="n">
        <v>15</v>
      </c>
      <c r="H253" s="1" t="n">
        <f aca="false">SUM(G253/2)</f>
        <v>7.5</v>
      </c>
      <c r="I253" s="1" t="n">
        <f aca="false">SUM(G253/2)</f>
        <v>7.5</v>
      </c>
      <c r="L253" s="1" t="n">
        <v>23</v>
      </c>
      <c r="X253" s="14" t="n">
        <v>61998.06</v>
      </c>
      <c r="Y253" s="1" t="s">
        <v>1150</v>
      </c>
      <c r="AA253" s="1" t="s">
        <v>123</v>
      </c>
    </row>
    <row r="254" customFormat="false" ht="15" hidden="false" customHeight="false" outlineLevel="0" collapsed="false">
      <c r="A254" s="1" t="n">
        <v>37</v>
      </c>
      <c r="B254" s="61" t="n">
        <v>40876</v>
      </c>
      <c r="C254" s="1" t="s">
        <v>62</v>
      </c>
      <c r="D254" s="1" t="s">
        <v>63</v>
      </c>
      <c r="F254" s="1" t="s">
        <v>99</v>
      </c>
      <c r="G254" s="1" t="n">
        <v>4</v>
      </c>
      <c r="H254" s="1" t="n">
        <f aca="false">SUM(G254/2)</f>
        <v>2</v>
      </c>
      <c r="I254" s="1" t="n">
        <f aca="false">SUM(G254/2)</f>
        <v>2</v>
      </c>
      <c r="L254" s="1" t="n">
        <v>10</v>
      </c>
      <c r="X254" s="14" t="n">
        <v>1125.54</v>
      </c>
      <c r="Y254" s="1" t="s">
        <v>1150</v>
      </c>
      <c r="AA254" s="1" t="s">
        <v>123</v>
      </c>
    </row>
    <row r="255" customFormat="false" ht="15" hidden="false" customHeight="false" outlineLevel="0" collapsed="false">
      <c r="A255" s="1" t="n">
        <v>38</v>
      </c>
      <c r="B255" s="61" t="n">
        <v>40877</v>
      </c>
      <c r="C255" s="1" t="s">
        <v>76</v>
      </c>
      <c r="D255" s="1" t="s">
        <v>77</v>
      </c>
      <c r="F255" s="1" t="s">
        <v>114</v>
      </c>
      <c r="G255" s="1" t="n">
        <v>91</v>
      </c>
      <c r="H255" s="1" t="n">
        <f aca="false">SUM(G255/2)</f>
        <v>45.5</v>
      </c>
      <c r="I255" s="1" t="n">
        <f aca="false">SUM(G255/2)</f>
        <v>45.5</v>
      </c>
      <c r="L255" s="1" t="n">
        <v>141</v>
      </c>
      <c r="X255" s="14" t="n">
        <v>437571.07</v>
      </c>
      <c r="Y255" s="1" t="s">
        <v>1151</v>
      </c>
      <c r="AA255" s="1" t="s">
        <v>123</v>
      </c>
    </row>
    <row r="256" customFormat="false" ht="15" hidden="false" customHeight="false" outlineLevel="0" collapsed="false">
      <c r="A256" s="1" t="n">
        <v>38</v>
      </c>
      <c r="B256" s="61" t="n">
        <v>40877</v>
      </c>
      <c r="C256" s="1" t="s">
        <v>76</v>
      </c>
      <c r="D256" s="1" t="s">
        <v>77</v>
      </c>
      <c r="F256" s="1" t="s">
        <v>96</v>
      </c>
      <c r="G256" s="1" t="n">
        <v>1</v>
      </c>
      <c r="H256" s="1" t="n">
        <f aca="false">SUM(G256/2)</f>
        <v>0.5</v>
      </c>
      <c r="I256" s="1" t="n">
        <f aca="false">SUM(G256/2)</f>
        <v>0.5</v>
      </c>
      <c r="L256" s="1" t="n">
        <v>4</v>
      </c>
      <c r="X256" s="14" t="n">
        <v>13952.63</v>
      </c>
      <c r="Y256" s="1" t="s">
        <v>1151</v>
      </c>
      <c r="AA256" s="1" t="s">
        <v>123</v>
      </c>
    </row>
    <row r="257" customFormat="false" ht="15" hidden="false" customHeight="false" outlineLevel="0" collapsed="false">
      <c r="A257" s="1" t="n">
        <v>38</v>
      </c>
      <c r="B257" s="61" t="n">
        <v>40877</v>
      </c>
      <c r="C257" s="1" t="s">
        <v>76</v>
      </c>
      <c r="D257" s="1" t="s">
        <v>77</v>
      </c>
      <c r="F257" s="1" t="s">
        <v>248</v>
      </c>
      <c r="K257" s="1" t="n">
        <v>1</v>
      </c>
      <c r="X257" s="14" t="n">
        <v>1572.42</v>
      </c>
      <c r="Y257" s="1" t="s">
        <v>1151</v>
      </c>
      <c r="AA257" s="1" t="s">
        <v>123</v>
      </c>
    </row>
    <row r="258" customFormat="false" ht="15" hidden="false" customHeight="false" outlineLevel="0" collapsed="false">
      <c r="A258" s="1" t="n">
        <v>39</v>
      </c>
      <c r="B258" s="61" t="n">
        <v>40878</v>
      </c>
      <c r="C258" s="1" t="s">
        <v>53</v>
      </c>
      <c r="F258" s="1" t="s">
        <v>102</v>
      </c>
      <c r="G258" s="1" t="n">
        <v>40</v>
      </c>
      <c r="H258" s="1" t="n">
        <v>40</v>
      </c>
      <c r="L258" s="1" t="n">
        <v>105</v>
      </c>
      <c r="X258" s="14" t="n">
        <v>216764.28</v>
      </c>
      <c r="Y258" s="1" t="s">
        <v>1152</v>
      </c>
      <c r="AA258" s="1" t="s">
        <v>123</v>
      </c>
    </row>
    <row r="259" customFormat="false" ht="15" hidden="false" customHeight="false" outlineLevel="0" collapsed="false">
      <c r="A259" s="1" t="n">
        <v>39</v>
      </c>
      <c r="B259" s="61" t="n">
        <v>40878</v>
      </c>
      <c r="C259" s="1" t="s">
        <v>53</v>
      </c>
      <c r="F259" s="1" t="s">
        <v>97</v>
      </c>
      <c r="G259" s="1" t="n">
        <v>2</v>
      </c>
      <c r="H259" s="1" t="n">
        <v>2</v>
      </c>
      <c r="L259" s="1" t="n">
        <v>8</v>
      </c>
      <c r="X259" s="14" t="n">
        <v>15933.74</v>
      </c>
      <c r="Y259" s="1" t="s">
        <v>1152</v>
      </c>
      <c r="AA259" s="1" t="s">
        <v>123</v>
      </c>
    </row>
    <row r="260" customFormat="false" ht="15" hidden="false" customHeight="false" outlineLevel="0" collapsed="false">
      <c r="A260" s="1" t="n">
        <v>39</v>
      </c>
      <c r="B260" s="61" t="n">
        <v>40878</v>
      </c>
      <c r="C260" s="1" t="s">
        <v>53</v>
      </c>
      <c r="F260" s="1" t="s">
        <v>96</v>
      </c>
      <c r="G260" s="1" t="n">
        <v>2</v>
      </c>
      <c r="H260" s="1" t="n">
        <v>2</v>
      </c>
      <c r="L260" s="1" t="n">
        <v>5</v>
      </c>
      <c r="X260" s="14" t="n">
        <v>9480.16</v>
      </c>
      <c r="Y260" s="1" t="s">
        <v>1152</v>
      </c>
      <c r="AA260" s="1" t="s">
        <v>123</v>
      </c>
    </row>
    <row r="261" customFormat="false" ht="15" hidden="false" customHeight="false" outlineLevel="0" collapsed="false">
      <c r="A261" s="1" t="n">
        <v>39</v>
      </c>
      <c r="B261" s="61" t="n">
        <v>40878</v>
      </c>
      <c r="C261" s="1" t="s">
        <v>53</v>
      </c>
      <c r="F261" s="1" t="s">
        <v>107</v>
      </c>
      <c r="G261" s="1" t="n">
        <v>2</v>
      </c>
      <c r="H261" s="1" t="n">
        <v>2</v>
      </c>
      <c r="L261" s="1" t="n">
        <v>6</v>
      </c>
      <c r="X261" s="14" t="n">
        <v>20232.35</v>
      </c>
      <c r="Y261" s="1" t="s">
        <v>1152</v>
      </c>
      <c r="AA261" s="1" t="s">
        <v>123</v>
      </c>
    </row>
    <row r="262" customFormat="false" ht="15" hidden="false" customHeight="false" outlineLevel="0" collapsed="false">
      <c r="A262" s="1" t="n">
        <v>39</v>
      </c>
      <c r="B262" s="61" t="n">
        <v>40878</v>
      </c>
      <c r="C262" s="1" t="s">
        <v>53</v>
      </c>
      <c r="F262" s="1" t="s">
        <v>115</v>
      </c>
      <c r="G262" s="1" t="n">
        <v>3</v>
      </c>
      <c r="H262" s="1" t="n">
        <v>3</v>
      </c>
      <c r="L262" s="1" t="n">
        <v>7</v>
      </c>
      <c r="X262" s="14" t="n">
        <v>18670.55</v>
      </c>
      <c r="Y262" s="1" t="s">
        <v>1152</v>
      </c>
      <c r="AA262" s="1" t="s">
        <v>123</v>
      </c>
    </row>
    <row r="263" customFormat="false" ht="15" hidden="false" customHeight="false" outlineLevel="0" collapsed="false">
      <c r="A263" s="1" t="n">
        <v>39</v>
      </c>
      <c r="B263" s="61" t="n">
        <v>40878</v>
      </c>
      <c r="C263" s="1" t="s">
        <v>53</v>
      </c>
      <c r="F263" s="1" t="s">
        <v>248</v>
      </c>
      <c r="L263" s="1" t="n">
        <v>1</v>
      </c>
      <c r="X263" s="14" t="n">
        <v>1560.27</v>
      </c>
      <c r="Y263" s="1" t="s">
        <v>1152</v>
      </c>
      <c r="AA263" s="1" t="s">
        <v>123</v>
      </c>
    </row>
    <row r="264" customFormat="false" ht="15" hidden="false" customHeight="false" outlineLevel="0" collapsed="false">
      <c r="A264" s="1" t="n">
        <v>40</v>
      </c>
      <c r="B264" s="61" t="n">
        <v>40884</v>
      </c>
      <c r="C264" s="1" t="s">
        <v>69</v>
      </c>
      <c r="F264" s="1" t="s">
        <v>97</v>
      </c>
      <c r="G264" s="1" t="n">
        <v>27</v>
      </c>
      <c r="H264" s="1" t="n">
        <v>27</v>
      </c>
      <c r="L264" s="1" t="n">
        <v>27</v>
      </c>
      <c r="X264" s="14" t="n">
        <v>65111.99</v>
      </c>
      <c r="Y264" s="1" t="s">
        <v>1153</v>
      </c>
      <c r="AA264" s="1" t="s">
        <v>123</v>
      </c>
    </row>
    <row r="265" customFormat="false" ht="15" hidden="false" customHeight="false" outlineLevel="0" collapsed="false">
      <c r="A265" s="1" t="n">
        <v>40</v>
      </c>
      <c r="B265" s="61" t="n">
        <v>40884</v>
      </c>
      <c r="C265" s="1" t="s">
        <v>69</v>
      </c>
      <c r="F265" s="1" t="s">
        <v>96</v>
      </c>
      <c r="G265" s="1" t="n">
        <v>3</v>
      </c>
      <c r="H265" s="1" t="n">
        <v>3</v>
      </c>
      <c r="L265" s="1" t="n">
        <v>7</v>
      </c>
      <c r="X265" s="14" t="n">
        <v>9405.81</v>
      </c>
      <c r="Y265" s="1" t="s">
        <v>1153</v>
      </c>
      <c r="AA265" s="1" t="s">
        <v>123</v>
      </c>
    </row>
    <row r="266" customFormat="false" ht="15" hidden="false" customHeight="false" outlineLevel="0" collapsed="false">
      <c r="A266" s="1" t="n">
        <v>40</v>
      </c>
      <c r="B266" s="61" t="n">
        <v>40884</v>
      </c>
      <c r="C266" s="1" t="s">
        <v>69</v>
      </c>
      <c r="F266" s="1" t="s">
        <v>87</v>
      </c>
      <c r="G266" s="1" t="n">
        <v>26</v>
      </c>
      <c r="H266" s="1" t="n">
        <v>26</v>
      </c>
      <c r="L266" s="1" t="n">
        <v>10</v>
      </c>
      <c r="U266" s="1" t="n">
        <v>1</v>
      </c>
      <c r="X266" s="14" t="n">
        <v>755.38</v>
      </c>
      <c r="Y266" s="1" t="s">
        <v>1153</v>
      </c>
      <c r="AA266" s="1" t="s">
        <v>123</v>
      </c>
    </row>
    <row r="267" customFormat="false" ht="15" hidden="false" customHeight="false" outlineLevel="0" collapsed="false">
      <c r="A267" s="1" t="n">
        <v>40</v>
      </c>
      <c r="B267" s="61" t="n">
        <v>40884</v>
      </c>
      <c r="C267" s="1" t="s">
        <v>69</v>
      </c>
      <c r="F267" s="1" t="s">
        <v>112</v>
      </c>
      <c r="G267" s="1" t="n">
        <v>1</v>
      </c>
      <c r="H267" s="1" t="n">
        <v>1</v>
      </c>
      <c r="L267" s="1" t="n">
        <v>2</v>
      </c>
      <c r="X267" s="14" t="n">
        <v>30.7</v>
      </c>
      <c r="Y267" s="1" t="s">
        <v>1153</v>
      </c>
      <c r="AA267" s="1" t="s">
        <v>123</v>
      </c>
    </row>
    <row r="268" customFormat="false" ht="15" hidden="false" customHeight="false" outlineLevel="0" collapsed="false">
      <c r="A268" s="1" t="n">
        <v>40</v>
      </c>
      <c r="B268" s="61" t="n">
        <v>40884</v>
      </c>
      <c r="C268" s="1" t="s">
        <v>69</v>
      </c>
      <c r="F268" s="1" t="s">
        <v>115</v>
      </c>
      <c r="G268" s="1" t="n">
        <v>6</v>
      </c>
      <c r="H268" s="1" t="n">
        <v>6</v>
      </c>
      <c r="L268" s="1" t="n">
        <v>11</v>
      </c>
      <c r="X268" s="14" t="n">
        <v>32417.18</v>
      </c>
      <c r="Y268" s="1" t="s">
        <v>1153</v>
      </c>
      <c r="AA268" s="1" t="s">
        <v>123</v>
      </c>
    </row>
    <row r="269" customFormat="false" ht="15" hidden="false" customHeight="false" outlineLevel="0" collapsed="false">
      <c r="A269" s="1" t="n">
        <v>40</v>
      </c>
      <c r="B269" s="61" t="n">
        <v>40884</v>
      </c>
      <c r="C269" s="1" t="s">
        <v>69</v>
      </c>
      <c r="F269" s="1" t="s">
        <v>108</v>
      </c>
      <c r="G269" s="1" t="n">
        <v>13</v>
      </c>
      <c r="H269" s="1" t="n">
        <v>13</v>
      </c>
      <c r="L269" s="1" t="n">
        <v>14</v>
      </c>
      <c r="X269" s="14" t="n">
        <v>7588.32</v>
      </c>
      <c r="Y269" s="1" t="s">
        <v>1153</v>
      </c>
      <c r="AA269" s="1" t="s">
        <v>123</v>
      </c>
    </row>
    <row r="270" customFormat="false" ht="15" hidden="false" customHeight="false" outlineLevel="0" collapsed="false">
      <c r="A270" s="1" t="n">
        <v>40</v>
      </c>
      <c r="B270" s="61" t="n">
        <v>40884</v>
      </c>
      <c r="C270" s="1" t="s">
        <v>69</v>
      </c>
      <c r="F270" s="1" t="s">
        <v>248</v>
      </c>
      <c r="X270" s="14" t="n">
        <v>1231.77</v>
      </c>
      <c r="Y270" s="1" t="s">
        <v>1153</v>
      </c>
      <c r="AA270" s="1" t="s">
        <v>123</v>
      </c>
    </row>
    <row r="271" customFormat="false" ht="15" hidden="false" customHeight="false" outlineLevel="0" collapsed="false">
      <c r="A271" s="1" t="n">
        <v>41</v>
      </c>
      <c r="B271" s="61" t="n">
        <v>40891</v>
      </c>
      <c r="C271" s="1" t="s">
        <v>51</v>
      </c>
      <c r="F271" s="1" t="s">
        <v>115</v>
      </c>
      <c r="G271" s="1" t="n">
        <v>16</v>
      </c>
      <c r="H271" s="1" t="n">
        <v>16</v>
      </c>
      <c r="L271" s="1" t="n">
        <v>48</v>
      </c>
      <c r="X271" s="14" t="n">
        <v>153713.48</v>
      </c>
      <c r="Y271" s="1" t="s">
        <v>1154</v>
      </c>
      <c r="AA271" s="1" t="s">
        <v>123</v>
      </c>
    </row>
    <row r="272" customFormat="false" ht="15" hidden="false" customHeight="false" outlineLevel="0" collapsed="false">
      <c r="A272" s="1" t="n">
        <v>41</v>
      </c>
      <c r="B272" s="61" t="n">
        <v>40891</v>
      </c>
      <c r="C272" s="1" t="s">
        <v>51</v>
      </c>
      <c r="F272" s="1" t="s">
        <v>95</v>
      </c>
      <c r="X272" s="14" t="n">
        <v>0</v>
      </c>
      <c r="Y272" s="1" t="s">
        <v>1154</v>
      </c>
      <c r="AA272" s="1" t="s">
        <v>123</v>
      </c>
      <c r="AB272" s="1" t="s">
        <v>897</v>
      </c>
    </row>
    <row r="273" customFormat="false" ht="15" hidden="false" customHeight="false" outlineLevel="0" collapsed="false">
      <c r="A273" s="1" t="n">
        <v>41</v>
      </c>
      <c r="B273" s="61" t="n">
        <v>40891</v>
      </c>
      <c r="C273" s="1" t="s">
        <v>51</v>
      </c>
      <c r="F273" s="1" t="s">
        <v>108</v>
      </c>
      <c r="G273" s="1" t="n">
        <v>10</v>
      </c>
      <c r="H273" s="1" t="n">
        <v>10</v>
      </c>
      <c r="L273" s="1" t="n">
        <v>23</v>
      </c>
      <c r="X273" s="14" t="n">
        <v>22220.66</v>
      </c>
      <c r="Y273" s="1" t="s">
        <v>1154</v>
      </c>
      <c r="AA273" s="1" t="s">
        <v>123</v>
      </c>
    </row>
    <row r="274" customFormat="false" ht="15" hidden="false" customHeight="false" outlineLevel="0" collapsed="false">
      <c r="A274" s="1" t="n">
        <v>41</v>
      </c>
      <c r="B274" s="61" t="n">
        <v>40891</v>
      </c>
      <c r="C274" s="1" t="s">
        <v>51</v>
      </c>
      <c r="F274" s="1" t="s">
        <v>93</v>
      </c>
      <c r="X274" s="14" t="n">
        <v>0</v>
      </c>
      <c r="Y274" s="1" t="s">
        <v>1154</v>
      </c>
      <c r="AA274" s="1" t="s">
        <v>123</v>
      </c>
      <c r="AB274" s="1" t="s">
        <v>897</v>
      </c>
    </row>
    <row r="275" customFormat="false" ht="15" hidden="false" customHeight="false" outlineLevel="0" collapsed="false">
      <c r="A275" s="1" t="n">
        <v>41</v>
      </c>
      <c r="B275" s="61" t="n">
        <v>40891</v>
      </c>
      <c r="C275" s="1" t="s">
        <v>51</v>
      </c>
      <c r="F275" s="1" t="s">
        <v>248</v>
      </c>
      <c r="K275" s="1" t="n">
        <v>1</v>
      </c>
      <c r="X275" s="14" t="n">
        <v>664.95</v>
      </c>
      <c r="Y275" s="1" t="s">
        <v>1154</v>
      </c>
      <c r="AA275" s="1" t="s">
        <v>123</v>
      </c>
    </row>
    <row r="276" customFormat="false" ht="15" hidden="false" customHeight="false" outlineLevel="0" collapsed="false">
      <c r="A276" s="1" t="n">
        <v>42</v>
      </c>
      <c r="B276" s="61" t="n">
        <v>40892</v>
      </c>
      <c r="C276" s="1" t="s">
        <v>53</v>
      </c>
      <c r="F276" s="1" t="s">
        <v>87</v>
      </c>
      <c r="G276" s="1" t="n">
        <v>6</v>
      </c>
      <c r="H276" s="1" t="n">
        <v>6</v>
      </c>
      <c r="L276" s="1" t="n">
        <v>30</v>
      </c>
      <c r="U276" s="1" t="n">
        <v>1</v>
      </c>
      <c r="X276" s="14" t="n">
        <v>160144.79</v>
      </c>
      <c r="Y276" s="1" t="s">
        <v>1155</v>
      </c>
      <c r="AA276" s="1" t="s">
        <v>123</v>
      </c>
    </row>
    <row r="277" customFormat="false" ht="15" hidden="false" customHeight="false" outlineLevel="0" collapsed="false">
      <c r="A277" s="1" t="n">
        <v>42</v>
      </c>
      <c r="B277" s="61" t="n">
        <v>40892</v>
      </c>
      <c r="C277" s="1" t="s">
        <v>53</v>
      </c>
      <c r="F277" s="1" t="s">
        <v>108</v>
      </c>
      <c r="L277" s="1" t="n">
        <v>2</v>
      </c>
      <c r="X277" s="14" t="n">
        <v>6819.66</v>
      </c>
      <c r="Y277" s="1" t="s">
        <v>1155</v>
      </c>
      <c r="AA277" s="1" t="s">
        <v>123</v>
      </c>
      <c r="AB277" s="1" t="s">
        <v>955</v>
      </c>
    </row>
    <row r="278" customFormat="false" ht="15" hidden="false" customHeight="false" outlineLevel="0" collapsed="false">
      <c r="A278" s="1" t="n">
        <v>42</v>
      </c>
      <c r="B278" s="61" t="n">
        <v>40892</v>
      </c>
      <c r="C278" s="1" t="s">
        <v>53</v>
      </c>
      <c r="F278" s="1" t="s">
        <v>96</v>
      </c>
      <c r="G278" s="1" t="n">
        <v>1</v>
      </c>
      <c r="H278" s="1" t="n">
        <v>1</v>
      </c>
      <c r="L278" s="1" t="n">
        <v>3</v>
      </c>
      <c r="X278" s="14" t="n">
        <v>9660.1</v>
      </c>
      <c r="Y278" s="1" t="s">
        <v>1155</v>
      </c>
      <c r="AA278" s="1" t="s">
        <v>123</v>
      </c>
    </row>
    <row r="279" customFormat="false" ht="15" hidden="false" customHeight="false" outlineLevel="0" collapsed="false">
      <c r="A279" s="1" t="n">
        <v>42</v>
      </c>
      <c r="B279" s="61" t="n">
        <v>40892</v>
      </c>
      <c r="C279" s="1" t="s">
        <v>53</v>
      </c>
      <c r="F279" s="1" t="s">
        <v>97</v>
      </c>
      <c r="G279" s="1" t="n">
        <v>8</v>
      </c>
      <c r="H279" s="1" t="n">
        <v>8</v>
      </c>
      <c r="L279" s="1" t="n">
        <v>25</v>
      </c>
      <c r="X279" s="14" t="n">
        <v>32945.21</v>
      </c>
      <c r="Y279" s="1" t="s">
        <v>1155</v>
      </c>
      <c r="AA279" s="1" t="s">
        <v>123</v>
      </c>
    </row>
    <row r="280" customFormat="false" ht="15" hidden="false" customHeight="false" outlineLevel="0" collapsed="false">
      <c r="A280" s="1" t="n">
        <v>42</v>
      </c>
      <c r="B280" s="61" t="n">
        <v>40892</v>
      </c>
      <c r="C280" s="1" t="s">
        <v>53</v>
      </c>
      <c r="F280" s="1" t="s">
        <v>115</v>
      </c>
      <c r="G280" s="1" t="n">
        <v>2</v>
      </c>
      <c r="H280" s="1" t="n">
        <v>2</v>
      </c>
      <c r="L280" s="1" t="n">
        <v>7</v>
      </c>
      <c r="X280" s="14" t="n">
        <v>15303.01</v>
      </c>
      <c r="Y280" s="1" t="s">
        <v>1155</v>
      </c>
      <c r="AA280" s="1" t="s">
        <v>123</v>
      </c>
    </row>
    <row r="281" customFormat="false" ht="15" hidden="false" customHeight="false" outlineLevel="0" collapsed="false">
      <c r="A281" s="1" t="n">
        <v>42</v>
      </c>
      <c r="B281" s="61" t="n">
        <v>40892</v>
      </c>
      <c r="C281" s="1" t="s">
        <v>53</v>
      </c>
      <c r="F281" s="1" t="s">
        <v>106</v>
      </c>
      <c r="G281" s="1" t="n">
        <v>3</v>
      </c>
      <c r="H281" s="1" t="n">
        <v>3</v>
      </c>
      <c r="L281" s="1" t="n">
        <v>9</v>
      </c>
      <c r="X281" s="14" t="n">
        <v>4057.82</v>
      </c>
      <c r="Y281" s="1" t="s">
        <v>1155</v>
      </c>
      <c r="AA281" s="1" t="s">
        <v>123</v>
      </c>
    </row>
    <row r="282" customFormat="false" ht="15" hidden="false" customHeight="false" outlineLevel="0" collapsed="false">
      <c r="A282" s="1" t="n">
        <v>42</v>
      </c>
      <c r="B282" s="61" t="n">
        <v>40892</v>
      </c>
      <c r="C282" s="1" t="s">
        <v>53</v>
      </c>
      <c r="F282" s="1" t="s">
        <v>114</v>
      </c>
      <c r="G282" s="1" t="n">
        <v>10</v>
      </c>
      <c r="H282" s="1" t="n">
        <v>10</v>
      </c>
      <c r="L282" s="1" t="n">
        <v>21</v>
      </c>
      <c r="X282" s="14" t="n">
        <v>0</v>
      </c>
      <c r="Y282" s="1" t="s">
        <v>1155</v>
      </c>
      <c r="AA282" s="1" t="s">
        <v>123</v>
      </c>
    </row>
    <row r="283" customFormat="false" ht="15" hidden="false" customHeight="false" outlineLevel="0" collapsed="false">
      <c r="A283" s="1" t="n">
        <v>42</v>
      </c>
      <c r="B283" s="61" t="n">
        <v>40892</v>
      </c>
      <c r="C283" s="1" t="s">
        <v>53</v>
      </c>
      <c r="F283" s="1" t="s">
        <v>101</v>
      </c>
      <c r="G283" s="1" t="n">
        <v>19</v>
      </c>
      <c r="H283" s="1" t="n">
        <v>19</v>
      </c>
      <c r="L283" s="1" t="n">
        <v>19</v>
      </c>
      <c r="X283" s="14" t="n">
        <v>40488.42</v>
      </c>
      <c r="Y283" s="1" t="s">
        <v>1155</v>
      </c>
      <c r="AA283" s="1" t="s">
        <v>123</v>
      </c>
    </row>
    <row r="284" customFormat="false" ht="15" hidden="false" customHeight="false" outlineLevel="0" collapsed="false">
      <c r="A284" s="1" t="n">
        <v>42</v>
      </c>
      <c r="B284" s="61" t="n">
        <v>40892</v>
      </c>
      <c r="C284" s="1" t="s">
        <v>53</v>
      </c>
      <c r="F284" s="1" t="s">
        <v>248</v>
      </c>
      <c r="K284" s="1" t="n">
        <v>1</v>
      </c>
      <c r="X284" s="14" t="n">
        <v>1062.66</v>
      </c>
      <c r="Y284" s="1" t="s">
        <v>1155</v>
      </c>
      <c r="AA284" s="1" t="s">
        <v>123</v>
      </c>
    </row>
  </sheetData>
  <autoFilter ref="D1:D886"/>
  <conditionalFormatting sqref="A2:AB886">
    <cfRule type="expression" priority="2" aboveAverage="0" equalAverage="0" bottom="0" percent="0" rank="0" text="" dxfId="0">
      <formula>ISEVEN($A2)</formula>
    </cfRule>
    <cfRule type="expression" priority="3" aboveAverage="0" equalAverage="0" bottom="0" percent="0" rank="0" text="" dxfId="1">
      <formula>ISODD($A2)</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T56"/>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H25" activeCellId="0" sqref="H25"/>
    </sheetView>
  </sheetViews>
  <sheetFormatPr defaultRowHeight="15" outlineLevelRow="0" outlineLevelCol="0"/>
  <cols>
    <col collapsed="false" customWidth="true" hidden="false" outlineLevel="0" max="1" min="1" style="0" width="8.54"/>
    <col collapsed="false" customWidth="true" hidden="false" outlineLevel="0" max="2" min="2" style="0" width="18.85"/>
    <col collapsed="false" customWidth="true" hidden="false" outlineLevel="0" max="3" min="3" style="0" width="24.15"/>
    <col collapsed="false" customWidth="true" hidden="false" outlineLevel="0" max="4" min="4" style="0" width="16.57"/>
    <col collapsed="false" customWidth="true" hidden="false" outlineLevel="0" max="6" min="5" style="0" width="17.29"/>
    <col collapsed="false" customWidth="true" hidden="false" outlineLevel="0" max="7" min="7" style="0" width="19"/>
    <col collapsed="false" customWidth="true" hidden="false" outlineLevel="0" max="8" min="8" style="0" width="22.86"/>
    <col collapsed="false" customWidth="true" hidden="false" outlineLevel="0" max="9" min="9" style="0" width="19.85"/>
    <col collapsed="false" customWidth="true" hidden="false" outlineLevel="0" max="10" min="10" style="0" width="23.57"/>
    <col collapsed="false" customWidth="true" hidden="false" outlineLevel="0" max="15" min="11" style="0" width="8.54"/>
    <col collapsed="false" customWidth="true" hidden="false" outlineLevel="0" max="17" min="16" style="0" width="10.99"/>
    <col collapsed="false" customWidth="true" hidden="false" outlineLevel="0" max="19" min="18" style="0" width="8.54"/>
    <col collapsed="false" customWidth="true" hidden="false" outlineLevel="0" max="20" min="20" style="0" width="13.14"/>
    <col collapsed="false" customWidth="true" hidden="false" outlineLevel="0" max="1025" min="21" style="0" width="8.54"/>
  </cols>
  <sheetData>
    <row r="1" customFormat="false" ht="15" hidden="false" customHeight="false" outlineLevel="0" collapsed="false">
      <c r="A1" s="3" t="s">
        <v>6</v>
      </c>
      <c r="P1" s="3"/>
      <c r="Q1" s="4"/>
      <c r="S1" s="3"/>
      <c r="T1" s="4"/>
    </row>
    <row r="2" customFormat="false" ht="15" hidden="false" customHeight="false" outlineLevel="0" collapsed="false">
      <c r="B2" s="3" t="s">
        <v>7</v>
      </c>
      <c r="C2" s="3" t="s">
        <v>8</v>
      </c>
      <c r="D2" s="3" t="s">
        <v>9</v>
      </c>
      <c r="E2" s="3" t="s">
        <v>10</v>
      </c>
      <c r="F2" s="3" t="s">
        <v>11</v>
      </c>
      <c r="G2" s="3" t="s">
        <v>12</v>
      </c>
      <c r="H2" s="3" t="s">
        <v>13</v>
      </c>
      <c r="I2" s="3" t="s">
        <v>14</v>
      </c>
      <c r="J2" s="3" t="s">
        <v>15</v>
      </c>
      <c r="P2" s="3"/>
      <c r="Q2" s="4"/>
      <c r="S2" s="3"/>
      <c r="T2" s="4"/>
    </row>
    <row r="3" customFormat="false" ht="15" hidden="false" customHeight="false" outlineLevel="0" collapsed="false">
      <c r="A3" s="3" t="n">
        <v>2018</v>
      </c>
      <c r="B3" s="0" t="n">
        <f aca="false">SUMIF('2018'!AA:AA,"JRO",'2018'!G:G)</f>
        <v>6015</v>
      </c>
      <c r="C3" s="0" t="n">
        <v>140</v>
      </c>
      <c r="D3" s="4" t="n">
        <f aca="false">SUMIF('2018'!AA:AA,L$1,'2018'!X:X)</f>
        <v>0</v>
      </c>
      <c r="E3" s="4" t="n">
        <f aca="false">D3/B3</f>
        <v>0</v>
      </c>
      <c r="F3" s="4" t="n">
        <f aca="false">D3/C3</f>
        <v>0</v>
      </c>
      <c r="G3" s="5" t="n">
        <f aca="false">SUM((140-8)/140)</f>
        <v>0.942857142857143</v>
      </c>
      <c r="H3" s="6" t="n">
        <f aca="false">SUM(B3/C3)</f>
        <v>42.9642857142857</v>
      </c>
      <c r="I3" s="6" t="n">
        <f aca="false">(SUMIF('2018'!AA:AA,"JRO",'2018'!M:M)+SUMIF('2018'!AA:AA,"JRO",'2018'!N:N)+SUMIF('2018'!AA:AA,"JRO",'2018'!O:O)+SUMIF('2018'!AA:AA,"JRO",'2018'!P:P)+SUMIF('2018'!AA:AA,"JRO",'2018'!Q:Q)+SUMIF('2018'!AA:AA,"JRO",'2018'!R:R))/C3</f>
        <v>54.0857142857143</v>
      </c>
      <c r="J3" s="7" t="n">
        <f aca="false">(SUMIF('2018'!AA:AA,"JRO",'2018'!M:M)+SUMIF('2018'!AA:AA,"JRO",'2018'!N:N)+SUMIF('2018'!AA:AA,"JRO",'2018'!O:O)+SUMIF('2018'!AA:AA,"JRO",'2018'!P:P)+SUMIF('2018'!AA:AA,"JRO",'2018'!Q:Q)+SUMIF('2018'!AA:AA,"JRO",'2018'!R:R))/B3</f>
        <v>1.25885286783042</v>
      </c>
      <c r="P3" s="3"/>
      <c r="Q3" s="4"/>
      <c r="S3" s="3"/>
      <c r="T3" s="4"/>
    </row>
    <row r="4" customFormat="false" ht="15" hidden="false" customHeight="false" outlineLevel="0" collapsed="false">
      <c r="A4" s="3" t="n">
        <v>2017</v>
      </c>
      <c r="B4" s="0" t="n">
        <f aca="false">SUMIF('2017'!AA:AA,"JRO",'2017'!G:G)</f>
        <v>7454</v>
      </c>
      <c r="C4" s="0" t="n">
        <v>153</v>
      </c>
      <c r="D4" s="4" t="n">
        <f aca="false">SUMIF('2017'!AA:AA,L$1,'2017'!X:X)</f>
        <v>0</v>
      </c>
      <c r="E4" s="4" t="n">
        <f aca="false">D4/B4</f>
        <v>0</v>
      </c>
      <c r="F4" s="4" t="n">
        <f aca="false">D4/C4</f>
        <v>0</v>
      </c>
      <c r="G4" s="5" t="n">
        <f aca="false">SUM((153-34)/153)</f>
        <v>0.777777777777778</v>
      </c>
      <c r="H4" s="6" t="n">
        <f aca="false">SUM(B4/C4)</f>
        <v>48.718954248366</v>
      </c>
      <c r="I4" s="6" t="n">
        <f aca="false">SUMIF('2017'!AA:AA,"JRO",'2017'!L:L)/C4</f>
        <v>62.6339869281046</v>
      </c>
      <c r="J4" s="7" t="n">
        <f aca="false">SUMIF('2017'!AA:AA,"JRO",'2017'!L:L)/B4</f>
        <v>1.28561845988731</v>
      </c>
      <c r="P4" s="3"/>
      <c r="Q4" s="4"/>
      <c r="S4" s="3"/>
      <c r="T4" s="4"/>
    </row>
    <row r="5" customFormat="false" ht="15" hidden="false" customHeight="false" outlineLevel="0" collapsed="false">
      <c r="A5" s="3" t="n">
        <v>2016</v>
      </c>
      <c r="B5" s="0" t="n">
        <f aca="false">SUMIF('2016'!AA:AA,"JRO",'2016'!G:G)</f>
        <v>5629</v>
      </c>
      <c r="C5" s="0" t="n">
        <v>115</v>
      </c>
      <c r="D5" s="4" t="n">
        <f aca="false">SUMIF('2016'!AA:AA,L$1,'2016'!X:X)</f>
        <v>0</v>
      </c>
      <c r="E5" s="4" t="n">
        <f aca="false">D5/B5</f>
        <v>0</v>
      </c>
      <c r="F5" s="4" t="n">
        <f aca="false">D5/C5</f>
        <v>0</v>
      </c>
      <c r="G5" s="5" t="n">
        <f aca="false">SUM(115-46)/115</f>
        <v>0.6</v>
      </c>
      <c r="H5" s="6" t="n">
        <f aca="false">SUM(B5/C5)</f>
        <v>48.9478260869565</v>
      </c>
      <c r="I5" s="6" t="n">
        <f aca="false">SUMIF('2016'!AA:AA,"JRO",'2016'!L:L)/C5</f>
        <v>59.5565217391304</v>
      </c>
      <c r="J5" s="7" t="n">
        <f aca="false">SUMIF('2016'!AA:AA,"JRO",'2016'!L:L)/B5</f>
        <v>1.21673476638835</v>
      </c>
      <c r="P5" s="3"/>
      <c r="Q5" s="4"/>
      <c r="S5" s="3"/>
      <c r="T5" s="4"/>
    </row>
    <row r="6" customFormat="false" ht="15" hidden="false" customHeight="false" outlineLevel="0" collapsed="false">
      <c r="A6" s="3" t="n">
        <v>2015</v>
      </c>
      <c r="B6" s="0" t="n">
        <f aca="false">SUMIF('2015'!AA:AA,"JRO",'2015'!G:G)</f>
        <v>3287</v>
      </c>
      <c r="C6" s="0" t="n">
        <v>59</v>
      </c>
      <c r="D6" s="4" t="n">
        <f aca="false">SUMIF('2015'!AA:AA,L$1,'2015'!X:X)</f>
        <v>0</v>
      </c>
      <c r="E6" s="4" t="n">
        <f aca="false">D6/B6</f>
        <v>0</v>
      </c>
      <c r="F6" s="4" t="n">
        <f aca="false">D6/C6</f>
        <v>0</v>
      </c>
      <c r="G6" s="5" t="n">
        <f aca="false">SUM((59-27)/57)</f>
        <v>0.56140350877193</v>
      </c>
      <c r="H6" s="6" t="n">
        <f aca="false">SUM(B6/C6)</f>
        <v>55.7118644067797</v>
      </c>
      <c r="I6" s="6" t="n">
        <f aca="false">SUMIF('2015'!AA:AA,"JRO",'2015'!L:L)/C6</f>
        <v>86.0169491525424</v>
      </c>
      <c r="J6" s="7" t="n">
        <f aca="false">SUMIF('2015'!AA:AA,"JRO",'2015'!L:L)/B6</f>
        <v>1.54396105871615</v>
      </c>
      <c r="P6" s="3"/>
      <c r="Q6" s="4"/>
      <c r="S6" s="3"/>
      <c r="T6" s="4"/>
    </row>
    <row r="7" customFormat="false" ht="15" hidden="false" customHeight="false" outlineLevel="0" collapsed="false">
      <c r="A7" s="3" t="n">
        <v>2014</v>
      </c>
      <c r="B7" s="0" t="n">
        <f aca="false">SUMIF('2014'!AA:AA,"JRO",'2014'!G:G)</f>
        <v>2096</v>
      </c>
      <c r="C7" s="0" t="n">
        <v>43</v>
      </c>
      <c r="D7" s="4" t="n">
        <f aca="false">SUMIF('2014'!AA:AA,L$1,'2014'!X:X)</f>
        <v>0</v>
      </c>
      <c r="E7" s="4" t="n">
        <f aca="false">D7/B7</f>
        <v>0</v>
      </c>
      <c r="F7" s="4" t="n">
        <f aca="false">D7/C7</f>
        <v>0</v>
      </c>
      <c r="G7" s="5" t="n">
        <f aca="false">SUM((43-20)/43)</f>
        <v>0.534883720930232</v>
      </c>
      <c r="H7" s="6" t="n">
        <f aca="false">SUM(B7/C7)</f>
        <v>48.7441860465116</v>
      </c>
      <c r="I7" s="6" t="n">
        <f aca="false">SUMIF('2014'!AA:AA,"JRO",'2014'!L:L)/C7</f>
        <v>86.9302325581395</v>
      </c>
      <c r="J7" s="7" t="n">
        <f aca="false">SUMIF('2014'!AA:AA,"JRO",'2014'!L:L)/B7</f>
        <v>1.78339694656489</v>
      </c>
      <c r="P7" s="3"/>
      <c r="Q7" s="4"/>
      <c r="S7" s="3"/>
      <c r="T7" s="4"/>
    </row>
    <row r="8" customFormat="false" ht="15" hidden="false" customHeight="false" outlineLevel="0" collapsed="false">
      <c r="A8" s="3" t="n">
        <v>2013</v>
      </c>
      <c r="B8" s="0" t="n">
        <f aca="false">SUMIF('2013'!AA:AA,"JRO",'2013'!G:G)</f>
        <v>2064</v>
      </c>
      <c r="C8" s="0" t="n">
        <v>38</v>
      </c>
      <c r="D8" s="4" t="n">
        <f aca="false">SUMIF('2013'!AA:AA,L$1,'2013'!X:X)</f>
        <v>0</v>
      </c>
      <c r="E8" s="4" t="n">
        <f aca="false">D8/B8</f>
        <v>0</v>
      </c>
      <c r="F8" s="4" t="n">
        <f aca="false">D8/C8</f>
        <v>0</v>
      </c>
      <c r="G8" s="5" t="n">
        <f aca="false">SUM((38-23)/38)</f>
        <v>0.394736842105263</v>
      </c>
      <c r="H8" s="6" t="n">
        <f aca="false">SUM(B8/C8)</f>
        <v>54.3157894736842</v>
      </c>
      <c r="I8" s="6" t="n">
        <f aca="false">SUMIF('2013'!AA:AA,"JRO",'2013'!L:L)/C8</f>
        <v>102.210526315789</v>
      </c>
      <c r="J8" s="7" t="n">
        <f aca="false">SUMIF('2013'!AA:AA,"JRO",'2013'!L:L)/B8</f>
        <v>1.88178294573643</v>
      </c>
      <c r="P8" s="3"/>
      <c r="Q8" s="4"/>
      <c r="S8" s="3"/>
      <c r="T8" s="4"/>
    </row>
    <row r="9" customFormat="false" ht="15" hidden="false" customHeight="false" outlineLevel="0" collapsed="false">
      <c r="A9" s="3" t="n">
        <v>2012</v>
      </c>
      <c r="B9" s="0" t="n">
        <f aca="false">SUMIF('2012'!AA:AA,"JRO",'2012'!G:G)</f>
        <v>2003</v>
      </c>
      <c r="C9" s="0" t="n">
        <v>38</v>
      </c>
      <c r="D9" s="4" t="n">
        <f aca="false">SUMIF('2012'!AA:AA,L$1,'2012'!X:X)</f>
        <v>0</v>
      </c>
      <c r="E9" s="4" t="n">
        <f aca="false">D9/B9</f>
        <v>0</v>
      </c>
      <c r="F9" s="4" t="n">
        <f aca="false">D9/C9</f>
        <v>0</v>
      </c>
      <c r="G9" s="5" t="n">
        <f aca="false">SUM((38-22)/38)</f>
        <v>0.421052631578947</v>
      </c>
      <c r="H9" s="6" t="n">
        <f aca="false">SUM(B9/C9)</f>
        <v>52.7105263157895</v>
      </c>
      <c r="I9" s="6" t="n">
        <f aca="false">SUMIF('2012'!AA:AA,"JRO",'2012'!L:L)/C9</f>
        <v>89.1842105263158</v>
      </c>
      <c r="J9" s="7" t="n">
        <f aca="false">SUMIF('2012'!AA:AA,"JRO",'2012'!L:L)/B9</f>
        <v>1.69196205691463</v>
      </c>
      <c r="P9" s="3"/>
      <c r="Q9" s="4"/>
      <c r="S9" s="3"/>
      <c r="T9" s="4"/>
    </row>
    <row r="10" customFormat="false" ht="15" hidden="false" customHeight="false" outlineLevel="0" collapsed="false">
      <c r="A10" s="3" t="n">
        <v>2011</v>
      </c>
      <c r="B10" s="0" t="n">
        <f aca="false">SUMIF('2011'!AA:AA,"JRO",'2011'!G:G)</f>
        <v>2181</v>
      </c>
      <c r="C10" s="0" t="n">
        <v>42</v>
      </c>
      <c r="D10" s="4" t="n">
        <f aca="false">SUMIF('2011'!AA:AA,L$1,'2011'!X:X)</f>
        <v>0</v>
      </c>
      <c r="E10" s="4" t="n">
        <f aca="false">D10/B10</f>
        <v>0</v>
      </c>
      <c r="F10" s="4" t="n">
        <f aca="false">D10/C10</f>
        <v>0</v>
      </c>
      <c r="G10" s="5" t="n">
        <f aca="false">SUM((42-27)/42)</f>
        <v>0.357142857142857</v>
      </c>
      <c r="H10" s="6" t="n">
        <f aca="false">SUM(B10/C10)</f>
        <v>51.9285714285714</v>
      </c>
      <c r="I10" s="6" t="n">
        <f aca="false">SUMIF('2011'!AA:AA,"JRO",'2011'!L:L)/C10</f>
        <v>99.2857142857143</v>
      </c>
      <c r="J10" s="7" t="n">
        <f aca="false">SUMIF('2011'!AA:AA,"JRO",'2011'!L:L)/B10</f>
        <v>1.91196698762036</v>
      </c>
      <c r="P10" s="3"/>
      <c r="Q10" s="4"/>
      <c r="S10" s="3"/>
      <c r="T10" s="4"/>
    </row>
    <row r="11" customFormat="false" ht="15" hidden="false" customHeight="false" outlineLevel="0" collapsed="false">
      <c r="A11" s="3" t="n">
        <v>2010</v>
      </c>
      <c r="B11" s="0" t="n">
        <f aca="false">SUMIF('2010'!AA:AA,"JRO",'2010'!G:G)</f>
        <v>1941</v>
      </c>
      <c r="C11" s="0" t="n">
        <v>39</v>
      </c>
      <c r="D11" s="4" t="n">
        <f aca="false">SUMIF('2010'!AA:AA,L$1,'2010'!X:X)</f>
        <v>0</v>
      </c>
      <c r="E11" s="4" t="n">
        <f aca="false">D11/B11</f>
        <v>0</v>
      </c>
      <c r="F11" s="4" t="n">
        <f aca="false">D11/C11</f>
        <v>0</v>
      </c>
      <c r="G11" s="5" t="n">
        <f aca="false">SUM((39-26)/39)</f>
        <v>0.333333333333333</v>
      </c>
      <c r="H11" s="6" t="n">
        <f aca="false">SUM(B11/C11)</f>
        <v>49.7692307692308</v>
      </c>
      <c r="I11" s="6" t="n">
        <f aca="false">SUMIF('2010'!AA:AA,"JRO",'2010'!L:L)/C11</f>
        <v>92.0769230769231</v>
      </c>
      <c r="J11" s="7" t="n">
        <f aca="false">SUMIF('2010'!AA:AA,"JRO",'2010'!L:L)/B11</f>
        <v>1.8500772797527</v>
      </c>
    </row>
    <row r="12" customFormat="false" ht="15" hidden="false" customHeight="false" outlineLevel="0" collapsed="false">
      <c r="A12" s="3" t="n">
        <v>2009</v>
      </c>
      <c r="B12" s="0" t="n">
        <f aca="false">SUMIF('2009'!AA:AA,"JRO",'2009'!G:G)</f>
        <v>1620</v>
      </c>
      <c r="C12" s="0" t="n">
        <v>32</v>
      </c>
      <c r="D12" s="4" t="n">
        <f aca="false">SUMIF('2009'!AA:AA,L$1,'2009'!X:X)</f>
        <v>0</v>
      </c>
      <c r="E12" s="4" t="n">
        <f aca="false">D12/B12</f>
        <v>0</v>
      </c>
      <c r="F12" s="4" t="n">
        <f aca="false">D12/C12</f>
        <v>0</v>
      </c>
      <c r="G12" s="5" t="s">
        <v>16</v>
      </c>
      <c r="H12" s="6" t="n">
        <f aca="false">SUM(B12/C12)</f>
        <v>50.625</v>
      </c>
      <c r="I12" s="6" t="n">
        <f aca="false">SUMIF('2010'!AA:AA,"JRO",'2010'!L:L)/C12</f>
        <v>112.21875</v>
      </c>
      <c r="J12" s="7" t="n">
        <f aca="false">SUMIF('2009'!AA:AA,"JRO",'2009'!L:L)/B12</f>
        <v>1.8641975308642</v>
      </c>
    </row>
    <row r="13" customFormat="false" ht="15" hidden="false" customHeight="false" outlineLevel="0" collapsed="false">
      <c r="A13" s="3" t="n">
        <v>2008</v>
      </c>
      <c r="B13" s="0" t="n">
        <f aca="false">SUMIF('2008'!AA:AA,"JRO",'2008'!G:G)</f>
        <v>799</v>
      </c>
      <c r="C13" s="0" t="n">
        <v>15</v>
      </c>
      <c r="D13" s="4" t="s">
        <v>16</v>
      </c>
      <c r="E13" s="4"/>
      <c r="F13" s="4"/>
      <c r="G13" s="5"/>
      <c r="H13" s="6" t="n">
        <f aca="false">SUM(B13/C13)</f>
        <v>53.2666666666667</v>
      </c>
      <c r="I13" s="6"/>
      <c r="J13" s="7"/>
    </row>
    <row r="14" customFormat="false" ht="15" hidden="false" customHeight="false" outlineLevel="0" collapsed="false">
      <c r="A14" s="3" t="n">
        <v>2007</v>
      </c>
      <c r="B14" s="0" t="n">
        <f aca="false">SUMIF('2007'!AA:AA,"JRO",'2007'!G:G)</f>
        <v>428</v>
      </c>
      <c r="C14" s="0" t="n">
        <v>13</v>
      </c>
      <c r="D14" s="4" t="s">
        <v>16</v>
      </c>
      <c r="E14" s="4"/>
      <c r="F14" s="4"/>
      <c r="G14" s="5"/>
      <c r="H14" s="6" t="n">
        <f aca="false">SUM(B14/C14)</f>
        <v>32.9230769230769</v>
      </c>
      <c r="I14" s="6"/>
      <c r="J14" s="7"/>
    </row>
    <row r="16" customFormat="false" ht="15" hidden="false" customHeight="false" outlineLevel="0" collapsed="false">
      <c r="A16" s="3" t="s">
        <v>17</v>
      </c>
    </row>
    <row r="17" customFormat="false" ht="15" hidden="false" customHeight="false" outlineLevel="0" collapsed="false">
      <c r="A17" s="3"/>
      <c r="B17" s="3" t="s">
        <v>7</v>
      </c>
      <c r="C17" s="3" t="s">
        <v>18</v>
      </c>
      <c r="D17" s="3" t="s">
        <v>19</v>
      </c>
      <c r="E17" s="3" t="s">
        <v>10</v>
      </c>
      <c r="F17" s="3" t="s">
        <v>11</v>
      </c>
      <c r="G17" s="3" t="s">
        <v>12</v>
      </c>
      <c r="H17" s="3" t="s">
        <v>13</v>
      </c>
      <c r="I17" s="3" t="s">
        <v>14</v>
      </c>
      <c r="J17" s="3" t="s">
        <v>15</v>
      </c>
      <c r="O17" s="1"/>
      <c r="P17" s="1"/>
      <c r="Q17" s="1"/>
      <c r="R17" s="1"/>
    </row>
    <row r="18" customFormat="false" ht="15" hidden="false" customHeight="false" outlineLevel="0" collapsed="false">
      <c r="A18" s="3" t="n">
        <v>2018</v>
      </c>
      <c r="B18" s="0" t="n">
        <f aca="false">SUMIF('2018'!AA:AA,"CRO",'2018'!G:G)</f>
        <v>2448</v>
      </c>
      <c r="C18" s="0" t="n">
        <v>67</v>
      </c>
      <c r="D18" s="4" t="n">
        <f aca="false">SUMIF('2018'!AA:AA,"CRO",'2018'!X:X)</f>
        <v>4608841.68</v>
      </c>
      <c r="E18" s="4" t="n">
        <f aca="false">SUM(D18/B18)</f>
        <v>1882.69676470588</v>
      </c>
      <c r="F18" s="4" t="n">
        <f aca="false">SUM(D18/C18)</f>
        <v>68788.6817910448</v>
      </c>
      <c r="G18" s="5" t="n">
        <f aca="false">((C18-0)/C18)</f>
        <v>1</v>
      </c>
      <c r="H18" s="6" t="n">
        <f aca="false">SUM(B18/C18)</f>
        <v>36.5373134328358</v>
      </c>
      <c r="I18" s="7" t="n">
        <f aca="false">(SUMIF('2018'!AA:AA,"CRO",'2018'!M:M)+SUMIF('2018'!AA:AA,"CRO",'2018'!N:N)+SUMIF('2018'!AA:AA,"CRO",'2018'!O:O)+SUMIF('2018'!AA:AA,"CRO",'2018'!P:P)+SUMIF('2018'!AA:AA,"CRO",'2018'!Q:Q)+SUMIF('2018'!AA:AA,"CRO",'2018'!R:R))/C18</f>
        <v>33.7164179104478</v>
      </c>
      <c r="J18" s="7" t="n">
        <f aca="false">(SUMIF('2018'!AA:AA,"CRO",'2018'!M:M)+SUMIF('2018'!AA:AA,"CRO",'2018'!N:N)+SUMIF('2018'!AA:AA,"CRO",'2018'!O:O)+SUMIF('2018'!AA:AA,"CRO",'2018'!P:P)+SUMIF('2018'!AA:AA,"CRO",'2018'!Q:Q)+SUMIF('2018'!AA:AA,"CRO",'2018'!R:R))/B18</f>
        <v>0.922794117647059</v>
      </c>
      <c r="O18" s="1"/>
      <c r="P18" s="1"/>
      <c r="Q18" s="1"/>
      <c r="R18" s="1"/>
    </row>
    <row r="19" customFormat="false" ht="15" hidden="false" customHeight="false" outlineLevel="0" collapsed="false">
      <c r="A19" s="3" t="n">
        <v>2017</v>
      </c>
      <c r="B19" s="0" t="n">
        <f aca="false">SUMIF('2017'!AA:AA,"CRO",'2017'!G:G)</f>
        <v>1371</v>
      </c>
      <c r="C19" s="0" t="n">
        <v>39</v>
      </c>
      <c r="D19" s="4" t="n">
        <f aca="false">SUMIF('2017'!AA:AA,"CRO",'2017'!X:X)</f>
        <v>2606436.79</v>
      </c>
      <c r="E19" s="4" t="n">
        <f aca="false">SUM(D19/B19)</f>
        <v>1901.12092633115</v>
      </c>
      <c r="F19" s="4" t="n">
        <f aca="false">SUM(D19/C19)</f>
        <v>66831.7125641026</v>
      </c>
      <c r="G19" s="5" t="n">
        <f aca="false">(37/39)</f>
        <v>0.948717948717949</v>
      </c>
      <c r="H19" s="6" t="n">
        <f aca="false">SUM(B19/C19)</f>
        <v>35.1538461538462</v>
      </c>
      <c r="I19" s="7" t="n">
        <f aca="false">(SUMIF('2017'!AA:AA,"CRO",'2017'!M:M)+SUMIF('2017'!AA:AA,"CRO",'2017'!N:N)+SUMIF('2017'!AA:AA,"CRO",'2017'!O:O)+SUMIF('2017'!AA:AA,"CRO",'2017'!P:P)+SUMIF('2017'!AA:AA,"CRO",'2017'!Q:Q)+SUMIF('2017'!AA:AA,"CRO",'2017'!R:R))/C19</f>
        <v>27.8717948717949</v>
      </c>
      <c r="J19" s="7" t="n">
        <f aca="false">(SUMIF('2017'!AA:AA,"CRO",'2017'!M:M)+SUMIF('2017'!AA:AA,"CRO",'2017'!N:N)+SUMIF('2017'!AA:AA,"CRO",'2017'!O:O)+SUMIF('2017'!AA:AA,"CRO",'2017'!P:P)+SUMIF('2017'!AA:AA,"CRO",'2017'!Q:Q)+SUMIF('2017'!AA:AA,"CRO",'2017'!R:R))/B18</f>
        <v>0.444035947712418</v>
      </c>
      <c r="O19" s="1"/>
      <c r="P19" s="1"/>
      <c r="Q19" s="1"/>
      <c r="R19" s="1"/>
    </row>
    <row r="20" customFormat="false" ht="15" hidden="false" customHeight="false" outlineLevel="0" collapsed="false">
      <c r="A20" s="3" t="n">
        <v>2016</v>
      </c>
      <c r="B20" s="0" t="n">
        <f aca="false">SUMIF('2016'!AA:AA,"CRO",'2016'!G:G)</f>
        <v>662</v>
      </c>
      <c r="C20" s="0" t="n">
        <v>16</v>
      </c>
      <c r="D20" s="4" t="n">
        <f aca="false">SUMIF('2016'!AA:AA,"CRO",'2016'!X:X)</f>
        <v>1497739.1708</v>
      </c>
      <c r="E20" s="4" t="n">
        <f aca="false">SUM(D20/B20)</f>
        <v>2262.44587734139</v>
      </c>
      <c r="F20" s="4" t="n">
        <f aca="false">SUM(D20/C20)</f>
        <v>93608.698175</v>
      </c>
      <c r="G20" s="5" t="n">
        <f aca="false">((C20-2)/C20)</f>
        <v>0.875</v>
      </c>
      <c r="H20" s="6" t="n">
        <f aca="false">SUM(B20/C20)</f>
        <v>41.375</v>
      </c>
      <c r="I20" s="7" t="n">
        <f aca="false">73/4</f>
        <v>18.25</v>
      </c>
      <c r="J20" s="7" t="n">
        <f aca="false">73/170</f>
        <v>0.429411764705882</v>
      </c>
      <c r="O20" s="1"/>
      <c r="P20" s="1"/>
      <c r="Q20" s="1"/>
      <c r="R20" s="1"/>
    </row>
    <row r="21" customFormat="false" ht="15" hidden="false" customHeight="false" outlineLevel="0" collapsed="false">
      <c r="A21" s="3" t="n">
        <v>2015</v>
      </c>
      <c r="B21" s="0" t="n">
        <f aca="false">SUMIF('2015'!AA:AA,"CRO",'2015'!G:G)</f>
        <v>336</v>
      </c>
      <c r="C21" s="0" t="n">
        <v>7</v>
      </c>
      <c r="D21" s="4" t="n">
        <f aca="false">SUMIF('2015'!AA:AA,"CRO",'2015'!X:X)</f>
        <v>661857.99</v>
      </c>
      <c r="E21" s="4" t="n">
        <f aca="false">SUM(D21/B21)</f>
        <v>1969.81544642857</v>
      </c>
      <c r="F21" s="4" t="n">
        <f aca="false">SUM(D21/C21)</f>
        <v>94551.1414285714</v>
      </c>
      <c r="G21" s="5" t="n">
        <f aca="false">((C21-0)/C21)</f>
        <v>1</v>
      </c>
      <c r="H21" s="6" t="n">
        <f aca="false">SUM(B21/C21)</f>
        <v>48</v>
      </c>
      <c r="I21" s="7" t="n">
        <f aca="false">SUMIF('2015'!AA:AA,"CRO",'2015'!L:L)/C21</f>
        <v>20.7142857142857</v>
      </c>
      <c r="J21" s="7" t="n">
        <f aca="false">SUMIF('2015'!AA:AA,"CRO",'2015'!L:L)/B21</f>
        <v>0.431547619047619</v>
      </c>
      <c r="O21" s="1"/>
      <c r="P21" s="1"/>
      <c r="Q21" s="1"/>
      <c r="R21" s="1"/>
    </row>
    <row r="22" customFormat="false" ht="16.5" hidden="false" customHeight="true" outlineLevel="0" collapsed="false">
      <c r="A22" s="3" t="n">
        <v>2014</v>
      </c>
      <c r="B22" s="0" t="n">
        <f aca="false">SUMIF('2014'!AA:AA,"CRO",'2014'!G:G)</f>
        <v>132</v>
      </c>
      <c r="C22" s="0" t="n">
        <v>3</v>
      </c>
      <c r="D22" s="4" t="n">
        <f aca="false">SUMIF('2014'!AA:AA,"CRO",'2014'!X:X)</f>
        <v>375906.07</v>
      </c>
      <c r="E22" s="4" t="n">
        <f aca="false">SUM(D22/B22)</f>
        <v>2847.77325757576</v>
      </c>
      <c r="F22" s="4" t="n">
        <f aca="false">SUM(D22/C22)</f>
        <v>125302.023333333</v>
      </c>
      <c r="G22" s="5" t="n">
        <f aca="false">((C22-0)/C22)</f>
        <v>1</v>
      </c>
      <c r="H22" s="6" t="n">
        <f aca="false">SUM(B22/C22)</f>
        <v>44</v>
      </c>
      <c r="I22" s="7" t="n">
        <f aca="false">SUMIF('2014'!AA:AA,"CRO",'2014'!L:L)/C22</f>
        <v>51.6666666666667</v>
      </c>
      <c r="J22" s="7" t="n">
        <f aca="false">SUMIF('2014'!AA:AA,"CRO",'2014'!L:L)/B22</f>
        <v>1.17424242424242</v>
      </c>
      <c r="O22" s="1"/>
      <c r="P22" s="1"/>
      <c r="Q22" s="1"/>
      <c r="R22" s="1"/>
    </row>
    <row r="23" customFormat="false" ht="15" hidden="false" customHeight="false" outlineLevel="0" collapsed="false">
      <c r="A23" s="3"/>
      <c r="O23" s="1"/>
      <c r="P23" s="1"/>
      <c r="Q23" s="1"/>
      <c r="R23" s="1"/>
    </row>
    <row r="24" customFormat="false" ht="15" hidden="false" customHeight="false" outlineLevel="0" collapsed="false">
      <c r="A24" s="3" t="s">
        <v>20</v>
      </c>
      <c r="O24" s="1"/>
      <c r="P24" s="1"/>
      <c r="Q24" s="1"/>
      <c r="R24" s="1"/>
    </row>
    <row r="25" customFormat="false" ht="15" hidden="false" customHeight="false" outlineLevel="0" collapsed="false">
      <c r="A25" s="3"/>
      <c r="B25" s="3" t="s">
        <v>7</v>
      </c>
      <c r="C25" s="3" t="s">
        <v>21</v>
      </c>
      <c r="D25" s="3" t="s">
        <v>22</v>
      </c>
      <c r="E25" s="3" t="s">
        <v>10</v>
      </c>
      <c r="F25" s="3" t="s">
        <v>11</v>
      </c>
      <c r="G25" s="3" t="s">
        <v>12</v>
      </c>
      <c r="H25" s="3" t="s">
        <v>13</v>
      </c>
      <c r="O25" s="1"/>
      <c r="P25" s="1"/>
      <c r="Q25" s="1"/>
      <c r="R25" s="1"/>
    </row>
    <row r="26" customFormat="false" ht="15" hidden="false" customHeight="false" outlineLevel="0" collapsed="false">
      <c r="A26" s="3" t="n">
        <v>2018</v>
      </c>
      <c r="B26" s="0" t="n">
        <f aca="false">SUMIF('2018'!AA:AA,"NRO",'2018'!G:G)</f>
        <v>3656</v>
      </c>
      <c r="C26" s="0" t="n">
        <v>139</v>
      </c>
      <c r="D26" s="4" t="n">
        <f aca="false">SUMIF('2018'!AA:AA,"NRO",'2018'!X:X)</f>
        <v>13993907.11</v>
      </c>
      <c r="E26" s="4" t="n">
        <f aca="false">SUM(D26/B26)</f>
        <v>3827.65511761488</v>
      </c>
      <c r="F26" s="4" t="n">
        <f aca="false">SUM(D26/C26)</f>
        <v>100675.590719424</v>
      </c>
      <c r="G26" s="5" t="n">
        <f aca="false">SUM((139-109)/139)</f>
        <v>0.215827338129496</v>
      </c>
      <c r="H26" s="6" t="n">
        <f aca="false">SUM(B26/C26)</f>
        <v>26.3021582733813</v>
      </c>
      <c r="O26" s="1"/>
      <c r="P26" s="1"/>
      <c r="Q26" s="1"/>
      <c r="R26" s="1"/>
    </row>
    <row r="27" customFormat="false" ht="15" hidden="false" customHeight="false" outlineLevel="0" collapsed="false">
      <c r="A27" s="3" t="n">
        <v>2017</v>
      </c>
      <c r="B27" s="0" t="n">
        <f aca="false">SUMIF('2017'!AA:AA,"NRO",'2017'!G:G)</f>
        <v>5264</v>
      </c>
      <c r="C27" s="0" t="n">
        <v>151</v>
      </c>
      <c r="D27" s="4" t="n">
        <f aca="false">SUMIF('2017'!AA:AA,"NRO",'2017'!X:X)</f>
        <v>14519915.48</v>
      </c>
      <c r="E27" s="4" t="n">
        <f aca="false">SUM(D27/B27)</f>
        <v>2758.34260638298</v>
      </c>
      <c r="F27" s="4" t="n">
        <f aca="false">SUM(D27/C27)</f>
        <v>96158.3806622516</v>
      </c>
      <c r="G27" s="5" t="n">
        <f aca="false">20/151</f>
        <v>0.132450331125828</v>
      </c>
      <c r="H27" s="6" t="n">
        <f aca="false">SUM(B27/C27)</f>
        <v>34.8609271523179</v>
      </c>
      <c r="O27" s="1"/>
      <c r="P27" s="1"/>
      <c r="R27" s="1"/>
    </row>
    <row r="28" customFormat="false" ht="15" hidden="false" customHeight="false" outlineLevel="0" collapsed="false">
      <c r="A28" s="3" t="n">
        <v>2016</v>
      </c>
      <c r="B28" s="0" t="n">
        <f aca="false">SUMIF('2016'!AA:AA,"NRO",'2016'!G:G)</f>
        <v>4182</v>
      </c>
      <c r="C28" s="0" t="n">
        <v>97</v>
      </c>
      <c r="D28" s="4" t="n">
        <f aca="false">SUMIF('2016'!AA:AA,"NRO",'2016'!X:X)</f>
        <v>6823743.84</v>
      </c>
      <c r="E28" s="4" t="n">
        <f aca="false">SUM(D28/B28)</f>
        <v>1631.69388809182</v>
      </c>
      <c r="F28" s="4" t="n">
        <f aca="false">SUM(D28/C28)</f>
        <v>70347.8746391752</v>
      </c>
      <c r="G28" s="5" t="n">
        <f aca="false">10/97</f>
        <v>0.103092783505155</v>
      </c>
      <c r="H28" s="6" t="n">
        <f aca="false">SUM(B28/C28)</f>
        <v>43.1134020618557</v>
      </c>
      <c r="O28" s="1"/>
      <c r="P28" s="1"/>
      <c r="R28" s="1"/>
    </row>
    <row r="29" customFormat="false" ht="15" hidden="false" customHeight="false" outlineLevel="0" collapsed="false">
      <c r="A29" s="3" t="n">
        <v>2015</v>
      </c>
      <c r="B29" s="0" t="n">
        <f aca="false">SUMIF('2015'!AA:AA,"NRO",'2015'!G:G)</f>
        <v>0</v>
      </c>
      <c r="O29" s="1"/>
      <c r="P29" s="1"/>
      <c r="R29" s="1"/>
    </row>
    <row r="30" customFormat="false" ht="15" hidden="false" customHeight="false" outlineLevel="0" collapsed="false">
      <c r="A30" s="3" t="n">
        <v>2014</v>
      </c>
      <c r="B30" s="0" t="n">
        <f aca="false">SUMIF('2014'!AA:AA,"NRO",'2014'!G:G)</f>
        <v>0</v>
      </c>
      <c r="O30" s="1"/>
      <c r="P30" s="1"/>
      <c r="R30" s="1"/>
    </row>
    <row r="31" customFormat="false" ht="15" hidden="false" customHeight="false" outlineLevel="0" collapsed="false">
      <c r="A31" s="3"/>
      <c r="O31" s="1"/>
      <c r="P31" s="1"/>
      <c r="R31" s="1"/>
    </row>
    <row r="32" customFormat="false" ht="15" hidden="false" customHeight="false" outlineLevel="0" collapsed="false">
      <c r="A32" s="3" t="s">
        <v>23</v>
      </c>
      <c r="B32" s="3" t="s">
        <v>7</v>
      </c>
      <c r="C32" s="3" t="s">
        <v>24</v>
      </c>
      <c r="D32" s="3" t="s">
        <v>25</v>
      </c>
      <c r="E32" s="3" t="s">
        <v>10</v>
      </c>
      <c r="F32" s="3" t="s">
        <v>11</v>
      </c>
      <c r="G32" s="3" t="s">
        <v>12</v>
      </c>
      <c r="H32" s="3" t="s">
        <v>13</v>
      </c>
      <c r="I32" s="3" t="s">
        <v>14</v>
      </c>
      <c r="J32" s="3" t="s">
        <v>15</v>
      </c>
    </row>
    <row r="33" customFormat="false" ht="15" hidden="false" customHeight="false" outlineLevel="0" collapsed="false">
      <c r="A33" s="3" t="s">
        <v>26</v>
      </c>
      <c r="B33" s="3" t="n">
        <f aca="false">SUM(B34:B43)</f>
        <v>52341</v>
      </c>
      <c r="C33" s="3" t="n">
        <f aca="false">SUM(C34:C43)</f>
        <v>699</v>
      </c>
      <c r="D33" s="8" t="n">
        <f aca="false">SUM(D34:D43)</f>
        <v>156766268.2348</v>
      </c>
      <c r="E33" s="8" t="n">
        <f aca="false">D33/B33</f>
        <v>2995.09501604478</v>
      </c>
      <c r="F33" s="8" t="n">
        <f aca="false">D33/C33</f>
        <v>224272.200622031</v>
      </c>
      <c r="G33" s="3"/>
      <c r="H33" s="9" t="n">
        <f aca="false">SUM(B33/C33)</f>
        <v>74.8798283261803</v>
      </c>
      <c r="I33" s="3"/>
      <c r="J33" s="3"/>
    </row>
    <row r="34" customFormat="false" ht="15" hidden="false" customHeight="false" outlineLevel="0" collapsed="false">
      <c r="A34" s="3" t="n">
        <v>2018</v>
      </c>
      <c r="B34" s="0" t="n">
        <f aca="false">SUM(B3,B18,B26)</f>
        <v>12119</v>
      </c>
      <c r="C34" s="0" t="n">
        <v>140</v>
      </c>
      <c r="D34" s="4" t="n">
        <f aca="false">SUM('2018'!X:X)</f>
        <v>35043456.61</v>
      </c>
      <c r="E34" s="4" t="n">
        <f aca="false">D34/B34</f>
        <v>2891.61288967737</v>
      </c>
      <c r="F34" s="4" t="n">
        <f aca="false">D34/C34</f>
        <v>250310.404357143</v>
      </c>
      <c r="G34" s="5" t="n">
        <f aca="false">SUM((140-8)/140)</f>
        <v>0.942857142857143</v>
      </c>
      <c r="H34" s="6" t="n">
        <f aca="false">SUM(B34/C34)</f>
        <v>86.5642857142857</v>
      </c>
      <c r="I34" s="6" t="n">
        <f aca="false">(SUMIF('2018'!AA:AA,"JRO",'2018'!M:M)+SUMIF('2018'!AA:AA,"JRO",'2018'!N:N)+SUMIF('2018'!AA:AA,"JRO",'2018'!O:O)+SUMIF('2018'!AA:AA,"JRO",'2018'!P:P)+SUMIF('2018'!AA:AA,"JRO",'2018'!Q:Q)+SUMIF('2018'!AA:AA,"JRO",'2018'!R:R))/C34</f>
        <v>54.0857142857143</v>
      </c>
      <c r="J34" s="7" t="n">
        <f aca="false">(SUMIF('2018'!AA:AA,"JRO",'2018'!M:M)+SUMIF('2018'!AA:AA,"JRO",'2018'!N:N)+SUMIF('2018'!AA:AA,"JRO",'2018'!O:O)+SUMIF('2018'!AA:AA,"JRO",'2018'!P:P)+SUMIF('2018'!AA:AA,"JRO",'2018'!Q:Q)+SUMIF('2018'!AA:AA,"JRO",'2018'!R:R))/B34</f>
        <v>0.624804026734879</v>
      </c>
    </row>
    <row r="35" customFormat="false" ht="15" hidden="false" customHeight="false" outlineLevel="0" collapsed="false">
      <c r="A35" s="3" t="n">
        <v>2017</v>
      </c>
      <c r="B35" s="0" t="n">
        <f aca="false">SUM(B4,B19,B27)</f>
        <v>14089</v>
      </c>
      <c r="C35" s="0" t="n">
        <v>153</v>
      </c>
      <c r="D35" s="4" t="n">
        <f aca="false">SUM('2017'!X:X)</f>
        <v>41826480.36</v>
      </c>
      <c r="E35" s="4" t="n">
        <f aca="false">D35/B35</f>
        <v>2968.73307970757</v>
      </c>
      <c r="F35" s="4" t="n">
        <f aca="false">D35/C35</f>
        <v>273375.688627451</v>
      </c>
      <c r="G35" s="5" t="n">
        <f aca="false">SUM((153-34)/153)</f>
        <v>0.777777777777778</v>
      </c>
      <c r="H35" s="6" t="n">
        <f aca="false">SUM(B35/C35)</f>
        <v>92.0849673202615</v>
      </c>
      <c r="I35" s="6" t="n">
        <f aca="false">SUMIF('2017'!AA:AA,"JRO",'2017'!L:L)/C35</f>
        <v>62.6339869281046</v>
      </c>
      <c r="J35" s="7" t="n">
        <f aca="false">SUMIF('2017'!AA:AA,"JRO",'2017'!L:L)/B35</f>
        <v>0.680176023848393</v>
      </c>
    </row>
    <row r="36" customFormat="false" ht="15" hidden="false" customHeight="false" outlineLevel="0" collapsed="false">
      <c r="A36" s="3" t="n">
        <v>2016</v>
      </c>
      <c r="B36" s="0" t="n">
        <f aca="false">SUM(B5,B20,B28)</f>
        <v>10473</v>
      </c>
      <c r="C36" s="0" t="n">
        <v>115</v>
      </c>
      <c r="D36" s="4" t="n">
        <f aca="false">SUM('2016'!X:X)</f>
        <v>25397542.6608</v>
      </c>
      <c r="E36" s="4" t="n">
        <f aca="false">D36/B36</f>
        <v>2425.04942812948</v>
      </c>
      <c r="F36" s="4" t="n">
        <f aca="false">D36/C36</f>
        <v>220848.197050435</v>
      </c>
      <c r="G36" s="5" t="n">
        <f aca="false">SUM(115-46)/115</f>
        <v>0.6</v>
      </c>
      <c r="H36" s="6" t="n">
        <f aca="false">SUM(B36/C36)</f>
        <v>91.0695652173913</v>
      </c>
      <c r="I36" s="6" t="n">
        <f aca="false">SUMIF('2016'!AA:AA,"JRO",'2016'!L:L)/C36</f>
        <v>59.5565217391304</v>
      </c>
      <c r="J36" s="7" t="n">
        <f aca="false">SUMIF('2016'!AA:AA,"JRO",'2016'!L:L)/B36</f>
        <v>0.653967344600401</v>
      </c>
    </row>
    <row r="37" customFormat="false" ht="15" hidden="false" customHeight="false" outlineLevel="0" collapsed="false">
      <c r="A37" s="3" t="n">
        <v>2015</v>
      </c>
      <c r="B37" s="0" t="n">
        <f aca="false">SUM(B6,B21,B29)</f>
        <v>3623</v>
      </c>
      <c r="C37" s="0" t="n">
        <v>59</v>
      </c>
      <c r="D37" s="4" t="n">
        <f aca="false">SUM('2015'!X:X)</f>
        <v>11264867.494</v>
      </c>
      <c r="E37" s="4" t="n">
        <f aca="false">D37/B37</f>
        <v>3109.26511012973</v>
      </c>
      <c r="F37" s="4" t="n">
        <f aca="false">D37/C37</f>
        <v>190929.957525424</v>
      </c>
      <c r="G37" s="5" t="n">
        <f aca="false">SUM((59-27)/57)</f>
        <v>0.56140350877193</v>
      </c>
      <c r="H37" s="6" t="n">
        <f aca="false">SUM(B37/C37)</f>
        <v>61.406779661017</v>
      </c>
      <c r="I37" s="6" t="n">
        <f aca="false">SUMIF('2015'!AA:AA,"JRO",'2015'!L:L)/C37</f>
        <v>86.0169491525424</v>
      </c>
      <c r="J37" s="7" t="n">
        <f aca="false">SUMIF('2015'!AA:AA,"JRO",'2015'!L:L)/B37</f>
        <v>1.40077284018769</v>
      </c>
    </row>
    <row r="38" customFormat="false" ht="15" hidden="false" customHeight="false" outlineLevel="0" collapsed="false">
      <c r="A38" s="3" t="n">
        <v>2014</v>
      </c>
      <c r="B38" s="0" t="n">
        <f aca="false">SUM(B7,B22,B30)</f>
        <v>2228</v>
      </c>
      <c r="C38" s="0" t="n">
        <v>43</v>
      </c>
      <c r="D38" s="4" t="n">
        <f aca="false">SUM('2014'!X:X)</f>
        <v>7274957.32</v>
      </c>
      <c r="E38" s="4" t="n">
        <f aca="false">D38/B38</f>
        <v>3265.24116696589</v>
      </c>
      <c r="F38" s="4" t="n">
        <f aca="false">D38/C38</f>
        <v>169185.053953488</v>
      </c>
      <c r="G38" s="5" t="n">
        <f aca="false">SUM((43-20)/43)</f>
        <v>0.534883720930232</v>
      </c>
      <c r="H38" s="6" t="n">
        <f aca="false">SUM(B38/C38)</f>
        <v>51.8139534883721</v>
      </c>
      <c r="I38" s="6" t="n">
        <f aca="false">SUMIF('2014'!AA:AA,"JRO",'2014'!L:L)/C38</f>
        <v>86.9302325581395</v>
      </c>
      <c r="J38" s="7" t="n">
        <f aca="false">SUMIF('2014'!AA:AA,"JRO",'2014'!L:L)/B38</f>
        <v>1.67773788150808</v>
      </c>
    </row>
    <row r="39" customFormat="false" ht="15" hidden="false" customHeight="false" outlineLevel="0" collapsed="false">
      <c r="A39" s="3" t="n">
        <v>2013</v>
      </c>
      <c r="B39" s="0" t="n">
        <f aca="false">SUM(B8)</f>
        <v>2064</v>
      </c>
      <c r="C39" s="0" t="n">
        <v>38</v>
      </c>
      <c r="D39" s="4" t="n">
        <f aca="false">SUM('2013'!X:X)</f>
        <v>7442068.14</v>
      </c>
      <c r="E39" s="4" t="n">
        <f aca="false">D39/B39</f>
        <v>3605.65316860465</v>
      </c>
      <c r="F39" s="4" t="n">
        <f aca="false">D39/C39</f>
        <v>195843.898421053</v>
      </c>
      <c r="G39" s="5" t="n">
        <f aca="false">SUM((38-23)/38)</f>
        <v>0.394736842105263</v>
      </c>
      <c r="H39" s="6" t="n">
        <f aca="false">SUM(B39/C39)</f>
        <v>54.3157894736842</v>
      </c>
      <c r="I39" s="6" t="n">
        <f aca="false">SUMIF('2013'!AA:AA,"JRO",'2013'!L:L)/C39</f>
        <v>102.210526315789</v>
      </c>
      <c r="J39" s="7" t="n">
        <f aca="false">SUMIF('2013'!AA:AA,"JRO",'2013'!L:L)/B39</f>
        <v>1.88178294573643</v>
      </c>
    </row>
    <row r="40" customFormat="false" ht="15" hidden="false" customHeight="false" outlineLevel="0" collapsed="false">
      <c r="A40" s="3" t="n">
        <v>2012</v>
      </c>
      <c r="B40" s="0" t="n">
        <f aca="false">SUM(B9)</f>
        <v>2003</v>
      </c>
      <c r="C40" s="0" t="n">
        <v>38</v>
      </c>
      <c r="D40" s="4" t="n">
        <f aca="false">SUM('2012'!X:X)</f>
        <v>7213847.84</v>
      </c>
      <c r="E40" s="4" t="n">
        <f aca="false">D40/B40</f>
        <v>3601.52163754368</v>
      </c>
      <c r="F40" s="4" t="n">
        <f aca="false">D40/C40</f>
        <v>189838.101052632</v>
      </c>
      <c r="G40" s="5" t="n">
        <f aca="false">SUM((38-22)/38)</f>
        <v>0.421052631578947</v>
      </c>
      <c r="H40" s="6" t="n">
        <f aca="false">SUM(B40/C40)</f>
        <v>52.7105263157895</v>
      </c>
      <c r="I40" s="6" t="n">
        <f aca="false">SUMIF('2012'!AA:AA,"JRO",'2012'!L:L)/C40</f>
        <v>89.1842105263158</v>
      </c>
      <c r="J40" s="7" t="n">
        <f aca="false">SUMIF('2012'!AA:AA,"JRO",'2012'!L:L)/B40</f>
        <v>1.69196205691463</v>
      </c>
    </row>
    <row r="41" customFormat="false" ht="15" hidden="false" customHeight="false" outlineLevel="0" collapsed="false">
      <c r="A41" s="3" t="n">
        <v>2011</v>
      </c>
      <c r="B41" s="0" t="n">
        <f aca="false">SUM(B10)</f>
        <v>2181</v>
      </c>
      <c r="C41" s="0" t="n">
        <v>42</v>
      </c>
      <c r="D41" s="4" t="n">
        <f aca="false">SUM('2011'!X:X)</f>
        <v>8514166.76</v>
      </c>
      <c r="E41" s="4" t="n">
        <f aca="false">D41/B41</f>
        <v>3903.79035304906</v>
      </c>
      <c r="F41" s="4" t="n">
        <f aca="false">D41/C41</f>
        <v>202718.256190476</v>
      </c>
      <c r="G41" s="5" t="n">
        <f aca="false">SUM((42-27)/42)</f>
        <v>0.357142857142857</v>
      </c>
      <c r="H41" s="6" t="n">
        <f aca="false">SUM(B41/C41)</f>
        <v>51.9285714285714</v>
      </c>
      <c r="I41" s="6" t="n">
        <f aca="false">SUMIF('2011'!AA:AA,"JRO",'2011'!L:L)/C41</f>
        <v>99.2857142857143</v>
      </c>
      <c r="J41" s="7" t="n">
        <f aca="false">SUMIF('2011'!AA:AA,"JRO",'2011'!L:L)/B41</f>
        <v>1.91196698762036</v>
      </c>
    </row>
    <row r="42" customFormat="false" ht="15" hidden="false" customHeight="false" outlineLevel="0" collapsed="false">
      <c r="A42" s="3" t="n">
        <v>2010</v>
      </c>
      <c r="B42" s="0" t="n">
        <f aca="false">SUM(B11)</f>
        <v>1941</v>
      </c>
      <c r="C42" s="0" t="n">
        <v>39</v>
      </c>
      <c r="D42" s="4" t="n">
        <f aca="false">SUM('2010'!X:X)</f>
        <v>8427726.12</v>
      </c>
      <c r="E42" s="4" t="n">
        <f aca="false">D42/B42</f>
        <v>4341.95060278207</v>
      </c>
      <c r="F42" s="4" t="n">
        <f aca="false">D42/C42</f>
        <v>216095.541538461</v>
      </c>
      <c r="G42" s="5" t="n">
        <f aca="false">SUM((39-26)/39)</f>
        <v>0.333333333333333</v>
      </c>
      <c r="H42" s="6" t="n">
        <f aca="false">SUM(B42/C42)</f>
        <v>49.7692307692308</v>
      </c>
      <c r="I42" s="6" t="n">
        <f aca="false">SUMIF('2010'!AA:AA,"JRO",'2010'!L:L)/C42</f>
        <v>92.0769230769231</v>
      </c>
      <c r="J42" s="7" t="n">
        <f aca="false">SUMIF('2010'!AA:AA,"JRO",'2010'!L:L)/B42</f>
        <v>1.8500772797527</v>
      </c>
    </row>
    <row r="43" customFormat="false" ht="15" hidden="false" customHeight="false" outlineLevel="0" collapsed="false">
      <c r="A43" s="3" t="n">
        <v>2009</v>
      </c>
      <c r="B43" s="0" t="n">
        <f aca="false">SUM(B12)</f>
        <v>1620</v>
      </c>
      <c r="C43" s="0" t="n">
        <v>32</v>
      </c>
      <c r="D43" s="4" t="n">
        <f aca="false">SUM('2009'!X:X)</f>
        <v>4361154.93</v>
      </c>
      <c r="E43" s="4" t="n">
        <f aca="false">D43/B43</f>
        <v>2692.07094444444</v>
      </c>
      <c r="F43" s="4" t="n">
        <f aca="false">D43/C43</f>
        <v>136286.0915625</v>
      </c>
      <c r="G43" s="5" t="s">
        <v>16</v>
      </c>
      <c r="H43" s="6" t="n">
        <f aca="false">SUM(B43/C43)</f>
        <v>50.625</v>
      </c>
      <c r="I43" s="6" t="n">
        <f aca="false">SUMIF('2010'!AA:AA,"JRO",'2010'!L:L)/C43</f>
        <v>112.21875</v>
      </c>
      <c r="J43" s="7" t="n">
        <f aca="false">SUMIF('2009'!AA:AA,"JRO",'2009'!L:L)/B43</f>
        <v>1.8641975308642</v>
      </c>
    </row>
    <row r="45" customFormat="false" ht="15" hidden="false" customHeight="false" outlineLevel="0" collapsed="false">
      <c r="B45" s="3" t="s">
        <v>27</v>
      </c>
      <c r="C45" s="3" t="s">
        <v>28</v>
      </c>
      <c r="E45" s="3" t="s">
        <v>29</v>
      </c>
    </row>
    <row r="46" customFormat="false" ht="15" hidden="false" customHeight="false" outlineLevel="0" collapsed="false">
      <c r="A46" s="3" t="n">
        <v>2019</v>
      </c>
      <c r="B46" s="10" t="n">
        <v>312506279</v>
      </c>
      <c r="C46" s="4" t="n">
        <v>63042000</v>
      </c>
      <c r="D46" s="5" t="n">
        <f aca="false">SUM(C46/B46)</f>
        <v>0.20173034667249</v>
      </c>
    </row>
    <row r="47" customFormat="false" ht="15" hidden="false" customHeight="false" outlineLevel="0" collapsed="false">
      <c r="A47" s="3" t="n">
        <v>2018</v>
      </c>
      <c r="B47" s="10" t="n">
        <v>320198000</v>
      </c>
      <c r="C47" s="4" t="n">
        <v>47853080</v>
      </c>
      <c r="D47" s="5" t="n">
        <f aca="false">SUM(C47/B47)</f>
        <v>0.149448403800149</v>
      </c>
      <c r="E47" s="0" t="s">
        <v>30</v>
      </c>
    </row>
    <row r="48" customFormat="false" ht="15" hidden="false" customHeight="false" outlineLevel="0" collapsed="false">
      <c r="A48" s="3" t="n">
        <v>2017</v>
      </c>
      <c r="B48" s="10" t="n">
        <v>280560000</v>
      </c>
      <c r="C48" s="4" t="n">
        <v>53060000</v>
      </c>
      <c r="D48" s="5" t="n">
        <f aca="false">SUM(C48/B48)</f>
        <v>0.189121756487026</v>
      </c>
      <c r="E48" s="0" t="s">
        <v>31</v>
      </c>
    </row>
    <row r="49" customFormat="false" ht="15" hidden="false" customHeight="false" outlineLevel="0" collapsed="false">
      <c r="A49" s="3" t="n">
        <v>2016</v>
      </c>
      <c r="B49" s="10" t="n">
        <v>232757000</v>
      </c>
      <c r="C49" s="4" t="n">
        <v>39985000</v>
      </c>
      <c r="D49" s="5" t="n">
        <f aca="false">SUM(C49/B49)</f>
        <v>0.171788603565091</v>
      </c>
      <c r="E49" s="0" t="s">
        <v>32</v>
      </c>
    </row>
    <row r="50" customFormat="false" ht="15" hidden="false" customHeight="false" outlineLevel="0" collapsed="false">
      <c r="A50" s="3" t="n">
        <v>2015</v>
      </c>
      <c r="B50" s="10" t="n">
        <v>143300000</v>
      </c>
      <c r="C50" s="4" t="s">
        <v>33</v>
      </c>
      <c r="D50" s="5"/>
      <c r="E50" s="0" t="s">
        <v>34</v>
      </c>
    </row>
    <row r="51" customFormat="false" ht="15" hidden="false" customHeight="false" outlineLevel="0" collapsed="false">
      <c r="A51" s="3" t="n">
        <v>2014</v>
      </c>
      <c r="B51" s="10" t="n">
        <v>97945077</v>
      </c>
      <c r="C51" s="4" t="s">
        <v>33</v>
      </c>
      <c r="D51" s="5"/>
    </row>
    <row r="52" customFormat="false" ht="15" hidden="false" customHeight="false" outlineLevel="0" collapsed="false">
      <c r="A52" s="3" t="n">
        <v>2013</v>
      </c>
      <c r="B52" s="10" t="n">
        <v>93950000</v>
      </c>
      <c r="C52" s="4" t="n">
        <v>8850000</v>
      </c>
      <c r="D52" s="5" t="n">
        <f aca="false">SUM(C52/B52)</f>
        <v>0.0941990420436402</v>
      </c>
    </row>
    <row r="53" customFormat="false" ht="15" hidden="false" customHeight="false" outlineLevel="0" collapsed="false">
      <c r="A53" s="3" t="n">
        <v>2012</v>
      </c>
      <c r="B53" s="10" t="n">
        <v>89578000</v>
      </c>
      <c r="C53" s="4" t="s">
        <v>33</v>
      </c>
      <c r="D53" s="5"/>
      <c r="E53" s="0" t="s">
        <v>35</v>
      </c>
    </row>
    <row r="54" customFormat="false" ht="15" hidden="false" customHeight="false" outlineLevel="0" collapsed="false">
      <c r="A54" s="3" t="n">
        <v>2011</v>
      </c>
      <c r="B54" s="10" t="n">
        <v>118187000</v>
      </c>
      <c r="C54" s="4" t="s">
        <v>33</v>
      </c>
      <c r="D54" s="5"/>
      <c r="E54" s="0" t="s">
        <v>36</v>
      </c>
    </row>
    <row r="55" customFormat="false" ht="15" hidden="false" customHeight="false" outlineLevel="0" collapsed="false">
      <c r="A55" s="3" t="n">
        <v>2010</v>
      </c>
      <c r="B55" s="10" t="n">
        <v>92846928</v>
      </c>
      <c r="C55" s="4" t="n">
        <v>9341000</v>
      </c>
      <c r="D55" s="5" t="n">
        <f aca="false">SUM(C55/B55)</f>
        <v>0.100606451944215</v>
      </c>
    </row>
    <row r="56" customFormat="false" ht="15" hidden="false" customHeight="false" outlineLevel="0" collapsed="false">
      <c r="A56" s="3" t="n">
        <v>2009</v>
      </c>
      <c r="B56" s="10" t="n">
        <v>88815071</v>
      </c>
      <c r="C56" s="4" t="n">
        <v>5250000</v>
      </c>
      <c r="D56" s="5" t="n">
        <f aca="false">SUM(C56/B56)</f>
        <v>0.059111589293218</v>
      </c>
      <c r="E56" s="0" t="s">
        <v>37</v>
      </c>
    </row>
  </sheetData>
  <conditionalFormatting sqref="O17:R18">
    <cfRule type="expression" priority="2" aboveAverage="0" equalAverage="0" bottom="0" percent="0" rank="0" text="" dxfId="0">
      <formula>ISEVEN($A29)</formula>
    </cfRule>
    <cfRule type="expression" priority="3" aboveAverage="0" equalAverage="0" bottom="0" percent="0" rank="0" text="" dxfId="1">
      <formula>ISODD($A29)</formula>
    </cfRule>
  </conditionalFormatting>
  <conditionalFormatting sqref="Q19:Q26 O19:P31 R19:R31">
    <cfRule type="expression" priority="4" aboveAverage="0" equalAverage="0" bottom="0" percent="0" rank="0" text="" dxfId="2">
      <formula>ISEVEN(#ref!)</formula>
    </cfRule>
    <cfRule type="expression" priority="5" aboveAverage="0" equalAverage="0" bottom="0" percent="0" rank="0" text="" dxfId="3">
      <formula>ISODD(#ref!)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B220"/>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D3" activeCellId="0" sqref="D3"/>
    </sheetView>
  </sheetViews>
  <sheetFormatPr defaultRowHeight="15" outlineLevelRow="0" outlineLevelCol="0"/>
  <cols>
    <col collapsed="false" customWidth="true" hidden="false" outlineLevel="0" max="1" min="1" style="1" width="9.13"/>
    <col collapsed="false" customWidth="true" hidden="false" outlineLevel="0" max="2" min="2" style="1" width="10.71"/>
    <col collapsed="false" customWidth="true" hidden="false" outlineLevel="0" max="5" min="3" style="1" width="14.28"/>
    <col collapsed="false" customWidth="true" hidden="false" outlineLevel="0" max="6" min="6" style="1" width="14.69"/>
    <col collapsed="false" customWidth="true" hidden="false" outlineLevel="0" max="7" min="7" style="1" width="10.12"/>
    <col collapsed="false" customWidth="true" hidden="false" outlineLevel="0" max="12" min="8" style="1" width="13.14"/>
    <col collapsed="false" customWidth="true" hidden="false" outlineLevel="0" max="13" min="13" style="1" width="9.13"/>
    <col collapsed="false" customWidth="true" hidden="false" outlineLevel="0" max="15" min="14" style="1" width="16.29"/>
    <col collapsed="false" customWidth="true" hidden="false" outlineLevel="0" max="18" min="16" style="1" width="10"/>
    <col collapsed="false" customWidth="true" hidden="false" outlineLevel="0" max="19" min="19" style="1" width="17.86"/>
    <col collapsed="false" customWidth="true" hidden="false" outlineLevel="0" max="20" min="20" style="1" width="10"/>
    <col collapsed="false" customWidth="true" hidden="false" outlineLevel="0" max="21" min="21" style="1" width="9.13"/>
    <col collapsed="false" customWidth="true" hidden="false" outlineLevel="0" max="22" min="22" style="1" width="10"/>
    <col collapsed="false" customWidth="true" hidden="false" outlineLevel="0" max="23" min="23" style="1" width="9"/>
    <col collapsed="false" customWidth="true" hidden="false" outlineLevel="0" max="24" min="24" style="1" width="19.57"/>
    <col collapsed="false" customWidth="true" hidden="false" outlineLevel="0" max="25" min="25" style="1" width="5.57"/>
    <col collapsed="false" customWidth="true" hidden="false" outlineLevel="0" max="26" min="26" style="1" width="11.57"/>
    <col collapsed="false" customWidth="true" hidden="false" outlineLevel="0" max="27" min="27" style="1" width="5.28"/>
    <col collapsed="false" customWidth="true" hidden="false" outlineLevel="0" max="28" min="28" style="1" width="16.57"/>
    <col collapsed="false" customWidth="true" hidden="false" outlineLevel="0" max="1025" min="29" style="1" width="9.13"/>
  </cols>
  <sheetData>
    <row r="1" s="12" customFormat="true" ht="15" hidden="false" customHeight="false" outlineLevel="0" collapsed="false">
      <c r="A1" s="12" t="s">
        <v>148</v>
      </c>
      <c r="B1" s="12" t="s">
        <v>149</v>
      </c>
      <c r="C1" s="12" t="s">
        <v>150</v>
      </c>
      <c r="D1" s="12" t="s">
        <v>151</v>
      </c>
      <c r="E1" s="12" t="s">
        <v>152</v>
      </c>
      <c r="F1" s="12" t="s">
        <v>153</v>
      </c>
      <c r="G1" s="12" t="s">
        <v>154</v>
      </c>
      <c r="H1" s="12" t="s">
        <v>155</v>
      </c>
      <c r="I1" s="12" t="s">
        <v>156</v>
      </c>
      <c r="J1" s="12" t="s">
        <v>157</v>
      </c>
      <c r="K1" s="12" t="s">
        <v>158</v>
      </c>
      <c r="L1" s="12" t="s">
        <v>159</v>
      </c>
      <c r="M1" s="12" t="s">
        <v>160</v>
      </c>
      <c r="N1" s="12" t="s">
        <v>161</v>
      </c>
      <c r="O1" s="12" t="s">
        <v>162</v>
      </c>
      <c r="P1" s="12" t="s">
        <v>163</v>
      </c>
      <c r="Q1" s="12" t="s">
        <v>164</v>
      </c>
      <c r="R1" s="12" t="s">
        <v>165</v>
      </c>
      <c r="S1" s="12" t="s">
        <v>166</v>
      </c>
      <c r="T1" s="12" t="s">
        <v>167</v>
      </c>
      <c r="U1" s="12" t="s">
        <v>168</v>
      </c>
      <c r="V1" s="12" t="s">
        <v>169</v>
      </c>
      <c r="W1" s="12" t="s">
        <v>170</v>
      </c>
      <c r="X1" s="12" t="s">
        <v>171</v>
      </c>
      <c r="Y1" s="12" t="s">
        <v>172</v>
      </c>
      <c r="Z1" s="12" t="s">
        <v>173</v>
      </c>
      <c r="AA1" s="12" t="s">
        <v>174</v>
      </c>
      <c r="AB1" s="12" t="s">
        <v>175</v>
      </c>
    </row>
    <row r="2" customFormat="false" ht="15" hidden="false" customHeight="false" outlineLevel="0" collapsed="false">
      <c r="A2" s="1" t="n">
        <v>1</v>
      </c>
      <c r="B2" s="61" t="n">
        <v>40192</v>
      </c>
      <c r="C2" s="1" t="s">
        <v>69</v>
      </c>
      <c r="D2" s="1" t="s">
        <v>67</v>
      </c>
      <c r="F2" s="1" t="s">
        <v>87</v>
      </c>
      <c r="G2" s="1" t="n">
        <v>36</v>
      </c>
      <c r="H2" s="1" t="n">
        <f aca="false">SUM(G2/2)</f>
        <v>18</v>
      </c>
      <c r="I2" s="1" t="n">
        <f aca="false">SUM(G2/2)</f>
        <v>18</v>
      </c>
      <c r="L2" s="1" t="n">
        <v>50</v>
      </c>
      <c r="X2" s="14" t="n">
        <v>48026.2</v>
      </c>
      <c r="Y2" s="1" t="s">
        <v>1156</v>
      </c>
      <c r="AA2" s="1" t="s">
        <v>123</v>
      </c>
    </row>
    <row r="3" customFormat="false" ht="15" hidden="false" customHeight="false" outlineLevel="0" collapsed="false">
      <c r="A3" s="1" t="n">
        <v>1</v>
      </c>
      <c r="B3" s="61" t="n">
        <v>40192</v>
      </c>
      <c r="C3" s="1" t="s">
        <v>69</v>
      </c>
      <c r="D3" s="1" t="s">
        <v>67</v>
      </c>
      <c r="F3" s="1" t="s">
        <v>96</v>
      </c>
      <c r="G3" s="1" t="n">
        <v>1</v>
      </c>
      <c r="H3" s="1" t="n">
        <f aca="false">SUM(G3/2)</f>
        <v>0.5</v>
      </c>
      <c r="I3" s="1" t="n">
        <f aca="false">SUM(G3/2)</f>
        <v>0.5</v>
      </c>
      <c r="L3" s="13" t="n">
        <v>5</v>
      </c>
      <c r="O3" s="62"/>
      <c r="R3" s="62"/>
      <c r="V3" s="63"/>
      <c r="W3" s="64"/>
      <c r="X3" s="14" t="n">
        <v>19028.25</v>
      </c>
      <c r="AA3" s="1" t="s">
        <v>123</v>
      </c>
    </row>
    <row r="4" customFormat="false" ht="15" hidden="false" customHeight="false" outlineLevel="0" collapsed="false">
      <c r="A4" s="1" t="n">
        <v>1</v>
      </c>
      <c r="B4" s="61" t="n">
        <v>40192</v>
      </c>
      <c r="C4" s="1" t="s">
        <v>69</v>
      </c>
      <c r="D4" s="1" t="s">
        <v>67</v>
      </c>
      <c r="F4" s="1" t="s">
        <v>97</v>
      </c>
      <c r="G4" s="1" t="n">
        <v>3</v>
      </c>
      <c r="H4" s="1" t="n">
        <f aca="false">SUM(G4/2)</f>
        <v>1.5</v>
      </c>
      <c r="I4" s="1" t="n">
        <f aca="false">SUM(G4/2)</f>
        <v>1.5</v>
      </c>
      <c r="L4" s="1" t="n">
        <v>6</v>
      </c>
      <c r="X4" s="14" t="n">
        <v>6292.4</v>
      </c>
      <c r="AA4" s="1" t="s">
        <v>123</v>
      </c>
    </row>
    <row r="5" customFormat="false" ht="15" hidden="false" customHeight="false" outlineLevel="0" collapsed="false">
      <c r="A5" s="1" t="n">
        <v>1</v>
      </c>
      <c r="B5" s="61" t="n">
        <v>40192</v>
      </c>
      <c r="C5" s="1" t="s">
        <v>69</v>
      </c>
      <c r="D5" s="1" t="s">
        <v>67</v>
      </c>
      <c r="F5" s="1" t="s">
        <v>115</v>
      </c>
      <c r="G5" s="1" t="n">
        <v>4</v>
      </c>
      <c r="H5" s="1" t="n">
        <f aca="false">SUM(G5/2)</f>
        <v>2</v>
      </c>
      <c r="I5" s="1" t="n">
        <f aca="false">SUM(G5/2)</f>
        <v>2</v>
      </c>
      <c r="L5" s="1" t="n">
        <v>7</v>
      </c>
      <c r="X5" s="14" t="n">
        <v>31432.83</v>
      </c>
      <c r="AA5" s="1" t="s">
        <v>123</v>
      </c>
    </row>
    <row r="6" customFormat="false" ht="15" hidden="false" customHeight="false" outlineLevel="0" collapsed="false">
      <c r="A6" s="1" t="n">
        <v>1</v>
      </c>
      <c r="B6" s="61" t="n">
        <v>40192</v>
      </c>
      <c r="C6" s="1" t="s">
        <v>69</v>
      </c>
      <c r="D6" s="1" t="s">
        <v>67</v>
      </c>
      <c r="F6" s="1" t="s">
        <v>117</v>
      </c>
      <c r="G6" s="1" t="n">
        <v>9</v>
      </c>
      <c r="H6" s="1" t="n">
        <f aca="false">SUM(G6/2)</f>
        <v>4.5</v>
      </c>
      <c r="I6" s="1" t="n">
        <f aca="false">SUM(G6/2)</f>
        <v>4.5</v>
      </c>
      <c r="L6" s="1" t="n">
        <v>17</v>
      </c>
      <c r="X6" s="14" t="n">
        <v>43212.57</v>
      </c>
      <c r="AA6" s="1" t="s">
        <v>123</v>
      </c>
    </row>
    <row r="7" customFormat="false" ht="15" hidden="false" customHeight="false" outlineLevel="0" collapsed="false">
      <c r="A7" s="1" t="n">
        <v>1</v>
      </c>
      <c r="B7" s="61" t="n">
        <v>40192</v>
      </c>
      <c r="C7" s="1" t="s">
        <v>69</v>
      </c>
      <c r="D7" s="1" t="s">
        <v>67</v>
      </c>
      <c r="F7" s="1" t="s">
        <v>248</v>
      </c>
      <c r="L7" s="1" t="n">
        <v>1</v>
      </c>
      <c r="X7" s="14" t="n">
        <v>1201.04</v>
      </c>
      <c r="AA7" s="1" t="s">
        <v>123</v>
      </c>
    </row>
    <row r="8" customFormat="false" ht="15" hidden="false" customHeight="false" outlineLevel="0" collapsed="false">
      <c r="A8" s="1" t="n">
        <v>2</v>
      </c>
      <c r="B8" s="61" t="n">
        <v>40199</v>
      </c>
      <c r="C8" s="1" t="s">
        <v>53</v>
      </c>
      <c r="F8" s="1" t="s">
        <v>87</v>
      </c>
      <c r="G8" s="1" t="n">
        <v>15</v>
      </c>
      <c r="H8" s="1" t="n">
        <v>15</v>
      </c>
      <c r="L8" s="1" t="n">
        <v>43</v>
      </c>
      <c r="U8" s="1" t="n">
        <v>1</v>
      </c>
      <c r="X8" s="14" t="n">
        <v>245738.11</v>
      </c>
      <c r="Y8" s="1" t="s">
        <v>1157</v>
      </c>
      <c r="AA8" s="1" t="s">
        <v>123</v>
      </c>
    </row>
    <row r="9" customFormat="false" ht="15" hidden="false" customHeight="false" outlineLevel="0" collapsed="false">
      <c r="A9" s="1" t="n">
        <v>2</v>
      </c>
      <c r="B9" s="61" t="n">
        <v>40199</v>
      </c>
      <c r="C9" s="1" t="s">
        <v>53</v>
      </c>
      <c r="F9" s="1" t="s">
        <v>89</v>
      </c>
      <c r="L9" s="1" t="n">
        <v>2</v>
      </c>
      <c r="X9" s="14" t="n">
        <v>1209.24</v>
      </c>
      <c r="AA9" s="1" t="s">
        <v>123</v>
      </c>
    </row>
    <row r="10" customFormat="false" ht="15" hidden="false" customHeight="false" outlineLevel="0" collapsed="false">
      <c r="A10" s="1" t="n">
        <v>2</v>
      </c>
      <c r="B10" s="61" t="n">
        <v>40199</v>
      </c>
      <c r="C10" s="1" t="s">
        <v>53</v>
      </c>
      <c r="F10" s="1" t="s">
        <v>98</v>
      </c>
      <c r="G10" s="1" t="n">
        <v>9</v>
      </c>
      <c r="H10" s="1" t="n">
        <v>9</v>
      </c>
      <c r="L10" s="1" t="n">
        <v>21</v>
      </c>
      <c r="X10" s="14" t="n">
        <v>444</v>
      </c>
      <c r="AA10" s="1" t="s">
        <v>123</v>
      </c>
    </row>
    <row r="11" customFormat="false" ht="15" hidden="false" customHeight="false" outlineLevel="0" collapsed="false">
      <c r="A11" s="1" t="n">
        <v>2</v>
      </c>
      <c r="B11" s="61" t="n">
        <v>40199</v>
      </c>
      <c r="C11" s="1" t="s">
        <v>53</v>
      </c>
      <c r="F11" s="1" t="s">
        <v>92</v>
      </c>
      <c r="G11" s="1" t="n">
        <v>2</v>
      </c>
      <c r="H11" s="1" t="n">
        <v>2</v>
      </c>
      <c r="L11" s="1" t="n">
        <v>4</v>
      </c>
      <c r="X11" s="14" t="n">
        <v>2222.47</v>
      </c>
      <c r="AA11" s="1" t="s">
        <v>123</v>
      </c>
    </row>
    <row r="12" customFormat="false" ht="15" hidden="false" customHeight="false" outlineLevel="0" collapsed="false">
      <c r="A12" s="1" t="n">
        <v>2</v>
      </c>
      <c r="B12" s="61" t="n">
        <v>40199</v>
      </c>
      <c r="C12" s="1" t="s">
        <v>53</v>
      </c>
      <c r="F12" s="1" t="s">
        <v>97</v>
      </c>
      <c r="G12" s="1" t="n">
        <v>15</v>
      </c>
      <c r="H12" s="1" t="n">
        <v>15</v>
      </c>
      <c r="L12" s="1" t="n">
        <v>40</v>
      </c>
      <c r="X12" s="14" t="n">
        <v>53849.47</v>
      </c>
      <c r="AA12" s="1" t="s">
        <v>123</v>
      </c>
    </row>
    <row r="13" customFormat="false" ht="15" hidden="false" customHeight="false" outlineLevel="0" collapsed="false">
      <c r="A13" s="1" t="n">
        <v>2</v>
      </c>
      <c r="B13" s="61" t="n">
        <v>40199</v>
      </c>
      <c r="C13" s="1" t="s">
        <v>53</v>
      </c>
      <c r="F13" s="1" t="s">
        <v>99</v>
      </c>
      <c r="G13" s="1" t="n">
        <v>3</v>
      </c>
      <c r="H13" s="1" t="n">
        <v>3</v>
      </c>
      <c r="L13" s="1" t="n">
        <v>8</v>
      </c>
      <c r="X13" s="14" t="n">
        <v>201.26</v>
      </c>
      <c r="AA13" s="1" t="s">
        <v>123</v>
      </c>
    </row>
    <row r="14" customFormat="false" ht="15" hidden="false" customHeight="false" outlineLevel="0" collapsed="false">
      <c r="A14" s="1" t="n">
        <v>2</v>
      </c>
      <c r="B14" s="61" t="n">
        <v>40199</v>
      </c>
      <c r="C14" s="1" t="s">
        <v>53</v>
      </c>
      <c r="F14" s="1" t="s">
        <v>106</v>
      </c>
      <c r="G14" s="1" t="n">
        <v>5</v>
      </c>
      <c r="H14" s="1" t="n">
        <v>5</v>
      </c>
      <c r="L14" s="1" t="n">
        <v>11</v>
      </c>
      <c r="X14" s="14" t="n">
        <v>20774.14</v>
      </c>
      <c r="AA14" s="1" t="s">
        <v>123</v>
      </c>
    </row>
    <row r="15" customFormat="false" ht="15" hidden="false" customHeight="false" outlineLevel="0" collapsed="false">
      <c r="A15" s="1" t="n">
        <v>2</v>
      </c>
      <c r="B15" s="61" t="n">
        <v>40199</v>
      </c>
      <c r="C15" s="1" t="s">
        <v>53</v>
      </c>
      <c r="F15" s="1" t="s">
        <v>108</v>
      </c>
      <c r="G15" s="1" t="n">
        <v>8</v>
      </c>
      <c r="H15" s="1" t="n">
        <v>8</v>
      </c>
      <c r="L15" s="1" t="n">
        <v>17</v>
      </c>
      <c r="X15" s="14" t="n">
        <v>43600.76</v>
      </c>
      <c r="AA15" s="1" t="s">
        <v>123</v>
      </c>
    </row>
    <row r="16" customFormat="false" ht="15" hidden="false" customHeight="false" outlineLevel="0" collapsed="false">
      <c r="A16" s="1" t="n">
        <v>2</v>
      </c>
      <c r="B16" s="61" t="n">
        <v>40199</v>
      </c>
      <c r="C16" s="1" t="s">
        <v>53</v>
      </c>
      <c r="F16" s="1" t="s">
        <v>109</v>
      </c>
      <c r="G16" s="1" t="n">
        <v>3</v>
      </c>
      <c r="H16" s="1" t="n">
        <v>3</v>
      </c>
      <c r="L16" s="1" t="n">
        <v>5</v>
      </c>
      <c r="X16" s="14" t="n">
        <v>5623.2</v>
      </c>
      <c r="AA16" s="1" t="s">
        <v>123</v>
      </c>
    </row>
    <row r="17" customFormat="false" ht="15" hidden="false" customHeight="false" outlineLevel="0" collapsed="false">
      <c r="A17" s="1" t="n">
        <v>2</v>
      </c>
      <c r="B17" s="61" t="n">
        <v>40199</v>
      </c>
      <c r="C17" s="1" t="s">
        <v>53</v>
      </c>
      <c r="F17" s="1" t="s">
        <v>114</v>
      </c>
      <c r="G17" s="1" t="n">
        <v>2</v>
      </c>
      <c r="H17" s="1" t="n">
        <v>2</v>
      </c>
      <c r="L17" s="1" t="n">
        <v>5</v>
      </c>
      <c r="X17" s="14" t="n">
        <v>6798.42</v>
      </c>
      <c r="AA17" s="1" t="s">
        <v>123</v>
      </c>
    </row>
    <row r="18" customFormat="false" ht="15" hidden="false" customHeight="false" outlineLevel="0" collapsed="false">
      <c r="A18" s="1" t="n">
        <v>2</v>
      </c>
      <c r="B18" s="61" t="n">
        <v>40199</v>
      </c>
      <c r="C18" s="1" t="s">
        <v>53</v>
      </c>
      <c r="F18" s="1" t="s">
        <v>96</v>
      </c>
      <c r="G18" s="1" t="n">
        <v>1</v>
      </c>
      <c r="H18" s="1" t="n">
        <v>1</v>
      </c>
      <c r="L18" s="1" t="n">
        <v>3</v>
      </c>
      <c r="X18" s="14"/>
      <c r="AA18" s="1" t="s">
        <v>123</v>
      </c>
    </row>
    <row r="19" customFormat="false" ht="15" hidden="false" customHeight="false" outlineLevel="0" collapsed="false">
      <c r="A19" s="1" t="n">
        <v>2</v>
      </c>
      <c r="B19" s="61" t="n">
        <v>40199</v>
      </c>
      <c r="C19" s="1" t="s">
        <v>53</v>
      </c>
      <c r="F19" s="1" t="s">
        <v>248</v>
      </c>
      <c r="L19" s="1" t="n">
        <v>1</v>
      </c>
      <c r="X19" s="14" t="n">
        <v>1016.82</v>
      </c>
      <c r="AA19" s="1" t="s">
        <v>123</v>
      </c>
    </row>
    <row r="20" customFormat="false" ht="15" hidden="false" customHeight="false" outlineLevel="0" collapsed="false">
      <c r="A20" s="1" t="n">
        <v>3</v>
      </c>
      <c r="B20" s="61" t="n">
        <v>40205</v>
      </c>
      <c r="C20" s="1" t="s">
        <v>76</v>
      </c>
      <c r="D20" s="1" t="s">
        <v>75</v>
      </c>
      <c r="F20" s="1" t="s">
        <v>114</v>
      </c>
      <c r="G20" s="1" t="n">
        <v>112</v>
      </c>
      <c r="H20" s="1" t="n">
        <f aca="false">SUM(G20/2)</f>
        <v>56</v>
      </c>
      <c r="I20" s="1" t="n">
        <f aca="false">SUM(G20/2)</f>
        <v>56</v>
      </c>
      <c r="L20" s="1" t="n">
        <v>138</v>
      </c>
      <c r="X20" s="14" t="n">
        <v>483252.64</v>
      </c>
      <c r="Y20" s="1" t="s">
        <v>1158</v>
      </c>
      <c r="AA20" s="1" t="s">
        <v>123</v>
      </c>
    </row>
    <row r="21" customFormat="false" ht="15" hidden="false" customHeight="false" outlineLevel="0" collapsed="false">
      <c r="A21" s="1" t="n">
        <v>3</v>
      </c>
      <c r="B21" s="61" t="n">
        <v>40205</v>
      </c>
      <c r="C21" s="1" t="s">
        <v>76</v>
      </c>
      <c r="D21" s="1" t="s">
        <v>75</v>
      </c>
      <c r="F21" s="1" t="s">
        <v>102</v>
      </c>
      <c r="G21" s="1" t="n">
        <v>1</v>
      </c>
      <c r="H21" s="1" t="n">
        <f aca="false">SUM(G21/2)</f>
        <v>0.5</v>
      </c>
      <c r="I21" s="1" t="n">
        <f aca="false">SUM(G21/2)</f>
        <v>0.5</v>
      </c>
      <c r="L21" s="1" t="n">
        <v>3</v>
      </c>
      <c r="X21" s="14" t="n">
        <v>4891.92</v>
      </c>
      <c r="AA21" s="1" t="s">
        <v>123</v>
      </c>
    </row>
    <row r="22" customFormat="false" ht="15" hidden="false" customHeight="false" outlineLevel="0" collapsed="false">
      <c r="A22" s="1" t="n">
        <v>3</v>
      </c>
      <c r="B22" s="61" t="n">
        <v>40205</v>
      </c>
      <c r="C22" s="1" t="s">
        <v>76</v>
      </c>
      <c r="D22" s="1" t="s">
        <v>75</v>
      </c>
      <c r="F22" s="1" t="s">
        <v>107</v>
      </c>
      <c r="H22" s="1" t="n">
        <f aca="false">SUM(G22/2)</f>
        <v>0</v>
      </c>
      <c r="I22" s="1" t="n">
        <f aca="false">SUM(G22/2)</f>
        <v>0</v>
      </c>
      <c r="L22" s="1" t="n">
        <v>1</v>
      </c>
      <c r="X22" s="14"/>
      <c r="AA22" s="1" t="s">
        <v>123</v>
      </c>
    </row>
    <row r="23" customFormat="false" ht="15" hidden="false" customHeight="false" outlineLevel="0" collapsed="false">
      <c r="A23" s="1" t="n">
        <v>3</v>
      </c>
      <c r="B23" s="61" t="n">
        <v>40205</v>
      </c>
      <c r="C23" s="1" t="s">
        <v>76</v>
      </c>
      <c r="D23" s="1" t="s">
        <v>75</v>
      </c>
      <c r="F23" s="1" t="s">
        <v>109</v>
      </c>
      <c r="H23" s="1" t="n">
        <f aca="false">SUM(G23/2)</f>
        <v>0</v>
      </c>
      <c r="I23" s="1" t="n">
        <f aca="false">SUM(G23/2)</f>
        <v>0</v>
      </c>
      <c r="L23" s="1" t="n">
        <v>1</v>
      </c>
      <c r="X23" s="14" t="n">
        <v>986.96</v>
      </c>
      <c r="AA23" s="1" t="s">
        <v>123</v>
      </c>
    </row>
    <row r="24" customFormat="false" ht="15" hidden="false" customHeight="false" outlineLevel="0" collapsed="false">
      <c r="A24" s="1" t="n">
        <v>3</v>
      </c>
      <c r="B24" s="61" t="n">
        <v>40205</v>
      </c>
      <c r="C24" s="1" t="s">
        <v>76</v>
      </c>
      <c r="D24" s="1" t="s">
        <v>75</v>
      </c>
      <c r="F24" s="1" t="s">
        <v>96</v>
      </c>
      <c r="G24" s="1" t="n">
        <v>5</v>
      </c>
      <c r="H24" s="1" t="n">
        <f aca="false">SUM(G24/2)</f>
        <v>2.5</v>
      </c>
      <c r="I24" s="1" t="n">
        <f aca="false">SUM(G24/2)</f>
        <v>2.5</v>
      </c>
      <c r="L24" s="1" t="n">
        <v>11</v>
      </c>
      <c r="X24" s="14"/>
      <c r="AA24" s="1" t="s">
        <v>123</v>
      </c>
    </row>
    <row r="25" customFormat="false" ht="15" hidden="false" customHeight="false" outlineLevel="0" collapsed="false">
      <c r="A25" s="1" t="n">
        <v>3</v>
      </c>
      <c r="B25" s="61" t="n">
        <v>40205</v>
      </c>
      <c r="C25" s="1" t="s">
        <v>76</v>
      </c>
      <c r="D25" s="1" t="s">
        <v>75</v>
      </c>
      <c r="F25" s="1" t="s">
        <v>248</v>
      </c>
      <c r="L25" s="1" t="n">
        <v>2</v>
      </c>
      <c r="X25" s="14" t="n">
        <v>2256.04</v>
      </c>
      <c r="AA25" s="1" t="s">
        <v>123</v>
      </c>
    </row>
    <row r="26" customFormat="false" ht="15" hidden="false" customHeight="false" outlineLevel="0" collapsed="false">
      <c r="A26" s="1" t="n">
        <v>4</v>
      </c>
      <c r="B26" s="61" t="n">
        <v>40211</v>
      </c>
      <c r="C26" s="1" t="s">
        <v>73</v>
      </c>
      <c r="F26" s="1" t="s">
        <v>115</v>
      </c>
      <c r="G26" s="1" t="s">
        <v>1159</v>
      </c>
      <c r="X26" s="14" t="n">
        <v>248582.98</v>
      </c>
      <c r="Y26" s="1" t="s">
        <v>1160</v>
      </c>
      <c r="AA26" s="1" t="s">
        <v>123</v>
      </c>
    </row>
    <row r="27" customFormat="false" ht="15" hidden="false" customHeight="false" outlineLevel="0" collapsed="false">
      <c r="A27" s="1" t="n">
        <v>4</v>
      </c>
      <c r="B27" s="61" t="n">
        <v>40211</v>
      </c>
      <c r="C27" s="1" t="s">
        <v>73</v>
      </c>
      <c r="F27" s="1" t="s">
        <v>108</v>
      </c>
      <c r="G27" s="1" t="s">
        <v>1161</v>
      </c>
      <c r="X27" s="14" t="n">
        <v>8296.21</v>
      </c>
      <c r="AA27" s="1" t="s">
        <v>123</v>
      </c>
    </row>
    <row r="28" customFormat="false" ht="15" hidden="false" customHeight="false" outlineLevel="0" collapsed="false">
      <c r="A28" s="1" t="n">
        <v>4</v>
      </c>
      <c r="B28" s="61" t="n">
        <v>40211</v>
      </c>
      <c r="C28" s="1" t="s">
        <v>73</v>
      </c>
      <c r="F28" s="1" t="s">
        <v>107</v>
      </c>
      <c r="G28" s="1" t="s">
        <v>1161</v>
      </c>
      <c r="X28" s="14" t="n">
        <v>14516.98</v>
      </c>
      <c r="AA28" s="1" t="s">
        <v>123</v>
      </c>
    </row>
    <row r="29" customFormat="false" ht="15" hidden="false" customHeight="false" outlineLevel="0" collapsed="false">
      <c r="A29" s="1" t="n">
        <v>4</v>
      </c>
      <c r="B29" s="61" t="n">
        <v>40211</v>
      </c>
      <c r="C29" s="1" t="s">
        <v>73</v>
      </c>
      <c r="F29" s="1" t="s">
        <v>248</v>
      </c>
      <c r="G29" s="1" t="s">
        <v>1161</v>
      </c>
      <c r="X29" s="14" t="n">
        <v>1809.86</v>
      </c>
      <c r="AA29" s="1" t="s">
        <v>123</v>
      </c>
    </row>
    <row r="30" customFormat="false" ht="15" hidden="false" customHeight="false" outlineLevel="0" collapsed="false">
      <c r="A30" s="1" t="n">
        <v>5</v>
      </c>
      <c r="B30" s="61" t="n">
        <v>40212</v>
      </c>
      <c r="C30" s="1" t="s">
        <v>53</v>
      </c>
      <c r="F30" s="1" t="s">
        <v>117</v>
      </c>
      <c r="G30" s="1" t="n">
        <v>35</v>
      </c>
      <c r="H30" s="1" t="n">
        <v>35</v>
      </c>
      <c r="L30" s="1" t="n">
        <v>101</v>
      </c>
      <c r="X30" s="14" t="n">
        <v>371235</v>
      </c>
      <c r="Y30" s="1" t="s">
        <v>1162</v>
      </c>
      <c r="AA30" s="1" t="s">
        <v>123</v>
      </c>
    </row>
    <row r="31" customFormat="false" ht="15" hidden="false" customHeight="false" outlineLevel="0" collapsed="false">
      <c r="A31" s="1" t="n">
        <v>5</v>
      </c>
      <c r="B31" s="61" t="n">
        <v>40212</v>
      </c>
      <c r="C31" s="1" t="s">
        <v>53</v>
      </c>
      <c r="F31" s="1" t="s">
        <v>101</v>
      </c>
      <c r="G31" s="1" t="n">
        <v>23</v>
      </c>
      <c r="H31" s="1" t="n">
        <v>23</v>
      </c>
      <c r="L31" s="1" t="n">
        <v>26</v>
      </c>
      <c r="X31" s="14" t="n">
        <v>10677.13</v>
      </c>
      <c r="AA31" s="1" t="s">
        <v>123</v>
      </c>
    </row>
    <row r="32" customFormat="false" ht="15" hidden="false" customHeight="false" outlineLevel="0" collapsed="false">
      <c r="A32" s="1" t="n">
        <v>5</v>
      </c>
      <c r="B32" s="61" t="n">
        <v>40212</v>
      </c>
      <c r="C32" s="1" t="s">
        <v>53</v>
      </c>
      <c r="F32" s="1" t="s">
        <v>107</v>
      </c>
      <c r="L32" s="1" t="n">
        <v>1</v>
      </c>
      <c r="X32" s="14" t="n">
        <v>788</v>
      </c>
      <c r="AA32" s="1" t="s">
        <v>123</v>
      </c>
    </row>
    <row r="33" customFormat="false" ht="15" hidden="false" customHeight="false" outlineLevel="0" collapsed="false">
      <c r="A33" s="1" t="n">
        <v>5</v>
      </c>
      <c r="B33" s="61" t="n">
        <v>40212</v>
      </c>
      <c r="C33" s="1" t="s">
        <v>53</v>
      </c>
      <c r="F33" s="1" t="s">
        <v>96</v>
      </c>
      <c r="G33" s="1" t="n">
        <v>2</v>
      </c>
      <c r="H33" s="1" t="n">
        <v>2</v>
      </c>
      <c r="L33" s="1" t="n">
        <v>7</v>
      </c>
      <c r="X33" s="14"/>
      <c r="AA33" s="1" t="s">
        <v>123</v>
      </c>
    </row>
    <row r="34" customFormat="false" ht="15" hidden="false" customHeight="false" outlineLevel="0" collapsed="false">
      <c r="A34" s="1" t="n">
        <v>5</v>
      </c>
      <c r="B34" s="61" t="n">
        <v>40212</v>
      </c>
      <c r="C34" s="1" t="s">
        <v>53</v>
      </c>
      <c r="F34" s="1" t="s">
        <v>114</v>
      </c>
      <c r="G34" s="1" t="n">
        <v>17</v>
      </c>
      <c r="H34" s="1" t="n">
        <v>17</v>
      </c>
      <c r="L34" s="1" t="n">
        <v>37</v>
      </c>
      <c r="X34" s="14"/>
      <c r="AA34" s="1" t="s">
        <v>123</v>
      </c>
    </row>
    <row r="35" customFormat="false" ht="15" hidden="false" customHeight="false" outlineLevel="0" collapsed="false">
      <c r="A35" s="1" t="n">
        <v>5</v>
      </c>
      <c r="B35" s="61" t="n">
        <v>40212</v>
      </c>
      <c r="C35" s="1" t="s">
        <v>53</v>
      </c>
      <c r="F35" s="1" t="s">
        <v>248</v>
      </c>
      <c r="X35" s="14" t="n">
        <v>2727.96</v>
      </c>
      <c r="AA35" s="1" t="s">
        <v>123</v>
      </c>
    </row>
    <row r="36" customFormat="false" ht="15" hidden="false" customHeight="false" outlineLevel="0" collapsed="false">
      <c r="A36" s="1" t="n">
        <v>6</v>
      </c>
      <c r="B36" s="61" t="n">
        <v>40225</v>
      </c>
      <c r="C36" s="1" t="s">
        <v>69</v>
      </c>
      <c r="D36" s="1" t="s">
        <v>67</v>
      </c>
      <c r="F36" s="1" t="s">
        <v>87</v>
      </c>
      <c r="G36" s="1" t="n">
        <v>48</v>
      </c>
      <c r="H36" s="1" t="n">
        <f aca="false">SUM(G36/2)</f>
        <v>24</v>
      </c>
      <c r="I36" s="1" t="n">
        <f aca="false">SUM(G36/2)</f>
        <v>24</v>
      </c>
      <c r="L36" s="1" t="n">
        <v>46</v>
      </c>
      <c r="U36" s="1" t="n">
        <v>2</v>
      </c>
      <c r="X36" s="14" t="n">
        <v>54113.5</v>
      </c>
      <c r="Y36" s="1" t="s">
        <v>1163</v>
      </c>
      <c r="AA36" s="1" t="s">
        <v>123</v>
      </c>
      <c r="AB36" s="65"/>
    </row>
    <row r="37" customFormat="false" ht="15" hidden="false" customHeight="false" outlineLevel="0" collapsed="false">
      <c r="A37" s="1" t="n">
        <v>6</v>
      </c>
      <c r="B37" s="61" t="n">
        <v>40225</v>
      </c>
      <c r="C37" s="1" t="s">
        <v>69</v>
      </c>
      <c r="D37" s="1" t="s">
        <v>67</v>
      </c>
      <c r="F37" s="1" t="s">
        <v>97</v>
      </c>
      <c r="G37" s="1" t="n">
        <v>2</v>
      </c>
      <c r="H37" s="1" t="n">
        <f aca="false">SUM(G37/2)</f>
        <v>1</v>
      </c>
      <c r="I37" s="1" t="n">
        <f aca="false">SUM(G37/2)</f>
        <v>1</v>
      </c>
      <c r="L37" s="1" t="n">
        <v>5</v>
      </c>
      <c r="X37" s="14" t="n">
        <v>14877.42</v>
      </c>
      <c r="AA37" s="1" t="s">
        <v>123</v>
      </c>
    </row>
    <row r="38" customFormat="false" ht="15" hidden="false" customHeight="false" outlineLevel="0" collapsed="false">
      <c r="A38" s="1" t="n">
        <v>6</v>
      </c>
      <c r="B38" s="61" t="n">
        <v>40225</v>
      </c>
      <c r="C38" s="1" t="s">
        <v>69</v>
      </c>
      <c r="D38" s="1" t="s">
        <v>67</v>
      </c>
      <c r="F38" s="1" t="s">
        <v>109</v>
      </c>
      <c r="G38" s="1" t="n">
        <v>3</v>
      </c>
      <c r="H38" s="1" t="n">
        <f aca="false">SUM(G38/2)</f>
        <v>1.5</v>
      </c>
      <c r="I38" s="1" t="n">
        <f aca="false">SUM(G38/2)</f>
        <v>1.5</v>
      </c>
      <c r="L38" s="1" t="n">
        <v>7</v>
      </c>
      <c r="X38" s="14" t="n">
        <v>7654.71</v>
      </c>
      <c r="AA38" s="1" t="s">
        <v>123</v>
      </c>
    </row>
    <row r="39" customFormat="false" ht="15" hidden="false" customHeight="false" outlineLevel="0" collapsed="false">
      <c r="A39" s="1" t="n">
        <v>6</v>
      </c>
      <c r="B39" s="61" t="n">
        <v>40225</v>
      </c>
      <c r="C39" s="1" t="s">
        <v>69</v>
      </c>
      <c r="D39" s="1" t="s">
        <v>67</v>
      </c>
      <c r="F39" s="1" t="s">
        <v>112</v>
      </c>
      <c r="G39" s="1" t="n">
        <v>1</v>
      </c>
      <c r="H39" s="1" t="n">
        <f aca="false">SUM(G39/2)</f>
        <v>0.5</v>
      </c>
      <c r="I39" s="1" t="n">
        <f aca="false">SUM(G39/2)</f>
        <v>0.5</v>
      </c>
      <c r="L39" s="1" t="n">
        <v>3</v>
      </c>
      <c r="X39" s="14" t="n">
        <v>35.1</v>
      </c>
      <c r="AA39" s="1" t="s">
        <v>123</v>
      </c>
    </row>
    <row r="40" customFormat="false" ht="15" hidden="false" customHeight="false" outlineLevel="0" collapsed="false">
      <c r="A40" s="1" t="n">
        <v>6</v>
      </c>
      <c r="B40" s="61" t="n">
        <v>40225</v>
      </c>
      <c r="C40" s="1" t="s">
        <v>69</v>
      </c>
      <c r="D40" s="1" t="s">
        <v>67</v>
      </c>
      <c r="F40" s="1" t="s">
        <v>248</v>
      </c>
      <c r="L40" s="1" t="n">
        <v>1</v>
      </c>
      <c r="X40" s="14" t="n">
        <v>832.94</v>
      </c>
      <c r="AA40" s="1" t="s">
        <v>123</v>
      </c>
    </row>
    <row r="41" customFormat="false" ht="15" hidden="false" customHeight="false" outlineLevel="0" collapsed="false">
      <c r="A41" s="1" t="n">
        <v>7</v>
      </c>
      <c r="B41" s="61" t="n">
        <v>40226</v>
      </c>
      <c r="C41" s="1" t="s">
        <v>63</v>
      </c>
      <c r="F41" s="1" t="s">
        <v>114</v>
      </c>
      <c r="G41" s="1" t="n">
        <v>15</v>
      </c>
      <c r="H41" s="1" t="n">
        <v>15</v>
      </c>
      <c r="L41" s="1" t="n">
        <v>40</v>
      </c>
      <c r="X41" s="14" t="n">
        <v>231223.61</v>
      </c>
      <c r="Y41" s="1" t="s">
        <v>1164</v>
      </c>
      <c r="AA41" s="1" t="s">
        <v>123</v>
      </c>
    </row>
    <row r="42" customFormat="false" ht="15" hidden="false" customHeight="false" outlineLevel="0" collapsed="false">
      <c r="A42" s="1" t="n">
        <v>7</v>
      </c>
      <c r="B42" s="61" t="n">
        <v>40226</v>
      </c>
      <c r="C42" s="1" t="s">
        <v>63</v>
      </c>
      <c r="F42" s="1" t="s">
        <v>96</v>
      </c>
      <c r="G42" s="1" t="n">
        <v>3</v>
      </c>
      <c r="H42" s="1" t="n">
        <v>3</v>
      </c>
      <c r="L42" s="1" t="n">
        <v>8</v>
      </c>
      <c r="X42" s="14" t="n">
        <v>25932.4</v>
      </c>
      <c r="AA42" s="1" t="s">
        <v>123</v>
      </c>
    </row>
    <row r="43" customFormat="false" ht="15" hidden="false" customHeight="false" outlineLevel="0" collapsed="false">
      <c r="A43" s="1" t="n">
        <v>7</v>
      </c>
      <c r="B43" s="61" t="n">
        <v>40226</v>
      </c>
      <c r="C43" s="1" t="s">
        <v>63</v>
      </c>
      <c r="F43" s="1" t="s">
        <v>109</v>
      </c>
      <c r="G43" s="1" t="n">
        <v>5</v>
      </c>
      <c r="H43" s="1" t="n">
        <v>5</v>
      </c>
      <c r="L43" s="1" t="n">
        <v>10</v>
      </c>
      <c r="X43" s="14" t="n">
        <v>12748.14</v>
      </c>
      <c r="AA43" s="1" t="s">
        <v>123</v>
      </c>
    </row>
    <row r="44" customFormat="false" ht="15" hidden="false" customHeight="false" outlineLevel="0" collapsed="false">
      <c r="A44" s="1" t="n">
        <v>7</v>
      </c>
      <c r="B44" s="61" t="n">
        <v>40226</v>
      </c>
      <c r="C44" s="1" t="s">
        <v>63</v>
      </c>
      <c r="F44" s="1" t="s">
        <v>98</v>
      </c>
      <c r="G44" s="1" t="n">
        <v>9</v>
      </c>
      <c r="H44" s="1" t="n">
        <v>9</v>
      </c>
      <c r="L44" s="1" t="n">
        <v>21</v>
      </c>
      <c r="X44" s="14"/>
      <c r="AA44" s="1" t="s">
        <v>123</v>
      </c>
    </row>
    <row r="45" customFormat="false" ht="15" hidden="false" customHeight="false" outlineLevel="0" collapsed="false">
      <c r="A45" s="1" t="n">
        <v>7</v>
      </c>
      <c r="B45" s="61" t="n">
        <v>40226</v>
      </c>
      <c r="C45" s="1" t="s">
        <v>63</v>
      </c>
      <c r="F45" s="1" t="s">
        <v>108</v>
      </c>
      <c r="G45" s="1" t="n">
        <v>1</v>
      </c>
      <c r="H45" s="1" t="n">
        <v>1</v>
      </c>
      <c r="L45" s="1" t="n">
        <v>2</v>
      </c>
      <c r="X45" s="14" t="n">
        <v>4267.2</v>
      </c>
      <c r="AA45" s="1" t="s">
        <v>123</v>
      </c>
    </row>
    <row r="46" customFormat="false" ht="15" hidden="false" customHeight="false" outlineLevel="0" collapsed="false">
      <c r="A46" s="1" t="n">
        <v>7</v>
      </c>
      <c r="B46" s="61" t="n">
        <v>40226</v>
      </c>
      <c r="C46" s="1" t="s">
        <v>63</v>
      </c>
      <c r="F46" s="1" t="s">
        <v>116</v>
      </c>
      <c r="G46" s="1" t="n">
        <v>2</v>
      </c>
      <c r="H46" s="1" t="n">
        <v>2</v>
      </c>
      <c r="L46" s="1" t="n">
        <v>5</v>
      </c>
      <c r="X46" s="14"/>
      <c r="AA46" s="1" t="s">
        <v>123</v>
      </c>
    </row>
    <row r="47" customFormat="false" ht="15" hidden="false" customHeight="false" outlineLevel="0" collapsed="false">
      <c r="A47" s="1" t="n">
        <v>7</v>
      </c>
      <c r="B47" s="61" t="n">
        <v>40226</v>
      </c>
      <c r="C47" s="1" t="s">
        <v>63</v>
      </c>
      <c r="F47" s="1" t="s">
        <v>248</v>
      </c>
      <c r="L47" s="1" t="n">
        <v>1</v>
      </c>
      <c r="X47" s="14" t="n">
        <v>1101.31</v>
      </c>
      <c r="AA47" s="1" t="s">
        <v>123</v>
      </c>
    </row>
    <row r="48" customFormat="false" ht="15" hidden="false" customHeight="false" outlineLevel="0" collapsed="false">
      <c r="A48" s="1" t="n">
        <v>8</v>
      </c>
      <c r="B48" s="61" t="n">
        <v>40233</v>
      </c>
      <c r="C48" s="1" t="s">
        <v>51</v>
      </c>
      <c r="F48" s="1" t="s">
        <v>115</v>
      </c>
      <c r="G48" s="1" t="n">
        <v>35</v>
      </c>
      <c r="H48" s="1" t="n">
        <v>35</v>
      </c>
      <c r="L48" s="1" t="n">
        <v>88</v>
      </c>
      <c r="X48" s="14" t="n">
        <v>167271.1</v>
      </c>
      <c r="Y48" s="1" t="s">
        <v>1165</v>
      </c>
      <c r="AA48" s="1" t="s">
        <v>123</v>
      </c>
    </row>
    <row r="49" customFormat="false" ht="15" hidden="false" customHeight="false" outlineLevel="0" collapsed="false">
      <c r="A49" s="1" t="n">
        <v>8</v>
      </c>
      <c r="B49" s="61" t="n">
        <v>40233</v>
      </c>
      <c r="C49" s="1" t="s">
        <v>51</v>
      </c>
      <c r="F49" s="1" t="s">
        <v>108</v>
      </c>
      <c r="G49" s="1" t="n">
        <v>9</v>
      </c>
      <c r="H49" s="1" t="n">
        <v>9</v>
      </c>
      <c r="L49" s="1" t="n">
        <v>20</v>
      </c>
      <c r="X49" s="14" t="n">
        <v>4891.53</v>
      </c>
      <c r="AA49" s="1" t="s">
        <v>123</v>
      </c>
    </row>
    <row r="50" customFormat="false" ht="15" hidden="false" customHeight="false" outlineLevel="0" collapsed="false">
      <c r="A50" s="1" t="n">
        <v>8</v>
      </c>
      <c r="B50" s="61" t="n">
        <v>40233</v>
      </c>
      <c r="C50" s="1" t="s">
        <v>51</v>
      </c>
      <c r="F50" s="1" t="s">
        <v>248</v>
      </c>
      <c r="L50" s="1" t="n">
        <v>2</v>
      </c>
      <c r="X50" s="14" t="n">
        <v>2503.05</v>
      </c>
      <c r="AA50" s="1" t="s">
        <v>123</v>
      </c>
    </row>
    <row r="51" customFormat="false" ht="15" hidden="false" customHeight="false" outlineLevel="0" collapsed="false">
      <c r="A51" s="1" t="n">
        <v>9</v>
      </c>
      <c r="B51" s="61" t="n">
        <v>40240</v>
      </c>
      <c r="C51" s="1" t="s">
        <v>53</v>
      </c>
      <c r="D51" s="1" t="s">
        <v>48</v>
      </c>
      <c r="F51" s="1" t="s">
        <v>87</v>
      </c>
      <c r="G51" s="1" t="n">
        <v>12</v>
      </c>
      <c r="H51" s="1" t="n">
        <f aca="false">SUM(G51/2)</f>
        <v>6</v>
      </c>
      <c r="I51" s="1" t="n">
        <f aca="false">SUM(G51/2)</f>
        <v>6</v>
      </c>
      <c r="L51" s="1" t="n">
        <v>35</v>
      </c>
      <c r="X51" s="14" t="n">
        <v>217826.18</v>
      </c>
      <c r="Y51" s="1" t="s">
        <v>1166</v>
      </c>
      <c r="AA51" s="1" t="s">
        <v>123</v>
      </c>
    </row>
    <row r="52" customFormat="false" ht="15" hidden="false" customHeight="false" outlineLevel="0" collapsed="false">
      <c r="A52" s="1" t="n">
        <v>9</v>
      </c>
      <c r="B52" s="61" t="n">
        <v>40240</v>
      </c>
      <c r="C52" s="1" t="s">
        <v>53</v>
      </c>
      <c r="D52" s="1" t="s">
        <v>48</v>
      </c>
      <c r="F52" s="1" t="s">
        <v>91</v>
      </c>
      <c r="G52" s="1" t="n">
        <v>2</v>
      </c>
      <c r="H52" s="1" t="n">
        <f aca="false">SUM(G52/2)</f>
        <v>1</v>
      </c>
      <c r="I52" s="1" t="n">
        <f aca="false">SUM(G52/2)</f>
        <v>1</v>
      </c>
      <c r="L52" s="1" t="n">
        <v>3</v>
      </c>
      <c r="X52" s="14" t="n">
        <v>3490.22</v>
      </c>
      <c r="AA52" s="1" t="s">
        <v>123</v>
      </c>
    </row>
    <row r="53" customFormat="false" ht="15" hidden="false" customHeight="false" outlineLevel="0" collapsed="false">
      <c r="A53" s="1" t="n">
        <v>9</v>
      </c>
      <c r="B53" s="61" t="n">
        <v>40240</v>
      </c>
      <c r="C53" s="1" t="s">
        <v>53</v>
      </c>
      <c r="D53" s="1" t="s">
        <v>48</v>
      </c>
      <c r="F53" s="1" t="s">
        <v>97</v>
      </c>
      <c r="G53" s="1" t="n">
        <v>7</v>
      </c>
      <c r="H53" s="1" t="n">
        <f aca="false">SUM(G53/2)</f>
        <v>3.5</v>
      </c>
      <c r="I53" s="1" t="n">
        <f aca="false">SUM(G53/2)</f>
        <v>3.5</v>
      </c>
      <c r="L53" s="1" t="n">
        <v>16</v>
      </c>
      <c r="X53" s="14" t="n">
        <v>33754.05</v>
      </c>
      <c r="AA53" s="1" t="s">
        <v>123</v>
      </c>
    </row>
    <row r="54" customFormat="false" ht="15" hidden="false" customHeight="false" outlineLevel="0" collapsed="false">
      <c r="A54" s="1" t="n">
        <v>9</v>
      </c>
      <c r="B54" s="61" t="n">
        <v>40240</v>
      </c>
      <c r="C54" s="1" t="s">
        <v>53</v>
      </c>
      <c r="D54" s="1" t="s">
        <v>48</v>
      </c>
      <c r="F54" s="1" t="s">
        <v>95</v>
      </c>
      <c r="G54" s="1" t="n">
        <v>2</v>
      </c>
      <c r="H54" s="1" t="n">
        <f aca="false">SUM(G54/2)</f>
        <v>1</v>
      </c>
      <c r="I54" s="1" t="n">
        <f aca="false">SUM(G54/2)</f>
        <v>1</v>
      </c>
      <c r="L54" s="1" t="n">
        <v>6</v>
      </c>
      <c r="X54" s="14" t="n">
        <v>44211.7</v>
      </c>
      <c r="AA54" s="1" t="s">
        <v>123</v>
      </c>
    </row>
    <row r="55" customFormat="false" ht="15" hidden="false" customHeight="false" outlineLevel="0" collapsed="false">
      <c r="A55" s="1" t="n">
        <v>9</v>
      </c>
      <c r="B55" s="61" t="n">
        <v>40240</v>
      </c>
      <c r="C55" s="1" t="s">
        <v>53</v>
      </c>
      <c r="D55" s="1" t="s">
        <v>48</v>
      </c>
      <c r="F55" s="1" t="s">
        <v>101</v>
      </c>
      <c r="G55" s="1" t="n">
        <v>21</v>
      </c>
      <c r="H55" s="1" t="n">
        <f aca="false">SUM(G55/2)</f>
        <v>10.5</v>
      </c>
      <c r="I55" s="1" t="n">
        <f aca="false">SUM(G55/2)</f>
        <v>10.5</v>
      </c>
      <c r="L55" s="1" t="n">
        <v>36</v>
      </c>
      <c r="X55" s="14" t="n">
        <v>44977.18</v>
      </c>
      <c r="AA55" s="1" t="s">
        <v>123</v>
      </c>
    </row>
    <row r="56" customFormat="false" ht="15" hidden="false" customHeight="false" outlineLevel="0" collapsed="false">
      <c r="A56" s="1" t="n">
        <v>9</v>
      </c>
      <c r="B56" s="61" t="n">
        <v>40240</v>
      </c>
      <c r="C56" s="1" t="s">
        <v>53</v>
      </c>
      <c r="D56" s="1" t="s">
        <v>48</v>
      </c>
      <c r="F56" s="1" t="s">
        <v>98</v>
      </c>
      <c r="G56" s="1" t="n">
        <v>1</v>
      </c>
      <c r="H56" s="1" t="n">
        <f aca="false">SUM(G56/2)</f>
        <v>0.5</v>
      </c>
      <c r="I56" s="1" t="n">
        <f aca="false">SUM(G56/2)</f>
        <v>0.5</v>
      </c>
      <c r="L56" s="1" t="n">
        <v>2</v>
      </c>
      <c r="X56" s="14" t="n">
        <v>1078.24</v>
      </c>
      <c r="AA56" s="1" t="s">
        <v>123</v>
      </c>
    </row>
    <row r="57" customFormat="false" ht="15" hidden="false" customHeight="false" outlineLevel="0" collapsed="false">
      <c r="A57" s="1" t="n">
        <v>9</v>
      </c>
      <c r="B57" s="61" t="n">
        <v>40240</v>
      </c>
      <c r="C57" s="1" t="s">
        <v>53</v>
      </c>
      <c r="D57" s="1" t="s">
        <v>48</v>
      </c>
      <c r="F57" s="1" t="s">
        <v>108</v>
      </c>
      <c r="G57" s="1" t="n">
        <v>1</v>
      </c>
      <c r="H57" s="1" t="n">
        <f aca="false">SUM(G57/2)</f>
        <v>0.5</v>
      </c>
      <c r="I57" s="1" t="n">
        <f aca="false">SUM(G57/2)</f>
        <v>0.5</v>
      </c>
      <c r="L57" s="1" t="n">
        <v>2</v>
      </c>
      <c r="X57" s="14"/>
      <c r="AA57" s="1" t="s">
        <v>123</v>
      </c>
    </row>
    <row r="58" customFormat="false" ht="15" hidden="false" customHeight="false" outlineLevel="0" collapsed="false">
      <c r="A58" s="1" t="n">
        <v>9</v>
      </c>
      <c r="B58" s="61" t="n">
        <v>40240</v>
      </c>
      <c r="C58" s="1" t="s">
        <v>53</v>
      </c>
      <c r="D58" s="1" t="s">
        <v>48</v>
      </c>
      <c r="F58" s="1" t="s">
        <v>109</v>
      </c>
      <c r="G58" s="1" t="n">
        <v>1</v>
      </c>
      <c r="H58" s="1" t="n">
        <f aca="false">SUM(G58/2)</f>
        <v>0.5</v>
      </c>
      <c r="I58" s="1" t="n">
        <f aca="false">SUM(G58/2)</f>
        <v>0.5</v>
      </c>
      <c r="L58" s="1" t="n">
        <v>3</v>
      </c>
      <c r="X58" s="14" t="n">
        <v>2168.5</v>
      </c>
      <c r="AA58" s="1" t="s">
        <v>123</v>
      </c>
    </row>
    <row r="59" customFormat="false" ht="15" hidden="false" customHeight="false" outlineLevel="0" collapsed="false">
      <c r="A59" s="1" t="n">
        <v>9</v>
      </c>
      <c r="B59" s="61" t="n">
        <v>40240</v>
      </c>
      <c r="C59" s="1" t="s">
        <v>53</v>
      </c>
      <c r="D59" s="1" t="s">
        <v>48</v>
      </c>
      <c r="F59" s="1" t="s">
        <v>115</v>
      </c>
      <c r="G59" s="1" t="n">
        <v>1</v>
      </c>
      <c r="H59" s="1" t="n">
        <f aca="false">SUM(G59/2)</f>
        <v>0.5</v>
      </c>
      <c r="I59" s="1" t="n">
        <f aca="false">SUM(G59/2)</f>
        <v>0.5</v>
      </c>
      <c r="L59" s="1" t="n">
        <v>4</v>
      </c>
      <c r="X59" s="14" t="n">
        <v>13039.7</v>
      </c>
      <c r="AA59" s="1" t="s">
        <v>123</v>
      </c>
    </row>
    <row r="60" customFormat="false" ht="15" hidden="false" customHeight="false" outlineLevel="0" collapsed="false">
      <c r="A60" s="1" t="n">
        <v>9</v>
      </c>
      <c r="B60" s="61" t="n">
        <v>40240</v>
      </c>
      <c r="C60" s="1" t="s">
        <v>53</v>
      </c>
      <c r="D60" s="1" t="s">
        <v>48</v>
      </c>
      <c r="F60" s="1" t="s">
        <v>248</v>
      </c>
      <c r="L60" s="1" t="n">
        <v>1</v>
      </c>
      <c r="X60" s="14" t="n">
        <v>1111.69</v>
      </c>
      <c r="AA60" s="1" t="s">
        <v>123</v>
      </c>
    </row>
    <row r="61" customFormat="false" ht="15" hidden="false" customHeight="false" outlineLevel="0" collapsed="false">
      <c r="A61" s="1" t="n">
        <v>10</v>
      </c>
      <c r="B61" s="61" t="n">
        <v>40247</v>
      </c>
      <c r="C61" s="1" t="s">
        <v>53</v>
      </c>
      <c r="F61" s="1" t="s">
        <v>96</v>
      </c>
      <c r="G61" s="1" t="n">
        <v>0</v>
      </c>
      <c r="H61" s="1" t="n">
        <v>0</v>
      </c>
      <c r="L61" s="1" t="n">
        <v>21</v>
      </c>
      <c r="X61" s="14" t="n">
        <v>254626.4</v>
      </c>
      <c r="Y61" s="1" t="s">
        <v>1167</v>
      </c>
      <c r="AA61" s="1" t="s">
        <v>123</v>
      </c>
    </row>
    <row r="62" customFormat="false" ht="15" hidden="false" customHeight="false" outlineLevel="0" collapsed="false">
      <c r="A62" s="1" t="n">
        <v>10</v>
      </c>
      <c r="B62" s="61" t="n">
        <v>40247</v>
      </c>
      <c r="C62" s="1" t="s">
        <v>53</v>
      </c>
      <c r="F62" s="1" t="s">
        <v>99</v>
      </c>
      <c r="G62" s="1" t="n">
        <v>3</v>
      </c>
      <c r="H62" s="1" t="n">
        <v>3</v>
      </c>
      <c r="L62" s="1" t="n">
        <v>7</v>
      </c>
      <c r="X62" s="14" t="n">
        <v>7719.08</v>
      </c>
      <c r="AA62" s="1" t="s">
        <v>123</v>
      </c>
    </row>
    <row r="63" customFormat="false" ht="15" hidden="false" customHeight="false" outlineLevel="0" collapsed="false">
      <c r="A63" s="1" t="n">
        <v>10</v>
      </c>
      <c r="B63" s="61" t="n">
        <v>40247</v>
      </c>
      <c r="C63" s="1" t="s">
        <v>53</v>
      </c>
      <c r="F63" s="1" t="s">
        <v>114</v>
      </c>
      <c r="G63" s="1" t="n">
        <v>30</v>
      </c>
      <c r="H63" s="1" t="n">
        <v>30</v>
      </c>
      <c r="L63" s="1" t="n">
        <v>74</v>
      </c>
      <c r="X63" s="14"/>
      <c r="AA63" s="1" t="s">
        <v>123</v>
      </c>
    </row>
    <row r="64" customFormat="false" ht="15" hidden="false" customHeight="false" outlineLevel="0" collapsed="false">
      <c r="A64" s="1" t="n">
        <v>10</v>
      </c>
      <c r="B64" s="61" t="n">
        <v>40247</v>
      </c>
      <c r="C64" s="1" t="s">
        <v>53</v>
      </c>
      <c r="F64" s="1" t="s">
        <v>115</v>
      </c>
      <c r="G64" s="1" t="n">
        <v>3</v>
      </c>
      <c r="H64" s="1" t="n">
        <v>3</v>
      </c>
      <c r="L64" s="1" t="n">
        <v>10</v>
      </c>
      <c r="X64" s="14" t="n">
        <v>29809.53</v>
      </c>
      <c r="AA64" s="1" t="s">
        <v>123</v>
      </c>
    </row>
    <row r="65" customFormat="false" ht="15" hidden="false" customHeight="false" outlineLevel="0" collapsed="false">
      <c r="A65" s="1" t="n">
        <v>10</v>
      </c>
      <c r="B65" s="61" t="n">
        <v>40247</v>
      </c>
      <c r="C65" s="1" t="s">
        <v>53</v>
      </c>
      <c r="F65" s="1" t="s">
        <v>107</v>
      </c>
      <c r="G65" s="1" t="n">
        <v>5</v>
      </c>
      <c r="H65" s="1" t="n">
        <v>5</v>
      </c>
      <c r="L65" s="1" t="n">
        <v>14</v>
      </c>
      <c r="X65" s="14" t="n">
        <v>25045.99</v>
      </c>
      <c r="AA65" s="1" t="s">
        <v>123</v>
      </c>
    </row>
    <row r="66" customFormat="false" ht="15" hidden="false" customHeight="false" outlineLevel="0" collapsed="false">
      <c r="A66" s="1" t="n">
        <v>10</v>
      </c>
      <c r="B66" s="61" t="n">
        <v>40247</v>
      </c>
      <c r="C66" s="1" t="s">
        <v>53</v>
      </c>
      <c r="F66" s="1" t="s">
        <v>108</v>
      </c>
      <c r="G66" s="1" t="n">
        <v>5</v>
      </c>
      <c r="H66" s="1" t="n">
        <v>5</v>
      </c>
      <c r="L66" s="1" t="n">
        <v>11</v>
      </c>
      <c r="X66" s="14" t="n">
        <v>9763.3</v>
      </c>
      <c r="AA66" s="1" t="s">
        <v>123</v>
      </c>
    </row>
    <row r="67" customFormat="false" ht="15" hidden="false" customHeight="false" outlineLevel="0" collapsed="false">
      <c r="A67" s="1" t="n">
        <v>10</v>
      </c>
      <c r="B67" s="61" t="n">
        <v>40247</v>
      </c>
      <c r="C67" s="1" t="s">
        <v>53</v>
      </c>
      <c r="F67" s="1" t="s">
        <v>248</v>
      </c>
      <c r="L67" s="1" t="n">
        <v>1</v>
      </c>
      <c r="X67" s="14" t="n">
        <v>1334.13</v>
      </c>
      <c r="AA67" s="1" t="s">
        <v>123</v>
      </c>
    </row>
    <row r="68" customFormat="false" ht="15" hidden="false" customHeight="false" outlineLevel="0" collapsed="false">
      <c r="A68" s="1" t="n">
        <v>11</v>
      </c>
      <c r="B68" s="61" t="n">
        <v>40253</v>
      </c>
      <c r="C68" s="1" t="s">
        <v>69</v>
      </c>
      <c r="D68" s="1" t="s">
        <v>67</v>
      </c>
      <c r="F68" s="1" t="s">
        <v>87</v>
      </c>
      <c r="G68" s="1" t="n">
        <v>25</v>
      </c>
      <c r="H68" s="1" t="n">
        <f aca="false">SUM(G68/2)</f>
        <v>12.5</v>
      </c>
      <c r="I68" s="1" t="n">
        <f aca="false">SUM(G68/2)</f>
        <v>12.5</v>
      </c>
      <c r="L68" s="1" t="n">
        <v>33</v>
      </c>
      <c r="U68" s="1" t="n">
        <v>1</v>
      </c>
      <c r="X68" s="14" t="n">
        <v>48056.44</v>
      </c>
      <c r="Y68" s="1" t="s">
        <v>1168</v>
      </c>
      <c r="AA68" s="1" t="s">
        <v>123</v>
      </c>
    </row>
    <row r="69" customFormat="false" ht="15" hidden="false" customHeight="false" outlineLevel="0" collapsed="false">
      <c r="A69" s="1" t="n">
        <v>11</v>
      </c>
      <c r="B69" s="61" t="n">
        <v>40253</v>
      </c>
      <c r="C69" s="1" t="s">
        <v>69</v>
      </c>
      <c r="D69" s="1" t="s">
        <v>67</v>
      </c>
      <c r="F69" s="1" t="s">
        <v>96</v>
      </c>
      <c r="G69" s="1" t="n">
        <v>5</v>
      </c>
      <c r="H69" s="1" t="n">
        <f aca="false">SUM(G69/2)</f>
        <v>2.5</v>
      </c>
      <c r="I69" s="1" t="n">
        <f aca="false">SUM(G69/2)</f>
        <v>2.5</v>
      </c>
      <c r="L69" s="1" t="n">
        <v>11</v>
      </c>
      <c r="X69" s="14" t="n">
        <v>24948.37</v>
      </c>
      <c r="AA69" s="1" t="s">
        <v>123</v>
      </c>
    </row>
    <row r="70" customFormat="false" ht="15" hidden="false" customHeight="false" outlineLevel="0" collapsed="false">
      <c r="A70" s="1" t="n">
        <v>11</v>
      </c>
      <c r="B70" s="61" t="n">
        <v>40253</v>
      </c>
      <c r="C70" s="1" t="s">
        <v>69</v>
      </c>
      <c r="D70" s="1" t="s">
        <v>67</v>
      </c>
      <c r="F70" s="1" t="s">
        <v>100</v>
      </c>
      <c r="G70" s="1" t="n">
        <v>1</v>
      </c>
      <c r="H70" s="1" t="n">
        <f aca="false">SUM(G70/2)</f>
        <v>0.5</v>
      </c>
      <c r="I70" s="1" t="n">
        <f aca="false">SUM(G70/2)</f>
        <v>0.5</v>
      </c>
      <c r="L70" s="1" t="n">
        <v>2</v>
      </c>
      <c r="X70" s="14" t="n">
        <v>3533.55</v>
      </c>
      <c r="AA70" s="1" t="s">
        <v>123</v>
      </c>
    </row>
    <row r="71" customFormat="false" ht="15" hidden="false" customHeight="false" outlineLevel="0" collapsed="false">
      <c r="A71" s="1" t="n">
        <v>11</v>
      </c>
      <c r="B71" s="61" t="n">
        <v>40253</v>
      </c>
      <c r="C71" s="1" t="s">
        <v>69</v>
      </c>
      <c r="D71" s="1" t="s">
        <v>67</v>
      </c>
      <c r="F71" s="1" t="s">
        <v>248</v>
      </c>
      <c r="L71" s="1" t="n">
        <v>1</v>
      </c>
      <c r="X71" s="14" t="n">
        <v>831.43</v>
      </c>
      <c r="AA71" s="1" t="s">
        <v>123</v>
      </c>
    </row>
    <row r="72" customFormat="false" ht="15" hidden="false" customHeight="false" outlineLevel="0" collapsed="false">
      <c r="A72" s="1" t="n">
        <v>12</v>
      </c>
      <c r="B72" s="61" t="n">
        <v>40255</v>
      </c>
      <c r="C72" s="1" t="s">
        <v>53</v>
      </c>
      <c r="F72" s="1" t="s">
        <v>102</v>
      </c>
      <c r="G72" s="1" t="n">
        <v>25</v>
      </c>
      <c r="H72" s="1" t="n">
        <v>25</v>
      </c>
      <c r="L72" s="1" t="n">
        <v>73</v>
      </c>
      <c r="X72" s="14" t="n">
        <v>152650</v>
      </c>
      <c r="Y72" s="1" t="s">
        <v>1169</v>
      </c>
      <c r="AA72" s="1" t="s">
        <v>123</v>
      </c>
    </row>
    <row r="73" customFormat="false" ht="15" hidden="false" customHeight="false" outlineLevel="0" collapsed="false">
      <c r="A73" s="1" t="n">
        <v>12</v>
      </c>
      <c r="B73" s="61" t="n">
        <v>40255</v>
      </c>
      <c r="C73" s="1" t="s">
        <v>53</v>
      </c>
      <c r="F73" s="1" t="s">
        <v>87</v>
      </c>
      <c r="G73" s="1" t="n">
        <v>5</v>
      </c>
      <c r="H73" s="1" t="n">
        <v>5</v>
      </c>
      <c r="L73" s="1" t="n">
        <v>12</v>
      </c>
      <c r="X73" s="14" t="n">
        <v>21203.4</v>
      </c>
      <c r="AA73" s="1" t="s">
        <v>123</v>
      </c>
    </row>
    <row r="74" customFormat="false" ht="15" hidden="false" customHeight="false" outlineLevel="0" collapsed="false">
      <c r="A74" s="1" t="n">
        <v>12</v>
      </c>
      <c r="B74" s="61" t="n">
        <v>40255</v>
      </c>
      <c r="C74" s="1" t="s">
        <v>53</v>
      </c>
      <c r="F74" s="1" t="s">
        <v>98</v>
      </c>
      <c r="G74" s="1" t="n">
        <v>6</v>
      </c>
      <c r="H74" s="1" t="n">
        <v>6</v>
      </c>
      <c r="L74" s="1" t="n">
        <v>15</v>
      </c>
      <c r="X74" s="14" t="n">
        <v>37546.6</v>
      </c>
      <c r="AA74" s="1" t="s">
        <v>123</v>
      </c>
    </row>
    <row r="75" customFormat="false" ht="15" hidden="false" customHeight="false" outlineLevel="0" collapsed="false">
      <c r="A75" s="1" t="n">
        <v>12</v>
      </c>
      <c r="B75" s="61" t="n">
        <v>40255</v>
      </c>
      <c r="C75" s="1" t="s">
        <v>53</v>
      </c>
      <c r="F75" s="1" t="s">
        <v>108</v>
      </c>
      <c r="G75" s="1" t="n">
        <v>5</v>
      </c>
      <c r="H75" s="1" t="n">
        <v>5</v>
      </c>
      <c r="L75" s="1" t="n">
        <v>12</v>
      </c>
      <c r="X75" s="14" t="n">
        <v>45786.85</v>
      </c>
      <c r="AA75" s="1" t="s">
        <v>123</v>
      </c>
    </row>
    <row r="76" customFormat="false" ht="15" hidden="false" customHeight="false" outlineLevel="0" collapsed="false">
      <c r="A76" s="1" t="n">
        <v>12</v>
      </c>
      <c r="B76" s="61" t="n">
        <v>40255</v>
      </c>
      <c r="C76" s="1" t="s">
        <v>53</v>
      </c>
      <c r="F76" s="1" t="s">
        <v>97</v>
      </c>
      <c r="G76" s="1" t="n">
        <v>10</v>
      </c>
      <c r="H76" s="1" t="n">
        <v>10</v>
      </c>
      <c r="L76" s="1" t="n">
        <v>25</v>
      </c>
      <c r="X76" s="14" t="n">
        <v>38668.77</v>
      </c>
      <c r="AA76" s="1" t="s">
        <v>123</v>
      </c>
    </row>
    <row r="77" customFormat="false" ht="15" hidden="false" customHeight="false" outlineLevel="0" collapsed="false">
      <c r="A77" s="1" t="n">
        <v>12</v>
      </c>
      <c r="B77" s="61" t="n">
        <v>40255</v>
      </c>
      <c r="C77" s="1" t="s">
        <v>53</v>
      </c>
      <c r="F77" s="1" t="s">
        <v>248</v>
      </c>
      <c r="X77" s="14" t="n">
        <v>983.11</v>
      </c>
      <c r="AA77" s="1" t="s">
        <v>123</v>
      </c>
    </row>
    <row r="78" customFormat="false" ht="15" hidden="false" customHeight="false" outlineLevel="0" collapsed="false">
      <c r="A78" s="1" t="n">
        <v>13</v>
      </c>
      <c r="B78" s="61" t="n">
        <v>40267</v>
      </c>
      <c r="C78" s="1" t="s">
        <v>63</v>
      </c>
      <c r="D78" s="1" t="s">
        <v>62</v>
      </c>
      <c r="F78" s="1" t="s">
        <v>87</v>
      </c>
      <c r="G78" s="1" t="n">
        <v>8</v>
      </c>
      <c r="H78" s="1" t="n">
        <f aca="false">SUM(G78/2)</f>
        <v>4</v>
      </c>
      <c r="I78" s="1" t="n">
        <f aca="false">SUM(G78/2)</f>
        <v>4</v>
      </c>
      <c r="L78" s="1" t="n">
        <v>36</v>
      </c>
      <c r="U78" s="1" t="n">
        <v>1</v>
      </c>
      <c r="X78" s="14" t="n">
        <v>69789</v>
      </c>
      <c r="Y78" s="1" t="s">
        <v>1170</v>
      </c>
      <c r="AA78" s="1" t="s">
        <v>123</v>
      </c>
    </row>
    <row r="79" customFormat="false" ht="15" hidden="false" customHeight="false" outlineLevel="0" collapsed="false">
      <c r="A79" s="1" t="n">
        <v>13</v>
      </c>
      <c r="B79" s="61" t="n">
        <v>40267</v>
      </c>
      <c r="C79" s="1" t="s">
        <v>63</v>
      </c>
      <c r="D79" s="1" t="s">
        <v>62</v>
      </c>
      <c r="F79" s="1" t="s">
        <v>96</v>
      </c>
      <c r="G79" s="1" t="n">
        <v>4</v>
      </c>
      <c r="H79" s="1" t="n">
        <f aca="false">SUM(G79/2)</f>
        <v>2</v>
      </c>
      <c r="I79" s="1" t="n">
        <f aca="false">SUM(G79/2)</f>
        <v>2</v>
      </c>
      <c r="L79" s="1" t="n">
        <v>9</v>
      </c>
      <c r="X79" s="14" t="n">
        <v>24683.22</v>
      </c>
      <c r="AA79" s="1" t="s">
        <v>123</v>
      </c>
    </row>
    <row r="80" customFormat="false" ht="15" hidden="false" customHeight="false" outlineLevel="0" collapsed="false">
      <c r="A80" s="1" t="n">
        <v>13</v>
      </c>
      <c r="B80" s="61" t="n">
        <v>40267</v>
      </c>
      <c r="C80" s="1" t="s">
        <v>63</v>
      </c>
      <c r="D80" s="1" t="s">
        <v>62</v>
      </c>
      <c r="F80" s="1" t="s">
        <v>109</v>
      </c>
      <c r="G80" s="1" t="n">
        <v>2</v>
      </c>
      <c r="H80" s="1" t="n">
        <f aca="false">SUM(G80/2)</f>
        <v>1</v>
      </c>
      <c r="I80" s="1" t="n">
        <f aca="false">SUM(G80/2)</f>
        <v>1</v>
      </c>
      <c r="L80" s="1" t="n">
        <v>13</v>
      </c>
      <c r="X80" s="14" t="n">
        <v>5205.7</v>
      </c>
      <c r="AA80" s="1" t="s">
        <v>123</v>
      </c>
    </row>
    <row r="81" customFormat="false" ht="15" hidden="false" customHeight="false" outlineLevel="0" collapsed="false">
      <c r="A81" s="1" t="n">
        <v>13</v>
      </c>
      <c r="B81" s="61" t="n">
        <v>40267</v>
      </c>
      <c r="C81" s="1" t="s">
        <v>63</v>
      </c>
      <c r="D81" s="1" t="s">
        <v>62</v>
      </c>
      <c r="F81" s="1" t="s">
        <v>114</v>
      </c>
      <c r="G81" s="1" t="n">
        <v>13</v>
      </c>
      <c r="H81" s="1" t="n">
        <f aca="false">SUM(G81/2)</f>
        <v>6.5</v>
      </c>
      <c r="I81" s="1" t="n">
        <f aca="false">SUM(G81/2)</f>
        <v>6.5</v>
      </c>
      <c r="L81" s="1" t="n">
        <v>31</v>
      </c>
      <c r="X81" s="14" t="n">
        <v>52669.33</v>
      </c>
      <c r="AA81" s="1" t="s">
        <v>123</v>
      </c>
    </row>
    <row r="82" customFormat="false" ht="15" hidden="false" customHeight="false" outlineLevel="0" collapsed="false">
      <c r="A82" s="1" t="n">
        <v>13</v>
      </c>
      <c r="B82" s="61" t="n">
        <v>40267</v>
      </c>
      <c r="C82" s="1" t="s">
        <v>63</v>
      </c>
      <c r="D82" s="1" t="s">
        <v>62</v>
      </c>
      <c r="F82" s="1" t="s">
        <v>115</v>
      </c>
      <c r="G82" s="1" t="n">
        <v>3</v>
      </c>
      <c r="H82" s="1" t="n">
        <f aca="false">SUM(G82/2)</f>
        <v>1.5</v>
      </c>
      <c r="I82" s="1" t="n">
        <f aca="false">SUM(G82/2)</f>
        <v>1.5</v>
      </c>
      <c r="L82" s="1" t="n">
        <v>6</v>
      </c>
      <c r="X82" s="14" t="n">
        <v>16204.22</v>
      </c>
      <c r="AA82" s="1" t="s">
        <v>123</v>
      </c>
    </row>
    <row r="83" customFormat="false" ht="15" hidden="false" customHeight="false" outlineLevel="0" collapsed="false">
      <c r="A83" s="1" t="n">
        <v>13</v>
      </c>
      <c r="B83" s="61" t="n">
        <v>40267</v>
      </c>
      <c r="C83" s="1" t="s">
        <v>63</v>
      </c>
      <c r="D83" s="1" t="s">
        <v>62</v>
      </c>
      <c r="F83" s="1" t="s">
        <v>248</v>
      </c>
      <c r="L83" s="1" t="n">
        <v>1</v>
      </c>
      <c r="X83" s="14" t="n">
        <v>846.62</v>
      </c>
      <c r="AA83" s="1" t="s">
        <v>123</v>
      </c>
    </row>
    <row r="84" customFormat="false" ht="15" hidden="false" customHeight="false" outlineLevel="0" collapsed="false">
      <c r="A84" s="1" t="n">
        <v>14</v>
      </c>
      <c r="B84" s="61" t="n">
        <v>40281</v>
      </c>
      <c r="C84" s="1" t="s">
        <v>63</v>
      </c>
      <c r="F84" s="1" t="s">
        <v>97</v>
      </c>
      <c r="G84" s="1" t="n">
        <v>11</v>
      </c>
      <c r="H84" s="1" t="n">
        <v>11</v>
      </c>
      <c r="L84" s="1" t="n">
        <v>25</v>
      </c>
      <c r="X84" s="14" t="n">
        <v>86294.92</v>
      </c>
      <c r="Y84" s="1" t="s">
        <v>1171</v>
      </c>
      <c r="AA84" s="1" t="s">
        <v>123</v>
      </c>
    </row>
    <row r="85" customFormat="false" ht="15" hidden="false" customHeight="false" outlineLevel="0" collapsed="false">
      <c r="A85" s="1" t="n">
        <v>14</v>
      </c>
      <c r="B85" s="61" t="n">
        <v>40281</v>
      </c>
      <c r="C85" s="1" t="s">
        <v>63</v>
      </c>
      <c r="F85" s="1" t="s">
        <v>109</v>
      </c>
      <c r="G85" s="1" t="n">
        <v>16</v>
      </c>
      <c r="H85" s="1" t="n">
        <v>16</v>
      </c>
      <c r="L85" s="1" t="n">
        <v>15</v>
      </c>
      <c r="X85" s="14"/>
      <c r="AA85" s="1" t="s">
        <v>123</v>
      </c>
    </row>
    <row r="86" customFormat="false" ht="15" hidden="false" customHeight="false" outlineLevel="0" collapsed="false">
      <c r="A86" s="1" t="n">
        <v>14</v>
      </c>
      <c r="B86" s="61" t="n">
        <v>40281</v>
      </c>
      <c r="C86" s="1" t="s">
        <v>63</v>
      </c>
      <c r="F86" s="1" t="s">
        <v>248</v>
      </c>
      <c r="L86" s="1" t="n">
        <v>1</v>
      </c>
      <c r="X86" s="14" t="n">
        <v>486.21</v>
      </c>
      <c r="AA86" s="1" t="s">
        <v>123</v>
      </c>
    </row>
    <row r="87" customFormat="false" ht="15" hidden="false" customHeight="false" outlineLevel="0" collapsed="false">
      <c r="A87" s="1" t="n">
        <v>15</v>
      </c>
      <c r="B87" s="61" t="n">
        <v>40282</v>
      </c>
      <c r="C87" s="1" t="s">
        <v>69</v>
      </c>
      <c r="F87" s="1" t="s">
        <v>95</v>
      </c>
      <c r="G87" s="1" t="n">
        <v>43</v>
      </c>
      <c r="H87" s="1" t="n">
        <v>43</v>
      </c>
      <c r="L87" s="1" t="n">
        <v>76</v>
      </c>
      <c r="X87" s="14" t="n">
        <v>93867.29</v>
      </c>
      <c r="Y87" s="1" t="s">
        <v>1172</v>
      </c>
      <c r="AA87" s="1" t="s">
        <v>123</v>
      </c>
    </row>
    <row r="88" customFormat="false" ht="15" hidden="false" customHeight="false" outlineLevel="0" collapsed="false">
      <c r="A88" s="1" t="n">
        <v>15</v>
      </c>
      <c r="B88" s="61" t="n">
        <v>40282</v>
      </c>
      <c r="C88" s="1" t="s">
        <v>69</v>
      </c>
      <c r="F88" s="1" t="s">
        <v>87</v>
      </c>
      <c r="G88" s="1" t="n">
        <v>25</v>
      </c>
      <c r="H88" s="1" t="n">
        <v>25</v>
      </c>
      <c r="L88" s="1" t="n">
        <v>35</v>
      </c>
      <c r="X88" s="14"/>
      <c r="AA88" s="1" t="s">
        <v>123</v>
      </c>
    </row>
    <row r="89" customFormat="false" ht="15" hidden="false" customHeight="false" outlineLevel="0" collapsed="false">
      <c r="A89" s="1" t="n">
        <v>15</v>
      </c>
      <c r="B89" s="61" t="n">
        <v>40282</v>
      </c>
      <c r="C89" s="1" t="s">
        <v>69</v>
      </c>
      <c r="F89" s="1" t="s">
        <v>96</v>
      </c>
      <c r="G89" s="1" t="n">
        <v>5</v>
      </c>
      <c r="H89" s="1" t="n">
        <v>5</v>
      </c>
      <c r="L89" s="1" t="n">
        <v>11</v>
      </c>
      <c r="X89" s="14" t="n">
        <v>23098.43</v>
      </c>
      <c r="AA89" s="1" t="s">
        <v>123</v>
      </c>
    </row>
    <row r="90" customFormat="false" ht="15" hidden="false" customHeight="false" outlineLevel="0" collapsed="false">
      <c r="A90" s="1" t="n">
        <v>15</v>
      </c>
      <c r="B90" s="61" t="n">
        <v>40282</v>
      </c>
      <c r="C90" s="1" t="s">
        <v>69</v>
      </c>
      <c r="F90" s="1" t="s">
        <v>97</v>
      </c>
      <c r="G90" s="1" t="n">
        <v>12</v>
      </c>
      <c r="H90" s="1" t="n">
        <v>12</v>
      </c>
      <c r="L90" s="1" t="n">
        <v>18</v>
      </c>
      <c r="X90" s="14" t="n">
        <v>26779.87</v>
      </c>
      <c r="AA90" s="1" t="s">
        <v>123</v>
      </c>
    </row>
    <row r="91" customFormat="false" ht="15" hidden="false" customHeight="false" outlineLevel="0" collapsed="false">
      <c r="A91" s="1" t="n">
        <v>15</v>
      </c>
      <c r="B91" s="61" t="n">
        <v>40282</v>
      </c>
      <c r="C91" s="1" t="s">
        <v>69</v>
      </c>
      <c r="F91" s="1" t="s">
        <v>248</v>
      </c>
      <c r="L91" s="1" t="n">
        <v>1</v>
      </c>
      <c r="X91" s="14" t="n">
        <v>911.7</v>
      </c>
      <c r="AA91" s="1" t="s">
        <v>123</v>
      </c>
    </row>
    <row r="92" customFormat="false" ht="15" hidden="false" customHeight="false" outlineLevel="0" collapsed="false">
      <c r="A92" s="1" t="n">
        <v>16</v>
      </c>
      <c r="B92" s="61" t="n">
        <v>40296</v>
      </c>
      <c r="C92" s="1" t="s">
        <v>53</v>
      </c>
      <c r="D92" s="1" t="s">
        <v>78</v>
      </c>
      <c r="F92" s="1" t="s">
        <v>107</v>
      </c>
      <c r="G92" s="1" t="n">
        <v>10</v>
      </c>
      <c r="H92" s="1" t="n">
        <f aca="false">SUM(G92/2)</f>
        <v>5</v>
      </c>
      <c r="I92" s="1" t="n">
        <f aca="false">SUM(G92/2)</f>
        <v>5</v>
      </c>
      <c r="X92" s="14" t="n">
        <v>153223.8</v>
      </c>
      <c r="Y92" s="1" t="s">
        <v>1173</v>
      </c>
      <c r="AA92" s="1" t="s">
        <v>123</v>
      </c>
    </row>
    <row r="93" customFormat="false" ht="15" hidden="false" customHeight="false" outlineLevel="0" collapsed="false">
      <c r="A93" s="1" t="n">
        <v>16</v>
      </c>
      <c r="B93" s="61" t="n">
        <v>40296</v>
      </c>
      <c r="C93" s="1" t="s">
        <v>53</v>
      </c>
      <c r="D93" s="1" t="s">
        <v>78</v>
      </c>
      <c r="F93" s="1" t="s">
        <v>88</v>
      </c>
      <c r="G93" s="1" t="n">
        <v>4</v>
      </c>
      <c r="H93" s="1" t="n">
        <f aca="false">SUM(G93/2)</f>
        <v>2</v>
      </c>
      <c r="I93" s="1" t="n">
        <f aca="false">SUM(G93/2)</f>
        <v>2</v>
      </c>
      <c r="X93" s="14"/>
      <c r="AA93" s="1" t="s">
        <v>123</v>
      </c>
    </row>
    <row r="94" customFormat="false" ht="15" hidden="false" customHeight="false" outlineLevel="0" collapsed="false">
      <c r="A94" s="1" t="n">
        <v>16</v>
      </c>
      <c r="B94" s="61" t="n">
        <v>40296</v>
      </c>
      <c r="C94" s="1" t="s">
        <v>53</v>
      </c>
      <c r="D94" s="1" t="s">
        <v>78</v>
      </c>
      <c r="F94" s="1" t="s">
        <v>97</v>
      </c>
      <c r="G94" s="1" t="n">
        <v>4</v>
      </c>
      <c r="H94" s="1" t="n">
        <f aca="false">SUM(G94/2)</f>
        <v>2</v>
      </c>
      <c r="I94" s="1" t="n">
        <f aca="false">SUM(G94/2)</f>
        <v>2</v>
      </c>
      <c r="X94" s="14" t="n">
        <v>32139.52</v>
      </c>
      <c r="AA94" s="1" t="s">
        <v>123</v>
      </c>
    </row>
    <row r="95" customFormat="false" ht="15" hidden="false" customHeight="false" outlineLevel="0" collapsed="false">
      <c r="A95" s="1" t="n">
        <v>16</v>
      </c>
      <c r="B95" s="61" t="n">
        <v>40296</v>
      </c>
      <c r="C95" s="1" t="s">
        <v>53</v>
      </c>
      <c r="D95" s="1" t="s">
        <v>78</v>
      </c>
      <c r="F95" s="1" t="s">
        <v>117</v>
      </c>
      <c r="G95" s="1" t="n">
        <v>14</v>
      </c>
      <c r="H95" s="1" t="n">
        <f aca="false">SUM(G95/2)</f>
        <v>7</v>
      </c>
      <c r="I95" s="1" t="n">
        <f aca="false">SUM(G95/2)</f>
        <v>7</v>
      </c>
      <c r="X95" s="14" t="n">
        <v>61214.19</v>
      </c>
      <c r="AA95" s="1" t="s">
        <v>123</v>
      </c>
    </row>
    <row r="96" customFormat="false" ht="15" hidden="false" customHeight="false" outlineLevel="0" collapsed="false">
      <c r="A96" s="1" t="n">
        <v>16</v>
      </c>
      <c r="B96" s="61" t="n">
        <v>40296</v>
      </c>
      <c r="C96" s="1" t="s">
        <v>53</v>
      </c>
      <c r="D96" s="1" t="s">
        <v>78</v>
      </c>
      <c r="F96" s="1" t="s">
        <v>248</v>
      </c>
      <c r="L96" s="1" t="n">
        <v>1</v>
      </c>
      <c r="X96" s="14" t="n">
        <v>1515.01</v>
      </c>
      <c r="AA96" s="1" t="s">
        <v>123</v>
      </c>
    </row>
    <row r="97" customFormat="false" ht="15" hidden="false" customHeight="false" outlineLevel="0" collapsed="false">
      <c r="A97" s="1" t="n">
        <v>17</v>
      </c>
      <c r="B97" s="61" t="n">
        <v>40296</v>
      </c>
      <c r="C97" s="1" t="s">
        <v>53</v>
      </c>
      <c r="F97" s="1" t="s">
        <v>101</v>
      </c>
      <c r="G97" s="1" t="n">
        <v>23</v>
      </c>
      <c r="H97" s="1" t="n">
        <v>23</v>
      </c>
      <c r="L97" s="1" t="n">
        <v>43</v>
      </c>
      <c r="X97" s="14"/>
      <c r="AA97" s="1" t="s">
        <v>123</v>
      </c>
      <c r="AB97" s="1" t="s">
        <v>1174</v>
      </c>
    </row>
    <row r="98" customFormat="false" ht="15" hidden="false" customHeight="false" outlineLevel="0" collapsed="false">
      <c r="A98" s="1" t="n">
        <v>17</v>
      </c>
      <c r="B98" s="61" t="n">
        <v>40296</v>
      </c>
      <c r="C98" s="1" t="s">
        <v>53</v>
      </c>
      <c r="F98" s="1" t="s">
        <v>105</v>
      </c>
      <c r="G98" s="1" t="n">
        <v>5</v>
      </c>
      <c r="H98" s="1" t="n">
        <v>5</v>
      </c>
      <c r="L98" s="1" t="n">
        <v>12</v>
      </c>
      <c r="X98" s="14"/>
      <c r="AA98" s="1" t="s">
        <v>123</v>
      </c>
    </row>
    <row r="99" customFormat="false" ht="15" hidden="false" customHeight="false" outlineLevel="0" collapsed="false">
      <c r="A99" s="1" t="n">
        <v>17</v>
      </c>
      <c r="B99" s="61" t="n">
        <v>40296</v>
      </c>
      <c r="C99" s="1" t="s">
        <v>53</v>
      </c>
      <c r="F99" s="1" t="s">
        <v>248</v>
      </c>
      <c r="L99" s="1" t="n">
        <v>1</v>
      </c>
      <c r="X99" s="14"/>
      <c r="AA99" s="1" t="s">
        <v>123</v>
      </c>
    </row>
    <row r="100" customFormat="false" ht="15" hidden="false" customHeight="false" outlineLevel="0" collapsed="false">
      <c r="A100" s="1" t="n">
        <v>18</v>
      </c>
      <c r="B100" s="61" t="n">
        <v>40297</v>
      </c>
      <c r="C100" s="1" t="s">
        <v>63</v>
      </c>
      <c r="D100" s="1" t="s">
        <v>62</v>
      </c>
      <c r="F100" s="1" t="s">
        <v>87</v>
      </c>
      <c r="G100" s="1" t="n">
        <v>8</v>
      </c>
      <c r="H100" s="1" t="n">
        <f aca="false">SUM(G100/2)</f>
        <v>4</v>
      </c>
      <c r="I100" s="1" t="n">
        <f aca="false">SUM(G100/2)</f>
        <v>4</v>
      </c>
      <c r="L100" s="1" t="n">
        <v>27</v>
      </c>
      <c r="X100" s="14" t="n">
        <v>71725.7</v>
      </c>
      <c r="Y100" s="1" t="s">
        <v>1175</v>
      </c>
      <c r="AA100" s="1" t="s">
        <v>123</v>
      </c>
    </row>
    <row r="101" customFormat="false" ht="15" hidden="false" customHeight="false" outlineLevel="0" collapsed="false">
      <c r="A101" s="1" t="n">
        <v>18</v>
      </c>
      <c r="B101" s="61" t="n">
        <v>40297</v>
      </c>
      <c r="C101" s="1" t="s">
        <v>63</v>
      </c>
      <c r="D101" s="1" t="s">
        <v>62</v>
      </c>
      <c r="F101" s="1" t="s">
        <v>109</v>
      </c>
      <c r="G101" s="1" t="n">
        <v>12</v>
      </c>
      <c r="H101" s="1" t="n">
        <f aca="false">SUM(G101/2)</f>
        <v>6</v>
      </c>
      <c r="I101" s="1" t="n">
        <f aca="false">SUM(G101/2)</f>
        <v>6</v>
      </c>
      <c r="L101" s="1" t="n">
        <v>12</v>
      </c>
      <c r="X101" s="14" t="n">
        <v>5825.46</v>
      </c>
      <c r="AA101" s="1" t="s">
        <v>123</v>
      </c>
    </row>
    <row r="102" customFormat="false" ht="15" hidden="false" customHeight="false" outlineLevel="0" collapsed="false">
      <c r="A102" s="1" t="n">
        <v>18</v>
      </c>
      <c r="B102" s="61" t="n">
        <v>40297</v>
      </c>
      <c r="C102" s="1" t="s">
        <v>63</v>
      </c>
      <c r="D102" s="1" t="s">
        <v>62</v>
      </c>
      <c r="F102" s="1" t="s">
        <v>115</v>
      </c>
      <c r="G102" s="1" t="n">
        <v>3</v>
      </c>
      <c r="H102" s="1" t="n">
        <f aca="false">SUM(G102/2)</f>
        <v>1.5</v>
      </c>
      <c r="I102" s="1" t="n">
        <f aca="false">SUM(G102/2)</f>
        <v>1.5</v>
      </c>
      <c r="L102" s="1" t="n">
        <v>12</v>
      </c>
      <c r="X102" s="14" t="n">
        <v>15687.24</v>
      </c>
      <c r="AA102" s="1" t="s">
        <v>123</v>
      </c>
    </row>
    <row r="103" customFormat="false" ht="15" hidden="false" customHeight="false" outlineLevel="0" collapsed="false">
      <c r="A103" s="1" t="n">
        <v>18</v>
      </c>
      <c r="B103" s="61" t="n">
        <v>40297</v>
      </c>
      <c r="C103" s="1" t="s">
        <v>63</v>
      </c>
      <c r="D103" s="1" t="s">
        <v>62</v>
      </c>
      <c r="F103" s="1" t="s">
        <v>98</v>
      </c>
      <c r="H103" s="1" t="n">
        <f aca="false">SUM(G103/2)</f>
        <v>0</v>
      </c>
      <c r="I103" s="1" t="n">
        <f aca="false">SUM(G103/2)</f>
        <v>0</v>
      </c>
      <c r="X103" s="14"/>
      <c r="AA103" s="1" t="s">
        <v>123</v>
      </c>
    </row>
    <row r="104" customFormat="false" ht="15" hidden="false" customHeight="false" outlineLevel="0" collapsed="false">
      <c r="A104" s="1" t="n">
        <v>18</v>
      </c>
      <c r="B104" s="61" t="n">
        <v>40297</v>
      </c>
      <c r="C104" s="1" t="s">
        <v>63</v>
      </c>
      <c r="D104" s="1" t="s">
        <v>62</v>
      </c>
      <c r="F104" s="1" t="s">
        <v>97</v>
      </c>
      <c r="G104" s="1" t="n">
        <v>5</v>
      </c>
      <c r="H104" s="1" t="n">
        <f aca="false">SUM(G104/2)</f>
        <v>2.5</v>
      </c>
      <c r="I104" s="1" t="n">
        <f aca="false">SUM(G104/2)</f>
        <v>2.5</v>
      </c>
      <c r="L104" s="1" t="n">
        <v>5</v>
      </c>
      <c r="X104" s="14" t="n">
        <v>33498.71</v>
      </c>
      <c r="AA104" s="1" t="s">
        <v>123</v>
      </c>
    </row>
    <row r="105" customFormat="false" ht="15" hidden="false" customHeight="false" outlineLevel="0" collapsed="false">
      <c r="A105" s="1" t="n">
        <v>18</v>
      </c>
      <c r="B105" s="61" t="n">
        <v>40297</v>
      </c>
      <c r="C105" s="1" t="s">
        <v>63</v>
      </c>
      <c r="D105" s="1" t="s">
        <v>62</v>
      </c>
      <c r="F105" s="1" t="s">
        <v>248</v>
      </c>
      <c r="L105" s="1" t="n">
        <v>1</v>
      </c>
      <c r="X105" s="14" t="n">
        <v>753.57</v>
      </c>
      <c r="AA105" s="1" t="s">
        <v>123</v>
      </c>
    </row>
    <row r="106" customFormat="false" ht="15" hidden="false" customHeight="false" outlineLevel="0" collapsed="false">
      <c r="A106" s="1" t="n">
        <v>19</v>
      </c>
      <c r="B106" s="61" t="n">
        <v>40302</v>
      </c>
      <c r="C106" s="1" t="s">
        <v>53</v>
      </c>
      <c r="F106" s="1" t="s">
        <v>87</v>
      </c>
      <c r="G106" s="1" t="n">
        <v>22</v>
      </c>
      <c r="H106" s="1" t="n">
        <v>22</v>
      </c>
      <c r="L106" s="1" t="n">
        <v>57</v>
      </c>
      <c r="U106" s="1" t="n">
        <v>1</v>
      </c>
      <c r="X106" s="14" t="n">
        <v>150931.5</v>
      </c>
      <c r="Y106" s="1" t="s">
        <v>1176</v>
      </c>
      <c r="AA106" s="1" t="s">
        <v>123</v>
      </c>
    </row>
    <row r="107" customFormat="false" ht="15" hidden="false" customHeight="false" outlineLevel="0" collapsed="false">
      <c r="A107" s="1" t="n">
        <v>19</v>
      </c>
      <c r="B107" s="61" t="n">
        <v>40302</v>
      </c>
      <c r="C107" s="1" t="s">
        <v>53</v>
      </c>
      <c r="F107" s="1" t="s">
        <v>97</v>
      </c>
      <c r="G107" s="1" t="n">
        <v>5</v>
      </c>
      <c r="H107" s="1" t="n">
        <v>5</v>
      </c>
      <c r="L107" s="1" t="n">
        <v>12</v>
      </c>
      <c r="X107" s="14" t="n">
        <v>29689.08</v>
      </c>
      <c r="AA107" s="1" t="s">
        <v>123</v>
      </c>
    </row>
    <row r="108" customFormat="false" ht="15" hidden="false" customHeight="false" outlineLevel="0" collapsed="false">
      <c r="A108" s="1" t="n">
        <v>19</v>
      </c>
      <c r="B108" s="61" t="n">
        <v>40302</v>
      </c>
      <c r="C108" s="1" t="s">
        <v>53</v>
      </c>
      <c r="F108" s="1" t="s">
        <v>115</v>
      </c>
      <c r="G108" s="1" t="n">
        <v>1</v>
      </c>
      <c r="H108" s="1" t="n">
        <v>1</v>
      </c>
      <c r="L108" s="1" t="n">
        <v>4</v>
      </c>
      <c r="X108" s="14" t="n">
        <v>11427.44</v>
      </c>
      <c r="AA108" s="1" t="s">
        <v>123</v>
      </c>
    </row>
    <row r="109" customFormat="false" ht="15" hidden="false" customHeight="false" outlineLevel="0" collapsed="false">
      <c r="A109" s="1" t="n">
        <v>19</v>
      </c>
      <c r="B109" s="61" t="n">
        <v>40302</v>
      </c>
      <c r="C109" s="1" t="s">
        <v>53</v>
      </c>
      <c r="F109" s="1" t="s">
        <v>99</v>
      </c>
      <c r="G109" s="1" t="n">
        <v>2</v>
      </c>
      <c r="H109" s="1" t="n">
        <v>2</v>
      </c>
      <c r="L109" s="1" t="n">
        <v>5</v>
      </c>
      <c r="X109" s="14" t="n">
        <v>143.29</v>
      </c>
      <c r="AA109" s="1" t="s">
        <v>123</v>
      </c>
    </row>
    <row r="110" customFormat="false" ht="15" hidden="false" customHeight="false" outlineLevel="0" collapsed="false">
      <c r="A110" s="1" t="n">
        <v>19</v>
      </c>
      <c r="B110" s="61" t="n">
        <v>40302</v>
      </c>
      <c r="C110" s="1" t="s">
        <v>53</v>
      </c>
      <c r="F110" s="1" t="s">
        <v>98</v>
      </c>
      <c r="G110" s="1" t="n">
        <v>15</v>
      </c>
      <c r="H110" s="1" t="n">
        <v>15</v>
      </c>
      <c r="L110" s="1" t="n">
        <v>34</v>
      </c>
      <c r="X110" s="14"/>
      <c r="AA110" s="1" t="s">
        <v>123</v>
      </c>
    </row>
    <row r="111" customFormat="false" ht="15" hidden="false" customHeight="false" outlineLevel="0" collapsed="false">
      <c r="A111" s="1" t="n">
        <v>19</v>
      </c>
      <c r="B111" s="61" t="n">
        <v>40302</v>
      </c>
      <c r="C111" s="1" t="s">
        <v>53</v>
      </c>
      <c r="F111" s="1" t="s">
        <v>248</v>
      </c>
      <c r="L111" s="1" t="n">
        <v>1</v>
      </c>
      <c r="X111" s="14" t="n">
        <v>5207.52</v>
      </c>
      <c r="AA111" s="1" t="s">
        <v>123</v>
      </c>
    </row>
    <row r="112" customFormat="false" ht="15" hidden="false" customHeight="false" outlineLevel="0" collapsed="false">
      <c r="A112" s="1" t="n">
        <v>20</v>
      </c>
      <c r="B112" s="61" t="n">
        <v>40303</v>
      </c>
      <c r="C112" s="1" t="s">
        <v>76</v>
      </c>
      <c r="D112" s="1" t="s">
        <v>75</v>
      </c>
      <c r="F112" s="1" t="s">
        <v>114</v>
      </c>
      <c r="G112" s="1" t="n">
        <v>93</v>
      </c>
      <c r="H112" s="1" t="n">
        <f aca="false">SUM(G112/2)</f>
        <v>46.5</v>
      </c>
      <c r="I112" s="1" t="n">
        <f aca="false">SUM(G112/2)</f>
        <v>46.5</v>
      </c>
      <c r="L112" s="1" t="n">
        <v>128</v>
      </c>
      <c r="X112" s="14" t="n">
        <v>473530.46</v>
      </c>
      <c r="Y112" s="1" t="s">
        <v>1177</v>
      </c>
      <c r="AA112" s="1" t="s">
        <v>123</v>
      </c>
    </row>
    <row r="113" customFormat="false" ht="15" hidden="false" customHeight="false" outlineLevel="0" collapsed="false">
      <c r="A113" s="1" t="n">
        <v>20</v>
      </c>
      <c r="B113" s="61" t="n">
        <v>40303</v>
      </c>
      <c r="C113" s="1" t="s">
        <v>76</v>
      </c>
      <c r="D113" s="1" t="s">
        <v>75</v>
      </c>
      <c r="F113" s="1" t="s">
        <v>96</v>
      </c>
      <c r="G113" s="1" t="n">
        <v>2</v>
      </c>
      <c r="H113" s="1" t="n">
        <f aca="false">SUM(G113/2)</f>
        <v>1</v>
      </c>
      <c r="I113" s="1" t="n">
        <f aca="false">SUM(G113/2)</f>
        <v>1</v>
      </c>
      <c r="L113" s="1" t="n">
        <v>5</v>
      </c>
      <c r="X113" s="14" t="n">
        <v>18631.31</v>
      </c>
      <c r="AA113" s="1" t="s">
        <v>123</v>
      </c>
    </row>
    <row r="114" customFormat="false" ht="15" hidden="false" customHeight="false" outlineLevel="0" collapsed="false">
      <c r="A114" s="1" t="n">
        <v>20</v>
      </c>
      <c r="B114" s="61" t="n">
        <v>40303</v>
      </c>
      <c r="C114" s="1" t="s">
        <v>76</v>
      </c>
      <c r="D114" s="1" t="s">
        <v>75</v>
      </c>
      <c r="F114" s="1" t="s">
        <v>102</v>
      </c>
      <c r="G114" s="1" t="n">
        <v>1</v>
      </c>
      <c r="H114" s="1" t="n">
        <f aca="false">SUM(G114/2)</f>
        <v>0.5</v>
      </c>
      <c r="I114" s="1" t="n">
        <f aca="false">SUM(G114/2)</f>
        <v>0.5</v>
      </c>
      <c r="L114" s="1" t="n">
        <v>3</v>
      </c>
      <c r="X114" s="14" t="n">
        <v>4844.38</v>
      </c>
      <c r="AA114" s="1" t="s">
        <v>123</v>
      </c>
    </row>
    <row r="115" customFormat="false" ht="15" hidden="false" customHeight="false" outlineLevel="0" collapsed="false">
      <c r="A115" s="1" t="n">
        <v>20</v>
      </c>
      <c r="B115" s="61" t="n">
        <v>40303</v>
      </c>
      <c r="C115" s="1" t="s">
        <v>76</v>
      </c>
      <c r="D115" s="1" t="s">
        <v>75</v>
      </c>
      <c r="F115" s="1" t="s">
        <v>107</v>
      </c>
      <c r="G115" s="1" t="n">
        <v>1</v>
      </c>
      <c r="H115" s="1" t="n">
        <f aca="false">SUM(G115/2)</f>
        <v>0.5</v>
      </c>
      <c r="I115" s="1" t="n">
        <f aca="false">SUM(G115/2)</f>
        <v>0.5</v>
      </c>
      <c r="L115" s="1" t="n">
        <v>6</v>
      </c>
      <c r="U115" s="1" t="n">
        <v>1</v>
      </c>
      <c r="X115" s="14" t="n">
        <v>19563.37</v>
      </c>
      <c r="AA115" s="1" t="s">
        <v>123</v>
      </c>
    </row>
    <row r="116" customFormat="false" ht="15" hidden="false" customHeight="false" outlineLevel="0" collapsed="false">
      <c r="A116" s="1" t="n">
        <v>20</v>
      </c>
      <c r="B116" s="61" t="n">
        <v>40303</v>
      </c>
      <c r="C116" s="1" t="s">
        <v>76</v>
      </c>
      <c r="D116" s="1" t="s">
        <v>75</v>
      </c>
      <c r="F116" s="1" t="s">
        <v>248</v>
      </c>
      <c r="L116" s="1" t="n">
        <v>2</v>
      </c>
      <c r="X116" s="14" t="n">
        <v>2371.26</v>
      </c>
      <c r="AA116" s="1" t="s">
        <v>123</v>
      </c>
    </row>
    <row r="117" customFormat="false" ht="15" hidden="false" customHeight="false" outlineLevel="0" collapsed="false">
      <c r="A117" s="1" t="n">
        <v>21</v>
      </c>
      <c r="B117" s="61" t="n">
        <v>40318</v>
      </c>
      <c r="C117" s="1" t="s">
        <v>69</v>
      </c>
      <c r="F117" s="1" t="s">
        <v>87</v>
      </c>
      <c r="G117" s="1" t="n">
        <v>29</v>
      </c>
      <c r="H117" s="1" t="n">
        <v>29</v>
      </c>
      <c r="L117" s="1" t="n">
        <v>34</v>
      </c>
      <c r="X117" s="14" t="n">
        <v>48285.77</v>
      </c>
      <c r="Y117" s="1" t="s">
        <v>1178</v>
      </c>
      <c r="AA117" s="1" t="s">
        <v>123</v>
      </c>
    </row>
    <row r="118" customFormat="false" ht="15" hidden="false" customHeight="false" outlineLevel="0" collapsed="false">
      <c r="A118" s="1" t="n">
        <v>21</v>
      </c>
      <c r="B118" s="61" t="n">
        <v>40318</v>
      </c>
      <c r="C118" s="1" t="s">
        <v>69</v>
      </c>
      <c r="F118" s="1" t="s">
        <v>115</v>
      </c>
      <c r="G118" s="1" t="n">
        <v>8</v>
      </c>
      <c r="H118" s="1" t="n">
        <v>8</v>
      </c>
      <c r="L118" s="1" t="n">
        <v>17</v>
      </c>
      <c r="X118" s="14" t="n">
        <v>46366.2</v>
      </c>
      <c r="AA118" s="1" t="s">
        <v>123</v>
      </c>
    </row>
    <row r="119" customFormat="false" ht="15" hidden="false" customHeight="false" outlineLevel="0" collapsed="false">
      <c r="A119" s="1" t="n">
        <v>21</v>
      </c>
      <c r="B119" s="61" t="n">
        <v>40318</v>
      </c>
      <c r="C119" s="1" t="s">
        <v>69</v>
      </c>
      <c r="F119" s="1" t="s">
        <v>97</v>
      </c>
      <c r="G119" s="1" t="n">
        <v>17</v>
      </c>
      <c r="H119" s="1" t="n">
        <v>17</v>
      </c>
      <c r="L119" s="1" t="n">
        <v>10</v>
      </c>
      <c r="X119" s="14" t="n">
        <v>30104.59</v>
      </c>
      <c r="AA119" s="1" t="s">
        <v>123</v>
      </c>
    </row>
    <row r="120" customFormat="false" ht="15" hidden="false" customHeight="false" outlineLevel="0" collapsed="false">
      <c r="A120" s="1" t="n">
        <v>21</v>
      </c>
      <c r="B120" s="61" t="n">
        <v>40318</v>
      </c>
      <c r="C120" s="1" t="s">
        <v>69</v>
      </c>
      <c r="F120" s="1" t="s">
        <v>248</v>
      </c>
      <c r="L120" s="1" t="n">
        <v>1</v>
      </c>
      <c r="X120" s="14" t="n">
        <v>1090.51</v>
      </c>
      <c r="AA120" s="1" t="s">
        <v>123</v>
      </c>
    </row>
    <row r="121" customFormat="false" ht="15" hidden="false" customHeight="false" outlineLevel="0" collapsed="false">
      <c r="A121" s="1" t="n">
        <v>22</v>
      </c>
      <c r="B121" s="61" t="n">
        <v>40330</v>
      </c>
      <c r="C121" s="1" t="s">
        <v>54</v>
      </c>
      <c r="F121" s="1" t="s">
        <v>114</v>
      </c>
      <c r="G121" s="1" t="n">
        <v>13</v>
      </c>
      <c r="H121" s="1" t="n">
        <v>13</v>
      </c>
      <c r="L121" s="1" t="n">
        <v>33</v>
      </c>
      <c r="X121" s="14" t="n">
        <v>115681.55</v>
      </c>
      <c r="Y121" s="1" t="s">
        <v>1179</v>
      </c>
      <c r="AA121" s="1" t="s">
        <v>123</v>
      </c>
    </row>
    <row r="122" customFormat="false" ht="15" hidden="false" customHeight="false" outlineLevel="0" collapsed="false">
      <c r="A122" s="1" t="n">
        <v>22</v>
      </c>
      <c r="B122" s="61" t="n">
        <v>40330</v>
      </c>
      <c r="C122" s="1" t="s">
        <v>54</v>
      </c>
      <c r="F122" s="1" t="s">
        <v>96</v>
      </c>
      <c r="G122" s="1" t="n">
        <v>1</v>
      </c>
      <c r="H122" s="1" t="n">
        <v>1</v>
      </c>
      <c r="L122" s="1" t="n">
        <v>3</v>
      </c>
      <c r="X122" s="14" t="n">
        <v>17292.99</v>
      </c>
      <c r="AA122" s="1" t="s">
        <v>123</v>
      </c>
    </row>
    <row r="123" customFormat="false" ht="15" hidden="false" customHeight="false" outlineLevel="0" collapsed="false">
      <c r="A123" s="1" t="n">
        <v>22</v>
      </c>
      <c r="B123" s="61" t="n">
        <v>40330</v>
      </c>
      <c r="C123" s="1" t="s">
        <v>54</v>
      </c>
      <c r="F123" s="1" t="s">
        <v>102</v>
      </c>
      <c r="G123" s="1" t="n">
        <v>8</v>
      </c>
      <c r="H123" s="1" t="n">
        <v>8</v>
      </c>
      <c r="L123" s="1" t="n">
        <v>17</v>
      </c>
      <c r="X123" s="14" t="n">
        <v>13871.16</v>
      </c>
      <c r="AA123" s="1" t="s">
        <v>123</v>
      </c>
    </row>
    <row r="124" customFormat="false" ht="15" hidden="false" customHeight="false" outlineLevel="0" collapsed="false">
      <c r="A124" s="1" t="n">
        <v>22</v>
      </c>
      <c r="B124" s="61" t="n">
        <v>40330</v>
      </c>
      <c r="C124" s="1" t="s">
        <v>54</v>
      </c>
      <c r="F124" s="1" t="s">
        <v>98</v>
      </c>
      <c r="G124" s="1" t="n">
        <v>0</v>
      </c>
      <c r="H124" s="1" t="n">
        <v>0</v>
      </c>
      <c r="L124" s="1" t="n">
        <v>0</v>
      </c>
      <c r="X124" s="14"/>
      <c r="AA124" s="1" t="s">
        <v>123</v>
      </c>
    </row>
    <row r="125" customFormat="false" ht="15" hidden="false" customHeight="false" outlineLevel="0" collapsed="false">
      <c r="A125" s="1" t="n">
        <v>22</v>
      </c>
      <c r="B125" s="61" t="n">
        <v>40330</v>
      </c>
      <c r="C125" s="1" t="s">
        <v>54</v>
      </c>
      <c r="F125" s="1" t="s">
        <v>248</v>
      </c>
      <c r="L125" s="1" t="n">
        <v>1</v>
      </c>
      <c r="X125" s="14" t="n">
        <v>778.5</v>
      </c>
      <c r="AA125" s="1" t="s">
        <v>123</v>
      </c>
    </row>
    <row r="126" customFormat="false" ht="15" hidden="false" customHeight="false" outlineLevel="0" collapsed="false">
      <c r="A126" s="1" t="n">
        <v>23</v>
      </c>
      <c r="B126" s="61" t="n">
        <v>40338</v>
      </c>
      <c r="C126" s="1" t="s">
        <v>51</v>
      </c>
      <c r="F126" s="1" t="s">
        <v>115</v>
      </c>
      <c r="G126" s="1" t="n">
        <v>28</v>
      </c>
      <c r="H126" s="1" t="n">
        <v>28</v>
      </c>
      <c r="L126" s="1" t="n">
        <v>70</v>
      </c>
      <c r="X126" s="14" t="n">
        <v>241987.31</v>
      </c>
      <c r="Y126" s="1" t="s">
        <v>1180</v>
      </c>
      <c r="AA126" s="1" t="s">
        <v>123</v>
      </c>
    </row>
    <row r="127" customFormat="false" ht="15" hidden="false" customHeight="false" outlineLevel="0" collapsed="false">
      <c r="A127" s="1" t="n">
        <v>23</v>
      </c>
      <c r="B127" s="61" t="n">
        <v>40338</v>
      </c>
      <c r="C127" s="1" t="s">
        <v>51</v>
      </c>
      <c r="F127" s="1" t="s">
        <v>108</v>
      </c>
      <c r="G127" s="1" t="n">
        <v>9</v>
      </c>
      <c r="H127" s="1" t="n">
        <v>9</v>
      </c>
      <c r="L127" s="1" t="n">
        <v>19</v>
      </c>
      <c r="X127" s="14" t="n">
        <v>18125.21</v>
      </c>
      <c r="AA127" s="1" t="s">
        <v>123</v>
      </c>
    </row>
    <row r="128" customFormat="false" ht="15" hidden="false" customHeight="false" outlineLevel="0" collapsed="false">
      <c r="A128" s="1" t="n">
        <v>23</v>
      </c>
      <c r="B128" s="61" t="n">
        <v>40338</v>
      </c>
      <c r="C128" s="1" t="s">
        <v>51</v>
      </c>
      <c r="F128" s="1" t="s">
        <v>88</v>
      </c>
      <c r="G128" s="1" t="n">
        <v>0</v>
      </c>
      <c r="H128" s="1" t="n">
        <v>0</v>
      </c>
      <c r="L128" s="1" t="n">
        <v>0</v>
      </c>
      <c r="X128" s="14"/>
      <c r="AA128" s="1" t="s">
        <v>123</v>
      </c>
    </row>
    <row r="129" customFormat="false" ht="15" hidden="false" customHeight="false" outlineLevel="0" collapsed="false">
      <c r="A129" s="1" t="n">
        <v>23</v>
      </c>
      <c r="B129" s="61" t="n">
        <v>40338</v>
      </c>
      <c r="C129" s="1" t="s">
        <v>51</v>
      </c>
      <c r="F129" s="1" t="s">
        <v>107</v>
      </c>
      <c r="G129" s="1" t="n">
        <v>8</v>
      </c>
      <c r="H129" s="1" t="n">
        <v>8</v>
      </c>
      <c r="L129" s="1" t="n">
        <v>23</v>
      </c>
      <c r="U129" s="1" t="n">
        <v>1</v>
      </c>
      <c r="X129" s="14" t="n">
        <v>35822.3</v>
      </c>
      <c r="AA129" s="1" t="s">
        <v>123</v>
      </c>
    </row>
    <row r="130" customFormat="false" ht="15" hidden="false" customHeight="false" outlineLevel="0" collapsed="false">
      <c r="A130" s="1" t="n">
        <v>23</v>
      </c>
      <c r="B130" s="61" t="n">
        <v>40338</v>
      </c>
      <c r="C130" s="1" t="s">
        <v>51</v>
      </c>
      <c r="F130" s="1" t="s">
        <v>117</v>
      </c>
      <c r="G130" s="1" t="n">
        <v>11</v>
      </c>
      <c r="H130" s="1" t="n">
        <v>11</v>
      </c>
      <c r="L130" s="1" t="n">
        <v>25</v>
      </c>
      <c r="X130" s="14" t="n">
        <v>81500.78</v>
      </c>
      <c r="AA130" s="1" t="s">
        <v>123</v>
      </c>
    </row>
    <row r="131" customFormat="false" ht="15" hidden="false" customHeight="false" outlineLevel="0" collapsed="false">
      <c r="A131" s="1" t="n">
        <v>23</v>
      </c>
      <c r="B131" s="61" t="n">
        <v>40338</v>
      </c>
      <c r="C131" s="1" t="s">
        <v>51</v>
      </c>
      <c r="F131" s="1" t="s">
        <v>248</v>
      </c>
      <c r="L131" s="1" t="n">
        <v>2</v>
      </c>
      <c r="X131" s="14" t="n">
        <v>2147.9</v>
      </c>
      <c r="AA131" s="1" t="s">
        <v>123</v>
      </c>
    </row>
    <row r="132" customFormat="false" ht="15" hidden="false" customHeight="false" outlineLevel="0" collapsed="false">
      <c r="A132" s="1" t="n">
        <v>24</v>
      </c>
      <c r="B132" s="61" t="n">
        <v>40339</v>
      </c>
      <c r="C132" s="1" t="s">
        <v>53</v>
      </c>
      <c r="F132" s="1" t="s">
        <v>87</v>
      </c>
      <c r="G132" s="1" t="n">
        <v>15</v>
      </c>
      <c r="H132" s="1" t="n">
        <v>15</v>
      </c>
      <c r="L132" s="1" t="n">
        <v>41</v>
      </c>
      <c r="U132" s="1" t="n">
        <v>1</v>
      </c>
      <c r="X132" s="14" t="n">
        <v>266444.55</v>
      </c>
      <c r="Y132" s="1" t="s">
        <v>1181</v>
      </c>
      <c r="AA132" s="1" t="s">
        <v>123</v>
      </c>
    </row>
    <row r="133" customFormat="false" ht="15" hidden="false" customHeight="false" outlineLevel="0" collapsed="false">
      <c r="A133" s="1" t="n">
        <v>24</v>
      </c>
      <c r="B133" s="61" t="n">
        <v>40339</v>
      </c>
      <c r="C133" s="1" t="s">
        <v>53</v>
      </c>
      <c r="F133" s="1" t="s">
        <v>98</v>
      </c>
      <c r="G133" s="1" t="n">
        <v>14</v>
      </c>
      <c r="H133" s="1" t="n">
        <v>14</v>
      </c>
      <c r="L133" s="1" t="n">
        <v>31</v>
      </c>
      <c r="X133" s="14" t="n">
        <v>0</v>
      </c>
      <c r="AA133" s="1" t="s">
        <v>123</v>
      </c>
    </row>
    <row r="134" customFormat="false" ht="15" hidden="false" customHeight="false" outlineLevel="0" collapsed="false">
      <c r="A134" s="1" t="n">
        <v>24</v>
      </c>
      <c r="B134" s="61" t="n">
        <v>40339</v>
      </c>
      <c r="C134" s="1" t="s">
        <v>53</v>
      </c>
      <c r="F134" s="1" t="s">
        <v>99</v>
      </c>
      <c r="G134" s="1" t="n">
        <v>3</v>
      </c>
      <c r="H134" s="1" t="n">
        <v>3</v>
      </c>
      <c r="L134" s="1" t="n">
        <v>7</v>
      </c>
      <c r="X134" s="14" t="n">
        <v>207.94</v>
      </c>
      <c r="AA134" s="1" t="s">
        <v>123</v>
      </c>
    </row>
    <row r="135" customFormat="false" ht="15" hidden="false" customHeight="false" outlineLevel="0" collapsed="false">
      <c r="A135" s="1" t="n">
        <v>24</v>
      </c>
      <c r="B135" s="61" t="n">
        <v>40339</v>
      </c>
      <c r="C135" s="1" t="s">
        <v>53</v>
      </c>
      <c r="F135" s="1" t="s">
        <v>97</v>
      </c>
      <c r="G135" s="1" t="n">
        <v>7</v>
      </c>
      <c r="H135" s="1" t="n">
        <v>7</v>
      </c>
      <c r="L135" s="1" t="n">
        <v>21</v>
      </c>
      <c r="X135" s="14" t="n">
        <v>28129.28</v>
      </c>
      <c r="AA135" s="1" t="s">
        <v>123</v>
      </c>
    </row>
    <row r="136" customFormat="false" ht="15" hidden="false" customHeight="false" outlineLevel="0" collapsed="false">
      <c r="A136" s="1" t="n">
        <v>24</v>
      </c>
      <c r="B136" s="61" t="n">
        <v>40339</v>
      </c>
      <c r="C136" s="1" t="s">
        <v>53</v>
      </c>
      <c r="F136" s="1" t="s">
        <v>96</v>
      </c>
      <c r="G136" s="1" t="n">
        <v>2</v>
      </c>
      <c r="H136" s="1" t="n">
        <v>2</v>
      </c>
      <c r="L136" s="1" t="n">
        <v>5</v>
      </c>
      <c r="X136" s="14" t="n">
        <v>18679.65</v>
      </c>
      <c r="AA136" s="1" t="s">
        <v>123</v>
      </c>
    </row>
    <row r="137" customFormat="false" ht="15" hidden="false" customHeight="false" outlineLevel="0" collapsed="false">
      <c r="A137" s="1" t="n">
        <v>24</v>
      </c>
      <c r="B137" s="61" t="n">
        <v>40339</v>
      </c>
      <c r="C137" s="1" t="s">
        <v>53</v>
      </c>
      <c r="F137" s="1" t="s">
        <v>91</v>
      </c>
      <c r="X137" s="14" t="s">
        <v>1114</v>
      </c>
      <c r="AA137" s="1" t="s">
        <v>123</v>
      </c>
    </row>
    <row r="138" customFormat="false" ht="15" hidden="false" customHeight="false" outlineLevel="0" collapsed="false">
      <c r="A138" s="1" t="n">
        <v>24</v>
      </c>
      <c r="B138" s="61" t="n">
        <v>40339</v>
      </c>
      <c r="C138" s="1" t="s">
        <v>53</v>
      </c>
      <c r="F138" s="1" t="s">
        <v>109</v>
      </c>
      <c r="G138" s="1" t="n">
        <v>2</v>
      </c>
      <c r="H138" s="1" t="n">
        <v>2</v>
      </c>
      <c r="L138" s="1" t="n">
        <v>6</v>
      </c>
      <c r="X138" s="14" t="n">
        <v>5897.74</v>
      </c>
      <c r="AA138" s="1" t="s">
        <v>123</v>
      </c>
    </row>
    <row r="139" customFormat="false" ht="15" hidden="false" customHeight="false" outlineLevel="0" collapsed="false">
      <c r="A139" s="1" t="n">
        <v>24</v>
      </c>
      <c r="B139" s="61" t="n">
        <v>40339</v>
      </c>
      <c r="C139" s="1" t="s">
        <v>53</v>
      </c>
      <c r="F139" s="1" t="s">
        <v>248</v>
      </c>
      <c r="L139" s="1" t="n">
        <v>1</v>
      </c>
      <c r="X139" s="14" t="n">
        <v>5613.02</v>
      </c>
      <c r="AA139" s="1" t="s">
        <v>123</v>
      </c>
    </row>
    <row r="140" customFormat="false" ht="15" hidden="false" customHeight="false" outlineLevel="0" collapsed="false">
      <c r="A140" s="1" t="n">
        <v>25</v>
      </c>
      <c r="B140" s="61" t="n">
        <v>40346</v>
      </c>
      <c r="C140" s="1" t="s">
        <v>53</v>
      </c>
      <c r="F140" s="1" t="s">
        <v>102</v>
      </c>
      <c r="G140" s="1" t="n">
        <v>32</v>
      </c>
      <c r="H140" s="1" t="n">
        <v>32</v>
      </c>
      <c r="L140" s="1" t="n">
        <v>95</v>
      </c>
      <c r="X140" s="14" t="n">
        <v>174001.84</v>
      </c>
      <c r="Y140" s="1" t="s">
        <v>1182</v>
      </c>
      <c r="AA140" s="1" t="s">
        <v>123</v>
      </c>
    </row>
    <row r="141" customFormat="false" ht="15" hidden="false" customHeight="false" outlineLevel="0" collapsed="false">
      <c r="A141" s="1" t="n">
        <v>25</v>
      </c>
      <c r="B141" s="61" t="n">
        <v>40346</v>
      </c>
      <c r="C141" s="1" t="s">
        <v>53</v>
      </c>
      <c r="F141" s="1" t="s">
        <v>108</v>
      </c>
      <c r="G141" s="1" t="n">
        <v>9</v>
      </c>
      <c r="H141" s="1" t="n">
        <v>9</v>
      </c>
      <c r="L141" s="1" t="n">
        <v>20</v>
      </c>
      <c r="X141" s="14" t="n">
        <v>63150.89</v>
      </c>
      <c r="AA141" s="1" t="s">
        <v>123</v>
      </c>
    </row>
    <row r="142" customFormat="false" ht="15" hidden="false" customHeight="false" outlineLevel="0" collapsed="false">
      <c r="A142" s="1" t="n">
        <v>25</v>
      </c>
      <c r="B142" s="61" t="n">
        <v>40346</v>
      </c>
      <c r="C142" s="1" t="s">
        <v>53</v>
      </c>
      <c r="F142" s="1" t="s">
        <v>114</v>
      </c>
      <c r="G142" s="1" t="n">
        <v>1</v>
      </c>
      <c r="H142" s="1" t="n">
        <v>1</v>
      </c>
      <c r="L142" s="1" t="n">
        <v>3</v>
      </c>
      <c r="X142" s="14" t="n">
        <v>3631.93</v>
      </c>
      <c r="AA142" s="1" t="s">
        <v>123</v>
      </c>
    </row>
    <row r="143" customFormat="false" ht="15" hidden="false" customHeight="false" outlineLevel="0" collapsed="false">
      <c r="A143" s="1" t="n">
        <v>25</v>
      </c>
      <c r="B143" s="61" t="n">
        <v>40346</v>
      </c>
      <c r="C143" s="1" t="s">
        <v>53</v>
      </c>
      <c r="F143" s="1" t="s">
        <v>96</v>
      </c>
      <c r="G143" s="1" t="n">
        <v>3</v>
      </c>
      <c r="H143" s="1" t="n">
        <v>3</v>
      </c>
      <c r="L143" s="1" t="n">
        <v>6</v>
      </c>
      <c r="X143" s="14" t="n">
        <v>20696.39</v>
      </c>
      <c r="AA143" s="1" t="s">
        <v>123</v>
      </c>
    </row>
    <row r="144" customFormat="false" ht="15" hidden="false" customHeight="false" outlineLevel="0" collapsed="false">
      <c r="A144" s="1" t="n">
        <v>25</v>
      </c>
      <c r="B144" s="61" t="n">
        <v>40346</v>
      </c>
      <c r="C144" s="1" t="s">
        <v>53</v>
      </c>
      <c r="F144" s="1" t="s">
        <v>248</v>
      </c>
      <c r="L144" s="1" t="n">
        <v>1</v>
      </c>
      <c r="X144" s="14" t="n">
        <v>754.76</v>
      </c>
      <c r="AA144" s="1" t="s">
        <v>123</v>
      </c>
    </row>
    <row r="145" customFormat="false" ht="15" hidden="false" customHeight="false" outlineLevel="0" collapsed="false">
      <c r="A145" s="1" t="n">
        <v>26</v>
      </c>
      <c r="B145" s="61" t="n">
        <v>40351</v>
      </c>
      <c r="C145" s="1" t="s">
        <v>69</v>
      </c>
      <c r="F145" s="1" t="s">
        <v>97</v>
      </c>
      <c r="G145" s="1" t="n">
        <v>21</v>
      </c>
      <c r="H145" s="1" t="n">
        <v>21</v>
      </c>
      <c r="L145" s="1" t="n">
        <v>33</v>
      </c>
      <c r="X145" s="14" t="n">
        <v>97444.39</v>
      </c>
      <c r="Y145" s="1" t="s">
        <v>1183</v>
      </c>
      <c r="AA145" s="1" t="s">
        <v>123</v>
      </c>
    </row>
    <row r="146" customFormat="false" ht="15" hidden="false" customHeight="false" outlineLevel="0" collapsed="false">
      <c r="A146" s="1" t="n">
        <v>26</v>
      </c>
      <c r="B146" s="61" t="n">
        <v>40351</v>
      </c>
      <c r="C146" s="1" t="s">
        <v>69</v>
      </c>
      <c r="F146" s="1" t="s">
        <v>87</v>
      </c>
      <c r="G146" s="1" t="n">
        <v>25</v>
      </c>
      <c r="H146" s="1" t="n">
        <v>25</v>
      </c>
      <c r="L146" s="1" t="n">
        <v>38</v>
      </c>
      <c r="U146" s="1" t="n">
        <v>1</v>
      </c>
      <c r="X146" s="14" t="n">
        <v>1428.39</v>
      </c>
      <c r="AA146" s="1" t="s">
        <v>123</v>
      </c>
    </row>
    <row r="147" customFormat="false" ht="15" hidden="false" customHeight="false" outlineLevel="0" collapsed="false">
      <c r="A147" s="1" t="n">
        <v>26</v>
      </c>
      <c r="B147" s="61" t="n">
        <v>40351</v>
      </c>
      <c r="C147" s="1" t="s">
        <v>69</v>
      </c>
      <c r="F147" s="1" t="s">
        <v>96</v>
      </c>
      <c r="G147" s="1" t="n">
        <v>3</v>
      </c>
      <c r="H147" s="1" t="n">
        <v>3</v>
      </c>
      <c r="L147" s="1" t="n">
        <v>7</v>
      </c>
      <c r="X147" s="14" t="n">
        <v>16480.9</v>
      </c>
      <c r="AA147" s="1" t="s">
        <v>123</v>
      </c>
    </row>
    <row r="148" customFormat="false" ht="15" hidden="false" customHeight="false" outlineLevel="0" collapsed="false">
      <c r="A148" s="1" t="n">
        <v>26</v>
      </c>
      <c r="B148" s="61" t="n">
        <v>40351</v>
      </c>
      <c r="C148" s="1" t="s">
        <v>69</v>
      </c>
      <c r="F148" s="1" t="s">
        <v>115</v>
      </c>
      <c r="G148" s="1" t="n">
        <v>11</v>
      </c>
      <c r="H148" s="1" t="n">
        <v>11</v>
      </c>
      <c r="L148" s="1" t="n">
        <v>16</v>
      </c>
      <c r="X148" s="14" t="n">
        <v>30558.17</v>
      </c>
      <c r="AA148" s="1" t="s">
        <v>123</v>
      </c>
    </row>
    <row r="149" customFormat="false" ht="15" hidden="false" customHeight="false" outlineLevel="0" collapsed="false">
      <c r="A149" s="1" t="n">
        <v>26</v>
      </c>
      <c r="B149" s="61" t="n">
        <v>40351</v>
      </c>
      <c r="C149" s="1" t="s">
        <v>69</v>
      </c>
      <c r="F149" s="1" t="s">
        <v>248</v>
      </c>
      <c r="L149" s="1" t="n">
        <v>1</v>
      </c>
      <c r="X149" s="14" t="n">
        <v>1435</v>
      </c>
      <c r="AA149" s="1" t="s">
        <v>123</v>
      </c>
    </row>
    <row r="150" customFormat="false" ht="15" hidden="false" customHeight="false" outlineLevel="0" collapsed="false">
      <c r="A150" s="1" t="n">
        <v>27</v>
      </c>
      <c r="B150" s="61" t="n">
        <v>40352</v>
      </c>
      <c r="C150" s="1" t="s">
        <v>63</v>
      </c>
      <c r="F150" s="1" t="s">
        <v>114</v>
      </c>
      <c r="G150" s="1" t="n">
        <v>21</v>
      </c>
      <c r="H150" s="1" t="n">
        <v>21</v>
      </c>
      <c r="L150" s="1" t="n">
        <v>47</v>
      </c>
      <c r="X150" s="14" t="n">
        <v>163031.68</v>
      </c>
      <c r="Y150" s="1" t="s">
        <v>1184</v>
      </c>
      <c r="AA150" s="1" t="s">
        <v>123</v>
      </c>
    </row>
    <row r="151" customFormat="false" ht="15" hidden="false" customHeight="false" outlineLevel="0" collapsed="false">
      <c r="A151" s="1" t="n">
        <v>27</v>
      </c>
      <c r="B151" s="61" t="n">
        <v>40352</v>
      </c>
      <c r="C151" s="1" t="s">
        <v>63</v>
      </c>
      <c r="F151" s="1" t="s">
        <v>96</v>
      </c>
      <c r="G151" s="1" t="n">
        <v>4</v>
      </c>
      <c r="H151" s="1" t="n">
        <v>4</v>
      </c>
      <c r="L151" s="1" t="n">
        <v>9</v>
      </c>
      <c r="X151" s="14" t="n">
        <v>20625</v>
      </c>
      <c r="AA151" s="1" t="s">
        <v>123</v>
      </c>
    </row>
    <row r="152" customFormat="false" ht="15" hidden="false" customHeight="false" outlineLevel="0" collapsed="false">
      <c r="A152" s="1" t="n">
        <v>27</v>
      </c>
      <c r="B152" s="61" t="n">
        <v>40352</v>
      </c>
      <c r="C152" s="1" t="s">
        <v>63</v>
      </c>
      <c r="F152" s="1" t="s">
        <v>91</v>
      </c>
      <c r="G152" s="1" t="n">
        <v>1</v>
      </c>
      <c r="H152" s="1" t="n">
        <v>1</v>
      </c>
      <c r="L152" s="1" t="n">
        <v>3</v>
      </c>
      <c r="X152" s="14" t="n">
        <v>1557.72</v>
      </c>
      <c r="AA152" s="1" t="s">
        <v>123</v>
      </c>
    </row>
    <row r="153" customFormat="false" ht="15" hidden="false" customHeight="false" outlineLevel="0" collapsed="false">
      <c r="A153" s="1" t="n">
        <v>27</v>
      </c>
      <c r="B153" s="61" t="n">
        <v>40352</v>
      </c>
      <c r="C153" s="1" t="s">
        <v>63</v>
      </c>
      <c r="F153" s="1" t="s">
        <v>98</v>
      </c>
      <c r="G153" s="1" t="n">
        <v>10</v>
      </c>
      <c r="H153" s="1" t="n">
        <v>10</v>
      </c>
      <c r="L153" s="1" t="n">
        <v>21</v>
      </c>
      <c r="X153" s="14" t="n">
        <v>0</v>
      </c>
      <c r="AA153" s="1" t="s">
        <v>123</v>
      </c>
    </row>
    <row r="154" customFormat="false" ht="15" hidden="false" customHeight="false" outlineLevel="0" collapsed="false">
      <c r="A154" s="1" t="n">
        <v>27</v>
      </c>
      <c r="B154" s="61" t="n">
        <v>40352</v>
      </c>
      <c r="C154" s="1" t="s">
        <v>63</v>
      </c>
      <c r="F154" s="1" t="s">
        <v>248</v>
      </c>
      <c r="L154" s="1" t="n">
        <v>1</v>
      </c>
      <c r="X154" s="14" t="n">
        <v>928.87</v>
      </c>
      <c r="AA154" s="1" t="s">
        <v>123</v>
      </c>
    </row>
    <row r="155" customFormat="false" ht="15" hidden="false" customHeight="false" outlineLevel="0" collapsed="false">
      <c r="A155" s="1" t="n">
        <v>28</v>
      </c>
      <c r="B155" s="61" t="n">
        <v>40401</v>
      </c>
      <c r="C155" s="1" t="s">
        <v>69</v>
      </c>
      <c r="D155" s="1" t="s">
        <v>67</v>
      </c>
      <c r="F155" s="1" t="s">
        <v>87</v>
      </c>
      <c r="G155" s="1" t="n">
        <v>28</v>
      </c>
      <c r="H155" s="1" t="n">
        <f aca="false">SUM(G155/2)</f>
        <v>14</v>
      </c>
      <c r="I155" s="1" t="n">
        <f aca="false">SUM(G155/2)</f>
        <v>14</v>
      </c>
      <c r="L155" s="1" t="n">
        <v>25</v>
      </c>
      <c r="U155" s="1" t="n">
        <v>2</v>
      </c>
      <c r="X155" s="14" t="n">
        <v>54271.76</v>
      </c>
      <c r="Y155" s="1" t="s">
        <v>1185</v>
      </c>
      <c r="AA155" s="1" t="s">
        <v>123</v>
      </c>
    </row>
    <row r="156" customFormat="false" ht="15" hidden="false" customHeight="false" outlineLevel="0" collapsed="false">
      <c r="A156" s="1" t="n">
        <v>28</v>
      </c>
      <c r="B156" s="61" t="n">
        <v>40401</v>
      </c>
      <c r="C156" s="1" t="s">
        <v>69</v>
      </c>
      <c r="D156" s="1" t="s">
        <v>67</v>
      </c>
      <c r="F156" s="1" t="s">
        <v>112</v>
      </c>
      <c r="G156" s="1" t="n">
        <v>1</v>
      </c>
      <c r="H156" s="1" t="n">
        <f aca="false">SUM(G156/2)</f>
        <v>0.5</v>
      </c>
      <c r="I156" s="1" t="n">
        <f aca="false">SUM(G156/2)</f>
        <v>0.5</v>
      </c>
      <c r="L156" s="1" t="n">
        <v>3</v>
      </c>
      <c r="X156" s="14" t="n">
        <v>40.24</v>
      </c>
      <c r="AA156" s="1" t="s">
        <v>123</v>
      </c>
    </row>
    <row r="157" customFormat="false" ht="15" hidden="false" customHeight="false" outlineLevel="0" collapsed="false">
      <c r="A157" s="1" t="n">
        <v>28</v>
      </c>
      <c r="B157" s="61" t="n">
        <v>40401</v>
      </c>
      <c r="C157" s="1" t="s">
        <v>69</v>
      </c>
      <c r="D157" s="1" t="s">
        <v>67</v>
      </c>
      <c r="F157" s="1" t="s">
        <v>97</v>
      </c>
      <c r="G157" s="1" t="n">
        <v>18</v>
      </c>
      <c r="H157" s="1" t="n">
        <f aca="false">SUM(G157/2)</f>
        <v>9</v>
      </c>
      <c r="I157" s="1" t="n">
        <f aca="false">SUM(G157/2)</f>
        <v>9</v>
      </c>
      <c r="L157" s="1" t="n">
        <v>15</v>
      </c>
      <c r="X157" s="14" t="n">
        <v>29307.17</v>
      </c>
      <c r="AA157" s="1" t="s">
        <v>123</v>
      </c>
    </row>
    <row r="158" customFormat="false" ht="15" hidden="false" customHeight="false" outlineLevel="0" collapsed="false">
      <c r="A158" s="1" t="n">
        <v>28</v>
      </c>
      <c r="B158" s="61" t="n">
        <v>40401</v>
      </c>
      <c r="C158" s="1" t="s">
        <v>69</v>
      </c>
      <c r="D158" s="1" t="s">
        <v>67</v>
      </c>
      <c r="F158" s="1" t="s">
        <v>117</v>
      </c>
      <c r="G158" s="1" t="n">
        <v>14</v>
      </c>
      <c r="H158" s="1" t="n">
        <f aca="false">SUM(G158/2)</f>
        <v>7</v>
      </c>
      <c r="I158" s="1" t="n">
        <f aca="false">SUM(G158/2)</f>
        <v>7</v>
      </c>
      <c r="L158" s="1" t="n">
        <v>25</v>
      </c>
      <c r="X158" s="14" t="n">
        <v>44345.25</v>
      </c>
      <c r="AA158" s="1" t="s">
        <v>123</v>
      </c>
    </row>
    <row r="159" customFormat="false" ht="15" hidden="false" customHeight="false" outlineLevel="0" collapsed="false">
      <c r="A159" s="1" t="n">
        <v>28</v>
      </c>
      <c r="B159" s="61" t="n">
        <v>40401</v>
      </c>
      <c r="C159" s="1" t="s">
        <v>69</v>
      </c>
      <c r="D159" s="1" t="s">
        <v>67</v>
      </c>
      <c r="F159" s="1" t="s">
        <v>248</v>
      </c>
      <c r="L159" s="1" t="n">
        <v>1</v>
      </c>
      <c r="X159" s="14" t="n">
        <v>1171.96</v>
      </c>
      <c r="AA159" s="1" t="s">
        <v>123</v>
      </c>
    </row>
    <row r="160" customFormat="false" ht="15" hidden="false" customHeight="false" outlineLevel="0" collapsed="false">
      <c r="A160" s="1" t="n">
        <v>29</v>
      </c>
      <c r="B160" s="61" t="n">
        <v>40430</v>
      </c>
      <c r="C160" s="1" t="s">
        <v>53</v>
      </c>
      <c r="F160" s="1" t="s">
        <v>87</v>
      </c>
      <c r="G160" s="1" t="n">
        <v>27</v>
      </c>
      <c r="H160" s="1" t="n">
        <v>27</v>
      </c>
      <c r="L160" s="1" t="n">
        <v>51</v>
      </c>
      <c r="U160" s="1" t="n">
        <v>1</v>
      </c>
      <c r="X160" s="14" t="n">
        <v>271361.4</v>
      </c>
      <c r="Y160" s="1" t="s">
        <v>1186</v>
      </c>
      <c r="AA160" s="1" t="s">
        <v>123</v>
      </c>
    </row>
    <row r="161" customFormat="false" ht="15" hidden="false" customHeight="false" outlineLevel="0" collapsed="false">
      <c r="A161" s="1" t="n">
        <v>29</v>
      </c>
      <c r="B161" s="61" t="n">
        <v>40430</v>
      </c>
      <c r="C161" s="1" t="s">
        <v>53</v>
      </c>
      <c r="F161" s="1" t="s">
        <v>106</v>
      </c>
      <c r="G161" s="1" t="n">
        <v>6</v>
      </c>
      <c r="H161" s="1" t="n">
        <v>6</v>
      </c>
      <c r="L161" s="1" t="n">
        <v>15</v>
      </c>
      <c r="X161" s="14" t="n">
        <v>25657.21</v>
      </c>
      <c r="AA161" s="1" t="s">
        <v>123</v>
      </c>
    </row>
    <row r="162" customFormat="false" ht="15" hidden="false" customHeight="false" outlineLevel="0" collapsed="false">
      <c r="A162" s="1" t="n">
        <v>29</v>
      </c>
      <c r="B162" s="61" t="n">
        <v>40430</v>
      </c>
      <c r="C162" s="1" t="s">
        <v>53</v>
      </c>
      <c r="F162" s="1" t="s">
        <v>109</v>
      </c>
      <c r="G162" s="1" t="n">
        <v>1</v>
      </c>
      <c r="H162" s="1" t="n">
        <v>1</v>
      </c>
      <c r="L162" s="1" t="n">
        <v>3</v>
      </c>
      <c r="X162" s="14" t="n">
        <v>3723.14</v>
      </c>
      <c r="AA162" s="1" t="s">
        <v>123</v>
      </c>
    </row>
    <row r="163" customFormat="false" ht="15" hidden="false" customHeight="false" outlineLevel="0" collapsed="false">
      <c r="A163" s="1" t="n">
        <v>29</v>
      </c>
      <c r="B163" s="61" t="n">
        <v>40430</v>
      </c>
      <c r="C163" s="1" t="s">
        <v>53</v>
      </c>
      <c r="F163" s="1" t="s">
        <v>98</v>
      </c>
      <c r="G163" s="1" t="n">
        <v>22</v>
      </c>
      <c r="H163" s="1" t="n">
        <v>22</v>
      </c>
      <c r="L163" s="1" t="n">
        <v>44</v>
      </c>
      <c r="X163" s="14" t="n">
        <v>0</v>
      </c>
      <c r="AA163" s="1" t="s">
        <v>123</v>
      </c>
    </row>
    <row r="164" customFormat="false" ht="15" hidden="false" customHeight="false" outlineLevel="0" collapsed="false">
      <c r="A164" s="1" t="n">
        <v>29</v>
      </c>
      <c r="B164" s="61" t="n">
        <v>40430</v>
      </c>
      <c r="C164" s="1" t="s">
        <v>53</v>
      </c>
      <c r="F164" s="1" t="s">
        <v>113</v>
      </c>
      <c r="G164" s="1" t="n">
        <v>1</v>
      </c>
      <c r="H164" s="1" t="n">
        <v>1</v>
      </c>
      <c r="L164" s="1" t="n">
        <v>2</v>
      </c>
      <c r="X164" s="14" t="n">
        <v>0</v>
      </c>
      <c r="AA164" s="1" t="s">
        <v>123</v>
      </c>
    </row>
    <row r="165" customFormat="false" ht="15" hidden="false" customHeight="false" outlineLevel="0" collapsed="false">
      <c r="A165" s="1" t="n">
        <v>29</v>
      </c>
      <c r="B165" s="61" t="n">
        <v>40430</v>
      </c>
      <c r="C165" s="1" t="s">
        <v>53</v>
      </c>
      <c r="F165" s="1" t="s">
        <v>97</v>
      </c>
      <c r="L165" s="1" t="n">
        <v>1</v>
      </c>
      <c r="X165" s="14" t="n">
        <v>833.79</v>
      </c>
      <c r="AA165" s="1" t="s">
        <v>123</v>
      </c>
      <c r="AB165" s="1" t="s">
        <v>955</v>
      </c>
    </row>
    <row r="166" customFormat="false" ht="15" hidden="false" customHeight="false" outlineLevel="0" collapsed="false">
      <c r="A166" s="1" t="n">
        <v>29</v>
      </c>
      <c r="B166" s="61" t="n">
        <v>40430</v>
      </c>
      <c r="C166" s="1" t="s">
        <v>53</v>
      </c>
      <c r="F166" s="1" t="s">
        <v>107</v>
      </c>
      <c r="L166" s="1" t="n">
        <v>1</v>
      </c>
      <c r="X166" s="14" t="n">
        <v>1158</v>
      </c>
      <c r="AA166" s="1" t="s">
        <v>123</v>
      </c>
      <c r="AB166" s="1" t="s">
        <v>955</v>
      </c>
    </row>
    <row r="167" customFormat="false" ht="15" hidden="false" customHeight="false" outlineLevel="0" collapsed="false">
      <c r="A167" s="1" t="n">
        <v>30</v>
      </c>
      <c r="B167" s="61" t="n">
        <v>40443</v>
      </c>
      <c r="C167" s="1" t="s">
        <v>51</v>
      </c>
      <c r="F167" s="1" t="s">
        <v>115</v>
      </c>
      <c r="G167" s="1" t="n">
        <v>27</v>
      </c>
      <c r="H167" s="1" t="n">
        <v>27</v>
      </c>
      <c r="L167" s="1" t="n">
        <v>72</v>
      </c>
      <c r="X167" s="14" t="n">
        <v>246857.61</v>
      </c>
      <c r="Y167" s="1" t="s">
        <v>1187</v>
      </c>
      <c r="AA167" s="1" t="s">
        <v>123</v>
      </c>
    </row>
    <row r="168" customFormat="false" ht="15" hidden="false" customHeight="false" outlineLevel="0" collapsed="false">
      <c r="A168" s="1" t="n">
        <v>30</v>
      </c>
      <c r="B168" s="61" t="n">
        <v>40443</v>
      </c>
      <c r="C168" s="1" t="s">
        <v>51</v>
      </c>
      <c r="F168" s="1" t="s">
        <v>107</v>
      </c>
      <c r="G168" s="1" t="n">
        <v>9</v>
      </c>
      <c r="H168" s="1" t="n">
        <v>9</v>
      </c>
      <c r="L168" s="1" t="n">
        <v>20</v>
      </c>
      <c r="X168" s="14" t="n">
        <v>25306.41</v>
      </c>
      <c r="AA168" s="1" t="s">
        <v>123</v>
      </c>
    </row>
    <row r="169" customFormat="false" ht="15" hidden="false" customHeight="false" outlineLevel="0" collapsed="false">
      <c r="A169" s="1" t="n">
        <v>30</v>
      </c>
      <c r="B169" s="61" t="n">
        <v>40443</v>
      </c>
      <c r="C169" s="1" t="s">
        <v>51</v>
      </c>
      <c r="F169" s="1" t="s">
        <v>117</v>
      </c>
      <c r="G169" s="1" t="n">
        <v>9</v>
      </c>
      <c r="H169" s="1" t="n">
        <v>9</v>
      </c>
      <c r="L169" s="1" t="n">
        <v>19</v>
      </c>
      <c r="X169" s="14" t="n">
        <v>54665.42</v>
      </c>
      <c r="AA169" s="1" t="s">
        <v>123</v>
      </c>
    </row>
    <row r="170" customFormat="false" ht="15" hidden="false" customHeight="false" outlineLevel="0" collapsed="false">
      <c r="A170" s="1" t="n">
        <v>30</v>
      </c>
      <c r="B170" s="61" t="n">
        <v>40443</v>
      </c>
      <c r="C170" s="1" t="s">
        <v>51</v>
      </c>
      <c r="F170" s="1" t="s">
        <v>108</v>
      </c>
      <c r="G170" s="1" t="n">
        <v>9</v>
      </c>
      <c r="H170" s="1" t="n">
        <v>9</v>
      </c>
      <c r="L170" s="1" t="n">
        <v>20</v>
      </c>
      <c r="X170" s="14" t="n">
        <v>21744.31</v>
      </c>
      <c r="AA170" s="1" t="s">
        <v>123</v>
      </c>
    </row>
    <row r="171" customFormat="false" ht="15" hidden="false" customHeight="false" outlineLevel="0" collapsed="false">
      <c r="A171" s="1" t="n">
        <v>30</v>
      </c>
      <c r="B171" s="61" t="n">
        <v>40443</v>
      </c>
      <c r="C171" s="1" t="s">
        <v>51</v>
      </c>
      <c r="F171" s="1" t="s">
        <v>248</v>
      </c>
      <c r="L171" s="1" t="n">
        <v>1</v>
      </c>
      <c r="X171" s="14" t="n">
        <v>1026.77</v>
      </c>
      <c r="AA171" s="1" t="s">
        <v>123</v>
      </c>
    </row>
    <row r="172" customFormat="false" ht="15" hidden="false" customHeight="false" outlineLevel="0" collapsed="false">
      <c r="A172" s="1" t="n">
        <v>31</v>
      </c>
      <c r="B172" s="61" t="n">
        <v>40443</v>
      </c>
      <c r="C172" s="1" t="s">
        <v>69</v>
      </c>
      <c r="F172" s="1" t="s">
        <v>97</v>
      </c>
      <c r="G172" s="1" t="n">
        <v>36</v>
      </c>
      <c r="H172" s="1" t="n">
        <v>36</v>
      </c>
      <c r="L172" s="1" t="n">
        <v>46</v>
      </c>
      <c r="X172" s="14" t="n">
        <v>85795.59</v>
      </c>
      <c r="Y172" s="1" t="s">
        <v>1188</v>
      </c>
      <c r="AA172" s="1" t="s">
        <v>123</v>
      </c>
    </row>
    <row r="173" customFormat="false" ht="15" hidden="false" customHeight="false" outlineLevel="0" collapsed="false">
      <c r="A173" s="1" t="n">
        <v>31</v>
      </c>
      <c r="B173" s="61" t="n">
        <v>40443</v>
      </c>
      <c r="C173" s="1" t="s">
        <v>69</v>
      </c>
      <c r="F173" s="1" t="s">
        <v>87</v>
      </c>
      <c r="G173" s="1" t="n">
        <v>27</v>
      </c>
      <c r="H173" s="1" t="n">
        <v>27</v>
      </c>
      <c r="L173" s="1" t="n">
        <v>32</v>
      </c>
      <c r="U173" s="1" t="n">
        <v>1</v>
      </c>
      <c r="X173" s="14" t="n">
        <v>1348.29</v>
      </c>
      <c r="AA173" s="1" t="s">
        <v>123</v>
      </c>
    </row>
    <row r="174" customFormat="false" ht="15" hidden="false" customHeight="false" outlineLevel="0" collapsed="false">
      <c r="A174" s="1" t="n">
        <v>31</v>
      </c>
      <c r="B174" s="61" t="n">
        <v>40443</v>
      </c>
      <c r="C174" s="1" t="s">
        <v>69</v>
      </c>
      <c r="F174" s="1" t="s">
        <v>96</v>
      </c>
      <c r="G174" s="1" t="n">
        <v>2</v>
      </c>
      <c r="H174" s="1" t="n">
        <v>2</v>
      </c>
      <c r="L174" s="1" t="n">
        <v>5</v>
      </c>
      <c r="X174" s="14" t="n">
        <v>15965.88</v>
      </c>
      <c r="AA174" s="1" t="s">
        <v>123</v>
      </c>
    </row>
    <row r="175" customFormat="false" ht="15" hidden="false" customHeight="false" outlineLevel="0" collapsed="false">
      <c r="A175" s="1" t="n">
        <v>31</v>
      </c>
      <c r="B175" s="61" t="n">
        <v>40443</v>
      </c>
      <c r="C175" s="1" t="s">
        <v>69</v>
      </c>
      <c r="F175" s="1" t="s">
        <v>248</v>
      </c>
      <c r="L175" s="1" t="n">
        <v>1</v>
      </c>
      <c r="X175" s="14" t="n">
        <v>1107.92</v>
      </c>
      <c r="AA175" s="1" t="s">
        <v>123</v>
      </c>
    </row>
    <row r="176" customFormat="false" ht="15" hidden="false" customHeight="false" outlineLevel="0" collapsed="false">
      <c r="A176" s="1" t="n">
        <v>32</v>
      </c>
      <c r="B176" s="61" t="n">
        <v>40449</v>
      </c>
      <c r="C176" s="1" t="s">
        <v>63</v>
      </c>
      <c r="F176" s="1" t="s">
        <v>109</v>
      </c>
      <c r="G176" s="1" t="n">
        <v>35</v>
      </c>
      <c r="H176" s="1" t="n">
        <v>35</v>
      </c>
      <c r="L176" s="1" t="n">
        <v>41</v>
      </c>
      <c r="X176" s="14" t="n">
        <v>705.32</v>
      </c>
      <c r="Y176" s="1" t="s">
        <v>1189</v>
      </c>
      <c r="AA176" s="1" t="s">
        <v>123</v>
      </c>
    </row>
    <row r="177" customFormat="false" ht="15" hidden="false" customHeight="false" outlineLevel="0" collapsed="false">
      <c r="A177" s="1" t="n">
        <v>32</v>
      </c>
      <c r="B177" s="61" t="n">
        <v>40449</v>
      </c>
      <c r="C177" s="1" t="s">
        <v>63</v>
      </c>
      <c r="F177" s="1" t="s">
        <v>87</v>
      </c>
      <c r="G177" s="1" t="n">
        <v>12</v>
      </c>
      <c r="H177" s="1" t="n">
        <v>12</v>
      </c>
      <c r="L177" s="1" t="n">
        <v>17</v>
      </c>
      <c r="U177" s="1" t="n">
        <v>1</v>
      </c>
      <c r="X177" s="14" t="n">
        <v>18590.98</v>
      </c>
      <c r="AA177" s="1" t="s">
        <v>123</v>
      </c>
    </row>
    <row r="178" customFormat="false" ht="15" hidden="false" customHeight="false" outlineLevel="0" collapsed="false">
      <c r="A178" s="1" t="n">
        <v>32</v>
      </c>
      <c r="B178" s="61" t="n">
        <v>40449</v>
      </c>
      <c r="C178" s="1" t="s">
        <v>63</v>
      </c>
      <c r="F178" s="1" t="s">
        <v>97</v>
      </c>
      <c r="G178" s="1" t="n">
        <v>8</v>
      </c>
      <c r="H178" s="1" t="n">
        <v>8</v>
      </c>
      <c r="L178" s="1" t="n">
        <v>18</v>
      </c>
      <c r="X178" s="14" t="n">
        <v>38612.74</v>
      </c>
      <c r="AA178" s="1" t="s">
        <v>123</v>
      </c>
    </row>
    <row r="179" customFormat="false" ht="15" hidden="false" customHeight="false" outlineLevel="0" collapsed="false">
      <c r="A179" s="1" t="n">
        <v>32</v>
      </c>
      <c r="B179" s="61" t="n">
        <v>40449</v>
      </c>
      <c r="C179" s="1" t="s">
        <v>63</v>
      </c>
      <c r="F179" s="1" t="s">
        <v>96</v>
      </c>
      <c r="G179" s="1" t="n">
        <v>4</v>
      </c>
      <c r="H179" s="1" t="n">
        <v>4</v>
      </c>
      <c r="L179" s="1" t="n">
        <v>9</v>
      </c>
      <c r="X179" s="14" t="n">
        <v>28816.55</v>
      </c>
      <c r="AA179" s="1" t="s">
        <v>123</v>
      </c>
    </row>
    <row r="180" customFormat="false" ht="15" hidden="false" customHeight="false" outlineLevel="0" collapsed="false">
      <c r="A180" s="1" t="n">
        <v>32</v>
      </c>
      <c r="B180" s="61" t="n">
        <v>40449</v>
      </c>
      <c r="C180" s="1" t="s">
        <v>63</v>
      </c>
      <c r="F180" s="1" t="s">
        <v>1190</v>
      </c>
      <c r="X180" s="14" t="n">
        <v>42400</v>
      </c>
      <c r="AA180" s="1" t="s">
        <v>123</v>
      </c>
    </row>
    <row r="181" customFormat="false" ht="15" hidden="false" customHeight="false" outlineLevel="0" collapsed="false">
      <c r="A181" s="1" t="n">
        <v>32</v>
      </c>
      <c r="B181" s="61" t="n">
        <v>40449</v>
      </c>
      <c r="C181" s="1" t="s">
        <v>63</v>
      </c>
      <c r="F181" s="1" t="s">
        <v>248</v>
      </c>
      <c r="L181" s="1" t="n">
        <v>2</v>
      </c>
      <c r="X181" s="14" t="n">
        <v>170.22</v>
      </c>
      <c r="AA181" s="1" t="s">
        <v>123</v>
      </c>
    </row>
    <row r="182" customFormat="false" ht="15" hidden="false" customHeight="false" outlineLevel="0" collapsed="false">
      <c r="A182" s="1" t="n">
        <v>33</v>
      </c>
      <c r="B182" s="61" t="n">
        <v>40471</v>
      </c>
      <c r="C182" s="1" t="s">
        <v>53</v>
      </c>
      <c r="D182" s="1" t="s">
        <v>78</v>
      </c>
      <c r="F182" s="1" t="s">
        <v>107</v>
      </c>
      <c r="G182" s="1" t="n">
        <v>17</v>
      </c>
      <c r="H182" s="1" t="n">
        <f aca="false">SUM(G182/2)</f>
        <v>8.5</v>
      </c>
      <c r="I182" s="1" t="n">
        <f aca="false">SUM(G182/2)</f>
        <v>8.5</v>
      </c>
      <c r="L182" s="1" t="n">
        <v>48</v>
      </c>
      <c r="X182" s="14" t="n">
        <v>164542.82</v>
      </c>
      <c r="Y182" s="1" t="s">
        <v>1191</v>
      </c>
      <c r="AA182" s="1" t="s">
        <v>123</v>
      </c>
    </row>
    <row r="183" customFormat="false" ht="15" hidden="false" customHeight="false" outlineLevel="0" collapsed="false">
      <c r="A183" s="1" t="n">
        <v>33</v>
      </c>
      <c r="B183" s="61" t="n">
        <v>40471</v>
      </c>
      <c r="C183" s="1" t="s">
        <v>53</v>
      </c>
      <c r="D183" s="1" t="s">
        <v>78</v>
      </c>
      <c r="F183" s="1" t="s">
        <v>114</v>
      </c>
      <c r="G183" s="1" t="n">
        <v>9</v>
      </c>
      <c r="H183" s="1" t="n">
        <f aca="false">SUM(G183/2)</f>
        <v>4.5</v>
      </c>
      <c r="I183" s="1" t="n">
        <f aca="false">SUM(G183/2)</f>
        <v>4.5</v>
      </c>
      <c r="L183" s="1" t="n">
        <v>19</v>
      </c>
      <c r="X183" s="14" t="n">
        <v>0</v>
      </c>
      <c r="AA183" s="1" t="s">
        <v>123</v>
      </c>
    </row>
    <row r="184" customFormat="false" ht="15" hidden="false" customHeight="false" outlineLevel="0" collapsed="false">
      <c r="A184" s="1" t="n">
        <v>33</v>
      </c>
      <c r="B184" s="61" t="n">
        <v>40471</v>
      </c>
      <c r="C184" s="1" t="s">
        <v>53</v>
      </c>
      <c r="D184" s="1" t="s">
        <v>78</v>
      </c>
      <c r="F184" s="1" t="s">
        <v>117</v>
      </c>
      <c r="G184" s="1" t="n">
        <v>5</v>
      </c>
      <c r="H184" s="1" t="n">
        <f aca="false">SUM(G184/2)</f>
        <v>2.5</v>
      </c>
      <c r="I184" s="1" t="n">
        <f aca="false">SUM(G184/2)</f>
        <v>2.5</v>
      </c>
      <c r="L184" s="1" t="n">
        <v>13</v>
      </c>
      <c r="X184" s="14" t="n">
        <v>27945.89</v>
      </c>
      <c r="AA184" s="1" t="s">
        <v>123</v>
      </c>
    </row>
    <row r="185" customFormat="false" ht="15" hidden="false" customHeight="false" outlineLevel="0" collapsed="false">
      <c r="A185" s="1" t="n">
        <v>33</v>
      </c>
      <c r="B185" s="61" t="n">
        <v>40471</v>
      </c>
      <c r="C185" s="1" t="s">
        <v>53</v>
      </c>
      <c r="D185" s="1" t="s">
        <v>78</v>
      </c>
      <c r="F185" s="1" t="s">
        <v>87</v>
      </c>
      <c r="G185" s="1" t="n">
        <v>4</v>
      </c>
      <c r="H185" s="1" t="n">
        <f aca="false">SUM(G185/2)</f>
        <v>2</v>
      </c>
      <c r="I185" s="1" t="n">
        <f aca="false">SUM(G185/2)</f>
        <v>2</v>
      </c>
      <c r="L185" s="1" t="n">
        <v>7</v>
      </c>
      <c r="X185" s="14" t="n">
        <v>11658.22</v>
      </c>
      <c r="AA185" s="1" t="s">
        <v>123</v>
      </c>
    </row>
    <row r="186" customFormat="false" ht="15" hidden="false" customHeight="false" outlineLevel="0" collapsed="false">
      <c r="A186" s="1" t="n">
        <v>33</v>
      </c>
      <c r="B186" s="61" t="n">
        <v>40471</v>
      </c>
      <c r="C186" s="1" t="s">
        <v>53</v>
      </c>
      <c r="D186" s="1" t="s">
        <v>78</v>
      </c>
      <c r="F186" s="1" t="s">
        <v>97</v>
      </c>
      <c r="G186" s="1" t="n">
        <v>2</v>
      </c>
      <c r="H186" s="1" t="n">
        <f aca="false">SUM(G186/2)</f>
        <v>1</v>
      </c>
      <c r="I186" s="1" t="n">
        <f aca="false">SUM(G186/2)</f>
        <v>1</v>
      </c>
      <c r="L186" s="1" t="n">
        <v>6</v>
      </c>
      <c r="X186" s="14" t="n">
        <v>7071</v>
      </c>
      <c r="AA186" s="1" t="s">
        <v>123</v>
      </c>
    </row>
    <row r="187" customFormat="false" ht="15" hidden="false" customHeight="false" outlineLevel="0" collapsed="false">
      <c r="A187" s="1" t="n">
        <v>33</v>
      </c>
      <c r="B187" s="61" t="n">
        <v>40471</v>
      </c>
      <c r="C187" s="1" t="s">
        <v>53</v>
      </c>
      <c r="D187" s="1" t="s">
        <v>78</v>
      </c>
      <c r="F187" s="1" t="s">
        <v>96</v>
      </c>
      <c r="G187" s="1" t="n">
        <v>2</v>
      </c>
      <c r="H187" s="1" t="n">
        <f aca="false">SUM(G187/2)</f>
        <v>1</v>
      </c>
      <c r="I187" s="1" t="n">
        <f aca="false">SUM(G187/2)</f>
        <v>1</v>
      </c>
      <c r="L187" s="1" t="n">
        <v>5</v>
      </c>
      <c r="X187" s="14" t="n">
        <v>11827.29</v>
      </c>
      <c r="AA187" s="1" t="s">
        <v>123</v>
      </c>
    </row>
    <row r="188" customFormat="false" ht="15" hidden="false" customHeight="false" outlineLevel="0" collapsed="false">
      <c r="A188" s="1" t="n">
        <v>33</v>
      </c>
      <c r="B188" s="61" t="n">
        <v>40471</v>
      </c>
      <c r="C188" s="1" t="s">
        <v>53</v>
      </c>
      <c r="D188" s="1" t="s">
        <v>78</v>
      </c>
      <c r="F188" s="1" t="s">
        <v>108</v>
      </c>
      <c r="G188" s="1" t="n">
        <v>3</v>
      </c>
      <c r="H188" s="1" t="n">
        <f aca="false">SUM(G188/2)</f>
        <v>1.5</v>
      </c>
      <c r="I188" s="1" t="n">
        <f aca="false">SUM(G188/2)</f>
        <v>1.5</v>
      </c>
      <c r="L188" s="1" t="n">
        <v>7</v>
      </c>
      <c r="X188" s="14" t="n">
        <v>37390.38</v>
      </c>
      <c r="AA188" s="1" t="s">
        <v>123</v>
      </c>
    </row>
    <row r="189" customFormat="false" ht="15" hidden="false" customHeight="false" outlineLevel="0" collapsed="false">
      <c r="A189" s="1" t="n">
        <v>33</v>
      </c>
      <c r="B189" s="61" t="n">
        <v>40471</v>
      </c>
      <c r="C189" s="1" t="s">
        <v>53</v>
      </c>
      <c r="D189" s="1" t="s">
        <v>78</v>
      </c>
      <c r="F189" s="1" t="s">
        <v>115</v>
      </c>
      <c r="G189" s="1" t="n">
        <v>5</v>
      </c>
      <c r="H189" s="1" t="n">
        <f aca="false">SUM(G189/2)</f>
        <v>2.5</v>
      </c>
      <c r="I189" s="1" t="n">
        <f aca="false">SUM(G189/2)</f>
        <v>2.5</v>
      </c>
      <c r="L189" s="1" t="n">
        <v>8</v>
      </c>
      <c r="X189" s="14" t="n">
        <v>14020.78</v>
      </c>
      <c r="AA189" s="1" t="s">
        <v>123</v>
      </c>
    </row>
    <row r="190" customFormat="false" ht="15" hidden="false" customHeight="false" outlineLevel="0" collapsed="false">
      <c r="A190" s="1" t="n">
        <v>33</v>
      </c>
      <c r="B190" s="61" t="n">
        <v>40471</v>
      </c>
      <c r="C190" s="1" t="s">
        <v>53</v>
      </c>
      <c r="D190" s="1" t="s">
        <v>78</v>
      </c>
      <c r="F190" s="1" t="s">
        <v>88</v>
      </c>
      <c r="G190" s="1" t="n">
        <v>1</v>
      </c>
      <c r="H190" s="1" t="n">
        <f aca="false">SUM(G190/2)</f>
        <v>0.5</v>
      </c>
      <c r="I190" s="1" t="n">
        <f aca="false">SUM(G190/2)</f>
        <v>0.5</v>
      </c>
      <c r="L190" s="1" t="n">
        <v>3</v>
      </c>
      <c r="X190" s="14" t="n">
        <v>1439.52</v>
      </c>
      <c r="AA190" s="1" t="s">
        <v>123</v>
      </c>
    </row>
    <row r="191" customFormat="false" ht="15" hidden="false" customHeight="false" outlineLevel="0" collapsed="false">
      <c r="A191" s="1" t="n">
        <v>33</v>
      </c>
      <c r="B191" s="61" t="n">
        <v>40471</v>
      </c>
      <c r="C191" s="1" t="s">
        <v>53</v>
      </c>
      <c r="D191" s="1" t="s">
        <v>78</v>
      </c>
      <c r="F191" s="1" t="s">
        <v>248</v>
      </c>
      <c r="L191" s="1" t="n">
        <v>1</v>
      </c>
      <c r="X191" s="14" t="n">
        <v>7813.94</v>
      </c>
      <c r="AA191" s="1" t="s">
        <v>123</v>
      </c>
    </row>
    <row r="192" customFormat="false" ht="15" hidden="false" customHeight="false" outlineLevel="0" collapsed="false">
      <c r="A192" s="1" t="n">
        <v>34</v>
      </c>
      <c r="B192" s="61" t="n">
        <v>40473</v>
      </c>
      <c r="C192" s="1" t="s">
        <v>53</v>
      </c>
      <c r="F192" s="1" t="s">
        <v>102</v>
      </c>
      <c r="G192" s="1" t="n">
        <v>28</v>
      </c>
      <c r="H192" s="1" t="n">
        <v>28</v>
      </c>
      <c r="L192" s="1" t="n">
        <v>90</v>
      </c>
      <c r="X192" s="14"/>
      <c r="Y192" s="1" t="s">
        <v>1192</v>
      </c>
      <c r="AA192" s="1" t="s">
        <v>123</v>
      </c>
      <c r="AB192" s="1" t="s">
        <v>891</v>
      </c>
    </row>
    <row r="193" customFormat="false" ht="15" hidden="false" customHeight="false" outlineLevel="0" collapsed="false">
      <c r="A193" s="1" t="n">
        <v>34</v>
      </c>
      <c r="B193" s="61" t="n">
        <v>40473</v>
      </c>
      <c r="C193" s="1" t="s">
        <v>53</v>
      </c>
      <c r="F193" s="1" t="s">
        <v>108</v>
      </c>
      <c r="G193" s="1" t="n">
        <v>3</v>
      </c>
      <c r="H193" s="1" t="n">
        <v>3</v>
      </c>
      <c r="L193" s="1" t="n">
        <v>9</v>
      </c>
      <c r="X193" s="14" t="n">
        <v>39750.04</v>
      </c>
      <c r="AA193" s="1" t="s">
        <v>123</v>
      </c>
    </row>
    <row r="194" customFormat="false" ht="15" hidden="false" customHeight="false" outlineLevel="0" collapsed="false">
      <c r="A194" s="1" t="n">
        <v>34</v>
      </c>
      <c r="B194" s="61" t="n">
        <v>40473</v>
      </c>
      <c r="C194" s="1" t="s">
        <v>53</v>
      </c>
      <c r="F194" s="1" t="s">
        <v>106</v>
      </c>
      <c r="G194" s="1" t="n">
        <v>5</v>
      </c>
      <c r="H194" s="1" t="n">
        <v>5</v>
      </c>
      <c r="L194" s="1" t="n">
        <v>12</v>
      </c>
      <c r="X194" s="14" t="n">
        <v>5472.75</v>
      </c>
      <c r="AA194" s="1" t="s">
        <v>123</v>
      </c>
    </row>
    <row r="195" customFormat="false" ht="15" hidden="false" customHeight="false" outlineLevel="0" collapsed="false">
      <c r="A195" s="1" t="n">
        <v>34</v>
      </c>
      <c r="B195" s="61" t="n">
        <v>40473</v>
      </c>
      <c r="C195" s="1" t="s">
        <v>53</v>
      </c>
      <c r="F195" s="1" t="s">
        <v>248</v>
      </c>
      <c r="L195" s="1" t="n">
        <v>1</v>
      </c>
      <c r="X195" s="14" t="n">
        <v>1575.26</v>
      </c>
      <c r="AA195" s="1" t="s">
        <v>123</v>
      </c>
    </row>
    <row r="196" customFormat="false" ht="15" hidden="false" customHeight="false" outlineLevel="0" collapsed="false">
      <c r="A196" s="1" t="n">
        <v>35</v>
      </c>
      <c r="B196" s="61" t="n">
        <v>40477</v>
      </c>
      <c r="C196" s="1" t="s">
        <v>54</v>
      </c>
      <c r="F196" s="1" t="s">
        <v>114</v>
      </c>
      <c r="G196" s="1" t="n">
        <v>17</v>
      </c>
      <c r="H196" s="1" t="n">
        <v>17</v>
      </c>
      <c r="L196" s="1" t="n">
        <v>37</v>
      </c>
      <c r="X196" s="14" t="n">
        <v>115718.01</v>
      </c>
      <c r="Y196" s="1" t="s">
        <v>1193</v>
      </c>
      <c r="AA196" s="1" t="s">
        <v>123</v>
      </c>
    </row>
    <row r="197" customFormat="false" ht="15" hidden="false" customHeight="false" outlineLevel="0" collapsed="false">
      <c r="A197" s="1" t="n">
        <v>35</v>
      </c>
      <c r="B197" s="61" t="n">
        <v>40477</v>
      </c>
      <c r="C197" s="1" t="s">
        <v>54</v>
      </c>
      <c r="F197" s="1" t="s">
        <v>102</v>
      </c>
      <c r="G197" s="1" t="n">
        <v>5</v>
      </c>
      <c r="H197" s="1" t="n">
        <v>5</v>
      </c>
      <c r="L197" s="1" t="n">
        <v>11</v>
      </c>
      <c r="X197" s="14" t="n">
        <v>8642.55</v>
      </c>
      <c r="AA197" s="1" t="s">
        <v>123</v>
      </c>
    </row>
    <row r="198" customFormat="false" ht="15" hidden="false" customHeight="false" outlineLevel="0" collapsed="false">
      <c r="A198" s="1" t="n">
        <v>35</v>
      </c>
      <c r="B198" s="61" t="n">
        <v>40477</v>
      </c>
      <c r="C198" s="1" t="s">
        <v>54</v>
      </c>
      <c r="F198" s="1" t="s">
        <v>96</v>
      </c>
      <c r="G198" s="1" t="n">
        <v>2</v>
      </c>
      <c r="H198" s="1" t="n">
        <v>2</v>
      </c>
      <c r="L198" s="1" t="n">
        <v>5</v>
      </c>
      <c r="X198" s="14" t="n">
        <v>16218.15</v>
      </c>
      <c r="AA198" s="1" t="s">
        <v>123</v>
      </c>
    </row>
    <row r="199" customFormat="false" ht="15" hidden="false" customHeight="false" outlineLevel="0" collapsed="false">
      <c r="A199" s="1" t="n">
        <v>35</v>
      </c>
      <c r="B199" s="61" t="n">
        <v>40477</v>
      </c>
      <c r="C199" s="1" t="s">
        <v>54</v>
      </c>
      <c r="F199" s="1" t="s">
        <v>248</v>
      </c>
      <c r="L199" s="1" t="n">
        <v>1</v>
      </c>
      <c r="X199" s="14" t="n">
        <v>1114.17</v>
      </c>
      <c r="AA199" s="1" t="s">
        <v>123</v>
      </c>
    </row>
    <row r="200" customFormat="false" ht="15" hidden="false" customHeight="false" outlineLevel="0" collapsed="false">
      <c r="A200" s="1" t="n">
        <v>36</v>
      </c>
      <c r="B200" s="61" t="n">
        <v>40479</v>
      </c>
      <c r="C200" s="1" t="s">
        <v>53</v>
      </c>
      <c r="F200" s="1" t="s">
        <v>101</v>
      </c>
      <c r="G200" s="1" t="n">
        <v>44</v>
      </c>
      <c r="H200" s="1" t="n">
        <v>44</v>
      </c>
      <c r="X200" s="14"/>
      <c r="Y200" s="1" t="s">
        <v>1194</v>
      </c>
      <c r="AA200" s="1" t="s">
        <v>123</v>
      </c>
      <c r="AB200" s="1" t="s">
        <v>891</v>
      </c>
    </row>
    <row r="201" customFormat="false" ht="15" hidden="false" customHeight="false" outlineLevel="0" collapsed="false">
      <c r="A201" s="1" t="n">
        <v>36</v>
      </c>
      <c r="B201" s="61" t="n">
        <v>40479</v>
      </c>
      <c r="C201" s="1" t="s">
        <v>53</v>
      </c>
      <c r="F201" s="1" t="s">
        <v>117</v>
      </c>
      <c r="G201" s="1" t="n">
        <v>39</v>
      </c>
      <c r="H201" s="1" t="n">
        <v>39</v>
      </c>
      <c r="X201" s="14"/>
      <c r="AA201" s="1" t="s">
        <v>123</v>
      </c>
      <c r="AB201" s="1" t="s">
        <v>891</v>
      </c>
    </row>
    <row r="202" customFormat="false" ht="15" hidden="false" customHeight="false" outlineLevel="0" collapsed="false">
      <c r="A202" s="1" t="n">
        <v>36</v>
      </c>
      <c r="B202" s="61" t="n">
        <v>40479</v>
      </c>
      <c r="C202" s="1" t="s">
        <v>53</v>
      </c>
      <c r="F202" s="1" t="s">
        <v>87</v>
      </c>
      <c r="G202" s="1" t="n">
        <v>6</v>
      </c>
      <c r="H202" s="1" t="n">
        <v>6</v>
      </c>
      <c r="X202" s="14" t="n">
        <v>30644.6</v>
      </c>
      <c r="AA202" s="1" t="s">
        <v>123</v>
      </c>
    </row>
    <row r="203" customFormat="false" ht="15" hidden="false" customHeight="false" outlineLevel="0" collapsed="false">
      <c r="A203" s="1" t="n">
        <v>36</v>
      </c>
      <c r="B203" s="61" t="n">
        <v>40479</v>
      </c>
      <c r="C203" s="1" t="s">
        <v>53</v>
      </c>
      <c r="F203" s="1" t="s">
        <v>97</v>
      </c>
      <c r="G203" s="1" t="n">
        <v>4</v>
      </c>
      <c r="H203" s="1" t="n">
        <v>4</v>
      </c>
      <c r="X203" s="14" t="n">
        <v>29402.04</v>
      </c>
      <c r="AA203" s="1" t="s">
        <v>123</v>
      </c>
    </row>
    <row r="204" customFormat="false" ht="15" hidden="false" customHeight="false" outlineLevel="0" collapsed="false">
      <c r="A204" s="1" t="n">
        <v>36</v>
      </c>
      <c r="B204" s="61" t="n">
        <v>40479</v>
      </c>
      <c r="C204" s="1" t="s">
        <v>53</v>
      </c>
      <c r="F204" s="1" t="s">
        <v>99</v>
      </c>
      <c r="G204" s="1" t="n">
        <v>1</v>
      </c>
      <c r="H204" s="1" t="n">
        <v>1</v>
      </c>
      <c r="X204" s="14" t="n">
        <v>1693.18</v>
      </c>
      <c r="AA204" s="1" t="s">
        <v>123</v>
      </c>
    </row>
    <row r="205" customFormat="false" ht="15" hidden="false" customHeight="false" outlineLevel="0" collapsed="false">
      <c r="A205" s="1" t="n">
        <v>36</v>
      </c>
      <c r="B205" s="61" t="n">
        <v>40479</v>
      </c>
      <c r="C205" s="1" t="s">
        <v>53</v>
      </c>
      <c r="F205" s="1" t="s">
        <v>248</v>
      </c>
      <c r="X205" s="14" t="n">
        <v>1412.81</v>
      </c>
      <c r="AA205" s="1" t="s">
        <v>123</v>
      </c>
    </row>
    <row r="206" customFormat="false" ht="15" hidden="false" customHeight="false" outlineLevel="0" collapsed="false">
      <c r="A206" s="1" t="n">
        <v>37</v>
      </c>
      <c r="B206" s="61" t="n">
        <v>40499</v>
      </c>
      <c r="C206" s="1" t="s">
        <v>53</v>
      </c>
      <c r="F206" s="1" t="s">
        <v>117</v>
      </c>
      <c r="G206" s="1" t="n">
        <v>40</v>
      </c>
      <c r="H206" s="1" t="n">
        <v>40</v>
      </c>
      <c r="L206" s="1" t="n">
        <v>107</v>
      </c>
      <c r="X206" s="14" t="n">
        <v>327629.4</v>
      </c>
      <c r="Y206" s="1" t="s">
        <v>1195</v>
      </c>
      <c r="AA206" s="1" t="s">
        <v>123</v>
      </c>
    </row>
    <row r="207" customFormat="false" ht="15" hidden="false" customHeight="false" outlineLevel="0" collapsed="false">
      <c r="A207" s="1" t="n">
        <v>37</v>
      </c>
      <c r="B207" s="61" t="n">
        <v>40499</v>
      </c>
      <c r="C207" s="1" t="s">
        <v>53</v>
      </c>
      <c r="F207" s="1" t="s">
        <v>87</v>
      </c>
      <c r="G207" s="1" t="n">
        <v>6</v>
      </c>
      <c r="H207" s="1" t="n">
        <v>6</v>
      </c>
      <c r="L207" s="1" t="n">
        <v>16</v>
      </c>
      <c r="X207" s="14" t="n">
        <v>1801.42</v>
      </c>
      <c r="AA207" s="1" t="s">
        <v>123</v>
      </c>
    </row>
    <row r="208" customFormat="false" ht="15" hidden="false" customHeight="false" outlineLevel="0" collapsed="false">
      <c r="A208" s="1" t="n">
        <v>37</v>
      </c>
      <c r="B208" s="61" t="n">
        <v>40499</v>
      </c>
      <c r="C208" s="1" t="s">
        <v>53</v>
      </c>
      <c r="F208" s="1" t="s">
        <v>115</v>
      </c>
      <c r="G208" s="1" t="n">
        <v>1</v>
      </c>
      <c r="H208" s="1" t="n">
        <v>1</v>
      </c>
      <c r="L208" s="1" t="n">
        <v>3</v>
      </c>
      <c r="X208" s="14" t="n">
        <v>34557.76</v>
      </c>
      <c r="AA208" s="1" t="s">
        <v>123</v>
      </c>
    </row>
    <row r="209" customFormat="false" ht="15" hidden="false" customHeight="false" outlineLevel="0" collapsed="false">
      <c r="A209" s="1" t="n">
        <v>37</v>
      </c>
      <c r="B209" s="61" t="n">
        <v>40499</v>
      </c>
      <c r="C209" s="1" t="s">
        <v>53</v>
      </c>
      <c r="F209" s="1" t="s">
        <v>108</v>
      </c>
      <c r="G209" s="1" t="n">
        <v>5</v>
      </c>
      <c r="H209" s="1" t="n">
        <v>5</v>
      </c>
      <c r="L209" s="1" t="n">
        <v>11</v>
      </c>
      <c r="X209" s="14" t="n">
        <v>12846.38</v>
      </c>
      <c r="AA209" s="1" t="s">
        <v>123</v>
      </c>
    </row>
    <row r="210" customFormat="false" ht="15" hidden="false" customHeight="false" outlineLevel="0" collapsed="false">
      <c r="A210" s="1" t="n">
        <v>37</v>
      </c>
      <c r="B210" s="61" t="n">
        <v>40499</v>
      </c>
      <c r="C210" s="1" t="s">
        <v>53</v>
      </c>
      <c r="F210" s="1" t="s">
        <v>95</v>
      </c>
      <c r="G210" s="1" t="n">
        <v>6</v>
      </c>
      <c r="H210" s="1" t="n">
        <v>6</v>
      </c>
      <c r="L210" s="1" t="n">
        <v>13</v>
      </c>
      <c r="X210" s="14" t="n">
        <v>28751.42</v>
      </c>
      <c r="AA210" s="1" t="s">
        <v>123</v>
      </c>
    </row>
    <row r="211" customFormat="false" ht="15" hidden="false" customHeight="false" outlineLevel="0" collapsed="false">
      <c r="A211" s="1" t="n">
        <v>37</v>
      </c>
      <c r="B211" s="61" t="n">
        <v>40499</v>
      </c>
      <c r="C211" s="1" t="s">
        <v>53</v>
      </c>
      <c r="F211" s="1" t="s">
        <v>113</v>
      </c>
      <c r="G211" s="1" t="n">
        <v>1</v>
      </c>
      <c r="H211" s="1" t="n">
        <v>1</v>
      </c>
      <c r="L211" s="1" t="n">
        <v>2</v>
      </c>
      <c r="X211" s="14" t="n">
        <v>0</v>
      </c>
      <c r="AA211" s="1" t="s">
        <v>123</v>
      </c>
    </row>
    <row r="212" customFormat="false" ht="15" hidden="false" customHeight="false" outlineLevel="0" collapsed="false">
      <c r="A212" s="1" t="n">
        <v>37</v>
      </c>
      <c r="B212" s="61" t="n">
        <v>40499</v>
      </c>
      <c r="C212" s="1" t="s">
        <v>53</v>
      </c>
      <c r="F212" s="1" t="s">
        <v>96</v>
      </c>
      <c r="G212" s="1" t="n">
        <v>1</v>
      </c>
      <c r="H212" s="1" t="n">
        <v>1</v>
      </c>
      <c r="L212" s="1" t="n">
        <v>3</v>
      </c>
      <c r="X212" s="14" t="n">
        <v>17067.26</v>
      </c>
      <c r="AA212" s="1" t="s">
        <v>123</v>
      </c>
    </row>
    <row r="213" customFormat="false" ht="15" hidden="false" customHeight="false" outlineLevel="0" collapsed="false">
      <c r="A213" s="1" t="n">
        <v>37</v>
      </c>
      <c r="B213" s="61" t="n">
        <v>40499</v>
      </c>
      <c r="C213" s="1" t="s">
        <v>53</v>
      </c>
      <c r="F213" s="1" t="s">
        <v>248</v>
      </c>
      <c r="L213" s="1" t="n">
        <v>1</v>
      </c>
      <c r="X213" s="14" t="n">
        <v>1286.05</v>
      </c>
      <c r="AA213" s="1" t="s">
        <v>123</v>
      </c>
    </row>
    <row r="214" customFormat="false" ht="15" hidden="false" customHeight="false" outlineLevel="0" collapsed="false">
      <c r="A214" s="1" t="n">
        <v>38</v>
      </c>
      <c r="B214" s="61" t="n">
        <v>40519</v>
      </c>
      <c r="C214" s="1" t="s">
        <v>69</v>
      </c>
      <c r="F214" s="1" t="s">
        <v>97</v>
      </c>
      <c r="G214" s="1" t="n">
        <v>39</v>
      </c>
      <c r="H214" s="1" t="n">
        <v>39</v>
      </c>
      <c r="L214" s="1" t="n">
        <v>39</v>
      </c>
      <c r="X214" s="14" t="n">
        <v>68059.29</v>
      </c>
      <c r="Y214" s="1" t="s">
        <v>1196</v>
      </c>
      <c r="AA214" s="1" t="s">
        <v>123</v>
      </c>
    </row>
    <row r="215" customFormat="false" ht="15" hidden="false" customHeight="false" outlineLevel="0" collapsed="false">
      <c r="A215" s="1" t="n">
        <v>38</v>
      </c>
      <c r="B215" s="61" t="n">
        <v>40519</v>
      </c>
      <c r="C215" s="1" t="s">
        <v>69</v>
      </c>
      <c r="F215" s="1" t="s">
        <v>87</v>
      </c>
      <c r="G215" s="1" t="n">
        <v>22</v>
      </c>
      <c r="H215" s="1" t="n">
        <v>22</v>
      </c>
      <c r="L215" s="1" t="n">
        <v>24</v>
      </c>
      <c r="X215" s="14" t="n">
        <v>1167.28</v>
      </c>
      <c r="AA215" s="1" t="s">
        <v>123</v>
      </c>
    </row>
    <row r="216" customFormat="false" ht="15" hidden="false" customHeight="false" outlineLevel="0" collapsed="false">
      <c r="A216" s="1" t="n">
        <v>38</v>
      </c>
      <c r="B216" s="61" t="n">
        <v>40519</v>
      </c>
      <c r="C216" s="1" t="s">
        <v>69</v>
      </c>
      <c r="F216" s="1" t="s">
        <v>115</v>
      </c>
      <c r="G216" s="1" t="n">
        <v>13</v>
      </c>
      <c r="H216" s="1" t="n">
        <v>13</v>
      </c>
      <c r="L216" s="1" t="n">
        <v>16</v>
      </c>
      <c r="X216" s="14" t="n">
        <v>44798.45</v>
      </c>
      <c r="AA216" s="1" t="s">
        <v>123</v>
      </c>
    </row>
    <row r="217" customFormat="false" ht="15" hidden="false" customHeight="false" outlineLevel="0" collapsed="false">
      <c r="A217" s="1" t="n">
        <v>38</v>
      </c>
      <c r="B217" s="61" t="n">
        <v>40519</v>
      </c>
      <c r="C217" s="1" t="s">
        <v>69</v>
      </c>
      <c r="F217" s="1" t="s">
        <v>99</v>
      </c>
      <c r="G217" s="1" t="n">
        <v>1</v>
      </c>
      <c r="H217" s="1" t="n">
        <v>1</v>
      </c>
      <c r="L217" s="1" t="n">
        <v>3</v>
      </c>
      <c r="X217" s="14" t="n">
        <v>290.64</v>
      </c>
      <c r="AA217" s="1" t="s">
        <v>123</v>
      </c>
    </row>
    <row r="218" customFormat="false" ht="15" hidden="false" customHeight="false" outlineLevel="0" collapsed="false">
      <c r="A218" s="1" t="n">
        <v>38</v>
      </c>
      <c r="B218" s="61" t="n">
        <v>40519</v>
      </c>
      <c r="C218" s="1" t="s">
        <v>69</v>
      </c>
      <c r="F218" s="1" t="s">
        <v>248</v>
      </c>
      <c r="L218" s="1" t="n">
        <v>1</v>
      </c>
      <c r="X218" s="14" t="n">
        <v>311.96</v>
      </c>
      <c r="AA218" s="1" t="s">
        <v>123</v>
      </c>
    </row>
    <row r="219" customFormat="false" ht="15" hidden="false" customHeight="false" outlineLevel="0" collapsed="false">
      <c r="A219" s="1" t="n">
        <v>39</v>
      </c>
      <c r="B219" s="61" t="n">
        <v>40526</v>
      </c>
      <c r="C219" s="1" t="s">
        <v>86</v>
      </c>
      <c r="F219" s="1" t="s">
        <v>91</v>
      </c>
      <c r="X219" s="14"/>
      <c r="AA219" s="1" t="s">
        <v>123</v>
      </c>
      <c r="AB219" s="1" t="s">
        <v>1108</v>
      </c>
    </row>
    <row r="220" customFormat="false" ht="15" hidden="false" customHeight="false" outlineLevel="0" collapsed="false">
      <c r="A220" s="1" t="n">
        <v>39</v>
      </c>
      <c r="B220" s="61" t="n">
        <v>40526</v>
      </c>
      <c r="C220" s="1" t="s">
        <v>86</v>
      </c>
      <c r="F220" s="1" t="s">
        <v>98</v>
      </c>
      <c r="X220" s="14"/>
      <c r="AA220" s="1" t="s">
        <v>123</v>
      </c>
    </row>
  </sheetData>
  <autoFilter ref="C1:C886"/>
  <conditionalFormatting sqref="A2:L886 N2:AB886">
    <cfRule type="expression" priority="2" aboveAverage="0" equalAverage="0" bottom="0" percent="0" rank="0" text="" dxfId="0">
      <formula>ISEVEN($A2)</formula>
    </cfRule>
    <cfRule type="expression" priority="3" aboveAverage="0" equalAverage="0" bottom="0" percent="0" rank="0" text="" dxfId="1">
      <formula>ISODD($A2)</formula>
    </cfRule>
  </conditionalFormatting>
  <conditionalFormatting sqref="M2:M886">
    <cfRule type="expression" priority="4" aboveAverage="0" equalAverage="0" bottom="0" percent="0" rank="0" text="" dxfId="2">
      <formula>ISEVEN($A2)</formula>
    </cfRule>
    <cfRule type="expression" priority="5" aboveAverage="0" equalAverage="0" bottom="0" percent="0" rank="0" text="" dxfId="3">
      <formula>ISODD($A2)</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B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75" activeCellId="0" sqref="L175"/>
    </sheetView>
  </sheetViews>
  <sheetFormatPr defaultRowHeight="15" outlineLevelRow="0" outlineLevelCol="0"/>
  <cols>
    <col collapsed="false" customWidth="true" hidden="false" outlineLevel="0" max="1" min="1" style="0" width="8.54"/>
    <col collapsed="false" customWidth="true" hidden="false" outlineLevel="0" max="2" min="2" style="0" width="10.71"/>
    <col collapsed="false" customWidth="true" hidden="false" outlineLevel="0" max="5" min="3" style="0" width="14.28"/>
    <col collapsed="false" customWidth="true" hidden="false" outlineLevel="0" max="6" min="6" style="0" width="14.69"/>
    <col collapsed="false" customWidth="true" hidden="false" outlineLevel="0" max="7" min="7" style="0" width="10.12"/>
    <col collapsed="false" customWidth="true" hidden="false" outlineLevel="0" max="8" min="8" style="0" width="13.14"/>
    <col collapsed="false" customWidth="true" hidden="false" outlineLevel="0" max="23" min="9" style="0" width="8.54"/>
    <col collapsed="false" customWidth="true" hidden="false" outlineLevel="0" max="24" min="24" style="0" width="19.57"/>
    <col collapsed="false" customWidth="true" hidden="false" outlineLevel="0" max="27" min="25" style="0" width="8.54"/>
    <col collapsed="false" customWidth="true" hidden="false" outlineLevel="0" max="28" min="28" style="0" width="101"/>
    <col collapsed="false" customWidth="true" hidden="false" outlineLevel="0" max="1025" min="29" style="0" width="8.54"/>
  </cols>
  <sheetData>
    <row r="1" s="3" customFormat="true" ht="15" hidden="false" customHeight="false" outlineLevel="0" collapsed="false">
      <c r="A1" s="3" t="s">
        <v>148</v>
      </c>
      <c r="B1" s="3" t="s">
        <v>149</v>
      </c>
      <c r="C1" s="3" t="s">
        <v>150</v>
      </c>
      <c r="D1" s="3" t="s">
        <v>151</v>
      </c>
      <c r="E1" s="3" t="s">
        <v>152</v>
      </c>
      <c r="F1" s="3" t="s">
        <v>153</v>
      </c>
      <c r="G1" s="3" t="s">
        <v>154</v>
      </c>
      <c r="H1" s="3" t="s">
        <v>155</v>
      </c>
      <c r="I1" s="3" t="s">
        <v>156</v>
      </c>
      <c r="J1" s="3" t="s">
        <v>157</v>
      </c>
      <c r="K1" s="3" t="s">
        <v>158</v>
      </c>
      <c r="L1" s="3" t="s">
        <v>159</v>
      </c>
      <c r="M1" s="3" t="s">
        <v>160</v>
      </c>
      <c r="N1" s="3" t="s">
        <v>161</v>
      </c>
      <c r="O1" s="3" t="s">
        <v>162</v>
      </c>
      <c r="P1" s="3" t="s">
        <v>163</v>
      </c>
      <c r="Q1" s="3" t="s">
        <v>164</v>
      </c>
      <c r="R1" s="3" t="s">
        <v>165</v>
      </c>
      <c r="S1" s="3" t="s">
        <v>166</v>
      </c>
      <c r="T1" s="3" t="s">
        <v>167</v>
      </c>
      <c r="U1" s="3" t="s">
        <v>168</v>
      </c>
      <c r="V1" s="3" t="s">
        <v>169</v>
      </c>
      <c r="W1" s="3" t="s">
        <v>170</v>
      </c>
      <c r="X1" s="3" t="s">
        <v>171</v>
      </c>
      <c r="Y1" s="3" t="s">
        <v>172</v>
      </c>
      <c r="Z1" s="3" t="s">
        <v>173</v>
      </c>
      <c r="AA1" s="3" t="s">
        <v>174</v>
      </c>
      <c r="AB1" s="3" t="s">
        <v>175</v>
      </c>
    </row>
    <row r="2" customFormat="false" ht="15" hidden="false" customHeight="false" outlineLevel="0" collapsed="false">
      <c r="A2" s="0" t="n">
        <v>1</v>
      </c>
      <c r="B2" s="68" t="n">
        <v>39869</v>
      </c>
      <c r="C2" s="0" t="s">
        <v>53</v>
      </c>
      <c r="F2" s="0" t="s">
        <v>101</v>
      </c>
      <c r="G2" s="0" t="n">
        <v>34</v>
      </c>
      <c r="H2" s="0" t="n">
        <v>34</v>
      </c>
      <c r="L2" s="0" t="n">
        <v>56</v>
      </c>
      <c r="X2" s="78"/>
      <c r="AA2" s="0" t="s">
        <v>123</v>
      </c>
    </row>
    <row r="3" customFormat="false" ht="15" hidden="false" customHeight="false" outlineLevel="0" collapsed="false">
      <c r="A3" s="0" t="n">
        <v>1</v>
      </c>
      <c r="B3" s="68" t="n">
        <v>39869</v>
      </c>
      <c r="C3" s="0" t="s">
        <v>53</v>
      </c>
      <c r="F3" s="0" t="s">
        <v>117</v>
      </c>
      <c r="G3" s="0" t="n">
        <v>45</v>
      </c>
      <c r="H3" s="0" t="n">
        <v>45</v>
      </c>
      <c r="L3" s="0" t="n">
        <v>86</v>
      </c>
      <c r="X3" s="78"/>
      <c r="AA3" s="0" t="s">
        <v>123</v>
      </c>
    </row>
    <row r="4" customFormat="false" ht="15" hidden="false" customHeight="false" outlineLevel="0" collapsed="false">
      <c r="A4" s="0" t="n">
        <v>1</v>
      </c>
      <c r="B4" s="68" t="n">
        <v>39869</v>
      </c>
      <c r="C4" s="0" t="s">
        <v>53</v>
      </c>
      <c r="F4" s="0" t="s">
        <v>116</v>
      </c>
      <c r="G4" s="0" t="n">
        <v>5</v>
      </c>
      <c r="H4" s="0" t="n">
        <v>5</v>
      </c>
      <c r="L4" s="0" t="n">
        <v>11</v>
      </c>
      <c r="X4" s="78"/>
      <c r="AA4" s="0" t="s">
        <v>123</v>
      </c>
    </row>
    <row r="5" customFormat="false" ht="15" hidden="false" customHeight="false" outlineLevel="0" collapsed="false">
      <c r="A5" s="0" t="n">
        <v>1</v>
      </c>
      <c r="B5" s="68" t="n">
        <v>39869</v>
      </c>
      <c r="C5" s="0" t="s">
        <v>53</v>
      </c>
      <c r="F5" s="0" t="s">
        <v>97</v>
      </c>
      <c r="G5" s="0" t="n">
        <v>2</v>
      </c>
      <c r="H5" s="0" t="n">
        <v>2</v>
      </c>
      <c r="L5" s="0" t="n">
        <v>6</v>
      </c>
      <c r="X5" s="78"/>
      <c r="AA5" s="0" t="s">
        <v>123</v>
      </c>
    </row>
    <row r="6" customFormat="false" ht="15" hidden="false" customHeight="false" outlineLevel="0" collapsed="false">
      <c r="A6" s="0" t="n">
        <v>2</v>
      </c>
      <c r="B6" s="68" t="n">
        <v>39869</v>
      </c>
      <c r="C6" s="0" t="s">
        <v>76</v>
      </c>
      <c r="D6" s="0" t="s">
        <v>75</v>
      </c>
      <c r="F6" s="0" t="s">
        <v>114</v>
      </c>
      <c r="G6" s="0" t="n">
        <v>88</v>
      </c>
      <c r="H6" s="0" t="n">
        <f aca="false">SUM($G6/2)</f>
        <v>44</v>
      </c>
      <c r="I6" s="0" t="n">
        <f aca="false">SUM($G6/2)</f>
        <v>44</v>
      </c>
      <c r="L6" s="0" t="n">
        <v>138</v>
      </c>
      <c r="X6" s="78"/>
      <c r="AA6" s="0" t="s">
        <v>123</v>
      </c>
      <c r="AB6" s="0" t="s">
        <v>1197</v>
      </c>
    </row>
    <row r="7" customFormat="false" ht="15" hidden="false" customHeight="false" outlineLevel="0" collapsed="false">
      <c r="A7" s="0" t="n">
        <v>2</v>
      </c>
      <c r="B7" s="68" t="n">
        <v>39869</v>
      </c>
      <c r="C7" s="0" t="s">
        <v>76</v>
      </c>
      <c r="D7" s="0" t="s">
        <v>75</v>
      </c>
      <c r="F7" s="0" t="s">
        <v>96</v>
      </c>
      <c r="G7" s="0" t="n">
        <v>5</v>
      </c>
      <c r="H7" s="0" t="n">
        <f aca="false">SUM($G7/2)</f>
        <v>2.5</v>
      </c>
      <c r="I7" s="0" t="n">
        <f aca="false">SUM($G7/2)</f>
        <v>2.5</v>
      </c>
      <c r="L7" s="0" t="n">
        <v>11</v>
      </c>
      <c r="X7" s="78"/>
      <c r="AA7" s="0" t="s">
        <v>123</v>
      </c>
    </row>
    <row r="8" customFormat="false" ht="15" hidden="false" customHeight="false" outlineLevel="0" collapsed="false">
      <c r="A8" s="0" t="n">
        <v>2</v>
      </c>
      <c r="B8" s="68" t="n">
        <v>39869</v>
      </c>
      <c r="C8" s="0" t="s">
        <v>76</v>
      </c>
      <c r="D8" s="0" t="s">
        <v>75</v>
      </c>
      <c r="F8" s="0" t="s">
        <v>102</v>
      </c>
      <c r="G8" s="0" t="n">
        <v>3</v>
      </c>
      <c r="H8" s="0" t="n">
        <f aca="false">SUM($G8/2)</f>
        <v>1.5</v>
      </c>
      <c r="I8" s="0" t="n">
        <f aca="false">SUM($G8/2)</f>
        <v>1.5</v>
      </c>
      <c r="L8" s="0" t="n">
        <v>11</v>
      </c>
      <c r="X8" s="78"/>
      <c r="AA8" s="0" t="s">
        <v>123</v>
      </c>
    </row>
    <row r="9" customFormat="false" ht="15" hidden="false" customHeight="false" outlineLevel="0" collapsed="false">
      <c r="A9" s="0" t="n">
        <v>3</v>
      </c>
      <c r="B9" s="68" t="n">
        <v>39884</v>
      </c>
      <c r="C9" s="0" t="s">
        <v>53</v>
      </c>
      <c r="F9" s="0" t="s">
        <v>102</v>
      </c>
      <c r="G9" s="0" t="n">
        <v>32</v>
      </c>
      <c r="H9" s="0" t="n">
        <v>32</v>
      </c>
      <c r="L9" s="0" t="n">
        <v>84</v>
      </c>
      <c r="X9" s="78" t="n">
        <v>176089.36</v>
      </c>
      <c r="AA9" s="0" t="s">
        <v>123</v>
      </c>
    </row>
    <row r="10" customFormat="false" ht="15" hidden="false" customHeight="false" outlineLevel="0" collapsed="false">
      <c r="A10" s="0" t="n">
        <v>3</v>
      </c>
      <c r="B10" s="68" t="n">
        <v>39884</v>
      </c>
      <c r="C10" s="0" t="s">
        <v>53</v>
      </c>
      <c r="F10" s="0" t="s">
        <v>91</v>
      </c>
      <c r="G10" s="0" t="n">
        <v>1</v>
      </c>
      <c r="H10" s="0" t="n">
        <v>1</v>
      </c>
      <c r="L10" s="0" t="n">
        <v>4</v>
      </c>
      <c r="X10" s="78" t="n">
        <v>2617.14</v>
      </c>
      <c r="AA10" s="0" t="s">
        <v>123</v>
      </c>
    </row>
    <row r="11" customFormat="false" ht="15" hidden="false" customHeight="false" outlineLevel="0" collapsed="false">
      <c r="A11" s="0" t="n">
        <v>3</v>
      </c>
      <c r="B11" s="68" t="n">
        <v>39884</v>
      </c>
      <c r="C11" s="0" t="s">
        <v>53</v>
      </c>
      <c r="F11" s="0" t="s">
        <v>96</v>
      </c>
      <c r="G11" s="0" t="n">
        <v>3</v>
      </c>
      <c r="H11" s="0" t="n">
        <v>3</v>
      </c>
      <c r="L11" s="0" t="n">
        <v>7</v>
      </c>
      <c r="X11" s="78" t="n">
        <v>13672.16</v>
      </c>
      <c r="AA11" s="0" t="s">
        <v>123</v>
      </c>
    </row>
    <row r="12" customFormat="false" ht="15" hidden="false" customHeight="false" outlineLevel="0" collapsed="false">
      <c r="A12" s="0" t="n">
        <v>3</v>
      </c>
      <c r="B12" s="68" t="n">
        <v>39884</v>
      </c>
      <c r="C12" s="0" t="s">
        <v>53</v>
      </c>
      <c r="F12" s="0" t="s">
        <v>106</v>
      </c>
      <c r="G12" s="0" t="n">
        <v>4</v>
      </c>
      <c r="H12" s="0" t="n">
        <v>4</v>
      </c>
      <c r="L12" s="0" t="n">
        <v>9</v>
      </c>
      <c r="X12" s="78" t="n">
        <v>3900.19</v>
      </c>
      <c r="AA12" s="0" t="s">
        <v>123</v>
      </c>
    </row>
    <row r="13" customFormat="false" ht="15" hidden="false" customHeight="false" outlineLevel="0" collapsed="false">
      <c r="A13" s="0" t="n">
        <v>3</v>
      </c>
      <c r="B13" s="68" t="n">
        <v>39884</v>
      </c>
      <c r="C13" s="0" t="s">
        <v>53</v>
      </c>
      <c r="F13" s="0" t="s">
        <v>109</v>
      </c>
      <c r="G13" s="0" t="n">
        <v>1</v>
      </c>
      <c r="H13" s="0" t="n">
        <v>1</v>
      </c>
      <c r="L13" s="0" t="n">
        <v>4</v>
      </c>
      <c r="X13" s="78" t="n">
        <v>2890.51</v>
      </c>
      <c r="AA13" s="0" t="s">
        <v>123</v>
      </c>
    </row>
    <row r="14" customFormat="false" ht="15" hidden="false" customHeight="false" outlineLevel="0" collapsed="false">
      <c r="A14" s="0" t="n">
        <v>3</v>
      </c>
      <c r="B14" s="68" t="n">
        <v>39884</v>
      </c>
      <c r="C14" s="0" t="s">
        <v>53</v>
      </c>
      <c r="F14" s="0" t="s">
        <v>114</v>
      </c>
      <c r="G14" s="0" t="n">
        <v>10</v>
      </c>
      <c r="H14" s="0" t="n">
        <v>10</v>
      </c>
      <c r="L14" s="0" t="n">
        <v>19</v>
      </c>
      <c r="X14" s="78" t="n">
        <v>39297.12</v>
      </c>
      <c r="AA14" s="0" t="s">
        <v>123</v>
      </c>
    </row>
    <row r="15" customFormat="false" ht="15" hidden="false" customHeight="false" outlineLevel="0" collapsed="false">
      <c r="A15" s="0" t="n">
        <v>4</v>
      </c>
      <c r="B15" s="68" t="n">
        <v>39889</v>
      </c>
      <c r="C15" s="0" t="s">
        <v>53</v>
      </c>
      <c r="F15" s="0" t="s">
        <v>87</v>
      </c>
      <c r="G15" s="0" t="n">
        <v>4</v>
      </c>
      <c r="H15" s="0" t="n">
        <v>4</v>
      </c>
      <c r="L15" s="0" t="n">
        <v>20</v>
      </c>
      <c r="X15" s="78" t="n">
        <v>108377.38</v>
      </c>
      <c r="AA15" s="0" t="s">
        <v>123</v>
      </c>
    </row>
    <row r="16" customFormat="false" ht="15" hidden="false" customHeight="false" outlineLevel="0" collapsed="false">
      <c r="A16" s="0" t="n">
        <v>4</v>
      </c>
      <c r="B16" s="68" t="n">
        <v>39889</v>
      </c>
      <c r="C16" s="0" t="s">
        <v>53</v>
      </c>
      <c r="F16" s="0" t="s">
        <v>88</v>
      </c>
      <c r="G16" s="0" t="n">
        <v>4</v>
      </c>
      <c r="H16" s="0" t="n">
        <v>4</v>
      </c>
      <c r="L16" s="0" t="n">
        <v>9</v>
      </c>
      <c r="X16" s="78" t="n">
        <v>11683.48</v>
      </c>
      <c r="AA16" s="0" t="s">
        <v>123</v>
      </c>
    </row>
    <row r="17" customFormat="false" ht="15" hidden="false" customHeight="false" outlineLevel="0" collapsed="false">
      <c r="A17" s="0" t="n">
        <v>4</v>
      </c>
      <c r="B17" s="68" t="n">
        <v>39889</v>
      </c>
      <c r="C17" s="0" t="s">
        <v>53</v>
      </c>
      <c r="F17" s="0" t="s">
        <v>97</v>
      </c>
      <c r="G17" s="0" t="n">
        <v>13</v>
      </c>
      <c r="H17" s="0" t="n">
        <v>13</v>
      </c>
      <c r="L17" s="0" t="n">
        <v>29</v>
      </c>
      <c r="X17" s="78" t="n">
        <v>43526.81</v>
      </c>
      <c r="AA17" s="0" t="s">
        <v>123</v>
      </c>
    </row>
    <row r="18" customFormat="false" ht="15" hidden="false" customHeight="false" outlineLevel="0" collapsed="false">
      <c r="A18" s="0" t="n">
        <v>4</v>
      </c>
      <c r="B18" s="68" t="n">
        <v>39889</v>
      </c>
      <c r="C18" s="0" t="s">
        <v>53</v>
      </c>
      <c r="F18" s="0" t="s">
        <v>103</v>
      </c>
      <c r="G18" s="0" t="n">
        <v>1</v>
      </c>
      <c r="H18" s="0" t="n">
        <v>1</v>
      </c>
      <c r="L18" s="0" t="n">
        <v>2</v>
      </c>
      <c r="X18" s="78" t="n">
        <v>1479.85</v>
      </c>
      <c r="AA18" s="0" t="s">
        <v>123</v>
      </c>
    </row>
    <row r="19" customFormat="false" ht="15" hidden="false" customHeight="false" outlineLevel="0" collapsed="false">
      <c r="A19" s="0" t="n">
        <v>4</v>
      </c>
      <c r="B19" s="68" t="n">
        <v>39889</v>
      </c>
      <c r="C19" s="0" t="s">
        <v>53</v>
      </c>
      <c r="F19" s="0" t="s">
        <v>115</v>
      </c>
      <c r="G19" s="0" t="n">
        <v>6</v>
      </c>
      <c r="H19" s="0" t="n">
        <v>6</v>
      </c>
      <c r="L19" s="0" t="n">
        <v>18</v>
      </c>
      <c r="X19" s="78" t="n">
        <v>36688.67</v>
      </c>
      <c r="AA19" s="0" t="s">
        <v>123</v>
      </c>
    </row>
    <row r="20" customFormat="false" ht="15" hidden="false" customHeight="false" outlineLevel="0" collapsed="false">
      <c r="A20" s="0" t="n">
        <v>4</v>
      </c>
      <c r="B20" s="68" t="n">
        <v>39889</v>
      </c>
      <c r="C20" s="0" t="s">
        <v>53</v>
      </c>
      <c r="F20" s="0" t="s">
        <v>116</v>
      </c>
      <c r="G20" s="0" t="n">
        <v>10</v>
      </c>
      <c r="H20" s="0" t="n">
        <v>10</v>
      </c>
      <c r="L20" s="0" t="n">
        <v>22</v>
      </c>
      <c r="X20" s="78"/>
      <c r="AA20" s="0" t="s">
        <v>123</v>
      </c>
    </row>
    <row r="21" customFormat="false" ht="15" hidden="false" customHeight="false" outlineLevel="0" collapsed="false">
      <c r="A21" s="0" t="n">
        <v>5</v>
      </c>
      <c r="B21" s="68" t="n">
        <v>39899</v>
      </c>
      <c r="C21" s="0" t="s">
        <v>63</v>
      </c>
      <c r="F21" s="0" t="s">
        <v>87</v>
      </c>
      <c r="G21" s="0" t="n">
        <v>5</v>
      </c>
      <c r="H21" s="0" t="n">
        <v>5</v>
      </c>
      <c r="L21" s="0" t="n">
        <v>20</v>
      </c>
      <c r="X21" s="78" t="n">
        <v>52115</v>
      </c>
      <c r="AA21" s="0" t="s">
        <v>123</v>
      </c>
    </row>
    <row r="22" customFormat="false" ht="15" hidden="false" customHeight="false" outlineLevel="0" collapsed="false">
      <c r="A22" s="0" t="n">
        <v>5</v>
      </c>
      <c r="B22" s="68" t="n">
        <v>39899</v>
      </c>
      <c r="C22" s="0" t="s">
        <v>63</v>
      </c>
      <c r="F22" s="0" t="s">
        <v>117</v>
      </c>
      <c r="G22" s="0" t="n">
        <v>2</v>
      </c>
      <c r="H22" s="0" t="n">
        <v>2</v>
      </c>
      <c r="L22" s="0" t="n">
        <v>5</v>
      </c>
      <c r="X22" s="78"/>
      <c r="AA22" s="0" t="s">
        <v>123</v>
      </c>
      <c r="AB22" s="78" t="s">
        <v>1198</v>
      </c>
    </row>
    <row r="23" customFormat="false" ht="15" hidden="false" customHeight="false" outlineLevel="0" collapsed="false">
      <c r="A23" s="0" t="n">
        <v>5</v>
      </c>
      <c r="B23" s="68" t="n">
        <v>39899</v>
      </c>
      <c r="C23" s="0" t="s">
        <v>63</v>
      </c>
      <c r="F23" s="0" t="s">
        <v>101</v>
      </c>
      <c r="G23" s="0" t="n">
        <v>1</v>
      </c>
      <c r="H23" s="0" t="n">
        <v>1</v>
      </c>
      <c r="L23" s="0" t="n">
        <v>5</v>
      </c>
      <c r="X23" s="78"/>
      <c r="AA23" s="0" t="s">
        <v>123</v>
      </c>
    </row>
    <row r="24" customFormat="false" ht="15" hidden="false" customHeight="false" outlineLevel="0" collapsed="false">
      <c r="A24" s="0" t="n">
        <v>6</v>
      </c>
      <c r="B24" s="68" t="n">
        <v>39904</v>
      </c>
      <c r="C24" s="0" t="s">
        <v>64</v>
      </c>
      <c r="F24" s="0" t="s">
        <v>115</v>
      </c>
      <c r="G24" s="0" t="n">
        <v>57</v>
      </c>
      <c r="H24" s="0" t="n">
        <v>57</v>
      </c>
      <c r="L24" s="0" t="n">
        <v>74</v>
      </c>
      <c r="X24" s="78" t="n">
        <v>150878.12</v>
      </c>
      <c r="AA24" s="0" t="s">
        <v>123</v>
      </c>
    </row>
    <row r="25" customFormat="false" ht="15" hidden="false" customHeight="false" outlineLevel="0" collapsed="false">
      <c r="A25" s="0" t="n">
        <v>6</v>
      </c>
      <c r="B25" s="68" t="n">
        <v>39904</v>
      </c>
      <c r="C25" s="0" t="s">
        <v>64</v>
      </c>
      <c r="F25" s="0" t="s">
        <v>92</v>
      </c>
      <c r="G25" s="0" t="n">
        <v>1</v>
      </c>
      <c r="H25" s="0" t="n">
        <v>1</v>
      </c>
      <c r="L25" s="0" t="n">
        <v>4</v>
      </c>
      <c r="X25" s="78" t="n">
        <v>3248.77</v>
      </c>
      <c r="AA25" s="0" t="s">
        <v>123</v>
      </c>
    </row>
    <row r="26" customFormat="false" ht="15" hidden="false" customHeight="false" outlineLevel="0" collapsed="false">
      <c r="A26" s="0" t="n">
        <v>6</v>
      </c>
      <c r="B26" s="68" t="n">
        <v>39904</v>
      </c>
      <c r="C26" s="0" t="s">
        <v>64</v>
      </c>
      <c r="F26" s="0" t="s">
        <v>87</v>
      </c>
      <c r="G26" s="0" t="n">
        <v>3</v>
      </c>
      <c r="H26" s="0" t="n">
        <v>3</v>
      </c>
      <c r="L26" s="0" t="n">
        <v>8</v>
      </c>
      <c r="X26" s="78" t="n">
        <v>18233.88</v>
      </c>
      <c r="AA26" s="0" t="s">
        <v>123</v>
      </c>
    </row>
    <row r="27" customFormat="false" ht="15" hidden="false" customHeight="false" outlineLevel="0" collapsed="false">
      <c r="A27" s="0" t="n">
        <v>7</v>
      </c>
      <c r="B27" s="68" t="n">
        <v>39911</v>
      </c>
      <c r="C27" s="0" t="s">
        <v>53</v>
      </c>
      <c r="D27" s="0" t="s">
        <v>78</v>
      </c>
      <c r="F27" s="0" t="s">
        <v>107</v>
      </c>
      <c r="G27" s="0" t="n">
        <v>14</v>
      </c>
      <c r="H27" s="0" t="n">
        <f aca="false">SUM($G27/2)</f>
        <v>7</v>
      </c>
      <c r="I27" s="0" t="n">
        <f aca="false">SUM($G27/2)</f>
        <v>7</v>
      </c>
      <c r="L27" s="0" t="n">
        <v>38</v>
      </c>
      <c r="X27" s="78" t="n">
        <v>261744.41</v>
      </c>
      <c r="AA27" s="0" t="s">
        <v>123</v>
      </c>
    </row>
    <row r="28" customFormat="false" ht="15" hidden="false" customHeight="false" outlineLevel="0" collapsed="false">
      <c r="A28" s="0" t="n">
        <v>7</v>
      </c>
      <c r="B28" s="68" t="n">
        <v>39911</v>
      </c>
      <c r="C28" s="0" t="s">
        <v>53</v>
      </c>
      <c r="D28" s="0" t="s">
        <v>78</v>
      </c>
      <c r="F28" s="0" t="s">
        <v>97</v>
      </c>
      <c r="G28" s="0" t="n">
        <v>8</v>
      </c>
      <c r="H28" s="0" t="n">
        <f aca="false">SUM($G28/2)</f>
        <v>4</v>
      </c>
      <c r="I28" s="0" t="n">
        <f aca="false">SUM($G28/2)</f>
        <v>4</v>
      </c>
      <c r="L28" s="0" t="n">
        <v>19</v>
      </c>
      <c r="X28" s="78" t="n">
        <v>29005.97</v>
      </c>
      <c r="AA28" s="0" t="s">
        <v>123</v>
      </c>
    </row>
    <row r="29" customFormat="false" ht="15" hidden="false" customHeight="false" outlineLevel="0" collapsed="false">
      <c r="A29" s="0" t="n">
        <v>7</v>
      </c>
      <c r="B29" s="68" t="n">
        <v>39911</v>
      </c>
      <c r="C29" s="0" t="s">
        <v>53</v>
      </c>
      <c r="D29" s="0" t="s">
        <v>78</v>
      </c>
      <c r="F29" s="0" t="s">
        <v>109</v>
      </c>
      <c r="G29" s="0" t="n">
        <v>1</v>
      </c>
      <c r="H29" s="0" t="n">
        <f aca="false">SUM($G29/2)</f>
        <v>0.5</v>
      </c>
      <c r="I29" s="0" t="n">
        <f aca="false">SUM($G29/2)</f>
        <v>0.5</v>
      </c>
      <c r="L29" s="0" t="n">
        <v>3</v>
      </c>
      <c r="X29" s="78" t="n">
        <v>4173.5</v>
      </c>
      <c r="AA29" s="0" t="s">
        <v>123</v>
      </c>
    </row>
    <row r="30" customFormat="false" ht="15" hidden="false" customHeight="false" outlineLevel="0" collapsed="false">
      <c r="A30" s="0" t="n">
        <v>7</v>
      </c>
      <c r="B30" s="68" t="n">
        <v>39911</v>
      </c>
      <c r="C30" s="0" t="s">
        <v>53</v>
      </c>
      <c r="D30" s="0" t="s">
        <v>78</v>
      </c>
      <c r="F30" s="0" t="s">
        <v>115</v>
      </c>
      <c r="G30" s="0" t="n">
        <v>2</v>
      </c>
      <c r="H30" s="0" t="n">
        <f aca="false">SUM($G30/2)</f>
        <v>1</v>
      </c>
      <c r="I30" s="0" t="n">
        <f aca="false">SUM($G30/2)</f>
        <v>1</v>
      </c>
      <c r="L30" s="0" t="n">
        <v>7</v>
      </c>
      <c r="X30" s="78" t="n">
        <v>14141.85</v>
      </c>
      <c r="AA30" s="0" t="s">
        <v>123</v>
      </c>
    </row>
    <row r="31" customFormat="false" ht="15" hidden="false" customHeight="false" outlineLevel="0" collapsed="false">
      <c r="A31" s="0" t="n">
        <v>7</v>
      </c>
      <c r="B31" s="68" t="n">
        <v>39911</v>
      </c>
      <c r="C31" s="0" t="s">
        <v>53</v>
      </c>
      <c r="D31" s="0" t="s">
        <v>78</v>
      </c>
      <c r="F31" s="0" t="s">
        <v>88</v>
      </c>
      <c r="G31" s="0" t="n">
        <v>3</v>
      </c>
      <c r="H31" s="0" t="n">
        <f aca="false">SUM($G31/2)</f>
        <v>1.5</v>
      </c>
      <c r="I31" s="0" t="n">
        <f aca="false">SUM($G31/2)</f>
        <v>1.5</v>
      </c>
      <c r="L31" s="0" t="n">
        <v>9</v>
      </c>
      <c r="X31" s="78" t="n">
        <v>1115.66</v>
      </c>
      <c r="AA31" s="0" t="s">
        <v>123</v>
      </c>
    </row>
    <row r="32" customFormat="false" ht="15" hidden="false" customHeight="false" outlineLevel="0" collapsed="false">
      <c r="A32" s="0" t="n">
        <v>7</v>
      </c>
      <c r="B32" s="68" t="n">
        <v>39911</v>
      </c>
      <c r="C32" s="0" t="s">
        <v>53</v>
      </c>
      <c r="D32" s="0" t="s">
        <v>78</v>
      </c>
      <c r="F32" s="0" t="s">
        <v>96</v>
      </c>
      <c r="G32" s="0" t="n">
        <v>5</v>
      </c>
      <c r="H32" s="0" t="n">
        <f aca="false">SUM($G32/2)</f>
        <v>2.5</v>
      </c>
      <c r="I32" s="0" t="n">
        <f aca="false">SUM($G32/2)</f>
        <v>2.5</v>
      </c>
      <c r="L32" s="0" t="n">
        <v>11</v>
      </c>
      <c r="X32" s="78" t="n">
        <v>6812.92</v>
      </c>
      <c r="AA32" s="0" t="s">
        <v>123</v>
      </c>
    </row>
    <row r="33" customFormat="false" ht="15" hidden="false" customHeight="false" outlineLevel="0" collapsed="false">
      <c r="A33" s="0" t="n">
        <v>7</v>
      </c>
      <c r="B33" s="68" t="n">
        <v>39911</v>
      </c>
      <c r="C33" s="0" t="s">
        <v>53</v>
      </c>
      <c r="D33" s="0" t="s">
        <v>78</v>
      </c>
      <c r="F33" s="0" t="s">
        <v>114</v>
      </c>
      <c r="G33" s="0" t="n">
        <v>16</v>
      </c>
      <c r="H33" s="0" t="n">
        <f aca="false">SUM($G33/2)</f>
        <v>8</v>
      </c>
      <c r="I33" s="0" t="n">
        <f aca="false">SUM($G33/2)</f>
        <v>8</v>
      </c>
      <c r="L33" s="0" t="n">
        <v>31</v>
      </c>
      <c r="X33" s="78" t="n">
        <v>50021.81</v>
      </c>
      <c r="AA33" s="0" t="s">
        <v>123</v>
      </c>
    </row>
    <row r="34" customFormat="false" ht="15" hidden="false" customHeight="false" outlineLevel="0" collapsed="false">
      <c r="A34" s="0" t="n">
        <v>7</v>
      </c>
      <c r="B34" s="68" t="n">
        <v>39911</v>
      </c>
      <c r="C34" s="0" t="s">
        <v>53</v>
      </c>
      <c r="D34" s="0" t="s">
        <v>78</v>
      </c>
      <c r="F34" s="0" t="s">
        <v>87</v>
      </c>
      <c r="G34" s="0" t="n">
        <v>3</v>
      </c>
      <c r="H34" s="0" t="n">
        <f aca="false">SUM($G34/2)</f>
        <v>1.5</v>
      </c>
      <c r="I34" s="0" t="n">
        <f aca="false">SUM($G34/2)</f>
        <v>1.5</v>
      </c>
      <c r="L34" s="0" t="n">
        <v>9</v>
      </c>
      <c r="X34" s="78" t="n">
        <v>16268</v>
      </c>
      <c r="AA34" s="0" t="s">
        <v>123</v>
      </c>
    </row>
    <row r="35" customFormat="false" ht="15" hidden="false" customHeight="false" outlineLevel="0" collapsed="false">
      <c r="A35" s="0" t="n">
        <v>7</v>
      </c>
      <c r="B35" s="68" t="n">
        <v>39911</v>
      </c>
      <c r="C35" s="0" t="s">
        <v>53</v>
      </c>
      <c r="D35" s="0" t="s">
        <v>78</v>
      </c>
      <c r="F35" s="0" t="s">
        <v>113</v>
      </c>
      <c r="G35" s="0" t="n">
        <v>0</v>
      </c>
      <c r="H35" s="0" t="n">
        <f aca="false">SUM($G35/2)</f>
        <v>0</v>
      </c>
      <c r="I35" s="0" t="n">
        <f aca="false">SUM($G35/2)</f>
        <v>0</v>
      </c>
      <c r="L35" s="0" t="n">
        <v>2</v>
      </c>
      <c r="X35" s="78" t="n">
        <v>1683.52</v>
      </c>
      <c r="AA35" s="0" t="s">
        <v>123</v>
      </c>
    </row>
    <row r="36" customFormat="false" ht="15" hidden="false" customHeight="false" outlineLevel="0" collapsed="false">
      <c r="A36" s="0" t="n">
        <v>8</v>
      </c>
      <c r="B36" s="68" t="n">
        <v>39919</v>
      </c>
      <c r="C36" s="0" t="s">
        <v>69</v>
      </c>
      <c r="D36" s="0" t="s">
        <v>67</v>
      </c>
      <c r="F36" s="0" t="s">
        <v>96</v>
      </c>
      <c r="G36" s="0" t="n">
        <v>14</v>
      </c>
      <c r="H36" s="0" t="n">
        <f aca="false">SUM($G36/2)</f>
        <v>7</v>
      </c>
      <c r="I36" s="0" t="n">
        <f aca="false">SUM($G36/2)</f>
        <v>7</v>
      </c>
      <c r="L36" s="0" t="n">
        <v>46</v>
      </c>
      <c r="X36" s="78" t="n">
        <v>140656.72</v>
      </c>
      <c r="AA36" s="0" t="s">
        <v>123</v>
      </c>
    </row>
    <row r="37" customFormat="false" ht="15" hidden="false" customHeight="false" outlineLevel="0" collapsed="false">
      <c r="A37" s="0" t="n">
        <v>8</v>
      </c>
      <c r="B37" s="68" t="n">
        <v>39919</v>
      </c>
      <c r="C37" s="0" t="s">
        <v>69</v>
      </c>
      <c r="D37" s="0" t="s">
        <v>67</v>
      </c>
      <c r="F37" s="0" t="s">
        <v>87</v>
      </c>
      <c r="G37" s="0" t="n">
        <v>18</v>
      </c>
      <c r="H37" s="0" t="n">
        <f aca="false">SUM($G37/2)</f>
        <v>9</v>
      </c>
      <c r="I37" s="0" t="n">
        <f aca="false">SUM($G37/2)</f>
        <v>9</v>
      </c>
      <c r="L37" s="0" t="n">
        <v>33</v>
      </c>
      <c r="X37" s="78"/>
      <c r="AA37" s="0" t="s">
        <v>123</v>
      </c>
      <c r="AB37" s="78" t="s">
        <v>1199</v>
      </c>
    </row>
    <row r="38" customFormat="false" ht="15" hidden="false" customHeight="false" outlineLevel="0" collapsed="false">
      <c r="A38" s="0" t="n">
        <v>8</v>
      </c>
      <c r="B38" s="68" t="n">
        <v>39919</v>
      </c>
      <c r="C38" s="0" t="s">
        <v>69</v>
      </c>
      <c r="D38" s="0" t="s">
        <v>67</v>
      </c>
      <c r="F38" s="0" t="s">
        <v>100</v>
      </c>
      <c r="G38" s="0" t="n">
        <v>3</v>
      </c>
      <c r="H38" s="0" t="n">
        <f aca="false">SUM($G38/2)</f>
        <v>1.5</v>
      </c>
      <c r="I38" s="0" t="n">
        <f aca="false">SUM($G38/2)</f>
        <v>1.5</v>
      </c>
      <c r="L38" s="0" t="n">
        <v>3</v>
      </c>
      <c r="X38" s="78" t="n">
        <v>5092.6</v>
      </c>
      <c r="AA38" s="0" t="s">
        <v>123</v>
      </c>
    </row>
    <row r="39" customFormat="false" ht="15" hidden="false" customHeight="false" outlineLevel="0" collapsed="false">
      <c r="A39" s="0" t="n">
        <v>8</v>
      </c>
      <c r="B39" s="68" t="n">
        <v>39919</v>
      </c>
      <c r="C39" s="0" t="s">
        <v>69</v>
      </c>
      <c r="D39" s="0" t="s">
        <v>67</v>
      </c>
      <c r="F39" s="0" t="s">
        <v>115</v>
      </c>
      <c r="G39" s="0" t="n">
        <v>9</v>
      </c>
      <c r="H39" s="0" t="n">
        <f aca="false">SUM($G39/2)</f>
        <v>4.5</v>
      </c>
      <c r="I39" s="0" t="n">
        <f aca="false">SUM($G39/2)</f>
        <v>4.5</v>
      </c>
      <c r="L39" s="0" t="n">
        <v>10</v>
      </c>
      <c r="X39" s="78" t="n">
        <v>6333.9</v>
      </c>
      <c r="AA39" s="0" t="s">
        <v>123</v>
      </c>
    </row>
    <row r="40" customFormat="false" ht="15" hidden="false" customHeight="false" outlineLevel="0" collapsed="false">
      <c r="A40" s="0" t="n">
        <v>8</v>
      </c>
      <c r="B40" s="68" t="n">
        <v>39919</v>
      </c>
      <c r="C40" s="0" t="s">
        <v>69</v>
      </c>
      <c r="D40" s="0" t="s">
        <v>67</v>
      </c>
      <c r="F40" s="0" t="s">
        <v>108</v>
      </c>
      <c r="G40" s="0" t="n">
        <v>3</v>
      </c>
      <c r="H40" s="0" t="n">
        <f aca="false">SUM($G40/2)</f>
        <v>1.5</v>
      </c>
      <c r="I40" s="0" t="n">
        <f aca="false">SUM($G40/2)</f>
        <v>1.5</v>
      </c>
      <c r="L40" s="0" t="n">
        <v>7</v>
      </c>
      <c r="X40" s="78" t="n">
        <v>29523.2</v>
      </c>
      <c r="AA40" s="0" t="s">
        <v>123</v>
      </c>
    </row>
    <row r="41" customFormat="false" ht="15" hidden="false" customHeight="false" outlineLevel="0" collapsed="false">
      <c r="A41" s="0" t="n">
        <v>9</v>
      </c>
      <c r="B41" s="68" t="n">
        <v>39924</v>
      </c>
      <c r="C41" s="0" t="s">
        <v>80</v>
      </c>
      <c r="D41" s="0" t="s">
        <v>79</v>
      </c>
      <c r="F41" s="0" t="s">
        <v>116</v>
      </c>
      <c r="G41" s="0" t="n">
        <v>5</v>
      </c>
      <c r="H41" s="0" t="n">
        <f aca="false">SUM($G41/2)</f>
        <v>2.5</v>
      </c>
      <c r="I41" s="0" t="n">
        <f aca="false">SUM($G41/2)</f>
        <v>2.5</v>
      </c>
      <c r="X41" s="78"/>
      <c r="AA41" s="0" t="s">
        <v>123</v>
      </c>
    </row>
    <row r="42" customFormat="false" ht="15" hidden="false" customHeight="false" outlineLevel="0" collapsed="false">
      <c r="A42" s="0" t="n">
        <v>9</v>
      </c>
      <c r="B42" s="68" t="n">
        <v>39924</v>
      </c>
      <c r="C42" s="0" t="s">
        <v>80</v>
      </c>
      <c r="D42" s="0" t="s">
        <v>79</v>
      </c>
      <c r="F42" s="0" t="s">
        <v>97</v>
      </c>
      <c r="G42" s="0" t="n">
        <v>1</v>
      </c>
      <c r="H42" s="0" t="n">
        <f aca="false">SUM($G42/2)</f>
        <v>0.5</v>
      </c>
      <c r="I42" s="0" t="n">
        <f aca="false">SUM($G42/2)</f>
        <v>0.5</v>
      </c>
      <c r="X42" s="78"/>
      <c r="AA42" s="0" t="s">
        <v>123</v>
      </c>
    </row>
    <row r="43" customFormat="false" ht="15" hidden="false" customHeight="false" outlineLevel="0" collapsed="false">
      <c r="A43" s="0" t="n">
        <v>10</v>
      </c>
      <c r="B43" s="68" t="n">
        <v>39932</v>
      </c>
      <c r="C43" s="0" t="s">
        <v>53</v>
      </c>
      <c r="F43" s="0" t="s">
        <v>101</v>
      </c>
      <c r="G43" s="0" t="n">
        <v>25</v>
      </c>
      <c r="H43" s="0" t="n">
        <v>25</v>
      </c>
      <c r="L43" s="0" t="n">
        <v>50</v>
      </c>
      <c r="X43" s="78" t="n">
        <v>272359.2</v>
      </c>
      <c r="AA43" s="0" t="s">
        <v>123</v>
      </c>
    </row>
    <row r="44" customFormat="false" ht="15" hidden="false" customHeight="false" outlineLevel="0" collapsed="false">
      <c r="A44" s="0" t="n">
        <v>10</v>
      </c>
      <c r="B44" s="68" t="n">
        <v>39932</v>
      </c>
      <c r="C44" s="0" t="s">
        <v>53</v>
      </c>
      <c r="F44" s="0" t="s">
        <v>117</v>
      </c>
      <c r="G44" s="0" t="n">
        <v>21</v>
      </c>
      <c r="H44" s="0" t="n">
        <v>21</v>
      </c>
      <c r="L44" s="0" t="n">
        <v>55</v>
      </c>
      <c r="X44" s="78"/>
      <c r="AA44" s="0" t="s">
        <v>123</v>
      </c>
      <c r="AB44" s="78" t="s">
        <v>1200</v>
      </c>
    </row>
    <row r="45" customFormat="false" ht="15" hidden="false" customHeight="false" outlineLevel="0" collapsed="false">
      <c r="A45" s="0" t="n">
        <v>10</v>
      </c>
      <c r="B45" s="68" t="n">
        <v>39932</v>
      </c>
      <c r="C45" s="0" t="s">
        <v>53</v>
      </c>
      <c r="F45" s="0" t="s">
        <v>106</v>
      </c>
      <c r="G45" s="0" t="n">
        <v>1</v>
      </c>
      <c r="H45" s="0" t="n">
        <v>1</v>
      </c>
      <c r="L45" s="0" t="n">
        <v>3</v>
      </c>
      <c r="X45" s="78" t="n">
        <v>2766.86</v>
      </c>
      <c r="AA45" s="0" t="s">
        <v>123</v>
      </c>
    </row>
    <row r="46" customFormat="false" ht="15" hidden="false" customHeight="false" outlineLevel="0" collapsed="false">
      <c r="A46" s="0" t="n">
        <v>10</v>
      </c>
      <c r="B46" s="68" t="n">
        <v>39932</v>
      </c>
      <c r="C46" s="0" t="s">
        <v>53</v>
      </c>
      <c r="F46" s="0" t="s">
        <v>105</v>
      </c>
      <c r="G46" s="0" t="n">
        <v>7</v>
      </c>
      <c r="H46" s="0" t="n">
        <v>7</v>
      </c>
      <c r="L46" s="0" t="n">
        <v>18</v>
      </c>
      <c r="X46" s="78" t="n">
        <v>17064.6</v>
      </c>
      <c r="AA46" s="0" t="s">
        <v>123</v>
      </c>
    </row>
    <row r="47" customFormat="false" ht="15" hidden="false" customHeight="false" outlineLevel="0" collapsed="false">
      <c r="A47" s="0" t="n">
        <v>10</v>
      </c>
      <c r="B47" s="68" t="n">
        <v>39932</v>
      </c>
      <c r="C47" s="0" t="s">
        <v>53</v>
      </c>
      <c r="F47" s="0" t="s">
        <v>114</v>
      </c>
      <c r="G47" s="0" t="n">
        <v>7</v>
      </c>
      <c r="H47" s="0" t="n">
        <v>7</v>
      </c>
      <c r="L47" s="0" t="n">
        <v>17</v>
      </c>
      <c r="X47" s="78"/>
      <c r="AA47" s="0" t="s">
        <v>123</v>
      </c>
      <c r="AB47" s="78" t="s">
        <v>1201</v>
      </c>
    </row>
    <row r="48" customFormat="false" ht="15" hidden="false" customHeight="false" outlineLevel="0" collapsed="false">
      <c r="A48" s="0" t="n">
        <v>10</v>
      </c>
      <c r="B48" s="68" t="n">
        <v>39932</v>
      </c>
      <c r="C48" s="0" t="s">
        <v>53</v>
      </c>
      <c r="F48" s="0" t="s">
        <v>112</v>
      </c>
      <c r="G48" s="0" t="n">
        <v>1</v>
      </c>
      <c r="H48" s="0" t="n">
        <v>1</v>
      </c>
      <c r="L48" s="0" t="n">
        <v>3</v>
      </c>
      <c r="X48" s="78" t="n">
        <v>4740.27</v>
      </c>
      <c r="AA48" s="0" t="s">
        <v>123</v>
      </c>
    </row>
    <row r="49" customFormat="false" ht="15" hidden="false" customHeight="false" outlineLevel="0" collapsed="false">
      <c r="A49" s="0" t="n">
        <v>11</v>
      </c>
      <c r="B49" s="68" t="n">
        <v>39948</v>
      </c>
      <c r="C49" s="0" t="s">
        <v>69</v>
      </c>
      <c r="D49" s="0" t="s">
        <v>67</v>
      </c>
      <c r="F49" s="0" t="s">
        <v>87</v>
      </c>
      <c r="G49" s="0" t="n">
        <v>24</v>
      </c>
      <c r="H49" s="0" t="n">
        <f aca="false">SUM($G49/2)</f>
        <v>12</v>
      </c>
      <c r="I49" s="0" t="n">
        <f aca="false">SUM($G49/2)</f>
        <v>12</v>
      </c>
      <c r="L49" s="0" t="n">
        <v>32</v>
      </c>
      <c r="X49" s="78" t="n">
        <v>56676.6</v>
      </c>
      <c r="AA49" s="0" t="s">
        <v>123</v>
      </c>
    </row>
    <row r="50" customFormat="false" ht="15" hidden="false" customHeight="false" outlineLevel="0" collapsed="false">
      <c r="A50" s="0" t="n">
        <v>11</v>
      </c>
      <c r="B50" s="68" t="n">
        <v>39948</v>
      </c>
      <c r="C50" s="0" t="s">
        <v>69</v>
      </c>
      <c r="D50" s="0" t="s">
        <v>67</v>
      </c>
      <c r="F50" s="0" t="s">
        <v>96</v>
      </c>
      <c r="G50" s="0" t="n">
        <v>6</v>
      </c>
      <c r="H50" s="0" t="n">
        <f aca="false">SUM($G50/2)</f>
        <v>3</v>
      </c>
      <c r="I50" s="0" t="n">
        <f aca="false">SUM($G50/2)</f>
        <v>3</v>
      </c>
      <c r="L50" s="0" t="n">
        <v>12</v>
      </c>
      <c r="X50" s="78" t="n">
        <v>14329.58</v>
      </c>
      <c r="AA50" s="0" t="s">
        <v>123</v>
      </c>
    </row>
    <row r="51" customFormat="false" ht="15" hidden="false" customHeight="false" outlineLevel="0" collapsed="false">
      <c r="A51" s="0" t="n">
        <v>11</v>
      </c>
      <c r="B51" s="68" t="n">
        <v>39948</v>
      </c>
      <c r="C51" s="0" t="s">
        <v>69</v>
      </c>
      <c r="D51" s="0" t="s">
        <v>67</v>
      </c>
      <c r="F51" s="0" t="s">
        <v>107</v>
      </c>
      <c r="G51" s="0" t="n">
        <v>2</v>
      </c>
      <c r="H51" s="0" t="n">
        <f aca="false">SUM($G51/2)</f>
        <v>1</v>
      </c>
      <c r="I51" s="0" t="n">
        <f aca="false">SUM($G51/2)</f>
        <v>1</v>
      </c>
      <c r="L51" s="0" t="n">
        <v>5</v>
      </c>
      <c r="X51" s="78" t="n">
        <v>4410.67</v>
      </c>
      <c r="AA51" s="0" t="s">
        <v>123</v>
      </c>
    </row>
    <row r="52" customFormat="false" ht="15" hidden="false" customHeight="false" outlineLevel="0" collapsed="false">
      <c r="A52" s="0" t="n">
        <v>12</v>
      </c>
      <c r="B52" s="68" t="n">
        <v>39954</v>
      </c>
      <c r="C52" s="0" t="s">
        <v>53</v>
      </c>
      <c r="F52" s="0" t="s">
        <v>102</v>
      </c>
      <c r="G52" s="0" t="n">
        <v>34</v>
      </c>
      <c r="H52" s="0" t="n">
        <v>34</v>
      </c>
      <c r="L52" s="0" t="n">
        <v>55</v>
      </c>
      <c r="X52" s="78" t="n">
        <v>155310</v>
      </c>
      <c r="AA52" s="0" t="s">
        <v>123</v>
      </c>
    </row>
    <row r="53" customFormat="false" ht="15" hidden="false" customHeight="false" outlineLevel="0" collapsed="false">
      <c r="A53" s="0" t="n">
        <v>12</v>
      </c>
      <c r="B53" s="68" t="n">
        <v>39954</v>
      </c>
      <c r="C53" s="0" t="s">
        <v>53</v>
      </c>
      <c r="F53" s="0" t="s">
        <v>98</v>
      </c>
      <c r="G53" s="0" t="n">
        <v>1</v>
      </c>
      <c r="H53" s="0" t="n">
        <v>1</v>
      </c>
      <c r="L53" s="0" t="n">
        <v>2</v>
      </c>
      <c r="X53" s="78" t="n">
        <v>1896.6</v>
      </c>
      <c r="AA53" s="0" t="s">
        <v>123</v>
      </c>
    </row>
    <row r="54" customFormat="false" ht="15" hidden="false" customHeight="false" outlineLevel="0" collapsed="false">
      <c r="A54" s="0" t="n">
        <v>12</v>
      </c>
      <c r="B54" s="68" t="n">
        <v>39954</v>
      </c>
      <c r="C54" s="0" t="s">
        <v>53</v>
      </c>
      <c r="F54" s="0" t="s">
        <v>96</v>
      </c>
      <c r="G54" s="0" t="n">
        <v>1</v>
      </c>
      <c r="H54" s="0" t="n">
        <v>1</v>
      </c>
      <c r="L54" s="0" t="n">
        <v>3</v>
      </c>
      <c r="X54" s="78" t="n">
        <v>5145.69</v>
      </c>
      <c r="AA54" s="0" t="s">
        <v>123</v>
      </c>
    </row>
    <row r="55" customFormat="false" ht="15" hidden="false" customHeight="false" outlineLevel="0" collapsed="false">
      <c r="A55" s="0" t="n">
        <v>12</v>
      </c>
      <c r="B55" s="68" t="n">
        <v>39954</v>
      </c>
      <c r="C55" s="0" t="s">
        <v>53</v>
      </c>
      <c r="F55" s="0" t="s">
        <v>114</v>
      </c>
      <c r="G55" s="0" t="n">
        <v>4</v>
      </c>
      <c r="H55" s="0" t="n">
        <v>4</v>
      </c>
      <c r="L55" s="0" t="n">
        <v>9</v>
      </c>
      <c r="X55" s="78" t="n">
        <v>8739.09</v>
      </c>
      <c r="AA55" s="0" t="s">
        <v>123</v>
      </c>
    </row>
    <row r="56" customFormat="false" ht="15" hidden="false" customHeight="false" outlineLevel="0" collapsed="false">
      <c r="A56" s="0" t="n">
        <v>13</v>
      </c>
      <c r="B56" s="68" t="n">
        <v>39961</v>
      </c>
      <c r="C56" s="0" t="s">
        <v>53</v>
      </c>
      <c r="F56" s="0" t="s">
        <v>116</v>
      </c>
      <c r="G56" s="0" t="n">
        <v>17</v>
      </c>
      <c r="H56" s="0" t="n">
        <v>17</v>
      </c>
      <c r="L56" s="0" t="n">
        <v>39</v>
      </c>
      <c r="X56" s="78"/>
      <c r="AA56" s="0" t="s">
        <v>123</v>
      </c>
    </row>
    <row r="57" customFormat="false" ht="15" hidden="false" customHeight="false" outlineLevel="0" collapsed="false">
      <c r="A57" s="0" t="n">
        <v>13</v>
      </c>
      <c r="B57" s="68" t="n">
        <v>39961</v>
      </c>
      <c r="C57" s="0" t="s">
        <v>53</v>
      </c>
      <c r="F57" s="0" t="s">
        <v>96</v>
      </c>
      <c r="G57" s="0" t="n">
        <v>1</v>
      </c>
      <c r="H57" s="0" t="n">
        <v>1</v>
      </c>
      <c r="L57" s="0" t="n">
        <v>3</v>
      </c>
      <c r="X57" s="78"/>
      <c r="AA57" s="0" t="s">
        <v>123</v>
      </c>
    </row>
    <row r="58" customFormat="false" ht="15" hidden="false" customHeight="false" outlineLevel="0" collapsed="false">
      <c r="A58" s="0" t="n">
        <v>13</v>
      </c>
      <c r="B58" s="68" t="n">
        <v>39961</v>
      </c>
      <c r="C58" s="0" t="s">
        <v>53</v>
      </c>
      <c r="F58" s="0" t="s">
        <v>101</v>
      </c>
      <c r="G58" s="0" t="n">
        <v>10</v>
      </c>
      <c r="H58" s="0" t="n">
        <v>10</v>
      </c>
      <c r="L58" s="0" t="n">
        <v>20</v>
      </c>
      <c r="X58" s="78"/>
      <c r="AA58" s="0" t="s">
        <v>123</v>
      </c>
    </row>
    <row r="59" customFormat="false" ht="15" hidden="false" customHeight="false" outlineLevel="0" collapsed="false">
      <c r="A59" s="0" t="n">
        <v>13</v>
      </c>
      <c r="B59" s="68" t="n">
        <v>39961</v>
      </c>
      <c r="C59" s="0" t="s">
        <v>53</v>
      </c>
      <c r="F59" s="0" t="s">
        <v>109</v>
      </c>
      <c r="G59" s="0" t="n">
        <v>1</v>
      </c>
      <c r="H59" s="0" t="n">
        <v>1</v>
      </c>
      <c r="L59" s="0" t="n">
        <v>3</v>
      </c>
      <c r="X59" s="78"/>
      <c r="AA59" s="0" t="s">
        <v>123</v>
      </c>
    </row>
    <row r="60" customFormat="false" ht="15" hidden="false" customHeight="false" outlineLevel="0" collapsed="false">
      <c r="A60" s="0" t="n">
        <v>14</v>
      </c>
      <c r="B60" s="68" t="n">
        <v>39966</v>
      </c>
      <c r="C60" s="0" t="s">
        <v>53</v>
      </c>
      <c r="F60" s="0" t="s">
        <v>87</v>
      </c>
      <c r="G60" s="0" t="n">
        <v>9</v>
      </c>
      <c r="H60" s="0" t="n">
        <v>9</v>
      </c>
      <c r="L60" s="0" t="n">
        <v>33</v>
      </c>
      <c r="X60" s="78" t="n">
        <v>195968.4</v>
      </c>
      <c r="AA60" s="0" t="s">
        <v>123</v>
      </c>
    </row>
    <row r="61" customFormat="false" ht="15" hidden="false" customHeight="false" outlineLevel="0" collapsed="false">
      <c r="A61" s="0" t="n">
        <v>14</v>
      </c>
      <c r="B61" s="68" t="n">
        <v>39966</v>
      </c>
      <c r="C61" s="0" t="s">
        <v>53</v>
      </c>
      <c r="F61" s="0" t="s">
        <v>95</v>
      </c>
      <c r="G61" s="0" t="n">
        <v>1</v>
      </c>
      <c r="H61" s="0" t="n">
        <v>1</v>
      </c>
      <c r="L61" s="0" t="n">
        <v>3</v>
      </c>
      <c r="X61" s="78" t="n">
        <v>3281.78</v>
      </c>
      <c r="AA61" s="0" t="s">
        <v>123</v>
      </c>
    </row>
    <row r="62" customFormat="false" ht="15" hidden="false" customHeight="false" outlineLevel="0" collapsed="false">
      <c r="A62" s="0" t="n">
        <v>14</v>
      </c>
      <c r="B62" s="68" t="n">
        <v>39966</v>
      </c>
      <c r="C62" s="0" t="s">
        <v>53</v>
      </c>
      <c r="F62" s="0" t="s">
        <v>97</v>
      </c>
      <c r="G62" s="0" t="n">
        <v>11</v>
      </c>
      <c r="H62" s="0" t="n">
        <v>11</v>
      </c>
      <c r="L62" s="0" t="n">
        <v>30</v>
      </c>
      <c r="X62" s="78" t="n">
        <v>41659.96</v>
      </c>
      <c r="AA62" s="0" t="s">
        <v>123</v>
      </c>
    </row>
    <row r="63" customFormat="false" ht="15" hidden="false" customHeight="false" outlineLevel="0" collapsed="false">
      <c r="A63" s="0" t="n">
        <v>14</v>
      </c>
      <c r="B63" s="68" t="n">
        <v>39966</v>
      </c>
      <c r="C63" s="0" t="s">
        <v>53</v>
      </c>
      <c r="F63" s="0" t="s">
        <v>91</v>
      </c>
      <c r="G63" s="0" t="n">
        <v>1</v>
      </c>
      <c r="H63" s="0" t="n">
        <v>1</v>
      </c>
      <c r="L63" s="0" t="n">
        <v>4</v>
      </c>
      <c r="X63" s="78" t="n">
        <v>4816</v>
      </c>
      <c r="AA63" s="0" t="s">
        <v>123</v>
      </c>
    </row>
    <row r="64" customFormat="false" ht="15" hidden="false" customHeight="false" outlineLevel="0" collapsed="false">
      <c r="A64" s="0" t="n">
        <v>14</v>
      </c>
      <c r="B64" s="68" t="n">
        <v>39966</v>
      </c>
      <c r="C64" s="0" t="s">
        <v>53</v>
      </c>
      <c r="F64" s="0" t="s">
        <v>115</v>
      </c>
      <c r="G64" s="0" t="n">
        <v>3</v>
      </c>
      <c r="H64" s="0" t="n">
        <v>3</v>
      </c>
      <c r="L64" s="0" t="n">
        <v>12</v>
      </c>
      <c r="X64" s="78" t="n">
        <v>33726.05</v>
      </c>
      <c r="AA64" s="0" t="s">
        <v>123</v>
      </c>
    </row>
    <row r="65" customFormat="false" ht="15" hidden="false" customHeight="false" outlineLevel="0" collapsed="false">
      <c r="A65" s="0" t="n">
        <v>14</v>
      </c>
      <c r="B65" s="68" t="n">
        <v>39966</v>
      </c>
      <c r="C65" s="0" t="s">
        <v>53</v>
      </c>
      <c r="F65" s="0" t="s">
        <v>109</v>
      </c>
      <c r="G65" s="0" t="n">
        <v>1</v>
      </c>
      <c r="H65" s="0" t="n">
        <v>1</v>
      </c>
      <c r="L65" s="0" t="n">
        <v>4</v>
      </c>
      <c r="X65" s="78" t="n">
        <v>2436.13</v>
      </c>
      <c r="AA65" s="0" t="s">
        <v>123</v>
      </c>
    </row>
    <row r="66" customFormat="false" ht="15" hidden="false" customHeight="false" outlineLevel="0" collapsed="false">
      <c r="A66" s="0" t="n">
        <v>14</v>
      </c>
      <c r="B66" s="68" t="n">
        <v>39966</v>
      </c>
      <c r="C66" s="0" t="s">
        <v>53</v>
      </c>
      <c r="F66" s="0" t="s">
        <v>108</v>
      </c>
      <c r="G66" s="0" t="n">
        <v>4</v>
      </c>
      <c r="H66" s="0" t="n">
        <v>4</v>
      </c>
      <c r="L66" s="0" t="n">
        <v>10</v>
      </c>
      <c r="X66" s="78" t="n">
        <v>6733.08</v>
      </c>
      <c r="AA66" s="0" t="s">
        <v>123</v>
      </c>
    </row>
    <row r="67" customFormat="false" ht="15" hidden="false" customHeight="false" outlineLevel="0" collapsed="false">
      <c r="A67" s="0" t="n">
        <v>14</v>
      </c>
      <c r="B67" s="68" t="n">
        <v>39966</v>
      </c>
      <c r="C67" s="0" t="s">
        <v>53</v>
      </c>
      <c r="F67" s="0" t="s">
        <v>107</v>
      </c>
      <c r="G67" s="0" t="n">
        <v>4</v>
      </c>
      <c r="H67" s="0" t="n">
        <v>4</v>
      </c>
      <c r="L67" s="0" t="n">
        <v>10</v>
      </c>
      <c r="X67" s="78" t="n">
        <v>16050.8</v>
      </c>
      <c r="AA67" s="0" t="s">
        <v>123</v>
      </c>
    </row>
    <row r="68" customFormat="false" ht="15" hidden="false" customHeight="false" outlineLevel="0" collapsed="false">
      <c r="A68" s="0" t="n">
        <v>14</v>
      </c>
      <c r="B68" s="68" t="n">
        <v>39966</v>
      </c>
      <c r="C68" s="0" t="s">
        <v>53</v>
      </c>
      <c r="F68" s="0" t="s">
        <v>111</v>
      </c>
      <c r="G68" s="0" t="n">
        <v>1</v>
      </c>
      <c r="H68" s="0" t="n">
        <v>1</v>
      </c>
      <c r="L68" s="0" t="n">
        <v>5</v>
      </c>
      <c r="X68" s="78" t="n">
        <v>2835</v>
      </c>
      <c r="AA68" s="0" t="s">
        <v>123</v>
      </c>
    </row>
    <row r="69" customFormat="false" ht="15" hidden="false" customHeight="false" outlineLevel="0" collapsed="false">
      <c r="A69" s="0" t="n">
        <v>14</v>
      </c>
      <c r="B69" s="68" t="n">
        <v>39966</v>
      </c>
      <c r="C69" s="0" t="s">
        <v>53</v>
      </c>
      <c r="F69" s="0" t="s">
        <v>248</v>
      </c>
      <c r="L69" s="0" t="n">
        <v>2</v>
      </c>
      <c r="X69" s="78" t="n">
        <v>5477.43</v>
      </c>
      <c r="AA69" s="0" t="s">
        <v>123</v>
      </c>
    </row>
    <row r="70" customFormat="false" ht="15" hidden="false" customHeight="false" outlineLevel="0" collapsed="false">
      <c r="A70" s="0" t="n">
        <v>15</v>
      </c>
      <c r="B70" s="68" t="n">
        <v>39972</v>
      </c>
      <c r="C70" s="0" t="s">
        <v>61</v>
      </c>
      <c r="F70" s="0" t="s">
        <v>97</v>
      </c>
      <c r="G70" s="0" t="n">
        <v>83</v>
      </c>
      <c r="H70" s="0" t="n">
        <v>83</v>
      </c>
      <c r="L70" s="0" t="n">
        <v>38</v>
      </c>
      <c r="X70" s="78" t="n">
        <v>372935.01</v>
      </c>
      <c r="AA70" s="0" t="s">
        <v>123</v>
      </c>
    </row>
    <row r="71" customFormat="false" ht="15" hidden="false" customHeight="false" outlineLevel="0" collapsed="false">
      <c r="A71" s="0" t="n">
        <v>15</v>
      </c>
      <c r="B71" s="68" t="n">
        <v>39972</v>
      </c>
      <c r="C71" s="0" t="s">
        <v>61</v>
      </c>
      <c r="F71" s="0" t="s">
        <v>109</v>
      </c>
      <c r="G71" s="0" t="n">
        <v>29</v>
      </c>
      <c r="H71" s="0" t="n">
        <v>29</v>
      </c>
      <c r="L71" s="0" t="n">
        <v>16</v>
      </c>
      <c r="X71" s="78" t="n">
        <v>5372.23</v>
      </c>
      <c r="AA71" s="0" t="s">
        <v>123</v>
      </c>
    </row>
    <row r="72" customFormat="false" ht="15" hidden="false" customHeight="false" outlineLevel="0" collapsed="false">
      <c r="A72" s="0" t="n">
        <v>15</v>
      </c>
      <c r="B72" s="68" t="n">
        <v>39972</v>
      </c>
      <c r="C72" s="0" t="s">
        <v>61</v>
      </c>
      <c r="F72" s="0" t="s">
        <v>248</v>
      </c>
      <c r="X72" s="78" t="n">
        <v>1010.46</v>
      </c>
      <c r="AA72" s="0" t="s">
        <v>123</v>
      </c>
    </row>
    <row r="73" customFormat="false" ht="15" hidden="false" customHeight="false" outlineLevel="0" collapsed="false">
      <c r="A73" s="0" t="n">
        <v>16</v>
      </c>
      <c r="B73" s="68" t="n">
        <v>39988</v>
      </c>
      <c r="C73" s="0" t="s">
        <v>63</v>
      </c>
      <c r="D73" s="0" t="s">
        <v>62</v>
      </c>
      <c r="F73" s="0" t="s">
        <v>87</v>
      </c>
      <c r="G73" s="0" t="n">
        <v>14</v>
      </c>
      <c r="H73" s="0" t="n">
        <f aca="false">SUM($G73/2)</f>
        <v>7</v>
      </c>
      <c r="I73" s="0" t="n">
        <f aca="false">SUM($G73/2)</f>
        <v>7</v>
      </c>
      <c r="L73" s="0" t="n">
        <v>34</v>
      </c>
      <c r="X73" s="78" t="n">
        <v>73225</v>
      </c>
      <c r="AA73" s="0" t="s">
        <v>123</v>
      </c>
    </row>
    <row r="74" customFormat="false" ht="15" hidden="false" customHeight="false" outlineLevel="0" collapsed="false">
      <c r="A74" s="0" t="n">
        <v>16</v>
      </c>
      <c r="B74" s="68" t="n">
        <v>39988</v>
      </c>
      <c r="C74" s="0" t="s">
        <v>63</v>
      </c>
      <c r="D74" s="0" t="s">
        <v>62</v>
      </c>
      <c r="F74" s="0" t="s">
        <v>101</v>
      </c>
      <c r="G74" s="0" t="n">
        <v>7</v>
      </c>
      <c r="H74" s="0" t="n">
        <f aca="false">SUM($G74/2)</f>
        <v>3.5</v>
      </c>
      <c r="I74" s="0" t="n">
        <f aca="false">SUM($G74/2)</f>
        <v>3.5</v>
      </c>
      <c r="L74" s="0" t="n">
        <v>17</v>
      </c>
      <c r="X74" s="78" t="n">
        <v>44606</v>
      </c>
      <c r="AA74" s="0" t="s">
        <v>123</v>
      </c>
    </row>
    <row r="75" customFormat="false" ht="15" hidden="false" customHeight="false" outlineLevel="0" collapsed="false">
      <c r="A75" s="0" t="n">
        <v>16</v>
      </c>
      <c r="B75" s="68" t="n">
        <v>39988</v>
      </c>
      <c r="C75" s="0" t="s">
        <v>63</v>
      </c>
      <c r="D75" s="0" t="s">
        <v>62</v>
      </c>
      <c r="F75" s="0" t="s">
        <v>109</v>
      </c>
      <c r="G75" s="0" t="n">
        <v>2</v>
      </c>
      <c r="H75" s="0" t="n">
        <f aca="false">SUM($G75/2)</f>
        <v>1</v>
      </c>
      <c r="I75" s="0" t="n">
        <f aca="false">SUM($G75/2)</f>
        <v>1</v>
      </c>
      <c r="L75" s="0" t="n">
        <v>4</v>
      </c>
      <c r="X75" s="78" t="n">
        <v>3918.05</v>
      </c>
      <c r="AA75" s="0" t="s">
        <v>123</v>
      </c>
    </row>
    <row r="76" customFormat="false" ht="15" hidden="false" customHeight="false" outlineLevel="0" collapsed="false">
      <c r="A76" s="0" t="n">
        <v>16</v>
      </c>
      <c r="B76" s="68" t="n">
        <v>39988</v>
      </c>
      <c r="C76" s="0" t="s">
        <v>63</v>
      </c>
      <c r="D76" s="0" t="s">
        <v>62</v>
      </c>
      <c r="F76" s="0" t="s">
        <v>96</v>
      </c>
      <c r="G76" s="0" t="n">
        <v>4</v>
      </c>
      <c r="H76" s="0" t="n">
        <f aca="false">SUM($G76/2)</f>
        <v>2</v>
      </c>
      <c r="I76" s="0" t="n">
        <f aca="false">SUM($G76/2)</f>
        <v>2</v>
      </c>
      <c r="L76" s="0" t="n">
        <v>8</v>
      </c>
      <c r="X76" s="78" t="n">
        <v>24079.88</v>
      </c>
      <c r="AA76" s="0" t="s">
        <v>123</v>
      </c>
    </row>
    <row r="77" customFormat="false" ht="15" hidden="false" customHeight="false" outlineLevel="0" collapsed="false">
      <c r="A77" s="0" t="n">
        <v>16</v>
      </c>
      <c r="B77" s="68" t="n">
        <v>39988</v>
      </c>
      <c r="C77" s="0" t="s">
        <v>63</v>
      </c>
      <c r="D77" s="0" t="s">
        <v>62</v>
      </c>
      <c r="F77" s="0" t="s">
        <v>114</v>
      </c>
      <c r="G77" s="0" t="n">
        <v>8</v>
      </c>
      <c r="H77" s="0" t="n">
        <f aca="false">SUM($G77/2)</f>
        <v>4</v>
      </c>
      <c r="I77" s="0" t="n">
        <f aca="false">SUM($G77/2)</f>
        <v>4</v>
      </c>
      <c r="L77" s="0" t="n">
        <v>20</v>
      </c>
      <c r="X77" s="78" t="n">
        <v>50018.11</v>
      </c>
      <c r="AA77" s="0" t="s">
        <v>123</v>
      </c>
    </row>
    <row r="78" customFormat="false" ht="15" hidden="false" customHeight="false" outlineLevel="0" collapsed="false">
      <c r="A78" s="0" t="n">
        <v>16</v>
      </c>
      <c r="B78" s="68" t="n">
        <v>39988</v>
      </c>
      <c r="C78" s="0" t="s">
        <v>63</v>
      </c>
      <c r="D78" s="0" t="s">
        <v>62</v>
      </c>
      <c r="F78" s="0" t="s">
        <v>115</v>
      </c>
      <c r="G78" s="0" t="n">
        <v>7</v>
      </c>
      <c r="H78" s="0" t="n">
        <f aca="false">SUM($G78/2)</f>
        <v>3.5</v>
      </c>
      <c r="I78" s="0" t="n">
        <f aca="false">SUM($G78/2)</f>
        <v>3.5</v>
      </c>
      <c r="L78" s="0" t="n">
        <v>13</v>
      </c>
      <c r="X78" s="78" t="n">
        <v>28160.64</v>
      </c>
      <c r="AA78" s="0" t="s">
        <v>123</v>
      </c>
    </row>
    <row r="79" customFormat="false" ht="15" hidden="false" customHeight="false" outlineLevel="0" collapsed="false">
      <c r="A79" s="0" t="n">
        <v>16</v>
      </c>
      <c r="B79" s="68" t="n">
        <v>39988</v>
      </c>
      <c r="C79" s="0" t="s">
        <v>63</v>
      </c>
      <c r="D79" s="0" t="s">
        <v>62</v>
      </c>
      <c r="F79" s="0" t="s">
        <v>248</v>
      </c>
      <c r="H79" s="0" t="n">
        <f aca="false">SUM($G79/2)</f>
        <v>0</v>
      </c>
      <c r="I79" s="0" t="n">
        <f aca="false">SUM($G79/2)</f>
        <v>0</v>
      </c>
      <c r="L79" s="0" t="n">
        <v>1</v>
      </c>
      <c r="X79" s="78"/>
      <c r="AA79" s="0" t="s">
        <v>123</v>
      </c>
      <c r="AB79" s="78" t="s">
        <v>1202</v>
      </c>
    </row>
    <row r="80" customFormat="false" ht="15" hidden="false" customHeight="false" outlineLevel="0" collapsed="false">
      <c r="A80" s="0" t="n">
        <v>17</v>
      </c>
      <c r="B80" s="68" t="n">
        <v>39994</v>
      </c>
      <c r="C80" s="0" t="s">
        <v>53</v>
      </c>
      <c r="F80" s="0" t="s">
        <v>117</v>
      </c>
      <c r="G80" s="0" t="n">
        <v>57</v>
      </c>
      <c r="H80" s="0" t="n">
        <v>57</v>
      </c>
      <c r="L80" s="0" t="n">
        <v>116</v>
      </c>
      <c r="X80" s="78"/>
      <c r="AA80" s="0" t="s">
        <v>123</v>
      </c>
    </row>
    <row r="81" customFormat="false" ht="15" hidden="false" customHeight="false" outlineLevel="0" collapsed="false">
      <c r="A81" s="0" t="n">
        <v>17</v>
      </c>
      <c r="B81" s="68" t="n">
        <v>39994</v>
      </c>
      <c r="C81" s="0" t="s">
        <v>53</v>
      </c>
      <c r="F81" s="0" t="s">
        <v>101</v>
      </c>
      <c r="G81" s="0" t="n">
        <v>32</v>
      </c>
      <c r="H81" s="0" t="n">
        <v>32</v>
      </c>
      <c r="L81" s="0" t="n">
        <v>27</v>
      </c>
      <c r="X81" s="78"/>
      <c r="AA81" s="0" t="s">
        <v>123</v>
      </c>
    </row>
    <row r="82" customFormat="false" ht="15" hidden="false" customHeight="false" outlineLevel="0" collapsed="false">
      <c r="A82" s="0" t="n">
        <v>17</v>
      </c>
      <c r="B82" s="68" t="n">
        <v>39994</v>
      </c>
      <c r="C82" s="0" t="s">
        <v>53</v>
      </c>
      <c r="F82" s="0" t="s">
        <v>92</v>
      </c>
      <c r="G82" s="0" t="n">
        <v>1</v>
      </c>
      <c r="H82" s="0" t="n">
        <v>1</v>
      </c>
      <c r="L82" s="0" t="n">
        <v>2</v>
      </c>
      <c r="X82" s="78"/>
      <c r="AA82" s="0" t="s">
        <v>123</v>
      </c>
    </row>
    <row r="83" customFormat="false" ht="15" hidden="false" customHeight="false" outlineLevel="0" collapsed="false">
      <c r="A83" s="0" t="n">
        <v>17</v>
      </c>
      <c r="B83" s="68" t="n">
        <v>39994</v>
      </c>
      <c r="C83" s="0" t="s">
        <v>53</v>
      </c>
      <c r="F83" s="0" t="s">
        <v>108</v>
      </c>
      <c r="G83" s="0" t="n">
        <v>3</v>
      </c>
      <c r="H83" s="0" t="n">
        <v>3</v>
      </c>
      <c r="L83" s="0" t="n">
        <v>7</v>
      </c>
      <c r="X83" s="78"/>
      <c r="AA83" s="0" t="s">
        <v>123</v>
      </c>
    </row>
    <row r="84" customFormat="false" ht="15" hidden="false" customHeight="false" outlineLevel="0" collapsed="false">
      <c r="A84" s="0" t="n">
        <v>17</v>
      </c>
      <c r="B84" s="68" t="n">
        <v>39994</v>
      </c>
      <c r="C84" s="0" t="s">
        <v>53</v>
      </c>
      <c r="F84" s="0" t="s">
        <v>109</v>
      </c>
      <c r="G84" s="0" t="n">
        <v>3</v>
      </c>
      <c r="H84" s="0" t="n">
        <v>3</v>
      </c>
      <c r="L84" s="0" t="n">
        <v>6</v>
      </c>
      <c r="X84" s="78"/>
      <c r="AA84" s="0" t="s">
        <v>123</v>
      </c>
    </row>
    <row r="85" customFormat="false" ht="15" hidden="false" customHeight="false" outlineLevel="0" collapsed="false">
      <c r="A85" s="0" t="n">
        <v>18</v>
      </c>
      <c r="B85" s="68" t="n">
        <v>40009</v>
      </c>
      <c r="C85" s="0" t="s">
        <v>53</v>
      </c>
      <c r="F85" s="0" t="s">
        <v>107</v>
      </c>
      <c r="G85" s="0" t="n">
        <v>21</v>
      </c>
      <c r="H85" s="0" t="n">
        <v>21</v>
      </c>
      <c r="L85" s="0" t="n">
        <v>60</v>
      </c>
      <c r="X85" s="78"/>
      <c r="AA85" s="0" t="s">
        <v>123</v>
      </c>
      <c r="AB85" s="78" t="s">
        <v>1203</v>
      </c>
    </row>
    <row r="86" customFormat="false" ht="15" hidden="false" customHeight="false" outlineLevel="0" collapsed="false">
      <c r="A86" s="0" t="n">
        <v>18</v>
      </c>
      <c r="B86" s="68" t="n">
        <v>40009</v>
      </c>
      <c r="C86" s="0" t="s">
        <v>53</v>
      </c>
      <c r="F86" s="0" t="s">
        <v>117</v>
      </c>
      <c r="G86" s="0" t="n">
        <v>6</v>
      </c>
      <c r="H86" s="0" t="n">
        <v>6</v>
      </c>
      <c r="L86" s="0" t="n">
        <v>14</v>
      </c>
      <c r="X86" s="78"/>
      <c r="AA86" s="0" t="s">
        <v>123</v>
      </c>
    </row>
    <row r="87" customFormat="false" ht="15" hidden="false" customHeight="false" outlineLevel="0" collapsed="false">
      <c r="A87" s="0" t="n">
        <v>18</v>
      </c>
      <c r="B87" s="68" t="n">
        <v>40009</v>
      </c>
      <c r="C87" s="0" t="s">
        <v>53</v>
      </c>
      <c r="F87" s="0" t="s">
        <v>87</v>
      </c>
      <c r="G87" s="0" t="n">
        <v>6</v>
      </c>
      <c r="H87" s="0" t="n">
        <v>6</v>
      </c>
      <c r="L87" s="0" t="n">
        <v>12</v>
      </c>
      <c r="X87" s="78"/>
      <c r="AA87" s="0" t="s">
        <v>123</v>
      </c>
    </row>
    <row r="88" customFormat="false" ht="15" hidden="false" customHeight="false" outlineLevel="0" collapsed="false">
      <c r="A88" s="0" t="n">
        <v>18</v>
      </c>
      <c r="B88" s="68" t="n">
        <v>40009</v>
      </c>
      <c r="C88" s="0" t="s">
        <v>53</v>
      </c>
      <c r="F88" s="0" t="s">
        <v>114</v>
      </c>
      <c r="G88" s="0" t="n">
        <v>6</v>
      </c>
      <c r="H88" s="0" t="n">
        <v>6</v>
      </c>
      <c r="L88" s="0" t="n">
        <v>15</v>
      </c>
      <c r="X88" s="78"/>
      <c r="AA88" s="0" t="s">
        <v>123</v>
      </c>
    </row>
    <row r="89" customFormat="false" ht="15" hidden="false" customHeight="false" outlineLevel="0" collapsed="false">
      <c r="A89" s="0" t="n">
        <v>18</v>
      </c>
      <c r="B89" s="68" t="n">
        <v>40009</v>
      </c>
      <c r="C89" s="0" t="s">
        <v>53</v>
      </c>
      <c r="F89" s="0" t="s">
        <v>97</v>
      </c>
      <c r="G89" s="0" t="n">
        <v>6</v>
      </c>
      <c r="H89" s="0" t="n">
        <v>6</v>
      </c>
      <c r="L89" s="0" t="n">
        <v>19</v>
      </c>
      <c r="X89" s="78"/>
      <c r="AA89" s="0" t="s">
        <v>123</v>
      </c>
    </row>
    <row r="90" customFormat="false" ht="15" hidden="false" customHeight="false" outlineLevel="0" collapsed="false">
      <c r="A90" s="0" t="n">
        <v>18</v>
      </c>
      <c r="B90" s="68" t="n">
        <v>40009</v>
      </c>
      <c r="C90" s="0" t="s">
        <v>53</v>
      </c>
      <c r="F90" s="0" t="s">
        <v>109</v>
      </c>
      <c r="G90" s="0" t="n">
        <v>2</v>
      </c>
      <c r="H90" s="0" t="n">
        <v>2</v>
      </c>
      <c r="L90" s="0" t="n">
        <v>5</v>
      </c>
      <c r="X90" s="78"/>
      <c r="AA90" s="0" t="s">
        <v>123</v>
      </c>
    </row>
    <row r="91" customFormat="false" ht="15" hidden="false" customHeight="false" outlineLevel="0" collapsed="false">
      <c r="A91" s="0" t="n">
        <v>18</v>
      </c>
      <c r="B91" s="68" t="n">
        <v>40009</v>
      </c>
      <c r="C91" s="0" t="s">
        <v>53</v>
      </c>
      <c r="F91" s="0" t="s">
        <v>96</v>
      </c>
      <c r="G91" s="0" t="n">
        <v>2</v>
      </c>
      <c r="H91" s="0" t="n">
        <v>2</v>
      </c>
      <c r="L91" s="0" t="n">
        <v>5</v>
      </c>
      <c r="X91" s="78"/>
      <c r="AA91" s="0" t="s">
        <v>123</v>
      </c>
    </row>
    <row r="92" customFormat="false" ht="15" hidden="false" customHeight="false" outlineLevel="0" collapsed="false">
      <c r="A92" s="0" t="n">
        <v>18</v>
      </c>
      <c r="B92" s="68" t="n">
        <v>40009</v>
      </c>
      <c r="C92" s="0" t="s">
        <v>53</v>
      </c>
      <c r="F92" s="0" t="s">
        <v>102</v>
      </c>
      <c r="G92" s="0" t="n">
        <v>1</v>
      </c>
      <c r="H92" s="0" t="n">
        <v>1</v>
      </c>
      <c r="L92" s="0" t="n">
        <v>3</v>
      </c>
      <c r="X92" s="78"/>
      <c r="AA92" s="0" t="s">
        <v>123</v>
      </c>
    </row>
    <row r="93" customFormat="false" ht="15" hidden="false" customHeight="false" outlineLevel="0" collapsed="false">
      <c r="A93" s="0" t="n">
        <v>19</v>
      </c>
      <c r="B93" s="68" t="n">
        <v>40037</v>
      </c>
      <c r="C93" s="0" t="s">
        <v>63</v>
      </c>
      <c r="D93" s="0" t="s">
        <v>62</v>
      </c>
      <c r="F93" s="0" t="s">
        <v>87</v>
      </c>
      <c r="G93" s="0" t="n">
        <v>4</v>
      </c>
      <c r="H93" s="0" t="n">
        <f aca="false">SUM($G93/2)</f>
        <v>2</v>
      </c>
      <c r="I93" s="0" t="n">
        <f aca="false">SUM($G93/2)</f>
        <v>2</v>
      </c>
      <c r="L93" s="0" t="n">
        <v>14</v>
      </c>
      <c r="X93" s="78" t="n">
        <v>63225</v>
      </c>
      <c r="AA93" s="0" t="s">
        <v>123</v>
      </c>
    </row>
    <row r="94" customFormat="false" ht="15" hidden="false" customHeight="false" outlineLevel="0" collapsed="false">
      <c r="A94" s="0" t="n">
        <v>19</v>
      </c>
      <c r="B94" s="68" t="n">
        <v>40037</v>
      </c>
      <c r="C94" s="0" t="s">
        <v>63</v>
      </c>
      <c r="D94" s="0" t="s">
        <v>62</v>
      </c>
      <c r="F94" s="0" t="s">
        <v>109</v>
      </c>
      <c r="G94" s="0" t="n">
        <v>6</v>
      </c>
      <c r="H94" s="0" t="n">
        <f aca="false">SUM($G94/2)</f>
        <v>3</v>
      </c>
      <c r="I94" s="0" t="n">
        <f aca="false">SUM($G94/2)</f>
        <v>3</v>
      </c>
      <c r="L94" s="0" t="n">
        <v>8</v>
      </c>
      <c r="X94" s="78" t="n">
        <v>8487.24</v>
      </c>
      <c r="AA94" s="0" t="s">
        <v>123</v>
      </c>
    </row>
    <row r="95" customFormat="false" ht="15" hidden="false" customHeight="false" outlineLevel="0" collapsed="false">
      <c r="A95" s="0" t="n">
        <v>19</v>
      </c>
      <c r="B95" s="68" t="n">
        <v>40037</v>
      </c>
      <c r="C95" s="0" t="s">
        <v>63</v>
      </c>
      <c r="D95" s="0" t="s">
        <v>62</v>
      </c>
      <c r="F95" s="0" t="s">
        <v>114</v>
      </c>
      <c r="G95" s="0" t="n">
        <v>2</v>
      </c>
      <c r="H95" s="0" t="n">
        <f aca="false">SUM($G95/2)</f>
        <v>1</v>
      </c>
      <c r="I95" s="0" t="n">
        <f aca="false">SUM($G95/2)</f>
        <v>1</v>
      </c>
      <c r="L95" s="0" t="n">
        <v>5</v>
      </c>
      <c r="X95" s="78" t="n">
        <v>7115.21</v>
      </c>
      <c r="AA95" s="0" t="s">
        <v>123</v>
      </c>
    </row>
    <row r="96" customFormat="false" ht="15" hidden="false" customHeight="false" outlineLevel="0" collapsed="false">
      <c r="A96" s="0" t="n">
        <v>19</v>
      </c>
      <c r="B96" s="68" t="n">
        <v>40037</v>
      </c>
      <c r="C96" s="0" t="s">
        <v>63</v>
      </c>
      <c r="D96" s="0" t="s">
        <v>62</v>
      </c>
      <c r="F96" s="0" t="s">
        <v>97</v>
      </c>
      <c r="G96" s="0" t="n">
        <v>2</v>
      </c>
      <c r="H96" s="0" t="n">
        <f aca="false">SUM($G96/2)</f>
        <v>1</v>
      </c>
      <c r="I96" s="0" t="n">
        <f aca="false">SUM($G96/2)</f>
        <v>1</v>
      </c>
      <c r="L96" s="0" t="n">
        <v>4</v>
      </c>
      <c r="X96" s="78" t="n">
        <v>4364.43</v>
      </c>
      <c r="AA96" s="0" t="s">
        <v>123</v>
      </c>
    </row>
    <row r="97" customFormat="false" ht="15" hidden="false" customHeight="false" outlineLevel="0" collapsed="false">
      <c r="A97" s="0" t="n">
        <v>19</v>
      </c>
      <c r="B97" s="68" t="n">
        <v>40037</v>
      </c>
      <c r="C97" s="0" t="s">
        <v>63</v>
      </c>
      <c r="D97" s="0" t="s">
        <v>62</v>
      </c>
      <c r="F97" s="0" t="s">
        <v>248</v>
      </c>
      <c r="H97" s="0" t="n">
        <f aca="false">SUM($G97/2)</f>
        <v>0</v>
      </c>
      <c r="I97" s="0" t="n">
        <f aca="false">SUM($G97/2)</f>
        <v>0</v>
      </c>
      <c r="L97" s="0" t="n">
        <v>1</v>
      </c>
      <c r="X97" s="78" t="n">
        <v>1012.16</v>
      </c>
      <c r="AA97" s="0" t="s">
        <v>123</v>
      </c>
    </row>
    <row r="98" customFormat="false" ht="15" hidden="false" customHeight="false" outlineLevel="0" collapsed="false">
      <c r="A98" s="0" t="n">
        <v>20</v>
      </c>
      <c r="B98" s="68" t="n">
        <v>40057</v>
      </c>
      <c r="C98" s="0" t="s">
        <v>53</v>
      </c>
      <c r="F98" s="0" t="s">
        <v>87</v>
      </c>
      <c r="G98" s="0" t="n">
        <v>6</v>
      </c>
      <c r="H98" s="0" t="n">
        <v>6</v>
      </c>
      <c r="L98" s="0" t="n">
        <v>30</v>
      </c>
      <c r="X98" s="78" t="n">
        <v>258112.9</v>
      </c>
      <c r="AA98" s="0" t="s">
        <v>123</v>
      </c>
    </row>
    <row r="99" customFormat="false" ht="15" hidden="false" customHeight="false" outlineLevel="0" collapsed="false">
      <c r="A99" s="0" t="n">
        <v>20</v>
      </c>
      <c r="B99" s="68" t="n">
        <v>40057</v>
      </c>
      <c r="C99" s="0" t="s">
        <v>53</v>
      </c>
      <c r="F99" s="0" t="s">
        <v>97</v>
      </c>
      <c r="G99" s="0" t="n">
        <v>10</v>
      </c>
      <c r="H99" s="0" t="n">
        <v>10</v>
      </c>
      <c r="L99" s="0" t="n">
        <v>30</v>
      </c>
      <c r="X99" s="78" t="n">
        <v>46114.81</v>
      </c>
      <c r="AA99" s="0" t="s">
        <v>123</v>
      </c>
    </row>
    <row r="100" customFormat="false" ht="15" hidden="false" customHeight="false" outlineLevel="0" collapsed="false">
      <c r="A100" s="0" t="n">
        <v>20</v>
      </c>
      <c r="B100" s="68" t="n">
        <v>40057</v>
      </c>
      <c r="C100" s="0" t="s">
        <v>53</v>
      </c>
      <c r="F100" s="0" t="s">
        <v>109</v>
      </c>
      <c r="G100" s="0" t="n">
        <v>3</v>
      </c>
      <c r="H100" s="0" t="n">
        <v>3</v>
      </c>
      <c r="L100" s="0" t="n">
        <v>7</v>
      </c>
      <c r="X100" s="78" t="n">
        <v>6925.72</v>
      </c>
      <c r="AA100" s="0" t="s">
        <v>123</v>
      </c>
    </row>
    <row r="101" customFormat="false" ht="15" hidden="false" customHeight="false" outlineLevel="0" collapsed="false">
      <c r="A101" s="0" t="n">
        <v>20</v>
      </c>
      <c r="B101" s="68" t="n">
        <v>40057</v>
      </c>
      <c r="C101" s="0" t="s">
        <v>53</v>
      </c>
      <c r="F101" s="0" t="s">
        <v>96</v>
      </c>
      <c r="G101" s="0" t="n">
        <v>1</v>
      </c>
      <c r="H101" s="0" t="n">
        <v>1</v>
      </c>
      <c r="L101" s="0" t="n">
        <v>3</v>
      </c>
      <c r="X101" s="78" t="n">
        <v>17780.68</v>
      </c>
      <c r="AA101" s="0" t="s">
        <v>123</v>
      </c>
    </row>
    <row r="102" customFormat="false" ht="15" hidden="false" customHeight="false" outlineLevel="0" collapsed="false">
      <c r="A102" s="0" t="n">
        <v>20</v>
      </c>
      <c r="B102" s="68" t="n">
        <v>40057</v>
      </c>
      <c r="C102" s="0" t="s">
        <v>53</v>
      </c>
      <c r="F102" s="0" t="s">
        <v>101</v>
      </c>
      <c r="G102" s="0" t="n">
        <v>13</v>
      </c>
      <c r="H102" s="0" t="n">
        <v>13</v>
      </c>
      <c r="L102" s="0" t="n">
        <v>18</v>
      </c>
      <c r="X102" s="78" t="n">
        <v>50335</v>
      </c>
      <c r="AA102" s="0" t="s">
        <v>123</v>
      </c>
    </row>
    <row r="103" customFormat="false" ht="15" hidden="false" customHeight="false" outlineLevel="0" collapsed="false">
      <c r="A103" s="0" t="n">
        <v>20</v>
      </c>
      <c r="B103" s="68" t="n">
        <v>40057</v>
      </c>
      <c r="C103" s="0" t="s">
        <v>53</v>
      </c>
      <c r="F103" s="0" t="s">
        <v>92</v>
      </c>
      <c r="G103" s="0" t="n">
        <v>2</v>
      </c>
      <c r="H103" s="0" t="n">
        <v>2</v>
      </c>
      <c r="L103" s="0" t="n">
        <v>2</v>
      </c>
      <c r="X103" s="78" t="n">
        <v>1343.77</v>
      </c>
      <c r="AA103" s="0" t="s">
        <v>123</v>
      </c>
    </row>
    <row r="104" customFormat="false" ht="15" hidden="false" customHeight="false" outlineLevel="0" collapsed="false">
      <c r="A104" s="0" t="n">
        <v>20</v>
      </c>
      <c r="B104" s="68" t="n">
        <v>40057</v>
      </c>
      <c r="C104" s="0" t="s">
        <v>53</v>
      </c>
      <c r="F104" s="0" t="s">
        <v>95</v>
      </c>
      <c r="G104" s="0" t="n">
        <v>1</v>
      </c>
      <c r="H104" s="0" t="n">
        <v>1</v>
      </c>
      <c r="L104" s="0" t="n">
        <v>3</v>
      </c>
      <c r="X104" s="78" t="n">
        <v>3321.2</v>
      </c>
      <c r="AA104" s="0" t="s">
        <v>123</v>
      </c>
    </row>
    <row r="105" customFormat="false" ht="15" hidden="false" customHeight="false" outlineLevel="0" collapsed="false">
      <c r="A105" s="0" t="n">
        <v>20</v>
      </c>
      <c r="B105" s="68" t="n">
        <v>40057</v>
      </c>
      <c r="C105" s="0" t="s">
        <v>53</v>
      </c>
      <c r="F105" s="0" t="s">
        <v>116</v>
      </c>
      <c r="G105" s="0" t="n">
        <v>14</v>
      </c>
      <c r="H105" s="0" t="n">
        <v>14</v>
      </c>
      <c r="L105" s="0" t="n">
        <v>34</v>
      </c>
      <c r="X105" s="78"/>
      <c r="AA105" s="0" t="s">
        <v>123</v>
      </c>
    </row>
    <row r="106" customFormat="false" ht="15" hidden="false" customHeight="false" outlineLevel="0" collapsed="false">
      <c r="A106" s="0" t="n">
        <v>20</v>
      </c>
      <c r="B106" s="68" t="n">
        <v>40057</v>
      </c>
      <c r="C106" s="0" t="s">
        <v>53</v>
      </c>
      <c r="F106" s="0" t="s">
        <v>248</v>
      </c>
      <c r="L106" s="0" t="n">
        <v>2</v>
      </c>
      <c r="X106" s="78" t="n">
        <v>7318.69</v>
      </c>
      <c r="AA106" s="0" t="s">
        <v>123</v>
      </c>
    </row>
    <row r="107" customFormat="false" ht="15" hidden="false" customHeight="false" outlineLevel="0" collapsed="false">
      <c r="A107" s="0" t="n">
        <v>21</v>
      </c>
      <c r="B107" s="68" t="n">
        <v>40064</v>
      </c>
      <c r="C107" s="0" t="s">
        <v>69</v>
      </c>
      <c r="D107" s="0" t="s">
        <v>67</v>
      </c>
      <c r="F107" s="0" t="s">
        <v>87</v>
      </c>
      <c r="G107" s="0" t="n">
        <v>30</v>
      </c>
      <c r="H107" s="0" t="n">
        <f aca="false">SUM($G107/2)</f>
        <v>15</v>
      </c>
      <c r="I107" s="0" t="n">
        <f aca="false">SUM($G107/2)</f>
        <v>15</v>
      </c>
      <c r="L107" s="0" t="n">
        <v>30</v>
      </c>
      <c r="X107" s="78" t="n">
        <v>46574</v>
      </c>
      <c r="AA107" s="0" t="s">
        <v>123</v>
      </c>
    </row>
    <row r="108" customFormat="false" ht="15" hidden="false" customHeight="false" outlineLevel="0" collapsed="false">
      <c r="A108" s="0" t="n">
        <v>21</v>
      </c>
      <c r="B108" s="68" t="n">
        <v>40064</v>
      </c>
      <c r="C108" s="0" t="s">
        <v>69</v>
      </c>
      <c r="D108" s="0" t="s">
        <v>67</v>
      </c>
      <c r="F108" s="0" t="s">
        <v>96</v>
      </c>
      <c r="G108" s="0" t="n">
        <v>6</v>
      </c>
      <c r="H108" s="0" t="n">
        <f aca="false">SUM($G108/2)</f>
        <v>3</v>
      </c>
      <c r="I108" s="0" t="n">
        <f aca="false">SUM($G108/2)</f>
        <v>3</v>
      </c>
      <c r="L108" s="0" t="n">
        <v>12</v>
      </c>
      <c r="X108" s="78" t="n">
        <v>18415.04</v>
      </c>
      <c r="AA108" s="0" t="s">
        <v>123</v>
      </c>
    </row>
    <row r="109" customFormat="false" ht="15" hidden="false" customHeight="false" outlineLevel="0" collapsed="false">
      <c r="A109" s="0" t="n">
        <v>21</v>
      </c>
      <c r="B109" s="68" t="n">
        <v>40064</v>
      </c>
      <c r="C109" s="0" t="s">
        <v>69</v>
      </c>
      <c r="D109" s="0" t="s">
        <v>67</v>
      </c>
      <c r="F109" s="0" t="s">
        <v>115</v>
      </c>
      <c r="G109" s="0" t="n">
        <v>9</v>
      </c>
      <c r="H109" s="0" t="n">
        <f aca="false">SUM($G109/2)</f>
        <v>4.5</v>
      </c>
      <c r="I109" s="0" t="n">
        <f aca="false">SUM($G109/2)</f>
        <v>4.5</v>
      </c>
      <c r="L109" s="0" t="n">
        <v>14</v>
      </c>
      <c r="X109" s="78" t="n">
        <v>26450.71</v>
      </c>
      <c r="AA109" s="0" t="s">
        <v>123</v>
      </c>
    </row>
    <row r="110" customFormat="false" ht="15" hidden="false" customHeight="false" outlineLevel="0" collapsed="false">
      <c r="A110" s="0" t="n">
        <v>21</v>
      </c>
      <c r="B110" s="68" t="n">
        <v>40064</v>
      </c>
      <c r="C110" s="0" t="s">
        <v>69</v>
      </c>
      <c r="D110" s="0" t="s">
        <v>67</v>
      </c>
      <c r="F110" s="0" t="s">
        <v>105</v>
      </c>
      <c r="G110" s="0" t="n">
        <v>5</v>
      </c>
      <c r="H110" s="0" t="n">
        <f aca="false">SUM($G110/2)</f>
        <v>2.5</v>
      </c>
      <c r="I110" s="0" t="n">
        <f aca="false">SUM($G110/2)</f>
        <v>2.5</v>
      </c>
      <c r="L110" s="0" t="n">
        <v>11</v>
      </c>
      <c r="X110" s="78" t="n">
        <v>25760.74</v>
      </c>
      <c r="AA110" s="0" t="s">
        <v>123</v>
      </c>
    </row>
    <row r="111" customFormat="false" ht="15" hidden="false" customHeight="false" outlineLevel="0" collapsed="false">
      <c r="A111" s="0" t="n">
        <v>21</v>
      </c>
      <c r="B111" s="68" t="n">
        <v>40064</v>
      </c>
      <c r="C111" s="0" t="s">
        <v>69</v>
      </c>
      <c r="D111" s="0" t="s">
        <v>67</v>
      </c>
      <c r="F111" s="0" t="s">
        <v>248</v>
      </c>
      <c r="H111" s="0" t="n">
        <f aca="false">SUM($G111/2)</f>
        <v>0</v>
      </c>
      <c r="I111" s="0" t="n">
        <f aca="false">SUM($G111/2)</f>
        <v>0</v>
      </c>
      <c r="L111" s="0" t="n">
        <v>1</v>
      </c>
      <c r="X111" s="78" t="n">
        <v>920.42</v>
      </c>
      <c r="AA111" s="0" t="s">
        <v>123</v>
      </c>
    </row>
    <row r="112" customFormat="false" ht="15" hidden="false" customHeight="false" outlineLevel="0" collapsed="false">
      <c r="A112" s="0" t="n">
        <v>22</v>
      </c>
      <c r="B112" s="68" t="n">
        <v>40072</v>
      </c>
      <c r="C112" s="0" t="s">
        <v>75</v>
      </c>
      <c r="D112" s="0" t="s">
        <v>76</v>
      </c>
      <c r="F112" s="0" t="s">
        <v>114</v>
      </c>
      <c r="G112" s="0" t="n">
        <v>76</v>
      </c>
      <c r="H112" s="0" t="n">
        <f aca="false">SUM($G112/2)</f>
        <v>38</v>
      </c>
      <c r="I112" s="0" t="n">
        <f aca="false">SUM($G112/2)</f>
        <v>38</v>
      </c>
      <c r="L112" s="0" t="n">
        <v>110</v>
      </c>
      <c r="X112" s="78"/>
      <c r="AA112" s="0" t="s">
        <v>123</v>
      </c>
      <c r="AB112" s="78" t="s">
        <v>1204</v>
      </c>
    </row>
    <row r="113" customFormat="false" ht="15" hidden="false" customHeight="false" outlineLevel="0" collapsed="false">
      <c r="A113" s="0" t="n">
        <v>22</v>
      </c>
      <c r="B113" s="68" t="n">
        <v>40072</v>
      </c>
      <c r="C113" s="0" t="s">
        <v>75</v>
      </c>
      <c r="D113" s="0" t="s">
        <v>76</v>
      </c>
      <c r="F113" s="0" t="s">
        <v>102</v>
      </c>
      <c r="G113" s="0" t="n">
        <v>4</v>
      </c>
      <c r="H113" s="0" t="n">
        <f aca="false">SUM($G113/2)</f>
        <v>2</v>
      </c>
      <c r="I113" s="0" t="n">
        <f aca="false">SUM($G113/2)</f>
        <v>2</v>
      </c>
      <c r="L113" s="0" t="n">
        <v>9</v>
      </c>
      <c r="X113" s="78"/>
      <c r="AA113" s="0" t="s">
        <v>123</v>
      </c>
    </row>
    <row r="114" customFormat="false" ht="15" hidden="false" customHeight="false" outlineLevel="0" collapsed="false">
      <c r="A114" s="0" t="n">
        <v>22</v>
      </c>
      <c r="B114" s="68" t="n">
        <v>40072</v>
      </c>
      <c r="C114" s="0" t="s">
        <v>75</v>
      </c>
      <c r="D114" s="0" t="s">
        <v>76</v>
      </c>
      <c r="F114" s="0" t="s">
        <v>96</v>
      </c>
      <c r="G114" s="0" t="n">
        <v>5</v>
      </c>
      <c r="H114" s="0" t="n">
        <f aca="false">SUM($G114/2)</f>
        <v>2.5</v>
      </c>
      <c r="I114" s="0" t="n">
        <f aca="false">SUM($G114/2)</f>
        <v>2.5</v>
      </c>
      <c r="L114" s="0" t="n">
        <v>11</v>
      </c>
      <c r="X114" s="78"/>
      <c r="AA114" s="0" t="s">
        <v>123</v>
      </c>
    </row>
    <row r="115" customFormat="false" ht="15" hidden="false" customHeight="false" outlineLevel="0" collapsed="false">
      <c r="A115" s="0" t="n">
        <v>22</v>
      </c>
      <c r="B115" s="68" t="n">
        <v>40072</v>
      </c>
      <c r="C115" s="0" t="s">
        <v>75</v>
      </c>
      <c r="D115" s="0" t="s">
        <v>76</v>
      </c>
      <c r="F115" s="0" t="s">
        <v>115</v>
      </c>
      <c r="H115" s="0" t="n">
        <f aca="false">SUM($G115/2)</f>
        <v>0</v>
      </c>
      <c r="I115" s="0" t="n">
        <f aca="false">SUM($G115/2)</f>
        <v>0</v>
      </c>
      <c r="L115" s="0" t="n">
        <v>1</v>
      </c>
      <c r="X115" s="78"/>
      <c r="AA115" s="0" t="s">
        <v>123</v>
      </c>
    </row>
    <row r="116" customFormat="false" ht="15" hidden="false" customHeight="false" outlineLevel="0" collapsed="false">
      <c r="A116" s="0" t="n">
        <v>22</v>
      </c>
      <c r="B116" s="68" t="n">
        <v>40072</v>
      </c>
      <c r="C116" s="0" t="s">
        <v>75</v>
      </c>
      <c r="D116" s="0" t="s">
        <v>76</v>
      </c>
      <c r="F116" s="0" t="s">
        <v>248</v>
      </c>
      <c r="H116" s="0" t="n">
        <f aca="false">SUM($G116/2)</f>
        <v>0</v>
      </c>
      <c r="I116" s="0" t="n">
        <f aca="false">SUM($G116/2)</f>
        <v>0</v>
      </c>
      <c r="L116" s="0" t="n">
        <v>4</v>
      </c>
      <c r="X116" s="78"/>
      <c r="AA116" s="0" t="s">
        <v>123</v>
      </c>
    </row>
    <row r="117" customFormat="false" ht="15" hidden="false" customHeight="false" outlineLevel="0" collapsed="false">
      <c r="A117" s="0" t="n">
        <v>23</v>
      </c>
      <c r="B117" s="68" t="n">
        <v>40081</v>
      </c>
      <c r="C117" s="0" t="s">
        <v>53</v>
      </c>
      <c r="F117" s="0" t="s">
        <v>102</v>
      </c>
      <c r="G117" s="0" t="n">
        <v>36</v>
      </c>
      <c r="H117" s="0" t="n">
        <v>36</v>
      </c>
      <c r="L117" s="0" t="n">
        <v>95</v>
      </c>
      <c r="X117" s="78"/>
      <c r="AA117" s="0" t="s">
        <v>123</v>
      </c>
      <c r="AB117" s="78" t="s">
        <v>1205</v>
      </c>
    </row>
    <row r="118" customFormat="false" ht="15" hidden="false" customHeight="false" outlineLevel="0" collapsed="false">
      <c r="A118" s="0" t="n">
        <v>23</v>
      </c>
      <c r="B118" s="68" t="n">
        <v>40081</v>
      </c>
      <c r="C118" s="0" t="s">
        <v>53</v>
      </c>
      <c r="F118" s="0" t="s">
        <v>87</v>
      </c>
      <c r="G118" s="0" t="n">
        <v>5</v>
      </c>
      <c r="H118" s="0" t="n">
        <v>5</v>
      </c>
      <c r="L118" s="0" t="n">
        <v>12</v>
      </c>
      <c r="X118" s="78"/>
      <c r="AA118" s="0" t="s">
        <v>123</v>
      </c>
    </row>
    <row r="119" customFormat="false" ht="15" hidden="false" customHeight="false" outlineLevel="0" collapsed="false">
      <c r="A119" s="0" t="n">
        <v>23</v>
      </c>
      <c r="B119" s="68" t="n">
        <v>40081</v>
      </c>
      <c r="C119" s="0" t="s">
        <v>53</v>
      </c>
      <c r="F119" s="0" t="s">
        <v>96</v>
      </c>
      <c r="G119" s="0" t="n">
        <v>1</v>
      </c>
      <c r="H119" s="0" t="n">
        <v>1</v>
      </c>
      <c r="L119" s="0" t="n">
        <v>3</v>
      </c>
      <c r="X119" s="78"/>
      <c r="AA119" s="0" t="s">
        <v>123</v>
      </c>
    </row>
    <row r="120" customFormat="false" ht="15" hidden="false" customHeight="false" outlineLevel="0" collapsed="false">
      <c r="A120" s="0" t="n">
        <v>23</v>
      </c>
      <c r="B120" s="68" t="n">
        <v>40081</v>
      </c>
      <c r="C120" s="0" t="s">
        <v>53</v>
      </c>
      <c r="F120" s="0" t="s">
        <v>107</v>
      </c>
      <c r="G120" s="0" t="n">
        <v>4</v>
      </c>
      <c r="H120" s="0" t="n">
        <v>4</v>
      </c>
      <c r="L120" s="0" t="n">
        <v>9</v>
      </c>
      <c r="X120" s="78"/>
      <c r="AA120" s="0" t="s">
        <v>123</v>
      </c>
    </row>
    <row r="121" customFormat="false" ht="15" hidden="false" customHeight="false" outlineLevel="0" collapsed="false">
      <c r="A121" s="0" t="n">
        <v>23</v>
      </c>
      <c r="B121" s="68" t="n">
        <v>40081</v>
      </c>
      <c r="C121" s="0" t="s">
        <v>53</v>
      </c>
      <c r="F121" s="0" t="s">
        <v>97</v>
      </c>
      <c r="G121" s="0" t="n">
        <v>1</v>
      </c>
      <c r="H121" s="0" t="n">
        <v>1</v>
      </c>
      <c r="L121" s="0" t="n">
        <v>3</v>
      </c>
      <c r="X121" s="78"/>
      <c r="AA121" s="0" t="s">
        <v>123</v>
      </c>
    </row>
    <row r="122" customFormat="false" ht="15" hidden="false" customHeight="false" outlineLevel="0" collapsed="false">
      <c r="A122" s="0" t="n">
        <v>23</v>
      </c>
      <c r="B122" s="68" t="n">
        <v>40081</v>
      </c>
      <c r="C122" s="0" t="s">
        <v>53</v>
      </c>
      <c r="F122" s="0" t="s">
        <v>98</v>
      </c>
      <c r="G122" s="0" t="n">
        <v>2</v>
      </c>
      <c r="H122" s="0" t="n">
        <v>2</v>
      </c>
      <c r="L122" s="0" t="n">
        <v>4</v>
      </c>
      <c r="X122" s="78"/>
      <c r="AA122" s="0" t="s">
        <v>123</v>
      </c>
    </row>
    <row r="123" customFormat="false" ht="15" hidden="false" customHeight="false" outlineLevel="0" collapsed="false">
      <c r="A123" s="0" t="n">
        <v>23</v>
      </c>
      <c r="B123" s="68" t="n">
        <v>40081</v>
      </c>
      <c r="C123" s="0" t="s">
        <v>53</v>
      </c>
      <c r="F123" s="0" t="s">
        <v>91</v>
      </c>
      <c r="G123" s="0" t="n">
        <v>1</v>
      </c>
      <c r="H123" s="0" t="n">
        <v>1</v>
      </c>
      <c r="L123" s="0" t="n">
        <v>3</v>
      </c>
      <c r="X123" s="78"/>
      <c r="AA123" s="0" t="s">
        <v>123</v>
      </c>
    </row>
    <row r="124" customFormat="false" ht="15" hidden="false" customHeight="false" outlineLevel="0" collapsed="false">
      <c r="A124" s="0" t="n">
        <v>23</v>
      </c>
      <c r="B124" s="68" t="n">
        <v>40081</v>
      </c>
      <c r="C124" s="0" t="s">
        <v>53</v>
      </c>
      <c r="F124" s="0" t="s">
        <v>248</v>
      </c>
      <c r="L124" s="0" t="n">
        <v>2</v>
      </c>
      <c r="X124" s="78"/>
      <c r="AA124" s="0" t="s">
        <v>123</v>
      </c>
    </row>
    <row r="125" customFormat="false" ht="15" hidden="false" customHeight="false" outlineLevel="0" collapsed="false">
      <c r="A125" s="0" t="n">
        <v>24</v>
      </c>
      <c r="B125" s="68" t="n">
        <v>40086</v>
      </c>
      <c r="C125" s="0" t="s">
        <v>63</v>
      </c>
      <c r="F125" s="0" t="s">
        <v>116</v>
      </c>
      <c r="G125" s="0" t="n">
        <v>14</v>
      </c>
      <c r="H125" s="0" t="n">
        <v>14</v>
      </c>
      <c r="L125" s="0" t="n">
        <v>37</v>
      </c>
      <c r="X125" s="78"/>
      <c r="AA125" s="0" t="s">
        <v>123</v>
      </c>
    </row>
    <row r="126" customFormat="false" ht="15" hidden="false" customHeight="false" outlineLevel="0" collapsed="false">
      <c r="A126" s="0" t="n">
        <v>24</v>
      </c>
      <c r="B126" s="68" t="n">
        <v>40086</v>
      </c>
      <c r="C126" s="0" t="s">
        <v>63</v>
      </c>
      <c r="F126" s="0" t="s">
        <v>109</v>
      </c>
      <c r="G126" s="0" t="n">
        <v>14</v>
      </c>
      <c r="H126" s="0" t="n">
        <v>14</v>
      </c>
      <c r="L126" s="0" t="n">
        <v>16</v>
      </c>
      <c r="X126" s="78"/>
      <c r="AA126" s="0" t="s">
        <v>123</v>
      </c>
    </row>
    <row r="127" customFormat="false" ht="15" hidden="false" customHeight="false" outlineLevel="0" collapsed="false">
      <c r="A127" s="0" t="n">
        <v>24</v>
      </c>
      <c r="B127" s="68" t="n">
        <v>40086</v>
      </c>
      <c r="C127" s="0" t="s">
        <v>63</v>
      </c>
      <c r="F127" s="0" t="s">
        <v>96</v>
      </c>
      <c r="G127" s="0" t="n">
        <v>2</v>
      </c>
      <c r="H127" s="0" t="n">
        <v>2</v>
      </c>
      <c r="L127" s="0" t="n">
        <v>5</v>
      </c>
      <c r="X127" s="78"/>
      <c r="AA127" s="0" t="s">
        <v>123</v>
      </c>
    </row>
    <row r="128" customFormat="false" ht="15" hidden="false" customHeight="false" outlineLevel="0" collapsed="false">
      <c r="A128" s="0" t="n">
        <v>25</v>
      </c>
      <c r="B128" s="68" t="n">
        <v>40092</v>
      </c>
      <c r="C128" s="0" t="s">
        <v>53</v>
      </c>
      <c r="D128" s="0" t="s">
        <v>48</v>
      </c>
      <c r="F128" s="0" t="s">
        <v>87</v>
      </c>
      <c r="G128" s="0" t="n">
        <v>13</v>
      </c>
      <c r="H128" s="0" t="n">
        <f aca="false">SUM($G128/2)</f>
        <v>6.5</v>
      </c>
      <c r="I128" s="0" t="n">
        <f aca="false">SUM($G128/2)</f>
        <v>6.5</v>
      </c>
      <c r="L128" s="0" t="n">
        <v>36</v>
      </c>
      <c r="X128" s="78" t="n">
        <v>131932.6</v>
      </c>
      <c r="AA128" s="0" t="s">
        <v>123</v>
      </c>
      <c r="AB128" s="0" t="s">
        <v>1206</v>
      </c>
    </row>
    <row r="129" customFormat="false" ht="15" hidden="false" customHeight="false" outlineLevel="0" collapsed="false">
      <c r="A129" s="0" t="n">
        <v>25</v>
      </c>
      <c r="B129" s="68" t="n">
        <v>40092</v>
      </c>
      <c r="C129" s="0" t="s">
        <v>53</v>
      </c>
      <c r="D129" s="0" t="s">
        <v>48</v>
      </c>
      <c r="F129" s="0" t="s">
        <v>97</v>
      </c>
      <c r="G129" s="0" t="n">
        <v>7</v>
      </c>
      <c r="H129" s="0" t="n">
        <f aca="false">SUM($G129/2)</f>
        <v>3.5</v>
      </c>
      <c r="I129" s="0" t="n">
        <f aca="false">SUM($G129/2)</f>
        <v>3.5</v>
      </c>
      <c r="L129" s="0" t="n">
        <v>17</v>
      </c>
      <c r="X129" s="78"/>
      <c r="AA129" s="0" t="s">
        <v>123</v>
      </c>
    </row>
    <row r="130" customFormat="false" ht="15" hidden="false" customHeight="false" outlineLevel="0" collapsed="false">
      <c r="A130" s="0" t="n">
        <v>25</v>
      </c>
      <c r="B130" s="68" t="n">
        <v>40092</v>
      </c>
      <c r="C130" s="0" t="s">
        <v>53</v>
      </c>
      <c r="D130" s="0" t="s">
        <v>48</v>
      </c>
      <c r="F130" s="0" t="s">
        <v>115</v>
      </c>
      <c r="G130" s="0" t="n">
        <v>3</v>
      </c>
      <c r="H130" s="0" t="n">
        <f aca="false">SUM($G130/2)</f>
        <v>1.5</v>
      </c>
      <c r="I130" s="0" t="n">
        <f aca="false">SUM($G130/2)</f>
        <v>1.5</v>
      </c>
      <c r="L130" s="0" t="n">
        <v>6</v>
      </c>
      <c r="X130" s="78"/>
      <c r="AA130" s="0" t="s">
        <v>123</v>
      </c>
    </row>
    <row r="131" customFormat="false" ht="15" hidden="false" customHeight="false" outlineLevel="0" collapsed="false">
      <c r="A131" s="0" t="n">
        <v>25</v>
      </c>
      <c r="B131" s="68" t="n">
        <v>40092</v>
      </c>
      <c r="C131" s="0" t="s">
        <v>53</v>
      </c>
      <c r="D131" s="0" t="s">
        <v>48</v>
      </c>
      <c r="F131" s="0" t="s">
        <v>108</v>
      </c>
      <c r="G131" s="0" t="n">
        <v>7</v>
      </c>
      <c r="H131" s="0" t="n">
        <f aca="false">SUM($G131/2)</f>
        <v>3.5</v>
      </c>
      <c r="I131" s="0" t="n">
        <f aca="false">SUM($G131/2)</f>
        <v>3.5</v>
      </c>
      <c r="L131" s="0" t="n">
        <v>16</v>
      </c>
      <c r="X131" s="78"/>
      <c r="AA131" s="0" t="s">
        <v>123</v>
      </c>
    </row>
    <row r="132" customFormat="false" ht="15" hidden="false" customHeight="false" outlineLevel="0" collapsed="false">
      <c r="A132" s="0" t="n">
        <v>25</v>
      </c>
      <c r="B132" s="68" t="n">
        <v>40092</v>
      </c>
      <c r="C132" s="0" t="s">
        <v>53</v>
      </c>
      <c r="D132" s="0" t="s">
        <v>48</v>
      </c>
      <c r="F132" s="0" t="s">
        <v>248</v>
      </c>
      <c r="H132" s="0" t="n">
        <f aca="false">SUM($G132/2)</f>
        <v>0</v>
      </c>
      <c r="I132" s="0" t="n">
        <f aca="false">SUM($G132/2)</f>
        <v>0</v>
      </c>
      <c r="L132" s="0" t="n">
        <v>1</v>
      </c>
      <c r="X132" s="78" t="n">
        <v>900</v>
      </c>
      <c r="AA132" s="0" t="s">
        <v>123</v>
      </c>
    </row>
    <row r="133" customFormat="false" ht="15" hidden="false" customHeight="false" outlineLevel="0" collapsed="false">
      <c r="A133" s="0" t="n">
        <v>26</v>
      </c>
      <c r="B133" s="68" t="n">
        <v>40107</v>
      </c>
      <c r="C133" s="0" t="s">
        <v>53</v>
      </c>
      <c r="F133" s="0" t="s">
        <v>101</v>
      </c>
      <c r="G133" s="0" t="n">
        <v>48</v>
      </c>
      <c r="H133" s="0" t="n">
        <v>48</v>
      </c>
      <c r="L133" s="0" t="n">
        <v>55</v>
      </c>
      <c r="X133" s="78"/>
      <c r="AA133" s="0" t="s">
        <v>123</v>
      </c>
      <c r="AB133" s="78" t="s">
        <v>1205</v>
      </c>
    </row>
    <row r="134" customFormat="false" ht="15" hidden="false" customHeight="false" outlineLevel="0" collapsed="false">
      <c r="A134" s="0" t="n">
        <v>26</v>
      </c>
      <c r="B134" s="68" t="n">
        <v>40107</v>
      </c>
      <c r="C134" s="0" t="s">
        <v>53</v>
      </c>
      <c r="F134" s="0" t="s">
        <v>108</v>
      </c>
      <c r="G134" s="0" t="n">
        <v>7</v>
      </c>
      <c r="H134" s="0" t="n">
        <v>7</v>
      </c>
      <c r="L134" s="0" t="n">
        <v>15</v>
      </c>
      <c r="X134" s="78"/>
      <c r="AA134" s="0" t="s">
        <v>123</v>
      </c>
    </row>
    <row r="135" customFormat="false" ht="15" hidden="false" customHeight="false" outlineLevel="0" collapsed="false">
      <c r="A135" s="0" t="n">
        <v>26</v>
      </c>
      <c r="B135" s="68" t="n">
        <v>40107</v>
      </c>
      <c r="C135" s="0" t="s">
        <v>53</v>
      </c>
      <c r="F135" s="0" t="s">
        <v>99</v>
      </c>
      <c r="G135" s="0" t="n">
        <v>2</v>
      </c>
      <c r="H135" s="0" t="n">
        <v>2</v>
      </c>
      <c r="L135" s="0" t="n">
        <v>5</v>
      </c>
      <c r="X135" s="78"/>
      <c r="AA135" s="0" t="s">
        <v>123</v>
      </c>
    </row>
    <row r="136" customFormat="false" ht="15" hidden="false" customHeight="false" outlineLevel="0" collapsed="false">
      <c r="A136" s="0" t="n">
        <v>26</v>
      </c>
      <c r="B136" s="68" t="n">
        <v>40107</v>
      </c>
      <c r="C136" s="0" t="s">
        <v>53</v>
      </c>
      <c r="F136" s="0" t="s">
        <v>113</v>
      </c>
      <c r="G136" s="0" t="n">
        <v>1</v>
      </c>
      <c r="H136" s="0" t="n">
        <v>1</v>
      </c>
      <c r="L136" s="0" t="n">
        <v>2</v>
      </c>
      <c r="X136" s="78"/>
      <c r="AA136" s="0" t="s">
        <v>123</v>
      </c>
    </row>
    <row r="137" customFormat="false" ht="15" hidden="false" customHeight="false" outlineLevel="0" collapsed="false">
      <c r="A137" s="0" t="n">
        <v>26</v>
      </c>
      <c r="B137" s="68" t="n">
        <v>40107</v>
      </c>
      <c r="C137" s="0" t="s">
        <v>53</v>
      </c>
      <c r="F137" s="0" t="s">
        <v>248</v>
      </c>
      <c r="L137" s="0" t="n">
        <v>1</v>
      </c>
      <c r="X137" s="78"/>
      <c r="AA137" s="0" t="s">
        <v>123</v>
      </c>
    </row>
    <row r="138" customFormat="false" ht="15" hidden="false" customHeight="false" outlineLevel="0" collapsed="false">
      <c r="A138" s="0" t="n">
        <v>27</v>
      </c>
      <c r="B138" s="68" t="n">
        <v>40120</v>
      </c>
      <c r="C138" s="0" t="s">
        <v>64</v>
      </c>
      <c r="F138" s="0" t="s">
        <v>115</v>
      </c>
      <c r="G138" s="0" t="n">
        <v>60</v>
      </c>
      <c r="H138" s="0" t="n">
        <v>60</v>
      </c>
      <c r="L138" s="0" t="n">
        <v>72</v>
      </c>
      <c r="X138" s="79" t="n">
        <v>173145.28</v>
      </c>
      <c r="AA138" s="0" t="s">
        <v>123</v>
      </c>
    </row>
    <row r="139" customFormat="false" ht="15" hidden="false" customHeight="false" outlineLevel="0" collapsed="false">
      <c r="A139" s="0" t="n">
        <v>27</v>
      </c>
      <c r="B139" s="68" t="n">
        <v>40120</v>
      </c>
      <c r="C139" s="0" t="s">
        <v>64</v>
      </c>
      <c r="F139" s="0" t="s">
        <v>87</v>
      </c>
      <c r="G139" s="0" t="n">
        <v>3</v>
      </c>
      <c r="H139" s="0" t="n">
        <v>3</v>
      </c>
      <c r="L139" s="0" t="n">
        <v>7</v>
      </c>
      <c r="X139" s="79" t="n">
        <v>22542.56</v>
      </c>
      <c r="AA139" s="0" t="s">
        <v>123</v>
      </c>
    </row>
    <row r="140" customFormat="false" ht="15" hidden="false" customHeight="false" outlineLevel="0" collapsed="false">
      <c r="A140" s="0" t="n">
        <v>27</v>
      </c>
      <c r="B140" s="68" t="n">
        <v>40120</v>
      </c>
      <c r="C140" s="0" t="s">
        <v>64</v>
      </c>
      <c r="F140" s="0" t="s">
        <v>111</v>
      </c>
      <c r="L140" s="0" t="n">
        <v>2</v>
      </c>
      <c r="X140" s="79" t="n">
        <v>1100.06</v>
      </c>
      <c r="AA140" s="0" t="s">
        <v>123</v>
      </c>
    </row>
    <row r="141" customFormat="false" ht="15" hidden="false" customHeight="false" outlineLevel="0" collapsed="false">
      <c r="A141" s="0" t="n">
        <v>27</v>
      </c>
      <c r="B141" s="68" t="n">
        <v>40120</v>
      </c>
      <c r="C141" s="0" t="s">
        <v>64</v>
      </c>
      <c r="F141" s="0" t="s">
        <v>248</v>
      </c>
      <c r="L141" s="0" t="n">
        <v>2</v>
      </c>
      <c r="X141" s="79" t="n">
        <v>2425.66</v>
      </c>
      <c r="AA141" s="0" t="s">
        <v>123</v>
      </c>
    </row>
    <row r="142" customFormat="false" ht="15" hidden="false" customHeight="false" outlineLevel="0" collapsed="false">
      <c r="A142" s="0" t="n">
        <v>28</v>
      </c>
      <c r="B142" s="68" t="n">
        <v>40130</v>
      </c>
      <c r="C142" s="0" t="s">
        <v>53</v>
      </c>
      <c r="F142" s="0" t="s">
        <v>102</v>
      </c>
      <c r="G142" s="0" t="n">
        <v>28</v>
      </c>
      <c r="H142" s="0" t="n">
        <v>28</v>
      </c>
      <c r="L142" s="0" t="n">
        <v>83</v>
      </c>
      <c r="X142" s="80" t="n">
        <v>142540</v>
      </c>
      <c r="AA142" s="0" t="s">
        <v>123</v>
      </c>
    </row>
    <row r="143" customFormat="false" ht="15" hidden="false" customHeight="false" outlineLevel="0" collapsed="false">
      <c r="A143" s="0" t="n">
        <v>28</v>
      </c>
      <c r="B143" s="68" t="n">
        <v>40130</v>
      </c>
      <c r="C143" s="0" t="s">
        <v>53</v>
      </c>
      <c r="F143" s="0" t="s">
        <v>96</v>
      </c>
      <c r="G143" s="0" t="n">
        <v>3</v>
      </c>
      <c r="H143" s="0" t="n">
        <v>3</v>
      </c>
      <c r="L143" s="0" t="n">
        <v>6</v>
      </c>
      <c r="X143" s="79" t="n">
        <v>19821.23</v>
      </c>
      <c r="AA143" s="0" t="s">
        <v>123</v>
      </c>
    </row>
    <row r="144" customFormat="false" ht="15" hidden="false" customHeight="false" outlineLevel="0" collapsed="false">
      <c r="A144" s="0" t="n">
        <v>28</v>
      </c>
      <c r="B144" s="68" t="n">
        <v>40130</v>
      </c>
      <c r="C144" s="0" t="s">
        <v>53</v>
      </c>
      <c r="F144" s="0" t="s">
        <v>97</v>
      </c>
      <c r="G144" s="0" t="n">
        <v>1</v>
      </c>
      <c r="H144" s="0" t="n">
        <v>1</v>
      </c>
      <c r="L144" s="0" t="n">
        <v>3</v>
      </c>
      <c r="X144" s="79" t="n">
        <v>11471.06</v>
      </c>
      <c r="AA144" s="0" t="s">
        <v>123</v>
      </c>
    </row>
    <row r="145" customFormat="false" ht="15" hidden="false" customHeight="false" outlineLevel="0" collapsed="false">
      <c r="A145" s="0" t="n">
        <v>28</v>
      </c>
      <c r="B145" s="68" t="n">
        <v>40130</v>
      </c>
      <c r="C145" s="0" t="s">
        <v>53</v>
      </c>
      <c r="F145" s="0" t="s">
        <v>99</v>
      </c>
      <c r="G145" s="0" t="n">
        <v>1</v>
      </c>
      <c r="H145" s="0" t="n">
        <v>1</v>
      </c>
      <c r="L145" s="0" t="n">
        <v>3</v>
      </c>
      <c r="X145" s="79" t="n">
        <v>2418.86</v>
      </c>
      <c r="AA145" s="0" t="s">
        <v>123</v>
      </c>
    </row>
    <row r="146" customFormat="false" ht="15" hidden="false" customHeight="false" outlineLevel="0" collapsed="false">
      <c r="A146" s="0" t="n">
        <v>28</v>
      </c>
      <c r="B146" s="68" t="n">
        <v>40130</v>
      </c>
      <c r="C146" s="0" t="s">
        <v>53</v>
      </c>
      <c r="F146" s="0" t="s">
        <v>107</v>
      </c>
      <c r="G146" s="0" t="n">
        <v>3</v>
      </c>
      <c r="H146" s="0" t="n">
        <v>3</v>
      </c>
      <c r="L146" s="0" t="n">
        <v>7</v>
      </c>
      <c r="X146" s="79" t="n">
        <v>26074.18</v>
      </c>
      <c r="AA146" s="0" t="s">
        <v>123</v>
      </c>
    </row>
    <row r="147" customFormat="false" ht="15" hidden="false" customHeight="false" outlineLevel="0" collapsed="false">
      <c r="A147" s="0" t="n">
        <v>28</v>
      </c>
      <c r="B147" s="68" t="n">
        <v>40130</v>
      </c>
      <c r="C147" s="0" t="s">
        <v>53</v>
      </c>
      <c r="F147" s="0" t="s">
        <v>108</v>
      </c>
      <c r="G147" s="0" t="n">
        <v>7</v>
      </c>
      <c r="H147" s="0" t="n">
        <v>7</v>
      </c>
      <c r="L147" s="0" t="n">
        <v>16</v>
      </c>
      <c r="X147" s="79" t="n">
        <v>56745.85</v>
      </c>
      <c r="AA147" s="0" t="s">
        <v>123</v>
      </c>
    </row>
    <row r="148" customFormat="false" ht="15" hidden="false" customHeight="false" outlineLevel="0" collapsed="false">
      <c r="A148" s="0" t="n">
        <v>28</v>
      </c>
      <c r="B148" s="68" t="n">
        <v>40130</v>
      </c>
      <c r="C148" s="0" t="s">
        <v>53</v>
      </c>
      <c r="F148" s="0" t="s">
        <v>114</v>
      </c>
      <c r="G148" s="0" t="n">
        <v>4</v>
      </c>
      <c r="H148" s="0" t="n">
        <v>4</v>
      </c>
      <c r="L148" s="0" t="n">
        <v>9</v>
      </c>
      <c r="X148" s="79" t="n">
        <v>6946.89</v>
      </c>
      <c r="AA148" s="0" t="s">
        <v>123</v>
      </c>
    </row>
    <row r="149" customFormat="false" ht="15" hidden="false" customHeight="false" outlineLevel="0" collapsed="false">
      <c r="A149" s="0" t="n">
        <v>28</v>
      </c>
      <c r="B149" s="68" t="n">
        <v>40130</v>
      </c>
      <c r="C149" s="0" t="s">
        <v>53</v>
      </c>
      <c r="F149" s="0" t="s">
        <v>248</v>
      </c>
      <c r="L149" s="0" t="n">
        <v>1</v>
      </c>
      <c r="X149" s="79" t="n">
        <v>940.49</v>
      </c>
      <c r="AA149" s="0" t="s">
        <v>123</v>
      </c>
    </row>
    <row r="150" customFormat="false" ht="15" hidden="false" customHeight="false" outlineLevel="0" collapsed="false">
      <c r="A150" s="0" t="n">
        <v>29</v>
      </c>
      <c r="B150" s="68" t="n">
        <v>40148</v>
      </c>
      <c r="C150" s="0" t="s">
        <v>53</v>
      </c>
      <c r="F150" s="0" t="s">
        <v>87</v>
      </c>
      <c r="G150" s="0" t="n">
        <v>12</v>
      </c>
      <c r="H150" s="0" t="n">
        <v>12</v>
      </c>
      <c r="L150" s="0" t="n">
        <v>41</v>
      </c>
      <c r="X150" s="80" t="n">
        <v>105137.57</v>
      </c>
      <c r="AA150" s="0" t="s">
        <v>123</v>
      </c>
    </row>
    <row r="151" customFormat="false" ht="15" hidden="false" customHeight="false" outlineLevel="0" collapsed="false">
      <c r="A151" s="0" t="n">
        <v>29</v>
      </c>
      <c r="B151" s="68" t="n">
        <v>40148</v>
      </c>
      <c r="C151" s="0" t="s">
        <v>53</v>
      </c>
      <c r="F151" s="0" t="s">
        <v>98</v>
      </c>
      <c r="G151" s="0" t="n">
        <v>11</v>
      </c>
      <c r="H151" s="0" t="n">
        <v>11</v>
      </c>
      <c r="L151" s="0" t="n">
        <v>27</v>
      </c>
      <c r="X151" s="79" t="n">
        <v>2632.3</v>
      </c>
      <c r="AA151" s="0" t="s">
        <v>123</v>
      </c>
    </row>
    <row r="152" customFormat="false" ht="15" hidden="false" customHeight="false" outlineLevel="0" collapsed="false">
      <c r="A152" s="0" t="n">
        <v>29</v>
      </c>
      <c r="B152" s="68" t="n">
        <v>40148</v>
      </c>
      <c r="C152" s="0" t="s">
        <v>53</v>
      </c>
      <c r="F152" s="0" t="s">
        <v>248</v>
      </c>
      <c r="L152" s="0" t="n">
        <v>1</v>
      </c>
      <c r="X152" s="78"/>
      <c r="AA152" s="0" t="s">
        <v>123</v>
      </c>
    </row>
    <row r="153" customFormat="false" ht="15" hidden="false" customHeight="false" outlineLevel="0" collapsed="false">
      <c r="A153" s="0" t="n">
        <v>30</v>
      </c>
      <c r="B153" s="68" t="n">
        <v>40156</v>
      </c>
      <c r="C153" s="0" t="s">
        <v>63</v>
      </c>
      <c r="F153" s="0" t="s">
        <v>96</v>
      </c>
      <c r="G153" s="0" t="n">
        <v>4</v>
      </c>
      <c r="H153" s="0" t="n">
        <v>4</v>
      </c>
      <c r="L153" s="0" t="n">
        <v>24</v>
      </c>
      <c r="X153" s="80" t="n">
        <v>210524.71</v>
      </c>
      <c r="AA153" s="0" t="s">
        <v>123</v>
      </c>
    </row>
    <row r="154" customFormat="false" ht="15" hidden="false" customHeight="false" outlineLevel="0" collapsed="false">
      <c r="A154" s="0" t="n">
        <v>30</v>
      </c>
      <c r="B154" s="68" t="n">
        <v>40156</v>
      </c>
      <c r="C154" s="0" t="s">
        <v>63</v>
      </c>
      <c r="F154" s="0" t="s">
        <v>87</v>
      </c>
      <c r="G154" s="0" t="n">
        <v>6</v>
      </c>
      <c r="H154" s="0" t="n">
        <v>6</v>
      </c>
      <c r="L154" s="0" t="n">
        <v>12</v>
      </c>
      <c r="X154" s="80" t="n">
        <v>19612</v>
      </c>
      <c r="AA154" s="0" t="s">
        <v>123</v>
      </c>
    </row>
    <row r="155" customFormat="false" ht="15" hidden="false" customHeight="false" outlineLevel="0" collapsed="false">
      <c r="A155" s="0" t="n">
        <v>30</v>
      </c>
      <c r="B155" s="68" t="n">
        <v>40156</v>
      </c>
      <c r="C155" s="0" t="s">
        <v>63</v>
      </c>
      <c r="F155" s="0" t="s">
        <v>109</v>
      </c>
      <c r="G155" s="0" t="n">
        <v>15</v>
      </c>
      <c r="H155" s="0" t="n">
        <v>15</v>
      </c>
      <c r="L155" s="0" t="n">
        <v>16</v>
      </c>
      <c r="X155" s="79" t="n">
        <v>4219.42</v>
      </c>
      <c r="AA155" s="0" t="s">
        <v>123</v>
      </c>
    </row>
    <row r="156" customFormat="false" ht="15" hidden="false" customHeight="false" outlineLevel="0" collapsed="false">
      <c r="A156" s="0" t="n">
        <v>30</v>
      </c>
      <c r="B156" s="68" t="n">
        <v>40156</v>
      </c>
      <c r="C156" s="0" t="s">
        <v>63</v>
      </c>
      <c r="F156" s="0" t="s">
        <v>114</v>
      </c>
      <c r="G156" s="0" t="n">
        <v>15</v>
      </c>
      <c r="H156" s="0" t="n">
        <v>15</v>
      </c>
      <c r="L156" s="0" t="n">
        <v>38</v>
      </c>
      <c r="X156" s="79" t="n">
        <v>38267.65</v>
      </c>
      <c r="AA156" s="0" t="s">
        <v>123</v>
      </c>
    </row>
    <row r="157" customFormat="false" ht="15" hidden="false" customHeight="false" outlineLevel="0" collapsed="false">
      <c r="A157" s="0" t="n">
        <v>30</v>
      </c>
      <c r="B157" s="68" t="n">
        <v>40156</v>
      </c>
      <c r="C157" s="0" t="s">
        <v>63</v>
      </c>
      <c r="F157" s="0" t="s">
        <v>98</v>
      </c>
      <c r="G157" s="0" t="n">
        <v>11</v>
      </c>
      <c r="H157" s="0" t="n">
        <v>11</v>
      </c>
      <c r="L157" s="0" t="n">
        <v>30</v>
      </c>
      <c r="X157" s="78"/>
      <c r="AA157" s="0" t="s">
        <v>123</v>
      </c>
    </row>
    <row r="158" customFormat="false" ht="15" hidden="false" customHeight="false" outlineLevel="0" collapsed="false">
      <c r="A158" s="0" t="n">
        <v>30</v>
      </c>
      <c r="B158" s="68" t="n">
        <v>40156</v>
      </c>
      <c r="C158" s="0" t="s">
        <v>63</v>
      </c>
      <c r="F158" s="0" t="s">
        <v>248</v>
      </c>
      <c r="L158" s="0" t="n">
        <v>1</v>
      </c>
      <c r="X158" s="79" t="n">
        <v>844.42</v>
      </c>
      <c r="AA158" s="0" t="s">
        <v>123</v>
      </c>
    </row>
    <row r="159" customFormat="false" ht="15" hidden="false" customHeight="false" outlineLevel="0" collapsed="false">
      <c r="A159" s="0" t="n">
        <v>31</v>
      </c>
      <c r="B159" s="68" t="n">
        <v>40162</v>
      </c>
      <c r="C159" s="0" t="s">
        <v>69</v>
      </c>
      <c r="D159" s="0" t="s">
        <v>67</v>
      </c>
      <c r="F159" s="0" t="s">
        <v>87</v>
      </c>
      <c r="G159" s="0" t="n">
        <v>40</v>
      </c>
      <c r="H159" s="0" t="n">
        <f aca="false">SUM($G159/2)</f>
        <v>20</v>
      </c>
      <c r="I159" s="0" t="n">
        <f aca="false">SUM($G159/2)</f>
        <v>20</v>
      </c>
      <c r="L159" s="0" t="n">
        <v>31</v>
      </c>
      <c r="X159" s="78" t="n">
        <v>49784</v>
      </c>
      <c r="AA159" s="0" t="s">
        <v>123</v>
      </c>
    </row>
    <row r="160" customFormat="false" ht="15" hidden="false" customHeight="false" outlineLevel="0" collapsed="false">
      <c r="A160" s="0" t="n">
        <v>31</v>
      </c>
      <c r="B160" s="68" t="n">
        <v>40162</v>
      </c>
      <c r="C160" s="0" t="s">
        <v>69</v>
      </c>
      <c r="D160" s="0" t="s">
        <v>67</v>
      </c>
      <c r="F160" s="0" t="s">
        <v>96</v>
      </c>
      <c r="G160" s="0" t="n">
        <v>5</v>
      </c>
      <c r="H160" s="0" t="n">
        <f aca="false">SUM($G160/2)</f>
        <v>2.5</v>
      </c>
      <c r="I160" s="0" t="n">
        <f aca="false">SUM($G160/2)</f>
        <v>2.5</v>
      </c>
      <c r="L160" s="0" t="n">
        <v>11</v>
      </c>
      <c r="X160" s="78" t="n">
        <v>21406.25</v>
      </c>
      <c r="AA160" s="0" t="s">
        <v>123</v>
      </c>
    </row>
    <row r="161" customFormat="false" ht="15" hidden="false" customHeight="false" outlineLevel="0" collapsed="false">
      <c r="A161" s="0" t="n">
        <v>31</v>
      </c>
      <c r="B161" s="68" t="n">
        <v>40162</v>
      </c>
      <c r="C161" s="0" t="s">
        <v>69</v>
      </c>
      <c r="D161" s="0" t="s">
        <v>67</v>
      </c>
      <c r="F161" s="0" t="s">
        <v>97</v>
      </c>
      <c r="G161" s="0" t="n">
        <v>7</v>
      </c>
      <c r="H161" s="0" t="n">
        <f aca="false">SUM($G161/2)</f>
        <v>3.5</v>
      </c>
      <c r="I161" s="0" t="n">
        <f aca="false">SUM($G161/2)</f>
        <v>3.5</v>
      </c>
      <c r="L161" s="0" t="n">
        <v>9</v>
      </c>
      <c r="X161" s="78" t="n">
        <v>20030.35</v>
      </c>
      <c r="AA161" s="0" t="s">
        <v>123</v>
      </c>
    </row>
    <row r="162" customFormat="false" ht="15" hidden="false" customHeight="false" outlineLevel="0" collapsed="false">
      <c r="A162" s="0" t="n">
        <v>31</v>
      </c>
      <c r="B162" s="68" t="n">
        <v>40162</v>
      </c>
      <c r="C162" s="0" t="s">
        <v>69</v>
      </c>
      <c r="D162" s="0" t="s">
        <v>67</v>
      </c>
      <c r="F162" s="0" t="s">
        <v>99</v>
      </c>
      <c r="G162" s="0" t="n">
        <v>21</v>
      </c>
      <c r="H162" s="0" t="n">
        <f aca="false">SUM($G162/2)</f>
        <v>10.5</v>
      </c>
      <c r="I162" s="0" t="n">
        <f aca="false">SUM($G162/2)</f>
        <v>10.5</v>
      </c>
      <c r="L162" s="0" t="n">
        <v>22</v>
      </c>
      <c r="X162" s="78" t="n">
        <v>812.56</v>
      </c>
      <c r="AA162" s="0" t="s">
        <v>123</v>
      </c>
    </row>
    <row r="163" customFormat="false" ht="15" hidden="false" customHeight="false" outlineLevel="0" collapsed="false">
      <c r="A163" s="0" t="n">
        <v>31</v>
      </c>
      <c r="B163" s="68" t="n">
        <v>40162</v>
      </c>
      <c r="C163" s="0" t="s">
        <v>69</v>
      </c>
      <c r="D163" s="0" t="s">
        <v>67</v>
      </c>
      <c r="F163" s="0" t="s">
        <v>100</v>
      </c>
      <c r="G163" s="0" t="n">
        <v>1</v>
      </c>
      <c r="H163" s="0" t="n">
        <f aca="false">SUM($G163/2)</f>
        <v>0.5</v>
      </c>
      <c r="I163" s="0" t="n">
        <f aca="false">SUM($G163/2)</f>
        <v>0.5</v>
      </c>
      <c r="L163" s="0" t="n">
        <v>2</v>
      </c>
      <c r="X163" s="78" t="n">
        <v>3190.56</v>
      </c>
      <c r="AA163" s="0" t="s">
        <v>123</v>
      </c>
    </row>
    <row r="164" customFormat="false" ht="15" hidden="false" customHeight="false" outlineLevel="0" collapsed="false">
      <c r="A164" s="0" t="n">
        <v>31</v>
      </c>
      <c r="B164" s="68" t="n">
        <v>40162</v>
      </c>
      <c r="C164" s="0" t="s">
        <v>69</v>
      </c>
      <c r="D164" s="0" t="s">
        <v>67</v>
      </c>
      <c r="F164" s="0" t="s">
        <v>248</v>
      </c>
      <c r="H164" s="0" t="n">
        <f aca="false">SUM($G164/2)</f>
        <v>0</v>
      </c>
      <c r="I164" s="0" t="n">
        <f aca="false">SUM($G164/2)</f>
        <v>0</v>
      </c>
      <c r="L164" s="0" t="n">
        <v>1</v>
      </c>
      <c r="X164" s="78" t="n">
        <v>1089.03</v>
      </c>
      <c r="AA164" s="0" t="s">
        <v>123</v>
      </c>
    </row>
    <row r="165" customFormat="false" ht="15" hidden="false" customHeight="false" outlineLevel="0" collapsed="false">
      <c r="A165" s="0" t="n">
        <v>32</v>
      </c>
      <c r="B165" s="68" t="n">
        <v>40163</v>
      </c>
      <c r="C165" s="0" t="s">
        <v>53</v>
      </c>
      <c r="F165" s="0" t="s">
        <v>101</v>
      </c>
      <c r="G165" s="0" t="n">
        <v>46</v>
      </c>
      <c r="H165" s="0" t="n">
        <v>46</v>
      </c>
      <c r="L165" s="0" t="n">
        <v>51</v>
      </c>
      <c r="X165" s="78"/>
      <c r="AA165" s="0" t="s">
        <v>123</v>
      </c>
      <c r="AB165" s="0" t="s">
        <v>1174</v>
      </c>
    </row>
    <row r="166" customFormat="false" ht="15" hidden="false" customHeight="false" outlineLevel="0" collapsed="false">
      <c r="A166" s="0" t="n">
        <v>32</v>
      </c>
      <c r="B166" s="68" t="n">
        <v>40163</v>
      </c>
      <c r="C166" s="0" t="s">
        <v>53</v>
      </c>
      <c r="F166" s="0" t="s">
        <v>87</v>
      </c>
      <c r="G166" s="0" t="n">
        <v>6</v>
      </c>
      <c r="H166" s="0" t="n">
        <v>6</v>
      </c>
      <c r="L166" s="0" t="n">
        <v>11</v>
      </c>
      <c r="X166" s="78"/>
      <c r="AA166" s="0" t="s">
        <v>123</v>
      </c>
    </row>
  </sheetData>
  <autoFilter ref="C1:C17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B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outlineLevelRow="0" outlineLevelCol="0"/>
  <cols>
    <col collapsed="false" customWidth="true" hidden="false" outlineLevel="0" max="1" min="1" style="0" width="8.54"/>
    <col collapsed="false" customWidth="true" hidden="false" outlineLevel="0" max="2" min="2" style="0" width="10.71"/>
    <col collapsed="false" customWidth="true" hidden="false" outlineLevel="0" max="20" min="3" style="0" width="8.54"/>
    <col collapsed="false" customWidth="true" hidden="false" outlineLevel="0" max="21" min="21" style="0" width="29.14"/>
    <col collapsed="false" customWidth="true" hidden="false" outlineLevel="0" max="1025" min="22" style="0" width="8.54"/>
  </cols>
  <sheetData>
    <row r="1" s="3" customFormat="true" ht="15" hidden="false" customHeight="false" outlineLevel="0" collapsed="false">
      <c r="A1" s="3" t="s">
        <v>148</v>
      </c>
      <c r="B1" s="3" t="s">
        <v>149</v>
      </c>
      <c r="C1" s="3" t="s">
        <v>150</v>
      </c>
      <c r="D1" s="3" t="s">
        <v>151</v>
      </c>
      <c r="E1" s="3" t="s">
        <v>152</v>
      </c>
      <c r="F1" s="3" t="s">
        <v>153</v>
      </c>
      <c r="G1" s="3" t="s">
        <v>154</v>
      </c>
      <c r="H1" s="3" t="s">
        <v>155</v>
      </c>
      <c r="I1" s="3" t="s">
        <v>156</v>
      </c>
      <c r="J1" s="3" t="s">
        <v>157</v>
      </c>
      <c r="K1" s="3" t="s">
        <v>158</v>
      </c>
      <c r="L1" s="3" t="s">
        <v>159</v>
      </c>
      <c r="M1" s="3" t="s">
        <v>160</v>
      </c>
      <c r="N1" s="3" t="s">
        <v>161</v>
      </c>
      <c r="O1" s="3" t="s">
        <v>162</v>
      </c>
      <c r="P1" s="3" t="s">
        <v>163</v>
      </c>
      <c r="Q1" s="3" t="s">
        <v>164</v>
      </c>
      <c r="R1" s="3" t="s">
        <v>165</v>
      </c>
      <c r="S1" s="3" t="s">
        <v>166</v>
      </c>
      <c r="T1" s="3" t="s">
        <v>167</v>
      </c>
      <c r="U1" s="3" t="s">
        <v>168</v>
      </c>
      <c r="V1" s="3" t="s">
        <v>169</v>
      </c>
      <c r="W1" s="3" t="s">
        <v>170</v>
      </c>
      <c r="X1" s="3" t="s">
        <v>171</v>
      </c>
      <c r="Y1" s="3" t="s">
        <v>172</v>
      </c>
      <c r="Z1" s="3" t="s">
        <v>173</v>
      </c>
      <c r="AA1" s="3" t="s">
        <v>174</v>
      </c>
      <c r="AB1" s="3" t="s">
        <v>175</v>
      </c>
    </row>
    <row r="2" customFormat="false" ht="15" hidden="false" customHeight="false" outlineLevel="0" collapsed="false">
      <c r="A2" s="0" t="n">
        <v>1</v>
      </c>
      <c r="B2" s="68" t="n">
        <v>39491</v>
      </c>
      <c r="C2" s="0" t="s">
        <v>50</v>
      </c>
      <c r="F2" s="0" t="s">
        <v>96</v>
      </c>
      <c r="G2" s="0" t="n">
        <v>16</v>
      </c>
      <c r="H2" s="0" t="n">
        <v>16</v>
      </c>
      <c r="AA2" s="0" t="s">
        <v>123</v>
      </c>
    </row>
    <row r="3" customFormat="false" ht="15" hidden="false" customHeight="false" outlineLevel="0" collapsed="false">
      <c r="A3" s="0" t="n">
        <v>1</v>
      </c>
      <c r="B3" s="68" t="n">
        <v>39491</v>
      </c>
      <c r="C3" s="0" t="s">
        <v>50</v>
      </c>
      <c r="F3" s="0" t="s">
        <v>107</v>
      </c>
      <c r="G3" s="0" t="n">
        <v>4</v>
      </c>
      <c r="H3" s="0" t="n">
        <v>4</v>
      </c>
      <c r="AA3" s="0" t="s">
        <v>123</v>
      </c>
    </row>
    <row r="4" customFormat="false" ht="15" hidden="false" customHeight="false" outlineLevel="0" collapsed="false">
      <c r="A4" s="0" t="n">
        <v>1</v>
      </c>
      <c r="B4" s="68" t="n">
        <v>39491</v>
      </c>
      <c r="C4" s="0" t="s">
        <v>50</v>
      </c>
      <c r="F4" s="0" t="s">
        <v>117</v>
      </c>
      <c r="G4" s="0" t="n">
        <v>2</v>
      </c>
      <c r="H4" s="0" t="n">
        <v>2</v>
      </c>
      <c r="AA4" s="0" t="s">
        <v>123</v>
      </c>
    </row>
    <row r="5" customFormat="false" ht="15" hidden="false" customHeight="false" outlineLevel="0" collapsed="false">
      <c r="A5" s="0" t="n">
        <v>1</v>
      </c>
      <c r="B5" s="68" t="n">
        <v>39491</v>
      </c>
      <c r="C5" s="0" t="s">
        <v>50</v>
      </c>
      <c r="F5" s="0" t="s">
        <v>114</v>
      </c>
      <c r="G5" s="0" t="n">
        <v>3</v>
      </c>
      <c r="H5" s="0" t="n">
        <v>3</v>
      </c>
      <c r="AA5" s="0" t="s">
        <v>123</v>
      </c>
    </row>
    <row r="6" customFormat="false" ht="15" hidden="false" customHeight="false" outlineLevel="0" collapsed="false">
      <c r="A6" s="0" t="n">
        <v>1</v>
      </c>
      <c r="B6" s="68" t="n">
        <v>39491</v>
      </c>
      <c r="C6" s="0" t="s">
        <v>50</v>
      </c>
      <c r="F6" s="0" t="s">
        <v>113</v>
      </c>
      <c r="G6" s="0" t="n">
        <v>1</v>
      </c>
      <c r="H6" s="0" t="n">
        <v>1</v>
      </c>
      <c r="AA6" s="0" t="s">
        <v>123</v>
      </c>
    </row>
    <row r="7" customFormat="false" ht="15" hidden="false" customHeight="false" outlineLevel="0" collapsed="false">
      <c r="A7" s="0" t="n">
        <v>2</v>
      </c>
      <c r="B7" s="68" t="n">
        <v>39498</v>
      </c>
      <c r="C7" s="0" t="s">
        <v>75</v>
      </c>
      <c r="D7" s="0" t="s">
        <v>76</v>
      </c>
      <c r="F7" s="0" t="s">
        <v>114</v>
      </c>
      <c r="G7" s="0" t="n">
        <v>97</v>
      </c>
      <c r="H7" s="0" t="n">
        <f aca="false">SUM(G7/2)</f>
        <v>48.5</v>
      </c>
      <c r="I7" s="0" t="n">
        <f aca="false">SUM(G7/2)</f>
        <v>48.5</v>
      </c>
      <c r="U7" s="0" t="s">
        <v>97</v>
      </c>
      <c r="AA7" s="0" t="s">
        <v>123</v>
      </c>
    </row>
    <row r="8" customFormat="false" ht="15" hidden="false" customHeight="false" outlineLevel="0" collapsed="false">
      <c r="A8" s="0" t="n">
        <v>2</v>
      </c>
      <c r="B8" s="68" t="n">
        <v>39498</v>
      </c>
      <c r="C8" s="0" t="s">
        <v>75</v>
      </c>
      <c r="D8" s="0" t="s">
        <v>76</v>
      </c>
      <c r="F8" s="0" t="s">
        <v>102</v>
      </c>
      <c r="G8" s="0" t="n">
        <v>3</v>
      </c>
      <c r="H8" s="0" t="n">
        <f aca="false">SUM(G8/2)</f>
        <v>1.5</v>
      </c>
      <c r="I8" s="0" t="n">
        <f aca="false">SUM(G8/2)</f>
        <v>1.5</v>
      </c>
      <c r="U8" s="0" t="s">
        <v>93</v>
      </c>
      <c r="AA8" s="0" t="s">
        <v>123</v>
      </c>
    </row>
    <row r="9" customFormat="false" ht="15" hidden="false" customHeight="false" outlineLevel="0" collapsed="false">
      <c r="A9" s="0" t="n">
        <v>2</v>
      </c>
      <c r="B9" s="68" t="n">
        <v>39498</v>
      </c>
      <c r="C9" s="0" t="s">
        <v>75</v>
      </c>
      <c r="D9" s="0" t="s">
        <v>76</v>
      </c>
      <c r="F9" s="0" t="s">
        <v>107</v>
      </c>
      <c r="G9" s="0" t="n">
        <v>3</v>
      </c>
      <c r="H9" s="0" t="n">
        <f aca="false">SUM(G9/2)</f>
        <v>1.5</v>
      </c>
      <c r="I9" s="0" t="n">
        <f aca="false">SUM(G9/2)</f>
        <v>1.5</v>
      </c>
      <c r="AA9" s="0" t="s">
        <v>123</v>
      </c>
    </row>
    <row r="10" customFormat="false" ht="15" hidden="false" customHeight="false" outlineLevel="0" collapsed="false">
      <c r="A10" s="0" t="n">
        <v>3</v>
      </c>
      <c r="B10" s="68" t="n">
        <v>39518</v>
      </c>
      <c r="C10" s="0" t="s">
        <v>56</v>
      </c>
      <c r="F10" s="0" t="s">
        <v>101</v>
      </c>
      <c r="G10" s="0" t="n">
        <v>1</v>
      </c>
      <c r="H10" s="0" t="n">
        <v>1</v>
      </c>
      <c r="AA10" s="0" t="s">
        <v>123</v>
      </c>
    </row>
    <row r="11" customFormat="false" ht="15" hidden="false" customHeight="false" outlineLevel="0" collapsed="false">
      <c r="A11" s="0" t="n">
        <v>3</v>
      </c>
      <c r="B11" s="68" t="n">
        <v>39518</v>
      </c>
      <c r="C11" s="0" t="s">
        <v>56</v>
      </c>
      <c r="F11" s="0" t="s">
        <v>102</v>
      </c>
      <c r="G11" s="0" t="n">
        <v>1</v>
      </c>
      <c r="H11" s="0" t="n">
        <v>1</v>
      </c>
      <c r="AA11" s="0" t="s">
        <v>123</v>
      </c>
    </row>
    <row r="12" customFormat="false" ht="15" hidden="false" customHeight="false" outlineLevel="0" collapsed="false">
      <c r="A12" s="0" t="n">
        <v>3</v>
      </c>
      <c r="B12" s="68" t="n">
        <v>39518</v>
      </c>
      <c r="C12" s="0" t="s">
        <v>56</v>
      </c>
      <c r="F12" s="0" t="s">
        <v>96</v>
      </c>
      <c r="G12" s="0" t="n">
        <v>4</v>
      </c>
      <c r="H12" s="0" t="n">
        <v>4</v>
      </c>
      <c r="AA12" s="0" t="s">
        <v>123</v>
      </c>
    </row>
    <row r="13" customFormat="false" ht="15" hidden="false" customHeight="false" outlineLevel="0" collapsed="false">
      <c r="A13" s="0" t="n">
        <v>4</v>
      </c>
      <c r="B13" s="68" t="n">
        <v>39548</v>
      </c>
      <c r="C13" s="0" t="s">
        <v>53</v>
      </c>
      <c r="F13" s="0" t="s">
        <v>102</v>
      </c>
      <c r="G13" s="0" t="n">
        <v>40</v>
      </c>
      <c r="H13" s="0" t="n">
        <v>40</v>
      </c>
      <c r="U13" s="0" t="s">
        <v>107</v>
      </c>
      <c r="AA13" s="0" t="s">
        <v>123</v>
      </c>
    </row>
    <row r="14" customFormat="false" ht="15" hidden="false" customHeight="false" outlineLevel="0" collapsed="false">
      <c r="A14" s="0" t="n">
        <v>4</v>
      </c>
      <c r="B14" s="68" t="n">
        <v>39548</v>
      </c>
      <c r="C14" s="0" t="s">
        <v>53</v>
      </c>
      <c r="F14" s="0" t="s">
        <v>96</v>
      </c>
      <c r="G14" s="0" t="n">
        <v>3</v>
      </c>
      <c r="H14" s="0" t="n">
        <v>3</v>
      </c>
      <c r="AA14" s="0" t="s">
        <v>123</v>
      </c>
    </row>
    <row r="15" customFormat="false" ht="15" hidden="false" customHeight="false" outlineLevel="0" collapsed="false">
      <c r="A15" s="0" t="n">
        <v>4</v>
      </c>
      <c r="B15" s="68" t="n">
        <v>39548</v>
      </c>
      <c r="C15" s="0" t="s">
        <v>53</v>
      </c>
      <c r="F15" s="0" t="s">
        <v>87</v>
      </c>
      <c r="G15" s="0" t="n">
        <v>2</v>
      </c>
      <c r="H15" s="0" t="n">
        <v>2</v>
      </c>
      <c r="AA15" s="0" t="s">
        <v>123</v>
      </c>
    </row>
    <row r="16" customFormat="false" ht="15" hidden="false" customHeight="false" outlineLevel="0" collapsed="false">
      <c r="A16" s="0" t="n">
        <v>4</v>
      </c>
      <c r="B16" s="68" t="n">
        <v>39548</v>
      </c>
      <c r="C16" s="0" t="s">
        <v>53</v>
      </c>
      <c r="F16" s="0" t="s">
        <v>107</v>
      </c>
      <c r="G16" s="0" t="n">
        <v>1</v>
      </c>
      <c r="H16" s="0" t="n">
        <v>1</v>
      </c>
      <c r="AA16" s="0" t="s">
        <v>123</v>
      </c>
    </row>
    <row r="17" customFormat="false" ht="15" hidden="false" customHeight="false" outlineLevel="0" collapsed="false">
      <c r="A17" s="0" t="n">
        <v>4</v>
      </c>
      <c r="B17" s="68" t="n">
        <v>39548</v>
      </c>
      <c r="C17" s="0" t="s">
        <v>53</v>
      </c>
      <c r="F17" s="0" t="s">
        <v>101</v>
      </c>
      <c r="G17" s="0" t="n">
        <v>2</v>
      </c>
      <c r="H17" s="0" t="n">
        <v>2</v>
      </c>
      <c r="AA17" s="0" t="s">
        <v>123</v>
      </c>
    </row>
    <row r="18" customFormat="false" ht="15" hidden="false" customHeight="false" outlineLevel="0" collapsed="false">
      <c r="A18" s="0" t="n">
        <v>4</v>
      </c>
      <c r="B18" s="68" t="n">
        <v>39548</v>
      </c>
      <c r="C18" s="0" t="s">
        <v>53</v>
      </c>
      <c r="F18" s="0" t="s">
        <v>114</v>
      </c>
      <c r="G18" s="0" t="n">
        <v>3</v>
      </c>
      <c r="H18" s="0" t="n">
        <v>3</v>
      </c>
      <c r="AA18" s="0" t="s">
        <v>123</v>
      </c>
    </row>
    <row r="19" customFormat="false" ht="15" hidden="false" customHeight="false" outlineLevel="0" collapsed="false">
      <c r="A19" s="0" t="n">
        <v>5</v>
      </c>
      <c r="B19" s="68" t="n">
        <v>39567</v>
      </c>
      <c r="C19" s="0" t="s">
        <v>69</v>
      </c>
      <c r="F19" s="0" t="s">
        <v>87</v>
      </c>
      <c r="G19" s="0" t="n">
        <v>13</v>
      </c>
      <c r="H19" s="0" t="n">
        <v>13</v>
      </c>
      <c r="U19" s="0" t="s">
        <v>1207</v>
      </c>
      <c r="AA19" s="0" t="s">
        <v>123</v>
      </c>
    </row>
    <row r="20" customFormat="false" ht="15" hidden="false" customHeight="false" outlineLevel="0" collapsed="false">
      <c r="A20" s="0" t="n">
        <v>5</v>
      </c>
      <c r="B20" s="68" t="n">
        <v>39567</v>
      </c>
      <c r="C20" s="0" t="s">
        <v>69</v>
      </c>
      <c r="F20" s="0" t="s">
        <v>96</v>
      </c>
      <c r="G20" s="0" t="n">
        <v>4</v>
      </c>
      <c r="H20" s="0" t="n">
        <v>4</v>
      </c>
      <c r="AA20" s="0" t="s">
        <v>123</v>
      </c>
    </row>
    <row r="21" customFormat="false" ht="15" hidden="false" customHeight="false" outlineLevel="0" collapsed="false">
      <c r="A21" s="0" t="n">
        <v>6</v>
      </c>
      <c r="B21" s="68" t="n">
        <v>39582</v>
      </c>
      <c r="C21" s="0" t="s">
        <v>52</v>
      </c>
      <c r="F21" s="0" t="s">
        <v>114</v>
      </c>
      <c r="G21" s="0" t="n">
        <v>62</v>
      </c>
      <c r="H21" s="0" t="n">
        <v>62</v>
      </c>
      <c r="U21" s="0" t="s">
        <v>103</v>
      </c>
      <c r="AA21" s="0" t="s">
        <v>123</v>
      </c>
    </row>
    <row r="22" customFormat="false" ht="15" hidden="false" customHeight="false" outlineLevel="0" collapsed="false">
      <c r="A22" s="0" t="n">
        <v>6</v>
      </c>
      <c r="B22" s="68" t="n">
        <v>39582</v>
      </c>
      <c r="C22" s="0" t="s">
        <v>52</v>
      </c>
      <c r="F22" s="0" t="s">
        <v>103</v>
      </c>
      <c r="G22" s="0" t="n">
        <v>5</v>
      </c>
      <c r="H22" s="0" t="n">
        <v>5</v>
      </c>
      <c r="AA22" s="0" t="s">
        <v>123</v>
      </c>
    </row>
    <row r="23" customFormat="false" ht="15" hidden="false" customHeight="false" outlineLevel="0" collapsed="false">
      <c r="A23" s="0" t="n">
        <v>6</v>
      </c>
      <c r="B23" s="68" t="n">
        <v>39582</v>
      </c>
      <c r="C23" s="0" t="s">
        <v>52</v>
      </c>
      <c r="F23" s="0" t="s">
        <v>102</v>
      </c>
      <c r="G23" s="0" t="n">
        <v>1</v>
      </c>
      <c r="H23" s="0" t="n">
        <v>1</v>
      </c>
      <c r="AA23" s="0" t="s">
        <v>123</v>
      </c>
    </row>
    <row r="24" customFormat="false" ht="15" hidden="false" customHeight="false" outlineLevel="0" collapsed="false">
      <c r="A24" s="0" t="n">
        <v>6</v>
      </c>
      <c r="B24" s="68" t="n">
        <v>39582</v>
      </c>
      <c r="C24" s="0" t="s">
        <v>52</v>
      </c>
      <c r="F24" s="0" t="s">
        <v>96</v>
      </c>
      <c r="G24" s="0" t="n">
        <v>1</v>
      </c>
      <c r="H24" s="0" t="n">
        <v>1</v>
      </c>
      <c r="AA24" s="0" t="s">
        <v>123</v>
      </c>
    </row>
    <row r="25" customFormat="false" ht="15" hidden="false" customHeight="false" outlineLevel="0" collapsed="false">
      <c r="A25" s="0" t="n">
        <v>7</v>
      </c>
      <c r="B25" s="68" t="n">
        <v>39617</v>
      </c>
      <c r="C25" s="0" t="s">
        <v>75</v>
      </c>
      <c r="D25" s="0" t="s">
        <v>76</v>
      </c>
      <c r="F25" s="0" t="s">
        <v>114</v>
      </c>
      <c r="G25" s="0" t="n">
        <v>96</v>
      </c>
      <c r="H25" s="0" t="n">
        <f aca="false">SUM(G25/2)</f>
        <v>48</v>
      </c>
      <c r="I25" s="0" t="n">
        <f aca="false">SUM(G25/2)</f>
        <v>48</v>
      </c>
      <c r="AA25" s="0" t="s">
        <v>123</v>
      </c>
    </row>
    <row r="26" customFormat="false" ht="15" hidden="false" customHeight="false" outlineLevel="0" collapsed="false">
      <c r="A26" s="0" t="n">
        <v>7</v>
      </c>
      <c r="B26" s="68" t="n">
        <v>39617</v>
      </c>
      <c r="C26" s="0" t="s">
        <v>75</v>
      </c>
      <c r="D26" s="0" t="s">
        <v>76</v>
      </c>
      <c r="F26" s="0" t="s">
        <v>102</v>
      </c>
      <c r="G26" s="0" t="n">
        <v>2</v>
      </c>
      <c r="H26" s="0" t="n">
        <f aca="false">SUM(G26/2)</f>
        <v>1</v>
      </c>
      <c r="I26" s="0" t="n">
        <f aca="false">SUM(G26/2)</f>
        <v>1</v>
      </c>
      <c r="AA26" s="0" t="s">
        <v>123</v>
      </c>
    </row>
    <row r="27" customFormat="false" ht="15" hidden="false" customHeight="false" outlineLevel="0" collapsed="false">
      <c r="A27" s="0" t="n">
        <v>7</v>
      </c>
      <c r="B27" s="68" t="n">
        <v>39617</v>
      </c>
      <c r="C27" s="0" t="s">
        <v>75</v>
      </c>
      <c r="D27" s="0" t="s">
        <v>76</v>
      </c>
      <c r="F27" s="0" t="s">
        <v>96</v>
      </c>
      <c r="G27" s="0" t="n">
        <v>1</v>
      </c>
      <c r="H27" s="0" t="n">
        <f aca="false">SUM(G27/2)</f>
        <v>0.5</v>
      </c>
      <c r="I27" s="0" t="n">
        <f aca="false">SUM(G27/2)</f>
        <v>0.5</v>
      </c>
      <c r="AA27" s="0" t="s">
        <v>123</v>
      </c>
    </row>
    <row r="28" customFormat="false" ht="15" hidden="false" customHeight="false" outlineLevel="0" collapsed="false">
      <c r="A28" s="0" t="n">
        <v>8</v>
      </c>
      <c r="B28" s="68" t="n">
        <v>39623</v>
      </c>
      <c r="C28" s="0" t="s">
        <v>53</v>
      </c>
      <c r="F28" s="0" t="s">
        <v>107</v>
      </c>
      <c r="G28" s="0" t="n">
        <v>25</v>
      </c>
      <c r="H28" s="0" t="n">
        <v>25</v>
      </c>
      <c r="AA28" s="0" t="s">
        <v>123</v>
      </c>
    </row>
    <row r="29" customFormat="false" ht="15" hidden="false" customHeight="false" outlineLevel="0" collapsed="false">
      <c r="A29" s="0" t="n">
        <v>8</v>
      </c>
      <c r="B29" s="68" t="n">
        <v>39623</v>
      </c>
      <c r="C29" s="0" t="s">
        <v>53</v>
      </c>
      <c r="F29" s="0" t="s">
        <v>88</v>
      </c>
      <c r="G29" s="0" t="n">
        <v>5</v>
      </c>
      <c r="H29" s="0" t="n">
        <v>5</v>
      </c>
      <c r="AA29" s="0" t="s">
        <v>123</v>
      </c>
    </row>
    <row r="30" customFormat="false" ht="15" hidden="false" customHeight="false" outlineLevel="0" collapsed="false">
      <c r="A30" s="0" t="n">
        <v>8</v>
      </c>
      <c r="B30" s="68" t="n">
        <v>39623</v>
      </c>
      <c r="C30" s="0" t="s">
        <v>53</v>
      </c>
      <c r="F30" s="0" t="s">
        <v>101</v>
      </c>
      <c r="G30" s="0" t="n">
        <v>8</v>
      </c>
      <c r="H30" s="0" t="n">
        <v>8</v>
      </c>
      <c r="AA30" s="0" t="s">
        <v>123</v>
      </c>
    </row>
    <row r="31" customFormat="false" ht="15" hidden="false" customHeight="false" outlineLevel="0" collapsed="false">
      <c r="A31" s="0" t="n">
        <v>9</v>
      </c>
      <c r="B31" s="68" t="n">
        <v>39651</v>
      </c>
      <c r="C31" s="0" t="s">
        <v>53</v>
      </c>
      <c r="F31" s="0" t="s">
        <v>101</v>
      </c>
      <c r="G31" s="0" t="n">
        <v>7</v>
      </c>
      <c r="H31" s="0" t="n">
        <v>7</v>
      </c>
      <c r="AA31" s="0" t="s">
        <v>123</v>
      </c>
    </row>
    <row r="32" customFormat="false" ht="15" hidden="false" customHeight="false" outlineLevel="0" collapsed="false">
      <c r="A32" s="0" t="n">
        <v>9</v>
      </c>
      <c r="B32" s="68" t="n">
        <v>39651</v>
      </c>
      <c r="C32" s="0" t="s">
        <v>53</v>
      </c>
      <c r="F32" s="0" t="s">
        <v>87</v>
      </c>
      <c r="G32" s="0" t="n">
        <v>1</v>
      </c>
      <c r="H32" s="0" t="n">
        <v>1</v>
      </c>
      <c r="AA32" s="0" t="s">
        <v>123</v>
      </c>
    </row>
    <row r="33" customFormat="false" ht="15" hidden="false" customHeight="false" outlineLevel="0" collapsed="false">
      <c r="A33" s="0" t="n">
        <v>9</v>
      </c>
      <c r="B33" s="68" t="n">
        <v>39651</v>
      </c>
      <c r="C33" s="0" t="s">
        <v>53</v>
      </c>
      <c r="F33" s="0" t="s">
        <v>96</v>
      </c>
      <c r="G33" s="0" t="n">
        <v>4</v>
      </c>
      <c r="H33" s="0" t="n">
        <v>4</v>
      </c>
      <c r="AA33" s="0" t="s">
        <v>123</v>
      </c>
    </row>
    <row r="34" customFormat="false" ht="15" hidden="false" customHeight="false" outlineLevel="0" collapsed="false">
      <c r="A34" s="0" t="n">
        <v>9</v>
      </c>
      <c r="B34" s="68" t="n">
        <v>39651</v>
      </c>
      <c r="C34" s="0" t="s">
        <v>53</v>
      </c>
      <c r="F34" s="0" t="s">
        <v>97</v>
      </c>
      <c r="G34" s="0" t="n">
        <v>3</v>
      </c>
      <c r="H34" s="0" t="n">
        <v>3</v>
      </c>
      <c r="AA34" s="0" t="s">
        <v>123</v>
      </c>
    </row>
    <row r="35" customFormat="false" ht="15" hidden="false" customHeight="false" outlineLevel="0" collapsed="false">
      <c r="A35" s="0" t="n">
        <v>9</v>
      </c>
      <c r="B35" s="68" t="n">
        <v>39651</v>
      </c>
      <c r="C35" s="0" t="s">
        <v>53</v>
      </c>
      <c r="F35" s="0" t="s">
        <v>105</v>
      </c>
      <c r="G35" s="0" t="n">
        <v>4</v>
      </c>
      <c r="H35" s="0" t="n">
        <v>4</v>
      </c>
      <c r="AA35" s="0" t="s">
        <v>123</v>
      </c>
    </row>
    <row r="36" customFormat="false" ht="15" hidden="false" customHeight="false" outlineLevel="0" collapsed="false">
      <c r="A36" s="0" t="n">
        <v>9</v>
      </c>
      <c r="B36" s="68" t="n">
        <v>39651</v>
      </c>
      <c r="C36" s="0" t="s">
        <v>53</v>
      </c>
      <c r="F36" s="0" t="s">
        <v>109</v>
      </c>
      <c r="G36" s="0" t="n">
        <v>4</v>
      </c>
      <c r="H36" s="0" t="n">
        <v>4</v>
      </c>
      <c r="AA36" s="0" t="s">
        <v>123</v>
      </c>
    </row>
    <row r="37" customFormat="false" ht="15" hidden="false" customHeight="false" outlineLevel="0" collapsed="false">
      <c r="A37" s="0" t="n">
        <v>9</v>
      </c>
      <c r="B37" s="68" t="n">
        <v>39651</v>
      </c>
      <c r="C37" s="0" t="s">
        <v>53</v>
      </c>
      <c r="F37" s="0" t="s">
        <v>114</v>
      </c>
      <c r="G37" s="0" t="n">
        <v>4</v>
      </c>
      <c r="H37" s="0" t="n">
        <v>4</v>
      </c>
      <c r="AA37" s="0" t="s">
        <v>123</v>
      </c>
    </row>
    <row r="38" customFormat="false" ht="15" hidden="false" customHeight="false" outlineLevel="0" collapsed="false">
      <c r="A38" s="0" t="n">
        <v>9</v>
      </c>
      <c r="B38" s="68" t="n">
        <v>39651</v>
      </c>
      <c r="C38" s="0" t="s">
        <v>53</v>
      </c>
      <c r="F38" s="0" t="s">
        <v>117</v>
      </c>
      <c r="G38" s="0" t="n">
        <v>7</v>
      </c>
      <c r="H38" s="0" t="n">
        <v>7</v>
      </c>
      <c r="AA38" s="0" t="s">
        <v>123</v>
      </c>
    </row>
    <row r="39" customFormat="false" ht="15" hidden="false" customHeight="false" outlineLevel="0" collapsed="false">
      <c r="A39" s="0" t="n">
        <v>9</v>
      </c>
      <c r="B39" s="68" t="n">
        <v>39651</v>
      </c>
      <c r="C39" s="0" t="s">
        <v>53</v>
      </c>
      <c r="F39" s="0" t="s">
        <v>116</v>
      </c>
      <c r="G39" s="0" t="n">
        <v>7</v>
      </c>
      <c r="H39" s="0" t="n">
        <v>7</v>
      </c>
      <c r="AA39" s="0" t="s">
        <v>123</v>
      </c>
    </row>
    <row r="40" customFormat="false" ht="15" hidden="false" customHeight="false" outlineLevel="0" collapsed="false">
      <c r="A40" s="0" t="n">
        <v>10</v>
      </c>
      <c r="B40" s="68" t="n">
        <v>39681</v>
      </c>
      <c r="C40" s="0" t="s">
        <v>53</v>
      </c>
      <c r="D40" s="0" t="s">
        <v>48</v>
      </c>
      <c r="F40" s="0" t="s">
        <v>87</v>
      </c>
      <c r="G40" s="0" t="n">
        <v>5</v>
      </c>
      <c r="H40" s="0" t="n">
        <f aca="false">SUM(G40/2)</f>
        <v>2.5</v>
      </c>
      <c r="I40" s="0" t="n">
        <f aca="false">SUM(G40/2)</f>
        <v>2.5</v>
      </c>
      <c r="U40" s="0" t="s">
        <v>1208</v>
      </c>
      <c r="AA40" s="0" t="s">
        <v>123</v>
      </c>
    </row>
    <row r="41" customFormat="false" ht="15" hidden="false" customHeight="false" outlineLevel="0" collapsed="false">
      <c r="A41" s="0" t="n">
        <v>10</v>
      </c>
      <c r="B41" s="68" t="n">
        <v>39681</v>
      </c>
      <c r="C41" s="0" t="s">
        <v>53</v>
      </c>
      <c r="D41" s="0" t="s">
        <v>48</v>
      </c>
      <c r="F41" s="0" t="s">
        <v>96</v>
      </c>
      <c r="G41" s="0" t="n">
        <v>3</v>
      </c>
      <c r="H41" s="0" t="n">
        <f aca="false">SUM(G41/2)</f>
        <v>1.5</v>
      </c>
      <c r="I41" s="0" t="n">
        <f aca="false">SUM(G41/2)</f>
        <v>1.5</v>
      </c>
      <c r="AA41" s="0" t="s">
        <v>123</v>
      </c>
    </row>
    <row r="42" customFormat="false" ht="15" hidden="false" customHeight="false" outlineLevel="0" collapsed="false">
      <c r="A42" s="0" t="n">
        <v>10</v>
      </c>
      <c r="B42" s="68" t="n">
        <v>39681</v>
      </c>
      <c r="C42" s="0" t="s">
        <v>53</v>
      </c>
      <c r="D42" s="0" t="s">
        <v>48</v>
      </c>
      <c r="F42" s="0" t="s">
        <v>101</v>
      </c>
      <c r="G42" s="0" t="n">
        <v>5</v>
      </c>
      <c r="H42" s="0" t="n">
        <f aca="false">SUM(G42/2)</f>
        <v>2.5</v>
      </c>
      <c r="I42" s="0" t="n">
        <f aca="false">SUM(G42/2)</f>
        <v>2.5</v>
      </c>
      <c r="AA42" s="0" t="s">
        <v>123</v>
      </c>
    </row>
    <row r="43" customFormat="false" ht="15" hidden="false" customHeight="false" outlineLevel="0" collapsed="false">
      <c r="A43" s="0" t="n">
        <v>10</v>
      </c>
      <c r="B43" s="68" t="n">
        <v>39681</v>
      </c>
      <c r="C43" s="0" t="s">
        <v>53</v>
      </c>
      <c r="D43" s="0" t="s">
        <v>48</v>
      </c>
      <c r="F43" s="0" t="s">
        <v>117</v>
      </c>
      <c r="G43" s="0" t="n">
        <v>18</v>
      </c>
      <c r="H43" s="0" t="n">
        <f aca="false">SUM(G43/2)</f>
        <v>9</v>
      </c>
      <c r="I43" s="0" t="n">
        <f aca="false">SUM(G43/2)</f>
        <v>9</v>
      </c>
      <c r="AA43" s="0" t="s">
        <v>123</v>
      </c>
    </row>
    <row r="44" customFormat="false" ht="15" hidden="false" customHeight="false" outlineLevel="0" collapsed="false">
      <c r="A44" s="0" t="n">
        <v>11</v>
      </c>
      <c r="B44" s="68" t="n">
        <v>39743</v>
      </c>
      <c r="C44" s="0" t="s">
        <v>50</v>
      </c>
      <c r="F44" s="0" t="s">
        <v>114</v>
      </c>
      <c r="G44" s="0" t="n">
        <v>37</v>
      </c>
      <c r="H44" s="0" t="n">
        <v>37</v>
      </c>
      <c r="U44" s="0" t="s">
        <v>1209</v>
      </c>
      <c r="AA44" s="0" t="s">
        <v>123</v>
      </c>
    </row>
    <row r="45" customFormat="false" ht="15" hidden="false" customHeight="false" outlineLevel="0" collapsed="false">
      <c r="A45" s="0" t="n">
        <v>11</v>
      </c>
      <c r="B45" s="68" t="n">
        <v>39743</v>
      </c>
      <c r="C45" s="0" t="s">
        <v>50</v>
      </c>
      <c r="F45" s="0" t="s">
        <v>96</v>
      </c>
      <c r="G45" s="0" t="n">
        <v>9</v>
      </c>
      <c r="H45" s="0" t="n">
        <v>9</v>
      </c>
      <c r="U45" s="0" t="s">
        <v>111</v>
      </c>
      <c r="AA45" s="0" t="s">
        <v>123</v>
      </c>
    </row>
    <row r="46" customFormat="false" ht="15" hidden="false" customHeight="false" outlineLevel="0" collapsed="false">
      <c r="A46" s="0" t="n">
        <v>11</v>
      </c>
      <c r="B46" s="68" t="n">
        <v>39743</v>
      </c>
      <c r="C46" s="0" t="s">
        <v>50</v>
      </c>
      <c r="F46" s="0" t="s">
        <v>98</v>
      </c>
      <c r="G46" s="0" t="n">
        <v>5</v>
      </c>
      <c r="H46" s="0" t="n">
        <v>5</v>
      </c>
      <c r="U46" s="0" t="s">
        <v>1210</v>
      </c>
      <c r="AA46" s="0" t="s">
        <v>123</v>
      </c>
    </row>
    <row r="47" customFormat="false" ht="15" hidden="false" customHeight="false" outlineLevel="0" collapsed="false">
      <c r="A47" s="0" t="n">
        <v>11</v>
      </c>
      <c r="B47" s="68" t="n">
        <v>39743</v>
      </c>
      <c r="C47" s="0" t="s">
        <v>50</v>
      </c>
      <c r="F47" s="0" t="s">
        <v>117</v>
      </c>
      <c r="G47" s="0" t="n">
        <v>16</v>
      </c>
      <c r="H47" s="0" t="n">
        <v>16</v>
      </c>
      <c r="AA47" s="0" t="s">
        <v>123</v>
      </c>
    </row>
    <row r="48" customFormat="false" ht="15" hidden="false" customHeight="false" outlineLevel="0" collapsed="false">
      <c r="A48" s="0" t="n">
        <v>11</v>
      </c>
      <c r="B48" s="68" t="n">
        <v>39743</v>
      </c>
      <c r="C48" s="0" t="s">
        <v>50</v>
      </c>
      <c r="F48" s="0" t="s">
        <v>102</v>
      </c>
      <c r="G48" s="0" t="n">
        <v>4</v>
      </c>
      <c r="H48" s="0" t="n">
        <v>4</v>
      </c>
      <c r="AA48" s="0" t="s">
        <v>123</v>
      </c>
    </row>
    <row r="49" customFormat="false" ht="15" hidden="false" customHeight="false" outlineLevel="0" collapsed="false">
      <c r="A49" s="0" t="n">
        <v>11</v>
      </c>
      <c r="B49" s="68" t="n">
        <v>39743</v>
      </c>
      <c r="C49" s="0" t="s">
        <v>50</v>
      </c>
      <c r="F49" s="0" t="s">
        <v>116</v>
      </c>
      <c r="G49" s="0" t="n">
        <v>7</v>
      </c>
      <c r="H49" s="0" t="n">
        <v>7</v>
      </c>
      <c r="AA49" s="0" t="s">
        <v>123</v>
      </c>
    </row>
    <row r="50" customFormat="false" ht="15" hidden="false" customHeight="false" outlineLevel="0" collapsed="false">
      <c r="A50" s="0" t="n">
        <v>11</v>
      </c>
      <c r="B50" s="68" t="n">
        <v>39743</v>
      </c>
      <c r="C50" s="0" t="s">
        <v>50</v>
      </c>
      <c r="F50" s="0" t="s">
        <v>97</v>
      </c>
      <c r="G50" s="0" t="n">
        <v>2</v>
      </c>
      <c r="H50" s="0" t="n">
        <v>2</v>
      </c>
      <c r="AA50" s="0" t="s">
        <v>123</v>
      </c>
    </row>
    <row r="51" customFormat="false" ht="15" hidden="false" customHeight="false" outlineLevel="0" collapsed="false">
      <c r="A51" s="0" t="n">
        <v>12</v>
      </c>
      <c r="B51" s="68" t="n">
        <v>39757</v>
      </c>
      <c r="C51" s="0" t="s">
        <v>64</v>
      </c>
      <c r="F51" s="0" t="s">
        <v>115</v>
      </c>
      <c r="G51" s="0" t="n">
        <v>35</v>
      </c>
      <c r="H51" s="0" t="n">
        <v>35</v>
      </c>
      <c r="AA51" s="0" t="s">
        <v>123</v>
      </c>
    </row>
    <row r="52" customFormat="false" ht="15" hidden="false" customHeight="false" outlineLevel="0" collapsed="false">
      <c r="A52" s="0" t="n">
        <v>12</v>
      </c>
      <c r="B52" s="68" t="n">
        <v>39757</v>
      </c>
      <c r="C52" s="0" t="s">
        <v>64</v>
      </c>
      <c r="F52" s="0" t="s">
        <v>109</v>
      </c>
      <c r="G52" s="0" t="n">
        <v>6</v>
      </c>
      <c r="H52" s="0" t="n">
        <v>6</v>
      </c>
      <c r="AA52" s="0" t="s">
        <v>123</v>
      </c>
    </row>
    <row r="53" customFormat="false" ht="15" hidden="false" customHeight="false" outlineLevel="0" collapsed="false">
      <c r="A53" s="0" t="n">
        <v>12</v>
      </c>
      <c r="B53" s="68" t="n">
        <v>39757</v>
      </c>
      <c r="C53" s="0" t="s">
        <v>64</v>
      </c>
      <c r="F53" s="0" t="s">
        <v>108</v>
      </c>
      <c r="G53" s="0" t="n">
        <v>3</v>
      </c>
      <c r="H53" s="0" t="n">
        <v>3</v>
      </c>
      <c r="AA53" s="0" t="s">
        <v>123</v>
      </c>
    </row>
    <row r="54" customFormat="false" ht="15" hidden="false" customHeight="false" outlineLevel="0" collapsed="false">
      <c r="A54" s="0" t="n">
        <v>13</v>
      </c>
      <c r="B54" s="68" t="n">
        <v>39766</v>
      </c>
      <c r="C54" s="0" t="s">
        <v>53</v>
      </c>
      <c r="D54" s="0" t="s">
        <v>48</v>
      </c>
      <c r="F54" s="0" t="s">
        <v>87</v>
      </c>
      <c r="G54" s="0" t="n">
        <v>3</v>
      </c>
      <c r="H54" s="0" t="n">
        <f aca="false">SUM(G54/2)</f>
        <v>1.5</v>
      </c>
      <c r="I54" s="0" t="n">
        <f aca="false">SUM(G54/2)</f>
        <v>1.5</v>
      </c>
      <c r="U54" s="0" t="s">
        <v>87</v>
      </c>
      <c r="AA54" s="0" t="s">
        <v>123</v>
      </c>
    </row>
    <row r="55" customFormat="false" ht="15" hidden="false" customHeight="false" outlineLevel="0" collapsed="false">
      <c r="A55" s="0" t="n">
        <v>13</v>
      </c>
      <c r="B55" s="68" t="n">
        <v>39766</v>
      </c>
      <c r="C55" s="0" t="s">
        <v>53</v>
      </c>
      <c r="D55" s="0" t="s">
        <v>48</v>
      </c>
      <c r="F55" s="0" t="s">
        <v>97</v>
      </c>
      <c r="G55" s="0" t="n">
        <v>17</v>
      </c>
      <c r="H55" s="0" t="n">
        <f aca="false">SUM(G55/2)</f>
        <v>8.5</v>
      </c>
      <c r="I55" s="0" t="n">
        <f aca="false">SUM(G55/2)</f>
        <v>8.5</v>
      </c>
      <c r="U55" s="0" t="s">
        <v>107</v>
      </c>
      <c r="AA55" s="0" t="s">
        <v>123</v>
      </c>
    </row>
    <row r="56" customFormat="false" ht="15" hidden="false" customHeight="false" outlineLevel="0" collapsed="false">
      <c r="A56" s="0" t="n">
        <v>13</v>
      </c>
      <c r="B56" s="68" t="n">
        <v>39766</v>
      </c>
      <c r="C56" s="0" t="s">
        <v>53</v>
      </c>
      <c r="D56" s="0" t="s">
        <v>48</v>
      </c>
      <c r="F56" s="0" t="s">
        <v>117</v>
      </c>
      <c r="G56" s="0" t="n">
        <v>17</v>
      </c>
      <c r="H56" s="0" t="n">
        <f aca="false">SUM(G56/2)</f>
        <v>8.5</v>
      </c>
      <c r="I56" s="0" t="n">
        <f aca="false">SUM(G56/2)</f>
        <v>8.5</v>
      </c>
      <c r="AA56" s="0" t="s">
        <v>123</v>
      </c>
    </row>
    <row r="57" customFormat="false" ht="15" hidden="false" customHeight="false" outlineLevel="0" collapsed="false">
      <c r="A57" s="0" t="n">
        <v>13</v>
      </c>
      <c r="B57" s="68" t="n">
        <v>39766</v>
      </c>
      <c r="C57" s="0" t="s">
        <v>53</v>
      </c>
      <c r="D57" s="0" t="s">
        <v>48</v>
      </c>
      <c r="F57" s="0" t="s">
        <v>96</v>
      </c>
      <c r="G57" s="0" t="n">
        <v>2</v>
      </c>
      <c r="H57" s="0" t="n">
        <f aca="false">SUM(G57/2)</f>
        <v>1</v>
      </c>
      <c r="I57" s="0" t="n">
        <f aca="false">SUM(G57/2)</f>
        <v>1</v>
      </c>
      <c r="AA57" s="0" t="s">
        <v>123</v>
      </c>
    </row>
    <row r="58" customFormat="false" ht="15" hidden="false" customHeight="false" outlineLevel="0" collapsed="false">
      <c r="A58" s="0" t="n">
        <v>13</v>
      </c>
      <c r="B58" s="68" t="n">
        <v>39766</v>
      </c>
      <c r="C58" s="0" t="s">
        <v>53</v>
      </c>
      <c r="D58" s="0" t="s">
        <v>48</v>
      </c>
      <c r="F58" s="0" t="s">
        <v>109</v>
      </c>
      <c r="G58" s="0" t="n">
        <v>1</v>
      </c>
      <c r="H58" s="0" t="n">
        <f aca="false">SUM(G58/2)</f>
        <v>0.5</v>
      </c>
      <c r="I58" s="0" t="n">
        <f aca="false">SUM(G58/2)</f>
        <v>0.5</v>
      </c>
      <c r="AA58" s="0" t="s">
        <v>123</v>
      </c>
    </row>
    <row r="59" customFormat="false" ht="15" hidden="false" customHeight="false" outlineLevel="0" collapsed="false">
      <c r="A59" s="0" t="n">
        <v>13</v>
      </c>
      <c r="B59" s="68" t="n">
        <v>39766</v>
      </c>
      <c r="C59" s="0" t="s">
        <v>53</v>
      </c>
      <c r="D59" s="0" t="s">
        <v>48</v>
      </c>
      <c r="F59" s="0" t="s">
        <v>112</v>
      </c>
      <c r="G59" s="0" t="n">
        <v>1</v>
      </c>
      <c r="H59" s="0" t="n">
        <f aca="false">SUM(G59/2)</f>
        <v>0.5</v>
      </c>
      <c r="I59" s="0" t="n">
        <f aca="false">SUM(G59/2)</f>
        <v>0.5</v>
      </c>
      <c r="AA59" s="0" t="s">
        <v>123</v>
      </c>
    </row>
    <row r="60" customFormat="false" ht="15" hidden="false" customHeight="false" outlineLevel="0" collapsed="false">
      <c r="A60" s="0" t="n">
        <v>13</v>
      </c>
      <c r="B60" s="68" t="n">
        <v>39766</v>
      </c>
      <c r="C60" s="0" t="s">
        <v>53</v>
      </c>
      <c r="D60" s="0" t="s">
        <v>48</v>
      </c>
      <c r="F60" s="0" t="s">
        <v>102</v>
      </c>
      <c r="G60" s="0" t="n">
        <v>1</v>
      </c>
      <c r="H60" s="0" t="n">
        <f aca="false">SUM(G60/2)</f>
        <v>0.5</v>
      </c>
      <c r="I60" s="0" t="n">
        <f aca="false">SUM(G60/2)</f>
        <v>0.5</v>
      </c>
      <c r="AA60" s="0" t="s">
        <v>123</v>
      </c>
    </row>
    <row r="61" customFormat="false" ht="15" hidden="false" customHeight="false" outlineLevel="0" collapsed="false">
      <c r="A61" s="0" t="n">
        <v>13</v>
      </c>
      <c r="B61" s="68" t="n">
        <v>39766</v>
      </c>
      <c r="C61" s="0" t="s">
        <v>53</v>
      </c>
      <c r="D61" s="0" t="s">
        <v>48</v>
      </c>
      <c r="F61" s="0" t="s">
        <v>114</v>
      </c>
      <c r="G61" s="0" t="n">
        <v>14</v>
      </c>
      <c r="H61" s="0" t="n">
        <f aca="false">SUM(G61/2)</f>
        <v>7</v>
      </c>
      <c r="I61" s="0" t="n">
        <f aca="false">SUM(G61/2)</f>
        <v>7</v>
      </c>
      <c r="AA61" s="0" t="s">
        <v>123</v>
      </c>
    </row>
    <row r="62" customFormat="false" ht="15" hidden="false" customHeight="false" outlineLevel="0" collapsed="false">
      <c r="A62" s="0" t="n">
        <v>13</v>
      </c>
      <c r="B62" s="68" t="n">
        <v>39766</v>
      </c>
      <c r="C62" s="0" t="s">
        <v>53</v>
      </c>
      <c r="D62" s="0" t="s">
        <v>48</v>
      </c>
      <c r="F62" s="0" t="s">
        <v>105</v>
      </c>
      <c r="G62" s="0" t="n">
        <v>2</v>
      </c>
      <c r="H62" s="0" t="n">
        <f aca="false">SUM(G62/2)</f>
        <v>1</v>
      </c>
      <c r="I62" s="0" t="n">
        <f aca="false">SUM(G62/2)</f>
        <v>1</v>
      </c>
      <c r="AA62" s="0" t="s">
        <v>123</v>
      </c>
    </row>
    <row r="63" customFormat="false" ht="15" hidden="false" customHeight="false" outlineLevel="0" collapsed="false">
      <c r="A63" s="0" t="n">
        <v>13</v>
      </c>
      <c r="B63" s="68" t="n">
        <v>39766</v>
      </c>
      <c r="C63" s="0" t="s">
        <v>53</v>
      </c>
      <c r="D63" s="0" t="s">
        <v>48</v>
      </c>
      <c r="F63" s="0" t="s">
        <v>107</v>
      </c>
      <c r="G63" s="0" t="n">
        <v>4</v>
      </c>
      <c r="H63" s="0" t="n">
        <f aca="false">SUM(G63/2)</f>
        <v>2</v>
      </c>
      <c r="I63" s="0" t="n">
        <f aca="false">SUM(G63/2)</f>
        <v>2</v>
      </c>
      <c r="AA63" s="0" t="s">
        <v>123</v>
      </c>
    </row>
    <row r="64" customFormat="false" ht="15" hidden="false" customHeight="false" outlineLevel="0" collapsed="false">
      <c r="A64" s="0" t="n">
        <v>13</v>
      </c>
      <c r="B64" s="68" t="n">
        <v>39766</v>
      </c>
      <c r="C64" s="0" t="s">
        <v>53</v>
      </c>
      <c r="D64" s="0" t="s">
        <v>48</v>
      </c>
      <c r="F64" s="0" t="s">
        <v>116</v>
      </c>
      <c r="G64" s="0" t="n">
        <v>7</v>
      </c>
      <c r="H64" s="0" t="n">
        <f aca="false">SUM(G64/2)</f>
        <v>3.5</v>
      </c>
      <c r="I64" s="0" t="n">
        <f aca="false">SUM(G64/2)</f>
        <v>3.5</v>
      </c>
      <c r="AA64" s="0" t="s">
        <v>123</v>
      </c>
    </row>
    <row r="65" customFormat="false" ht="15" hidden="false" customHeight="false" outlineLevel="0" collapsed="false">
      <c r="A65" s="0" t="n">
        <v>14</v>
      </c>
      <c r="B65" s="68" t="n">
        <v>39785</v>
      </c>
      <c r="C65" s="0" t="s">
        <v>75</v>
      </c>
      <c r="D65" s="0" t="s">
        <v>76</v>
      </c>
      <c r="F65" s="0" t="s">
        <v>114</v>
      </c>
      <c r="G65" s="0" t="n">
        <v>88</v>
      </c>
      <c r="H65" s="0" t="n">
        <f aca="false">SUM(G65/2)</f>
        <v>44</v>
      </c>
      <c r="I65" s="0" t="n">
        <f aca="false">SUM(G65/2)</f>
        <v>44</v>
      </c>
      <c r="AA65" s="0" t="s">
        <v>123</v>
      </c>
    </row>
    <row r="66" customFormat="false" ht="15" hidden="false" customHeight="false" outlineLevel="0" collapsed="false">
      <c r="A66" s="0" t="n">
        <v>14</v>
      </c>
      <c r="B66" s="68" t="n">
        <v>39785</v>
      </c>
      <c r="C66" s="0" t="s">
        <v>75</v>
      </c>
      <c r="D66" s="0" t="s">
        <v>76</v>
      </c>
      <c r="F66" s="0" t="s">
        <v>102</v>
      </c>
      <c r="G66" s="0" t="n">
        <v>2</v>
      </c>
      <c r="H66" s="0" t="n">
        <f aca="false">SUM(G66/2)</f>
        <v>1</v>
      </c>
      <c r="I66" s="0" t="n">
        <f aca="false">SUM(G66/2)</f>
        <v>1</v>
      </c>
      <c r="AA66" s="0" t="s">
        <v>123</v>
      </c>
    </row>
    <row r="67" customFormat="false" ht="15" hidden="false" customHeight="false" outlineLevel="0" collapsed="false">
      <c r="A67" s="0" t="n">
        <v>14</v>
      </c>
      <c r="B67" s="68" t="n">
        <v>39785</v>
      </c>
      <c r="C67" s="0" t="s">
        <v>75</v>
      </c>
      <c r="D67" s="0" t="s">
        <v>76</v>
      </c>
      <c r="F67" s="0" t="s">
        <v>97</v>
      </c>
      <c r="G67" s="0" t="n">
        <v>1</v>
      </c>
      <c r="H67" s="0" t="n">
        <f aca="false">SUM(G67/2)</f>
        <v>0.5</v>
      </c>
      <c r="I67" s="0" t="n">
        <f aca="false">SUM(G67/2)</f>
        <v>0.5</v>
      </c>
      <c r="AA67" s="0" t="s">
        <v>123</v>
      </c>
    </row>
    <row r="68" customFormat="false" ht="15" hidden="false" customHeight="false" outlineLevel="0" collapsed="false">
      <c r="A68" s="0" t="n">
        <v>15</v>
      </c>
      <c r="B68" s="68" t="n">
        <v>43451</v>
      </c>
      <c r="C68" s="0" t="s">
        <v>53</v>
      </c>
      <c r="F68" s="0" t="s">
        <v>107</v>
      </c>
      <c r="G68" s="0" t="n">
        <v>14</v>
      </c>
      <c r="H68" s="0" t="n">
        <v>14</v>
      </c>
      <c r="U68" s="0" t="s">
        <v>1211</v>
      </c>
      <c r="AA68" s="0" t="s">
        <v>123</v>
      </c>
    </row>
    <row r="69" customFormat="false" ht="15" hidden="false" customHeight="false" outlineLevel="0" collapsed="false">
      <c r="A69" s="0" t="n">
        <v>15</v>
      </c>
      <c r="B69" s="68" t="n">
        <v>43451</v>
      </c>
      <c r="C69" s="0" t="s">
        <v>53</v>
      </c>
      <c r="F69" s="0" t="s">
        <v>114</v>
      </c>
      <c r="G69" s="0" t="n">
        <v>10</v>
      </c>
      <c r="H69" s="0" t="n">
        <v>10</v>
      </c>
      <c r="AA69" s="0" t="s">
        <v>123</v>
      </c>
    </row>
    <row r="70" customFormat="false" ht="15" hidden="false" customHeight="false" outlineLevel="0" collapsed="false">
      <c r="A70" s="0" t="n">
        <v>15</v>
      </c>
      <c r="B70" s="68" t="n">
        <v>43451</v>
      </c>
      <c r="C70" s="0" t="s">
        <v>53</v>
      </c>
      <c r="F70" s="0" t="s">
        <v>116</v>
      </c>
      <c r="G70" s="0" t="n">
        <v>5</v>
      </c>
      <c r="H70" s="0" t="n">
        <v>5</v>
      </c>
      <c r="AA70" s="0" t="s">
        <v>123</v>
      </c>
    </row>
    <row r="71" customFormat="false" ht="15" hidden="false" customHeight="false" outlineLevel="0" collapsed="false">
      <c r="A71" s="0" t="n">
        <v>15</v>
      </c>
      <c r="B71" s="68" t="n">
        <v>43451</v>
      </c>
      <c r="C71" s="0" t="s">
        <v>53</v>
      </c>
      <c r="F71" s="0" t="s">
        <v>97</v>
      </c>
      <c r="G71" s="0" t="n">
        <v>2</v>
      </c>
      <c r="H71" s="0" t="n">
        <v>2</v>
      </c>
      <c r="AA71" s="0" t="s">
        <v>123</v>
      </c>
    </row>
    <row r="72" customFormat="false" ht="15" hidden="false" customHeight="false" outlineLevel="0" collapsed="false">
      <c r="A72" s="0" t="n">
        <v>15</v>
      </c>
      <c r="B72" s="68" t="n">
        <v>43451</v>
      </c>
      <c r="C72" s="0" t="s">
        <v>53</v>
      </c>
      <c r="F72" s="0" t="s">
        <v>115</v>
      </c>
      <c r="G72" s="0" t="n">
        <v>2</v>
      </c>
      <c r="H72" s="0" t="n">
        <v>2</v>
      </c>
      <c r="AA72" s="0" t="s">
        <v>123</v>
      </c>
    </row>
    <row r="73" customFormat="false" ht="15" hidden="false" customHeight="false" outlineLevel="0" collapsed="false">
      <c r="A73" s="0" t="n">
        <v>15</v>
      </c>
      <c r="B73" s="68" t="n">
        <v>43451</v>
      </c>
      <c r="C73" s="0" t="s">
        <v>53</v>
      </c>
      <c r="F73" s="0" t="s">
        <v>112</v>
      </c>
      <c r="G73" s="0" t="n">
        <v>1</v>
      </c>
      <c r="H73" s="0" t="n">
        <v>1</v>
      </c>
      <c r="AA73" s="0" t="s">
        <v>123</v>
      </c>
    </row>
  </sheetData>
  <autoFilter ref="D:D"/>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B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6" activeCellId="0" sqref="C46"/>
    </sheetView>
  </sheetViews>
  <sheetFormatPr defaultRowHeight="15" outlineLevelRow="0" outlineLevelCol="0"/>
  <cols>
    <col collapsed="false" customWidth="true" hidden="false" outlineLevel="0" max="1" min="1" style="0" width="8.54"/>
    <col collapsed="false" customWidth="true" hidden="false" outlineLevel="0" max="2" min="2" style="0" width="10.71"/>
    <col collapsed="false" customWidth="true" hidden="false" outlineLevel="0" max="5" min="3" style="0" width="8.54"/>
    <col collapsed="false" customWidth="true" hidden="false" outlineLevel="0" max="6" min="6" style="0" width="14.69"/>
    <col collapsed="false" customWidth="true" hidden="false" outlineLevel="0" max="7" min="7" style="0" width="10.12"/>
    <col collapsed="false" customWidth="true" hidden="false" outlineLevel="0" max="9" min="8" style="0" width="13.14"/>
    <col collapsed="false" customWidth="true" hidden="false" outlineLevel="0" max="20" min="10" style="0" width="8.54"/>
    <col collapsed="false" customWidth="true" hidden="false" outlineLevel="0" max="21" min="21" style="0" width="23.42"/>
    <col collapsed="false" customWidth="true" hidden="false" outlineLevel="0" max="1025" min="22" style="0" width="8.54"/>
  </cols>
  <sheetData>
    <row r="1" s="3" customFormat="true" ht="15" hidden="false" customHeight="false" outlineLevel="0" collapsed="false">
      <c r="A1" s="3" t="s">
        <v>148</v>
      </c>
      <c r="B1" s="3" t="s">
        <v>149</v>
      </c>
      <c r="C1" s="3" t="s">
        <v>150</v>
      </c>
      <c r="D1" s="3" t="s">
        <v>151</v>
      </c>
      <c r="E1" s="3" t="s">
        <v>152</v>
      </c>
      <c r="F1" s="3" t="s">
        <v>153</v>
      </c>
      <c r="G1" s="3" t="s">
        <v>154</v>
      </c>
      <c r="H1" s="3" t="s">
        <v>155</v>
      </c>
      <c r="I1" s="3" t="s">
        <v>156</v>
      </c>
      <c r="J1" s="3" t="s">
        <v>157</v>
      </c>
      <c r="K1" s="3" t="s">
        <v>158</v>
      </c>
      <c r="L1" s="3" t="s">
        <v>159</v>
      </c>
      <c r="M1" s="3" t="s">
        <v>160</v>
      </c>
      <c r="N1" s="3" t="s">
        <v>161</v>
      </c>
      <c r="O1" s="3" t="s">
        <v>162</v>
      </c>
      <c r="P1" s="3" t="s">
        <v>163</v>
      </c>
      <c r="Q1" s="3" t="s">
        <v>164</v>
      </c>
      <c r="R1" s="3" t="s">
        <v>165</v>
      </c>
      <c r="S1" s="3" t="s">
        <v>166</v>
      </c>
      <c r="T1" s="3" t="s">
        <v>167</v>
      </c>
      <c r="U1" s="3" t="s">
        <v>168</v>
      </c>
      <c r="V1" s="3" t="s">
        <v>169</v>
      </c>
      <c r="W1" s="3" t="s">
        <v>170</v>
      </c>
      <c r="X1" s="3" t="s">
        <v>171</v>
      </c>
      <c r="Y1" s="3" t="s">
        <v>172</v>
      </c>
      <c r="Z1" s="3" t="s">
        <v>173</v>
      </c>
      <c r="AA1" s="3" t="s">
        <v>174</v>
      </c>
      <c r="AB1" s="3" t="s">
        <v>175</v>
      </c>
    </row>
    <row r="2" customFormat="false" ht="15" hidden="false" customHeight="false" outlineLevel="0" collapsed="false">
      <c r="A2" s="0" t="n">
        <v>1</v>
      </c>
      <c r="B2" s="81" t="n">
        <v>39127</v>
      </c>
      <c r="C2" s="0" t="s">
        <v>78</v>
      </c>
      <c r="D2" s="0" t="s">
        <v>56</v>
      </c>
      <c r="F2" s="0" t="s">
        <v>97</v>
      </c>
      <c r="G2" s="0" t="n">
        <v>12</v>
      </c>
      <c r="H2" s="0" t="n">
        <f aca="false">SUM(G2/2)</f>
        <v>6</v>
      </c>
      <c r="I2" s="0" t="n">
        <f aca="false">SUM(G2/2)</f>
        <v>6</v>
      </c>
      <c r="U2" s="60" t="s">
        <v>1212</v>
      </c>
      <c r="AA2" s="0" t="s">
        <v>123</v>
      </c>
    </row>
    <row r="3" customFormat="false" ht="15" hidden="false" customHeight="false" outlineLevel="0" collapsed="false">
      <c r="A3" s="0" t="n">
        <v>1</v>
      </c>
      <c r="B3" s="81" t="n">
        <v>39128</v>
      </c>
      <c r="C3" s="0" t="s">
        <v>78</v>
      </c>
      <c r="D3" s="0" t="s">
        <v>56</v>
      </c>
      <c r="F3" s="0" t="s">
        <v>102</v>
      </c>
      <c r="G3" s="0" t="n">
        <v>2</v>
      </c>
      <c r="H3" s="0" t="n">
        <f aca="false">SUM(G3/2)</f>
        <v>1</v>
      </c>
      <c r="I3" s="0" t="n">
        <f aca="false">SUM(G3/2)</f>
        <v>1</v>
      </c>
      <c r="AA3" s="0" t="s">
        <v>123</v>
      </c>
    </row>
    <row r="4" customFormat="false" ht="15" hidden="false" customHeight="false" outlineLevel="0" collapsed="false">
      <c r="A4" s="0" t="n">
        <v>1</v>
      </c>
      <c r="B4" s="81" t="n">
        <v>39129</v>
      </c>
      <c r="C4" s="0" t="s">
        <v>78</v>
      </c>
      <c r="D4" s="0" t="s">
        <v>56</v>
      </c>
      <c r="F4" s="0" t="s">
        <v>105</v>
      </c>
      <c r="G4" s="0" t="n">
        <v>1</v>
      </c>
      <c r="H4" s="0" t="n">
        <f aca="false">SUM(G4/2)</f>
        <v>0.5</v>
      </c>
      <c r="I4" s="0" t="n">
        <f aca="false">SUM(G4/2)</f>
        <v>0.5</v>
      </c>
      <c r="AA4" s="0" t="s">
        <v>123</v>
      </c>
    </row>
    <row r="5" customFormat="false" ht="15" hidden="false" customHeight="false" outlineLevel="0" collapsed="false">
      <c r="A5" s="0" t="n">
        <v>1</v>
      </c>
      <c r="B5" s="81" t="n">
        <v>39130</v>
      </c>
      <c r="C5" s="0" t="s">
        <v>78</v>
      </c>
      <c r="D5" s="0" t="s">
        <v>56</v>
      </c>
      <c r="F5" s="0" t="s">
        <v>109</v>
      </c>
      <c r="G5" s="0" t="n">
        <v>2</v>
      </c>
      <c r="H5" s="0" t="n">
        <f aca="false">SUM(G5/2)</f>
        <v>1</v>
      </c>
      <c r="I5" s="0" t="n">
        <f aca="false">SUM(G5/2)</f>
        <v>1</v>
      </c>
      <c r="AA5" s="0" t="s">
        <v>123</v>
      </c>
    </row>
    <row r="6" customFormat="false" ht="15" hidden="false" customHeight="false" outlineLevel="0" collapsed="false">
      <c r="A6" s="0" t="n">
        <v>1</v>
      </c>
      <c r="B6" s="81" t="n">
        <v>39131</v>
      </c>
      <c r="C6" s="0" t="s">
        <v>78</v>
      </c>
      <c r="D6" s="0" t="s">
        <v>56</v>
      </c>
      <c r="F6" s="0" t="s">
        <v>114</v>
      </c>
      <c r="G6" s="0" t="n">
        <v>5</v>
      </c>
      <c r="H6" s="0" t="n">
        <f aca="false">SUM(G6/2)</f>
        <v>2.5</v>
      </c>
      <c r="I6" s="0" t="n">
        <f aca="false">SUM(G6/2)</f>
        <v>2.5</v>
      </c>
      <c r="AA6" s="0" t="s">
        <v>123</v>
      </c>
    </row>
    <row r="7" customFormat="false" ht="15" hidden="false" customHeight="false" outlineLevel="0" collapsed="false">
      <c r="A7" s="0" t="n">
        <v>1</v>
      </c>
      <c r="B7" s="81" t="n">
        <v>39132</v>
      </c>
      <c r="C7" s="0" t="s">
        <v>78</v>
      </c>
      <c r="D7" s="0" t="s">
        <v>56</v>
      </c>
      <c r="F7" s="0" t="s">
        <v>116</v>
      </c>
      <c r="G7" s="0" t="n">
        <v>6</v>
      </c>
      <c r="H7" s="0" t="n">
        <f aca="false">SUM(G7/2)</f>
        <v>3</v>
      </c>
      <c r="I7" s="0" t="n">
        <f aca="false">SUM(G7/2)</f>
        <v>3</v>
      </c>
      <c r="AA7" s="0" t="s">
        <v>123</v>
      </c>
    </row>
    <row r="8" customFormat="false" ht="15" hidden="false" customHeight="false" outlineLevel="0" collapsed="false">
      <c r="A8" s="0" t="n">
        <v>2</v>
      </c>
      <c r="B8" s="68" t="n">
        <v>39147</v>
      </c>
      <c r="C8" s="0" t="s">
        <v>53</v>
      </c>
      <c r="F8" s="0" t="s">
        <v>102</v>
      </c>
      <c r="G8" s="0" t="n">
        <v>40</v>
      </c>
      <c r="H8" s="0" t="n">
        <v>40</v>
      </c>
      <c r="U8" s="0" t="s">
        <v>106</v>
      </c>
      <c r="AA8" s="0" t="s">
        <v>123</v>
      </c>
    </row>
    <row r="9" customFormat="false" ht="15" hidden="false" customHeight="false" outlineLevel="0" collapsed="false">
      <c r="A9" s="0" t="n">
        <v>2</v>
      </c>
      <c r="B9" s="68" t="n">
        <v>39148</v>
      </c>
      <c r="C9" s="0" t="s">
        <v>53</v>
      </c>
      <c r="F9" s="0" t="s">
        <v>87</v>
      </c>
      <c r="G9" s="0" t="n">
        <v>3</v>
      </c>
      <c r="H9" s="0" t="n">
        <v>3</v>
      </c>
      <c r="AA9" s="0" t="s">
        <v>123</v>
      </c>
    </row>
    <row r="10" customFormat="false" ht="15" hidden="false" customHeight="false" outlineLevel="0" collapsed="false">
      <c r="A10" s="0" t="n">
        <v>2</v>
      </c>
      <c r="B10" s="68" t="n">
        <v>39149</v>
      </c>
      <c r="C10" s="0" t="s">
        <v>53</v>
      </c>
      <c r="F10" s="0" t="s">
        <v>96</v>
      </c>
      <c r="G10" s="0" t="n">
        <v>1</v>
      </c>
      <c r="H10" s="0" t="n">
        <v>1</v>
      </c>
      <c r="AA10" s="0" t="s">
        <v>123</v>
      </c>
    </row>
    <row r="11" customFormat="false" ht="15" hidden="false" customHeight="false" outlineLevel="0" collapsed="false">
      <c r="A11" s="0" t="n">
        <v>2</v>
      </c>
      <c r="B11" s="68" t="n">
        <v>39150</v>
      </c>
      <c r="C11" s="0" t="s">
        <v>53</v>
      </c>
      <c r="F11" s="0" t="s">
        <v>97</v>
      </c>
      <c r="G11" s="0" t="n">
        <v>2</v>
      </c>
      <c r="H11" s="0" t="n">
        <v>2</v>
      </c>
      <c r="AA11" s="0" t="s">
        <v>123</v>
      </c>
    </row>
    <row r="12" customFormat="false" ht="15" hidden="false" customHeight="false" outlineLevel="0" collapsed="false">
      <c r="A12" s="0" t="n">
        <v>2</v>
      </c>
      <c r="B12" s="68" t="n">
        <v>39151</v>
      </c>
      <c r="C12" s="0" t="s">
        <v>53</v>
      </c>
      <c r="F12" s="0" t="s">
        <v>111</v>
      </c>
      <c r="G12" s="0" t="n">
        <v>1</v>
      </c>
      <c r="H12" s="0" t="n">
        <v>1</v>
      </c>
      <c r="AA12" s="0" t="s">
        <v>123</v>
      </c>
    </row>
    <row r="13" customFormat="false" ht="15" hidden="false" customHeight="false" outlineLevel="0" collapsed="false">
      <c r="A13" s="0" t="n">
        <v>2</v>
      </c>
      <c r="B13" s="68" t="n">
        <v>39152</v>
      </c>
      <c r="C13" s="0" t="s">
        <v>53</v>
      </c>
      <c r="F13" s="0" t="s">
        <v>114</v>
      </c>
      <c r="G13" s="0" t="n">
        <v>3</v>
      </c>
      <c r="H13" s="0" t="n">
        <v>3</v>
      </c>
      <c r="AA13" s="0" t="s">
        <v>123</v>
      </c>
    </row>
    <row r="14" customFormat="false" ht="15" hidden="false" customHeight="false" outlineLevel="0" collapsed="false">
      <c r="A14" s="0" t="n">
        <v>3</v>
      </c>
      <c r="B14" s="68" t="n">
        <v>39155</v>
      </c>
      <c r="C14" s="0" t="s">
        <v>78</v>
      </c>
      <c r="D14" s="0" t="s">
        <v>79</v>
      </c>
      <c r="F14" s="0" t="s">
        <v>107</v>
      </c>
      <c r="G14" s="0" t="n">
        <v>12</v>
      </c>
      <c r="H14" s="0" t="n">
        <f aca="false">SUM(G14/2)</f>
        <v>6</v>
      </c>
      <c r="I14" s="0" t="n">
        <f aca="false">SUM(G14/2)</f>
        <v>6</v>
      </c>
      <c r="AA14" s="0" t="s">
        <v>123</v>
      </c>
    </row>
    <row r="15" customFormat="false" ht="15" hidden="false" customHeight="false" outlineLevel="0" collapsed="false">
      <c r="A15" s="0" t="n">
        <v>3</v>
      </c>
      <c r="B15" s="68" t="n">
        <v>39156</v>
      </c>
      <c r="C15" s="0" t="s">
        <v>78</v>
      </c>
      <c r="D15" s="0" t="s">
        <v>79</v>
      </c>
      <c r="F15" s="0" t="s">
        <v>97</v>
      </c>
      <c r="G15" s="0" t="n">
        <v>2</v>
      </c>
      <c r="H15" s="0" t="n">
        <f aca="false">SUM(G15/2)</f>
        <v>1</v>
      </c>
      <c r="I15" s="0" t="n">
        <f aca="false">SUM(G15/2)</f>
        <v>1</v>
      </c>
      <c r="AA15" s="0" t="s">
        <v>123</v>
      </c>
    </row>
    <row r="16" customFormat="false" ht="15" hidden="false" customHeight="false" outlineLevel="0" collapsed="false">
      <c r="A16" s="0" t="n">
        <v>3</v>
      </c>
      <c r="B16" s="68" t="n">
        <v>39157</v>
      </c>
      <c r="C16" s="0" t="s">
        <v>78</v>
      </c>
      <c r="D16" s="0" t="s">
        <v>79</v>
      </c>
      <c r="F16" s="0" t="s">
        <v>96</v>
      </c>
      <c r="G16" s="0" t="n">
        <v>2</v>
      </c>
      <c r="H16" s="0" t="n">
        <f aca="false">SUM(G16/2)</f>
        <v>1</v>
      </c>
      <c r="I16" s="0" t="n">
        <f aca="false">SUM(G16/2)</f>
        <v>1</v>
      </c>
      <c r="AA16" s="0" t="s">
        <v>123</v>
      </c>
    </row>
    <row r="17" customFormat="false" ht="15" hidden="false" customHeight="false" outlineLevel="0" collapsed="false">
      <c r="A17" s="0" t="n">
        <v>3</v>
      </c>
      <c r="B17" s="68" t="n">
        <v>39158</v>
      </c>
      <c r="C17" s="0" t="s">
        <v>78</v>
      </c>
      <c r="D17" s="0" t="s">
        <v>79</v>
      </c>
      <c r="F17" s="0" t="s">
        <v>116</v>
      </c>
      <c r="G17" s="0" t="n">
        <v>5</v>
      </c>
      <c r="H17" s="0" t="n">
        <f aca="false">SUM(G17/2)</f>
        <v>2.5</v>
      </c>
      <c r="I17" s="0" t="n">
        <f aca="false">SUM(G17/2)</f>
        <v>2.5</v>
      </c>
      <c r="AA17" s="0" t="s">
        <v>123</v>
      </c>
    </row>
    <row r="18" customFormat="false" ht="15" hidden="false" customHeight="false" outlineLevel="0" collapsed="false">
      <c r="A18" s="0" t="n">
        <v>4</v>
      </c>
      <c r="B18" s="68" t="n">
        <v>39197</v>
      </c>
      <c r="C18" s="0" t="s">
        <v>78</v>
      </c>
      <c r="D18" s="0" t="s">
        <v>79</v>
      </c>
      <c r="F18" s="0" t="s">
        <v>97</v>
      </c>
      <c r="G18" s="0" t="n">
        <v>16</v>
      </c>
      <c r="H18" s="0" t="n">
        <f aca="false">SUM(G18/2)</f>
        <v>8</v>
      </c>
      <c r="I18" s="0" t="n">
        <f aca="false">SUM(G18/2)</f>
        <v>8</v>
      </c>
      <c r="AA18" s="0" t="s">
        <v>123</v>
      </c>
    </row>
    <row r="19" customFormat="false" ht="15" hidden="false" customHeight="false" outlineLevel="0" collapsed="false">
      <c r="A19" s="0" t="n">
        <v>4</v>
      </c>
      <c r="B19" s="68" t="n">
        <v>39198</v>
      </c>
      <c r="C19" s="0" t="s">
        <v>78</v>
      </c>
      <c r="D19" s="0" t="s">
        <v>79</v>
      </c>
      <c r="F19" s="0" t="s">
        <v>96</v>
      </c>
      <c r="G19" s="0" t="n">
        <v>4</v>
      </c>
      <c r="H19" s="0" t="n">
        <f aca="false">SUM(G19/2)</f>
        <v>2</v>
      </c>
      <c r="I19" s="0" t="n">
        <f aca="false">SUM(G19/2)</f>
        <v>2</v>
      </c>
      <c r="AA19" s="0" t="s">
        <v>123</v>
      </c>
    </row>
    <row r="20" customFormat="false" ht="15" hidden="false" customHeight="false" outlineLevel="0" collapsed="false">
      <c r="A20" s="0" t="n">
        <v>4</v>
      </c>
      <c r="B20" s="68" t="n">
        <v>39199</v>
      </c>
      <c r="C20" s="0" t="s">
        <v>78</v>
      </c>
      <c r="D20" s="0" t="s">
        <v>79</v>
      </c>
      <c r="F20" s="0" t="s">
        <v>109</v>
      </c>
      <c r="G20" s="0" t="n">
        <v>1</v>
      </c>
      <c r="H20" s="0" t="n">
        <f aca="false">SUM(G20/2)</f>
        <v>0.5</v>
      </c>
      <c r="I20" s="0" t="n">
        <f aca="false">SUM(G20/2)</f>
        <v>0.5</v>
      </c>
      <c r="AA20" s="0" t="s">
        <v>123</v>
      </c>
    </row>
    <row r="21" customFormat="false" ht="15" hidden="false" customHeight="false" outlineLevel="0" collapsed="false">
      <c r="A21" s="0" t="n">
        <v>4</v>
      </c>
      <c r="B21" s="68" t="n">
        <v>39200</v>
      </c>
      <c r="C21" s="0" t="s">
        <v>78</v>
      </c>
      <c r="D21" s="0" t="s">
        <v>79</v>
      </c>
      <c r="F21" s="0" t="s">
        <v>105</v>
      </c>
      <c r="G21" s="0" t="n">
        <v>1</v>
      </c>
      <c r="H21" s="0" t="n">
        <f aca="false">SUM(G21/2)</f>
        <v>0.5</v>
      </c>
      <c r="I21" s="0" t="n">
        <f aca="false">SUM(G21/2)</f>
        <v>0.5</v>
      </c>
      <c r="AA21" s="0" t="s">
        <v>123</v>
      </c>
    </row>
    <row r="22" customFormat="false" ht="15" hidden="false" customHeight="false" outlineLevel="0" collapsed="false">
      <c r="A22" s="0" t="n">
        <v>4</v>
      </c>
      <c r="B22" s="68" t="n">
        <v>39201</v>
      </c>
      <c r="C22" s="0" t="s">
        <v>78</v>
      </c>
      <c r="D22" s="0" t="s">
        <v>79</v>
      </c>
      <c r="F22" s="0" t="s">
        <v>107</v>
      </c>
      <c r="G22" s="0" t="n">
        <v>2</v>
      </c>
      <c r="H22" s="0" t="n">
        <f aca="false">SUM(G22/2)</f>
        <v>1</v>
      </c>
      <c r="I22" s="0" t="n">
        <f aca="false">SUM(G22/2)</f>
        <v>1</v>
      </c>
      <c r="AA22" s="0" t="s">
        <v>123</v>
      </c>
    </row>
    <row r="23" customFormat="false" ht="15" hidden="false" customHeight="false" outlineLevel="0" collapsed="false">
      <c r="A23" s="0" t="n">
        <v>4</v>
      </c>
      <c r="B23" s="68" t="n">
        <v>39202</v>
      </c>
      <c r="C23" s="0" t="s">
        <v>78</v>
      </c>
      <c r="D23" s="0" t="s">
        <v>79</v>
      </c>
      <c r="F23" s="0" t="s">
        <v>114</v>
      </c>
      <c r="G23" s="0" t="n">
        <v>2</v>
      </c>
      <c r="H23" s="0" t="n">
        <f aca="false">SUM(G23/2)</f>
        <v>1</v>
      </c>
      <c r="I23" s="0" t="n">
        <f aca="false">SUM(G23/2)</f>
        <v>1</v>
      </c>
      <c r="AA23" s="0" t="s">
        <v>123</v>
      </c>
    </row>
    <row r="24" customFormat="false" ht="15" hidden="false" customHeight="false" outlineLevel="0" collapsed="false">
      <c r="A24" s="0" t="n">
        <v>5</v>
      </c>
      <c r="B24" s="68" t="n">
        <v>39220</v>
      </c>
      <c r="C24" s="0" t="s">
        <v>69</v>
      </c>
      <c r="F24" s="0" t="s">
        <v>87</v>
      </c>
      <c r="G24" s="0" t="n">
        <v>20</v>
      </c>
      <c r="H24" s="0" t="n">
        <v>20</v>
      </c>
      <c r="AA24" s="0" t="s">
        <v>123</v>
      </c>
    </row>
    <row r="25" customFormat="false" ht="15" hidden="false" customHeight="false" outlineLevel="0" collapsed="false">
      <c r="A25" s="0" t="n">
        <v>5</v>
      </c>
      <c r="B25" s="68" t="n">
        <v>39220</v>
      </c>
      <c r="C25" s="0" t="s">
        <v>69</v>
      </c>
      <c r="F25" s="0" t="s">
        <v>96</v>
      </c>
      <c r="G25" s="0" t="n">
        <v>2</v>
      </c>
      <c r="H25" s="0" t="n">
        <v>2</v>
      </c>
      <c r="AA25" s="0" t="s">
        <v>123</v>
      </c>
    </row>
    <row r="26" customFormat="false" ht="15" hidden="false" customHeight="false" outlineLevel="0" collapsed="false">
      <c r="A26" s="0" t="n">
        <v>6</v>
      </c>
      <c r="B26" s="68" t="n">
        <v>39232</v>
      </c>
      <c r="C26" s="0" t="s">
        <v>76</v>
      </c>
      <c r="D26" s="0" t="s">
        <v>75</v>
      </c>
      <c r="F26" s="0" t="s">
        <v>114</v>
      </c>
      <c r="G26" s="0" t="n">
        <v>69</v>
      </c>
      <c r="H26" s="0" t="n">
        <f aca="false">SUM(G26/2)</f>
        <v>34.5</v>
      </c>
      <c r="I26" s="0" t="n">
        <f aca="false">SUM(G26/2)</f>
        <v>34.5</v>
      </c>
      <c r="U26" s="0" t="s">
        <v>97</v>
      </c>
      <c r="AA26" s="0" t="s">
        <v>123</v>
      </c>
    </row>
    <row r="27" customFormat="false" ht="15" hidden="false" customHeight="false" outlineLevel="0" collapsed="false">
      <c r="A27" s="0" t="n">
        <v>6</v>
      </c>
      <c r="B27" s="68" t="n">
        <v>39232</v>
      </c>
      <c r="C27" s="0" t="s">
        <v>76</v>
      </c>
      <c r="D27" s="0" t="s">
        <v>75</v>
      </c>
      <c r="F27" s="0" t="s">
        <v>102</v>
      </c>
      <c r="G27" s="0" t="n">
        <v>5</v>
      </c>
      <c r="H27" s="0" t="n">
        <f aca="false">SUM(G27/2)</f>
        <v>2.5</v>
      </c>
      <c r="I27" s="0" t="n">
        <f aca="false">SUM(G27/2)</f>
        <v>2.5</v>
      </c>
      <c r="AA27" s="0" t="s">
        <v>123</v>
      </c>
    </row>
    <row r="28" customFormat="false" ht="15" hidden="false" customHeight="false" outlineLevel="0" collapsed="false">
      <c r="A28" s="0" t="n">
        <v>6</v>
      </c>
      <c r="B28" s="68" t="n">
        <v>39232</v>
      </c>
      <c r="C28" s="0" t="s">
        <v>76</v>
      </c>
      <c r="D28" s="0" t="s">
        <v>75</v>
      </c>
      <c r="F28" s="0" t="s">
        <v>96</v>
      </c>
      <c r="G28" s="0" t="n">
        <v>1</v>
      </c>
      <c r="H28" s="0" t="n">
        <f aca="false">SUM(G28/2)</f>
        <v>0.5</v>
      </c>
      <c r="I28" s="0" t="n">
        <f aca="false">SUM(G28/2)</f>
        <v>0.5</v>
      </c>
      <c r="AA28" s="0" t="s">
        <v>123</v>
      </c>
    </row>
    <row r="29" customFormat="false" ht="15" hidden="false" customHeight="false" outlineLevel="0" collapsed="false">
      <c r="A29" s="0" t="n">
        <v>7</v>
      </c>
      <c r="B29" s="68" t="n">
        <v>39282</v>
      </c>
      <c r="C29" s="0" t="s">
        <v>67</v>
      </c>
      <c r="D29" s="0" t="s">
        <v>69</v>
      </c>
      <c r="F29" s="0" t="s">
        <v>117</v>
      </c>
      <c r="G29" s="0" t="n">
        <v>17</v>
      </c>
      <c r="H29" s="0" t="n">
        <f aca="false">SUM(G29/2)</f>
        <v>8.5</v>
      </c>
      <c r="I29" s="0" t="n">
        <f aca="false">SUM(G29/2)</f>
        <v>8.5</v>
      </c>
      <c r="AA29" s="0" t="s">
        <v>123</v>
      </c>
    </row>
    <row r="30" customFormat="false" ht="15" hidden="false" customHeight="false" outlineLevel="0" collapsed="false">
      <c r="A30" s="0" t="n">
        <v>7</v>
      </c>
      <c r="B30" s="68" t="n">
        <v>39282</v>
      </c>
      <c r="C30" s="0" t="s">
        <v>67</v>
      </c>
      <c r="D30" s="0" t="s">
        <v>69</v>
      </c>
      <c r="F30" s="0" t="s">
        <v>107</v>
      </c>
      <c r="G30" s="0" t="n">
        <v>4</v>
      </c>
      <c r="H30" s="0" t="n">
        <f aca="false">SUM(G30/2)</f>
        <v>2</v>
      </c>
      <c r="I30" s="0" t="n">
        <f aca="false">SUM(G30/2)</f>
        <v>2</v>
      </c>
      <c r="AA30" s="0" t="s">
        <v>123</v>
      </c>
    </row>
    <row r="31" customFormat="false" ht="15" hidden="false" customHeight="false" outlineLevel="0" collapsed="false">
      <c r="A31" s="0" t="n">
        <v>7</v>
      </c>
      <c r="B31" s="68" t="n">
        <v>39282</v>
      </c>
      <c r="C31" s="0" t="s">
        <v>67</v>
      </c>
      <c r="D31" s="0" t="s">
        <v>69</v>
      </c>
      <c r="F31" s="0" t="s">
        <v>88</v>
      </c>
      <c r="G31" s="0" t="n">
        <v>2</v>
      </c>
      <c r="H31" s="0" t="n">
        <f aca="false">SUM(G31/2)</f>
        <v>1</v>
      </c>
      <c r="I31" s="0" t="n">
        <f aca="false">SUM(G31/2)</f>
        <v>1</v>
      </c>
      <c r="AA31" s="0" t="s">
        <v>123</v>
      </c>
    </row>
    <row r="32" customFormat="false" ht="15" hidden="false" customHeight="false" outlineLevel="0" collapsed="false">
      <c r="A32" s="0" t="n">
        <v>7</v>
      </c>
      <c r="B32" s="68" t="n">
        <v>39282</v>
      </c>
      <c r="C32" s="0" t="s">
        <v>67</v>
      </c>
      <c r="D32" s="0" t="s">
        <v>69</v>
      </c>
      <c r="F32" s="0" t="s">
        <v>96</v>
      </c>
      <c r="G32" s="0" t="n">
        <v>10</v>
      </c>
      <c r="H32" s="0" t="n">
        <f aca="false">SUM(G32/2)</f>
        <v>5</v>
      </c>
      <c r="I32" s="0" t="n">
        <f aca="false">SUM(G32/2)</f>
        <v>5</v>
      </c>
      <c r="AA32" s="0" t="s">
        <v>123</v>
      </c>
    </row>
    <row r="33" customFormat="false" ht="15" hidden="false" customHeight="false" outlineLevel="0" collapsed="false">
      <c r="A33" s="0" t="n">
        <v>7</v>
      </c>
      <c r="B33" s="68" t="n">
        <v>39282</v>
      </c>
      <c r="C33" s="0" t="s">
        <v>67</v>
      </c>
      <c r="D33" s="0" t="s">
        <v>69</v>
      </c>
      <c r="F33" s="0" t="s">
        <v>102</v>
      </c>
      <c r="G33" s="0" t="n">
        <v>2</v>
      </c>
      <c r="H33" s="0" t="n">
        <f aca="false">SUM(G33/2)</f>
        <v>1</v>
      </c>
      <c r="I33" s="0" t="n">
        <f aca="false">SUM(G33/2)</f>
        <v>1</v>
      </c>
      <c r="AA33" s="0" t="s">
        <v>123</v>
      </c>
    </row>
    <row r="34" customFormat="false" ht="15" hidden="false" customHeight="false" outlineLevel="0" collapsed="false">
      <c r="A34" s="0" t="n">
        <v>7</v>
      </c>
      <c r="B34" s="68" t="n">
        <v>39282</v>
      </c>
      <c r="C34" s="0" t="s">
        <v>67</v>
      </c>
      <c r="D34" s="0" t="s">
        <v>69</v>
      </c>
      <c r="F34" s="0" t="s">
        <v>108</v>
      </c>
      <c r="G34" s="0" t="n">
        <v>1</v>
      </c>
      <c r="H34" s="0" t="n">
        <f aca="false">SUM(G34/2)</f>
        <v>0.5</v>
      </c>
      <c r="I34" s="0" t="n">
        <f aca="false">SUM(G34/2)</f>
        <v>0.5</v>
      </c>
      <c r="AA34" s="0" t="s">
        <v>123</v>
      </c>
    </row>
    <row r="35" customFormat="false" ht="15" hidden="false" customHeight="false" outlineLevel="0" collapsed="false">
      <c r="A35" s="0" t="n">
        <v>8</v>
      </c>
      <c r="B35" s="68" t="n">
        <v>39335</v>
      </c>
      <c r="C35" s="0" t="s">
        <v>79</v>
      </c>
      <c r="D35" s="0" t="s">
        <v>85</v>
      </c>
      <c r="F35" s="0" t="s">
        <v>97</v>
      </c>
      <c r="G35" s="0" t="n">
        <v>10</v>
      </c>
      <c r="H35" s="0" t="n">
        <f aca="false">SUM(G35/2)</f>
        <v>5</v>
      </c>
      <c r="I35" s="0" t="n">
        <f aca="false">SUM(G35/2)</f>
        <v>5</v>
      </c>
      <c r="AA35" s="0" t="s">
        <v>123</v>
      </c>
    </row>
    <row r="36" customFormat="false" ht="15" hidden="false" customHeight="false" outlineLevel="0" collapsed="false">
      <c r="A36" s="0" t="n">
        <v>8</v>
      </c>
      <c r="B36" s="68" t="n">
        <v>39335</v>
      </c>
      <c r="C36" s="0" t="s">
        <v>79</v>
      </c>
      <c r="D36" s="0" t="s">
        <v>85</v>
      </c>
      <c r="F36" s="0" t="s">
        <v>116</v>
      </c>
      <c r="G36" s="0" t="n">
        <v>3</v>
      </c>
      <c r="H36" s="0" t="n">
        <f aca="false">SUM(G36/2)</f>
        <v>1.5</v>
      </c>
      <c r="I36" s="0" t="n">
        <f aca="false">SUM(G36/2)</f>
        <v>1.5</v>
      </c>
      <c r="AA36" s="0" t="s">
        <v>123</v>
      </c>
    </row>
    <row r="37" customFormat="false" ht="15" hidden="false" customHeight="false" outlineLevel="0" collapsed="false">
      <c r="A37" s="0" t="n">
        <v>9</v>
      </c>
      <c r="B37" s="68" t="n">
        <v>39344</v>
      </c>
      <c r="C37" s="0" t="s">
        <v>78</v>
      </c>
      <c r="F37" s="0" t="s">
        <v>107</v>
      </c>
      <c r="G37" s="0" t="n">
        <v>8</v>
      </c>
      <c r="H37" s="0" t="n">
        <v>8</v>
      </c>
      <c r="AA37" s="0" t="s">
        <v>123</v>
      </c>
    </row>
    <row r="38" customFormat="false" ht="15" hidden="false" customHeight="false" outlineLevel="0" collapsed="false">
      <c r="A38" s="0" t="n">
        <v>9</v>
      </c>
      <c r="B38" s="68" t="n">
        <v>39344</v>
      </c>
      <c r="C38" s="0" t="s">
        <v>78</v>
      </c>
      <c r="F38" s="0" t="s">
        <v>88</v>
      </c>
      <c r="G38" s="0" t="n">
        <v>1</v>
      </c>
      <c r="H38" s="0" t="n">
        <v>1</v>
      </c>
      <c r="AA38" s="0" t="s">
        <v>123</v>
      </c>
    </row>
    <row r="39" customFormat="false" ht="15" hidden="false" customHeight="false" outlineLevel="0" collapsed="false">
      <c r="A39" s="0" t="n">
        <v>9</v>
      </c>
      <c r="B39" s="68" t="n">
        <v>39344</v>
      </c>
      <c r="C39" s="0" t="s">
        <v>78</v>
      </c>
      <c r="F39" s="0" t="s">
        <v>96</v>
      </c>
      <c r="G39" s="0" t="n">
        <v>6</v>
      </c>
      <c r="H39" s="0" t="n">
        <v>6</v>
      </c>
      <c r="AA39" s="0" t="s">
        <v>123</v>
      </c>
    </row>
    <row r="40" customFormat="false" ht="15" hidden="false" customHeight="false" outlineLevel="0" collapsed="false">
      <c r="A40" s="0" t="n">
        <v>9</v>
      </c>
      <c r="B40" s="68" t="n">
        <v>39344</v>
      </c>
      <c r="C40" s="0" t="s">
        <v>78</v>
      </c>
      <c r="F40" s="0" t="s">
        <v>97</v>
      </c>
      <c r="G40" s="0" t="n">
        <v>1</v>
      </c>
      <c r="H40" s="0" t="n">
        <v>1</v>
      </c>
      <c r="AA40" s="0" t="s">
        <v>123</v>
      </c>
    </row>
    <row r="41" customFormat="false" ht="15" hidden="false" customHeight="false" outlineLevel="0" collapsed="false">
      <c r="A41" s="0" t="n">
        <v>10</v>
      </c>
      <c r="B41" s="68" t="n">
        <v>39379</v>
      </c>
      <c r="C41" s="0" t="s">
        <v>76</v>
      </c>
      <c r="D41" s="0" t="s">
        <v>75</v>
      </c>
      <c r="F41" s="0" t="s">
        <v>114</v>
      </c>
      <c r="G41" s="0" t="n">
        <v>47</v>
      </c>
      <c r="H41" s="0" t="n">
        <f aca="false">SUM(G41/2)</f>
        <v>23.5</v>
      </c>
      <c r="I41" s="0" t="n">
        <f aca="false">SUM(G41/2)</f>
        <v>23.5</v>
      </c>
      <c r="U41" s="0" t="s">
        <v>1213</v>
      </c>
      <c r="AA41" s="0" t="s">
        <v>123</v>
      </c>
    </row>
    <row r="42" customFormat="false" ht="15" hidden="false" customHeight="false" outlineLevel="0" collapsed="false">
      <c r="A42" s="0" t="n">
        <v>10</v>
      </c>
      <c r="B42" s="68" t="n">
        <v>39379</v>
      </c>
      <c r="C42" s="0" t="s">
        <v>76</v>
      </c>
      <c r="D42" s="0" t="s">
        <v>75</v>
      </c>
      <c r="F42" s="0" t="s">
        <v>102</v>
      </c>
      <c r="G42" s="0" t="n">
        <v>4</v>
      </c>
      <c r="H42" s="0" t="n">
        <f aca="false">SUM(G42/2)</f>
        <v>2</v>
      </c>
      <c r="I42" s="0" t="n">
        <f aca="false">SUM(G42/2)</f>
        <v>2</v>
      </c>
      <c r="AA42" s="0" t="s">
        <v>123</v>
      </c>
    </row>
    <row r="43" customFormat="false" ht="15" hidden="false" customHeight="false" outlineLevel="0" collapsed="false">
      <c r="A43" s="0" t="n">
        <v>10</v>
      </c>
      <c r="B43" s="68" t="n">
        <v>39379</v>
      </c>
      <c r="C43" s="0" t="s">
        <v>76</v>
      </c>
      <c r="D43" s="0" t="s">
        <v>75</v>
      </c>
      <c r="F43" s="0" t="s">
        <v>109</v>
      </c>
      <c r="G43" s="0" t="n">
        <v>2</v>
      </c>
      <c r="H43" s="0" t="n">
        <f aca="false">SUM(G43/2)</f>
        <v>1</v>
      </c>
      <c r="I43" s="0" t="n">
        <f aca="false">SUM(G43/2)</f>
        <v>1</v>
      </c>
      <c r="AA43" s="0" t="s">
        <v>123</v>
      </c>
    </row>
    <row r="44" customFormat="false" ht="15" hidden="false" customHeight="false" outlineLevel="0" collapsed="false">
      <c r="A44" s="0" t="n">
        <v>10</v>
      </c>
      <c r="B44" s="68" t="n">
        <v>39379</v>
      </c>
      <c r="C44" s="0" t="s">
        <v>76</v>
      </c>
      <c r="D44" s="0" t="s">
        <v>75</v>
      </c>
      <c r="F44" s="0" t="s">
        <v>96</v>
      </c>
      <c r="G44" s="0" t="n">
        <v>2</v>
      </c>
      <c r="H44" s="0" t="n">
        <f aca="false">SUM(G44/2)</f>
        <v>1</v>
      </c>
      <c r="I44" s="0" t="n">
        <f aca="false">SUM(G44/2)</f>
        <v>1</v>
      </c>
      <c r="AA44" s="0" t="s">
        <v>123</v>
      </c>
    </row>
    <row r="45" customFormat="false" ht="15" hidden="false" customHeight="false" outlineLevel="0" collapsed="false">
      <c r="A45" s="0" t="n">
        <v>10</v>
      </c>
      <c r="B45" s="68" t="n">
        <v>39379</v>
      </c>
      <c r="C45" s="0" t="s">
        <v>76</v>
      </c>
      <c r="D45" s="0" t="s">
        <v>75</v>
      </c>
      <c r="F45" s="0" t="s">
        <v>107</v>
      </c>
      <c r="G45" s="0" t="n">
        <v>2</v>
      </c>
      <c r="H45" s="0" t="n">
        <f aca="false">SUM(G45/2)</f>
        <v>1</v>
      </c>
      <c r="I45" s="0" t="n">
        <f aca="false">SUM(G45/2)</f>
        <v>1</v>
      </c>
      <c r="AA45" s="0" t="s">
        <v>123</v>
      </c>
    </row>
    <row r="46" customFormat="false" ht="15" hidden="false" customHeight="false" outlineLevel="0" collapsed="false">
      <c r="A46" s="0" t="n">
        <v>11</v>
      </c>
      <c r="B46" s="68" t="n">
        <v>39422</v>
      </c>
      <c r="C46" s="0" t="s">
        <v>53</v>
      </c>
      <c r="F46" s="0" t="s">
        <v>102</v>
      </c>
      <c r="G46" s="0" t="n">
        <v>40</v>
      </c>
      <c r="H46" s="0" t="n">
        <v>40</v>
      </c>
      <c r="U46" s="0" t="s">
        <v>106</v>
      </c>
      <c r="AA46" s="0" t="s">
        <v>123</v>
      </c>
    </row>
    <row r="47" customFormat="false" ht="15" hidden="false" customHeight="false" outlineLevel="0" collapsed="false">
      <c r="A47" s="0" t="n">
        <v>11</v>
      </c>
      <c r="B47" s="68" t="n">
        <v>39422</v>
      </c>
      <c r="C47" s="0" t="s">
        <v>53</v>
      </c>
      <c r="F47" s="0" t="s">
        <v>97</v>
      </c>
      <c r="G47" s="0" t="n">
        <v>2</v>
      </c>
      <c r="H47" s="0" t="n">
        <v>2</v>
      </c>
      <c r="AA47" s="0" t="s">
        <v>123</v>
      </c>
    </row>
    <row r="48" customFormat="false" ht="15" hidden="false" customHeight="false" outlineLevel="0" collapsed="false">
      <c r="A48" s="0" t="n">
        <v>11</v>
      </c>
      <c r="B48" s="68" t="n">
        <v>39422</v>
      </c>
      <c r="C48" s="0" t="s">
        <v>53</v>
      </c>
      <c r="F48" s="0" t="s">
        <v>87</v>
      </c>
      <c r="G48" s="0" t="n">
        <v>1</v>
      </c>
      <c r="H48" s="0" t="n">
        <v>1</v>
      </c>
      <c r="AA48" s="0" t="s">
        <v>123</v>
      </c>
    </row>
    <row r="49" customFormat="false" ht="15" hidden="false" customHeight="false" outlineLevel="0" collapsed="false">
      <c r="A49" s="0" t="n">
        <v>11</v>
      </c>
      <c r="B49" s="68" t="n">
        <v>39422</v>
      </c>
      <c r="C49" s="0" t="s">
        <v>53</v>
      </c>
      <c r="F49" s="0" t="s">
        <v>116</v>
      </c>
      <c r="G49" s="0" t="n">
        <v>5</v>
      </c>
      <c r="H49" s="0" t="n">
        <v>5</v>
      </c>
      <c r="AA49" s="0" t="s">
        <v>123</v>
      </c>
    </row>
    <row r="50" customFormat="false" ht="15" hidden="false" customHeight="false" outlineLevel="0" collapsed="false">
      <c r="A50" s="0" t="n">
        <v>12</v>
      </c>
      <c r="B50" s="68" t="n">
        <v>39406</v>
      </c>
      <c r="C50" s="0" t="s">
        <v>78</v>
      </c>
      <c r="F50" s="0" t="s">
        <v>116</v>
      </c>
      <c r="G50" s="0" t="n">
        <v>12</v>
      </c>
      <c r="H50" s="0" t="n">
        <v>12</v>
      </c>
      <c r="AA50" s="0" t="s">
        <v>123</v>
      </c>
    </row>
    <row r="51" customFormat="false" ht="15" hidden="false" customHeight="false" outlineLevel="0" collapsed="false">
      <c r="A51" s="0" t="n">
        <v>12</v>
      </c>
      <c r="B51" s="68" t="n">
        <v>39406</v>
      </c>
      <c r="C51" s="0" t="s">
        <v>78</v>
      </c>
      <c r="F51" s="0" t="s">
        <v>111</v>
      </c>
      <c r="G51" s="0" t="n">
        <v>1</v>
      </c>
      <c r="H51" s="0" t="n">
        <v>1</v>
      </c>
      <c r="AA51" s="0" t="s">
        <v>123</v>
      </c>
    </row>
    <row r="52" customFormat="false" ht="15" hidden="false" customHeight="false" outlineLevel="0" collapsed="false">
      <c r="A52" s="0" t="n">
        <v>13</v>
      </c>
      <c r="B52" s="68" t="n">
        <v>39413</v>
      </c>
      <c r="C52" s="0" t="s">
        <v>63</v>
      </c>
      <c r="D52" s="0" t="s">
        <v>50</v>
      </c>
      <c r="F52" s="0" t="s">
        <v>116</v>
      </c>
      <c r="G52" s="0" t="n">
        <v>13</v>
      </c>
      <c r="H52" s="0" t="n">
        <f aca="false">SUM(G52/2)</f>
        <v>6.5</v>
      </c>
      <c r="I52" s="0" t="n">
        <f aca="false">SUM(G52/2)</f>
        <v>6.5</v>
      </c>
      <c r="AA52" s="0" t="s">
        <v>123</v>
      </c>
    </row>
    <row r="53" customFormat="false" ht="15" hidden="false" customHeight="false" outlineLevel="0" collapsed="false">
      <c r="A53" s="0" t="n">
        <v>13</v>
      </c>
      <c r="B53" s="68" t="n">
        <v>39413</v>
      </c>
      <c r="C53" s="0" t="s">
        <v>63</v>
      </c>
      <c r="D53" s="0" t="s">
        <v>50</v>
      </c>
      <c r="F53" s="0" t="s">
        <v>114</v>
      </c>
      <c r="G53" s="0" t="n">
        <v>4</v>
      </c>
      <c r="H53" s="0" t="n">
        <f aca="false">SUM(G53/2)</f>
        <v>2</v>
      </c>
      <c r="I53" s="0" t="n">
        <f aca="false">SUM(G53/2)</f>
        <v>2</v>
      </c>
      <c r="AA53" s="0" t="s">
        <v>123</v>
      </c>
    </row>
    <row r="54" customFormat="false" ht="15" hidden="false" customHeight="false" outlineLevel="0" collapsed="false">
      <c r="A54" s="0" t="n">
        <v>13</v>
      </c>
      <c r="B54" s="68" t="n">
        <v>39413</v>
      </c>
      <c r="C54" s="0" t="s">
        <v>63</v>
      </c>
      <c r="D54" s="0" t="s">
        <v>50</v>
      </c>
      <c r="F54" s="0" t="s">
        <v>96</v>
      </c>
      <c r="G54" s="0" t="n">
        <v>6</v>
      </c>
      <c r="H54" s="0" t="n">
        <f aca="false">SUM(G54/2)</f>
        <v>3</v>
      </c>
      <c r="I54" s="0" t="n">
        <f aca="false">SUM(G54/2)</f>
        <v>3</v>
      </c>
      <c r="AA54" s="0" t="s">
        <v>123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RowHeight="15" outlineLevelRow="0" outlineLevelCol="0"/>
  <cols>
    <col collapsed="false" customWidth="true" hidden="false" outlineLevel="0" max="1025" min="1" style="0" width="8.54"/>
  </cols>
  <sheetData>
    <row r="1" s="3" customFormat="true" ht="15" hidden="false" customHeight="false" outlineLevel="0" collapsed="false">
      <c r="A1" s="3" t="s">
        <v>148</v>
      </c>
      <c r="B1" s="3" t="s">
        <v>149</v>
      </c>
      <c r="C1" s="3" t="s">
        <v>150</v>
      </c>
      <c r="D1" s="3" t="s">
        <v>151</v>
      </c>
      <c r="E1" s="3" t="s">
        <v>152</v>
      </c>
      <c r="F1" s="3" t="s">
        <v>153</v>
      </c>
      <c r="G1" s="3" t="s">
        <v>154</v>
      </c>
      <c r="H1" s="3" t="s">
        <v>155</v>
      </c>
      <c r="I1" s="3" t="s">
        <v>156</v>
      </c>
      <c r="J1" s="3" t="s">
        <v>157</v>
      </c>
      <c r="K1" s="3" t="s">
        <v>158</v>
      </c>
      <c r="L1" s="3" t="s">
        <v>159</v>
      </c>
      <c r="M1" s="3" t="s">
        <v>160</v>
      </c>
      <c r="N1" s="3" t="s">
        <v>161</v>
      </c>
      <c r="O1" s="3" t="s">
        <v>162</v>
      </c>
      <c r="P1" s="3" t="s">
        <v>163</v>
      </c>
      <c r="Q1" s="3" t="s">
        <v>164</v>
      </c>
      <c r="R1" s="3" t="s">
        <v>165</v>
      </c>
      <c r="S1" s="3" t="s">
        <v>166</v>
      </c>
      <c r="T1" s="3" t="s">
        <v>167</v>
      </c>
      <c r="U1" s="3" t="s">
        <v>168</v>
      </c>
      <c r="V1" s="3" t="s">
        <v>169</v>
      </c>
      <c r="W1" s="3" t="s">
        <v>170</v>
      </c>
      <c r="X1" s="3" t="s">
        <v>171</v>
      </c>
      <c r="Y1" s="3" t="s">
        <v>172</v>
      </c>
      <c r="Z1" s="3" t="s">
        <v>173</v>
      </c>
      <c r="AA1" s="3" t="s">
        <v>174</v>
      </c>
      <c r="AB1" s="3" t="s">
        <v>175</v>
      </c>
    </row>
    <row r="2" customFormat="false" ht="15" hidden="false" customHeight="false" outlineLevel="0" collapsed="false">
      <c r="A2" s="0" t="n">
        <v>1</v>
      </c>
      <c r="B2" s="82" t="n">
        <v>38869</v>
      </c>
      <c r="C2" s="0" t="s">
        <v>62</v>
      </c>
      <c r="D2" s="0" t="s">
        <v>63</v>
      </c>
      <c r="F2" s="0" t="s">
        <v>87</v>
      </c>
      <c r="G2" s="0" t="n">
        <v>3</v>
      </c>
      <c r="H2" s="0" t="n">
        <f aca="false">SUM(G2/2)</f>
        <v>1.5</v>
      </c>
      <c r="I2" s="0" t="n">
        <f aca="false">SUM(G2/2)</f>
        <v>1.5</v>
      </c>
    </row>
    <row r="3" customFormat="false" ht="15" hidden="false" customHeight="false" outlineLevel="0" collapsed="false">
      <c r="A3" s="0" t="n">
        <v>1</v>
      </c>
      <c r="C3" s="0" t="s">
        <v>62</v>
      </c>
      <c r="D3" s="0" t="s">
        <v>63</v>
      </c>
      <c r="F3" s="0" t="s">
        <v>96</v>
      </c>
      <c r="G3" s="0" t="n">
        <v>2</v>
      </c>
      <c r="H3" s="0" t="n">
        <f aca="false">SUM(G3/2)</f>
        <v>1</v>
      </c>
      <c r="I3" s="0" t="n">
        <f aca="false">SUM(G3/2)</f>
        <v>1</v>
      </c>
    </row>
    <row r="4" customFormat="false" ht="15" hidden="false" customHeight="false" outlineLevel="0" collapsed="false">
      <c r="A4" s="0" t="n">
        <v>1</v>
      </c>
      <c r="C4" s="0" t="s">
        <v>62</v>
      </c>
      <c r="D4" s="0" t="s">
        <v>63</v>
      </c>
      <c r="F4" s="0" t="s">
        <v>109</v>
      </c>
      <c r="G4" s="0" t="n">
        <v>3</v>
      </c>
      <c r="H4" s="0" t="n">
        <f aca="false">SUM(G4/2)</f>
        <v>1.5</v>
      </c>
      <c r="I4" s="0" t="n">
        <f aca="false">SUM(G4/2)</f>
        <v>1.5</v>
      </c>
    </row>
    <row r="5" customFormat="false" ht="15" hidden="false" customHeight="false" outlineLevel="0" collapsed="false">
      <c r="A5" s="3"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H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0" activeCellId="0" sqref="B30"/>
    </sheetView>
  </sheetViews>
  <sheetFormatPr defaultRowHeight="15" outlineLevelRow="0" outlineLevelCol="0"/>
  <cols>
    <col collapsed="false" customWidth="true" hidden="false" outlineLevel="0" max="1" min="1" style="0" width="31.57"/>
    <col collapsed="false" customWidth="true" hidden="false" outlineLevel="0" max="2" min="2" style="0" width="15.15"/>
    <col collapsed="false" customWidth="true" hidden="false" outlineLevel="0" max="3" min="3" style="0" width="16.71"/>
    <col collapsed="false" customWidth="true" hidden="false" outlineLevel="0" max="4" min="4" style="0" width="12.71"/>
    <col collapsed="false" customWidth="true" hidden="false" outlineLevel="0" max="5" min="5" style="0" width="10.29"/>
    <col collapsed="false" customWidth="true" hidden="false" outlineLevel="0" max="6" min="6" style="0" width="15.71"/>
    <col collapsed="false" customWidth="true" hidden="false" outlineLevel="0" max="7" min="7" style="0" width="12.71"/>
    <col collapsed="false" customWidth="true" hidden="false" outlineLevel="0" max="8" min="8" style="0" width="10.29"/>
    <col collapsed="false" customWidth="true" hidden="false" outlineLevel="0" max="9" min="9" style="0" width="15.71"/>
    <col collapsed="false" customWidth="true" hidden="false" outlineLevel="0" max="10" min="10" style="0" width="14.69"/>
    <col collapsed="false" customWidth="true" hidden="false" outlineLevel="0" max="11" min="11" style="0" width="10.29"/>
    <col collapsed="false" customWidth="true" hidden="false" outlineLevel="0" max="12" min="12" style="0" width="15.71"/>
    <col collapsed="false" customWidth="true" hidden="false" outlineLevel="0" max="13" min="13" style="0" width="11.99"/>
    <col collapsed="false" customWidth="true" hidden="false" outlineLevel="0" max="14" min="14" style="0" width="10.29"/>
    <col collapsed="false" customWidth="true" hidden="false" outlineLevel="0" max="15" min="15" style="0" width="14.69"/>
    <col collapsed="false" customWidth="true" hidden="false" outlineLevel="0" max="16" min="16" style="0" width="12.71"/>
    <col collapsed="false" customWidth="true" hidden="false" outlineLevel="0" max="17" min="17" style="0" width="8.54"/>
    <col collapsed="false" customWidth="true" hidden="false" outlineLevel="0" max="18" min="18" style="0" width="14.69"/>
    <col collapsed="false" customWidth="true" hidden="false" outlineLevel="0" max="19" min="19" style="0" width="12.71"/>
    <col collapsed="false" customWidth="true" hidden="false" outlineLevel="0" max="20" min="20" style="0" width="8.54"/>
    <col collapsed="false" customWidth="true" hidden="false" outlineLevel="0" max="21" min="21" style="0" width="14.69"/>
    <col collapsed="false" customWidth="true" hidden="false" outlineLevel="0" max="22" min="22" style="0" width="12.71"/>
    <col collapsed="false" customWidth="true" hidden="false" outlineLevel="0" max="23" min="23" style="0" width="8.54"/>
    <col collapsed="false" customWidth="true" hidden="false" outlineLevel="0" max="24" min="24" style="0" width="14.69"/>
    <col collapsed="false" customWidth="true" hidden="false" outlineLevel="0" max="25" min="25" style="0" width="12.71"/>
    <col collapsed="false" customWidth="true" hidden="false" outlineLevel="0" max="26" min="26" style="0" width="8.54"/>
    <col collapsed="false" customWidth="true" hidden="false" outlineLevel="0" max="27" min="27" style="0" width="14.69"/>
    <col collapsed="false" customWidth="true" hidden="false" outlineLevel="0" max="28" min="28" style="0" width="12.71"/>
    <col collapsed="false" customWidth="true" hidden="false" outlineLevel="0" max="29" min="29" style="0" width="8.54"/>
    <col collapsed="false" customWidth="true" hidden="false" outlineLevel="0" max="30" min="30" style="0" width="14.69"/>
    <col collapsed="false" customWidth="true" hidden="false" outlineLevel="0" max="31" min="31" style="0" width="12.71"/>
    <col collapsed="false" customWidth="true" hidden="false" outlineLevel="0" max="32" min="32" style="0" width="8.54"/>
    <col collapsed="false" customWidth="true" hidden="false" outlineLevel="0" max="33" min="33" style="0" width="14.69"/>
    <col collapsed="false" customWidth="true" hidden="false" outlineLevel="0" max="34" min="34" style="0" width="12.71"/>
    <col collapsed="false" customWidth="true" hidden="false" outlineLevel="0" max="1025" min="35" style="0" width="8.54"/>
  </cols>
  <sheetData>
    <row r="1" customFormat="false" ht="15" hidden="false" customHeight="false" outlineLevel="0" collapsed="false">
      <c r="B1" s="11" t="s">
        <v>38</v>
      </c>
      <c r="C1" s="11"/>
      <c r="D1" s="11"/>
      <c r="E1" s="11" t="n">
        <v>2018</v>
      </c>
      <c r="F1" s="11"/>
      <c r="G1" s="11"/>
      <c r="H1" s="11" t="n">
        <v>2017</v>
      </c>
      <c r="I1" s="11"/>
      <c r="J1" s="11"/>
      <c r="K1" s="11" t="n">
        <v>2016</v>
      </c>
      <c r="L1" s="11"/>
      <c r="M1" s="11"/>
      <c r="N1" s="11" t="n">
        <v>2015</v>
      </c>
      <c r="O1" s="11"/>
      <c r="P1" s="11"/>
      <c r="Q1" s="11" t="n">
        <v>2014</v>
      </c>
      <c r="R1" s="11"/>
      <c r="S1" s="11"/>
      <c r="T1" s="11" t="n">
        <v>2013</v>
      </c>
      <c r="U1" s="11"/>
      <c r="V1" s="11"/>
      <c r="W1" s="11" t="n">
        <v>2012</v>
      </c>
      <c r="X1" s="11"/>
      <c r="Y1" s="11"/>
      <c r="Z1" s="11" t="n">
        <v>2011</v>
      </c>
      <c r="AA1" s="11"/>
      <c r="AB1" s="11"/>
      <c r="AC1" s="11" t="n">
        <v>2010</v>
      </c>
      <c r="AD1" s="11"/>
      <c r="AE1" s="11"/>
      <c r="AF1" s="11" t="n">
        <v>2009</v>
      </c>
      <c r="AG1" s="11"/>
      <c r="AH1" s="11"/>
    </row>
    <row r="2" customFormat="false" ht="15" hidden="false" customHeight="false" outlineLevel="0" collapsed="false">
      <c r="A2" s="3" t="s">
        <v>39</v>
      </c>
      <c r="B2" s="3" t="s">
        <v>40</v>
      </c>
      <c r="C2" s="3" t="s">
        <v>41</v>
      </c>
      <c r="D2" s="3" t="s">
        <v>42</v>
      </c>
      <c r="E2" s="3" t="s">
        <v>7</v>
      </c>
      <c r="F2" s="3" t="s">
        <v>41</v>
      </c>
      <c r="G2" s="3" t="s">
        <v>42</v>
      </c>
      <c r="H2" s="12" t="s">
        <v>7</v>
      </c>
      <c r="I2" s="3" t="s">
        <v>41</v>
      </c>
      <c r="J2" s="3" t="s">
        <v>42</v>
      </c>
      <c r="K2" s="12" t="s">
        <v>7</v>
      </c>
      <c r="L2" s="3" t="s">
        <v>41</v>
      </c>
      <c r="M2" s="3" t="s">
        <v>42</v>
      </c>
      <c r="N2" s="12" t="s">
        <v>7</v>
      </c>
      <c r="O2" s="3" t="s">
        <v>41</v>
      </c>
      <c r="P2" s="3" t="s">
        <v>42</v>
      </c>
      <c r="Q2" s="12" t="s">
        <v>7</v>
      </c>
      <c r="R2" s="12" t="s">
        <v>41</v>
      </c>
      <c r="S2" s="12" t="s">
        <v>42</v>
      </c>
      <c r="T2" s="12" t="s">
        <v>7</v>
      </c>
      <c r="U2" s="12" t="s">
        <v>41</v>
      </c>
      <c r="V2" s="12" t="s">
        <v>42</v>
      </c>
      <c r="W2" s="12" t="s">
        <v>7</v>
      </c>
      <c r="X2" s="12" t="s">
        <v>41</v>
      </c>
      <c r="Y2" s="12" t="s">
        <v>42</v>
      </c>
      <c r="Z2" s="12" t="s">
        <v>7</v>
      </c>
      <c r="AA2" s="12" t="s">
        <v>41</v>
      </c>
      <c r="AB2" s="12" t="s">
        <v>42</v>
      </c>
      <c r="AC2" s="12" t="s">
        <v>7</v>
      </c>
      <c r="AD2" s="12" t="s">
        <v>41</v>
      </c>
      <c r="AE2" s="12" t="s">
        <v>42</v>
      </c>
      <c r="AF2" s="12" t="s">
        <v>7</v>
      </c>
      <c r="AG2" s="12" t="s">
        <v>41</v>
      </c>
      <c r="AH2" s="12" t="s">
        <v>42</v>
      </c>
    </row>
    <row r="3" customFormat="false" ht="15" hidden="false" customHeight="false" outlineLevel="0" collapsed="false">
      <c r="A3" s="13" t="s">
        <v>43</v>
      </c>
      <c r="B3" s="13" t="n">
        <f aca="false">SUM(E3,H3,K3,N3,Q3,T3,W3,Z3,AC3,AF3)</f>
        <v>6</v>
      </c>
      <c r="C3" s="14" t="n">
        <f aca="false">SUM(F3,I3,L3,O3,R3,U3,X3,AA3,AD3,AG3)</f>
        <v>150185.03</v>
      </c>
      <c r="D3" s="14" t="n">
        <f aca="false">IFERROR(SUM(C3/B3), 0)</f>
        <v>25030.8383333333</v>
      </c>
      <c r="E3" s="1" t="n">
        <f aca="false">IFERROR(SUMIFS('2018'!$H:$H, '2018'!$C:C, $A3, '2018'!D:D,"&lt;&gt;*",'2018'!E:E,"&lt;&gt;*"), 0)</f>
        <v>4</v>
      </c>
      <c r="F3" s="14" t="n">
        <f aca="false">SUMIFS('2018'!X:X,'2018'!C:C,A3,'2018'!D:D,"&lt;&gt;*",'2018'!E:E,"&lt;&gt;*")</f>
        <v>0</v>
      </c>
      <c r="G3" s="14" t="n">
        <f aca="false">IFERROR(SUM(F3/E3), 0)</f>
        <v>0</v>
      </c>
      <c r="H3" s="1" t="n">
        <f aca="false">IFERROR(SUMIFS('2017'!$H:$H, '2017'!$C:C, $A3,'2017'!D:D,"&lt;&gt;*",'2016'!E:E,"&lt;&gt;*"), 0)</f>
        <v>0</v>
      </c>
      <c r="I3" s="14" t="n">
        <f aca="false">SUMIFS('2017'!X:X,'2017'!C:C,A3,'2017'!D:D,"&lt;&gt;*",'2017'!E:E,"&lt;&gt;*")</f>
        <v>0</v>
      </c>
      <c r="J3" s="14" t="n">
        <f aca="false">IFERROR(SUM(I3/H3), 0)</f>
        <v>0</v>
      </c>
      <c r="K3" s="1" t="n">
        <f aca="false">IFERROR(SUMIFS('2016'!$H:$H, '2016'!$C:C, $A3,'2016'!D:D,"&lt;&gt;*",'2016'!E:E,"&lt;&gt;*"), 0)</f>
        <v>2</v>
      </c>
      <c r="L3" s="15" t="n">
        <f aca="false">SUMIFS('2016'!X:X,'2016'!C:C,A3,'2016'!D:D,"&lt;&gt;*",'2016'!E:E,"&lt;&gt;*")</f>
        <v>150185.03</v>
      </c>
      <c r="M3" s="14" t="n">
        <f aca="false">IFERROR(SUM(L3/K3), 0)</f>
        <v>75092.515</v>
      </c>
      <c r="N3" s="1" t="n">
        <f aca="false">IFERROR(SUMIFS('2015'!$H:$H, '2015'!$C:C, $A3,'2015'!D:D,"&lt;&gt;*",'2015'!E:E,"&lt;&gt;*"), 0)</f>
        <v>0</v>
      </c>
      <c r="O3" s="14" t="n">
        <f aca="false">SUMIFS('2015'!X:X,'2015'!C:C,A3,'2015'!D:D,"&lt;&gt;*",'2015'!E:E,"&lt;&gt;*")</f>
        <v>0</v>
      </c>
      <c r="P3" s="14" t="n">
        <f aca="false">IFERROR(SUM(O3/N3), 0)</f>
        <v>0</v>
      </c>
      <c r="Q3" s="1" t="n">
        <f aca="false">IFERROR(SUMIFS('2014'!$H:$H, '2014'!$C:C, $A3,'2014'!D:D,"&lt;&gt;*",'2014'!E:E,"&lt;&gt;*"), 0)</f>
        <v>0</v>
      </c>
      <c r="R3" s="14" t="n">
        <f aca="false">SUMIFS('2014'!X:X,'2014'!C:C,A3,'2014'!D:D,"&lt;&gt;*",'2014'!E:E,"&lt;&gt;*")</f>
        <v>0</v>
      </c>
      <c r="S3" s="14" t="n">
        <f aca="false">IFERROR(SUM(R3/Q3), 0)</f>
        <v>0</v>
      </c>
      <c r="T3" s="1" t="n">
        <f aca="false">IFERROR(SUMIFS('2013'!$H:$H, '2013'!$C:C, $A3,'2013'!D:D,"&lt;&gt;*",'2013'!E:E,"&lt;&gt;*"), 0)</f>
        <v>0</v>
      </c>
      <c r="U3" s="14" t="n">
        <f aca="false">SUMIFS('2013'!X:X,'2013'!C:C,A3,'2013'!D:D,"&lt;&gt;*",'2013'!E:E,"&lt;&gt;*")</f>
        <v>0</v>
      </c>
      <c r="V3" s="14" t="n">
        <f aca="false">IFERROR(SUM(U3/T3), 0)</f>
        <v>0</v>
      </c>
      <c r="W3" s="1" t="n">
        <f aca="false">IFERROR(SUMIFS('2012'!$H:$H, '2012'!$C:C, $A3,'2012'!D:D,"&lt;&gt;*",'2012'!E:E,"&lt;&gt;*"), 0)</f>
        <v>0</v>
      </c>
      <c r="X3" s="14" t="n">
        <f aca="false">SUMIFS('2012'!X:X,'2012'!C:C,A3,'2012'!D:D,"&lt;&gt;*",'2012'!E:E,"&lt;&gt;*")</f>
        <v>0</v>
      </c>
      <c r="Y3" s="14" t="n">
        <f aca="false">IFERROR(SUM(X3/W3), 0)</f>
        <v>0</v>
      </c>
      <c r="Z3" s="1" t="n">
        <f aca="false">IFERROR(SUMIFS('2011'!$H:$H, '2011'!$C:C, $A3,'2011'!D:D,"&lt;&gt;*",'2011'!E:E,"&lt;&gt;*"), 0)</f>
        <v>0</v>
      </c>
      <c r="AA3" s="14" t="n">
        <f aca="false">SUMIFS('2011'!X:X,'2011'!C:C,A3,'2011'!D:D,"&lt;&gt;*",'2011'!E:E,"&lt;&gt;*")</f>
        <v>0</v>
      </c>
      <c r="AB3" s="14" t="n">
        <f aca="false">IFERROR(SUM(AA3/Z3), 0)</f>
        <v>0</v>
      </c>
      <c r="AC3" s="1" t="n">
        <f aca="false">IFERROR(SUMIFS('2010'!$H:$H, '2010'!$C:C, $A3,'2010'!D:D,"&lt;&gt;*",'2010'!E:E,"&lt;&gt;*"), 0)</f>
        <v>0</v>
      </c>
      <c r="AD3" s="14" t="n">
        <f aca="false">SUMIFS('2010'!X:X,'2010'!C:C,A3,'2010'!D:D,"&lt;&gt;*",'2010'!E:E,"&lt;&gt;*")</f>
        <v>0</v>
      </c>
      <c r="AE3" s="14" t="n">
        <f aca="false">IFERROR(SUM(AD3/AC3), 0)</f>
        <v>0</v>
      </c>
      <c r="AF3" s="1" t="n">
        <f aca="false">IFERROR(SUMIFS('2009'!$H:$H, '2009'!$C:C, $A3,'2009'!D:D,"&lt;&gt;*",'2009'!E:E,"&lt;&gt;*"), 0)</f>
        <v>0</v>
      </c>
      <c r="AG3" s="4" t="n">
        <f aca="false">SUMIFS('2009'!X:X,'2009'!C:C,A3,'2009'!D:D,"&lt;&gt;*",'2009'!E:E,"&lt;&gt;*")</f>
        <v>0</v>
      </c>
      <c r="AH3" s="14" t="n">
        <f aca="false">IFERROR(SUM(AG3/AF3), 0)</f>
        <v>0</v>
      </c>
    </row>
    <row r="4" customFormat="false" ht="15" hidden="false" customHeight="false" outlineLevel="0" collapsed="false">
      <c r="A4" s="16" t="s">
        <v>44</v>
      </c>
      <c r="B4" s="1" t="n">
        <f aca="false">SUM(E4,H4,K4,N4,Q4,T4,W4,Z4,AC4,AF4)</f>
        <v>6</v>
      </c>
      <c r="C4" s="14" t="n">
        <f aca="false">SUM(F4,I4,L4,O4,R4,U4,X4,AA4,AD4,AG4)</f>
        <v>138460.06</v>
      </c>
      <c r="D4" s="14" t="n">
        <f aca="false">IFERROR(SUM(C4/B4), 0)</f>
        <v>23076.6766666667</v>
      </c>
      <c r="E4" s="1" t="n">
        <f aca="false">IFERROR(SUMIFS('2018'!$H:$H, '2018'!$C:C, $A4, '2018'!D:D,"&lt;&gt;*",'2018'!E:E,"&lt;&gt;*"), 0)</f>
        <v>0</v>
      </c>
      <c r="F4" s="14" t="n">
        <f aca="false">SUMIFS('2018'!X:X,'2018'!C:C,A4,'2018'!D:D,"&lt;&gt;*",'2018'!E:E,"&lt;&gt;*")</f>
        <v>0</v>
      </c>
      <c r="G4" s="14" t="n">
        <f aca="false">IFERROR(SUM(F4/E4), 0)</f>
        <v>0</v>
      </c>
      <c r="H4" s="1" t="n">
        <f aca="false">IFERROR(SUMIFS('2017'!$H:$H, '2017'!$C:C, $A4,'2017'!D:D,"&lt;&gt;*",'2016'!E:E,"&lt;&gt;*"), 0)</f>
        <v>0</v>
      </c>
      <c r="I4" s="14" t="n">
        <f aca="false">SUMIFS('2017'!X:X,'2017'!C:C,A4,'2017'!D:D,"&lt;&gt;*",'2017'!E:E,"&lt;&gt;*")</f>
        <v>0</v>
      </c>
      <c r="J4" s="14" t="n">
        <f aca="false">IFERROR(SUM(I4/H4), 0)</f>
        <v>0</v>
      </c>
      <c r="K4" s="1" t="n">
        <f aca="false">IFERROR(SUMIFS('2016'!$H:$H, '2016'!$C:C, $A4,'2016'!D:D,"&lt;&gt;*",'2016'!E:E,"&lt;&gt;*"), 0)</f>
        <v>0</v>
      </c>
      <c r="L4" s="15" t="n">
        <f aca="false">SUMIFS('2016'!X:X,'2016'!C:C,A4,'2016'!D:D,"&lt;&gt;*",'2016'!E:E,"&lt;&gt;*")</f>
        <v>0</v>
      </c>
      <c r="M4" s="14" t="n">
        <f aca="false">IFERROR(SUM(L4/K4), 0)</f>
        <v>0</v>
      </c>
      <c r="N4" s="1" t="n">
        <f aca="false">IFERROR(SUMIFS('2015'!$H:$H, '2015'!$C:C, $A4,'2015'!D:D,"&lt;&gt;*",'2015'!E:E,"&lt;&gt;*"), 0)</f>
        <v>0</v>
      </c>
      <c r="O4" s="14" t="n">
        <f aca="false">SUMIFS('2015'!X:X,'2015'!C:C,A4,'2015'!D:D,"&lt;&gt;*",'2015'!E:E,"&lt;&gt;*")</f>
        <v>0</v>
      </c>
      <c r="P4" s="14" t="n">
        <f aca="false">IFERROR(SUM(O4/N4), 0)</f>
        <v>0</v>
      </c>
      <c r="Q4" s="1" t="n">
        <f aca="false">IFERROR(SUMIFS('2014'!$H:$H, '2014'!$C:C, $A4,'2014'!D:D,"&lt;&gt;*",'2014'!E:E,"&lt;&gt;*"), 0)</f>
        <v>0</v>
      </c>
      <c r="R4" s="14" t="n">
        <f aca="false">SUMIFS('2014'!X:X,'2014'!C:C,A4,'2014'!D:D,"&lt;&gt;*",'2014'!E:E,"&lt;&gt;*")</f>
        <v>0</v>
      </c>
      <c r="S4" s="14" t="n">
        <f aca="false">IFERROR(SUM(R4/Q4), 0)</f>
        <v>0</v>
      </c>
      <c r="T4" s="1" t="n">
        <f aca="false">IFERROR(SUMIFS('2013'!$H:$H, '2013'!$C:C, $A4,'2013'!D:D,"&lt;&gt;*",'2013'!E:E,"&lt;&gt;*"), 0)</f>
        <v>0</v>
      </c>
      <c r="U4" s="14" t="n">
        <f aca="false">SUMIFS('2013'!X:X,'2013'!C:C,A4,'2013'!D:D,"&lt;&gt;*",'2013'!E:E,"&lt;&gt;*")</f>
        <v>0</v>
      </c>
      <c r="V4" s="14" t="n">
        <f aca="false">IFERROR(SUM(U4/T4), 0)</f>
        <v>0</v>
      </c>
      <c r="W4" s="1" t="n">
        <f aca="false">IFERROR(SUMIFS('2012'!$H:$H, '2012'!$C:C, $A4,'2012'!D:D,"&lt;&gt;*",'2012'!E:E,"&lt;&gt;*"), 0)</f>
        <v>6</v>
      </c>
      <c r="X4" s="14" t="n">
        <f aca="false">SUMIFS('2012'!X:X,'2012'!C:C,A4,'2012'!D:D,"&lt;&gt;*",'2012'!E:E,"&lt;&gt;*")</f>
        <v>138460.06</v>
      </c>
      <c r="Y4" s="14" t="n">
        <f aca="false">IFERROR(SUM(X4/W4), 0)</f>
        <v>23076.6766666667</v>
      </c>
      <c r="Z4" s="1" t="n">
        <f aca="false">IFERROR(SUMIFS('2011'!$H:$H, '2011'!$C:C, $A4,'2011'!D:D,"&lt;&gt;*",'2011'!E:E,"&lt;&gt;*"), 0)</f>
        <v>0</v>
      </c>
      <c r="AA4" s="14" t="n">
        <f aca="false">SUMIFS('2011'!X:X,'2011'!C:C,A4,'2011'!D:D,"&lt;&gt;*",'2011'!E:E,"&lt;&gt;*")</f>
        <v>0</v>
      </c>
      <c r="AB4" s="14" t="n">
        <f aca="false">IFERROR(SUM(AA4/Z4), 0)</f>
        <v>0</v>
      </c>
      <c r="AC4" s="1" t="n">
        <f aca="false">IFERROR(SUMIFS('2010'!$H:$H, '2010'!$C:C, $A4,'2010'!D:D,"&lt;&gt;*",'2010'!E:E,"&lt;&gt;*"), 0)</f>
        <v>0</v>
      </c>
      <c r="AD4" s="14" t="n">
        <f aca="false">SUMIFS('2010'!X:X,'2010'!C:C,A4,'2010'!D:D,"&lt;&gt;*",'2010'!E:E,"&lt;&gt;*")</f>
        <v>0</v>
      </c>
      <c r="AE4" s="14" t="n">
        <f aca="false">IFERROR(SUM(AD4/AC4), 0)</f>
        <v>0</v>
      </c>
      <c r="AF4" s="1" t="n">
        <f aca="false">IFERROR(SUMIFS('2009'!$H:$H, '2009'!$C:C, $A4,'2009'!D:D,"&lt;&gt;*",'2009'!E:E,"&lt;&gt;*"), 0)</f>
        <v>0</v>
      </c>
      <c r="AG4" s="4" t="n">
        <f aca="false">SUMIFS('2009'!X:X,'2009'!C:C,A4,'2009'!D:D,"&lt;&gt;*",'2009'!E:E,"&lt;&gt;*")</f>
        <v>0</v>
      </c>
      <c r="AH4" s="14" t="n">
        <f aca="false">IFERROR(SUM(AG4/AF4), 0)</f>
        <v>0</v>
      </c>
    </row>
    <row r="5" customFormat="false" ht="15" hidden="false" customHeight="false" outlineLevel="0" collapsed="false">
      <c r="A5" s="1" t="s">
        <v>45</v>
      </c>
      <c r="B5" s="1" t="n">
        <f aca="false">SUM(E5,H5,K5,N5,Q5,T5,W5,Z5,AC5,AF5)</f>
        <v>12</v>
      </c>
      <c r="C5" s="14" t="n">
        <f aca="false">SUM(F5,I5,L5,O5,R5,U5,X5,AA5,AD5,AG5)</f>
        <v>173255.72</v>
      </c>
      <c r="D5" s="14" t="n">
        <f aca="false">IFERROR(SUM(C5/B5), 0)</f>
        <v>14437.9766666667</v>
      </c>
      <c r="E5" s="1" t="n">
        <f aca="false">IFERROR(SUMIFS('2018'!$H:$H, '2018'!$C:C, $A5, '2018'!D:D,"&lt;&gt;*",'2018'!E:E,"&lt;&gt;*"), 0)</f>
        <v>8</v>
      </c>
      <c r="F5" s="14" t="n">
        <f aca="false">SUMIFS('2018'!X:X,'2018'!C:C,A5,'2018'!D:D,"&lt;&gt;*",'2018'!E:E,"&lt;&gt;*")</f>
        <v>143856.01</v>
      </c>
      <c r="G5" s="14" t="n">
        <f aca="false">IFERROR(SUM(F5/E5), 0)</f>
        <v>17982.00125</v>
      </c>
      <c r="H5" s="1" t="n">
        <f aca="false">IFERROR(SUMIFS('2017'!$H:$H, '2017'!$C:C, $A5,'2017'!D:D,"&lt;&gt;*",'2016'!E:E,"&lt;&gt;*"), 0)</f>
        <v>4</v>
      </c>
      <c r="I5" s="14" t="n">
        <f aca="false">SUMIFS('2017'!X:X,'2017'!C:C,A5,'2017'!D:D,"&lt;&gt;*",'2017'!E:E,"&lt;&gt;*")</f>
        <v>29399.71</v>
      </c>
      <c r="J5" s="14" t="n">
        <f aca="false">IFERROR(SUM(I5/H5), 0)</f>
        <v>7349.9275</v>
      </c>
      <c r="K5" s="1" t="n">
        <f aca="false">IFERROR(SUMIFS('2016'!$H:$H, '2016'!$C:C, $A5,'2016'!D:D,"&lt;&gt;*",'2016'!E:E,"&lt;&gt;*"), 0)</f>
        <v>0</v>
      </c>
      <c r="L5" s="15" t="n">
        <f aca="false">SUMIFS('2016'!X:X,'2016'!C:C,A5,'2016'!D:D,"&lt;&gt;*",'2016'!E:E,"&lt;&gt;*")</f>
        <v>0</v>
      </c>
      <c r="M5" s="14" t="n">
        <f aca="false">IFERROR(SUM(L5/K5), 0)</f>
        <v>0</v>
      </c>
      <c r="N5" s="1" t="n">
        <f aca="false">IFERROR(SUMIFS('2015'!$H:$H, '2015'!$C:C, $A5,'2015'!D:D,"&lt;&gt;*",'2015'!E:E,"&lt;&gt;*"), 0)</f>
        <v>0</v>
      </c>
      <c r="O5" s="14" t="n">
        <f aca="false">SUMIFS('2015'!X:X,'2015'!C:C,A5,'2015'!D:D,"&lt;&gt;*",'2015'!E:E,"&lt;&gt;*")</f>
        <v>0</v>
      </c>
      <c r="P5" s="14" t="n">
        <f aca="false">IFERROR(SUM(O5/N5), 0)</f>
        <v>0</v>
      </c>
      <c r="Q5" s="1" t="n">
        <f aca="false">IFERROR(SUMIFS('2014'!$H:$H, '2014'!$C:C, $A5,'2014'!D:D,"&lt;&gt;*",'2014'!E:E,"&lt;&gt;*"), 0)</f>
        <v>0</v>
      </c>
      <c r="R5" s="14" t="n">
        <f aca="false">SUMIFS('2014'!X:X,'2014'!C:C,A5,'2014'!D:D,"&lt;&gt;*",'2014'!E:E,"&lt;&gt;*")</f>
        <v>0</v>
      </c>
      <c r="S5" s="14" t="n">
        <f aca="false">IFERROR(SUM(R5/Q5), 0)</f>
        <v>0</v>
      </c>
      <c r="T5" s="1" t="n">
        <f aca="false">IFERROR(SUMIFS('2013'!$H:$H, '2013'!$C:C, $A5,'2013'!D:D,"&lt;&gt;*",'2013'!E:E,"&lt;&gt;*"), 0)</f>
        <v>0</v>
      </c>
      <c r="U5" s="14" t="n">
        <f aca="false">SUMIFS('2013'!X:X,'2013'!C:C,A5,'2013'!D:D,"&lt;&gt;*",'2013'!E:E,"&lt;&gt;*")</f>
        <v>0</v>
      </c>
      <c r="V5" s="14" t="n">
        <f aca="false">IFERROR(SUM(U5/T5), 0)</f>
        <v>0</v>
      </c>
      <c r="W5" s="1" t="n">
        <f aca="false">IFERROR(SUMIFS('2012'!$H:$H, '2012'!$C:C, $A5,'2012'!D:D,"&lt;&gt;*",'2012'!E:E,"&lt;&gt;*"), 0)</f>
        <v>0</v>
      </c>
      <c r="X5" s="14" t="n">
        <f aca="false">SUMIFS('2012'!X:X,'2012'!C:C,A5,'2012'!D:D,"&lt;&gt;*",'2012'!E:E,"&lt;&gt;*")</f>
        <v>0</v>
      </c>
      <c r="Y5" s="14" t="n">
        <f aca="false">IFERROR(SUM(X5/W5), 0)</f>
        <v>0</v>
      </c>
      <c r="Z5" s="1" t="n">
        <f aca="false">IFERROR(SUMIFS('2011'!$H:$H, '2011'!$C:C, $A5,'2011'!D:D,"&lt;&gt;*",'2011'!E:E,"&lt;&gt;*"), 0)</f>
        <v>0</v>
      </c>
      <c r="AA5" s="14" t="n">
        <f aca="false">SUMIFS('2011'!X:X,'2011'!C:C,A5,'2011'!D:D,"&lt;&gt;*",'2011'!E:E,"&lt;&gt;*")</f>
        <v>0</v>
      </c>
      <c r="AB5" s="14" t="n">
        <f aca="false">IFERROR(SUM(AA5/Z5), 0)</f>
        <v>0</v>
      </c>
      <c r="AC5" s="1" t="n">
        <f aca="false">IFERROR(SUMIFS('2010'!$H:$H, '2010'!$C:C, $A5,'2010'!D:D,"&lt;&gt;*",'2010'!E:E,"&lt;&gt;*"), 0)</f>
        <v>0</v>
      </c>
      <c r="AD5" s="14" t="n">
        <f aca="false">SUMIFS('2010'!X:X,'2010'!C:C,A5,'2010'!D:D,"&lt;&gt;*",'2010'!E:E,"&lt;&gt;*")</f>
        <v>0</v>
      </c>
      <c r="AE5" s="14" t="n">
        <f aca="false">IFERROR(SUM(AD5/AC5), 0)</f>
        <v>0</v>
      </c>
      <c r="AF5" s="1" t="n">
        <f aca="false">IFERROR(SUMIFS('2009'!$H:$H, '2009'!$C:C, $A5,'2009'!D:D,"&lt;&gt;*",'2009'!E:E,"&lt;&gt;*"), 0)</f>
        <v>0</v>
      </c>
      <c r="AG5" s="4" t="n">
        <f aca="false">SUMIFS('2009'!X:X,'2009'!C:C,A5,'2009'!D:D,"&lt;&gt;*",'2009'!E:E,"&lt;&gt;*")</f>
        <v>0</v>
      </c>
      <c r="AH5" s="14" t="n">
        <f aca="false">IFERROR(SUM(AG5/AF5), 0)</f>
        <v>0</v>
      </c>
    </row>
    <row r="6" customFormat="false" ht="15" hidden="false" customHeight="false" outlineLevel="0" collapsed="false">
      <c r="A6" s="1" t="s">
        <v>46</v>
      </c>
      <c r="B6" s="1" t="n">
        <f aca="false">SUM(E6,H6,K6,N6,Q6,T6,W6,Z6,AC6,AF6)</f>
        <v>49</v>
      </c>
      <c r="C6" s="14" t="n">
        <f aca="false">SUM(F6,I6,L6,O6,R6,U6,X6,AA6,AD6,AG6)</f>
        <v>584215.05</v>
      </c>
      <c r="D6" s="14" t="n">
        <f aca="false">IFERROR(SUM(C6/B6), 0)</f>
        <v>11922.756122449</v>
      </c>
      <c r="E6" s="1" t="n">
        <f aca="false">IFERROR(SUMIFS('2018'!$H:$H, '2018'!$C:C, $A6, '2018'!D:D,"&lt;&gt;*",'2018'!E:E,"&lt;&gt;*"), 0)</f>
        <v>16</v>
      </c>
      <c r="F6" s="14" t="n">
        <f aca="false">SUMIFS('2018'!X:X,'2018'!C:C,A6,'2018'!D:D,"&lt;&gt;*",'2018'!E:E,"&lt;&gt;*")</f>
        <v>176955.43</v>
      </c>
      <c r="G6" s="14" t="n">
        <f aca="false">IFERROR(SUM(F6/E6), 0)</f>
        <v>11059.714375</v>
      </c>
      <c r="H6" s="1" t="n">
        <f aca="false">IFERROR(SUMIFS('2017'!$H:$H, '2017'!$C:C, $A6,'2017'!D:D,"&lt;&gt;*",'2016'!E:E,"&lt;&gt;*"), 0)</f>
        <v>33</v>
      </c>
      <c r="I6" s="14" t="n">
        <f aca="false">SUMIFS('2017'!X:X,'2017'!C:C,A6,'2017'!D:D,"&lt;&gt;*",'2017'!E:E,"&lt;&gt;*")</f>
        <v>407259.62</v>
      </c>
      <c r="J6" s="14" t="n">
        <f aca="false">IFERROR(SUM(I6/H6), 0)</f>
        <v>12341.2006060606</v>
      </c>
      <c r="K6" s="1" t="n">
        <f aca="false">IFERROR(SUMIFS('2016'!$H:$H, '2016'!$C:C, $A6,'2016'!D:D,"&lt;&gt;*",'2016'!E:E,"&lt;&gt;*"), 0)</f>
        <v>0</v>
      </c>
      <c r="L6" s="15" t="n">
        <f aca="false">SUMIFS('2016'!X:X,'2016'!C:C,A6,'2016'!D:D,"&lt;&gt;*",'2016'!E:E,"&lt;&gt;*")</f>
        <v>0</v>
      </c>
      <c r="M6" s="14" t="n">
        <f aca="false">IFERROR(SUM(L6/K6), 0)</f>
        <v>0</v>
      </c>
      <c r="N6" s="1" t="n">
        <f aca="false">IFERROR(SUMIFS('2015'!$H:$H, '2015'!$C:C, $A6,'2015'!D:D,"&lt;&gt;*",'2015'!E:E,"&lt;&gt;*"), 0)</f>
        <v>0</v>
      </c>
      <c r="O6" s="14" t="n">
        <f aca="false">SUMIFS('2015'!X:X,'2015'!C:C,A6,'2015'!D:D,"&lt;&gt;*",'2015'!E:E,"&lt;&gt;*")</f>
        <v>0</v>
      </c>
      <c r="P6" s="14" t="n">
        <f aca="false">IFERROR(SUM(O6/N6), 0)</f>
        <v>0</v>
      </c>
      <c r="Q6" s="1" t="n">
        <f aca="false">IFERROR(SUMIFS('2014'!$H:$H, '2014'!$C:C, $A6,'2014'!D:D,"&lt;&gt;*",'2014'!E:E,"&lt;&gt;*"), 0)</f>
        <v>0</v>
      </c>
      <c r="R6" s="14" t="n">
        <f aca="false">SUMIFS('2014'!X:X,'2014'!C:C,A6,'2014'!D:D,"&lt;&gt;*",'2014'!E:E,"&lt;&gt;*")</f>
        <v>0</v>
      </c>
      <c r="S6" s="14" t="n">
        <f aca="false">IFERROR(SUM(R6/Q6), 0)</f>
        <v>0</v>
      </c>
      <c r="T6" s="1" t="n">
        <f aca="false">IFERROR(SUMIFS('2013'!$H:$H, '2013'!$C:C, $A6,'2013'!D:D,"&lt;&gt;*",'2013'!E:E,"&lt;&gt;*"), 0)</f>
        <v>0</v>
      </c>
      <c r="U6" s="14" t="n">
        <f aca="false">SUMIFS('2013'!X:X,'2013'!C:C,A6,'2013'!D:D,"&lt;&gt;*",'2013'!E:E,"&lt;&gt;*")</f>
        <v>0</v>
      </c>
      <c r="V6" s="14" t="n">
        <f aca="false">IFERROR(SUM(U6/T6), 0)</f>
        <v>0</v>
      </c>
      <c r="W6" s="1" t="n">
        <f aca="false">IFERROR(SUMIFS('2012'!$H:$H, '2012'!$C:C, $A6,'2012'!D:D,"&lt;&gt;*",'2012'!E:E,"&lt;&gt;*"), 0)</f>
        <v>0</v>
      </c>
      <c r="X6" s="14" t="n">
        <f aca="false">SUMIFS('2012'!X:X,'2012'!C:C,A6,'2012'!D:D,"&lt;&gt;*",'2012'!E:E,"&lt;&gt;*")</f>
        <v>0</v>
      </c>
      <c r="Y6" s="14" t="n">
        <f aca="false">IFERROR(SUM(X6/W6), 0)</f>
        <v>0</v>
      </c>
      <c r="Z6" s="1" t="n">
        <f aca="false">IFERROR(SUMIFS('2011'!$H:$H, '2011'!$C:C, $A6,'2011'!D:D,"&lt;&gt;*",'2011'!E:E,"&lt;&gt;*"), 0)</f>
        <v>0</v>
      </c>
      <c r="AA6" s="14" t="n">
        <f aca="false">SUMIFS('2011'!X:X,'2011'!C:C,A6,'2011'!D:D,"&lt;&gt;*",'2011'!E:E,"&lt;&gt;*")</f>
        <v>0</v>
      </c>
      <c r="AB6" s="14" t="n">
        <f aca="false">IFERROR(SUM(AA6/Z6), 0)</f>
        <v>0</v>
      </c>
      <c r="AC6" s="1" t="n">
        <f aca="false">IFERROR(SUMIFS('2010'!$H:$H, '2010'!$C:C, $A6,'2010'!D:D,"&lt;&gt;*",'2010'!E:E,"&lt;&gt;*"), 0)</f>
        <v>0</v>
      </c>
      <c r="AD6" s="14" t="n">
        <f aca="false">SUMIFS('2010'!X:X,'2010'!C:C,A6,'2010'!D:D,"&lt;&gt;*",'2010'!E:E,"&lt;&gt;*")</f>
        <v>0</v>
      </c>
      <c r="AE6" s="14" t="n">
        <f aca="false">IFERROR(SUM(AD6/AC6), 0)</f>
        <v>0</v>
      </c>
      <c r="AF6" s="1" t="n">
        <f aca="false">IFERROR(SUMIFS('2009'!$H:$H, '2009'!$C:C, $A6,'2009'!D:D,"&lt;&gt;*",'2009'!E:E,"&lt;&gt;*"), 0)</f>
        <v>0</v>
      </c>
      <c r="AG6" s="4" t="n">
        <f aca="false">SUMIFS('2009'!X:X,'2009'!C:C,A6,'2009'!D:D,"&lt;&gt;*",'2009'!E:E,"&lt;&gt;*")</f>
        <v>0</v>
      </c>
      <c r="AH6" s="14" t="n">
        <f aca="false">IFERROR(SUM(AG6/AF6), 0)</f>
        <v>0</v>
      </c>
    </row>
    <row r="7" customFormat="false" ht="15" hidden="false" customHeight="false" outlineLevel="0" collapsed="false">
      <c r="A7" s="1" t="s">
        <v>47</v>
      </c>
      <c r="B7" s="1" t="n">
        <f aca="false">SUM(E7,H7,K7,N7,Q7,T7,W7,Z7,AC7,AF7)</f>
        <v>49</v>
      </c>
      <c r="C7" s="14" t="n">
        <f aca="false">SUM(F7,I7,L7,O7,R7,U7,X7,AA7,AD7,AG7)</f>
        <v>500262.51</v>
      </c>
      <c r="D7" s="14" t="n">
        <f aca="false">IFERROR(SUM(C7/B7), 0)</f>
        <v>10209.4389795918</v>
      </c>
      <c r="E7" s="1" t="n">
        <f aca="false">IFERROR(SUMIFS('2018'!$H:$H, '2018'!$C:C, $A7, '2018'!D:D,"&lt;&gt;*",'2018'!E:E,"&lt;&gt;*"), 0)</f>
        <v>11</v>
      </c>
      <c r="F7" s="14" t="n">
        <f aca="false">SUMIFS('2018'!X:X,'2018'!C:C,A7,'2018'!D:D,"&lt;&gt;*",'2018'!E:E,"&lt;&gt;*")</f>
        <v>247277.37</v>
      </c>
      <c r="G7" s="14" t="n">
        <f aca="false">IFERROR(SUM(F7/E7), 0)</f>
        <v>22479.7609090909</v>
      </c>
      <c r="H7" s="1" t="n">
        <f aca="false">IFERROR(SUMIFS('2017'!$H:$H, '2017'!$C:C, $A7,'2017'!D:D,"&lt;&gt;*",'2016'!E:E,"&lt;&gt;*"), 0)</f>
        <v>29</v>
      </c>
      <c r="I7" s="14" t="n">
        <f aca="false">SUMIFS('2017'!X:X,'2017'!C:C,A7,'2017'!D:D,"&lt;&gt;*",'2017'!E:E,"&lt;&gt;*")</f>
        <v>252985.14</v>
      </c>
      <c r="J7" s="14" t="n">
        <f aca="false">IFERROR(SUM(I7/H7), 0)</f>
        <v>8723.62551724138</v>
      </c>
      <c r="K7" s="1" t="n">
        <f aca="false">IFERROR(SUMIFS('2016'!$H:$H, '2016'!$C:C, $A7,'2016'!D:D,"&lt;&gt;*",'2016'!E:E,"&lt;&gt;*"), 0)</f>
        <v>9</v>
      </c>
      <c r="L7" s="15" t="n">
        <f aca="false">SUMIFS('2016'!X:X,'2016'!C:C,A7,'2016'!D:D,"&lt;&gt;*",'2016'!E:E,"&lt;&gt;*")</f>
        <v>0</v>
      </c>
      <c r="M7" s="14" t="n">
        <f aca="false">IFERROR(SUM(L7/K7), 0)</f>
        <v>0</v>
      </c>
      <c r="N7" s="1" t="n">
        <f aca="false">IFERROR(SUMIFS('2015'!$H:$H, '2015'!$C:C, $A7,'2015'!D:D,"&lt;&gt;*",'2015'!E:E,"&lt;&gt;*"), 0)</f>
        <v>0</v>
      </c>
      <c r="O7" s="14" t="n">
        <f aca="false">SUMIFS('2015'!X:X,'2015'!C:C,A7,'2015'!D:D,"&lt;&gt;*",'2015'!E:E,"&lt;&gt;*")</f>
        <v>0</v>
      </c>
      <c r="P7" s="14" t="n">
        <f aca="false">IFERROR(SUM(O7/N7), 0)</f>
        <v>0</v>
      </c>
      <c r="Q7" s="1" t="n">
        <f aca="false">IFERROR(SUMIFS('2014'!$H:$H, '2014'!$C:C, $A7,'2014'!D:D,"&lt;&gt;*",'2014'!E:E,"&lt;&gt;*"), 0)</f>
        <v>0</v>
      </c>
      <c r="R7" s="14" t="n">
        <f aca="false">SUMIFS('2014'!X:X,'2014'!C:C,A7,'2014'!D:D,"&lt;&gt;*",'2014'!E:E,"&lt;&gt;*")</f>
        <v>0</v>
      </c>
      <c r="S7" s="14" t="n">
        <f aca="false">IFERROR(SUM(R7/Q7), 0)</f>
        <v>0</v>
      </c>
      <c r="T7" s="1" t="n">
        <f aca="false">IFERROR(SUMIFS('2013'!$H:$H, '2013'!$C:C, $A7,'2013'!D:D,"&lt;&gt;*",'2013'!E:E,"&lt;&gt;*"), 0)</f>
        <v>0</v>
      </c>
      <c r="U7" s="14" t="n">
        <f aca="false">SUMIFS('2013'!X:X,'2013'!C:C,A7,'2013'!D:D,"&lt;&gt;*",'2013'!E:E,"&lt;&gt;*")</f>
        <v>0</v>
      </c>
      <c r="V7" s="14" t="n">
        <f aca="false">IFERROR(SUM(U7/T7), 0)</f>
        <v>0</v>
      </c>
      <c r="W7" s="1" t="n">
        <f aca="false">IFERROR(SUMIFS('2012'!$H:$H, '2012'!$C:C, $A7,'2012'!D:D,"&lt;&gt;*",'2012'!E:E,"&lt;&gt;*"), 0)</f>
        <v>0</v>
      </c>
      <c r="X7" s="14" t="n">
        <f aca="false">SUMIFS('2012'!X:X,'2012'!C:C,A7,'2012'!D:D,"&lt;&gt;*",'2012'!E:E,"&lt;&gt;*")</f>
        <v>0</v>
      </c>
      <c r="Y7" s="14" t="n">
        <f aca="false">IFERROR(SUM(X7/W7), 0)</f>
        <v>0</v>
      </c>
      <c r="Z7" s="1" t="n">
        <f aca="false">IFERROR(SUMIFS('2011'!$H:$H, '2011'!$C:C, $A7,'2011'!D:D,"&lt;&gt;*",'2011'!E:E,"&lt;&gt;*"), 0)</f>
        <v>0</v>
      </c>
      <c r="AA7" s="14" t="n">
        <f aca="false">SUMIFS('2011'!X:X,'2011'!C:C,A7,'2011'!D:D,"&lt;&gt;*",'2011'!E:E,"&lt;&gt;*")</f>
        <v>0</v>
      </c>
      <c r="AB7" s="14" t="n">
        <f aca="false">IFERROR(SUM(AA7/Z7), 0)</f>
        <v>0</v>
      </c>
      <c r="AC7" s="1" t="n">
        <f aca="false">IFERROR(SUMIFS('2010'!$H:$H, '2010'!$C:C, $A7,'2010'!D:D,"&lt;&gt;*",'2010'!E:E,"&lt;&gt;*"), 0)</f>
        <v>0</v>
      </c>
      <c r="AD7" s="14" t="n">
        <f aca="false">SUMIFS('2010'!X:X,'2010'!C:C,A7,'2010'!D:D,"&lt;&gt;*",'2010'!E:E,"&lt;&gt;*")</f>
        <v>0</v>
      </c>
      <c r="AE7" s="14" t="n">
        <f aca="false">IFERROR(SUM(AD7/AC7), 0)</f>
        <v>0</v>
      </c>
      <c r="AF7" s="1" t="n">
        <f aca="false">IFERROR(SUMIFS('2009'!$H:$H, '2009'!$C:C, $A7,'2009'!D:D,"&lt;&gt;*",'2009'!E:E,"&lt;&gt;*"), 0)</f>
        <v>0</v>
      </c>
      <c r="AG7" s="4" t="n">
        <f aca="false">SUMIFS('2009'!X:X,'2009'!C:C,A7,'2009'!D:D,"&lt;&gt;*",'2009'!E:E,"&lt;&gt;*")</f>
        <v>0</v>
      </c>
      <c r="AH7" s="14" t="n">
        <f aca="false">IFERROR(SUM(AG7/AF7), 0)</f>
        <v>0</v>
      </c>
    </row>
    <row r="8" customFormat="false" ht="15" hidden="false" customHeight="false" outlineLevel="0" collapsed="false">
      <c r="A8" s="1" t="s">
        <v>48</v>
      </c>
      <c r="B8" s="1" t="n">
        <f aca="false">SUM(E8,H8,K8,N8,Q8,T8,W8,Z8,AC8,AF8)</f>
        <v>81</v>
      </c>
      <c r="C8" s="14" t="n">
        <f aca="false">SUM(F8,I8,L8,O8,R8,U8,X8,AA8,AD8,AG8)</f>
        <v>811689.73</v>
      </c>
      <c r="D8" s="14" t="n">
        <f aca="false">IFERROR(SUM(C8/B8), 0)</f>
        <v>10020.8608641975</v>
      </c>
      <c r="E8" s="1" t="n">
        <f aca="false">IFERROR(SUMIFS('2018'!$H:$H, '2018'!$C:C, $A8, '2018'!D:D,"&lt;&gt;*",'2018'!E:E,"&lt;&gt;*"), 0)</f>
        <v>77</v>
      </c>
      <c r="F8" s="14" t="n">
        <f aca="false">SUMIFS('2018'!X:X,'2018'!C:C,A8,'2018'!D:D,"&lt;&gt;*",'2018'!E:E,"&lt;&gt;*")</f>
        <v>546216.06</v>
      </c>
      <c r="G8" s="14" t="n">
        <f aca="false">IFERROR(SUM(F8/E8), 0)</f>
        <v>7093.71506493507</v>
      </c>
      <c r="H8" s="1" t="n">
        <f aca="false">IFERROR(SUMIFS('2017'!$H:$H, '2017'!$C:C, $A8,'2017'!D:D,"&lt;&gt;*",'2016'!E:E,"&lt;&gt;*"), 0)</f>
        <v>4</v>
      </c>
      <c r="I8" s="14" t="n">
        <f aca="false">SUMIFS('2017'!X:X,'2017'!C:C,A8,'2017'!D:D,"&lt;&gt;*",'2017'!E:E,"&lt;&gt;*")</f>
        <v>175509.32</v>
      </c>
      <c r="J8" s="14" t="n">
        <f aca="false">IFERROR(SUM(I8/H8), 0)</f>
        <v>43877.33</v>
      </c>
      <c r="K8" s="1" t="n">
        <f aca="false">IFERROR(SUMIFS('2016'!$H:$H, '2016'!$C:C, $A8,'2016'!D:D,"&lt;&gt;*",'2016'!E:E,"&lt;&gt;*"), 0)</f>
        <v>0</v>
      </c>
      <c r="L8" s="15" t="n">
        <f aca="false">SUMIFS('2016'!X:X,'2016'!C:C,A8,'2016'!D:D,"&lt;&gt;*",'2016'!E:E,"&lt;&gt;*")</f>
        <v>0</v>
      </c>
      <c r="M8" s="14" t="n">
        <f aca="false">IFERROR(SUM(L8/K8), 0)</f>
        <v>0</v>
      </c>
      <c r="N8" s="1" t="n">
        <f aca="false">IFERROR(SUMIFS('2015'!$H:$H, '2015'!$C:C, $A8,'2015'!D:D,"&lt;&gt;*",'2015'!E:E,"&lt;&gt;*"), 0)</f>
        <v>0</v>
      </c>
      <c r="O8" s="14" t="n">
        <f aca="false">SUMIFS('2015'!X:X,'2015'!C:C,A8,'2015'!D:D,"&lt;&gt;*",'2015'!E:E,"&lt;&gt;*")</f>
        <v>0</v>
      </c>
      <c r="P8" s="14" t="n">
        <f aca="false">IFERROR(SUM(O8/N8), 0)</f>
        <v>0</v>
      </c>
      <c r="Q8" s="1" t="n">
        <f aca="false">IFERROR(SUMIFS('2014'!$H:$H, '2014'!$C:C, $A8,'2014'!D:D,"&lt;&gt;*",'2014'!E:E,"&lt;&gt;*"), 0)</f>
        <v>0</v>
      </c>
      <c r="R8" s="14" t="n">
        <f aca="false">SUMIFS('2014'!X:X,'2014'!C:C,A8,'2014'!D:D,"&lt;&gt;*",'2014'!E:E,"&lt;&gt;*")</f>
        <v>0</v>
      </c>
      <c r="S8" s="14" t="n">
        <f aca="false">IFERROR(SUM(R8/Q8), 0)</f>
        <v>0</v>
      </c>
      <c r="T8" s="1" t="n">
        <f aca="false">IFERROR(SUMIFS('2013'!$H:$H, '2013'!$C:C, $A8,'2013'!D:D,"&lt;&gt;*",'2013'!E:E,"&lt;&gt;*"), 0)</f>
        <v>0</v>
      </c>
      <c r="U8" s="14" t="n">
        <f aca="false">SUMIFS('2013'!X:X,'2013'!C:C,A8,'2013'!D:D,"&lt;&gt;*",'2013'!E:E,"&lt;&gt;*")</f>
        <v>0</v>
      </c>
      <c r="V8" s="14" t="n">
        <f aca="false">IFERROR(SUM(U8/T8), 0)</f>
        <v>0</v>
      </c>
      <c r="W8" s="1" t="n">
        <f aca="false">IFERROR(SUMIFS('2012'!$H:$H, '2012'!$C:C, $A8,'2012'!D:D,"&lt;&gt;*",'2012'!E:E,"&lt;&gt;*"), 0)</f>
        <v>0</v>
      </c>
      <c r="X8" s="14" t="n">
        <f aca="false">SUMIFS('2012'!X:X,'2012'!C:C,A8,'2012'!D:D,"&lt;&gt;*",'2012'!E:E,"&lt;&gt;*")</f>
        <v>89964.35</v>
      </c>
      <c r="Y8" s="14" t="n">
        <f aca="false">IFERROR(SUM(X8/W8), 0)</f>
        <v>0</v>
      </c>
      <c r="Z8" s="1" t="n">
        <f aca="false">IFERROR(SUMIFS('2011'!$H:$H, '2011'!$C:C, $A8,'2011'!D:D,"&lt;&gt;*",'2011'!E:E,"&lt;&gt;*"), 0)</f>
        <v>0</v>
      </c>
      <c r="AA8" s="14" t="n">
        <f aca="false">SUMIFS('2011'!X:X,'2011'!C:C,A8,'2011'!D:D,"&lt;&gt;*",'2011'!E:E,"&lt;&gt;*")</f>
        <v>0</v>
      </c>
      <c r="AB8" s="14" t="n">
        <f aca="false">IFERROR(SUM(AA8/Z8), 0)</f>
        <v>0</v>
      </c>
      <c r="AC8" s="1" t="n">
        <f aca="false">IFERROR(SUMIFS('2010'!$H:$H, '2010'!$C:C, $A8,'2010'!D:D,"&lt;&gt;*",'2010'!E:E,"&lt;&gt;*"), 0)</f>
        <v>0</v>
      </c>
      <c r="AD8" s="14" t="n">
        <f aca="false">SUMIFS('2010'!X:X,'2010'!C:C,A8,'2010'!D:D,"&lt;&gt;*",'2010'!E:E,"&lt;&gt;*")</f>
        <v>0</v>
      </c>
      <c r="AE8" s="14" t="n">
        <f aca="false">IFERROR(SUM(AD8/AC8), 0)</f>
        <v>0</v>
      </c>
      <c r="AF8" s="1" t="n">
        <f aca="false">IFERROR(SUMIFS('2009'!$H:$H, '2009'!$C:C, $A8,'2009'!D:D,"&lt;&gt;*",'2009'!E:E,"&lt;&gt;*"), 0)</f>
        <v>0</v>
      </c>
      <c r="AG8" s="4" t="n">
        <f aca="false">SUMIFS('2009'!X:X,'2009'!C:C,A8,'2009'!D:D,"&lt;&gt;*",'2009'!E:E,"&lt;&gt;*")</f>
        <v>0</v>
      </c>
      <c r="AH8" s="14" t="n">
        <f aca="false">IFERROR(SUM(AG8/AF8), 0)</f>
        <v>0</v>
      </c>
    </row>
    <row r="9" customFormat="false" ht="15" hidden="false" customHeight="false" outlineLevel="0" collapsed="false">
      <c r="A9" s="1" t="s">
        <v>49</v>
      </c>
      <c r="B9" s="1" t="n">
        <f aca="false">SUM(E9,H9,K9,N9,Q9,T9,W9,Z9,AC9,AF9)</f>
        <v>862</v>
      </c>
      <c r="C9" s="14" t="n">
        <f aca="false">SUM(F9,I9,L9,O9,R9,U9,X9,AA9,AD9,AG9)</f>
        <v>8019864.08</v>
      </c>
      <c r="D9" s="14" t="n">
        <f aca="false">IFERROR(SUM(C9/B9), 0)</f>
        <v>9303.78663573086</v>
      </c>
      <c r="E9" s="1" t="n">
        <f aca="false">IFERROR(SUMIFS('2018'!$H:$H, '2018'!$C:C, $A9, '2018'!D:D,"&lt;&gt;*",'2018'!E:E,"&lt;&gt;*"), 0)</f>
        <v>495</v>
      </c>
      <c r="F9" s="14" t="n">
        <f aca="false">SUMIFS('2018'!X:X,'2018'!C:C,A9,'2018'!D:D,"&lt;&gt;*",'2018'!E:E,"&lt;&gt;*")</f>
        <v>3082769.11</v>
      </c>
      <c r="G9" s="14" t="n">
        <f aca="false">IFERROR(SUM(F9/E9), 0)</f>
        <v>6227.81638383838</v>
      </c>
      <c r="H9" s="1" t="n">
        <f aca="false">IFERROR(SUMIFS('2017'!$H:$H, '2017'!$C:C, $A9,'2017'!D:D,"&lt;&gt;*",'2016'!E:E,"&lt;&gt;*"), 0)</f>
        <v>314</v>
      </c>
      <c r="I9" s="14" t="n">
        <f aca="false">SUMIFS('2017'!X:X,'2017'!C:C,A9,'2017'!D:D,"&lt;&gt;*",'2017'!E:E,"&lt;&gt;*")</f>
        <v>4184133.95</v>
      </c>
      <c r="J9" s="14" t="n">
        <f aca="false">IFERROR(SUM(I9/H9), 0)</f>
        <v>13325.2673566879</v>
      </c>
      <c r="K9" s="1" t="n">
        <f aca="false">IFERROR(SUMIFS('2016'!$H:$H, '2016'!$C:C, $A9,'2016'!D:D,"&lt;&gt;*",'2016'!E:E,"&lt;&gt;*"), 0)</f>
        <v>53</v>
      </c>
      <c r="L9" s="15" t="n">
        <f aca="false">SUMIFS('2016'!X:X,'2016'!C:C,A9,'2016'!D:D,"&lt;&gt;*",'2016'!E:E,"&lt;&gt;*")</f>
        <v>752961.02</v>
      </c>
      <c r="M9" s="14" t="n">
        <f aca="false">IFERROR(SUM(L9/K9), 0)</f>
        <v>14206.8116981132</v>
      </c>
      <c r="N9" s="1" t="n">
        <f aca="false">IFERROR(SUMIFS('2015'!$H:$H, '2015'!$C:C, $A9,'2015'!D:D,"&lt;&gt;*",'2015'!E:E,"&lt;&gt;*"), 0)</f>
        <v>0</v>
      </c>
      <c r="O9" s="14" t="n">
        <f aca="false">SUMIFS('2015'!X:X,'2015'!C:C,A9,'2015'!D:D,"&lt;&gt;*",'2015'!E:E,"&lt;&gt;*")</f>
        <v>0</v>
      </c>
      <c r="P9" s="14" t="n">
        <f aca="false">IFERROR(SUM(O9/N9), 0)</f>
        <v>0</v>
      </c>
      <c r="Q9" s="1" t="n">
        <f aca="false">IFERROR(SUMIFS('2014'!$H:$H, '2014'!$C:C, $A9,'2014'!D:D,"&lt;&gt;*",'2014'!E:E,"&lt;&gt;*"), 0)</f>
        <v>0</v>
      </c>
      <c r="R9" s="14" t="n">
        <f aca="false">SUMIFS('2014'!X:X,'2014'!C:C,A9,'2014'!D:D,"&lt;&gt;*",'2014'!E:E,"&lt;&gt;*")</f>
        <v>0</v>
      </c>
      <c r="S9" s="14" t="n">
        <f aca="false">IFERROR(SUM(R9/Q9), 0)</f>
        <v>0</v>
      </c>
      <c r="T9" s="1" t="n">
        <f aca="false">IFERROR(SUMIFS('2013'!$H:$H, '2013'!$C:C, $A9,'2013'!D:D,"&lt;&gt;*",'2013'!E:E,"&lt;&gt;*"), 0)</f>
        <v>0</v>
      </c>
      <c r="U9" s="14" t="n">
        <f aca="false">SUMIFS('2013'!X:X,'2013'!C:C,A9,'2013'!D:D,"&lt;&gt;*",'2013'!E:E,"&lt;&gt;*")</f>
        <v>0</v>
      </c>
      <c r="V9" s="14" t="n">
        <f aca="false">IFERROR(SUM(U9/T9), 0)</f>
        <v>0</v>
      </c>
      <c r="W9" s="1" t="n">
        <f aca="false">IFERROR(SUMIFS('2012'!$H:$H, '2012'!$C:C, $A9,'2012'!D:D,"&lt;&gt;*",'2012'!E:E,"&lt;&gt;*"), 0)</f>
        <v>0</v>
      </c>
      <c r="X9" s="14" t="n">
        <f aca="false">SUMIFS('2012'!X:X,'2012'!C:C,A9,'2012'!D:D,"&lt;&gt;*",'2012'!E:E,"&lt;&gt;*")</f>
        <v>0</v>
      </c>
      <c r="Y9" s="14" t="n">
        <f aca="false">IFERROR(SUM(X9/W9), 0)</f>
        <v>0</v>
      </c>
      <c r="Z9" s="1" t="n">
        <f aca="false">IFERROR(SUMIFS('2011'!$H:$H, '2011'!$C:C, $A9,'2011'!D:D,"&lt;&gt;*",'2011'!E:E,"&lt;&gt;*"), 0)</f>
        <v>0</v>
      </c>
      <c r="AA9" s="14" t="n">
        <f aca="false">SUMIFS('2011'!X:X,'2011'!C:C,A9,'2011'!D:D,"&lt;&gt;*",'2011'!E:E,"&lt;&gt;*")</f>
        <v>0</v>
      </c>
      <c r="AB9" s="14" t="n">
        <f aca="false">IFERROR(SUM(AA9/Z9), 0)</f>
        <v>0</v>
      </c>
      <c r="AC9" s="1" t="n">
        <f aca="false">IFERROR(SUMIFS('2010'!$H:$H, '2010'!$C:C, $A9,'2010'!D:D,"&lt;&gt;*",'2010'!E:E,"&lt;&gt;*"), 0)</f>
        <v>0</v>
      </c>
      <c r="AD9" s="14" t="n">
        <f aca="false">SUMIFS('2010'!X:X,'2010'!C:C,A9,'2010'!D:D,"&lt;&gt;*",'2010'!E:E,"&lt;&gt;*")</f>
        <v>0</v>
      </c>
      <c r="AE9" s="14" t="n">
        <f aca="false">IFERROR(SUM(AD9/AC9), 0)</f>
        <v>0</v>
      </c>
      <c r="AF9" s="1" t="n">
        <f aca="false">IFERROR(SUMIFS('2009'!$H:$H, '2009'!$C:C, $A9,'2009'!D:D,"&lt;&gt;*",'2009'!E:E,"&lt;&gt;*"), 0)</f>
        <v>0</v>
      </c>
      <c r="AG9" s="4" t="n">
        <f aca="false">SUMIFS('2009'!X:X,'2009'!C:C,A9,'2009'!D:D,"&lt;&gt;*",'2009'!E:E,"&lt;&gt;*")</f>
        <v>0</v>
      </c>
      <c r="AH9" s="14" t="n">
        <f aca="false">IFERROR(SUM(AG9/AF9), 0)</f>
        <v>0</v>
      </c>
    </row>
    <row r="10" customFormat="false" ht="15" hidden="false" customHeight="false" outlineLevel="0" collapsed="false">
      <c r="A10" s="17" t="s">
        <v>50</v>
      </c>
      <c r="B10" s="1" t="n">
        <f aca="false">SUM(E10,H10,K10,N10,Q10,T10,W10,Z10,AC10,AF10)</f>
        <v>1628</v>
      </c>
      <c r="C10" s="14" t="n">
        <f aca="false">SUM(F10,I10,L10,O10,R10,U10,X10,AA10,AD10,AG10)</f>
        <v>12479647.61</v>
      </c>
      <c r="D10" s="14" t="n">
        <f aca="false">IFERROR(SUM(C10/B10), 0)</f>
        <v>7665.63121007371</v>
      </c>
      <c r="E10" s="1" t="n">
        <f aca="false">IFERROR(SUMIFS('2018'!$H:$H, '2018'!$C:C, $A10, '2018'!D:D,"&lt;&gt;*",'2018'!E:E,"&lt;&gt;*"), 0)</f>
        <v>394</v>
      </c>
      <c r="F10" s="14" t="n">
        <f aca="false">SUMIFS('2018'!X:X,'2018'!C:C,A10,'2018'!D:D,"&lt;&gt;*",'2018'!E:E,"&lt;&gt;*")</f>
        <v>3332004.81</v>
      </c>
      <c r="G10" s="14" t="n">
        <f aca="false">IFERROR(SUM(F10/E10), 0)</f>
        <v>8456.865</v>
      </c>
      <c r="H10" s="1" t="n">
        <f aca="false">IFERROR(SUMIFS('2017'!$H:$H, '2017'!$C:C, $A10,'2017'!D:D,"&lt;&gt;*",'2016'!E:E,"&lt;&gt;*"), 0)</f>
        <v>395</v>
      </c>
      <c r="I10" s="14" t="n">
        <f aca="false">SUMIFS('2017'!X:X,'2017'!C:C,A10,'2017'!D:D,"&lt;&gt;*",'2017'!E:E,"&lt;&gt;*")</f>
        <v>4188471.67</v>
      </c>
      <c r="J10" s="14" t="n">
        <f aca="false">IFERROR(SUM(I10/H10), 0)</f>
        <v>10603.7257468354</v>
      </c>
      <c r="K10" s="1" t="n">
        <f aca="false">IFERROR(SUMIFS('2016'!$H:$H, '2016'!$C:C, $A10,'2016'!D:D,"&lt;&gt;*",'2016'!E:E,"&lt;&gt;*"), 0)</f>
        <v>229</v>
      </c>
      <c r="L10" s="15" t="n">
        <f aca="false">SUMIFS('2016'!X:X,'2016'!C:C,A10,'2016'!D:D,"&lt;&gt;*",'2016'!E:E,"&lt;&gt;*")</f>
        <v>2029781.55</v>
      </c>
      <c r="M10" s="14" t="n">
        <f aca="false">IFERROR(SUM(L10/K10), 0)</f>
        <v>8863.67489082969</v>
      </c>
      <c r="N10" s="1" t="n">
        <f aca="false">IFERROR(SUMIFS('2015'!$H:$H, '2015'!$C:C, $A10,'2015'!D:D,"&lt;&gt;*",'2015'!E:E,"&lt;&gt;*"), 0)</f>
        <v>133</v>
      </c>
      <c r="O10" s="14" t="n">
        <f aca="false">SUMIFS('2015'!X:X,'2015'!C:C,A10,'2015'!D:D,"&lt;&gt;*",'2015'!E:E,"&lt;&gt;*")</f>
        <v>1006428.57</v>
      </c>
      <c r="P10" s="14" t="n">
        <f aca="false">IFERROR(SUM(O10/N10), 0)</f>
        <v>7567.13210526316</v>
      </c>
      <c r="Q10" s="1" t="n">
        <f aca="false">IFERROR(SUMIFS('2014'!$H:$H, '2014'!$C:C, $A10,'2014'!D:D,"&lt;&gt;*",'2014'!E:E,"&lt;&gt;*"), 0)</f>
        <v>218</v>
      </c>
      <c r="R10" s="14" t="n">
        <f aca="false">SUMIFS('2014'!X:X,'2014'!C:C,A10,'2014'!D:D,"&lt;&gt;*",'2014'!E:E,"&lt;&gt;*")</f>
        <v>0</v>
      </c>
      <c r="S10" s="14" t="n">
        <f aca="false">IFERROR(SUM(R10/Q10), 0)</f>
        <v>0</v>
      </c>
      <c r="T10" s="1" t="n">
        <f aca="false">IFERROR(SUMIFS('2013'!$H:$H, '2013'!$C:C, $A10,'2013'!D:D,"&lt;&gt;*",'2013'!E:E,"&lt;&gt;*"), 0)</f>
        <v>116</v>
      </c>
      <c r="U10" s="14" t="n">
        <f aca="false">SUMIFS('2013'!X:X,'2013'!C:C,A10,'2013'!D:D,"&lt;&gt;*",'2013'!E:E,"&lt;&gt;*")</f>
        <v>979665.11</v>
      </c>
      <c r="V10" s="14" t="n">
        <f aca="false">IFERROR(SUM(U10/T10), 0)</f>
        <v>8445.38887931034</v>
      </c>
      <c r="W10" s="1" t="n">
        <f aca="false">IFERROR(SUMIFS('2012'!$H:$H, '2012'!$C:C, $A10,'2012'!D:D,"&lt;&gt;*",'2012'!E:E,"&lt;&gt;*"), 0)</f>
        <v>59</v>
      </c>
      <c r="X10" s="14" t="n">
        <f aca="false">SUMIFS('2012'!X:X,'2012'!C:C,A10,'2012'!D:D,"&lt;&gt;*",'2012'!E:E,"&lt;&gt;*")</f>
        <v>409437.79</v>
      </c>
      <c r="Y10" s="14" t="n">
        <f aca="false">IFERROR(SUM(X10/W10), 0)</f>
        <v>6939.62355932203</v>
      </c>
      <c r="Z10" s="1" t="n">
        <f aca="false">IFERROR(SUMIFS('2011'!$H:$H, '2011'!$C:C, $A10,'2011'!D:D,"&lt;&gt;*",'2011'!E:E,"&lt;&gt;*"), 0)</f>
        <v>84</v>
      </c>
      <c r="AA10" s="14" t="n">
        <f aca="false">SUMIFS('2011'!X:X,'2011'!C:C,A10,'2011'!D:D,"&lt;&gt;*",'2011'!E:E,"&lt;&gt;*")</f>
        <v>533858.11</v>
      </c>
      <c r="AB10" s="14" t="n">
        <f aca="false">IFERROR(SUM(AA10/Z10), 0)</f>
        <v>6355.45369047619</v>
      </c>
      <c r="AC10" s="1" t="n">
        <f aca="false">IFERROR(SUMIFS('2010'!$H:$H, '2010'!$C:C, $A10,'2010'!D:D,"&lt;&gt;*",'2010'!E:E,"&lt;&gt;*"), 0)</f>
        <v>0</v>
      </c>
      <c r="AD10" s="14" t="n">
        <f aca="false">SUMIFS('2010'!X:X,'2010'!C:C,A10,'2010'!D:D,"&lt;&gt;*",'2010'!E:E,"&lt;&gt;*")</f>
        <v>0</v>
      </c>
      <c r="AE10" s="14" t="n">
        <f aca="false">IFERROR(SUM(AD10/AC10), 0)</f>
        <v>0</v>
      </c>
      <c r="AF10" s="1" t="n">
        <f aca="false">IFERROR(SUMIFS('2009'!$H:$H, '2009'!$C:C, $A10,'2009'!D:D,"&lt;&gt;*",'2009'!E:E,"&lt;&gt;*"), 0)</f>
        <v>0</v>
      </c>
      <c r="AG10" s="4" t="n">
        <f aca="false">SUMIFS('2009'!X:X,'2009'!C:C,A10,'2009'!D:D,"&lt;&gt;*",'2009'!E:E,"&lt;&gt;*")</f>
        <v>0</v>
      </c>
      <c r="AH10" s="14" t="n">
        <f aca="false">IFERROR(SUM(AG10/AF10), 0)</f>
        <v>0</v>
      </c>
    </row>
    <row r="11" customFormat="false" ht="15" hidden="false" customHeight="false" outlineLevel="0" collapsed="false">
      <c r="A11" s="16" t="s">
        <v>51</v>
      </c>
      <c r="B11" s="1" t="n">
        <f aca="false">SUM(E11,H11,K11,N11,Q11,T11,W11,Z11,AC11,AF11)</f>
        <v>291</v>
      </c>
      <c r="C11" s="14" t="n">
        <f aca="false">SUM(F11,I11,L11,O11,R11,U11,X11,AA11,AD11,AG11)</f>
        <v>1913810.83</v>
      </c>
      <c r="D11" s="14" t="n">
        <f aca="false">IFERROR(SUM(C11/B11), 0)</f>
        <v>6576.66951890034</v>
      </c>
      <c r="E11" s="1" t="n">
        <f aca="false">IFERROR(SUMIFS('2018'!$H:$H, '2018'!$C:C, $A11, '2018'!D:D,"&lt;&gt;*",'2018'!E:E,"&lt;&gt;*"), 0)</f>
        <v>4</v>
      </c>
      <c r="F11" s="14" t="n">
        <f aca="false">SUMIFS('2018'!X:X,'2018'!C:C,A11,'2018'!D:D,"&lt;&gt;*",'2018'!E:E,"&lt;&gt;*")</f>
        <v>83027.24</v>
      </c>
      <c r="G11" s="14" t="n">
        <f aca="false">IFERROR(SUM(F11/E11), 0)</f>
        <v>20756.81</v>
      </c>
      <c r="H11" s="1" t="n">
        <f aca="false">IFERROR(SUMIFS('2017'!$H:$H, '2017'!$C:C, $A11,'2017'!D:D,"&lt;&gt;*",'2016'!E:E,"&lt;&gt;*"), 0)</f>
        <v>0</v>
      </c>
      <c r="I11" s="14" t="n">
        <f aca="false">SUMIFS('2017'!X:X,'2017'!C:C,A11,'2017'!D:D,"&lt;&gt;*",'2017'!E:E,"&lt;&gt;*")</f>
        <v>0</v>
      </c>
      <c r="J11" s="14" t="n">
        <f aca="false">IFERROR(SUM(I11/H11), 0)</f>
        <v>0</v>
      </c>
      <c r="K11" s="1" t="n">
        <f aca="false">IFERROR(SUMIFS('2016'!$H:$H, '2016'!$C:C, $A11,'2016'!D:D,"&lt;&gt;*",'2016'!E:E,"&lt;&gt;*"), 0)</f>
        <v>0</v>
      </c>
      <c r="L11" s="15" t="n">
        <f aca="false">SUMIFS('2016'!X:X,'2016'!C:C,A11,'2016'!D:D,"&lt;&gt;*",'2016'!E:E,"&lt;&gt;*")</f>
        <v>0</v>
      </c>
      <c r="M11" s="14" t="n">
        <f aca="false">IFERROR(SUM(L11/K11), 0)</f>
        <v>0</v>
      </c>
      <c r="N11" s="1" t="n">
        <f aca="false">IFERROR(SUMIFS('2015'!$H:$H, '2015'!$C:C, $A11,'2015'!D:D,"&lt;&gt;*",'2015'!E:E,"&lt;&gt;*"), 0)</f>
        <v>0</v>
      </c>
      <c r="O11" s="14" t="n">
        <f aca="false">SUMIFS('2015'!X:X,'2015'!C:C,A11,'2015'!D:D,"&lt;&gt;*",'2015'!E:E,"&lt;&gt;*")</f>
        <v>0</v>
      </c>
      <c r="P11" s="14" t="n">
        <f aca="false">IFERROR(SUM(O11/N11), 0)</f>
        <v>0</v>
      </c>
      <c r="Q11" s="1" t="n">
        <f aca="false">IFERROR(SUMIFS('2014'!$H:$H, '2014'!$C:C, $A11,'2014'!D:D,"&lt;&gt;*",'2014'!E:E,"&lt;&gt;*"), 0)</f>
        <v>0</v>
      </c>
      <c r="R11" s="14" t="n">
        <f aca="false">SUMIFS('2014'!X:X,'2014'!C:C,A11,'2014'!D:D,"&lt;&gt;*",'2014'!E:E,"&lt;&gt;*")</f>
        <v>0</v>
      </c>
      <c r="S11" s="14" t="n">
        <f aca="false">IFERROR(SUM(R11/Q11), 0)</f>
        <v>0</v>
      </c>
      <c r="T11" s="1" t="n">
        <f aca="false">IFERROR(SUMIFS('2013'!$H:$H, '2013'!$C:C, $A11,'2013'!D:D,"&lt;&gt;*",'2013'!E:E,"&lt;&gt;*"), 0)</f>
        <v>0</v>
      </c>
      <c r="U11" s="14" t="n">
        <f aca="false">SUMIFS('2013'!X:X,'2013'!C:C,A11,'2013'!D:D,"&lt;&gt;*",'2013'!E:E,"&lt;&gt;*")</f>
        <v>0</v>
      </c>
      <c r="V11" s="14" t="n">
        <f aca="false">IFERROR(SUM(U11/T11), 0)</f>
        <v>0</v>
      </c>
      <c r="W11" s="1" t="n">
        <f aca="false">IFERROR(SUMIFS('2012'!$H:$H, '2012'!$C:C, $A11,'2012'!D:D,"&lt;&gt;*",'2012'!E:E,"&lt;&gt;*"), 0)</f>
        <v>0</v>
      </c>
      <c r="X11" s="14" t="n">
        <f aca="false">SUMIFS('2012'!X:X,'2012'!C:C,A11,'2012'!D:D,"&lt;&gt;*",'2012'!E:E,"&lt;&gt;*")</f>
        <v>0</v>
      </c>
      <c r="Y11" s="14" t="n">
        <f aca="false">IFERROR(SUM(X11/W11), 0)</f>
        <v>0</v>
      </c>
      <c r="Z11" s="1" t="n">
        <f aca="false">IFERROR(SUMIFS('2011'!$H:$H, '2011'!$C:C, $A11,'2011'!D:D,"&lt;&gt;*",'2011'!E:E,"&lt;&gt;*"), 0)</f>
        <v>133</v>
      </c>
      <c r="AA11" s="14" t="n">
        <f aca="false">SUMIFS('2011'!X:X,'2011'!C:C,A11,'2011'!D:D,"&lt;&gt;*",'2011'!E:E,"&lt;&gt;*")</f>
        <v>926933.89</v>
      </c>
      <c r="AB11" s="14" t="n">
        <f aca="false">IFERROR(SUM(AA11/Z11), 0)</f>
        <v>6969.4277443609</v>
      </c>
      <c r="AC11" s="1" t="n">
        <f aca="false">IFERROR(SUMIFS('2010'!$H:$H, '2010'!$C:C, $A11,'2010'!D:D,"&lt;&gt;*",'2010'!E:E,"&lt;&gt;*"), 0)</f>
        <v>154</v>
      </c>
      <c r="AD11" s="14" t="n">
        <f aca="false">SUMIFS('2010'!X:X,'2010'!C:C,A11,'2010'!D:D,"&lt;&gt;*",'2010'!E:E,"&lt;&gt;*")</f>
        <v>903849.7</v>
      </c>
      <c r="AE11" s="14" t="n">
        <f aca="false">IFERROR(SUM(AD11/AC11), 0)</f>
        <v>5869.1538961039</v>
      </c>
      <c r="AF11" s="1" t="n">
        <f aca="false">IFERROR(SUMIFS('2009'!$H:$H, '2009'!$C:C, $A11,'2009'!D:D,"&lt;&gt;*",'2009'!E:E,"&lt;&gt;*"), 0)</f>
        <v>0</v>
      </c>
      <c r="AG11" s="4" t="n">
        <f aca="false">SUMIFS('2009'!X:X,'2009'!C:C,A11,'2009'!D:D,"&lt;&gt;*",'2009'!E:E,"&lt;&gt;*")</f>
        <v>0</v>
      </c>
      <c r="AH11" s="14" t="n">
        <f aca="false">IFERROR(SUM(AG11/AF11), 0)</f>
        <v>0</v>
      </c>
    </row>
    <row r="12" customFormat="false" ht="15" hidden="false" customHeight="false" outlineLevel="0" collapsed="false">
      <c r="A12" s="16" t="s">
        <v>52</v>
      </c>
      <c r="B12" s="1" t="n">
        <f aca="false">SUM(E12,H12,K12,N12,Q12,T12,W12,Z12,AC12,AF12)</f>
        <v>133</v>
      </c>
      <c r="C12" s="14" t="n">
        <f aca="false">SUM(F12,I12,L12,O12,R12,U12,X12,AA12,AD12,AG12)</f>
        <v>849606.1</v>
      </c>
      <c r="D12" s="14" t="n">
        <f aca="false">IFERROR(SUM(C12/B12), 0)</f>
        <v>6388.01578947369</v>
      </c>
      <c r="E12" s="1" t="n">
        <f aca="false">IFERROR(SUMIFS('2018'!$H:$H, '2018'!$C:C, $A12, '2018'!D:D,"&lt;&gt;*",'2018'!E:E,"&lt;&gt;*"), 0)</f>
        <v>94</v>
      </c>
      <c r="F12" s="14" t="n">
        <f aca="false">SUMIFS('2018'!X:X,'2018'!C:C,A12,'2018'!D:D,"&lt;&gt;*",'2018'!E:E,"&lt;&gt;*")</f>
        <v>306302.56</v>
      </c>
      <c r="G12" s="14" t="n">
        <f aca="false">IFERROR(SUM(F12/E12), 0)</f>
        <v>3258.53787234043</v>
      </c>
      <c r="H12" s="1" t="n">
        <f aca="false">IFERROR(SUMIFS('2017'!$H:$H, '2017'!$C:C, $A12,'2017'!D:D,"&lt;&gt;*",'2016'!E:E,"&lt;&gt;*"), 0)</f>
        <v>36</v>
      </c>
      <c r="I12" s="14" t="n">
        <f aca="false">SUMIFS('2017'!X:X,'2017'!C:C,A12,'2017'!D:D,"&lt;&gt;*",'2017'!E:E,"&lt;&gt;*")</f>
        <v>316051.76</v>
      </c>
      <c r="J12" s="14" t="n">
        <f aca="false">IFERROR(SUM(I12/H12), 0)</f>
        <v>8779.21555555556</v>
      </c>
      <c r="K12" s="1" t="n">
        <f aca="false">IFERROR(SUMIFS('2016'!$H:$H, '2016'!$C:C, $A12,'2016'!D:D,"&lt;&gt;*",'2016'!E:E,"&lt;&gt;*"), 0)</f>
        <v>3</v>
      </c>
      <c r="L12" s="15" t="n">
        <f aca="false">SUMIFS('2016'!X:X,'2016'!C:C,A12,'2016'!D:D,"&lt;&gt;*",'2016'!E:E,"&lt;&gt;*")</f>
        <v>227251.78</v>
      </c>
      <c r="M12" s="14" t="n">
        <f aca="false">IFERROR(SUM(L12/K12), 0)</f>
        <v>75750.5933333333</v>
      </c>
      <c r="N12" s="1" t="n">
        <f aca="false">IFERROR(SUMIFS('2015'!$H:$H, '2015'!$C:C, $A12,'2015'!D:D,"&lt;&gt;*",'2015'!E:E,"&lt;&gt;*"), 0)</f>
        <v>0</v>
      </c>
      <c r="O12" s="14" t="n">
        <f aca="false">SUMIFS('2015'!X:X,'2015'!C:C,A12,'2015'!D:D,"&lt;&gt;*",'2015'!E:E,"&lt;&gt;*")</f>
        <v>0</v>
      </c>
      <c r="P12" s="14" t="n">
        <f aca="false">IFERROR(SUM(O12/N12), 0)</f>
        <v>0</v>
      </c>
      <c r="Q12" s="1" t="n">
        <f aca="false">IFERROR(SUMIFS('2014'!$H:$H, '2014'!$C:C, $A12,'2014'!D:D,"&lt;&gt;*",'2014'!E:E,"&lt;&gt;*"), 0)</f>
        <v>0</v>
      </c>
      <c r="R12" s="14" t="n">
        <f aca="false">SUMIFS('2014'!X:X,'2014'!C:C,A12,'2014'!D:D,"&lt;&gt;*",'2014'!E:E,"&lt;&gt;*")</f>
        <v>0</v>
      </c>
      <c r="S12" s="14" t="n">
        <f aca="false">IFERROR(SUM(R12/Q12), 0)</f>
        <v>0</v>
      </c>
      <c r="T12" s="1" t="n">
        <f aca="false">IFERROR(SUMIFS('2013'!$H:$H, '2013'!$C:C, $A12,'2013'!D:D,"&lt;&gt;*",'2013'!E:E,"&lt;&gt;*"), 0)</f>
        <v>0</v>
      </c>
      <c r="U12" s="14" t="n">
        <f aca="false">SUMIFS('2013'!X:X,'2013'!C:C,A12,'2013'!D:D,"&lt;&gt;*",'2013'!E:E,"&lt;&gt;*")</f>
        <v>0</v>
      </c>
      <c r="V12" s="14" t="n">
        <f aca="false">IFERROR(SUM(U12/T12), 0)</f>
        <v>0</v>
      </c>
      <c r="W12" s="1" t="n">
        <f aca="false">IFERROR(SUMIFS('2012'!$H:$H, '2012'!$C:C, $A12,'2012'!D:D,"&lt;&gt;*",'2012'!E:E,"&lt;&gt;*"), 0)</f>
        <v>0</v>
      </c>
      <c r="X12" s="14" t="n">
        <f aca="false">SUMIFS('2012'!X:X,'2012'!C:C,A12,'2012'!D:D,"&lt;&gt;*",'2012'!E:E,"&lt;&gt;*")</f>
        <v>0</v>
      </c>
      <c r="Y12" s="14" t="n">
        <f aca="false">IFERROR(SUM(X12/W12), 0)</f>
        <v>0</v>
      </c>
      <c r="Z12" s="1" t="n">
        <f aca="false">IFERROR(SUMIFS('2011'!$H:$H, '2011'!$C:C, $A12,'2011'!D:D,"&lt;&gt;*",'2011'!E:E,"&lt;&gt;*"), 0)</f>
        <v>0</v>
      </c>
      <c r="AA12" s="14" t="n">
        <f aca="false">SUMIFS('2011'!X:X,'2011'!C:C,A12,'2011'!D:D,"&lt;&gt;*",'2011'!E:E,"&lt;&gt;*")</f>
        <v>0</v>
      </c>
      <c r="AB12" s="14" t="n">
        <f aca="false">IFERROR(SUM(AA12/Z12), 0)</f>
        <v>0</v>
      </c>
      <c r="AC12" s="1" t="n">
        <f aca="false">IFERROR(SUMIFS('2010'!$H:$H, '2010'!$C:C, $A12,'2010'!D:D,"&lt;&gt;*",'2010'!E:E,"&lt;&gt;*"), 0)</f>
        <v>0</v>
      </c>
      <c r="AD12" s="14" t="n">
        <f aca="false">SUMIFS('2010'!X:X,'2010'!C:C,A12,'2010'!D:D,"&lt;&gt;*",'2010'!E:E,"&lt;&gt;*")</f>
        <v>0</v>
      </c>
      <c r="AE12" s="14" t="n">
        <f aca="false">IFERROR(SUM(AD12/AC12), 0)</f>
        <v>0</v>
      </c>
      <c r="AF12" s="1" t="n">
        <f aca="false">IFERROR(SUMIFS('2009'!$H:$H, '2009'!$C:C, $A12,'2009'!D:D,"&lt;&gt;*",'2009'!E:E,"&lt;&gt;*"), 0)</f>
        <v>0</v>
      </c>
      <c r="AG12" s="4" t="n">
        <f aca="false">SUMIFS('2009'!X:X,'2009'!C:C,A12,'2009'!D:D,"&lt;&gt;*",'2009'!E:E,"&lt;&gt;*")</f>
        <v>0</v>
      </c>
      <c r="AH12" s="14" t="n">
        <f aca="false">IFERROR(SUM(AG12/AF12), 0)</f>
        <v>0</v>
      </c>
    </row>
    <row r="13" customFormat="false" ht="15" hidden="false" customHeight="false" outlineLevel="0" collapsed="false">
      <c r="A13" s="17" t="s">
        <v>53</v>
      </c>
      <c r="B13" s="1" t="n">
        <f aca="false">SUM(E13,H13,K13,N13,Q13,T13,W13,Z13,AC13,AF13)</f>
        <v>5128</v>
      </c>
      <c r="C13" s="14" t="n">
        <f aca="false">SUM(F13,I13,L13,O13,R13,U13,X13,AA13,AD13,AG13)</f>
        <v>27474319.234</v>
      </c>
      <c r="D13" s="14" t="n">
        <f aca="false">IFERROR(SUM(C13/B13), 0)</f>
        <v>5357.70655889236</v>
      </c>
      <c r="E13" s="1" t="n">
        <f aca="false">IFERROR(SUMIFS('2018'!$H:$H, '2018'!$C:C, $A13, '2018'!D:D,"&lt;&gt;*",'2018'!E:E,"&lt;&gt;*"), 0)</f>
        <v>261</v>
      </c>
      <c r="F13" s="14" t="n">
        <f aca="false">SUMIFS('2018'!X:X,'2018'!C:C,A13,'2018'!D:D,"&lt;&gt;*",'2018'!E:E,"&lt;&gt;*")</f>
        <v>1678671.43</v>
      </c>
      <c r="G13" s="14" t="n">
        <f aca="false">IFERROR(SUM(F13/E13), 0)</f>
        <v>6431.69130268199</v>
      </c>
      <c r="H13" s="1" t="n">
        <f aca="false">IFERROR(SUMIFS('2017'!$H:$H, '2017'!$C:C, $A13,'2017'!D:D,"&lt;&gt;*",'2016'!E:E,"&lt;&gt;*"), 0)</f>
        <v>495</v>
      </c>
      <c r="I13" s="14" t="n">
        <f aca="false">SUMIFS('2017'!X:X,'2017'!C:C,A13,'2017'!D:D,"&lt;&gt;*",'2017'!E:E,"&lt;&gt;*")</f>
        <v>3942941.12</v>
      </c>
      <c r="J13" s="14" t="n">
        <f aca="false">IFERROR(SUM(I13/H13), 0)</f>
        <v>7965.53761616162</v>
      </c>
      <c r="K13" s="1" t="n">
        <f aca="false">IFERROR(SUMIFS('2016'!$H:$H, '2016'!$C:C, $A13,'2016'!D:D,"&lt;&gt;*",'2016'!E:E,"&lt;&gt;*"), 0)</f>
        <v>400</v>
      </c>
      <c r="L13" s="15" t="n">
        <f aca="false">SUMIFS('2016'!X:X,'2016'!C:C,A13,'2016'!D:D,"&lt;&gt;*",'2016'!E:E,"&lt;&gt;*")</f>
        <v>3236949.54</v>
      </c>
      <c r="M13" s="14" t="n">
        <f aca="false">IFERROR(SUM(L13/K13), 0)</f>
        <v>8092.37385</v>
      </c>
      <c r="N13" s="1" t="n">
        <f aca="false">IFERROR(SUMIFS('2015'!$H:$H, '2015'!$C:C, $A13,'2015'!D:D,"&lt;&gt;*",'2015'!E:E,"&lt;&gt;*"), 0)</f>
        <v>463</v>
      </c>
      <c r="O13" s="14" t="n">
        <f aca="false">SUMIFS('2015'!X:X,'2015'!C:C,A13,'2015'!D:D,"&lt;&gt;*",'2015'!E:E,"&lt;&gt;*")</f>
        <v>3721330.434</v>
      </c>
      <c r="P13" s="14" t="n">
        <f aca="false">IFERROR(SUM(O13/N13), 0)</f>
        <v>8037.43074298056</v>
      </c>
      <c r="Q13" s="1" t="n">
        <f aca="false">IFERROR(SUMIFS('2014'!$H:$H, '2014'!$C:C, $A13,'2014'!D:D,"&lt;&gt;*",'2014'!E:E,"&lt;&gt;*"), 0)</f>
        <v>406</v>
      </c>
      <c r="R13" s="14" t="n">
        <f aca="false">SUMIFS('2014'!X:X,'2014'!C:C,A13,'2014'!D:D,"&lt;&gt;*",'2014'!E:E,"&lt;&gt;*")</f>
        <v>0</v>
      </c>
      <c r="S13" s="14" t="n">
        <f aca="false">IFERROR(SUM(R13/Q13), 0)</f>
        <v>0</v>
      </c>
      <c r="T13" s="1" t="n">
        <f aca="false">IFERROR(SUMIFS('2013'!$H:$H, '2013'!$C:C, $A13,'2013'!D:D,"&lt;&gt;*",'2013'!E:E,"&lt;&gt;*"), 0)</f>
        <v>509</v>
      </c>
      <c r="U13" s="14" t="n">
        <f aca="false">SUMIFS('2013'!X:X,'2013'!C:C,A13,'2013'!D:D,"&lt;&gt;*",'2013'!E:E,"&lt;&gt;*")</f>
        <v>3130154.83</v>
      </c>
      <c r="V13" s="14" t="n">
        <f aca="false">IFERROR(SUM(U13/T13), 0)</f>
        <v>6149.61656188605</v>
      </c>
      <c r="W13" s="1" t="n">
        <f aca="false">IFERROR(SUMIFS('2012'!$H:$H, '2012'!$C:C, $A13,'2012'!D:D,"&lt;&gt;*",'2012'!E:E,"&lt;&gt;*"), 0)</f>
        <v>486</v>
      </c>
      <c r="X13" s="14" t="n">
        <f aca="false">SUMIFS('2012'!X:X,'2012'!C:C,A13,'2012'!D:D,"&lt;&gt;*",'2012'!E:E,"&lt;&gt;*")</f>
        <v>2927662.96</v>
      </c>
      <c r="Y13" s="14" t="n">
        <f aca="false">IFERROR(SUM(X13/W13), 0)</f>
        <v>6023.9978600823</v>
      </c>
      <c r="Z13" s="1" t="n">
        <f aca="false">IFERROR(SUMIFS('2011'!$H:$H, '2011'!$C:C, $A13,'2011'!D:D,"&lt;&gt;*",'2011'!E:E,"&lt;&gt;*"), 0)</f>
        <v>696</v>
      </c>
      <c r="AA13" s="14" t="n">
        <f aca="false">SUMIFS('2011'!X:X,'2011'!C:C,A13,'2011'!D:D,"&lt;&gt;*",'2011'!E:E,"&lt;&gt;*")</f>
        <v>3836124.24</v>
      </c>
      <c r="AB13" s="14" t="n">
        <f aca="false">IFERROR(SUM(AA13/Z13), 0)</f>
        <v>5511.67275862069</v>
      </c>
      <c r="AC13" s="1" t="n">
        <f aca="false">IFERROR(SUMIFS('2010'!$H:$H, '2010'!$C:C, $A13,'2010'!D:D,"&lt;&gt;*",'2010'!E:E,"&lt;&gt;*"), 0)</f>
        <v>645</v>
      </c>
      <c r="AD13" s="14" t="n">
        <f aca="false">SUMIFS('2010'!X:X,'2010'!C:C,A13,'2010'!D:D,"&lt;&gt;*",'2010'!E:E,"&lt;&gt;*")</f>
        <v>3013273.87</v>
      </c>
      <c r="AE13" s="14" t="n">
        <f aca="false">IFERROR(SUM(AD13/AC13), 0)</f>
        <v>4671.74243410853</v>
      </c>
      <c r="AF13" s="1" t="n">
        <f aca="false">IFERROR(SUMIFS('2009'!$H:$H, '2009'!$C:C, $A13,'2009'!D:D,"&lt;&gt;*",'2009'!E:E,"&lt;&gt;*"), 0)</f>
        <v>767</v>
      </c>
      <c r="AG13" s="4" t="n">
        <f aca="false">SUMIFS('2009'!X:X,'2009'!C:C,A13,'2009'!D:D,"&lt;&gt;*",'2009'!E:E,"&lt;&gt;*")</f>
        <v>1987210.81</v>
      </c>
      <c r="AH13" s="14" t="n">
        <f aca="false">IFERROR(SUM(AG13/AF13), 0)</f>
        <v>2590.88762711864</v>
      </c>
    </row>
    <row r="14" customFormat="false" ht="15" hidden="false" customHeight="false" outlineLevel="0" collapsed="false">
      <c r="A14" s="1" t="s">
        <v>54</v>
      </c>
      <c r="B14" s="1" t="n">
        <f aca="false">SUM(E14,H14,K14,N14,Q14,T14,W14,Z14,AC14,AF14)</f>
        <v>98</v>
      </c>
      <c r="C14" s="14" t="n">
        <f aca="false">SUM(F14,I14,L14,O14,R14,U14,X14,AA14,AD14,AG14)</f>
        <v>562013.66</v>
      </c>
      <c r="D14" s="14" t="n">
        <f aca="false">IFERROR(SUM(C14/B14), 0)</f>
        <v>5734.83326530612</v>
      </c>
      <c r="E14" s="1" t="n">
        <f aca="false">IFERROR(SUMIFS('2018'!$H:$H, '2018'!$C:C, $A14, '2018'!D:D,"&lt;&gt;*",'2018'!E:E,"&lt;&gt;*"), 0)</f>
        <v>0</v>
      </c>
      <c r="F14" s="14" t="n">
        <f aca="false">SUMIFS('2018'!X:X,'2018'!C:C,A14,'2018'!D:D,"&lt;&gt;*",'2018'!E:E,"&lt;&gt;*")</f>
        <v>0</v>
      </c>
      <c r="G14" s="14" t="n">
        <f aca="false">IFERROR(SUM(F14/E14), 0)</f>
        <v>0</v>
      </c>
      <c r="H14" s="1" t="n">
        <f aca="false">IFERROR(SUMIFS('2017'!$H:$H, '2017'!$C:C, $A14,'2017'!D:D,"&lt;&gt;*",'2016'!E:E,"&lt;&gt;*"), 0)</f>
        <v>21</v>
      </c>
      <c r="I14" s="14" t="n">
        <f aca="false">SUMIFS('2017'!X:X,'2017'!C:C,A14,'2017'!D:D,"&lt;&gt;*",'2017'!E:E,"&lt;&gt;*")</f>
        <v>134060.6</v>
      </c>
      <c r="J14" s="14" t="n">
        <f aca="false">IFERROR(SUM(I14/H14), 0)</f>
        <v>6383.8380952381</v>
      </c>
      <c r="K14" s="1" t="n">
        <f aca="false">IFERROR(SUMIFS('2016'!$H:$H, '2016'!$C:C, $A14,'2016'!D:D,"&lt;&gt;*",'2016'!E:E,"&lt;&gt;*"), 0)</f>
        <v>0</v>
      </c>
      <c r="L14" s="15" t="n">
        <f aca="false">SUMIFS('2016'!X:X,'2016'!C:C,A14,'2016'!D:D,"&lt;&gt;*",'2016'!E:E,"&lt;&gt;*")</f>
        <v>0</v>
      </c>
      <c r="M14" s="14" t="n">
        <f aca="false">IFERROR(SUM(L14/K14), 0)</f>
        <v>0</v>
      </c>
      <c r="N14" s="1" t="n">
        <f aca="false">IFERROR(SUMIFS('2015'!$H:$H, '2015'!$C:C, $A14,'2015'!D:D,"&lt;&gt;*",'2015'!E:E,"&lt;&gt;*"), 0)</f>
        <v>0</v>
      </c>
      <c r="O14" s="14" t="n">
        <f aca="false">SUMIFS('2015'!X:X,'2015'!C:C,A14,'2015'!D:D,"&lt;&gt;*",'2015'!E:E,"&lt;&gt;*")</f>
        <v>0</v>
      </c>
      <c r="P14" s="14" t="n">
        <f aca="false">IFERROR(SUM(O14/N14), 0)</f>
        <v>0</v>
      </c>
      <c r="Q14" s="1" t="n">
        <f aca="false">IFERROR(SUMIFS('2014'!$H:$H, '2014'!$C:C, $A14,'2014'!D:D,"&lt;&gt;*",'2014'!E:E,"&lt;&gt;*"), 0)</f>
        <v>0</v>
      </c>
      <c r="R14" s="14" t="n">
        <f aca="false">SUMIFS('2014'!X:X,'2014'!C:C,A14,'2014'!D:D,"&lt;&gt;*",'2014'!E:E,"&lt;&gt;*")</f>
        <v>0</v>
      </c>
      <c r="S14" s="14" t="n">
        <f aca="false">IFERROR(SUM(R14/Q14), 0)</f>
        <v>0</v>
      </c>
      <c r="T14" s="1" t="n">
        <f aca="false">IFERROR(SUMIFS('2013'!$H:$H, '2013'!$C:C, $A14,'2013'!D:D,"&lt;&gt;*",'2013'!E:E,"&lt;&gt;*"), 0)</f>
        <v>0</v>
      </c>
      <c r="U14" s="14" t="n">
        <f aca="false">SUMIFS('2013'!X:X,'2013'!C:C,A14,'2013'!D:D,"&lt;&gt;*",'2013'!E:E,"&lt;&gt;*")</f>
        <v>0</v>
      </c>
      <c r="V14" s="14" t="n">
        <f aca="false">IFERROR(SUM(U14/T14), 0)</f>
        <v>0</v>
      </c>
      <c r="W14" s="1" t="n">
        <f aca="false">IFERROR(SUMIFS('2012'!$H:$H, '2012'!$C:C, $A14,'2012'!D:D,"&lt;&gt;*",'2012'!E:E,"&lt;&gt;*"), 0)</f>
        <v>0</v>
      </c>
      <c r="X14" s="14" t="n">
        <f aca="false">SUMIFS('2012'!X:X,'2012'!C:C,A14,'2012'!D:D,"&lt;&gt;*",'2012'!E:E,"&lt;&gt;*")</f>
        <v>0</v>
      </c>
      <c r="Y14" s="14" t="n">
        <f aca="false">IFERROR(SUM(X14/W14), 0)</f>
        <v>0</v>
      </c>
      <c r="Z14" s="1" t="n">
        <f aca="false">IFERROR(SUMIFS('2011'!$H:$H, '2011'!$C:C, $A14,'2011'!D:D,"&lt;&gt;*",'2011'!E:E,"&lt;&gt;*"), 0)</f>
        <v>31</v>
      </c>
      <c r="AA14" s="14" t="n">
        <f aca="false">SUMIFS('2011'!X:X,'2011'!C:C,A14,'2011'!D:D,"&lt;&gt;*",'2011'!E:E,"&lt;&gt;*")</f>
        <v>138635.98</v>
      </c>
      <c r="AB14" s="14" t="n">
        <f aca="false">IFERROR(SUM(AA14/Z14), 0)</f>
        <v>4472.12838709677</v>
      </c>
      <c r="AC14" s="1" t="n">
        <f aca="false">IFERROR(SUMIFS('2010'!$H:$H, '2010'!$C:C, $A14,'2010'!D:D,"&lt;&gt;*",'2010'!E:E,"&lt;&gt;*"), 0)</f>
        <v>46</v>
      </c>
      <c r="AD14" s="14" t="n">
        <f aca="false">SUMIFS('2010'!X:X,'2010'!C:C,A14,'2010'!D:D,"&lt;&gt;*",'2010'!E:E,"&lt;&gt;*")</f>
        <v>289317.08</v>
      </c>
      <c r="AE14" s="14" t="n">
        <f aca="false">IFERROR(SUM(AD14/AC14), 0)</f>
        <v>6289.50173913044</v>
      </c>
      <c r="AF14" s="1" t="n">
        <f aca="false">IFERROR(SUMIFS('2009'!$H:$H, '2009'!$C:C, $A14,'2009'!D:D,"&lt;&gt;*",'2009'!E:E,"&lt;&gt;*"), 0)</f>
        <v>0</v>
      </c>
      <c r="AG14" s="4" t="n">
        <f aca="false">SUMIFS('2009'!X:X,'2009'!C:C,A14,'2009'!D:D,"&lt;&gt;*",'2009'!E:E,"&lt;&gt;*")</f>
        <v>0</v>
      </c>
      <c r="AH14" s="14" t="n">
        <f aca="false">IFERROR(SUM(AG14/AF14), 0)</f>
        <v>0</v>
      </c>
    </row>
    <row r="15" customFormat="false" ht="15" hidden="false" customHeight="false" outlineLevel="0" collapsed="false">
      <c r="A15" s="17" t="s">
        <v>55</v>
      </c>
      <c r="B15" s="1" t="n">
        <f aca="false">SUM(E15,H15,K15,N15,Q15,T15,W15,Z15,AC15,AF15)</f>
        <v>156</v>
      </c>
      <c r="C15" s="14" t="n">
        <f aca="false">SUM(F15,I15,L15,O15,R15,U15,X15,AA15,AD15,AG15)</f>
        <v>776087.83</v>
      </c>
      <c r="D15" s="14" t="n">
        <f aca="false">IFERROR(SUM(C15/B15), 0)</f>
        <v>4974.92198717949</v>
      </c>
      <c r="E15" s="1" t="n">
        <f aca="false">IFERROR(SUMIFS('2018'!$H:$H, '2018'!$C:C, $A15, '2018'!D:D,"&lt;&gt;*",'2018'!E:E,"&lt;&gt;*"), 0)</f>
        <v>0</v>
      </c>
      <c r="F15" s="14" t="n">
        <f aca="false">SUMIFS('2018'!X:X,'2018'!C:C,A15,'2018'!D:D,"&lt;&gt;*",'2018'!E:E,"&lt;&gt;*")</f>
        <v>0</v>
      </c>
      <c r="G15" s="14" t="n">
        <f aca="false">IFERROR(SUM(F15/E15), 0)</f>
        <v>0</v>
      </c>
      <c r="H15" s="1" t="n">
        <f aca="false">IFERROR(SUMIFS('2017'!$H:$H, '2017'!$C:C, $A15,'2017'!D:D,"&lt;&gt;*",'2016'!E:E,"&lt;&gt;*"), 0)</f>
        <v>0</v>
      </c>
      <c r="I15" s="14" t="n">
        <f aca="false">SUMIFS('2017'!X:X,'2017'!C:C,A15,'2017'!D:D,"&lt;&gt;*",'2017'!E:E,"&lt;&gt;*")</f>
        <v>0</v>
      </c>
      <c r="J15" s="14" t="n">
        <f aca="false">IFERROR(SUM(I15/H15), 0)</f>
        <v>0</v>
      </c>
      <c r="K15" s="1" t="n">
        <f aca="false">IFERROR(SUMIFS('2016'!$H:$H, '2016'!$C:C, $A15,'2016'!D:D,"&lt;&gt;*",'2016'!E:E,"&lt;&gt;*"), 0)</f>
        <v>12</v>
      </c>
      <c r="L15" s="15" t="n">
        <f aca="false">SUMIFS('2016'!X:X,'2016'!C:C,A15,'2016'!D:D,"&lt;&gt;*",'2016'!E:E,"&lt;&gt;*")</f>
        <v>216510</v>
      </c>
      <c r="M15" s="14" t="n">
        <f aca="false">IFERROR(SUM(L15/K15), 0)</f>
        <v>18042.5</v>
      </c>
      <c r="N15" s="1" t="n">
        <f aca="false">IFERROR(SUMIFS('2015'!$H:$H, '2015'!$C:C, $A15,'2015'!D:D,"&lt;&gt;*",'2015'!E:E,"&lt;&gt;*"), 0)</f>
        <v>36</v>
      </c>
      <c r="O15" s="14" t="n">
        <f aca="false">SUMIFS('2015'!X:X,'2015'!C:C,A15,'2015'!D:D,"&lt;&gt;*",'2015'!E:E,"&lt;&gt;*")</f>
        <v>222587.76</v>
      </c>
      <c r="P15" s="14" t="n">
        <f aca="false">IFERROR(SUM(O15/N15), 0)</f>
        <v>6182.99333333333</v>
      </c>
      <c r="Q15" s="1" t="n">
        <f aca="false">IFERROR(SUMIFS('2014'!$H:$H, '2014'!$C:C, $A15,'2014'!D:D,"&lt;&gt;*",'2014'!E:E,"&lt;&gt;*"), 0)</f>
        <v>43</v>
      </c>
      <c r="R15" s="14" t="n">
        <f aca="false">SUMIFS('2014'!X:X,'2014'!C:C,A15,'2014'!D:D,"&lt;&gt;*",'2014'!E:E,"&lt;&gt;*")</f>
        <v>0</v>
      </c>
      <c r="S15" s="14" t="n">
        <f aca="false">IFERROR(SUM(R15/Q15), 0)</f>
        <v>0</v>
      </c>
      <c r="T15" s="1" t="n">
        <f aca="false">IFERROR(SUMIFS('2013'!$H:$H, '2013'!$C:C, $A15,'2013'!D:D,"&lt;&gt;*",'2013'!E:E,"&lt;&gt;*"), 0)</f>
        <v>57</v>
      </c>
      <c r="U15" s="14" t="n">
        <f aca="false">SUMIFS('2013'!X:X,'2013'!C:C,A15,'2013'!D:D,"&lt;&gt;*",'2013'!E:E,"&lt;&gt;*")</f>
        <v>47663.58</v>
      </c>
      <c r="V15" s="14" t="n">
        <f aca="false">IFERROR(SUM(U15/T15), 0)</f>
        <v>836.203157894737</v>
      </c>
      <c r="W15" s="1" t="n">
        <f aca="false">IFERROR(SUMIFS('2012'!$H:$H, '2012'!$C:C, $A15,'2012'!D:D,"&lt;&gt;*",'2012'!E:E,"&lt;&gt;*"), 0)</f>
        <v>0</v>
      </c>
      <c r="X15" s="14" t="n">
        <f aca="false">SUMIFS('2012'!X:X,'2012'!C:C,A15,'2012'!D:D,"&lt;&gt;*",'2012'!E:E,"&lt;&gt;*")</f>
        <v>0</v>
      </c>
      <c r="Y15" s="14" t="n">
        <f aca="false">IFERROR(SUM(X15/W15), 0)</f>
        <v>0</v>
      </c>
      <c r="Z15" s="1" t="n">
        <f aca="false">IFERROR(SUMIFS('2011'!$H:$H, '2011'!$C:C, $A15,'2011'!D:D,"&lt;&gt;*",'2011'!E:E,"&lt;&gt;*"), 0)</f>
        <v>8</v>
      </c>
      <c r="AA15" s="14" t="n">
        <f aca="false">SUMIFS('2011'!X:X,'2011'!C:C,A15,'2011'!D:D,"&lt;&gt;*",'2011'!E:E,"&lt;&gt;*")</f>
        <v>289326.49</v>
      </c>
      <c r="AB15" s="14" t="n">
        <f aca="false">IFERROR(SUM(AA15/Z15), 0)</f>
        <v>36165.81125</v>
      </c>
      <c r="AC15" s="1" t="n">
        <f aca="false">IFERROR(SUMIFS('2010'!$H:$H, '2010'!$C:C, $A15,'2010'!D:D,"&lt;&gt;*",'2010'!E:E,"&lt;&gt;*"), 0)</f>
        <v>0</v>
      </c>
      <c r="AD15" s="14" t="n">
        <f aca="false">SUMIFS('2010'!X:X,'2010'!C:C,A15,'2010'!D:D,"&lt;&gt;*",'2010'!E:E,"&lt;&gt;*")</f>
        <v>0</v>
      </c>
      <c r="AE15" s="14" t="n">
        <f aca="false">IFERROR(SUM(AD15/AC15), 0)</f>
        <v>0</v>
      </c>
      <c r="AF15" s="1" t="n">
        <f aca="false">IFERROR(SUMIFS('2009'!$H:$H, '2009'!$C:C, $A15,'2009'!D:D,"&lt;&gt;*",'2009'!E:E,"&lt;&gt;*"), 0)</f>
        <v>0</v>
      </c>
      <c r="AG15" s="4" t="n">
        <f aca="false">SUMIFS('2009'!X:X,'2009'!C:C,A15,'2009'!D:D,"&lt;&gt;*",'2009'!E:E,"&lt;&gt;*")</f>
        <v>0</v>
      </c>
      <c r="AH15" s="14" t="n">
        <f aca="false">IFERROR(SUM(AG15/AF15), 0)</f>
        <v>0</v>
      </c>
    </row>
    <row r="16" customFormat="false" ht="15" hidden="false" customHeight="false" outlineLevel="0" collapsed="false">
      <c r="A16" s="1" t="s">
        <v>56</v>
      </c>
      <c r="B16" s="1" t="n">
        <f aca="false">SUM(E16,H16,K16,N16,Q16,T16,W16,Z16,AC16,AF16)</f>
        <v>76</v>
      </c>
      <c r="C16" s="14" t="n">
        <f aca="false">SUM(F16,I16,L16,O16,R16,U16,X16,AA16,AD16,AG16)</f>
        <v>388096.58</v>
      </c>
      <c r="D16" s="14" t="n">
        <f aca="false">IFERROR(SUM(C16/B16), 0)</f>
        <v>5106.53394736842</v>
      </c>
      <c r="E16" s="1" t="n">
        <f aca="false">IFERROR(SUMIFS('2018'!$H:$H, '2018'!$C:C, $A16, '2018'!D:D,"&lt;&gt;*",'2018'!E:E,"&lt;&gt;*"), 0)</f>
        <v>76</v>
      </c>
      <c r="F16" s="14" t="n">
        <f aca="false">SUMIFS('2018'!X:X,'2018'!C:C,A16,'2018'!D:D,"&lt;&gt;*",'2018'!E:E,"&lt;&gt;*")</f>
        <v>388096.58</v>
      </c>
      <c r="G16" s="14" t="n">
        <f aca="false">IFERROR(SUM(F16/E16), 0)</f>
        <v>5106.53394736842</v>
      </c>
      <c r="H16" s="1" t="n">
        <f aca="false">IFERROR(SUMIFS('2017'!$H:$H, '2017'!$C:C, $A16,'2017'!D:D,"&lt;&gt;*",'2016'!E:E,"&lt;&gt;*"), 0)</f>
        <v>0</v>
      </c>
      <c r="I16" s="14" t="n">
        <f aca="false">SUMIFS('2017'!X:X,'2017'!C:C,A16,'2017'!D:D,"&lt;&gt;*",'2017'!E:E,"&lt;&gt;*")</f>
        <v>0</v>
      </c>
      <c r="J16" s="14" t="n">
        <f aca="false">IFERROR(SUM(I16/H16), 0)</f>
        <v>0</v>
      </c>
      <c r="K16" s="1" t="n">
        <f aca="false">IFERROR(SUMIFS('2016'!$H:$H, '2016'!$C:C, $A16,'2016'!D:D,"&lt;&gt;*",'2016'!E:E,"&lt;&gt;*"), 0)</f>
        <v>0</v>
      </c>
      <c r="L16" s="15" t="n">
        <f aca="false">SUMIFS('2016'!X:X,'2016'!C:C,A16,'2016'!D:D,"&lt;&gt;*",'2016'!E:E,"&lt;&gt;*")</f>
        <v>0</v>
      </c>
      <c r="M16" s="14" t="n">
        <f aca="false">IFERROR(SUM(L16/K16), 0)</f>
        <v>0</v>
      </c>
      <c r="N16" s="1" t="n">
        <f aca="false">IFERROR(SUMIFS('2015'!$H:$H, '2015'!$C:C, $A16,'2015'!D:D,"&lt;&gt;*",'2015'!E:E,"&lt;&gt;*"), 0)</f>
        <v>0</v>
      </c>
      <c r="O16" s="14" t="n">
        <f aca="false">SUMIFS('2015'!X:X,'2015'!C:C,A16,'2015'!D:D,"&lt;&gt;*",'2015'!E:E,"&lt;&gt;*")</f>
        <v>0</v>
      </c>
      <c r="P16" s="14" t="n">
        <f aca="false">IFERROR(SUM(O16/N16), 0)</f>
        <v>0</v>
      </c>
      <c r="Q16" s="1" t="n">
        <f aca="false">IFERROR(SUMIFS('2014'!$H:$H, '2014'!$C:C, $A16,'2014'!D:D,"&lt;&gt;*",'2014'!E:E,"&lt;&gt;*"), 0)</f>
        <v>0</v>
      </c>
      <c r="R16" s="14" t="n">
        <f aca="false">SUMIFS('2014'!X:X,'2014'!C:C,A16,'2014'!D:D,"&lt;&gt;*",'2014'!E:E,"&lt;&gt;*")</f>
        <v>0</v>
      </c>
      <c r="S16" s="14" t="n">
        <f aca="false">IFERROR(SUM(R16/Q16), 0)</f>
        <v>0</v>
      </c>
      <c r="T16" s="1" t="n">
        <f aca="false">IFERROR(SUMIFS('2013'!$H:$H, '2013'!$C:C, $A16,'2013'!D:D,"&lt;&gt;*",'2013'!E:E,"&lt;&gt;*"), 0)</f>
        <v>0</v>
      </c>
      <c r="U16" s="14" t="n">
        <f aca="false">SUMIFS('2013'!X:X,'2013'!C:C,A16,'2013'!D:D,"&lt;&gt;*",'2013'!E:E,"&lt;&gt;*")</f>
        <v>0</v>
      </c>
      <c r="V16" s="14" t="n">
        <f aca="false">IFERROR(SUM(U16/T16), 0)</f>
        <v>0</v>
      </c>
      <c r="W16" s="1" t="n">
        <f aca="false">IFERROR(SUMIFS('2012'!$H:$H, '2012'!$C:C, $A16,'2012'!D:D,"&lt;&gt;*",'2012'!E:E,"&lt;&gt;*"), 0)</f>
        <v>0</v>
      </c>
      <c r="X16" s="14" t="n">
        <f aca="false">SUMIFS('2012'!X:X,'2012'!C:C,A16,'2012'!D:D,"&lt;&gt;*",'2012'!E:E,"&lt;&gt;*")</f>
        <v>0</v>
      </c>
      <c r="Y16" s="14" t="n">
        <f aca="false">IFERROR(SUM(X16/W16), 0)</f>
        <v>0</v>
      </c>
      <c r="Z16" s="1" t="n">
        <f aca="false">IFERROR(SUMIFS('2011'!$H:$H, '2011'!$C:C, $A16,'2011'!D:D,"&lt;&gt;*",'2011'!E:E,"&lt;&gt;*"), 0)</f>
        <v>0</v>
      </c>
      <c r="AA16" s="14" t="n">
        <f aca="false">SUMIFS('2011'!X:X,'2011'!C:C,A16,'2011'!D:D,"&lt;&gt;*",'2011'!E:E,"&lt;&gt;*")</f>
        <v>0</v>
      </c>
      <c r="AB16" s="14" t="n">
        <f aca="false">IFERROR(SUM(AA16/Z16), 0)</f>
        <v>0</v>
      </c>
      <c r="AC16" s="1" t="n">
        <f aca="false">IFERROR(SUMIFS('2010'!$H:$H, '2010'!$C:C, $A16,'2010'!D:D,"&lt;&gt;*",'2010'!E:E,"&lt;&gt;*"), 0)</f>
        <v>0</v>
      </c>
      <c r="AD16" s="14" t="n">
        <f aca="false">SUMIFS('2010'!X:X,'2010'!C:C,A16,'2010'!D:D,"&lt;&gt;*",'2010'!E:E,"&lt;&gt;*")</f>
        <v>0</v>
      </c>
      <c r="AE16" s="14" t="n">
        <f aca="false">IFERROR(SUM(AD16/AC16), 0)</f>
        <v>0</v>
      </c>
      <c r="AF16" s="1" t="n">
        <f aca="false">IFERROR(SUMIFS('2009'!$H:$H, '2009'!$C:C, $A16,'2009'!D:D,"&lt;&gt;*",'2009'!E:E,"&lt;&gt;*"), 0)</f>
        <v>0</v>
      </c>
      <c r="AG16" s="4" t="n">
        <f aca="false">SUMIFS('2009'!X:X,'2009'!C:C,A16,'2009'!D:D,"&lt;&gt;*",'2009'!E:E,"&lt;&gt;*")</f>
        <v>0</v>
      </c>
      <c r="AH16" s="14" t="n">
        <f aca="false">IFERROR(SUM(AG16/AF16), 0)</f>
        <v>0</v>
      </c>
    </row>
    <row r="17" customFormat="false" ht="15" hidden="false" customHeight="false" outlineLevel="0" collapsed="false">
      <c r="A17" s="1" t="s">
        <v>57</v>
      </c>
      <c r="B17" s="1" t="n">
        <f aca="false">SUM(E17,H17,K17,N17,Q17,T17,W17,Z17,AC17,AF17)</f>
        <v>70</v>
      </c>
      <c r="C17" s="14" t="n">
        <f aca="false">SUM(F17,I17,L17,O17,R17,U17,X17,AA17,AD17,AG17)</f>
        <v>269938.99</v>
      </c>
      <c r="D17" s="14" t="n">
        <f aca="false">IFERROR(SUM(C17/B17), 0)</f>
        <v>3856.27128571429</v>
      </c>
      <c r="E17" s="1" t="n">
        <f aca="false">IFERROR(SUMIFS('2018'!$H:$H, '2018'!$C:C, $A17, '2018'!D:D,"&lt;&gt;*",'2018'!E:E,"&lt;&gt;*"), 0)</f>
        <v>4</v>
      </c>
      <c r="F17" s="14" t="n">
        <f aca="false">SUMIFS('2018'!X:X,'2018'!C:C,A17,'2018'!D:D,"&lt;&gt;*",'2018'!E:E,"&lt;&gt;*")</f>
        <v>80598</v>
      </c>
      <c r="G17" s="14" t="n">
        <f aca="false">IFERROR(SUM(F17/E17), 0)</f>
        <v>20149.5</v>
      </c>
      <c r="H17" s="1" t="n">
        <f aca="false">IFERROR(SUMIFS('2017'!$H:$H, '2017'!$C:C, $A17,'2017'!D:D,"&lt;&gt;*",'2016'!E:E,"&lt;&gt;*"), 0)</f>
        <v>13</v>
      </c>
      <c r="I17" s="14" t="n">
        <f aca="false">SUMIFS('2017'!X:X,'2017'!C:C,A17,'2017'!D:D,"&lt;&gt;*",'2017'!E:E,"&lt;&gt;*")</f>
        <v>175085.46</v>
      </c>
      <c r="J17" s="14" t="n">
        <f aca="false">IFERROR(SUM(I17/H17), 0)</f>
        <v>13468.1123076923</v>
      </c>
      <c r="K17" s="1" t="n">
        <f aca="false">IFERROR(SUMIFS('2016'!$H:$H, '2016'!$C:C, $A17,'2016'!D:D,"&lt;&gt;*",'2016'!E:E,"&lt;&gt;*"), 0)</f>
        <v>53</v>
      </c>
      <c r="L17" s="15" t="n">
        <f aca="false">SUMIFS('2016'!X:X,'2016'!C:C,A17,'2016'!D:D,"&lt;&gt;*",'2016'!E:E,"&lt;&gt;*")</f>
        <v>14255.53</v>
      </c>
      <c r="M17" s="14" t="n">
        <f aca="false">IFERROR(SUM(L17/K17), 0)</f>
        <v>268.972264150943</v>
      </c>
      <c r="N17" s="1" t="n">
        <f aca="false">IFERROR(SUMIFS('2015'!$H:$H, '2015'!$C:C, $A17,'2015'!D:D,"&lt;&gt;*",'2015'!E:E,"&lt;&gt;*"), 0)</f>
        <v>0</v>
      </c>
      <c r="O17" s="14" t="n">
        <f aca="false">SUMIFS('2015'!X:X,'2015'!C:C,A17,'2015'!D:D,"&lt;&gt;*",'2015'!E:E,"&lt;&gt;*")</f>
        <v>0</v>
      </c>
      <c r="P17" s="14" t="n">
        <f aca="false">IFERROR(SUM(O17/N17), 0)</f>
        <v>0</v>
      </c>
      <c r="Q17" s="1" t="n">
        <f aca="false">IFERROR(SUMIFS('2014'!$H:$H, '2014'!$C:C, $A17,'2014'!D:D,"&lt;&gt;*",'2014'!E:E,"&lt;&gt;*"), 0)</f>
        <v>0</v>
      </c>
      <c r="R17" s="14" t="n">
        <f aca="false">SUMIFS('2014'!X:X,'2014'!C:C,A17,'2014'!D:D,"&lt;&gt;*",'2014'!E:E,"&lt;&gt;*")</f>
        <v>0</v>
      </c>
      <c r="S17" s="14" t="n">
        <f aca="false">IFERROR(SUM(R17/Q17), 0)</f>
        <v>0</v>
      </c>
      <c r="T17" s="1" t="n">
        <f aca="false">IFERROR(SUMIFS('2013'!$H:$H, '2013'!$C:C, $A17,'2013'!D:D,"&lt;&gt;*",'2013'!E:E,"&lt;&gt;*"), 0)</f>
        <v>0</v>
      </c>
      <c r="U17" s="14" t="n">
        <f aca="false">SUMIFS('2013'!X:X,'2013'!C:C,A17,'2013'!D:D,"&lt;&gt;*",'2013'!E:E,"&lt;&gt;*")</f>
        <v>0</v>
      </c>
      <c r="V17" s="14" t="n">
        <f aca="false">IFERROR(SUM(U17/T17), 0)</f>
        <v>0</v>
      </c>
      <c r="W17" s="1" t="n">
        <f aca="false">IFERROR(SUMIFS('2012'!$H:$H, '2012'!$C:C, $A17,'2012'!D:D,"&lt;&gt;*",'2012'!E:E,"&lt;&gt;*"), 0)</f>
        <v>0</v>
      </c>
      <c r="X17" s="14" t="n">
        <f aca="false">SUMIFS('2012'!X:X,'2012'!C:C,A17,'2012'!D:D,"&lt;&gt;*",'2012'!E:E,"&lt;&gt;*")</f>
        <v>0</v>
      </c>
      <c r="Y17" s="14" t="n">
        <f aca="false">IFERROR(SUM(X17/W17), 0)</f>
        <v>0</v>
      </c>
      <c r="Z17" s="1" t="n">
        <f aca="false">IFERROR(SUMIFS('2011'!$H:$H, '2011'!$C:C, $A17,'2011'!D:D,"&lt;&gt;*",'2011'!E:E,"&lt;&gt;*"), 0)</f>
        <v>0</v>
      </c>
      <c r="AA17" s="14" t="n">
        <f aca="false">SUMIFS('2011'!X:X,'2011'!C:C,A17,'2011'!D:D,"&lt;&gt;*",'2011'!E:E,"&lt;&gt;*")</f>
        <v>0</v>
      </c>
      <c r="AB17" s="14" t="n">
        <f aca="false">IFERROR(SUM(AA17/Z17), 0)</f>
        <v>0</v>
      </c>
      <c r="AC17" s="1" t="n">
        <f aca="false">IFERROR(SUMIFS('2010'!$H:$H, '2010'!$C:C, $A17,'2010'!D:D,"&lt;&gt;*",'2010'!E:E,"&lt;&gt;*"), 0)</f>
        <v>0</v>
      </c>
      <c r="AD17" s="14" t="n">
        <f aca="false">SUMIFS('2010'!X:X,'2010'!C:C,A17,'2010'!D:D,"&lt;&gt;*",'2010'!E:E,"&lt;&gt;*")</f>
        <v>0</v>
      </c>
      <c r="AE17" s="14" t="n">
        <f aca="false">IFERROR(SUM(AD17/AC17), 0)</f>
        <v>0</v>
      </c>
      <c r="AF17" s="1" t="n">
        <f aca="false">IFERROR(SUMIFS('2009'!$H:$H, '2009'!$C:C, $A17,'2009'!D:D,"&lt;&gt;*",'2009'!E:E,"&lt;&gt;*"), 0)</f>
        <v>0</v>
      </c>
      <c r="AG17" s="4" t="n">
        <f aca="false">SUMIFS('2009'!X:X,'2009'!C:C,A17,'2009'!D:D,"&lt;&gt;*",'2009'!E:E,"&lt;&gt;*")</f>
        <v>0</v>
      </c>
      <c r="AH17" s="14" t="n">
        <f aca="false">IFERROR(SUM(AG17/AF17), 0)</f>
        <v>0</v>
      </c>
    </row>
    <row r="18" customFormat="false" ht="15" hidden="false" customHeight="false" outlineLevel="0" collapsed="false">
      <c r="A18" s="1" t="s">
        <v>58</v>
      </c>
      <c r="B18" s="1" t="n">
        <f aca="false">SUM(E18,H18,K18,N18,Q18,T18,W18,Z18,AC18,AF18)</f>
        <v>206</v>
      </c>
      <c r="C18" s="14" t="n">
        <f aca="false">SUM(F18,I18,L18,O18,R18,U18,X18,AA18,AD18,AG18)</f>
        <v>719680.98</v>
      </c>
      <c r="D18" s="14" t="n">
        <f aca="false">IFERROR(SUM(C18/B18), 0)</f>
        <v>3493.59699029126</v>
      </c>
      <c r="E18" s="1" t="n">
        <f aca="false">IFERROR(SUMIFS('2018'!$H:$H, '2018'!$C:C, $A18, '2018'!D:D,"&lt;&gt;*",'2018'!E:E,"&lt;&gt;*"), 0)</f>
        <v>206</v>
      </c>
      <c r="F18" s="14" t="n">
        <f aca="false">SUMIFS('2018'!X:X,'2018'!C:C,A18,'2018'!D:D,"&lt;&gt;*",'2018'!E:E,"&lt;&gt;*")</f>
        <v>719680.98</v>
      </c>
      <c r="G18" s="14" t="n">
        <f aca="false">IFERROR(SUM(F18/E18), 0)</f>
        <v>3493.59699029126</v>
      </c>
      <c r="H18" s="1" t="n">
        <f aca="false">IFERROR(SUMIFS('2017'!$H:$H, '2017'!$C:C, $A18,'2017'!D:D,"&lt;&gt;*",'2016'!E:E,"&lt;&gt;*"), 0)</f>
        <v>0</v>
      </c>
      <c r="I18" s="14" t="n">
        <f aca="false">SUMIFS('2017'!X:X,'2017'!C:C,A18,'2017'!D:D,"&lt;&gt;*",'2017'!E:E,"&lt;&gt;*")</f>
        <v>0</v>
      </c>
      <c r="J18" s="14" t="n">
        <f aca="false">IFERROR(SUM(I18/H18), 0)</f>
        <v>0</v>
      </c>
      <c r="K18" s="1" t="n">
        <f aca="false">IFERROR(SUMIFS('2016'!$H:$H, '2016'!$C:C, $A18,'2016'!D:D,"&lt;&gt;*",'2016'!E:E,"&lt;&gt;*"), 0)</f>
        <v>0</v>
      </c>
      <c r="L18" s="15" t="n">
        <f aca="false">SUMIFS('2016'!X:X,'2016'!C:C,A18,'2016'!D:D,"&lt;&gt;*",'2016'!E:E,"&lt;&gt;*")</f>
        <v>0</v>
      </c>
      <c r="M18" s="14" t="n">
        <f aca="false">IFERROR(SUM(L18/K18), 0)</f>
        <v>0</v>
      </c>
      <c r="N18" s="1" t="n">
        <f aca="false">IFERROR(SUMIFS('2015'!$H:$H, '2015'!$C:C, $A18,'2015'!D:D,"&lt;&gt;*",'2015'!E:E,"&lt;&gt;*"), 0)</f>
        <v>0</v>
      </c>
      <c r="O18" s="14" t="n">
        <f aca="false">SUMIFS('2015'!X:X,'2015'!C:C,A18,'2015'!D:D,"&lt;&gt;*",'2015'!E:E,"&lt;&gt;*")</f>
        <v>0</v>
      </c>
      <c r="P18" s="14" t="n">
        <f aca="false">IFERROR(SUM(O18/N18), 0)</f>
        <v>0</v>
      </c>
      <c r="Q18" s="1" t="n">
        <f aca="false">IFERROR(SUMIFS('2014'!$H:$H, '2014'!$C:C, $A18,'2014'!D:D,"&lt;&gt;*",'2014'!E:E,"&lt;&gt;*"), 0)</f>
        <v>0</v>
      </c>
      <c r="R18" s="14" t="n">
        <f aca="false">SUMIFS('2014'!X:X,'2014'!C:C,A18,'2014'!D:D,"&lt;&gt;*",'2014'!E:E,"&lt;&gt;*")</f>
        <v>0</v>
      </c>
      <c r="S18" s="14" t="n">
        <f aca="false">IFERROR(SUM(R18/Q18), 0)</f>
        <v>0</v>
      </c>
      <c r="T18" s="1" t="n">
        <f aca="false">IFERROR(SUMIFS('2013'!$H:$H, '2013'!$C:C, $A18,'2013'!D:D,"&lt;&gt;*",'2013'!E:E,"&lt;&gt;*"), 0)</f>
        <v>0</v>
      </c>
      <c r="U18" s="14" t="n">
        <f aca="false">SUMIFS('2013'!X:X,'2013'!C:C,A18,'2013'!D:D,"&lt;&gt;*",'2013'!E:E,"&lt;&gt;*")</f>
        <v>0</v>
      </c>
      <c r="V18" s="14" t="n">
        <f aca="false">IFERROR(SUM(U18/T18), 0)</f>
        <v>0</v>
      </c>
      <c r="W18" s="1" t="n">
        <f aca="false">IFERROR(SUMIFS('2012'!$H:$H, '2012'!$C:C, $A18,'2012'!D:D,"&lt;&gt;*",'2012'!E:E,"&lt;&gt;*"), 0)</f>
        <v>0</v>
      </c>
      <c r="X18" s="14" t="n">
        <f aca="false">SUMIFS('2012'!X:X,'2012'!C:C,A18,'2012'!D:D,"&lt;&gt;*",'2012'!E:E,"&lt;&gt;*")</f>
        <v>0</v>
      </c>
      <c r="Y18" s="14" t="n">
        <f aca="false">IFERROR(SUM(X18/W18), 0)</f>
        <v>0</v>
      </c>
      <c r="Z18" s="1" t="n">
        <f aca="false">IFERROR(SUMIFS('2011'!$H:$H, '2011'!$C:C, $A18,'2011'!D:D,"&lt;&gt;*",'2011'!E:E,"&lt;&gt;*"), 0)</f>
        <v>0</v>
      </c>
      <c r="AA18" s="14" t="n">
        <f aca="false">SUMIFS('2011'!X:X,'2011'!C:C,A18,'2011'!D:D,"&lt;&gt;*",'2011'!E:E,"&lt;&gt;*")</f>
        <v>0</v>
      </c>
      <c r="AB18" s="14" t="n">
        <f aca="false">IFERROR(SUM(AA18/Z18), 0)</f>
        <v>0</v>
      </c>
      <c r="AC18" s="1" t="n">
        <f aca="false">IFERROR(SUMIFS('2010'!$H:$H, '2010'!$C:C, $A18,'2010'!D:D,"&lt;&gt;*",'2010'!E:E,"&lt;&gt;*"), 0)</f>
        <v>0</v>
      </c>
      <c r="AD18" s="14" t="n">
        <f aca="false">SUMIFS('2010'!X:X,'2010'!C:C,A18,'2010'!D:D,"&lt;&gt;*",'2010'!E:E,"&lt;&gt;*")</f>
        <v>0</v>
      </c>
      <c r="AE18" s="14" t="n">
        <f aca="false">IFERROR(SUM(AD18/AC18), 0)</f>
        <v>0</v>
      </c>
      <c r="AF18" s="1" t="n">
        <f aca="false">IFERROR(SUMIFS('2009'!$H:$H, '2009'!$C:C, $A18,'2009'!D:D,"&lt;&gt;*",'2009'!E:E,"&lt;&gt;*"), 0)</f>
        <v>0</v>
      </c>
      <c r="AG18" s="4" t="n">
        <f aca="false">SUMIFS('2009'!X:X,'2009'!C:C,A18,'2009'!D:D,"&lt;&gt;*",'2009'!E:E,"&lt;&gt;*")</f>
        <v>0</v>
      </c>
      <c r="AH18" s="14" t="n">
        <f aca="false">IFERROR(SUM(AG18/AF18), 0)</f>
        <v>0</v>
      </c>
    </row>
    <row r="19" customFormat="false" ht="15" hidden="false" customHeight="false" outlineLevel="0" collapsed="false">
      <c r="A19" s="1" t="s">
        <v>59</v>
      </c>
      <c r="B19" s="1" t="n">
        <f aca="false">SUM(E19,H19,K19,N19,Q19,T19,W19,Z19,AC19,AF19)</f>
        <v>40</v>
      </c>
      <c r="C19" s="14" t="n">
        <f aca="false">SUM(F19,I19,L19,O19,R19,U19,X19,AA19,AD19,AG19)</f>
        <v>138947</v>
      </c>
      <c r="D19" s="14" t="n">
        <f aca="false">IFERROR(SUM(C19/B19), 0)</f>
        <v>3473.675</v>
      </c>
      <c r="E19" s="1" t="n">
        <f aca="false">IFERROR(SUMIFS('2018'!$H:$H, '2018'!$C:C, $A19, '2018'!D:D,"&lt;&gt;*",'2018'!E:E,"&lt;&gt;*"), 0)</f>
        <v>0</v>
      </c>
      <c r="F19" s="14" t="n">
        <f aca="false">SUMIFS('2018'!X:X,'2018'!C:C,A19,'2018'!D:D,"&lt;&gt;*",'2018'!E:E,"&lt;&gt;*")</f>
        <v>0</v>
      </c>
      <c r="G19" s="14" t="n">
        <f aca="false">IFERROR(SUM(F19/E19), 0)</f>
        <v>0</v>
      </c>
      <c r="H19" s="1" t="n">
        <f aca="false">IFERROR(SUMIFS('2017'!$H:$H, '2017'!$C:C, $A19,'2017'!D:D,"&lt;&gt;*",'2016'!E:E,"&lt;&gt;*"), 0)</f>
        <v>0</v>
      </c>
      <c r="I19" s="14" t="n">
        <f aca="false">SUMIFS('2017'!X:X,'2017'!C:C,A19,'2017'!D:D,"&lt;&gt;*",'2017'!E:E,"&lt;&gt;*")</f>
        <v>0</v>
      </c>
      <c r="J19" s="14" t="n">
        <f aca="false">IFERROR(SUM(I19/H19), 0)</f>
        <v>0</v>
      </c>
      <c r="K19" s="1" t="n">
        <f aca="false">IFERROR(SUMIFS('2016'!$H:$H, '2016'!$C:C, $A19,'2016'!D:D,"&lt;&gt;*",'2016'!E:E,"&lt;&gt;*"), 0)</f>
        <v>40</v>
      </c>
      <c r="L19" s="15" t="n">
        <f aca="false">SUMIFS('2016'!X:X,'2016'!C:C,A19,'2016'!D:D,"&lt;&gt;*",'2016'!E:E,"&lt;&gt;*")</f>
        <v>138947</v>
      </c>
      <c r="M19" s="14" t="n">
        <f aca="false">IFERROR(SUM(L19/K19), 0)</f>
        <v>3473.675</v>
      </c>
      <c r="N19" s="1" t="n">
        <f aca="false">IFERROR(SUMIFS('2015'!$H:$H, '2015'!$C:C, $A19,'2015'!D:D,"&lt;&gt;*",'2015'!E:E,"&lt;&gt;*"), 0)</f>
        <v>0</v>
      </c>
      <c r="O19" s="14" t="n">
        <f aca="false">SUMIFS('2015'!X:X,'2015'!C:C,A19,'2015'!D:D,"&lt;&gt;*",'2015'!E:E,"&lt;&gt;*")</f>
        <v>0</v>
      </c>
      <c r="P19" s="14" t="n">
        <f aca="false">IFERROR(SUM(O19/N19), 0)</f>
        <v>0</v>
      </c>
      <c r="Q19" s="1" t="n">
        <f aca="false">IFERROR(SUMIFS('2014'!$H:$H, '2014'!$C:C, $A19,'2014'!D:D,"&lt;&gt;*",'2014'!E:E,"&lt;&gt;*"), 0)</f>
        <v>0</v>
      </c>
      <c r="R19" s="14" t="n">
        <f aca="false">SUMIFS('2014'!X:X,'2014'!C:C,A19,'2014'!D:D,"&lt;&gt;*",'2014'!E:E,"&lt;&gt;*")</f>
        <v>0</v>
      </c>
      <c r="S19" s="14" t="n">
        <f aca="false">IFERROR(SUM(R19/Q19), 0)</f>
        <v>0</v>
      </c>
      <c r="T19" s="1" t="n">
        <f aca="false">IFERROR(SUMIFS('2013'!$H:$H, '2013'!$C:C, $A19,'2013'!D:D,"&lt;&gt;*",'2013'!E:E,"&lt;&gt;*"), 0)</f>
        <v>0</v>
      </c>
      <c r="U19" s="14" t="n">
        <f aca="false">SUMIFS('2013'!X:X,'2013'!C:C,A19,'2013'!D:D,"&lt;&gt;*",'2013'!E:E,"&lt;&gt;*")</f>
        <v>0</v>
      </c>
      <c r="V19" s="14" t="n">
        <f aca="false">IFERROR(SUM(U19/T19), 0)</f>
        <v>0</v>
      </c>
      <c r="W19" s="1" t="n">
        <f aca="false">IFERROR(SUMIFS('2012'!$H:$H, '2012'!$C:C, $A19,'2012'!D:D,"&lt;&gt;*",'2012'!E:E,"&lt;&gt;*"), 0)</f>
        <v>0</v>
      </c>
      <c r="X19" s="14" t="n">
        <f aca="false">SUMIFS('2012'!X:X,'2012'!C:C,A19,'2012'!D:D,"&lt;&gt;*",'2012'!E:E,"&lt;&gt;*")</f>
        <v>0</v>
      </c>
      <c r="Y19" s="14" t="n">
        <f aca="false">IFERROR(SUM(X19/W19), 0)</f>
        <v>0</v>
      </c>
      <c r="Z19" s="1" t="n">
        <f aca="false">IFERROR(SUMIFS('2011'!$H:$H, '2011'!$C:C, $A19,'2011'!D:D,"&lt;&gt;*",'2011'!E:E,"&lt;&gt;*"), 0)</f>
        <v>0</v>
      </c>
      <c r="AA19" s="14" t="n">
        <f aca="false">SUMIFS('2011'!X:X,'2011'!C:C,A19,'2011'!D:D,"&lt;&gt;*",'2011'!E:E,"&lt;&gt;*")</f>
        <v>0</v>
      </c>
      <c r="AB19" s="14" t="n">
        <f aca="false">IFERROR(SUM(AA19/Z19), 0)</f>
        <v>0</v>
      </c>
      <c r="AC19" s="1" t="n">
        <f aca="false">IFERROR(SUMIFS('2010'!$H:$H, '2010'!$C:C, $A19,'2010'!D:D,"&lt;&gt;*",'2010'!E:E,"&lt;&gt;*"), 0)</f>
        <v>0</v>
      </c>
      <c r="AD19" s="14" t="n">
        <f aca="false">SUMIFS('2010'!X:X,'2010'!C:C,A19,'2010'!D:D,"&lt;&gt;*",'2010'!E:E,"&lt;&gt;*")</f>
        <v>0</v>
      </c>
      <c r="AE19" s="14" t="n">
        <f aca="false">IFERROR(SUM(AD19/AC19), 0)</f>
        <v>0</v>
      </c>
      <c r="AF19" s="1" t="n">
        <f aca="false">IFERROR(SUMIFS('2009'!$H:$H, '2009'!$C:C, $A19,'2009'!D:D,"&lt;&gt;*",'2009'!E:E,"&lt;&gt;*"), 0)</f>
        <v>0</v>
      </c>
      <c r="AG19" s="4" t="n">
        <f aca="false">SUMIFS('2009'!X:X,'2009'!C:C,A19,'2009'!D:D,"&lt;&gt;*",'2009'!E:E,"&lt;&gt;*")</f>
        <v>0</v>
      </c>
      <c r="AH19" s="14" t="n">
        <f aca="false">IFERROR(SUM(AG19/AF19), 0)</f>
        <v>0</v>
      </c>
    </row>
    <row r="20" customFormat="false" ht="15" hidden="false" customHeight="false" outlineLevel="0" collapsed="false">
      <c r="A20" s="1" t="s">
        <v>60</v>
      </c>
      <c r="B20" s="1" t="n">
        <f aca="false">SUM(E20,H20,K20,N20,Q20,T20,W20,Z20,AC20,AF20)</f>
        <v>265</v>
      </c>
      <c r="C20" s="14" t="n">
        <f aca="false">SUM(F20,I20,L20,O20,R20,U20,X20,AA20,AD20,AG20)</f>
        <v>904899.02</v>
      </c>
      <c r="D20" s="14" t="n">
        <f aca="false">IFERROR(SUM(C20/B20), 0)</f>
        <v>3414.71328301887</v>
      </c>
      <c r="E20" s="1" t="n">
        <f aca="false">IFERROR(SUMIFS('2018'!$H:$H, '2018'!$C:C, $A20, '2018'!D:D,"&lt;&gt;*",'2018'!E:E,"&lt;&gt;*"), 0)</f>
        <v>81</v>
      </c>
      <c r="F20" s="14" t="n">
        <f aca="false">SUMIFS('2018'!X:X,'2018'!C:C,A20,'2018'!D:D,"&lt;&gt;*",'2018'!E:E,"&lt;&gt;*")</f>
        <v>408573.5</v>
      </c>
      <c r="G20" s="14" t="n">
        <f aca="false">IFERROR(SUM(F20/E20), 0)</f>
        <v>5044.11728395062</v>
      </c>
      <c r="H20" s="1" t="n">
        <f aca="false">IFERROR(SUMIFS('2017'!$H:$H, '2017'!$C:C, $A20,'2017'!D:D,"&lt;&gt;*",'2016'!E:E,"&lt;&gt;*"), 0)</f>
        <v>184</v>
      </c>
      <c r="I20" s="14" t="n">
        <f aca="false">SUMIFS('2017'!X:X,'2017'!C:C,A20,'2017'!D:D,"&lt;&gt;*",'2017'!E:E,"&lt;&gt;*")</f>
        <v>496325.52</v>
      </c>
      <c r="J20" s="14" t="n">
        <f aca="false">IFERROR(SUM(I20/H20), 0)</f>
        <v>2697.42130434783</v>
      </c>
      <c r="K20" s="1" t="n">
        <f aca="false">IFERROR(SUMIFS('2016'!$H:$H, '2016'!$C:C, $A20,'2016'!D:D,"&lt;&gt;*",'2016'!E:E,"&lt;&gt;*"), 0)</f>
        <v>0</v>
      </c>
      <c r="L20" s="15" t="n">
        <f aca="false">SUMIFS('2016'!X:X,'2016'!C:C,A20,'2016'!D:D,"&lt;&gt;*",'2016'!E:E,"&lt;&gt;*")</f>
        <v>0</v>
      </c>
      <c r="M20" s="14" t="n">
        <f aca="false">IFERROR(SUM(L20/K20), 0)</f>
        <v>0</v>
      </c>
      <c r="N20" s="1" t="n">
        <f aca="false">IFERROR(SUMIFS('2015'!$H:$H, '2015'!$C:C, $A20,'2015'!D:D,"&lt;&gt;*",'2015'!E:E,"&lt;&gt;*"), 0)</f>
        <v>0</v>
      </c>
      <c r="O20" s="14" t="n">
        <f aca="false">SUMIFS('2015'!X:X,'2015'!C:C,A20,'2015'!D:D,"&lt;&gt;*",'2015'!E:E,"&lt;&gt;*")</f>
        <v>0</v>
      </c>
      <c r="P20" s="14" t="n">
        <f aca="false">IFERROR(SUM(O20/N20), 0)</f>
        <v>0</v>
      </c>
      <c r="Q20" s="1" t="n">
        <f aca="false">IFERROR(SUMIFS('2014'!$H:$H, '2014'!$C:C, $A20,'2014'!D:D,"&lt;&gt;*",'2014'!E:E,"&lt;&gt;*"), 0)</f>
        <v>0</v>
      </c>
      <c r="R20" s="14" t="n">
        <f aca="false">SUMIFS('2014'!X:X,'2014'!C:C,A20,'2014'!D:D,"&lt;&gt;*",'2014'!E:E,"&lt;&gt;*")</f>
        <v>0</v>
      </c>
      <c r="S20" s="14" t="n">
        <f aca="false">IFERROR(SUM(R20/Q20), 0)</f>
        <v>0</v>
      </c>
      <c r="T20" s="1" t="n">
        <f aca="false">IFERROR(SUMIFS('2013'!$H:$H, '2013'!$C:C, $A20,'2013'!D:D,"&lt;&gt;*",'2013'!E:E,"&lt;&gt;*"), 0)</f>
        <v>0</v>
      </c>
      <c r="U20" s="14" t="n">
        <f aca="false">SUMIFS('2013'!X:X,'2013'!C:C,A20,'2013'!D:D,"&lt;&gt;*",'2013'!E:E,"&lt;&gt;*")</f>
        <v>0</v>
      </c>
      <c r="V20" s="14" t="n">
        <f aca="false">IFERROR(SUM(U20/T20), 0)</f>
        <v>0</v>
      </c>
      <c r="W20" s="1" t="n">
        <f aca="false">IFERROR(SUMIFS('2012'!$H:$H, '2012'!$C:C, $A20,'2012'!D:D,"&lt;&gt;*",'2012'!E:E,"&lt;&gt;*"), 0)</f>
        <v>0</v>
      </c>
      <c r="X20" s="14" t="n">
        <f aca="false">SUMIFS('2012'!X:X,'2012'!C:C,A20,'2012'!D:D,"&lt;&gt;*",'2012'!E:E,"&lt;&gt;*")</f>
        <v>0</v>
      </c>
      <c r="Y20" s="14" t="n">
        <f aca="false">IFERROR(SUM(X20/W20), 0)</f>
        <v>0</v>
      </c>
      <c r="Z20" s="1" t="n">
        <f aca="false">IFERROR(SUMIFS('2011'!$H:$H, '2011'!$C:C, $A20,'2011'!D:D,"&lt;&gt;*",'2011'!E:E,"&lt;&gt;*"), 0)</f>
        <v>0</v>
      </c>
      <c r="AA20" s="14" t="n">
        <f aca="false">SUMIFS('2011'!X:X,'2011'!C:C,A20,'2011'!D:D,"&lt;&gt;*",'2011'!E:E,"&lt;&gt;*")</f>
        <v>0</v>
      </c>
      <c r="AB20" s="14" t="n">
        <f aca="false">IFERROR(SUM(AA20/Z20), 0)</f>
        <v>0</v>
      </c>
      <c r="AC20" s="1" t="n">
        <f aca="false">IFERROR(SUMIFS('2010'!$H:$H, '2010'!$C:C, $A20,'2010'!D:D,"&lt;&gt;*",'2010'!E:E,"&lt;&gt;*"), 0)</f>
        <v>0</v>
      </c>
      <c r="AD20" s="14" t="n">
        <f aca="false">SUMIFS('2010'!X:X,'2010'!C:C,A20,'2010'!D:D,"&lt;&gt;*",'2010'!E:E,"&lt;&gt;*")</f>
        <v>0</v>
      </c>
      <c r="AE20" s="14" t="n">
        <f aca="false">IFERROR(SUM(AD20/AC20), 0)</f>
        <v>0</v>
      </c>
      <c r="AF20" s="1" t="n">
        <f aca="false">IFERROR(SUMIFS('2009'!$H:$H, '2009'!$C:C, $A20,'2009'!D:D,"&lt;&gt;*",'2009'!E:E,"&lt;&gt;*"), 0)</f>
        <v>0</v>
      </c>
      <c r="AG20" s="4" t="n">
        <f aca="false">SUMIFS('2009'!X:X,'2009'!C:C,A20,'2009'!D:D,"&lt;&gt;*",'2009'!E:E,"&lt;&gt;*")</f>
        <v>0</v>
      </c>
      <c r="AH20" s="14" t="n">
        <f aca="false">IFERROR(SUM(AG20/AF20), 0)</f>
        <v>0</v>
      </c>
    </row>
    <row r="21" customFormat="false" ht="15" hidden="false" customHeight="false" outlineLevel="0" collapsed="false">
      <c r="A21" s="16" t="s">
        <v>61</v>
      </c>
      <c r="B21" s="1" t="n">
        <f aca="false">SUM(E21,H21,K21,N21,Q21,T21,W21,Z21,AC21,AF21)</f>
        <v>112</v>
      </c>
      <c r="C21" s="14" t="n">
        <f aca="false">SUM(F21,I21,L21,O21,R21,U21,X21,AA21,AD21,AG21)</f>
        <v>379317.7</v>
      </c>
      <c r="D21" s="14" t="n">
        <f aca="false">IFERROR(SUM(C21/B21), 0)</f>
        <v>3386.76517857143</v>
      </c>
      <c r="E21" s="1" t="n">
        <f aca="false">IFERROR(SUMIFS('2018'!$H:$H, '2018'!$C:C, $A21, '2018'!D:D,"&lt;&gt;*",'2018'!E:E,"&lt;&gt;*"), 0)</f>
        <v>0</v>
      </c>
      <c r="F21" s="14" t="n">
        <f aca="false">SUMIFS('2018'!X:X,'2018'!C:C,A21,'2018'!D:D,"&lt;&gt;*",'2018'!E:E,"&lt;&gt;*")</f>
        <v>0</v>
      </c>
      <c r="G21" s="14" t="n">
        <f aca="false">IFERROR(SUM(F21/E21), 0)</f>
        <v>0</v>
      </c>
      <c r="H21" s="1" t="n">
        <f aca="false">IFERROR(SUMIFS('2017'!$H:$H, '2017'!$C:C, $A21,'2017'!D:D,"&lt;&gt;*",'2016'!E:E,"&lt;&gt;*"), 0)</f>
        <v>0</v>
      </c>
      <c r="I21" s="14" t="n">
        <f aca="false">SUMIFS('2017'!X:X,'2017'!C:C,A21,'2017'!D:D,"&lt;&gt;*",'2017'!E:E,"&lt;&gt;*")</f>
        <v>0</v>
      </c>
      <c r="J21" s="14" t="n">
        <f aca="false">IFERROR(SUM(I21/H21), 0)</f>
        <v>0</v>
      </c>
      <c r="K21" s="1" t="n">
        <f aca="false">IFERROR(SUMIFS('2016'!$H:$H, '2016'!$C:C, $A21,'2016'!D:D,"&lt;&gt;*",'2016'!E:E,"&lt;&gt;*"), 0)</f>
        <v>0</v>
      </c>
      <c r="L21" s="15" t="n">
        <f aca="false">SUMIFS('2016'!X:X,'2016'!C:C,A21,'2016'!D:D,"&lt;&gt;*",'2016'!E:E,"&lt;&gt;*")</f>
        <v>0</v>
      </c>
      <c r="M21" s="14" t="n">
        <f aca="false">IFERROR(SUM(L21/K21), 0)</f>
        <v>0</v>
      </c>
      <c r="N21" s="1" t="n">
        <f aca="false">IFERROR(SUMIFS('2015'!$H:$H, '2015'!$C:C, $A21,'2015'!D:D,"&lt;&gt;*",'2015'!E:E,"&lt;&gt;*"), 0)</f>
        <v>0</v>
      </c>
      <c r="O21" s="14" t="n">
        <f aca="false">SUMIFS('2015'!X:X,'2015'!C:C,A21,'2015'!D:D,"&lt;&gt;*",'2015'!E:E,"&lt;&gt;*")</f>
        <v>0</v>
      </c>
      <c r="P21" s="14" t="n">
        <f aca="false">IFERROR(SUM(O21/N21), 0)</f>
        <v>0</v>
      </c>
      <c r="Q21" s="1" t="n">
        <f aca="false">IFERROR(SUMIFS('2014'!$H:$H, '2014'!$C:C, $A21,'2014'!D:D,"&lt;&gt;*",'2014'!E:E,"&lt;&gt;*"), 0)</f>
        <v>0</v>
      </c>
      <c r="R21" s="14" t="n">
        <f aca="false">SUMIFS('2014'!X:X,'2014'!C:C,A21,'2014'!D:D,"&lt;&gt;*",'2014'!E:E,"&lt;&gt;*")</f>
        <v>0</v>
      </c>
      <c r="S21" s="14" t="n">
        <f aca="false">IFERROR(SUM(R21/Q21), 0)</f>
        <v>0</v>
      </c>
      <c r="T21" s="1" t="n">
        <f aca="false">IFERROR(SUMIFS('2013'!$H:$H, '2013'!$C:C, $A21,'2013'!D:D,"&lt;&gt;*",'2013'!E:E,"&lt;&gt;*"), 0)</f>
        <v>0</v>
      </c>
      <c r="U21" s="14" t="n">
        <f aca="false">SUMIFS('2013'!X:X,'2013'!C:C,A21,'2013'!D:D,"&lt;&gt;*",'2013'!E:E,"&lt;&gt;*")</f>
        <v>0</v>
      </c>
      <c r="V21" s="14" t="n">
        <f aca="false">IFERROR(SUM(U21/T21), 0)</f>
        <v>0</v>
      </c>
      <c r="W21" s="1" t="n">
        <f aca="false">IFERROR(SUMIFS('2012'!$H:$H, '2012'!$C:C, $A21,'2012'!D:D,"&lt;&gt;*",'2012'!E:E,"&lt;&gt;*"), 0)</f>
        <v>0</v>
      </c>
      <c r="X21" s="14" t="n">
        <f aca="false">SUMIFS('2012'!X:X,'2012'!C:C,A21,'2012'!D:D,"&lt;&gt;*",'2012'!E:E,"&lt;&gt;*")</f>
        <v>0</v>
      </c>
      <c r="Y21" s="14" t="n">
        <f aca="false">IFERROR(SUM(X21/W21), 0)</f>
        <v>0</v>
      </c>
      <c r="Z21" s="1" t="n">
        <f aca="false">IFERROR(SUMIFS('2011'!$H:$H, '2011'!$C:C, $A21,'2011'!D:D,"&lt;&gt;*",'2011'!E:E,"&lt;&gt;*"), 0)</f>
        <v>0</v>
      </c>
      <c r="AA21" s="14" t="n">
        <f aca="false">SUMIFS('2011'!X:X,'2011'!C:C,A21,'2011'!D:D,"&lt;&gt;*",'2011'!E:E,"&lt;&gt;*")</f>
        <v>0</v>
      </c>
      <c r="AB21" s="14" t="n">
        <f aca="false">IFERROR(SUM(AA21/Z21), 0)</f>
        <v>0</v>
      </c>
      <c r="AC21" s="1" t="n">
        <f aca="false">IFERROR(SUMIFS('2010'!$H:$H, '2010'!$C:C, $A21,'2010'!D:D,"&lt;&gt;*",'2010'!E:E,"&lt;&gt;*"), 0)</f>
        <v>0</v>
      </c>
      <c r="AD21" s="14" t="n">
        <f aca="false">SUMIFS('2010'!X:X,'2010'!C:C,A21,'2010'!D:D,"&lt;&gt;*",'2010'!E:E,"&lt;&gt;*")</f>
        <v>0</v>
      </c>
      <c r="AE21" s="14" t="n">
        <f aca="false">IFERROR(SUM(AD21/AC21), 0)</f>
        <v>0</v>
      </c>
      <c r="AF21" s="1" t="n">
        <f aca="false">IFERROR(SUMIFS('2009'!$H:$H, '2009'!$C:C, $A21,'2009'!D:D,"&lt;&gt;*",'2009'!E:E,"&lt;&gt;*"), 0)</f>
        <v>112</v>
      </c>
      <c r="AG21" s="4" t="n">
        <f aca="false">SUMIFS('2009'!X:X,'2009'!C:C,A21,'2009'!D:D,"&lt;&gt;*",'2009'!E:E,"&lt;&gt;*")</f>
        <v>379317.7</v>
      </c>
      <c r="AH21" s="14" t="n">
        <f aca="false">IFERROR(SUM(AG21/AF21), 0)</f>
        <v>3386.76517857143</v>
      </c>
    </row>
    <row r="22" customFormat="false" ht="15" hidden="false" customHeight="false" outlineLevel="0" collapsed="false">
      <c r="A22" s="1" t="s">
        <v>62</v>
      </c>
      <c r="B22" s="1" t="n">
        <f aca="false">SUM(E22,H22,K22,N22,Q22,T22,W22,Z22,AC22,AF22)</f>
        <v>268</v>
      </c>
      <c r="C22" s="14" t="n">
        <f aca="false">SUM(F22,I22,L22,O22,R22,U22,X22,AA22,AD22,AG22)</f>
        <v>901029.83</v>
      </c>
      <c r="D22" s="14" t="n">
        <f aca="false">IFERROR(SUM(C22/B22), 0)</f>
        <v>3362.05160447761</v>
      </c>
      <c r="E22" s="1" t="n">
        <f aca="false">IFERROR(SUMIFS('2018'!$H:$H, '2018'!$C:C, $A22, '2018'!D:D,"&lt;&gt;*",'2018'!E:E,"&lt;&gt;*"), 0)</f>
        <v>228</v>
      </c>
      <c r="F22" s="14" t="n">
        <f aca="false">SUMIFS('2018'!X:X,'2018'!C:C,A22,'2018'!D:D,"&lt;&gt;*",'2018'!E:E,"&lt;&gt;*")</f>
        <v>471563.83</v>
      </c>
      <c r="G22" s="14" t="n">
        <f aca="false">IFERROR(SUM(F22/E22), 0)</f>
        <v>2068.2624122807</v>
      </c>
      <c r="H22" s="1" t="n">
        <f aca="false">IFERROR(SUMIFS('2017'!$H:$H, '2017'!$C:C, $A22,'2017'!D:D,"&lt;&gt;*",'2016'!E:E,"&lt;&gt;*"), 0)</f>
        <v>0</v>
      </c>
      <c r="I22" s="14" t="n">
        <f aca="false">SUMIFS('2017'!X:X,'2017'!C:C,A22,'2017'!D:D,"&lt;&gt;*",'2017'!E:E,"&lt;&gt;*")</f>
        <v>0</v>
      </c>
      <c r="J22" s="14" t="n">
        <f aca="false">IFERROR(SUM(I22/H22), 0)</f>
        <v>0</v>
      </c>
      <c r="K22" s="1" t="n">
        <f aca="false">IFERROR(SUMIFS('2016'!$H:$H, '2016'!$C:C, $A22,'2016'!D:D,"&lt;&gt;*",'2016'!E:E,"&lt;&gt;*"), 0)</f>
        <v>34</v>
      </c>
      <c r="L22" s="15" t="n">
        <f aca="false">SUMIFS('2016'!X:X,'2016'!C:C,A22,'2016'!D:D,"&lt;&gt;*",'2016'!E:E,"&lt;&gt;*")</f>
        <v>304575.13</v>
      </c>
      <c r="M22" s="14" t="n">
        <f aca="false">IFERROR(SUM(L22/K22), 0)</f>
        <v>8958.09205882353</v>
      </c>
      <c r="N22" s="1" t="n">
        <f aca="false">IFERROR(SUMIFS('2015'!$H:$H, '2015'!$C:C, $A22,'2015'!D:D,"&lt;&gt;*",'2015'!E:E,"&lt;&gt;*"), 0)</f>
        <v>6</v>
      </c>
      <c r="O22" s="14" t="n">
        <f aca="false">SUMIFS('2015'!X:X,'2015'!C:C,A22,'2015'!D:D,"&lt;&gt;*",'2015'!E:E,"&lt;&gt;*")</f>
        <v>124890.87</v>
      </c>
      <c r="P22" s="14" t="n">
        <f aca="false">IFERROR(SUM(O22/N22), 0)</f>
        <v>20815.145</v>
      </c>
      <c r="Q22" s="1" t="n">
        <f aca="false">IFERROR(SUMIFS('2014'!$H:$H, '2014'!$C:C, $A22,'2014'!D:D,"&lt;&gt;*",'2014'!E:E,"&lt;&gt;*"), 0)</f>
        <v>0</v>
      </c>
      <c r="R22" s="14" t="n">
        <f aca="false">SUMIFS('2014'!X:X,'2014'!C:C,A22,'2014'!D:D,"&lt;&gt;*",'2014'!E:E,"&lt;&gt;*")</f>
        <v>0</v>
      </c>
      <c r="S22" s="14" t="n">
        <f aca="false">IFERROR(SUM(R22/Q22), 0)</f>
        <v>0</v>
      </c>
      <c r="T22" s="1" t="n">
        <f aca="false">IFERROR(SUMIFS('2013'!$H:$H, '2013'!$C:C, $A22,'2013'!D:D,"&lt;&gt;*",'2013'!E:E,"&lt;&gt;*"), 0)</f>
        <v>0</v>
      </c>
      <c r="U22" s="14" t="n">
        <f aca="false">SUMIFS('2013'!X:X,'2013'!C:C,A22,'2013'!D:D,"&lt;&gt;*",'2013'!E:E,"&lt;&gt;*")</f>
        <v>0</v>
      </c>
      <c r="V22" s="14" t="n">
        <f aca="false">IFERROR(SUM(U22/T22), 0)</f>
        <v>0</v>
      </c>
      <c r="W22" s="1" t="n">
        <f aca="false">IFERROR(SUMIFS('2012'!$H:$H, '2012'!$C:C, $A22,'2012'!D:D,"&lt;&gt;*",'2012'!E:E,"&lt;&gt;*"), 0)</f>
        <v>0</v>
      </c>
      <c r="X22" s="14" t="n">
        <f aca="false">SUMIFS('2012'!X:X,'2012'!C:C,A22,'2012'!D:D,"&lt;&gt;*",'2012'!E:E,"&lt;&gt;*")</f>
        <v>0</v>
      </c>
      <c r="Y22" s="14" t="n">
        <f aca="false">IFERROR(SUM(X22/W22), 0)</f>
        <v>0</v>
      </c>
      <c r="Z22" s="1" t="n">
        <f aca="false">IFERROR(SUMIFS('2011'!$H:$H, '2011'!$C:C, $A22,'2011'!D:D,"&lt;&gt;*",'2011'!E:E,"&lt;&gt;*"), 0)</f>
        <v>0</v>
      </c>
      <c r="AA22" s="14" t="n">
        <f aca="false">SUMIFS('2011'!X:X,'2011'!C:C,A22,'2011'!D:D,"&lt;&gt;*",'2011'!E:E,"&lt;&gt;*")</f>
        <v>0</v>
      </c>
      <c r="AB22" s="14" t="n">
        <f aca="false">IFERROR(SUM(AA22/Z22), 0)</f>
        <v>0</v>
      </c>
      <c r="AC22" s="1" t="n">
        <f aca="false">IFERROR(SUMIFS('2010'!$H:$H, '2010'!$C:C, $A22,'2010'!D:D,"&lt;&gt;*",'2010'!E:E,"&lt;&gt;*"), 0)</f>
        <v>0</v>
      </c>
      <c r="AD22" s="14" t="n">
        <f aca="false">SUMIFS('2010'!X:X,'2010'!C:C,A22,'2010'!D:D,"&lt;&gt;*",'2010'!E:E,"&lt;&gt;*")</f>
        <v>0</v>
      </c>
      <c r="AE22" s="14" t="n">
        <f aca="false">IFERROR(SUM(AD22/AC22), 0)</f>
        <v>0</v>
      </c>
      <c r="AF22" s="1" t="n">
        <f aca="false">IFERROR(SUMIFS('2009'!$H:$H, '2009'!$C:C, $A22,'2009'!D:D,"&lt;&gt;*",'2009'!E:E,"&lt;&gt;*"), 0)</f>
        <v>0</v>
      </c>
      <c r="AG22" s="4" t="n">
        <f aca="false">SUMIFS('2009'!X:X,'2009'!C:C,A22,'2009'!D:D,"&lt;&gt;*",'2009'!E:E,"&lt;&gt;*")</f>
        <v>0</v>
      </c>
      <c r="AH22" s="14" t="n">
        <f aca="false">IFERROR(SUM(AG22/AF22), 0)</f>
        <v>0</v>
      </c>
    </row>
    <row r="23" customFormat="false" ht="15" hidden="false" customHeight="false" outlineLevel="0" collapsed="false">
      <c r="A23" s="17" t="s">
        <v>63</v>
      </c>
      <c r="B23" s="1" t="n">
        <f aca="false">SUM(E23,H23,K23,N23,Q23,T23,W23,Z23,AC23,AF23)</f>
        <v>1983</v>
      </c>
      <c r="C23" s="14" t="n">
        <f aca="false">SUM(F23,I23,L23,O23,R23,U23,X23,AA23,AD23,AG23)</f>
        <v>6186994.6408</v>
      </c>
      <c r="D23" s="14" t="n">
        <f aca="false">IFERROR(SUM(C23/B23), 0)</f>
        <v>3120.01746888553</v>
      </c>
      <c r="E23" s="1" t="n">
        <f aca="false">IFERROR(SUMIFS('2018'!$H:$H, '2018'!$C:C, $A23, '2018'!D:D,"&lt;&gt;*",'2018'!E:E,"&lt;&gt;*"), 0)</f>
        <v>906</v>
      </c>
      <c r="F23" s="14" t="n">
        <f aca="false">SUMIFS('2018'!X:X,'2018'!C:C,A23,'2018'!D:D,"&lt;&gt;*",'2018'!E:E,"&lt;&gt;*")</f>
        <v>2611775.83</v>
      </c>
      <c r="G23" s="14" t="n">
        <f aca="false">IFERROR(SUM(F23/E23), 0)</f>
        <v>2882.75477924945</v>
      </c>
      <c r="H23" s="1" t="n">
        <f aca="false">IFERROR(SUMIFS('2017'!$H:$H, '2017'!$C:C, $A23,'2017'!D:D,"&lt;&gt;*",'2016'!E:E,"&lt;&gt;*"), 0)</f>
        <v>321</v>
      </c>
      <c r="I23" s="14" t="n">
        <f aca="false">SUMIFS('2017'!X:X,'2017'!C:C,A23,'2017'!D:D,"&lt;&gt;*",'2017'!E:E,"&lt;&gt;*")</f>
        <v>813455.62</v>
      </c>
      <c r="J23" s="14" t="n">
        <f aca="false">IFERROR(SUM(I23/H23), 0)</f>
        <v>2534.12965732087</v>
      </c>
      <c r="K23" s="1" t="n">
        <f aca="false">IFERROR(SUMIFS('2016'!$H:$H, '2016'!$C:C, $A23,'2016'!D:D,"&lt;&gt;*",'2016'!E:E,"&lt;&gt;*"), 0)</f>
        <v>229</v>
      </c>
      <c r="L23" s="15" t="n">
        <f aca="false">SUMIFS('2016'!X:X,'2016'!C:C,A23,'2016'!D:D,"&lt;&gt;*",'2016'!E:E,"&lt;&gt;*")</f>
        <v>735977.6708</v>
      </c>
      <c r="M23" s="14" t="n">
        <f aca="false">IFERROR(SUM(L23/K23), 0)</f>
        <v>3213.87629170306</v>
      </c>
      <c r="N23" s="1" t="n">
        <f aca="false">IFERROR(SUMIFS('2015'!$H:$H, '2015'!$C:C, $A23,'2015'!D:D,"&lt;&gt;*",'2015'!E:E,"&lt;&gt;*"), 0)</f>
        <v>94</v>
      </c>
      <c r="O23" s="14" t="n">
        <f aca="false">SUMIFS('2015'!X:X,'2015'!C:C,A23,'2015'!D:D,"&lt;&gt;*",'2015'!E:E,"&lt;&gt;*")</f>
        <v>412147.29</v>
      </c>
      <c r="P23" s="14" t="n">
        <f aca="false">IFERROR(SUM(O23/N23), 0)</f>
        <v>4384.54563829787</v>
      </c>
      <c r="Q23" s="1" t="n">
        <f aca="false">IFERROR(SUMIFS('2014'!$H:$H, '2014'!$C:C, $A23,'2014'!D:D,"&lt;&gt;*",'2014'!E:E,"&lt;&gt;*"), 0)</f>
        <v>42</v>
      </c>
      <c r="R23" s="14" t="n">
        <f aca="false">SUMIFS('2014'!X:X,'2014'!C:C,A23,'2014'!D:D,"&lt;&gt;*",'2014'!E:E,"&lt;&gt;*")</f>
        <v>0</v>
      </c>
      <c r="S23" s="14" t="n">
        <f aca="false">IFERROR(SUM(R23/Q23), 0)</f>
        <v>0</v>
      </c>
      <c r="T23" s="1" t="n">
        <f aca="false">IFERROR(SUMIFS('2013'!$H:$H, '2013'!$C:C, $A23,'2013'!D:D,"&lt;&gt;*",'2013'!E:E,"&lt;&gt;*"), 0)</f>
        <v>73</v>
      </c>
      <c r="U23" s="14" t="n">
        <f aca="false">SUMIFS('2013'!X:X,'2013'!C:C,A23,'2013'!D:D,"&lt;&gt;*",'2013'!E:E,"&lt;&gt;*")</f>
        <v>262705.36</v>
      </c>
      <c r="V23" s="14" t="n">
        <f aca="false">IFERROR(SUM(U23/T23), 0)</f>
        <v>3598.70356164383</v>
      </c>
      <c r="W23" s="1" t="n">
        <f aca="false">IFERROR(SUMIFS('2012'!$H:$H, '2012'!$C:C, $A23,'2012'!D:D,"&lt;&gt;*",'2012'!E:E,"&lt;&gt;*"), 0)</f>
        <v>41</v>
      </c>
      <c r="X23" s="14" t="n">
        <f aca="false">SUMIFS('2012'!X:X,'2012'!C:C,A23,'2012'!D:D,"&lt;&gt;*",'2012'!E:E,"&lt;&gt;*")</f>
        <v>164789.71</v>
      </c>
      <c r="Y23" s="14" t="n">
        <f aca="false">IFERROR(SUM(X23/W23), 0)</f>
        <v>4019.2612195122</v>
      </c>
      <c r="Z23" s="1" t="n">
        <f aca="false">IFERROR(SUMIFS('2011'!$H:$H, '2011'!$C:C, $A23,'2011'!D:D,"&lt;&gt;*",'2011'!E:E,"&lt;&gt;*"), 0)</f>
        <v>31</v>
      </c>
      <c r="AA23" s="14" t="n">
        <f aca="false">SUMIFS('2011'!X:X,'2011'!C:C,A23,'2011'!D:D,"&lt;&gt;*",'2011'!E:E,"&lt;&gt;*")</f>
        <v>183067.09</v>
      </c>
      <c r="AB23" s="14" t="n">
        <f aca="false">IFERROR(SUM(AA23/Z23), 0)</f>
        <v>5905.39</v>
      </c>
      <c r="AC23" s="1" t="n">
        <f aca="false">IFERROR(SUMIFS('2010'!$H:$H, '2010'!$C:C, $A23,'2010'!D:D,"&lt;&gt;*",'2010'!E:E,"&lt;&gt;*"), 0)</f>
        <v>157</v>
      </c>
      <c r="AD23" s="14" t="n">
        <f aca="false">SUMIFS('2010'!X:X,'2010'!C:C,A23,'2010'!D:D,"&lt;&gt;*",'2010'!E:E,"&lt;&gt;*")</f>
        <v>677492.87</v>
      </c>
      <c r="AE23" s="14" t="n">
        <f aca="false">IFERROR(SUM(AD23/AC23), 0)</f>
        <v>4315.24121019108</v>
      </c>
      <c r="AF23" s="1" t="n">
        <f aca="false">IFERROR(SUMIFS('2009'!$H:$H, '2009'!$C:C, $A23,'2009'!D:D,"&lt;&gt;*",'2009'!E:E,"&lt;&gt;*"), 0)</f>
        <v>89</v>
      </c>
      <c r="AG23" s="4" t="n">
        <f aca="false">SUMIFS('2009'!X:X,'2009'!C:C,A23,'2009'!D:D,"&lt;&gt;*",'2009'!E:E,"&lt;&gt;*")</f>
        <v>325583.2</v>
      </c>
      <c r="AH23" s="14" t="n">
        <f aca="false">IFERROR(SUM(AG23/AF23), 0)</f>
        <v>3658.23820224719</v>
      </c>
    </row>
    <row r="24" customFormat="false" ht="15" hidden="false" customHeight="false" outlineLevel="0" collapsed="false">
      <c r="A24" s="16" t="s">
        <v>64</v>
      </c>
      <c r="B24" s="1" t="n">
        <f aca="false">SUM(E24,H24,K24,N24,Q24,T24,W24,Z24,AC24,AF24)</f>
        <v>124</v>
      </c>
      <c r="C24" s="14" t="n">
        <f aca="false">SUM(F24,I24,L24,O24,R24,U24,X24,AA24,AD24,AG24)</f>
        <v>371574.33</v>
      </c>
      <c r="D24" s="14" t="n">
        <f aca="false">IFERROR(SUM(C24/B24), 0)</f>
        <v>2996.56717741935</v>
      </c>
      <c r="E24" s="1" t="n">
        <f aca="false">IFERROR(SUMIFS('2018'!$H:$H, '2018'!$C:C, $A24, '2018'!D:D,"&lt;&gt;*",'2018'!E:E,"&lt;&gt;*"), 0)</f>
        <v>0</v>
      </c>
      <c r="F24" s="14" t="n">
        <f aca="false">SUMIFS('2018'!X:X,'2018'!C:C,A24,'2018'!D:D,"&lt;&gt;*",'2018'!E:E,"&lt;&gt;*")</f>
        <v>0</v>
      </c>
      <c r="G24" s="14" t="n">
        <f aca="false">IFERROR(SUM(F24/E24), 0)</f>
        <v>0</v>
      </c>
      <c r="H24" s="1" t="n">
        <f aca="false">IFERROR(SUMIFS('2017'!$H:$H, '2017'!$C:C, $A24,'2017'!D:D,"&lt;&gt;*",'2016'!E:E,"&lt;&gt;*"), 0)</f>
        <v>0</v>
      </c>
      <c r="I24" s="14" t="n">
        <f aca="false">SUMIFS('2017'!X:X,'2017'!C:C,A24,'2017'!D:D,"&lt;&gt;*",'2017'!E:E,"&lt;&gt;*")</f>
        <v>0</v>
      </c>
      <c r="J24" s="14" t="n">
        <f aca="false">IFERROR(SUM(I24/H24), 0)</f>
        <v>0</v>
      </c>
      <c r="K24" s="1" t="n">
        <f aca="false">IFERROR(SUMIFS('2016'!$H:$H, '2016'!$C:C, $A24,'2016'!D:D,"&lt;&gt;*",'2016'!E:E,"&lt;&gt;*"), 0)</f>
        <v>0</v>
      </c>
      <c r="L24" s="15" t="n">
        <f aca="false">SUMIFS('2016'!X:X,'2016'!C:C,A24,'2016'!D:D,"&lt;&gt;*",'2016'!E:E,"&lt;&gt;*")</f>
        <v>0</v>
      </c>
      <c r="M24" s="14" t="n">
        <f aca="false">IFERROR(SUM(L24/K24), 0)</f>
        <v>0</v>
      </c>
      <c r="N24" s="1" t="n">
        <f aca="false">IFERROR(SUMIFS('2015'!$H:$H, '2015'!$C:C, $A24,'2015'!D:D,"&lt;&gt;*",'2015'!E:E,"&lt;&gt;*"), 0)</f>
        <v>0</v>
      </c>
      <c r="O24" s="14" t="n">
        <f aca="false">SUMIFS('2015'!X:X,'2015'!C:C,A24,'2015'!D:D,"&lt;&gt;*",'2015'!E:E,"&lt;&gt;*")</f>
        <v>0</v>
      </c>
      <c r="P24" s="14" t="n">
        <f aca="false">IFERROR(SUM(O24/N24), 0)</f>
        <v>0</v>
      </c>
      <c r="Q24" s="1" t="n">
        <f aca="false">IFERROR(SUMIFS('2014'!$H:$H, '2014'!$C:C, $A24,'2014'!D:D,"&lt;&gt;*",'2014'!E:E,"&lt;&gt;*"), 0)</f>
        <v>0</v>
      </c>
      <c r="R24" s="14" t="n">
        <f aca="false">SUMIFS('2014'!X:X,'2014'!C:C,A24,'2014'!D:D,"&lt;&gt;*",'2014'!E:E,"&lt;&gt;*")</f>
        <v>0</v>
      </c>
      <c r="S24" s="14" t="n">
        <f aca="false">IFERROR(SUM(R24/Q24), 0)</f>
        <v>0</v>
      </c>
      <c r="T24" s="1" t="n">
        <f aca="false">IFERROR(SUMIFS('2013'!$H:$H, '2013'!$C:C, $A24,'2013'!D:D,"&lt;&gt;*",'2013'!E:E,"&lt;&gt;*"), 0)</f>
        <v>0</v>
      </c>
      <c r="U24" s="14" t="n">
        <f aca="false">SUMIFS('2013'!X:X,'2013'!C:C,A24,'2013'!D:D,"&lt;&gt;*",'2013'!E:E,"&lt;&gt;*")</f>
        <v>0</v>
      </c>
      <c r="V24" s="14" t="n">
        <f aca="false">IFERROR(SUM(U24/T24), 0)</f>
        <v>0</v>
      </c>
      <c r="W24" s="1" t="n">
        <f aca="false">IFERROR(SUMIFS('2012'!$H:$H, '2012'!$C:C, $A24,'2012'!D:D,"&lt;&gt;*",'2012'!E:E,"&lt;&gt;*"), 0)</f>
        <v>0</v>
      </c>
      <c r="X24" s="14" t="n">
        <f aca="false">SUMIFS('2012'!X:X,'2012'!C:C,A24,'2012'!D:D,"&lt;&gt;*",'2012'!E:E,"&lt;&gt;*")</f>
        <v>0</v>
      </c>
      <c r="Y24" s="14" t="n">
        <f aca="false">IFERROR(SUM(X24/W24), 0)</f>
        <v>0</v>
      </c>
      <c r="Z24" s="1" t="n">
        <f aca="false">IFERROR(SUMIFS('2011'!$H:$H, '2011'!$C:C, $A24,'2011'!D:D,"&lt;&gt;*",'2011'!E:E,"&lt;&gt;*"), 0)</f>
        <v>0</v>
      </c>
      <c r="AA24" s="14" t="n">
        <f aca="false">SUMIFS('2011'!X:X,'2011'!C:C,A24,'2011'!D:D,"&lt;&gt;*",'2011'!E:E,"&lt;&gt;*")</f>
        <v>0</v>
      </c>
      <c r="AB24" s="14" t="n">
        <f aca="false">IFERROR(SUM(AA24/Z24), 0)</f>
        <v>0</v>
      </c>
      <c r="AC24" s="1" t="n">
        <f aca="false">IFERROR(SUMIFS('2010'!$H:$H, '2010'!$C:C, $A24,'2010'!D:D,"&lt;&gt;*",'2010'!E:E,"&lt;&gt;*"), 0)</f>
        <v>0</v>
      </c>
      <c r="AD24" s="14" t="n">
        <f aca="false">SUMIFS('2010'!X:X,'2010'!C:C,A24,'2010'!D:D,"&lt;&gt;*",'2010'!E:E,"&lt;&gt;*")</f>
        <v>0</v>
      </c>
      <c r="AE24" s="14" t="n">
        <f aca="false">IFERROR(SUM(AD24/AC24), 0)</f>
        <v>0</v>
      </c>
      <c r="AF24" s="1" t="n">
        <f aca="false">IFERROR(SUMIFS('2009'!$H:$H, '2009'!$C:C, $A24,'2009'!D:D,"&lt;&gt;*",'2009'!E:E,"&lt;&gt;*"), 0)</f>
        <v>124</v>
      </c>
      <c r="AG24" s="4" t="n">
        <f aca="false">SUMIFS('2009'!X:X,'2009'!C:C,A24,'2009'!D:D,"&lt;&gt;*",'2009'!E:E,"&lt;&gt;*")</f>
        <v>371574.33</v>
      </c>
      <c r="AH24" s="14" t="n">
        <f aca="false">IFERROR(SUM(AG24/AF24), 0)</f>
        <v>2996.56717741935</v>
      </c>
    </row>
    <row r="25" customFormat="false" ht="15" hidden="false" customHeight="false" outlineLevel="0" collapsed="false">
      <c r="A25" s="18" t="s">
        <v>65</v>
      </c>
      <c r="B25" s="1" t="n">
        <f aca="false">SUM(E25,H25,K25,N25,Q25,T25,W25,Z25,AC25,AF25)</f>
        <v>444</v>
      </c>
      <c r="C25" s="14" t="n">
        <f aca="false">SUM(F25,I25,L25,O25,R25,U25,X25,AA25,AD25,AG25)</f>
        <v>1243513.53</v>
      </c>
      <c r="D25" s="14" t="n">
        <f aca="false">IFERROR(SUM(C25/B25), 0)</f>
        <v>2800.70614864865</v>
      </c>
      <c r="E25" s="1" t="n">
        <f aca="false">IFERROR(SUMIFS('2018'!$H:$H, '2018'!$C:C, $A25, '2018'!D:D,"&lt;&gt;*",'2018'!E:E,"&lt;&gt;*"), 0)</f>
        <v>291</v>
      </c>
      <c r="F25" s="14" t="n">
        <f aca="false">SUMIFS('2018'!X:X,'2018'!C:C,A25,'2018'!D:D,"&lt;&gt;*",'2018'!E:E,"&lt;&gt;*")</f>
        <v>498808.37</v>
      </c>
      <c r="G25" s="14" t="n">
        <f aca="false">IFERROR(SUM(F25/E25), 0)</f>
        <v>1714.11810996564</v>
      </c>
      <c r="H25" s="1" t="n">
        <f aca="false">IFERROR(SUMIFS('2017'!$H:$H, '2017'!$C:C, $A25,'2017'!D:D,"&lt;&gt;*",'2016'!E:E,"&lt;&gt;*"), 0)</f>
        <v>84</v>
      </c>
      <c r="I25" s="14" t="n">
        <f aca="false">SUMIFS('2017'!X:X,'2017'!C:C,A25,'2017'!D:D,"&lt;&gt;*",'2017'!E:E,"&lt;&gt;*")</f>
        <v>479316.71</v>
      </c>
      <c r="J25" s="14" t="n">
        <f aca="false">IFERROR(SUM(I25/H25), 0)</f>
        <v>5706.15130952381</v>
      </c>
      <c r="K25" s="1" t="n">
        <f aca="false">IFERROR(SUMIFS('2016'!$H:$H, '2016'!$C:C, $A25,'2016'!D:D,"&lt;&gt;*",'2016'!E:E,"&lt;&gt;*"), 0)</f>
        <v>16</v>
      </c>
      <c r="L25" s="15" t="n">
        <f aca="false">SUMIFS('2016'!X:X,'2016'!C:C,A25,'2016'!D:D,"&lt;&gt;*",'2016'!E:E,"&lt;&gt;*")</f>
        <v>190813.95</v>
      </c>
      <c r="M25" s="14" t="n">
        <f aca="false">IFERROR(SUM(L25/K25), 0)</f>
        <v>11925.871875</v>
      </c>
      <c r="N25" s="1" t="n">
        <f aca="false">IFERROR(SUMIFS('2015'!$H:$H, '2015'!$C:C, $A25,'2015'!D:D,"&lt;&gt;*",'2015'!E:E,"&lt;&gt;*"), 0)</f>
        <v>11</v>
      </c>
      <c r="O25" s="14" t="n">
        <f aca="false">SUMIFS('2015'!X:X,'2015'!C:C,A25,'2015'!D:D,"&lt;&gt;*",'2015'!E:E,"&lt;&gt;*")</f>
        <v>74574.5</v>
      </c>
      <c r="P25" s="14" t="n">
        <f aca="false">IFERROR(SUM(O25/N25), 0)</f>
        <v>6779.5</v>
      </c>
      <c r="Q25" s="1" t="n">
        <f aca="false">IFERROR(SUMIFS('2014'!$H:$H, '2014'!$C:C, $A25,'2014'!D:D,"&lt;&gt;*",'2014'!E:E,"&lt;&gt;*"), 0)</f>
        <v>42</v>
      </c>
      <c r="R25" s="14" t="n">
        <f aca="false">SUMIFS('2014'!X:X,'2014'!C:C,A25,'2014'!D:D,"&lt;&gt;*",'2014'!E:E,"&lt;&gt;*")</f>
        <v>0</v>
      </c>
      <c r="S25" s="14" t="n">
        <f aca="false">IFERROR(SUM(R25/Q25), 0)</f>
        <v>0</v>
      </c>
      <c r="T25" s="1" t="n">
        <f aca="false">IFERROR(SUMIFS('2013'!$H:$H, '2013'!$C:C, $A25,'2013'!D:D,"&lt;&gt;*",'2013'!E:E,"&lt;&gt;*"), 0)</f>
        <v>0</v>
      </c>
      <c r="U25" s="14" t="n">
        <f aca="false">SUMIFS('2013'!X:X,'2013'!C:C,A25,'2013'!D:D,"&lt;&gt;*",'2013'!E:E,"&lt;&gt;*")</f>
        <v>0</v>
      </c>
      <c r="V25" s="14" t="n">
        <f aca="false">IFERROR(SUM(U25/T25), 0)</f>
        <v>0</v>
      </c>
      <c r="W25" s="1" t="n">
        <f aca="false">IFERROR(SUMIFS('2012'!$H:$H, '2012'!$C:C, $A25,'2012'!D:D,"&lt;&gt;*",'2012'!E:E,"&lt;&gt;*"), 0)</f>
        <v>0</v>
      </c>
      <c r="X25" s="14" t="n">
        <f aca="false">SUMIFS('2012'!X:X,'2012'!C:C,A25,'2012'!D:D,"&lt;&gt;*",'2012'!E:E,"&lt;&gt;*")</f>
        <v>0</v>
      </c>
      <c r="Y25" s="14" t="n">
        <f aca="false">IFERROR(SUM(X25/W25), 0)</f>
        <v>0</v>
      </c>
      <c r="Z25" s="1" t="n">
        <f aca="false">IFERROR(SUMIFS('2011'!$H:$H, '2011'!$C:C, $A25,'2011'!D:D,"&lt;&gt;*",'2011'!E:E,"&lt;&gt;*"), 0)</f>
        <v>0</v>
      </c>
      <c r="AA25" s="14" t="n">
        <f aca="false">SUMIFS('2011'!X:X,'2011'!C:C,A25,'2011'!D:D,"&lt;&gt;*",'2011'!E:E,"&lt;&gt;*")</f>
        <v>0</v>
      </c>
      <c r="AB25" s="14" t="n">
        <f aca="false">IFERROR(SUM(AA25/Z25), 0)</f>
        <v>0</v>
      </c>
      <c r="AC25" s="1" t="n">
        <f aca="false">IFERROR(SUMIFS('2010'!$H:$H, '2010'!$C:C, $A25,'2010'!D:D,"&lt;&gt;*",'2010'!E:E,"&lt;&gt;*"), 0)</f>
        <v>0</v>
      </c>
      <c r="AD25" s="14" t="n">
        <f aca="false">SUMIFS('2010'!X:X,'2010'!C:C,A25,'2010'!D:D,"&lt;&gt;*",'2010'!E:E,"&lt;&gt;*")</f>
        <v>0</v>
      </c>
      <c r="AE25" s="14" t="n">
        <f aca="false">IFERROR(SUM(AD25/AC25), 0)</f>
        <v>0</v>
      </c>
      <c r="AF25" s="1" t="n">
        <f aca="false">IFERROR(SUMIFS('2009'!$H:$H, '2009'!$C:C, $A25,'2009'!D:D,"&lt;&gt;*",'2009'!E:E,"&lt;&gt;*"), 0)</f>
        <v>0</v>
      </c>
      <c r="AG25" s="4" t="n">
        <f aca="false">SUMIFS('2009'!X:X,'2009'!C:C,A25,'2009'!D:D,"&lt;&gt;*",'2009'!E:E,"&lt;&gt;*")</f>
        <v>0</v>
      </c>
      <c r="AH25" s="14" t="n">
        <f aca="false">IFERROR(SUM(AG25/AF25), 0)</f>
        <v>0</v>
      </c>
    </row>
    <row r="26" customFormat="false" ht="15" hidden="false" customHeight="false" outlineLevel="0" collapsed="false">
      <c r="A26" s="1" t="s">
        <v>66</v>
      </c>
      <c r="B26" s="1" t="n">
        <f aca="false">SUM(E26,H26,K26,N26,Q26,T26,W26,Z26,AC26,AF26)</f>
        <v>4407</v>
      </c>
      <c r="C26" s="14" t="n">
        <f aca="false">SUM(F26,I26,L26,O26,R26,U26,X26,AA26,AD26,AG26)</f>
        <v>11705486.74</v>
      </c>
      <c r="D26" s="14" t="n">
        <f aca="false">IFERROR(SUM(C26/B26), 0)</f>
        <v>2656.11226230996</v>
      </c>
      <c r="E26" s="1" t="n">
        <f aca="false">IFERROR(SUMIFS('2018'!$H:$H, '2018'!$C:C, $A26, '2018'!D:D,"&lt;&gt;*",'2018'!E:E,"&lt;&gt;*"), 0)</f>
        <v>2068</v>
      </c>
      <c r="F26" s="14" t="n">
        <f aca="false">SUMIFS('2018'!X:X,'2018'!C:C,A26,'2018'!D:D,"&lt;&gt;*",'2018'!E:E,"&lt;&gt;*")</f>
        <v>5617032.91</v>
      </c>
      <c r="G26" s="14" t="n">
        <f aca="false">IFERROR(SUM(F26/E26), 0)</f>
        <v>2716.16678433269</v>
      </c>
      <c r="H26" s="1" t="n">
        <f aca="false">IFERROR(SUMIFS('2017'!$H:$H, '2017'!$C:C, $A26,'2017'!D:D,"&lt;&gt;*",'2016'!E:E,"&lt;&gt;*"), 0)</f>
        <v>1692</v>
      </c>
      <c r="I26" s="14" t="n">
        <f aca="false">SUMIFS('2017'!X:X,'2017'!C:C,A26,'2017'!D:D,"&lt;&gt;*",'2017'!E:E,"&lt;&gt;*")</f>
        <v>4532217.68</v>
      </c>
      <c r="J26" s="14" t="n">
        <f aca="false">IFERROR(SUM(I26/H26), 0)</f>
        <v>2678.6156501182</v>
      </c>
      <c r="K26" s="1" t="n">
        <f aca="false">IFERROR(SUMIFS('2016'!$H:$H, '2016'!$C:C, $A26,'2016'!D:D,"&lt;&gt;*",'2016'!E:E,"&lt;&gt;*"), 0)</f>
        <v>647</v>
      </c>
      <c r="L26" s="15" t="n">
        <f aca="false">SUMIFS('2016'!X:X,'2016'!C:C,A26,'2016'!D:D,"&lt;&gt;*",'2016'!E:E,"&lt;&gt;*")</f>
        <v>1556236.15</v>
      </c>
      <c r="M26" s="14" t="n">
        <f aca="false">IFERROR(SUM(L26/K26), 0)</f>
        <v>2405.31089644513</v>
      </c>
      <c r="N26" s="1" t="n">
        <f aca="false">IFERROR(SUMIFS('2015'!$H:$H, '2015'!$C:C, $A26,'2015'!D:D,"&lt;&gt;*",'2015'!E:E,"&lt;&gt;*"), 0)</f>
        <v>0</v>
      </c>
      <c r="O26" s="14" t="n">
        <f aca="false">SUMIFS('2015'!X:X,'2015'!C:C,A26,'2015'!D:D,"&lt;&gt;*",'2015'!E:E,"&lt;&gt;*")</f>
        <v>0</v>
      </c>
      <c r="P26" s="14" t="n">
        <f aca="false">IFERROR(SUM(O26/N26), 0)</f>
        <v>0</v>
      </c>
      <c r="Q26" s="1" t="n">
        <f aca="false">IFERROR(SUMIFS('2014'!$H:$H, '2014'!$C:C, $A26,'2014'!D:D,"&lt;&gt;*",'2014'!E:E,"&lt;&gt;*"), 0)</f>
        <v>0</v>
      </c>
      <c r="R26" s="14" t="n">
        <f aca="false">SUMIFS('2014'!X:X,'2014'!C:C,A26,'2014'!D:D,"&lt;&gt;*",'2014'!E:E,"&lt;&gt;*")</f>
        <v>0</v>
      </c>
      <c r="S26" s="14" t="n">
        <f aca="false">IFERROR(SUM(R26/Q26), 0)</f>
        <v>0</v>
      </c>
      <c r="T26" s="1" t="n">
        <f aca="false">IFERROR(SUMIFS('2013'!$H:$H, '2013'!$C:C, $A26,'2013'!D:D,"&lt;&gt;*",'2013'!E:E,"&lt;&gt;*"), 0)</f>
        <v>0</v>
      </c>
      <c r="U26" s="14" t="n">
        <f aca="false">SUMIFS('2013'!X:X,'2013'!C:C,A26,'2013'!D:D,"&lt;&gt;*",'2013'!E:E,"&lt;&gt;*")</f>
        <v>0</v>
      </c>
      <c r="V26" s="14" t="n">
        <f aca="false">IFERROR(SUM(U26/T26), 0)</f>
        <v>0</v>
      </c>
      <c r="W26" s="1" t="n">
        <f aca="false">IFERROR(SUMIFS('2012'!$H:$H, '2012'!$C:C, $A26,'2012'!D:D,"&lt;&gt;*",'2012'!E:E,"&lt;&gt;*"), 0)</f>
        <v>0</v>
      </c>
      <c r="X26" s="14" t="n">
        <f aca="false">SUMIFS('2012'!X:X,'2012'!C:C,A26,'2012'!D:D,"&lt;&gt;*",'2012'!E:E,"&lt;&gt;*")</f>
        <v>0</v>
      </c>
      <c r="Y26" s="14" t="n">
        <f aca="false">IFERROR(SUM(X26/W26), 0)</f>
        <v>0</v>
      </c>
      <c r="Z26" s="1" t="n">
        <f aca="false">IFERROR(SUMIFS('2011'!$H:$H, '2011'!$C:C, $A26,'2011'!D:D,"&lt;&gt;*",'2011'!E:E,"&lt;&gt;*"), 0)</f>
        <v>0</v>
      </c>
      <c r="AA26" s="14" t="n">
        <f aca="false">SUMIFS('2011'!X:X,'2011'!C:C,A26,'2011'!D:D,"&lt;&gt;*",'2011'!E:E,"&lt;&gt;*")</f>
        <v>0</v>
      </c>
      <c r="AB26" s="14" t="n">
        <f aca="false">IFERROR(SUM(AA26/Z26), 0)</f>
        <v>0</v>
      </c>
      <c r="AC26" s="1" t="n">
        <f aca="false">IFERROR(SUMIFS('2010'!$H:$H, '2010'!$C:C, $A26,'2010'!D:D,"&lt;&gt;*",'2010'!E:E,"&lt;&gt;*"), 0)</f>
        <v>0</v>
      </c>
      <c r="AD26" s="14" t="n">
        <f aca="false">SUMIFS('2010'!X:X,'2010'!C:C,A26,'2010'!D:D,"&lt;&gt;*",'2010'!E:E,"&lt;&gt;*")</f>
        <v>0</v>
      </c>
      <c r="AE26" s="14" t="n">
        <f aca="false">IFERROR(SUM(AD26/AC26), 0)</f>
        <v>0</v>
      </c>
      <c r="AF26" s="1" t="n">
        <f aca="false">IFERROR(SUMIFS('2009'!$H:$H, '2009'!$C:C, $A26,'2009'!D:D,"&lt;&gt;*",'2009'!E:E,"&lt;&gt;*"), 0)</f>
        <v>0</v>
      </c>
      <c r="AG26" s="4" t="n">
        <f aca="false">SUMIFS('2009'!X:X,'2009'!C:C,A26,'2009'!D:D,"&lt;&gt;*",'2009'!E:E,"&lt;&gt;*")</f>
        <v>0</v>
      </c>
      <c r="AH26" s="14" t="n">
        <f aca="false">IFERROR(SUM(AG26/AF26), 0)</f>
        <v>0</v>
      </c>
    </row>
    <row r="27" customFormat="false" ht="15" hidden="false" customHeight="false" outlineLevel="0" collapsed="false">
      <c r="A27" s="17" t="s">
        <v>67</v>
      </c>
      <c r="B27" s="1" t="n">
        <f aca="false">SUM(E27,H27,K27,N27,Q27,T27,W27,Z27,AC27,AF27)</f>
        <v>6592</v>
      </c>
      <c r="C27" s="14" t="n">
        <f aca="false">SUM(F27,I27,L27,O27,R27,U27,X27,AA27,AD27,AG27)</f>
        <v>13168713.11</v>
      </c>
      <c r="D27" s="14" t="n">
        <f aca="false">IFERROR(SUM(C27/B27), 0)</f>
        <v>1997.68099362864</v>
      </c>
      <c r="E27" s="1" t="n">
        <f aca="false">IFERROR(SUMIFS('2018'!$H:$H, '2018'!$C:C, $A27, '2018'!D:D,"&lt;&gt;*",'2018'!E:E,"&lt;&gt;*"), 0)</f>
        <v>1429</v>
      </c>
      <c r="F27" s="14" t="n">
        <f aca="false">SUMIFS('2018'!X:X,'2018'!C:C,A27,'2018'!D:D,"&lt;&gt;*",'2018'!E:E,"&lt;&gt;*")</f>
        <v>2678511.43</v>
      </c>
      <c r="G27" s="14" t="n">
        <f aca="false">IFERROR(SUM(F27/E27), 0)</f>
        <v>1874.39568229531</v>
      </c>
      <c r="H27" s="1" t="n">
        <f aca="false">IFERROR(SUMIFS('2017'!$H:$H, '2017'!$C:C, $A27,'2017'!D:D,"&lt;&gt;*",'2016'!E:E,"&lt;&gt;*"), 0)</f>
        <v>2067</v>
      </c>
      <c r="I27" s="14" t="n">
        <f aca="false">SUMIFS('2017'!X:X,'2017'!C:C,A27,'2017'!D:D,"&lt;&gt;*",'2017'!E:E,"&lt;&gt;*")</f>
        <v>5155437.88</v>
      </c>
      <c r="J27" s="14" t="n">
        <f aca="false">IFERROR(SUM(I27/H27), 0)</f>
        <v>2494.1644315433</v>
      </c>
      <c r="K27" s="1" t="n">
        <f aca="false">IFERROR(SUMIFS('2016'!$H:$H, '2016'!$C:C, $A27,'2016'!D:D,"&lt;&gt;*",'2016'!E:E,"&lt;&gt;*"), 0)</f>
        <v>2280</v>
      </c>
      <c r="L27" s="15" t="n">
        <f aca="false">SUMIFS('2016'!X:X,'2016'!C:C,A27,'2016'!D:D,"&lt;&gt;*",'2016'!E:E,"&lt;&gt;*")</f>
        <v>3750181.7</v>
      </c>
      <c r="M27" s="14" t="n">
        <f aca="false">IFERROR(SUM(L27/K27), 0)</f>
        <v>1644.81653508772</v>
      </c>
      <c r="N27" s="1" t="n">
        <f aca="false">IFERROR(SUMIFS('2015'!$H:$H, '2015'!$C:C, $A27,'2015'!D:D,"&lt;&gt;*",'2015'!E:E,"&lt;&gt;*"), 0)</f>
        <v>506</v>
      </c>
      <c r="O27" s="14" t="n">
        <f aca="false">SUMIFS('2015'!X:X,'2015'!C:C,A27,'2015'!D:D,"&lt;&gt;*",'2015'!E:E,"&lt;&gt;*")</f>
        <v>1170234.65</v>
      </c>
      <c r="P27" s="14" t="n">
        <f aca="false">IFERROR(SUM(O27/N27), 0)</f>
        <v>2312.71669960474</v>
      </c>
      <c r="Q27" s="1" t="n">
        <f aca="false">IFERROR(SUMIFS('2014'!$H:$H, '2014'!$C:C, $A27,'2014'!D:D,"&lt;&gt;*",'2014'!E:E,"&lt;&gt;*"), 0)</f>
        <v>159</v>
      </c>
      <c r="R27" s="14" t="n">
        <f aca="false">SUMIFS('2014'!X:X,'2014'!C:C,A27,'2014'!D:D,"&lt;&gt;*",'2014'!E:E,"&lt;&gt;*")</f>
        <v>0</v>
      </c>
      <c r="S27" s="14" t="n">
        <f aca="false">IFERROR(SUM(R27/Q27), 0)</f>
        <v>0</v>
      </c>
      <c r="T27" s="1" t="n">
        <f aca="false">IFERROR(SUMIFS('2013'!$H:$H, '2013'!$C:C, $A27,'2013'!D:D,"&lt;&gt;*",'2013'!E:E,"&lt;&gt;*"), 0)</f>
        <v>151</v>
      </c>
      <c r="U27" s="14" t="n">
        <f aca="false">SUMIFS('2013'!X:X,'2013'!C:C,A27,'2013'!D:D,"&lt;&gt;*",'2013'!E:E,"&lt;&gt;*")</f>
        <v>414347.45</v>
      </c>
      <c r="V27" s="14" t="n">
        <f aca="false">IFERROR(SUM(U27/T27), 0)</f>
        <v>2744.02284768212</v>
      </c>
      <c r="W27" s="1" t="n">
        <f aca="false">IFERROR(SUMIFS('2012'!$H:$H, '2012'!$C:C, $A27,'2012'!D:D,"&lt;&gt;*",'2012'!E:E,"&lt;&gt;*"), 0)</f>
        <v>0</v>
      </c>
      <c r="X27" s="14" t="n">
        <f aca="false">SUMIFS('2012'!X:X,'2012'!C:C,A27,'2012'!D:D,"&lt;&gt;*",'2012'!E:E,"&lt;&gt;*")</f>
        <v>0</v>
      </c>
      <c r="Y27" s="14" t="n">
        <f aca="false">IFERROR(SUM(X27/W27), 0)</f>
        <v>0</v>
      </c>
      <c r="Z27" s="1" t="n">
        <f aca="false">IFERROR(SUMIFS('2011'!$H:$H, '2011'!$C:C, $A27,'2011'!D:D,"&lt;&gt;*",'2011'!E:E,"&lt;&gt;*"), 0)</f>
        <v>0</v>
      </c>
      <c r="AA27" s="14" t="n">
        <f aca="false">SUMIFS('2011'!X:X,'2011'!C:C,A27,'2011'!D:D,"&lt;&gt;*",'2011'!E:E,"&lt;&gt;*")</f>
        <v>0</v>
      </c>
      <c r="AB27" s="14" t="n">
        <f aca="false">IFERROR(SUM(AA27/Z27), 0)</f>
        <v>0</v>
      </c>
      <c r="AC27" s="1" t="n">
        <f aca="false">IFERROR(SUMIFS('2010'!$H:$H, '2010'!$C:C, $A27,'2010'!D:D,"&lt;&gt;*",'2010'!E:E,"&lt;&gt;*"), 0)</f>
        <v>0</v>
      </c>
      <c r="AD27" s="14" t="n">
        <f aca="false">SUMIFS('2010'!X:X,'2010'!C:C,A27,'2010'!D:D,"&lt;&gt;*",'2010'!E:E,"&lt;&gt;*")</f>
        <v>0</v>
      </c>
      <c r="AE27" s="14" t="n">
        <f aca="false">IFERROR(SUM(AD27/AC27), 0)</f>
        <v>0</v>
      </c>
      <c r="AF27" s="1" t="n">
        <f aca="false">IFERROR(SUMIFS('2009'!$H:$H, '2009'!$C:C, $A27,'2009'!D:D,"&lt;&gt;*",'2009'!E:E,"&lt;&gt;*"), 0)</f>
        <v>0</v>
      </c>
      <c r="AG27" s="4" t="n">
        <f aca="false">SUMIFS('2009'!X:X,'2009'!C:C,A27,'2009'!D:D,"&lt;&gt;*",'2009'!E:E,"&lt;&gt;*")</f>
        <v>0</v>
      </c>
      <c r="AH27" s="14" t="n">
        <f aca="false">IFERROR(SUM(AG27/AF27), 0)</f>
        <v>0</v>
      </c>
    </row>
    <row r="28" customFormat="false" ht="15" hidden="false" customHeight="false" outlineLevel="0" collapsed="false">
      <c r="A28" s="17" t="s">
        <v>68</v>
      </c>
      <c r="B28" s="1" t="n">
        <f aca="false">SUM(E28,H28,K28,N28,Q28,T28,W28,Z28,AC28,AF28)</f>
        <v>783</v>
      </c>
      <c r="C28" s="14" t="n">
        <f aca="false">SUM(F28,I28,L28,O28,R28,U28,X28,AA28,AD28,AG28)</f>
        <v>1384819.71</v>
      </c>
      <c r="D28" s="14" t="n">
        <f aca="false">IFERROR(SUM(C28/B28), 0)</f>
        <v>1768.60754789272</v>
      </c>
      <c r="E28" s="1" t="n">
        <f aca="false">IFERROR(SUMIFS('2018'!$H:$H, '2018'!$C:C, $A28, '2018'!D:D,"&lt;&gt;*",'2018'!E:E,"&lt;&gt;*"), 0)</f>
        <v>0</v>
      </c>
      <c r="F28" s="14" t="n">
        <f aca="false">SUMIFS('2018'!X:X,'2018'!C:C,A28,'2018'!D:D,"&lt;&gt;*",'2018'!E:E,"&lt;&gt;*")</f>
        <v>0</v>
      </c>
      <c r="G28" s="14" t="n">
        <f aca="false">IFERROR(SUM(F28/E28), 0)</f>
        <v>0</v>
      </c>
      <c r="H28" s="1" t="n">
        <f aca="false">IFERROR(SUMIFS('2017'!$H:$H, '2017'!$C:C, $A28,'2017'!D:D,"&lt;&gt;*",'2016'!E:E,"&lt;&gt;*"), 0)</f>
        <v>321</v>
      </c>
      <c r="I28" s="14" t="n">
        <f aca="false">SUMIFS('2017'!X:X,'2017'!C:C,A28,'2017'!D:D,"&lt;&gt;*",'2017'!E:E,"&lt;&gt;*")</f>
        <v>692251.56</v>
      </c>
      <c r="J28" s="14" t="n">
        <f aca="false">IFERROR(SUM(I28/H28), 0)</f>
        <v>2156.54691588785</v>
      </c>
      <c r="K28" s="1" t="n">
        <f aca="false">IFERROR(SUMIFS('2016'!$H:$H, '2016'!$C:C, $A28,'2016'!D:D,"&lt;&gt;*",'2016'!E:E,"&lt;&gt;*"), 0)</f>
        <v>382</v>
      </c>
      <c r="L28" s="15" t="n">
        <f aca="false">SUMIFS('2016'!X:X,'2016'!C:C,A28,'2016'!D:D,"&lt;&gt;*",'2016'!E:E,"&lt;&gt;*")</f>
        <v>692568.15</v>
      </c>
      <c r="M28" s="14" t="n">
        <f aca="false">IFERROR(SUM(L28/K28), 0)</f>
        <v>1813.00562827225</v>
      </c>
      <c r="N28" s="1" t="n">
        <f aca="false">IFERROR(SUMIFS('2015'!$H:$H, '2015'!$C:C, $A28,'2015'!D:D,"&lt;&gt;*",'2015'!E:E,"&lt;&gt;*"), 0)</f>
        <v>0</v>
      </c>
      <c r="O28" s="14" t="n">
        <f aca="false">SUMIFS('2015'!X:X,'2015'!C:C,A28,'2015'!D:D,"&lt;&gt;*",'2015'!E:E,"&lt;&gt;*")</f>
        <v>0</v>
      </c>
      <c r="P28" s="14" t="n">
        <f aca="false">IFERROR(SUM(O28/N28), 0)</f>
        <v>0</v>
      </c>
      <c r="Q28" s="1" t="n">
        <f aca="false">IFERROR(SUMIFS('2014'!$H:$H, '2014'!$C:C, $A28,'2014'!D:D,"&lt;&gt;*",'2014'!E:E,"&lt;&gt;*"), 0)</f>
        <v>80</v>
      </c>
      <c r="R28" s="14" t="n">
        <f aca="false">SUMIFS('2014'!X:X,'2014'!C:C,A28,'2014'!D:D,"&lt;&gt;*",'2014'!E:E,"&lt;&gt;*")</f>
        <v>0</v>
      </c>
      <c r="S28" s="14" t="n">
        <f aca="false">IFERROR(SUM(R28/Q28), 0)</f>
        <v>0</v>
      </c>
      <c r="T28" s="1" t="n">
        <f aca="false">IFERROR(SUMIFS('2013'!$H:$H, '2013'!$C:C, $A28,'2013'!D:D,"&lt;&gt;*",'2013'!E:E,"&lt;&gt;*"), 0)</f>
        <v>0</v>
      </c>
      <c r="U28" s="14" t="n">
        <f aca="false">SUMIFS('2013'!X:X,'2013'!C:C,A28,'2013'!D:D,"&lt;&gt;*",'2013'!E:E,"&lt;&gt;*")</f>
        <v>0</v>
      </c>
      <c r="V28" s="14" t="n">
        <f aca="false">IFERROR(SUM(U28/T28), 0)</f>
        <v>0</v>
      </c>
      <c r="W28" s="1" t="n">
        <f aca="false">IFERROR(SUMIFS('2012'!$H:$H, '2012'!$C:C, $A28,'2012'!D:D,"&lt;&gt;*",'2012'!E:E,"&lt;&gt;*"), 0)</f>
        <v>0</v>
      </c>
      <c r="X28" s="14" t="n">
        <f aca="false">SUMIFS('2012'!X:X,'2012'!C:C,A28,'2012'!D:D,"&lt;&gt;*",'2012'!E:E,"&lt;&gt;*")</f>
        <v>0</v>
      </c>
      <c r="Y28" s="14" t="n">
        <f aca="false">IFERROR(SUM(X28/W28), 0)</f>
        <v>0</v>
      </c>
      <c r="Z28" s="1" t="n">
        <f aca="false">IFERROR(SUMIFS('2011'!$H:$H, '2011'!$C:C, $A28,'2011'!D:D,"&lt;&gt;*",'2011'!E:E,"&lt;&gt;*"), 0)</f>
        <v>0</v>
      </c>
      <c r="AA28" s="14" t="n">
        <f aca="false">SUMIFS('2011'!X:X,'2011'!C:C,A28,'2011'!D:D,"&lt;&gt;*",'2011'!E:E,"&lt;&gt;*")</f>
        <v>0</v>
      </c>
      <c r="AB28" s="14" t="n">
        <f aca="false">IFERROR(SUM(AA28/Z28), 0)</f>
        <v>0</v>
      </c>
      <c r="AC28" s="1" t="n">
        <f aca="false">IFERROR(SUMIFS('2010'!$H:$H, '2010'!$C:C, $A28,'2010'!D:D,"&lt;&gt;*",'2010'!E:E,"&lt;&gt;*"), 0)</f>
        <v>0</v>
      </c>
      <c r="AD28" s="14" t="n">
        <f aca="false">SUMIFS('2010'!X:X,'2010'!C:C,A28,'2010'!D:D,"&lt;&gt;*",'2010'!E:E,"&lt;&gt;*")</f>
        <v>0</v>
      </c>
      <c r="AE28" s="14" t="n">
        <f aca="false">IFERROR(SUM(AD28/AC28), 0)</f>
        <v>0</v>
      </c>
      <c r="AF28" s="1" t="n">
        <f aca="false">IFERROR(SUMIFS('2009'!$H:$H, '2009'!$C:C, $A28,'2009'!D:D,"&lt;&gt;*",'2009'!E:E,"&lt;&gt;*"), 0)</f>
        <v>0</v>
      </c>
      <c r="AG28" s="4" t="n">
        <f aca="false">SUMIFS('2009'!X:X,'2009'!C:C,A28,'2009'!D:D,"&lt;&gt;*",'2009'!E:E,"&lt;&gt;*")</f>
        <v>0</v>
      </c>
      <c r="AH28" s="14" t="n">
        <f aca="false">IFERROR(SUM(AG28/AF28), 0)</f>
        <v>0</v>
      </c>
    </row>
    <row r="29" customFormat="false" ht="15" hidden="false" customHeight="false" outlineLevel="0" collapsed="false">
      <c r="A29" s="17" t="s">
        <v>69</v>
      </c>
      <c r="B29" s="1" t="n">
        <f aca="false">SUM(E29,H29,K29,N29,Q29,T29,W29,Z29,AC29,AF29)</f>
        <v>5710</v>
      </c>
      <c r="C29" s="14" t="n">
        <f aca="false">SUM(F29,I29,L29,O29,R29,U29,X29,AA29,AD29,AG29)</f>
        <v>8262941.33</v>
      </c>
      <c r="D29" s="14" t="n">
        <f aca="false">IFERROR(SUM(C29/B29), 0)</f>
        <v>1447.10005779335</v>
      </c>
      <c r="E29" s="1" t="n">
        <f aca="false">IFERROR(SUMIFS('2018'!$H:$H, '2018'!$C:C, $A29, '2018'!D:D,"&lt;&gt;*",'2018'!E:E,"&lt;&gt;*"), 0)</f>
        <v>13</v>
      </c>
      <c r="F29" s="14" t="n">
        <f aca="false">SUMIFS('2018'!X:X,'2018'!C:C,A29,'2018'!D:D,"&lt;&gt;*",'2018'!E:E,"&lt;&gt;*")</f>
        <v>39647.15</v>
      </c>
      <c r="G29" s="14" t="n">
        <f aca="false">IFERROR(SUM(F29/E29), 0)</f>
        <v>3049.78076923077</v>
      </c>
      <c r="H29" s="1" t="n">
        <f aca="false">IFERROR(SUMIFS('2017'!$H:$H, '2017'!$C:C, $A29,'2017'!D:D,"&lt;&gt;*",'2016'!E:E,"&lt;&gt;*"), 0)</f>
        <v>590</v>
      </c>
      <c r="I29" s="14" t="n">
        <f aca="false">SUMIFS('2017'!X:X,'2017'!C:C,A29,'2017'!D:D,"&lt;&gt;*",'2017'!E:E,"&lt;&gt;*")</f>
        <v>1280375.27</v>
      </c>
      <c r="J29" s="14" t="n">
        <f aca="false">IFERROR(SUM(I29/H29), 0)</f>
        <v>2170.12757627119</v>
      </c>
      <c r="K29" s="1" t="n">
        <f aca="false">IFERROR(SUMIFS('2016'!$H:$H, '2016'!$C:C, $A29,'2016'!D:D,"&lt;&gt;*",'2016'!E:E,"&lt;&gt;*"), 0)</f>
        <v>1980</v>
      </c>
      <c r="L29" s="15" t="n">
        <f aca="false">SUMIFS('2016'!X:X,'2016'!C:C,A29,'2016'!D:D,"&lt;&gt;*",'2016'!E:E,"&lt;&gt;*")</f>
        <v>2915027.8</v>
      </c>
      <c r="M29" s="14" t="n">
        <f aca="false">IFERROR(SUM(L29/K29), 0)</f>
        <v>1472.23626262626</v>
      </c>
      <c r="N29" s="1" t="n">
        <f aca="false">IFERROR(SUMIFS('2015'!$H:$H, '2015'!$C:C, $A29,'2015'!D:D,"&lt;&gt;*",'2015'!E:E,"&lt;&gt;*"), 0)</f>
        <v>1461</v>
      </c>
      <c r="O29" s="14" t="n">
        <f aca="false">SUMIFS('2015'!X:X,'2015'!C:C,A29,'2015'!D:D,"&lt;&gt;*",'2015'!E:E,"&lt;&gt;*")</f>
        <v>1898434.04</v>
      </c>
      <c r="P29" s="14" t="n">
        <f aca="false">IFERROR(SUM(O29/N29), 0)</f>
        <v>1299.40728268309</v>
      </c>
      <c r="Q29" s="1" t="n">
        <f aca="false">IFERROR(SUMIFS('2014'!$H:$H, '2014'!$C:C, $A29,'2014'!D:D,"&lt;&gt;*",'2014'!E:E,"&lt;&gt;*"), 0)</f>
        <v>504</v>
      </c>
      <c r="R29" s="14" t="n">
        <f aca="false">SUMIFS('2014'!X:X,'2014'!C:C,A29,'2014'!D:D,"&lt;&gt;*",'2014'!E:E,"&lt;&gt;*")</f>
        <v>0</v>
      </c>
      <c r="S29" s="14" t="n">
        <f aca="false">IFERROR(SUM(R29/Q29), 0)</f>
        <v>0</v>
      </c>
      <c r="T29" s="1" t="n">
        <f aca="false">IFERROR(SUMIFS('2013'!$H:$H, '2013'!$C:C, $A29,'2013'!D:D,"&lt;&gt;*",'2013'!E:E,"&lt;&gt;*"), 0)</f>
        <v>148</v>
      </c>
      <c r="U29" s="14" t="n">
        <f aca="false">SUMIFS('2013'!X:X,'2013'!C:C,A29,'2013'!D:D,"&lt;&gt;*",'2013'!E:E,"&lt;&gt;*")</f>
        <v>268550.6</v>
      </c>
      <c r="V29" s="14" t="n">
        <f aca="false">IFERROR(SUM(U29/T29), 0)</f>
        <v>1814.53108108108</v>
      </c>
      <c r="W29" s="1" t="n">
        <f aca="false">IFERROR(SUMIFS('2012'!$H:$H, '2012'!$C:C, $A29,'2012'!D:D,"&lt;&gt;*",'2012'!E:E,"&lt;&gt;*"), 0)</f>
        <v>320</v>
      </c>
      <c r="X29" s="14" t="n">
        <f aca="false">SUMIFS('2012'!X:X,'2012'!C:C,A29,'2012'!D:D,"&lt;&gt;*",'2012'!E:E,"&lt;&gt;*")</f>
        <v>577288.77</v>
      </c>
      <c r="Y29" s="14" t="n">
        <f aca="false">IFERROR(SUM(X29/W29), 0)</f>
        <v>1804.02740625</v>
      </c>
      <c r="Z29" s="1" t="n">
        <f aca="false">IFERROR(SUMIFS('2011'!$H:$H, '2011'!$C:C, $A29,'2011'!D:D,"&lt;&gt;*",'2011'!E:E,"&lt;&gt;*"), 0)</f>
        <v>355</v>
      </c>
      <c r="AA29" s="14" t="n">
        <f aca="false">SUMIFS('2011'!X:X,'2011'!C:C,A29,'2011'!D:D,"&lt;&gt;*",'2011'!E:E,"&lt;&gt;*")</f>
        <v>646921.19</v>
      </c>
      <c r="AB29" s="14" t="n">
        <f aca="false">IFERROR(SUM(AA29/Z29), 0)</f>
        <v>1822.31321126761</v>
      </c>
      <c r="AC29" s="1" t="n">
        <f aca="false">IFERROR(SUMIFS('2010'!$H:$H, '2010'!$C:C, $A29,'2010'!D:D,"&lt;&gt;*",'2010'!E:E,"&lt;&gt;*"), 0)</f>
        <v>339</v>
      </c>
      <c r="AD29" s="14" t="n">
        <f aca="false">SUMIFS('2010'!X:X,'2010'!C:C,A29,'2010'!D:D,"&lt;&gt;*",'2010'!E:E,"&lt;&gt;*")</f>
        <v>636696.51</v>
      </c>
      <c r="AE29" s="14" t="n">
        <f aca="false">IFERROR(SUM(AD29/AC29), 0)</f>
        <v>1878.16079646018</v>
      </c>
      <c r="AF29" s="1" t="n">
        <f aca="false">IFERROR(SUMIFS('2009'!$H:$H, '2009'!$C:C, $A29,'2009'!D:D,"&lt;&gt;*",'2009'!E:E,"&lt;&gt;*"), 0)</f>
        <v>0</v>
      </c>
      <c r="AG29" s="4" t="n">
        <f aca="false">SUMIFS('2009'!X:X,'2009'!C:C,A29,'2009'!D:D,"&lt;&gt;*",'2009'!E:E,"&lt;&gt;*")</f>
        <v>0</v>
      </c>
      <c r="AH29" s="14" t="n">
        <f aca="false">IFERROR(SUM(AG29/AF29), 0)</f>
        <v>0</v>
      </c>
    </row>
    <row r="30" customFormat="false" ht="15" hidden="false" customHeight="false" outlineLevel="0" collapsed="false">
      <c r="A30" s="17" t="s">
        <v>70</v>
      </c>
      <c r="B30" s="1" t="n">
        <f aca="false">SUM(E30,H30,K30,N30,Q30,T30,W30,Z30,AC30,AF30)</f>
        <v>3068</v>
      </c>
      <c r="C30" s="14" t="n">
        <f aca="false">SUM(F30,I30,L30,O30,R30,U30,X30,AA30,AD30,AG30)</f>
        <v>4146612.54</v>
      </c>
      <c r="D30" s="14" t="n">
        <f aca="false">IFERROR(SUM(C30/B30), 0)</f>
        <v>1351.56862451108</v>
      </c>
      <c r="E30" s="1" t="n">
        <f aca="false">IFERROR(SUMIFS('2018'!$H:$H, '2018'!$C:C, $A30, '2018'!D:D,"&lt;&gt;*",'2018'!E:E,"&lt;&gt;*"), 0)</f>
        <v>243</v>
      </c>
      <c r="F30" s="14" t="n">
        <f aca="false">SUMIFS('2018'!X:X,'2018'!C:C,A30,'2018'!D:D,"&lt;&gt;*",'2018'!E:E,"&lt;&gt;*")</f>
        <v>232828.07</v>
      </c>
      <c r="G30" s="14" t="n">
        <f aca="false">IFERROR(SUM(F30/E30), 0)</f>
        <v>958.140205761317</v>
      </c>
      <c r="H30" s="1" t="n">
        <f aca="false">IFERROR(SUMIFS('2017'!$H:$H, '2017'!$C:C, $A30,'2017'!D:D,"&lt;&gt;*",'2016'!E:E,"&lt;&gt;*"), 0)</f>
        <v>599</v>
      </c>
      <c r="I30" s="14" t="n">
        <f aca="false">SUMIFS('2017'!X:X,'2017'!C:C,A30,'2017'!D:D,"&lt;&gt;*",'2017'!E:E,"&lt;&gt;*")</f>
        <v>1532465.05</v>
      </c>
      <c r="J30" s="14" t="n">
        <f aca="false">IFERROR(SUM(I30/H30), 0)</f>
        <v>2558.3723706177</v>
      </c>
      <c r="K30" s="1" t="n">
        <f aca="false">IFERROR(SUMIFS('2016'!$H:$H, '2016'!$C:C, $A30,'2016'!D:D,"&lt;&gt;*",'2016'!E:E,"&lt;&gt;*"), 0)</f>
        <v>1029</v>
      </c>
      <c r="L30" s="15" t="n">
        <f aca="false">SUMIFS('2016'!X:X,'2016'!C:C,A30,'2016'!D:D,"&lt;&gt;*",'2016'!E:E,"&lt;&gt;*")</f>
        <v>1002987.03</v>
      </c>
      <c r="M30" s="14" t="n">
        <f aca="false">IFERROR(SUM(L30/K30), 0)</f>
        <v>974.720145772595</v>
      </c>
      <c r="N30" s="1" t="n">
        <f aca="false">IFERROR(SUMIFS('2015'!$H:$H, '2015'!$C:C, $A30,'2015'!D:D,"&lt;&gt;*",'2015'!E:E,"&lt;&gt;*"), 0)</f>
        <v>65</v>
      </c>
      <c r="O30" s="14" t="n">
        <f aca="false">SUMIFS('2015'!X:X,'2015'!C:C,A30,'2015'!D:D,"&lt;&gt;*",'2015'!E:E,"&lt;&gt;*")</f>
        <v>44954.19</v>
      </c>
      <c r="P30" s="14" t="n">
        <f aca="false">IFERROR(SUM(O30/N30), 0)</f>
        <v>691.602923076923</v>
      </c>
      <c r="Q30" s="1" t="n">
        <f aca="false">IFERROR(SUMIFS('2014'!$H:$H, '2014'!$C:C, $A30,'2014'!D:D,"&lt;&gt;*",'2014'!E:E,"&lt;&gt;*"), 0)</f>
        <v>132</v>
      </c>
      <c r="R30" s="14" t="n">
        <f aca="false">SUMIFS('2014'!X:X,'2014'!C:C,A30,'2014'!D:D,"&lt;&gt;*",'2014'!E:E,"&lt;&gt;*")</f>
        <v>0</v>
      </c>
      <c r="S30" s="14" t="n">
        <f aca="false">IFERROR(SUM(R30/Q30), 0)</f>
        <v>0</v>
      </c>
      <c r="T30" s="1" t="n">
        <f aca="false">IFERROR(SUMIFS('2013'!$H:$H, '2013'!$C:C, $A30,'2013'!D:D,"&lt;&gt;*",'2013'!E:E,"&lt;&gt;*"), 0)</f>
        <v>226</v>
      </c>
      <c r="U30" s="14" t="n">
        <f aca="false">SUMIFS('2013'!X:X,'2013'!C:C,A30,'2013'!D:D,"&lt;&gt;*",'2013'!E:E,"&lt;&gt;*")</f>
        <v>315809.38</v>
      </c>
      <c r="V30" s="14" t="n">
        <f aca="false">IFERROR(SUM(U30/T30), 0)</f>
        <v>1397.38663716814</v>
      </c>
      <c r="W30" s="1" t="n">
        <f aca="false">IFERROR(SUMIFS('2012'!$H:$H, '2012'!$C:C, $A30,'2012'!D:D,"&lt;&gt;*",'2012'!E:E,"&lt;&gt;*"), 0)</f>
        <v>578</v>
      </c>
      <c r="X30" s="14" t="n">
        <f aca="false">SUMIFS('2012'!X:X,'2012'!C:C,A30,'2012'!D:D,"&lt;&gt;*",'2012'!E:E,"&lt;&gt;*")</f>
        <v>744468.95</v>
      </c>
      <c r="Y30" s="14" t="n">
        <f aca="false">IFERROR(SUM(X30/W30), 0)</f>
        <v>1288.00856401384</v>
      </c>
      <c r="Z30" s="1" t="n">
        <f aca="false">IFERROR(SUMIFS('2011'!$H:$H, '2011'!$C:C, $A30,'2011'!D:D,"&lt;&gt;*",'2011'!E:E,"&lt;&gt;*"), 0)</f>
        <v>196</v>
      </c>
      <c r="AA30" s="14" t="n">
        <f aca="false">SUMIFS('2011'!X:X,'2011'!C:C,A30,'2011'!D:D,"&lt;&gt;*",'2011'!E:E,"&lt;&gt;*")</f>
        <v>273099.87</v>
      </c>
      <c r="AB30" s="14" t="n">
        <f aca="false">IFERROR(SUM(AA30/Z30), 0)</f>
        <v>1393.36668367347</v>
      </c>
      <c r="AC30" s="1" t="n">
        <f aca="false">IFERROR(SUMIFS('2010'!$H:$H, '2010'!$C:C, $A30,'2010'!D:D,"&lt;&gt;*",'2010'!E:E,"&lt;&gt;*"), 0)</f>
        <v>0</v>
      </c>
      <c r="AD30" s="14" t="n">
        <f aca="false">SUMIFS('2010'!X:X,'2010'!C:C,A30,'2010'!D:D,"&lt;&gt;*",'2010'!E:E,"&lt;&gt;*")</f>
        <v>0</v>
      </c>
      <c r="AE30" s="14" t="n">
        <f aca="false">IFERROR(SUM(AD30/AC30), 0)</f>
        <v>0</v>
      </c>
      <c r="AF30" s="1" t="n">
        <f aca="false">IFERROR(SUMIFS('2009'!$H:$H, '2009'!$C:C, $A30,'2009'!D:D,"&lt;&gt;*",'2009'!E:E,"&lt;&gt;*"), 0)</f>
        <v>0</v>
      </c>
      <c r="AG30" s="4" t="n">
        <f aca="false">SUMIFS('2009'!X:X,'2009'!C:C,A30,'2009'!D:D,"&lt;&gt;*",'2009'!E:E,"&lt;&gt;*")</f>
        <v>0</v>
      </c>
      <c r="AH30" s="14" t="n">
        <f aca="false">IFERROR(SUM(AG30/AF30), 0)</f>
        <v>0</v>
      </c>
    </row>
    <row r="31" customFormat="false" ht="15" hidden="false" customHeight="false" outlineLevel="0" collapsed="false">
      <c r="A31" s="1" t="s">
        <v>71</v>
      </c>
      <c r="B31" s="1" t="n">
        <f aca="false">SUM(E31,H31,K31,N31,Q31,T31,W31,Z31,AC31,AF31)</f>
        <v>123</v>
      </c>
      <c r="C31" s="14" t="n">
        <f aca="false">SUM(F31,I31,L31,O31,R31,U31,X31,AA31,AD31,AG31)</f>
        <v>127070.89</v>
      </c>
      <c r="D31" s="14" t="n">
        <f aca="false">IFERROR(SUM(C31/B31), 0)</f>
        <v>1033.09666666667</v>
      </c>
      <c r="E31" s="1" t="n">
        <f aca="false">IFERROR(SUMIFS('2018'!$H:$H, '2018'!$C:C, $A31, '2018'!D:D,"&lt;&gt;*",'2018'!E:E,"&lt;&gt;*"), 0)</f>
        <v>65</v>
      </c>
      <c r="F31" s="14" t="n">
        <f aca="false">SUMIFS('2018'!X:X,'2018'!C:C,A31,'2018'!D:D,"&lt;&gt;*",'2018'!E:E,"&lt;&gt;*")</f>
        <v>64209.97</v>
      </c>
      <c r="G31" s="14" t="n">
        <f aca="false">IFERROR(SUM(F31/E31), 0)</f>
        <v>987.845692307692</v>
      </c>
      <c r="H31" s="1" t="n">
        <f aca="false">IFERROR(SUMIFS('2017'!$H:$H, '2017'!$C:C, $A31,'2017'!D:D,"&lt;&gt;*",'2016'!E:E,"&lt;&gt;*"), 0)</f>
        <v>6</v>
      </c>
      <c r="I31" s="14" t="n">
        <f aca="false">SUMIFS('2017'!X:X,'2017'!C:C,A31,'2017'!D:D,"&lt;&gt;*",'2017'!E:E,"&lt;&gt;*")</f>
        <v>74.9</v>
      </c>
      <c r="J31" s="14" t="n">
        <f aca="false">IFERROR(SUM(I31/H31), 0)</f>
        <v>12.4833333333333</v>
      </c>
      <c r="K31" s="1" t="n">
        <f aca="false">IFERROR(SUMIFS('2016'!$H:$H, '2016'!$C:C, $A31,'2016'!D:D,"&lt;&gt;*",'2016'!E:E,"&lt;&gt;*"), 0)</f>
        <v>52</v>
      </c>
      <c r="L31" s="15" t="n">
        <f aca="false">SUMIFS('2016'!X:X,'2016'!C:C,A31,'2016'!D:D,"&lt;&gt;*",'2016'!E:E,"&lt;&gt;*")</f>
        <v>62786.02</v>
      </c>
      <c r="M31" s="14" t="n">
        <f aca="false">IFERROR(SUM(L31/K31), 0)</f>
        <v>1207.42346153846</v>
      </c>
      <c r="N31" s="1" t="n">
        <f aca="false">IFERROR(SUMIFS('2015'!$H:$H, '2015'!$C:C, $A31,'2015'!D:D,"&lt;&gt;*",'2015'!E:E,"&lt;&gt;*"), 0)</f>
        <v>0</v>
      </c>
      <c r="O31" s="14" t="n">
        <f aca="false">SUMIFS('2015'!X:X,'2015'!C:C,A31,'2015'!D:D,"&lt;&gt;*",'2015'!E:E,"&lt;&gt;*")</f>
        <v>0</v>
      </c>
      <c r="P31" s="14" t="n">
        <f aca="false">IFERROR(SUM(O31/N31), 0)</f>
        <v>0</v>
      </c>
      <c r="Q31" s="1" t="n">
        <f aca="false">IFERROR(SUMIFS('2014'!$H:$H, '2014'!$C:C, $A31,'2014'!D:D,"&lt;&gt;*",'2014'!E:E,"&lt;&gt;*"), 0)</f>
        <v>0</v>
      </c>
      <c r="R31" s="14" t="n">
        <f aca="false">SUMIFS('2014'!X:X,'2014'!C:C,A31,'2014'!D:D,"&lt;&gt;*",'2014'!E:E,"&lt;&gt;*")</f>
        <v>0</v>
      </c>
      <c r="S31" s="14" t="n">
        <f aca="false">IFERROR(SUM(R31/Q31), 0)</f>
        <v>0</v>
      </c>
      <c r="T31" s="1" t="n">
        <f aca="false">IFERROR(SUMIFS('2013'!$H:$H, '2013'!$C:C, $A31,'2013'!D:D,"&lt;&gt;*",'2013'!E:E,"&lt;&gt;*"), 0)</f>
        <v>0</v>
      </c>
      <c r="U31" s="14" t="n">
        <f aca="false">SUMIFS('2013'!X:X,'2013'!C:C,A31,'2013'!D:D,"&lt;&gt;*",'2013'!E:E,"&lt;&gt;*")</f>
        <v>0</v>
      </c>
      <c r="V31" s="14" t="n">
        <f aca="false">IFERROR(SUM(U31/T31), 0)</f>
        <v>0</v>
      </c>
      <c r="W31" s="1" t="n">
        <f aca="false">IFERROR(SUMIFS('2012'!$H:$H, '2012'!$C:C, $A31,'2012'!D:D,"&lt;&gt;*",'2012'!E:E,"&lt;&gt;*"), 0)</f>
        <v>0</v>
      </c>
      <c r="X31" s="14" t="n">
        <f aca="false">SUMIFS('2012'!X:X,'2012'!C:C,A31,'2012'!D:D,"&lt;&gt;*",'2012'!E:E,"&lt;&gt;*")</f>
        <v>0</v>
      </c>
      <c r="Y31" s="14" t="n">
        <f aca="false">IFERROR(SUM(X31/W31), 0)</f>
        <v>0</v>
      </c>
      <c r="Z31" s="1" t="n">
        <f aca="false">IFERROR(SUMIFS('2011'!$H:$H, '2011'!$C:C, $A31,'2011'!D:D,"&lt;&gt;*",'2011'!E:E,"&lt;&gt;*"), 0)</f>
        <v>0</v>
      </c>
      <c r="AA31" s="14" t="n">
        <f aca="false">SUMIFS('2011'!X:X,'2011'!C:C,A31,'2011'!D:D,"&lt;&gt;*",'2011'!E:E,"&lt;&gt;*")</f>
        <v>0</v>
      </c>
      <c r="AB31" s="14" t="n">
        <f aca="false">IFERROR(SUM(AA31/Z31), 0)</f>
        <v>0</v>
      </c>
      <c r="AC31" s="1" t="n">
        <f aca="false">IFERROR(SUMIFS('2010'!$H:$H, '2010'!$C:C, $A31,'2010'!D:D,"&lt;&gt;*",'2010'!E:E,"&lt;&gt;*"), 0)</f>
        <v>0</v>
      </c>
      <c r="AD31" s="14" t="n">
        <f aca="false">SUMIFS('2010'!X:X,'2010'!C:C,A31,'2010'!D:D,"&lt;&gt;*",'2010'!E:E,"&lt;&gt;*")</f>
        <v>0</v>
      </c>
      <c r="AE31" s="14" t="n">
        <f aca="false">IFERROR(SUM(AD31/AC31), 0)</f>
        <v>0</v>
      </c>
      <c r="AF31" s="1" t="n">
        <f aca="false">IFERROR(SUMIFS('2009'!$H:$H, '2009'!$C:C, $A31,'2009'!D:D,"&lt;&gt;*",'2009'!E:E,"&lt;&gt;*"), 0)</f>
        <v>0</v>
      </c>
      <c r="AG31" s="4" t="n">
        <f aca="false">SUMIFS('2009'!X:X,'2009'!C:C,A31,'2009'!D:D,"&lt;&gt;*",'2009'!E:E,"&lt;&gt;*")</f>
        <v>0</v>
      </c>
      <c r="AH31" s="14" t="n">
        <f aca="false">IFERROR(SUM(AG31/AF31), 0)</f>
        <v>0</v>
      </c>
    </row>
    <row r="32" customFormat="false" ht="15" hidden="false" customHeight="false" outlineLevel="0" collapsed="false">
      <c r="A32" s="17" t="s">
        <v>72</v>
      </c>
      <c r="B32" s="1" t="n">
        <f aca="false">SUM(E32,H32,K32,N32,Q32,T32,W32,Z32,AC32,AF32)</f>
        <v>77</v>
      </c>
      <c r="C32" s="14" t="n">
        <f aca="false">SUM(F32,I32,L32,O32,R32,U32,X32,AA32,AD32,AG32)</f>
        <v>72316.8</v>
      </c>
      <c r="D32" s="14" t="n">
        <f aca="false">IFERROR(SUM(C32/B32), 0)</f>
        <v>939.179220779221</v>
      </c>
      <c r="E32" s="1" t="n">
        <f aca="false">IFERROR(SUMIFS('2018'!$H:$H, '2018'!$C:C, $A32, '2018'!D:D,"&lt;&gt;*",'2018'!E:E,"&lt;&gt;*"), 0)</f>
        <v>0</v>
      </c>
      <c r="F32" s="14" t="n">
        <f aca="false">SUMIFS('2018'!X:X,'2018'!C:C,A32,'2018'!D:D,"&lt;&gt;*",'2018'!E:E,"&lt;&gt;*")</f>
        <v>0</v>
      </c>
      <c r="G32" s="14" t="n">
        <f aca="false">IFERROR(SUM(F32/E32), 0)</f>
        <v>0</v>
      </c>
      <c r="H32" s="1" t="n">
        <f aca="false">IFERROR(SUMIFS('2017'!$H:$H, '2017'!$C:C, $A32,'2017'!D:D,"&lt;&gt;*",'2016'!E:E,"&lt;&gt;*"), 0)</f>
        <v>0</v>
      </c>
      <c r="I32" s="14" t="n">
        <f aca="false">SUMIFS('2017'!X:X,'2017'!C:C,A32,'2017'!D:D,"&lt;&gt;*",'2017'!E:E,"&lt;&gt;*")</f>
        <v>0</v>
      </c>
      <c r="J32" s="14" t="n">
        <f aca="false">IFERROR(SUM(I32/H32), 0)</f>
        <v>0</v>
      </c>
      <c r="K32" s="1" t="n">
        <f aca="false">IFERROR(SUMIFS('2016'!$H:$H, '2016'!$C:C, $A32,'2016'!D:D,"&lt;&gt;*",'2016'!E:E,"&lt;&gt;*"), 0)</f>
        <v>0</v>
      </c>
      <c r="L32" s="15" t="n">
        <f aca="false">SUMIFS('2016'!X:X,'2016'!C:C,A32,'2016'!D:D,"&lt;&gt;*",'2016'!E:E,"&lt;&gt;*")</f>
        <v>0</v>
      </c>
      <c r="M32" s="14" t="n">
        <f aca="false">IFERROR(SUM(L32/K32), 0)</f>
        <v>0</v>
      </c>
      <c r="N32" s="1" t="n">
        <f aca="false">IFERROR(SUMIFS('2015'!$H:$H, '2015'!$C:C, $A32,'2015'!D:D,"&lt;&gt;*",'2015'!E:E,"&lt;&gt;*"), 0)</f>
        <v>77</v>
      </c>
      <c r="O32" s="14" t="n">
        <f aca="false">SUMIFS('2015'!X:X,'2015'!C:C,A32,'2015'!D:D,"&lt;&gt;*",'2015'!E:E,"&lt;&gt;*")</f>
        <v>72316.8</v>
      </c>
      <c r="P32" s="14" t="n">
        <f aca="false">IFERROR(SUM(O32/N32), 0)</f>
        <v>939.179220779221</v>
      </c>
      <c r="Q32" s="1" t="n">
        <f aca="false">IFERROR(SUMIFS('2014'!$H:$H, '2014'!$C:C, $A32,'2014'!D:D,"&lt;&gt;*",'2014'!E:E,"&lt;&gt;*"), 0)</f>
        <v>0</v>
      </c>
      <c r="R32" s="14" t="n">
        <f aca="false">SUMIFS('2014'!X:X,'2014'!C:C,A32,'2014'!D:D,"&lt;&gt;*",'2014'!E:E,"&lt;&gt;*")</f>
        <v>0</v>
      </c>
      <c r="S32" s="14" t="n">
        <f aca="false">IFERROR(SUM(R32/Q32), 0)</f>
        <v>0</v>
      </c>
      <c r="T32" s="1" t="n">
        <f aca="false">IFERROR(SUMIFS('2013'!$H:$H, '2013'!$C:C, $A32,'2013'!D:D,"&lt;&gt;*",'2013'!E:E,"&lt;&gt;*"), 0)</f>
        <v>0</v>
      </c>
      <c r="U32" s="14" t="n">
        <f aca="false">SUMIFS('2013'!X:X,'2013'!C:C,A32,'2013'!D:D,"&lt;&gt;*",'2013'!E:E,"&lt;&gt;*")</f>
        <v>0</v>
      </c>
      <c r="V32" s="14" t="n">
        <f aca="false">IFERROR(SUM(U32/T32), 0)</f>
        <v>0</v>
      </c>
      <c r="W32" s="1" t="n">
        <f aca="false">IFERROR(SUMIFS('2012'!$H:$H, '2012'!$C:C, $A32,'2012'!D:D,"&lt;&gt;*",'2012'!E:E,"&lt;&gt;*"), 0)</f>
        <v>0</v>
      </c>
      <c r="X32" s="14" t="n">
        <f aca="false">SUMIFS('2012'!X:X,'2012'!C:C,A32,'2012'!D:D,"&lt;&gt;*",'2012'!E:E,"&lt;&gt;*")</f>
        <v>0</v>
      </c>
      <c r="Y32" s="14" t="n">
        <f aca="false">IFERROR(SUM(X32/W32), 0)</f>
        <v>0</v>
      </c>
      <c r="Z32" s="1" t="n">
        <f aca="false">IFERROR(SUMIFS('2011'!$H:$H, '2011'!$C:C, $A32,'2011'!D:D,"&lt;&gt;*",'2011'!E:E,"&lt;&gt;*"), 0)</f>
        <v>0</v>
      </c>
      <c r="AA32" s="14" t="n">
        <f aca="false">SUMIFS('2011'!X:X,'2011'!C:C,A32,'2011'!D:D,"&lt;&gt;*",'2011'!E:E,"&lt;&gt;*")</f>
        <v>0</v>
      </c>
      <c r="AB32" s="14" t="n">
        <f aca="false">IFERROR(SUM(AA32/Z32), 0)</f>
        <v>0</v>
      </c>
      <c r="AC32" s="1" t="n">
        <f aca="false">IFERROR(SUMIFS('2010'!$H:$H, '2010'!$C:C, $A32,'2010'!D:D,"&lt;&gt;*",'2010'!E:E,"&lt;&gt;*"), 0)</f>
        <v>0</v>
      </c>
      <c r="AD32" s="14" t="n">
        <f aca="false">SUMIFS('2010'!X:X,'2010'!C:C,A32,'2010'!D:D,"&lt;&gt;*",'2010'!E:E,"&lt;&gt;*")</f>
        <v>0</v>
      </c>
      <c r="AE32" s="14" t="n">
        <f aca="false">IFERROR(SUM(AD32/AC32), 0)</f>
        <v>0</v>
      </c>
      <c r="AF32" s="1" t="n">
        <f aca="false">IFERROR(SUMIFS('2009'!$H:$H, '2009'!$C:C, $A32,'2009'!D:D,"&lt;&gt;*",'2009'!E:E,"&lt;&gt;*"), 0)</f>
        <v>0</v>
      </c>
      <c r="AG32" s="4" t="n">
        <f aca="false">SUMIFS('2009'!X:X,'2009'!C:C,A32,'2009'!D:D,"&lt;&gt;*",'2009'!E:E,"&lt;&gt;*")</f>
        <v>0</v>
      </c>
      <c r="AH32" s="14" t="n">
        <f aca="false">IFERROR(SUM(AG32/AF32), 0)</f>
        <v>0</v>
      </c>
    </row>
    <row r="33" customFormat="false" ht="15" hidden="false" customHeight="false" outlineLevel="0" collapsed="false">
      <c r="A33" s="16" t="s">
        <v>73</v>
      </c>
      <c r="B33" s="1" t="n">
        <f aca="false">SUM(E33,H33,K33,N33,Q33,T33,W33,Z33,AC33,AF33)</f>
        <v>0</v>
      </c>
      <c r="C33" s="14" t="n">
        <f aca="false">SUM(F33,I33,L33,O33,R33,U33,X33,AA33,AD33,AG33)</f>
        <v>273206.03</v>
      </c>
      <c r="D33" s="14" t="n">
        <f aca="false">IFERROR(SUM(C33/B33), 0)</f>
        <v>0</v>
      </c>
      <c r="E33" s="1" t="n">
        <f aca="false">IFERROR(SUMIFS('2018'!$H:$H, '2018'!$C:C, $A33, '2018'!D:D,"&lt;&gt;*",'2018'!E:E,"&lt;&gt;*"), 0)</f>
        <v>0</v>
      </c>
      <c r="F33" s="14" t="n">
        <f aca="false">SUMIFS('2018'!X:X,'2018'!C:C,A33,'2018'!D:D,"&lt;&gt;*",'2018'!E:E,"&lt;&gt;*")</f>
        <v>0</v>
      </c>
      <c r="G33" s="14" t="n">
        <f aca="false">IFERROR(SUM(F33/E33), 0)</f>
        <v>0</v>
      </c>
      <c r="H33" s="1" t="n">
        <f aca="false">IFERROR(SUMIFS('2017'!$H:$H, '2017'!$C:C, $A33,'2017'!D:D,"&lt;&gt;*",'2016'!E:E,"&lt;&gt;*"), 0)</f>
        <v>0</v>
      </c>
      <c r="I33" s="14" t="n">
        <f aca="false">SUMIFS('2017'!X:X,'2017'!C:C,A33,'2017'!D:D,"&lt;&gt;*",'2017'!E:E,"&lt;&gt;*")</f>
        <v>0</v>
      </c>
      <c r="J33" s="14" t="n">
        <f aca="false">IFERROR(SUM(I33/H33), 0)</f>
        <v>0</v>
      </c>
      <c r="K33" s="1" t="n">
        <f aca="false">IFERROR(SUMIFS('2016'!$H:$H, '2016'!$C:C, $A33,'2016'!D:D,"&lt;&gt;*",'2016'!E:E,"&lt;&gt;*"), 0)</f>
        <v>0</v>
      </c>
      <c r="L33" s="15" t="n">
        <f aca="false">SUMIFS('2016'!X:X,'2016'!C:C,A33,'2016'!D:D,"&lt;&gt;*",'2016'!E:E,"&lt;&gt;*")</f>
        <v>0</v>
      </c>
      <c r="M33" s="14" t="n">
        <f aca="false">IFERROR(SUM(L33/K33), 0)</f>
        <v>0</v>
      </c>
      <c r="N33" s="1" t="n">
        <f aca="false">IFERROR(SUMIFS('2015'!$H:$H, '2015'!$C:C, $A33,'2015'!D:D,"&lt;&gt;*",'2015'!E:E,"&lt;&gt;*"), 0)</f>
        <v>0</v>
      </c>
      <c r="O33" s="14" t="n">
        <f aca="false">SUMIFS('2015'!X:X,'2015'!C:C,A33,'2015'!D:D,"&lt;&gt;*",'2015'!E:E,"&lt;&gt;*")</f>
        <v>0</v>
      </c>
      <c r="P33" s="14" t="n">
        <f aca="false">IFERROR(SUM(O33/N33), 0)</f>
        <v>0</v>
      </c>
      <c r="Q33" s="1" t="n">
        <f aca="false">IFERROR(SUMIFS('2014'!$H:$H, '2014'!$C:C, $A33,'2014'!D:D,"&lt;&gt;*",'2014'!E:E,"&lt;&gt;*"), 0)</f>
        <v>0</v>
      </c>
      <c r="R33" s="14" t="n">
        <f aca="false">SUMIFS('2014'!X:X,'2014'!C:C,A33,'2014'!D:D,"&lt;&gt;*",'2014'!E:E,"&lt;&gt;*")</f>
        <v>0</v>
      </c>
      <c r="S33" s="14" t="n">
        <f aca="false">IFERROR(SUM(R33/Q33), 0)</f>
        <v>0</v>
      </c>
      <c r="T33" s="1" t="n">
        <f aca="false">IFERROR(SUMIFS('2013'!$H:$H, '2013'!$C:C, $A33,'2013'!D:D,"&lt;&gt;*",'2013'!E:E,"&lt;&gt;*"), 0)</f>
        <v>0</v>
      </c>
      <c r="U33" s="14" t="n">
        <f aca="false">SUMIFS('2013'!X:X,'2013'!C:C,A33,'2013'!D:D,"&lt;&gt;*",'2013'!E:E,"&lt;&gt;*")</f>
        <v>0</v>
      </c>
      <c r="V33" s="14" t="n">
        <f aca="false">IFERROR(SUM(U33/T33), 0)</f>
        <v>0</v>
      </c>
      <c r="W33" s="1" t="n">
        <f aca="false">IFERROR(SUMIFS('2012'!$H:$H, '2012'!$C:C, $A33,'2012'!D:D,"&lt;&gt;*",'2012'!E:E,"&lt;&gt;*"), 0)</f>
        <v>0</v>
      </c>
      <c r="X33" s="14" t="n">
        <f aca="false">SUMIFS('2012'!X:X,'2012'!C:C,A33,'2012'!D:D,"&lt;&gt;*",'2012'!E:E,"&lt;&gt;*")</f>
        <v>0</v>
      </c>
      <c r="Y33" s="14" t="n">
        <f aca="false">IFERROR(SUM(X33/W33), 0)</f>
        <v>0</v>
      </c>
      <c r="Z33" s="1" t="n">
        <f aca="false">IFERROR(SUMIFS('2011'!$H:$H, '2011'!$C:C, $A33,'2011'!D:D,"&lt;&gt;*",'2011'!E:E,"&lt;&gt;*"), 0)</f>
        <v>0</v>
      </c>
      <c r="AA33" s="14" t="n">
        <f aca="false">SUMIFS('2011'!X:X,'2011'!C:C,A33,'2011'!D:D,"&lt;&gt;*",'2011'!E:E,"&lt;&gt;*")</f>
        <v>0</v>
      </c>
      <c r="AB33" s="14" t="n">
        <f aca="false">IFERROR(SUM(AA33/Z33), 0)</f>
        <v>0</v>
      </c>
      <c r="AC33" s="1" t="n">
        <f aca="false">IFERROR(SUMIFS('2010'!$H:$H, '2010'!$C:C, $A33,'2010'!D:D,"&lt;&gt;*",'2010'!E:E,"&lt;&gt;*"), 0)</f>
        <v>0</v>
      </c>
      <c r="AD33" s="14" t="n">
        <f aca="false">SUMIFS('2010'!X:X,'2010'!C:C,A33,'2010'!D:D,"&lt;&gt;*",'2010'!E:E,"&lt;&gt;*")</f>
        <v>273206.03</v>
      </c>
      <c r="AE33" s="14" t="n">
        <f aca="false">IFERROR(SUM(AD33/AC33), 0)</f>
        <v>0</v>
      </c>
      <c r="AF33" s="1" t="n">
        <f aca="false">IFERROR(SUMIFS('2009'!$H:$H, '2009'!$C:C, $A33,'2009'!D:D,"&lt;&gt;*",'2009'!E:E,"&lt;&gt;*"), 0)</f>
        <v>0</v>
      </c>
      <c r="AG33" s="4" t="n">
        <f aca="false">SUMIFS('2009'!X:X,'2009'!C:C,A33,'2009'!D:D,"&lt;&gt;*",'2009'!E:E,"&lt;&gt;*")</f>
        <v>0</v>
      </c>
      <c r="AH33" s="14" t="n">
        <f aca="false">IFERROR(SUM(AG33/AF33), 0)</f>
        <v>0</v>
      </c>
    </row>
    <row r="34" customFormat="false" ht="15" hidden="false" customHeight="false" outlineLevel="0" collapsed="false">
      <c r="A34" s="1" t="s">
        <v>74</v>
      </c>
      <c r="B34" s="1" t="n">
        <f aca="false">SUM(E34,H34,K34,N34,Q34,T34,W34,Z34,AC34,AF34)</f>
        <v>0</v>
      </c>
      <c r="C34" s="14" t="n">
        <f aca="false">SUM(F34,I34,L34,O34,R34,U34,X34,AA34,AD34,AG34)</f>
        <v>57186.02</v>
      </c>
      <c r="D34" s="14" t="n">
        <f aca="false">IFERROR(SUM(C34/B34), 0)</f>
        <v>0</v>
      </c>
      <c r="E34" s="1" t="n">
        <f aca="false">IFERROR(SUMIFS('2018'!$H:$H, '2018'!$C:C, $A34, '2018'!D:D,"&lt;&gt;*",'2018'!E:E,"&lt;&gt;*"), 0)</f>
        <v>0</v>
      </c>
      <c r="F34" s="14" t="n">
        <f aca="false">SUMIFS('2018'!X:X,'2018'!C:C,A34,'2018'!D:D,"&lt;&gt;*",'2018'!E:E,"&lt;&gt;*")</f>
        <v>0</v>
      </c>
      <c r="G34" s="14" t="n">
        <f aca="false">IFERROR(SUM(F34/E34), 0)</f>
        <v>0</v>
      </c>
      <c r="H34" s="1" t="n">
        <f aca="false">IFERROR(SUMIFS('2017'!$H:$H, '2017'!$C:C, $A34,'2017'!D:D,"&lt;&gt;*",'2016'!E:E,"&lt;&gt;*"), 0)</f>
        <v>0</v>
      </c>
      <c r="I34" s="14" t="n">
        <f aca="false">SUMIFS('2017'!X:X,'2017'!C:C,A34,'2017'!D:D,"&lt;&gt;*",'2017'!E:E,"&lt;&gt;*")</f>
        <v>0</v>
      </c>
      <c r="J34" s="14" t="n">
        <f aca="false">IFERROR(SUM(I34/H34), 0)</f>
        <v>0</v>
      </c>
      <c r="K34" s="1" t="n">
        <f aca="false">IFERROR(SUMIFS('2016'!$H:$H, '2016'!$C:C, $A34,'2016'!D:D,"&lt;&gt;*",'2016'!E:E,"&lt;&gt;*"), 0)</f>
        <v>0</v>
      </c>
      <c r="L34" s="15" t="n">
        <f aca="false">SUMIFS('2016'!X:X,'2016'!C:C,A34,'2016'!D:D,"&lt;&gt;*",'2016'!E:E,"&lt;&gt;*")</f>
        <v>57186.02</v>
      </c>
      <c r="M34" s="14" t="n">
        <f aca="false">IFERROR(SUM(L34/K34), 0)</f>
        <v>0</v>
      </c>
      <c r="N34" s="1" t="n">
        <f aca="false">IFERROR(SUMIFS('2015'!$H:$H, '2015'!$C:C, $A34,'2015'!D:D,"&lt;&gt;*",'2015'!E:E,"&lt;&gt;*"), 0)</f>
        <v>0</v>
      </c>
      <c r="O34" s="14" t="n">
        <f aca="false">SUMIFS('2015'!X:X,'2015'!C:C,A34,'2015'!D:D,"&lt;&gt;*",'2015'!E:E,"&lt;&gt;*")</f>
        <v>0</v>
      </c>
      <c r="P34" s="14" t="n">
        <f aca="false">IFERROR(SUM(O34/N34), 0)</f>
        <v>0</v>
      </c>
      <c r="Q34" s="1" t="n">
        <f aca="false">IFERROR(SUMIFS('2014'!$H:$H, '2014'!$C:C, $A34,'2014'!D:D,"&lt;&gt;*",'2014'!E:E,"&lt;&gt;*"), 0)</f>
        <v>0</v>
      </c>
      <c r="R34" s="14" t="n">
        <f aca="false">SUMIFS('2014'!X:X,'2014'!C:C,A34,'2014'!D:D,"&lt;&gt;*",'2014'!E:E,"&lt;&gt;*")</f>
        <v>0</v>
      </c>
      <c r="S34" s="14" t="n">
        <f aca="false">IFERROR(SUM(R34/Q34), 0)</f>
        <v>0</v>
      </c>
      <c r="T34" s="1" t="n">
        <f aca="false">IFERROR(SUMIFS('2013'!$H:$H, '2013'!$C:C, $A34,'2013'!D:D,"&lt;&gt;*",'2013'!E:E,"&lt;&gt;*"), 0)</f>
        <v>0</v>
      </c>
      <c r="U34" s="14" t="n">
        <f aca="false">SUMIFS('2013'!X:X,'2013'!C:C,A34,'2013'!D:D,"&lt;&gt;*",'2013'!E:E,"&lt;&gt;*")</f>
        <v>0</v>
      </c>
      <c r="V34" s="14" t="n">
        <f aca="false">IFERROR(SUM(U34/T34), 0)</f>
        <v>0</v>
      </c>
      <c r="W34" s="1" t="n">
        <f aca="false">IFERROR(SUMIFS('2012'!$H:$H, '2012'!$C:C, $A34,'2012'!D:D,"&lt;&gt;*",'2012'!E:E,"&lt;&gt;*"), 0)</f>
        <v>0</v>
      </c>
      <c r="X34" s="14" t="n">
        <f aca="false">SUMIFS('2012'!X:X,'2012'!C:C,A34,'2012'!D:D,"&lt;&gt;*",'2012'!E:E,"&lt;&gt;*")</f>
        <v>0</v>
      </c>
      <c r="Y34" s="14" t="n">
        <f aca="false">IFERROR(SUM(X34/W34), 0)</f>
        <v>0</v>
      </c>
      <c r="Z34" s="1" t="n">
        <f aca="false">IFERROR(SUMIFS('2011'!$H:$H, '2011'!$C:C, $A34,'2011'!D:D,"&lt;&gt;*",'2011'!E:E,"&lt;&gt;*"), 0)</f>
        <v>0</v>
      </c>
      <c r="AA34" s="14" t="n">
        <f aca="false">SUMIFS('2011'!X:X,'2011'!C:C,A34,'2011'!D:D,"&lt;&gt;*",'2011'!E:E,"&lt;&gt;*")</f>
        <v>0</v>
      </c>
      <c r="AB34" s="14" t="n">
        <f aca="false">IFERROR(SUM(AA34/Z34), 0)</f>
        <v>0</v>
      </c>
      <c r="AC34" s="1" t="n">
        <f aca="false">IFERROR(SUMIFS('2010'!$H:$H, '2010'!$C:C, $A34,'2010'!D:D,"&lt;&gt;*",'2010'!E:E,"&lt;&gt;*"), 0)</f>
        <v>0</v>
      </c>
      <c r="AD34" s="14" t="n">
        <f aca="false">SUMIFS('2010'!X:X,'2010'!C:C,A34,'2010'!D:D,"&lt;&gt;*",'2010'!E:E,"&lt;&gt;*")</f>
        <v>0</v>
      </c>
      <c r="AE34" s="14" t="n">
        <f aca="false">IFERROR(SUM(AD34/AC34), 0)</f>
        <v>0</v>
      </c>
      <c r="AF34" s="1" t="n">
        <f aca="false">IFERROR(SUMIFS('2009'!$H:$H, '2009'!$C:C, $A34,'2009'!D:D,"&lt;&gt;*",'2009'!E:E,"&lt;&gt;*"), 0)</f>
        <v>0</v>
      </c>
      <c r="AG34" s="4" t="n">
        <f aca="false">SUMIFS('2009'!X:X,'2009'!C:C,A34,'2009'!D:D,"&lt;&gt;*",'2009'!E:E,"&lt;&gt;*")</f>
        <v>0</v>
      </c>
      <c r="AH34" s="14" t="n">
        <f aca="false">IFERROR(SUM(AG34/AF34), 0)</f>
        <v>0</v>
      </c>
    </row>
    <row r="35" customFormat="false" ht="15" hidden="false" customHeight="false" outlineLevel="0" collapsed="false">
      <c r="A35" s="17" t="s">
        <v>75</v>
      </c>
      <c r="B35" s="1" t="n">
        <f aca="false">SUM(E35,H35,K35,N35,Q35,T35,W35,Z35,AC35,AF35)</f>
        <v>0</v>
      </c>
      <c r="C35" s="14" t="n">
        <f aca="false">SUM(F35,I35,L35,O35,R35,U35,X35,AA35,AD35,AG35)</f>
        <v>0</v>
      </c>
      <c r="D35" s="14" t="n">
        <f aca="false">IFERROR(SUM(C35/B35), 0)</f>
        <v>0</v>
      </c>
      <c r="E35" s="1" t="n">
        <f aca="false">IFERROR(SUMIFS('2018'!$H:$H, '2018'!$C:C, $A35, '2018'!D:D,"&lt;&gt;*",'2018'!E:E,"&lt;&gt;*"), 0)</f>
        <v>0</v>
      </c>
      <c r="F35" s="14" t="n">
        <f aca="false">SUMIFS('2018'!X:X,'2018'!C:C,A35,'2018'!D:D,"&lt;&gt;*",'2018'!E:E,"&lt;&gt;*")</f>
        <v>0</v>
      </c>
      <c r="G35" s="14" t="n">
        <f aca="false">IFERROR(SUM(F35/E35), 0)</f>
        <v>0</v>
      </c>
      <c r="H35" s="1" t="n">
        <f aca="false">IFERROR(SUMIFS('2017'!$H:$H, '2017'!$C:C, $A35,'2017'!D:D,"&lt;&gt;*",'2016'!E:E,"&lt;&gt;*"), 0)</f>
        <v>0</v>
      </c>
      <c r="I35" s="14" t="n">
        <f aca="false">SUMIFS('2017'!X:X,'2017'!C:C,A35,'2017'!D:D,"&lt;&gt;*",'2017'!E:E,"&lt;&gt;*")</f>
        <v>0</v>
      </c>
      <c r="J35" s="14" t="n">
        <f aca="false">IFERROR(SUM(I35/H35), 0)</f>
        <v>0</v>
      </c>
      <c r="K35" s="1" t="n">
        <f aca="false">IFERROR(SUMIFS('2016'!$H:$H, '2016'!$C:C, $A35,'2016'!D:D,"&lt;&gt;*",'2016'!E:E,"&lt;&gt;*"), 0)</f>
        <v>0</v>
      </c>
      <c r="L35" s="15" t="n">
        <f aca="false">SUMIFS('2016'!X:X,'2016'!C:C,A35,'2016'!D:D,"&lt;&gt;*",'2016'!E:E,"&lt;&gt;*")</f>
        <v>0</v>
      </c>
      <c r="M35" s="14" t="n">
        <f aca="false">IFERROR(SUM(L35/K35), 0)</f>
        <v>0</v>
      </c>
      <c r="N35" s="1" t="n">
        <f aca="false">IFERROR(SUMIFS('2015'!$H:$H, '2015'!$C:C, $A35,'2015'!D:D,"&lt;&gt;*",'2015'!E:E,"&lt;&gt;*"), 0)</f>
        <v>0</v>
      </c>
      <c r="O35" s="14" t="n">
        <f aca="false">SUMIFS('2015'!X:X,'2015'!C:C,A35,'2015'!D:D,"&lt;&gt;*",'2015'!E:E,"&lt;&gt;*")</f>
        <v>0</v>
      </c>
      <c r="P35" s="14" t="n">
        <f aca="false">IFERROR(SUM(O35/N35), 0)</f>
        <v>0</v>
      </c>
      <c r="Q35" s="1" t="n">
        <f aca="false">IFERROR(SUMIFS('2014'!$H:$H, '2014'!$C:C, $A35,'2014'!D:D,"&lt;&gt;*",'2014'!E:E,"&lt;&gt;*"), 0)</f>
        <v>0</v>
      </c>
      <c r="R35" s="14" t="n">
        <f aca="false">SUMIFS('2014'!X:X,'2014'!C:C,A35,'2014'!D:D,"&lt;&gt;*",'2014'!E:E,"&lt;&gt;*")</f>
        <v>0</v>
      </c>
      <c r="S35" s="14" t="n">
        <f aca="false">IFERROR(SUM(R35/Q35), 0)</f>
        <v>0</v>
      </c>
      <c r="T35" s="1" t="n">
        <f aca="false">IFERROR(SUMIFS('2013'!$H:$H, '2013'!$C:C, $A35,'2013'!D:D,"&lt;&gt;*",'2013'!E:E,"&lt;&gt;*"), 0)</f>
        <v>0</v>
      </c>
      <c r="U35" s="14" t="n">
        <f aca="false">SUMIFS('2013'!X:X,'2013'!C:C,A35,'2013'!D:D,"&lt;&gt;*",'2013'!E:E,"&lt;&gt;*")</f>
        <v>0</v>
      </c>
      <c r="V35" s="14" t="n">
        <f aca="false">IFERROR(SUM(U35/T35), 0)</f>
        <v>0</v>
      </c>
      <c r="W35" s="1" t="n">
        <f aca="false">IFERROR(SUMIFS('2012'!$H:$H, '2012'!$C:C, $A35,'2012'!D:D,"&lt;&gt;*",'2012'!E:E,"&lt;&gt;*"), 0)</f>
        <v>0</v>
      </c>
      <c r="X35" s="14" t="n">
        <f aca="false">SUMIFS('2012'!X:X,'2012'!C:C,A35,'2012'!D:D,"&lt;&gt;*",'2012'!E:E,"&lt;&gt;*")</f>
        <v>0</v>
      </c>
      <c r="Y35" s="14" t="n">
        <f aca="false">IFERROR(SUM(X35/W35), 0)</f>
        <v>0</v>
      </c>
      <c r="Z35" s="1" t="n">
        <f aca="false">IFERROR(SUMIFS('2011'!$H:$H, '2011'!$C:C, $A35,'2011'!D:D,"&lt;&gt;*",'2011'!E:E,"&lt;&gt;*"), 0)</f>
        <v>0</v>
      </c>
      <c r="AA35" s="14" t="n">
        <f aca="false">SUMIFS('2011'!X:X,'2011'!C:C,A35,'2011'!D:D,"&lt;&gt;*",'2011'!E:E,"&lt;&gt;*")</f>
        <v>0</v>
      </c>
      <c r="AB35" s="14" t="n">
        <f aca="false">IFERROR(SUM(AA35/Z35), 0)</f>
        <v>0</v>
      </c>
      <c r="AC35" s="1" t="n">
        <f aca="false">IFERROR(SUMIFS('2010'!$H:$H, '2010'!$C:C, $A35,'2010'!D:D,"&lt;&gt;*",'2010'!E:E,"&lt;&gt;*"), 0)</f>
        <v>0</v>
      </c>
      <c r="AD35" s="14" t="n">
        <f aca="false">SUMIFS('2010'!X:X,'2010'!C:C,A35,'2010'!D:D,"&lt;&gt;*",'2010'!E:E,"&lt;&gt;*")</f>
        <v>0</v>
      </c>
      <c r="AE35" s="14" t="n">
        <f aca="false">IFERROR(SUM(AD35/AC35), 0)</f>
        <v>0</v>
      </c>
      <c r="AF35" s="1" t="n">
        <f aca="false">IFERROR(SUMIFS('2009'!$H:$H, '2009'!$C:C, $A35,'2009'!D:D,"&lt;&gt;*",'2009'!E:E,"&lt;&gt;*"), 0)</f>
        <v>0</v>
      </c>
      <c r="AG35" s="4" t="n">
        <f aca="false">SUMIFS('2009'!X:X,'2009'!C:C,A35,'2009'!D:D,"&lt;&gt;*",'2009'!E:E,"&lt;&gt;*")</f>
        <v>0</v>
      </c>
      <c r="AH35" s="14" t="n">
        <f aca="false">IFERROR(SUM(AG35/AF35), 0)</f>
        <v>0</v>
      </c>
    </row>
    <row r="36" customFormat="false" ht="15" hidden="false" customHeight="false" outlineLevel="0" collapsed="false">
      <c r="A36" s="17" t="s">
        <v>76</v>
      </c>
      <c r="B36" s="1" t="n">
        <f aca="false">SUM(E36,H36,K36,N36,Q36,T36,W36,Z36,AC36,AF36)</f>
        <v>0</v>
      </c>
      <c r="C36" s="14" t="n">
        <f aca="false">SUM(F36,I36,L36,O36,R36,U36,X36,AA36,AD36,AG36)</f>
        <v>0</v>
      </c>
      <c r="D36" s="14" t="n">
        <f aca="false">IFERROR(SUM(C36/B36), 0)</f>
        <v>0</v>
      </c>
      <c r="E36" s="1" t="n">
        <f aca="false">IFERROR(SUMIFS('2018'!$H:$H, '2018'!$C:C, $A36, '2018'!D:D,"&lt;&gt;*",'2018'!E:E,"&lt;&gt;*"), 0)</f>
        <v>0</v>
      </c>
      <c r="F36" s="14" t="n">
        <f aca="false">SUMIFS('2018'!X:X,'2018'!C:C,A36,'2018'!D:D,"&lt;&gt;*",'2018'!E:E,"&lt;&gt;*")</f>
        <v>0</v>
      </c>
      <c r="G36" s="14" t="n">
        <f aca="false">IFERROR(SUM(F36/E36), 0)</f>
        <v>0</v>
      </c>
      <c r="H36" s="1" t="n">
        <f aca="false">IFERROR(SUMIFS('2017'!$H:$H, '2017'!$C:C, $A36,'2017'!D:D,"&lt;&gt;*",'2016'!E:E,"&lt;&gt;*"), 0)</f>
        <v>0</v>
      </c>
      <c r="I36" s="14" t="n">
        <f aca="false">SUMIFS('2017'!X:X,'2017'!C:C,A36,'2017'!D:D,"&lt;&gt;*",'2017'!E:E,"&lt;&gt;*")</f>
        <v>0</v>
      </c>
      <c r="J36" s="14" t="n">
        <f aca="false">IFERROR(SUM(I36/H36), 0)</f>
        <v>0</v>
      </c>
      <c r="K36" s="1" t="n">
        <f aca="false">IFERROR(SUMIFS('2016'!$H:$H, '2016'!$C:C, $A36,'2016'!D:D,"&lt;&gt;*",'2016'!E:E,"&lt;&gt;*"), 0)</f>
        <v>0</v>
      </c>
      <c r="L36" s="15" t="n">
        <f aca="false">SUMIFS('2016'!X:X,'2016'!C:C,A36,'2016'!D:D,"&lt;&gt;*",'2016'!E:E,"&lt;&gt;*")</f>
        <v>0</v>
      </c>
      <c r="M36" s="14" t="n">
        <f aca="false">IFERROR(SUM(L36/K36), 0)</f>
        <v>0</v>
      </c>
      <c r="N36" s="1" t="n">
        <f aca="false">IFERROR(SUMIFS('2015'!$H:$H, '2015'!$C:C, $A36,'2015'!D:D,"&lt;&gt;*",'2015'!E:E,"&lt;&gt;*"), 0)</f>
        <v>0</v>
      </c>
      <c r="O36" s="14" t="n">
        <f aca="false">SUMIFS('2015'!X:X,'2015'!C:C,A36,'2015'!D:D,"&lt;&gt;*",'2015'!E:E,"&lt;&gt;*")</f>
        <v>0</v>
      </c>
      <c r="P36" s="14" t="n">
        <f aca="false">IFERROR(SUM(O36/N36), 0)</f>
        <v>0</v>
      </c>
      <c r="Q36" s="1" t="n">
        <f aca="false">IFERROR(SUMIFS('2014'!$H:$H, '2014'!$C:C, $A36,'2014'!D:D,"&lt;&gt;*",'2014'!E:E,"&lt;&gt;*"), 0)</f>
        <v>0</v>
      </c>
      <c r="R36" s="14" t="n">
        <f aca="false">SUMIFS('2014'!X:X,'2014'!C:C,A36,'2014'!D:D,"&lt;&gt;*",'2014'!E:E,"&lt;&gt;*")</f>
        <v>0</v>
      </c>
      <c r="S36" s="14" t="n">
        <f aca="false">IFERROR(SUM(R36/Q36), 0)</f>
        <v>0</v>
      </c>
      <c r="T36" s="1" t="n">
        <f aca="false">IFERROR(SUMIFS('2013'!$H:$H, '2013'!$C:C, $A36,'2013'!D:D,"&lt;&gt;*",'2013'!E:E,"&lt;&gt;*"), 0)</f>
        <v>0</v>
      </c>
      <c r="U36" s="14" t="n">
        <f aca="false">SUMIFS('2013'!X:X,'2013'!C:C,A36,'2013'!D:D,"&lt;&gt;*",'2013'!E:E,"&lt;&gt;*")</f>
        <v>0</v>
      </c>
      <c r="V36" s="14" t="n">
        <f aca="false">IFERROR(SUM(U36/T36), 0)</f>
        <v>0</v>
      </c>
      <c r="W36" s="1" t="n">
        <f aca="false">IFERROR(SUMIFS('2012'!$H:$H, '2012'!$C:C, $A36,'2012'!D:D,"&lt;&gt;*",'2012'!E:E,"&lt;&gt;*"), 0)</f>
        <v>0</v>
      </c>
      <c r="X36" s="14" t="n">
        <f aca="false">SUMIFS('2012'!X:X,'2012'!C:C,A36,'2012'!D:D,"&lt;&gt;*",'2012'!E:E,"&lt;&gt;*")</f>
        <v>0</v>
      </c>
      <c r="Y36" s="14" t="n">
        <f aca="false">IFERROR(SUM(X36/W36), 0)</f>
        <v>0</v>
      </c>
      <c r="Z36" s="1" t="n">
        <f aca="false">IFERROR(SUMIFS('2011'!$H:$H, '2011'!$C:C, $A36,'2011'!D:D,"&lt;&gt;*",'2011'!E:E,"&lt;&gt;*"), 0)</f>
        <v>0</v>
      </c>
      <c r="AA36" s="14" t="n">
        <f aca="false">SUMIFS('2011'!X:X,'2011'!C:C,A36,'2011'!D:D,"&lt;&gt;*",'2011'!E:E,"&lt;&gt;*")</f>
        <v>0</v>
      </c>
      <c r="AB36" s="14" t="n">
        <f aca="false">IFERROR(SUM(AA36/Z36), 0)</f>
        <v>0</v>
      </c>
      <c r="AC36" s="1" t="n">
        <f aca="false">IFERROR(SUMIFS('2010'!$H:$H, '2010'!$C:C, $A36,'2010'!D:D,"&lt;&gt;*",'2010'!E:E,"&lt;&gt;*"), 0)</f>
        <v>0</v>
      </c>
      <c r="AD36" s="14" t="n">
        <f aca="false">SUMIFS('2010'!X:X,'2010'!C:C,A36,'2010'!D:D,"&lt;&gt;*",'2010'!E:E,"&lt;&gt;*")</f>
        <v>0</v>
      </c>
      <c r="AE36" s="14" t="n">
        <f aca="false">IFERROR(SUM(AD36/AC36), 0)</f>
        <v>0</v>
      </c>
      <c r="AF36" s="1" t="n">
        <f aca="false">IFERROR(SUMIFS('2009'!$H:$H, '2009'!$C:C, $A36,'2009'!D:D,"&lt;&gt;*",'2009'!E:E,"&lt;&gt;*"), 0)</f>
        <v>0</v>
      </c>
      <c r="AG36" s="4" t="n">
        <f aca="false">SUMIFS('2009'!X:X,'2009'!C:C,A36,'2009'!D:D,"&lt;&gt;*",'2009'!E:E,"&lt;&gt;*")</f>
        <v>0</v>
      </c>
      <c r="AH36" s="14" t="n">
        <f aca="false">IFERROR(SUM(AG36/AF36), 0)</f>
        <v>0</v>
      </c>
    </row>
    <row r="37" customFormat="false" ht="15" hidden="false" customHeight="false" outlineLevel="0" collapsed="false">
      <c r="A37" s="17" t="s">
        <v>77</v>
      </c>
      <c r="B37" s="1" t="n">
        <f aca="false">SUM(E37,H37,K37,N37,Q37,T37,W37,Z37,AC37,AF37)</f>
        <v>0</v>
      </c>
      <c r="C37" s="14" t="n">
        <f aca="false">SUM(F37,I37,L37,O37,R37,U37,X37,AA37,AD37,AG37)</f>
        <v>0</v>
      </c>
      <c r="D37" s="14" t="n">
        <f aca="false">IFERROR(SUM(C37/B37), 0)</f>
        <v>0</v>
      </c>
      <c r="E37" s="1" t="n">
        <f aca="false">IFERROR(SUMIFS('2018'!$H:$H, '2018'!$C:C, $A37, '2018'!D:D,"&lt;&gt;*",'2018'!E:E,"&lt;&gt;*"), 0)</f>
        <v>0</v>
      </c>
      <c r="F37" s="14" t="n">
        <f aca="false">SUMIFS('2018'!X:X,'2018'!C:C,A37,'2018'!D:D,"&lt;&gt;*",'2018'!E:E,"&lt;&gt;*")</f>
        <v>0</v>
      </c>
      <c r="G37" s="14" t="n">
        <f aca="false">IFERROR(SUM(F37/E37), 0)</f>
        <v>0</v>
      </c>
      <c r="H37" s="1" t="n">
        <f aca="false">IFERROR(SUMIFS('2017'!$H:$H, '2017'!$C:C, $A37,'2017'!D:D,"&lt;&gt;*",'2016'!E:E,"&lt;&gt;*"), 0)</f>
        <v>0</v>
      </c>
      <c r="I37" s="14" t="n">
        <f aca="false">SUMIFS('2017'!X:X,'2017'!C:C,A37,'2017'!D:D,"&lt;&gt;*",'2017'!E:E,"&lt;&gt;*")</f>
        <v>0</v>
      </c>
      <c r="J37" s="14" t="n">
        <f aca="false">IFERROR(SUM(I37/H37), 0)</f>
        <v>0</v>
      </c>
      <c r="K37" s="1" t="n">
        <f aca="false">IFERROR(SUMIFS('2016'!$H:$H, '2016'!$C:C, $A37,'2016'!D:D,"&lt;&gt;*",'2016'!E:E,"&lt;&gt;*"), 0)</f>
        <v>0</v>
      </c>
      <c r="L37" s="15" t="n">
        <f aca="false">SUMIFS('2016'!X:X,'2016'!C:C,A37,'2016'!D:D,"&lt;&gt;*",'2016'!E:E,"&lt;&gt;*")</f>
        <v>0</v>
      </c>
      <c r="M37" s="14" t="n">
        <f aca="false">IFERROR(SUM(L37/K37), 0)</f>
        <v>0</v>
      </c>
      <c r="N37" s="1" t="n">
        <f aca="false">IFERROR(SUMIFS('2015'!$H:$H, '2015'!$C:C, $A37,'2015'!D:D,"&lt;&gt;*",'2015'!E:E,"&lt;&gt;*"), 0)</f>
        <v>0</v>
      </c>
      <c r="O37" s="14" t="n">
        <f aca="false">SUMIFS('2015'!X:X,'2015'!C:C,A37,'2015'!D:D,"&lt;&gt;*",'2015'!E:E,"&lt;&gt;*")</f>
        <v>0</v>
      </c>
      <c r="P37" s="14" t="n">
        <f aca="false">IFERROR(SUM(O37/N37), 0)</f>
        <v>0</v>
      </c>
      <c r="Q37" s="1" t="n">
        <f aca="false">IFERROR(SUMIFS('2014'!$H:$H, '2014'!$C:C, $A37,'2014'!D:D,"&lt;&gt;*",'2014'!E:E,"&lt;&gt;*"), 0)</f>
        <v>0</v>
      </c>
      <c r="R37" s="14" t="n">
        <f aca="false">SUMIFS('2014'!X:X,'2014'!C:C,A37,'2014'!D:D,"&lt;&gt;*",'2014'!E:E,"&lt;&gt;*")</f>
        <v>0</v>
      </c>
      <c r="S37" s="14" t="n">
        <f aca="false">IFERROR(SUM(R37/Q37), 0)</f>
        <v>0</v>
      </c>
      <c r="T37" s="1" t="n">
        <f aca="false">IFERROR(SUMIFS('2013'!$H:$H, '2013'!$C:C, $A37,'2013'!D:D,"&lt;&gt;*",'2013'!E:E,"&lt;&gt;*"), 0)</f>
        <v>0</v>
      </c>
      <c r="U37" s="14" t="n">
        <f aca="false">SUMIFS('2013'!X:X,'2013'!C:C,A37,'2013'!D:D,"&lt;&gt;*",'2013'!E:E,"&lt;&gt;*")</f>
        <v>0</v>
      </c>
      <c r="V37" s="14" t="n">
        <f aca="false">IFERROR(SUM(U37/T37), 0)</f>
        <v>0</v>
      </c>
      <c r="W37" s="1" t="n">
        <f aca="false">IFERROR(SUMIFS('2012'!$H:$H, '2012'!$C:C, $A37,'2012'!D:D,"&lt;&gt;*",'2012'!E:E,"&lt;&gt;*"), 0)</f>
        <v>0</v>
      </c>
      <c r="X37" s="14" t="n">
        <f aca="false">SUMIFS('2012'!X:X,'2012'!C:C,A37,'2012'!D:D,"&lt;&gt;*",'2012'!E:E,"&lt;&gt;*")</f>
        <v>0</v>
      </c>
      <c r="Y37" s="14" t="n">
        <f aca="false">IFERROR(SUM(X37/W37), 0)</f>
        <v>0</v>
      </c>
      <c r="Z37" s="1" t="n">
        <f aca="false">IFERROR(SUMIFS('2011'!$H:$H, '2011'!$C:C, $A37,'2011'!D:D,"&lt;&gt;*",'2011'!E:E,"&lt;&gt;*"), 0)</f>
        <v>0</v>
      </c>
      <c r="AA37" s="14" t="n">
        <f aca="false">SUMIFS('2011'!X:X,'2011'!C:C,A37,'2011'!D:D,"&lt;&gt;*",'2011'!E:E,"&lt;&gt;*")</f>
        <v>0</v>
      </c>
      <c r="AB37" s="14" t="n">
        <f aca="false">IFERROR(SUM(AA37/Z37), 0)</f>
        <v>0</v>
      </c>
      <c r="AC37" s="1" t="n">
        <f aca="false">IFERROR(SUMIFS('2010'!$H:$H, '2010'!$C:C, $A37,'2010'!D:D,"&lt;&gt;*",'2010'!E:E,"&lt;&gt;*"), 0)</f>
        <v>0</v>
      </c>
      <c r="AD37" s="14" t="n">
        <f aca="false">SUMIFS('2010'!X:X,'2010'!C:C,A37,'2010'!D:D,"&lt;&gt;*",'2010'!E:E,"&lt;&gt;*")</f>
        <v>0</v>
      </c>
      <c r="AE37" s="14" t="n">
        <f aca="false">IFERROR(SUM(AD37/AC37), 0)</f>
        <v>0</v>
      </c>
      <c r="AF37" s="1" t="n">
        <f aca="false">IFERROR(SUMIFS('2009'!$H:$H, '2009'!$C:C, $A37,'2009'!D:D,"&lt;&gt;*",'2009'!E:E,"&lt;&gt;*"), 0)</f>
        <v>0</v>
      </c>
      <c r="AG37" s="4" t="n">
        <f aca="false">SUMIFS('2009'!X:X,'2009'!C:C,A37,'2009'!D:D,"&lt;&gt;*",'2009'!E:E,"&lt;&gt;*")</f>
        <v>0</v>
      </c>
      <c r="AH37" s="14" t="n">
        <f aca="false">IFERROR(SUM(AG37/AF37), 0)</f>
        <v>0</v>
      </c>
    </row>
    <row r="38" customFormat="false" ht="15" hidden="false" customHeight="false" outlineLevel="0" collapsed="false">
      <c r="A38" s="1" t="s">
        <v>78</v>
      </c>
      <c r="B38" s="1" t="n">
        <f aca="false">SUM(E38,H38,K38,N38,Q38,T38,W38,Z38,AC38,AF38)</f>
        <v>0</v>
      </c>
      <c r="C38" s="14" t="n">
        <f aca="false">SUM(F38,I38,L38,O38,R38,U38,X38,AA38,AD38,AG38)</f>
        <v>0</v>
      </c>
      <c r="D38" s="14" t="n">
        <f aca="false">IFERROR(SUM(C38/B38), 0)</f>
        <v>0</v>
      </c>
      <c r="E38" s="1" t="n">
        <f aca="false">IFERROR(SUMIFS('2018'!$H:$H, '2018'!$C:C, $A38, '2018'!D:D,"&lt;&gt;*",'2018'!E:E,"&lt;&gt;*"), 0)</f>
        <v>0</v>
      </c>
      <c r="F38" s="14" t="n">
        <f aca="false">SUMIFS('2018'!X:X,'2018'!C:C,A38,'2018'!D:D,"&lt;&gt;*",'2018'!E:E,"&lt;&gt;*")</f>
        <v>0</v>
      </c>
      <c r="G38" s="14" t="n">
        <f aca="false">IFERROR(SUM(F38/E38), 0)</f>
        <v>0</v>
      </c>
      <c r="H38" s="1" t="n">
        <f aca="false">IFERROR(SUMIFS('2017'!$H:$H, '2017'!$C:C, $A38,'2017'!D:D,"&lt;&gt;*",'2016'!E:E,"&lt;&gt;*"), 0)</f>
        <v>0</v>
      </c>
      <c r="I38" s="14" t="n">
        <f aca="false">SUMIFS('2017'!X:X,'2017'!C:C,A38,'2017'!D:D,"&lt;&gt;*",'2017'!E:E,"&lt;&gt;*")</f>
        <v>0</v>
      </c>
      <c r="J38" s="14" t="n">
        <f aca="false">IFERROR(SUM(I38/H38), 0)</f>
        <v>0</v>
      </c>
      <c r="K38" s="1" t="n">
        <f aca="false">IFERROR(SUMIFS('2016'!$H:$H, '2016'!$C:C, $A38,'2016'!D:D,"&lt;&gt;*",'2016'!E:E,"&lt;&gt;*"), 0)</f>
        <v>0</v>
      </c>
      <c r="L38" s="15" t="n">
        <f aca="false">SUMIFS('2016'!X:X,'2016'!C:C,A38,'2016'!D:D,"&lt;&gt;*",'2016'!E:E,"&lt;&gt;*")</f>
        <v>0</v>
      </c>
      <c r="M38" s="14" t="n">
        <f aca="false">IFERROR(SUM(L38/K38), 0)</f>
        <v>0</v>
      </c>
      <c r="N38" s="1" t="n">
        <f aca="false">IFERROR(SUMIFS('2015'!$H:$H, '2015'!$C:C, $A38,'2015'!D:D,"&lt;&gt;*",'2015'!E:E,"&lt;&gt;*"), 0)</f>
        <v>0</v>
      </c>
      <c r="O38" s="14" t="n">
        <f aca="false">SUMIFS('2015'!X:X,'2015'!C:C,A38,'2015'!D:D,"&lt;&gt;*",'2015'!E:E,"&lt;&gt;*")</f>
        <v>0</v>
      </c>
      <c r="P38" s="14" t="n">
        <f aca="false">IFERROR(SUM(O38/N38), 0)</f>
        <v>0</v>
      </c>
      <c r="Q38" s="1" t="n">
        <f aca="false">IFERROR(SUMIFS('2014'!$H:$H, '2014'!$C:C, $A38,'2014'!D:D,"&lt;&gt;*",'2014'!E:E,"&lt;&gt;*"), 0)</f>
        <v>0</v>
      </c>
      <c r="R38" s="14" t="n">
        <f aca="false">SUMIFS('2014'!X:X,'2014'!C:C,A38,'2014'!D:D,"&lt;&gt;*",'2014'!E:E,"&lt;&gt;*")</f>
        <v>0</v>
      </c>
      <c r="S38" s="14" t="n">
        <f aca="false">IFERROR(SUM(R38/Q38), 0)</f>
        <v>0</v>
      </c>
      <c r="T38" s="1" t="n">
        <f aca="false">IFERROR(SUMIFS('2013'!$H:$H, '2013'!$C:C, $A38,'2013'!D:D,"&lt;&gt;*",'2013'!E:E,"&lt;&gt;*"), 0)</f>
        <v>0</v>
      </c>
      <c r="U38" s="14" t="n">
        <f aca="false">SUMIFS('2013'!X:X,'2013'!C:C,A38,'2013'!D:D,"&lt;&gt;*",'2013'!E:E,"&lt;&gt;*")</f>
        <v>0</v>
      </c>
      <c r="V38" s="14" t="n">
        <f aca="false">IFERROR(SUM(U38/T38), 0)</f>
        <v>0</v>
      </c>
      <c r="W38" s="1" t="n">
        <f aca="false">IFERROR(SUMIFS('2012'!$H:$H, '2012'!$C:C, $A38,'2012'!D:D,"&lt;&gt;*",'2012'!E:E,"&lt;&gt;*"), 0)</f>
        <v>0</v>
      </c>
      <c r="X38" s="14" t="n">
        <f aca="false">SUMIFS('2012'!X:X,'2012'!C:C,A38,'2012'!D:D,"&lt;&gt;*",'2012'!E:E,"&lt;&gt;*")</f>
        <v>0</v>
      </c>
      <c r="Y38" s="14" t="n">
        <f aca="false">IFERROR(SUM(X38/W38), 0)</f>
        <v>0</v>
      </c>
      <c r="Z38" s="1" t="n">
        <f aca="false">IFERROR(SUMIFS('2011'!$H:$H, '2011'!$C:C, $A38,'2011'!D:D,"&lt;&gt;*",'2011'!E:E,"&lt;&gt;*"), 0)</f>
        <v>0</v>
      </c>
      <c r="AA38" s="14" t="n">
        <f aca="false">SUMIFS('2011'!X:X,'2011'!C:C,A38,'2011'!D:D,"&lt;&gt;*",'2011'!E:E,"&lt;&gt;*")</f>
        <v>0</v>
      </c>
      <c r="AB38" s="14" t="n">
        <f aca="false">IFERROR(SUM(AA38/Z38), 0)</f>
        <v>0</v>
      </c>
      <c r="AC38" s="1" t="n">
        <f aca="false">IFERROR(SUMIFS('2010'!$H:$H, '2010'!$C:C, $A38,'2010'!D:D,"&lt;&gt;*",'2010'!E:E,"&lt;&gt;*"), 0)</f>
        <v>0</v>
      </c>
      <c r="AD38" s="14" t="n">
        <f aca="false">SUMIFS('2010'!X:X,'2010'!C:C,A38,'2010'!D:D,"&lt;&gt;*",'2010'!E:E,"&lt;&gt;*")</f>
        <v>0</v>
      </c>
      <c r="AE38" s="14" t="n">
        <f aca="false">IFERROR(SUM(AD38/AC38), 0)</f>
        <v>0</v>
      </c>
      <c r="AF38" s="1" t="n">
        <f aca="false">IFERROR(SUMIFS('2009'!$H:$H, '2009'!$C:C, $A38,'2009'!D:D,"&lt;&gt;*",'2009'!E:E,"&lt;&gt;*"), 0)</f>
        <v>0</v>
      </c>
      <c r="AG38" s="4" t="n">
        <f aca="false">SUMIFS('2009'!X:X,'2009'!C:C,A38,'2009'!D:D,"&lt;&gt;*",'2009'!E:E,"&lt;&gt;*")</f>
        <v>0</v>
      </c>
      <c r="AH38" s="14" t="n">
        <f aca="false">IFERROR(SUM(AG38/AF38), 0)</f>
        <v>0</v>
      </c>
    </row>
    <row r="39" customFormat="false" ht="15" hidden="false" customHeight="false" outlineLevel="0" collapsed="false">
      <c r="A39" s="13" t="s">
        <v>79</v>
      </c>
      <c r="B39" s="13" t="n">
        <f aca="false">SUM(E39,H39,K39,N39,Q39,T39,W39,Z39,AC39,AF39)</f>
        <v>4</v>
      </c>
      <c r="C39" s="14" t="n">
        <f aca="false">SUM(F39,I39,L39,O39,R39,U39,X39,AA39,AD39,AG39)</f>
        <v>0</v>
      </c>
      <c r="D39" s="14" t="n">
        <f aca="false">IFERROR(SUM(C39/B39), 0)</f>
        <v>0</v>
      </c>
      <c r="E39" s="1" t="n">
        <f aca="false">IFERROR(SUMIFS('2018'!$H:$H, '2018'!$C:C, $A39, '2018'!D:D,"&lt;&gt;*",'2018'!E:E,"&lt;&gt;*"), 0)</f>
        <v>2</v>
      </c>
      <c r="F39" s="14" t="n">
        <f aca="false">SUMIFS('2018'!X:X,'2018'!C:C,A39,'2018'!D:D,"&lt;&gt;*",'2018'!E:E,"&lt;&gt;*")</f>
        <v>0</v>
      </c>
      <c r="G39" s="14" t="n">
        <f aca="false">IFERROR(SUM(F39/E39), 0)</f>
        <v>0</v>
      </c>
      <c r="H39" s="1" t="n">
        <f aca="false">IFERROR(SUMIFS('2017'!$H:$H, '2017'!$C:C, $A39,'2017'!D:D,"&lt;&gt;*",'2016'!E:E,"&lt;&gt;*"), 0)</f>
        <v>0</v>
      </c>
      <c r="I39" s="14" t="n">
        <f aca="false">SUMIFS('2017'!X:X,'2017'!C:C,A39,'2017'!D:D,"&lt;&gt;*",'2017'!E:E,"&lt;&gt;*")</f>
        <v>0</v>
      </c>
      <c r="J39" s="14" t="n">
        <f aca="false">IFERROR(SUM(I39/H39), 0)</f>
        <v>0</v>
      </c>
      <c r="K39" s="1" t="n">
        <f aca="false">IFERROR(SUMIFS('2016'!$H:$H, '2016'!$C:C, $A39,'2016'!D:D,"&lt;&gt;*",'2016'!E:E,"&lt;&gt;*"), 0)</f>
        <v>2</v>
      </c>
      <c r="L39" s="15" t="n">
        <f aca="false">SUMIFS('2016'!X:X,'2016'!C:C,A39,'2016'!D:D,"&lt;&gt;*",'2016'!E:E,"&lt;&gt;*")</f>
        <v>0</v>
      </c>
      <c r="M39" s="14" t="n">
        <f aca="false">IFERROR(SUM(L39/K39), 0)</f>
        <v>0</v>
      </c>
      <c r="N39" s="1" t="n">
        <f aca="false">IFERROR(SUMIFS('2015'!$H:$H, '2015'!$C:C, $A39,'2015'!D:D,"&lt;&gt;*",'2015'!E:E,"&lt;&gt;*"), 0)</f>
        <v>0</v>
      </c>
      <c r="O39" s="14" t="n">
        <f aca="false">SUMIFS('2015'!X:X,'2015'!C:C,A39,'2015'!D:D,"&lt;&gt;*",'2015'!E:E,"&lt;&gt;*")</f>
        <v>0</v>
      </c>
      <c r="P39" s="14" t="n">
        <f aca="false">IFERROR(SUM(O39/N39), 0)</f>
        <v>0</v>
      </c>
      <c r="Q39" s="1" t="n">
        <f aca="false">IFERROR(SUMIFS('2014'!$H:$H, '2014'!$C:C, $A39,'2014'!D:D,"&lt;&gt;*",'2014'!E:E,"&lt;&gt;*"), 0)</f>
        <v>0</v>
      </c>
      <c r="R39" s="14" t="n">
        <f aca="false">SUMIFS('2014'!X:X,'2014'!C:C,A39,'2014'!D:D,"&lt;&gt;*",'2014'!E:E,"&lt;&gt;*")</f>
        <v>0</v>
      </c>
      <c r="S39" s="14" t="n">
        <f aca="false">IFERROR(SUM(R39/Q39), 0)</f>
        <v>0</v>
      </c>
      <c r="T39" s="1" t="n">
        <f aca="false">IFERROR(SUMIFS('2013'!$H:$H, '2013'!$C:C, $A39,'2013'!D:D,"&lt;&gt;*",'2013'!E:E,"&lt;&gt;*"), 0)</f>
        <v>0</v>
      </c>
      <c r="U39" s="14" t="n">
        <f aca="false">SUMIFS('2013'!X:X,'2013'!C:C,A39,'2013'!D:D,"&lt;&gt;*",'2013'!E:E,"&lt;&gt;*")</f>
        <v>0</v>
      </c>
      <c r="V39" s="14" t="n">
        <f aca="false">IFERROR(SUM(U39/T39), 0)</f>
        <v>0</v>
      </c>
      <c r="W39" s="1" t="n">
        <f aca="false">IFERROR(SUMIFS('2012'!$H:$H, '2012'!$C:C, $A39,'2012'!D:D,"&lt;&gt;*",'2012'!E:E,"&lt;&gt;*"), 0)</f>
        <v>0</v>
      </c>
      <c r="X39" s="14" t="n">
        <f aca="false">SUMIFS('2012'!X:X,'2012'!C:C,A39,'2012'!D:D,"&lt;&gt;*",'2012'!E:E,"&lt;&gt;*")</f>
        <v>0</v>
      </c>
      <c r="Y39" s="14" t="n">
        <f aca="false">IFERROR(SUM(X39/W39), 0)</f>
        <v>0</v>
      </c>
      <c r="Z39" s="1" t="n">
        <f aca="false">IFERROR(SUMIFS('2011'!$H:$H, '2011'!$C:C, $A39,'2011'!D:D,"&lt;&gt;*",'2011'!E:E,"&lt;&gt;*"), 0)</f>
        <v>0</v>
      </c>
      <c r="AA39" s="14" t="n">
        <f aca="false">SUMIFS('2011'!X:X,'2011'!C:C,A39,'2011'!D:D,"&lt;&gt;*",'2011'!E:E,"&lt;&gt;*")</f>
        <v>0</v>
      </c>
      <c r="AB39" s="14" t="n">
        <f aca="false">IFERROR(SUM(AA39/Z39), 0)</f>
        <v>0</v>
      </c>
      <c r="AC39" s="1" t="n">
        <f aca="false">IFERROR(SUMIFS('2010'!$H:$H, '2010'!$C:C, $A39,'2010'!D:D,"&lt;&gt;*",'2010'!E:E,"&lt;&gt;*"), 0)</f>
        <v>0</v>
      </c>
      <c r="AD39" s="14" t="n">
        <f aca="false">SUMIFS('2010'!X:X,'2010'!C:C,A39,'2010'!D:D,"&lt;&gt;*",'2010'!E:E,"&lt;&gt;*")</f>
        <v>0</v>
      </c>
      <c r="AE39" s="14" t="n">
        <f aca="false">IFERROR(SUM(AD39/AC39), 0)</f>
        <v>0</v>
      </c>
      <c r="AF39" s="1" t="n">
        <f aca="false">IFERROR(SUMIFS('2009'!$H:$H, '2009'!$C:C, $A39,'2009'!D:D,"&lt;&gt;*",'2009'!E:E,"&lt;&gt;*"), 0)</f>
        <v>0</v>
      </c>
      <c r="AG39" s="4" t="n">
        <f aca="false">SUMIFS('2009'!X:X,'2009'!C:C,A39,'2009'!D:D,"&lt;&gt;*",'2009'!E:E,"&lt;&gt;*")</f>
        <v>0</v>
      </c>
      <c r="AH39" s="14" t="n">
        <f aca="false">IFERROR(SUM(AG39/AF39), 0)</f>
        <v>0</v>
      </c>
    </row>
    <row r="40" customFormat="false" ht="15" hidden="false" customHeight="false" outlineLevel="0" collapsed="false">
      <c r="A40" s="13" t="s">
        <v>80</v>
      </c>
      <c r="B40" s="13" t="n">
        <f aca="false">SUM(E40,H40,K40,N40,Q40,T40,W40,Z40,AC40,AF40)</f>
        <v>0</v>
      </c>
      <c r="C40" s="14" t="n">
        <f aca="false">SUM(F40,I40,L40,O40,R40,U40,X40,AA40,AD40,AG40)</f>
        <v>0</v>
      </c>
      <c r="D40" s="14" t="n">
        <f aca="false">IFERROR(SUM(C40/B40), 0)</f>
        <v>0</v>
      </c>
      <c r="E40" s="1" t="n">
        <f aca="false">IFERROR(SUMIFS('2018'!$H:$H, '2018'!$C:C, $A40, '2018'!D:D,"&lt;&gt;*",'2018'!E:E,"&lt;&gt;*"), 0)</f>
        <v>0</v>
      </c>
      <c r="F40" s="14" t="n">
        <f aca="false">SUMIFS('2018'!X:X,'2018'!C:C,A40,'2018'!D:D,"&lt;&gt;*",'2018'!E:E,"&lt;&gt;*")</f>
        <v>0</v>
      </c>
      <c r="G40" s="14" t="n">
        <f aca="false">IFERROR(SUM(F40/E40), 0)</f>
        <v>0</v>
      </c>
      <c r="H40" s="1" t="n">
        <f aca="false">IFERROR(SUMIFS('2017'!$H:$H, '2017'!$C:C, $A40,'2017'!D:D,"&lt;&gt;*",'2016'!E:E,"&lt;&gt;*"), 0)</f>
        <v>0</v>
      </c>
      <c r="I40" s="14" t="n">
        <f aca="false">SUMIFS('2017'!X:X,'2017'!C:C,A40,'2017'!D:D,"&lt;&gt;*",'2017'!E:E,"&lt;&gt;*")</f>
        <v>0</v>
      </c>
      <c r="J40" s="14" t="n">
        <f aca="false">IFERROR(SUM(I40/H40), 0)</f>
        <v>0</v>
      </c>
      <c r="K40" s="1" t="n">
        <f aca="false">IFERROR(SUMIFS('2016'!$H:$H, '2016'!$C:C, $A40,'2016'!D:D,"&lt;&gt;*",'2016'!E:E,"&lt;&gt;*"), 0)</f>
        <v>0</v>
      </c>
      <c r="L40" s="15" t="n">
        <f aca="false">SUMIFS('2016'!X:X,'2016'!C:C,A40,'2016'!D:D,"&lt;&gt;*",'2016'!E:E,"&lt;&gt;*")</f>
        <v>0</v>
      </c>
      <c r="M40" s="14" t="n">
        <f aca="false">IFERROR(SUM(L40/K40), 0)</f>
        <v>0</v>
      </c>
      <c r="N40" s="1" t="n">
        <f aca="false">IFERROR(SUMIFS('2015'!$H:$H, '2015'!$C:C, $A40,'2015'!D:D,"&lt;&gt;*",'2015'!E:E,"&lt;&gt;*"), 0)</f>
        <v>0</v>
      </c>
      <c r="O40" s="14" t="n">
        <f aca="false">SUMIFS('2015'!X:X,'2015'!C:C,A40,'2015'!D:D,"&lt;&gt;*",'2015'!E:E,"&lt;&gt;*")</f>
        <v>0</v>
      </c>
      <c r="P40" s="14" t="n">
        <f aca="false">IFERROR(SUM(O40/N40), 0)</f>
        <v>0</v>
      </c>
      <c r="Q40" s="1" t="n">
        <f aca="false">IFERROR(SUMIFS('2014'!$H:$H, '2014'!$C:C, $A40,'2014'!D:D,"&lt;&gt;*",'2014'!E:E,"&lt;&gt;*"), 0)</f>
        <v>0</v>
      </c>
      <c r="R40" s="14" t="n">
        <f aca="false">SUMIFS('2014'!X:X,'2014'!C:C,A40,'2014'!D:D,"&lt;&gt;*",'2014'!E:E,"&lt;&gt;*")</f>
        <v>0</v>
      </c>
      <c r="S40" s="14" t="n">
        <f aca="false">IFERROR(SUM(R40/Q40), 0)</f>
        <v>0</v>
      </c>
      <c r="T40" s="1" t="n">
        <f aca="false">IFERROR(SUMIFS('2013'!$H:$H, '2013'!$C:C, $A40,'2013'!D:D,"&lt;&gt;*",'2013'!E:E,"&lt;&gt;*"), 0)</f>
        <v>0</v>
      </c>
      <c r="U40" s="14" t="n">
        <f aca="false">SUMIFS('2013'!X:X,'2013'!C:C,A40,'2013'!D:D,"&lt;&gt;*",'2013'!E:E,"&lt;&gt;*")</f>
        <v>0</v>
      </c>
      <c r="V40" s="14" t="n">
        <f aca="false">IFERROR(SUM(U40/T40), 0)</f>
        <v>0</v>
      </c>
      <c r="W40" s="1" t="n">
        <f aca="false">IFERROR(SUMIFS('2012'!$H:$H, '2012'!$C:C, $A40,'2012'!D:D,"&lt;&gt;*",'2012'!E:E,"&lt;&gt;*"), 0)</f>
        <v>0</v>
      </c>
      <c r="X40" s="14" t="n">
        <f aca="false">SUMIFS('2012'!X:X,'2012'!C:C,A40,'2012'!D:D,"&lt;&gt;*",'2012'!E:E,"&lt;&gt;*")</f>
        <v>0</v>
      </c>
      <c r="Y40" s="14" t="n">
        <f aca="false">IFERROR(SUM(X40/W40), 0)</f>
        <v>0</v>
      </c>
      <c r="Z40" s="1" t="n">
        <f aca="false">IFERROR(SUMIFS('2011'!$H:$H, '2011'!$C:C, $A40,'2011'!D:D,"&lt;&gt;*",'2011'!E:E,"&lt;&gt;*"), 0)</f>
        <v>0</v>
      </c>
      <c r="AA40" s="14" t="n">
        <f aca="false">SUMIFS('2011'!X:X,'2011'!C:C,A40,'2011'!D:D,"&lt;&gt;*",'2011'!E:E,"&lt;&gt;*")</f>
        <v>0</v>
      </c>
      <c r="AB40" s="14" t="n">
        <f aca="false">IFERROR(SUM(AA40/Z40), 0)</f>
        <v>0</v>
      </c>
      <c r="AC40" s="1" t="n">
        <f aca="false">IFERROR(SUMIFS('2010'!$H:$H, '2010'!$C:C, $A40,'2010'!D:D,"&lt;&gt;*",'2010'!E:E,"&lt;&gt;*"), 0)</f>
        <v>0</v>
      </c>
      <c r="AD40" s="14" t="n">
        <f aca="false">SUMIFS('2010'!X:X,'2010'!C:C,A40,'2010'!D:D,"&lt;&gt;*",'2010'!E:E,"&lt;&gt;*")</f>
        <v>0</v>
      </c>
      <c r="AE40" s="14" t="n">
        <f aca="false">IFERROR(SUM(AD40/AC40), 0)</f>
        <v>0</v>
      </c>
      <c r="AF40" s="1" t="n">
        <f aca="false">IFERROR(SUMIFS('2009'!$H:$H, '2009'!$C:C, $A40,'2009'!D:D,"&lt;&gt;*",'2009'!E:E,"&lt;&gt;*"), 0)</f>
        <v>0</v>
      </c>
      <c r="AG40" s="4" t="n">
        <f aca="false">SUMIFS('2009'!X:X,'2009'!C:C,A40,'2009'!D:D,"&lt;&gt;*",'2009'!E:E,"&lt;&gt;*")</f>
        <v>0</v>
      </c>
      <c r="AH40" s="14" t="n">
        <f aca="false">IFERROR(SUM(AG40/AF40), 0)</f>
        <v>0</v>
      </c>
    </row>
    <row r="41" customFormat="false" ht="15" hidden="false" customHeight="false" outlineLevel="0" collapsed="false">
      <c r="A41" s="13" t="s">
        <v>81</v>
      </c>
      <c r="B41" s="13" t="n">
        <f aca="false">SUM(E41,H41,K41,N41,Q41,T41,W41,Z41,AC41,AF41)</f>
        <v>0</v>
      </c>
      <c r="C41" s="14" t="n">
        <f aca="false">SUM(F41,I41,L41,O41,R41,U41,X41,AA41,AD41,AG41)</f>
        <v>0</v>
      </c>
      <c r="D41" s="14" t="n">
        <f aca="false">IFERROR(SUM(C41/B41), 0)</f>
        <v>0</v>
      </c>
      <c r="E41" s="1" t="n">
        <f aca="false">IFERROR(SUMIFS('2018'!$H:$H, '2018'!$C:C, $A41, '2018'!D:D,"&lt;&gt;*",'2018'!E:E,"&lt;&gt;*"), 0)</f>
        <v>0</v>
      </c>
      <c r="F41" s="14" t="n">
        <f aca="false">SUMIFS('2018'!X:X,'2018'!C:C,A41,'2018'!D:D,"&lt;&gt;*",'2018'!E:E,"&lt;&gt;*")</f>
        <v>0</v>
      </c>
      <c r="G41" s="14" t="n">
        <f aca="false">IFERROR(SUM(F41/E41), 0)</f>
        <v>0</v>
      </c>
      <c r="H41" s="1" t="n">
        <f aca="false">IFERROR(SUMIFS('2017'!$H:$H, '2017'!$C:C, $A41,'2017'!D:D,"&lt;&gt;*",'2016'!E:E,"&lt;&gt;*"), 0)</f>
        <v>0</v>
      </c>
      <c r="I41" s="14" t="n">
        <f aca="false">SUMIFS('2017'!X:X,'2017'!C:C,A41,'2017'!D:D,"&lt;&gt;*",'2017'!E:E,"&lt;&gt;*")</f>
        <v>0</v>
      </c>
      <c r="J41" s="14" t="n">
        <f aca="false">IFERROR(SUM(I41/H41), 0)</f>
        <v>0</v>
      </c>
      <c r="K41" s="1" t="n">
        <f aca="false">IFERROR(SUMIFS('2016'!$H:$H, '2016'!$C:C, $A41,'2016'!D:D,"&lt;&gt;*",'2016'!E:E,"&lt;&gt;*"), 0)</f>
        <v>0</v>
      </c>
      <c r="L41" s="15" t="n">
        <f aca="false">SUMIFS('2016'!X:X,'2016'!C:C,A41,'2016'!D:D,"&lt;&gt;*",'2016'!E:E,"&lt;&gt;*")</f>
        <v>0</v>
      </c>
      <c r="M41" s="14" t="n">
        <f aca="false">IFERROR(SUM(L41/K41), 0)</f>
        <v>0</v>
      </c>
      <c r="N41" s="1" t="n">
        <f aca="false">IFERROR(SUMIFS('2015'!$H:$H, '2015'!$C:C, $A41,'2015'!D:D,"&lt;&gt;*",'2015'!E:E,"&lt;&gt;*"), 0)</f>
        <v>0</v>
      </c>
      <c r="O41" s="14" t="n">
        <f aca="false">SUMIFS('2015'!X:X,'2015'!C:C,A41,'2015'!D:D,"&lt;&gt;*",'2015'!E:E,"&lt;&gt;*")</f>
        <v>0</v>
      </c>
      <c r="P41" s="14" t="n">
        <f aca="false">IFERROR(SUM(O41/N41), 0)</f>
        <v>0</v>
      </c>
      <c r="Q41" s="1" t="n">
        <f aca="false">IFERROR(SUMIFS('2014'!$H:$H, '2014'!$C:C, $A41,'2014'!D:D,"&lt;&gt;*",'2014'!E:E,"&lt;&gt;*"), 0)</f>
        <v>0</v>
      </c>
      <c r="R41" s="14" t="n">
        <f aca="false">SUMIFS('2014'!X:X,'2014'!C:C,A41,'2014'!D:D,"&lt;&gt;*",'2014'!E:E,"&lt;&gt;*")</f>
        <v>0</v>
      </c>
      <c r="S41" s="14" t="n">
        <f aca="false">IFERROR(SUM(R41/Q41), 0)</f>
        <v>0</v>
      </c>
      <c r="T41" s="1" t="n">
        <f aca="false">IFERROR(SUMIFS('2013'!$H:$H, '2013'!$C:C, $A41,'2013'!D:D,"&lt;&gt;*",'2013'!E:E,"&lt;&gt;*"), 0)</f>
        <v>0</v>
      </c>
      <c r="U41" s="14" t="n">
        <f aca="false">SUMIFS('2013'!X:X,'2013'!C:C,A41,'2013'!D:D,"&lt;&gt;*",'2013'!E:E,"&lt;&gt;*")</f>
        <v>0</v>
      </c>
      <c r="V41" s="14" t="n">
        <f aca="false">IFERROR(SUM(U41/T41), 0)</f>
        <v>0</v>
      </c>
      <c r="W41" s="1" t="n">
        <f aca="false">IFERROR(SUMIFS('2012'!$H:$H, '2012'!$C:C, $A41,'2012'!D:D,"&lt;&gt;*",'2012'!E:E,"&lt;&gt;*"), 0)</f>
        <v>0</v>
      </c>
      <c r="X41" s="14" t="n">
        <f aca="false">SUMIFS('2012'!X:X,'2012'!C:C,A41,'2012'!D:D,"&lt;&gt;*",'2012'!E:E,"&lt;&gt;*")</f>
        <v>0</v>
      </c>
      <c r="Y41" s="14" t="n">
        <f aca="false">IFERROR(SUM(X41/W41), 0)</f>
        <v>0</v>
      </c>
      <c r="Z41" s="1" t="n">
        <f aca="false">IFERROR(SUMIFS('2011'!$H:$H, '2011'!$C:C, $A41,'2011'!D:D,"&lt;&gt;*",'2011'!E:E,"&lt;&gt;*"), 0)</f>
        <v>0</v>
      </c>
      <c r="AA41" s="14" t="n">
        <f aca="false">SUMIFS('2011'!X:X,'2011'!C:C,A41,'2011'!D:D,"&lt;&gt;*",'2011'!E:E,"&lt;&gt;*")</f>
        <v>0</v>
      </c>
      <c r="AB41" s="14" t="n">
        <f aca="false">IFERROR(SUM(AA41/Z41), 0)</f>
        <v>0</v>
      </c>
      <c r="AC41" s="1" t="n">
        <f aca="false">IFERROR(SUMIFS('2010'!$H:$H, '2010'!$C:C, $A41,'2010'!D:D,"&lt;&gt;*",'2010'!E:E,"&lt;&gt;*"), 0)</f>
        <v>0</v>
      </c>
      <c r="AD41" s="14" t="n">
        <f aca="false">SUMIFS('2010'!X:X,'2010'!C:C,A41,'2010'!D:D,"&lt;&gt;*",'2010'!E:E,"&lt;&gt;*")</f>
        <v>0</v>
      </c>
      <c r="AE41" s="14" t="n">
        <f aca="false">IFERROR(SUM(AD41/AC41), 0)</f>
        <v>0</v>
      </c>
      <c r="AF41" s="1" t="n">
        <f aca="false">IFERROR(SUMIFS('2009'!$H:$H, '2009'!$C:C, $A41,'2009'!D:D,"&lt;&gt;*",'2009'!E:E,"&lt;&gt;*"), 0)</f>
        <v>0</v>
      </c>
      <c r="AG41" s="4" t="n">
        <f aca="false">SUMIFS('2009'!X:X,'2009'!C:C,A41,'2009'!D:D,"&lt;&gt;*",'2009'!E:E,"&lt;&gt;*")</f>
        <v>0</v>
      </c>
      <c r="AH41" s="14" t="n">
        <f aca="false">IFERROR(SUM(AG41/AF41), 0)</f>
        <v>0</v>
      </c>
    </row>
    <row r="42" customFormat="false" ht="15" hidden="false" customHeight="false" outlineLevel="0" collapsed="false">
      <c r="A42" s="13" t="s">
        <v>82</v>
      </c>
      <c r="B42" s="13" t="n">
        <f aca="false">SUM(E42,H42,K42,N42,Q42,T42,W42,Z42,AC42,AF42)</f>
        <v>0</v>
      </c>
      <c r="C42" s="14" t="n">
        <f aca="false">SUM(F42,I42,L42,O42,R42,U42,X42,AA42,AD42,AG42)</f>
        <v>0</v>
      </c>
      <c r="D42" s="14" t="n">
        <f aca="false">IFERROR(SUM(C42/B42), 0)</f>
        <v>0</v>
      </c>
      <c r="E42" s="1" t="n">
        <f aca="false">IFERROR(SUMIFS('2018'!$H:$H, '2018'!$C:C, $A42, '2018'!D:D,"&lt;&gt;*",'2018'!E:E,"&lt;&gt;*"), 0)</f>
        <v>0</v>
      </c>
      <c r="F42" s="14" t="n">
        <f aca="false">SUMIFS('2018'!X:X,'2018'!C:C,A42,'2018'!D:D,"&lt;&gt;*",'2018'!E:E,"&lt;&gt;*")</f>
        <v>0</v>
      </c>
      <c r="G42" s="14" t="n">
        <f aca="false">IFERROR(SUM(F42/E42), 0)</f>
        <v>0</v>
      </c>
      <c r="H42" s="1" t="n">
        <f aca="false">IFERROR(SUMIFS('2017'!$H:$H, '2017'!$C:C, $A42,'2017'!D:D,"&lt;&gt;*",'2016'!E:E,"&lt;&gt;*"), 0)</f>
        <v>0</v>
      </c>
      <c r="I42" s="14" t="n">
        <f aca="false">SUMIFS('2017'!X:X,'2017'!C:C,A42,'2017'!D:D,"&lt;&gt;*",'2017'!E:E,"&lt;&gt;*")</f>
        <v>0</v>
      </c>
      <c r="J42" s="14" t="n">
        <f aca="false">IFERROR(SUM(I42/H42), 0)</f>
        <v>0</v>
      </c>
      <c r="K42" s="1" t="n">
        <f aca="false">IFERROR(SUMIFS('2016'!$H:$H, '2016'!$C:C, $A42,'2016'!D:D,"&lt;&gt;*",'2016'!E:E,"&lt;&gt;*"), 0)</f>
        <v>0</v>
      </c>
      <c r="L42" s="15" t="n">
        <f aca="false">SUMIFS('2016'!X:X,'2016'!C:C,A42,'2016'!D:D,"&lt;&gt;*",'2016'!E:E,"&lt;&gt;*")</f>
        <v>0</v>
      </c>
      <c r="M42" s="14" t="n">
        <f aca="false">IFERROR(SUM(L42/K42), 0)</f>
        <v>0</v>
      </c>
      <c r="N42" s="1" t="n">
        <f aca="false">IFERROR(SUMIFS('2015'!$H:$H, '2015'!$C:C, $A42,'2015'!D:D,"&lt;&gt;*",'2015'!E:E,"&lt;&gt;*"), 0)</f>
        <v>0</v>
      </c>
      <c r="O42" s="14" t="n">
        <f aca="false">SUMIFS('2015'!X:X,'2015'!C:C,A42,'2015'!D:D,"&lt;&gt;*",'2015'!E:E,"&lt;&gt;*")</f>
        <v>0</v>
      </c>
      <c r="P42" s="14" t="n">
        <f aca="false">IFERROR(SUM(O42/N42), 0)</f>
        <v>0</v>
      </c>
      <c r="Q42" s="1" t="n">
        <f aca="false">IFERROR(SUMIFS('2014'!$H:$H, '2014'!$C:C, $A42,'2014'!D:D,"&lt;&gt;*",'2014'!E:E,"&lt;&gt;*"), 0)</f>
        <v>0</v>
      </c>
      <c r="R42" s="14" t="n">
        <f aca="false">SUMIFS('2014'!X:X,'2014'!C:C,A42,'2014'!D:D,"&lt;&gt;*",'2014'!E:E,"&lt;&gt;*")</f>
        <v>0</v>
      </c>
      <c r="S42" s="14" t="n">
        <f aca="false">IFERROR(SUM(R42/Q42), 0)</f>
        <v>0</v>
      </c>
      <c r="T42" s="1" t="n">
        <f aca="false">IFERROR(SUMIFS('2013'!$H:$H, '2013'!$C:C, $A42,'2013'!D:D,"&lt;&gt;*",'2013'!E:E,"&lt;&gt;*"), 0)</f>
        <v>0</v>
      </c>
      <c r="U42" s="14" t="n">
        <f aca="false">SUMIFS('2013'!X:X,'2013'!C:C,A42,'2013'!D:D,"&lt;&gt;*",'2013'!E:E,"&lt;&gt;*")</f>
        <v>0</v>
      </c>
      <c r="V42" s="14" t="n">
        <f aca="false">IFERROR(SUM(U42/T42), 0)</f>
        <v>0</v>
      </c>
      <c r="W42" s="1" t="n">
        <f aca="false">IFERROR(SUMIFS('2012'!$H:$H, '2012'!$C:C, $A42,'2012'!D:D,"&lt;&gt;*",'2012'!E:E,"&lt;&gt;*"), 0)</f>
        <v>0</v>
      </c>
      <c r="X42" s="14" t="n">
        <f aca="false">SUMIFS('2012'!X:X,'2012'!C:C,A42,'2012'!D:D,"&lt;&gt;*",'2012'!E:E,"&lt;&gt;*")</f>
        <v>0</v>
      </c>
      <c r="Y42" s="14" t="n">
        <f aca="false">IFERROR(SUM(X42/W42), 0)</f>
        <v>0</v>
      </c>
      <c r="Z42" s="1" t="n">
        <f aca="false">IFERROR(SUMIFS('2011'!$H:$H, '2011'!$C:C, $A42,'2011'!D:D,"&lt;&gt;*",'2011'!E:E,"&lt;&gt;*"), 0)</f>
        <v>0</v>
      </c>
      <c r="AA42" s="14" t="n">
        <f aca="false">SUMIFS('2011'!X:X,'2011'!C:C,A42,'2011'!D:D,"&lt;&gt;*",'2011'!E:E,"&lt;&gt;*")</f>
        <v>0</v>
      </c>
      <c r="AB42" s="14" t="n">
        <f aca="false">IFERROR(SUM(AA42/Z42), 0)</f>
        <v>0</v>
      </c>
      <c r="AC42" s="1" t="n">
        <f aca="false">IFERROR(SUMIFS('2010'!$H:$H, '2010'!$C:C, $A42,'2010'!D:D,"&lt;&gt;*",'2010'!E:E,"&lt;&gt;*"), 0)</f>
        <v>0</v>
      </c>
      <c r="AD42" s="14" t="n">
        <f aca="false">SUMIFS('2010'!X:X,'2010'!C:C,A42,'2010'!D:D,"&lt;&gt;*",'2010'!E:E,"&lt;&gt;*")</f>
        <v>0</v>
      </c>
      <c r="AE42" s="14" t="n">
        <f aca="false">IFERROR(SUM(AD42/AC42), 0)</f>
        <v>0</v>
      </c>
      <c r="AF42" s="1" t="n">
        <f aca="false">IFERROR(SUMIFS('2009'!$H:$H, '2009'!$C:C, $A42,'2009'!D:D,"&lt;&gt;*",'2009'!E:E,"&lt;&gt;*"), 0)</f>
        <v>0</v>
      </c>
      <c r="AG42" s="4" t="n">
        <f aca="false">SUMIFS('2009'!X:X,'2009'!C:C,A42,'2009'!D:D,"&lt;&gt;*",'2009'!E:E,"&lt;&gt;*")</f>
        <v>0</v>
      </c>
      <c r="AH42" s="14" t="n">
        <f aca="false">IFERROR(SUM(AG42/AF42), 0)</f>
        <v>0</v>
      </c>
    </row>
    <row r="43" customFormat="false" ht="15" hidden="false" customHeight="false" outlineLevel="0" collapsed="false">
      <c r="A43" s="13" t="s">
        <v>83</v>
      </c>
      <c r="B43" s="13" t="n">
        <f aca="false">SUM(E43,H43,K43,N43,Q43,T43,W43,Z43,AC43,AF43)</f>
        <v>0</v>
      </c>
      <c r="C43" s="14" t="n">
        <f aca="false">SUM(F43,I43,L43,O43,R43,U43,X43,AA43,AD43,AG43)</f>
        <v>0</v>
      </c>
      <c r="D43" s="14" t="n">
        <f aca="false">IFERROR(SUM(C43/B43), 0)</f>
        <v>0</v>
      </c>
      <c r="E43" s="1" t="n">
        <f aca="false">IFERROR(SUMIFS('2018'!$H:$H, '2018'!$C:C, $A43, '2018'!D:D,"&lt;&gt;*",'2018'!E:E,"&lt;&gt;*"), 0)</f>
        <v>0</v>
      </c>
      <c r="F43" s="14" t="n">
        <f aca="false">SUMIFS('2018'!X:X,'2018'!C:C,A43,'2018'!D:D,"&lt;&gt;*",'2018'!E:E,"&lt;&gt;*")</f>
        <v>0</v>
      </c>
      <c r="G43" s="14" t="n">
        <f aca="false">IFERROR(SUM(F43/E43), 0)</f>
        <v>0</v>
      </c>
      <c r="H43" s="1" t="n">
        <f aca="false">IFERROR(SUMIFS('2017'!$H:$H, '2017'!$C:C, $A43,'2017'!D:D,"&lt;&gt;*",'2016'!E:E,"&lt;&gt;*"), 0)</f>
        <v>0</v>
      </c>
      <c r="I43" s="14" t="n">
        <f aca="false">SUMIFS('2017'!X:X,'2017'!C:C,A43,'2017'!D:D,"&lt;&gt;*",'2017'!E:E,"&lt;&gt;*")</f>
        <v>0</v>
      </c>
      <c r="J43" s="14" t="n">
        <f aca="false">IFERROR(SUM(I43/H43), 0)</f>
        <v>0</v>
      </c>
      <c r="K43" s="1" t="n">
        <f aca="false">IFERROR(SUMIFS('2016'!$H:$H, '2016'!$C:C, $A43,'2016'!D:D,"&lt;&gt;*",'2016'!E:E,"&lt;&gt;*"), 0)</f>
        <v>0</v>
      </c>
      <c r="L43" s="15" t="n">
        <f aca="false">SUMIFS('2016'!X:X,'2016'!C:C,A43,'2016'!D:D,"&lt;&gt;*",'2016'!E:E,"&lt;&gt;*")</f>
        <v>0</v>
      </c>
      <c r="M43" s="14" t="n">
        <f aca="false">IFERROR(SUM(L43/K43), 0)</f>
        <v>0</v>
      </c>
      <c r="N43" s="1" t="n">
        <f aca="false">IFERROR(SUMIFS('2015'!$H:$H, '2015'!$C:C, $A43,'2015'!D:D,"&lt;&gt;*",'2015'!E:E,"&lt;&gt;*"), 0)</f>
        <v>0</v>
      </c>
      <c r="O43" s="14" t="n">
        <f aca="false">SUMIFS('2015'!X:X,'2015'!C:C,A43,'2015'!D:D,"&lt;&gt;*",'2015'!E:E,"&lt;&gt;*")</f>
        <v>0</v>
      </c>
      <c r="P43" s="14" t="n">
        <f aca="false">IFERROR(SUM(O43/N43), 0)</f>
        <v>0</v>
      </c>
      <c r="Q43" s="1" t="n">
        <f aca="false">IFERROR(SUMIFS('2014'!$H:$H, '2014'!$C:C, $A43,'2014'!D:D,"&lt;&gt;*",'2014'!E:E,"&lt;&gt;*"), 0)</f>
        <v>0</v>
      </c>
      <c r="R43" s="14" t="n">
        <f aca="false">SUMIFS('2014'!X:X,'2014'!C:C,A43,'2014'!D:D,"&lt;&gt;*",'2014'!E:E,"&lt;&gt;*")</f>
        <v>0</v>
      </c>
      <c r="S43" s="14" t="n">
        <f aca="false">IFERROR(SUM(R43/Q43), 0)</f>
        <v>0</v>
      </c>
      <c r="T43" s="1" t="n">
        <f aca="false">IFERROR(SUMIFS('2013'!$H:$H, '2013'!$C:C, $A43,'2013'!D:D,"&lt;&gt;*",'2013'!E:E,"&lt;&gt;*"), 0)</f>
        <v>0</v>
      </c>
      <c r="U43" s="14" t="n">
        <f aca="false">SUMIFS('2013'!X:X,'2013'!C:C,A43,'2013'!D:D,"&lt;&gt;*",'2013'!E:E,"&lt;&gt;*")</f>
        <v>0</v>
      </c>
      <c r="V43" s="14" t="n">
        <f aca="false">IFERROR(SUM(U43/T43), 0)</f>
        <v>0</v>
      </c>
      <c r="W43" s="1" t="n">
        <f aca="false">IFERROR(SUMIFS('2012'!$H:$H, '2012'!$C:C, $A43,'2012'!D:D,"&lt;&gt;*",'2012'!E:E,"&lt;&gt;*"), 0)</f>
        <v>0</v>
      </c>
      <c r="X43" s="14" t="n">
        <f aca="false">SUMIFS('2012'!X:X,'2012'!C:C,A43,'2012'!D:D,"&lt;&gt;*",'2012'!E:E,"&lt;&gt;*")</f>
        <v>0</v>
      </c>
      <c r="Y43" s="14" t="n">
        <f aca="false">IFERROR(SUM(X43/W43), 0)</f>
        <v>0</v>
      </c>
      <c r="Z43" s="1" t="n">
        <f aca="false">IFERROR(SUMIFS('2011'!$H:$H, '2011'!$C:C, $A43,'2011'!D:D,"&lt;&gt;*",'2011'!E:E,"&lt;&gt;*"), 0)</f>
        <v>0</v>
      </c>
      <c r="AA43" s="14" t="n">
        <f aca="false">SUMIFS('2011'!X:X,'2011'!C:C,A43,'2011'!D:D,"&lt;&gt;*",'2011'!E:E,"&lt;&gt;*")</f>
        <v>0</v>
      </c>
      <c r="AB43" s="14" t="n">
        <f aca="false">IFERROR(SUM(AA43/Z43), 0)</f>
        <v>0</v>
      </c>
      <c r="AC43" s="1" t="n">
        <f aca="false">IFERROR(SUMIFS('2010'!$H:$H, '2010'!$C:C, $A43,'2010'!D:D,"&lt;&gt;*",'2010'!E:E,"&lt;&gt;*"), 0)</f>
        <v>0</v>
      </c>
      <c r="AD43" s="14" t="n">
        <f aca="false">SUMIFS('2010'!X:X,'2010'!C:C,A43,'2010'!D:D,"&lt;&gt;*",'2010'!E:E,"&lt;&gt;*")</f>
        <v>0</v>
      </c>
      <c r="AE43" s="14" t="n">
        <f aca="false">IFERROR(SUM(AD43/AC43), 0)</f>
        <v>0</v>
      </c>
      <c r="AF43" s="1" t="n">
        <f aca="false">IFERROR(SUMIFS('2009'!$H:$H, '2009'!$C:C, $A43,'2009'!D:D,"&lt;&gt;*",'2009'!E:E,"&lt;&gt;*"), 0)</f>
        <v>0</v>
      </c>
      <c r="AG43" s="4" t="n">
        <f aca="false">SUMIFS('2009'!X:X,'2009'!C:C,A43,'2009'!D:D,"&lt;&gt;*",'2009'!E:E,"&lt;&gt;*")</f>
        <v>0</v>
      </c>
      <c r="AH43" s="14" t="n">
        <f aca="false">IFERROR(SUM(AG43/AF43), 0)</f>
        <v>0</v>
      </c>
    </row>
    <row r="44" customFormat="false" ht="15" hidden="false" customHeight="false" outlineLevel="0" collapsed="false">
      <c r="B44" s="12"/>
      <c r="C44" s="8"/>
      <c r="D44" s="14"/>
      <c r="E44" s="0" t="n">
        <f aca="false">SUM(E3:E43)</f>
        <v>6976</v>
      </c>
      <c r="F44" s="4" t="n">
        <f aca="false">SUM(F3:F43)</f>
        <v>23408406.64</v>
      </c>
      <c r="G44" s="14" t="n">
        <f aca="false">IFERROR(SUM(F44/E44), 0)</f>
        <v>3355.56287844037</v>
      </c>
      <c r="H44" s="0" t="n">
        <f aca="false">SUM(H3:H43)</f>
        <v>7208</v>
      </c>
      <c r="I44" s="4" t="n">
        <f aca="false">SUM(I3:I43)</f>
        <v>28787818.54</v>
      </c>
      <c r="J44" s="14" t="n">
        <f aca="false">IFERROR(SUM(I44/H44), 0)</f>
        <v>3993.87049667037</v>
      </c>
      <c r="K44" s="0" t="n">
        <f aca="false">SUM(K3:K43)</f>
        <v>7452</v>
      </c>
      <c r="L44" s="4" t="n">
        <f aca="false">SUM(L3:L43)</f>
        <v>18035181.0708</v>
      </c>
      <c r="M44" s="14" t="n">
        <f aca="false">IFERROR(SUM(L44/K44), 0)</f>
        <v>2420.17996119163</v>
      </c>
      <c r="N44" s="0" t="n">
        <f aca="false">SUM(N3:N43)</f>
        <v>2852</v>
      </c>
      <c r="O44" s="4" t="n">
        <f aca="false">SUM(O3:O43)</f>
        <v>8747899.104</v>
      </c>
      <c r="P44" s="14" t="n">
        <f aca="false">IFERROR(SUM(O44/N44), 0)</f>
        <v>3067.28580084151</v>
      </c>
      <c r="Q44" s="0" t="n">
        <f aca="false">SUM(Q3:Q43)</f>
        <v>1626</v>
      </c>
      <c r="R44" s="4" t="n">
        <f aca="false">SUM(R3:R43)</f>
        <v>0</v>
      </c>
      <c r="S44" s="14" t="n">
        <f aca="false">IFERROR(SUM(R44/Q44), 0)</f>
        <v>0</v>
      </c>
      <c r="T44" s="0" t="n">
        <f aca="false">SUM(T3:T43)</f>
        <v>1280</v>
      </c>
      <c r="U44" s="4" t="n">
        <f aca="false">SUM(U3:U43)</f>
        <v>5418896.31</v>
      </c>
      <c r="V44" s="14" t="n">
        <f aca="false">IFERROR(SUM(U44/T44), 0)</f>
        <v>4233.5127421875</v>
      </c>
      <c r="W44" s="0" t="n">
        <f aca="false">SUM(W3:W43)</f>
        <v>1490</v>
      </c>
      <c r="X44" s="4" t="n">
        <f aca="false">SUM(X3:X43)</f>
        <v>5052072.59</v>
      </c>
      <c r="Y44" s="14" t="n">
        <f aca="false">IFERROR(SUM(X44/W44), 0)</f>
        <v>3390.65274496644</v>
      </c>
      <c r="Z44" s="0" t="n">
        <f aca="false">SUM(Z3:Z43)</f>
        <v>1534</v>
      </c>
      <c r="AA44" s="4" t="n">
        <f aca="false">SUM(AA3:AA43)</f>
        <v>6827966.86</v>
      </c>
      <c r="AB44" s="14" t="n">
        <f aca="false">IFERROR(SUM(AA44/Z44), 0)</f>
        <v>4451.08661016949</v>
      </c>
      <c r="AC44" s="0" t="n">
        <f aca="false">SUM(AC3:AC43)</f>
        <v>1341</v>
      </c>
      <c r="AD44" s="4" t="n">
        <f aca="false">SUM(AD3:AD43)</f>
        <v>5793836.06</v>
      </c>
      <c r="AE44" s="14" t="n">
        <f aca="false">IFERROR(SUM(AD44/AC44), 0)</f>
        <v>4320.53397464579</v>
      </c>
      <c r="AF44" s="0" t="n">
        <f aca="false">SUM(AF3:AF43)</f>
        <v>1092</v>
      </c>
      <c r="AG44" s="4" t="n">
        <f aca="false">SUM(AG3:AG43)</f>
        <v>3063686.04</v>
      </c>
      <c r="AH44" s="14" t="n">
        <f aca="false">IFERROR(SUM(AG44/AF44), 0)</f>
        <v>2805.5732967033</v>
      </c>
    </row>
  </sheetData>
  <mergeCells count="11">
    <mergeCell ref="B1:D1"/>
    <mergeCell ref="E1:G1"/>
    <mergeCell ref="H1:J1"/>
    <mergeCell ref="K1:M1"/>
    <mergeCell ref="N1:P1"/>
    <mergeCell ref="Q1:S1"/>
    <mergeCell ref="T1:V1"/>
    <mergeCell ref="W1:Y1"/>
    <mergeCell ref="Z1:AB1"/>
    <mergeCell ref="AC1:AE1"/>
    <mergeCell ref="AF1:AH1"/>
  </mergeCells>
  <conditionalFormatting sqref="A4:D38 AH3:AH43 D44 D3:AF31 D32:F43 H32:AF43 G32:G44">
    <cfRule type="expression" priority="2" aboveAverage="0" equalAverage="0" bottom="0" percent="0" rank="0" text="" dxfId="0">
      <formula>ISEVEN(#ref!)</formula>
    </cfRule>
    <cfRule type="expression" priority="3" aboveAverage="0" equalAverage="0" bottom="0" percent="0" rank="0" text="" dxfId="1">
      <formula>ISODD(#ref!)</formula>
    </cfRule>
  </conditionalFormatting>
  <conditionalFormatting sqref="A41:D43 B44 D44">
    <cfRule type="expression" priority="4" aboveAverage="0" equalAverage="0" bottom="0" percent="0" rank="0" text="" dxfId="2">
      <formula>ISEVEN(#ref!)</formula>
    </cfRule>
    <cfRule type="expression" priority="5" aboveAverage="0" equalAverage="0" bottom="0" percent="0" rank="0" text="" dxfId="3">
      <formula>ISODD(#ref!)</formula>
    </cfRule>
  </conditionalFormatting>
  <conditionalFormatting sqref="A40:D40">
    <cfRule type="expression" priority="6" aboveAverage="0" equalAverage="0" bottom="0" percent="0" rank="0" text="" dxfId="0">
      <formula>ISEVEN(#ref!)</formula>
    </cfRule>
    <cfRule type="expression" priority="7" aboveAverage="0" equalAverage="0" bottom="0" percent="0" rank="0" text="" dxfId="1">
      <formula>ISODD(#ref!)</formula>
    </cfRule>
  </conditionalFormatting>
  <conditionalFormatting sqref="A39:D39">
    <cfRule type="expression" priority="8" aboveAverage="0" equalAverage="0" bottom="0" percent="0" rank="0" text="" dxfId="2">
      <formula>ISEVEN(#ref!)</formula>
    </cfRule>
    <cfRule type="expression" priority="9" aboveAverage="0" equalAverage="0" bottom="0" percent="0" rank="0" text="" dxfId="3">
      <formula>ISODD(#ref!)</formula>
    </cfRule>
  </conditionalFormatting>
  <conditionalFormatting sqref="B44 D44 A1:AH31 A32:F43 H32:AH43 G32:G44">
    <cfRule type="cellIs" priority="10" operator="equal" aboveAverage="0" equalAverage="0" bottom="0" percent="0" rank="0" text="" dxfId="0">
      <formula>0</formula>
    </cfRule>
  </conditionalFormatting>
  <conditionalFormatting sqref="J44">
    <cfRule type="expression" priority="11" aboveAverage="0" equalAverage="0" bottom="0" percent="0" rank="0" text="" dxfId="0">
      <formula>ISEVEN(#ref!)</formula>
    </cfRule>
    <cfRule type="expression" priority="12" aboveAverage="0" equalAverage="0" bottom="0" percent="0" rank="0" text="" dxfId="1">
      <formula>ISODD(#ref!)</formula>
    </cfRule>
  </conditionalFormatting>
  <conditionalFormatting sqref="J44">
    <cfRule type="cellIs" priority="13" operator="equal" aboveAverage="0" equalAverage="0" bottom="0" percent="0" rank="0" text="" dxfId="2">
      <formula>0</formula>
    </cfRule>
  </conditionalFormatting>
  <conditionalFormatting sqref="M44">
    <cfRule type="expression" priority="14" aboveAverage="0" equalAverage="0" bottom="0" percent="0" rank="0" text="" dxfId="3">
      <formula>ISEVEN(#ref!)</formula>
    </cfRule>
    <cfRule type="expression" priority="15" aboveAverage="0" equalAverage="0" bottom="0" percent="0" rank="0" text="" dxfId="0">
      <formula>ISODD(#ref!)</formula>
    </cfRule>
  </conditionalFormatting>
  <conditionalFormatting sqref="M44">
    <cfRule type="cellIs" priority="16" operator="equal" aboveAverage="0" equalAverage="0" bottom="0" percent="0" rank="0" text="" dxfId="1">
      <formula>0</formula>
    </cfRule>
  </conditionalFormatting>
  <conditionalFormatting sqref="P44">
    <cfRule type="expression" priority="17" aboveAverage="0" equalAverage="0" bottom="0" percent="0" rank="0" text="" dxfId="2">
      <formula>ISEVEN(#ref!)</formula>
    </cfRule>
    <cfRule type="expression" priority="18" aboveAverage="0" equalAverage="0" bottom="0" percent="0" rank="0" text="" dxfId="3">
      <formula>ISODD(#ref!)</formula>
    </cfRule>
  </conditionalFormatting>
  <conditionalFormatting sqref="P44">
    <cfRule type="cellIs" priority="19" operator="equal" aboveAverage="0" equalAverage="0" bottom="0" percent="0" rank="0" text="" dxfId="4">
      <formula>0</formula>
    </cfRule>
  </conditionalFormatting>
  <conditionalFormatting sqref="S44">
    <cfRule type="expression" priority="20" aboveAverage="0" equalAverage="0" bottom="0" percent="0" rank="0" text="" dxfId="5">
      <formula>ISEVEN(#ref!)</formula>
    </cfRule>
    <cfRule type="expression" priority="21" aboveAverage="0" equalAverage="0" bottom="0" percent="0" rank="0" text="" dxfId="6">
      <formula>ISODD(#ref!)</formula>
    </cfRule>
  </conditionalFormatting>
  <conditionalFormatting sqref="S44">
    <cfRule type="cellIs" priority="22" operator="equal" aboveAverage="0" equalAverage="0" bottom="0" percent="0" rank="0" text="" dxfId="7">
      <formula>0</formula>
    </cfRule>
  </conditionalFormatting>
  <conditionalFormatting sqref="V44">
    <cfRule type="expression" priority="23" aboveAverage="0" equalAverage="0" bottom="0" percent="0" rank="0" text="" dxfId="8">
      <formula>ISEVEN(#ref!)</formula>
    </cfRule>
    <cfRule type="expression" priority="24" aboveAverage="0" equalAverage="0" bottom="0" percent="0" rank="0" text="" dxfId="9">
      <formula>ISODD(#ref!)</formula>
    </cfRule>
  </conditionalFormatting>
  <conditionalFormatting sqref="V44">
    <cfRule type="cellIs" priority="25" operator="equal" aboveAverage="0" equalAverage="0" bottom="0" percent="0" rank="0" text="" dxfId="10">
      <formula>0</formula>
    </cfRule>
  </conditionalFormatting>
  <conditionalFormatting sqref="Y44">
    <cfRule type="expression" priority="26" aboveAverage="0" equalAverage="0" bottom="0" percent="0" rank="0" text="" dxfId="11">
      <formula>ISEVEN(#ref!)</formula>
    </cfRule>
    <cfRule type="expression" priority="27" aboveAverage="0" equalAverage="0" bottom="0" percent="0" rank="0" text="" dxfId="12">
      <formula>ISODD(#ref!)</formula>
    </cfRule>
  </conditionalFormatting>
  <conditionalFormatting sqref="Y44">
    <cfRule type="cellIs" priority="28" operator="equal" aboveAverage="0" equalAverage="0" bottom="0" percent="0" rank="0" text="" dxfId="13">
      <formula>0</formula>
    </cfRule>
  </conditionalFormatting>
  <conditionalFormatting sqref="AB44">
    <cfRule type="expression" priority="29" aboveAverage="0" equalAverage="0" bottom="0" percent="0" rank="0" text="" dxfId="14">
      <formula>ISEVEN(#ref!)</formula>
    </cfRule>
    <cfRule type="expression" priority="30" aboveAverage="0" equalAverage="0" bottom="0" percent="0" rank="0" text="" dxfId="15">
      <formula>ISODD(#ref!)</formula>
    </cfRule>
  </conditionalFormatting>
  <conditionalFormatting sqref="AB44">
    <cfRule type="cellIs" priority="31" operator="equal" aboveAverage="0" equalAverage="0" bottom="0" percent="0" rank="0" text="" dxfId="16">
      <formula>0</formula>
    </cfRule>
  </conditionalFormatting>
  <conditionalFormatting sqref="AE44">
    <cfRule type="expression" priority="32" aboveAverage="0" equalAverage="0" bottom="0" percent="0" rank="0" text="" dxfId="17">
      <formula>ISEVEN(#ref!)</formula>
    </cfRule>
    <cfRule type="expression" priority="33" aboveAverage="0" equalAverage="0" bottom="0" percent="0" rank="0" text="" dxfId="18">
      <formula>ISODD(#ref!)</formula>
    </cfRule>
  </conditionalFormatting>
  <conditionalFormatting sqref="AE44">
    <cfRule type="cellIs" priority="34" operator="equal" aboveAverage="0" equalAverage="0" bottom="0" percent="0" rank="0" text="" dxfId="19">
      <formula>0</formula>
    </cfRule>
  </conditionalFormatting>
  <conditionalFormatting sqref="AH44">
    <cfRule type="expression" priority="35" aboveAverage="0" equalAverage="0" bottom="0" percent="0" rank="0" text="" dxfId="20">
      <formula>ISEVEN(#ref!)</formula>
    </cfRule>
    <cfRule type="expression" priority="36" aboveAverage="0" equalAverage="0" bottom="0" percent="0" rank="0" text="" dxfId="21">
      <formula>ISODD(#ref!)</formula>
    </cfRule>
  </conditionalFormatting>
  <conditionalFormatting sqref="AH44">
    <cfRule type="cellIs" priority="37" operator="equal" aboveAverage="0" equalAverage="0" bottom="0" percent="0" rank="0" text="" dxfId="2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O44"/>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O1" activeCellId="0" sqref="O1"/>
    </sheetView>
  </sheetViews>
  <sheetFormatPr defaultRowHeight="15" outlineLevelRow="0" outlineLevelCol="0"/>
  <cols>
    <col collapsed="false" customWidth="true" hidden="false" outlineLevel="0" max="1" min="1" style="0" width="31.57"/>
    <col collapsed="false" customWidth="true" hidden="false" outlineLevel="0" max="2" min="2" style="0" width="6.01"/>
    <col collapsed="false" customWidth="true" hidden="false" outlineLevel="0" max="3" min="3" style="0" width="5.01"/>
    <col collapsed="false" customWidth="true" hidden="false" outlineLevel="0" max="4" min="4" style="1" width="5.01"/>
    <col collapsed="false" customWidth="true" hidden="false" outlineLevel="0" max="5" min="5" style="1" width="6.01"/>
    <col collapsed="false" customWidth="true" hidden="false" outlineLevel="0" max="7" min="6" style="0" width="5.01"/>
    <col collapsed="false" customWidth="true" hidden="false" outlineLevel="0" max="12" min="8" style="1" width="5.01"/>
    <col collapsed="false" customWidth="true" hidden="false" outlineLevel="0" max="14" min="13" style="1" width="8.54"/>
    <col collapsed="false" customWidth="true" hidden="false" outlineLevel="0" max="15" min="15" style="1" width="14.28"/>
    <col collapsed="false" customWidth="true" hidden="false" outlineLevel="0" max="1025" min="16" style="0" width="8.54"/>
  </cols>
  <sheetData>
    <row r="1" customFormat="false" ht="15" hidden="false" customHeight="false" outlineLevel="0" collapsed="false">
      <c r="A1" s="3" t="s">
        <v>84</v>
      </c>
      <c r="B1" s="3" t="s">
        <v>26</v>
      </c>
      <c r="C1" s="3" t="n">
        <v>2018</v>
      </c>
      <c r="D1" s="12" t="n">
        <v>2017</v>
      </c>
      <c r="E1" s="12" t="n">
        <v>2016</v>
      </c>
      <c r="F1" s="12" t="n">
        <v>2015</v>
      </c>
      <c r="G1" s="12" t="n">
        <v>2014</v>
      </c>
      <c r="H1" s="12" t="n">
        <v>2013</v>
      </c>
      <c r="I1" s="12" t="n">
        <v>2012</v>
      </c>
      <c r="J1" s="12" t="n">
        <v>2011</v>
      </c>
      <c r="K1" s="12" t="n">
        <v>2010</v>
      </c>
      <c r="L1" s="12" t="n">
        <v>2009</v>
      </c>
      <c r="M1" s="12"/>
      <c r="N1" s="12"/>
      <c r="O1" s="12"/>
    </row>
    <row r="2" customFormat="false" ht="15" hidden="false" customHeight="false" outlineLevel="0" collapsed="false">
      <c r="A2" s="1" t="s">
        <v>49</v>
      </c>
      <c r="B2" s="1" t="n">
        <f aca="false">SUM(C2:L2)</f>
        <v>534</v>
      </c>
      <c r="C2" s="1" t="n">
        <f aca="false">SUMIFS('2018'!$H:$H, '2018'!$C:C, $A2, '2018'!AA:AA, "JRO")+SUMIFS('2018'!$I:$I, '2018'!$D:D, $A2, '2018'!AA:AA, "JRO")+SUMIFS('2018'!$J:$J, '2018'!$E:E, $A2, '2018'!AA:AA, "JRO")</f>
        <v>397</v>
      </c>
      <c r="D2" s="1" t="n">
        <f aca="false">SUMIFS('2017'!$H:$H, '2017'!$C:C, $A2, '2017'!AA:AA, "JRO")+SUMIFS('2017'!$I:$I, '2017'!$D:D, $A2, '2017'!AA:AA, "JRO")+SUMIFS('2017'!$J:$J, '2017'!$E:E, $A2, '2017'!AA:AA, "JRO")</f>
        <v>137</v>
      </c>
      <c r="E2" s="1" t="n">
        <f aca="false">SUMIFS('2016'!$H:$H, '2016'!$C:C, $A2, '2016'!AA:AA, "JRO")+SUMIFS('2016'!$I:$I, '2016'!$D:D, $A2, '2016'!AA:AA, "JRO")+SUMIFS('2016'!$J:$J, '2016'!$E:E, $A2, '2016'!AA:AA, "JRO")</f>
        <v>0</v>
      </c>
      <c r="F2" s="1" t="n">
        <f aca="false">SUMIF('2015'!$C2:$C884, 'Destinations - JROs'!$A2,'2015'!$G2:$G884)</f>
        <v>0</v>
      </c>
      <c r="G2" s="1" t="n">
        <f aca="false">SUMIF('2014'!$C2:$C887, 'Destinations - JROs'!$A2,'2014'!$G2:$G887)</f>
        <v>0</v>
      </c>
      <c r="H2" s="1" t="n">
        <f aca="false">SUMIF('2013'!$C2:$C891, 'Destinations - JROs'!$A2,'2013'!$G2:$G891)</f>
        <v>0</v>
      </c>
      <c r="I2" s="1" t="n">
        <f aca="false">SUMIF('2012'!$C2:$C891, 'Destinations - JROs'!$A2,'2012'!$G2:$G891)</f>
        <v>0</v>
      </c>
      <c r="J2" s="1" t="n">
        <f aca="false">SUMIF('2011'!$C2:$C891, 'Destinations - JROs'!$A2,'2011'!$G2:$G891)</f>
        <v>0</v>
      </c>
      <c r="K2" s="1" t="n">
        <f aca="false">SUMIF('2010'!$C2:$C891, 'Destinations - JROs'!$A2,'2010'!$G2:$G891)</f>
        <v>0</v>
      </c>
      <c r="L2" s="1" t="n">
        <f aca="false">SUMIF('2009'!$C2:$C891, 'Destinations - JROs'!$A2,'2009'!$G2:$G891)</f>
        <v>0</v>
      </c>
    </row>
    <row r="3" customFormat="false" ht="15" hidden="false" customHeight="false" outlineLevel="0" collapsed="false">
      <c r="A3" s="17" t="s">
        <v>67</v>
      </c>
      <c r="B3" s="1" t="n">
        <f aca="false">SUM(C3:L3)</f>
        <v>7073</v>
      </c>
      <c r="C3" s="1" t="n">
        <f aca="false">SUMIFS('2018'!$H:$H, '2018'!$C:C, $A3, '2018'!AA:AA, "JRO")+SUMIFS('2018'!$I:$I, '2018'!$D:D, $A3, '2018'!AA:AA, "JRO")+SUMIFS('2018'!$J:$J, '2018'!$E:E, $A3, '2018'!AA:AA, "JRO")</f>
        <v>2024</v>
      </c>
      <c r="D3" s="1" t="n">
        <f aca="false">SUMIFS('2017'!$H:$H, '2017'!$C:C, $A3, '2017'!AA:AA, "JRO")+SUMIFS('2017'!$I:$I, '2017'!$D:D, $A3, '2017'!AA:AA, "JRO")+SUMIFS('2017'!$J:$J, '2017'!$E:E, $A3, '2017'!AA:AA, "JRO")</f>
        <v>2074</v>
      </c>
      <c r="E3" s="1" t="n">
        <f aca="false">SUMIFS('2016'!$H:$H, '2016'!$C:C, $A3, '2016'!AA:AA, "JRO")+SUMIFS('2016'!$I:$I, '2016'!$D:D, $A3, '2016'!AA:AA, "JRO")+SUMIFS('2016'!$J:$J, '2016'!$E:E, $A3, '2016'!AA:AA, "JRO")</f>
        <v>1724</v>
      </c>
      <c r="F3" s="1" t="n">
        <f aca="false">SUMIF('2015'!$C3:$C885, 'Destinations - JROs'!$A3,'2015'!$G3:$G885)</f>
        <v>822</v>
      </c>
      <c r="G3" s="1" t="n">
        <f aca="false">SUMIF('2014'!$C3:$C888, 'Destinations - JROs'!$A3,'2014'!$G3:$G888)</f>
        <v>278</v>
      </c>
      <c r="H3" s="1" t="n">
        <f aca="false">SUMIF('2013'!$C3:$C892, 'Destinations - JROs'!$A3,'2013'!$G3:$G892)</f>
        <v>151</v>
      </c>
      <c r="I3" s="1" t="n">
        <f aca="false">SUMIF('2012'!$C3:$C892, 'Destinations - JROs'!$A3,'2012'!$G3:$G892)</f>
        <v>0</v>
      </c>
      <c r="J3" s="1" t="n">
        <f aca="false">SUMIF('2011'!$C3:$C892, 'Destinations - JROs'!$A3,'2011'!$G3:$G892)</f>
        <v>0</v>
      </c>
      <c r="K3" s="1" t="n">
        <f aca="false">SUMIF('2010'!$C3:$C892, 'Destinations - JROs'!$A3,'2010'!$G3:$G892)</f>
        <v>0</v>
      </c>
      <c r="L3" s="1" t="n">
        <f aca="false">SUMIF('2009'!$C3:$C892, 'Destinations - JROs'!$A3,'2009'!$G3:$G892)</f>
        <v>0</v>
      </c>
    </row>
    <row r="4" customFormat="false" ht="15" hidden="false" customHeight="false" outlineLevel="0" collapsed="false">
      <c r="A4" s="13" t="s">
        <v>62</v>
      </c>
      <c r="B4" s="1" t="n">
        <f aca="false">SUM(C4:L4)</f>
        <v>590.5</v>
      </c>
      <c r="C4" s="1" t="n">
        <f aca="false">SUMIFS('2018'!$H:$H, '2018'!$C:C, $A4, '2018'!AA:AA, "JRO")+SUMIFS('2018'!$I:$I, '2018'!$D:D, $A4, '2018'!AA:AA, "JRO")+SUMIFS('2018'!$J:$J, '2018'!$E:E, $A4, '2018'!AA:AA, "JRO")</f>
        <v>184</v>
      </c>
      <c r="D4" s="1" t="n">
        <f aca="false">SUMIFS('2017'!$H:$H, '2017'!$C:C, $A4, '2017'!AA:AA, "JRO")+SUMIFS('2017'!$I:$I, '2017'!$D:D, $A4, '2017'!AA:AA, "JRO")+SUMIFS('2017'!$J:$J, '2017'!$E:E, $A4, '2017'!AA:AA, "JRO")</f>
        <v>137</v>
      </c>
      <c r="E4" s="1" t="n">
        <f aca="false">SUMIFS('2016'!$H:$H, '2016'!$C:C, $A4, '2016'!AA:AA, "JRO")+SUMIFS('2016'!$I:$I, '2016'!$D:D, $A4, '2016'!AA:AA, "JRO")+SUMIFS('2016'!$J:$J, '2016'!$E:E, $A4, '2016'!AA:AA, "JRO")</f>
        <v>153.5</v>
      </c>
      <c r="F4" s="1" t="n">
        <f aca="false">SUMIF('2015'!$C4:$C886, 'Destinations - JROs'!$A4,'2015'!$G4:$G886)</f>
        <v>78</v>
      </c>
      <c r="G4" s="1" t="n">
        <f aca="false">SUMIF('2014'!$C4:$C889, 'Destinations - JROs'!$A4,'2014'!$G4:$G889)</f>
        <v>0</v>
      </c>
      <c r="H4" s="1" t="n">
        <f aca="false">SUMIF('2013'!$C4:$C893, 'Destinations - JROs'!$A4,'2013'!$G4:$G893)</f>
        <v>0</v>
      </c>
      <c r="I4" s="1" t="n">
        <f aca="false">SUMIF('2012'!$C4:$C893, 'Destinations - JROs'!$A4,'2012'!$G4:$G893)</f>
        <v>0</v>
      </c>
      <c r="J4" s="1" t="n">
        <f aca="false">SUMIF('2011'!$C4:$C893, 'Destinations - JROs'!$A4,'2011'!$G4:$G893)</f>
        <v>38</v>
      </c>
      <c r="K4" s="1" t="n">
        <f aca="false">SUMIF('2010'!$C4:$C893, 'Destinations - JROs'!$A4,'2010'!$G4:$G893)</f>
        <v>0</v>
      </c>
      <c r="L4" s="1" t="n">
        <f aca="false">SUMIF('2009'!$C4:$C893, 'Destinations - JROs'!$A4,'2009'!$G4:$G893)</f>
        <v>0</v>
      </c>
    </row>
    <row r="5" customFormat="false" ht="15" hidden="false" customHeight="false" outlineLevel="0" collapsed="false">
      <c r="A5" s="13" t="s">
        <v>45</v>
      </c>
      <c r="B5" s="1" t="n">
        <f aca="false">SUM(C5:L5)</f>
        <v>5</v>
      </c>
      <c r="C5" s="1" t="n">
        <f aca="false">SUMIFS('2018'!$H:$H, '2018'!$C:C, $A5, '2018'!AA:AA, "JRO")+SUMIFS('2018'!$I:$I, '2018'!$D:D, $A5, '2018'!AA:AA, "JRO")+SUMIFS('2018'!$J:$J, '2018'!$E:E, $A5, '2018'!AA:AA, "JRO")</f>
        <v>1</v>
      </c>
      <c r="D5" s="1" t="n">
        <f aca="false">SUMIFS('2017'!$H:$H, '2017'!$C:C, $A5, '2017'!AA:AA, "JRO")+SUMIFS('2017'!$I:$I, '2017'!$D:D, $A5, '2017'!AA:AA, "JRO")+SUMIFS('2017'!$J:$J, '2017'!$E:E, $A5, '2017'!AA:AA, "JRO")</f>
        <v>4</v>
      </c>
      <c r="E5" s="1" t="n">
        <f aca="false">SUMIFS('2016'!$H:$H, '2016'!$C:C, $A5, '2016'!AA:AA, "JRO")+SUMIFS('2016'!$I:$I, '2016'!$D:D, $A5, '2016'!AA:AA, "JRO")+SUMIFS('2016'!$J:$J, '2016'!$E:E, $A5, '2016'!AA:AA, "JRO")</f>
        <v>0</v>
      </c>
      <c r="F5" s="1" t="n">
        <f aca="false">SUMIF('2015'!$C5:$C887, 'Destinations - JROs'!$A5,'2015'!$G5:$G887)</f>
        <v>0</v>
      </c>
      <c r="G5" s="1" t="n">
        <f aca="false">SUMIF('2014'!$C5:$C890, 'Destinations - JROs'!$A5,'2014'!$G5:$G890)</f>
        <v>0</v>
      </c>
      <c r="H5" s="1" t="n">
        <f aca="false">SUMIF('2013'!$C5:$C894, 'Destinations - JROs'!$A5,'2013'!$G5:$G894)</f>
        <v>0</v>
      </c>
      <c r="I5" s="1" t="n">
        <f aca="false">SUMIF('2012'!$C5:$C894, 'Destinations - JROs'!$A5,'2012'!$G5:$G894)</f>
        <v>0</v>
      </c>
      <c r="J5" s="1" t="n">
        <f aca="false">SUMIF('2011'!$C5:$C894, 'Destinations - JROs'!$A5,'2011'!$G5:$G894)</f>
        <v>0</v>
      </c>
      <c r="K5" s="1" t="n">
        <f aca="false">SUMIF('2010'!$C5:$C894, 'Destinations - JROs'!$A5,'2010'!$G5:$G894)</f>
        <v>0</v>
      </c>
      <c r="L5" s="1" t="n">
        <f aca="false">SUMIF('2009'!$C5:$C894, 'Destinations - JROs'!$A5,'2009'!$G5:$G894)</f>
        <v>0</v>
      </c>
    </row>
    <row r="6" customFormat="false" ht="15" hidden="false" customHeight="false" outlineLevel="0" collapsed="false">
      <c r="A6" s="16" t="s">
        <v>52</v>
      </c>
      <c r="B6" s="1" t="n">
        <f aca="false">SUM(C6:L6)</f>
        <v>63</v>
      </c>
      <c r="C6" s="1" t="n">
        <f aca="false">SUMIFS('2018'!$H:$H, '2018'!$C:C, $A6, '2018'!AA:AA, "JRO")+SUMIFS('2018'!$I:$I, '2018'!$D:D, $A6, '2018'!AA:AA, "JRO")+SUMIFS('2018'!$J:$J, '2018'!$E:E, $A6, '2018'!AA:AA, "JRO")</f>
        <v>63</v>
      </c>
      <c r="D6" s="1" t="n">
        <f aca="false">SUMIFS('2017'!$H:$H, '2017'!$C:C, $A6, '2017'!AA:AA, "JRO")+SUMIFS('2017'!$I:$I, '2017'!$D:D, $A6, '2017'!AA:AA, "JRO")+SUMIFS('2017'!$J:$J, '2017'!$E:E, $A6, '2017'!AA:AA, "JRO")</f>
        <v>0</v>
      </c>
      <c r="E6" s="1" t="n">
        <f aca="false">SUMIFS('2016'!$H:$H, '2016'!$C:C, $A6, '2016'!AA:AA, "JRO")+SUMIFS('2016'!$I:$I, '2016'!$D:D, $A6, '2016'!AA:AA, "JRO")+SUMIFS('2016'!$J:$J, '2016'!$E:E, $A6, '2016'!AA:AA, "JRO")</f>
        <v>0</v>
      </c>
      <c r="F6" s="1" t="n">
        <f aca="false">SUMIF('2015'!$C6:$C888, 'Destinations - JROs'!$A6,'2015'!$G6:$G888)</f>
        <v>0</v>
      </c>
      <c r="G6" s="1" t="n">
        <f aca="false">SUMIF('2014'!$C6:$C891, 'Destinations - JROs'!$A6,'2014'!$G6:$G891)</f>
        <v>0</v>
      </c>
      <c r="H6" s="1" t="n">
        <f aca="false">SUMIF('2013'!$C6:$C895, 'Destinations - JROs'!$A6,'2013'!$G6:$G895)</f>
        <v>0</v>
      </c>
      <c r="I6" s="1" t="n">
        <f aca="false">SUMIF('2012'!$C6:$C895, 'Destinations - JROs'!$A6,'2012'!$G6:$G895)</f>
        <v>0</v>
      </c>
      <c r="J6" s="1" t="n">
        <f aca="false">SUMIF('2011'!$C6:$C895, 'Destinations - JROs'!$A6,'2011'!$G6:$G895)</f>
        <v>0</v>
      </c>
      <c r="K6" s="1" t="n">
        <f aca="false">SUMIF('2010'!$C6:$C895, 'Destinations - JROs'!$A6,'2010'!$G6:$G895)</f>
        <v>0</v>
      </c>
      <c r="L6" s="1" t="n">
        <f aca="false">SUMIF('2009'!$C6:$C895, 'Destinations - JROs'!$A6,'2009'!$G6:$G895)</f>
        <v>0</v>
      </c>
    </row>
    <row r="7" customFormat="false" ht="15" hidden="false" customHeight="false" outlineLevel="0" collapsed="false">
      <c r="A7" s="13" t="s">
        <v>82</v>
      </c>
      <c r="B7" s="1" t="n">
        <f aca="false">SUM(C7:L7)</f>
        <v>3</v>
      </c>
      <c r="C7" s="1" t="n">
        <f aca="false">SUMIFS('2018'!$H:$H, '2018'!$C:C, $A7, '2018'!AA:AA, "JRO")+SUMIFS('2018'!$I:$I, '2018'!$D:D, $A7, '2018'!AA:AA, "JRO")+SUMIFS('2018'!$J:$J, '2018'!$E:E, $A7, '2018'!AA:AA, "JRO")</f>
        <v>3</v>
      </c>
      <c r="D7" s="1" t="n">
        <f aca="false">SUMIFS('2017'!$H:$H, '2017'!$C:C, $A7, '2017'!AA:AA, "JRO")+SUMIFS('2017'!$I:$I, '2017'!$D:D, $A7, '2017'!AA:AA, "JRO")+SUMIFS('2017'!$J:$J, '2017'!$E:E, $A7, '2017'!AA:AA, "JRO")</f>
        <v>0</v>
      </c>
      <c r="E7" s="1" t="n">
        <f aca="false">SUMIFS('2016'!$H:$H, '2016'!$C:C, $A7, '2016'!AA:AA, "JRO")+SUMIFS('2016'!$I:$I, '2016'!$D:D, $A7, '2016'!AA:AA, "JRO")+SUMIFS('2016'!$J:$J, '2016'!$E:E, $A7, '2016'!AA:AA, "JRO")</f>
        <v>0</v>
      </c>
      <c r="F7" s="1" t="n">
        <f aca="false">SUMIF('2015'!$C7:$C889, 'Destinations - JROs'!$A7,'2015'!$G7:$G889)</f>
        <v>0</v>
      </c>
      <c r="G7" s="1" t="n">
        <f aca="false">SUMIF('2014'!$C7:$C892, 'Destinations - JROs'!$A7,'2014'!$G7:$G892)</f>
        <v>0</v>
      </c>
      <c r="H7" s="1" t="n">
        <f aca="false">SUMIF('2013'!$C7:$C896, 'Destinations - JROs'!$A7,'2013'!$G7:$G896)</f>
        <v>0</v>
      </c>
      <c r="I7" s="1" t="n">
        <f aca="false">SUMIF('2012'!$C7:$C896, 'Destinations - JROs'!$A7,'2012'!$G7:$G896)</f>
        <v>0</v>
      </c>
      <c r="J7" s="1" t="n">
        <f aca="false">SUMIF('2011'!$C7:$C896, 'Destinations - JROs'!$A7,'2011'!$G7:$G896)</f>
        <v>0</v>
      </c>
      <c r="K7" s="1" t="n">
        <f aca="false">SUMIF('2010'!$C7:$C896, 'Destinations - JROs'!$A7,'2010'!$G7:$G896)</f>
        <v>0</v>
      </c>
      <c r="L7" s="1" t="n">
        <f aca="false">SUMIF('2009'!$C7:$C896, 'Destinations - JROs'!$A7,'2009'!$G7:$G896)</f>
        <v>0</v>
      </c>
    </row>
    <row r="8" customFormat="false" ht="15" hidden="false" customHeight="false" outlineLevel="0" collapsed="false">
      <c r="A8" s="16" t="s">
        <v>85</v>
      </c>
      <c r="B8" s="1" t="n">
        <f aca="false">SUM(C8:L8)</f>
        <v>0</v>
      </c>
      <c r="C8" s="1" t="n">
        <f aca="false">SUMIFS('2018'!$H:$H, '2018'!$C:C, $A8, '2018'!AA:AA, "JRO")+SUMIFS('2018'!$I:$I, '2018'!$D:D, $A8, '2018'!AA:AA, "JRO")+SUMIFS('2018'!$J:$J, '2018'!$E:E, $A8, '2018'!AA:AA, "JRO")</f>
        <v>0</v>
      </c>
      <c r="D8" s="1" t="n">
        <f aca="false">SUMIFS('2017'!$H:$H, '2017'!$C:C, $A8, '2017'!AA:AA, "JRO")+SUMIFS('2017'!$I:$I, '2017'!$D:D, $A8, '2017'!AA:AA, "JRO")+SUMIFS('2017'!$J:$J, '2017'!$E:E, $A8, '2017'!AA:AA, "JRO")</f>
        <v>0</v>
      </c>
      <c r="E8" s="1" t="n">
        <f aca="false">SUMIFS('2016'!$H:$H, '2016'!$C:C, $A8, '2016'!AA:AA, "JRO")+SUMIFS('2016'!$I:$I, '2016'!$D:D, $A8, '2016'!AA:AA, "JRO")+SUMIFS('2016'!$J:$J, '2016'!$E:E, $A8, '2016'!AA:AA, "JRO")</f>
        <v>0</v>
      </c>
      <c r="F8" s="1" t="n">
        <f aca="false">SUMIF('2015'!$C8:$C890, 'Destinations - JROs'!$A8,'2015'!$G8:$G890)</f>
        <v>0</v>
      </c>
      <c r="G8" s="1" t="n">
        <f aca="false">SUMIF('2014'!$C8:$C893, 'Destinations - JROs'!$A8,'2014'!$G8:$G893)</f>
        <v>0</v>
      </c>
      <c r="H8" s="1" t="n">
        <f aca="false">SUMIF('2013'!$C8:$C897, 'Destinations - JROs'!$A8,'2013'!$G8:$G897)</f>
        <v>0</v>
      </c>
      <c r="I8" s="1" t="n">
        <f aca="false">SUMIF('2012'!$C8:$C897, 'Destinations - JROs'!$A8,'2012'!$G8:$G897)</f>
        <v>0</v>
      </c>
      <c r="J8" s="1" t="n">
        <f aca="false">SUMIF('2011'!$C8:$C897, 'Destinations - JROs'!$A8,'2011'!$G8:$G897)</f>
        <v>0</v>
      </c>
      <c r="K8" s="1" t="n">
        <f aca="false">SUMIF('2010'!$C8:$C897, 'Destinations - JROs'!$A8,'2010'!$G8:$G897)</f>
        <v>0</v>
      </c>
      <c r="L8" s="1" t="n">
        <f aca="false">SUMIF('2009'!$C8:$C897, 'Destinations - JROs'!$A8,'2009'!$G8:$G897)</f>
        <v>0</v>
      </c>
    </row>
    <row r="9" customFormat="false" ht="15" hidden="false" customHeight="false" outlineLevel="0" collapsed="false">
      <c r="A9" s="17" t="s">
        <v>72</v>
      </c>
      <c r="B9" s="1" t="n">
        <f aca="false">SUM(C9:L9)</f>
        <v>320</v>
      </c>
      <c r="C9" s="1" t="n">
        <f aca="false">SUMIFS('2018'!$H:$H, '2018'!$C:C, $A9, '2018'!AA:AA, "JRO")+SUMIFS('2018'!$I:$I, '2018'!$D:D, $A9, '2018'!AA:AA, "JRO")+SUMIFS('2018'!$J:$J, '2018'!$E:E, $A9, '2018'!AA:AA, "JRO")</f>
        <v>0</v>
      </c>
      <c r="D9" s="1" t="n">
        <f aca="false">SUMIFS('2017'!$H:$H, '2017'!$C:C, $A9, '2017'!AA:AA, "JRO")+SUMIFS('2017'!$I:$I, '2017'!$D:D, $A9, '2017'!AA:AA, "JRO")+SUMIFS('2017'!$J:$J, '2017'!$E:E, $A9, '2017'!AA:AA, "JRO")</f>
        <v>82</v>
      </c>
      <c r="E9" s="1" t="n">
        <f aca="false">SUMIFS('2016'!$H:$H, '2016'!$C:C, $A9, '2016'!AA:AA, "JRO")+SUMIFS('2016'!$I:$I, '2016'!$D:D, $A9, '2016'!AA:AA, "JRO")+SUMIFS('2016'!$J:$J, '2016'!$E:E, $A9, '2016'!AA:AA, "JRO")</f>
        <v>27</v>
      </c>
      <c r="F9" s="1" t="n">
        <f aca="false">SUMIF('2015'!$C9:$C891, 'Destinations - JROs'!$A9,'2015'!$G9:$G891)</f>
        <v>77</v>
      </c>
      <c r="G9" s="1" t="n">
        <f aca="false">SUMIF('2014'!$C9:$C894, 'Destinations - JROs'!$A9,'2014'!$G9:$G894)</f>
        <v>134</v>
      </c>
      <c r="H9" s="1" t="n">
        <f aca="false">SUMIF('2013'!$C9:$C898, 'Destinations - JROs'!$A9,'2013'!$G9:$G898)</f>
        <v>0</v>
      </c>
      <c r="I9" s="1" t="n">
        <f aca="false">SUMIF('2012'!$C9:$C898, 'Destinations - JROs'!$A9,'2012'!$G9:$G898)</f>
        <v>0</v>
      </c>
      <c r="J9" s="1" t="n">
        <f aca="false">SUMIF('2011'!$C9:$C898, 'Destinations - JROs'!$A9,'2011'!$G9:$G898)</f>
        <v>0</v>
      </c>
      <c r="K9" s="1" t="n">
        <f aca="false">SUMIF('2010'!$C9:$C898, 'Destinations - JROs'!$A9,'2010'!$G9:$G898)</f>
        <v>0</v>
      </c>
      <c r="L9" s="1" t="n">
        <f aca="false">SUMIF('2009'!$C9:$C898, 'Destinations - JROs'!$A9,'2009'!$G9:$G898)</f>
        <v>0</v>
      </c>
    </row>
    <row r="10" customFormat="false" ht="15" hidden="false" customHeight="false" outlineLevel="0" collapsed="false">
      <c r="A10" s="16" t="s">
        <v>73</v>
      </c>
      <c r="B10" s="1" t="n">
        <f aca="false">SUM(C10:L10)</f>
        <v>0</v>
      </c>
      <c r="C10" s="1" t="n">
        <f aca="false">SUMIFS('2018'!$H:$H, '2018'!$C:C, $A10, '2018'!AA:AA, "JRO")+SUMIFS('2018'!$I:$I, '2018'!$D:D, $A10, '2018'!AA:AA, "JRO")+SUMIFS('2018'!$J:$J, '2018'!$E:E, $A10, '2018'!AA:AA, "JRO")</f>
        <v>0</v>
      </c>
      <c r="D10" s="1" t="n">
        <f aca="false">SUMIFS('2017'!$H:$H, '2017'!$C:C, $A10, '2017'!AA:AA, "JRO")+SUMIFS('2017'!$I:$I, '2017'!$D:D, $A10, '2017'!AA:AA, "JRO")+SUMIFS('2017'!$J:$J, '2017'!$E:E, $A10, '2017'!AA:AA, "JRO")</f>
        <v>0</v>
      </c>
      <c r="E10" s="1" t="n">
        <f aca="false">SUMIFS('2016'!$H:$H, '2016'!$C:C, $A10, '2016'!AA:AA, "JRO")+SUMIFS('2016'!$I:$I, '2016'!$D:D, $A10, '2016'!AA:AA, "JRO")+SUMIFS('2016'!$J:$J, '2016'!$E:E, $A10, '2016'!AA:AA, "JRO")</f>
        <v>0</v>
      </c>
      <c r="F10" s="1" t="n">
        <f aca="false">SUMIF('2015'!$C10:$C892, 'Destinations - JROs'!$A10,'2015'!$G10:$G892)</f>
        <v>0</v>
      </c>
      <c r="G10" s="1" t="n">
        <f aca="false">SUMIF('2014'!$C10:$C895, 'Destinations - JROs'!$A10,'2014'!$G10:$G895)</f>
        <v>0</v>
      </c>
      <c r="H10" s="1" t="n">
        <f aca="false">SUMIF('2013'!$C10:$C899, 'Destinations - JROs'!$A10,'2013'!$G10:$G899)</f>
        <v>0</v>
      </c>
      <c r="I10" s="1" t="n">
        <f aca="false">SUMIF('2012'!$C10:$C899, 'Destinations - JROs'!$A10,'2012'!$G10:$G899)</f>
        <v>0</v>
      </c>
      <c r="J10" s="1" t="n">
        <f aca="false">SUMIF('2011'!$C10:$C899, 'Destinations - JROs'!$A10,'2011'!$G10:$G899)</f>
        <v>0</v>
      </c>
      <c r="K10" s="1" t="n">
        <f aca="false">SUMIF('2010'!$C10:$C899, 'Destinations - JROs'!$A10,'2010'!$G10:$G899)</f>
        <v>0</v>
      </c>
      <c r="L10" s="1" t="n">
        <f aca="false">SUMIF('2009'!$C10:$C899, 'Destinations - JROs'!$A10,'2009'!$G10:$G899)</f>
        <v>0</v>
      </c>
    </row>
    <row r="11" customFormat="false" ht="15" hidden="false" customHeight="false" outlineLevel="0" collapsed="false">
      <c r="A11" s="13" t="s">
        <v>78</v>
      </c>
      <c r="B11" s="1" t="n">
        <f aca="false">SUM(C11:L11)</f>
        <v>6</v>
      </c>
      <c r="C11" s="1" t="n">
        <f aca="false">SUMIFS('2018'!$H:$H, '2018'!$C:C, $A11, '2018'!AA:AA, "JRO")+SUMIFS('2018'!$I:$I, '2018'!$D:D, $A11, '2018'!AA:AA, "JRO")+SUMIFS('2018'!$J:$J, '2018'!$E:E, $A11, '2018'!AA:AA, "JRO")</f>
        <v>0</v>
      </c>
      <c r="D11" s="1" t="n">
        <f aca="false">SUMIFS('2017'!$H:$H, '2017'!$C:C, $A11, '2017'!AA:AA, "JRO")+SUMIFS('2017'!$I:$I, '2017'!$D:D, $A11, '2017'!AA:AA, "JRO")+SUMIFS('2017'!$J:$J, '2017'!$E:E, $A11, '2017'!AA:AA, "JRO")</f>
        <v>6</v>
      </c>
      <c r="E11" s="1" t="n">
        <f aca="false">SUMIFS('2016'!$H:$H, '2016'!$C:C, $A11, '2016'!AA:AA, "JRO")+SUMIFS('2016'!$I:$I, '2016'!$D:D, $A11, '2016'!AA:AA, "JRO")+SUMIFS('2016'!$J:$J, '2016'!$E:E, $A11, '2016'!AA:AA, "JRO")</f>
        <v>0</v>
      </c>
      <c r="F11" s="1" t="n">
        <f aca="false">SUMIF('2015'!$C11:$C893, 'Destinations - JROs'!$A11,'2015'!$G11:$G893)</f>
        <v>0</v>
      </c>
      <c r="G11" s="1" t="n">
        <f aca="false">SUMIF('2014'!$C11:$C896, 'Destinations - JROs'!$A11,'2014'!$G11:$G896)</f>
        <v>0</v>
      </c>
      <c r="H11" s="1" t="n">
        <f aca="false">SUMIF('2013'!$C11:$C900, 'Destinations - JROs'!$A11,'2013'!$G11:$G900)</f>
        <v>0</v>
      </c>
      <c r="I11" s="1" t="n">
        <f aca="false">SUMIF('2012'!$C11:$C900, 'Destinations - JROs'!$A11,'2012'!$G11:$G900)</f>
        <v>0</v>
      </c>
      <c r="J11" s="1" t="n">
        <f aca="false">SUMIF('2011'!$C11:$C900, 'Destinations - JROs'!$A11,'2011'!$G11:$G900)</f>
        <v>0</v>
      </c>
      <c r="K11" s="1" t="n">
        <f aca="false">SUMIF('2010'!$C11:$C900, 'Destinations - JROs'!$A11,'2010'!$G11:$G900)</f>
        <v>0</v>
      </c>
      <c r="L11" s="1" t="n">
        <f aca="false">SUMIF('2009'!$C11:$C900, 'Destinations - JROs'!$A11,'2009'!$G11:$G900)</f>
        <v>0</v>
      </c>
    </row>
    <row r="12" customFormat="false" ht="15" hidden="false" customHeight="false" outlineLevel="0" collapsed="false">
      <c r="A12" s="17" t="s">
        <v>76</v>
      </c>
      <c r="B12" s="1" t="n">
        <f aca="false">SUM(C12:L12)</f>
        <v>1406.5</v>
      </c>
      <c r="C12" s="1" t="n">
        <f aca="false">SUMIFS('2018'!$H:$H, '2018'!$C:C, $A12, '2018'!AA:AA, "JRO")+SUMIFS('2018'!$I:$I, '2018'!$D:D, $A12, '2018'!AA:AA, "JRO")+SUMIFS('2018'!$J:$J, '2018'!$E:E, $A12, '2018'!AA:AA, "JRO")</f>
        <v>75</v>
      </c>
      <c r="D12" s="1" t="n">
        <f aca="false">SUMIFS('2017'!$H:$H, '2017'!$C:C, $A12, '2017'!AA:AA, "JRO")+SUMIFS('2017'!$I:$I, '2017'!$D:D, $A12, '2017'!AA:AA, "JRO")+SUMIFS('2017'!$J:$J, '2017'!$E:E, $A12, '2017'!AA:AA, "JRO")</f>
        <v>177</v>
      </c>
      <c r="E12" s="1" t="n">
        <f aca="false">SUMIFS('2016'!$H:$H, '2016'!$C:C, $A12, '2016'!AA:AA, "JRO")+SUMIFS('2016'!$I:$I, '2016'!$D:D, $A12, '2016'!AA:AA, "JRO")+SUMIFS('2016'!$J:$J, '2016'!$E:E, $A12, '2016'!AA:AA, "JRO")</f>
        <v>135.5</v>
      </c>
      <c r="F12" s="1" t="n">
        <f aca="false">SUMIF('2015'!$C12:$C894, 'Destinations - JROs'!$A12,'2015'!$G12:$G894)</f>
        <v>1</v>
      </c>
      <c r="G12" s="1" t="n">
        <f aca="false">SUMIF('2014'!$C12:$C897, 'Destinations - JROs'!$A12,'2014'!$G12:$G897)</f>
        <v>195</v>
      </c>
      <c r="H12" s="1" t="n">
        <f aca="false">SUMIF('2013'!$C12:$C901, 'Destinations - JROs'!$A12,'2013'!$G12:$G901)</f>
        <v>98</v>
      </c>
      <c r="I12" s="1" t="n">
        <f aca="false">SUMIF('2012'!$C12:$C901, 'Destinations - JROs'!$A12,'2012'!$G12:$G901)</f>
        <v>202</v>
      </c>
      <c r="J12" s="1" t="n">
        <f aca="false">SUMIF('2011'!$C12:$C901, 'Destinations - JROs'!$A12,'2011'!$G12:$G901)</f>
        <v>308</v>
      </c>
      <c r="K12" s="1" t="n">
        <f aca="false">SUMIF('2010'!$C12:$C901, 'Destinations - JROs'!$A12,'2010'!$G12:$G901)</f>
        <v>215</v>
      </c>
      <c r="L12" s="1" t="n">
        <f aca="false">SUMIF('2009'!$C12:$C901, 'Destinations - JROs'!$A12,'2009'!$G12:$G901)</f>
        <v>0</v>
      </c>
    </row>
    <row r="13" customFormat="false" ht="15" hidden="false" customHeight="false" outlineLevel="0" collapsed="false">
      <c r="A13" s="17" t="s">
        <v>55</v>
      </c>
      <c r="B13" s="1" t="n">
        <f aca="false">SUM(C13:L13)</f>
        <v>275</v>
      </c>
      <c r="C13" s="1" t="n">
        <f aca="false">SUMIFS('2018'!$H:$H, '2018'!$C:C, $A13, '2018'!AA:AA, "JRO")+SUMIFS('2018'!$I:$I, '2018'!$D:D, $A13, '2018'!AA:AA, "JRO")+SUMIFS('2018'!$J:$J, '2018'!$E:E, $A13, '2018'!AA:AA, "JRO")</f>
        <v>17</v>
      </c>
      <c r="D13" s="1" t="n">
        <f aca="false">SUMIFS('2017'!$H:$H, '2017'!$C:C, $A13, '2017'!AA:AA, "JRO")+SUMIFS('2017'!$I:$I, '2017'!$D:D, $A13, '2017'!AA:AA, "JRO")+SUMIFS('2017'!$J:$J, '2017'!$E:E, $A13, '2017'!AA:AA, "JRO")</f>
        <v>48</v>
      </c>
      <c r="E13" s="1" t="n">
        <f aca="false">SUMIFS('2016'!$H:$H, '2016'!$C:C, $A13, '2016'!AA:AA, "JRO")+SUMIFS('2016'!$I:$I, '2016'!$D:D, $A13, '2016'!AA:AA, "JRO")+SUMIFS('2016'!$J:$J, '2016'!$E:E, $A13, '2016'!AA:AA, "JRO")</f>
        <v>12</v>
      </c>
      <c r="F13" s="1" t="n">
        <f aca="false">SUMIF('2015'!$C13:$C895, 'Destinations - JROs'!$A13,'2015'!$G13:$G895)</f>
        <v>36</v>
      </c>
      <c r="G13" s="1" t="n">
        <f aca="false">SUMIF('2014'!$C13:$C898, 'Destinations - JROs'!$A13,'2014'!$G13:$G898)</f>
        <v>43</v>
      </c>
      <c r="H13" s="1" t="n">
        <f aca="false">SUMIF('2013'!$C13:$C902, 'Destinations - JROs'!$A13,'2013'!$G13:$G902)</f>
        <v>57</v>
      </c>
      <c r="I13" s="1" t="n">
        <f aca="false">SUMIF('2012'!$C13:$C902, 'Destinations - JROs'!$A13,'2012'!$G13:$G902)</f>
        <v>0</v>
      </c>
      <c r="J13" s="1" t="n">
        <f aca="false">SUMIF('2011'!$C13:$C902, 'Destinations - JROs'!$A13,'2011'!$G13:$G902)</f>
        <v>62</v>
      </c>
      <c r="K13" s="1" t="n">
        <f aca="false">SUMIF('2010'!$C13:$C902, 'Destinations - JROs'!$A13,'2010'!$G13:$G902)</f>
        <v>0</v>
      </c>
      <c r="L13" s="1" t="n">
        <f aca="false">SUMIF('2009'!$C13:$C902, 'Destinations - JROs'!$A13,'2009'!$G13:$G902)</f>
        <v>0</v>
      </c>
    </row>
    <row r="14" customFormat="false" ht="15" hidden="false" customHeight="false" outlineLevel="0" collapsed="false">
      <c r="A14" s="17" t="s">
        <v>77</v>
      </c>
      <c r="B14" s="1" t="n">
        <f aca="false">SUM(C14:L14)</f>
        <v>134.5</v>
      </c>
      <c r="C14" s="1" t="n">
        <f aca="false">SUMIFS('2018'!$H:$H, '2018'!$C:C, $A14, '2018'!AA:AA, "JRO")+SUMIFS('2018'!$I:$I, '2018'!$D:D, $A14, '2018'!AA:AA, "JRO")+SUMIFS('2018'!$J:$J, '2018'!$E:E, $A14, '2018'!AA:AA, "JRO")</f>
        <v>0</v>
      </c>
      <c r="D14" s="1" t="n">
        <f aca="false">SUMIFS('2017'!$H:$H, '2017'!$C:C, $A14, '2017'!AA:AA, "JRO")+SUMIFS('2017'!$I:$I, '2017'!$D:D, $A14, '2017'!AA:AA, "JRO")+SUMIFS('2017'!$J:$J, '2017'!$E:E, $A14, '2017'!AA:AA, "JRO")</f>
        <v>29</v>
      </c>
      <c r="E14" s="1" t="n">
        <f aca="false">SUMIFS('2016'!$H:$H, '2016'!$C:C, $A14, '2016'!AA:AA, "JRO")+SUMIFS('2016'!$I:$I, '2016'!$D:D, $A14, '2016'!AA:AA, "JRO")+SUMIFS('2016'!$J:$J, '2016'!$E:E, $A14, '2016'!AA:AA, "JRO")</f>
        <v>105.5</v>
      </c>
      <c r="F14" s="1" t="n">
        <f aca="false">SUMIF('2015'!$C14:$C896, 'Destinations - JROs'!$A14,'2015'!$G14:$G896)</f>
        <v>0</v>
      </c>
      <c r="G14" s="1" t="n">
        <f aca="false">SUMIF('2014'!$C14:$C899, 'Destinations - JROs'!$A14,'2014'!$G14:$G899)</f>
        <v>0</v>
      </c>
      <c r="H14" s="1" t="n">
        <f aca="false">SUMIF('2013'!$C14:$C903, 'Destinations - JROs'!$A14,'2013'!$G14:$G903)</f>
        <v>0</v>
      </c>
      <c r="I14" s="1" t="n">
        <f aca="false">SUMIF('2012'!$C14:$C903, 'Destinations - JROs'!$A14,'2012'!$G14:$G903)</f>
        <v>0</v>
      </c>
      <c r="J14" s="1" t="n">
        <f aca="false">SUMIF('2011'!$C14:$C903, 'Destinations - JROs'!$A14,'2011'!$G14:$G903)</f>
        <v>0</v>
      </c>
      <c r="K14" s="1" t="n">
        <f aca="false">SUMIF('2010'!$C14:$C903, 'Destinations - JROs'!$A14,'2010'!$G14:$G903)</f>
        <v>0</v>
      </c>
      <c r="L14" s="1" t="n">
        <f aca="false">SUMIF('2009'!$C14:$C903, 'Destinations - JROs'!$A14,'2009'!$G14:$G903)</f>
        <v>0</v>
      </c>
    </row>
    <row r="15" customFormat="false" ht="15" hidden="false" customHeight="false" outlineLevel="0" collapsed="false">
      <c r="A15" s="17" t="s">
        <v>75</v>
      </c>
      <c r="B15" s="1" t="n">
        <f aca="false">SUM(C15:L15)</f>
        <v>264</v>
      </c>
      <c r="C15" s="1" t="n">
        <f aca="false">SUMIFS('2018'!$H:$H, '2018'!$C:C, $A15, '2018'!AA:AA, "JRO")+SUMIFS('2018'!$I:$I, '2018'!$D:D, $A15, '2018'!AA:AA, "JRO")+SUMIFS('2018'!$J:$J, '2018'!$E:E, $A15, '2018'!AA:AA, "JRO")</f>
        <v>0</v>
      </c>
      <c r="D15" s="1" t="n">
        <f aca="false">SUMIFS('2017'!$H:$H, '2017'!$C:C, $A15, '2017'!AA:AA, "JRO")+SUMIFS('2017'!$I:$I, '2017'!$D:D, $A15, '2017'!AA:AA, "JRO")+SUMIFS('2017'!$J:$J, '2017'!$E:E, $A15, '2017'!AA:AA, "JRO")</f>
        <v>0</v>
      </c>
      <c r="E15" s="1" t="n">
        <f aca="false">SUMIFS('2016'!$H:$H, '2016'!$C:C, $A15, '2016'!AA:AA, "JRO")+SUMIFS('2016'!$I:$I, '2016'!$D:D, $A15, '2016'!AA:AA, "JRO")+SUMIFS('2016'!$J:$J, '2016'!$E:E, $A15, '2016'!AA:AA, "JRO")</f>
        <v>0</v>
      </c>
      <c r="F15" s="1" t="n">
        <f aca="false">SUMIF('2015'!$C15:$C897, 'Destinations - JROs'!$A15,'2015'!$G15:$G897)</f>
        <v>0</v>
      </c>
      <c r="G15" s="1" t="n">
        <f aca="false">SUMIF('2014'!$C15:$C900, 'Destinations - JROs'!$A15,'2014'!$G15:$G900)</f>
        <v>0</v>
      </c>
      <c r="H15" s="1" t="n">
        <f aca="false">SUMIF('2013'!$C15:$C904, 'Destinations - JROs'!$A15,'2013'!$G15:$G904)</f>
        <v>179</v>
      </c>
      <c r="I15" s="1" t="n">
        <f aca="false">SUMIF('2012'!$C15:$C904, 'Destinations - JROs'!$A15,'2012'!$G15:$G904)</f>
        <v>0</v>
      </c>
      <c r="J15" s="1" t="n">
        <f aca="false">SUMIF('2011'!$C15:$C904, 'Destinations - JROs'!$A15,'2011'!$G15:$G904)</f>
        <v>0</v>
      </c>
      <c r="K15" s="1" t="n">
        <f aca="false">SUMIF('2010'!$C15:$C904, 'Destinations - JROs'!$A15,'2010'!$G15:$G904)</f>
        <v>0</v>
      </c>
      <c r="L15" s="1" t="n">
        <f aca="false">SUMIF('2009'!$C15:$C904, 'Destinations - JROs'!$A15,'2009'!$G15:$G904)</f>
        <v>85</v>
      </c>
    </row>
    <row r="16" customFormat="false" ht="15" hidden="false" customHeight="false" outlineLevel="0" collapsed="false">
      <c r="A16" s="13" t="s">
        <v>60</v>
      </c>
      <c r="B16" s="1" t="n">
        <f aca="false">SUM(C16:L16)</f>
        <v>49.5</v>
      </c>
      <c r="C16" s="1" t="n">
        <f aca="false">SUMIFS('2018'!$H:$H, '2018'!$C:C, $A16, '2018'!AA:AA, "JRO")+SUMIFS('2018'!$I:$I, '2018'!$D:D, $A16, '2018'!AA:AA, "JRO")+SUMIFS('2018'!$J:$J, '2018'!$E:E, $A16, '2018'!AA:AA, "JRO")</f>
        <v>35</v>
      </c>
      <c r="D16" s="1" t="n">
        <f aca="false">SUMIFS('2017'!$H:$H, '2017'!$C:C, $A16, '2017'!AA:AA, "JRO")+SUMIFS('2017'!$I:$I, '2017'!$D:D, $A16, '2017'!AA:AA, "JRO")+SUMIFS('2017'!$J:$J, '2017'!$E:E, $A16, '2017'!AA:AA, "JRO")</f>
        <v>7</v>
      </c>
      <c r="E16" s="1" t="n">
        <f aca="false">SUMIFS('2016'!$H:$H, '2016'!$C:C, $A16, '2016'!AA:AA, "JRO")+SUMIFS('2016'!$I:$I, '2016'!$D:D, $A16, '2016'!AA:AA, "JRO")+SUMIFS('2016'!$J:$J, '2016'!$E:E, $A16, '2016'!AA:AA, "JRO")</f>
        <v>7.5</v>
      </c>
      <c r="F16" s="1" t="n">
        <f aca="false">SUMIF('2015'!$C16:$C898, 'Destinations - JROs'!$A16,'2015'!$G16:$G898)</f>
        <v>0</v>
      </c>
      <c r="G16" s="1" t="n">
        <f aca="false">SUMIF('2014'!$C16:$C901, 'Destinations - JROs'!$A16,'2014'!$G16:$G901)</f>
        <v>0</v>
      </c>
      <c r="H16" s="1" t="n">
        <f aca="false">SUMIF('2013'!$C16:$C905, 'Destinations - JROs'!$A16,'2013'!$G16:$G905)</f>
        <v>0</v>
      </c>
      <c r="I16" s="1" t="n">
        <f aca="false">SUMIF('2012'!$C16:$C905, 'Destinations - JROs'!$A16,'2012'!$G16:$G905)</f>
        <v>0</v>
      </c>
      <c r="J16" s="1" t="n">
        <f aca="false">SUMIF('2011'!$C16:$C905, 'Destinations - JROs'!$A16,'2011'!$G16:$G905)</f>
        <v>0</v>
      </c>
      <c r="K16" s="1" t="n">
        <f aca="false">SUMIF('2010'!$C16:$C905, 'Destinations - JROs'!$A16,'2010'!$G16:$G905)</f>
        <v>0</v>
      </c>
      <c r="L16" s="1" t="n">
        <f aca="false">SUMIF('2009'!$C16:$C905, 'Destinations - JROs'!$A16,'2009'!$G16:$G905)</f>
        <v>0</v>
      </c>
    </row>
    <row r="17" customFormat="false" ht="15" hidden="false" customHeight="false" outlineLevel="0" collapsed="false">
      <c r="A17" s="13" t="s">
        <v>48</v>
      </c>
      <c r="B17" s="1" t="n">
        <f aca="false">SUM(C17:L17)</f>
        <v>151</v>
      </c>
      <c r="C17" s="1" t="n">
        <f aca="false">SUMIFS('2018'!$H:$H, '2018'!$C:C, $A17, '2018'!AA:AA, "JRO")+SUMIFS('2018'!$I:$I, '2018'!$D:D, $A17, '2018'!AA:AA, "JRO")+SUMIFS('2018'!$J:$J, '2018'!$E:E, $A17, '2018'!AA:AA, "JRO")</f>
        <v>95</v>
      </c>
      <c r="D17" s="1" t="n">
        <f aca="false">SUMIFS('2017'!$H:$H, '2017'!$C:C, $A17, '2017'!AA:AA, "JRO")+SUMIFS('2017'!$I:$I, '2017'!$D:D, $A17, '2017'!AA:AA, "JRO")+SUMIFS('2017'!$J:$J, '2017'!$E:E, $A17, '2017'!AA:AA, "JRO")</f>
        <v>15</v>
      </c>
      <c r="E17" s="1" t="n">
        <f aca="false">SUMIFS('2016'!$H:$H, '2016'!$C:C, $A17, '2016'!AA:AA, "JRO")+SUMIFS('2016'!$I:$I, '2016'!$D:D, $A17, '2016'!AA:AA, "JRO")+SUMIFS('2016'!$J:$J, '2016'!$E:E, $A17, '2016'!AA:AA, "JRO")</f>
        <v>0</v>
      </c>
      <c r="F17" s="1" t="n">
        <f aca="false">SUMIF('2015'!$C17:$C899, 'Destinations - JROs'!$A17,'2015'!$G17:$G899)</f>
        <v>0</v>
      </c>
      <c r="G17" s="1" t="n">
        <f aca="false">SUMIF('2014'!$C17:$C902, 'Destinations - JROs'!$A17,'2014'!$G17:$G902)</f>
        <v>0</v>
      </c>
      <c r="H17" s="1" t="n">
        <f aca="false">SUMIF('2013'!$C17:$C906, 'Destinations - JROs'!$A17,'2013'!$G17:$G906)</f>
        <v>0</v>
      </c>
      <c r="I17" s="1" t="n">
        <f aca="false">SUMIF('2012'!$C17:$C906, 'Destinations - JROs'!$A17,'2012'!$G17:$G906)</f>
        <v>0</v>
      </c>
      <c r="J17" s="1" t="n">
        <f aca="false">SUMIF('2011'!$C17:$C906, 'Destinations - JROs'!$A17,'2011'!$G17:$G906)</f>
        <v>41</v>
      </c>
      <c r="K17" s="1" t="n">
        <f aca="false">SUMIF('2010'!$C17:$C906, 'Destinations - JROs'!$A17,'2010'!$G17:$G906)</f>
        <v>0</v>
      </c>
      <c r="L17" s="1" t="n">
        <f aca="false">SUMIF('2009'!$C17:$C906, 'Destinations - JROs'!$A17,'2009'!$G17:$G906)</f>
        <v>0</v>
      </c>
    </row>
    <row r="18" customFormat="false" ht="15" hidden="false" customHeight="false" outlineLevel="0" collapsed="false">
      <c r="A18" s="17" t="s">
        <v>63</v>
      </c>
      <c r="B18" s="1" t="n">
        <f aca="false">SUM(C18:L18)</f>
        <v>1572</v>
      </c>
      <c r="C18" s="1" t="n">
        <f aca="false">SUMIFS('2018'!$H:$H, '2018'!$C:C, $A18, '2018'!AA:AA, "JRO")+SUMIFS('2018'!$I:$I, '2018'!$D:D, $A18, '2018'!AA:AA, "JRO")+SUMIFS('2018'!$J:$J, '2018'!$E:E, $A18, '2018'!AA:AA, "JRO")</f>
        <v>85</v>
      </c>
      <c r="D18" s="1" t="n">
        <f aca="false">SUMIFS('2017'!$H:$H, '2017'!$C:C, $A18, '2017'!AA:AA, "JRO")+SUMIFS('2017'!$I:$I, '2017'!$D:D, $A18, '2017'!AA:AA, "JRO")+SUMIFS('2017'!$J:$J, '2017'!$E:E, $A18, '2017'!AA:AA, "JRO")</f>
        <v>257</v>
      </c>
      <c r="E18" s="1" t="n">
        <f aca="false">SUMIFS('2016'!$H:$H, '2016'!$C:C, $A18, '2016'!AA:AA, "JRO")+SUMIFS('2016'!$I:$I, '2016'!$D:D, $A18, '2016'!AA:AA, "JRO")+SUMIFS('2016'!$J:$J, '2016'!$E:E, $A18, '2016'!AA:AA, "JRO")</f>
        <v>156</v>
      </c>
      <c r="F18" s="1" t="n">
        <f aca="false">SUMIF('2015'!$C18:$C900, 'Destinations - JROs'!$A18,'2015'!$G18:$G900)</f>
        <v>94</v>
      </c>
      <c r="G18" s="1" t="n">
        <f aca="false">SUMIF('2014'!$C18:$C903, 'Destinations - JROs'!$A18,'2014'!$G18:$G903)</f>
        <v>60</v>
      </c>
      <c r="H18" s="1" t="n">
        <f aca="false">SUMIF('2013'!$C18:$C907, 'Destinations - JROs'!$A18,'2013'!$G18:$G907)</f>
        <v>210</v>
      </c>
      <c r="I18" s="1" t="n">
        <f aca="false">SUMIF('2012'!$C18:$C907, 'Destinations - JROs'!$A18,'2012'!$G18:$G907)</f>
        <v>232</v>
      </c>
      <c r="J18" s="1" t="n">
        <f aca="false">SUMIF('2011'!$C18:$C907, 'Destinations - JROs'!$A18,'2011'!$G18:$G907)</f>
        <v>118</v>
      </c>
      <c r="K18" s="1" t="n">
        <f aca="false">SUMIF('2010'!$C18:$C907, 'Destinations - JROs'!$A18,'2010'!$G18:$G907)</f>
        <v>215</v>
      </c>
      <c r="L18" s="1" t="n">
        <f aca="false">SUMIF('2009'!$C18:$C907, 'Destinations - JROs'!$A18,'2009'!$G18:$G907)</f>
        <v>145</v>
      </c>
    </row>
    <row r="19" customFormat="false" ht="15" hidden="false" customHeight="false" outlineLevel="0" collapsed="false">
      <c r="A19" s="13" t="s">
        <v>56</v>
      </c>
      <c r="B19" s="1" t="n">
        <f aca="false">SUM(C19:L19)</f>
        <v>82.5</v>
      </c>
      <c r="C19" s="1" t="n">
        <f aca="false">SUMIFS('2018'!$H:$H, '2018'!$C:C, $A19, '2018'!AA:AA, "JRO")+SUMIFS('2018'!$I:$I, '2018'!$D:D, $A19, '2018'!AA:AA, "JRO")+SUMIFS('2018'!$J:$J, '2018'!$E:E, $A19, '2018'!AA:AA, "JRO")</f>
        <v>63</v>
      </c>
      <c r="D19" s="1" t="n">
        <f aca="false">SUMIFS('2017'!$H:$H, '2017'!$C:C, $A19, '2017'!AA:AA, "JRO")+SUMIFS('2017'!$I:$I, '2017'!$D:D, $A19, '2017'!AA:AA, "JRO")+SUMIFS('2017'!$J:$J, '2017'!$E:E, $A19, '2017'!AA:AA, "JRO")</f>
        <v>13</v>
      </c>
      <c r="E19" s="1" t="n">
        <f aca="false">SUMIFS('2016'!$H:$H, '2016'!$C:C, $A19, '2016'!AA:AA, "JRO")+SUMIFS('2016'!$I:$I, '2016'!$D:D, $A19, '2016'!AA:AA, "JRO")+SUMIFS('2016'!$J:$J, '2016'!$E:E, $A19, '2016'!AA:AA, "JRO")</f>
        <v>6.5</v>
      </c>
      <c r="F19" s="1" t="n">
        <f aca="false">SUMIF('2015'!$C19:$C901, 'Destinations - JROs'!$A19,'2015'!$G19:$G901)</f>
        <v>0</v>
      </c>
      <c r="G19" s="1" t="n">
        <f aca="false">SUMIF('2014'!$C19:$C904, 'Destinations - JROs'!$A19,'2014'!$G19:$G904)</f>
        <v>0</v>
      </c>
      <c r="H19" s="1" t="n">
        <f aca="false">SUMIF('2013'!$C19:$C908, 'Destinations - JROs'!$A19,'2013'!$G19:$G908)</f>
        <v>0</v>
      </c>
      <c r="I19" s="1" t="n">
        <f aca="false">SUMIF('2012'!$C19:$C908, 'Destinations - JROs'!$A19,'2012'!$G19:$G908)</f>
        <v>0</v>
      </c>
      <c r="J19" s="1" t="n">
        <f aca="false">SUMIF('2011'!$C19:$C908, 'Destinations - JROs'!$A19,'2011'!$G19:$G908)</f>
        <v>0</v>
      </c>
      <c r="K19" s="1" t="n">
        <f aca="false">SUMIF('2010'!$C19:$C908, 'Destinations - JROs'!$A19,'2010'!$G19:$G908)</f>
        <v>0</v>
      </c>
      <c r="L19" s="1" t="n">
        <f aca="false">SUMIF('2009'!$C19:$C908, 'Destinations - JROs'!$A19,'2009'!$G19:$G908)</f>
        <v>0</v>
      </c>
    </row>
    <row r="20" customFormat="false" ht="15" hidden="false" customHeight="false" outlineLevel="0" collapsed="false">
      <c r="A20" s="13" t="s">
        <v>46</v>
      </c>
      <c r="B20" s="1" t="n">
        <f aca="false">SUM(C20:L20)</f>
        <v>48</v>
      </c>
      <c r="C20" s="1" t="n">
        <f aca="false">SUMIFS('2018'!$H:$H, '2018'!$C:C, $A20, '2018'!AA:AA, "JRO")+SUMIFS('2018'!$I:$I, '2018'!$D:D, $A20, '2018'!AA:AA, "JRO")+SUMIFS('2018'!$J:$J, '2018'!$E:E, $A20, '2018'!AA:AA, "JRO")</f>
        <v>3</v>
      </c>
      <c r="D20" s="1" t="n">
        <f aca="false">SUMIFS('2017'!$H:$H, '2017'!$C:C, $A20, '2017'!AA:AA, "JRO")+SUMIFS('2017'!$I:$I, '2017'!$D:D, $A20, '2017'!AA:AA, "JRO")+SUMIFS('2017'!$J:$J, '2017'!$E:E, $A20, '2017'!AA:AA, "JRO")</f>
        <v>17</v>
      </c>
      <c r="E20" s="1" t="n">
        <f aca="false">SUMIFS('2016'!$H:$H, '2016'!$C:C, $A20, '2016'!AA:AA, "JRO")+SUMIFS('2016'!$I:$I, '2016'!$D:D, $A20, '2016'!AA:AA, "JRO")+SUMIFS('2016'!$J:$J, '2016'!$E:E, $A20, '2016'!AA:AA, "JRO")</f>
        <v>28</v>
      </c>
      <c r="F20" s="1" t="n">
        <f aca="false">SUMIF('2015'!$C20:$C902, 'Destinations - JROs'!$A20,'2015'!$G20:$G902)</f>
        <v>0</v>
      </c>
      <c r="G20" s="1" t="n">
        <f aca="false">SUMIF('2014'!$C20:$C905, 'Destinations - JROs'!$A20,'2014'!$G20:$G905)</f>
        <v>0</v>
      </c>
      <c r="H20" s="1" t="n">
        <f aca="false">SUMIF('2013'!$C20:$C909, 'Destinations - JROs'!$A20,'2013'!$G20:$G909)</f>
        <v>0</v>
      </c>
      <c r="I20" s="1" t="n">
        <f aca="false">SUMIF('2012'!$C20:$C909, 'Destinations - JROs'!$A20,'2012'!$G20:$G909)</f>
        <v>0</v>
      </c>
      <c r="J20" s="1" t="n">
        <f aca="false">SUMIF('2011'!$C20:$C909, 'Destinations - JROs'!$A20,'2011'!$G20:$G909)</f>
        <v>0</v>
      </c>
      <c r="K20" s="1" t="n">
        <f aca="false">SUMIF('2010'!$C20:$C909, 'Destinations - JROs'!$A20,'2010'!$G20:$G909)</f>
        <v>0</v>
      </c>
      <c r="L20" s="1" t="n">
        <f aca="false">SUMIF('2009'!$C20:$C909, 'Destinations - JROs'!$A20,'2009'!$G20:$G909)</f>
        <v>0</v>
      </c>
    </row>
    <row r="21" customFormat="false" ht="15" hidden="false" customHeight="false" outlineLevel="0" collapsed="false">
      <c r="A21" s="16" t="s">
        <v>51</v>
      </c>
      <c r="B21" s="1" t="n">
        <f aca="false">SUM(C21:L21)</f>
        <v>291</v>
      </c>
      <c r="C21" s="1" t="n">
        <f aca="false">SUMIFS('2018'!$H:$H, '2018'!$C:C, $A21, '2018'!AA:AA, "JRO")+SUMIFS('2018'!$I:$I, '2018'!$D:D, $A21, '2018'!AA:AA, "JRO")+SUMIFS('2018'!$J:$J, '2018'!$E:E, $A21, '2018'!AA:AA, "JRO")</f>
        <v>4</v>
      </c>
      <c r="D21" s="1" t="n">
        <f aca="false">SUMIFS('2017'!$H:$H, '2017'!$C:C, $A21, '2017'!AA:AA, "JRO")+SUMIFS('2017'!$I:$I, '2017'!$D:D, $A21, '2017'!AA:AA, "JRO")+SUMIFS('2017'!$J:$J, '2017'!$E:E, $A21, '2017'!AA:AA, "JRO")</f>
        <v>0</v>
      </c>
      <c r="E21" s="1" t="n">
        <f aca="false">SUMIFS('2016'!$H:$H, '2016'!$C:C, $A21, '2016'!AA:AA, "JRO")+SUMIFS('2016'!$I:$I, '2016'!$D:D, $A21, '2016'!AA:AA, "JRO")+SUMIFS('2016'!$J:$J, '2016'!$E:E, $A21, '2016'!AA:AA, "JRO")</f>
        <v>0</v>
      </c>
      <c r="F21" s="1" t="n">
        <f aca="false">SUMIF('2015'!$C20:$C903, 'Destinations - JROs'!$A21,'2015'!$G20:$G903)</f>
        <v>0</v>
      </c>
      <c r="G21" s="1" t="n">
        <f aca="false">SUMIF('2014'!$C21:$C906, 'Destinations - JROs'!$A21,'2014'!$G21:$G906)</f>
        <v>0</v>
      </c>
      <c r="H21" s="1" t="n">
        <f aca="false">SUMIF('2013'!$C21:$C910, 'Destinations - JROs'!$A21,'2013'!$G21:$G910)</f>
        <v>0</v>
      </c>
      <c r="I21" s="1" t="n">
        <f aca="false">SUMIF('2012'!$C21:$C910, 'Destinations - JROs'!$A21,'2012'!$G21:$G910)</f>
        <v>0</v>
      </c>
      <c r="J21" s="1" t="n">
        <f aca="false">SUMIF('2011'!$C21:$C910, 'Destinations - JROs'!$A21,'2011'!$G21:$G910)</f>
        <v>133</v>
      </c>
      <c r="K21" s="1" t="n">
        <f aca="false">SUMIF('2010'!$C21:$C910, 'Destinations - JROs'!$A21,'2010'!$G21:$G910)</f>
        <v>154</v>
      </c>
      <c r="L21" s="1" t="n">
        <f aca="false">SUMIF('2009'!$C21:$C910, 'Destinations - JROs'!$A21,'2009'!$G21:$G910)</f>
        <v>0</v>
      </c>
    </row>
    <row r="22" customFormat="false" ht="15" hidden="false" customHeight="false" outlineLevel="0" collapsed="false">
      <c r="A22" s="13" t="s">
        <v>80</v>
      </c>
      <c r="B22" s="1" t="n">
        <f aca="false">SUM(C22:L22)</f>
        <v>20.5</v>
      </c>
      <c r="C22" s="1" t="n">
        <f aca="false">SUMIFS('2018'!$H:$H, '2018'!$C:C, $A22, '2018'!AA:AA, "JRO")+SUMIFS('2018'!$I:$I, '2018'!$D:D, $A22, '2018'!AA:AA, "JRO")+SUMIFS('2018'!$J:$J, '2018'!$E:E, $A22, '2018'!AA:AA, "JRO")</f>
        <v>5</v>
      </c>
      <c r="D22" s="1" t="n">
        <f aca="false">SUMIFS('2017'!$H:$H, '2017'!$C:C, $A22, '2017'!AA:AA, "JRO")+SUMIFS('2017'!$I:$I, '2017'!$D:D, $A22, '2017'!AA:AA, "JRO")+SUMIFS('2017'!$J:$J, '2017'!$E:E, $A22, '2017'!AA:AA, "JRO")</f>
        <v>3</v>
      </c>
      <c r="E22" s="1" t="n">
        <f aca="false">SUMIFS('2016'!$H:$H, '2016'!$C:C, $A22, '2016'!AA:AA, "JRO")+SUMIFS('2016'!$I:$I, '2016'!$D:D, $A22, '2016'!AA:AA, "JRO")+SUMIFS('2016'!$J:$J, '2016'!$E:E, $A22, '2016'!AA:AA, "JRO")</f>
        <v>6.5</v>
      </c>
      <c r="F22" s="1" t="n">
        <f aca="false">SUMIF('2015'!$C21:$C904, 'Destinations - JROs'!$A22,'2015'!$G21:$G904)</f>
        <v>0</v>
      </c>
      <c r="G22" s="1" t="n">
        <f aca="false">SUMIF('2014'!$C26:$C907, 'Destinations - JROs'!$A22,'2014'!$G26:$G907)</f>
        <v>0</v>
      </c>
      <c r="H22" s="1" t="n">
        <f aca="false">SUMIF('2013'!$C22:$C911, 'Destinations - JROs'!$A22,'2013'!$G22:$G911)</f>
        <v>0</v>
      </c>
      <c r="I22" s="1" t="n">
        <f aca="false">SUMIF('2012'!$C22:$C911, 'Destinations - JROs'!$A22,'2012'!$G22:$G911)</f>
        <v>0</v>
      </c>
      <c r="J22" s="1" t="n">
        <f aca="false">SUMIF('2011'!$C22:$C911, 'Destinations - JROs'!$A22,'2011'!$G22:$G911)</f>
        <v>0</v>
      </c>
      <c r="K22" s="1" t="n">
        <f aca="false">SUMIF('2010'!$C22:$C911, 'Destinations - JROs'!$A22,'2010'!$G22:$G911)</f>
        <v>0</v>
      </c>
      <c r="L22" s="1" t="n">
        <f aca="false">SUMIF('2009'!$C22:$C911, 'Destinations - JROs'!$A22,'2009'!$G22:$G911)</f>
        <v>6</v>
      </c>
    </row>
    <row r="23" customFormat="false" ht="15" hidden="false" customHeight="false" outlineLevel="0" collapsed="false">
      <c r="A23" s="17" t="s">
        <v>69</v>
      </c>
      <c r="B23" s="1" t="n">
        <f aca="false">SUM(C23:L23)</f>
        <v>6253</v>
      </c>
      <c r="C23" s="1" t="n">
        <f aca="false">SUMIFS('2018'!$H:$H, '2018'!$C:C, $A23, '2018'!AA:AA, "JRO")+SUMIFS('2018'!$I:$I, '2018'!$D:D, $A23, '2018'!AA:AA, "JRO")+SUMIFS('2018'!$J:$J, '2018'!$E:E, $A23, '2018'!AA:AA, "JRO")</f>
        <v>197</v>
      </c>
      <c r="D23" s="1" t="n">
        <f aca="false">SUMIFS('2017'!$H:$H, '2017'!$C:C, $A23, '2017'!AA:AA, "JRO")+SUMIFS('2017'!$I:$I, '2017'!$D:D, $A23, '2017'!AA:AA, "JRO")+SUMIFS('2017'!$J:$J, '2017'!$E:E, $A23, '2017'!AA:AA, "JRO")</f>
        <v>1251</v>
      </c>
      <c r="E23" s="1" t="n">
        <f aca="false">SUMIFS('2016'!$H:$H, '2016'!$C:C, $A23, '2016'!AA:AA, "JRO")+SUMIFS('2016'!$I:$I, '2016'!$D:D, $A23, '2016'!AA:AA, "JRO")+SUMIFS('2016'!$J:$J, '2016'!$E:E, $A23, '2016'!AA:AA, "JRO")</f>
        <v>1439</v>
      </c>
      <c r="F23" s="1" t="n">
        <f aca="false">SUMIF('2015'!$C22:$C905, 'Destinations - JROs'!$A23,'2015'!$G22:$G905)</f>
        <v>1401</v>
      </c>
      <c r="G23" s="1" t="n">
        <f aca="false">SUMIF('2014'!$C26:$C908, 'Destinations - JROs'!$A23,'2014'!$G26:$G908)</f>
        <v>504</v>
      </c>
      <c r="H23" s="1" t="n">
        <f aca="false">SUMIF('2013'!$C23:$C912, 'Destinations - JROs'!$A23,'2013'!$G23:$G912)</f>
        <v>148</v>
      </c>
      <c r="I23" s="1" t="n">
        <f aca="false">SUMIF('2012'!$C23:$C912, 'Destinations - JROs'!$A23,'2012'!$G23:$G912)</f>
        <v>270</v>
      </c>
      <c r="J23" s="1" t="n">
        <f aca="false">SUMIF('2011'!$C23:$C912, 'Destinations - JROs'!$A23,'2011'!$G23:$G912)</f>
        <v>355</v>
      </c>
      <c r="K23" s="1" t="n">
        <f aca="false">SUMIF('2010'!$C23:$C912, 'Destinations - JROs'!$A23,'2010'!$G23:$G912)</f>
        <v>485</v>
      </c>
      <c r="L23" s="1" t="n">
        <f aca="false">SUMIF('2009'!$C23:$C912, 'Destinations - JROs'!$A23,'2009'!$G23:$G912)</f>
        <v>203</v>
      </c>
    </row>
    <row r="24" customFormat="false" ht="15" hidden="false" customHeight="false" outlineLevel="0" collapsed="false">
      <c r="A24" s="13" t="s">
        <v>81</v>
      </c>
      <c r="B24" s="1" t="n">
        <f aca="false">SUM(C24:L24)</f>
        <v>2</v>
      </c>
      <c r="C24" s="1" t="n">
        <f aca="false">SUMIFS('2018'!$H:$H, '2018'!$C:C, $A24, '2018'!AA:AA, "JRO")+SUMIFS('2018'!$I:$I, '2018'!$D:D, $A24, '2018'!AA:AA, "JRO")+SUMIFS('2018'!$J:$J, '2018'!$E:E, $A24, '2018'!AA:AA, "JRO")</f>
        <v>0</v>
      </c>
      <c r="D24" s="1" t="n">
        <f aca="false">SUMIFS('2017'!$H:$H, '2017'!$C:C, $A24, '2017'!AA:AA, "JRO")+SUMIFS('2017'!$I:$I, '2017'!$D:D, $A24, '2017'!AA:AA, "JRO")+SUMIFS('2017'!$J:$J, '2017'!$E:E, $A24, '2017'!AA:AA, "JRO")</f>
        <v>2</v>
      </c>
      <c r="E24" s="1" t="n">
        <f aca="false">SUMIFS('2016'!$H:$H, '2016'!$C:C, $A24, '2016'!AA:AA, "JRO")+SUMIFS('2016'!$I:$I, '2016'!$D:D, $A24, '2016'!AA:AA, "JRO")+SUMIFS('2016'!$J:$J, '2016'!$E:E, $A24, '2016'!AA:AA, "JRO")</f>
        <v>0</v>
      </c>
      <c r="F24" s="1" t="n">
        <f aca="false">SUMIF('2015'!$C23:$C906, 'Destinations - JROs'!$A24,'2015'!$G23:$G906)</f>
        <v>0</v>
      </c>
      <c r="G24" s="1" t="n">
        <f aca="false">SUMIF('2014'!$C26:$C909, 'Destinations - JROs'!$A24,'2014'!$G26:$G909)</f>
        <v>0</v>
      </c>
      <c r="H24" s="1" t="n">
        <f aca="false">SUMIF('2013'!$C24:$C913, 'Destinations - JROs'!$A24,'2013'!$G24:$G913)</f>
        <v>0</v>
      </c>
      <c r="I24" s="1" t="n">
        <f aca="false">SUMIF('2012'!$C24:$C913, 'Destinations - JROs'!$A24,'2012'!$G24:$G913)</f>
        <v>0</v>
      </c>
      <c r="J24" s="1" t="n">
        <f aca="false">SUMIF('2011'!$C24:$C913, 'Destinations - JROs'!$A24,'2011'!$G24:$G913)</f>
        <v>0</v>
      </c>
      <c r="K24" s="1" t="n">
        <f aca="false">SUMIF('2010'!$C24:$C913, 'Destinations - JROs'!$A24,'2010'!$G24:$G913)</f>
        <v>0</v>
      </c>
      <c r="L24" s="1" t="n">
        <f aca="false">SUMIF('2009'!$C24:$C913, 'Destinations - JROs'!$A24,'2009'!$G24:$G913)</f>
        <v>0</v>
      </c>
    </row>
    <row r="25" customFormat="false" ht="15" hidden="false" customHeight="false" outlineLevel="0" collapsed="false">
      <c r="A25" s="13" t="s">
        <v>57</v>
      </c>
      <c r="B25" s="1" t="n">
        <f aca="false">SUM(C25:L25)</f>
        <v>13</v>
      </c>
      <c r="C25" s="1" t="n">
        <f aca="false">SUMIFS('2018'!$H:$H, '2018'!$C:C, $A25, '2018'!AA:AA, "JRO")+SUMIFS('2018'!$I:$I, '2018'!$D:D, $A25, '2018'!AA:AA, "JRO")+SUMIFS('2018'!$J:$J, '2018'!$E:E, $A25, '2018'!AA:AA, "JRO")</f>
        <v>0</v>
      </c>
      <c r="D25" s="1" t="n">
        <f aca="false">SUMIFS('2017'!$H:$H, '2017'!$C:C, $A25, '2017'!AA:AA, "JRO")+SUMIFS('2017'!$I:$I, '2017'!$D:D, $A25, '2017'!AA:AA, "JRO")+SUMIFS('2017'!$J:$J, '2017'!$E:E, $A25, '2017'!AA:AA, "JRO")</f>
        <v>13</v>
      </c>
      <c r="E25" s="1" t="n">
        <f aca="false">SUMIFS('2016'!$H:$H, '2016'!$C:C, $A25, '2016'!AA:AA, "JRO")+SUMIFS('2016'!$I:$I, '2016'!$D:D, $A25, '2016'!AA:AA, "JRO")+SUMIFS('2016'!$J:$J, '2016'!$E:E, $A25, '2016'!AA:AA, "JRO")</f>
        <v>0</v>
      </c>
      <c r="F25" s="1" t="n">
        <f aca="false">SUMIF('2015'!$C24:$C907, 'Destinations - JROs'!$A25,'2015'!$G24:$G907)</f>
        <v>0</v>
      </c>
      <c r="G25" s="1" t="n">
        <f aca="false">SUMIF('2014'!$C26:$C910, 'Destinations - JROs'!$A25,'2014'!$G26:$G910)</f>
        <v>0</v>
      </c>
      <c r="H25" s="1" t="n">
        <f aca="false">SUMIF('2013'!$C25:$C914, 'Destinations - JROs'!$A25,'2013'!$G25:$G914)</f>
        <v>0</v>
      </c>
      <c r="I25" s="1" t="n">
        <f aca="false">SUMIF('2012'!$C25:$C914, 'Destinations - JROs'!$A25,'2012'!$G25:$G914)</f>
        <v>0</v>
      </c>
      <c r="J25" s="1" t="n">
        <f aca="false">SUMIF('2011'!$C25:$C914, 'Destinations - JROs'!$A25,'2011'!$G25:$G914)</f>
        <v>0</v>
      </c>
      <c r="K25" s="1" t="n">
        <f aca="false">SUMIF('2010'!$C25:$C914, 'Destinations - JROs'!$A25,'2010'!$G25:$G914)</f>
        <v>0</v>
      </c>
      <c r="L25" s="1" t="n">
        <f aca="false">SUMIF('2009'!$C25:$C914, 'Destinations - JROs'!$A25,'2009'!$G25:$G914)</f>
        <v>0</v>
      </c>
    </row>
    <row r="26" customFormat="false" ht="15" hidden="false" customHeight="false" outlineLevel="0" collapsed="false">
      <c r="A26" s="17" t="s">
        <v>68</v>
      </c>
      <c r="B26" s="1" t="n">
        <f aca="false">SUM(C26:L26)</f>
        <v>1413.5</v>
      </c>
      <c r="C26" s="1" t="n">
        <f aca="false">SUMIFS('2018'!$H:$H, '2018'!$C:C, $A26, '2018'!AA:AA, "JRO")+SUMIFS('2018'!$I:$I, '2018'!$D:D, $A26, '2018'!AA:AA, "JRO")+SUMIFS('2018'!$J:$J, '2018'!$E:E, $A26, '2018'!AA:AA, "JRO")</f>
        <v>428</v>
      </c>
      <c r="D26" s="1" t="n">
        <f aca="false">SUMIFS('2017'!$H:$H, '2017'!$C:C, $A26, '2017'!AA:AA, "JRO")+SUMIFS('2017'!$I:$I, '2017'!$D:D, $A26, '2017'!AA:AA, "JRO")+SUMIFS('2017'!$J:$J, '2017'!$E:E, $A26, '2017'!AA:AA, "JRO")</f>
        <v>627</v>
      </c>
      <c r="E26" s="1" t="n">
        <f aca="false">SUMIFS('2016'!$H:$H, '2016'!$C:C, $A26, '2016'!AA:AA, "JRO")+SUMIFS('2016'!$I:$I, '2016'!$D:D, $A26, '2016'!AA:AA, "JRO")+SUMIFS('2016'!$J:$J, '2016'!$E:E, $A26, '2016'!AA:AA, "JRO")</f>
        <v>269.5</v>
      </c>
      <c r="F26" s="1" t="n">
        <f aca="false">SUMIF('2015'!$C25:$C908, 'Destinations - JROs'!$A26,'2015'!$G25:$G908)</f>
        <v>89</v>
      </c>
      <c r="G26" s="1" t="n">
        <f aca="false">SUMIF('2014'!$C26:$C911, 'Destinations - JROs'!$A26,'2014'!$G26:$G911)</f>
        <v>0</v>
      </c>
      <c r="H26" s="1" t="n">
        <f aca="false">SUMIF('2013'!$C26:$C915, 'Destinations - JROs'!$A26,'2013'!$G26:$G915)</f>
        <v>0</v>
      </c>
      <c r="I26" s="1" t="n">
        <f aca="false">SUMIF('2012'!$C26:$C915, 'Destinations - JROs'!$A26,'2012'!$G26:$G915)</f>
        <v>0</v>
      </c>
      <c r="J26" s="1" t="n">
        <f aca="false">SUMIF('2011'!$C26:$C915, 'Destinations - JROs'!$A26,'2011'!$G26:$G915)</f>
        <v>0</v>
      </c>
      <c r="K26" s="1" t="n">
        <f aca="false">SUMIF('2010'!$C26:$C915, 'Destinations - JROs'!$A26,'2010'!$G26:$G915)</f>
        <v>0</v>
      </c>
      <c r="L26" s="1" t="n">
        <f aca="false">SUMIF('2009'!$C26:$C915, 'Destinations - JROs'!$A26,'2009'!$G26:$G915)</f>
        <v>0</v>
      </c>
    </row>
    <row r="27" customFormat="false" ht="15" hidden="false" customHeight="false" outlineLevel="0" collapsed="false">
      <c r="A27" s="13" t="s">
        <v>74</v>
      </c>
      <c r="B27" s="1" t="n">
        <f aca="false">SUM(C27:L27)</f>
        <v>536</v>
      </c>
      <c r="C27" s="1" t="n">
        <f aca="false">SUMIFS('2018'!$H:$H, '2018'!$C:C, $A27, '2018'!AA:AA, "JRO")+SUMIFS('2018'!$I:$I, '2018'!$D:D, $A27, '2018'!AA:AA, "JRO")+SUMIFS('2018'!$J:$J, '2018'!$E:E, $A27, '2018'!AA:AA, "JRO")</f>
        <v>36</v>
      </c>
      <c r="D27" s="1" t="n">
        <f aca="false">SUMIFS('2017'!$H:$H, '2017'!$C:C, $A27, '2017'!AA:AA, "JRO")+SUMIFS('2017'!$I:$I, '2017'!$D:D, $A27, '2017'!AA:AA, "JRO")+SUMIFS('2017'!$J:$J, '2017'!$E:E, $A27, '2017'!AA:AA, "JRO")</f>
        <v>500</v>
      </c>
      <c r="E27" s="1" t="n">
        <f aca="false">SUMIFS('2016'!$H:$H, '2016'!$C:C, $A27, '2016'!AA:AA, "JRO")+SUMIFS('2016'!$I:$I, '2016'!$D:D, $A27, '2016'!AA:AA, "JRO")+SUMIFS('2016'!$J:$J, '2016'!$E:E, $A27, '2016'!AA:AA, "JRO")</f>
        <v>0</v>
      </c>
      <c r="F27" s="1" t="n">
        <f aca="false">SUMIF('2015'!$C26:$C909, 'Destinations - JROs'!$A27,'2015'!$G26:$G909)</f>
        <v>0</v>
      </c>
      <c r="G27" s="1" t="n">
        <f aca="false">SUMIF('2014'!$C26:$C912, 'Destinations - JROs'!$A27,'2014'!$G26:$G912)</f>
        <v>0</v>
      </c>
      <c r="H27" s="1" t="n">
        <f aca="false">SUMIF('2013'!$C27:$C916, 'Destinations - JROs'!$A27,'2013'!$G27:$G916)</f>
        <v>0</v>
      </c>
      <c r="I27" s="1" t="n">
        <f aca="false">SUMIF('2012'!$C27:$C916, 'Destinations - JROs'!$A27,'2012'!$G27:$G916)</f>
        <v>0</v>
      </c>
      <c r="J27" s="1" t="n">
        <f aca="false">SUMIF('2011'!$C27:$C916, 'Destinations - JROs'!$A27,'2011'!$G27:$G916)</f>
        <v>0</v>
      </c>
      <c r="K27" s="1" t="n">
        <f aca="false">SUMIF('2010'!$C27:$C916, 'Destinations - JROs'!$A27,'2010'!$G27:$G916)</f>
        <v>0</v>
      </c>
      <c r="L27" s="1" t="n">
        <f aca="false">SUMIF('2009'!$C27:$C916, 'Destinations - JROs'!$A27,'2009'!$G27:$G916)</f>
        <v>0</v>
      </c>
    </row>
    <row r="28" customFormat="false" ht="15" hidden="false" customHeight="false" outlineLevel="0" collapsed="false">
      <c r="A28" s="16" t="s">
        <v>64</v>
      </c>
      <c r="B28" s="1" t="n">
        <f aca="false">SUM(C28:L28)</f>
        <v>63</v>
      </c>
      <c r="C28" s="1" t="n">
        <f aca="false">SUMIFS('2018'!$H:$H, '2018'!$C:C, $A28, '2018'!AA:AA, "JRO")+SUMIFS('2018'!$I:$I, '2018'!$D:D, $A28, '2018'!AA:AA, "JRO")+SUMIFS('2018'!$J:$J, '2018'!$E:E, $A28, '2018'!AA:AA, "JRO")</f>
        <v>0</v>
      </c>
      <c r="D28" s="1" t="n">
        <f aca="false">SUMIFS('2017'!$H:$H, '2017'!$C:C, $A28, '2017'!AA:AA, "JRO")+SUMIFS('2017'!$I:$I, '2017'!$D:D, $A28, '2017'!AA:AA, "JRO")+SUMIFS('2017'!$J:$J, '2017'!$E:E, $A28, '2017'!AA:AA, "JRO")</f>
        <v>0</v>
      </c>
      <c r="E28" s="1" t="n">
        <f aca="false">SUMIFS('2016'!$H:$H, '2016'!$C:C, $A28, '2016'!AA:AA, "JRO")+SUMIFS('2016'!$I:$I, '2016'!$D:D, $A28, '2016'!AA:AA, "JRO")+SUMIFS('2016'!$J:$J, '2016'!$E:E, $A28, '2016'!AA:AA, "JRO")</f>
        <v>0</v>
      </c>
      <c r="F28" s="1" t="n">
        <f aca="false">SUMIF('2015'!$C27:$C910, 'Destinations - JROs'!$A28,'2015'!$G27:$G910)</f>
        <v>0</v>
      </c>
      <c r="G28" s="1" t="n">
        <f aca="false">SUMIF('2014'!$C27:$C913, 'Destinations - JROs'!$A28,'2014'!$G27:$G913)</f>
        <v>0</v>
      </c>
      <c r="H28" s="1" t="n">
        <f aca="false">SUMIF('2013'!$C28:$C917, 'Destinations - JROs'!$A28,'2013'!$G28:$G917)</f>
        <v>0</v>
      </c>
      <c r="I28" s="1" t="n">
        <f aca="false">SUMIF('2012'!$C28:$C917, 'Destinations - JROs'!$A28,'2012'!$G28:$G917)</f>
        <v>0</v>
      </c>
      <c r="J28" s="1" t="n">
        <f aca="false">SUMIF('2011'!$C28:$C917, 'Destinations - JROs'!$A28,'2011'!$G28:$G917)</f>
        <v>0</v>
      </c>
      <c r="K28" s="1" t="n">
        <f aca="false">SUMIF('2010'!$C28:$C917, 'Destinations - JROs'!$A28,'2010'!$G28:$G917)</f>
        <v>0</v>
      </c>
      <c r="L28" s="1" t="n">
        <f aca="false">SUMIF('2009'!$C28:$C917, 'Destinations - JROs'!$A28,'2009'!$G28:$G917)</f>
        <v>63</v>
      </c>
    </row>
    <row r="29" customFormat="false" ht="15" hidden="false" customHeight="false" outlineLevel="0" collapsed="false">
      <c r="A29" s="13" t="s">
        <v>71</v>
      </c>
      <c r="B29" s="1" t="n">
        <f aca="false">SUM(C29:L29)</f>
        <v>126</v>
      </c>
      <c r="C29" s="1" t="n">
        <f aca="false">SUMIFS('2018'!$H:$H, '2018'!$C:C, $A29, '2018'!AA:AA, "JRO")+SUMIFS('2018'!$I:$I, '2018'!$D:D, $A29, '2018'!AA:AA, "JRO")+SUMIFS('2018'!$J:$J, '2018'!$E:E, $A29, '2018'!AA:AA, "JRO")</f>
        <v>0</v>
      </c>
      <c r="D29" s="1" t="n">
        <f aca="false">SUMIFS('2017'!$H:$H, '2017'!$C:C, $A29, '2017'!AA:AA, "JRO")+SUMIFS('2017'!$I:$I, '2017'!$D:D, $A29, '2017'!AA:AA, "JRO")+SUMIFS('2017'!$J:$J, '2017'!$E:E, $A29, '2017'!AA:AA, "JRO")</f>
        <v>74</v>
      </c>
      <c r="E29" s="1" t="n">
        <f aca="false">SUMIFS('2016'!$H:$H, '2016'!$C:C, $A29, '2016'!AA:AA, "JRO")+SUMIFS('2016'!$I:$I, '2016'!$D:D, $A29, '2016'!AA:AA, "JRO")+SUMIFS('2016'!$J:$J, '2016'!$E:E, $A29, '2016'!AA:AA, "JRO")</f>
        <v>52</v>
      </c>
      <c r="F29" s="1" t="n">
        <f aca="false">SUMIF('2015'!$C28:$C911, 'Destinations - JROs'!$A29,'2015'!$G28:$G911)</f>
        <v>0</v>
      </c>
      <c r="G29" s="1" t="n">
        <f aca="false">SUMIF('2014'!$C28:$C914, 'Destinations - JROs'!$A29,'2014'!$G28:$G914)</f>
        <v>0</v>
      </c>
      <c r="H29" s="1" t="n">
        <f aca="false">SUMIF('2013'!$C29:$C918, 'Destinations - JROs'!$A29,'2013'!$G29:$G918)</f>
        <v>0</v>
      </c>
      <c r="I29" s="1" t="n">
        <f aca="false">SUMIF('2012'!$C29:$C918, 'Destinations - JROs'!$A29,'2012'!$G29:$G918)</f>
        <v>0</v>
      </c>
      <c r="J29" s="1" t="n">
        <f aca="false">SUMIF('2011'!$C29:$C918, 'Destinations - JROs'!$A29,'2011'!$G29:$G918)</f>
        <v>0</v>
      </c>
      <c r="K29" s="1" t="n">
        <f aca="false">SUMIF('2010'!$C29:$C918, 'Destinations - JROs'!$A29,'2010'!$G29:$G918)</f>
        <v>0</v>
      </c>
      <c r="L29" s="1" t="n">
        <f aca="false">SUMIF('2009'!$C29:$C918, 'Destinations - JROs'!$A29,'2009'!$G29:$G918)</f>
        <v>0</v>
      </c>
    </row>
    <row r="30" customFormat="false" ht="15" hidden="false" customHeight="false" outlineLevel="0" collapsed="false">
      <c r="A30" s="17" t="s">
        <v>53</v>
      </c>
      <c r="B30" s="1" t="n">
        <f aca="false">SUM(C30:L30)</f>
        <v>5100</v>
      </c>
      <c r="C30" s="1" t="n">
        <f aca="false">SUMIFS('2018'!$H:$H, '2018'!$C:C, $A30, '2018'!AA:AA, "JRO")+SUMIFS('2018'!$I:$I, '2018'!$D:D, $A30, '2018'!AA:AA, "JRO")+SUMIFS('2018'!$J:$J, '2018'!$E:E, $A30, '2018'!AA:AA, "JRO")</f>
        <v>511</v>
      </c>
      <c r="D30" s="1" t="n">
        <f aca="false">SUMIFS('2017'!$H:$H, '2017'!$C:C, $A30, '2017'!AA:AA, "JRO")+SUMIFS('2017'!$I:$I, '2017'!$D:D, $A30, '2017'!AA:AA, "JRO")+SUMIFS('2017'!$J:$J, '2017'!$E:E, $A30, '2017'!AA:AA, "JRO")</f>
        <v>508</v>
      </c>
      <c r="E30" s="1" t="n">
        <f aca="false">SUMIFS('2016'!$H:$H, '2016'!$C:C, $A30, '2016'!AA:AA, "JRO")+SUMIFS('2016'!$I:$I, '2016'!$D:D, $A30, '2016'!AA:AA, "JRO")+SUMIFS('2016'!$J:$J, '2016'!$E:E, $A30, '2016'!AA:AA, "JRO")</f>
        <v>400</v>
      </c>
      <c r="F30" s="1" t="n">
        <f aca="false">SUMIF('2015'!$C29:$C912, 'Destinations - JROs'!$A30,'2015'!$G29:$G912)</f>
        <v>468</v>
      </c>
      <c r="G30" s="1" t="n">
        <f aca="false">SUMIF('2014'!$C29:$C915, 'Destinations - JROs'!$A30,'2014'!$G29:$G915)</f>
        <v>302</v>
      </c>
      <c r="H30" s="1" t="n">
        <f aca="false">SUMIF('2013'!$C30:$C919, 'Destinations - JROs'!$A30,'2013'!$G30:$G919)</f>
        <v>381</v>
      </c>
      <c r="I30" s="1" t="n">
        <f aca="false">SUMIF('2012'!$C30:$C919, 'Destinations - JROs'!$A30,'2012'!$G30:$G919)</f>
        <v>498</v>
      </c>
      <c r="J30" s="1" t="n">
        <f aca="false">SUMIF('2011'!$C30:$C919, 'Destinations - JROs'!$A30,'2011'!$G30:$G919)</f>
        <v>671</v>
      </c>
      <c r="K30" s="1" t="n">
        <f aca="false">SUMIF('2010'!$C30:$C919, 'Destinations - JROs'!$A30,'2010'!$G30:$G919)</f>
        <v>710</v>
      </c>
      <c r="L30" s="1" t="n">
        <f aca="false">SUMIF('2009'!$C30:$C919, 'Destinations - JROs'!$A30,'2009'!$G30:$G919)</f>
        <v>651</v>
      </c>
    </row>
    <row r="31" customFormat="false" ht="15" hidden="false" customHeight="false" outlineLevel="0" collapsed="false">
      <c r="A31" s="17" t="s">
        <v>50</v>
      </c>
      <c r="B31" s="1" t="n">
        <f aca="false">SUM(C31:L31)</f>
        <v>1523</v>
      </c>
      <c r="C31" s="1" t="n">
        <f aca="false">SUMIFS('2018'!$H:$H, '2018'!$C:C, $A31, '2018'!AA:AA, "JRO")+SUMIFS('2018'!$I:$I, '2018'!$D:D, $A31, '2018'!AA:AA, "JRO")+SUMIFS('2018'!$J:$J, '2018'!$E:E, $A31, '2018'!AA:AA, "JRO")</f>
        <v>379</v>
      </c>
      <c r="D31" s="1" t="n">
        <f aca="false">SUMIFS('2017'!$H:$H, '2017'!$C:C, $A31, '2017'!AA:AA, "JRO")+SUMIFS('2017'!$I:$I, '2017'!$D:D, $A31, '2017'!AA:AA, "JRO")+SUMIFS('2017'!$J:$J, '2017'!$E:E, $A31, '2017'!AA:AA, "JRO")</f>
        <v>395</v>
      </c>
      <c r="E31" s="1" t="n">
        <f aca="false">SUMIFS('2016'!$H:$H, '2016'!$C:C, $A31, '2016'!AA:AA, "JRO")+SUMIFS('2016'!$I:$I, '2016'!$D:D, $A31, '2016'!AA:AA, "JRO")+SUMIFS('2016'!$J:$J, '2016'!$E:E, $A31, '2016'!AA:AA, "JRO")</f>
        <v>229</v>
      </c>
      <c r="F31" s="1" t="n">
        <f aca="false">SUMIF('2015'!$C30:$C913, 'Destinations - JROs'!$A31,'2015'!$G30:$G913)</f>
        <v>133</v>
      </c>
      <c r="G31" s="1" t="n">
        <f aca="false">SUMIF('2014'!$C30:$C916, 'Destinations - JROs'!$A31,'2014'!$G30:$G916)</f>
        <v>128</v>
      </c>
      <c r="H31" s="1" t="n">
        <f aca="false">SUMIF('2013'!$C31:$C920, 'Destinations - JROs'!$A31,'2013'!$G31:$G920)</f>
        <v>116</v>
      </c>
      <c r="I31" s="1" t="n">
        <f aca="false">SUMIF('2012'!$C31:$C920, 'Destinations - JROs'!$A31,'2012'!$G31:$G920)</f>
        <v>59</v>
      </c>
      <c r="J31" s="1" t="n">
        <f aca="false">SUMIF('2011'!$C31:$C920, 'Destinations - JROs'!$A31,'2011'!$G31:$G920)</f>
        <v>84</v>
      </c>
      <c r="K31" s="1" t="n">
        <f aca="false">SUMIF('2010'!$C31:$C920, 'Destinations - JROs'!$A31,'2010'!$G31:$G920)</f>
        <v>0</v>
      </c>
      <c r="L31" s="1" t="n">
        <f aca="false">SUMIF('2009'!$C31:$C920, 'Destinations - JROs'!$A31,'2009'!$G31:$G920)</f>
        <v>0</v>
      </c>
    </row>
    <row r="32" customFormat="false" ht="15" hidden="false" customHeight="false" outlineLevel="0" collapsed="false">
      <c r="A32" s="13" t="s">
        <v>83</v>
      </c>
      <c r="B32" s="1" t="n">
        <f aca="false">SUM(C32:L32)</f>
        <v>15</v>
      </c>
      <c r="C32" s="1" t="n">
        <f aca="false">SUMIFS('2018'!$H:$H, '2018'!$C:C, $A32, '2018'!AA:AA, "JRO")+SUMIFS('2018'!$I:$I, '2018'!$D:D, $A32, '2018'!AA:AA, "JRO")+SUMIFS('2018'!$J:$J, '2018'!$E:E, $A32, '2018'!AA:AA, "JRO")</f>
        <v>0</v>
      </c>
      <c r="D32" s="1" t="n">
        <f aca="false">SUMIFS('2017'!$H:$H, '2017'!$C:C, $A32, '2017'!AA:AA, "JRO")+SUMIFS('2017'!$I:$I, '2017'!$D:D, $A32, '2017'!AA:AA, "JRO")+SUMIFS('2017'!$J:$J, '2017'!$E:E, $A32, '2017'!AA:AA, "JRO")</f>
        <v>15</v>
      </c>
      <c r="E32" s="1" t="n">
        <f aca="false">SUMIFS('2016'!$H:$H, '2016'!$C:C, $A32, '2016'!AA:AA, "JRO")+SUMIFS('2016'!$I:$I, '2016'!$D:D, $A32, '2016'!AA:AA, "JRO")+SUMIFS('2016'!$J:$J, '2016'!$E:E, $A32, '2016'!AA:AA, "JRO")</f>
        <v>0</v>
      </c>
      <c r="F32" s="1" t="n">
        <f aca="false">SUMIF('2015'!$C31:$C914, 'Destinations - JROs'!$A32,'2015'!$G31:$G914)</f>
        <v>0</v>
      </c>
      <c r="G32" s="1" t="n">
        <f aca="false">SUMIF('2014'!$C31:$C917, 'Destinations - JROs'!$A32,'2014'!$G31:$G917)</f>
        <v>0</v>
      </c>
      <c r="H32" s="1" t="n">
        <f aca="false">SUMIF('2013'!$C32:$C921, 'Destinations - JROs'!$A32,'2013'!$G32:$G921)</f>
        <v>0</v>
      </c>
      <c r="I32" s="1" t="n">
        <f aca="false">SUMIF('2012'!$C32:$C921, 'Destinations - JROs'!$A32,'2012'!$G32:$G921)</f>
        <v>0</v>
      </c>
      <c r="J32" s="1" t="n">
        <f aca="false">SUMIF('2011'!$C32:$C921, 'Destinations - JROs'!$A32,'2011'!$G32:$G921)</f>
        <v>0</v>
      </c>
      <c r="K32" s="1" t="n">
        <f aca="false">SUMIF('2010'!$C32:$C921, 'Destinations - JROs'!$A32,'2010'!$G32:$G921)</f>
        <v>0</v>
      </c>
      <c r="L32" s="1" t="n">
        <f aca="false">SUMIF('2009'!$C32:$C921, 'Destinations - JROs'!$A32,'2009'!$G32:$G921)</f>
        <v>0</v>
      </c>
    </row>
    <row r="33" customFormat="false" ht="15" hidden="false" customHeight="false" outlineLevel="0" collapsed="false">
      <c r="A33" s="18" t="s">
        <v>65</v>
      </c>
      <c r="B33" s="1" t="n">
        <f aca="false">SUM(C33:L33)</f>
        <v>389</v>
      </c>
      <c r="C33" s="1" t="n">
        <f aca="false">SUMIFS('2018'!$H:$H, '2018'!$C:C, $A33, '2018'!AA:AA, "JRO")+SUMIFS('2018'!$I:$I, '2018'!$D:D, $A33, '2018'!AA:AA, "JRO")+SUMIFS('2018'!$J:$J, '2018'!$E:E, $A33, '2018'!AA:AA, "JRO")</f>
        <v>256</v>
      </c>
      <c r="D33" s="1" t="n">
        <f aca="false">SUMIFS('2017'!$H:$H, '2017'!$C:C, $A33, '2017'!AA:AA, "JRO")+SUMIFS('2017'!$I:$I, '2017'!$D:D, $A33, '2017'!AA:AA, "JRO")+SUMIFS('2017'!$J:$J, '2017'!$E:E, $A33, '2017'!AA:AA, "JRO")</f>
        <v>64</v>
      </c>
      <c r="E33" s="1" t="n">
        <f aca="false">SUMIFS('2016'!$H:$H, '2016'!$C:C, $A33, '2016'!AA:AA, "JRO")+SUMIFS('2016'!$I:$I, '2016'!$D:D, $A33, '2016'!AA:AA, "JRO")+SUMIFS('2016'!$J:$J, '2016'!$E:E, $A33, '2016'!AA:AA, "JRO")</f>
        <v>16</v>
      </c>
      <c r="F33" s="1" t="n">
        <f aca="false">SUMIF('2015'!$C32:$C915, 'Destinations - JROs'!$A33,'2015'!$G32:$G915)</f>
        <v>11</v>
      </c>
      <c r="G33" s="1" t="n">
        <f aca="false">SUMIF('2014'!$C32:$C918, 'Destinations - JROs'!$A33,'2014'!$G32:$G918)</f>
        <v>42</v>
      </c>
      <c r="H33" s="1" t="n">
        <f aca="false">SUMIF('2013'!$C33:$C922, 'Destinations - JROs'!$A33,'2013'!$G33:$G922)</f>
        <v>0</v>
      </c>
      <c r="I33" s="1" t="n">
        <f aca="false">SUMIF('2012'!$C33:$C922, 'Destinations - JROs'!$A33,'2012'!$G33:$G922)</f>
        <v>0</v>
      </c>
      <c r="J33" s="1" t="n">
        <f aca="false">SUMIF('2011'!$C33:$C922, 'Destinations - JROs'!$A33,'2011'!$G33:$G922)</f>
        <v>0</v>
      </c>
      <c r="K33" s="1" t="n">
        <f aca="false">SUMIF('2010'!$C33:$C922, 'Destinations - JROs'!$A33,'2010'!$G33:$G922)</f>
        <v>0</v>
      </c>
      <c r="L33" s="1" t="n">
        <f aca="false">SUMIF('2009'!$C33:$C922, 'Destinations - JROs'!$A33,'2009'!$G33:$G922)</f>
        <v>0</v>
      </c>
    </row>
    <row r="34" customFormat="false" ht="15" hidden="false" customHeight="false" outlineLevel="0" collapsed="false">
      <c r="A34" s="13" t="s">
        <v>58</v>
      </c>
      <c r="B34" s="1" t="n">
        <f aca="false">SUM(C34:L34)</f>
        <v>3</v>
      </c>
      <c r="C34" s="1" t="n">
        <f aca="false">SUMIFS('2018'!$H:$H, '2018'!$C:C, $A34, '2018'!AA:AA, "JRO")+SUMIFS('2018'!$I:$I, '2018'!$D:D, $A34, '2018'!AA:AA, "JRO")+SUMIFS('2018'!$J:$J, '2018'!$E:E, $A34, '2018'!AA:AA, "JRO")</f>
        <v>3</v>
      </c>
      <c r="D34" s="1" t="n">
        <f aca="false">SUMIFS('2017'!$H:$H, '2017'!$C:C, $A34, '2017'!AA:AA, "JRO")+SUMIFS('2017'!$I:$I, '2017'!$D:D, $A34, '2017'!AA:AA, "JRO")+SUMIFS('2017'!$J:$J, '2017'!$E:E, $A34, '2017'!AA:AA, "JRO")</f>
        <v>0</v>
      </c>
      <c r="E34" s="1" t="n">
        <f aca="false">SUMIFS('2016'!$H:$H, '2016'!$C:C, $A34, '2016'!AA:AA, "JRO")+SUMIFS('2016'!$I:$I, '2016'!$D:D, $A34, '2016'!AA:AA, "JRO")+SUMIFS('2016'!$J:$J, '2016'!$E:E, $A34, '2016'!AA:AA, "JRO")</f>
        <v>0</v>
      </c>
      <c r="F34" s="1" t="n">
        <f aca="false">SUMIF('2015'!$C33:$C916, 'Destinations - JROs'!$A34,'2015'!$G33:$G916)</f>
        <v>0</v>
      </c>
      <c r="G34" s="1" t="n">
        <f aca="false">SUMIF('2014'!$C33:$C919, 'Destinations - JROs'!$A34,'2014'!$G33:$G919)</f>
        <v>0</v>
      </c>
      <c r="H34" s="1" t="n">
        <f aca="false">SUMIF('2013'!$C34:$C923, 'Destinations - JROs'!$A34,'2013'!$G34:$G923)</f>
        <v>0</v>
      </c>
      <c r="I34" s="1" t="n">
        <f aca="false">SUMIF('2012'!$C34:$C923, 'Destinations - JROs'!$A34,'2012'!$G34:$G923)</f>
        <v>0</v>
      </c>
      <c r="J34" s="1" t="n">
        <f aca="false">SUMIF('2011'!$C34:$C923, 'Destinations - JROs'!$A34,'2011'!$G34:$G923)</f>
        <v>0</v>
      </c>
      <c r="K34" s="1" t="n">
        <f aca="false">SUMIF('2010'!$C34:$C923, 'Destinations - JROs'!$A34,'2010'!$G34:$G923)</f>
        <v>0</v>
      </c>
      <c r="L34" s="1" t="n">
        <f aca="false">SUMIF('2009'!$C34:$C923, 'Destinations - JROs'!$A34,'2009'!$G34:$G923)</f>
        <v>0</v>
      </c>
    </row>
    <row r="35" customFormat="false" ht="15" hidden="false" customHeight="false" outlineLevel="0" collapsed="false">
      <c r="A35" s="17" t="s">
        <v>70</v>
      </c>
      <c r="B35" s="1" t="n">
        <f aca="false">SUM(C35:L35)</f>
        <v>3976</v>
      </c>
      <c r="C35" s="1" t="n">
        <f aca="false">SUMIFS('2018'!$H:$H, '2018'!$C:C, $A35, '2018'!AA:AA, "JRO")+SUMIFS('2018'!$I:$I, '2018'!$D:D, $A35, '2018'!AA:AA, "JRO")+SUMIFS('2018'!$J:$J, '2018'!$E:E, $A35, '2018'!AA:AA, "JRO")</f>
        <v>767</v>
      </c>
      <c r="D35" s="1" t="n">
        <f aca="false">SUMIFS('2017'!$H:$H, '2017'!$C:C, $A35, '2017'!AA:AA, "JRO")+SUMIFS('2017'!$I:$I, '2017'!$D:D, $A35, '2017'!AA:AA, "JRO")+SUMIFS('2017'!$J:$J, '2017'!$E:E, $A35, '2017'!AA:AA, "JRO")</f>
        <v>822</v>
      </c>
      <c r="E35" s="1" t="n">
        <f aca="false">SUMIFS('2016'!$H:$H, '2016'!$C:C, $A35, '2016'!AA:AA, "JRO")+SUMIFS('2016'!$I:$I, '2016'!$D:D, $A35, '2016'!AA:AA, "JRO")+SUMIFS('2016'!$J:$J, '2016'!$E:E, $A35, '2016'!AA:AA, "JRO")</f>
        <v>843</v>
      </c>
      <c r="F35" s="1" t="n">
        <f aca="false">SUMIF('2015'!$C34:$C917, 'Destinations - JROs'!$A35,'2015'!$G34:$G917)</f>
        <v>154</v>
      </c>
      <c r="G35" s="1" t="n">
        <f aca="false">SUMIF('2014'!$C34:$C920, 'Destinations - JROs'!$A35,'2014'!$G34:$G920)</f>
        <v>201</v>
      </c>
      <c r="H35" s="1" t="n">
        <f aca="false">SUMIF('2013'!$C35:$C924, 'Destinations - JROs'!$A35,'2013'!$G35:$G924)</f>
        <v>486</v>
      </c>
      <c r="I35" s="1" t="n">
        <f aca="false">SUMIF('2012'!$C35:$C924, 'Destinations - JROs'!$A35,'2012'!$G35:$G924)</f>
        <v>507</v>
      </c>
      <c r="J35" s="1" t="n">
        <f aca="false">SUMIF('2011'!$C35:$C924, 'Destinations - JROs'!$A35,'2011'!$G35:$G924)</f>
        <v>196</v>
      </c>
      <c r="K35" s="1" t="n">
        <f aca="false">SUMIF('2010'!$C35:$C924, 'Destinations - JROs'!$A35,'2010'!$G35:$G924)</f>
        <v>0</v>
      </c>
      <c r="L35" s="1" t="n">
        <f aca="false">SUMIF('2009'!$C35:$C924, 'Destinations - JROs'!$A35,'2009'!$G35:$G924)</f>
        <v>0</v>
      </c>
    </row>
    <row r="36" customFormat="false" ht="15" hidden="false" customHeight="false" outlineLevel="0" collapsed="false">
      <c r="A36" s="13" t="s">
        <v>43</v>
      </c>
      <c r="B36" s="1" t="n">
        <f aca="false">SUM(C36:L36)</f>
        <v>4</v>
      </c>
      <c r="C36" s="1" t="n">
        <f aca="false">SUMIFS('2018'!$H:$H, '2018'!$C:C, $A36, '2018'!AA:AA, "JRO")+SUMIFS('2018'!$I:$I, '2018'!$D:D, $A36, '2018'!AA:AA, "JRO")+SUMIFS('2018'!$J:$J, '2018'!$E:E, $A36, '2018'!AA:AA, "JRO")</f>
        <v>4</v>
      </c>
      <c r="D36" s="1" t="n">
        <f aca="false">SUMIFS('2017'!$H:$H, '2017'!$C:C, $A36, '2017'!AA:AA, "JRO")+SUMIFS('2017'!$I:$I, '2017'!$D:D, $A36, '2017'!AA:AA, "JRO")+SUMIFS('2017'!$J:$J, '2017'!$E:E, $A36, '2017'!AA:AA, "JRO")</f>
        <v>0</v>
      </c>
      <c r="E36" s="1" t="n">
        <f aca="false">SUMIFS('2016'!$H:$H, '2016'!$C:C, $A36, '2016'!AA:AA, "JRO")+SUMIFS('2016'!$I:$I, '2016'!$D:D, $A36, '2016'!AA:AA, "JRO")+SUMIFS('2016'!$J:$J, '2016'!$E:E, $A36, '2016'!AA:AA, "JRO")</f>
        <v>0</v>
      </c>
      <c r="F36" s="1" t="n">
        <f aca="false">SUMIF('2015'!$C35:$C918, 'Destinations - JROs'!$A36,'2015'!$G35:$G918)</f>
        <v>0</v>
      </c>
      <c r="G36" s="1" t="n">
        <f aca="false">SUMIF('2014'!$C35:$C921, 'Destinations - JROs'!$A36,'2014'!$G35:$G921)</f>
        <v>0</v>
      </c>
      <c r="H36" s="1" t="n">
        <f aca="false">SUMIF('2013'!$C36:$C925, 'Destinations - JROs'!$A36,'2013'!$G36:$G925)</f>
        <v>0</v>
      </c>
      <c r="I36" s="1" t="n">
        <f aca="false">SUMIF('2012'!$C36:$C925, 'Destinations - JROs'!$A36,'2012'!$G36:$G925)</f>
        <v>0</v>
      </c>
      <c r="J36" s="1" t="n">
        <f aca="false">SUMIF('2011'!$C36:$C925, 'Destinations - JROs'!$A36,'2011'!$G36:$G925)</f>
        <v>0</v>
      </c>
      <c r="K36" s="1" t="n">
        <f aca="false">SUMIF('2010'!$C36:$C925, 'Destinations - JROs'!$A36,'2010'!$G36:$G925)</f>
        <v>0</v>
      </c>
      <c r="L36" s="1" t="n">
        <f aca="false">SUMIF('2009'!$C36:$C925, 'Destinations - JROs'!$A36,'2009'!$G36:$G925)</f>
        <v>0</v>
      </c>
    </row>
    <row r="37" customFormat="false" ht="15" hidden="false" customHeight="false" outlineLevel="0" collapsed="false">
      <c r="A37" s="13" t="s">
        <v>47</v>
      </c>
      <c r="B37" s="1" t="n">
        <f aca="false">SUM(C37:L37)</f>
        <v>15</v>
      </c>
      <c r="C37" s="1" t="n">
        <f aca="false">SUMIFS('2018'!$H:$H, '2018'!$C:C, $A37, '2018'!AA:AA, "JRO")+SUMIFS('2018'!$I:$I, '2018'!$D:D, $A37, '2018'!AA:AA, "JRO")+SUMIFS('2018'!$J:$J, '2018'!$E:E, $A37, '2018'!AA:AA, "JRO")</f>
        <v>0</v>
      </c>
      <c r="D37" s="1" t="n">
        <f aca="false">SUMIFS('2017'!$H:$H, '2017'!$C:C, $A37, '2017'!AA:AA, "JRO")+SUMIFS('2017'!$I:$I, '2017'!$D:D, $A37, '2017'!AA:AA, "JRO")+SUMIFS('2017'!$J:$J, '2017'!$E:E, $A37, '2017'!AA:AA, "JRO")</f>
        <v>6</v>
      </c>
      <c r="E37" s="1" t="n">
        <f aca="false">SUMIFS('2016'!$H:$H, '2016'!$C:C, $A37, '2016'!AA:AA, "JRO")+SUMIFS('2016'!$I:$I, '2016'!$D:D, $A37, '2016'!AA:AA, "JRO")+SUMIFS('2016'!$J:$J, '2016'!$E:E, $A37, '2016'!AA:AA, "JRO")</f>
        <v>9</v>
      </c>
      <c r="F37" s="1" t="n">
        <f aca="false">SUMIF('2015'!$C36:$C919, 'Destinations - JROs'!$A37,'2015'!$G36:$G919)</f>
        <v>0</v>
      </c>
      <c r="G37" s="1" t="n">
        <f aca="false">SUMIF('2014'!$C36:$C922, 'Destinations - JROs'!$A37,'2014'!$G36:$G922)</f>
        <v>0</v>
      </c>
      <c r="H37" s="1" t="n">
        <f aca="false">SUMIF('2013'!$C37:$C926, 'Destinations - JROs'!$A37,'2013'!$G37:$G926)</f>
        <v>0</v>
      </c>
      <c r="I37" s="1" t="n">
        <f aca="false">SUMIF('2012'!$C37:$C926, 'Destinations - JROs'!$A37,'2012'!$G37:$G926)</f>
        <v>0</v>
      </c>
      <c r="J37" s="1" t="n">
        <f aca="false">SUMIF('2011'!$C37:$C926, 'Destinations - JROs'!$A37,'2011'!$G37:$G926)</f>
        <v>0</v>
      </c>
      <c r="K37" s="1" t="n">
        <f aca="false">SUMIF('2010'!$C37:$C926, 'Destinations - JROs'!$A37,'2010'!$G37:$G926)</f>
        <v>0</v>
      </c>
      <c r="L37" s="1" t="n">
        <f aca="false">SUMIF('2009'!$C37:$C926, 'Destinations - JROs'!$A37,'2009'!$G37:$G926)</f>
        <v>0</v>
      </c>
    </row>
    <row r="38" customFormat="false" ht="15" hidden="false" customHeight="false" outlineLevel="0" collapsed="false">
      <c r="A38" s="13" t="s">
        <v>59</v>
      </c>
      <c r="B38" s="1" t="n">
        <f aca="false">SUM(C38:L38)</f>
        <v>13.5</v>
      </c>
      <c r="C38" s="1" t="n">
        <f aca="false">SUMIFS('2018'!$H:$H, '2018'!$C:C, $A38, '2018'!AA:AA, "JRO")+SUMIFS('2018'!$I:$I, '2018'!$D:D, $A38, '2018'!AA:AA, "JRO")+SUMIFS('2018'!$J:$J, '2018'!$E:E, $A38, '2018'!AA:AA, "JRO")</f>
        <v>0</v>
      </c>
      <c r="D38" s="1" t="n">
        <f aca="false">SUMIFS('2017'!$H:$H, '2017'!$C:C, $A38, '2017'!AA:AA, "JRO")+SUMIFS('2017'!$I:$I, '2017'!$D:D, $A38, '2017'!AA:AA, "JRO")+SUMIFS('2017'!$J:$J, '2017'!$E:E, $A38, '2017'!AA:AA, "JRO")</f>
        <v>6</v>
      </c>
      <c r="E38" s="1" t="n">
        <f aca="false">SUMIFS('2016'!$H:$H, '2016'!$C:C, $A38, '2016'!AA:AA, "JRO")+SUMIFS('2016'!$I:$I, '2016'!$D:D, $A38, '2016'!AA:AA, "JRO")+SUMIFS('2016'!$J:$J, '2016'!$E:E, $A38, '2016'!AA:AA, "JRO")</f>
        <v>7.5</v>
      </c>
      <c r="F38" s="1" t="n">
        <f aca="false">SUMIF('2015'!$C37:$C920, 'Destinations - JROs'!$A38,'2015'!$G37:$G920)</f>
        <v>0</v>
      </c>
      <c r="G38" s="1" t="n">
        <f aca="false">SUMIF('2014'!$C37:$C923, 'Destinations - JROs'!$A38,'2014'!$G37:$G923)</f>
        <v>0</v>
      </c>
      <c r="H38" s="1" t="n">
        <f aca="false">SUMIF('2013'!$C38:$C927, 'Destinations - JROs'!$A38,'2013'!$G38:$G927)</f>
        <v>0</v>
      </c>
      <c r="I38" s="1" t="n">
        <f aca="false">SUMIF('2012'!$C38:$C927, 'Destinations - JROs'!$A38,'2012'!$G38:$G927)</f>
        <v>0</v>
      </c>
      <c r="J38" s="1" t="n">
        <f aca="false">SUMIF('2011'!$C38:$C927, 'Destinations - JROs'!$A38,'2011'!$G38:$G927)</f>
        <v>0</v>
      </c>
      <c r="K38" s="1" t="n">
        <f aca="false">SUMIF('2010'!$C38:$C927, 'Destinations - JROs'!$A38,'2010'!$G38:$G927)</f>
        <v>0</v>
      </c>
      <c r="L38" s="1" t="n">
        <f aca="false">SUMIF('2009'!$C38:$C927, 'Destinations - JROs'!$A38,'2009'!$G38:$G927)</f>
        <v>0</v>
      </c>
    </row>
    <row r="39" customFormat="false" ht="15" hidden="false" customHeight="false" outlineLevel="0" collapsed="false">
      <c r="A39" s="16" t="s">
        <v>86</v>
      </c>
      <c r="B39" s="1" t="n">
        <f aca="false">SUM(C39:L39)</f>
        <v>0</v>
      </c>
      <c r="C39" s="1" t="n">
        <f aca="false">SUMIFS('2018'!$H:$H, '2018'!$C:C, $A39, '2018'!AA:AA, "JRO")+SUMIFS('2018'!$I:$I, '2018'!$D:D, $A39, '2018'!AA:AA, "JRO")+SUMIFS('2018'!$J:$J, '2018'!$E:E, $A39, '2018'!AA:AA, "JRO")</f>
        <v>0</v>
      </c>
      <c r="D39" s="1" t="n">
        <f aca="false">SUMIFS('2017'!$H:$H, '2017'!$C:C, $A39, '2017'!AA:AA, "JRO")+SUMIFS('2017'!$I:$I, '2017'!$D:D, $A39, '2017'!AA:AA, "JRO")+SUMIFS('2017'!$J:$J, '2017'!$E:E, $A39, '2017'!AA:AA, "JRO")</f>
        <v>0</v>
      </c>
      <c r="E39" s="1" t="n">
        <f aca="false">SUMIFS('2016'!$H:$H, '2016'!$C:C, $A39, '2016'!AA:AA, "JRO")+SUMIFS('2016'!$I:$I, '2016'!$D:D, $A39, '2016'!AA:AA, "JRO")+SUMIFS('2016'!$J:$J, '2016'!$E:E, $A39, '2016'!AA:AA, "JRO")</f>
        <v>0</v>
      </c>
      <c r="F39" s="1" t="n">
        <f aca="false">SUMIF('2015'!$C38:$C921, 'Destinations - JROs'!$A39,'2015'!$G38:$G921)</f>
        <v>0</v>
      </c>
      <c r="G39" s="1" t="n">
        <f aca="false">SUMIF('2014'!$C38:$C924, 'Destinations - JROs'!$A39,'2014'!$G38:$G924)</f>
        <v>0</v>
      </c>
      <c r="H39" s="1" t="n">
        <f aca="false">SUMIF('2013'!$C39:$C928, 'Destinations - JROs'!$A39,'2013'!$G39:$G928)</f>
        <v>0</v>
      </c>
      <c r="I39" s="1" t="n">
        <f aca="false">SUMIF('2012'!$C39:$C928, 'Destinations - JROs'!$A39,'2012'!$G39:$G928)</f>
        <v>0</v>
      </c>
      <c r="J39" s="1" t="n">
        <f aca="false">SUMIF('2011'!$C39:$C928, 'Destinations - JROs'!$A39,'2011'!$G39:$G928)</f>
        <v>0</v>
      </c>
      <c r="K39" s="1" t="n">
        <f aca="false">SUMIF('2010'!$C39:$C928, 'Destinations - JROs'!$A39,'2010'!$G39:$G928)</f>
        <v>0</v>
      </c>
      <c r="L39" s="1" t="n">
        <f aca="false">SUMIF('2009'!$C39:$C928, 'Destinations - JROs'!$A39,'2009'!$G39:$G928)</f>
        <v>0</v>
      </c>
    </row>
    <row r="40" customFormat="false" ht="15" hidden="false" customHeight="false" outlineLevel="0" collapsed="false">
      <c r="A40" s="13" t="s">
        <v>79</v>
      </c>
      <c r="B40" s="1" t="n">
        <f aca="false">SUM(C40:L40)</f>
        <v>5</v>
      </c>
      <c r="C40" s="1" t="n">
        <f aca="false">SUMIFS('2018'!$H:$H, '2018'!$C:C, $A40, '2018'!AA:AA, "JRO")+SUMIFS('2018'!$I:$I, '2018'!$D:D, $A40, '2018'!AA:AA, "JRO")+SUMIFS('2018'!$J:$J, '2018'!$E:E, $A40, '2018'!AA:AA, "JRO")</f>
        <v>2</v>
      </c>
      <c r="D40" s="1" t="n">
        <f aca="false">SUMIFS('2017'!$H:$H, '2017'!$C:C, $A40, '2017'!AA:AA, "JRO")+SUMIFS('2017'!$I:$I, '2017'!$D:D, $A40, '2017'!AA:AA, "JRO")+SUMIFS('2017'!$J:$J, '2017'!$E:E, $A40, '2017'!AA:AA, "JRO")</f>
        <v>1</v>
      </c>
      <c r="E40" s="1" t="n">
        <f aca="false">SUMIFS('2016'!$H:$H, '2016'!$C:C, $A40, '2016'!AA:AA, "JRO")+SUMIFS('2016'!$I:$I, '2016'!$D:D, $A40, '2016'!AA:AA, "JRO")+SUMIFS('2016'!$J:$J, '2016'!$E:E, $A40, '2016'!AA:AA, "JRO")</f>
        <v>2</v>
      </c>
      <c r="F40" s="1" t="n">
        <f aca="false">SUMIF('2015'!$C39:$C922, 'Destinations - JROs'!$A40,'2015'!$G39:$G922)</f>
        <v>0</v>
      </c>
      <c r="G40" s="1" t="n">
        <f aca="false">SUMIF('2014'!$C39:$C925, 'Destinations - JROs'!$A40,'2014'!$G39:$G925)</f>
        <v>0</v>
      </c>
      <c r="H40" s="1" t="n">
        <f aca="false">SUMIF('2013'!$C40:$C929, 'Destinations - JROs'!$A40,'2013'!$G40:$G929)</f>
        <v>0</v>
      </c>
      <c r="I40" s="1" t="n">
        <f aca="false">SUMIF('2012'!$C40:$C929, 'Destinations - JROs'!$A40,'2012'!$G40:$G929)</f>
        <v>0</v>
      </c>
      <c r="J40" s="1" t="n">
        <f aca="false">SUMIF('2011'!$C40:$C929, 'Destinations - JROs'!$A40,'2011'!$G40:$G929)</f>
        <v>0</v>
      </c>
      <c r="K40" s="1" t="n">
        <f aca="false">SUMIF('2010'!$C40:$C929, 'Destinations - JROs'!$A40,'2010'!$G40:$G929)</f>
        <v>0</v>
      </c>
      <c r="L40" s="1" t="n">
        <f aca="false">SUMIF('2009'!$C40:$C929, 'Destinations - JROs'!$A40,'2009'!$G40:$G929)</f>
        <v>0</v>
      </c>
    </row>
    <row r="41" customFormat="false" ht="15" hidden="false" customHeight="false" outlineLevel="0" collapsed="false">
      <c r="A41" s="13" t="s">
        <v>66</v>
      </c>
      <c r="B41" s="1" t="n">
        <f aca="false">SUM(C41:L41)</f>
        <v>266</v>
      </c>
      <c r="C41" s="1" t="n">
        <f aca="false">SUMIFS('2018'!$H:$H, '2018'!$C:C, $A41, '2018'!AA:AA, "JRO")+SUMIFS('2018'!$I:$I, '2018'!$D:D, $A41, '2018'!AA:AA, "JRO")+SUMIFS('2018'!$J:$J, '2018'!$E:E, $A41, '2018'!AA:AA, "JRO")</f>
        <v>131</v>
      </c>
      <c r="D41" s="1" t="n">
        <f aca="false">SUMIFS('2017'!$H:$H, '2017'!$C:C, $A41, '2017'!AA:AA, "JRO")+SUMIFS('2017'!$I:$I, '2017'!$D:D, $A41, '2017'!AA:AA, "JRO")+SUMIFS('2017'!$J:$J, '2017'!$E:E, $A41, '2017'!AA:AA, "JRO")</f>
        <v>135</v>
      </c>
      <c r="E41" s="1" t="n">
        <f aca="false">SUMIFS('2016'!$H:$H, '2016'!$C:C, $A41, '2016'!AA:AA, "JRO")+SUMIFS('2016'!$I:$I, '2016'!$D:D, $A41, '2016'!AA:AA, "JRO")+SUMIFS('2016'!$J:$J, '2016'!$E:E, $A41, '2016'!AA:AA, "JRO")</f>
        <v>0</v>
      </c>
      <c r="F41" s="1" t="n">
        <f aca="false">SUMIF('2015'!$C40:$C923, 'Destinations - JROs'!$A41,'2015'!$G40:$G923)</f>
        <v>0</v>
      </c>
      <c r="G41" s="1" t="n">
        <f aca="false">SUMIF('2014'!$C40:$C926, 'Destinations - JROs'!$A41,'2014'!$G40:$G926)</f>
        <v>0</v>
      </c>
      <c r="H41" s="1" t="n">
        <f aca="false">SUMIF('2013'!$C41:$C930, 'Destinations - JROs'!$A41,'2013'!$G41:$G930)</f>
        <v>0</v>
      </c>
      <c r="I41" s="1" t="n">
        <f aca="false">SUMIF('2012'!$C41:$C930, 'Destinations - JROs'!$A41,'2012'!$G41:$G930)</f>
        <v>0</v>
      </c>
      <c r="J41" s="1" t="n">
        <f aca="false">SUMIF('2011'!$C41:$C930, 'Destinations - JROs'!$A41,'2011'!$G41:$G930)</f>
        <v>0</v>
      </c>
      <c r="K41" s="1" t="n">
        <f aca="false">SUMIF('2010'!$C41:$C930, 'Destinations - JROs'!$A41,'2010'!$G41:$G930)</f>
        <v>0</v>
      </c>
      <c r="L41" s="1" t="n">
        <f aca="false">SUMIF('2009'!$C41:$C930, 'Destinations - JROs'!$A41,'2009'!$G41:$G930)</f>
        <v>0</v>
      </c>
    </row>
    <row r="42" customFormat="false" ht="15" hidden="false" customHeight="false" outlineLevel="0" collapsed="false">
      <c r="A42" s="1" t="s">
        <v>54</v>
      </c>
      <c r="B42" s="1" t="n">
        <f aca="false">SUM(C42:L42)</f>
        <v>181</v>
      </c>
      <c r="C42" s="1" t="n">
        <f aca="false">SUMIFS('2018'!$H:$H, '2018'!$C:C, $A42, '2018'!AA:AA, "JRO")+SUMIFS('2018'!$I:$I, '2018'!$D:D, $A42, '2018'!AA:AA, "JRO")+SUMIFS('2018'!$J:$J, '2018'!$E:E, $A42, '2018'!AA:AA, "JRO")</f>
        <v>75</v>
      </c>
      <c r="D42" s="1" t="n">
        <f aca="false">SUMIFS('2017'!$H:$H, '2017'!$C:C, $A42, '2017'!AA:AA, "JRO")+SUMIFS('2017'!$I:$I, '2017'!$D:D, $A42, '2017'!AA:AA, "JRO")+SUMIFS('2017'!$J:$J, '2017'!$E:E, $A42, '2017'!AA:AA, "JRO")</f>
        <v>29</v>
      </c>
      <c r="E42" s="1" t="n">
        <f aca="false">SUMIFS('2016'!$H:$H, '2016'!$C:C, $A42, '2016'!AA:AA, "JRO")+SUMIFS('2016'!$I:$I, '2016'!$D:D, $A42, '2016'!AA:AA, "JRO")+SUMIFS('2016'!$J:$J, '2016'!$E:E, $A42, '2016'!AA:AA, "JRO")</f>
        <v>0</v>
      </c>
      <c r="F42" s="1" t="n">
        <f aca="false">SUMIF('2015'!$C41:$C924, 'Destinations - JROs'!$A42,'2015'!$G41:$G924)</f>
        <v>0</v>
      </c>
      <c r="G42" s="1" t="n">
        <f aca="false">SUMIF('2014'!$C41:$C927, 'Destinations - JROs'!$A42,'2014'!$G41:$G927)</f>
        <v>0</v>
      </c>
      <c r="H42" s="1" t="n">
        <f aca="false">SUMIF('2013'!$C42:$C931, 'Destinations - JROs'!$A42,'2013'!$G42:$G931)</f>
        <v>0</v>
      </c>
      <c r="I42" s="1" t="n">
        <f aca="false">SUMIF('2012'!$C42:$C931, 'Destinations - JROs'!$A42,'2012'!$G42:$G931)</f>
        <v>0</v>
      </c>
      <c r="J42" s="1" t="n">
        <f aca="false">SUMIF('2011'!$C42:$C931, 'Destinations - JROs'!$A42,'2011'!$G42:$G931)</f>
        <v>31</v>
      </c>
      <c r="K42" s="1" t="n">
        <f aca="false">SUMIF('2010'!$C42:$C931, 'Destinations - JROs'!$A42,'2010'!$G42:$G931)</f>
        <v>46</v>
      </c>
      <c r="L42" s="1" t="n">
        <f aca="false">SUMIF('2009'!$C42:$C931, 'Destinations - JROs'!$A42,'2009'!$G42:$G931)</f>
        <v>0</v>
      </c>
    </row>
    <row r="43" customFormat="false" ht="15" hidden="false" customHeight="false" outlineLevel="0" collapsed="false">
      <c r="A43" s="16" t="s">
        <v>44</v>
      </c>
      <c r="B43" s="1" t="n">
        <f aca="false">SUM(C43:L43)</f>
        <v>6</v>
      </c>
      <c r="C43" s="1" t="n">
        <f aca="false">SUMIFS('2018'!$H:$H, '2018'!$C:C, $A43, '2018'!AA:AA, "JRO")+SUMIFS('2018'!$I:$I, '2018'!$D:D, $A43, '2018'!AA:AA, "JRO")+SUMIFS('2018'!$J:$J, '2018'!$E:E, $A43, '2018'!AA:AA, "JRO")</f>
        <v>0</v>
      </c>
      <c r="D43" s="1" t="n">
        <f aca="false">SUMIFS('2017'!$H:$H, '2017'!$C:C, $A43, '2017'!AA:AA, "JRO")+SUMIFS('2017'!$I:$I, '2017'!$D:D, $A43, '2017'!AA:AA, "JRO")+SUMIFS('2017'!$J:$J, '2017'!$E:E, $A43, '2017'!AA:AA, "JRO")</f>
        <v>0</v>
      </c>
      <c r="E43" s="1" t="n">
        <f aca="false">SUMIFS('2016'!$H:$H, '2016'!$C:C, $A43, '2016'!AA:AA, "JRO")+SUMIFS('2016'!$I:$I, '2016'!$D:D, $A43, '2016'!AA:AA, "JRO")+SUMIFS('2016'!$J:$J, '2016'!$E:E, $A43, '2016'!AA:AA, "JRO")</f>
        <v>0</v>
      </c>
      <c r="F43" s="1" t="n">
        <f aca="false">SUMIF('2015'!$C42:$C925, 'Destinations - JROs'!$A43,'2015'!$G42:$G925)</f>
        <v>0</v>
      </c>
      <c r="G43" s="1" t="n">
        <f aca="false">SUMIF('2014'!$C42:$C928, 'Destinations - JROs'!$A43,'2014'!$G42:$G928)</f>
        <v>0</v>
      </c>
      <c r="H43" s="1" t="n">
        <f aca="false">SUMIF('2013'!$C43:$C932, 'Destinations - JROs'!$A43,'2013'!$G43:$G932)</f>
        <v>0</v>
      </c>
      <c r="I43" s="1" t="n">
        <f aca="false">SUMIF('2012'!$C43:$C932, 'Destinations - JROs'!$A43,'2012'!$G43:$G932)</f>
        <v>6</v>
      </c>
      <c r="J43" s="1" t="n">
        <f aca="false">SUMIF('2011'!$C43:$C932, 'Destinations - JROs'!$A43,'2011'!$G43:$G932)</f>
        <v>0</v>
      </c>
      <c r="K43" s="1" t="n">
        <f aca="false">SUMIF('2010'!$C43:$C932, 'Destinations - JROs'!$A43,'2010'!$G43:$G932)</f>
        <v>0</v>
      </c>
      <c r="L43" s="1" t="n">
        <f aca="false">SUMIF('2009'!$C43:$C932, 'Destinations - JROs'!$A43,'2009'!$G43:$G932)</f>
        <v>0</v>
      </c>
    </row>
    <row r="44" customFormat="false" ht="15" hidden="false" customHeight="false" outlineLevel="0" collapsed="false">
      <c r="A44" s="16" t="s">
        <v>61</v>
      </c>
      <c r="B44" s="1" t="n">
        <f aca="false">SUM(C44:L44)</f>
        <v>112</v>
      </c>
      <c r="C44" s="1" t="n">
        <f aca="false">SUMIFS('2018'!$H:$H, '2018'!$C:C, $A44, '2018'!AA:AA, "JRO")+SUMIFS('2018'!$I:$I, '2018'!$D:D, $A44, '2018'!AA:AA, "JRO")+SUMIFS('2018'!$J:$J, '2018'!$E:E, $A44, '2018'!AA:AA, "JRO")</f>
        <v>0</v>
      </c>
      <c r="D44" s="1" t="n">
        <f aca="false">SUMIFS('2017'!$H:$H, '2017'!$C:C, $A44, '2017'!AA:AA, "JRO")+SUMIFS('2017'!$I:$I, '2017'!$D:D, $A44, '2017'!AA:AA, "JRO")+SUMIFS('2017'!$J:$J, '2017'!$E:E, $A44, '2017'!AA:AA, "JRO")</f>
        <v>0</v>
      </c>
      <c r="E44" s="1" t="n">
        <f aca="false">SUMIFS('2016'!$H:$H, '2016'!$C:C, $A44, '2016'!AA:AA, "JRO")+SUMIFS('2016'!$I:$I, '2016'!$D:D, $A44, '2016'!AA:AA, "JRO")+SUMIFS('2016'!$J:$J, '2016'!$E:E, $A44, '2016'!AA:AA, "JRO")</f>
        <v>0</v>
      </c>
      <c r="F44" s="1" t="n">
        <f aca="false">SUMIF('2015'!$C43:$C926, 'Destinations - JROs'!$A44,'2015'!$G43:$G926)</f>
        <v>0</v>
      </c>
      <c r="G44" s="1" t="n">
        <f aca="false">SUMIF('2014'!$C43:$C929, 'Destinations - JROs'!$A44,'2014'!$G43:$G929)</f>
        <v>0</v>
      </c>
      <c r="H44" s="1" t="n">
        <f aca="false">SUMIF('2013'!$C44:$C933, 'Destinations - JROs'!$A44,'2013'!$G44:$G933)</f>
        <v>0</v>
      </c>
      <c r="I44" s="1" t="n">
        <f aca="false">SUMIF('2012'!$C44:$C933, 'Destinations - JROs'!$A44,'2012'!$G44:$G933)</f>
        <v>0</v>
      </c>
      <c r="J44" s="1" t="n">
        <f aca="false">SUMIF('2011'!$C44:$C933, 'Destinations - JROs'!$A44,'2011'!$G44:$G933)</f>
        <v>0</v>
      </c>
      <c r="K44" s="1" t="n">
        <f aca="false">SUMIF('2010'!$C44:$C933, 'Destinations - JROs'!$A44,'2010'!$G44:$G933)</f>
        <v>0</v>
      </c>
      <c r="L44" s="1" t="n">
        <f aca="false">SUMIF('2009'!$C44:$C933, 'Destinations - JROs'!$A44,'2009'!$G44:$G933)</f>
        <v>112</v>
      </c>
    </row>
  </sheetData>
  <conditionalFormatting sqref="G45:G419 H45:H431 I45:K332 M3:N19 C2:C574 D2:E44 F2:N2 F3:L44 O2:O883">
    <cfRule type="expression" priority="2" aboveAverage="0" equalAverage="0" bottom="0" percent="0" rank="0" text="" dxfId="0">
      <formula>ISEVEN(#ref!)</formula>
    </cfRule>
    <cfRule type="expression" priority="3" aboveAverage="0" equalAverage="0" bottom="0" percent="0" rank="0" text="" dxfId="1">
      <formula>ISODD(#ref!)</formula>
    </cfRule>
  </conditionalFormatting>
  <conditionalFormatting sqref="A42:A44">
    <cfRule type="expression" priority="4" aboveAverage="0" equalAverage="0" bottom="0" percent="0" rank="0" text="" dxfId="2">
      <formula>ISEVEN(#ref!)</formula>
    </cfRule>
    <cfRule type="expression" priority="5" aboveAverage="0" equalAverage="0" bottom="0" percent="0" rank="0" text="" dxfId="3">
      <formula>ISODD(#ref!)</formula>
    </cfRule>
  </conditionalFormatting>
  <conditionalFormatting sqref="A39 A41">
    <cfRule type="expression" priority="6" aboveAverage="0" equalAverage="0" bottom="0" percent="0" rank="0" text="" dxfId="0">
      <formula>ISEVEN(#ref!)</formula>
    </cfRule>
    <cfRule type="expression" priority="7" aboveAverage="0" equalAverage="0" bottom="0" percent="0" rank="0" text="" dxfId="1">
      <formula>ISODD(#ref!)</formula>
    </cfRule>
  </conditionalFormatting>
  <conditionalFormatting sqref="A40">
    <cfRule type="expression" priority="8" aboveAverage="0" equalAverage="0" bottom="0" percent="0" rank="0" text="" dxfId="2">
      <formula>ISEVEN(#ref!)</formula>
    </cfRule>
    <cfRule type="expression" priority="9" aboveAverage="0" equalAverage="0" bottom="0" percent="0" rank="0" text="" dxfId="3">
      <formula>ISODD(#ref!)</formula>
    </cfRule>
  </conditionalFormatting>
  <conditionalFormatting sqref="A3:A38">
    <cfRule type="expression" priority="10" aboveAverage="0" equalAverage="0" bottom="0" percent="0" rank="0" text="" dxfId="0">
      <formula>ISEVEN(#ref!)</formula>
    </cfRule>
    <cfRule type="expression" priority="11" aboveAverage="0" equalAverage="0" bottom="0" percent="0" rank="0" text="" dxfId="0">
      <formula>ISODD(#ref!)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8" activeCellId="0" sqref="P8"/>
    </sheetView>
  </sheetViews>
  <sheetFormatPr defaultRowHeight="15" outlineLevelRow="0" outlineLevelCol="0"/>
  <cols>
    <col collapsed="false" customWidth="true" hidden="false" outlineLevel="0" max="1" min="1" style="0" width="31.57"/>
    <col collapsed="false" customWidth="true" hidden="false" outlineLevel="0" max="1025" min="2" style="0" width="8.54"/>
  </cols>
  <sheetData>
    <row r="1" customFormat="false" ht="15" hidden="false" customHeight="false" outlineLevel="0" collapsed="false">
      <c r="A1" s="3" t="s">
        <v>84</v>
      </c>
      <c r="B1" s="3" t="s">
        <v>26</v>
      </c>
      <c r="C1" s="3" t="n">
        <v>2018</v>
      </c>
      <c r="D1" s="12" t="n">
        <v>2017</v>
      </c>
      <c r="E1" s="12" t="n">
        <v>2016</v>
      </c>
      <c r="F1" s="12" t="n">
        <v>2015</v>
      </c>
      <c r="G1" s="12" t="n">
        <v>2014</v>
      </c>
      <c r="H1" s="12" t="n">
        <v>2013</v>
      </c>
      <c r="I1" s="12" t="n">
        <v>2012</v>
      </c>
      <c r="J1" s="12" t="n">
        <v>2011</v>
      </c>
      <c r="K1" s="12" t="n">
        <v>2010</v>
      </c>
      <c r="L1" s="12" t="n">
        <v>2009</v>
      </c>
    </row>
    <row r="2" customFormat="false" ht="15" hidden="false" customHeight="false" outlineLevel="0" collapsed="false">
      <c r="A2" s="1" t="s">
        <v>49</v>
      </c>
      <c r="B2" s="1" t="n">
        <f aca="false">SUM(C2:L2)</f>
        <v>862</v>
      </c>
      <c r="C2" s="1" t="n">
        <f aca="false">SUMIFS('2018'!$H:$H, '2018'!$C:C, $A2)+SUMIFS('2018'!$I:$I, '2018'!$D:D, $A2)+SUMIFS('2018'!$J:$J, '2018'!$E:E, $A2)</f>
        <v>495</v>
      </c>
      <c r="D2" s="1" t="n">
        <f aca="false">SUMIFS('2017'!$H:$H, '2017'!$C:C, $A2)+SUMIFS('2017'!$I:$I, '2017'!$D:D, $A2)+SUMIFS('2017'!$J:$J, '2017'!$E:E, $A2)</f>
        <v>314</v>
      </c>
      <c r="E2" s="1" t="n">
        <f aca="false">SUMIFS('2016'!$H:$H, '2016'!$C:C, $A2)+SUMIFS('2016'!$I:$I, '2016'!$D:D, $A2)+SUMIFS('2016'!$J:$J, '2016'!$E:E, $A2)</f>
        <v>53</v>
      </c>
      <c r="F2" s="1" t="n">
        <f aca="false">SUMIF('2015'!$C2:$C884, $A2,'2015'!$G2:$G884)</f>
        <v>0</v>
      </c>
      <c r="G2" s="1" t="n">
        <f aca="false">SUMIF('2014'!$C2:$C887, $A2,'2014'!$G2:$G887)</f>
        <v>0</v>
      </c>
      <c r="H2" s="1" t="n">
        <f aca="false">SUMIF('2013'!$C2:$C891, $A2,'2013'!$G2:$G891)</f>
        <v>0</v>
      </c>
      <c r="I2" s="1" t="n">
        <f aca="false">SUMIF('2012'!$C2:$C891, $A2,'2012'!$G2:$G891)</f>
        <v>0</v>
      </c>
      <c r="J2" s="1" t="n">
        <f aca="false">SUMIF('2011'!$C2:$C891, $A2,'2011'!$G2:$G891)</f>
        <v>0</v>
      </c>
      <c r="K2" s="1" t="n">
        <f aca="false">SUMIF('2010'!$C2:$C891, $A2,'2010'!$G2:$G891)</f>
        <v>0</v>
      </c>
      <c r="L2" s="1" t="n">
        <f aca="false">SUMIF('2009'!$C2:$C891, $A2,'2009'!$G2:$G891)</f>
        <v>0</v>
      </c>
    </row>
    <row r="3" customFormat="false" ht="15" hidden="false" customHeight="false" outlineLevel="0" collapsed="false">
      <c r="A3" s="17" t="s">
        <v>67</v>
      </c>
      <c r="B3" s="1" t="n">
        <f aca="false">SUM(C3:L3)</f>
        <v>8629</v>
      </c>
      <c r="C3" s="1" t="n">
        <f aca="false">SUMIFS('2018'!$H:$H, '2018'!$C:C, $A3)+SUMIFS('2018'!$I:$I, '2018'!$D:D, $A3)+SUMIFS('2018'!$J:$J, '2018'!$E:E, $A3)</f>
        <v>3580</v>
      </c>
      <c r="D3" s="1" t="n">
        <f aca="false">SUMIFS('2017'!$H:$H, '2017'!$C:C, $A3, '2017'!AA:AA, "JRO")+SUMIFS('2017'!$I:$I, '2017'!$D:D, $A3, '2017'!AA:AA, "JRO")+SUMIFS('2017'!$J:$J, '2017'!$E:E, $A3, '2017'!AA:AA, "JRO")</f>
        <v>2074</v>
      </c>
      <c r="E3" s="1" t="n">
        <f aca="false">SUMIFS('2016'!$H:$H, '2016'!$C:C, $A3, '2016'!AA:AA, "JRO")+SUMIFS('2016'!$I:$I, '2016'!$D:D, $A3, '2016'!AA:AA, "JRO")+SUMIFS('2016'!$J:$J, '2016'!$E:E, $A3, '2016'!AA:AA, "JRO")</f>
        <v>1724</v>
      </c>
      <c r="F3" s="1" t="n">
        <f aca="false">SUMIF('2015'!$C3:$C885, 'Destinations - JROs'!$A3,'2015'!$G3:$G885)</f>
        <v>822</v>
      </c>
      <c r="G3" s="1" t="n">
        <f aca="false">SUMIF('2014'!$C3:$C888, 'Destinations - JROs'!$A3,'2014'!$G3:$G888)</f>
        <v>278</v>
      </c>
      <c r="H3" s="1" t="n">
        <f aca="false">SUMIF('2013'!$C3:$C892, 'Destinations - JROs'!$A3,'2013'!$G3:$G892)</f>
        <v>151</v>
      </c>
      <c r="I3" s="1" t="n">
        <f aca="false">SUMIF('2012'!$C3:$C892, 'Destinations - JROs'!$A3,'2012'!$G3:$G892)</f>
        <v>0</v>
      </c>
      <c r="J3" s="1" t="n">
        <f aca="false">SUMIF('2011'!$C3:$C892, 'Destinations - JROs'!$A3,'2011'!$G3:$G892)</f>
        <v>0</v>
      </c>
      <c r="K3" s="1" t="n">
        <f aca="false">SUMIF('2010'!$C3:$C892, 'Destinations - JROs'!$A3,'2010'!$G3:$G892)</f>
        <v>0</v>
      </c>
      <c r="L3" s="1" t="n">
        <f aca="false">SUMIF('2009'!$C3:$C892, 'Destinations - JROs'!$A3,'2009'!$G3:$G892)</f>
        <v>0</v>
      </c>
    </row>
    <row r="4" customFormat="false" ht="15" hidden="false" customHeight="false" outlineLevel="0" collapsed="false">
      <c r="A4" s="13" t="s">
        <v>62</v>
      </c>
      <c r="B4" s="1" t="n">
        <f aca="false">SUM(C4:L4)</f>
        <v>661.5</v>
      </c>
      <c r="C4" s="1" t="n">
        <f aca="false">SUMIFS('2018'!$H:$H, '2018'!$C:C, $A4)+SUMIFS('2018'!$I:$I, '2018'!$D:D, $A4)+SUMIFS('2018'!$J:$J, '2018'!$E:E, $A4)</f>
        <v>255</v>
      </c>
      <c r="D4" s="1" t="n">
        <f aca="false">SUMIFS('2017'!$H:$H, '2017'!$C:C, $A4, '2017'!AA:AA, "JRO")+SUMIFS('2017'!$I:$I, '2017'!$D:D, $A4, '2017'!AA:AA, "JRO")+SUMIFS('2017'!$J:$J, '2017'!$E:E, $A4, '2017'!AA:AA, "JRO")</f>
        <v>137</v>
      </c>
      <c r="E4" s="1" t="n">
        <f aca="false">SUMIFS('2016'!$H:$H, '2016'!$C:C, $A4, '2016'!AA:AA, "JRO")+SUMIFS('2016'!$I:$I, '2016'!$D:D, $A4, '2016'!AA:AA, "JRO")+SUMIFS('2016'!$J:$J, '2016'!$E:E, $A4, '2016'!AA:AA, "JRO")</f>
        <v>153.5</v>
      </c>
      <c r="F4" s="1" t="n">
        <f aca="false">SUMIF('2015'!$C4:$C886, 'Destinations - JROs'!$A4,'2015'!$G4:$G886)</f>
        <v>78</v>
      </c>
      <c r="G4" s="1" t="n">
        <f aca="false">SUMIF('2014'!$C4:$C889, 'Destinations - JROs'!$A4,'2014'!$G4:$G889)</f>
        <v>0</v>
      </c>
      <c r="H4" s="1" t="n">
        <f aca="false">SUMIF('2013'!$C4:$C893, 'Destinations - JROs'!$A4,'2013'!$G4:$G893)</f>
        <v>0</v>
      </c>
      <c r="I4" s="1" t="n">
        <f aca="false">SUMIF('2012'!$C4:$C893, 'Destinations - JROs'!$A4,'2012'!$G4:$G893)</f>
        <v>0</v>
      </c>
      <c r="J4" s="1" t="n">
        <f aca="false">SUMIF('2011'!$C4:$C893, 'Destinations - JROs'!$A4,'2011'!$G4:$G893)</f>
        <v>38</v>
      </c>
      <c r="K4" s="1" t="n">
        <f aca="false">SUMIF('2010'!$C4:$C893, 'Destinations - JROs'!$A4,'2010'!$G4:$G893)</f>
        <v>0</v>
      </c>
      <c r="L4" s="1" t="n">
        <f aca="false">SUMIF('2009'!$C4:$C893, 'Destinations - JROs'!$A4,'2009'!$G4:$G893)</f>
        <v>0</v>
      </c>
    </row>
    <row r="5" customFormat="false" ht="15" hidden="false" customHeight="false" outlineLevel="0" collapsed="false">
      <c r="A5" s="13" t="s">
        <v>45</v>
      </c>
      <c r="B5" s="1" t="n">
        <f aca="false">SUM(C5:L5)</f>
        <v>13</v>
      </c>
      <c r="C5" s="1" t="n">
        <f aca="false">SUMIFS('2018'!$H:$H, '2018'!$C:C, $A5)+SUMIFS('2018'!$I:$I, '2018'!$D:D, $A5)+SUMIFS('2018'!$J:$J, '2018'!$E:E, $A5)</f>
        <v>9</v>
      </c>
      <c r="D5" s="1" t="n">
        <f aca="false">SUMIFS('2017'!$H:$H, '2017'!$C:C, $A5, '2017'!AA:AA, "JRO")+SUMIFS('2017'!$I:$I, '2017'!$D:D, $A5, '2017'!AA:AA, "JRO")+SUMIFS('2017'!$J:$J, '2017'!$E:E, $A5, '2017'!AA:AA, "JRO")</f>
        <v>4</v>
      </c>
      <c r="E5" s="1" t="n">
        <f aca="false">SUMIFS('2016'!$H:$H, '2016'!$C:C, $A5, '2016'!AA:AA, "JRO")+SUMIFS('2016'!$I:$I, '2016'!$D:D, $A5, '2016'!AA:AA, "JRO")+SUMIFS('2016'!$J:$J, '2016'!$E:E, $A5, '2016'!AA:AA, "JRO")</f>
        <v>0</v>
      </c>
      <c r="F5" s="1" t="n">
        <f aca="false">SUMIF('2015'!$C5:$C887, 'Destinations - JROs'!$A5,'2015'!$G5:$G887)</f>
        <v>0</v>
      </c>
      <c r="G5" s="1" t="n">
        <f aca="false">SUMIF('2014'!$C5:$C890, 'Destinations - JROs'!$A5,'2014'!$G5:$G890)</f>
        <v>0</v>
      </c>
      <c r="H5" s="1" t="n">
        <f aca="false">SUMIF('2013'!$C5:$C894, 'Destinations - JROs'!$A5,'2013'!$G5:$G894)</f>
        <v>0</v>
      </c>
      <c r="I5" s="1" t="n">
        <f aca="false">SUMIF('2012'!$C5:$C894, 'Destinations - JROs'!$A5,'2012'!$G5:$G894)</f>
        <v>0</v>
      </c>
      <c r="J5" s="1" t="n">
        <f aca="false">SUMIF('2011'!$C5:$C894, 'Destinations - JROs'!$A5,'2011'!$G5:$G894)</f>
        <v>0</v>
      </c>
      <c r="K5" s="1" t="n">
        <f aca="false">SUMIF('2010'!$C5:$C894, 'Destinations - JROs'!$A5,'2010'!$G5:$G894)</f>
        <v>0</v>
      </c>
      <c r="L5" s="1" t="n">
        <f aca="false">SUMIF('2009'!$C5:$C894, 'Destinations - JROs'!$A5,'2009'!$G5:$G894)</f>
        <v>0</v>
      </c>
    </row>
    <row r="6" customFormat="false" ht="15" hidden="false" customHeight="false" outlineLevel="0" collapsed="false">
      <c r="A6" s="16" t="s">
        <v>52</v>
      </c>
      <c r="B6" s="1" t="n">
        <f aca="false">SUM(C6:L6)</f>
        <v>94</v>
      </c>
      <c r="C6" s="1" t="n">
        <f aca="false">SUMIFS('2018'!$H:$H, '2018'!$C:C, $A6)+SUMIFS('2018'!$I:$I, '2018'!$D:D, $A6)+SUMIFS('2018'!$J:$J, '2018'!$E:E, $A6)</f>
        <v>94</v>
      </c>
      <c r="D6" s="1" t="n">
        <f aca="false">SUMIFS('2017'!$H:$H, '2017'!$C:C, $A6, '2017'!AA:AA, "JRO")+SUMIFS('2017'!$I:$I, '2017'!$D:D, $A6, '2017'!AA:AA, "JRO")+SUMIFS('2017'!$J:$J, '2017'!$E:E, $A6, '2017'!AA:AA, "JRO")</f>
        <v>0</v>
      </c>
      <c r="E6" s="1" t="n">
        <f aca="false">SUMIFS('2016'!$H:$H, '2016'!$C:C, $A6, '2016'!AA:AA, "JRO")+SUMIFS('2016'!$I:$I, '2016'!$D:D, $A6, '2016'!AA:AA, "JRO")+SUMIFS('2016'!$J:$J, '2016'!$E:E, $A6, '2016'!AA:AA, "JRO")</f>
        <v>0</v>
      </c>
      <c r="F6" s="1" t="n">
        <f aca="false">SUMIF('2015'!$C6:$C888, 'Destinations - JROs'!$A6,'2015'!$G6:$G888)</f>
        <v>0</v>
      </c>
      <c r="G6" s="1" t="n">
        <f aca="false">SUMIF('2014'!$C6:$C891, 'Destinations - JROs'!$A6,'2014'!$G6:$G891)</f>
        <v>0</v>
      </c>
      <c r="H6" s="1" t="n">
        <f aca="false">SUMIF('2013'!$C6:$C895, 'Destinations - JROs'!$A6,'2013'!$G6:$G895)</f>
        <v>0</v>
      </c>
      <c r="I6" s="1" t="n">
        <f aca="false">SUMIF('2012'!$C6:$C895, 'Destinations - JROs'!$A6,'2012'!$G6:$G895)</f>
        <v>0</v>
      </c>
      <c r="J6" s="1" t="n">
        <f aca="false">SUMIF('2011'!$C6:$C895, 'Destinations - JROs'!$A6,'2011'!$G6:$G895)</f>
        <v>0</v>
      </c>
      <c r="K6" s="1" t="n">
        <f aca="false">SUMIF('2010'!$C6:$C895, 'Destinations - JROs'!$A6,'2010'!$G6:$G895)</f>
        <v>0</v>
      </c>
      <c r="L6" s="1" t="n">
        <f aca="false">SUMIF('2009'!$C6:$C895, 'Destinations - JROs'!$A6,'2009'!$G6:$G895)</f>
        <v>0</v>
      </c>
    </row>
    <row r="7" customFormat="false" ht="15" hidden="false" customHeight="false" outlineLevel="0" collapsed="false">
      <c r="A7" s="13" t="s">
        <v>82</v>
      </c>
      <c r="B7" s="1" t="n">
        <f aca="false">SUM(C7:L7)</f>
        <v>3</v>
      </c>
      <c r="C7" s="1" t="n">
        <f aca="false">SUMIFS('2018'!$H:$H, '2018'!$C:C, $A7)+SUMIFS('2018'!$I:$I, '2018'!$D:D, $A7)+SUMIFS('2018'!$J:$J, '2018'!$E:E, $A7)</f>
        <v>3</v>
      </c>
      <c r="D7" s="1" t="n">
        <f aca="false">SUMIFS('2017'!$H:$H, '2017'!$C:C, $A7, '2017'!AA:AA, "JRO")+SUMIFS('2017'!$I:$I, '2017'!$D:D, $A7, '2017'!AA:AA, "JRO")+SUMIFS('2017'!$J:$J, '2017'!$E:E, $A7, '2017'!AA:AA, "JRO")</f>
        <v>0</v>
      </c>
      <c r="E7" s="1" t="n">
        <f aca="false">SUMIFS('2016'!$H:$H, '2016'!$C:C, $A7, '2016'!AA:AA, "JRO")+SUMIFS('2016'!$I:$I, '2016'!$D:D, $A7, '2016'!AA:AA, "JRO")+SUMIFS('2016'!$J:$J, '2016'!$E:E, $A7, '2016'!AA:AA, "JRO")</f>
        <v>0</v>
      </c>
      <c r="F7" s="1" t="n">
        <f aca="false">SUMIF('2015'!$C7:$C889, 'Destinations - JROs'!$A7,'2015'!$G7:$G889)</f>
        <v>0</v>
      </c>
      <c r="G7" s="1" t="n">
        <f aca="false">SUMIF('2014'!$C7:$C892, 'Destinations - JROs'!$A7,'2014'!$G7:$G892)</f>
        <v>0</v>
      </c>
      <c r="H7" s="1" t="n">
        <f aca="false">SUMIF('2013'!$C7:$C896, 'Destinations - JROs'!$A7,'2013'!$G7:$G896)</f>
        <v>0</v>
      </c>
      <c r="I7" s="1" t="n">
        <f aca="false">SUMIF('2012'!$C7:$C896, 'Destinations - JROs'!$A7,'2012'!$G7:$G896)</f>
        <v>0</v>
      </c>
      <c r="J7" s="1" t="n">
        <f aca="false">SUMIF('2011'!$C7:$C896, 'Destinations - JROs'!$A7,'2011'!$G7:$G896)</f>
        <v>0</v>
      </c>
      <c r="K7" s="1" t="n">
        <f aca="false">SUMIF('2010'!$C7:$C896, 'Destinations - JROs'!$A7,'2010'!$G7:$G896)</f>
        <v>0</v>
      </c>
      <c r="L7" s="1" t="n">
        <f aca="false">SUMIF('2009'!$C7:$C896, 'Destinations - JROs'!$A7,'2009'!$G7:$G896)</f>
        <v>0</v>
      </c>
    </row>
    <row r="8" customFormat="false" ht="15" hidden="false" customHeight="false" outlineLevel="0" collapsed="false">
      <c r="A8" s="16" t="s">
        <v>85</v>
      </c>
      <c r="B8" s="1" t="n">
        <f aca="false">SUM(C8:L8)</f>
        <v>0</v>
      </c>
      <c r="C8" s="1" t="n">
        <f aca="false">SUMIFS('2018'!$H:$H, '2018'!$C:C, $A8)+SUMIFS('2018'!$I:$I, '2018'!$D:D, $A8)+SUMIFS('2018'!$J:$J, '2018'!$E:E, $A8)</f>
        <v>0</v>
      </c>
      <c r="D8" s="1" t="n">
        <f aca="false">SUMIFS('2017'!$H:$H, '2017'!$C:C, $A8, '2017'!AA:AA, "JRO")+SUMIFS('2017'!$I:$I, '2017'!$D:D, $A8, '2017'!AA:AA, "JRO")+SUMIFS('2017'!$J:$J, '2017'!$E:E, $A8, '2017'!AA:AA, "JRO")</f>
        <v>0</v>
      </c>
      <c r="E8" s="1" t="n">
        <f aca="false">SUMIFS('2016'!$H:$H, '2016'!$C:C, $A8, '2016'!AA:AA, "JRO")+SUMIFS('2016'!$I:$I, '2016'!$D:D, $A8, '2016'!AA:AA, "JRO")+SUMIFS('2016'!$J:$J, '2016'!$E:E, $A8, '2016'!AA:AA, "JRO")</f>
        <v>0</v>
      </c>
      <c r="F8" s="1" t="n">
        <f aca="false">SUMIF('2015'!$C8:$C890, 'Destinations - JROs'!$A8,'2015'!$G8:$G890)</f>
        <v>0</v>
      </c>
      <c r="G8" s="1" t="n">
        <f aca="false">SUMIF('2014'!$C8:$C893, 'Destinations - JROs'!$A8,'2014'!$G8:$G893)</f>
        <v>0</v>
      </c>
      <c r="H8" s="1" t="n">
        <f aca="false">SUMIF('2013'!$C8:$C897, 'Destinations - JROs'!$A8,'2013'!$G8:$G897)</f>
        <v>0</v>
      </c>
      <c r="I8" s="1" t="n">
        <f aca="false">SUMIF('2012'!$C8:$C897, 'Destinations - JROs'!$A8,'2012'!$G8:$G897)</f>
        <v>0</v>
      </c>
      <c r="J8" s="1" t="n">
        <f aca="false">SUMIF('2011'!$C8:$C897, 'Destinations - JROs'!$A8,'2011'!$G8:$G897)</f>
        <v>0</v>
      </c>
      <c r="K8" s="1" t="n">
        <f aca="false">SUMIF('2010'!$C8:$C897, 'Destinations - JROs'!$A8,'2010'!$G8:$G897)</f>
        <v>0</v>
      </c>
      <c r="L8" s="1" t="n">
        <f aca="false">SUMIF('2009'!$C8:$C897, 'Destinations - JROs'!$A8,'2009'!$G8:$G897)</f>
        <v>0</v>
      </c>
    </row>
    <row r="9" customFormat="false" ht="15" hidden="false" customHeight="false" outlineLevel="0" collapsed="false">
      <c r="A9" s="17" t="s">
        <v>72</v>
      </c>
      <c r="B9" s="1" t="n">
        <f aca="false">SUM(C9:L9)</f>
        <v>326</v>
      </c>
      <c r="C9" s="1" t="n">
        <f aca="false">SUMIFS('2018'!$H:$H, '2018'!$C:C, $A9)+SUMIFS('2018'!$I:$I, '2018'!$D:D, $A9)+SUMIFS('2018'!$J:$J, '2018'!$E:E, $A9)</f>
        <v>6</v>
      </c>
      <c r="D9" s="1" t="n">
        <f aca="false">SUMIFS('2017'!$H:$H, '2017'!$C:C, $A9, '2017'!AA:AA, "JRO")+SUMIFS('2017'!$I:$I, '2017'!$D:D, $A9, '2017'!AA:AA, "JRO")+SUMIFS('2017'!$J:$J, '2017'!$E:E, $A9, '2017'!AA:AA, "JRO")</f>
        <v>82</v>
      </c>
      <c r="E9" s="1" t="n">
        <f aca="false">SUMIFS('2016'!$H:$H, '2016'!$C:C, $A9, '2016'!AA:AA, "JRO")+SUMIFS('2016'!$I:$I, '2016'!$D:D, $A9, '2016'!AA:AA, "JRO")+SUMIFS('2016'!$J:$J, '2016'!$E:E, $A9, '2016'!AA:AA, "JRO")</f>
        <v>27</v>
      </c>
      <c r="F9" s="1" t="n">
        <f aca="false">SUMIF('2015'!$C9:$C891, 'Destinations - JROs'!$A9,'2015'!$G9:$G891)</f>
        <v>77</v>
      </c>
      <c r="G9" s="1" t="n">
        <f aca="false">SUMIF('2014'!$C9:$C894, 'Destinations - JROs'!$A9,'2014'!$G9:$G894)</f>
        <v>134</v>
      </c>
      <c r="H9" s="1" t="n">
        <f aca="false">SUMIF('2013'!$C9:$C898, 'Destinations - JROs'!$A9,'2013'!$G9:$G898)</f>
        <v>0</v>
      </c>
      <c r="I9" s="1" t="n">
        <f aca="false">SUMIF('2012'!$C9:$C898, 'Destinations - JROs'!$A9,'2012'!$G9:$G898)</f>
        <v>0</v>
      </c>
      <c r="J9" s="1" t="n">
        <f aca="false">SUMIF('2011'!$C9:$C898, 'Destinations - JROs'!$A9,'2011'!$G9:$G898)</f>
        <v>0</v>
      </c>
      <c r="K9" s="1" t="n">
        <f aca="false">SUMIF('2010'!$C9:$C898, 'Destinations - JROs'!$A9,'2010'!$G9:$G898)</f>
        <v>0</v>
      </c>
      <c r="L9" s="1" t="n">
        <f aca="false">SUMIF('2009'!$C9:$C898, 'Destinations - JROs'!$A9,'2009'!$G9:$G898)</f>
        <v>0</v>
      </c>
    </row>
    <row r="10" customFormat="false" ht="15" hidden="false" customHeight="false" outlineLevel="0" collapsed="false">
      <c r="A10" s="16" t="s">
        <v>73</v>
      </c>
      <c r="B10" s="1" t="n">
        <f aca="false">SUM(C10:L10)</f>
        <v>0</v>
      </c>
      <c r="C10" s="1" t="n">
        <f aca="false">SUMIFS('2018'!$H:$H, '2018'!$C:C, $A10)+SUMIFS('2018'!$I:$I, '2018'!$D:D, $A10)+SUMIFS('2018'!$J:$J, '2018'!$E:E, $A10)</f>
        <v>0</v>
      </c>
      <c r="D10" s="1" t="n">
        <f aca="false">SUMIFS('2017'!$H:$H, '2017'!$C:C, $A10, '2017'!AA:AA, "JRO")+SUMIFS('2017'!$I:$I, '2017'!$D:D, $A10, '2017'!AA:AA, "JRO")+SUMIFS('2017'!$J:$J, '2017'!$E:E, $A10, '2017'!AA:AA, "JRO")</f>
        <v>0</v>
      </c>
      <c r="E10" s="1" t="n">
        <f aca="false">SUMIFS('2016'!$H:$H, '2016'!$C:C, $A10, '2016'!AA:AA, "JRO")+SUMIFS('2016'!$I:$I, '2016'!$D:D, $A10, '2016'!AA:AA, "JRO")+SUMIFS('2016'!$J:$J, '2016'!$E:E, $A10, '2016'!AA:AA, "JRO")</f>
        <v>0</v>
      </c>
      <c r="F10" s="1" t="n">
        <f aca="false">SUMIF('2015'!$C10:$C892, 'Destinations - JROs'!$A10,'2015'!$G10:$G892)</f>
        <v>0</v>
      </c>
      <c r="G10" s="1" t="n">
        <f aca="false">SUMIF('2014'!$C10:$C895, 'Destinations - JROs'!$A10,'2014'!$G10:$G895)</f>
        <v>0</v>
      </c>
      <c r="H10" s="1" t="n">
        <f aca="false">SUMIF('2013'!$C10:$C899, 'Destinations - JROs'!$A10,'2013'!$G10:$G899)</f>
        <v>0</v>
      </c>
      <c r="I10" s="1" t="n">
        <f aca="false">SUMIF('2012'!$C10:$C899, 'Destinations - JROs'!$A10,'2012'!$G10:$G899)</f>
        <v>0</v>
      </c>
      <c r="J10" s="1" t="n">
        <f aca="false">SUMIF('2011'!$C10:$C899, 'Destinations - JROs'!$A10,'2011'!$G10:$G899)</f>
        <v>0</v>
      </c>
      <c r="K10" s="1" t="n">
        <f aca="false">SUMIF('2010'!$C10:$C899, 'Destinations - JROs'!$A10,'2010'!$G10:$G899)</f>
        <v>0</v>
      </c>
      <c r="L10" s="1" t="n">
        <f aca="false">SUMIF('2009'!$C10:$C899, 'Destinations - JROs'!$A10,'2009'!$G10:$G899)</f>
        <v>0</v>
      </c>
    </row>
    <row r="11" customFormat="false" ht="15" hidden="false" customHeight="false" outlineLevel="0" collapsed="false">
      <c r="A11" s="13" t="s">
        <v>78</v>
      </c>
      <c r="B11" s="1" t="n">
        <f aca="false">SUM(C11:L11)</f>
        <v>6</v>
      </c>
      <c r="C11" s="1" t="n">
        <f aca="false">SUMIFS('2018'!$H:$H, '2018'!$C:C, $A11)+SUMIFS('2018'!$I:$I, '2018'!$D:D, $A11)+SUMIFS('2018'!$J:$J, '2018'!$E:E, $A11)</f>
        <v>0</v>
      </c>
      <c r="D11" s="1" t="n">
        <f aca="false">SUMIFS('2017'!$H:$H, '2017'!$C:C, $A11, '2017'!AA:AA, "JRO")+SUMIFS('2017'!$I:$I, '2017'!$D:D, $A11, '2017'!AA:AA, "JRO")+SUMIFS('2017'!$J:$J, '2017'!$E:E, $A11, '2017'!AA:AA, "JRO")</f>
        <v>6</v>
      </c>
      <c r="E11" s="1" t="n">
        <f aca="false">SUMIFS('2016'!$H:$H, '2016'!$C:C, $A11, '2016'!AA:AA, "JRO")+SUMIFS('2016'!$I:$I, '2016'!$D:D, $A11, '2016'!AA:AA, "JRO")+SUMIFS('2016'!$J:$J, '2016'!$E:E, $A11, '2016'!AA:AA, "JRO")</f>
        <v>0</v>
      </c>
      <c r="F11" s="1" t="n">
        <f aca="false">SUMIF('2015'!$C11:$C893, 'Destinations - JROs'!$A11,'2015'!$G11:$G893)</f>
        <v>0</v>
      </c>
      <c r="G11" s="1" t="n">
        <f aca="false">SUMIF('2014'!$C11:$C896, 'Destinations - JROs'!$A11,'2014'!$G11:$G896)</f>
        <v>0</v>
      </c>
      <c r="H11" s="1" t="n">
        <f aca="false">SUMIF('2013'!$C11:$C900, 'Destinations - JROs'!$A11,'2013'!$G11:$G900)</f>
        <v>0</v>
      </c>
      <c r="I11" s="1" t="n">
        <f aca="false">SUMIF('2012'!$C11:$C900, 'Destinations - JROs'!$A11,'2012'!$G11:$G900)</f>
        <v>0</v>
      </c>
      <c r="J11" s="1" t="n">
        <f aca="false">SUMIF('2011'!$C11:$C900, 'Destinations - JROs'!$A11,'2011'!$G11:$G900)</f>
        <v>0</v>
      </c>
      <c r="K11" s="1" t="n">
        <f aca="false">SUMIF('2010'!$C11:$C900, 'Destinations - JROs'!$A11,'2010'!$G11:$G900)</f>
        <v>0</v>
      </c>
      <c r="L11" s="1" t="n">
        <f aca="false">SUMIF('2009'!$C11:$C900, 'Destinations - JROs'!$A11,'2009'!$G11:$G900)</f>
        <v>0</v>
      </c>
    </row>
    <row r="12" customFormat="false" ht="15" hidden="false" customHeight="false" outlineLevel="0" collapsed="false">
      <c r="A12" s="17" t="s">
        <v>76</v>
      </c>
      <c r="B12" s="1" t="n">
        <f aca="false">SUM(C12:L12)</f>
        <v>1545.5</v>
      </c>
      <c r="C12" s="1" t="n">
        <f aca="false">SUMIFS('2018'!$H:$H, '2018'!$C:C, $A12)+SUMIFS('2018'!$I:$I, '2018'!$D:D, $A12)+SUMIFS('2018'!$J:$J, '2018'!$E:E, $A12)</f>
        <v>214</v>
      </c>
      <c r="D12" s="1" t="n">
        <f aca="false">SUMIFS('2017'!$H:$H, '2017'!$C:C, $A12, '2017'!AA:AA, "JRO")+SUMIFS('2017'!$I:$I, '2017'!$D:D, $A12, '2017'!AA:AA, "JRO")+SUMIFS('2017'!$J:$J, '2017'!$E:E, $A12, '2017'!AA:AA, "JRO")</f>
        <v>177</v>
      </c>
      <c r="E12" s="1" t="n">
        <f aca="false">SUMIFS('2016'!$H:$H, '2016'!$C:C, $A12, '2016'!AA:AA, "JRO")+SUMIFS('2016'!$I:$I, '2016'!$D:D, $A12, '2016'!AA:AA, "JRO")+SUMIFS('2016'!$J:$J, '2016'!$E:E, $A12, '2016'!AA:AA, "JRO")</f>
        <v>135.5</v>
      </c>
      <c r="F12" s="1" t="n">
        <f aca="false">SUMIF('2015'!$C12:$C894, 'Destinations - JROs'!$A12,'2015'!$G12:$G894)</f>
        <v>1</v>
      </c>
      <c r="G12" s="1" t="n">
        <f aca="false">SUMIF('2014'!$C12:$C897, 'Destinations - JROs'!$A12,'2014'!$G12:$G897)</f>
        <v>195</v>
      </c>
      <c r="H12" s="1" t="n">
        <f aca="false">SUMIF('2013'!$C12:$C901, 'Destinations - JROs'!$A12,'2013'!$G12:$G901)</f>
        <v>98</v>
      </c>
      <c r="I12" s="1" t="n">
        <f aca="false">SUMIF('2012'!$C12:$C901, 'Destinations - JROs'!$A12,'2012'!$G12:$G901)</f>
        <v>202</v>
      </c>
      <c r="J12" s="1" t="n">
        <f aca="false">SUMIF('2011'!$C12:$C901, 'Destinations - JROs'!$A12,'2011'!$G12:$G901)</f>
        <v>308</v>
      </c>
      <c r="K12" s="1" t="n">
        <f aca="false">SUMIF('2010'!$C12:$C901, 'Destinations - JROs'!$A12,'2010'!$G12:$G901)</f>
        <v>215</v>
      </c>
      <c r="L12" s="1" t="n">
        <f aca="false">SUMIF('2009'!$C12:$C901, 'Destinations - JROs'!$A12,'2009'!$G12:$G901)</f>
        <v>0</v>
      </c>
    </row>
    <row r="13" customFormat="false" ht="15" hidden="false" customHeight="false" outlineLevel="0" collapsed="false">
      <c r="A13" s="17" t="s">
        <v>55</v>
      </c>
      <c r="B13" s="1" t="n">
        <f aca="false">SUM(C13:L13)</f>
        <v>275</v>
      </c>
      <c r="C13" s="1" t="n">
        <f aca="false">SUMIFS('2018'!$H:$H, '2018'!$C:C, $A13)+SUMIFS('2018'!$I:$I, '2018'!$D:D, $A13)+SUMIFS('2018'!$J:$J, '2018'!$E:E, $A13)</f>
        <v>17</v>
      </c>
      <c r="D13" s="1" t="n">
        <f aca="false">SUMIFS('2017'!$H:$H, '2017'!$C:C, $A13, '2017'!AA:AA, "JRO")+SUMIFS('2017'!$I:$I, '2017'!$D:D, $A13, '2017'!AA:AA, "JRO")+SUMIFS('2017'!$J:$J, '2017'!$E:E, $A13, '2017'!AA:AA, "JRO")</f>
        <v>48</v>
      </c>
      <c r="E13" s="1" t="n">
        <f aca="false">SUMIFS('2016'!$H:$H, '2016'!$C:C, $A13, '2016'!AA:AA, "JRO")+SUMIFS('2016'!$I:$I, '2016'!$D:D, $A13, '2016'!AA:AA, "JRO")+SUMIFS('2016'!$J:$J, '2016'!$E:E, $A13, '2016'!AA:AA, "JRO")</f>
        <v>12</v>
      </c>
      <c r="F13" s="1" t="n">
        <f aca="false">SUMIF('2015'!$C13:$C895, 'Destinations - JROs'!$A13,'2015'!$G13:$G895)</f>
        <v>36</v>
      </c>
      <c r="G13" s="1" t="n">
        <f aca="false">SUMIF('2014'!$C13:$C898, 'Destinations - JROs'!$A13,'2014'!$G13:$G898)</f>
        <v>43</v>
      </c>
      <c r="H13" s="1" t="n">
        <f aca="false">SUMIF('2013'!$C13:$C902, 'Destinations - JROs'!$A13,'2013'!$G13:$G902)</f>
        <v>57</v>
      </c>
      <c r="I13" s="1" t="n">
        <f aca="false">SUMIF('2012'!$C13:$C902, 'Destinations - JROs'!$A13,'2012'!$G13:$G902)</f>
        <v>0</v>
      </c>
      <c r="J13" s="1" t="n">
        <f aca="false">SUMIF('2011'!$C13:$C902, 'Destinations - JROs'!$A13,'2011'!$G13:$G902)</f>
        <v>62</v>
      </c>
      <c r="K13" s="1" t="n">
        <f aca="false">SUMIF('2010'!$C13:$C902, 'Destinations - JROs'!$A13,'2010'!$G13:$G902)</f>
        <v>0</v>
      </c>
      <c r="L13" s="1" t="n">
        <f aca="false">SUMIF('2009'!$C13:$C902, 'Destinations - JROs'!$A13,'2009'!$G13:$G902)</f>
        <v>0</v>
      </c>
    </row>
    <row r="14" customFormat="false" ht="15" hidden="false" customHeight="false" outlineLevel="0" collapsed="false">
      <c r="A14" s="17" t="s">
        <v>77</v>
      </c>
      <c r="B14" s="1" t="n">
        <f aca="false">SUM(C14:L14)</f>
        <v>159.5</v>
      </c>
      <c r="C14" s="1" t="n">
        <f aca="false">SUMIFS('2018'!$H:$H, '2018'!$C:C, $A14)+SUMIFS('2018'!$I:$I, '2018'!$D:D, $A14)+SUMIFS('2018'!$J:$J, '2018'!$E:E, $A14)</f>
        <v>25</v>
      </c>
      <c r="D14" s="1" t="n">
        <f aca="false">SUMIFS('2017'!$H:$H, '2017'!$C:C, $A14, '2017'!AA:AA, "JRO")+SUMIFS('2017'!$I:$I, '2017'!$D:D, $A14, '2017'!AA:AA, "JRO")+SUMIFS('2017'!$J:$J, '2017'!$E:E, $A14, '2017'!AA:AA, "JRO")</f>
        <v>29</v>
      </c>
      <c r="E14" s="1" t="n">
        <f aca="false">SUMIFS('2016'!$H:$H, '2016'!$C:C, $A14, '2016'!AA:AA, "JRO")+SUMIFS('2016'!$I:$I, '2016'!$D:D, $A14, '2016'!AA:AA, "JRO")+SUMIFS('2016'!$J:$J, '2016'!$E:E, $A14, '2016'!AA:AA, "JRO")</f>
        <v>105.5</v>
      </c>
      <c r="F14" s="1" t="n">
        <f aca="false">SUMIF('2015'!$C14:$C896, 'Destinations - JROs'!$A14,'2015'!$G14:$G896)</f>
        <v>0</v>
      </c>
      <c r="G14" s="1" t="n">
        <f aca="false">SUMIF('2014'!$C14:$C899, 'Destinations - JROs'!$A14,'2014'!$G14:$G899)</f>
        <v>0</v>
      </c>
      <c r="H14" s="1" t="n">
        <f aca="false">SUMIF('2013'!$C14:$C903, 'Destinations - JROs'!$A14,'2013'!$G14:$G903)</f>
        <v>0</v>
      </c>
      <c r="I14" s="1" t="n">
        <f aca="false">SUMIF('2012'!$C14:$C903, 'Destinations - JROs'!$A14,'2012'!$G14:$G903)</f>
        <v>0</v>
      </c>
      <c r="J14" s="1" t="n">
        <f aca="false">SUMIF('2011'!$C14:$C903, 'Destinations - JROs'!$A14,'2011'!$G14:$G903)</f>
        <v>0</v>
      </c>
      <c r="K14" s="1" t="n">
        <f aca="false">SUMIF('2010'!$C14:$C903, 'Destinations - JROs'!$A14,'2010'!$G14:$G903)</f>
        <v>0</v>
      </c>
      <c r="L14" s="1" t="n">
        <f aca="false">SUMIF('2009'!$C14:$C903, 'Destinations - JROs'!$A14,'2009'!$G14:$G903)</f>
        <v>0</v>
      </c>
    </row>
    <row r="15" customFormat="false" ht="15" hidden="false" customHeight="false" outlineLevel="0" collapsed="false">
      <c r="A15" s="17" t="s">
        <v>75</v>
      </c>
      <c r="B15" s="1" t="n">
        <f aca="false">SUM(C15:L15)</f>
        <v>264</v>
      </c>
      <c r="C15" s="1" t="n">
        <f aca="false">SUMIFS('2018'!$H:$H, '2018'!$C:C, $A15)+SUMIFS('2018'!$I:$I, '2018'!$D:D, $A15)+SUMIFS('2018'!$J:$J, '2018'!$E:E, $A15)</f>
        <v>0</v>
      </c>
      <c r="D15" s="1" t="n">
        <f aca="false">SUMIFS('2017'!$H:$H, '2017'!$C:C, $A15, '2017'!AA:AA, "JRO")+SUMIFS('2017'!$I:$I, '2017'!$D:D, $A15, '2017'!AA:AA, "JRO")+SUMIFS('2017'!$J:$J, '2017'!$E:E, $A15, '2017'!AA:AA, "JRO")</f>
        <v>0</v>
      </c>
      <c r="E15" s="1" t="n">
        <f aca="false">SUMIFS('2016'!$H:$H, '2016'!$C:C, $A15, '2016'!AA:AA, "JRO")+SUMIFS('2016'!$I:$I, '2016'!$D:D, $A15, '2016'!AA:AA, "JRO")+SUMIFS('2016'!$J:$J, '2016'!$E:E, $A15, '2016'!AA:AA, "JRO")</f>
        <v>0</v>
      </c>
      <c r="F15" s="1" t="n">
        <f aca="false">SUMIF('2015'!$C15:$C897, 'Destinations - JROs'!$A15,'2015'!$G15:$G897)</f>
        <v>0</v>
      </c>
      <c r="G15" s="1" t="n">
        <f aca="false">SUMIF('2014'!$C15:$C900, 'Destinations - JROs'!$A15,'2014'!$G15:$G900)</f>
        <v>0</v>
      </c>
      <c r="H15" s="1" t="n">
        <f aca="false">SUMIF('2013'!$C15:$C904, 'Destinations - JROs'!$A15,'2013'!$G15:$G904)</f>
        <v>179</v>
      </c>
      <c r="I15" s="1" t="n">
        <f aca="false">SUMIF('2012'!$C15:$C904, 'Destinations - JROs'!$A15,'2012'!$G15:$G904)</f>
        <v>0</v>
      </c>
      <c r="J15" s="1" t="n">
        <f aca="false">SUMIF('2011'!$C15:$C904, 'Destinations - JROs'!$A15,'2011'!$G15:$G904)</f>
        <v>0</v>
      </c>
      <c r="K15" s="1" t="n">
        <f aca="false">SUMIF('2010'!$C15:$C904, 'Destinations - JROs'!$A15,'2010'!$G15:$G904)</f>
        <v>0</v>
      </c>
      <c r="L15" s="1" t="n">
        <f aca="false">SUMIF('2009'!$C15:$C904, 'Destinations - JROs'!$A15,'2009'!$G15:$G904)</f>
        <v>85</v>
      </c>
    </row>
    <row r="16" customFormat="false" ht="15" hidden="false" customHeight="false" outlineLevel="0" collapsed="false">
      <c r="A16" s="13" t="s">
        <v>60</v>
      </c>
      <c r="B16" s="1" t="n">
        <f aca="false">SUM(C16:L16)</f>
        <v>96.5</v>
      </c>
      <c r="C16" s="1" t="n">
        <f aca="false">SUMIFS('2018'!$H:$H, '2018'!$C:C, $A16)+SUMIFS('2018'!$I:$I, '2018'!$D:D, $A16)+SUMIFS('2018'!$J:$J, '2018'!$E:E, $A16)</f>
        <v>82</v>
      </c>
      <c r="D16" s="1" t="n">
        <f aca="false">SUMIFS('2017'!$H:$H, '2017'!$C:C, $A16, '2017'!AA:AA, "JRO")+SUMIFS('2017'!$I:$I, '2017'!$D:D, $A16, '2017'!AA:AA, "JRO")+SUMIFS('2017'!$J:$J, '2017'!$E:E, $A16, '2017'!AA:AA, "JRO")</f>
        <v>7</v>
      </c>
      <c r="E16" s="1" t="n">
        <f aca="false">SUMIFS('2016'!$H:$H, '2016'!$C:C, $A16, '2016'!AA:AA, "JRO")+SUMIFS('2016'!$I:$I, '2016'!$D:D, $A16, '2016'!AA:AA, "JRO")+SUMIFS('2016'!$J:$J, '2016'!$E:E, $A16, '2016'!AA:AA, "JRO")</f>
        <v>7.5</v>
      </c>
      <c r="F16" s="1" t="n">
        <f aca="false">SUMIF('2015'!$C16:$C898, 'Destinations - JROs'!$A16,'2015'!$G16:$G898)</f>
        <v>0</v>
      </c>
      <c r="G16" s="1" t="n">
        <f aca="false">SUMIF('2014'!$C16:$C901, 'Destinations - JROs'!$A16,'2014'!$G16:$G901)</f>
        <v>0</v>
      </c>
      <c r="H16" s="1" t="n">
        <f aca="false">SUMIF('2013'!$C16:$C905, 'Destinations - JROs'!$A16,'2013'!$G16:$G905)</f>
        <v>0</v>
      </c>
      <c r="I16" s="1" t="n">
        <f aca="false">SUMIF('2012'!$C16:$C905, 'Destinations - JROs'!$A16,'2012'!$G16:$G905)</f>
        <v>0</v>
      </c>
      <c r="J16" s="1" t="n">
        <f aca="false">SUMIF('2011'!$C16:$C905, 'Destinations - JROs'!$A16,'2011'!$G16:$G905)</f>
        <v>0</v>
      </c>
      <c r="K16" s="1" t="n">
        <f aca="false">SUMIF('2010'!$C16:$C905, 'Destinations - JROs'!$A16,'2010'!$G16:$G905)</f>
        <v>0</v>
      </c>
      <c r="L16" s="1" t="n">
        <f aca="false">SUMIF('2009'!$C16:$C905, 'Destinations - JROs'!$A16,'2009'!$G16:$G905)</f>
        <v>0</v>
      </c>
    </row>
    <row r="17" customFormat="false" ht="15" hidden="false" customHeight="false" outlineLevel="0" collapsed="false">
      <c r="A17" s="13" t="s">
        <v>48</v>
      </c>
      <c r="B17" s="1" t="n">
        <f aca="false">SUM(C17:L17)</f>
        <v>170</v>
      </c>
      <c r="C17" s="1" t="n">
        <f aca="false">SUMIFS('2018'!$H:$H, '2018'!$C:C, $A17)+SUMIFS('2018'!$I:$I, '2018'!$D:D, $A17)+SUMIFS('2018'!$J:$J, '2018'!$E:E, $A17)</f>
        <v>114</v>
      </c>
      <c r="D17" s="1" t="n">
        <f aca="false">SUMIFS('2017'!$H:$H, '2017'!$C:C, $A17, '2017'!AA:AA, "JRO")+SUMIFS('2017'!$I:$I, '2017'!$D:D, $A17, '2017'!AA:AA, "JRO")+SUMIFS('2017'!$J:$J, '2017'!$E:E, $A17, '2017'!AA:AA, "JRO")</f>
        <v>15</v>
      </c>
      <c r="E17" s="1" t="n">
        <f aca="false">SUMIFS('2016'!$H:$H, '2016'!$C:C, $A17, '2016'!AA:AA, "JRO")+SUMIFS('2016'!$I:$I, '2016'!$D:D, $A17, '2016'!AA:AA, "JRO")+SUMIFS('2016'!$J:$J, '2016'!$E:E, $A17, '2016'!AA:AA, "JRO")</f>
        <v>0</v>
      </c>
      <c r="F17" s="1" t="n">
        <f aca="false">SUMIF('2015'!$C17:$C899, 'Destinations - JROs'!$A17,'2015'!$G17:$G899)</f>
        <v>0</v>
      </c>
      <c r="G17" s="1" t="n">
        <f aca="false">SUMIF('2014'!$C17:$C902, 'Destinations - JROs'!$A17,'2014'!$G17:$G902)</f>
        <v>0</v>
      </c>
      <c r="H17" s="1" t="n">
        <f aca="false">SUMIF('2013'!$C17:$C906, 'Destinations - JROs'!$A17,'2013'!$G17:$G906)</f>
        <v>0</v>
      </c>
      <c r="I17" s="1" t="n">
        <f aca="false">SUMIF('2012'!$C17:$C906, 'Destinations - JROs'!$A17,'2012'!$G17:$G906)</f>
        <v>0</v>
      </c>
      <c r="J17" s="1" t="n">
        <f aca="false">SUMIF('2011'!$C17:$C906, 'Destinations - JROs'!$A17,'2011'!$G17:$G906)</f>
        <v>41</v>
      </c>
      <c r="K17" s="1" t="n">
        <f aca="false">SUMIF('2010'!$C17:$C906, 'Destinations - JROs'!$A17,'2010'!$G17:$G906)</f>
        <v>0</v>
      </c>
      <c r="L17" s="1" t="n">
        <f aca="false">SUMIF('2009'!$C17:$C906, 'Destinations - JROs'!$A17,'2009'!$G17:$G906)</f>
        <v>0</v>
      </c>
    </row>
    <row r="18" customFormat="false" ht="15" hidden="false" customHeight="false" outlineLevel="0" collapsed="false">
      <c r="A18" s="17" t="s">
        <v>63</v>
      </c>
      <c r="B18" s="1" t="n">
        <f aca="false">SUM(C18:L18)</f>
        <v>2574</v>
      </c>
      <c r="C18" s="1" t="n">
        <f aca="false">SUMIFS('2018'!$H:$H, '2018'!$C:C, $A18)+SUMIFS('2018'!$I:$I, '2018'!$D:D, $A18)+SUMIFS('2018'!$J:$J, '2018'!$E:E, $A18)</f>
        <v>1087</v>
      </c>
      <c r="D18" s="1" t="n">
        <f aca="false">SUMIFS('2017'!$H:$H, '2017'!$C:C, $A18, '2017'!AA:AA, "JRO")+SUMIFS('2017'!$I:$I, '2017'!$D:D, $A18, '2017'!AA:AA, "JRO")+SUMIFS('2017'!$J:$J, '2017'!$E:E, $A18, '2017'!AA:AA, "JRO")</f>
        <v>257</v>
      </c>
      <c r="E18" s="1" t="n">
        <f aca="false">SUMIFS('2016'!$H:$H, '2016'!$C:C, $A18, '2016'!AA:AA, "JRO")+SUMIFS('2016'!$I:$I, '2016'!$D:D, $A18, '2016'!AA:AA, "JRO")+SUMIFS('2016'!$J:$J, '2016'!$E:E, $A18, '2016'!AA:AA, "JRO")</f>
        <v>156</v>
      </c>
      <c r="F18" s="1" t="n">
        <f aca="false">SUMIF('2015'!$C18:$C900, 'Destinations - JROs'!$A18,'2015'!$G18:$G900)</f>
        <v>94</v>
      </c>
      <c r="G18" s="1" t="n">
        <f aca="false">SUMIF('2014'!$C18:$C903, 'Destinations - JROs'!$A18,'2014'!$G18:$G903)</f>
        <v>60</v>
      </c>
      <c r="H18" s="1" t="n">
        <f aca="false">SUMIF('2013'!$C18:$C907, 'Destinations - JROs'!$A18,'2013'!$G18:$G907)</f>
        <v>210</v>
      </c>
      <c r="I18" s="1" t="n">
        <f aca="false">SUMIF('2012'!$C18:$C907, 'Destinations - JROs'!$A18,'2012'!$G18:$G907)</f>
        <v>232</v>
      </c>
      <c r="J18" s="1" t="n">
        <f aca="false">SUMIF('2011'!$C18:$C907, 'Destinations - JROs'!$A18,'2011'!$G18:$G907)</f>
        <v>118</v>
      </c>
      <c r="K18" s="1" t="n">
        <f aca="false">SUMIF('2010'!$C18:$C907, 'Destinations - JROs'!$A18,'2010'!$G18:$G907)</f>
        <v>215</v>
      </c>
      <c r="L18" s="1" t="n">
        <f aca="false">SUMIF('2009'!$C18:$C907, 'Destinations - JROs'!$A18,'2009'!$G18:$G907)</f>
        <v>145</v>
      </c>
    </row>
    <row r="19" customFormat="false" ht="15" hidden="false" customHeight="false" outlineLevel="0" collapsed="false">
      <c r="A19" s="13" t="s">
        <v>56</v>
      </c>
      <c r="B19" s="1" t="n">
        <f aca="false">SUM(C19:L19)</f>
        <v>119.5</v>
      </c>
      <c r="C19" s="1" t="n">
        <f aca="false">SUMIFS('2018'!$H:$H, '2018'!$C:C, $A19)+SUMIFS('2018'!$I:$I, '2018'!$D:D, $A19)+SUMIFS('2018'!$J:$J, '2018'!$E:E, $A19)</f>
        <v>100</v>
      </c>
      <c r="D19" s="1" t="n">
        <f aca="false">SUMIFS('2017'!$H:$H, '2017'!$C:C, $A19, '2017'!AA:AA, "JRO")+SUMIFS('2017'!$I:$I, '2017'!$D:D, $A19, '2017'!AA:AA, "JRO")+SUMIFS('2017'!$J:$J, '2017'!$E:E, $A19, '2017'!AA:AA, "JRO")</f>
        <v>13</v>
      </c>
      <c r="E19" s="1" t="n">
        <f aca="false">SUMIFS('2016'!$H:$H, '2016'!$C:C, $A19, '2016'!AA:AA, "JRO")+SUMIFS('2016'!$I:$I, '2016'!$D:D, $A19, '2016'!AA:AA, "JRO")+SUMIFS('2016'!$J:$J, '2016'!$E:E, $A19, '2016'!AA:AA, "JRO")</f>
        <v>6.5</v>
      </c>
      <c r="F19" s="1" t="n">
        <f aca="false">SUMIF('2015'!$C19:$C901, 'Destinations - JROs'!$A19,'2015'!$G19:$G901)</f>
        <v>0</v>
      </c>
      <c r="G19" s="1" t="n">
        <f aca="false">SUMIF('2014'!$C19:$C904, 'Destinations - JROs'!$A19,'2014'!$G19:$G904)</f>
        <v>0</v>
      </c>
      <c r="H19" s="1" t="n">
        <f aca="false">SUMIF('2013'!$C19:$C908, 'Destinations - JROs'!$A19,'2013'!$G19:$G908)</f>
        <v>0</v>
      </c>
      <c r="I19" s="1" t="n">
        <f aca="false">SUMIF('2012'!$C19:$C908, 'Destinations - JROs'!$A19,'2012'!$G19:$G908)</f>
        <v>0</v>
      </c>
      <c r="J19" s="1" t="n">
        <f aca="false">SUMIF('2011'!$C19:$C908, 'Destinations - JROs'!$A19,'2011'!$G19:$G908)</f>
        <v>0</v>
      </c>
      <c r="K19" s="1" t="n">
        <f aca="false">SUMIF('2010'!$C19:$C908, 'Destinations - JROs'!$A19,'2010'!$G19:$G908)</f>
        <v>0</v>
      </c>
      <c r="L19" s="1" t="n">
        <f aca="false">SUMIF('2009'!$C19:$C908, 'Destinations - JROs'!$A19,'2009'!$G19:$G908)</f>
        <v>0</v>
      </c>
    </row>
    <row r="20" customFormat="false" ht="15" hidden="false" customHeight="false" outlineLevel="0" collapsed="false">
      <c r="A20" s="13" t="s">
        <v>46</v>
      </c>
      <c r="B20" s="1" t="n">
        <f aca="false">SUM(C20:L20)</f>
        <v>64</v>
      </c>
      <c r="C20" s="1" t="n">
        <f aca="false">SUMIFS('2018'!$H:$H, '2018'!$C:C, $A20)+SUMIFS('2018'!$I:$I, '2018'!$D:D, $A20)+SUMIFS('2018'!$J:$J, '2018'!$E:E, $A20)</f>
        <v>19</v>
      </c>
      <c r="D20" s="1" t="n">
        <f aca="false">SUMIFS('2017'!$H:$H, '2017'!$C:C, $A20, '2017'!AA:AA, "JRO")+SUMIFS('2017'!$I:$I, '2017'!$D:D, $A20, '2017'!AA:AA, "JRO")+SUMIFS('2017'!$J:$J, '2017'!$E:E, $A20, '2017'!AA:AA, "JRO")</f>
        <v>17</v>
      </c>
      <c r="E20" s="1" t="n">
        <f aca="false">SUMIFS('2016'!$H:$H, '2016'!$C:C, $A20, '2016'!AA:AA, "JRO")+SUMIFS('2016'!$I:$I, '2016'!$D:D, $A20, '2016'!AA:AA, "JRO")+SUMIFS('2016'!$J:$J, '2016'!$E:E, $A20, '2016'!AA:AA, "JRO")</f>
        <v>28</v>
      </c>
      <c r="F20" s="1" t="n">
        <f aca="false">SUMIF('2015'!$C20:$C902, 'Destinations - JROs'!$A20,'2015'!$G20:$G902)</f>
        <v>0</v>
      </c>
      <c r="G20" s="1" t="n">
        <f aca="false">SUMIF('2014'!$C20:$C905, 'Destinations - JROs'!$A20,'2014'!$G20:$G905)</f>
        <v>0</v>
      </c>
      <c r="H20" s="1" t="n">
        <f aca="false">SUMIF('2013'!$C20:$C909, 'Destinations - JROs'!$A20,'2013'!$G20:$G909)</f>
        <v>0</v>
      </c>
      <c r="I20" s="1" t="n">
        <f aca="false">SUMIF('2012'!$C20:$C909, 'Destinations - JROs'!$A20,'2012'!$G20:$G909)</f>
        <v>0</v>
      </c>
      <c r="J20" s="1" t="n">
        <f aca="false">SUMIF('2011'!$C20:$C909, 'Destinations - JROs'!$A20,'2011'!$G20:$G909)</f>
        <v>0</v>
      </c>
      <c r="K20" s="1" t="n">
        <f aca="false">SUMIF('2010'!$C20:$C909, 'Destinations - JROs'!$A20,'2010'!$G20:$G909)</f>
        <v>0</v>
      </c>
      <c r="L20" s="1" t="n">
        <f aca="false">SUMIF('2009'!$C20:$C909, 'Destinations - JROs'!$A20,'2009'!$G20:$G909)</f>
        <v>0</v>
      </c>
    </row>
    <row r="21" customFormat="false" ht="15" hidden="false" customHeight="false" outlineLevel="0" collapsed="false">
      <c r="A21" s="16" t="s">
        <v>51</v>
      </c>
      <c r="B21" s="1" t="n">
        <f aca="false">SUM(C21:L21)</f>
        <v>291</v>
      </c>
      <c r="C21" s="1" t="n">
        <f aca="false">SUMIFS('2018'!$H:$H, '2018'!$C:C, $A21)+SUMIFS('2018'!$I:$I, '2018'!$D:D, $A21)+SUMIFS('2018'!$J:$J, '2018'!$E:E, $A21)</f>
        <v>4</v>
      </c>
      <c r="D21" s="1" t="n">
        <f aca="false">SUMIFS('2017'!$H:$H, '2017'!$C:C, $A21, '2017'!AA:AA, "JRO")+SUMIFS('2017'!$I:$I, '2017'!$D:D, $A21, '2017'!AA:AA, "JRO")+SUMIFS('2017'!$J:$J, '2017'!$E:E, $A21, '2017'!AA:AA, "JRO")</f>
        <v>0</v>
      </c>
      <c r="E21" s="1" t="n">
        <f aca="false">SUMIFS('2016'!$H:$H, '2016'!$C:C, $A21, '2016'!AA:AA, "JRO")+SUMIFS('2016'!$I:$I, '2016'!$D:D, $A21, '2016'!AA:AA, "JRO")+SUMIFS('2016'!$J:$J, '2016'!$E:E, $A21, '2016'!AA:AA, "JRO")</f>
        <v>0</v>
      </c>
      <c r="F21" s="1" t="n">
        <f aca="false">SUMIF('2015'!$C20:$C903, 'Destinations - JROs'!$A21,'2015'!$G20:$G903)</f>
        <v>0</v>
      </c>
      <c r="G21" s="1" t="n">
        <f aca="false">SUMIF('2014'!$C21:$C906, 'Destinations - JROs'!$A21,'2014'!$G21:$G906)</f>
        <v>0</v>
      </c>
      <c r="H21" s="1" t="n">
        <f aca="false">SUMIF('2013'!$C21:$C910, 'Destinations - JROs'!$A21,'2013'!$G21:$G910)</f>
        <v>0</v>
      </c>
      <c r="I21" s="1" t="n">
        <f aca="false">SUMIF('2012'!$C21:$C910, 'Destinations - JROs'!$A21,'2012'!$G21:$G910)</f>
        <v>0</v>
      </c>
      <c r="J21" s="1" t="n">
        <f aca="false">SUMIF('2011'!$C21:$C910, A21,'2011'!$G21:$G910)</f>
        <v>133</v>
      </c>
      <c r="K21" s="1" t="n">
        <f aca="false">SUMIF('2010'!$C21:$C910, 'Destinations - JROs'!$A21,'2010'!$G21:$G910)</f>
        <v>154</v>
      </c>
      <c r="L21" s="1" t="n">
        <f aca="false">SUMIF('2009'!$C21:$C910, 'Destinations - JROs'!$A21,'2009'!$G21:$G910)</f>
        <v>0</v>
      </c>
    </row>
    <row r="22" customFormat="false" ht="15" hidden="false" customHeight="false" outlineLevel="0" collapsed="false">
      <c r="A22" s="13" t="s">
        <v>80</v>
      </c>
      <c r="B22" s="1" t="n">
        <f aca="false">SUM(C22:L22)</f>
        <v>20.5</v>
      </c>
      <c r="C22" s="1" t="n">
        <f aca="false">SUMIFS('2018'!$H:$H, '2018'!$C:C, $A22)+SUMIFS('2018'!$I:$I, '2018'!$D:D, $A22)+SUMIFS('2018'!$J:$J, '2018'!$E:E, $A22)</f>
        <v>5</v>
      </c>
      <c r="D22" s="1" t="n">
        <f aca="false">SUMIFS('2017'!$H:$H, '2017'!$C:C, $A22, '2017'!AA:AA, "JRO")+SUMIFS('2017'!$I:$I, '2017'!$D:D, $A22, '2017'!AA:AA, "JRO")+SUMIFS('2017'!$J:$J, '2017'!$E:E, $A22, '2017'!AA:AA, "JRO")</f>
        <v>3</v>
      </c>
      <c r="E22" s="1" t="n">
        <f aca="false">SUMIFS('2016'!$H:$H, '2016'!$C:C, $A22, '2016'!AA:AA, "JRO")+SUMIFS('2016'!$I:$I, '2016'!$D:D, $A22, '2016'!AA:AA, "JRO")+SUMIFS('2016'!$J:$J, '2016'!$E:E, $A22, '2016'!AA:AA, "JRO")</f>
        <v>6.5</v>
      </c>
      <c r="F22" s="1" t="n">
        <f aca="false">SUMIF('2015'!$C21:$C904, 'Destinations - JROs'!$A22,'2015'!$G21:$G904)</f>
        <v>0</v>
      </c>
      <c r="G22" s="1" t="n">
        <f aca="false">SUMIF('2014'!$C26:$C907, 'Destinations - JROs'!$A22,'2014'!$G26:$G907)</f>
        <v>0</v>
      </c>
      <c r="H22" s="1" t="n">
        <f aca="false">SUMIF('2013'!$C22:$C911, 'Destinations - JROs'!$A22,'2013'!$G22:$G911)</f>
        <v>0</v>
      </c>
      <c r="I22" s="1" t="n">
        <f aca="false">SUMIF('2012'!$C22:$C911, 'Destinations - JROs'!$A22,'2012'!$G22:$G911)</f>
        <v>0</v>
      </c>
      <c r="J22" s="1" t="n">
        <f aca="false">SUMIF('2011'!$C22:$C911, 'Destinations - JROs'!$A22,'2011'!$G22:$G911)</f>
        <v>0</v>
      </c>
      <c r="K22" s="1" t="n">
        <f aca="false">SUMIF('2010'!$C22:$C911, 'Destinations - JROs'!$A22,'2010'!$G22:$G911)</f>
        <v>0</v>
      </c>
      <c r="L22" s="1" t="n">
        <f aca="false">SUMIF('2009'!$C22:$C911, 'Destinations - JROs'!$A22,'2009'!$G22:$G911)</f>
        <v>6</v>
      </c>
    </row>
    <row r="23" customFormat="false" ht="15" hidden="false" customHeight="false" outlineLevel="0" collapsed="false">
      <c r="A23" s="17" t="s">
        <v>69</v>
      </c>
      <c r="B23" s="1" t="n">
        <f aca="false">SUM(C23:L23)</f>
        <v>6419</v>
      </c>
      <c r="C23" s="1" t="n">
        <f aca="false">SUMIFS('2018'!$H:$H, '2018'!$C:C, $A23)+SUMIFS('2018'!$I:$I, '2018'!$D:D, $A23)+SUMIFS('2018'!$J:$J, '2018'!$E:E, $A23)</f>
        <v>363</v>
      </c>
      <c r="D23" s="1" t="n">
        <f aca="false">SUMIFS('2017'!$H:$H, '2017'!$C:C, $A23, '2017'!AA:AA, "JRO")+SUMIFS('2017'!$I:$I, '2017'!$D:D, $A23, '2017'!AA:AA, "JRO")+SUMIFS('2017'!$J:$J, '2017'!$E:E, $A23, '2017'!AA:AA, "JRO")</f>
        <v>1251</v>
      </c>
      <c r="E23" s="1" t="n">
        <f aca="false">SUMIFS('2016'!$H:$H, '2016'!$C:C, $A23, '2016'!AA:AA, "JRO")+SUMIFS('2016'!$I:$I, '2016'!$D:D, $A23, '2016'!AA:AA, "JRO")+SUMIFS('2016'!$J:$J, '2016'!$E:E, $A23, '2016'!AA:AA, "JRO")</f>
        <v>1439</v>
      </c>
      <c r="F23" s="1" t="n">
        <f aca="false">SUMIF('2015'!$C22:$C905, 'Destinations - JROs'!$A23,'2015'!$G22:$G905)</f>
        <v>1401</v>
      </c>
      <c r="G23" s="1" t="n">
        <f aca="false">SUMIF('2014'!$C26:$C908, 'Destinations - JROs'!$A23,'2014'!$G26:$G908)</f>
        <v>504</v>
      </c>
      <c r="H23" s="1" t="n">
        <f aca="false">SUMIF('2013'!$C23:$C912, 'Destinations - JROs'!$A23,'2013'!$G23:$G912)</f>
        <v>148</v>
      </c>
      <c r="I23" s="1" t="n">
        <f aca="false">SUMIF('2012'!$C23:$C912, 'Destinations - JROs'!$A23,'2012'!$G23:$G912)</f>
        <v>270</v>
      </c>
      <c r="J23" s="1" t="n">
        <f aca="false">SUMIF('2011'!$C23:$C912, 'Destinations - JROs'!$A23,'2011'!$G23:$G912)</f>
        <v>355</v>
      </c>
      <c r="K23" s="1" t="n">
        <f aca="false">SUMIF('2010'!$C23:$C912, 'Destinations - JROs'!$A23,'2010'!$G23:$G912)</f>
        <v>485</v>
      </c>
      <c r="L23" s="1" t="n">
        <f aca="false">SUMIF('2009'!$C23:$C912, 'Destinations - JROs'!$A23,'2009'!$G23:$G912)</f>
        <v>203</v>
      </c>
    </row>
    <row r="24" customFormat="false" ht="15" hidden="false" customHeight="false" outlineLevel="0" collapsed="false">
      <c r="A24" s="13" t="s">
        <v>81</v>
      </c>
      <c r="B24" s="1" t="n">
        <f aca="false">SUM(C24:L24)</f>
        <v>2</v>
      </c>
      <c r="C24" s="1" t="n">
        <f aca="false">SUMIFS('2018'!$H:$H, '2018'!$C:C, $A24)+SUMIFS('2018'!$I:$I, '2018'!$D:D, $A24)+SUMIFS('2018'!$J:$J, '2018'!$E:E, $A24)</f>
        <v>0</v>
      </c>
      <c r="D24" s="1" t="n">
        <f aca="false">SUMIFS('2017'!$H:$H, '2017'!$C:C, $A24, '2017'!AA:AA, "JRO")+SUMIFS('2017'!$I:$I, '2017'!$D:D, $A24, '2017'!AA:AA, "JRO")+SUMIFS('2017'!$J:$J, '2017'!$E:E, $A24, '2017'!AA:AA, "JRO")</f>
        <v>2</v>
      </c>
      <c r="E24" s="1" t="n">
        <f aca="false">SUMIFS('2016'!$H:$H, '2016'!$C:C, $A24, '2016'!AA:AA, "JRO")+SUMIFS('2016'!$I:$I, '2016'!$D:D, $A24, '2016'!AA:AA, "JRO")+SUMIFS('2016'!$J:$J, '2016'!$E:E, $A24, '2016'!AA:AA, "JRO")</f>
        <v>0</v>
      </c>
      <c r="F24" s="1" t="n">
        <f aca="false">SUMIF('2015'!$C23:$C906, 'Destinations - JROs'!$A24,'2015'!$G23:$G906)</f>
        <v>0</v>
      </c>
      <c r="G24" s="1" t="n">
        <f aca="false">SUMIF('2014'!$C26:$C909, 'Destinations - JROs'!$A24,'2014'!$G26:$G909)</f>
        <v>0</v>
      </c>
      <c r="H24" s="1" t="n">
        <f aca="false">SUMIF('2013'!$C24:$C913, 'Destinations - JROs'!$A24,'2013'!$G24:$G913)</f>
        <v>0</v>
      </c>
      <c r="I24" s="1" t="n">
        <f aca="false">SUMIF('2012'!$C24:$C913, 'Destinations - JROs'!$A24,'2012'!$G24:$G913)</f>
        <v>0</v>
      </c>
      <c r="J24" s="1" t="n">
        <f aca="false">SUMIF('2011'!$C24:$C913, 'Destinations - JROs'!$A24,'2011'!$G24:$G913)</f>
        <v>0</v>
      </c>
      <c r="K24" s="1" t="n">
        <f aca="false">SUMIF('2010'!$C24:$C913, 'Destinations - JROs'!$A24,'2010'!$G24:$G913)</f>
        <v>0</v>
      </c>
      <c r="L24" s="1" t="n">
        <f aca="false">SUMIF('2009'!$C24:$C913, 'Destinations - JROs'!$A24,'2009'!$G24:$G913)</f>
        <v>0</v>
      </c>
    </row>
    <row r="25" customFormat="false" ht="15" hidden="false" customHeight="false" outlineLevel="0" collapsed="false">
      <c r="A25" s="13" t="s">
        <v>57</v>
      </c>
      <c r="B25" s="1" t="n">
        <f aca="false">SUM(C25:L25)</f>
        <v>17</v>
      </c>
      <c r="C25" s="1" t="n">
        <f aca="false">SUMIFS('2018'!$H:$H, '2018'!$C:C, $A25)+SUMIFS('2018'!$I:$I, '2018'!$D:D, $A25)+SUMIFS('2018'!$J:$J, '2018'!$E:E, $A25)</f>
        <v>4</v>
      </c>
      <c r="D25" s="1" t="n">
        <f aca="false">SUMIFS('2017'!$H:$H, '2017'!$C:C, $A25, '2017'!AA:AA, "JRO")+SUMIFS('2017'!$I:$I, '2017'!$D:D, $A25, '2017'!AA:AA, "JRO")+SUMIFS('2017'!$J:$J, '2017'!$E:E, $A25, '2017'!AA:AA, "JRO")</f>
        <v>13</v>
      </c>
      <c r="E25" s="1" t="n">
        <f aca="false">SUMIFS('2016'!$H:$H, '2016'!$C:C, $A25, '2016'!AA:AA, "JRO")+SUMIFS('2016'!$I:$I, '2016'!$D:D, $A25, '2016'!AA:AA, "JRO")+SUMIFS('2016'!$J:$J, '2016'!$E:E, $A25, '2016'!AA:AA, "JRO")</f>
        <v>0</v>
      </c>
      <c r="F25" s="1" t="n">
        <f aca="false">SUMIF('2015'!$C24:$C907, 'Destinations - JROs'!$A25,'2015'!$G24:$G907)</f>
        <v>0</v>
      </c>
      <c r="G25" s="1" t="n">
        <f aca="false">SUMIF('2014'!$C26:$C910, 'Destinations - JROs'!$A25,'2014'!$G26:$G910)</f>
        <v>0</v>
      </c>
      <c r="H25" s="1" t="n">
        <f aca="false">SUMIF('2013'!$C25:$C914, 'Destinations - JROs'!$A25,'2013'!$G25:$G914)</f>
        <v>0</v>
      </c>
      <c r="I25" s="1" t="n">
        <f aca="false">SUMIF('2012'!$C25:$C914, 'Destinations - JROs'!$A25,'2012'!$G25:$G914)</f>
        <v>0</v>
      </c>
      <c r="J25" s="1" t="n">
        <f aca="false">SUMIF('2011'!$C25:$C914, 'Destinations - JROs'!$A25,'2011'!$G25:$G914)</f>
        <v>0</v>
      </c>
      <c r="K25" s="1" t="n">
        <f aca="false">SUMIF('2010'!$C25:$C914, 'Destinations - JROs'!$A25,'2010'!$G25:$G914)</f>
        <v>0</v>
      </c>
      <c r="L25" s="1" t="n">
        <f aca="false">SUMIF('2009'!$C25:$C914, 'Destinations - JROs'!$A25,'2009'!$G25:$G914)</f>
        <v>0</v>
      </c>
    </row>
    <row r="26" customFormat="false" ht="15" hidden="false" customHeight="false" outlineLevel="0" collapsed="false">
      <c r="A26" s="17" t="s">
        <v>68</v>
      </c>
      <c r="B26" s="1" t="n">
        <f aca="false">SUM(C26:L26)</f>
        <v>1582.5</v>
      </c>
      <c r="C26" s="1" t="n">
        <f aca="false">SUMIFS('2018'!$H:$H, '2018'!$C:C, $A26)+SUMIFS('2018'!$I:$I, '2018'!$D:D, $A26)+SUMIFS('2018'!$J:$J, '2018'!$E:E, $A26)</f>
        <v>597</v>
      </c>
      <c r="D26" s="1" t="n">
        <f aca="false">SUMIFS('2017'!$H:$H, '2017'!$C:C, $A26, '2017'!AA:AA, "JRO")+SUMIFS('2017'!$I:$I, '2017'!$D:D, $A26, '2017'!AA:AA, "JRO")+SUMIFS('2017'!$J:$J, '2017'!$E:E, $A26, '2017'!AA:AA, "JRO")</f>
        <v>627</v>
      </c>
      <c r="E26" s="1" t="n">
        <f aca="false">SUMIFS('2016'!$H:$H, '2016'!$C:C, $A26, '2016'!AA:AA, "JRO")+SUMIFS('2016'!$I:$I, '2016'!$D:D, $A26, '2016'!AA:AA, "JRO")+SUMIFS('2016'!$J:$J, '2016'!$E:E, $A26, '2016'!AA:AA, "JRO")</f>
        <v>269.5</v>
      </c>
      <c r="F26" s="1" t="n">
        <f aca="false">SUMIF('2015'!$C25:$C908, 'Destinations - JROs'!$A26,'2015'!$G25:$G908)</f>
        <v>89</v>
      </c>
      <c r="G26" s="1" t="n">
        <f aca="false">SUMIF('2014'!$C26:$C911, 'Destinations - JROs'!$A26,'2014'!$G26:$G911)</f>
        <v>0</v>
      </c>
      <c r="H26" s="1" t="n">
        <f aca="false">SUMIF('2013'!$C26:$C915, 'Destinations - JROs'!$A26,'2013'!$G26:$G915)</f>
        <v>0</v>
      </c>
      <c r="I26" s="1" t="n">
        <f aca="false">SUMIF('2012'!$C26:$C915, 'Destinations - JROs'!$A26,'2012'!$G26:$G915)</f>
        <v>0</v>
      </c>
      <c r="J26" s="1" t="n">
        <f aca="false">SUMIF('2011'!$C26:$C915, 'Destinations - JROs'!$A26,'2011'!$G26:$G915)</f>
        <v>0</v>
      </c>
      <c r="K26" s="1" t="n">
        <f aca="false">SUMIF('2010'!$C26:$C915, 'Destinations - JROs'!$A26,'2010'!$G26:$G915)</f>
        <v>0</v>
      </c>
      <c r="L26" s="1" t="n">
        <f aca="false">SUMIF('2009'!$C26:$C915, 'Destinations - JROs'!$A26,'2009'!$G26:$G915)</f>
        <v>0</v>
      </c>
    </row>
    <row r="27" customFormat="false" ht="15" hidden="false" customHeight="false" outlineLevel="0" collapsed="false">
      <c r="A27" s="13" t="s">
        <v>74</v>
      </c>
      <c r="B27" s="1" t="n">
        <f aca="false">SUM(C27:L27)</f>
        <v>536</v>
      </c>
      <c r="C27" s="1" t="n">
        <f aca="false">SUMIFS('2018'!$H:$H, '2018'!$C:C, $A27)+SUMIFS('2018'!$I:$I, '2018'!$D:D, $A27)+SUMIFS('2018'!$J:$J, '2018'!$E:E, $A27)</f>
        <v>36</v>
      </c>
      <c r="D27" s="1" t="n">
        <f aca="false">SUMIFS('2017'!$H:$H, '2017'!$C:C, $A27, '2017'!AA:AA, "JRO")+SUMIFS('2017'!$I:$I, '2017'!$D:D, $A27, '2017'!AA:AA, "JRO")+SUMIFS('2017'!$J:$J, '2017'!$E:E, $A27, '2017'!AA:AA, "JRO")</f>
        <v>500</v>
      </c>
      <c r="E27" s="1" t="n">
        <f aca="false">SUMIFS('2016'!$H:$H, '2016'!$C:C, $A27, '2016'!AA:AA, "JRO")+SUMIFS('2016'!$I:$I, '2016'!$D:D, $A27, '2016'!AA:AA, "JRO")+SUMIFS('2016'!$J:$J, '2016'!$E:E, $A27, '2016'!AA:AA, "JRO")</f>
        <v>0</v>
      </c>
      <c r="F27" s="1" t="n">
        <f aca="false">SUMIF('2015'!$C26:$C909, 'Destinations - JROs'!$A27,'2015'!$G26:$G909)</f>
        <v>0</v>
      </c>
      <c r="G27" s="1" t="n">
        <f aca="false">SUMIF('2014'!$C26:$C912, 'Destinations - JROs'!$A27,'2014'!$G26:$G912)</f>
        <v>0</v>
      </c>
      <c r="H27" s="1" t="n">
        <f aca="false">SUMIF('2013'!$C27:$C916, 'Destinations - JROs'!$A27,'2013'!$G27:$G916)</f>
        <v>0</v>
      </c>
      <c r="I27" s="1" t="n">
        <f aca="false">SUMIF('2012'!$C27:$C916, 'Destinations - JROs'!$A27,'2012'!$G27:$G916)</f>
        <v>0</v>
      </c>
      <c r="J27" s="1" t="n">
        <f aca="false">SUMIF('2011'!$C27:$C916, 'Destinations - JROs'!$A27,'2011'!$G27:$G916)</f>
        <v>0</v>
      </c>
      <c r="K27" s="1" t="n">
        <f aca="false">SUMIF('2010'!$C27:$C916, 'Destinations - JROs'!$A27,'2010'!$G27:$G916)</f>
        <v>0</v>
      </c>
      <c r="L27" s="1" t="n">
        <f aca="false">SUMIF('2009'!$C27:$C916, 'Destinations - JROs'!$A27,'2009'!$G27:$G916)</f>
        <v>0</v>
      </c>
    </row>
    <row r="28" customFormat="false" ht="15" hidden="false" customHeight="false" outlineLevel="0" collapsed="false">
      <c r="A28" s="16" t="s">
        <v>64</v>
      </c>
      <c r="B28" s="1" t="n">
        <f aca="false">SUM(C28:L28)</f>
        <v>63</v>
      </c>
      <c r="C28" s="1" t="n">
        <f aca="false">SUMIFS('2018'!$H:$H, '2018'!$C:C, $A28)+SUMIFS('2018'!$I:$I, '2018'!$D:D, $A28)+SUMIFS('2018'!$J:$J, '2018'!$E:E, $A28)</f>
        <v>0</v>
      </c>
      <c r="D28" s="1" t="n">
        <f aca="false">SUMIFS('2017'!$H:$H, '2017'!$C:C, $A28, '2017'!AA:AA, "JRO")+SUMIFS('2017'!$I:$I, '2017'!$D:D, $A28, '2017'!AA:AA, "JRO")+SUMIFS('2017'!$J:$J, '2017'!$E:E, $A28, '2017'!AA:AA, "JRO")</f>
        <v>0</v>
      </c>
      <c r="E28" s="1" t="n">
        <f aca="false">SUMIFS('2016'!$H:$H, '2016'!$C:C, $A28, '2016'!AA:AA, "JRO")+SUMIFS('2016'!$I:$I, '2016'!$D:D, $A28, '2016'!AA:AA, "JRO")+SUMIFS('2016'!$J:$J, '2016'!$E:E, $A28, '2016'!AA:AA, "JRO")</f>
        <v>0</v>
      </c>
      <c r="F28" s="1" t="n">
        <f aca="false">SUMIF('2015'!$C27:$C910, 'Destinations - JROs'!$A28,'2015'!$G27:$G910)</f>
        <v>0</v>
      </c>
      <c r="G28" s="1" t="n">
        <f aca="false">SUMIF('2014'!$C27:$C913, 'Destinations - JROs'!$A28,'2014'!$G27:$G913)</f>
        <v>0</v>
      </c>
      <c r="H28" s="1" t="n">
        <f aca="false">SUMIF('2013'!$C28:$C917, 'Destinations - JROs'!$A28,'2013'!$G28:$G917)</f>
        <v>0</v>
      </c>
      <c r="I28" s="1" t="n">
        <f aca="false">SUMIF('2012'!$C28:$C917, 'Destinations - JROs'!$A28,'2012'!$G28:$G917)</f>
        <v>0</v>
      </c>
      <c r="J28" s="1" t="n">
        <f aca="false">SUMIF('2011'!$C28:$C917, 'Destinations - JROs'!$A28,'2011'!$G28:$G917)</f>
        <v>0</v>
      </c>
      <c r="K28" s="1" t="n">
        <f aca="false">SUMIF('2010'!$C28:$C917, 'Destinations - JROs'!$A28,'2010'!$G28:$G917)</f>
        <v>0</v>
      </c>
      <c r="L28" s="1" t="n">
        <f aca="false">SUMIF('2009'!$C28:$C917, 'Destinations - JROs'!$A28,'2009'!$G28:$G917)</f>
        <v>63</v>
      </c>
    </row>
    <row r="29" customFormat="false" ht="15" hidden="false" customHeight="false" outlineLevel="0" collapsed="false">
      <c r="A29" s="13" t="s">
        <v>71</v>
      </c>
      <c r="B29" s="1" t="n">
        <f aca="false">SUM(C29:L29)</f>
        <v>191</v>
      </c>
      <c r="C29" s="1" t="n">
        <f aca="false">SUMIFS('2018'!$H:$H, '2018'!$C:C, $A29)+SUMIFS('2018'!$I:$I, '2018'!$D:D, $A29)+SUMIFS('2018'!$J:$J, '2018'!$E:E, $A29)</f>
        <v>65</v>
      </c>
      <c r="D29" s="1" t="n">
        <f aca="false">SUMIFS('2017'!$H:$H, '2017'!$C:C, $A29, '2017'!AA:AA, "JRO")+SUMIFS('2017'!$I:$I, '2017'!$D:D, $A29, '2017'!AA:AA, "JRO")+SUMIFS('2017'!$J:$J, '2017'!$E:E, $A29, '2017'!AA:AA, "JRO")</f>
        <v>74</v>
      </c>
      <c r="E29" s="1" t="n">
        <f aca="false">SUMIFS('2016'!$H:$H, '2016'!$C:C, $A29, '2016'!AA:AA, "JRO")+SUMIFS('2016'!$I:$I, '2016'!$D:D, $A29, '2016'!AA:AA, "JRO")+SUMIFS('2016'!$J:$J, '2016'!$E:E, $A29, '2016'!AA:AA, "JRO")</f>
        <v>52</v>
      </c>
      <c r="F29" s="1" t="n">
        <f aca="false">SUMIF('2015'!$C28:$C911, 'Destinations - JROs'!$A29,'2015'!$G28:$G911)</f>
        <v>0</v>
      </c>
      <c r="G29" s="1" t="n">
        <f aca="false">SUMIF('2014'!$C28:$C914, 'Destinations - JROs'!$A29,'2014'!$G28:$G914)</f>
        <v>0</v>
      </c>
      <c r="H29" s="1" t="n">
        <f aca="false">SUMIF('2013'!$C29:$C918, 'Destinations - JROs'!$A29,'2013'!$G29:$G918)</f>
        <v>0</v>
      </c>
      <c r="I29" s="1" t="n">
        <f aca="false">SUMIF('2012'!$C29:$C918, 'Destinations - JROs'!$A29,'2012'!$G29:$G918)</f>
        <v>0</v>
      </c>
      <c r="J29" s="1" t="n">
        <f aca="false">SUMIF('2011'!$C29:$C918, 'Destinations - JROs'!$A29,'2011'!$G29:$G918)</f>
        <v>0</v>
      </c>
      <c r="K29" s="1" t="n">
        <f aca="false">SUMIF('2010'!$C29:$C918, 'Destinations - JROs'!$A29,'2010'!$G29:$G918)</f>
        <v>0</v>
      </c>
      <c r="L29" s="1" t="n">
        <f aca="false">SUMIF('2009'!$C29:$C918, 'Destinations - JROs'!$A29,'2009'!$G29:$G918)</f>
        <v>0</v>
      </c>
    </row>
    <row r="30" customFormat="false" ht="15" hidden="false" customHeight="false" outlineLevel="0" collapsed="false">
      <c r="A30" s="17" t="s">
        <v>53</v>
      </c>
      <c r="B30" s="1" t="n">
        <f aca="false">SUM(C30:L30)</f>
        <v>5166</v>
      </c>
      <c r="C30" s="1" t="n">
        <f aca="false">SUMIFS('2018'!$H:$H, '2018'!$C:C, $A30)+SUMIFS('2018'!$I:$I, '2018'!$D:D, $A30)+SUMIFS('2018'!$J:$J, '2018'!$E:E, $A30)</f>
        <v>577</v>
      </c>
      <c r="D30" s="1" t="n">
        <f aca="false">SUMIFS('2017'!$H:$H, '2017'!$C:C, $A30, '2017'!AA:AA, "JRO")+SUMIFS('2017'!$I:$I, '2017'!$D:D, $A30, '2017'!AA:AA, "JRO")+SUMIFS('2017'!$J:$J, '2017'!$E:E, $A30, '2017'!AA:AA, "JRO")</f>
        <v>508</v>
      </c>
      <c r="E30" s="1" t="n">
        <f aca="false">SUMIFS('2016'!$H:$H, '2016'!$C:C, $A30, '2016'!AA:AA, "JRO")+SUMIFS('2016'!$I:$I, '2016'!$D:D, $A30, '2016'!AA:AA, "JRO")+SUMIFS('2016'!$J:$J, '2016'!$E:E, $A30, '2016'!AA:AA, "JRO")</f>
        <v>400</v>
      </c>
      <c r="F30" s="1" t="n">
        <f aca="false">SUMIF('2015'!$C29:$C912, 'Destinations - JROs'!$A30,'2015'!$G29:$G912)</f>
        <v>468</v>
      </c>
      <c r="G30" s="1" t="n">
        <f aca="false">SUMIF('2014'!$C29:$C915, 'Destinations - JROs'!$A30,'2014'!$G29:$G915)</f>
        <v>302</v>
      </c>
      <c r="H30" s="1" t="n">
        <f aca="false">SUMIF('2013'!$C30:$C919, 'Destinations - JROs'!$A30,'2013'!$G30:$G919)</f>
        <v>381</v>
      </c>
      <c r="I30" s="1" t="n">
        <f aca="false">SUMIF('2012'!$C30:$C919, 'Destinations - JROs'!$A30,'2012'!$G30:$G919)</f>
        <v>498</v>
      </c>
      <c r="J30" s="1" t="n">
        <f aca="false">SUMIF('2011'!$C30:$C919, 'Destinations - JROs'!$A30,'2011'!$G30:$G919)</f>
        <v>671</v>
      </c>
      <c r="K30" s="1" t="n">
        <f aca="false">SUMIF('2010'!$C30:$C919, 'Destinations - JROs'!$A30,'2010'!$G30:$G919)</f>
        <v>710</v>
      </c>
      <c r="L30" s="1" t="n">
        <f aca="false">SUMIF('2009'!$C30:$C919, 'Destinations - JROs'!$A30,'2009'!$G30:$G919)</f>
        <v>651</v>
      </c>
    </row>
    <row r="31" customFormat="false" ht="15" hidden="false" customHeight="false" outlineLevel="0" collapsed="false">
      <c r="A31" s="17" t="s">
        <v>50</v>
      </c>
      <c r="B31" s="1" t="n">
        <f aca="false">SUM(C31:L31)</f>
        <v>1539</v>
      </c>
      <c r="C31" s="1" t="n">
        <f aca="false">SUMIFS('2018'!$H:$H, '2018'!$C:C, $A31)+SUMIFS('2018'!$I:$I, '2018'!$D:D, $A31)+SUMIFS('2018'!$J:$J, '2018'!$E:E, $A31)</f>
        <v>395</v>
      </c>
      <c r="D31" s="1" t="n">
        <f aca="false">SUMIFS('2017'!$H:$H, '2017'!$C:C, $A31, '2017'!AA:AA, "JRO")+SUMIFS('2017'!$I:$I, '2017'!$D:D, $A31, '2017'!AA:AA, "JRO")+SUMIFS('2017'!$J:$J, '2017'!$E:E, $A31, '2017'!AA:AA, "JRO")</f>
        <v>395</v>
      </c>
      <c r="E31" s="1" t="n">
        <f aca="false">SUMIFS('2016'!$H:$H, '2016'!$C:C, $A31, '2016'!AA:AA, "JRO")+SUMIFS('2016'!$I:$I, '2016'!$D:D, $A31, '2016'!AA:AA, "JRO")+SUMIFS('2016'!$J:$J, '2016'!$E:E, $A31, '2016'!AA:AA, "JRO")</f>
        <v>229</v>
      </c>
      <c r="F31" s="1" t="n">
        <f aca="false">SUMIF('2015'!$C30:$C913, 'Destinations - JROs'!$A31,'2015'!$G30:$G913)</f>
        <v>133</v>
      </c>
      <c r="G31" s="1" t="n">
        <f aca="false">SUMIF('2014'!$C30:$C916, 'Destinations - JROs'!$A31,'2014'!$G30:$G916)</f>
        <v>128</v>
      </c>
      <c r="H31" s="1" t="n">
        <f aca="false">SUMIF('2013'!$C31:$C920, 'Destinations - JROs'!$A31,'2013'!$G31:$G920)</f>
        <v>116</v>
      </c>
      <c r="I31" s="1" t="n">
        <f aca="false">SUMIF('2012'!$C31:$C920, 'Destinations - JROs'!$A31,'2012'!$G31:$G920)</f>
        <v>59</v>
      </c>
      <c r="J31" s="1" t="n">
        <f aca="false">SUMIF('2011'!$C31:$C920, 'Destinations - JROs'!$A31,'2011'!$G31:$G920)</f>
        <v>84</v>
      </c>
      <c r="K31" s="1" t="n">
        <f aca="false">SUMIF('2010'!$C31:$C920, 'Destinations - JROs'!$A31,'2010'!$G31:$G920)</f>
        <v>0</v>
      </c>
      <c r="L31" s="1" t="n">
        <f aca="false">SUMIF('2009'!$C31:$C920, 'Destinations - JROs'!$A31,'2009'!$G31:$G920)</f>
        <v>0</v>
      </c>
    </row>
    <row r="32" customFormat="false" ht="15" hidden="false" customHeight="false" outlineLevel="0" collapsed="false">
      <c r="A32" s="13" t="s">
        <v>83</v>
      </c>
      <c r="B32" s="1" t="n">
        <f aca="false">SUM(C32:L32)</f>
        <v>20</v>
      </c>
      <c r="C32" s="1" t="n">
        <f aca="false">SUMIFS('2018'!$H:$H, '2018'!$C:C, $A32)+SUMIFS('2018'!$I:$I, '2018'!$D:D, $A32)+SUMIFS('2018'!$J:$J, '2018'!$E:E, $A32)</f>
        <v>5</v>
      </c>
      <c r="D32" s="1" t="n">
        <f aca="false">SUMIFS('2017'!$H:$H, '2017'!$C:C, $A32, '2017'!AA:AA, "JRO")+SUMIFS('2017'!$I:$I, '2017'!$D:D, $A32, '2017'!AA:AA, "JRO")+SUMIFS('2017'!$J:$J, '2017'!$E:E, $A32, '2017'!AA:AA, "JRO")</f>
        <v>15</v>
      </c>
      <c r="E32" s="1" t="n">
        <f aca="false">SUMIFS('2016'!$H:$H, '2016'!$C:C, $A32, '2016'!AA:AA, "JRO")+SUMIFS('2016'!$I:$I, '2016'!$D:D, $A32, '2016'!AA:AA, "JRO")+SUMIFS('2016'!$J:$J, '2016'!$E:E, $A32, '2016'!AA:AA, "JRO")</f>
        <v>0</v>
      </c>
      <c r="F32" s="1" t="n">
        <f aca="false">SUMIF('2015'!$C31:$C914, 'Destinations - JROs'!$A32,'2015'!$G31:$G914)</f>
        <v>0</v>
      </c>
      <c r="G32" s="1" t="n">
        <f aca="false">SUMIF('2014'!$C31:$C917, 'Destinations - JROs'!$A32,'2014'!$G31:$G917)</f>
        <v>0</v>
      </c>
      <c r="H32" s="1" t="n">
        <f aca="false">SUMIF('2013'!$C32:$C921, 'Destinations - JROs'!$A32,'2013'!$G32:$G921)</f>
        <v>0</v>
      </c>
      <c r="I32" s="1" t="n">
        <f aca="false">SUMIF('2012'!$C32:$C921, 'Destinations - JROs'!$A32,'2012'!$G32:$G921)</f>
        <v>0</v>
      </c>
      <c r="J32" s="1" t="n">
        <f aca="false">SUMIF('2011'!$C32:$C921, 'Destinations - JROs'!$A32,'2011'!$G32:$G921)</f>
        <v>0</v>
      </c>
      <c r="K32" s="1" t="n">
        <f aca="false">SUMIF('2010'!$C32:$C921, 'Destinations - JROs'!$A32,'2010'!$G32:$G921)</f>
        <v>0</v>
      </c>
      <c r="L32" s="1" t="n">
        <f aca="false">SUMIF('2009'!$C32:$C921, 'Destinations - JROs'!$A32,'2009'!$G32:$G921)</f>
        <v>0</v>
      </c>
    </row>
    <row r="33" customFormat="false" ht="15" hidden="false" customHeight="false" outlineLevel="0" collapsed="false">
      <c r="A33" s="18" t="s">
        <v>65</v>
      </c>
      <c r="B33" s="1" t="n">
        <f aca="false">SUM(C33:L33)</f>
        <v>424</v>
      </c>
      <c r="C33" s="1" t="n">
        <f aca="false">SUMIFS('2018'!$H:$H, '2018'!$C:C, $A33)+SUMIFS('2018'!$I:$I, '2018'!$D:D, $A33)+SUMIFS('2018'!$J:$J, '2018'!$E:E, $A33)</f>
        <v>291</v>
      </c>
      <c r="D33" s="1" t="n">
        <f aca="false">SUMIFS('2017'!$H:$H, '2017'!$C:C, $A33, '2017'!AA:AA, "JRO")+SUMIFS('2017'!$I:$I, '2017'!$D:D, $A33, '2017'!AA:AA, "JRO")+SUMIFS('2017'!$J:$J, '2017'!$E:E, $A33, '2017'!AA:AA, "JRO")</f>
        <v>64</v>
      </c>
      <c r="E33" s="1" t="n">
        <f aca="false">SUMIFS('2016'!$H:$H, '2016'!$C:C, $A33, '2016'!AA:AA, "JRO")+SUMIFS('2016'!$I:$I, '2016'!$D:D, $A33, '2016'!AA:AA, "JRO")+SUMIFS('2016'!$J:$J, '2016'!$E:E, $A33, '2016'!AA:AA, "JRO")</f>
        <v>16</v>
      </c>
      <c r="F33" s="1" t="n">
        <f aca="false">SUMIF('2015'!$C32:$C915, 'Destinations - JROs'!$A33,'2015'!$G32:$G915)</f>
        <v>11</v>
      </c>
      <c r="G33" s="1" t="n">
        <f aca="false">SUMIF('2014'!$C32:$C918, 'Destinations - JROs'!$A33,'2014'!$G32:$G918)</f>
        <v>42</v>
      </c>
      <c r="H33" s="1" t="n">
        <f aca="false">SUMIF('2013'!$C33:$C922, 'Destinations - JROs'!$A33,'2013'!$G33:$G922)</f>
        <v>0</v>
      </c>
      <c r="I33" s="1" t="n">
        <f aca="false">SUMIF('2012'!$C33:$C922, 'Destinations - JROs'!$A33,'2012'!$G33:$G922)</f>
        <v>0</v>
      </c>
      <c r="J33" s="1" t="n">
        <f aca="false">SUMIF('2011'!$C33:$C922, 'Destinations - JROs'!$A33,'2011'!$G33:$G922)</f>
        <v>0</v>
      </c>
      <c r="K33" s="1" t="n">
        <f aca="false">SUMIF('2010'!$C33:$C922, 'Destinations - JROs'!$A33,'2010'!$G33:$G922)</f>
        <v>0</v>
      </c>
      <c r="L33" s="1" t="n">
        <f aca="false">SUMIF('2009'!$C33:$C922, 'Destinations - JROs'!$A33,'2009'!$G33:$G922)</f>
        <v>0</v>
      </c>
    </row>
    <row r="34" customFormat="false" ht="15" hidden="false" customHeight="false" outlineLevel="0" collapsed="false">
      <c r="A34" s="13" t="s">
        <v>58</v>
      </c>
      <c r="B34" s="1" t="n">
        <f aca="false">SUM(C34:L34)</f>
        <v>206</v>
      </c>
      <c r="C34" s="1" t="n">
        <f aca="false">SUMIFS('2018'!$H:$H, '2018'!$C:C, $A34)+SUMIFS('2018'!$I:$I, '2018'!$D:D, $A34)+SUMIFS('2018'!$J:$J, '2018'!$E:E, $A34)</f>
        <v>206</v>
      </c>
      <c r="D34" s="1" t="n">
        <f aca="false">SUMIFS('2017'!$H:$H, '2017'!$C:C, $A34, '2017'!AA:AA, "JRO")+SUMIFS('2017'!$I:$I, '2017'!$D:D, $A34, '2017'!AA:AA, "JRO")+SUMIFS('2017'!$J:$J, '2017'!$E:E, $A34, '2017'!AA:AA, "JRO")</f>
        <v>0</v>
      </c>
      <c r="E34" s="1" t="n">
        <f aca="false">SUMIFS('2016'!$H:$H, '2016'!$C:C, $A34, '2016'!AA:AA, "JRO")+SUMIFS('2016'!$I:$I, '2016'!$D:D, $A34, '2016'!AA:AA, "JRO")+SUMIFS('2016'!$J:$J, '2016'!$E:E, $A34, '2016'!AA:AA, "JRO")</f>
        <v>0</v>
      </c>
      <c r="F34" s="1" t="n">
        <f aca="false">SUMIF('2015'!$C33:$C916, 'Destinations - JROs'!$A34,'2015'!$G33:$G916)</f>
        <v>0</v>
      </c>
      <c r="G34" s="1" t="n">
        <f aca="false">SUMIF('2014'!$C33:$C919, 'Destinations - JROs'!$A34,'2014'!$G33:$G919)</f>
        <v>0</v>
      </c>
      <c r="H34" s="1" t="n">
        <f aca="false">SUMIF('2013'!$C34:$C923, 'Destinations - JROs'!$A34,'2013'!$G34:$G923)</f>
        <v>0</v>
      </c>
      <c r="I34" s="1" t="n">
        <f aca="false">SUMIF('2012'!$C34:$C923, 'Destinations - JROs'!$A34,'2012'!$G34:$G923)</f>
        <v>0</v>
      </c>
      <c r="J34" s="1" t="n">
        <f aca="false">SUMIF('2011'!$C34:$C923, 'Destinations - JROs'!$A34,'2011'!$G34:$G923)</f>
        <v>0</v>
      </c>
      <c r="K34" s="1" t="n">
        <f aca="false">SUMIF('2010'!$C34:$C923, 'Destinations - JROs'!$A34,'2010'!$G34:$G923)</f>
        <v>0</v>
      </c>
      <c r="L34" s="1" t="n">
        <f aca="false">SUMIF('2009'!$C34:$C923, 'Destinations - JROs'!$A34,'2009'!$G34:$G923)</f>
        <v>0</v>
      </c>
    </row>
    <row r="35" customFormat="false" ht="15" hidden="false" customHeight="false" outlineLevel="0" collapsed="false">
      <c r="A35" s="17" t="s">
        <v>70</v>
      </c>
      <c r="B35" s="1" t="n">
        <f aca="false">SUM(C35:L35)</f>
        <v>4331</v>
      </c>
      <c r="C35" s="1" t="n">
        <f aca="false">SUMIFS('2018'!$H:$H, '2018'!$C:C, $A35)+SUMIFS('2018'!$I:$I, '2018'!$D:D, $A35)+SUMIFS('2018'!$J:$J, '2018'!$E:E, $A35)</f>
        <v>1122</v>
      </c>
      <c r="D35" s="1" t="n">
        <f aca="false">SUMIFS('2017'!$H:$H, '2017'!$C:C, $A35, '2017'!AA:AA, "JRO")+SUMIFS('2017'!$I:$I, '2017'!$D:D, $A35, '2017'!AA:AA, "JRO")+SUMIFS('2017'!$J:$J, '2017'!$E:E, $A35, '2017'!AA:AA, "JRO")</f>
        <v>822</v>
      </c>
      <c r="E35" s="1" t="n">
        <f aca="false">SUMIFS('2016'!$H:$H, '2016'!$C:C, $A35, '2016'!AA:AA, "JRO")+SUMIFS('2016'!$I:$I, '2016'!$D:D, $A35, '2016'!AA:AA, "JRO")+SUMIFS('2016'!$J:$J, '2016'!$E:E, $A35, '2016'!AA:AA, "JRO")</f>
        <v>843</v>
      </c>
      <c r="F35" s="1" t="n">
        <f aca="false">SUMIF('2015'!$C34:$C917, 'Destinations - JROs'!$A35,'2015'!$G34:$G917)</f>
        <v>154</v>
      </c>
      <c r="G35" s="1" t="n">
        <f aca="false">SUMIF('2014'!$C34:$C920, 'Destinations - JROs'!$A35,'2014'!$G34:$G920)</f>
        <v>201</v>
      </c>
      <c r="H35" s="1" t="n">
        <f aca="false">SUMIF('2013'!$C35:$C924, 'Destinations - JROs'!$A35,'2013'!$G35:$G924)</f>
        <v>486</v>
      </c>
      <c r="I35" s="1" t="n">
        <f aca="false">SUMIF('2012'!$C35:$C924, 'Destinations - JROs'!$A35,'2012'!$G35:$G924)</f>
        <v>507</v>
      </c>
      <c r="J35" s="1" t="n">
        <f aca="false">SUMIF('2011'!$C35:$C924, 'Destinations - JROs'!$A35,'2011'!$G35:$G924)</f>
        <v>196</v>
      </c>
      <c r="K35" s="1" t="n">
        <f aca="false">SUMIF('2010'!$C35:$C924, 'Destinations - JROs'!$A35,'2010'!$G35:$G924)</f>
        <v>0</v>
      </c>
      <c r="L35" s="1" t="n">
        <f aca="false">SUMIF('2009'!$C35:$C924, 'Destinations - JROs'!$A35,'2009'!$G35:$G924)</f>
        <v>0</v>
      </c>
    </row>
    <row r="36" customFormat="false" ht="15" hidden="false" customHeight="false" outlineLevel="0" collapsed="false">
      <c r="A36" s="13" t="s">
        <v>43</v>
      </c>
      <c r="B36" s="1" t="n">
        <f aca="false">SUM(C36:L36)</f>
        <v>4</v>
      </c>
      <c r="C36" s="1" t="n">
        <f aca="false">SUMIFS('2018'!$H:$H, '2018'!$C:C, $A36)+SUMIFS('2018'!$I:$I, '2018'!$D:D, $A36)+SUMIFS('2018'!$J:$J, '2018'!$E:E, $A36)</f>
        <v>4</v>
      </c>
      <c r="D36" s="1" t="n">
        <f aca="false">SUMIFS('2017'!$H:$H, '2017'!$C:C, $A36, '2017'!AA:AA, "JRO")+SUMIFS('2017'!$I:$I, '2017'!$D:D, $A36, '2017'!AA:AA, "JRO")+SUMIFS('2017'!$J:$J, '2017'!$E:E, $A36, '2017'!AA:AA, "JRO")</f>
        <v>0</v>
      </c>
      <c r="E36" s="1" t="n">
        <f aca="false">SUMIFS('2016'!$H:$H, '2016'!$C:C, $A36, '2016'!AA:AA, "JRO")+SUMIFS('2016'!$I:$I, '2016'!$D:D, $A36, '2016'!AA:AA, "JRO")+SUMIFS('2016'!$J:$J, '2016'!$E:E, $A36, '2016'!AA:AA, "JRO")</f>
        <v>0</v>
      </c>
      <c r="F36" s="1" t="n">
        <f aca="false">SUMIF('2015'!$C35:$C918, 'Destinations - JROs'!$A36,'2015'!$G35:$G918)</f>
        <v>0</v>
      </c>
      <c r="G36" s="1" t="n">
        <f aca="false">SUMIF('2014'!$C35:$C921, 'Destinations - JROs'!$A36,'2014'!$G35:$G921)</f>
        <v>0</v>
      </c>
      <c r="H36" s="1" t="n">
        <f aca="false">SUMIF('2013'!$C36:$C925, 'Destinations - JROs'!$A36,'2013'!$G36:$G925)</f>
        <v>0</v>
      </c>
      <c r="I36" s="1" t="n">
        <f aca="false">SUMIF('2012'!$C36:$C925, 'Destinations - JROs'!$A36,'2012'!$G36:$G925)</f>
        <v>0</v>
      </c>
      <c r="J36" s="1" t="n">
        <f aca="false">SUMIF('2011'!$C36:$C925, 'Destinations - JROs'!$A36,'2011'!$G36:$G925)</f>
        <v>0</v>
      </c>
      <c r="K36" s="1" t="n">
        <f aca="false">SUMIF('2010'!$C36:$C925, 'Destinations - JROs'!$A36,'2010'!$G36:$G925)</f>
        <v>0</v>
      </c>
      <c r="L36" s="1" t="n">
        <f aca="false">SUMIF('2009'!$C36:$C925, 'Destinations - JROs'!$A36,'2009'!$G36:$G925)</f>
        <v>0</v>
      </c>
    </row>
    <row r="37" customFormat="false" ht="15" hidden="false" customHeight="false" outlineLevel="0" collapsed="false">
      <c r="A37" s="13" t="s">
        <v>47</v>
      </c>
      <c r="B37" s="1" t="n">
        <f aca="false">SUM(C37:L37)</f>
        <v>26</v>
      </c>
      <c r="C37" s="1" t="n">
        <f aca="false">SUMIFS('2018'!$H:$H, '2018'!$C:C, $A37)+SUMIFS('2018'!$I:$I, '2018'!$D:D, $A37)+SUMIFS('2018'!$J:$J, '2018'!$E:E, $A37)</f>
        <v>11</v>
      </c>
      <c r="D37" s="1" t="n">
        <f aca="false">SUMIFS('2017'!$H:$H, '2017'!$C:C, $A37, '2017'!AA:AA, "JRO")+SUMIFS('2017'!$I:$I, '2017'!$D:D, $A37, '2017'!AA:AA, "JRO")+SUMIFS('2017'!$J:$J, '2017'!$E:E, $A37, '2017'!AA:AA, "JRO")</f>
        <v>6</v>
      </c>
      <c r="E37" s="1" t="n">
        <f aca="false">SUMIFS('2016'!$H:$H, '2016'!$C:C, $A37, '2016'!AA:AA, "JRO")+SUMIFS('2016'!$I:$I, '2016'!$D:D, $A37, '2016'!AA:AA, "JRO")+SUMIFS('2016'!$J:$J, '2016'!$E:E, $A37, '2016'!AA:AA, "JRO")</f>
        <v>9</v>
      </c>
      <c r="F37" s="1" t="n">
        <f aca="false">SUMIF('2015'!$C36:$C919, 'Destinations - JROs'!$A37,'2015'!$G36:$G919)</f>
        <v>0</v>
      </c>
      <c r="G37" s="1" t="n">
        <f aca="false">SUMIF('2014'!$C36:$C922, 'Destinations - JROs'!$A37,'2014'!$G36:$G922)</f>
        <v>0</v>
      </c>
      <c r="H37" s="1" t="n">
        <f aca="false">SUMIF('2013'!$C37:$C926, 'Destinations - JROs'!$A37,'2013'!$G37:$G926)</f>
        <v>0</v>
      </c>
      <c r="I37" s="1" t="n">
        <f aca="false">SUMIF('2012'!$C37:$C926, 'Destinations - JROs'!$A37,'2012'!$G37:$G926)</f>
        <v>0</v>
      </c>
      <c r="J37" s="1" t="n">
        <f aca="false">SUMIF('2011'!$C37:$C926, 'Destinations - JROs'!$A37,'2011'!$G37:$G926)</f>
        <v>0</v>
      </c>
      <c r="K37" s="1" t="n">
        <f aca="false">SUMIF('2010'!$C37:$C926, 'Destinations - JROs'!$A37,'2010'!$G37:$G926)</f>
        <v>0</v>
      </c>
      <c r="L37" s="1" t="n">
        <f aca="false">SUMIF('2009'!$C37:$C926, 'Destinations - JROs'!$A37,'2009'!$G37:$G926)</f>
        <v>0</v>
      </c>
    </row>
    <row r="38" customFormat="false" ht="15" hidden="false" customHeight="false" outlineLevel="0" collapsed="false">
      <c r="A38" s="13" t="s">
        <v>59</v>
      </c>
      <c r="B38" s="1" t="n">
        <f aca="false">SUM(C38:L38)</f>
        <v>18.5</v>
      </c>
      <c r="C38" s="1" t="n">
        <f aca="false">SUMIFS('2018'!$H:$H, '2018'!$C:C, $A38)+SUMIFS('2018'!$I:$I, '2018'!$D:D, $A38)+SUMIFS('2018'!$J:$J, '2018'!$E:E, $A38)</f>
        <v>5</v>
      </c>
      <c r="D38" s="1" t="n">
        <f aca="false">SUMIFS('2017'!$H:$H, '2017'!$C:C, $A38, '2017'!AA:AA, "JRO")+SUMIFS('2017'!$I:$I, '2017'!$D:D, $A38, '2017'!AA:AA, "JRO")+SUMIFS('2017'!$J:$J, '2017'!$E:E, $A38, '2017'!AA:AA, "JRO")</f>
        <v>6</v>
      </c>
      <c r="E38" s="1" t="n">
        <f aca="false">SUMIFS('2016'!$H:$H, '2016'!$C:C, $A38, '2016'!AA:AA, "JRO")+SUMIFS('2016'!$I:$I, '2016'!$D:D, $A38, '2016'!AA:AA, "JRO")+SUMIFS('2016'!$J:$J, '2016'!$E:E, $A38, '2016'!AA:AA, "JRO")</f>
        <v>7.5</v>
      </c>
      <c r="F38" s="1" t="n">
        <f aca="false">SUMIF('2015'!$C37:$C920, 'Destinations - JROs'!$A38,'2015'!$G37:$G920)</f>
        <v>0</v>
      </c>
      <c r="G38" s="1" t="n">
        <f aca="false">SUMIF('2014'!$C37:$C923, 'Destinations - JROs'!$A38,'2014'!$G37:$G923)</f>
        <v>0</v>
      </c>
      <c r="H38" s="1" t="n">
        <f aca="false">SUMIF('2013'!$C38:$C927, 'Destinations - JROs'!$A38,'2013'!$G38:$G927)</f>
        <v>0</v>
      </c>
      <c r="I38" s="1" t="n">
        <f aca="false">SUMIF('2012'!$C38:$C927, 'Destinations - JROs'!$A38,'2012'!$G38:$G927)</f>
        <v>0</v>
      </c>
      <c r="J38" s="1" t="n">
        <f aca="false">SUMIF('2011'!$C38:$C927, 'Destinations - JROs'!$A38,'2011'!$G38:$G927)</f>
        <v>0</v>
      </c>
      <c r="K38" s="1" t="n">
        <f aca="false">SUMIF('2010'!$C38:$C927, 'Destinations - JROs'!$A38,'2010'!$G38:$G927)</f>
        <v>0</v>
      </c>
      <c r="L38" s="1" t="n">
        <f aca="false">SUMIF('2009'!$C38:$C927, 'Destinations - JROs'!$A38,'2009'!$G38:$G927)</f>
        <v>0</v>
      </c>
    </row>
    <row r="39" customFormat="false" ht="15" hidden="false" customHeight="false" outlineLevel="0" collapsed="false">
      <c r="A39" s="16" t="s">
        <v>86</v>
      </c>
      <c r="B39" s="1" t="n">
        <f aca="false">SUM(C39:L39)</f>
        <v>0</v>
      </c>
      <c r="C39" s="1" t="n">
        <f aca="false">SUMIFS('2018'!$H:$H, '2018'!$C:C, $A39)+SUMIFS('2018'!$I:$I, '2018'!$D:D, $A39)+SUMIFS('2018'!$J:$J, '2018'!$E:E, $A39)</f>
        <v>0</v>
      </c>
      <c r="D39" s="1" t="n">
        <f aca="false">SUMIFS('2017'!$H:$H, '2017'!$C:C, $A39, '2017'!AA:AA, "JRO")+SUMIFS('2017'!$I:$I, '2017'!$D:D, $A39, '2017'!AA:AA, "JRO")+SUMIFS('2017'!$J:$J, '2017'!$E:E, $A39, '2017'!AA:AA, "JRO")</f>
        <v>0</v>
      </c>
      <c r="E39" s="1" t="n">
        <f aca="false">SUMIFS('2016'!$H:$H, '2016'!$C:C, $A39, '2016'!AA:AA, "JRO")+SUMIFS('2016'!$I:$I, '2016'!$D:D, $A39, '2016'!AA:AA, "JRO")+SUMIFS('2016'!$J:$J, '2016'!$E:E, $A39, '2016'!AA:AA, "JRO")</f>
        <v>0</v>
      </c>
      <c r="F39" s="1" t="n">
        <f aca="false">SUMIF('2015'!$C38:$C921, 'Destinations - JROs'!$A39,'2015'!$G38:$G921)</f>
        <v>0</v>
      </c>
      <c r="G39" s="1" t="n">
        <f aca="false">SUMIF('2014'!$C38:$C924, 'Destinations - JROs'!$A39,'2014'!$G38:$G924)</f>
        <v>0</v>
      </c>
      <c r="H39" s="1" t="n">
        <f aca="false">SUMIF('2013'!$C39:$C928, 'Destinations - JROs'!$A39,'2013'!$G39:$G928)</f>
        <v>0</v>
      </c>
      <c r="I39" s="1" t="n">
        <f aca="false">SUMIF('2012'!$C39:$C928, 'Destinations - JROs'!$A39,'2012'!$G39:$G928)</f>
        <v>0</v>
      </c>
      <c r="J39" s="1" t="n">
        <f aca="false">SUMIF('2011'!$C39:$C928, 'Destinations - JROs'!$A39,'2011'!$G39:$G928)</f>
        <v>0</v>
      </c>
      <c r="K39" s="1" t="n">
        <f aca="false">SUMIF('2010'!$C39:$C928, 'Destinations - JROs'!$A39,'2010'!$G39:$G928)</f>
        <v>0</v>
      </c>
      <c r="L39" s="1" t="n">
        <f aca="false">SUMIF('2009'!$C39:$C928, 'Destinations - JROs'!$A39,'2009'!$G39:$G928)</f>
        <v>0</v>
      </c>
    </row>
    <row r="40" customFormat="false" ht="15" hidden="false" customHeight="false" outlineLevel="0" collapsed="false">
      <c r="A40" s="13" t="s">
        <v>79</v>
      </c>
      <c r="B40" s="1" t="n">
        <f aca="false">SUM(C40:L40)</f>
        <v>5</v>
      </c>
      <c r="C40" s="1" t="n">
        <f aca="false">SUMIFS('2018'!$H:$H, '2018'!$C:C, $A40)+SUMIFS('2018'!$I:$I, '2018'!$D:D, $A40)+SUMIFS('2018'!$J:$J, '2018'!$E:E, $A40)</f>
        <v>2</v>
      </c>
      <c r="D40" s="1" t="n">
        <f aca="false">SUMIFS('2017'!$H:$H, '2017'!$C:C, $A40, '2017'!AA:AA, "JRO")+SUMIFS('2017'!$I:$I, '2017'!$D:D, $A40, '2017'!AA:AA, "JRO")+SUMIFS('2017'!$J:$J, '2017'!$E:E, $A40, '2017'!AA:AA, "JRO")</f>
        <v>1</v>
      </c>
      <c r="E40" s="1" t="n">
        <f aca="false">SUMIFS('2016'!$H:$H, '2016'!$C:C, $A40, '2016'!AA:AA, "JRO")+SUMIFS('2016'!$I:$I, '2016'!$D:D, $A40, '2016'!AA:AA, "JRO")+SUMIFS('2016'!$J:$J, '2016'!$E:E, $A40, '2016'!AA:AA, "JRO")</f>
        <v>2</v>
      </c>
      <c r="F40" s="1" t="n">
        <f aca="false">SUMIF('2015'!$C39:$C922, 'Destinations - JROs'!$A40,'2015'!$G39:$G922)</f>
        <v>0</v>
      </c>
      <c r="G40" s="1" t="n">
        <f aca="false">SUMIF('2014'!$C39:$C925, 'Destinations - JROs'!$A40,'2014'!$G39:$G925)</f>
        <v>0</v>
      </c>
      <c r="H40" s="1" t="n">
        <f aca="false">SUMIF('2013'!$C40:$C929, 'Destinations - JROs'!$A40,'2013'!$G40:$G929)</f>
        <v>0</v>
      </c>
      <c r="I40" s="1" t="n">
        <f aca="false">SUMIF('2012'!$C40:$C929, 'Destinations - JROs'!$A40,'2012'!$G40:$G929)</f>
        <v>0</v>
      </c>
      <c r="J40" s="1" t="n">
        <f aca="false">SUMIF('2011'!$C40:$C929, 'Destinations - JROs'!$A40,'2011'!$G40:$G929)</f>
        <v>0</v>
      </c>
      <c r="K40" s="1" t="n">
        <f aca="false">SUMIF('2010'!$C40:$C929, 'Destinations - JROs'!$A40,'2010'!$G40:$G929)</f>
        <v>0</v>
      </c>
      <c r="L40" s="1" t="n">
        <f aca="false">SUMIF('2009'!$C40:$C929, 'Destinations - JROs'!$A40,'2009'!$G40:$G929)</f>
        <v>0</v>
      </c>
    </row>
    <row r="41" customFormat="false" ht="15" hidden="false" customHeight="false" outlineLevel="0" collapsed="false">
      <c r="A41" s="13" t="s">
        <v>66</v>
      </c>
      <c r="B41" s="1" t="n">
        <f aca="false">SUM(C41:L41)</f>
        <v>2203</v>
      </c>
      <c r="C41" s="1" t="n">
        <f aca="false">SUMIFS('2018'!$H:$H, '2018'!$C:C, $A41)+SUMIFS('2018'!$I:$I, '2018'!$D:D, $A41)+SUMIFS('2018'!$J:$J, '2018'!$E:E, $A41)</f>
        <v>2068</v>
      </c>
      <c r="D41" s="1" t="n">
        <f aca="false">SUMIFS('2017'!$H:$H, '2017'!$C:C, $A41, '2017'!AA:AA, "JRO")+SUMIFS('2017'!$I:$I, '2017'!$D:D, $A41, '2017'!AA:AA, "JRO")+SUMIFS('2017'!$J:$J, '2017'!$E:E, $A41, '2017'!AA:AA, "JRO")</f>
        <v>135</v>
      </c>
      <c r="E41" s="1" t="n">
        <f aca="false">SUMIFS('2016'!$H:$H, '2016'!$C:C, $A41, '2016'!AA:AA, "JRO")+SUMIFS('2016'!$I:$I, '2016'!$D:D, $A41, '2016'!AA:AA, "JRO")+SUMIFS('2016'!$J:$J, '2016'!$E:E, $A41, '2016'!AA:AA, "JRO")</f>
        <v>0</v>
      </c>
      <c r="F41" s="1" t="n">
        <f aca="false">SUMIF('2015'!$C40:$C923, 'Destinations - JROs'!$A41,'2015'!$G40:$G923)</f>
        <v>0</v>
      </c>
      <c r="G41" s="1" t="n">
        <f aca="false">SUMIF('2014'!$C40:$C926, 'Destinations - JROs'!$A41,'2014'!$G40:$G926)</f>
        <v>0</v>
      </c>
      <c r="H41" s="1" t="n">
        <f aca="false">SUMIF('2013'!$C41:$C930, 'Destinations - JROs'!$A41,'2013'!$G41:$G930)</f>
        <v>0</v>
      </c>
      <c r="I41" s="1" t="n">
        <f aca="false">SUMIF('2012'!$C41:$C930, 'Destinations - JROs'!$A41,'2012'!$G41:$G930)</f>
        <v>0</v>
      </c>
      <c r="J41" s="1" t="n">
        <f aca="false">SUMIF('2011'!$C41:$C930, 'Destinations - JROs'!$A41,'2011'!$G41:$G930)</f>
        <v>0</v>
      </c>
      <c r="K41" s="1" t="n">
        <f aca="false">SUMIF('2010'!$C41:$C930, 'Destinations - JROs'!$A41,'2010'!$G41:$G930)</f>
        <v>0</v>
      </c>
      <c r="L41" s="1" t="n">
        <f aca="false">SUMIF('2009'!$C41:$C930, 'Destinations - JROs'!$A41,'2009'!$G41:$G930)</f>
        <v>0</v>
      </c>
    </row>
    <row r="42" customFormat="false" ht="15" hidden="false" customHeight="false" outlineLevel="0" collapsed="false">
      <c r="A42" s="1" t="s">
        <v>54</v>
      </c>
      <c r="B42" s="1" t="n">
        <f aca="false">SUM(C42:L42)</f>
        <v>186</v>
      </c>
      <c r="C42" s="1" t="n">
        <f aca="false">SUMIFS('2018'!$H:$H, '2018'!$C:C, $A42)+SUMIFS('2018'!$I:$I, '2018'!$D:D, $A42)+SUMIFS('2018'!$J:$J, '2018'!$E:E, $A42)</f>
        <v>80</v>
      </c>
      <c r="D42" s="1" t="n">
        <f aca="false">SUMIFS('2017'!$H:$H, '2017'!$C:C, $A42, '2017'!AA:AA, "JRO")+SUMIFS('2017'!$I:$I, '2017'!$D:D, $A42, '2017'!AA:AA, "JRO")+SUMIFS('2017'!$J:$J, '2017'!$E:E, $A42, '2017'!AA:AA, "JRO")</f>
        <v>29</v>
      </c>
      <c r="E42" s="1" t="n">
        <f aca="false">SUMIFS('2016'!$H:$H, '2016'!$C:C, $A42, '2016'!AA:AA, "JRO")+SUMIFS('2016'!$I:$I, '2016'!$D:D, $A42, '2016'!AA:AA, "JRO")+SUMIFS('2016'!$J:$J, '2016'!$E:E, $A42, '2016'!AA:AA, "JRO")</f>
        <v>0</v>
      </c>
      <c r="F42" s="1" t="n">
        <f aca="false">SUMIF('2015'!$C41:$C924, 'Destinations - JROs'!$A42,'2015'!$G41:$G924)</f>
        <v>0</v>
      </c>
      <c r="G42" s="1" t="n">
        <f aca="false">SUMIF('2014'!$C41:$C927, 'Destinations - JROs'!$A42,'2014'!$G41:$G927)</f>
        <v>0</v>
      </c>
      <c r="H42" s="1" t="n">
        <f aca="false">SUMIF('2013'!$C42:$C931, 'Destinations - JROs'!$A42,'2013'!$G42:$G931)</f>
        <v>0</v>
      </c>
      <c r="I42" s="1" t="n">
        <f aca="false">SUMIF('2012'!$C42:$C931, 'Destinations - JROs'!$A42,'2012'!$G42:$G931)</f>
        <v>0</v>
      </c>
      <c r="J42" s="1" t="n">
        <f aca="false">SUMIF('2011'!$C42:$C931, 'Destinations - JROs'!$A42,'2011'!$G42:$G931)</f>
        <v>31</v>
      </c>
      <c r="K42" s="1" t="n">
        <f aca="false">SUMIF('2010'!$C42:$C931, 'Destinations - JROs'!$A42,'2010'!$G42:$G931)</f>
        <v>46</v>
      </c>
      <c r="L42" s="1" t="n">
        <f aca="false">SUMIF('2009'!$C42:$C931, 'Destinations - JROs'!$A42,'2009'!$G42:$G931)</f>
        <v>0</v>
      </c>
    </row>
    <row r="43" customFormat="false" ht="15" hidden="false" customHeight="false" outlineLevel="0" collapsed="false">
      <c r="A43" s="16" t="s">
        <v>44</v>
      </c>
      <c r="B43" s="1" t="n">
        <f aca="false">SUM(C43:L43)</f>
        <v>6</v>
      </c>
      <c r="C43" s="1" t="n">
        <f aca="false">SUMIFS('2018'!$H:$H, '2018'!$C:C, $A43)+SUMIFS('2018'!$I:$I, '2018'!$D:D, $A43)+SUMIFS('2018'!$J:$J, '2018'!$E:E, $A43)</f>
        <v>0</v>
      </c>
      <c r="D43" s="1" t="n">
        <f aca="false">SUMIFS('2017'!$H:$H, '2017'!$C:C, $A43, '2017'!AA:AA, "JRO")+SUMIFS('2017'!$I:$I, '2017'!$D:D, $A43, '2017'!AA:AA, "JRO")+SUMIFS('2017'!$J:$J, '2017'!$E:E, $A43, '2017'!AA:AA, "JRO")</f>
        <v>0</v>
      </c>
      <c r="E43" s="1" t="n">
        <f aca="false">SUMIFS('2016'!$H:$H, '2016'!$C:C, $A43, '2016'!AA:AA, "JRO")+SUMIFS('2016'!$I:$I, '2016'!$D:D, $A43, '2016'!AA:AA, "JRO")+SUMIFS('2016'!$J:$J, '2016'!$E:E, $A43, '2016'!AA:AA, "JRO")</f>
        <v>0</v>
      </c>
      <c r="F43" s="1" t="n">
        <f aca="false">SUMIF('2015'!$C42:$C925, 'Destinations - JROs'!$A43,'2015'!$G42:$G925)</f>
        <v>0</v>
      </c>
      <c r="G43" s="1" t="n">
        <f aca="false">SUMIF('2014'!$C42:$C928, 'Destinations - JROs'!$A43,'2014'!$G42:$G928)</f>
        <v>0</v>
      </c>
      <c r="H43" s="1" t="n">
        <f aca="false">SUMIF('2013'!$C43:$C932, 'Destinations - JROs'!$A43,'2013'!$G43:$G932)</f>
        <v>0</v>
      </c>
      <c r="I43" s="1" t="n">
        <f aca="false">SUMIF('2012'!$C43:$C932, 'Destinations - JROs'!$A43,'2012'!$G43:$G932)</f>
        <v>6</v>
      </c>
      <c r="J43" s="1" t="n">
        <f aca="false">SUMIF('2011'!$C43:$C932, 'Destinations - JROs'!$A43,'2011'!$G43:$G932)</f>
        <v>0</v>
      </c>
      <c r="K43" s="1" t="n">
        <f aca="false">SUMIF('2010'!$C43:$C932, 'Destinations - JROs'!$A43,'2010'!$G43:$G932)</f>
        <v>0</v>
      </c>
      <c r="L43" s="1" t="n">
        <f aca="false">SUMIF('2009'!$C43:$C932, 'Destinations - JROs'!$A43,'2009'!$G43:$G932)</f>
        <v>0</v>
      </c>
    </row>
    <row r="44" customFormat="false" ht="15" hidden="false" customHeight="false" outlineLevel="0" collapsed="false">
      <c r="A44" s="16" t="s">
        <v>61</v>
      </c>
      <c r="B44" s="1" t="n">
        <f aca="false">SUM(C44:L44)</f>
        <v>112</v>
      </c>
      <c r="C44" s="1" t="n">
        <f aca="false">SUMIFS('2018'!$H:$H, '2018'!$C:C, $A44)+SUMIFS('2018'!$I:$I, '2018'!$D:D, $A44)+SUMIFS('2018'!$J:$J, '2018'!$E:E, $A44)</f>
        <v>0</v>
      </c>
      <c r="D44" s="1" t="n">
        <f aca="false">SUMIFS('2017'!$H:$H, '2017'!$C:C, $A44, '2017'!AA:AA, "JRO")+SUMIFS('2017'!$I:$I, '2017'!$D:D, $A44, '2017'!AA:AA, "JRO")+SUMIFS('2017'!$J:$J, '2017'!$E:E, $A44, '2017'!AA:AA, "JRO")</f>
        <v>0</v>
      </c>
      <c r="E44" s="1" t="n">
        <f aca="false">SUMIFS('2016'!$H:$H, '2016'!$C:C, $A44, '2016'!AA:AA, "JRO")+SUMIFS('2016'!$I:$I, '2016'!$D:D, $A44, '2016'!AA:AA, "JRO")+SUMIFS('2016'!$J:$J, '2016'!$E:E, $A44, '2016'!AA:AA, "JRO")</f>
        <v>0</v>
      </c>
      <c r="F44" s="1" t="n">
        <f aca="false">SUMIF('2015'!$C43:$C926, 'Destinations - JROs'!$A44,'2015'!$G43:$G926)</f>
        <v>0</v>
      </c>
      <c r="G44" s="1" t="n">
        <f aca="false">SUMIF('2014'!$C43:$C929, 'Destinations - JROs'!$A44,'2014'!$G43:$G929)</f>
        <v>0</v>
      </c>
      <c r="H44" s="1" t="n">
        <f aca="false">SUMIF('2013'!$C44:$C933, 'Destinations - JROs'!$A44,'2013'!$G44:$G933)</f>
        <v>0</v>
      </c>
      <c r="I44" s="1" t="n">
        <f aca="false">SUMIF('2012'!$C44:$C933, 'Destinations - JROs'!$A44,'2012'!$G44:$G933)</f>
        <v>0</v>
      </c>
      <c r="J44" s="1" t="n">
        <f aca="false">SUMIF('2011'!$C44:$C933, 'Destinations - JROs'!$A44,'2011'!$G44:$G933)</f>
        <v>0</v>
      </c>
      <c r="K44" s="1" t="n">
        <f aca="false">SUMIF('2010'!$C44:$C933, 'Destinations - JROs'!$A44,'2010'!$G44:$G933)</f>
        <v>0</v>
      </c>
      <c r="L44" s="1" t="n">
        <f aca="false">SUMIF('2009'!$C44:$C933, 'Destinations - JROs'!$A44,'2009'!$G44:$G933)</f>
        <v>112</v>
      </c>
    </row>
  </sheetData>
  <conditionalFormatting sqref="C2:L44">
    <cfRule type="expression" priority="2" aboveAverage="0" equalAverage="0" bottom="0" percent="0" rank="0" text="" dxfId="0">
      <formula>ISEVEN(#ref!)</formula>
    </cfRule>
    <cfRule type="expression" priority="3" aboveAverage="0" equalAverage="0" bottom="0" percent="0" rank="0" text="" dxfId="1">
      <formula>ISODD(#ref!)</formula>
    </cfRule>
  </conditionalFormatting>
  <conditionalFormatting sqref="A42:A44">
    <cfRule type="expression" priority="4" aboveAverage="0" equalAverage="0" bottom="0" percent="0" rank="0" text="" dxfId="2">
      <formula>ISEVEN(#ref!)</formula>
    </cfRule>
    <cfRule type="expression" priority="5" aboveAverage="0" equalAverage="0" bottom="0" percent="0" rank="0" text="" dxfId="3">
      <formula>ISODD(#ref!)</formula>
    </cfRule>
  </conditionalFormatting>
  <conditionalFormatting sqref="A39 A41">
    <cfRule type="expression" priority="6" aboveAverage="0" equalAverage="0" bottom="0" percent="0" rank="0" text="" dxfId="0">
      <formula>ISEVEN(#ref!)</formula>
    </cfRule>
    <cfRule type="expression" priority="7" aboveAverage="0" equalAverage="0" bottom="0" percent="0" rank="0" text="" dxfId="1">
      <formula>ISODD(#ref!)</formula>
    </cfRule>
  </conditionalFormatting>
  <conditionalFormatting sqref="A40">
    <cfRule type="expression" priority="8" aboveAverage="0" equalAverage="0" bottom="0" percent="0" rank="0" text="" dxfId="2">
      <formula>ISEVEN(#ref!)</formula>
    </cfRule>
    <cfRule type="expression" priority="9" aboveAverage="0" equalAverage="0" bottom="0" percent="0" rank="0" text="" dxfId="3">
      <formula>ISODD(#ref!)</formula>
    </cfRule>
  </conditionalFormatting>
  <conditionalFormatting sqref="A3:A38">
    <cfRule type="expression" priority="10" aboveAverage="0" equalAverage="0" bottom="0" percent="0" rank="0" text="" dxfId="0">
      <formula>ISEVEN(#ref!)</formula>
    </cfRule>
    <cfRule type="expression" priority="11" aboveAverage="0" equalAverage="0" bottom="0" percent="0" rank="0" text="" dxfId="0">
      <formula>ISODD(#ref!)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G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39" activeCellId="0" sqref="F39"/>
    </sheetView>
  </sheetViews>
  <sheetFormatPr defaultRowHeight="15" outlineLevelRow="0" outlineLevelCol="0"/>
  <cols>
    <col collapsed="false" customWidth="true" hidden="false" outlineLevel="0" max="1025" min="1" style="0" width="8.54"/>
  </cols>
  <sheetData>
    <row r="1" customFormat="false" ht="15" hidden="false" customHeight="false" outlineLevel="0" collapsed="false">
      <c r="B1" s="3" t="s">
        <v>87</v>
      </c>
      <c r="C1" s="3" t="s">
        <v>88</v>
      </c>
      <c r="D1" s="3" t="s">
        <v>89</v>
      </c>
      <c r="E1" s="3" t="s">
        <v>90</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105</v>
      </c>
      <c r="U1" s="3" t="s">
        <v>106</v>
      </c>
      <c r="V1" s="3" t="s">
        <v>107</v>
      </c>
      <c r="W1" s="3" t="s">
        <v>108</v>
      </c>
      <c r="X1" s="3" t="s">
        <v>109</v>
      </c>
      <c r="Y1" s="3" t="s">
        <v>110</v>
      </c>
      <c r="Z1" s="3" t="s">
        <v>111</v>
      </c>
      <c r="AA1" s="3" t="s">
        <v>112</v>
      </c>
      <c r="AB1" s="3" t="s">
        <v>113</v>
      </c>
      <c r="AC1" s="3" t="s">
        <v>114</v>
      </c>
      <c r="AD1" s="3" t="s">
        <v>115</v>
      </c>
      <c r="AE1" s="3" t="s">
        <v>116</v>
      </c>
      <c r="AF1" s="3" t="s">
        <v>117</v>
      </c>
    </row>
    <row r="2" customFormat="false" ht="15" hidden="false" customHeight="false" outlineLevel="0" collapsed="false">
      <c r="A2" s="12" t="s">
        <v>49</v>
      </c>
      <c r="B2" s="0" t="n">
        <f aca="false">IFERROR(SUMIFS('2018'!$H:$H, '2018'!$C:$C, $A2, '2018'!$F:$F, B$1)+SUMIFS('2018'!$I:$I, '2018'!$D:$D, $A2, '2018'!$F:$F, B$1)+SUMIFS('2018'!$J:$J, '2018'!$E:$E, $A2, '2018'!$F:$F, B$1)+SUMIFS('2017'!$H:$H, '2017'!$C:$C, $A2, '2017'!$F:$F, B$1)+SUMIFS('2017'!$I:$I, '2017'!$D:$D, $A2, '2017'!$F:$F, B$1)+SUMIFS('2017'!$J:$J, '2017'!$E:$E, $A2, '2017'!$F:$F, B$1)+SUMIFS('2016'!$H:$H, '2016'!$C:$C, $A2, '2016'!$F:$F, B$1)+SUMIFS('2016'!$I:$I, '2016'!$D:$D, $A2, '2016'!$F:$F, B$1)+SUMIFS('2016'!$J:$J, '2016'!$E:$E, $A2, '2016'!$F:$F, B$1)+SUMIFS('2015'!$H:$H, '2015'!$C:$C, $A2, '2015'!$F:$F, B$1)+SUMIFS('2015'!$I:$I, '2015'!$D:$D, $A2, '2015'!$F:$F, B$1)+SUMIFS('2015'!$J:$J, '2015'!$E:$E, $A2, '2015'!$F:$F, B$1)+SUMIFS('2014'!$H:$H, '2014'!$C:$C, $A2, '2014'!$F:$F, B$1)+SUMIFS('2014'!$I:$I, '2014'!$D:$D, $A2, '2014'!$F:$F, B$1)+SUMIFS('2014'!$J:$J, '2014'!$E:$E, $A2, '2014'!$F:$F, B$1)+SUMIFS('2013'!$H:$H, '2013'!$C:$C, $A2, '2013'!$F:$F, B$1)+SUMIFS('2013'!$I:$I, '2013'!$D:$D, $A2, '2013'!$F:$F, B$1)+SUMIFS('2013'!$J:$J, '2013'!$E:$E, $A2, '2013'!$F:$F, B$1)+SUMIFS('2012'!$H:$H, '2012'!$C:$C, $A2, '2012'!$F:$F, B$1)+SUMIFS('2012'!$I:$I, '2012'!$D:$D, $A2, '2012'!$F:$F, B$1)+SUMIFS('2012'!$J:$J, '2012'!$E:$E, $A2, '2012'!$F:$F, B$1)+SUMIFS('2011'!$H:$H, '2011'!$C:$C, $A2, '2011'!$F:$F, B$1)+SUMIFS('2011'!$I:$I, '2011'!$D:$D, $A2, '2011'!$F:$F, B$1)+SUMIFS('2011'!$J:$J, '2011'!$E:$E, $A2, '2011'!$F:$F, B$1)+SUMIFS('2010'!$H:$H, '2010'!$C:$C, $A2, '2010'!$F:$F, B$1)+SUMIFS('2010'!$I:$I, '2010'!$D:$D, $A2, '2010'!$F:$F, B$1)+SUMIFS('2010'!$J:$J, '2010'!$E:$E, $A2, '2010'!$F:$F, B$1)+SUMIFS('2009'!$H:$H, '2009'!$C:$C, $A2, '2009'!$F:$F, B$1)+SUMIFS('2009'!$I:$I, '2009'!$D:$D, $A2, '2009'!$F:$F, B$1)+SUMIFS('2009'!$J:$J, '2009'!$E:$E, $A2, '2009'!$F:$F, B$1), 0)</f>
        <v>172</v>
      </c>
      <c r="C2" s="0" t="n">
        <f aca="false">IFERROR(SUMIFS('2018'!$H:$H, '2018'!$C:$C, $A2, '2018'!$F:$F, C$1)+SUMIFS('2018'!$I:$I, '2018'!$D:$D, $A2, '2018'!$F:$F, C$1)+SUMIFS('2018'!$J:$J, '2018'!$E:$E, $A2, '2018'!$F:$F, C$1)+SUMIFS('2017'!$H:$H, '2017'!$C:$C, $A2, '2017'!$F:$F, C$1)+SUMIFS('2017'!$I:$I, '2017'!$D:$D, $A2, '2017'!$F:$F, C$1)+SUMIFS('2017'!$J:$J, '2017'!$E:$E, $A2, '2017'!$F:$F, C$1)+SUMIFS('2016'!$H:$H, '2016'!$C:$C, $A2, '2016'!$F:$F, C$1)+SUMIFS('2016'!$I:$I, '2016'!$D:$D, $A2, '2016'!$F:$F, C$1)+SUMIFS('2016'!$J:$J, '2016'!$E:$E, $A2, '2016'!$F:$F, C$1)+SUMIFS('2015'!$H:$H, '2015'!$C:$C, $A2, '2015'!$F:$F, C$1)+SUMIFS('2015'!$I:$I, '2015'!$D:$D, $A2, '2015'!$F:$F, C$1)+SUMIFS('2015'!$J:$J, '2015'!$E:$E, $A2, '2015'!$F:$F, C$1)+SUMIFS('2014'!$H:$H, '2014'!$C:$C, $A2, '2014'!$F:$F, C$1)+SUMIFS('2014'!$I:$I, '2014'!$D:$D, $A2, '2014'!$F:$F, C$1)+SUMIFS('2014'!$J:$J, '2014'!$E:$E, $A2, '2014'!$F:$F, C$1)+SUMIFS('2013'!$H:$H, '2013'!$C:$C, $A2, '2013'!$F:$F, C$1)+SUMIFS('2013'!$I:$I, '2013'!$D:$D, $A2, '2013'!$F:$F, C$1)+SUMIFS('2013'!$J:$J, '2013'!$E:$E, $A2, '2013'!$F:$F, C$1)+SUMIFS('2012'!$H:$H, '2012'!$C:$C, $A2, '2012'!$F:$F, C$1)+SUMIFS('2012'!$I:$I, '2012'!$D:$D, $A2, '2012'!$F:$F, C$1)+SUMIFS('2012'!$J:$J, '2012'!$E:$E, $A2, '2012'!$F:$F, C$1)+SUMIFS('2011'!$H:$H, '2011'!$C:$C, $A2, '2011'!$F:$F, C$1)+SUMIFS('2011'!$I:$I, '2011'!$D:$D, $A2, '2011'!$F:$F, C$1)+SUMIFS('2011'!$J:$J, '2011'!$E:$E, $A2, '2011'!$F:$F, C$1)+SUMIFS('2010'!$H:$H, '2010'!$C:$C, $A2, '2010'!$F:$F, C$1)+SUMIFS('2010'!$I:$I, '2010'!$D:$D, $A2, '2010'!$F:$F, C$1)+SUMIFS('2010'!$J:$J, '2010'!$E:$E, $A2, '2010'!$F:$F, C$1)+SUMIFS('2009'!$H:$H, '2009'!$C:$C, $A2, '2009'!$F:$F, C$1)+SUMIFS('2009'!$I:$I, '2009'!$D:$D, $A2, '2009'!$F:$F, C$1)+SUMIFS('2009'!$J:$J, '2009'!$E:$E, $A2, '2009'!$F:$F, C$1), 0)</f>
        <v>3</v>
      </c>
      <c r="D2" s="0" t="n">
        <f aca="false">IFERROR(SUMIFS('2018'!$H:$H, '2018'!$C:$C, $A2, '2018'!$F:$F, D$1)+SUMIFS('2018'!$I:$I, '2018'!$D:$D, $A2, '2018'!$F:$F, D$1)+SUMIFS('2018'!$J:$J, '2018'!$E:$E, $A2, '2018'!$F:$F, D$1)+SUMIFS('2017'!$H:$H, '2017'!$C:$C, $A2, '2017'!$F:$F, D$1)+SUMIFS('2017'!$I:$I, '2017'!$D:$D, $A2, '2017'!$F:$F, D$1)+SUMIFS('2017'!$J:$J, '2017'!$E:$E, $A2, '2017'!$F:$F, D$1)+SUMIFS('2016'!$H:$H, '2016'!$C:$C, $A2, '2016'!$F:$F, D$1)+SUMIFS('2016'!$I:$I, '2016'!$D:$D, $A2, '2016'!$F:$F, D$1)+SUMIFS('2016'!$J:$J, '2016'!$E:$E, $A2, '2016'!$F:$F, D$1)+SUMIFS('2015'!$H:$H, '2015'!$C:$C, $A2, '2015'!$F:$F, D$1)+SUMIFS('2015'!$I:$I, '2015'!$D:$D, $A2, '2015'!$F:$F, D$1)+SUMIFS('2015'!$J:$J, '2015'!$E:$E, $A2, '2015'!$F:$F, D$1)+SUMIFS('2014'!$H:$H, '2014'!$C:$C, $A2, '2014'!$F:$F, D$1)+SUMIFS('2014'!$I:$I, '2014'!$D:$D, $A2, '2014'!$F:$F, D$1)+SUMIFS('2014'!$J:$J, '2014'!$E:$E, $A2, '2014'!$F:$F, D$1)+SUMIFS('2013'!$H:$H, '2013'!$C:$C, $A2, '2013'!$F:$F, D$1)+SUMIFS('2013'!$I:$I, '2013'!$D:$D, $A2, '2013'!$F:$F, D$1)+SUMIFS('2013'!$J:$J, '2013'!$E:$E, $A2, '2013'!$F:$F, D$1)+SUMIFS('2012'!$H:$H, '2012'!$C:$C, $A2, '2012'!$F:$F, D$1)+SUMIFS('2012'!$I:$I, '2012'!$D:$D, $A2, '2012'!$F:$F, D$1)+SUMIFS('2012'!$J:$J, '2012'!$E:$E, $A2, '2012'!$F:$F, D$1)+SUMIFS('2011'!$H:$H, '2011'!$C:$C, $A2, '2011'!$F:$F, D$1)+SUMIFS('2011'!$I:$I, '2011'!$D:$D, $A2, '2011'!$F:$F, D$1)+SUMIFS('2011'!$J:$J, '2011'!$E:$E, $A2, '2011'!$F:$F, D$1)+SUMIFS('2010'!$H:$H, '2010'!$C:$C, $A2, '2010'!$F:$F, D$1)+SUMIFS('2010'!$I:$I, '2010'!$D:$D, $A2, '2010'!$F:$F, D$1)+SUMIFS('2010'!$J:$J, '2010'!$E:$E, $A2, '2010'!$F:$F, D$1)+SUMIFS('2009'!$H:$H, '2009'!$C:$C, $A2, '2009'!$F:$F, D$1)+SUMIFS('2009'!$I:$I, '2009'!$D:$D, $A2, '2009'!$F:$F, D$1)+SUMIFS('2009'!$J:$J, '2009'!$E:$E, $A2, '2009'!$F:$F, D$1), 0)</f>
        <v>2</v>
      </c>
      <c r="E2" s="0" t="n">
        <f aca="false">IFERROR(SUMIFS('2018'!$H:$H, '2018'!$C:$C, $A2, '2018'!$F:$F, E$1)+SUMIFS('2018'!$I:$I, '2018'!$D:$D, $A2, '2018'!$F:$F, E$1)+SUMIFS('2018'!$J:$J, '2018'!$E:$E, $A2, '2018'!$F:$F, E$1)+SUMIFS('2017'!$H:$H, '2017'!$C:$C, $A2, '2017'!$F:$F, E$1)+SUMIFS('2017'!$I:$I, '2017'!$D:$D, $A2, '2017'!$F:$F, E$1)+SUMIFS('2017'!$J:$J, '2017'!$E:$E, $A2, '2017'!$F:$F, E$1)+SUMIFS('2016'!$H:$H, '2016'!$C:$C, $A2, '2016'!$F:$F, E$1)+SUMIFS('2016'!$I:$I, '2016'!$D:$D, $A2, '2016'!$F:$F, E$1)+SUMIFS('2016'!$J:$J, '2016'!$E:$E, $A2, '2016'!$F:$F, E$1)+SUMIFS('2015'!$H:$H, '2015'!$C:$C, $A2, '2015'!$F:$F, E$1)+SUMIFS('2015'!$I:$I, '2015'!$D:$D, $A2, '2015'!$F:$F, E$1)+SUMIFS('2015'!$J:$J, '2015'!$E:$E, $A2, '2015'!$F:$F, E$1)+SUMIFS('2014'!$H:$H, '2014'!$C:$C, $A2, '2014'!$F:$F, E$1)+SUMIFS('2014'!$I:$I, '2014'!$D:$D, $A2, '2014'!$F:$F, E$1)+SUMIFS('2014'!$J:$J, '2014'!$E:$E, $A2, '2014'!$F:$F, E$1)+SUMIFS('2013'!$H:$H, '2013'!$C:$C, $A2, '2013'!$F:$F, E$1)+SUMIFS('2013'!$I:$I, '2013'!$D:$D, $A2, '2013'!$F:$F, E$1)+SUMIFS('2013'!$J:$J, '2013'!$E:$E, $A2, '2013'!$F:$F, E$1)+SUMIFS('2012'!$H:$H, '2012'!$C:$C, $A2, '2012'!$F:$F, E$1)+SUMIFS('2012'!$I:$I, '2012'!$D:$D, $A2, '2012'!$F:$F, E$1)+SUMIFS('2012'!$J:$J, '2012'!$E:$E, $A2, '2012'!$F:$F, E$1)+SUMIFS('2011'!$H:$H, '2011'!$C:$C, $A2, '2011'!$F:$F, E$1)+SUMIFS('2011'!$I:$I, '2011'!$D:$D, $A2, '2011'!$F:$F, E$1)+SUMIFS('2011'!$J:$J, '2011'!$E:$E, $A2, '2011'!$F:$F, E$1)+SUMIFS('2010'!$H:$H, '2010'!$C:$C, $A2, '2010'!$F:$F, E$1)+SUMIFS('2010'!$I:$I, '2010'!$D:$D, $A2, '2010'!$F:$F, E$1)+SUMIFS('2010'!$J:$J, '2010'!$E:$E, $A2, '2010'!$F:$F, E$1)+SUMIFS('2009'!$H:$H, '2009'!$C:$C, $A2, '2009'!$F:$F, E$1)+SUMIFS('2009'!$I:$I, '2009'!$D:$D, $A2, '2009'!$F:$F, E$1)+SUMIFS('2009'!$J:$J, '2009'!$E:$E, $A2, '2009'!$F:$F, E$1), 0)</f>
        <v>0</v>
      </c>
      <c r="F2" s="0" t="n">
        <f aca="false">IFERROR(SUMIFS('2018'!$H:$H, '2018'!$C:$C, $A2, '2018'!$F:$F, F$1)+SUMIFS('2018'!$I:$I, '2018'!$D:$D, $A2, '2018'!$F:$F, F$1)+SUMIFS('2018'!$J:$J, '2018'!$E:$E, $A2, '2018'!$F:$F, F$1)+SUMIFS('2017'!$H:$H, '2017'!$C:$C, $A2, '2017'!$F:$F, F$1)+SUMIFS('2017'!$I:$I, '2017'!$D:$D, $A2, '2017'!$F:$F, F$1)+SUMIFS('2017'!$J:$J, '2017'!$E:$E, $A2, '2017'!$F:$F, F$1)+SUMIFS('2016'!$H:$H, '2016'!$C:$C, $A2, '2016'!$F:$F, F$1)+SUMIFS('2016'!$I:$I, '2016'!$D:$D, $A2, '2016'!$F:$F, F$1)+SUMIFS('2016'!$J:$J, '2016'!$E:$E, $A2, '2016'!$F:$F, F$1)+SUMIFS('2015'!$H:$H, '2015'!$C:$C, $A2, '2015'!$F:$F, F$1)+SUMIFS('2015'!$I:$I, '2015'!$D:$D, $A2, '2015'!$F:$F, F$1)+SUMIFS('2015'!$J:$J, '2015'!$E:$E, $A2, '2015'!$F:$F, F$1)+SUMIFS('2014'!$H:$H, '2014'!$C:$C, $A2, '2014'!$F:$F, F$1)+SUMIFS('2014'!$I:$I, '2014'!$D:$D, $A2, '2014'!$F:$F, F$1)+SUMIFS('2014'!$J:$J, '2014'!$E:$E, $A2, '2014'!$F:$F, F$1)+SUMIFS('2013'!$H:$H, '2013'!$C:$C, $A2, '2013'!$F:$F, F$1)+SUMIFS('2013'!$I:$I, '2013'!$D:$D, $A2, '2013'!$F:$F, F$1)+SUMIFS('2013'!$J:$J, '2013'!$E:$E, $A2, '2013'!$F:$F, F$1)+SUMIFS('2012'!$H:$H, '2012'!$C:$C, $A2, '2012'!$F:$F, F$1)+SUMIFS('2012'!$I:$I, '2012'!$D:$D, $A2, '2012'!$F:$F, F$1)+SUMIFS('2012'!$J:$J, '2012'!$E:$E, $A2, '2012'!$F:$F, F$1)+SUMIFS('2011'!$H:$H, '2011'!$C:$C, $A2, '2011'!$F:$F, F$1)+SUMIFS('2011'!$I:$I, '2011'!$D:$D, $A2, '2011'!$F:$F, F$1)+SUMIFS('2011'!$J:$J, '2011'!$E:$E, $A2, '2011'!$F:$F, F$1)+SUMIFS('2010'!$H:$H, '2010'!$C:$C, $A2, '2010'!$F:$F, F$1)+SUMIFS('2010'!$I:$I, '2010'!$D:$D, $A2, '2010'!$F:$F, F$1)+SUMIFS('2010'!$J:$J, '2010'!$E:$E, $A2, '2010'!$F:$F, F$1)+SUMIFS('2009'!$H:$H, '2009'!$C:$C, $A2, '2009'!$F:$F, F$1)+SUMIFS('2009'!$I:$I, '2009'!$D:$D, $A2, '2009'!$F:$F, F$1)+SUMIFS('2009'!$J:$J, '2009'!$E:$E, $A2, '2009'!$F:$F, F$1), 0)</f>
        <v>0</v>
      </c>
      <c r="G2" s="0" t="n">
        <f aca="false">IFERROR(SUMIFS('2018'!$H:$H, '2018'!$C:$C, $A2, '2018'!$F:$F, G$1)+SUMIFS('2018'!$I:$I, '2018'!$D:$D, $A2, '2018'!$F:$F, G$1)+SUMIFS('2018'!$J:$J, '2018'!$E:$E, $A2, '2018'!$F:$F, G$1)+SUMIFS('2017'!$H:$H, '2017'!$C:$C, $A2, '2017'!$F:$F, G$1)+SUMIFS('2017'!$I:$I, '2017'!$D:$D, $A2, '2017'!$F:$F, G$1)+SUMIFS('2017'!$J:$J, '2017'!$E:$E, $A2, '2017'!$F:$F, G$1)+SUMIFS('2016'!$H:$H, '2016'!$C:$C, $A2, '2016'!$F:$F, G$1)+SUMIFS('2016'!$I:$I, '2016'!$D:$D, $A2, '2016'!$F:$F, G$1)+SUMIFS('2016'!$J:$J, '2016'!$E:$E, $A2, '2016'!$F:$F, G$1)+SUMIFS('2015'!$H:$H, '2015'!$C:$C, $A2, '2015'!$F:$F, G$1)+SUMIFS('2015'!$I:$I, '2015'!$D:$D, $A2, '2015'!$F:$F, G$1)+SUMIFS('2015'!$J:$J, '2015'!$E:$E, $A2, '2015'!$F:$F, G$1)+SUMIFS('2014'!$H:$H, '2014'!$C:$C, $A2, '2014'!$F:$F, G$1)+SUMIFS('2014'!$I:$I, '2014'!$D:$D, $A2, '2014'!$F:$F, G$1)+SUMIFS('2014'!$J:$J, '2014'!$E:$E, $A2, '2014'!$F:$F, G$1)+SUMIFS('2013'!$H:$H, '2013'!$C:$C, $A2, '2013'!$F:$F, G$1)+SUMIFS('2013'!$I:$I, '2013'!$D:$D, $A2, '2013'!$F:$F, G$1)+SUMIFS('2013'!$J:$J, '2013'!$E:$E, $A2, '2013'!$F:$F, G$1)+SUMIFS('2012'!$H:$H, '2012'!$C:$C, $A2, '2012'!$F:$F, G$1)+SUMIFS('2012'!$I:$I, '2012'!$D:$D, $A2, '2012'!$F:$F, G$1)+SUMIFS('2012'!$J:$J, '2012'!$E:$E, $A2, '2012'!$F:$F, G$1)+SUMIFS('2011'!$H:$H, '2011'!$C:$C, $A2, '2011'!$F:$F, G$1)+SUMIFS('2011'!$I:$I, '2011'!$D:$D, $A2, '2011'!$F:$F, G$1)+SUMIFS('2011'!$J:$J, '2011'!$E:$E, $A2, '2011'!$F:$F, G$1)+SUMIFS('2010'!$H:$H, '2010'!$C:$C, $A2, '2010'!$F:$F, G$1)+SUMIFS('2010'!$I:$I, '2010'!$D:$D, $A2, '2010'!$F:$F, G$1)+SUMIFS('2010'!$J:$J, '2010'!$E:$E, $A2, '2010'!$F:$F, G$1)+SUMIFS('2009'!$H:$H, '2009'!$C:$C, $A2, '2009'!$F:$F, G$1)+SUMIFS('2009'!$I:$I, '2009'!$D:$D, $A2, '2009'!$F:$F, G$1)+SUMIFS('2009'!$J:$J, '2009'!$E:$E, $A2, '2009'!$F:$F, G$1), 0)</f>
        <v>0</v>
      </c>
      <c r="H2" s="0" t="n">
        <f aca="false">IFERROR(SUMIFS('2018'!$H:$H, '2018'!$C:$C, $A2, '2018'!$F:$F, H$1)+SUMIFS('2018'!$I:$I, '2018'!$D:$D, $A2, '2018'!$F:$F, H$1)+SUMIFS('2018'!$J:$J, '2018'!$E:$E, $A2, '2018'!$F:$F, H$1)+SUMIFS('2017'!$H:$H, '2017'!$C:$C, $A2, '2017'!$F:$F, H$1)+SUMIFS('2017'!$I:$I, '2017'!$D:$D, $A2, '2017'!$F:$F, H$1)+SUMIFS('2017'!$J:$J, '2017'!$E:$E, $A2, '2017'!$F:$F, H$1)+SUMIFS('2016'!$H:$H, '2016'!$C:$C, $A2, '2016'!$F:$F, H$1)+SUMIFS('2016'!$I:$I, '2016'!$D:$D, $A2, '2016'!$F:$F, H$1)+SUMIFS('2016'!$J:$J, '2016'!$E:$E, $A2, '2016'!$F:$F, H$1)+SUMIFS('2015'!$H:$H, '2015'!$C:$C, $A2, '2015'!$F:$F, H$1)+SUMIFS('2015'!$I:$I, '2015'!$D:$D, $A2, '2015'!$F:$F, H$1)+SUMIFS('2015'!$J:$J, '2015'!$E:$E, $A2, '2015'!$F:$F, H$1)+SUMIFS('2014'!$H:$H, '2014'!$C:$C, $A2, '2014'!$F:$F, H$1)+SUMIFS('2014'!$I:$I, '2014'!$D:$D, $A2, '2014'!$F:$F, H$1)+SUMIFS('2014'!$J:$J, '2014'!$E:$E, $A2, '2014'!$F:$F, H$1)+SUMIFS('2013'!$H:$H, '2013'!$C:$C, $A2, '2013'!$F:$F, H$1)+SUMIFS('2013'!$I:$I, '2013'!$D:$D, $A2, '2013'!$F:$F, H$1)+SUMIFS('2013'!$J:$J, '2013'!$E:$E, $A2, '2013'!$F:$F, H$1)+SUMIFS('2012'!$H:$H, '2012'!$C:$C, $A2, '2012'!$F:$F, H$1)+SUMIFS('2012'!$I:$I, '2012'!$D:$D, $A2, '2012'!$F:$F, H$1)+SUMIFS('2012'!$J:$J, '2012'!$E:$E, $A2, '2012'!$F:$F, H$1)+SUMIFS('2011'!$H:$H, '2011'!$C:$C, $A2, '2011'!$F:$F, H$1)+SUMIFS('2011'!$I:$I, '2011'!$D:$D, $A2, '2011'!$F:$F, H$1)+SUMIFS('2011'!$J:$J, '2011'!$E:$E, $A2, '2011'!$F:$F, H$1)+SUMIFS('2010'!$H:$H, '2010'!$C:$C, $A2, '2010'!$F:$F, H$1)+SUMIFS('2010'!$I:$I, '2010'!$D:$D, $A2, '2010'!$F:$F, H$1)+SUMIFS('2010'!$J:$J, '2010'!$E:$E, $A2, '2010'!$F:$F, H$1)+SUMIFS('2009'!$H:$H, '2009'!$C:$C, $A2, '2009'!$F:$F, H$1)+SUMIFS('2009'!$I:$I, '2009'!$D:$D, $A2, '2009'!$F:$F, H$1)+SUMIFS('2009'!$J:$J, '2009'!$E:$E, $A2, '2009'!$F:$F, H$1), 0)</f>
        <v>19</v>
      </c>
      <c r="I2" s="0" t="n">
        <f aca="false">IFERROR(SUMIFS('2018'!$H:$H, '2018'!$C:$C, $A2, '2018'!$F:$F, I$1)+SUMIFS('2018'!$I:$I, '2018'!$D:$D, $A2, '2018'!$F:$F, I$1)+SUMIFS('2018'!$J:$J, '2018'!$E:$E, $A2, '2018'!$F:$F, I$1)+SUMIFS('2017'!$H:$H, '2017'!$C:$C, $A2, '2017'!$F:$F, I$1)+SUMIFS('2017'!$I:$I, '2017'!$D:$D, $A2, '2017'!$F:$F, I$1)+SUMIFS('2017'!$J:$J, '2017'!$E:$E, $A2, '2017'!$F:$F, I$1)+SUMIFS('2016'!$H:$H, '2016'!$C:$C, $A2, '2016'!$F:$F, I$1)+SUMIFS('2016'!$I:$I, '2016'!$D:$D, $A2, '2016'!$F:$F, I$1)+SUMIFS('2016'!$J:$J, '2016'!$E:$E, $A2, '2016'!$F:$F, I$1)+SUMIFS('2015'!$H:$H, '2015'!$C:$C, $A2, '2015'!$F:$F, I$1)+SUMIFS('2015'!$I:$I, '2015'!$D:$D, $A2, '2015'!$F:$F, I$1)+SUMIFS('2015'!$J:$J, '2015'!$E:$E, $A2, '2015'!$F:$F, I$1)+SUMIFS('2014'!$H:$H, '2014'!$C:$C, $A2, '2014'!$F:$F, I$1)+SUMIFS('2014'!$I:$I, '2014'!$D:$D, $A2, '2014'!$F:$F, I$1)+SUMIFS('2014'!$J:$J, '2014'!$E:$E, $A2, '2014'!$F:$F, I$1)+SUMIFS('2013'!$H:$H, '2013'!$C:$C, $A2, '2013'!$F:$F, I$1)+SUMIFS('2013'!$I:$I, '2013'!$D:$D, $A2, '2013'!$F:$F, I$1)+SUMIFS('2013'!$J:$J, '2013'!$E:$E, $A2, '2013'!$F:$F, I$1)+SUMIFS('2012'!$H:$H, '2012'!$C:$C, $A2, '2012'!$F:$F, I$1)+SUMIFS('2012'!$I:$I, '2012'!$D:$D, $A2, '2012'!$F:$F, I$1)+SUMIFS('2012'!$J:$J, '2012'!$E:$E, $A2, '2012'!$F:$F, I$1)+SUMIFS('2011'!$H:$H, '2011'!$C:$C, $A2, '2011'!$F:$F, I$1)+SUMIFS('2011'!$I:$I, '2011'!$D:$D, $A2, '2011'!$F:$F, I$1)+SUMIFS('2011'!$J:$J, '2011'!$E:$E, $A2, '2011'!$F:$F, I$1)+SUMIFS('2010'!$H:$H, '2010'!$C:$C, $A2, '2010'!$F:$F, I$1)+SUMIFS('2010'!$I:$I, '2010'!$D:$D, $A2, '2010'!$F:$F, I$1)+SUMIFS('2010'!$J:$J, '2010'!$E:$E, $A2, '2010'!$F:$F, I$1)+SUMIFS('2009'!$H:$H, '2009'!$C:$C, $A2, '2009'!$F:$F, I$1)+SUMIFS('2009'!$I:$I, '2009'!$D:$D, $A2, '2009'!$F:$F, I$1)+SUMIFS('2009'!$J:$J, '2009'!$E:$E, $A2, '2009'!$F:$F, I$1), 0)</f>
        <v>0</v>
      </c>
      <c r="J2" s="0" t="n">
        <f aca="false">IFERROR(SUMIFS('2018'!$H:$H, '2018'!$C:$C, $A2, '2018'!$F:$F, J$1)+SUMIFS('2018'!$I:$I, '2018'!$D:$D, $A2, '2018'!$F:$F, J$1)+SUMIFS('2018'!$J:$J, '2018'!$E:$E, $A2, '2018'!$F:$F, J$1)+SUMIFS('2017'!$H:$H, '2017'!$C:$C, $A2, '2017'!$F:$F, J$1)+SUMIFS('2017'!$I:$I, '2017'!$D:$D, $A2, '2017'!$F:$F, J$1)+SUMIFS('2017'!$J:$J, '2017'!$E:$E, $A2, '2017'!$F:$F, J$1)+SUMIFS('2016'!$H:$H, '2016'!$C:$C, $A2, '2016'!$F:$F, J$1)+SUMIFS('2016'!$I:$I, '2016'!$D:$D, $A2, '2016'!$F:$F, J$1)+SUMIFS('2016'!$J:$J, '2016'!$E:$E, $A2, '2016'!$F:$F, J$1)+SUMIFS('2015'!$H:$H, '2015'!$C:$C, $A2, '2015'!$F:$F, J$1)+SUMIFS('2015'!$I:$I, '2015'!$D:$D, $A2, '2015'!$F:$F, J$1)+SUMIFS('2015'!$J:$J, '2015'!$E:$E, $A2, '2015'!$F:$F, J$1)+SUMIFS('2014'!$H:$H, '2014'!$C:$C, $A2, '2014'!$F:$F, J$1)+SUMIFS('2014'!$I:$I, '2014'!$D:$D, $A2, '2014'!$F:$F, J$1)+SUMIFS('2014'!$J:$J, '2014'!$E:$E, $A2, '2014'!$F:$F, J$1)+SUMIFS('2013'!$H:$H, '2013'!$C:$C, $A2, '2013'!$F:$F, J$1)+SUMIFS('2013'!$I:$I, '2013'!$D:$D, $A2, '2013'!$F:$F, J$1)+SUMIFS('2013'!$J:$J, '2013'!$E:$E, $A2, '2013'!$F:$F, J$1)+SUMIFS('2012'!$H:$H, '2012'!$C:$C, $A2, '2012'!$F:$F, J$1)+SUMIFS('2012'!$I:$I, '2012'!$D:$D, $A2, '2012'!$F:$F, J$1)+SUMIFS('2012'!$J:$J, '2012'!$E:$E, $A2, '2012'!$F:$F, J$1)+SUMIFS('2011'!$H:$H, '2011'!$C:$C, $A2, '2011'!$F:$F, J$1)+SUMIFS('2011'!$I:$I, '2011'!$D:$D, $A2, '2011'!$F:$F, J$1)+SUMIFS('2011'!$J:$J, '2011'!$E:$E, $A2, '2011'!$F:$F, J$1)+SUMIFS('2010'!$H:$H, '2010'!$C:$C, $A2, '2010'!$F:$F, J$1)+SUMIFS('2010'!$I:$I, '2010'!$D:$D, $A2, '2010'!$F:$F, J$1)+SUMIFS('2010'!$J:$J, '2010'!$E:$E, $A2, '2010'!$F:$F, J$1)+SUMIFS('2009'!$H:$H, '2009'!$C:$C, $A2, '2009'!$F:$F, J$1)+SUMIFS('2009'!$I:$I, '2009'!$D:$D, $A2, '2009'!$F:$F, J$1)+SUMIFS('2009'!$J:$J, '2009'!$E:$E, $A2, '2009'!$F:$F, J$1), 0)</f>
        <v>65</v>
      </c>
      <c r="K2" s="0" t="n">
        <f aca="false">IFERROR(SUMIFS('2018'!$H:$H, '2018'!$C:$C, $A2, '2018'!$F:$F, K$1)+SUMIFS('2018'!$I:$I, '2018'!$D:$D, $A2, '2018'!$F:$F, K$1)+SUMIFS('2018'!$J:$J, '2018'!$E:$E, $A2, '2018'!$F:$F, K$1)+SUMIFS('2017'!$H:$H, '2017'!$C:$C, $A2, '2017'!$F:$F, K$1)+SUMIFS('2017'!$I:$I, '2017'!$D:$D, $A2, '2017'!$F:$F, K$1)+SUMIFS('2017'!$J:$J, '2017'!$E:$E, $A2, '2017'!$F:$F, K$1)+SUMIFS('2016'!$H:$H, '2016'!$C:$C, $A2, '2016'!$F:$F, K$1)+SUMIFS('2016'!$I:$I, '2016'!$D:$D, $A2, '2016'!$F:$F, K$1)+SUMIFS('2016'!$J:$J, '2016'!$E:$E, $A2, '2016'!$F:$F, K$1)+SUMIFS('2015'!$H:$H, '2015'!$C:$C, $A2, '2015'!$F:$F, K$1)+SUMIFS('2015'!$I:$I, '2015'!$D:$D, $A2, '2015'!$F:$F, K$1)+SUMIFS('2015'!$J:$J, '2015'!$E:$E, $A2, '2015'!$F:$F, K$1)+SUMIFS('2014'!$H:$H, '2014'!$C:$C, $A2, '2014'!$F:$F, K$1)+SUMIFS('2014'!$I:$I, '2014'!$D:$D, $A2, '2014'!$F:$F, K$1)+SUMIFS('2014'!$J:$J, '2014'!$E:$E, $A2, '2014'!$F:$F, K$1)+SUMIFS('2013'!$H:$H, '2013'!$C:$C, $A2, '2013'!$F:$F, K$1)+SUMIFS('2013'!$I:$I, '2013'!$D:$D, $A2, '2013'!$F:$F, K$1)+SUMIFS('2013'!$J:$J, '2013'!$E:$E, $A2, '2013'!$F:$F, K$1)+SUMIFS('2012'!$H:$H, '2012'!$C:$C, $A2, '2012'!$F:$F, K$1)+SUMIFS('2012'!$I:$I, '2012'!$D:$D, $A2, '2012'!$F:$F, K$1)+SUMIFS('2012'!$J:$J, '2012'!$E:$E, $A2, '2012'!$F:$F, K$1)+SUMIFS('2011'!$H:$H, '2011'!$C:$C, $A2, '2011'!$F:$F, K$1)+SUMIFS('2011'!$I:$I, '2011'!$D:$D, $A2, '2011'!$F:$F, K$1)+SUMIFS('2011'!$J:$J, '2011'!$E:$E, $A2, '2011'!$F:$F, K$1)+SUMIFS('2010'!$H:$H, '2010'!$C:$C, $A2, '2010'!$F:$F, K$1)+SUMIFS('2010'!$I:$I, '2010'!$D:$D, $A2, '2010'!$F:$F, K$1)+SUMIFS('2010'!$J:$J, '2010'!$E:$E, $A2, '2010'!$F:$F, K$1)+SUMIFS('2009'!$H:$H, '2009'!$C:$C, $A2, '2009'!$F:$F, K$1)+SUMIFS('2009'!$I:$I, '2009'!$D:$D, $A2, '2009'!$F:$F, K$1)+SUMIFS('2009'!$J:$J, '2009'!$E:$E, $A2, '2009'!$F:$F, K$1), 0)</f>
        <v>1</v>
      </c>
      <c r="L2" s="0" t="n">
        <f aca="false">IFERROR(SUMIFS('2018'!$H:$H, '2018'!$C:$C, $A2, '2018'!$F:$F, L$1)+SUMIFS('2018'!$I:$I, '2018'!$D:$D, $A2, '2018'!$F:$F, L$1)+SUMIFS('2018'!$J:$J, '2018'!$E:$E, $A2, '2018'!$F:$F, L$1)+SUMIFS('2017'!$H:$H, '2017'!$C:$C, $A2, '2017'!$F:$F, L$1)+SUMIFS('2017'!$I:$I, '2017'!$D:$D, $A2, '2017'!$F:$F, L$1)+SUMIFS('2017'!$J:$J, '2017'!$E:$E, $A2, '2017'!$F:$F, L$1)+SUMIFS('2016'!$H:$H, '2016'!$C:$C, $A2, '2016'!$F:$F, L$1)+SUMIFS('2016'!$I:$I, '2016'!$D:$D, $A2, '2016'!$F:$F, L$1)+SUMIFS('2016'!$J:$J, '2016'!$E:$E, $A2, '2016'!$F:$F, L$1)+SUMIFS('2015'!$H:$H, '2015'!$C:$C, $A2, '2015'!$F:$F, L$1)+SUMIFS('2015'!$I:$I, '2015'!$D:$D, $A2, '2015'!$F:$F, L$1)+SUMIFS('2015'!$J:$J, '2015'!$E:$E, $A2, '2015'!$F:$F, L$1)+SUMIFS('2014'!$H:$H, '2014'!$C:$C, $A2, '2014'!$F:$F, L$1)+SUMIFS('2014'!$I:$I, '2014'!$D:$D, $A2, '2014'!$F:$F, L$1)+SUMIFS('2014'!$J:$J, '2014'!$E:$E, $A2, '2014'!$F:$F, L$1)+SUMIFS('2013'!$H:$H, '2013'!$C:$C, $A2, '2013'!$F:$F, L$1)+SUMIFS('2013'!$I:$I, '2013'!$D:$D, $A2, '2013'!$F:$F, L$1)+SUMIFS('2013'!$J:$J, '2013'!$E:$E, $A2, '2013'!$F:$F, L$1)+SUMIFS('2012'!$H:$H, '2012'!$C:$C, $A2, '2012'!$F:$F, L$1)+SUMIFS('2012'!$I:$I, '2012'!$D:$D, $A2, '2012'!$F:$F, L$1)+SUMIFS('2012'!$J:$J, '2012'!$E:$E, $A2, '2012'!$F:$F, L$1)+SUMIFS('2011'!$H:$H, '2011'!$C:$C, $A2, '2011'!$F:$F, L$1)+SUMIFS('2011'!$I:$I, '2011'!$D:$D, $A2, '2011'!$F:$F, L$1)+SUMIFS('2011'!$J:$J, '2011'!$E:$E, $A2, '2011'!$F:$F, L$1)+SUMIFS('2010'!$H:$H, '2010'!$C:$C, $A2, '2010'!$F:$F, L$1)+SUMIFS('2010'!$I:$I, '2010'!$D:$D, $A2, '2010'!$F:$F, L$1)+SUMIFS('2010'!$J:$J, '2010'!$E:$E, $A2, '2010'!$F:$F, L$1)+SUMIFS('2009'!$H:$H, '2009'!$C:$C, $A2, '2009'!$F:$F, L$1)+SUMIFS('2009'!$I:$I, '2009'!$D:$D, $A2, '2009'!$F:$F, L$1)+SUMIFS('2009'!$J:$J, '2009'!$E:$E, $A2, '2009'!$F:$F, L$1), 0)</f>
        <v>439</v>
      </c>
      <c r="M2" s="0" t="n">
        <f aca="false">IFERROR(SUMIFS('2018'!$H:$H, '2018'!$C:$C, $A2, '2018'!$F:$F, M$1)+SUMIFS('2018'!$I:$I, '2018'!$D:$D, $A2, '2018'!$F:$F, M$1)+SUMIFS('2018'!$J:$J, '2018'!$E:$E, $A2, '2018'!$F:$F, M$1)+SUMIFS('2017'!$H:$H, '2017'!$C:$C, $A2, '2017'!$F:$F, M$1)+SUMIFS('2017'!$I:$I, '2017'!$D:$D, $A2, '2017'!$F:$F, M$1)+SUMIFS('2017'!$J:$J, '2017'!$E:$E, $A2, '2017'!$F:$F, M$1)+SUMIFS('2016'!$H:$H, '2016'!$C:$C, $A2, '2016'!$F:$F, M$1)+SUMIFS('2016'!$I:$I, '2016'!$D:$D, $A2, '2016'!$F:$F, M$1)+SUMIFS('2016'!$J:$J, '2016'!$E:$E, $A2, '2016'!$F:$F, M$1)+SUMIFS('2015'!$H:$H, '2015'!$C:$C, $A2, '2015'!$F:$F, M$1)+SUMIFS('2015'!$I:$I, '2015'!$D:$D, $A2, '2015'!$F:$F, M$1)+SUMIFS('2015'!$J:$J, '2015'!$E:$E, $A2, '2015'!$F:$F, M$1)+SUMIFS('2014'!$H:$H, '2014'!$C:$C, $A2, '2014'!$F:$F, M$1)+SUMIFS('2014'!$I:$I, '2014'!$D:$D, $A2, '2014'!$F:$F, M$1)+SUMIFS('2014'!$J:$J, '2014'!$E:$E, $A2, '2014'!$F:$F, M$1)+SUMIFS('2013'!$H:$H, '2013'!$C:$C, $A2, '2013'!$F:$F, M$1)+SUMIFS('2013'!$I:$I, '2013'!$D:$D, $A2, '2013'!$F:$F, M$1)+SUMIFS('2013'!$J:$J, '2013'!$E:$E, $A2, '2013'!$F:$F, M$1)+SUMIFS('2012'!$H:$H, '2012'!$C:$C, $A2, '2012'!$F:$F, M$1)+SUMIFS('2012'!$I:$I, '2012'!$D:$D, $A2, '2012'!$F:$F, M$1)+SUMIFS('2012'!$J:$J, '2012'!$E:$E, $A2, '2012'!$F:$F, M$1)+SUMIFS('2011'!$H:$H, '2011'!$C:$C, $A2, '2011'!$F:$F, M$1)+SUMIFS('2011'!$I:$I, '2011'!$D:$D, $A2, '2011'!$F:$F, M$1)+SUMIFS('2011'!$J:$J, '2011'!$E:$E, $A2, '2011'!$F:$F, M$1)+SUMIFS('2010'!$H:$H, '2010'!$C:$C, $A2, '2010'!$F:$F, M$1)+SUMIFS('2010'!$I:$I, '2010'!$D:$D, $A2, '2010'!$F:$F, M$1)+SUMIFS('2010'!$J:$J, '2010'!$E:$E, $A2, '2010'!$F:$F, M$1)+SUMIFS('2009'!$H:$H, '2009'!$C:$C, $A2, '2009'!$F:$F, M$1)+SUMIFS('2009'!$I:$I, '2009'!$D:$D, $A2, '2009'!$F:$F, M$1)+SUMIFS('2009'!$J:$J, '2009'!$E:$E, $A2, '2009'!$F:$F, M$1), 0)</f>
        <v>6</v>
      </c>
      <c r="N2" s="0" t="n">
        <f aca="false">IFERROR(SUMIFS('2018'!$H:$H, '2018'!$C:$C, $A2, '2018'!$F:$F, N$1)+SUMIFS('2018'!$I:$I, '2018'!$D:$D, $A2, '2018'!$F:$F, N$1)+SUMIFS('2018'!$J:$J, '2018'!$E:$E, $A2, '2018'!$F:$F, N$1)+SUMIFS('2017'!$H:$H, '2017'!$C:$C, $A2, '2017'!$F:$F, N$1)+SUMIFS('2017'!$I:$I, '2017'!$D:$D, $A2, '2017'!$F:$F, N$1)+SUMIFS('2017'!$J:$J, '2017'!$E:$E, $A2, '2017'!$F:$F, N$1)+SUMIFS('2016'!$H:$H, '2016'!$C:$C, $A2, '2016'!$F:$F, N$1)+SUMIFS('2016'!$I:$I, '2016'!$D:$D, $A2, '2016'!$F:$F, N$1)+SUMIFS('2016'!$J:$J, '2016'!$E:$E, $A2, '2016'!$F:$F, N$1)+SUMIFS('2015'!$H:$H, '2015'!$C:$C, $A2, '2015'!$F:$F, N$1)+SUMIFS('2015'!$I:$I, '2015'!$D:$D, $A2, '2015'!$F:$F, N$1)+SUMIFS('2015'!$J:$J, '2015'!$E:$E, $A2, '2015'!$F:$F, N$1)+SUMIFS('2014'!$H:$H, '2014'!$C:$C, $A2, '2014'!$F:$F, N$1)+SUMIFS('2014'!$I:$I, '2014'!$D:$D, $A2, '2014'!$F:$F, N$1)+SUMIFS('2014'!$J:$J, '2014'!$E:$E, $A2, '2014'!$F:$F, N$1)+SUMIFS('2013'!$H:$H, '2013'!$C:$C, $A2, '2013'!$F:$F, N$1)+SUMIFS('2013'!$I:$I, '2013'!$D:$D, $A2, '2013'!$F:$F, N$1)+SUMIFS('2013'!$J:$J, '2013'!$E:$E, $A2, '2013'!$F:$F, N$1)+SUMIFS('2012'!$H:$H, '2012'!$C:$C, $A2, '2012'!$F:$F, N$1)+SUMIFS('2012'!$I:$I, '2012'!$D:$D, $A2, '2012'!$F:$F, N$1)+SUMIFS('2012'!$J:$J, '2012'!$E:$E, $A2, '2012'!$F:$F, N$1)+SUMIFS('2011'!$H:$H, '2011'!$C:$C, $A2, '2011'!$F:$F, N$1)+SUMIFS('2011'!$I:$I, '2011'!$D:$D, $A2, '2011'!$F:$F, N$1)+SUMIFS('2011'!$J:$J, '2011'!$E:$E, $A2, '2011'!$F:$F, N$1)+SUMIFS('2010'!$H:$H, '2010'!$C:$C, $A2, '2010'!$F:$F, N$1)+SUMIFS('2010'!$I:$I, '2010'!$D:$D, $A2, '2010'!$F:$F, N$1)+SUMIFS('2010'!$J:$J, '2010'!$E:$E, $A2, '2010'!$F:$F, N$1)+SUMIFS('2009'!$H:$H, '2009'!$C:$C, $A2, '2009'!$F:$F, N$1)+SUMIFS('2009'!$I:$I, '2009'!$D:$D, $A2, '2009'!$F:$F, N$1)+SUMIFS('2009'!$J:$J, '2009'!$E:$E, $A2, '2009'!$F:$F, N$1), 0)</f>
        <v>31</v>
      </c>
      <c r="O2" s="0" t="n">
        <f aca="false">IFERROR(SUMIFS('2018'!$H:$H, '2018'!$C:$C, $A2, '2018'!$F:$F, O$1)+SUMIFS('2018'!$I:$I, '2018'!$D:$D, $A2, '2018'!$F:$F, O$1)+SUMIFS('2018'!$J:$J, '2018'!$E:$E, $A2, '2018'!$F:$F, O$1)+SUMIFS('2017'!$H:$H, '2017'!$C:$C, $A2, '2017'!$F:$F, O$1)+SUMIFS('2017'!$I:$I, '2017'!$D:$D, $A2, '2017'!$F:$F, O$1)+SUMIFS('2017'!$J:$J, '2017'!$E:$E, $A2, '2017'!$F:$F, O$1)+SUMIFS('2016'!$H:$H, '2016'!$C:$C, $A2, '2016'!$F:$F, O$1)+SUMIFS('2016'!$I:$I, '2016'!$D:$D, $A2, '2016'!$F:$F, O$1)+SUMIFS('2016'!$J:$J, '2016'!$E:$E, $A2, '2016'!$F:$F, O$1)+SUMIFS('2015'!$H:$H, '2015'!$C:$C, $A2, '2015'!$F:$F, O$1)+SUMIFS('2015'!$I:$I, '2015'!$D:$D, $A2, '2015'!$F:$F, O$1)+SUMIFS('2015'!$J:$J, '2015'!$E:$E, $A2, '2015'!$F:$F, O$1)+SUMIFS('2014'!$H:$H, '2014'!$C:$C, $A2, '2014'!$F:$F, O$1)+SUMIFS('2014'!$I:$I, '2014'!$D:$D, $A2, '2014'!$F:$F, O$1)+SUMIFS('2014'!$J:$J, '2014'!$E:$E, $A2, '2014'!$F:$F, O$1)+SUMIFS('2013'!$H:$H, '2013'!$C:$C, $A2, '2013'!$F:$F, O$1)+SUMIFS('2013'!$I:$I, '2013'!$D:$D, $A2, '2013'!$F:$F, O$1)+SUMIFS('2013'!$J:$J, '2013'!$E:$E, $A2, '2013'!$F:$F, O$1)+SUMIFS('2012'!$H:$H, '2012'!$C:$C, $A2, '2012'!$F:$F, O$1)+SUMIFS('2012'!$I:$I, '2012'!$D:$D, $A2, '2012'!$F:$F, O$1)+SUMIFS('2012'!$J:$J, '2012'!$E:$E, $A2, '2012'!$F:$F, O$1)+SUMIFS('2011'!$H:$H, '2011'!$C:$C, $A2, '2011'!$F:$F, O$1)+SUMIFS('2011'!$I:$I, '2011'!$D:$D, $A2, '2011'!$F:$F, O$1)+SUMIFS('2011'!$J:$J, '2011'!$E:$E, $A2, '2011'!$F:$F, O$1)+SUMIFS('2010'!$H:$H, '2010'!$C:$C, $A2, '2010'!$F:$F, O$1)+SUMIFS('2010'!$I:$I, '2010'!$D:$D, $A2, '2010'!$F:$F, O$1)+SUMIFS('2010'!$J:$J, '2010'!$E:$E, $A2, '2010'!$F:$F, O$1)+SUMIFS('2009'!$H:$H, '2009'!$C:$C, $A2, '2009'!$F:$F, O$1)+SUMIFS('2009'!$I:$I, '2009'!$D:$D, $A2, '2009'!$F:$F, O$1)+SUMIFS('2009'!$J:$J, '2009'!$E:$E, $A2, '2009'!$F:$F, O$1), 0)</f>
        <v>0</v>
      </c>
      <c r="P2" s="0" t="n">
        <f aca="false">IFERROR(SUMIFS('2018'!$H:$H, '2018'!$C:$C, $A2, '2018'!$F:$F, P$1)+SUMIFS('2018'!$I:$I, '2018'!$D:$D, $A2, '2018'!$F:$F, P$1)+SUMIFS('2018'!$J:$J, '2018'!$E:$E, $A2, '2018'!$F:$F, P$1)+SUMIFS('2017'!$H:$H, '2017'!$C:$C, $A2, '2017'!$F:$F, P$1)+SUMIFS('2017'!$I:$I, '2017'!$D:$D, $A2, '2017'!$F:$F, P$1)+SUMIFS('2017'!$J:$J, '2017'!$E:$E, $A2, '2017'!$F:$F, P$1)+SUMIFS('2016'!$H:$H, '2016'!$C:$C, $A2, '2016'!$F:$F, P$1)+SUMIFS('2016'!$I:$I, '2016'!$D:$D, $A2, '2016'!$F:$F, P$1)+SUMIFS('2016'!$J:$J, '2016'!$E:$E, $A2, '2016'!$F:$F, P$1)+SUMIFS('2015'!$H:$H, '2015'!$C:$C, $A2, '2015'!$F:$F, P$1)+SUMIFS('2015'!$I:$I, '2015'!$D:$D, $A2, '2015'!$F:$F, P$1)+SUMIFS('2015'!$J:$J, '2015'!$E:$E, $A2, '2015'!$F:$F, P$1)+SUMIFS('2014'!$H:$H, '2014'!$C:$C, $A2, '2014'!$F:$F, P$1)+SUMIFS('2014'!$I:$I, '2014'!$D:$D, $A2, '2014'!$F:$F, P$1)+SUMIFS('2014'!$J:$J, '2014'!$E:$E, $A2, '2014'!$F:$F, P$1)+SUMIFS('2013'!$H:$H, '2013'!$C:$C, $A2, '2013'!$F:$F, P$1)+SUMIFS('2013'!$I:$I, '2013'!$D:$D, $A2, '2013'!$F:$F, P$1)+SUMIFS('2013'!$J:$J, '2013'!$E:$E, $A2, '2013'!$F:$F, P$1)+SUMIFS('2012'!$H:$H, '2012'!$C:$C, $A2, '2012'!$F:$F, P$1)+SUMIFS('2012'!$I:$I, '2012'!$D:$D, $A2, '2012'!$F:$F, P$1)+SUMIFS('2012'!$J:$J, '2012'!$E:$E, $A2, '2012'!$F:$F, P$1)+SUMIFS('2011'!$H:$H, '2011'!$C:$C, $A2, '2011'!$F:$F, P$1)+SUMIFS('2011'!$I:$I, '2011'!$D:$D, $A2, '2011'!$F:$F, P$1)+SUMIFS('2011'!$J:$J, '2011'!$E:$E, $A2, '2011'!$F:$F, P$1)+SUMIFS('2010'!$H:$H, '2010'!$C:$C, $A2, '2010'!$F:$F, P$1)+SUMIFS('2010'!$I:$I, '2010'!$D:$D, $A2, '2010'!$F:$F, P$1)+SUMIFS('2010'!$J:$J, '2010'!$E:$E, $A2, '2010'!$F:$F, P$1)+SUMIFS('2009'!$H:$H, '2009'!$C:$C, $A2, '2009'!$F:$F, P$1)+SUMIFS('2009'!$I:$I, '2009'!$D:$D, $A2, '2009'!$F:$F, P$1)+SUMIFS('2009'!$J:$J, '2009'!$E:$E, $A2, '2009'!$F:$F, P$1), 0)</f>
        <v>0</v>
      </c>
      <c r="Q2" s="0" t="n">
        <f aca="false">IFERROR(SUMIFS('2018'!$H:$H, '2018'!$C:$C, $A2, '2018'!$F:$F, Q$1)+SUMIFS('2018'!$I:$I, '2018'!$D:$D, $A2, '2018'!$F:$F, Q$1)+SUMIFS('2018'!$J:$J, '2018'!$E:$E, $A2, '2018'!$F:$F, Q$1)+SUMIFS('2017'!$H:$H, '2017'!$C:$C, $A2, '2017'!$F:$F, Q$1)+SUMIFS('2017'!$I:$I, '2017'!$D:$D, $A2, '2017'!$F:$F, Q$1)+SUMIFS('2017'!$J:$J, '2017'!$E:$E, $A2, '2017'!$F:$F, Q$1)+SUMIFS('2016'!$H:$H, '2016'!$C:$C, $A2, '2016'!$F:$F, Q$1)+SUMIFS('2016'!$I:$I, '2016'!$D:$D, $A2, '2016'!$F:$F, Q$1)+SUMIFS('2016'!$J:$J, '2016'!$E:$E, $A2, '2016'!$F:$F, Q$1)+SUMIFS('2015'!$H:$H, '2015'!$C:$C, $A2, '2015'!$F:$F, Q$1)+SUMIFS('2015'!$I:$I, '2015'!$D:$D, $A2, '2015'!$F:$F, Q$1)+SUMIFS('2015'!$J:$J, '2015'!$E:$E, $A2, '2015'!$F:$F, Q$1)+SUMIFS('2014'!$H:$H, '2014'!$C:$C, $A2, '2014'!$F:$F, Q$1)+SUMIFS('2014'!$I:$I, '2014'!$D:$D, $A2, '2014'!$F:$F, Q$1)+SUMIFS('2014'!$J:$J, '2014'!$E:$E, $A2, '2014'!$F:$F, Q$1)+SUMIFS('2013'!$H:$H, '2013'!$C:$C, $A2, '2013'!$F:$F, Q$1)+SUMIFS('2013'!$I:$I, '2013'!$D:$D, $A2, '2013'!$F:$F, Q$1)+SUMIFS('2013'!$J:$J, '2013'!$E:$E, $A2, '2013'!$F:$F, Q$1)+SUMIFS('2012'!$H:$H, '2012'!$C:$C, $A2, '2012'!$F:$F, Q$1)+SUMIFS('2012'!$I:$I, '2012'!$D:$D, $A2, '2012'!$F:$F, Q$1)+SUMIFS('2012'!$J:$J, '2012'!$E:$E, $A2, '2012'!$F:$F, Q$1)+SUMIFS('2011'!$H:$H, '2011'!$C:$C, $A2, '2011'!$F:$F, Q$1)+SUMIFS('2011'!$I:$I, '2011'!$D:$D, $A2, '2011'!$F:$F, Q$1)+SUMIFS('2011'!$J:$J, '2011'!$E:$E, $A2, '2011'!$F:$F, Q$1)+SUMIFS('2010'!$H:$H, '2010'!$C:$C, $A2, '2010'!$F:$F, Q$1)+SUMIFS('2010'!$I:$I, '2010'!$D:$D, $A2, '2010'!$F:$F, Q$1)+SUMIFS('2010'!$J:$J, '2010'!$E:$E, $A2, '2010'!$F:$F, Q$1)+SUMIFS('2009'!$H:$H, '2009'!$C:$C, $A2, '2009'!$F:$F, Q$1)+SUMIFS('2009'!$I:$I, '2009'!$D:$D, $A2, '2009'!$F:$F, Q$1)+SUMIFS('2009'!$J:$J, '2009'!$E:$E, $A2, '2009'!$F:$F, Q$1), 0)</f>
        <v>0</v>
      </c>
      <c r="R2" s="0" t="n">
        <f aca="false">IFERROR(SUMIFS('2018'!$H:$H, '2018'!$C:$C, $A2, '2018'!$F:$F, R$1)+SUMIFS('2018'!$I:$I, '2018'!$D:$D, $A2, '2018'!$F:$F, R$1)+SUMIFS('2018'!$J:$J, '2018'!$E:$E, $A2, '2018'!$F:$F, R$1)+SUMIFS('2017'!$H:$H, '2017'!$C:$C, $A2, '2017'!$F:$F, R$1)+SUMIFS('2017'!$I:$I, '2017'!$D:$D, $A2, '2017'!$F:$F, R$1)+SUMIFS('2017'!$J:$J, '2017'!$E:$E, $A2, '2017'!$F:$F, R$1)+SUMIFS('2016'!$H:$H, '2016'!$C:$C, $A2, '2016'!$F:$F, R$1)+SUMIFS('2016'!$I:$I, '2016'!$D:$D, $A2, '2016'!$F:$F, R$1)+SUMIFS('2016'!$J:$J, '2016'!$E:$E, $A2, '2016'!$F:$F, R$1)+SUMIFS('2015'!$H:$H, '2015'!$C:$C, $A2, '2015'!$F:$F, R$1)+SUMIFS('2015'!$I:$I, '2015'!$D:$D, $A2, '2015'!$F:$F, R$1)+SUMIFS('2015'!$J:$J, '2015'!$E:$E, $A2, '2015'!$F:$F, R$1)+SUMIFS('2014'!$H:$H, '2014'!$C:$C, $A2, '2014'!$F:$F, R$1)+SUMIFS('2014'!$I:$I, '2014'!$D:$D, $A2, '2014'!$F:$F, R$1)+SUMIFS('2014'!$J:$J, '2014'!$E:$E, $A2, '2014'!$F:$F, R$1)+SUMIFS('2013'!$H:$H, '2013'!$C:$C, $A2, '2013'!$F:$F, R$1)+SUMIFS('2013'!$I:$I, '2013'!$D:$D, $A2, '2013'!$F:$F, R$1)+SUMIFS('2013'!$J:$J, '2013'!$E:$E, $A2, '2013'!$F:$F, R$1)+SUMIFS('2012'!$H:$H, '2012'!$C:$C, $A2, '2012'!$F:$F, R$1)+SUMIFS('2012'!$I:$I, '2012'!$D:$D, $A2, '2012'!$F:$F, R$1)+SUMIFS('2012'!$J:$J, '2012'!$E:$E, $A2, '2012'!$F:$F, R$1)+SUMIFS('2011'!$H:$H, '2011'!$C:$C, $A2, '2011'!$F:$F, R$1)+SUMIFS('2011'!$I:$I, '2011'!$D:$D, $A2, '2011'!$F:$F, R$1)+SUMIFS('2011'!$J:$J, '2011'!$E:$E, $A2, '2011'!$F:$F, R$1)+SUMIFS('2010'!$H:$H, '2010'!$C:$C, $A2, '2010'!$F:$F, R$1)+SUMIFS('2010'!$I:$I, '2010'!$D:$D, $A2, '2010'!$F:$F, R$1)+SUMIFS('2010'!$J:$J, '2010'!$E:$E, $A2, '2010'!$F:$F, R$1)+SUMIFS('2009'!$H:$H, '2009'!$C:$C, $A2, '2009'!$F:$F, R$1)+SUMIFS('2009'!$I:$I, '2009'!$D:$D, $A2, '2009'!$F:$F, R$1)+SUMIFS('2009'!$J:$J, '2009'!$E:$E, $A2, '2009'!$F:$F, R$1), 0)</f>
        <v>0</v>
      </c>
      <c r="S2" s="0" t="n">
        <f aca="false">IFERROR(SUMIFS('2018'!$H:$H, '2018'!$C:$C, $A2, '2018'!$F:$F, S$1)+SUMIFS('2018'!$I:$I, '2018'!$D:$D, $A2, '2018'!$F:$F, S$1)+SUMIFS('2018'!$J:$J, '2018'!$E:$E, $A2, '2018'!$F:$F, S$1)+SUMIFS('2017'!$H:$H, '2017'!$C:$C, $A2, '2017'!$F:$F, S$1)+SUMIFS('2017'!$I:$I, '2017'!$D:$D, $A2, '2017'!$F:$F, S$1)+SUMIFS('2017'!$J:$J, '2017'!$E:$E, $A2, '2017'!$F:$F, S$1)+SUMIFS('2016'!$H:$H, '2016'!$C:$C, $A2, '2016'!$F:$F, S$1)+SUMIFS('2016'!$I:$I, '2016'!$D:$D, $A2, '2016'!$F:$F, S$1)+SUMIFS('2016'!$J:$J, '2016'!$E:$E, $A2, '2016'!$F:$F, S$1)+SUMIFS('2015'!$H:$H, '2015'!$C:$C, $A2, '2015'!$F:$F, S$1)+SUMIFS('2015'!$I:$I, '2015'!$D:$D, $A2, '2015'!$F:$F, S$1)+SUMIFS('2015'!$J:$J, '2015'!$E:$E, $A2, '2015'!$F:$F, S$1)+SUMIFS('2014'!$H:$H, '2014'!$C:$C, $A2, '2014'!$F:$F, S$1)+SUMIFS('2014'!$I:$I, '2014'!$D:$D, $A2, '2014'!$F:$F, S$1)+SUMIFS('2014'!$J:$J, '2014'!$E:$E, $A2, '2014'!$F:$F, S$1)+SUMIFS('2013'!$H:$H, '2013'!$C:$C, $A2, '2013'!$F:$F, S$1)+SUMIFS('2013'!$I:$I, '2013'!$D:$D, $A2, '2013'!$F:$F, S$1)+SUMIFS('2013'!$J:$J, '2013'!$E:$E, $A2, '2013'!$F:$F, S$1)+SUMIFS('2012'!$H:$H, '2012'!$C:$C, $A2, '2012'!$F:$F, S$1)+SUMIFS('2012'!$I:$I, '2012'!$D:$D, $A2, '2012'!$F:$F, S$1)+SUMIFS('2012'!$J:$J, '2012'!$E:$E, $A2, '2012'!$F:$F, S$1)+SUMIFS('2011'!$H:$H, '2011'!$C:$C, $A2, '2011'!$F:$F, S$1)+SUMIFS('2011'!$I:$I, '2011'!$D:$D, $A2, '2011'!$F:$F, S$1)+SUMIFS('2011'!$J:$J, '2011'!$E:$E, $A2, '2011'!$F:$F, S$1)+SUMIFS('2010'!$H:$H, '2010'!$C:$C, $A2, '2010'!$F:$F, S$1)+SUMIFS('2010'!$I:$I, '2010'!$D:$D, $A2, '2010'!$F:$F, S$1)+SUMIFS('2010'!$J:$J, '2010'!$E:$E, $A2, '2010'!$F:$F, S$1)+SUMIFS('2009'!$H:$H, '2009'!$C:$C, $A2, '2009'!$F:$F, S$1)+SUMIFS('2009'!$I:$I, '2009'!$D:$D, $A2, '2009'!$F:$F, S$1)+SUMIFS('2009'!$J:$J, '2009'!$E:$E, $A2, '2009'!$F:$F, S$1), 0)</f>
        <v>0</v>
      </c>
      <c r="T2" s="0" t="n">
        <f aca="false">IFERROR(SUMIFS('2018'!$H:$H, '2018'!$C:$C, $A2, '2018'!$F:$F, T$1)+SUMIFS('2018'!$I:$I, '2018'!$D:$D, $A2, '2018'!$F:$F, T$1)+SUMIFS('2018'!$J:$J, '2018'!$E:$E, $A2, '2018'!$F:$F, T$1)+SUMIFS('2017'!$H:$H, '2017'!$C:$C, $A2, '2017'!$F:$F, T$1)+SUMIFS('2017'!$I:$I, '2017'!$D:$D, $A2, '2017'!$F:$F, T$1)+SUMIFS('2017'!$J:$J, '2017'!$E:$E, $A2, '2017'!$F:$F, T$1)+SUMIFS('2016'!$H:$H, '2016'!$C:$C, $A2, '2016'!$F:$F, T$1)+SUMIFS('2016'!$I:$I, '2016'!$D:$D, $A2, '2016'!$F:$F, T$1)+SUMIFS('2016'!$J:$J, '2016'!$E:$E, $A2, '2016'!$F:$F, T$1)+SUMIFS('2015'!$H:$H, '2015'!$C:$C, $A2, '2015'!$F:$F, T$1)+SUMIFS('2015'!$I:$I, '2015'!$D:$D, $A2, '2015'!$F:$F, T$1)+SUMIFS('2015'!$J:$J, '2015'!$E:$E, $A2, '2015'!$F:$F, T$1)+SUMIFS('2014'!$H:$H, '2014'!$C:$C, $A2, '2014'!$F:$F, T$1)+SUMIFS('2014'!$I:$I, '2014'!$D:$D, $A2, '2014'!$F:$F, T$1)+SUMIFS('2014'!$J:$J, '2014'!$E:$E, $A2, '2014'!$F:$F, T$1)+SUMIFS('2013'!$H:$H, '2013'!$C:$C, $A2, '2013'!$F:$F, T$1)+SUMIFS('2013'!$I:$I, '2013'!$D:$D, $A2, '2013'!$F:$F, T$1)+SUMIFS('2013'!$J:$J, '2013'!$E:$E, $A2, '2013'!$F:$F, T$1)+SUMIFS('2012'!$H:$H, '2012'!$C:$C, $A2, '2012'!$F:$F, T$1)+SUMIFS('2012'!$I:$I, '2012'!$D:$D, $A2, '2012'!$F:$F, T$1)+SUMIFS('2012'!$J:$J, '2012'!$E:$E, $A2, '2012'!$F:$F, T$1)+SUMIFS('2011'!$H:$H, '2011'!$C:$C, $A2, '2011'!$F:$F, T$1)+SUMIFS('2011'!$I:$I, '2011'!$D:$D, $A2, '2011'!$F:$F, T$1)+SUMIFS('2011'!$J:$J, '2011'!$E:$E, $A2, '2011'!$F:$F, T$1)+SUMIFS('2010'!$H:$H, '2010'!$C:$C, $A2, '2010'!$F:$F, T$1)+SUMIFS('2010'!$I:$I, '2010'!$D:$D, $A2, '2010'!$F:$F, T$1)+SUMIFS('2010'!$J:$J, '2010'!$E:$E, $A2, '2010'!$F:$F, T$1)+SUMIFS('2009'!$H:$H, '2009'!$C:$C, $A2, '2009'!$F:$F, T$1)+SUMIFS('2009'!$I:$I, '2009'!$D:$D, $A2, '2009'!$F:$F, T$1)+SUMIFS('2009'!$J:$J, '2009'!$E:$E, $A2, '2009'!$F:$F, T$1), 0)</f>
        <v>0</v>
      </c>
      <c r="U2" s="0" t="n">
        <f aca="false">IFERROR(SUMIFS('2018'!$H:$H, '2018'!$C:$C, $A2, '2018'!$F:$F, U$1)+SUMIFS('2018'!$I:$I, '2018'!$D:$D, $A2, '2018'!$F:$F, U$1)+SUMIFS('2018'!$J:$J, '2018'!$E:$E, $A2, '2018'!$F:$F, U$1)+SUMIFS('2017'!$H:$H, '2017'!$C:$C, $A2, '2017'!$F:$F, U$1)+SUMIFS('2017'!$I:$I, '2017'!$D:$D, $A2, '2017'!$F:$F, U$1)+SUMIFS('2017'!$J:$J, '2017'!$E:$E, $A2, '2017'!$F:$F, U$1)+SUMIFS('2016'!$H:$H, '2016'!$C:$C, $A2, '2016'!$F:$F, U$1)+SUMIFS('2016'!$I:$I, '2016'!$D:$D, $A2, '2016'!$F:$F, U$1)+SUMIFS('2016'!$J:$J, '2016'!$E:$E, $A2, '2016'!$F:$F, U$1)+SUMIFS('2015'!$H:$H, '2015'!$C:$C, $A2, '2015'!$F:$F, U$1)+SUMIFS('2015'!$I:$I, '2015'!$D:$D, $A2, '2015'!$F:$F, U$1)+SUMIFS('2015'!$J:$J, '2015'!$E:$E, $A2, '2015'!$F:$F, U$1)+SUMIFS('2014'!$H:$H, '2014'!$C:$C, $A2, '2014'!$F:$F, U$1)+SUMIFS('2014'!$I:$I, '2014'!$D:$D, $A2, '2014'!$F:$F, U$1)+SUMIFS('2014'!$J:$J, '2014'!$E:$E, $A2, '2014'!$F:$F, U$1)+SUMIFS('2013'!$H:$H, '2013'!$C:$C, $A2, '2013'!$F:$F, U$1)+SUMIFS('2013'!$I:$I, '2013'!$D:$D, $A2, '2013'!$F:$F, U$1)+SUMIFS('2013'!$J:$J, '2013'!$E:$E, $A2, '2013'!$F:$F, U$1)+SUMIFS('2012'!$H:$H, '2012'!$C:$C, $A2, '2012'!$F:$F, U$1)+SUMIFS('2012'!$I:$I, '2012'!$D:$D, $A2, '2012'!$F:$F, U$1)+SUMIFS('2012'!$J:$J, '2012'!$E:$E, $A2, '2012'!$F:$F, U$1)+SUMIFS('2011'!$H:$H, '2011'!$C:$C, $A2, '2011'!$F:$F, U$1)+SUMIFS('2011'!$I:$I, '2011'!$D:$D, $A2, '2011'!$F:$F, U$1)+SUMIFS('2011'!$J:$J, '2011'!$E:$E, $A2, '2011'!$F:$F, U$1)+SUMIFS('2010'!$H:$H, '2010'!$C:$C, $A2, '2010'!$F:$F, U$1)+SUMIFS('2010'!$I:$I, '2010'!$D:$D, $A2, '2010'!$F:$F, U$1)+SUMIFS('2010'!$J:$J, '2010'!$E:$E, $A2, '2010'!$F:$F, U$1)+SUMIFS('2009'!$H:$H, '2009'!$C:$C, $A2, '2009'!$F:$F, U$1)+SUMIFS('2009'!$I:$I, '2009'!$D:$D, $A2, '2009'!$F:$F, U$1)+SUMIFS('2009'!$J:$J, '2009'!$E:$E, $A2, '2009'!$F:$F, U$1), 0)</f>
        <v>0</v>
      </c>
      <c r="V2" s="0" t="n">
        <f aca="false">IFERROR(SUMIFS('2018'!$H:$H, '2018'!$C:$C, $A2, '2018'!$F:$F, V$1)+SUMIFS('2018'!$I:$I, '2018'!$D:$D, $A2, '2018'!$F:$F, V$1)+SUMIFS('2018'!$J:$J, '2018'!$E:$E, $A2, '2018'!$F:$F, V$1)+SUMIFS('2017'!$H:$H, '2017'!$C:$C, $A2, '2017'!$F:$F, V$1)+SUMIFS('2017'!$I:$I, '2017'!$D:$D, $A2, '2017'!$F:$F, V$1)+SUMIFS('2017'!$J:$J, '2017'!$E:$E, $A2, '2017'!$F:$F, V$1)+SUMIFS('2016'!$H:$H, '2016'!$C:$C, $A2, '2016'!$F:$F, V$1)+SUMIFS('2016'!$I:$I, '2016'!$D:$D, $A2, '2016'!$F:$F, V$1)+SUMIFS('2016'!$J:$J, '2016'!$E:$E, $A2, '2016'!$F:$F, V$1)+SUMIFS('2015'!$H:$H, '2015'!$C:$C, $A2, '2015'!$F:$F, V$1)+SUMIFS('2015'!$I:$I, '2015'!$D:$D, $A2, '2015'!$F:$F, V$1)+SUMIFS('2015'!$J:$J, '2015'!$E:$E, $A2, '2015'!$F:$F, V$1)+SUMIFS('2014'!$H:$H, '2014'!$C:$C, $A2, '2014'!$F:$F, V$1)+SUMIFS('2014'!$I:$I, '2014'!$D:$D, $A2, '2014'!$F:$F, V$1)+SUMIFS('2014'!$J:$J, '2014'!$E:$E, $A2, '2014'!$F:$F, V$1)+SUMIFS('2013'!$H:$H, '2013'!$C:$C, $A2, '2013'!$F:$F, V$1)+SUMIFS('2013'!$I:$I, '2013'!$D:$D, $A2, '2013'!$F:$F, V$1)+SUMIFS('2013'!$J:$J, '2013'!$E:$E, $A2, '2013'!$F:$F, V$1)+SUMIFS('2012'!$H:$H, '2012'!$C:$C, $A2, '2012'!$F:$F, V$1)+SUMIFS('2012'!$I:$I, '2012'!$D:$D, $A2, '2012'!$F:$F, V$1)+SUMIFS('2012'!$J:$J, '2012'!$E:$E, $A2, '2012'!$F:$F, V$1)+SUMIFS('2011'!$H:$H, '2011'!$C:$C, $A2, '2011'!$F:$F, V$1)+SUMIFS('2011'!$I:$I, '2011'!$D:$D, $A2, '2011'!$F:$F, V$1)+SUMIFS('2011'!$J:$J, '2011'!$E:$E, $A2, '2011'!$F:$F, V$1)+SUMIFS('2010'!$H:$H, '2010'!$C:$C, $A2, '2010'!$F:$F, V$1)+SUMIFS('2010'!$I:$I, '2010'!$D:$D, $A2, '2010'!$F:$F, V$1)+SUMIFS('2010'!$J:$J, '2010'!$E:$E, $A2, '2010'!$F:$F, V$1)+SUMIFS('2009'!$H:$H, '2009'!$C:$C, $A2, '2009'!$F:$F, V$1)+SUMIFS('2009'!$I:$I, '2009'!$D:$D, $A2, '2009'!$F:$F, V$1)+SUMIFS('2009'!$J:$J, '2009'!$E:$E, $A2, '2009'!$F:$F, V$1), 0)</f>
        <v>0</v>
      </c>
      <c r="W2" s="0" t="n">
        <f aca="false">IFERROR(SUMIFS('2018'!$H:$H, '2018'!$C:$C, $A2, '2018'!$F:$F, W$1)+SUMIFS('2018'!$I:$I, '2018'!$D:$D, $A2, '2018'!$F:$F, W$1)+SUMIFS('2018'!$J:$J, '2018'!$E:$E, $A2, '2018'!$F:$F, W$1)+SUMIFS('2017'!$H:$H, '2017'!$C:$C, $A2, '2017'!$F:$F, W$1)+SUMIFS('2017'!$I:$I, '2017'!$D:$D, $A2, '2017'!$F:$F, W$1)+SUMIFS('2017'!$J:$J, '2017'!$E:$E, $A2, '2017'!$F:$F, W$1)+SUMIFS('2016'!$H:$H, '2016'!$C:$C, $A2, '2016'!$F:$F, W$1)+SUMIFS('2016'!$I:$I, '2016'!$D:$D, $A2, '2016'!$F:$F, W$1)+SUMIFS('2016'!$J:$J, '2016'!$E:$E, $A2, '2016'!$F:$F, W$1)+SUMIFS('2015'!$H:$H, '2015'!$C:$C, $A2, '2015'!$F:$F, W$1)+SUMIFS('2015'!$I:$I, '2015'!$D:$D, $A2, '2015'!$F:$F, W$1)+SUMIFS('2015'!$J:$J, '2015'!$E:$E, $A2, '2015'!$F:$F, W$1)+SUMIFS('2014'!$H:$H, '2014'!$C:$C, $A2, '2014'!$F:$F, W$1)+SUMIFS('2014'!$I:$I, '2014'!$D:$D, $A2, '2014'!$F:$F, W$1)+SUMIFS('2014'!$J:$J, '2014'!$E:$E, $A2, '2014'!$F:$F, W$1)+SUMIFS('2013'!$H:$H, '2013'!$C:$C, $A2, '2013'!$F:$F, W$1)+SUMIFS('2013'!$I:$I, '2013'!$D:$D, $A2, '2013'!$F:$F, W$1)+SUMIFS('2013'!$J:$J, '2013'!$E:$E, $A2, '2013'!$F:$F, W$1)+SUMIFS('2012'!$H:$H, '2012'!$C:$C, $A2, '2012'!$F:$F, W$1)+SUMIFS('2012'!$I:$I, '2012'!$D:$D, $A2, '2012'!$F:$F, W$1)+SUMIFS('2012'!$J:$J, '2012'!$E:$E, $A2, '2012'!$F:$F, W$1)+SUMIFS('2011'!$H:$H, '2011'!$C:$C, $A2, '2011'!$F:$F, W$1)+SUMIFS('2011'!$I:$I, '2011'!$D:$D, $A2, '2011'!$F:$F, W$1)+SUMIFS('2011'!$J:$J, '2011'!$E:$E, $A2, '2011'!$F:$F, W$1)+SUMIFS('2010'!$H:$H, '2010'!$C:$C, $A2, '2010'!$F:$F, W$1)+SUMIFS('2010'!$I:$I, '2010'!$D:$D, $A2, '2010'!$F:$F, W$1)+SUMIFS('2010'!$J:$J, '2010'!$E:$E, $A2, '2010'!$F:$F, W$1)+SUMIFS('2009'!$H:$H, '2009'!$C:$C, $A2, '2009'!$F:$F, W$1)+SUMIFS('2009'!$I:$I, '2009'!$D:$D, $A2, '2009'!$F:$F, W$1)+SUMIFS('2009'!$J:$J, '2009'!$E:$E, $A2, '2009'!$F:$F, W$1), 0)</f>
        <v>0</v>
      </c>
      <c r="X2" s="0" t="n">
        <f aca="false">IFERROR(SUMIFS('2018'!$H:$H, '2018'!$C:$C, $A2, '2018'!$F:$F, X$1)+SUMIFS('2018'!$I:$I, '2018'!$D:$D, $A2, '2018'!$F:$F, X$1)+SUMIFS('2018'!$J:$J, '2018'!$E:$E, $A2, '2018'!$F:$F, X$1)+SUMIFS('2017'!$H:$H, '2017'!$C:$C, $A2, '2017'!$F:$F, X$1)+SUMIFS('2017'!$I:$I, '2017'!$D:$D, $A2, '2017'!$F:$F, X$1)+SUMIFS('2017'!$J:$J, '2017'!$E:$E, $A2, '2017'!$F:$F, X$1)+SUMIFS('2016'!$H:$H, '2016'!$C:$C, $A2, '2016'!$F:$F, X$1)+SUMIFS('2016'!$I:$I, '2016'!$D:$D, $A2, '2016'!$F:$F, X$1)+SUMIFS('2016'!$J:$J, '2016'!$E:$E, $A2, '2016'!$F:$F, X$1)+SUMIFS('2015'!$H:$H, '2015'!$C:$C, $A2, '2015'!$F:$F, X$1)+SUMIFS('2015'!$I:$I, '2015'!$D:$D, $A2, '2015'!$F:$F, X$1)+SUMIFS('2015'!$J:$J, '2015'!$E:$E, $A2, '2015'!$F:$F, X$1)+SUMIFS('2014'!$H:$H, '2014'!$C:$C, $A2, '2014'!$F:$F, X$1)+SUMIFS('2014'!$I:$I, '2014'!$D:$D, $A2, '2014'!$F:$F, X$1)+SUMIFS('2014'!$J:$J, '2014'!$E:$E, $A2, '2014'!$F:$F, X$1)+SUMIFS('2013'!$H:$H, '2013'!$C:$C, $A2, '2013'!$F:$F, X$1)+SUMIFS('2013'!$I:$I, '2013'!$D:$D, $A2, '2013'!$F:$F, X$1)+SUMIFS('2013'!$J:$J, '2013'!$E:$E, $A2, '2013'!$F:$F, X$1)+SUMIFS('2012'!$H:$H, '2012'!$C:$C, $A2, '2012'!$F:$F, X$1)+SUMIFS('2012'!$I:$I, '2012'!$D:$D, $A2, '2012'!$F:$F, X$1)+SUMIFS('2012'!$J:$J, '2012'!$E:$E, $A2, '2012'!$F:$F, X$1)+SUMIFS('2011'!$H:$H, '2011'!$C:$C, $A2, '2011'!$F:$F, X$1)+SUMIFS('2011'!$I:$I, '2011'!$D:$D, $A2, '2011'!$F:$F, X$1)+SUMIFS('2011'!$J:$J, '2011'!$E:$E, $A2, '2011'!$F:$F, X$1)+SUMIFS('2010'!$H:$H, '2010'!$C:$C, $A2, '2010'!$F:$F, X$1)+SUMIFS('2010'!$I:$I, '2010'!$D:$D, $A2, '2010'!$F:$F, X$1)+SUMIFS('2010'!$J:$J, '2010'!$E:$E, $A2, '2010'!$F:$F, X$1)+SUMIFS('2009'!$H:$H, '2009'!$C:$C, $A2, '2009'!$F:$F, X$1)+SUMIFS('2009'!$I:$I, '2009'!$D:$D, $A2, '2009'!$F:$F, X$1)+SUMIFS('2009'!$J:$J, '2009'!$E:$E, $A2, '2009'!$F:$F, X$1), 0)</f>
        <v>0</v>
      </c>
      <c r="Y2" s="0" t="n">
        <f aca="false">IFERROR(SUMIFS('2018'!$H:$H, '2018'!$C:$C, $A2, '2018'!$F:$F, Y$1)+SUMIFS('2018'!$I:$I, '2018'!$D:$D, $A2, '2018'!$F:$F, Y$1)+SUMIFS('2018'!$J:$J, '2018'!$E:$E, $A2, '2018'!$F:$F, Y$1)+SUMIFS('2017'!$H:$H, '2017'!$C:$C, $A2, '2017'!$F:$F, Y$1)+SUMIFS('2017'!$I:$I, '2017'!$D:$D, $A2, '2017'!$F:$F, Y$1)+SUMIFS('2017'!$J:$J, '2017'!$E:$E, $A2, '2017'!$F:$F, Y$1)+SUMIFS('2016'!$H:$H, '2016'!$C:$C, $A2, '2016'!$F:$F, Y$1)+SUMIFS('2016'!$I:$I, '2016'!$D:$D, $A2, '2016'!$F:$F, Y$1)+SUMIFS('2016'!$J:$J, '2016'!$E:$E, $A2, '2016'!$F:$F, Y$1)+SUMIFS('2015'!$H:$H, '2015'!$C:$C, $A2, '2015'!$F:$F, Y$1)+SUMIFS('2015'!$I:$I, '2015'!$D:$D, $A2, '2015'!$F:$F, Y$1)+SUMIFS('2015'!$J:$J, '2015'!$E:$E, $A2, '2015'!$F:$F, Y$1)+SUMIFS('2014'!$H:$H, '2014'!$C:$C, $A2, '2014'!$F:$F, Y$1)+SUMIFS('2014'!$I:$I, '2014'!$D:$D, $A2, '2014'!$F:$F, Y$1)+SUMIFS('2014'!$J:$J, '2014'!$E:$E, $A2, '2014'!$F:$F, Y$1)+SUMIFS('2013'!$H:$H, '2013'!$C:$C, $A2, '2013'!$F:$F, Y$1)+SUMIFS('2013'!$I:$I, '2013'!$D:$D, $A2, '2013'!$F:$F, Y$1)+SUMIFS('2013'!$J:$J, '2013'!$E:$E, $A2, '2013'!$F:$F, Y$1)+SUMIFS('2012'!$H:$H, '2012'!$C:$C, $A2, '2012'!$F:$F, Y$1)+SUMIFS('2012'!$I:$I, '2012'!$D:$D, $A2, '2012'!$F:$F, Y$1)+SUMIFS('2012'!$J:$J, '2012'!$E:$E, $A2, '2012'!$F:$F, Y$1)+SUMIFS('2011'!$H:$H, '2011'!$C:$C, $A2, '2011'!$F:$F, Y$1)+SUMIFS('2011'!$I:$I, '2011'!$D:$D, $A2, '2011'!$F:$F, Y$1)+SUMIFS('2011'!$J:$J, '2011'!$E:$E, $A2, '2011'!$F:$F, Y$1)+SUMIFS('2010'!$H:$H, '2010'!$C:$C, $A2, '2010'!$F:$F, Y$1)+SUMIFS('2010'!$I:$I, '2010'!$D:$D, $A2, '2010'!$F:$F, Y$1)+SUMIFS('2010'!$J:$J, '2010'!$E:$E, $A2, '2010'!$F:$F, Y$1)+SUMIFS('2009'!$H:$H, '2009'!$C:$C, $A2, '2009'!$F:$F, Y$1)+SUMIFS('2009'!$I:$I, '2009'!$D:$D, $A2, '2009'!$F:$F, Y$1)+SUMIFS('2009'!$J:$J, '2009'!$E:$E, $A2, '2009'!$F:$F, Y$1), 0)</f>
        <v>0</v>
      </c>
      <c r="Z2" s="0" t="n">
        <f aca="false">IFERROR(SUMIFS('2018'!$H:$H, '2018'!$C:$C, $A2, '2018'!$F:$F, Z$1)+SUMIFS('2018'!$I:$I, '2018'!$D:$D, $A2, '2018'!$F:$F, Z$1)+SUMIFS('2018'!$J:$J, '2018'!$E:$E, $A2, '2018'!$F:$F, Z$1)+SUMIFS('2017'!$H:$H, '2017'!$C:$C, $A2, '2017'!$F:$F, Z$1)+SUMIFS('2017'!$I:$I, '2017'!$D:$D, $A2, '2017'!$F:$F, Z$1)+SUMIFS('2017'!$J:$J, '2017'!$E:$E, $A2, '2017'!$F:$F, Z$1)+SUMIFS('2016'!$H:$H, '2016'!$C:$C, $A2, '2016'!$F:$F, Z$1)+SUMIFS('2016'!$I:$I, '2016'!$D:$D, $A2, '2016'!$F:$F, Z$1)+SUMIFS('2016'!$J:$J, '2016'!$E:$E, $A2, '2016'!$F:$F, Z$1)+SUMIFS('2015'!$H:$H, '2015'!$C:$C, $A2, '2015'!$F:$F, Z$1)+SUMIFS('2015'!$I:$I, '2015'!$D:$D, $A2, '2015'!$F:$F, Z$1)+SUMIFS('2015'!$J:$J, '2015'!$E:$E, $A2, '2015'!$F:$F, Z$1)+SUMIFS('2014'!$H:$H, '2014'!$C:$C, $A2, '2014'!$F:$F, Z$1)+SUMIFS('2014'!$I:$I, '2014'!$D:$D, $A2, '2014'!$F:$F, Z$1)+SUMIFS('2014'!$J:$J, '2014'!$E:$E, $A2, '2014'!$F:$F, Z$1)+SUMIFS('2013'!$H:$H, '2013'!$C:$C, $A2, '2013'!$F:$F, Z$1)+SUMIFS('2013'!$I:$I, '2013'!$D:$D, $A2, '2013'!$F:$F, Z$1)+SUMIFS('2013'!$J:$J, '2013'!$E:$E, $A2, '2013'!$F:$F, Z$1)+SUMIFS('2012'!$H:$H, '2012'!$C:$C, $A2, '2012'!$F:$F, Z$1)+SUMIFS('2012'!$I:$I, '2012'!$D:$D, $A2, '2012'!$F:$F, Z$1)+SUMIFS('2012'!$J:$J, '2012'!$E:$E, $A2, '2012'!$F:$F, Z$1)+SUMIFS('2011'!$H:$H, '2011'!$C:$C, $A2, '2011'!$F:$F, Z$1)+SUMIFS('2011'!$I:$I, '2011'!$D:$D, $A2, '2011'!$F:$F, Z$1)+SUMIFS('2011'!$J:$J, '2011'!$E:$E, $A2, '2011'!$F:$F, Z$1)+SUMIFS('2010'!$H:$H, '2010'!$C:$C, $A2, '2010'!$F:$F, Z$1)+SUMIFS('2010'!$I:$I, '2010'!$D:$D, $A2, '2010'!$F:$F, Z$1)+SUMIFS('2010'!$J:$J, '2010'!$E:$E, $A2, '2010'!$F:$F, Z$1)+SUMIFS('2009'!$H:$H, '2009'!$C:$C, $A2, '2009'!$F:$F, Z$1)+SUMIFS('2009'!$I:$I, '2009'!$D:$D, $A2, '2009'!$F:$F, Z$1)+SUMIFS('2009'!$J:$J, '2009'!$E:$E, $A2, '2009'!$F:$F, Z$1), 0)</f>
        <v>0</v>
      </c>
      <c r="AA2" s="0" t="n">
        <f aca="false">IFERROR(SUMIFS('2018'!$H:$H, '2018'!$C:$C, $A2, '2018'!$F:$F, AA$1)+SUMIFS('2018'!$I:$I, '2018'!$D:$D, $A2, '2018'!$F:$F, AA$1)+SUMIFS('2018'!$J:$J, '2018'!$E:$E, $A2, '2018'!$F:$F, AA$1)+SUMIFS('2017'!$H:$H, '2017'!$C:$C, $A2, '2017'!$F:$F, AA$1)+SUMIFS('2017'!$I:$I, '2017'!$D:$D, $A2, '2017'!$F:$F, AA$1)+SUMIFS('2017'!$J:$J, '2017'!$E:$E, $A2, '2017'!$F:$F, AA$1)+SUMIFS('2016'!$H:$H, '2016'!$C:$C, $A2, '2016'!$F:$F, AA$1)+SUMIFS('2016'!$I:$I, '2016'!$D:$D, $A2, '2016'!$F:$F, AA$1)+SUMIFS('2016'!$J:$J, '2016'!$E:$E, $A2, '2016'!$F:$F, AA$1)+SUMIFS('2015'!$H:$H, '2015'!$C:$C, $A2, '2015'!$F:$F, AA$1)+SUMIFS('2015'!$I:$I, '2015'!$D:$D, $A2, '2015'!$F:$F, AA$1)+SUMIFS('2015'!$J:$J, '2015'!$E:$E, $A2, '2015'!$F:$F, AA$1)+SUMIFS('2014'!$H:$H, '2014'!$C:$C, $A2, '2014'!$F:$F, AA$1)+SUMIFS('2014'!$I:$I, '2014'!$D:$D, $A2, '2014'!$F:$F, AA$1)+SUMIFS('2014'!$J:$J, '2014'!$E:$E, $A2, '2014'!$F:$F, AA$1)+SUMIFS('2013'!$H:$H, '2013'!$C:$C, $A2, '2013'!$F:$F, AA$1)+SUMIFS('2013'!$I:$I, '2013'!$D:$D, $A2, '2013'!$F:$F, AA$1)+SUMIFS('2013'!$J:$J, '2013'!$E:$E, $A2, '2013'!$F:$F, AA$1)+SUMIFS('2012'!$H:$H, '2012'!$C:$C, $A2, '2012'!$F:$F, AA$1)+SUMIFS('2012'!$I:$I, '2012'!$D:$D, $A2, '2012'!$F:$F, AA$1)+SUMIFS('2012'!$J:$J, '2012'!$E:$E, $A2, '2012'!$F:$F, AA$1)+SUMIFS('2011'!$H:$H, '2011'!$C:$C, $A2, '2011'!$F:$F, AA$1)+SUMIFS('2011'!$I:$I, '2011'!$D:$D, $A2, '2011'!$F:$F, AA$1)+SUMIFS('2011'!$J:$J, '2011'!$E:$E, $A2, '2011'!$F:$F, AA$1)+SUMIFS('2010'!$H:$H, '2010'!$C:$C, $A2, '2010'!$F:$F, AA$1)+SUMIFS('2010'!$I:$I, '2010'!$D:$D, $A2, '2010'!$F:$F, AA$1)+SUMIFS('2010'!$J:$J, '2010'!$E:$E, $A2, '2010'!$F:$F, AA$1)+SUMIFS('2009'!$H:$H, '2009'!$C:$C, $A2, '2009'!$F:$F, AA$1)+SUMIFS('2009'!$I:$I, '2009'!$D:$D, $A2, '2009'!$F:$F, AA$1)+SUMIFS('2009'!$J:$J, '2009'!$E:$E, $A2, '2009'!$F:$F, AA$1), 0)</f>
        <v>0</v>
      </c>
      <c r="AB2" s="0" t="n">
        <f aca="false">IFERROR(SUMIFS('2018'!$H:$H, '2018'!$C:$C, $A2, '2018'!$F:$F, AB$1)+SUMIFS('2018'!$I:$I, '2018'!$D:$D, $A2, '2018'!$F:$F, AB$1)+SUMIFS('2018'!$J:$J, '2018'!$E:$E, $A2, '2018'!$F:$F, AB$1)+SUMIFS('2017'!$H:$H, '2017'!$C:$C, $A2, '2017'!$F:$F, AB$1)+SUMIFS('2017'!$I:$I, '2017'!$D:$D, $A2, '2017'!$F:$F, AB$1)+SUMIFS('2017'!$J:$J, '2017'!$E:$E, $A2, '2017'!$F:$F, AB$1)+SUMIFS('2016'!$H:$H, '2016'!$C:$C, $A2, '2016'!$F:$F, AB$1)+SUMIFS('2016'!$I:$I, '2016'!$D:$D, $A2, '2016'!$F:$F, AB$1)+SUMIFS('2016'!$J:$J, '2016'!$E:$E, $A2, '2016'!$F:$F, AB$1)+SUMIFS('2015'!$H:$H, '2015'!$C:$C, $A2, '2015'!$F:$F, AB$1)+SUMIFS('2015'!$I:$I, '2015'!$D:$D, $A2, '2015'!$F:$F, AB$1)+SUMIFS('2015'!$J:$J, '2015'!$E:$E, $A2, '2015'!$F:$F, AB$1)+SUMIFS('2014'!$H:$H, '2014'!$C:$C, $A2, '2014'!$F:$F, AB$1)+SUMIFS('2014'!$I:$I, '2014'!$D:$D, $A2, '2014'!$F:$F, AB$1)+SUMIFS('2014'!$J:$J, '2014'!$E:$E, $A2, '2014'!$F:$F, AB$1)+SUMIFS('2013'!$H:$H, '2013'!$C:$C, $A2, '2013'!$F:$F, AB$1)+SUMIFS('2013'!$I:$I, '2013'!$D:$D, $A2, '2013'!$F:$F, AB$1)+SUMIFS('2013'!$J:$J, '2013'!$E:$E, $A2, '2013'!$F:$F, AB$1)+SUMIFS('2012'!$H:$H, '2012'!$C:$C, $A2, '2012'!$F:$F, AB$1)+SUMIFS('2012'!$I:$I, '2012'!$D:$D, $A2, '2012'!$F:$F, AB$1)+SUMIFS('2012'!$J:$J, '2012'!$E:$E, $A2, '2012'!$F:$F, AB$1)+SUMIFS('2011'!$H:$H, '2011'!$C:$C, $A2, '2011'!$F:$F, AB$1)+SUMIFS('2011'!$I:$I, '2011'!$D:$D, $A2, '2011'!$F:$F, AB$1)+SUMIFS('2011'!$J:$J, '2011'!$E:$E, $A2, '2011'!$F:$F, AB$1)+SUMIFS('2010'!$H:$H, '2010'!$C:$C, $A2, '2010'!$F:$F, AB$1)+SUMIFS('2010'!$I:$I, '2010'!$D:$D, $A2, '2010'!$F:$F, AB$1)+SUMIFS('2010'!$J:$J, '2010'!$E:$E, $A2, '2010'!$F:$F, AB$1)+SUMIFS('2009'!$H:$H, '2009'!$C:$C, $A2, '2009'!$F:$F, AB$1)+SUMIFS('2009'!$I:$I, '2009'!$D:$D, $A2, '2009'!$F:$F, AB$1)+SUMIFS('2009'!$J:$J, '2009'!$E:$E, $A2, '2009'!$F:$F, AB$1), 0)</f>
        <v>1</v>
      </c>
      <c r="AC2" s="0" t="n">
        <f aca="false">IFERROR(SUMIFS('2018'!$H:$H, '2018'!$C:$C, $A2, '2018'!$F:$F, AC$1)+SUMIFS('2018'!$I:$I, '2018'!$D:$D, $A2, '2018'!$F:$F, AC$1)+SUMIFS('2018'!$J:$J, '2018'!$E:$E, $A2, '2018'!$F:$F, AC$1)+SUMIFS('2017'!$H:$H, '2017'!$C:$C, $A2, '2017'!$F:$F, AC$1)+SUMIFS('2017'!$I:$I, '2017'!$D:$D, $A2, '2017'!$F:$F, AC$1)+SUMIFS('2017'!$J:$J, '2017'!$E:$E, $A2, '2017'!$F:$F, AC$1)+SUMIFS('2016'!$H:$H, '2016'!$C:$C, $A2, '2016'!$F:$F, AC$1)+SUMIFS('2016'!$I:$I, '2016'!$D:$D, $A2, '2016'!$F:$F, AC$1)+SUMIFS('2016'!$J:$J, '2016'!$E:$E, $A2, '2016'!$F:$F, AC$1)+SUMIFS('2015'!$H:$H, '2015'!$C:$C, $A2, '2015'!$F:$F, AC$1)+SUMIFS('2015'!$I:$I, '2015'!$D:$D, $A2, '2015'!$F:$F, AC$1)+SUMIFS('2015'!$J:$J, '2015'!$E:$E, $A2, '2015'!$F:$F, AC$1)+SUMIFS('2014'!$H:$H, '2014'!$C:$C, $A2, '2014'!$F:$F, AC$1)+SUMIFS('2014'!$I:$I, '2014'!$D:$D, $A2, '2014'!$F:$F, AC$1)+SUMIFS('2014'!$J:$J, '2014'!$E:$E, $A2, '2014'!$F:$F, AC$1)+SUMIFS('2013'!$H:$H, '2013'!$C:$C, $A2, '2013'!$F:$F, AC$1)+SUMIFS('2013'!$I:$I, '2013'!$D:$D, $A2, '2013'!$F:$F, AC$1)+SUMIFS('2013'!$J:$J, '2013'!$E:$E, $A2, '2013'!$F:$F, AC$1)+SUMIFS('2012'!$H:$H, '2012'!$C:$C, $A2, '2012'!$F:$F, AC$1)+SUMIFS('2012'!$I:$I, '2012'!$D:$D, $A2, '2012'!$F:$F, AC$1)+SUMIFS('2012'!$J:$J, '2012'!$E:$E, $A2, '2012'!$F:$F, AC$1)+SUMIFS('2011'!$H:$H, '2011'!$C:$C, $A2, '2011'!$F:$F, AC$1)+SUMIFS('2011'!$I:$I, '2011'!$D:$D, $A2, '2011'!$F:$F, AC$1)+SUMIFS('2011'!$J:$J, '2011'!$E:$E, $A2, '2011'!$F:$F, AC$1)+SUMIFS('2010'!$H:$H, '2010'!$C:$C, $A2, '2010'!$F:$F, AC$1)+SUMIFS('2010'!$I:$I, '2010'!$D:$D, $A2, '2010'!$F:$F, AC$1)+SUMIFS('2010'!$J:$J, '2010'!$E:$E, $A2, '2010'!$F:$F, AC$1)+SUMIFS('2009'!$H:$H, '2009'!$C:$C, $A2, '2009'!$F:$F, AC$1)+SUMIFS('2009'!$I:$I, '2009'!$D:$D, $A2, '2009'!$F:$F, AC$1)+SUMIFS('2009'!$J:$J, '2009'!$E:$E, $A2, '2009'!$F:$F, AC$1), 0)</f>
        <v>0</v>
      </c>
      <c r="AD2" s="0" t="n">
        <f aca="false">IFERROR(SUMIFS('2018'!$H:$H, '2018'!$C:$C, $A2, '2018'!$F:$F, AD$1)+SUMIFS('2018'!$I:$I, '2018'!$D:$D, $A2, '2018'!$F:$F, AD$1)+SUMIFS('2018'!$J:$J, '2018'!$E:$E, $A2, '2018'!$F:$F, AD$1)+SUMIFS('2017'!$H:$H, '2017'!$C:$C, $A2, '2017'!$F:$F, AD$1)+SUMIFS('2017'!$I:$I, '2017'!$D:$D, $A2, '2017'!$F:$F, AD$1)+SUMIFS('2017'!$J:$J, '2017'!$E:$E, $A2, '2017'!$F:$F, AD$1)+SUMIFS('2016'!$H:$H, '2016'!$C:$C, $A2, '2016'!$F:$F, AD$1)+SUMIFS('2016'!$I:$I, '2016'!$D:$D, $A2, '2016'!$F:$F, AD$1)+SUMIFS('2016'!$J:$J, '2016'!$E:$E, $A2, '2016'!$F:$F, AD$1)+SUMIFS('2015'!$H:$H, '2015'!$C:$C, $A2, '2015'!$F:$F, AD$1)+SUMIFS('2015'!$I:$I, '2015'!$D:$D, $A2, '2015'!$F:$F, AD$1)+SUMIFS('2015'!$J:$J, '2015'!$E:$E, $A2, '2015'!$F:$F, AD$1)+SUMIFS('2014'!$H:$H, '2014'!$C:$C, $A2, '2014'!$F:$F, AD$1)+SUMIFS('2014'!$I:$I, '2014'!$D:$D, $A2, '2014'!$F:$F, AD$1)+SUMIFS('2014'!$J:$J, '2014'!$E:$E, $A2, '2014'!$F:$F, AD$1)+SUMIFS('2013'!$H:$H, '2013'!$C:$C, $A2, '2013'!$F:$F, AD$1)+SUMIFS('2013'!$I:$I, '2013'!$D:$D, $A2, '2013'!$F:$F, AD$1)+SUMIFS('2013'!$J:$J, '2013'!$E:$E, $A2, '2013'!$F:$F, AD$1)+SUMIFS('2012'!$H:$H, '2012'!$C:$C, $A2, '2012'!$F:$F, AD$1)+SUMIFS('2012'!$I:$I, '2012'!$D:$D, $A2, '2012'!$F:$F, AD$1)+SUMIFS('2012'!$J:$J, '2012'!$E:$E, $A2, '2012'!$F:$F, AD$1)+SUMIFS('2011'!$H:$H, '2011'!$C:$C, $A2, '2011'!$F:$F, AD$1)+SUMIFS('2011'!$I:$I, '2011'!$D:$D, $A2, '2011'!$F:$F, AD$1)+SUMIFS('2011'!$J:$J, '2011'!$E:$E, $A2, '2011'!$F:$F, AD$1)+SUMIFS('2010'!$H:$H, '2010'!$C:$C, $A2, '2010'!$F:$F, AD$1)+SUMIFS('2010'!$I:$I, '2010'!$D:$D, $A2, '2010'!$F:$F, AD$1)+SUMIFS('2010'!$J:$J, '2010'!$E:$E, $A2, '2010'!$F:$F, AD$1)+SUMIFS('2009'!$H:$H, '2009'!$C:$C, $A2, '2009'!$F:$F, AD$1)+SUMIFS('2009'!$I:$I, '2009'!$D:$D, $A2, '2009'!$F:$F, AD$1)+SUMIFS('2009'!$J:$J, '2009'!$E:$E, $A2, '2009'!$F:$F, AD$1), 0)</f>
        <v>123</v>
      </c>
      <c r="AE2" s="0" t="n">
        <f aca="false">IFERROR(SUMIFS('2018'!$H:$H, '2018'!$C:$C, $A2, '2018'!$F:$F, AE$1)+SUMIFS('2018'!$I:$I, '2018'!$D:$D, $A2, '2018'!$F:$F, AE$1)+SUMIFS('2018'!$J:$J, '2018'!$E:$E, $A2, '2018'!$F:$F, AE$1)+SUMIFS('2017'!$H:$H, '2017'!$C:$C, $A2, '2017'!$F:$F, AE$1)+SUMIFS('2017'!$I:$I, '2017'!$D:$D, $A2, '2017'!$F:$F, AE$1)+SUMIFS('2017'!$J:$J, '2017'!$E:$E, $A2, '2017'!$F:$F, AE$1)+SUMIFS('2016'!$H:$H, '2016'!$C:$C, $A2, '2016'!$F:$F, AE$1)+SUMIFS('2016'!$I:$I, '2016'!$D:$D, $A2, '2016'!$F:$F, AE$1)+SUMIFS('2016'!$J:$J, '2016'!$E:$E, $A2, '2016'!$F:$F, AE$1)+SUMIFS('2015'!$H:$H, '2015'!$C:$C, $A2, '2015'!$F:$F, AE$1)+SUMIFS('2015'!$I:$I, '2015'!$D:$D, $A2, '2015'!$F:$F, AE$1)+SUMIFS('2015'!$J:$J, '2015'!$E:$E, $A2, '2015'!$F:$F, AE$1)+SUMIFS('2014'!$H:$H, '2014'!$C:$C, $A2, '2014'!$F:$F, AE$1)+SUMIFS('2014'!$I:$I, '2014'!$D:$D, $A2, '2014'!$F:$F, AE$1)+SUMIFS('2014'!$J:$J, '2014'!$E:$E, $A2, '2014'!$F:$F, AE$1)+SUMIFS('2013'!$H:$H, '2013'!$C:$C, $A2, '2013'!$F:$F, AE$1)+SUMIFS('2013'!$I:$I, '2013'!$D:$D, $A2, '2013'!$F:$F, AE$1)+SUMIFS('2013'!$J:$J, '2013'!$E:$E, $A2, '2013'!$F:$F, AE$1)+SUMIFS('2012'!$H:$H, '2012'!$C:$C, $A2, '2012'!$F:$F, AE$1)+SUMIFS('2012'!$I:$I, '2012'!$D:$D, $A2, '2012'!$F:$F, AE$1)+SUMIFS('2012'!$J:$J, '2012'!$E:$E, $A2, '2012'!$F:$F, AE$1)+SUMIFS('2011'!$H:$H, '2011'!$C:$C, $A2, '2011'!$F:$F, AE$1)+SUMIFS('2011'!$I:$I, '2011'!$D:$D, $A2, '2011'!$F:$F, AE$1)+SUMIFS('2011'!$J:$J, '2011'!$E:$E, $A2, '2011'!$F:$F, AE$1)+SUMIFS('2010'!$H:$H, '2010'!$C:$C, $A2, '2010'!$F:$F, AE$1)+SUMIFS('2010'!$I:$I, '2010'!$D:$D, $A2, '2010'!$F:$F, AE$1)+SUMIFS('2010'!$J:$J, '2010'!$E:$E, $A2, '2010'!$F:$F, AE$1)+SUMIFS('2009'!$H:$H, '2009'!$C:$C, $A2, '2009'!$F:$F, AE$1)+SUMIFS('2009'!$I:$I, '2009'!$D:$D, $A2, '2009'!$F:$F, AE$1)+SUMIFS('2009'!$J:$J, '2009'!$E:$E, $A2, '2009'!$F:$F, AE$1), 0)</f>
        <v>0</v>
      </c>
      <c r="AF2" s="0" t="n">
        <f aca="false">IFERROR(SUMIFS('2018'!$H:$H, '2018'!$C:$C, $A2, '2018'!$F:$F, AF$1)+SUMIFS('2018'!$I:$I, '2018'!$D:$D, $A2, '2018'!$F:$F, AF$1)+SUMIFS('2018'!$J:$J, '2018'!$E:$E, $A2, '2018'!$F:$F, AF$1)+SUMIFS('2017'!$H:$H, '2017'!$C:$C, $A2, '2017'!$F:$F, AF$1)+SUMIFS('2017'!$I:$I, '2017'!$D:$D, $A2, '2017'!$F:$F, AF$1)+SUMIFS('2017'!$J:$J, '2017'!$E:$E, $A2, '2017'!$F:$F, AF$1)+SUMIFS('2016'!$H:$H, '2016'!$C:$C, $A2, '2016'!$F:$F, AF$1)+SUMIFS('2016'!$I:$I, '2016'!$D:$D, $A2, '2016'!$F:$F, AF$1)+SUMIFS('2016'!$J:$J, '2016'!$E:$E, $A2, '2016'!$F:$F, AF$1)+SUMIFS('2015'!$H:$H, '2015'!$C:$C, $A2, '2015'!$F:$F, AF$1)+SUMIFS('2015'!$I:$I, '2015'!$D:$D, $A2, '2015'!$F:$F, AF$1)+SUMIFS('2015'!$J:$J, '2015'!$E:$E, $A2, '2015'!$F:$F, AF$1)+SUMIFS('2014'!$H:$H, '2014'!$C:$C, $A2, '2014'!$F:$F, AF$1)+SUMIFS('2014'!$I:$I, '2014'!$D:$D, $A2, '2014'!$F:$F, AF$1)+SUMIFS('2014'!$J:$J, '2014'!$E:$E, $A2, '2014'!$F:$F, AF$1)+SUMIFS('2013'!$H:$H, '2013'!$C:$C, $A2, '2013'!$F:$F, AF$1)+SUMIFS('2013'!$I:$I, '2013'!$D:$D, $A2, '2013'!$F:$F, AF$1)+SUMIFS('2013'!$J:$J, '2013'!$E:$E, $A2, '2013'!$F:$F, AF$1)+SUMIFS('2012'!$H:$H, '2012'!$C:$C, $A2, '2012'!$F:$F, AF$1)+SUMIFS('2012'!$I:$I, '2012'!$D:$D, $A2, '2012'!$F:$F, AF$1)+SUMIFS('2012'!$J:$J, '2012'!$E:$E, $A2, '2012'!$F:$F, AF$1)+SUMIFS('2011'!$H:$H, '2011'!$C:$C, $A2, '2011'!$F:$F, AF$1)+SUMIFS('2011'!$I:$I, '2011'!$D:$D, $A2, '2011'!$F:$F, AF$1)+SUMIFS('2011'!$J:$J, '2011'!$E:$E, $A2, '2011'!$F:$F, AF$1)+SUMIFS('2010'!$H:$H, '2010'!$C:$C, $A2, '2010'!$F:$F, AF$1)+SUMIFS('2010'!$I:$I, '2010'!$D:$D, $A2, '2010'!$F:$F, AF$1)+SUMIFS('2010'!$J:$J, '2010'!$E:$E, $A2, '2010'!$F:$F, AF$1)+SUMIFS('2009'!$H:$H, '2009'!$C:$C, $A2, '2009'!$F:$F, AF$1)+SUMIFS('2009'!$I:$I, '2009'!$D:$D, $A2, '2009'!$F:$F, AF$1)+SUMIFS('2009'!$J:$J, '2009'!$E:$E, $A2, '2009'!$F:$F, AF$1), 0)</f>
        <v>0</v>
      </c>
    </row>
    <row r="3" customFormat="false" ht="15" hidden="false" customHeight="false" outlineLevel="0" collapsed="false">
      <c r="A3" s="19" t="s">
        <v>67</v>
      </c>
      <c r="B3" s="0" t="n">
        <f aca="false">IFERROR(SUMIFS('2018'!$H:$H, '2018'!$C:$C, $A3, '2018'!$F:$F, B$1)+SUMIFS('2018'!$I:$I, '2018'!$D:$D, $A3, '2018'!$F:$F, B$1)+SUMIFS('2018'!$J:$J, '2018'!$E:$E, $A3, '2018'!$F:$F, B$1)+SUMIFS('2017'!$H:$H, '2017'!$C:$C, $A3, '2017'!$F:$F, B$1)+SUMIFS('2017'!$I:$I, '2017'!$D:$D, $A3, '2017'!$F:$F, B$1)+SUMIFS('2017'!$J:$J, '2017'!$E:$E, $A3, '2017'!$F:$F, B$1)+SUMIFS('2016'!$H:$H, '2016'!$C:$C, $A3, '2016'!$F:$F, B$1)+SUMIFS('2016'!$I:$I, '2016'!$D:$D, $A3, '2016'!$F:$F, B$1)+SUMIFS('2016'!$J:$J, '2016'!$E:$E, $A3, '2016'!$F:$F, B$1)+SUMIFS('2015'!$H:$H, '2015'!$C:$C, $A3, '2015'!$F:$F, B$1)+SUMIFS('2015'!$I:$I, '2015'!$D:$D, $A3, '2015'!$F:$F, B$1)+SUMIFS('2015'!$J:$J, '2015'!$E:$E, $A3, '2015'!$F:$F, B$1)+SUMIFS('2014'!$H:$H, '2014'!$C:$C, $A3, '2014'!$F:$F, B$1)+SUMIFS('2014'!$I:$I, '2014'!$D:$D, $A3, '2014'!$F:$F, B$1)+SUMIFS('2014'!$J:$J, '2014'!$E:$E, $A3, '2014'!$F:$F, B$1)+SUMIFS('2013'!$H:$H, '2013'!$C:$C, $A3, '2013'!$F:$F, B$1)+SUMIFS('2013'!$I:$I, '2013'!$D:$D, $A3, '2013'!$F:$F, B$1)+SUMIFS('2013'!$J:$J, '2013'!$E:$E, $A3, '2013'!$F:$F, B$1)+SUMIFS('2012'!$H:$H, '2012'!$C:$C, $A3, '2012'!$F:$F, B$1)+SUMIFS('2012'!$I:$I, '2012'!$D:$D, $A3, '2012'!$F:$F, B$1)+SUMIFS('2012'!$J:$J, '2012'!$E:$E, $A3, '2012'!$F:$F, B$1)+SUMIFS('2011'!$H:$H, '2011'!$C:$C, $A3, '2011'!$F:$F, B$1)+SUMIFS('2011'!$I:$I, '2011'!$D:$D, $A3, '2011'!$F:$F, B$1)+SUMIFS('2011'!$J:$J, '2011'!$E:$E, $A3, '2011'!$F:$F, B$1)+SUMIFS('2010'!$H:$H, '2010'!$C:$C, $A3, '2010'!$F:$F, B$1)+SUMIFS('2010'!$I:$I, '2010'!$D:$D, $A3, '2010'!$F:$F, B$1)+SUMIFS('2010'!$J:$J, '2010'!$E:$E, $A3, '2010'!$F:$F, B$1)+SUMIFS('2009'!$H:$H, '2009'!$C:$C, $A3, '2009'!$F:$F, B$1)+SUMIFS('2009'!$I:$I, '2009'!$D:$D, $A3, '2009'!$F:$F, B$1)+SUMIFS('2009'!$J:$J, '2009'!$E:$E, $A3, '2009'!$F:$F, B$1), 0)</f>
        <v>185.5</v>
      </c>
      <c r="C3" s="0" t="n">
        <f aca="false">IFERROR(SUMIFS('2018'!$H:$H, '2018'!$C:$C, $A3, '2018'!$F:$F, C$1)+SUMIFS('2018'!$I:$I, '2018'!$D:$D, $A3, '2018'!$F:$F, C$1)+SUMIFS('2018'!$J:$J, '2018'!$E:$E, $A3, '2018'!$F:$F, C$1)+SUMIFS('2017'!$H:$H, '2017'!$C:$C, $A3, '2017'!$F:$F, C$1)+SUMIFS('2017'!$I:$I, '2017'!$D:$D, $A3, '2017'!$F:$F, C$1)+SUMIFS('2017'!$J:$J, '2017'!$E:$E, $A3, '2017'!$F:$F, C$1)+SUMIFS('2016'!$H:$H, '2016'!$C:$C, $A3, '2016'!$F:$F, C$1)+SUMIFS('2016'!$I:$I, '2016'!$D:$D, $A3, '2016'!$F:$F, C$1)+SUMIFS('2016'!$J:$J, '2016'!$E:$E, $A3, '2016'!$F:$F, C$1)+SUMIFS('2015'!$H:$H, '2015'!$C:$C, $A3, '2015'!$F:$F, C$1)+SUMIFS('2015'!$I:$I, '2015'!$D:$D, $A3, '2015'!$F:$F, C$1)+SUMIFS('2015'!$J:$J, '2015'!$E:$E, $A3, '2015'!$F:$F, C$1)+SUMIFS('2014'!$H:$H, '2014'!$C:$C, $A3, '2014'!$F:$F, C$1)+SUMIFS('2014'!$I:$I, '2014'!$D:$D, $A3, '2014'!$F:$F, C$1)+SUMIFS('2014'!$J:$J, '2014'!$E:$E, $A3, '2014'!$F:$F, C$1)+SUMIFS('2013'!$H:$H, '2013'!$C:$C, $A3, '2013'!$F:$F, C$1)+SUMIFS('2013'!$I:$I, '2013'!$D:$D, $A3, '2013'!$F:$F, C$1)+SUMIFS('2013'!$J:$J, '2013'!$E:$E, $A3, '2013'!$F:$F, C$1)+SUMIFS('2012'!$H:$H, '2012'!$C:$C, $A3, '2012'!$F:$F, C$1)+SUMIFS('2012'!$I:$I, '2012'!$D:$D, $A3, '2012'!$F:$F, C$1)+SUMIFS('2012'!$J:$J, '2012'!$E:$E, $A3, '2012'!$F:$F, C$1)+SUMIFS('2011'!$H:$H, '2011'!$C:$C, $A3, '2011'!$F:$F, C$1)+SUMIFS('2011'!$I:$I, '2011'!$D:$D, $A3, '2011'!$F:$F, C$1)+SUMIFS('2011'!$J:$J, '2011'!$E:$E, $A3, '2011'!$F:$F, C$1)+SUMIFS('2010'!$H:$H, '2010'!$C:$C, $A3, '2010'!$F:$F, C$1)+SUMIFS('2010'!$I:$I, '2010'!$D:$D, $A3, '2010'!$F:$F, C$1)+SUMIFS('2010'!$J:$J, '2010'!$E:$E, $A3, '2010'!$F:$F, C$1)+SUMIFS('2009'!$H:$H, '2009'!$C:$C, $A3, '2009'!$F:$F, C$1)+SUMIFS('2009'!$I:$I, '2009'!$D:$D, $A3, '2009'!$F:$F, C$1)+SUMIFS('2009'!$J:$J, '2009'!$E:$E, $A3, '2009'!$F:$F, C$1), 0)</f>
        <v>498</v>
      </c>
      <c r="D3" s="0" t="n">
        <f aca="false">IFERROR(SUMIFS('2018'!$H:$H, '2018'!$C:$C, $A3, '2018'!$F:$F, D$1)+SUMIFS('2018'!$I:$I, '2018'!$D:$D, $A3, '2018'!$F:$F, D$1)+SUMIFS('2018'!$J:$J, '2018'!$E:$E, $A3, '2018'!$F:$F, D$1)+SUMIFS('2017'!$H:$H, '2017'!$C:$C, $A3, '2017'!$F:$F, D$1)+SUMIFS('2017'!$I:$I, '2017'!$D:$D, $A3, '2017'!$F:$F, D$1)+SUMIFS('2017'!$J:$J, '2017'!$E:$E, $A3, '2017'!$F:$F, D$1)+SUMIFS('2016'!$H:$H, '2016'!$C:$C, $A3, '2016'!$F:$F, D$1)+SUMIFS('2016'!$I:$I, '2016'!$D:$D, $A3, '2016'!$F:$F, D$1)+SUMIFS('2016'!$J:$J, '2016'!$E:$E, $A3, '2016'!$F:$F, D$1)+SUMIFS('2015'!$H:$H, '2015'!$C:$C, $A3, '2015'!$F:$F, D$1)+SUMIFS('2015'!$I:$I, '2015'!$D:$D, $A3, '2015'!$F:$F, D$1)+SUMIFS('2015'!$J:$J, '2015'!$E:$E, $A3, '2015'!$F:$F, D$1)+SUMIFS('2014'!$H:$H, '2014'!$C:$C, $A3, '2014'!$F:$F, D$1)+SUMIFS('2014'!$I:$I, '2014'!$D:$D, $A3, '2014'!$F:$F, D$1)+SUMIFS('2014'!$J:$J, '2014'!$E:$E, $A3, '2014'!$F:$F, D$1)+SUMIFS('2013'!$H:$H, '2013'!$C:$C, $A3, '2013'!$F:$F, D$1)+SUMIFS('2013'!$I:$I, '2013'!$D:$D, $A3, '2013'!$F:$F, D$1)+SUMIFS('2013'!$J:$J, '2013'!$E:$E, $A3, '2013'!$F:$F, D$1)+SUMIFS('2012'!$H:$H, '2012'!$C:$C, $A3, '2012'!$F:$F, D$1)+SUMIFS('2012'!$I:$I, '2012'!$D:$D, $A3, '2012'!$F:$F, D$1)+SUMIFS('2012'!$J:$J, '2012'!$E:$E, $A3, '2012'!$F:$F, D$1)+SUMIFS('2011'!$H:$H, '2011'!$C:$C, $A3, '2011'!$F:$F, D$1)+SUMIFS('2011'!$I:$I, '2011'!$D:$D, $A3, '2011'!$F:$F, D$1)+SUMIFS('2011'!$J:$J, '2011'!$E:$E, $A3, '2011'!$F:$F, D$1)+SUMIFS('2010'!$H:$H, '2010'!$C:$C, $A3, '2010'!$F:$F, D$1)+SUMIFS('2010'!$I:$I, '2010'!$D:$D, $A3, '2010'!$F:$F, D$1)+SUMIFS('2010'!$J:$J, '2010'!$E:$E, $A3, '2010'!$F:$F, D$1)+SUMIFS('2009'!$H:$H, '2009'!$C:$C, $A3, '2009'!$F:$F, D$1)+SUMIFS('2009'!$I:$I, '2009'!$D:$D, $A3, '2009'!$F:$F, D$1)+SUMIFS('2009'!$J:$J, '2009'!$E:$E, $A3, '2009'!$F:$F, D$1), 0)</f>
        <v>1.5</v>
      </c>
      <c r="E3" s="0" t="n">
        <f aca="false">IFERROR(SUMIFS('2018'!$H:$H, '2018'!$C:$C, $A3, '2018'!$F:$F, E$1)+SUMIFS('2018'!$I:$I, '2018'!$D:$D, $A3, '2018'!$F:$F, E$1)+SUMIFS('2018'!$J:$J, '2018'!$E:$E, $A3, '2018'!$F:$F, E$1)+SUMIFS('2017'!$H:$H, '2017'!$C:$C, $A3, '2017'!$F:$F, E$1)+SUMIFS('2017'!$I:$I, '2017'!$D:$D, $A3, '2017'!$F:$F, E$1)+SUMIFS('2017'!$J:$J, '2017'!$E:$E, $A3, '2017'!$F:$F, E$1)+SUMIFS('2016'!$H:$H, '2016'!$C:$C, $A3, '2016'!$F:$F, E$1)+SUMIFS('2016'!$I:$I, '2016'!$D:$D, $A3, '2016'!$F:$F, E$1)+SUMIFS('2016'!$J:$J, '2016'!$E:$E, $A3, '2016'!$F:$F, E$1)+SUMIFS('2015'!$H:$H, '2015'!$C:$C, $A3, '2015'!$F:$F, E$1)+SUMIFS('2015'!$I:$I, '2015'!$D:$D, $A3, '2015'!$F:$F, E$1)+SUMIFS('2015'!$J:$J, '2015'!$E:$E, $A3, '2015'!$F:$F, E$1)+SUMIFS('2014'!$H:$H, '2014'!$C:$C, $A3, '2014'!$F:$F, E$1)+SUMIFS('2014'!$I:$I, '2014'!$D:$D, $A3, '2014'!$F:$F, E$1)+SUMIFS('2014'!$J:$J, '2014'!$E:$E, $A3, '2014'!$F:$F, E$1)+SUMIFS('2013'!$H:$H, '2013'!$C:$C, $A3, '2013'!$F:$F, E$1)+SUMIFS('2013'!$I:$I, '2013'!$D:$D, $A3, '2013'!$F:$F, E$1)+SUMIFS('2013'!$J:$J, '2013'!$E:$E, $A3, '2013'!$F:$F, E$1)+SUMIFS('2012'!$H:$H, '2012'!$C:$C, $A3, '2012'!$F:$F, E$1)+SUMIFS('2012'!$I:$I, '2012'!$D:$D, $A3, '2012'!$F:$F, E$1)+SUMIFS('2012'!$J:$J, '2012'!$E:$E, $A3, '2012'!$F:$F, E$1)+SUMIFS('2011'!$H:$H, '2011'!$C:$C, $A3, '2011'!$F:$F, E$1)+SUMIFS('2011'!$I:$I, '2011'!$D:$D, $A3, '2011'!$F:$F, E$1)+SUMIFS('2011'!$J:$J, '2011'!$E:$E, $A3, '2011'!$F:$F, E$1)+SUMIFS('2010'!$H:$H, '2010'!$C:$C, $A3, '2010'!$F:$F, E$1)+SUMIFS('2010'!$I:$I, '2010'!$D:$D, $A3, '2010'!$F:$F, E$1)+SUMIFS('2010'!$J:$J, '2010'!$E:$E, $A3, '2010'!$F:$F, E$1)+SUMIFS('2009'!$H:$H, '2009'!$C:$C, $A3, '2009'!$F:$F, E$1)+SUMIFS('2009'!$I:$I, '2009'!$D:$D, $A3, '2009'!$F:$F, E$1)+SUMIFS('2009'!$J:$J, '2009'!$E:$E, $A3, '2009'!$F:$F, E$1), 0)</f>
        <v>0</v>
      </c>
      <c r="F3" s="0" t="n">
        <f aca="false">IFERROR(SUMIFS('2018'!$H:$H, '2018'!$C:$C, $A3, '2018'!$F:$F, F$1)+SUMIFS('2018'!$I:$I, '2018'!$D:$D, $A3, '2018'!$F:$F, F$1)+SUMIFS('2018'!$J:$J, '2018'!$E:$E, $A3, '2018'!$F:$F, F$1)+SUMIFS('2017'!$H:$H, '2017'!$C:$C, $A3, '2017'!$F:$F, F$1)+SUMIFS('2017'!$I:$I, '2017'!$D:$D, $A3, '2017'!$F:$F, F$1)+SUMIFS('2017'!$J:$J, '2017'!$E:$E, $A3, '2017'!$F:$F, F$1)+SUMIFS('2016'!$H:$H, '2016'!$C:$C, $A3, '2016'!$F:$F, F$1)+SUMIFS('2016'!$I:$I, '2016'!$D:$D, $A3, '2016'!$F:$F, F$1)+SUMIFS('2016'!$J:$J, '2016'!$E:$E, $A3, '2016'!$F:$F, F$1)+SUMIFS('2015'!$H:$H, '2015'!$C:$C, $A3, '2015'!$F:$F, F$1)+SUMIFS('2015'!$I:$I, '2015'!$D:$D, $A3, '2015'!$F:$F, F$1)+SUMIFS('2015'!$J:$J, '2015'!$E:$E, $A3, '2015'!$F:$F, F$1)+SUMIFS('2014'!$H:$H, '2014'!$C:$C, $A3, '2014'!$F:$F, F$1)+SUMIFS('2014'!$I:$I, '2014'!$D:$D, $A3, '2014'!$F:$F, F$1)+SUMIFS('2014'!$J:$J, '2014'!$E:$E, $A3, '2014'!$F:$F, F$1)+SUMIFS('2013'!$H:$H, '2013'!$C:$C, $A3, '2013'!$F:$F, F$1)+SUMIFS('2013'!$I:$I, '2013'!$D:$D, $A3, '2013'!$F:$F, F$1)+SUMIFS('2013'!$J:$J, '2013'!$E:$E, $A3, '2013'!$F:$F, F$1)+SUMIFS('2012'!$H:$H, '2012'!$C:$C, $A3, '2012'!$F:$F, F$1)+SUMIFS('2012'!$I:$I, '2012'!$D:$D, $A3, '2012'!$F:$F, F$1)+SUMIFS('2012'!$J:$J, '2012'!$E:$E, $A3, '2012'!$F:$F, F$1)+SUMIFS('2011'!$H:$H, '2011'!$C:$C, $A3, '2011'!$F:$F, F$1)+SUMIFS('2011'!$I:$I, '2011'!$D:$D, $A3, '2011'!$F:$F, F$1)+SUMIFS('2011'!$J:$J, '2011'!$E:$E, $A3, '2011'!$F:$F, F$1)+SUMIFS('2010'!$H:$H, '2010'!$C:$C, $A3, '2010'!$F:$F, F$1)+SUMIFS('2010'!$I:$I, '2010'!$D:$D, $A3, '2010'!$F:$F, F$1)+SUMIFS('2010'!$J:$J, '2010'!$E:$E, $A3, '2010'!$F:$F, F$1)+SUMIFS('2009'!$H:$H, '2009'!$C:$C, $A3, '2009'!$F:$F, F$1)+SUMIFS('2009'!$I:$I, '2009'!$D:$D, $A3, '2009'!$F:$F, F$1)+SUMIFS('2009'!$J:$J, '2009'!$E:$E, $A3, '2009'!$F:$F, F$1), 0)</f>
        <v>0</v>
      </c>
      <c r="G3" s="0" t="n">
        <f aca="false">IFERROR(SUMIFS('2018'!$H:$H, '2018'!$C:$C, $A3, '2018'!$F:$F, G$1)+SUMIFS('2018'!$I:$I, '2018'!$D:$D, $A3, '2018'!$F:$F, G$1)+SUMIFS('2018'!$J:$J, '2018'!$E:$E, $A3, '2018'!$F:$F, G$1)+SUMIFS('2017'!$H:$H, '2017'!$C:$C, $A3, '2017'!$F:$F, G$1)+SUMIFS('2017'!$I:$I, '2017'!$D:$D, $A3, '2017'!$F:$F, G$1)+SUMIFS('2017'!$J:$J, '2017'!$E:$E, $A3, '2017'!$F:$F, G$1)+SUMIFS('2016'!$H:$H, '2016'!$C:$C, $A3, '2016'!$F:$F, G$1)+SUMIFS('2016'!$I:$I, '2016'!$D:$D, $A3, '2016'!$F:$F, G$1)+SUMIFS('2016'!$J:$J, '2016'!$E:$E, $A3, '2016'!$F:$F, G$1)+SUMIFS('2015'!$H:$H, '2015'!$C:$C, $A3, '2015'!$F:$F, G$1)+SUMIFS('2015'!$I:$I, '2015'!$D:$D, $A3, '2015'!$F:$F, G$1)+SUMIFS('2015'!$J:$J, '2015'!$E:$E, $A3, '2015'!$F:$F, G$1)+SUMIFS('2014'!$H:$H, '2014'!$C:$C, $A3, '2014'!$F:$F, G$1)+SUMIFS('2014'!$I:$I, '2014'!$D:$D, $A3, '2014'!$F:$F, G$1)+SUMIFS('2014'!$J:$J, '2014'!$E:$E, $A3, '2014'!$F:$F, G$1)+SUMIFS('2013'!$H:$H, '2013'!$C:$C, $A3, '2013'!$F:$F, G$1)+SUMIFS('2013'!$I:$I, '2013'!$D:$D, $A3, '2013'!$F:$F, G$1)+SUMIFS('2013'!$J:$J, '2013'!$E:$E, $A3, '2013'!$F:$F, G$1)+SUMIFS('2012'!$H:$H, '2012'!$C:$C, $A3, '2012'!$F:$F, G$1)+SUMIFS('2012'!$I:$I, '2012'!$D:$D, $A3, '2012'!$F:$F, G$1)+SUMIFS('2012'!$J:$J, '2012'!$E:$E, $A3, '2012'!$F:$F, G$1)+SUMIFS('2011'!$H:$H, '2011'!$C:$C, $A3, '2011'!$F:$F, G$1)+SUMIFS('2011'!$I:$I, '2011'!$D:$D, $A3, '2011'!$F:$F, G$1)+SUMIFS('2011'!$J:$J, '2011'!$E:$E, $A3, '2011'!$F:$F, G$1)+SUMIFS('2010'!$H:$H, '2010'!$C:$C, $A3, '2010'!$F:$F, G$1)+SUMIFS('2010'!$I:$I, '2010'!$D:$D, $A3, '2010'!$F:$F, G$1)+SUMIFS('2010'!$J:$J, '2010'!$E:$E, $A3, '2010'!$F:$F, G$1)+SUMIFS('2009'!$H:$H, '2009'!$C:$C, $A3, '2009'!$F:$F, G$1)+SUMIFS('2009'!$I:$I, '2009'!$D:$D, $A3, '2009'!$F:$F, G$1)+SUMIFS('2009'!$J:$J, '2009'!$E:$E, $A3, '2009'!$F:$F, G$1), 0)</f>
        <v>0</v>
      </c>
      <c r="H3" s="0" t="n">
        <f aca="false">IFERROR(SUMIFS('2018'!$H:$H, '2018'!$C:$C, $A3, '2018'!$F:$F, H$1)+SUMIFS('2018'!$I:$I, '2018'!$D:$D, $A3, '2018'!$F:$F, H$1)+SUMIFS('2018'!$J:$J, '2018'!$E:$E, $A3, '2018'!$F:$F, H$1)+SUMIFS('2017'!$H:$H, '2017'!$C:$C, $A3, '2017'!$F:$F, H$1)+SUMIFS('2017'!$I:$I, '2017'!$D:$D, $A3, '2017'!$F:$F, H$1)+SUMIFS('2017'!$J:$J, '2017'!$E:$E, $A3, '2017'!$F:$F, H$1)+SUMIFS('2016'!$H:$H, '2016'!$C:$C, $A3, '2016'!$F:$F, H$1)+SUMIFS('2016'!$I:$I, '2016'!$D:$D, $A3, '2016'!$F:$F, H$1)+SUMIFS('2016'!$J:$J, '2016'!$E:$E, $A3, '2016'!$F:$F, H$1)+SUMIFS('2015'!$H:$H, '2015'!$C:$C, $A3, '2015'!$F:$F, H$1)+SUMIFS('2015'!$I:$I, '2015'!$D:$D, $A3, '2015'!$F:$F, H$1)+SUMIFS('2015'!$J:$J, '2015'!$E:$E, $A3, '2015'!$F:$F, H$1)+SUMIFS('2014'!$H:$H, '2014'!$C:$C, $A3, '2014'!$F:$F, H$1)+SUMIFS('2014'!$I:$I, '2014'!$D:$D, $A3, '2014'!$F:$F, H$1)+SUMIFS('2014'!$J:$J, '2014'!$E:$E, $A3, '2014'!$F:$F, H$1)+SUMIFS('2013'!$H:$H, '2013'!$C:$C, $A3, '2013'!$F:$F, H$1)+SUMIFS('2013'!$I:$I, '2013'!$D:$D, $A3, '2013'!$F:$F, H$1)+SUMIFS('2013'!$J:$J, '2013'!$E:$E, $A3, '2013'!$F:$F, H$1)+SUMIFS('2012'!$H:$H, '2012'!$C:$C, $A3, '2012'!$F:$F, H$1)+SUMIFS('2012'!$I:$I, '2012'!$D:$D, $A3, '2012'!$F:$F, H$1)+SUMIFS('2012'!$J:$J, '2012'!$E:$E, $A3, '2012'!$F:$F, H$1)+SUMIFS('2011'!$H:$H, '2011'!$C:$C, $A3, '2011'!$F:$F, H$1)+SUMIFS('2011'!$I:$I, '2011'!$D:$D, $A3, '2011'!$F:$F, H$1)+SUMIFS('2011'!$J:$J, '2011'!$E:$E, $A3, '2011'!$F:$F, H$1)+SUMIFS('2010'!$H:$H, '2010'!$C:$C, $A3, '2010'!$F:$F, H$1)+SUMIFS('2010'!$I:$I, '2010'!$D:$D, $A3, '2010'!$F:$F, H$1)+SUMIFS('2010'!$J:$J, '2010'!$E:$E, $A3, '2010'!$F:$F, H$1)+SUMIFS('2009'!$H:$H, '2009'!$C:$C, $A3, '2009'!$F:$F, H$1)+SUMIFS('2009'!$I:$I, '2009'!$D:$D, $A3, '2009'!$F:$F, H$1)+SUMIFS('2009'!$J:$J, '2009'!$E:$E, $A3, '2009'!$F:$F, H$1), 0)</f>
        <v>1</v>
      </c>
      <c r="I3" s="0" t="n">
        <f aca="false">IFERROR(SUMIFS('2018'!$H:$H, '2018'!$C:$C, $A3, '2018'!$F:$F, I$1)+SUMIFS('2018'!$I:$I, '2018'!$D:$D, $A3, '2018'!$F:$F, I$1)+SUMIFS('2018'!$J:$J, '2018'!$E:$E, $A3, '2018'!$F:$F, I$1)+SUMIFS('2017'!$H:$H, '2017'!$C:$C, $A3, '2017'!$F:$F, I$1)+SUMIFS('2017'!$I:$I, '2017'!$D:$D, $A3, '2017'!$F:$F, I$1)+SUMIFS('2017'!$J:$J, '2017'!$E:$E, $A3, '2017'!$F:$F, I$1)+SUMIFS('2016'!$H:$H, '2016'!$C:$C, $A3, '2016'!$F:$F, I$1)+SUMIFS('2016'!$I:$I, '2016'!$D:$D, $A3, '2016'!$F:$F, I$1)+SUMIFS('2016'!$J:$J, '2016'!$E:$E, $A3, '2016'!$F:$F, I$1)+SUMIFS('2015'!$H:$H, '2015'!$C:$C, $A3, '2015'!$F:$F, I$1)+SUMIFS('2015'!$I:$I, '2015'!$D:$D, $A3, '2015'!$F:$F, I$1)+SUMIFS('2015'!$J:$J, '2015'!$E:$E, $A3, '2015'!$F:$F, I$1)+SUMIFS('2014'!$H:$H, '2014'!$C:$C, $A3, '2014'!$F:$F, I$1)+SUMIFS('2014'!$I:$I, '2014'!$D:$D, $A3, '2014'!$F:$F, I$1)+SUMIFS('2014'!$J:$J, '2014'!$E:$E, $A3, '2014'!$F:$F, I$1)+SUMIFS('2013'!$H:$H, '2013'!$C:$C, $A3, '2013'!$F:$F, I$1)+SUMIFS('2013'!$I:$I, '2013'!$D:$D, $A3, '2013'!$F:$F, I$1)+SUMIFS('2013'!$J:$J, '2013'!$E:$E, $A3, '2013'!$F:$F, I$1)+SUMIFS('2012'!$H:$H, '2012'!$C:$C, $A3, '2012'!$F:$F, I$1)+SUMIFS('2012'!$I:$I, '2012'!$D:$D, $A3, '2012'!$F:$F, I$1)+SUMIFS('2012'!$J:$J, '2012'!$E:$E, $A3, '2012'!$F:$F, I$1)+SUMIFS('2011'!$H:$H, '2011'!$C:$C, $A3, '2011'!$F:$F, I$1)+SUMIFS('2011'!$I:$I, '2011'!$D:$D, $A3, '2011'!$F:$F, I$1)+SUMIFS('2011'!$J:$J, '2011'!$E:$E, $A3, '2011'!$F:$F, I$1)+SUMIFS('2010'!$H:$H, '2010'!$C:$C, $A3, '2010'!$F:$F, I$1)+SUMIFS('2010'!$I:$I, '2010'!$D:$D, $A3, '2010'!$F:$F, I$1)+SUMIFS('2010'!$J:$J, '2010'!$E:$E, $A3, '2010'!$F:$F, I$1)+SUMIFS('2009'!$H:$H, '2009'!$C:$C, $A3, '2009'!$F:$F, I$1)+SUMIFS('2009'!$I:$I, '2009'!$D:$D, $A3, '2009'!$F:$F, I$1)+SUMIFS('2009'!$J:$J, '2009'!$E:$E, $A3, '2009'!$F:$F, I$1), 0)</f>
        <v>0.5</v>
      </c>
      <c r="J3" s="0" t="n">
        <f aca="false">IFERROR(SUMIFS('2018'!$H:$H, '2018'!$C:$C, $A3, '2018'!$F:$F, J$1)+SUMIFS('2018'!$I:$I, '2018'!$D:$D, $A3, '2018'!$F:$F, J$1)+SUMIFS('2018'!$J:$J, '2018'!$E:$E, $A3, '2018'!$F:$F, J$1)+SUMIFS('2017'!$H:$H, '2017'!$C:$C, $A3, '2017'!$F:$F, J$1)+SUMIFS('2017'!$I:$I, '2017'!$D:$D, $A3, '2017'!$F:$F, J$1)+SUMIFS('2017'!$J:$J, '2017'!$E:$E, $A3, '2017'!$F:$F, J$1)+SUMIFS('2016'!$H:$H, '2016'!$C:$C, $A3, '2016'!$F:$F, J$1)+SUMIFS('2016'!$I:$I, '2016'!$D:$D, $A3, '2016'!$F:$F, J$1)+SUMIFS('2016'!$J:$J, '2016'!$E:$E, $A3, '2016'!$F:$F, J$1)+SUMIFS('2015'!$H:$H, '2015'!$C:$C, $A3, '2015'!$F:$F, J$1)+SUMIFS('2015'!$I:$I, '2015'!$D:$D, $A3, '2015'!$F:$F, J$1)+SUMIFS('2015'!$J:$J, '2015'!$E:$E, $A3, '2015'!$F:$F, J$1)+SUMIFS('2014'!$H:$H, '2014'!$C:$C, $A3, '2014'!$F:$F, J$1)+SUMIFS('2014'!$I:$I, '2014'!$D:$D, $A3, '2014'!$F:$F, J$1)+SUMIFS('2014'!$J:$J, '2014'!$E:$E, $A3, '2014'!$F:$F, J$1)+SUMIFS('2013'!$H:$H, '2013'!$C:$C, $A3, '2013'!$F:$F, J$1)+SUMIFS('2013'!$I:$I, '2013'!$D:$D, $A3, '2013'!$F:$F, J$1)+SUMIFS('2013'!$J:$J, '2013'!$E:$E, $A3, '2013'!$F:$F, J$1)+SUMIFS('2012'!$H:$H, '2012'!$C:$C, $A3, '2012'!$F:$F, J$1)+SUMIFS('2012'!$I:$I, '2012'!$D:$D, $A3, '2012'!$F:$F, J$1)+SUMIFS('2012'!$J:$J, '2012'!$E:$E, $A3, '2012'!$F:$F, J$1)+SUMIFS('2011'!$H:$H, '2011'!$C:$C, $A3, '2011'!$F:$F, J$1)+SUMIFS('2011'!$I:$I, '2011'!$D:$D, $A3, '2011'!$F:$F, J$1)+SUMIFS('2011'!$J:$J, '2011'!$E:$E, $A3, '2011'!$F:$F, J$1)+SUMIFS('2010'!$H:$H, '2010'!$C:$C, $A3, '2010'!$F:$F, J$1)+SUMIFS('2010'!$I:$I, '2010'!$D:$D, $A3, '2010'!$F:$F, J$1)+SUMIFS('2010'!$J:$J, '2010'!$E:$E, $A3, '2010'!$F:$F, J$1)+SUMIFS('2009'!$H:$H, '2009'!$C:$C, $A3, '2009'!$F:$F, J$1)+SUMIFS('2009'!$I:$I, '2009'!$D:$D, $A3, '2009'!$F:$F, J$1)+SUMIFS('2009'!$J:$J, '2009'!$E:$E, $A3, '2009'!$F:$F, J$1), 0)</f>
        <v>77</v>
      </c>
      <c r="K3" s="0" t="n">
        <f aca="false">IFERROR(SUMIFS('2018'!$H:$H, '2018'!$C:$C, $A3, '2018'!$F:$F, K$1)+SUMIFS('2018'!$I:$I, '2018'!$D:$D, $A3, '2018'!$F:$F, K$1)+SUMIFS('2018'!$J:$J, '2018'!$E:$E, $A3, '2018'!$F:$F, K$1)+SUMIFS('2017'!$H:$H, '2017'!$C:$C, $A3, '2017'!$F:$F, K$1)+SUMIFS('2017'!$I:$I, '2017'!$D:$D, $A3, '2017'!$F:$F, K$1)+SUMIFS('2017'!$J:$J, '2017'!$E:$E, $A3, '2017'!$F:$F, K$1)+SUMIFS('2016'!$H:$H, '2016'!$C:$C, $A3, '2016'!$F:$F, K$1)+SUMIFS('2016'!$I:$I, '2016'!$D:$D, $A3, '2016'!$F:$F, K$1)+SUMIFS('2016'!$J:$J, '2016'!$E:$E, $A3, '2016'!$F:$F, K$1)+SUMIFS('2015'!$H:$H, '2015'!$C:$C, $A3, '2015'!$F:$F, K$1)+SUMIFS('2015'!$I:$I, '2015'!$D:$D, $A3, '2015'!$F:$F, K$1)+SUMIFS('2015'!$J:$J, '2015'!$E:$E, $A3, '2015'!$F:$F, K$1)+SUMIFS('2014'!$H:$H, '2014'!$C:$C, $A3, '2014'!$F:$F, K$1)+SUMIFS('2014'!$I:$I, '2014'!$D:$D, $A3, '2014'!$F:$F, K$1)+SUMIFS('2014'!$J:$J, '2014'!$E:$E, $A3, '2014'!$F:$F, K$1)+SUMIFS('2013'!$H:$H, '2013'!$C:$C, $A3, '2013'!$F:$F, K$1)+SUMIFS('2013'!$I:$I, '2013'!$D:$D, $A3, '2013'!$F:$F, K$1)+SUMIFS('2013'!$J:$J, '2013'!$E:$E, $A3, '2013'!$F:$F, K$1)+SUMIFS('2012'!$H:$H, '2012'!$C:$C, $A3, '2012'!$F:$F, K$1)+SUMIFS('2012'!$I:$I, '2012'!$D:$D, $A3, '2012'!$F:$F, K$1)+SUMIFS('2012'!$J:$J, '2012'!$E:$E, $A3, '2012'!$F:$F, K$1)+SUMIFS('2011'!$H:$H, '2011'!$C:$C, $A3, '2011'!$F:$F, K$1)+SUMIFS('2011'!$I:$I, '2011'!$D:$D, $A3, '2011'!$F:$F, K$1)+SUMIFS('2011'!$J:$J, '2011'!$E:$E, $A3, '2011'!$F:$F, K$1)+SUMIFS('2010'!$H:$H, '2010'!$C:$C, $A3, '2010'!$F:$F, K$1)+SUMIFS('2010'!$I:$I, '2010'!$D:$D, $A3, '2010'!$F:$F, K$1)+SUMIFS('2010'!$J:$J, '2010'!$E:$E, $A3, '2010'!$F:$F, K$1)+SUMIFS('2009'!$H:$H, '2009'!$C:$C, $A3, '2009'!$F:$F, K$1)+SUMIFS('2009'!$I:$I, '2009'!$D:$D, $A3, '2009'!$F:$F, K$1)+SUMIFS('2009'!$J:$J, '2009'!$E:$E, $A3, '2009'!$F:$F, K$1), 0)</f>
        <v>2607.5</v>
      </c>
      <c r="L3" s="0" t="n">
        <f aca="false">IFERROR(SUMIFS('2018'!$H:$H, '2018'!$C:$C, $A3, '2018'!$F:$F, L$1)+SUMIFS('2018'!$I:$I, '2018'!$D:$D, $A3, '2018'!$F:$F, L$1)+SUMIFS('2018'!$J:$J, '2018'!$E:$E, $A3, '2018'!$F:$F, L$1)+SUMIFS('2017'!$H:$H, '2017'!$C:$C, $A3, '2017'!$F:$F, L$1)+SUMIFS('2017'!$I:$I, '2017'!$D:$D, $A3, '2017'!$F:$F, L$1)+SUMIFS('2017'!$J:$J, '2017'!$E:$E, $A3, '2017'!$F:$F, L$1)+SUMIFS('2016'!$H:$H, '2016'!$C:$C, $A3, '2016'!$F:$F, L$1)+SUMIFS('2016'!$I:$I, '2016'!$D:$D, $A3, '2016'!$F:$F, L$1)+SUMIFS('2016'!$J:$J, '2016'!$E:$E, $A3, '2016'!$F:$F, L$1)+SUMIFS('2015'!$H:$H, '2015'!$C:$C, $A3, '2015'!$F:$F, L$1)+SUMIFS('2015'!$I:$I, '2015'!$D:$D, $A3, '2015'!$F:$F, L$1)+SUMIFS('2015'!$J:$J, '2015'!$E:$E, $A3, '2015'!$F:$F, L$1)+SUMIFS('2014'!$H:$H, '2014'!$C:$C, $A3, '2014'!$F:$F, L$1)+SUMIFS('2014'!$I:$I, '2014'!$D:$D, $A3, '2014'!$F:$F, L$1)+SUMIFS('2014'!$J:$J, '2014'!$E:$E, $A3, '2014'!$F:$F, L$1)+SUMIFS('2013'!$H:$H, '2013'!$C:$C, $A3, '2013'!$F:$F, L$1)+SUMIFS('2013'!$I:$I, '2013'!$D:$D, $A3, '2013'!$F:$F, L$1)+SUMIFS('2013'!$J:$J, '2013'!$E:$E, $A3, '2013'!$F:$F, L$1)+SUMIFS('2012'!$H:$H, '2012'!$C:$C, $A3, '2012'!$F:$F, L$1)+SUMIFS('2012'!$I:$I, '2012'!$D:$D, $A3, '2012'!$F:$F, L$1)+SUMIFS('2012'!$J:$J, '2012'!$E:$E, $A3, '2012'!$F:$F, L$1)+SUMIFS('2011'!$H:$H, '2011'!$C:$C, $A3, '2011'!$F:$F, L$1)+SUMIFS('2011'!$I:$I, '2011'!$D:$D, $A3, '2011'!$F:$F, L$1)+SUMIFS('2011'!$J:$J, '2011'!$E:$E, $A3, '2011'!$F:$F, L$1)+SUMIFS('2010'!$H:$H, '2010'!$C:$C, $A3, '2010'!$F:$F, L$1)+SUMIFS('2010'!$I:$I, '2010'!$D:$D, $A3, '2010'!$F:$F, L$1)+SUMIFS('2010'!$J:$J, '2010'!$E:$E, $A3, '2010'!$F:$F, L$1)+SUMIFS('2009'!$H:$H, '2009'!$C:$C, $A3, '2009'!$F:$F, L$1)+SUMIFS('2009'!$I:$I, '2009'!$D:$D, $A3, '2009'!$F:$F, L$1)+SUMIFS('2009'!$J:$J, '2009'!$E:$E, $A3, '2009'!$F:$F, L$1), 0)</f>
        <v>7049.5</v>
      </c>
      <c r="M3" s="0" t="n">
        <f aca="false">IFERROR(SUMIFS('2018'!$H:$H, '2018'!$C:$C, $A3, '2018'!$F:$F, M$1)+SUMIFS('2018'!$I:$I, '2018'!$D:$D, $A3, '2018'!$F:$F, M$1)+SUMIFS('2018'!$J:$J, '2018'!$E:$E, $A3, '2018'!$F:$F, M$1)+SUMIFS('2017'!$H:$H, '2017'!$C:$C, $A3, '2017'!$F:$F, M$1)+SUMIFS('2017'!$I:$I, '2017'!$D:$D, $A3, '2017'!$F:$F, M$1)+SUMIFS('2017'!$J:$J, '2017'!$E:$E, $A3, '2017'!$F:$F, M$1)+SUMIFS('2016'!$H:$H, '2016'!$C:$C, $A3, '2016'!$F:$F, M$1)+SUMIFS('2016'!$I:$I, '2016'!$D:$D, $A3, '2016'!$F:$F, M$1)+SUMIFS('2016'!$J:$J, '2016'!$E:$E, $A3, '2016'!$F:$F, M$1)+SUMIFS('2015'!$H:$H, '2015'!$C:$C, $A3, '2015'!$F:$F, M$1)+SUMIFS('2015'!$I:$I, '2015'!$D:$D, $A3, '2015'!$F:$F, M$1)+SUMIFS('2015'!$J:$J, '2015'!$E:$E, $A3, '2015'!$F:$F, M$1)+SUMIFS('2014'!$H:$H, '2014'!$C:$C, $A3, '2014'!$F:$F, M$1)+SUMIFS('2014'!$I:$I, '2014'!$D:$D, $A3, '2014'!$F:$F, M$1)+SUMIFS('2014'!$J:$J, '2014'!$E:$E, $A3, '2014'!$F:$F, M$1)+SUMIFS('2013'!$H:$H, '2013'!$C:$C, $A3, '2013'!$F:$F, M$1)+SUMIFS('2013'!$I:$I, '2013'!$D:$D, $A3, '2013'!$F:$F, M$1)+SUMIFS('2013'!$J:$J, '2013'!$E:$E, $A3, '2013'!$F:$F, M$1)+SUMIFS('2012'!$H:$H, '2012'!$C:$C, $A3, '2012'!$F:$F, M$1)+SUMIFS('2012'!$I:$I, '2012'!$D:$D, $A3, '2012'!$F:$F, M$1)+SUMIFS('2012'!$J:$J, '2012'!$E:$E, $A3, '2012'!$F:$F, M$1)+SUMIFS('2011'!$H:$H, '2011'!$C:$C, $A3, '2011'!$F:$F, M$1)+SUMIFS('2011'!$I:$I, '2011'!$D:$D, $A3, '2011'!$F:$F, M$1)+SUMIFS('2011'!$J:$J, '2011'!$E:$E, $A3, '2011'!$F:$F, M$1)+SUMIFS('2010'!$H:$H, '2010'!$C:$C, $A3, '2010'!$F:$F, M$1)+SUMIFS('2010'!$I:$I, '2010'!$D:$D, $A3, '2010'!$F:$F, M$1)+SUMIFS('2010'!$J:$J, '2010'!$E:$E, $A3, '2010'!$F:$F, M$1)+SUMIFS('2009'!$H:$H, '2009'!$C:$C, $A3, '2009'!$F:$F, M$1)+SUMIFS('2009'!$I:$I, '2009'!$D:$D, $A3, '2009'!$F:$F, M$1)+SUMIFS('2009'!$J:$J, '2009'!$E:$E, $A3, '2009'!$F:$F, M$1), 0)</f>
        <v>9</v>
      </c>
      <c r="N3" s="0" t="n">
        <f aca="false">IFERROR(SUMIFS('2018'!$H:$H, '2018'!$C:$C, $A3, '2018'!$F:$F, N$1)+SUMIFS('2018'!$I:$I, '2018'!$D:$D, $A3, '2018'!$F:$F, N$1)+SUMIFS('2018'!$J:$J, '2018'!$E:$E, $A3, '2018'!$F:$F, N$1)+SUMIFS('2017'!$H:$H, '2017'!$C:$C, $A3, '2017'!$F:$F, N$1)+SUMIFS('2017'!$I:$I, '2017'!$D:$D, $A3, '2017'!$F:$F, N$1)+SUMIFS('2017'!$J:$J, '2017'!$E:$E, $A3, '2017'!$F:$F, N$1)+SUMIFS('2016'!$H:$H, '2016'!$C:$C, $A3, '2016'!$F:$F, N$1)+SUMIFS('2016'!$I:$I, '2016'!$D:$D, $A3, '2016'!$F:$F, N$1)+SUMIFS('2016'!$J:$J, '2016'!$E:$E, $A3, '2016'!$F:$F, N$1)+SUMIFS('2015'!$H:$H, '2015'!$C:$C, $A3, '2015'!$F:$F, N$1)+SUMIFS('2015'!$I:$I, '2015'!$D:$D, $A3, '2015'!$F:$F, N$1)+SUMIFS('2015'!$J:$J, '2015'!$E:$E, $A3, '2015'!$F:$F, N$1)+SUMIFS('2014'!$H:$H, '2014'!$C:$C, $A3, '2014'!$F:$F, N$1)+SUMIFS('2014'!$I:$I, '2014'!$D:$D, $A3, '2014'!$F:$F, N$1)+SUMIFS('2014'!$J:$J, '2014'!$E:$E, $A3, '2014'!$F:$F, N$1)+SUMIFS('2013'!$H:$H, '2013'!$C:$C, $A3, '2013'!$F:$F, N$1)+SUMIFS('2013'!$I:$I, '2013'!$D:$D, $A3, '2013'!$F:$F, N$1)+SUMIFS('2013'!$J:$J, '2013'!$E:$E, $A3, '2013'!$F:$F, N$1)+SUMIFS('2012'!$H:$H, '2012'!$C:$C, $A3, '2012'!$F:$F, N$1)+SUMIFS('2012'!$I:$I, '2012'!$D:$D, $A3, '2012'!$F:$F, N$1)+SUMIFS('2012'!$J:$J, '2012'!$E:$E, $A3, '2012'!$F:$F, N$1)+SUMIFS('2011'!$H:$H, '2011'!$C:$C, $A3, '2011'!$F:$F, N$1)+SUMIFS('2011'!$I:$I, '2011'!$D:$D, $A3, '2011'!$F:$F, N$1)+SUMIFS('2011'!$J:$J, '2011'!$E:$E, $A3, '2011'!$F:$F, N$1)+SUMIFS('2010'!$H:$H, '2010'!$C:$C, $A3, '2010'!$F:$F, N$1)+SUMIFS('2010'!$I:$I, '2010'!$D:$D, $A3, '2010'!$F:$F, N$1)+SUMIFS('2010'!$J:$J, '2010'!$E:$E, $A3, '2010'!$F:$F, N$1)+SUMIFS('2009'!$H:$H, '2009'!$C:$C, $A3, '2009'!$F:$F, N$1)+SUMIFS('2009'!$I:$I, '2009'!$D:$D, $A3, '2009'!$F:$F, N$1)+SUMIFS('2009'!$J:$J, '2009'!$E:$E, $A3, '2009'!$F:$F, N$1), 0)</f>
        <v>23</v>
      </c>
      <c r="O3" s="0" t="n">
        <f aca="false">IFERROR(SUMIFS('2018'!$H:$H, '2018'!$C:$C, $A3, '2018'!$F:$F, O$1)+SUMIFS('2018'!$I:$I, '2018'!$D:$D, $A3, '2018'!$F:$F, O$1)+SUMIFS('2018'!$J:$J, '2018'!$E:$E, $A3, '2018'!$F:$F, O$1)+SUMIFS('2017'!$H:$H, '2017'!$C:$C, $A3, '2017'!$F:$F, O$1)+SUMIFS('2017'!$I:$I, '2017'!$D:$D, $A3, '2017'!$F:$F, O$1)+SUMIFS('2017'!$J:$J, '2017'!$E:$E, $A3, '2017'!$F:$F, O$1)+SUMIFS('2016'!$H:$H, '2016'!$C:$C, $A3, '2016'!$F:$F, O$1)+SUMIFS('2016'!$I:$I, '2016'!$D:$D, $A3, '2016'!$F:$F, O$1)+SUMIFS('2016'!$J:$J, '2016'!$E:$E, $A3, '2016'!$F:$F, O$1)+SUMIFS('2015'!$H:$H, '2015'!$C:$C, $A3, '2015'!$F:$F, O$1)+SUMIFS('2015'!$I:$I, '2015'!$D:$D, $A3, '2015'!$F:$F, O$1)+SUMIFS('2015'!$J:$J, '2015'!$E:$E, $A3, '2015'!$F:$F, O$1)+SUMIFS('2014'!$H:$H, '2014'!$C:$C, $A3, '2014'!$F:$F, O$1)+SUMIFS('2014'!$I:$I, '2014'!$D:$D, $A3, '2014'!$F:$F, O$1)+SUMIFS('2014'!$J:$J, '2014'!$E:$E, $A3, '2014'!$F:$F, O$1)+SUMIFS('2013'!$H:$H, '2013'!$C:$C, $A3, '2013'!$F:$F, O$1)+SUMIFS('2013'!$I:$I, '2013'!$D:$D, $A3, '2013'!$F:$F, O$1)+SUMIFS('2013'!$J:$J, '2013'!$E:$E, $A3, '2013'!$F:$F, O$1)+SUMIFS('2012'!$H:$H, '2012'!$C:$C, $A3, '2012'!$F:$F, O$1)+SUMIFS('2012'!$I:$I, '2012'!$D:$D, $A3, '2012'!$F:$F, O$1)+SUMIFS('2012'!$J:$J, '2012'!$E:$E, $A3, '2012'!$F:$F, O$1)+SUMIFS('2011'!$H:$H, '2011'!$C:$C, $A3, '2011'!$F:$F, O$1)+SUMIFS('2011'!$I:$I, '2011'!$D:$D, $A3, '2011'!$F:$F, O$1)+SUMIFS('2011'!$J:$J, '2011'!$E:$E, $A3, '2011'!$F:$F, O$1)+SUMIFS('2010'!$H:$H, '2010'!$C:$C, $A3, '2010'!$F:$F, O$1)+SUMIFS('2010'!$I:$I, '2010'!$D:$D, $A3, '2010'!$F:$F, O$1)+SUMIFS('2010'!$J:$J, '2010'!$E:$E, $A3, '2010'!$F:$F, O$1)+SUMIFS('2009'!$H:$H, '2009'!$C:$C, $A3, '2009'!$F:$F, O$1)+SUMIFS('2009'!$I:$I, '2009'!$D:$D, $A3, '2009'!$F:$F, O$1)+SUMIFS('2009'!$J:$J, '2009'!$E:$E, $A3, '2009'!$F:$F, O$1), 0)</f>
        <v>317.5</v>
      </c>
      <c r="P3" s="0" t="n">
        <f aca="false">IFERROR(SUMIFS('2018'!$H:$H, '2018'!$C:$C, $A3, '2018'!$F:$F, P$1)+SUMIFS('2018'!$I:$I, '2018'!$D:$D, $A3, '2018'!$F:$F, P$1)+SUMIFS('2018'!$J:$J, '2018'!$E:$E, $A3, '2018'!$F:$F, P$1)+SUMIFS('2017'!$H:$H, '2017'!$C:$C, $A3, '2017'!$F:$F, P$1)+SUMIFS('2017'!$I:$I, '2017'!$D:$D, $A3, '2017'!$F:$F, P$1)+SUMIFS('2017'!$J:$J, '2017'!$E:$E, $A3, '2017'!$F:$F, P$1)+SUMIFS('2016'!$H:$H, '2016'!$C:$C, $A3, '2016'!$F:$F, P$1)+SUMIFS('2016'!$I:$I, '2016'!$D:$D, $A3, '2016'!$F:$F, P$1)+SUMIFS('2016'!$J:$J, '2016'!$E:$E, $A3, '2016'!$F:$F, P$1)+SUMIFS('2015'!$H:$H, '2015'!$C:$C, $A3, '2015'!$F:$F, P$1)+SUMIFS('2015'!$I:$I, '2015'!$D:$D, $A3, '2015'!$F:$F, P$1)+SUMIFS('2015'!$J:$J, '2015'!$E:$E, $A3, '2015'!$F:$F, P$1)+SUMIFS('2014'!$H:$H, '2014'!$C:$C, $A3, '2014'!$F:$F, P$1)+SUMIFS('2014'!$I:$I, '2014'!$D:$D, $A3, '2014'!$F:$F, P$1)+SUMIFS('2014'!$J:$J, '2014'!$E:$E, $A3, '2014'!$F:$F, P$1)+SUMIFS('2013'!$H:$H, '2013'!$C:$C, $A3, '2013'!$F:$F, P$1)+SUMIFS('2013'!$I:$I, '2013'!$D:$D, $A3, '2013'!$F:$F, P$1)+SUMIFS('2013'!$J:$J, '2013'!$E:$E, $A3, '2013'!$F:$F, P$1)+SUMIFS('2012'!$H:$H, '2012'!$C:$C, $A3, '2012'!$F:$F, P$1)+SUMIFS('2012'!$I:$I, '2012'!$D:$D, $A3, '2012'!$F:$F, P$1)+SUMIFS('2012'!$J:$J, '2012'!$E:$E, $A3, '2012'!$F:$F, P$1)+SUMIFS('2011'!$H:$H, '2011'!$C:$C, $A3, '2011'!$F:$F, P$1)+SUMIFS('2011'!$I:$I, '2011'!$D:$D, $A3, '2011'!$F:$F, P$1)+SUMIFS('2011'!$J:$J, '2011'!$E:$E, $A3, '2011'!$F:$F, P$1)+SUMIFS('2010'!$H:$H, '2010'!$C:$C, $A3, '2010'!$F:$F, P$1)+SUMIFS('2010'!$I:$I, '2010'!$D:$D, $A3, '2010'!$F:$F, P$1)+SUMIFS('2010'!$J:$J, '2010'!$E:$E, $A3, '2010'!$F:$F, P$1)+SUMIFS('2009'!$H:$H, '2009'!$C:$C, $A3, '2009'!$F:$F, P$1)+SUMIFS('2009'!$I:$I, '2009'!$D:$D, $A3, '2009'!$F:$F, P$1)+SUMIFS('2009'!$J:$J, '2009'!$E:$E, $A3, '2009'!$F:$F, P$1), 0)</f>
        <v>15</v>
      </c>
      <c r="Q3" s="0" t="n">
        <f aca="false">IFERROR(SUMIFS('2018'!$H:$H, '2018'!$C:$C, $A3, '2018'!$F:$F, Q$1)+SUMIFS('2018'!$I:$I, '2018'!$D:$D, $A3, '2018'!$F:$F, Q$1)+SUMIFS('2018'!$J:$J, '2018'!$E:$E, $A3, '2018'!$F:$F, Q$1)+SUMIFS('2017'!$H:$H, '2017'!$C:$C, $A3, '2017'!$F:$F, Q$1)+SUMIFS('2017'!$I:$I, '2017'!$D:$D, $A3, '2017'!$F:$F, Q$1)+SUMIFS('2017'!$J:$J, '2017'!$E:$E, $A3, '2017'!$F:$F, Q$1)+SUMIFS('2016'!$H:$H, '2016'!$C:$C, $A3, '2016'!$F:$F, Q$1)+SUMIFS('2016'!$I:$I, '2016'!$D:$D, $A3, '2016'!$F:$F, Q$1)+SUMIFS('2016'!$J:$J, '2016'!$E:$E, $A3, '2016'!$F:$F, Q$1)+SUMIFS('2015'!$H:$H, '2015'!$C:$C, $A3, '2015'!$F:$F, Q$1)+SUMIFS('2015'!$I:$I, '2015'!$D:$D, $A3, '2015'!$F:$F, Q$1)+SUMIFS('2015'!$J:$J, '2015'!$E:$E, $A3, '2015'!$F:$F, Q$1)+SUMIFS('2014'!$H:$H, '2014'!$C:$C, $A3, '2014'!$F:$F, Q$1)+SUMIFS('2014'!$I:$I, '2014'!$D:$D, $A3, '2014'!$F:$F, Q$1)+SUMIFS('2014'!$J:$J, '2014'!$E:$E, $A3, '2014'!$F:$F, Q$1)+SUMIFS('2013'!$H:$H, '2013'!$C:$C, $A3, '2013'!$F:$F, Q$1)+SUMIFS('2013'!$I:$I, '2013'!$D:$D, $A3, '2013'!$F:$F, Q$1)+SUMIFS('2013'!$J:$J, '2013'!$E:$E, $A3, '2013'!$F:$F, Q$1)+SUMIFS('2012'!$H:$H, '2012'!$C:$C, $A3, '2012'!$F:$F, Q$1)+SUMIFS('2012'!$I:$I, '2012'!$D:$D, $A3, '2012'!$F:$F, Q$1)+SUMIFS('2012'!$J:$J, '2012'!$E:$E, $A3, '2012'!$F:$F, Q$1)+SUMIFS('2011'!$H:$H, '2011'!$C:$C, $A3, '2011'!$F:$F, Q$1)+SUMIFS('2011'!$I:$I, '2011'!$D:$D, $A3, '2011'!$F:$F, Q$1)+SUMIFS('2011'!$J:$J, '2011'!$E:$E, $A3, '2011'!$F:$F, Q$1)+SUMIFS('2010'!$H:$H, '2010'!$C:$C, $A3, '2010'!$F:$F, Q$1)+SUMIFS('2010'!$I:$I, '2010'!$D:$D, $A3, '2010'!$F:$F, Q$1)+SUMIFS('2010'!$J:$J, '2010'!$E:$E, $A3, '2010'!$F:$F, Q$1)+SUMIFS('2009'!$H:$H, '2009'!$C:$C, $A3, '2009'!$F:$F, Q$1)+SUMIFS('2009'!$I:$I, '2009'!$D:$D, $A3, '2009'!$F:$F, Q$1)+SUMIFS('2009'!$J:$J, '2009'!$E:$E, $A3, '2009'!$F:$F, Q$1), 0)</f>
        <v>15</v>
      </c>
      <c r="R3" s="0" t="n">
        <f aca="false">IFERROR(SUMIFS('2018'!$H:$H, '2018'!$C:$C, $A3, '2018'!$F:$F, R$1)+SUMIFS('2018'!$I:$I, '2018'!$D:$D, $A3, '2018'!$F:$F, R$1)+SUMIFS('2018'!$J:$J, '2018'!$E:$E, $A3, '2018'!$F:$F, R$1)+SUMIFS('2017'!$H:$H, '2017'!$C:$C, $A3, '2017'!$F:$F, R$1)+SUMIFS('2017'!$I:$I, '2017'!$D:$D, $A3, '2017'!$F:$F, R$1)+SUMIFS('2017'!$J:$J, '2017'!$E:$E, $A3, '2017'!$F:$F, R$1)+SUMIFS('2016'!$H:$H, '2016'!$C:$C, $A3, '2016'!$F:$F, R$1)+SUMIFS('2016'!$I:$I, '2016'!$D:$D, $A3, '2016'!$F:$F, R$1)+SUMIFS('2016'!$J:$J, '2016'!$E:$E, $A3, '2016'!$F:$F, R$1)+SUMIFS('2015'!$H:$H, '2015'!$C:$C, $A3, '2015'!$F:$F, R$1)+SUMIFS('2015'!$I:$I, '2015'!$D:$D, $A3, '2015'!$F:$F, R$1)+SUMIFS('2015'!$J:$J, '2015'!$E:$E, $A3, '2015'!$F:$F, R$1)+SUMIFS('2014'!$H:$H, '2014'!$C:$C, $A3, '2014'!$F:$F, R$1)+SUMIFS('2014'!$I:$I, '2014'!$D:$D, $A3, '2014'!$F:$F, R$1)+SUMIFS('2014'!$J:$J, '2014'!$E:$E, $A3, '2014'!$F:$F, R$1)+SUMIFS('2013'!$H:$H, '2013'!$C:$C, $A3, '2013'!$F:$F, R$1)+SUMIFS('2013'!$I:$I, '2013'!$D:$D, $A3, '2013'!$F:$F, R$1)+SUMIFS('2013'!$J:$J, '2013'!$E:$E, $A3, '2013'!$F:$F, R$1)+SUMIFS('2012'!$H:$H, '2012'!$C:$C, $A3, '2012'!$F:$F, R$1)+SUMIFS('2012'!$I:$I, '2012'!$D:$D, $A3, '2012'!$F:$F, R$1)+SUMIFS('2012'!$J:$J, '2012'!$E:$E, $A3, '2012'!$F:$F, R$1)+SUMIFS('2011'!$H:$H, '2011'!$C:$C, $A3, '2011'!$F:$F, R$1)+SUMIFS('2011'!$I:$I, '2011'!$D:$D, $A3, '2011'!$F:$F, R$1)+SUMIFS('2011'!$J:$J, '2011'!$E:$E, $A3, '2011'!$F:$F, R$1)+SUMIFS('2010'!$H:$H, '2010'!$C:$C, $A3, '2010'!$F:$F, R$1)+SUMIFS('2010'!$I:$I, '2010'!$D:$D, $A3, '2010'!$F:$F, R$1)+SUMIFS('2010'!$J:$J, '2010'!$E:$E, $A3, '2010'!$F:$F, R$1)+SUMIFS('2009'!$H:$H, '2009'!$C:$C, $A3, '2009'!$F:$F, R$1)+SUMIFS('2009'!$I:$I, '2009'!$D:$D, $A3, '2009'!$F:$F, R$1)+SUMIFS('2009'!$J:$J, '2009'!$E:$E, $A3, '2009'!$F:$F, R$1), 0)</f>
        <v>0</v>
      </c>
      <c r="S3" s="0" t="n">
        <f aca="false">IFERROR(SUMIFS('2018'!$H:$H, '2018'!$C:$C, $A3, '2018'!$F:$F, S$1)+SUMIFS('2018'!$I:$I, '2018'!$D:$D, $A3, '2018'!$F:$F, S$1)+SUMIFS('2018'!$J:$J, '2018'!$E:$E, $A3, '2018'!$F:$F, S$1)+SUMIFS('2017'!$H:$H, '2017'!$C:$C, $A3, '2017'!$F:$F, S$1)+SUMIFS('2017'!$I:$I, '2017'!$D:$D, $A3, '2017'!$F:$F, S$1)+SUMIFS('2017'!$J:$J, '2017'!$E:$E, $A3, '2017'!$F:$F, S$1)+SUMIFS('2016'!$H:$H, '2016'!$C:$C, $A3, '2016'!$F:$F, S$1)+SUMIFS('2016'!$I:$I, '2016'!$D:$D, $A3, '2016'!$F:$F, S$1)+SUMIFS('2016'!$J:$J, '2016'!$E:$E, $A3, '2016'!$F:$F, S$1)+SUMIFS('2015'!$H:$H, '2015'!$C:$C, $A3, '2015'!$F:$F, S$1)+SUMIFS('2015'!$I:$I, '2015'!$D:$D, $A3, '2015'!$F:$F, S$1)+SUMIFS('2015'!$J:$J, '2015'!$E:$E, $A3, '2015'!$F:$F, S$1)+SUMIFS('2014'!$H:$H, '2014'!$C:$C, $A3, '2014'!$F:$F, S$1)+SUMIFS('2014'!$I:$I, '2014'!$D:$D, $A3, '2014'!$F:$F, S$1)+SUMIFS('2014'!$J:$J, '2014'!$E:$E, $A3, '2014'!$F:$F, S$1)+SUMIFS('2013'!$H:$H, '2013'!$C:$C, $A3, '2013'!$F:$F, S$1)+SUMIFS('2013'!$I:$I, '2013'!$D:$D, $A3, '2013'!$F:$F, S$1)+SUMIFS('2013'!$J:$J, '2013'!$E:$E, $A3, '2013'!$F:$F, S$1)+SUMIFS('2012'!$H:$H, '2012'!$C:$C, $A3, '2012'!$F:$F, S$1)+SUMIFS('2012'!$I:$I, '2012'!$D:$D, $A3, '2012'!$F:$F, S$1)+SUMIFS('2012'!$J:$J, '2012'!$E:$E, $A3, '2012'!$F:$F, S$1)+SUMIFS('2011'!$H:$H, '2011'!$C:$C, $A3, '2011'!$F:$F, S$1)+SUMIFS('2011'!$I:$I, '2011'!$D:$D, $A3, '2011'!$F:$F, S$1)+SUMIFS('2011'!$J:$J, '2011'!$E:$E, $A3, '2011'!$F:$F, S$1)+SUMIFS('2010'!$H:$H, '2010'!$C:$C, $A3, '2010'!$F:$F, S$1)+SUMIFS('2010'!$I:$I, '2010'!$D:$D, $A3, '2010'!$F:$F, S$1)+SUMIFS('2010'!$J:$J, '2010'!$E:$E, $A3, '2010'!$F:$F, S$1)+SUMIFS('2009'!$H:$H, '2009'!$C:$C, $A3, '2009'!$F:$F, S$1)+SUMIFS('2009'!$I:$I, '2009'!$D:$D, $A3, '2009'!$F:$F, S$1)+SUMIFS('2009'!$J:$J, '2009'!$E:$E, $A3, '2009'!$F:$F, S$1), 0)</f>
        <v>3</v>
      </c>
      <c r="T3" s="0" t="n">
        <f aca="false">IFERROR(SUMIFS('2018'!$H:$H, '2018'!$C:$C, $A3, '2018'!$F:$F, T$1)+SUMIFS('2018'!$I:$I, '2018'!$D:$D, $A3, '2018'!$F:$F, T$1)+SUMIFS('2018'!$J:$J, '2018'!$E:$E, $A3, '2018'!$F:$F, T$1)+SUMIFS('2017'!$H:$H, '2017'!$C:$C, $A3, '2017'!$F:$F, T$1)+SUMIFS('2017'!$I:$I, '2017'!$D:$D, $A3, '2017'!$F:$F, T$1)+SUMIFS('2017'!$J:$J, '2017'!$E:$E, $A3, '2017'!$F:$F, T$1)+SUMIFS('2016'!$H:$H, '2016'!$C:$C, $A3, '2016'!$F:$F, T$1)+SUMIFS('2016'!$I:$I, '2016'!$D:$D, $A3, '2016'!$F:$F, T$1)+SUMIFS('2016'!$J:$J, '2016'!$E:$E, $A3, '2016'!$F:$F, T$1)+SUMIFS('2015'!$H:$H, '2015'!$C:$C, $A3, '2015'!$F:$F, T$1)+SUMIFS('2015'!$I:$I, '2015'!$D:$D, $A3, '2015'!$F:$F, T$1)+SUMIFS('2015'!$J:$J, '2015'!$E:$E, $A3, '2015'!$F:$F, T$1)+SUMIFS('2014'!$H:$H, '2014'!$C:$C, $A3, '2014'!$F:$F, T$1)+SUMIFS('2014'!$I:$I, '2014'!$D:$D, $A3, '2014'!$F:$F, T$1)+SUMIFS('2014'!$J:$J, '2014'!$E:$E, $A3, '2014'!$F:$F, T$1)+SUMIFS('2013'!$H:$H, '2013'!$C:$C, $A3, '2013'!$F:$F, T$1)+SUMIFS('2013'!$I:$I, '2013'!$D:$D, $A3, '2013'!$F:$F, T$1)+SUMIFS('2013'!$J:$J, '2013'!$E:$E, $A3, '2013'!$F:$F, T$1)+SUMIFS('2012'!$H:$H, '2012'!$C:$C, $A3, '2012'!$F:$F, T$1)+SUMIFS('2012'!$I:$I, '2012'!$D:$D, $A3, '2012'!$F:$F, T$1)+SUMIFS('2012'!$J:$J, '2012'!$E:$E, $A3, '2012'!$F:$F, T$1)+SUMIFS('2011'!$H:$H, '2011'!$C:$C, $A3, '2011'!$F:$F, T$1)+SUMIFS('2011'!$I:$I, '2011'!$D:$D, $A3, '2011'!$F:$F, T$1)+SUMIFS('2011'!$J:$J, '2011'!$E:$E, $A3, '2011'!$F:$F, T$1)+SUMIFS('2010'!$H:$H, '2010'!$C:$C, $A3, '2010'!$F:$F, T$1)+SUMIFS('2010'!$I:$I, '2010'!$D:$D, $A3, '2010'!$F:$F, T$1)+SUMIFS('2010'!$J:$J, '2010'!$E:$E, $A3, '2010'!$F:$F, T$1)+SUMIFS('2009'!$H:$H, '2009'!$C:$C, $A3, '2009'!$F:$F, T$1)+SUMIFS('2009'!$I:$I, '2009'!$D:$D, $A3, '2009'!$F:$F, T$1)+SUMIFS('2009'!$J:$J, '2009'!$E:$E, $A3, '2009'!$F:$F, T$1), 0)</f>
        <v>39.5</v>
      </c>
      <c r="U3" s="0" t="n">
        <f aca="false">IFERROR(SUMIFS('2018'!$H:$H, '2018'!$C:$C, $A3, '2018'!$F:$F, U$1)+SUMIFS('2018'!$I:$I, '2018'!$D:$D, $A3, '2018'!$F:$F, U$1)+SUMIFS('2018'!$J:$J, '2018'!$E:$E, $A3, '2018'!$F:$F, U$1)+SUMIFS('2017'!$H:$H, '2017'!$C:$C, $A3, '2017'!$F:$F, U$1)+SUMIFS('2017'!$I:$I, '2017'!$D:$D, $A3, '2017'!$F:$F, U$1)+SUMIFS('2017'!$J:$J, '2017'!$E:$E, $A3, '2017'!$F:$F, U$1)+SUMIFS('2016'!$H:$H, '2016'!$C:$C, $A3, '2016'!$F:$F, U$1)+SUMIFS('2016'!$I:$I, '2016'!$D:$D, $A3, '2016'!$F:$F, U$1)+SUMIFS('2016'!$J:$J, '2016'!$E:$E, $A3, '2016'!$F:$F, U$1)+SUMIFS('2015'!$H:$H, '2015'!$C:$C, $A3, '2015'!$F:$F, U$1)+SUMIFS('2015'!$I:$I, '2015'!$D:$D, $A3, '2015'!$F:$F, U$1)+SUMIFS('2015'!$J:$J, '2015'!$E:$E, $A3, '2015'!$F:$F, U$1)+SUMIFS('2014'!$H:$H, '2014'!$C:$C, $A3, '2014'!$F:$F, U$1)+SUMIFS('2014'!$I:$I, '2014'!$D:$D, $A3, '2014'!$F:$F, U$1)+SUMIFS('2014'!$J:$J, '2014'!$E:$E, $A3, '2014'!$F:$F, U$1)+SUMIFS('2013'!$H:$H, '2013'!$C:$C, $A3, '2013'!$F:$F, U$1)+SUMIFS('2013'!$I:$I, '2013'!$D:$D, $A3, '2013'!$F:$F, U$1)+SUMIFS('2013'!$J:$J, '2013'!$E:$E, $A3, '2013'!$F:$F, U$1)+SUMIFS('2012'!$H:$H, '2012'!$C:$C, $A3, '2012'!$F:$F, U$1)+SUMIFS('2012'!$I:$I, '2012'!$D:$D, $A3, '2012'!$F:$F, U$1)+SUMIFS('2012'!$J:$J, '2012'!$E:$E, $A3, '2012'!$F:$F, U$1)+SUMIFS('2011'!$H:$H, '2011'!$C:$C, $A3, '2011'!$F:$F, U$1)+SUMIFS('2011'!$I:$I, '2011'!$D:$D, $A3, '2011'!$F:$F, U$1)+SUMIFS('2011'!$J:$J, '2011'!$E:$E, $A3, '2011'!$F:$F, U$1)+SUMIFS('2010'!$H:$H, '2010'!$C:$C, $A3, '2010'!$F:$F, U$1)+SUMIFS('2010'!$I:$I, '2010'!$D:$D, $A3, '2010'!$F:$F, U$1)+SUMIFS('2010'!$J:$J, '2010'!$E:$E, $A3, '2010'!$F:$F, U$1)+SUMIFS('2009'!$H:$H, '2009'!$C:$C, $A3, '2009'!$F:$F, U$1)+SUMIFS('2009'!$I:$I, '2009'!$D:$D, $A3, '2009'!$F:$F, U$1)+SUMIFS('2009'!$J:$J, '2009'!$E:$E, $A3, '2009'!$F:$F, U$1), 0)</f>
        <v>0</v>
      </c>
      <c r="V3" s="0" t="n">
        <f aca="false">IFERROR(SUMIFS('2018'!$H:$H, '2018'!$C:$C, $A3, '2018'!$F:$F, V$1)+SUMIFS('2018'!$I:$I, '2018'!$D:$D, $A3, '2018'!$F:$F, V$1)+SUMIFS('2018'!$J:$J, '2018'!$E:$E, $A3, '2018'!$F:$F, V$1)+SUMIFS('2017'!$H:$H, '2017'!$C:$C, $A3, '2017'!$F:$F, V$1)+SUMIFS('2017'!$I:$I, '2017'!$D:$D, $A3, '2017'!$F:$F, V$1)+SUMIFS('2017'!$J:$J, '2017'!$E:$E, $A3, '2017'!$F:$F, V$1)+SUMIFS('2016'!$H:$H, '2016'!$C:$C, $A3, '2016'!$F:$F, V$1)+SUMIFS('2016'!$I:$I, '2016'!$D:$D, $A3, '2016'!$F:$F, V$1)+SUMIFS('2016'!$J:$J, '2016'!$E:$E, $A3, '2016'!$F:$F, V$1)+SUMIFS('2015'!$H:$H, '2015'!$C:$C, $A3, '2015'!$F:$F, V$1)+SUMIFS('2015'!$I:$I, '2015'!$D:$D, $A3, '2015'!$F:$F, V$1)+SUMIFS('2015'!$J:$J, '2015'!$E:$E, $A3, '2015'!$F:$F, V$1)+SUMIFS('2014'!$H:$H, '2014'!$C:$C, $A3, '2014'!$F:$F, V$1)+SUMIFS('2014'!$I:$I, '2014'!$D:$D, $A3, '2014'!$F:$F, V$1)+SUMIFS('2014'!$J:$J, '2014'!$E:$E, $A3, '2014'!$F:$F, V$1)+SUMIFS('2013'!$H:$H, '2013'!$C:$C, $A3, '2013'!$F:$F, V$1)+SUMIFS('2013'!$I:$I, '2013'!$D:$D, $A3, '2013'!$F:$F, V$1)+SUMIFS('2013'!$J:$J, '2013'!$E:$E, $A3, '2013'!$F:$F, V$1)+SUMIFS('2012'!$H:$H, '2012'!$C:$C, $A3, '2012'!$F:$F, V$1)+SUMIFS('2012'!$I:$I, '2012'!$D:$D, $A3, '2012'!$F:$F, V$1)+SUMIFS('2012'!$J:$J, '2012'!$E:$E, $A3, '2012'!$F:$F, V$1)+SUMIFS('2011'!$H:$H, '2011'!$C:$C, $A3, '2011'!$F:$F, V$1)+SUMIFS('2011'!$I:$I, '2011'!$D:$D, $A3, '2011'!$F:$F, V$1)+SUMIFS('2011'!$J:$J, '2011'!$E:$E, $A3, '2011'!$F:$F, V$1)+SUMIFS('2010'!$H:$H, '2010'!$C:$C, $A3, '2010'!$F:$F, V$1)+SUMIFS('2010'!$I:$I, '2010'!$D:$D, $A3, '2010'!$F:$F, V$1)+SUMIFS('2010'!$J:$J, '2010'!$E:$E, $A3, '2010'!$F:$F, V$1)+SUMIFS('2009'!$H:$H, '2009'!$C:$C, $A3, '2009'!$F:$F, V$1)+SUMIFS('2009'!$I:$I, '2009'!$D:$D, $A3, '2009'!$F:$F, V$1)+SUMIFS('2009'!$J:$J, '2009'!$E:$E, $A3, '2009'!$F:$F, V$1), 0)</f>
        <v>188.5</v>
      </c>
      <c r="W3" s="0" t="n">
        <f aca="false">IFERROR(SUMIFS('2018'!$H:$H, '2018'!$C:$C, $A3, '2018'!$F:$F, W$1)+SUMIFS('2018'!$I:$I, '2018'!$D:$D, $A3, '2018'!$F:$F, W$1)+SUMIFS('2018'!$J:$J, '2018'!$E:$E, $A3, '2018'!$F:$F, W$1)+SUMIFS('2017'!$H:$H, '2017'!$C:$C, $A3, '2017'!$F:$F, W$1)+SUMIFS('2017'!$I:$I, '2017'!$D:$D, $A3, '2017'!$F:$F, W$1)+SUMIFS('2017'!$J:$J, '2017'!$E:$E, $A3, '2017'!$F:$F, W$1)+SUMIFS('2016'!$H:$H, '2016'!$C:$C, $A3, '2016'!$F:$F, W$1)+SUMIFS('2016'!$I:$I, '2016'!$D:$D, $A3, '2016'!$F:$F, W$1)+SUMIFS('2016'!$J:$J, '2016'!$E:$E, $A3, '2016'!$F:$F, W$1)+SUMIFS('2015'!$H:$H, '2015'!$C:$C, $A3, '2015'!$F:$F, W$1)+SUMIFS('2015'!$I:$I, '2015'!$D:$D, $A3, '2015'!$F:$F, W$1)+SUMIFS('2015'!$J:$J, '2015'!$E:$E, $A3, '2015'!$F:$F, W$1)+SUMIFS('2014'!$H:$H, '2014'!$C:$C, $A3, '2014'!$F:$F, W$1)+SUMIFS('2014'!$I:$I, '2014'!$D:$D, $A3, '2014'!$F:$F, W$1)+SUMIFS('2014'!$J:$J, '2014'!$E:$E, $A3, '2014'!$F:$F, W$1)+SUMIFS('2013'!$H:$H, '2013'!$C:$C, $A3, '2013'!$F:$F, W$1)+SUMIFS('2013'!$I:$I, '2013'!$D:$D, $A3, '2013'!$F:$F, W$1)+SUMIFS('2013'!$J:$J, '2013'!$E:$E, $A3, '2013'!$F:$F, W$1)+SUMIFS('2012'!$H:$H, '2012'!$C:$C, $A3, '2012'!$F:$F, W$1)+SUMIFS('2012'!$I:$I, '2012'!$D:$D, $A3, '2012'!$F:$F, W$1)+SUMIFS('2012'!$J:$J, '2012'!$E:$E, $A3, '2012'!$F:$F, W$1)+SUMIFS('2011'!$H:$H, '2011'!$C:$C, $A3, '2011'!$F:$F, W$1)+SUMIFS('2011'!$I:$I, '2011'!$D:$D, $A3, '2011'!$F:$F, W$1)+SUMIFS('2011'!$J:$J, '2011'!$E:$E, $A3, '2011'!$F:$F, W$1)+SUMIFS('2010'!$H:$H, '2010'!$C:$C, $A3, '2010'!$F:$F, W$1)+SUMIFS('2010'!$I:$I, '2010'!$D:$D, $A3, '2010'!$F:$F, W$1)+SUMIFS('2010'!$J:$J, '2010'!$E:$E, $A3, '2010'!$F:$F, W$1)+SUMIFS('2009'!$H:$H, '2009'!$C:$C, $A3, '2009'!$F:$F, W$1)+SUMIFS('2009'!$I:$I, '2009'!$D:$D, $A3, '2009'!$F:$F, W$1)+SUMIFS('2009'!$J:$J, '2009'!$E:$E, $A3, '2009'!$F:$F, W$1), 0)</f>
        <v>2</v>
      </c>
      <c r="X3" s="0" t="n">
        <f aca="false">IFERROR(SUMIFS('2018'!$H:$H, '2018'!$C:$C, $A3, '2018'!$F:$F, X$1)+SUMIFS('2018'!$I:$I, '2018'!$D:$D, $A3, '2018'!$F:$F, X$1)+SUMIFS('2018'!$J:$J, '2018'!$E:$E, $A3, '2018'!$F:$F, X$1)+SUMIFS('2017'!$H:$H, '2017'!$C:$C, $A3, '2017'!$F:$F, X$1)+SUMIFS('2017'!$I:$I, '2017'!$D:$D, $A3, '2017'!$F:$F, X$1)+SUMIFS('2017'!$J:$J, '2017'!$E:$E, $A3, '2017'!$F:$F, X$1)+SUMIFS('2016'!$H:$H, '2016'!$C:$C, $A3, '2016'!$F:$F, X$1)+SUMIFS('2016'!$I:$I, '2016'!$D:$D, $A3, '2016'!$F:$F, X$1)+SUMIFS('2016'!$J:$J, '2016'!$E:$E, $A3, '2016'!$F:$F, X$1)+SUMIFS('2015'!$H:$H, '2015'!$C:$C, $A3, '2015'!$F:$F, X$1)+SUMIFS('2015'!$I:$I, '2015'!$D:$D, $A3, '2015'!$F:$F, X$1)+SUMIFS('2015'!$J:$J, '2015'!$E:$E, $A3, '2015'!$F:$F, X$1)+SUMIFS('2014'!$H:$H, '2014'!$C:$C, $A3, '2014'!$F:$F, X$1)+SUMIFS('2014'!$I:$I, '2014'!$D:$D, $A3, '2014'!$F:$F, X$1)+SUMIFS('2014'!$J:$J, '2014'!$E:$E, $A3, '2014'!$F:$F, X$1)+SUMIFS('2013'!$H:$H, '2013'!$C:$C, $A3, '2013'!$F:$F, X$1)+SUMIFS('2013'!$I:$I, '2013'!$D:$D, $A3, '2013'!$F:$F, X$1)+SUMIFS('2013'!$J:$J, '2013'!$E:$E, $A3, '2013'!$F:$F, X$1)+SUMIFS('2012'!$H:$H, '2012'!$C:$C, $A3, '2012'!$F:$F, X$1)+SUMIFS('2012'!$I:$I, '2012'!$D:$D, $A3, '2012'!$F:$F, X$1)+SUMIFS('2012'!$J:$J, '2012'!$E:$E, $A3, '2012'!$F:$F, X$1)+SUMIFS('2011'!$H:$H, '2011'!$C:$C, $A3, '2011'!$F:$F, X$1)+SUMIFS('2011'!$I:$I, '2011'!$D:$D, $A3, '2011'!$F:$F, X$1)+SUMIFS('2011'!$J:$J, '2011'!$E:$E, $A3, '2011'!$F:$F, X$1)+SUMIFS('2010'!$H:$H, '2010'!$C:$C, $A3, '2010'!$F:$F, X$1)+SUMIFS('2010'!$I:$I, '2010'!$D:$D, $A3, '2010'!$F:$F, X$1)+SUMIFS('2010'!$J:$J, '2010'!$E:$E, $A3, '2010'!$F:$F, X$1)+SUMIFS('2009'!$H:$H, '2009'!$C:$C, $A3, '2009'!$F:$F, X$1)+SUMIFS('2009'!$I:$I, '2009'!$D:$D, $A3, '2009'!$F:$F, X$1)+SUMIFS('2009'!$J:$J, '2009'!$E:$E, $A3, '2009'!$F:$F, X$1), 0)</f>
        <v>4.5</v>
      </c>
      <c r="Y3" s="0" t="n">
        <f aca="false">IFERROR(SUMIFS('2018'!$H:$H, '2018'!$C:$C, $A3, '2018'!$F:$F, Y$1)+SUMIFS('2018'!$I:$I, '2018'!$D:$D, $A3, '2018'!$F:$F, Y$1)+SUMIFS('2018'!$J:$J, '2018'!$E:$E, $A3, '2018'!$F:$F, Y$1)+SUMIFS('2017'!$H:$H, '2017'!$C:$C, $A3, '2017'!$F:$F, Y$1)+SUMIFS('2017'!$I:$I, '2017'!$D:$D, $A3, '2017'!$F:$F, Y$1)+SUMIFS('2017'!$J:$J, '2017'!$E:$E, $A3, '2017'!$F:$F, Y$1)+SUMIFS('2016'!$H:$H, '2016'!$C:$C, $A3, '2016'!$F:$F, Y$1)+SUMIFS('2016'!$I:$I, '2016'!$D:$D, $A3, '2016'!$F:$F, Y$1)+SUMIFS('2016'!$J:$J, '2016'!$E:$E, $A3, '2016'!$F:$F, Y$1)+SUMIFS('2015'!$H:$H, '2015'!$C:$C, $A3, '2015'!$F:$F, Y$1)+SUMIFS('2015'!$I:$I, '2015'!$D:$D, $A3, '2015'!$F:$F, Y$1)+SUMIFS('2015'!$J:$J, '2015'!$E:$E, $A3, '2015'!$F:$F, Y$1)+SUMIFS('2014'!$H:$H, '2014'!$C:$C, $A3, '2014'!$F:$F, Y$1)+SUMIFS('2014'!$I:$I, '2014'!$D:$D, $A3, '2014'!$F:$F, Y$1)+SUMIFS('2014'!$J:$J, '2014'!$E:$E, $A3, '2014'!$F:$F, Y$1)+SUMIFS('2013'!$H:$H, '2013'!$C:$C, $A3, '2013'!$F:$F, Y$1)+SUMIFS('2013'!$I:$I, '2013'!$D:$D, $A3, '2013'!$F:$F, Y$1)+SUMIFS('2013'!$J:$J, '2013'!$E:$E, $A3, '2013'!$F:$F, Y$1)+SUMIFS('2012'!$H:$H, '2012'!$C:$C, $A3, '2012'!$F:$F, Y$1)+SUMIFS('2012'!$I:$I, '2012'!$D:$D, $A3, '2012'!$F:$F, Y$1)+SUMIFS('2012'!$J:$J, '2012'!$E:$E, $A3, '2012'!$F:$F, Y$1)+SUMIFS('2011'!$H:$H, '2011'!$C:$C, $A3, '2011'!$F:$F, Y$1)+SUMIFS('2011'!$I:$I, '2011'!$D:$D, $A3, '2011'!$F:$F, Y$1)+SUMIFS('2011'!$J:$J, '2011'!$E:$E, $A3, '2011'!$F:$F, Y$1)+SUMIFS('2010'!$H:$H, '2010'!$C:$C, $A3, '2010'!$F:$F, Y$1)+SUMIFS('2010'!$I:$I, '2010'!$D:$D, $A3, '2010'!$F:$F, Y$1)+SUMIFS('2010'!$J:$J, '2010'!$E:$E, $A3, '2010'!$F:$F, Y$1)+SUMIFS('2009'!$H:$H, '2009'!$C:$C, $A3, '2009'!$F:$F, Y$1)+SUMIFS('2009'!$I:$I, '2009'!$D:$D, $A3, '2009'!$F:$F, Y$1)+SUMIFS('2009'!$J:$J, '2009'!$E:$E, $A3, '2009'!$F:$F, Y$1), 0)</f>
        <v>1</v>
      </c>
      <c r="Z3" s="0" t="n">
        <f aca="false">IFERROR(SUMIFS('2018'!$H:$H, '2018'!$C:$C, $A3, '2018'!$F:$F, Z$1)+SUMIFS('2018'!$I:$I, '2018'!$D:$D, $A3, '2018'!$F:$F, Z$1)+SUMIFS('2018'!$J:$J, '2018'!$E:$E, $A3, '2018'!$F:$F, Z$1)+SUMIFS('2017'!$H:$H, '2017'!$C:$C, $A3, '2017'!$F:$F, Z$1)+SUMIFS('2017'!$I:$I, '2017'!$D:$D, $A3, '2017'!$F:$F, Z$1)+SUMIFS('2017'!$J:$J, '2017'!$E:$E, $A3, '2017'!$F:$F, Z$1)+SUMIFS('2016'!$H:$H, '2016'!$C:$C, $A3, '2016'!$F:$F, Z$1)+SUMIFS('2016'!$I:$I, '2016'!$D:$D, $A3, '2016'!$F:$F, Z$1)+SUMIFS('2016'!$J:$J, '2016'!$E:$E, $A3, '2016'!$F:$F, Z$1)+SUMIFS('2015'!$H:$H, '2015'!$C:$C, $A3, '2015'!$F:$F, Z$1)+SUMIFS('2015'!$I:$I, '2015'!$D:$D, $A3, '2015'!$F:$F, Z$1)+SUMIFS('2015'!$J:$J, '2015'!$E:$E, $A3, '2015'!$F:$F, Z$1)+SUMIFS('2014'!$H:$H, '2014'!$C:$C, $A3, '2014'!$F:$F, Z$1)+SUMIFS('2014'!$I:$I, '2014'!$D:$D, $A3, '2014'!$F:$F, Z$1)+SUMIFS('2014'!$J:$J, '2014'!$E:$E, $A3, '2014'!$F:$F, Z$1)+SUMIFS('2013'!$H:$H, '2013'!$C:$C, $A3, '2013'!$F:$F, Z$1)+SUMIFS('2013'!$I:$I, '2013'!$D:$D, $A3, '2013'!$F:$F, Z$1)+SUMIFS('2013'!$J:$J, '2013'!$E:$E, $A3, '2013'!$F:$F, Z$1)+SUMIFS('2012'!$H:$H, '2012'!$C:$C, $A3, '2012'!$F:$F, Z$1)+SUMIFS('2012'!$I:$I, '2012'!$D:$D, $A3, '2012'!$F:$F, Z$1)+SUMIFS('2012'!$J:$J, '2012'!$E:$E, $A3, '2012'!$F:$F, Z$1)+SUMIFS('2011'!$H:$H, '2011'!$C:$C, $A3, '2011'!$F:$F, Z$1)+SUMIFS('2011'!$I:$I, '2011'!$D:$D, $A3, '2011'!$F:$F, Z$1)+SUMIFS('2011'!$J:$J, '2011'!$E:$E, $A3, '2011'!$F:$F, Z$1)+SUMIFS('2010'!$H:$H, '2010'!$C:$C, $A3, '2010'!$F:$F, Z$1)+SUMIFS('2010'!$I:$I, '2010'!$D:$D, $A3, '2010'!$F:$F, Z$1)+SUMIFS('2010'!$J:$J, '2010'!$E:$E, $A3, '2010'!$F:$F, Z$1)+SUMIFS('2009'!$H:$H, '2009'!$C:$C, $A3, '2009'!$F:$F, Z$1)+SUMIFS('2009'!$I:$I, '2009'!$D:$D, $A3, '2009'!$F:$F, Z$1)+SUMIFS('2009'!$J:$J, '2009'!$E:$E, $A3, '2009'!$F:$F, Z$1), 0)</f>
        <v>0</v>
      </c>
      <c r="AA3" s="0" t="n">
        <f aca="false">IFERROR(SUMIFS('2018'!$H:$H, '2018'!$C:$C, $A3, '2018'!$F:$F, AA$1)+SUMIFS('2018'!$I:$I, '2018'!$D:$D, $A3, '2018'!$F:$F, AA$1)+SUMIFS('2018'!$J:$J, '2018'!$E:$E, $A3, '2018'!$F:$F, AA$1)+SUMIFS('2017'!$H:$H, '2017'!$C:$C, $A3, '2017'!$F:$F, AA$1)+SUMIFS('2017'!$I:$I, '2017'!$D:$D, $A3, '2017'!$F:$F, AA$1)+SUMIFS('2017'!$J:$J, '2017'!$E:$E, $A3, '2017'!$F:$F, AA$1)+SUMIFS('2016'!$H:$H, '2016'!$C:$C, $A3, '2016'!$F:$F, AA$1)+SUMIFS('2016'!$I:$I, '2016'!$D:$D, $A3, '2016'!$F:$F, AA$1)+SUMIFS('2016'!$J:$J, '2016'!$E:$E, $A3, '2016'!$F:$F, AA$1)+SUMIFS('2015'!$H:$H, '2015'!$C:$C, $A3, '2015'!$F:$F, AA$1)+SUMIFS('2015'!$I:$I, '2015'!$D:$D, $A3, '2015'!$F:$F, AA$1)+SUMIFS('2015'!$J:$J, '2015'!$E:$E, $A3, '2015'!$F:$F, AA$1)+SUMIFS('2014'!$H:$H, '2014'!$C:$C, $A3, '2014'!$F:$F, AA$1)+SUMIFS('2014'!$I:$I, '2014'!$D:$D, $A3, '2014'!$F:$F, AA$1)+SUMIFS('2014'!$J:$J, '2014'!$E:$E, $A3, '2014'!$F:$F, AA$1)+SUMIFS('2013'!$H:$H, '2013'!$C:$C, $A3, '2013'!$F:$F, AA$1)+SUMIFS('2013'!$I:$I, '2013'!$D:$D, $A3, '2013'!$F:$F, AA$1)+SUMIFS('2013'!$J:$J, '2013'!$E:$E, $A3, '2013'!$F:$F, AA$1)+SUMIFS('2012'!$H:$H, '2012'!$C:$C, $A3, '2012'!$F:$F, AA$1)+SUMIFS('2012'!$I:$I, '2012'!$D:$D, $A3, '2012'!$F:$F, AA$1)+SUMIFS('2012'!$J:$J, '2012'!$E:$E, $A3, '2012'!$F:$F, AA$1)+SUMIFS('2011'!$H:$H, '2011'!$C:$C, $A3, '2011'!$F:$F, AA$1)+SUMIFS('2011'!$I:$I, '2011'!$D:$D, $A3, '2011'!$F:$F, AA$1)+SUMIFS('2011'!$J:$J, '2011'!$E:$E, $A3, '2011'!$F:$F, AA$1)+SUMIFS('2010'!$H:$H, '2010'!$C:$C, $A3, '2010'!$F:$F, AA$1)+SUMIFS('2010'!$I:$I, '2010'!$D:$D, $A3, '2010'!$F:$F, AA$1)+SUMIFS('2010'!$J:$J, '2010'!$E:$E, $A3, '2010'!$F:$F, AA$1)+SUMIFS('2009'!$H:$H, '2009'!$C:$C, $A3, '2009'!$F:$F, AA$1)+SUMIFS('2009'!$I:$I, '2009'!$D:$D, $A3, '2009'!$F:$F, AA$1)+SUMIFS('2009'!$J:$J, '2009'!$E:$E, $A3, '2009'!$F:$F, AA$1), 0)</f>
        <v>1</v>
      </c>
      <c r="AB3" s="0" t="n">
        <f aca="false">IFERROR(SUMIFS('2018'!$H:$H, '2018'!$C:$C, $A3, '2018'!$F:$F, AB$1)+SUMIFS('2018'!$I:$I, '2018'!$D:$D, $A3, '2018'!$F:$F, AB$1)+SUMIFS('2018'!$J:$J, '2018'!$E:$E, $A3, '2018'!$F:$F, AB$1)+SUMIFS('2017'!$H:$H, '2017'!$C:$C, $A3, '2017'!$F:$F, AB$1)+SUMIFS('2017'!$I:$I, '2017'!$D:$D, $A3, '2017'!$F:$F, AB$1)+SUMIFS('2017'!$J:$J, '2017'!$E:$E, $A3, '2017'!$F:$F, AB$1)+SUMIFS('2016'!$H:$H, '2016'!$C:$C, $A3, '2016'!$F:$F, AB$1)+SUMIFS('2016'!$I:$I, '2016'!$D:$D, $A3, '2016'!$F:$F, AB$1)+SUMIFS('2016'!$J:$J, '2016'!$E:$E, $A3, '2016'!$F:$F, AB$1)+SUMIFS('2015'!$H:$H, '2015'!$C:$C, $A3, '2015'!$F:$F, AB$1)+SUMIFS('2015'!$I:$I, '2015'!$D:$D, $A3, '2015'!$F:$F, AB$1)+SUMIFS('2015'!$J:$J, '2015'!$E:$E, $A3, '2015'!$F:$F, AB$1)+SUMIFS('2014'!$H:$H, '2014'!$C:$C, $A3, '2014'!$F:$F, AB$1)+SUMIFS('2014'!$I:$I, '2014'!$D:$D, $A3, '2014'!$F:$F, AB$1)+SUMIFS('2014'!$J:$J, '2014'!$E:$E, $A3, '2014'!$F:$F, AB$1)+SUMIFS('2013'!$H:$H, '2013'!$C:$C, $A3, '2013'!$F:$F, AB$1)+SUMIFS('2013'!$I:$I, '2013'!$D:$D, $A3, '2013'!$F:$F, AB$1)+SUMIFS('2013'!$J:$J, '2013'!$E:$E, $A3, '2013'!$F:$F, AB$1)+SUMIFS('2012'!$H:$H, '2012'!$C:$C, $A3, '2012'!$F:$F, AB$1)+SUMIFS('2012'!$I:$I, '2012'!$D:$D, $A3, '2012'!$F:$F, AB$1)+SUMIFS('2012'!$J:$J, '2012'!$E:$E, $A3, '2012'!$F:$F, AB$1)+SUMIFS('2011'!$H:$H, '2011'!$C:$C, $A3, '2011'!$F:$F, AB$1)+SUMIFS('2011'!$I:$I, '2011'!$D:$D, $A3, '2011'!$F:$F, AB$1)+SUMIFS('2011'!$J:$J, '2011'!$E:$E, $A3, '2011'!$F:$F, AB$1)+SUMIFS('2010'!$H:$H, '2010'!$C:$C, $A3, '2010'!$F:$F, AB$1)+SUMIFS('2010'!$I:$I, '2010'!$D:$D, $A3, '2010'!$F:$F, AB$1)+SUMIFS('2010'!$J:$J, '2010'!$E:$E, $A3, '2010'!$F:$F, AB$1)+SUMIFS('2009'!$H:$H, '2009'!$C:$C, $A3, '2009'!$F:$F, AB$1)+SUMIFS('2009'!$I:$I, '2009'!$D:$D, $A3, '2009'!$F:$F, AB$1)+SUMIFS('2009'!$J:$J, '2009'!$E:$E, $A3, '2009'!$F:$F, AB$1), 0)</f>
        <v>0</v>
      </c>
      <c r="AC3" s="0" t="n">
        <f aca="false">IFERROR(SUMIFS('2018'!$H:$H, '2018'!$C:$C, $A3, '2018'!$F:$F, AC$1)+SUMIFS('2018'!$I:$I, '2018'!$D:$D, $A3, '2018'!$F:$F, AC$1)+SUMIFS('2018'!$J:$J, '2018'!$E:$E, $A3, '2018'!$F:$F, AC$1)+SUMIFS('2017'!$H:$H, '2017'!$C:$C, $A3, '2017'!$F:$F, AC$1)+SUMIFS('2017'!$I:$I, '2017'!$D:$D, $A3, '2017'!$F:$F, AC$1)+SUMIFS('2017'!$J:$J, '2017'!$E:$E, $A3, '2017'!$F:$F, AC$1)+SUMIFS('2016'!$H:$H, '2016'!$C:$C, $A3, '2016'!$F:$F, AC$1)+SUMIFS('2016'!$I:$I, '2016'!$D:$D, $A3, '2016'!$F:$F, AC$1)+SUMIFS('2016'!$J:$J, '2016'!$E:$E, $A3, '2016'!$F:$F, AC$1)+SUMIFS('2015'!$H:$H, '2015'!$C:$C, $A3, '2015'!$F:$F, AC$1)+SUMIFS('2015'!$I:$I, '2015'!$D:$D, $A3, '2015'!$F:$F, AC$1)+SUMIFS('2015'!$J:$J, '2015'!$E:$E, $A3, '2015'!$F:$F, AC$1)+SUMIFS('2014'!$H:$H, '2014'!$C:$C, $A3, '2014'!$F:$F, AC$1)+SUMIFS('2014'!$I:$I, '2014'!$D:$D, $A3, '2014'!$F:$F, AC$1)+SUMIFS('2014'!$J:$J, '2014'!$E:$E, $A3, '2014'!$F:$F, AC$1)+SUMIFS('2013'!$H:$H, '2013'!$C:$C, $A3, '2013'!$F:$F, AC$1)+SUMIFS('2013'!$I:$I, '2013'!$D:$D, $A3, '2013'!$F:$F, AC$1)+SUMIFS('2013'!$J:$J, '2013'!$E:$E, $A3, '2013'!$F:$F, AC$1)+SUMIFS('2012'!$H:$H, '2012'!$C:$C, $A3, '2012'!$F:$F, AC$1)+SUMIFS('2012'!$I:$I, '2012'!$D:$D, $A3, '2012'!$F:$F, AC$1)+SUMIFS('2012'!$J:$J, '2012'!$E:$E, $A3, '2012'!$F:$F, AC$1)+SUMIFS('2011'!$H:$H, '2011'!$C:$C, $A3, '2011'!$F:$F, AC$1)+SUMIFS('2011'!$I:$I, '2011'!$D:$D, $A3, '2011'!$F:$F, AC$1)+SUMIFS('2011'!$J:$J, '2011'!$E:$E, $A3, '2011'!$F:$F, AC$1)+SUMIFS('2010'!$H:$H, '2010'!$C:$C, $A3, '2010'!$F:$F, AC$1)+SUMIFS('2010'!$I:$I, '2010'!$D:$D, $A3, '2010'!$F:$F, AC$1)+SUMIFS('2010'!$J:$J, '2010'!$E:$E, $A3, '2010'!$F:$F, AC$1)+SUMIFS('2009'!$H:$H, '2009'!$C:$C, $A3, '2009'!$F:$F, AC$1)+SUMIFS('2009'!$I:$I, '2009'!$D:$D, $A3, '2009'!$F:$F, AC$1)+SUMIFS('2009'!$J:$J, '2009'!$E:$E, $A3, '2009'!$F:$F, AC$1), 0)</f>
        <v>257</v>
      </c>
      <c r="AD3" s="0" t="n">
        <f aca="false">IFERROR(SUMIFS('2018'!$H:$H, '2018'!$C:$C, $A3, '2018'!$F:$F, AD$1)+SUMIFS('2018'!$I:$I, '2018'!$D:$D, $A3, '2018'!$F:$F, AD$1)+SUMIFS('2018'!$J:$J, '2018'!$E:$E, $A3, '2018'!$F:$F, AD$1)+SUMIFS('2017'!$H:$H, '2017'!$C:$C, $A3, '2017'!$F:$F, AD$1)+SUMIFS('2017'!$I:$I, '2017'!$D:$D, $A3, '2017'!$F:$F, AD$1)+SUMIFS('2017'!$J:$J, '2017'!$E:$E, $A3, '2017'!$F:$F, AD$1)+SUMIFS('2016'!$H:$H, '2016'!$C:$C, $A3, '2016'!$F:$F, AD$1)+SUMIFS('2016'!$I:$I, '2016'!$D:$D, $A3, '2016'!$F:$F, AD$1)+SUMIFS('2016'!$J:$J, '2016'!$E:$E, $A3, '2016'!$F:$F, AD$1)+SUMIFS('2015'!$H:$H, '2015'!$C:$C, $A3, '2015'!$F:$F, AD$1)+SUMIFS('2015'!$I:$I, '2015'!$D:$D, $A3, '2015'!$F:$F, AD$1)+SUMIFS('2015'!$J:$J, '2015'!$E:$E, $A3, '2015'!$F:$F, AD$1)+SUMIFS('2014'!$H:$H, '2014'!$C:$C, $A3, '2014'!$F:$F, AD$1)+SUMIFS('2014'!$I:$I, '2014'!$D:$D, $A3, '2014'!$F:$F, AD$1)+SUMIFS('2014'!$J:$J, '2014'!$E:$E, $A3, '2014'!$F:$F, AD$1)+SUMIFS('2013'!$H:$H, '2013'!$C:$C, $A3, '2013'!$F:$F, AD$1)+SUMIFS('2013'!$I:$I, '2013'!$D:$D, $A3, '2013'!$F:$F, AD$1)+SUMIFS('2013'!$J:$J, '2013'!$E:$E, $A3, '2013'!$F:$F, AD$1)+SUMIFS('2012'!$H:$H, '2012'!$C:$C, $A3, '2012'!$F:$F, AD$1)+SUMIFS('2012'!$I:$I, '2012'!$D:$D, $A3, '2012'!$F:$F, AD$1)+SUMIFS('2012'!$J:$J, '2012'!$E:$E, $A3, '2012'!$F:$F, AD$1)+SUMIFS('2011'!$H:$H, '2011'!$C:$C, $A3, '2011'!$F:$F, AD$1)+SUMIFS('2011'!$I:$I, '2011'!$D:$D, $A3, '2011'!$F:$F, AD$1)+SUMIFS('2011'!$J:$J, '2011'!$E:$E, $A3, '2011'!$F:$F, AD$1)+SUMIFS('2010'!$H:$H, '2010'!$C:$C, $A3, '2010'!$F:$F, AD$1)+SUMIFS('2010'!$I:$I, '2010'!$D:$D, $A3, '2010'!$F:$F, AD$1)+SUMIFS('2010'!$J:$J, '2010'!$E:$E, $A3, '2010'!$F:$F, AD$1)+SUMIFS('2009'!$H:$H, '2009'!$C:$C, $A3, '2009'!$F:$F, AD$1)+SUMIFS('2009'!$I:$I, '2009'!$D:$D, $A3, '2009'!$F:$F, AD$1)+SUMIFS('2009'!$J:$J, '2009'!$E:$E, $A3, '2009'!$F:$F, AD$1), 0)</f>
        <v>435.5</v>
      </c>
      <c r="AE3" s="0" t="n">
        <f aca="false">IFERROR(SUMIFS('2018'!$H:$H, '2018'!$C:$C, $A3, '2018'!$F:$F, AE$1)+SUMIFS('2018'!$I:$I, '2018'!$D:$D, $A3, '2018'!$F:$F, AE$1)+SUMIFS('2018'!$J:$J, '2018'!$E:$E, $A3, '2018'!$F:$F, AE$1)+SUMIFS('2017'!$H:$H, '2017'!$C:$C, $A3, '2017'!$F:$F, AE$1)+SUMIFS('2017'!$I:$I, '2017'!$D:$D, $A3, '2017'!$F:$F, AE$1)+SUMIFS('2017'!$J:$J, '2017'!$E:$E, $A3, '2017'!$F:$F, AE$1)+SUMIFS('2016'!$H:$H, '2016'!$C:$C, $A3, '2016'!$F:$F, AE$1)+SUMIFS('2016'!$I:$I, '2016'!$D:$D, $A3, '2016'!$F:$F, AE$1)+SUMIFS('2016'!$J:$J, '2016'!$E:$E, $A3, '2016'!$F:$F, AE$1)+SUMIFS('2015'!$H:$H, '2015'!$C:$C, $A3, '2015'!$F:$F, AE$1)+SUMIFS('2015'!$I:$I, '2015'!$D:$D, $A3, '2015'!$F:$F, AE$1)+SUMIFS('2015'!$J:$J, '2015'!$E:$E, $A3, '2015'!$F:$F, AE$1)+SUMIFS('2014'!$H:$H, '2014'!$C:$C, $A3, '2014'!$F:$F, AE$1)+SUMIFS('2014'!$I:$I, '2014'!$D:$D, $A3, '2014'!$F:$F, AE$1)+SUMIFS('2014'!$J:$J, '2014'!$E:$E, $A3, '2014'!$F:$F, AE$1)+SUMIFS('2013'!$H:$H, '2013'!$C:$C, $A3, '2013'!$F:$F, AE$1)+SUMIFS('2013'!$I:$I, '2013'!$D:$D, $A3, '2013'!$F:$F, AE$1)+SUMIFS('2013'!$J:$J, '2013'!$E:$E, $A3, '2013'!$F:$F, AE$1)+SUMIFS('2012'!$H:$H, '2012'!$C:$C, $A3, '2012'!$F:$F, AE$1)+SUMIFS('2012'!$I:$I, '2012'!$D:$D, $A3, '2012'!$F:$F, AE$1)+SUMIFS('2012'!$J:$J, '2012'!$E:$E, $A3, '2012'!$F:$F, AE$1)+SUMIFS('2011'!$H:$H, '2011'!$C:$C, $A3, '2011'!$F:$F, AE$1)+SUMIFS('2011'!$I:$I, '2011'!$D:$D, $A3, '2011'!$F:$F, AE$1)+SUMIFS('2011'!$J:$J, '2011'!$E:$E, $A3, '2011'!$F:$F, AE$1)+SUMIFS('2010'!$H:$H, '2010'!$C:$C, $A3, '2010'!$F:$F, AE$1)+SUMIFS('2010'!$I:$I, '2010'!$D:$D, $A3, '2010'!$F:$F, AE$1)+SUMIFS('2010'!$J:$J, '2010'!$E:$E, $A3, '2010'!$F:$F, AE$1)+SUMIFS('2009'!$H:$H, '2009'!$C:$C, $A3, '2009'!$F:$F, AE$1)+SUMIFS('2009'!$I:$I, '2009'!$D:$D, $A3, '2009'!$F:$F, AE$1)+SUMIFS('2009'!$J:$J, '2009'!$E:$E, $A3, '2009'!$F:$F, AE$1), 0)</f>
        <v>0</v>
      </c>
      <c r="AF3" s="0" t="n">
        <f aca="false">IFERROR(SUMIFS('2018'!$H:$H, '2018'!$C:$C, $A3, '2018'!$F:$F, AF$1)+SUMIFS('2018'!$I:$I, '2018'!$D:$D, $A3, '2018'!$F:$F, AF$1)+SUMIFS('2018'!$J:$J, '2018'!$E:$E, $A3, '2018'!$F:$F, AF$1)+SUMIFS('2017'!$H:$H, '2017'!$C:$C, $A3, '2017'!$F:$F, AF$1)+SUMIFS('2017'!$I:$I, '2017'!$D:$D, $A3, '2017'!$F:$F, AF$1)+SUMIFS('2017'!$J:$J, '2017'!$E:$E, $A3, '2017'!$F:$F, AF$1)+SUMIFS('2016'!$H:$H, '2016'!$C:$C, $A3, '2016'!$F:$F, AF$1)+SUMIFS('2016'!$I:$I, '2016'!$D:$D, $A3, '2016'!$F:$F, AF$1)+SUMIFS('2016'!$J:$J, '2016'!$E:$E, $A3, '2016'!$F:$F, AF$1)+SUMIFS('2015'!$H:$H, '2015'!$C:$C, $A3, '2015'!$F:$F, AF$1)+SUMIFS('2015'!$I:$I, '2015'!$D:$D, $A3, '2015'!$F:$F, AF$1)+SUMIFS('2015'!$J:$J, '2015'!$E:$E, $A3, '2015'!$F:$F, AF$1)+SUMIFS('2014'!$H:$H, '2014'!$C:$C, $A3, '2014'!$F:$F, AF$1)+SUMIFS('2014'!$I:$I, '2014'!$D:$D, $A3, '2014'!$F:$F, AF$1)+SUMIFS('2014'!$J:$J, '2014'!$E:$E, $A3, '2014'!$F:$F, AF$1)+SUMIFS('2013'!$H:$H, '2013'!$C:$C, $A3, '2013'!$F:$F, AF$1)+SUMIFS('2013'!$I:$I, '2013'!$D:$D, $A3, '2013'!$F:$F, AF$1)+SUMIFS('2013'!$J:$J, '2013'!$E:$E, $A3, '2013'!$F:$F, AF$1)+SUMIFS('2012'!$H:$H, '2012'!$C:$C, $A3, '2012'!$F:$F, AF$1)+SUMIFS('2012'!$I:$I, '2012'!$D:$D, $A3, '2012'!$F:$F, AF$1)+SUMIFS('2012'!$J:$J, '2012'!$E:$E, $A3, '2012'!$F:$F, AF$1)+SUMIFS('2011'!$H:$H, '2011'!$C:$C, $A3, '2011'!$F:$F, AF$1)+SUMIFS('2011'!$I:$I, '2011'!$D:$D, $A3, '2011'!$F:$F, AF$1)+SUMIFS('2011'!$J:$J, '2011'!$E:$E, $A3, '2011'!$F:$F, AF$1)+SUMIFS('2010'!$H:$H, '2010'!$C:$C, $A3, '2010'!$F:$F, AF$1)+SUMIFS('2010'!$I:$I, '2010'!$D:$D, $A3, '2010'!$F:$F, AF$1)+SUMIFS('2010'!$J:$J, '2010'!$E:$E, $A3, '2010'!$F:$F, AF$1)+SUMIFS('2009'!$H:$H, '2009'!$C:$C, $A3, '2009'!$F:$F, AF$1)+SUMIFS('2009'!$I:$I, '2009'!$D:$D, $A3, '2009'!$F:$F, AF$1)+SUMIFS('2009'!$J:$J, '2009'!$E:$E, $A3, '2009'!$F:$F, AF$1), 0)</f>
        <v>138.5</v>
      </c>
    </row>
    <row r="4" customFormat="false" ht="15" hidden="false" customHeight="false" outlineLevel="0" collapsed="false">
      <c r="A4" s="12" t="s">
        <v>62</v>
      </c>
      <c r="B4" s="0" t="n">
        <f aca="false">IFERROR(SUMIFS('2018'!$H:$H, '2018'!$C:$C, $A4, '2018'!$F:$F, B$1)+SUMIFS('2018'!$I:$I, '2018'!$D:$D, $A4, '2018'!$F:$F, B$1)+SUMIFS('2018'!$J:$J, '2018'!$E:$E, $A4, '2018'!$F:$F, B$1)+SUMIFS('2017'!$H:$H, '2017'!$C:$C, $A4, '2017'!$F:$F, B$1)+SUMIFS('2017'!$I:$I, '2017'!$D:$D, $A4, '2017'!$F:$F, B$1)+SUMIFS('2017'!$J:$J, '2017'!$E:$E, $A4, '2017'!$F:$F, B$1)+SUMIFS('2016'!$H:$H, '2016'!$C:$C, $A4, '2016'!$F:$F, B$1)+SUMIFS('2016'!$I:$I, '2016'!$D:$D, $A4, '2016'!$F:$F, B$1)+SUMIFS('2016'!$J:$J, '2016'!$E:$E, $A4, '2016'!$F:$F, B$1)+SUMIFS('2015'!$H:$H, '2015'!$C:$C, $A4, '2015'!$F:$F, B$1)+SUMIFS('2015'!$I:$I, '2015'!$D:$D, $A4, '2015'!$F:$F, B$1)+SUMIFS('2015'!$J:$J, '2015'!$E:$E, $A4, '2015'!$F:$F, B$1)+SUMIFS('2014'!$H:$H, '2014'!$C:$C, $A4, '2014'!$F:$F, B$1)+SUMIFS('2014'!$I:$I, '2014'!$D:$D, $A4, '2014'!$F:$F, B$1)+SUMIFS('2014'!$J:$J, '2014'!$E:$E, $A4, '2014'!$F:$F, B$1)+SUMIFS('2013'!$H:$H, '2013'!$C:$C, $A4, '2013'!$F:$F, B$1)+SUMIFS('2013'!$I:$I, '2013'!$D:$D, $A4, '2013'!$F:$F, B$1)+SUMIFS('2013'!$J:$J, '2013'!$E:$E, $A4, '2013'!$F:$F, B$1)+SUMIFS('2012'!$H:$H, '2012'!$C:$C, $A4, '2012'!$F:$F, B$1)+SUMIFS('2012'!$I:$I, '2012'!$D:$D, $A4, '2012'!$F:$F, B$1)+SUMIFS('2012'!$J:$J, '2012'!$E:$E, $A4, '2012'!$F:$F, B$1)+SUMIFS('2011'!$H:$H, '2011'!$C:$C, $A4, '2011'!$F:$F, B$1)+SUMIFS('2011'!$I:$I, '2011'!$D:$D, $A4, '2011'!$F:$F, B$1)+SUMIFS('2011'!$J:$J, '2011'!$E:$E, $A4, '2011'!$F:$F, B$1)+SUMIFS('2010'!$H:$H, '2010'!$C:$C, $A4, '2010'!$F:$F, B$1)+SUMIFS('2010'!$I:$I, '2010'!$D:$D, $A4, '2010'!$F:$F, B$1)+SUMIFS('2010'!$J:$J, '2010'!$E:$E, $A4, '2010'!$F:$F, B$1)+SUMIFS('2009'!$H:$H, '2009'!$C:$C, $A4, '2009'!$F:$F, B$1)+SUMIFS('2009'!$I:$I, '2009'!$D:$D, $A4, '2009'!$F:$F, B$1)+SUMIFS('2009'!$J:$J, '2009'!$E:$E, $A4, '2009'!$F:$F, B$1), 0)</f>
        <v>177</v>
      </c>
      <c r="C4" s="0" t="n">
        <f aca="false">IFERROR(SUMIFS('2018'!$H:$H, '2018'!$C:$C, $A4, '2018'!$F:$F, C$1)+SUMIFS('2018'!$I:$I, '2018'!$D:$D, $A4, '2018'!$F:$F, C$1)+SUMIFS('2018'!$J:$J, '2018'!$E:$E, $A4, '2018'!$F:$F, C$1)+SUMIFS('2017'!$H:$H, '2017'!$C:$C, $A4, '2017'!$F:$F, C$1)+SUMIFS('2017'!$I:$I, '2017'!$D:$D, $A4, '2017'!$F:$F, C$1)+SUMIFS('2017'!$J:$J, '2017'!$E:$E, $A4, '2017'!$F:$F, C$1)+SUMIFS('2016'!$H:$H, '2016'!$C:$C, $A4, '2016'!$F:$F, C$1)+SUMIFS('2016'!$I:$I, '2016'!$D:$D, $A4, '2016'!$F:$F, C$1)+SUMIFS('2016'!$J:$J, '2016'!$E:$E, $A4, '2016'!$F:$F, C$1)+SUMIFS('2015'!$H:$H, '2015'!$C:$C, $A4, '2015'!$F:$F, C$1)+SUMIFS('2015'!$I:$I, '2015'!$D:$D, $A4, '2015'!$F:$F, C$1)+SUMIFS('2015'!$J:$J, '2015'!$E:$E, $A4, '2015'!$F:$F, C$1)+SUMIFS('2014'!$H:$H, '2014'!$C:$C, $A4, '2014'!$F:$F, C$1)+SUMIFS('2014'!$I:$I, '2014'!$D:$D, $A4, '2014'!$F:$F, C$1)+SUMIFS('2014'!$J:$J, '2014'!$E:$E, $A4, '2014'!$F:$F, C$1)+SUMIFS('2013'!$H:$H, '2013'!$C:$C, $A4, '2013'!$F:$F, C$1)+SUMIFS('2013'!$I:$I, '2013'!$D:$D, $A4, '2013'!$F:$F, C$1)+SUMIFS('2013'!$J:$J, '2013'!$E:$E, $A4, '2013'!$F:$F, C$1)+SUMIFS('2012'!$H:$H, '2012'!$C:$C, $A4, '2012'!$F:$F, C$1)+SUMIFS('2012'!$I:$I, '2012'!$D:$D, $A4, '2012'!$F:$F, C$1)+SUMIFS('2012'!$J:$J, '2012'!$E:$E, $A4, '2012'!$F:$F, C$1)+SUMIFS('2011'!$H:$H, '2011'!$C:$C, $A4, '2011'!$F:$F, C$1)+SUMIFS('2011'!$I:$I, '2011'!$D:$D, $A4, '2011'!$F:$F, C$1)+SUMIFS('2011'!$J:$J, '2011'!$E:$E, $A4, '2011'!$F:$F, C$1)+SUMIFS('2010'!$H:$H, '2010'!$C:$C, $A4, '2010'!$F:$F, C$1)+SUMIFS('2010'!$I:$I, '2010'!$D:$D, $A4, '2010'!$F:$F, C$1)+SUMIFS('2010'!$J:$J, '2010'!$E:$E, $A4, '2010'!$F:$F, C$1)+SUMIFS('2009'!$H:$H, '2009'!$C:$C, $A4, '2009'!$F:$F, C$1)+SUMIFS('2009'!$I:$I, '2009'!$D:$D, $A4, '2009'!$F:$F, C$1)+SUMIFS('2009'!$J:$J, '2009'!$E:$E, $A4, '2009'!$F:$F, C$1), 0)</f>
        <v>21.5</v>
      </c>
      <c r="D4" s="0" t="n">
        <f aca="false">IFERROR(SUMIFS('2018'!$H:$H, '2018'!$C:$C, $A4, '2018'!$F:$F, D$1)+SUMIFS('2018'!$I:$I, '2018'!$D:$D, $A4, '2018'!$F:$F, D$1)+SUMIFS('2018'!$J:$J, '2018'!$E:$E, $A4, '2018'!$F:$F, D$1)+SUMIFS('2017'!$H:$H, '2017'!$C:$C, $A4, '2017'!$F:$F, D$1)+SUMIFS('2017'!$I:$I, '2017'!$D:$D, $A4, '2017'!$F:$F, D$1)+SUMIFS('2017'!$J:$J, '2017'!$E:$E, $A4, '2017'!$F:$F, D$1)+SUMIFS('2016'!$H:$H, '2016'!$C:$C, $A4, '2016'!$F:$F, D$1)+SUMIFS('2016'!$I:$I, '2016'!$D:$D, $A4, '2016'!$F:$F, D$1)+SUMIFS('2016'!$J:$J, '2016'!$E:$E, $A4, '2016'!$F:$F, D$1)+SUMIFS('2015'!$H:$H, '2015'!$C:$C, $A4, '2015'!$F:$F, D$1)+SUMIFS('2015'!$I:$I, '2015'!$D:$D, $A4, '2015'!$F:$F, D$1)+SUMIFS('2015'!$J:$J, '2015'!$E:$E, $A4, '2015'!$F:$F, D$1)+SUMIFS('2014'!$H:$H, '2014'!$C:$C, $A4, '2014'!$F:$F, D$1)+SUMIFS('2014'!$I:$I, '2014'!$D:$D, $A4, '2014'!$F:$F, D$1)+SUMIFS('2014'!$J:$J, '2014'!$E:$E, $A4, '2014'!$F:$F, D$1)+SUMIFS('2013'!$H:$H, '2013'!$C:$C, $A4, '2013'!$F:$F, D$1)+SUMIFS('2013'!$I:$I, '2013'!$D:$D, $A4, '2013'!$F:$F, D$1)+SUMIFS('2013'!$J:$J, '2013'!$E:$E, $A4, '2013'!$F:$F, D$1)+SUMIFS('2012'!$H:$H, '2012'!$C:$C, $A4, '2012'!$F:$F, D$1)+SUMIFS('2012'!$I:$I, '2012'!$D:$D, $A4, '2012'!$F:$F, D$1)+SUMIFS('2012'!$J:$J, '2012'!$E:$E, $A4, '2012'!$F:$F, D$1)+SUMIFS('2011'!$H:$H, '2011'!$C:$C, $A4, '2011'!$F:$F, D$1)+SUMIFS('2011'!$I:$I, '2011'!$D:$D, $A4, '2011'!$F:$F, D$1)+SUMIFS('2011'!$J:$J, '2011'!$E:$E, $A4, '2011'!$F:$F, D$1)+SUMIFS('2010'!$H:$H, '2010'!$C:$C, $A4, '2010'!$F:$F, D$1)+SUMIFS('2010'!$I:$I, '2010'!$D:$D, $A4, '2010'!$F:$F, D$1)+SUMIFS('2010'!$J:$J, '2010'!$E:$E, $A4, '2010'!$F:$F, D$1)+SUMIFS('2009'!$H:$H, '2009'!$C:$C, $A4, '2009'!$F:$F, D$1)+SUMIFS('2009'!$I:$I, '2009'!$D:$D, $A4, '2009'!$F:$F, D$1)+SUMIFS('2009'!$J:$J, '2009'!$E:$E, $A4, '2009'!$F:$F, D$1), 0)</f>
        <v>1.5</v>
      </c>
      <c r="E4" s="0" t="n">
        <f aca="false">IFERROR(SUMIFS('2018'!$H:$H, '2018'!$C:$C, $A4, '2018'!$F:$F, E$1)+SUMIFS('2018'!$I:$I, '2018'!$D:$D, $A4, '2018'!$F:$F, E$1)+SUMIFS('2018'!$J:$J, '2018'!$E:$E, $A4, '2018'!$F:$F, E$1)+SUMIFS('2017'!$H:$H, '2017'!$C:$C, $A4, '2017'!$F:$F, E$1)+SUMIFS('2017'!$I:$I, '2017'!$D:$D, $A4, '2017'!$F:$F, E$1)+SUMIFS('2017'!$J:$J, '2017'!$E:$E, $A4, '2017'!$F:$F, E$1)+SUMIFS('2016'!$H:$H, '2016'!$C:$C, $A4, '2016'!$F:$F, E$1)+SUMIFS('2016'!$I:$I, '2016'!$D:$D, $A4, '2016'!$F:$F, E$1)+SUMIFS('2016'!$J:$J, '2016'!$E:$E, $A4, '2016'!$F:$F, E$1)+SUMIFS('2015'!$H:$H, '2015'!$C:$C, $A4, '2015'!$F:$F, E$1)+SUMIFS('2015'!$I:$I, '2015'!$D:$D, $A4, '2015'!$F:$F, E$1)+SUMIFS('2015'!$J:$J, '2015'!$E:$E, $A4, '2015'!$F:$F, E$1)+SUMIFS('2014'!$H:$H, '2014'!$C:$C, $A4, '2014'!$F:$F, E$1)+SUMIFS('2014'!$I:$I, '2014'!$D:$D, $A4, '2014'!$F:$F, E$1)+SUMIFS('2014'!$J:$J, '2014'!$E:$E, $A4, '2014'!$F:$F, E$1)+SUMIFS('2013'!$H:$H, '2013'!$C:$C, $A4, '2013'!$F:$F, E$1)+SUMIFS('2013'!$I:$I, '2013'!$D:$D, $A4, '2013'!$F:$F, E$1)+SUMIFS('2013'!$J:$J, '2013'!$E:$E, $A4, '2013'!$F:$F, E$1)+SUMIFS('2012'!$H:$H, '2012'!$C:$C, $A4, '2012'!$F:$F, E$1)+SUMIFS('2012'!$I:$I, '2012'!$D:$D, $A4, '2012'!$F:$F, E$1)+SUMIFS('2012'!$J:$J, '2012'!$E:$E, $A4, '2012'!$F:$F, E$1)+SUMIFS('2011'!$H:$H, '2011'!$C:$C, $A4, '2011'!$F:$F, E$1)+SUMIFS('2011'!$I:$I, '2011'!$D:$D, $A4, '2011'!$F:$F, E$1)+SUMIFS('2011'!$J:$J, '2011'!$E:$E, $A4, '2011'!$F:$F, E$1)+SUMIFS('2010'!$H:$H, '2010'!$C:$C, $A4, '2010'!$F:$F, E$1)+SUMIFS('2010'!$I:$I, '2010'!$D:$D, $A4, '2010'!$F:$F, E$1)+SUMIFS('2010'!$J:$J, '2010'!$E:$E, $A4, '2010'!$F:$F, E$1)+SUMIFS('2009'!$H:$H, '2009'!$C:$C, $A4, '2009'!$F:$F, E$1)+SUMIFS('2009'!$I:$I, '2009'!$D:$D, $A4, '2009'!$F:$F, E$1)+SUMIFS('2009'!$J:$J, '2009'!$E:$E, $A4, '2009'!$F:$F, E$1), 0)</f>
        <v>0</v>
      </c>
      <c r="F4" s="0" t="n">
        <f aca="false">IFERROR(SUMIFS('2018'!$H:$H, '2018'!$C:$C, $A4, '2018'!$F:$F, F$1)+SUMIFS('2018'!$I:$I, '2018'!$D:$D, $A4, '2018'!$F:$F, F$1)+SUMIFS('2018'!$J:$J, '2018'!$E:$E, $A4, '2018'!$F:$F, F$1)+SUMIFS('2017'!$H:$H, '2017'!$C:$C, $A4, '2017'!$F:$F, F$1)+SUMIFS('2017'!$I:$I, '2017'!$D:$D, $A4, '2017'!$F:$F, F$1)+SUMIFS('2017'!$J:$J, '2017'!$E:$E, $A4, '2017'!$F:$F, F$1)+SUMIFS('2016'!$H:$H, '2016'!$C:$C, $A4, '2016'!$F:$F, F$1)+SUMIFS('2016'!$I:$I, '2016'!$D:$D, $A4, '2016'!$F:$F, F$1)+SUMIFS('2016'!$J:$J, '2016'!$E:$E, $A4, '2016'!$F:$F, F$1)+SUMIFS('2015'!$H:$H, '2015'!$C:$C, $A4, '2015'!$F:$F, F$1)+SUMIFS('2015'!$I:$I, '2015'!$D:$D, $A4, '2015'!$F:$F, F$1)+SUMIFS('2015'!$J:$J, '2015'!$E:$E, $A4, '2015'!$F:$F, F$1)+SUMIFS('2014'!$H:$H, '2014'!$C:$C, $A4, '2014'!$F:$F, F$1)+SUMIFS('2014'!$I:$I, '2014'!$D:$D, $A4, '2014'!$F:$F, F$1)+SUMIFS('2014'!$J:$J, '2014'!$E:$E, $A4, '2014'!$F:$F, F$1)+SUMIFS('2013'!$H:$H, '2013'!$C:$C, $A4, '2013'!$F:$F, F$1)+SUMIFS('2013'!$I:$I, '2013'!$D:$D, $A4, '2013'!$F:$F, F$1)+SUMIFS('2013'!$J:$J, '2013'!$E:$E, $A4, '2013'!$F:$F, F$1)+SUMIFS('2012'!$H:$H, '2012'!$C:$C, $A4, '2012'!$F:$F, F$1)+SUMIFS('2012'!$I:$I, '2012'!$D:$D, $A4, '2012'!$F:$F, F$1)+SUMIFS('2012'!$J:$J, '2012'!$E:$E, $A4, '2012'!$F:$F, F$1)+SUMIFS('2011'!$H:$H, '2011'!$C:$C, $A4, '2011'!$F:$F, F$1)+SUMIFS('2011'!$I:$I, '2011'!$D:$D, $A4, '2011'!$F:$F, F$1)+SUMIFS('2011'!$J:$J, '2011'!$E:$E, $A4, '2011'!$F:$F, F$1)+SUMIFS('2010'!$H:$H, '2010'!$C:$C, $A4, '2010'!$F:$F, F$1)+SUMIFS('2010'!$I:$I, '2010'!$D:$D, $A4, '2010'!$F:$F, F$1)+SUMIFS('2010'!$J:$J, '2010'!$E:$E, $A4, '2010'!$F:$F, F$1)+SUMIFS('2009'!$H:$H, '2009'!$C:$C, $A4, '2009'!$F:$F, F$1)+SUMIFS('2009'!$I:$I, '2009'!$D:$D, $A4, '2009'!$F:$F, F$1)+SUMIFS('2009'!$J:$J, '2009'!$E:$E, $A4, '2009'!$F:$F, F$1), 0)</f>
        <v>0</v>
      </c>
      <c r="G4" s="0" t="n">
        <f aca="false">IFERROR(SUMIFS('2018'!$H:$H, '2018'!$C:$C, $A4, '2018'!$F:$F, G$1)+SUMIFS('2018'!$I:$I, '2018'!$D:$D, $A4, '2018'!$F:$F, G$1)+SUMIFS('2018'!$J:$J, '2018'!$E:$E, $A4, '2018'!$F:$F, G$1)+SUMIFS('2017'!$H:$H, '2017'!$C:$C, $A4, '2017'!$F:$F, G$1)+SUMIFS('2017'!$I:$I, '2017'!$D:$D, $A4, '2017'!$F:$F, G$1)+SUMIFS('2017'!$J:$J, '2017'!$E:$E, $A4, '2017'!$F:$F, G$1)+SUMIFS('2016'!$H:$H, '2016'!$C:$C, $A4, '2016'!$F:$F, G$1)+SUMIFS('2016'!$I:$I, '2016'!$D:$D, $A4, '2016'!$F:$F, G$1)+SUMIFS('2016'!$J:$J, '2016'!$E:$E, $A4, '2016'!$F:$F, G$1)+SUMIFS('2015'!$H:$H, '2015'!$C:$C, $A4, '2015'!$F:$F, G$1)+SUMIFS('2015'!$I:$I, '2015'!$D:$D, $A4, '2015'!$F:$F, G$1)+SUMIFS('2015'!$J:$J, '2015'!$E:$E, $A4, '2015'!$F:$F, G$1)+SUMIFS('2014'!$H:$H, '2014'!$C:$C, $A4, '2014'!$F:$F, G$1)+SUMIFS('2014'!$I:$I, '2014'!$D:$D, $A4, '2014'!$F:$F, G$1)+SUMIFS('2014'!$J:$J, '2014'!$E:$E, $A4, '2014'!$F:$F, G$1)+SUMIFS('2013'!$H:$H, '2013'!$C:$C, $A4, '2013'!$F:$F, G$1)+SUMIFS('2013'!$I:$I, '2013'!$D:$D, $A4, '2013'!$F:$F, G$1)+SUMIFS('2013'!$J:$J, '2013'!$E:$E, $A4, '2013'!$F:$F, G$1)+SUMIFS('2012'!$H:$H, '2012'!$C:$C, $A4, '2012'!$F:$F, G$1)+SUMIFS('2012'!$I:$I, '2012'!$D:$D, $A4, '2012'!$F:$F, G$1)+SUMIFS('2012'!$J:$J, '2012'!$E:$E, $A4, '2012'!$F:$F, G$1)+SUMIFS('2011'!$H:$H, '2011'!$C:$C, $A4, '2011'!$F:$F, G$1)+SUMIFS('2011'!$I:$I, '2011'!$D:$D, $A4, '2011'!$F:$F, G$1)+SUMIFS('2011'!$J:$J, '2011'!$E:$E, $A4, '2011'!$F:$F, G$1)+SUMIFS('2010'!$H:$H, '2010'!$C:$C, $A4, '2010'!$F:$F, G$1)+SUMIFS('2010'!$I:$I, '2010'!$D:$D, $A4, '2010'!$F:$F, G$1)+SUMIFS('2010'!$J:$J, '2010'!$E:$E, $A4, '2010'!$F:$F, G$1)+SUMIFS('2009'!$H:$H, '2009'!$C:$C, $A4, '2009'!$F:$F, G$1)+SUMIFS('2009'!$I:$I, '2009'!$D:$D, $A4, '2009'!$F:$F, G$1)+SUMIFS('2009'!$J:$J, '2009'!$E:$E, $A4, '2009'!$F:$F, G$1), 0)</f>
        <v>0</v>
      </c>
      <c r="H4" s="0" t="n">
        <f aca="false">IFERROR(SUMIFS('2018'!$H:$H, '2018'!$C:$C, $A4, '2018'!$F:$F, H$1)+SUMIFS('2018'!$I:$I, '2018'!$D:$D, $A4, '2018'!$F:$F, H$1)+SUMIFS('2018'!$J:$J, '2018'!$E:$E, $A4, '2018'!$F:$F, H$1)+SUMIFS('2017'!$H:$H, '2017'!$C:$C, $A4, '2017'!$F:$F, H$1)+SUMIFS('2017'!$I:$I, '2017'!$D:$D, $A4, '2017'!$F:$F, H$1)+SUMIFS('2017'!$J:$J, '2017'!$E:$E, $A4, '2017'!$F:$F, H$1)+SUMIFS('2016'!$H:$H, '2016'!$C:$C, $A4, '2016'!$F:$F, H$1)+SUMIFS('2016'!$I:$I, '2016'!$D:$D, $A4, '2016'!$F:$F, H$1)+SUMIFS('2016'!$J:$J, '2016'!$E:$E, $A4, '2016'!$F:$F, H$1)+SUMIFS('2015'!$H:$H, '2015'!$C:$C, $A4, '2015'!$F:$F, H$1)+SUMIFS('2015'!$I:$I, '2015'!$D:$D, $A4, '2015'!$F:$F, H$1)+SUMIFS('2015'!$J:$J, '2015'!$E:$E, $A4, '2015'!$F:$F, H$1)+SUMIFS('2014'!$H:$H, '2014'!$C:$C, $A4, '2014'!$F:$F, H$1)+SUMIFS('2014'!$I:$I, '2014'!$D:$D, $A4, '2014'!$F:$F, H$1)+SUMIFS('2014'!$J:$J, '2014'!$E:$E, $A4, '2014'!$F:$F, H$1)+SUMIFS('2013'!$H:$H, '2013'!$C:$C, $A4, '2013'!$F:$F, H$1)+SUMIFS('2013'!$I:$I, '2013'!$D:$D, $A4, '2013'!$F:$F, H$1)+SUMIFS('2013'!$J:$J, '2013'!$E:$E, $A4, '2013'!$F:$F, H$1)+SUMIFS('2012'!$H:$H, '2012'!$C:$C, $A4, '2012'!$F:$F, H$1)+SUMIFS('2012'!$I:$I, '2012'!$D:$D, $A4, '2012'!$F:$F, H$1)+SUMIFS('2012'!$J:$J, '2012'!$E:$E, $A4, '2012'!$F:$F, H$1)+SUMIFS('2011'!$H:$H, '2011'!$C:$C, $A4, '2011'!$F:$F, H$1)+SUMIFS('2011'!$I:$I, '2011'!$D:$D, $A4, '2011'!$F:$F, H$1)+SUMIFS('2011'!$J:$J, '2011'!$E:$E, $A4, '2011'!$F:$F, H$1)+SUMIFS('2010'!$H:$H, '2010'!$C:$C, $A4, '2010'!$F:$F, H$1)+SUMIFS('2010'!$I:$I, '2010'!$D:$D, $A4, '2010'!$F:$F, H$1)+SUMIFS('2010'!$J:$J, '2010'!$E:$E, $A4, '2010'!$F:$F, H$1)+SUMIFS('2009'!$H:$H, '2009'!$C:$C, $A4, '2009'!$F:$F, H$1)+SUMIFS('2009'!$I:$I, '2009'!$D:$D, $A4, '2009'!$F:$F, H$1)+SUMIFS('2009'!$J:$J, '2009'!$E:$E, $A4, '2009'!$F:$F, H$1), 0)</f>
        <v>0</v>
      </c>
      <c r="I4" s="0" t="n">
        <f aca="false">IFERROR(SUMIFS('2018'!$H:$H, '2018'!$C:$C, $A4, '2018'!$F:$F, I$1)+SUMIFS('2018'!$I:$I, '2018'!$D:$D, $A4, '2018'!$F:$F, I$1)+SUMIFS('2018'!$J:$J, '2018'!$E:$E, $A4, '2018'!$F:$F, I$1)+SUMIFS('2017'!$H:$H, '2017'!$C:$C, $A4, '2017'!$F:$F, I$1)+SUMIFS('2017'!$I:$I, '2017'!$D:$D, $A4, '2017'!$F:$F, I$1)+SUMIFS('2017'!$J:$J, '2017'!$E:$E, $A4, '2017'!$F:$F, I$1)+SUMIFS('2016'!$H:$H, '2016'!$C:$C, $A4, '2016'!$F:$F, I$1)+SUMIFS('2016'!$I:$I, '2016'!$D:$D, $A4, '2016'!$F:$F, I$1)+SUMIFS('2016'!$J:$J, '2016'!$E:$E, $A4, '2016'!$F:$F, I$1)+SUMIFS('2015'!$H:$H, '2015'!$C:$C, $A4, '2015'!$F:$F, I$1)+SUMIFS('2015'!$I:$I, '2015'!$D:$D, $A4, '2015'!$F:$F, I$1)+SUMIFS('2015'!$J:$J, '2015'!$E:$E, $A4, '2015'!$F:$F, I$1)+SUMIFS('2014'!$H:$H, '2014'!$C:$C, $A4, '2014'!$F:$F, I$1)+SUMIFS('2014'!$I:$I, '2014'!$D:$D, $A4, '2014'!$F:$F, I$1)+SUMIFS('2014'!$J:$J, '2014'!$E:$E, $A4, '2014'!$F:$F, I$1)+SUMIFS('2013'!$H:$H, '2013'!$C:$C, $A4, '2013'!$F:$F, I$1)+SUMIFS('2013'!$I:$I, '2013'!$D:$D, $A4, '2013'!$F:$F, I$1)+SUMIFS('2013'!$J:$J, '2013'!$E:$E, $A4, '2013'!$F:$F, I$1)+SUMIFS('2012'!$H:$H, '2012'!$C:$C, $A4, '2012'!$F:$F, I$1)+SUMIFS('2012'!$I:$I, '2012'!$D:$D, $A4, '2012'!$F:$F, I$1)+SUMIFS('2012'!$J:$J, '2012'!$E:$E, $A4, '2012'!$F:$F, I$1)+SUMIFS('2011'!$H:$H, '2011'!$C:$C, $A4, '2011'!$F:$F, I$1)+SUMIFS('2011'!$I:$I, '2011'!$D:$D, $A4, '2011'!$F:$F, I$1)+SUMIFS('2011'!$J:$J, '2011'!$E:$E, $A4, '2011'!$F:$F, I$1)+SUMIFS('2010'!$H:$H, '2010'!$C:$C, $A4, '2010'!$F:$F, I$1)+SUMIFS('2010'!$I:$I, '2010'!$D:$D, $A4, '2010'!$F:$F, I$1)+SUMIFS('2010'!$J:$J, '2010'!$E:$E, $A4, '2010'!$F:$F, I$1)+SUMIFS('2009'!$H:$H, '2009'!$C:$C, $A4, '2009'!$F:$F, I$1)+SUMIFS('2009'!$I:$I, '2009'!$D:$D, $A4, '2009'!$F:$F, I$1)+SUMIFS('2009'!$J:$J, '2009'!$E:$E, $A4, '2009'!$F:$F, I$1), 0)</f>
        <v>0</v>
      </c>
      <c r="J4" s="0" t="n">
        <f aca="false">IFERROR(SUMIFS('2018'!$H:$H, '2018'!$C:$C, $A4, '2018'!$F:$F, J$1)+SUMIFS('2018'!$I:$I, '2018'!$D:$D, $A4, '2018'!$F:$F, J$1)+SUMIFS('2018'!$J:$J, '2018'!$E:$E, $A4, '2018'!$F:$F, J$1)+SUMIFS('2017'!$H:$H, '2017'!$C:$C, $A4, '2017'!$F:$F, J$1)+SUMIFS('2017'!$I:$I, '2017'!$D:$D, $A4, '2017'!$F:$F, J$1)+SUMIFS('2017'!$J:$J, '2017'!$E:$E, $A4, '2017'!$F:$F, J$1)+SUMIFS('2016'!$H:$H, '2016'!$C:$C, $A4, '2016'!$F:$F, J$1)+SUMIFS('2016'!$I:$I, '2016'!$D:$D, $A4, '2016'!$F:$F, J$1)+SUMIFS('2016'!$J:$J, '2016'!$E:$E, $A4, '2016'!$F:$F, J$1)+SUMIFS('2015'!$H:$H, '2015'!$C:$C, $A4, '2015'!$F:$F, J$1)+SUMIFS('2015'!$I:$I, '2015'!$D:$D, $A4, '2015'!$F:$F, J$1)+SUMIFS('2015'!$J:$J, '2015'!$E:$E, $A4, '2015'!$F:$F, J$1)+SUMIFS('2014'!$H:$H, '2014'!$C:$C, $A4, '2014'!$F:$F, J$1)+SUMIFS('2014'!$I:$I, '2014'!$D:$D, $A4, '2014'!$F:$F, J$1)+SUMIFS('2014'!$J:$J, '2014'!$E:$E, $A4, '2014'!$F:$F, J$1)+SUMIFS('2013'!$H:$H, '2013'!$C:$C, $A4, '2013'!$F:$F, J$1)+SUMIFS('2013'!$I:$I, '2013'!$D:$D, $A4, '2013'!$F:$F, J$1)+SUMIFS('2013'!$J:$J, '2013'!$E:$E, $A4, '2013'!$F:$F, J$1)+SUMIFS('2012'!$H:$H, '2012'!$C:$C, $A4, '2012'!$F:$F, J$1)+SUMIFS('2012'!$I:$I, '2012'!$D:$D, $A4, '2012'!$F:$F, J$1)+SUMIFS('2012'!$J:$J, '2012'!$E:$E, $A4, '2012'!$F:$F, J$1)+SUMIFS('2011'!$H:$H, '2011'!$C:$C, $A4, '2011'!$F:$F, J$1)+SUMIFS('2011'!$I:$I, '2011'!$D:$D, $A4, '2011'!$F:$F, J$1)+SUMIFS('2011'!$J:$J, '2011'!$E:$E, $A4, '2011'!$F:$F, J$1)+SUMIFS('2010'!$H:$H, '2010'!$C:$C, $A4, '2010'!$F:$F, J$1)+SUMIFS('2010'!$I:$I, '2010'!$D:$D, $A4, '2010'!$F:$F, J$1)+SUMIFS('2010'!$J:$J, '2010'!$E:$E, $A4, '2010'!$F:$F, J$1)+SUMIFS('2009'!$H:$H, '2009'!$C:$C, $A4, '2009'!$F:$F, J$1)+SUMIFS('2009'!$I:$I, '2009'!$D:$D, $A4, '2009'!$F:$F, J$1)+SUMIFS('2009'!$J:$J, '2009'!$E:$E, $A4, '2009'!$F:$F, J$1), 0)</f>
        <v>4</v>
      </c>
      <c r="K4" s="0" t="n">
        <f aca="false">IFERROR(SUMIFS('2018'!$H:$H, '2018'!$C:$C, $A4, '2018'!$F:$F, K$1)+SUMIFS('2018'!$I:$I, '2018'!$D:$D, $A4, '2018'!$F:$F, K$1)+SUMIFS('2018'!$J:$J, '2018'!$E:$E, $A4, '2018'!$F:$F, K$1)+SUMIFS('2017'!$H:$H, '2017'!$C:$C, $A4, '2017'!$F:$F, K$1)+SUMIFS('2017'!$I:$I, '2017'!$D:$D, $A4, '2017'!$F:$F, K$1)+SUMIFS('2017'!$J:$J, '2017'!$E:$E, $A4, '2017'!$F:$F, K$1)+SUMIFS('2016'!$H:$H, '2016'!$C:$C, $A4, '2016'!$F:$F, K$1)+SUMIFS('2016'!$I:$I, '2016'!$D:$D, $A4, '2016'!$F:$F, K$1)+SUMIFS('2016'!$J:$J, '2016'!$E:$E, $A4, '2016'!$F:$F, K$1)+SUMIFS('2015'!$H:$H, '2015'!$C:$C, $A4, '2015'!$F:$F, K$1)+SUMIFS('2015'!$I:$I, '2015'!$D:$D, $A4, '2015'!$F:$F, K$1)+SUMIFS('2015'!$J:$J, '2015'!$E:$E, $A4, '2015'!$F:$F, K$1)+SUMIFS('2014'!$H:$H, '2014'!$C:$C, $A4, '2014'!$F:$F, K$1)+SUMIFS('2014'!$I:$I, '2014'!$D:$D, $A4, '2014'!$F:$F, K$1)+SUMIFS('2014'!$J:$J, '2014'!$E:$E, $A4, '2014'!$F:$F, K$1)+SUMIFS('2013'!$H:$H, '2013'!$C:$C, $A4, '2013'!$F:$F, K$1)+SUMIFS('2013'!$I:$I, '2013'!$D:$D, $A4, '2013'!$F:$F, K$1)+SUMIFS('2013'!$J:$J, '2013'!$E:$E, $A4, '2013'!$F:$F, K$1)+SUMIFS('2012'!$H:$H, '2012'!$C:$C, $A4, '2012'!$F:$F, K$1)+SUMIFS('2012'!$I:$I, '2012'!$D:$D, $A4, '2012'!$F:$F, K$1)+SUMIFS('2012'!$J:$J, '2012'!$E:$E, $A4, '2012'!$F:$F, K$1)+SUMIFS('2011'!$H:$H, '2011'!$C:$C, $A4, '2011'!$F:$F, K$1)+SUMIFS('2011'!$I:$I, '2011'!$D:$D, $A4, '2011'!$F:$F, K$1)+SUMIFS('2011'!$J:$J, '2011'!$E:$E, $A4, '2011'!$F:$F, K$1)+SUMIFS('2010'!$H:$H, '2010'!$C:$C, $A4, '2010'!$F:$F, K$1)+SUMIFS('2010'!$I:$I, '2010'!$D:$D, $A4, '2010'!$F:$F, K$1)+SUMIFS('2010'!$J:$J, '2010'!$E:$E, $A4, '2010'!$F:$F, K$1)+SUMIFS('2009'!$H:$H, '2009'!$C:$C, $A4, '2009'!$F:$F, K$1)+SUMIFS('2009'!$I:$I, '2009'!$D:$D, $A4, '2009'!$F:$F, K$1)+SUMIFS('2009'!$J:$J, '2009'!$E:$E, $A4, '2009'!$F:$F, K$1), 0)</f>
        <v>23.5</v>
      </c>
      <c r="L4" s="0" t="n">
        <f aca="false">IFERROR(SUMIFS('2018'!$H:$H, '2018'!$C:$C, $A4, '2018'!$F:$F, L$1)+SUMIFS('2018'!$I:$I, '2018'!$D:$D, $A4, '2018'!$F:$F, L$1)+SUMIFS('2018'!$J:$J, '2018'!$E:$E, $A4, '2018'!$F:$F, L$1)+SUMIFS('2017'!$H:$H, '2017'!$C:$C, $A4, '2017'!$F:$F, L$1)+SUMIFS('2017'!$I:$I, '2017'!$D:$D, $A4, '2017'!$F:$F, L$1)+SUMIFS('2017'!$J:$J, '2017'!$E:$E, $A4, '2017'!$F:$F, L$1)+SUMIFS('2016'!$H:$H, '2016'!$C:$C, $A4, '2016'!$F:$F, L$1)+SUMIFS('2016'!$I:$I, '2016'!$D:$D, $A4, '2016'!$F:$F, L$1)+SUMIFS('2016'!$J:$J, '2016'!$E:$E, $A4, '2016'!$F:$F, L$1)+SUMIFS('2015'!$H:$H, '2015'!$C:$C, $A4, '2015'!$F:$F, L$1)+SUMIFS('2015'!$I:$I, '2015'!$D:$D, $A4, '2015'!$F:$F, L$1)+SUMIFS('2015'!$J:$J, '2015'!$E:$E, $A4, '2015'!$F:$F, L$1)+SUMIFS('2014'!$H:$H, '2014'!$C:$C, $A4, '2014'!$F:$F, L$1)+SUMIFS('2014'!$I:$I, '2014'!$D:$D, $A4, '2014'!$F:$F, L$1)+SUMIFS('2014'!$J:$J, '2014'!$E:$E, $A4, '2014'!$F:$F, L$1)+SUMIFS('2013'!$H:$H, '2013'!$C:$C, $A4, '2013'!$F:$F, L$1)+SUMIFS('2013'!$I:$I, '2013'!$D:$D, $A4, '2013'!$F:$F, L$1)+SUMIFS('2013'!$J:$J, '2013'!$E:$E, $A4, '2013'!$F:$F, L$1)+SUMIFS('2012'!$H:$H, '2012'!$C:$C, $A4, '2012'!$F:$F, L$1)+SUMIFS('2012'!$I:$I, '2012'!$D:$D, $A4, '2012'!$F:$F, L$1)+SUMIFS('2012'!$J:$J, '2012'!$E:$E, $A4, '2012'!$F:$F, L$1)+SUMIFS('2011'!$H:$H, '2011'!$C:$C, $A4, '2011'!$F:$F, L$1)+SUMIFS('2011'!$I:$I, '2011'!$D:$D, $A4, '2011'!$F:$F, L$1)+SUMIFS('2011'!$J:$J, '2011'!$E:$E, $A4, '2011'!$F:$F, L$1)+SUMIFS('2010'!$H:$H, '2010'!$C:$C, $A4, '2010'!$F:$F, L$1)+SUMIFS('2010'!$I:$I, '2010'!$D:$D, $A4, '2010'!$F:$F, L$1)+SUMIFS('2010'!$J:$J, '2010'!$E:$E, $A4, '2010'!$F:$F, L$1)+SUMIFS('2009'!$H:$H, '2009'!$C:$C, $A4, '2009'!$F:$F, L$1)+SUMIFS('2009'!$I:$I, '2009'!$D:$D, $A4, '2009'!$F:$F, L$1)+SUMIFS('2009'!$J:$J, '2009'!$E:$E, $A4, '2009'!$F:$F, L$1), 0)</f>
        <v>333.5</v>
      </c>
      <c r="M4" s="0" t="n">
        <f aca="false">IFERROR(SUMIFS('2018'!$H:$H, '2018'!$C:$C, $A4, '2018'!$F:$F, M$1)+SUMIFS('2018'!$I:$I, '2018'!$D:$D, $A4, '2018'!$F:$F, M$1)+SUMIFS('2018'!$J:$J, '2018'!$E:$E, $A4, '2018'!$F:$F, M$1)+SUMIFS('2017'!$H:$H, '2017'!$C:$C, $A4, '2017'!$F:$F, M$1)+SUMIFS('2017'!$I:$I, '2017'!$D:$D, $A4, '2017'!$F:$F, M$1)+SUMIFS('2017'!$J:$J, '2017'!$E:$E, $A4, '2017'!$F:$F, M$1)+SUMIFS('2016'!$H:$H, '2016'!$C:$C, $A4, '2016'!$F:$F, M$1)+SUMIFS('2016'!$I:$I, '2016'!$D:$D, $A4, '2016'!$F:$F, M$1)+SUMIFS('2016'!$J:$J, '2016'!$E:$E, $A4, '2016'!$F:$F, M$1)+SUMIFS('2015'!$H:$H, '2015'!$C:$C, $A4, '2015'!$F:$F, M$1)+SUMIFS('2015'!$I:$I, '2015'!$D:$D, $A4, '2015'!$F:$F, M$1)+SUMIFS('2015'!$J:$J, '2015'!$E:$E, $A4, '2015'!$F:$F, M$1)+SUMIFS('2014'!$H:$H, '2014'!$C:$C, $A4, '2014'!$F:$F, M$1)+SUMIFS('2014'!$I:$I, '2014'!$D:$D, $A4, '2014'!$F:$F, M$1)+SUMIFS('2014'!$J:$J, '2014'!$E:$E, $A4, '2014'!$F:$F, M$1)+SUMIFS('2013'!$H:$H, '2013'!$C:$C, $A4, '2013'!$F:$F, M$1)+SUMIFS('2013'!$I:$I, '2013'!$D:$D, $A4, '2013'!$F:$F, M$1)+SUMIFS('2013'!$J:$J, '2013'!$E:$E, $A4, '2013'!$F:$F, M$1)+SUMIFS('2012'!$H:$H, '2012'!$C:$C, $A4, '2012'!$F:$F, M$1)+SUMIFS('2012'!$I:$I, '2012'!$D:$D, $A4, '2012'!$F:$F, M$1)+SUMIFS('2012'!$J:$J, '2012'!$E:$E, $A4, '2012'!$F:$F, M$1)+SUMIFS('2011'!$H:$H, '2011'!$C:$C, $A4, '2011'!$F:$F, M$1)+SUMIFS('2011'!$I:$I, '2011'!$D:$D, $A4, '2011'!$F:$F, M$1)+SUMIFS('2011'!$J:$J, '2011'!$E:$E, $A4, '2011'!$F:$F, M$1)+SUMIFS('2010'!$H:$H, '2010'!$C:$C, $A4, '2010'!$F:$F, M$1)+SUMIFS('2010'!$I:$I, '2010'!$D:$D, $A4, '2010'!$F:$F, M$1)+SUMIFS('2010'!$J:$J, '2010'!$E:$E, $A4, '2010'!$F:$F, M$1)+SUMIFS('2009'!$H:$H, '2009'!$C:$C, $A4, '2009'!$F:$F, M$1)+SUMIFS('2009'!$I:$I, '2009'!$D:$D, $A4, '2009'!$F:$F, M$1)+SUMIFS('2009'!$J:$J, '2009'!$E:$E, $A4, '2009'!$F:$F, M$1), 0)</f>
        <v>17</v>
      </c>
      <c r="N4" s="0" t="n">
        <f aca="false">IFERROR(SUMIFS('2018'!$H:$H, '2018'!$C:$C, $A4, '2018'!$F:$F, N$1)+SUMIFS('2018'!$I:$I, '2018'!$D:$D, $A4, '2018'!$F:$F, N$1)+SUMIFS('2018'!$J:$J, '2018'!$E:$E, $A4, '2018'!$F:$F, N$1)+SUMIFS('2017'!$H:$H, '2017'!$C:$C, $A4, '2017'!$F:$F, N$1)+SUMIFS('2017'!$I:$I, '2017'!$D:$D, $A4, '2017'!$F:$F, N$1)+SUMIFS('2017'!$J:$J, '2017'!$E:$E, $A4, '2017'!$F:$F, N$1)+SUMIFS('2016'!$H:$H, '2016'!$C:$C, $A4, '2016'!$F:$F, N$1)+SUMIFS('2016'!$I:$I, '2016'!$D:$D, $A4, '2016'!$F:$F, N$1)+SUMIFS('2016'!$J:$J, '2016'!$E:$E, $A4, '2016'!$F:$F, N$1)+SUMIFS('2015'!$H:$H, '2015'!$C:$C, $A4, '2015'!$F:$F, N$1)+SUMIFS('2015'!$I:$I, '2015'!$D:$D, $A4, '2015'!$F:$F, N$1)+SUMIFS('2015'!$J:$J, '2015'!$E:$E, $A4, '2015'!$F:$F, N$1)+SUMIFS('2014'!$H:$H, '2014'!$C:$C, $A4, '2014'!$F:$F, N$1)+SUMIFS('2014'!$I:$I, '2014'!$D:$D, $A4, '2014'!$F:$F, N$1)+SUMIFS('2014'!$J:$J, '2014'!$E:$E, $A4, '2014'!$F:$F, N$1)+SUMIFS('2013'!$H:$H, '2013'!$C:$C, $A4, '2013'!$F:$F, N$1)+SUMIFS('2013'!$I:$I, '2013'!$D:$D, $A4, '2013'!$F:$F, N$1)+SUMIFS('2013'!$J:$J, '2013'!$E:$E, $A4, '2013'!$F:$F, N$1)+SUMIFS('2012'!$H:$H, '2012'!$C:$C, $A4, '2012'!$F:$F, N$1)+SUMIFS('2012'!$I:$I, '2012'!$D:$D, $A4, '2012'!$F:$F, N$1)+SUMIFS('2012'!$J:$J, '2012'!$E:$E, $A4, '2012'!$F:$F, N$1)+SUMIFS('2011'!$H:$H, '2011'!$C:$C, $A4, '2011'!$F:$F, N$1)+SUMIFS('2011'!$I:$I, '2011'!$D:$D, $A4, '2011'!$F:$F, N$1)+SUMIFS('2011'!$J:$J, '2011'!$E:$E, $A4, '2011'!$F:$F, N$1)+SUMIFS('2010'!$H:$H, '2010'!$C:$C, $A4, '2010'!$F:$F, N$1)+SUMIFS('2010'!$I:$I, '2010'!$D:$D, $A4, '2010'!$F:$F, N$1)+SUMIFS('2010'!$J:$J, '2010'!$E:$E, $A4, '2010'!$F:$F, N$1)+SUMIFS('2009'!$H:$H, '2009'!$C:$C, $A4, '2009'!$F:$F, N$1)+SUMIFS('2009'!$I:$I, '2009'!$D:$D, $A4, '2009'!$F:$F, N$1)+SUMIFS('2009'!$J:$J, '2009'!$E:$E, $A4, '2009'!$F:$F, N$1), 0)</f>
        <v>9</v>
      </c>
      <c r="O4" s="0" t="n">
        <f aca="false">IFERROR(SUMIFS('2018'!$H:$H, '2018'!$C:$C, $A4, '2018'!$F:$F, O$1)+SUMIFS('2018'!$I:$I, '2018'!$D:$D, $A4, '2018'!$F:$F, O$1)+SUMIFS('2018'!$J:$J, '2018'!$E:$E, $A4, '2018'!$F:$F, O$1)+SUMIFS('2017'!$H:$H, '2017'!$C:$C, $A4, '2017'!$F:$F, O$1)+SUMIFS('2017'!$I:$I, '2017'!$D:$D, $A4, '2017'!$F:$F, O$1)+SUMIFS('2017'!$J:$J, '2017'!$E:$E, $A4, '2017'!$F:$F, O$1)+SUMIFS('2016'!$H:$H, '2016'!$C:$C, $A4, '2016'!$F:$F, O$1)+SUMIFS('2016'!$I:$I, '2016'!$D:$D, $A4, '2016'!$F:$F, O$1)+SUMIFS('2016'!$J:$J, '2016'!$E:$E, $A4, '2016'!$F:$F, O$1)+SUMIFS('2015'!$H:$H, '2015'!$C:$C, $A4, '2015'!$F:$F, O$1)+SUMIFS('2015'!$I:$I, '2015'!$D:$D, $A4, '2015'!$F:$F, O$1)+SUMIFS('2015'!$J:$J, '2015'!$E:$E, $A4, '2015'!$F:$F, O$1)+SUMIFS('2014'!$H:$H, '2014'!$C:$C, $A4, '2014'!$F:$F, O$1)+SUMIFS('2014'!$I:$I, '2014'!$D:$D, $A4, '2014'!$F:$F, O$1)+SUMIFS('2014'!$J:$J, '2014'!$E:$E, $A4, '2014'!$F:$F, O$1)+SUMIFS('2013'!$H:$H, '2013'!$C:$C, $A4, '2013'!$F:$F, O$1)+SUMIFS('2013'!$I:$I, '2013'!$D:$D, $A4, '2013'!$F:$F, O$1)+SUMIFS('2013'!$J:$J, '2013'!$E:$E, $A4, '2013'!$F:$F, O$1)+SUMIFS('2012'!$H:$H, '2012'!$C:$C, $A4, '2012'!$F:$F, O$1)+SUMIFS('2012'!$I:$I, '2012'!$D:$D, $A4, '2012'!$F:$F, O$1)+SUMIFS('2012'!$J:$J, '2012'!$E:$E, $A4, '2012'!$F:$F, O$1)+SUMIFS('2011'!$H:$H, '2011'!$C:$C, $A4, '2011'!$F:$F, O$1)+SUMIFS('2011'!$I:$I, '2011'!$D:$D, $A4, '2011'!$F:$F, O$1)+SUMIFS('2011'!$J:$J, '2011'!$E:$E, $A4, '2011'!$F:$F, O$1)+SUMIFS('2010'!$H:$H, '2010'!$C:$C, $A4, '2010'!$F:$F, O$1)+SUMIFS('2010'!$I:$I, '2010'!$D:$D, $A4, '2010'!$F:$F, O$1)+SUMIFS('2010'!$J:$J, '2010'!$E:$E, $A4, '2010'!$F:$F, O$1)+SUMIFS('2009'!$H:$H, '2009'!$C:$C, $A4, '2009'!$F:$F, O$1)+SUMIFS('2009'!$I:$I, '2009'!$D:$D, $A4, '2009'!$F:$F, O$1)+SUMIFS('2009'!$J:$J, '2009'!$E:$E, $A4, '2009'!$F:$F, O$1), 0)</f>
        <v>1.5</v>
      </c>
      <c r="P4" s="0" t="n">
        <f aca="false">IFERROR(SUMIFS('2018'!$H:$H, '2018'!$C:$C, $A4, '2018'!$F:$F, P$1)+SUMIFS('2018'!$I:$I, '2018'!$D:$D, $A4, '2018'!$F:$F, P$1)+SUMIFS('2018'!$J:$J, '2018'!$E:$E, $A4, '2018'!$F:$F, P$1)+SUMIFS('2017'!$H:$H, '2017'!$C:$C, $A4, '2017'!$F:$F, P$1)+SUMIFS('2017'!$I:$I, '2017'!$D:$D, $A4, '2017'!$F:$F, P$1)+SUMIFS('2017'!$J:$J, '2017'!$E:$E, $A4, '2017'!$F:$F, P$1)+SUMIFS('2016'!$H:$H, '2016'!$C:$C, $A4, '2016'!$F:$F, P$1)+SUMIFS('2016'!$I:$I, '2016'!$D:$D, $A4, '2016'!$F:$F, P$1)+SUMIFS('2016'!$J:$J, '2016'!$E:$E, $A4, '2016'!$F:$F, P$1)+SUMIFS('2015'!$H:$H, '2015'!$C:$C, $A4, '2015'!$F:$F, P$1)+SUMIFS('2015'!$I:$I, '2015'!$D:$D, $A4, '2015'!$F:$F, P$1)+SUMIFS('2015'!$J:$J, '2015'!$E:$E, $A4, '2015'!$F:$F, P$1)+SUMIFS('2014'!$H:$H, '2014'!$C:$C, $A4, '2014'!$F:$F, P$1)+SUMIFS('2014'!$I:$I, '2014'!$D:$D, $A4, '2014'!$F:$F, P$1)+SUMIFS('2014'!$J:$J, '2014'!$E:$E, $A4, '2014'!$F:$F, P$1)+SUMIFS('2013'!$H:$H, '2013'!$C:$C, $A4, '2013'!$F:$F, P$1)+SUMIFS('2013'!$I:$I, '2013'!$D:$D, $A4, '2013'!$F:$F, P$1)+SUMIFS('2013'!$J:$J, '2013'!$E:$E, $A4, '2013'!$F:$F, P$1)+SUMIFS('2012'!$H:$H, '2012'!$C:$C, $A4, '2012'!$F:$F, P$1)+SUMIFS('2012'!$I:$I, '2012'!$D:$D, $A4, '2012'!$F:$F, P$1)+SUMIFS('2012'!$J:$J, '2012'!$E:$E, $A4, '2012'!$F:$F, P$1)+SUMIFS('2011'!$H:$H, '2011'!$C:$C, $A4, '2011'!$F:$F, P$1)+SUMIFS('2011'!$I:$I, '2011'!$D:$D, $A4, '2011'!$F:$F, P$1)+SUMIFS('2011'!$J:$J, '2011'!$E:$E, $A4, '2011'!$F:$F, P$1)+SUMIFS('2010'!$H:$H, '2010'!$C:$C, $A4, '2010'!$F:$F, P$1)+SUMIFS('2010'!$I:$I, '2010'!$D:$D, $A4, '2010'!$F:$F, P$1)+SUMIFS('2010'!$J:$J, '2010'!$E:$E, $A4, '2010'!$F:$F, P$1)+SUMIFS('2009'!$H:$H, '2009'!$C:$C, $A4, '2009'!$F:$F, P$1)+SUMIFS('2009'!$I:$I, '2009'!$D:$D, $A4, '2009'!$F:$F, P$1)+SUMIFS('2009'!$J:$J, '2009'!$E:$E, $A4, '2009'!$F:$F, P$1), 0)</f>
        <v>3.5</v>
      </c>
      <c r="Q4" s="0" t="n">
        <f aca="false">IFERROR(SUMIFS('2018'!$H:$H, '2018'!$C:$C, $A4, '2018'!$F:$F, Q$1)+SUMIFS('2018'!$I:$I, '2018'!$D:$D, $A4, '2018'!$F:$F, Q$1)+SUMIFS('2018'!$J:$J, '2018'!$E:$E, $A4, '2018'!$F:$F, Q$1)+SUMIFS('2017'!$H:$H, '2017'!$C:$C, $A4, '2017'!$F:$F, Q$1)+SUMIFS('2017'!$I:$I, '2017'!$D:$D, $A4, '2017'!$F:$F, Q$1)+SUMIFS('2017'!$J:$J, '2017'!$E:$E, $A4, '2017'!$F:$F, Q$1)+SUMIFS('2016'!$H:$H, '2016'!$C:$C, $A4, '2016'!$F:$F, Q$1)+SUMIFS('2016'!$I:$I, '2016'!$D:$D, $A4, '2016'!$F:$F, Q$1)+SUMIFS('2016'!$J:$J, '2016'!$E:$E, $A4, '2016'!$F:$F, Q$1)+SUMIFS('2015'!$H:$H, '2015'!$C:$C, $A4, '2015'!$F:$F, Q$1)+SUMIFS('2015'!$I:$I, '2015'!$D:$D, $A4, '2015'!$F:$F, Q$1)+SUMIFS('2015'!$J:$J, '2015'!$E:$E, $A4, '2015'!$F:$F, Q$1)+SUMIFS('2014'!$H:$H, '2014'!$C:$C, $A4, '2014'!$F:$F, Q$1)+SUMIFS('2014'!$I:$I, '2014'!$D:$D, $A4, '2014'!$F:$F, Q$1)+SUMIFS('2014'!$J:$J, '2014'!$E:$E, $A4, '2014'!$F:$F, Q$1)+SUMIFS('2013'!$H:$H, '2013'!$C:$C, $A4, '2013'!$F:$F, Q$1)+SUMIFS('2013'!$I:$I, '2013'!$D:$D, $A4, '2013'!$F:$F, Q$1)+SUMIFS('2013'!$J:$J, '2013'!$E:$E, $A4, '2013'!$F:$F, Q$1)+SUMIFS('2012'!$H:$H, '2012'!$C:$C, $A4, '2012'!$F:$F, Q$1)+SUMIFS('2012'!$I:$I, '2012'!$D:$D, $A4, '2012'!$F:$F, Q$1)+SUMIFS('2012'!$J:$J, '2012'!$E:$E, $A4, '2012'!$F:$F, Q$1)+SUMIFS('2011'!$H:$H, '2011'!$C:$C, $A4, '2011'!$F:$F, Q$1)+SUMIFS('2011'!$I:$I, '2011'!$D:$D, $A4, '2011'!$F:$F, Q$1)+SUMIFS('2011'!$J:$J, '2011'!$E:$E, $A4, '2011'!$F:$F, Q$1)+SUMIFS('2010'!$H:$H, '2010'!$C:$C, $A4, '2010'!$F:$F, Q$1)+SUMIFS('2010'!$I:$I, '2010'!$D:$D, $A4, '2010'!$F:$F, Q$1)+SUMIFS('2010'!$J:$J, '2010'!$E:$E, $A4, '2010'!$F:$F, Q$1)+SUMIFS('2009'!$H:$H, '2009'!$C:$C, $A4, '2009'!$F:$F, Q$1)+SUMIFS('2009'!$I:$I, '2009'!$D:$D, $A4, '2009'!$F:$F, Q$1)+SUMIFS('2009'!$J:$J, '2009'!$E:$E, $A4, '2009'!$F:$F, Q$1), 0)</f>
        <v>5</v>
      </c>
      <c r="R4" s="0" t="n">
        <f aca="false">IFERROR(SUMIFS('2018'!$H:$H, '2018'!$C:$C, $A4, '2018'!$F:$F, R$1)+SUMIFS('2018'!$I:$I, '2018'!$D:$D, $A4, '2018'!$F:$F, R$1)+SUMIFS('2018'!$J:$J, '2018'!$E:$E, $A4, '2018'!$F:$F, R$1)+SUMIFS('2017'!$H:$H, '2017'!$C:$C, $A4, '2017'!$F:$F, R$1)+SUMIFS('2017'!$I:$I, '2017'!$D:$D, $A4, '2017'!$F:$F, R$1)+SUMIFS('2017'!$J:$J, '2017'!$E:$E, $A4, '2017'!$F:$F, R$1)+SUMIFS('2016'!$H:$H, '2016'!$C:$C, $A4, '2016'!$F:$F, R$1)+SUMIFS('2016'!$I:$I, '2016'!$D:$D, $A4, '2016'!$F:$F, R$1)+SUMIFS('2016'!$J:$J, '2016'!$E:$E, $A4, '2016'!$F:$F, R$1)+SUMIFS('2015'!$H:$H, '2015'!$C:$C, $A4, '2015'!$F:$F, R$1)+SUMIFS('2015'!$I:$I, '2015'!$D:$D, $A4, '2015'!$F:$F, R$1)+SUMIFS('2015'!$J:$J, '2015'!$E:$E, $A4, '2015'!$F:$F, R$1)+SUMIFS('2014'!$H:$H, '2014'!$C:$C, $A4, '2014'!$F:$F, R$1)+SUMIFS('2014'!$I:$I, '2014'!$D:$D, $A4, '2014'!$F:$F, R$1)+SUMIFS('2014'!$J:$J, '2014'!$E:$E, $A4, '2014'!$F:$F, R$1)+SUMIFS('2013'!$H:$H, '2013'!$C:$C, $A4, '2013'!$F:$F, R$1)+SUMIFS('2013'!$I:$I, '2013'!$D:$D, $A4, '2013'!$F:$F, R$1)+SUMIFS('2013'!$J:$J, '2013'!$E:$E, $A4, '2013'!$F:$F, R$1)+SUMIFS('2012'!$H:$H, '2012'!$C:$C, $A4, '2012'!$F:$F, R$1)+SUMIFS('2012'!$I:$I, '2012'!$D:$D, $A4, '2012'!$F:$F, R$1)+SUMIFS('2012'!$J:$J, '2012'!$E:$E, $A4, '2012'!$F:$F, R$1)+SUMIFS('2011'!$H:$H, '2011'!$C:$C, $A4, '2011'!$F:$F, R$1)+SUMIFS('2011'!$I:$I, '2011'!$D:$D, $A4, '2011'!$F:$F, R$1)+SUMIFS('2011'!$J:$J, '2011'!$E:$E, $A4, '2011'!$F:$F, R$1)+SUMIFS('2010'!$H:$H, '2010'!$C:$C, $A4, '2010'!$F:$F, R$1)+SUMIFS('2010'!$I:$I, '2010'!$D:$D, $A4, '2010'!$F:$F, R$1)+SUMIFS('2010'!$J:$J, '2010'!$E:$E, $A4, '2010'!$F:$F, R$1)+SUMIFS('2009'!$H:$H, '2009'!$C:$C, $A4, '2009'!$F:$F, R$1)+SUMIFS('2009'!$I:$I, '2009'!$D:$D, $A4, '2009'!$F:$F, R$1)+SUMIFS('2009'!$J:$J, '2009'!$E:$E, $A4, '2009'!$F:$F, R$1), 0)</f>
        <v>0</v>
      </c>
      <c r="S4" s="0" t="n">
        <f aca="false">IFERROR(SUMIFS('2018'!$H:$H, '2018'!$C:$C, $A4, '2018'!$F:$F, S$1)+SUMIFS('2018'!$I:$I, '2018'!$D:$D, $A4, '2018'!$F:$F, S$1)+SUMIFS('2018'!$J:$J, '2018'!$E:$E, $A4, '2018'!$F:$F, S$1)+SUMIFS('2017'!$H:$H, '2017'!$C:$C, $A4, '2017'!$F:$F, S$1)+SUMIFS('2017'!$I:$I, '2017'!$D:$D, $A4, '2017'!$F:$F, S$1)+SUMIFS('2017'!$J:$J, '2017'!$E:$E, $A4, '2017'!$F:$F, S$1)+SUMIFS('2016'!$H:$H, '2016'!$C:$C, $A4, '2016'!$F:$F, S$1)+SUMIFS('2016'!$I:$I, '2016'!$D:$D, $A4, '2016'!$F:$F, S$1)+SUMIFS('2016'!$J:$J, '2016'!$E:$E, $A4, '2016'!$F:$F, S$1)+SUMIFS('2015'!$H:$H, '2015'!$C:$C, $A4, '2015'!$F:$F, S$1)+SUMIFS('2015'!$I:$I, '2015'!$D:$D, $A4, '2015'!$F:$F, S$1)+SUMIFS('2015'!$J:$J, '2015'!$E:$E, $A4, '2015'!$F:$F, S$1)+SUMIFS('2014'!$H:$H, '2014'!$C:$C, $A4, '2014'!$F:$F, S$1)+SUMIFS('2014'!$I:$I, '2014'!$D:$D, $A4, '2014'!$F:$F, S$1)+SUMIFS('2014'!$J:$J, '2014'!$E:$E, $A4, '2014'!$F:$F, S$1)+SUMIFS('2013'!$H:$H, '2013'!$C:$C, $A4, '2013'!$F:$F, S$1)+SUMIFS('2013'!$I:$I, '2013'!$D:$D, $A4, '2013'!$F:$F, S$1)+SUMIFS('2013'!$J:$J, '2013'!$E:$E, $A4, '2013'!$F:$F, S$1)+SUMIFS('2012'!$H:$H, '2012'!$C:$C, $A4, '2012'!$F:$F, S$1)+SUMIFS('2012'!$I:$I, '2012'!$D:$D, $A4, '2012'!$F:$F, S$1)+SUMIFS('2012'!$J:$J, '2012'!$E:$E, $A4, '2012'!$F:$F, S$1)+SUMIFS('2011'!$H:$H, '2011'!$C:$C, $A4, '2011'!$F:$F, S$1)+SUMIFS('2011'!$I:$I, '2011'!$D:$D, $A4, '2011'!$F:$F, S$1)+SUMIFS('2011'!$J:$J, '2011'!$E:$E, $A4, '2011'!$F:$F, S$1)+SUMIFS('2010'!$H:$H, '2010'!$C:$C, $A4, '2010'!$F:$F, S$1)+SUMIFS('2010'!$I:$I, '2010'!$D:$D, $A4, '2010'!$F:$F, S$1)+SUMIFS('2010'!$J:$J, '2010'!$E:$E, $A4, '2010'!$F:$F, S$1)+SUMIFS('2009'!$H:$H, '2009'!$C:$C, $A4, '2009'!$F:$F, S$1)+SUMIFS('2009'!$I:$I, '2009'!$D:$D, $A4, '2009'!$F:$F, S$1)+SUMIFS('2009'!$J:$J, '2009'!$E:$E, $A4, '2009'!$F:$F, S$1), 0)</f>
        <v>4</v>
      </c>
      <c r="T4" s="0" t="n">
        <f aca="false">IFERROR(SUMIFS('2018'!$H:$H, '2018'!$C:$C, $A4, '2018'!$F:$F, T$1)+SUMIFS('2018'!$I:$I, '2018'!$D:$D, $A4, '2018'!$F:$F, T$1)+SUMIFS('2018'!$J:$J, '2018'!$E:$E, $A4, '2018'!$F:$F, T$1)+SUMIFS('2017'!$H:$H, '2017'!$C:$C, $A4, '2017'!$F:$F, T$1)+SUMIFS('2017'!$I:$I, '2017'!$D:$D, $A4, '2017'!$F:$F, T$1)+SUMIFS('2017'!$J:$J, '2017'!$E:$E, $A4, '2017'!$F:$F, T$1)+SUMIFS('2016'!$H:$H, '2016'!$C:$C, $A4, '2016'!$F:$F, T$1)+SUMIFS('2016'!$I:$I, '2016'!$D:$D, $A4, '2016'!$F:$F, T$1)+SUMIFS('2016'!$J:$J, '2016'!$E:$E, $A4, '2016'!$F:$F, T$1)+SUMIFS('2015'!$H:$H, '2015'!$C:$C, $A4, '2015'!$F:$F, T$1)+SUMIFS('2015'!$I:$I, '2015'!$D:$D, $A4, '2015'!$F:$F, T$1)+SUMIFS('2015'!$J:$J, '2015'!$E:$E, $A4, '2015'!$F:$F, T$1)+SUMIFS('2014'!$H:$H, '2014'!$C:$C, $A4, '2014'!$F:$F, T$1)+SUMIFS('2014'!$I:$I, '2014'!$D:$D, $A4, '2014'!$F:$F, T$1)+SUMIFS('2014'!$J:$J, '2014'!$E:$E, $A4, '2014'!$F:$F, T$1)+SUMIFS('2013'!$H:$H, '2013'!$C:$C, $A4, '2013'!$F:$F, T$1)+SUMIFS('2013'!$I:$I, '2013'!$D:$D, $A4, '2013'!$F:$F, T$1)+SUMIFS('2013'!$J:$J, '2013'!$E:$E, $A4, '2013'!$F:$F, T$1)+SUMIFS('2012'!$H:$H, '2012'!$C:$C, $A4, '2012'!$F:$F, T$1)+SUMIFS('2012'!$I:$I, '2012'!$D:$D, $A4, '2012'!$F:$F, T$1)+SUMIFS('2012'!$J:$J, '2012'!$E:$E, $A4, '2012'!$F:$F, T$1)+SUMIFS('2011'!$H:$H, '2011'!$C:$C, $A4, '2011'!$F:$F, T$1)+SUMIFS('2011'!$I:$I, '2011'!$D:$D, $A4, '2011'!$F:$F, T$1)+SUMIFS('2011'!$J:$J, '2011'!$E:$E, $A4, '2011'!$F:$F, T$1)+SUMIFS('2010'!$H:$H, '2010'!$C:$C, $A4, '2010'!$F:$F, T$1)+SUMIFS('2010'!$I:$I, '2010'!$D:$D, $A4, '2010'!$F:$F, T$1)+SUMIFS('2010'!$J:$J, '2010'!$E:$E, $A4, '2010'!$F:$F, T$1)+SUMIFS('2009'!$H:$H, '2009'!$C:$C, $A4, '2009'!$F:$F, T$1)+SUMIFS('2009'!$I:$I, '2009'!$D:$D, $A4, '2009'!$F:$F, T$1)+SUMIFS('2009'!$J:$J, '2009'!$E:$E, $A4, '2009'!$F:$F, T$1), 0)</f>
        <v>0</v>
      </c>
      <c r="U4" s="0" t="n">
        <f aca="false">IFERROR(SUMIFS('2018'!$H:$H, '2018'!$C:$C, $A4, '2018'!$F:$F, U$1)+SUMIFS('2018'!$I:$I, '2018'!$D:$D, $A4, '2018'!$F:$F, U$1)+SUMIFS('2018'!$J:$J, '2018'!$E:$E, $A4, '2018'!$F:$F, U$1)+SUMIFS('2017'!$H:$H, '2017'!$C:$C, $A4, '2017'!$F:$F, U$1)+SUMIFS('2017'!$I:$I, '2017'!$D:$D, $A4, '2017'!$F:$F, U$1)+SUMIFS('2017'!$J:$J, '2017'!$E:$E, $A4, '2017'!$F:$F, U$1)+SUMIFS('2016'!$H:$H, '2016'!$C:$C, $A4, '2016'!$F:$F, U$1)+SUMIFS('2016'!$I:$I, '2016'!$D:$D, $A4, '2016'!$F:$F, U$1)+SUMIFS('2016'!$J:$J, '2016'!$E:$E, $A4, '2016'!$F:$F, U$1)+SUMIFS('2015'!$H:$H, '2015'!$C:$C, $A4, '2015'!$F:$F, U$1)+SUMIFS('2015'!$I:$I, '2015'!$D:$D, $A4, '2015'!$F:$F, U$1)+SUMIFS('2015'!$J:$J, '2015'!$E:$E, $A4, '2015'!$F:$F, U$1)+SUMIFS('2014'!$H:$H, '2014'!$C:$C, $A4, '2014'!$F:$F, U$1)+SUMIFS('2014'!$I:$I, '2014'!$D:$D, $A4, '2014'!$F:$F, U$1)+SUMIFS('2014'!$J:$J, '2014'!$E:$E, $A4, '2014'!$F:$F, U$1)+SUMIFS('2013'!$H:$H, '2013'!$C:$C, $A4, '2013'!$F:$F, U$1)+SUMIFS('2013'!$I:$I, '2013'!$D:$D, $A4, '2013'!$F:$F, U$1)+SUMIFS('2013'!$J:$J, '2013'!$E:$E, $A4, '2013'!$F:$F, U$1)+SUMIFS('2012'!$H:$H, '2012'!$C:$C, $A4, '2012'!$F:$F, U$1)+SUMIFS('2012'!$I:$I, '2012'!$D:$D, $A4, '2012'!$F:$F, U$1)+SUMIFS('2012'!$J:$J, '2012'!$E:$E, $A4, '2012'!$F:$F, U$1)+SUMIFS('2011'!$H:$H, '2011'!$C:$C, $A4, '2011'!$F:$F, U$1)+SUMIFS('2011'!$I:$I, '2011'!$D:$D, $A4, '2011'!$F:$F, U$1)+SUMIFS('2011'!$J:$J, '2011'!$E:$E, $A4, '2011'!$F:$F, U$1)+SUMIFS('2010'!$H:$H, '2010'!$C:$C, $A4, '2010'!$F:$F, U$1)+SUMIFS('2010'!$I:$I, '2010'!$D:$D, $A4, '2010'!$F:$F, U$1)+SUMIFS('2010'!$J:$J, '2010'!$E:$E, $A4, '2010'!$F:$F, U$1)+SUMIFS('2009'!$H:$H, '2009'!$C:$C, $A4, '2009'!$F:$F, U$1)+SUMIFS('2009'!$I:$I, '2009'!$D:$D, $A4, '2009'!$F:$F, U$1)+SUMIFS('2009'!$J:$J, '2009'!$E:$E, $A4, '2009'!$F:$F, U$1), 0)</f>
        <v>0</v>
      </c>
      <c r="V4" s="0" t="n">
        <f aca="false">IFERROR(SUMIFS('2018'!$H:$H, '2018'!$C:$C, $A4, '2018'!$F:$F, V$1)+SUMIFS('2018'!$I:$I, '2018'!$D:$D, $A4, '2018'!$F:$F, V$1)+SUMIFS('2018'!$J:$J, '2018'!$E:$E, $A4, '2018'!$F:$F, V$1)+SUMIFS('2017'!$H:$H, '2017'!$C:$C, $A4, '2017'!$F:$F, V$1)+SUMIFS('2017'!$I:$I, '2017'!$D:$D, $A4, '2017'!$F:$F, V$1)+SUMIFS('2017'!$J:$J, '2017'!$E:$E, $A4, '2017'!$F:$F, V$1)+SUMIFS('2016'!$H:$H, '2016'!$C:$C, $A4, '2016'!$F:$F, V$1)+SUMIFS('2016'!$I:$I, '2016'!$D:$D, $A4, '2016'!$F:$F, V$1)+SUMIFS('2016'!$J:$J, '2016'!$E:$E, $A4, '2016'!$F:$F, V$1)+SUMIFS('2015'!$H:$H, '2015'!$C:$C, $A4, '2015'!$F:$F, V$1)+SUMIFS('2015'!$I:$I, '2015'!$D:$D, $A4, '2015'!$F:$F, V$1)+SUMIFS('2015'!$J:$J, '2015'!$E:$E, $A4, '2015'!$F:$F, V$1)+SUMIFS('2014'!$H:$H, '2014'!$C:$C, $A4, '2014'!$F:$F, V$1)+SUMIFS('2014'!$I:$I, '2014'!$D:$D, $A4, '2014'!$F:$F, V$1)+SUMIFS('2014'!$J:$J, '2014'!$E:$E, $A4, '2014'!$F:$F, V$1)+SUMIFS('2013'!$H:$H, '2013'!$C:$C, $A4, '2013'!$F:$F, V$1)+SUMIFS('2013'!$I:$I, '2013'!$D:$D, $A4, '2013'!$F:$F, V$1)+SUMIFS('2013'!$J:$J, '2013'!$E:$E, $A4, '2013'!$F:$F, V$1)+SUMIFS('2012'!$H:$H, '2012'!$C:$C, $A4, '2012'!$F:$F, V$1)+SUMIFS('2012'!$I:$I, '2012'!$D:$D, $A4, '2012'!$F:$F, V$1)+SUMIFS('2012'!$J:$J, '2012'!$E:$E, $A4, '2012'!$F:$F, V$1)+SUMIFS('2011'!$H:$H, '2011'!$C:$C, $A4, '2011'!$F:$F, V$1)+SUMIFS('2011'!$I:$I, '2011'!$D:$D, $A4, '2011'!$F:$F, V$1)+SUMIFS('2011'!$J:$J, '2011'!$E:$E, $A4, '2011'!$F:$F, V$1)+SUMIFS('2010'!$H:$H, '2010'!$C:$C, $A4, '2010'!$F:$F, V$1)+SUMIFS('2010'!$I:$I, '2010'!$D:$D, $A4, '2010'!$F:$F, V$1)+SUMIFS('2010'!$J:$J, '2010'!$E:$E, $A4, '2010'!$F:$F, V$1)+SUMIFS('2009'!$H:$H, '2009'!$C:$C, $A4, '2009'!$F:$F, V$1)+SUMIFS('2009'!$I:$I, '2009'!$D:$D, $A4, '2009'!$F:$F, V$1)+SUMIFS('2009'!$J:$J, '2009'!$E:$E, $A4, '2009'!$F:$F, V$1), 0)</f>
        <v>7</v>
      </c>
      <c r="W4" s="0" t="n">
        <f aca="false">IFERROR(SUMIFS('2018'!$H:$H, '2018'!$C:$C, $A4, '2018'!$F:$F, W$1)+SUMIFS('2018'!$I:$I, '2018'!$D:$D, $A4, '2018'!$F:$F, W$1)+SUMIFS('2018'!$J:$J, '2018'!$E:$E, $A4, '2018'!$F:$F, W$1)+SUMIFS('2017'!$H:$H, '2017'!$C:$C, $A4, '2017'!$F:$F, W$1)+SUMIFS('2017'!$I:$I, '2017'!$D:$D, $A4, '2017'!$F:$F, W$1)+SUMIFS('2017'!$J:$J, '2017'!$E:$E, $A4, '2017'!$F:$F, W$1)+SUMIFS('2016'!$H:$H, '2016'!$C:$C, $A4, '2016'!$F:$F, W$1)+SUMIFS('2016'!$I:$I, '2016'!$D:$D, $A4, '2016'!$F:$F, W$1)+SUMIFS('2016'!$J:$J, '2016'!$E:$E, $A4, '2016'!$F:$F, W$1)+SUMIFS('2015'!$H:$H, '2015'!$C:$C, $A4, '2015'!$F:$F, W$1)+SUMIFS('2015'!$I:$I, '2015'!$D:$D, $A4, '2015'!$F:$F, W$1)+SUMIFS('2015'!$J:$J, '2015'!$E:$E, $A4, '2015'!$F:$F, W$1)+SUMIFS('2014'!$H:$H, '2014'!$C:$C, $A4, '2014'!$F:$F, W$1)+SUMIFS('2014'!$I:$I, '2014'!$D:$D, $A4, '2014'!$F:$F, W$1)+SUMIFS('2014'!$J:$J, '2014'!$E:$E, $A4, '2014'!$F:$F, W$1)+SUMIFS('2013'!$H:$H, '2013'!$C:$C, $A4, '2013'!$F:$F, W$1)+SUMIFS('2013'!$I:$I, '2013'!$D:$D, $A4, '2013'!$F:$F, W$1)+SUMIFS('2013'!$J:$J, '2013'!$E:$E, $A4, '2013'!$F:$F, W$1)+SUMIFS('2012'!$H:$H, '2012'!$C:$C, $A4, '2012'!$F:$F, W$1)+SUMIFS('2012'!$I:$I, '2012'!$D:$D, $A4, '2012'!$F:$F, W$1)+SUMIFS('2012'!$J:$J, '2012'!$E:$E, $A4, '2012'!$F:$F, W$1)+SUMIFS('2011'!$H:$H, '2011'!$C:$C, $A4, '2011'!$F:$F, W$1)+SUMIFS('2011'!$I:$I, '2011'!$D:$D, $A4, '2011'!$F:$F, W$1)+SUMIFS('2011'!$J:$J, '2011'!$E:$E, $A4, '2011'!$F:$F, W$1)+SUMIFS('2010'!$H:$H, '2010'!$C:$C, $A4, '2010'!$F:$F, W$1)+SUMIFS('2010'!$I:$I, '2010'!$D:$D, $A4, '2010'!$F:$F, W$1)+SUMIFS('2010'!$J:$J, '2010'!$E:$E, $A4, '2010'!$F:$F, W$1)+SUMIFS('2009'!$H:$H, '2009'!$C:$C, $A4, '2009'!$F:$F, W$1)+SUMIFS('2009'!$I:$I, '2009'!$D:$D, $A4, '2009'!$F:$F, W$1)+SUMIFS('2009'!$J:$J, '2009'!$E:$E, $A4, '2009'!$F:$F, W$1), 0)</f>
        <v>0</v>
      </c>
      <c r="X4" s="0" t="n">
        <f aca="false">IFERROR(SUMIFS('2018'!$H:$H, '2018'!$C:$C, $A4, '2018'!$F:$F, X$1)+SUMIFS('2018'!$I:$I, '2018'!$D:$D, $A4, '2018'!$F:$F, X$1)+SUMIFS('2018'!$J:$J, '2018'!$E:$E, $A4, '2018'!$F:$F, X$1)+SUMIFS('2017'!$H:$H, '2017'!$C:$C, $A4, '2017'!$F:$F, X$1)+SUMIFS('2017'!$I:$I, '2017'!$D:$D, $A4, '2017'!$F:$F, X$1)+SUMIFS('2017'!$J:$J, '2017'!$E:$E, $A4, '2017'!$F:$F, X$1)+SUMIFS('2016'!$H:$H, '2016'!$C:$C, $A4, '2016'!$F:$F, X$1)+SUMIFS('2016'!$I:$I, '2016'!$D:$D, $A4, '2016'!$F:$F, X$1)+SUMIFS('2016'!$J:$J, '2016'!$E:$E, $A4, '2016'!$F:$F, X$1)+SUMIFS('2015'!$H:$H, '2015'!$C:$C, $A4, '2015'!$F:$F, X$1)+SUMIFS('2015'!$I:$I, '2015'!$D:$D, $A4, '2015'!$F:$F, X$1)+SUMIFS('2015'!$J:$J, '2015'!$E:$E, $A4, '2015'!$F:$F, X$1)+SUMIFS('2014'!$H:$H, '2014'!$C:$C, $A4, '2014'!$F:$F, X$1)+SUMIFS('2014'!$I:$I, '2014'!$D:$D, $A4, '2014'!$F:$F, X$1)+SUMIFS('2014'!$J:$J, '2014'!$E:$E, $A4, '2014'!$F:$F, X$1)+SUMIFS('2013'!$H:$H, '2013'!$C:$C, $A4, '2013'!$F:$F, X$1)+SUMIFS('2013'!$I:$I, '2013'!$D:$D, $A4, '2013'!$F:$F, X$1)+SUMIFS('2013'!$J:$J, '2013'!$E:$E, $A4, '2013'!$F:$F, X$1)+SUMIFS('2012'!$H:$H, '2012'!$C:$C, $A4, '2012'!$F:$F, X$1)+SUMIFS('2012'!$I:$I, '2012'!$D:$D, $A4, '2012'!$F:$F, X$1)+SUMIFS('2012'!$J:$J, '2012'!$E:$E, $A4, '2012'!$F:$F, X$1)+SUMIFS('2011'!$H:$H, '2011'!$C:$C, $A4, '2011'!$F:$F, X$1)+SUMIFS('2011'!$I:$I, '2011'!$D:$D, $A4, '2011'!$F:$F, X$1)+SUMIFS('2011'!$J:$J, '2011'!$E:$E, $A4, '2011'!$F:$F, X$1)+SUMIFS('2010'!$H:$H, '2010'!$C:$C, $A4, '2010'!$F:$F, X$1)+SUMIFS('2010'!$I:$I, '2010'!$D:$D, $A4, '2010'!$F:$F, X$1)+SUMIFS('2010'!$J:$J, '2010'!$E:$E, $A4, '2010'!$F:$F, X$1)+SUMIFS('2009'!$H:$H, '2009'!$C:$C, $A4, '2009'!$F:$F, X$1)+SUMIFS('2009'!$I:$I, '2009'!$D:$D, $A4, '2009'!$F:$F, X$1)+SUMIFS('2009'!$J:$J, '2009'!$E:$E, $A4, '2009'!$F:$F, X$1), 0)</f>
        <v>17</v>
      </c>
      <c r="Y4" s="0" t="n">
        <f aca="false">IFERROR(SUMIFS('2018'!$H:$H, '2018'!$C:$C, $A4, '2018'!$F:$F, Y$1)+SUMIFS('2018'!$I:$I, '2018'!$D:$D, $A4, '2018'!$F:$F, Y$1)+SUMIFS('2018'!$J:$J, '2018'!$E:$E, $A4, '2018'!$F:$F, Y$1)+SUMIFS('2017'!$H:$H, '2017'!$C:$C, $A4, '2017'!$F:$F, Y$1)+SUMIFS('2017'!$I:$I, '2017'!$D:$D, $A4, '2017'!$F:$F, Y$1)+SUMIFS('2017'!$J:$J, '2017'!$E:$E, $A4, '2017'!$F:$F, Y$1)+SUMIFS('2016'!$H:$H, '2016'!$C:$C, $A4, '2016'!$F:$F, Y$1)+SUMIFS('2016'!$I:$I, '2016'!$D:$D, $A4, '2016'!$F:$F, Y$1)+SUMIFS('2016'!$J:$J, '2016'!$E:$E, $A4, '2016'!$F:$F, Y$1)+SUMIFS('2015'!$H:$H, '2015'!$C:$C, $A4, '2015'!$F:$F, Y$1)+SUMIFS('2015'!$I:$I, '2015'!$D:$D, $A4, '2015'!$F:$F, Y$1)+SUMIFS('2015'!$J:$J, '2015'!$E:$E, $A4, '2015'!$F:$F, Y$1)+SUMIFS('2014'!$H:$H, '2014'!$C:$C, $A4, '2014'!$F:$F, Y$1)+SUMIFS('2014'!$I:$I, '2014'!$D:$D, $A4, '2014'!$F:$F, Y$1)+SUMIFS('2014'!$J:$J, '2014'!$E:$E, $A4, '2014'!$F:$F, Y$1)+SUMIFS('2013'!$H:$H, '2013'!$C:$C, $A4, '2013'!$F:$F, Y$1)+SUMIFS('2013'!$I:$I, '2013'!$D:$D, $A4, '2013'!$F:$F, Y$1)+SUMIFS('2013'!$J:$J, '2013'!$E:$E, $A4, '2013'!$F:$F, Y$1)+SUMIFS('2012'!$H:$H, '2012'!$C:$C, $A4, '2012'!$F:$F, Y$1)+SUMIFS('2012'!$I:$I, '2012'!$D:$D, $A4, '2012'!$F:$F, Y$1)+SUMIFS('2012'!$J:$J, '2012'!$E:$E, $A4, '2012'!$F:$F, Y$1)+SUMIFS('2011'!$H:$H, '2011'!$C:$C, $A4, '2011'!$F:$F, Y$1)+SUMIFS('2011'!$I:$I, '2011'!$D:$D, $A4, '2011'!$F:$F, Y$1)+SUMIFS('2011'!$J:$J, '2011'!$E:$E, $A4, '2011'!$F:$F, Y$1)+SUMIFS('2010'!$H:$H, '2010'!$C:$C, $A4, '2010'!$F:$F, Y$1)+SUMIFS('2010'!$I:$I, '2010'!$D:$D, $A4, '2010'!$F:$F, Y$1)+SUMIFS('2010'!$J:$J, '2010'!$E:$E, $A4, '2010'!$F:$F, Y$1)+SUMIFS('2009'!$H:$H, '2009'!$C:$C, $A4, '2009'!$F:$F, Y$1)+SUMIFS('2009'!$I:$I, '2009'!$D:$D, $A4, '2009'!$F:$F, Y$1)+SUMIFS('2009'!$J:$J, '2009'!$E:$E, $A4, '2009'!$F:$F, Y$1), 0)</f>
        <v>0</v>
      </c>
      <c r="Z4" s="0" t="n">
        <f aca="false">IFERROR(SUMIFS('2018'!$H:$H, '2018'!$C:$C, $A4, '2018'!$F:$F, Z$1)+SUMIFS('2018'!$I:$I, '2018'!$D:$D, $A4, '2018'!$F:$F, Z$1)+SUMIFS('2018'!$J:$J, '2018'!$E:$E, $A4, '2018'!$F:$F, Z$1)+SUMIFS('2017'!$H:$H, '2017'!$C:$C, $A4, '2017'!$F:$F, Z$1)+SUMIFS('2017'!$I:$I, '2017'!$D:$D, $A4, '2017'!$F:$F, Z$1)+SUMIFS('2017'!$J:$J, '2017'!$E:$E, $A4, '2017'!$F:$F, Z$1)+SUMIFS('2016'!$H:$H, '2016'!$C:$C, $A4, '2016'!$F:$F, Z$1)+SUMIFS('2016'!$I:$I, '2016'!$D:$D, $A4, '2016'!$F:$F, Z$1)+SUMIFS('2016'!$J:$J, '2016'!$E:$E, $A4, '2016'!$F:$F, Z$1)+SUMIFS('2015'!$H:$H, '2015'!$C:$C, $A4, '2015'!$F:$F, Z$1)+SUMIFS('2015'!$I:$I, '2015'!$D:$D, $A4, '2015'!$F:$F, Z$1)+SUMIFS('2015'!$J:$J, '2015'!$E:$E, $A4, '2015'!$F:$F, Z$1)+SUMIFS('2014'!$H:$H, '2014'!$C:$C, $A4, '2014'!$F:$F, Z$1)+SUMIFS('2014'!$I:$I, '2014'!$D:$D, $A4, '2014'!$F:$F, Z$1)+SUMIFS('2014'!$J:$J, '2014'!$E:$E, $A4, '2014'!$F:$F, Z$1)+SUMIFS('2013'!$H:$H, '2013'!$C:$C, $A4, '2013'!$F:$F, Z$1)+SUMIFS('2013'!$I:$I, '2013'!$D:$D, $A4, '2013'!$F:$F, Z$1)+SUMIFS('2013'!$J:$J, '2013'!$E:$E, $A4, '2013'!$F:$F, Z$1)+SUMIFS('2012'!$H:$H, '2012'!$C:$C, $A4, '2012'!$F:$F, Z$1)+SUMIFS('2012'!$I:$I, '2012'!$D:$D, $A4, '2012'!$F:$F, Z$1)+SUMIFS('2012'!$J:$J, '2012'!$E:$E, $A4, '2012'!$F:$F, Z$1)+SUMIFS('2011'!$H:$H, '2011'!$C:$C, $A4, '2011'!$F:$F, Z$1)+SUMIFS('2011'!$I:$I, '2011'!$D:$D, $A4, '2011'!$F:$F, Z$1)+SUMIFS('2011'!$J:$J, '2011'!$E:$E, $A4, '2011'!$F:$F, Z$1)+SUMIFS('2010'!$H:$H, '2010'!$C:$C, $A4, '2010'!$F:$F, Z$1)+SUMIFS('2010'!$I:$I, '2010'!$D:$D, $A4, '2010'!$F:$F, Z$1)+SUMIFS('2010'!$J:$J, '2010'!$E:$E, $A4, '2010'!$F:$F, Z$1)+SUMIFS('2009'!$H:$H, '2009'!$C:$C, $A4, '2009'!$F:$F, Z$1)+SUMIFS('2009'!$I:$I, '2009'!$D:$D, $A4, '2009'!$F:$F, Z$1)+SUMIFS('2009'!$J:$J, '2009'!$E:$E, $A4, '2009'!$F:$F, Z$1), 0)</f>
        <v>0.5</v>
      </c>
      <c r="AA4" s="0" t="n">
        <f aca="false">IFERROR(SUMIFS('2018'!$H:$H, '2018'!$C:$C, $A4, '2018'!$F:$F, AA$1)+SUMIFS('2018'!$I:$I, '2018'!$D:$D, $A4, '2018'!$F:$F, AA$1)+SUMIFS('2018'!$J:$J, '2018'!$E:$E, $A4, '2018'!$F:$F, AA$1)+SUMIFS('2017'!$H:$H, '2017'!$C:$C, $A4, '2017'!$F:$F, AA$1)+SUMIFS('2017'!$I:$I, '2017'!$D:$D, $A4, '2017'!$F:$F, AA$1)+SUMIFS('2017'!$J:$J, '2017'!$E:$E, $A4, '2017'!$F:$F, AA$1)+SUMIFS('2016'!$H:$H, '2016'!$C:$C, $A4, '2016'!$F:$F, AA$1)+SUMIFS('2016'!$I:$I, '2016'!$D:$D, $A4, '2016'!$F:$F, AA$1)+SUMIFS('2016'!$J:$J, '2016'!$E:$E, $A4, '2016'!$F:$F, AA$1)+SUMIFS('2015'!$H:$H, '2015'!$C:$C, $A4, '2015'!$F:$F, AA$1)+SUMIFS('2015'!$I:$I, '2015'!$D:$D, $A4, '2015'!$F:$F, AA$1)+SUMIFS('2015'!$J:$J, '2015'!$E:$E, $A4, '2015'!$F:$F, AA$1)+SUMIFS('2014'!$H:$H, '2014'!$C:$C, $A4, '2014'!$F:$F, AA$1)+SUMIFS('2014'!$I:$I, '2014'!$D:$D, $A4, '2014'!$F:$F, AA$1)+SUMIFS('2014'!$J:$J, '2014'!$E:$E, $A4, '2014'!$F:$F, AA$1)+SUMIFS('2013'!$H:$H, '2013'!$C:$C, $A4, '2013'!$F:$F, AA$1)+SUMIFS('2013'!$I:$I, '2013'!$D:$D, $A4, '2013'!$F:$F, AA$1)+SUMIFS('2013'!$J:$J, '2013'!$E:$E, $A4, '2013'!$F:$F, AA$1)+SUMIFS('2012'!$H:$H, '2012'!$C:$C, $A4, '2012'!$F:$F, AA$1)+SUMIFS('2012'!$I:$I, '2012'!$D:$D, $A4, '2012'!$F:$F, AA$1)+SUMIFS('2012'!$J:$J, '2012'!$E:$E, $A4, '2012'!$F:$F, AA$1)+SUMIFS('2011'!$H:$H, '2011'!$C:$C, $A4, '2011'!$F:$F, AA$1)+SUMIFS('2011'!$I:$I, '2011'!$D:$D, $A4, '2011'!$F:$F, AA$1)+SUMIFS('2011'!$J:$J, '2011'!$E:$E, $A4, '2011'!$F:$F, AA$1)+SUMIFS('2010'!$H:$H, '2010'!$C:$C, $A4, '2010'!$F:$F, AA$1)+SUMIFS('2010'!$I:$I, '2010'!$D:$D, $A4, '2010'!$F:$F, AA$1)+SUMIFS('2010'!$J:$J, '2010'!$E:$E, $A4, '2010'!$F:$F, AA$1)+SUMIFS('2009'!$H:$H, '2009'!$C:$C, $A4, '2009'!$F:$F, AA$1)+SUMIFS('2009'!$I:$I, '2009'!$D:$D, $A4, '2009'!$F:$F, AA$1)+SUMIFS('2009'!$J:$J, '2009'!$E:$E, $A4, '2009'!$F:$F, AA$1), 0)</f>
        <v>0</v>
      </c>
      <c r="AB4" s="0" t="n">
        <f aca="false">IFERROR(SUMIFS('2018'!$H:$H, '2018'!$C:$C, $A4, '2018'!$F:$F, AB$1)+SUMIFS('2018'!$I:$I, '2018'!$D:$D, $A4, '2018'!$F:$F, AB$1)+SUMIFS('2018'!$J:$J, '2018'!$E:$E, $A4, '2018'!$F:$F, AB$1)+SUMIFS('2017'!$H:$H, '2017'!$C:$C, $A4, '2017'!$F:$F, AB$1)+SUMIFS('2017'!$I:$I, '2017'!$D:$D, $A4, '2017'!$F:$F, AB$1)+SUMIFS('2017'!$J:$J, '2017'!$E:$E, $A4, '2017'!$F:$F, AB$1)+SUMIFS('2016'!$H:$H, '2016'!$C:$C, $A4, '2016'!$F:$F, AB$1)+SUMIFS('2016'!$I:$I, '2016'!$D:$D, $A4, '2016'!$F:$F, AB$1)+SUMIFS('2016'!$J:$J, '2016'!$E:$E, $A4, '2016'!$F:$F, AB$1)+SUMIFS('2015'!$H:$H, '2015'!$C:$C, $A4, '2015'!$F:$F, AB$1)+SUMIFS('2015'!$I:$I, '2015'!$D:$D, $A4, '2015'!$F:$F, AB$1)+SUMIFS('2015'!$J:$J, '2015'!$E:$E, $A4, '2015'!$F:$F, AB$1)+SUMIFS('2014'!$H:$H, '2014'!$C:$C, $A4, '2014'!$F:$F, AB$1)+SUMIFS('2014'!$I:$I, '2014'!$D:$D, $A4, '2014'!$F:$F, AB$1)+SUMIFS('2014'!$J:$J, '2014'!$E:$E, $A4, '2014'!$F:$F, AB$1)+SUMIFS('2013'!$H:$H, '2013'!$C:$C, $A4, '2013'!$F:$F, AB$1)+SUMIFS('2013'!$I:$I, '2013'!$D:$D, $A4, '2013'!$F:$F, AB$1)+SUMIFS('2013'!$J:$J, '2013'!$E:$E, $A4, '2013'!$F:$F, AB$1)+SUMIFS('2012'!$H:$H, '2012'!$C:$C, $A4, '2012'!$F:$F, AB$1)+SUMIFS('2012'!$I:$I, '2012'!$D:$D, $A4, '2012'!$F:$F, AB$1)+SUMIFS('2012'!$J:$J, '2012'!$E:$E, $A4, '2012'!$F:$F, AB$1)+SUMIFS('2011'!$H:$H, '2011'!$C:$C, $A4, '2011'!$F:$F, AB$1)+SUMIFS('2011'!$I:$I, '2011'!$D:$D, $A4, '2011'!$F:$F, AB$1)+SUMIFS('2011'!$J:$J, '2011'!$E:$E, $A4, '2011'!$F:$F, AB$1)+SUMIFS('2010'!$H:$H, '2010'!$C:$C, $A4, '2010'!$F:$F, AB$1)+SUMIFS('2010'!$I:$I, '2010'!$D:$D, $A4, '2010'!$F:$F, AB$1)+SUMIFS('2010'!$J:$J, '2010'!$E:$E, $A4, '2010'!$F:$F, AB$1)+SUMIFS('2009'!$H:$H, '2009'!$C:$C, $A4, '2009'!$F:$F, AB$1)+SUMIFS('2009'!$I:$I, '2009'!$D:$D, $A4, '2009'!$F:$F, AB$1)+SUMIFS('2009'!$J:$J, '2009'!$E:$E, $A4, '2009'!$F:$F, AB$1), 0)</f>
        <v>0</v>
      </c>
      <c r="AC4" s="0" t="n">
        <f aca="false">IFERROR(SUMIFS('2018'!$H:$H, '2018'!$C:$C, $A4, '2018'!$F:$F, AC$1)+SUMIFS('2018'!$I:$I, '2018'!$D:$D, $A4, '2018'!$F:$F, AC$1)+SUMIFS('2018'!$J:$J, '2018'!$E:$E, $A4, '2018'!$F:$F, AC$1)+SUMIFS('2017'!$H:$H, '2017'!$C:$C, $A4, '2017'!$F:$F, AC$1)+SUMIFS('2017'!$I:$I, '2017'!$D:$D, $A4, '2017'!$F:$F, AC$1)+SUMIFS('2017'!$J:$J, '2017'!$E:$E, $A4, '2017'!$F:$F, AC$1)+SUMIFS('2016'!$H:$H, '2016'!$C:$C, $A4, '2016'!$F:$F, AC$1)+SUMIFS('2016'!$I:$I, '2016'!$D:$D, $A4, '2016'!$F:$F, AC$1)+SUMIFS('2016'!$J:$J, '2016'!$E:$E, $A4, '2016'!$F:$F, AC$1)+SUMIFS('2015'!$H:$H, '2015'!$C:$C, $A4, '2015'!$F:$F, AC$1)+SUMIFS('2015'!$I:$I, '2015'!$D:$D, $A4, '2015'!$F:$F, AC$1)+SUMIFS('2015'!$J:$J, '2015'!$E:$E, $A4, '2015'!$F:$F, AC$1)+SUMIFS('2014'!$H:$H, '2014'!$C:$C, $A4, '2014'!$F:$F, AC$1)+SUMIFS('2014'!$I:$I, '2014'!$D:$D, $A4, '2014'!$F:$F, AC$1)+SUMIFS('2014'!$J:$J, '2014'!$E:$E, $A4, '2014'!$F:$F, AC$1)+SUMIFS('2013'!$H:$H, '2013'!$C:$C, $A4, '2013'!$F:$F, AC$1)+SUMIFS('2013'!$I:$I, '2013'!$D:$D, $A4, '2013'!$F:$F, AC$1)+SUMIFS('2013'!$J:$J, '2013'!$E:$E, $A4, '2013'!$F:$F, AC$1)+SUMIFS('2012'!$H:$H, '2012'!$C:$C, $A4, '2012'!$F:$F, AC$1)+SUMIFS('2012'!$I:$I, '2012'!$D:$D, $A4, '2012'!$F:$F, AC$1)+SUMIFS('2012'!$J:$J, '2012'!$E:$E, $A4, '2012'!$F:$F, AC$1)+SUMIFS('2011'!$H:$H, '2011'!$C:$C, $A4, '2011'!$F:$F, AC$1)+SUMIFS('2011'!$I:$I, '2011'!$D:$D, $A4, '2011'!$F:$F, AC$1)+SUMIFS('2011'!$J:$J, '2011'!$E:$E, $A4, '2011'!$F:$F, AC$1)+SUMIFS('2010'!$H:$H, '2010'!$C:$C, $A4, '2010'!$F:$F, AC$1)+SUMIFS('2010'!$I:$I, '2010'!$D:$D, $A4, '2010'!$F:$F, AC$1)+SUMIFS('2010'!$J:$J, '2010'!$E:$E, $A4, '2010'!$F:$F, AC$1)+SUMIFS('2009'!$H:$H, '2009'!$C:$C, $A4, '2009'!$F:$F, AC$1)+SUMIFS('2009'!$I:$I, '2009'!$D:$D, $A4, '2009'!$F:$F, AC$1)+SUMIFS('2009'!$J:$J, '2009'!$E:$E, $A4, '2009'!$F:$F, AC$1), 0)</f>
        <v>46.5</v>
      </c>
      <c r="AD4" s="0" t="n">
        <f aca="false">IFERROR(SUMIFS('2018'!$H:$H, '2018'!$C:$C, $A4, '2018'!$F:$F, AD$1)+SUMIFS('2018'!$I:$I, '2018'!$D:$D, $A4, '2018'!$F:$F, AD$1)+SUMIFS('2018'!$J:$J, '2018'!$E:$E, $A4, '2018'!$F:$F, AD$1)+SUMIFS('2017'!$H:$H, '2017'!$C:$C, $A4, '2017'!$F:$F, AD$1)+SUMIFS('2017'!$I:$I, '2017'!$D:$D, $A4, '2017'!$F:$F, AD$1)+SUMIFS('2017'!$J:$J, '2017'!$E:$E, $A4, '2017'!$F:$F, AD$1)+SUMIFS('2016'!$H:$H, '2016'!$C:$C, $A4, '2016'!$F:$F, AD$1)+SUMIFS('2016'!$I:$I, '2016'!$D:$D, $A4, '2016'!$F:$F, AD$1)+SUMIFS('2016'!$J:$J, '2016'!$E:$E, $A4, '2016'!$F:$F, AD$1)+SUMIFS('2015'!$H:$H, '2015'!$C:$C, $A4, '2015'!$F:$F, AD$1)+SUMIFS('2015'!$I:$I, '2015'!$D:$D, $A4, '2015'!$F:$F, AD$1)+SUMIFS('2015'!$J:$J, '2015'!$E:$E, $A4, '2015'!$F:$F, AD$1)+SUMIFS('2014'!$H:$H, '2014'!$C:$C, $A4, '2014'!$F:$F, AD$1)+SUMIFS('2014'!$I:$I, '2014'!$D:$D, $A4, '2014'!$F:$F, AD$1)+SUMIFS('2014'!$J:$J, '2014'!$E:$E, $A4, '2014'!$F:$F, AD$1)+SUMIFS('2013'!$H:$H, '2013'!$C:$C, $A4, '2013'!$F:$F, AD$1)+SUMIFS('2013'!$I:$I, '2013'!$D:$D, $A4, '2013'!$F:$F, AD$1)+SUMIFS('2013'!$J:$J, '2013'!$E:$E, $A4, '2013'!$F:$F, AD$1)+SUMIFS('2012'!$H:$H, '2012'!$C:$C, $A4, '2012'!$F:$F, AD$1)+SUMIFS('2012'!$I:$I, '2012'!$D:$D, $A4, '2012'!$F:$F, AD$1)+SUMIFS('2012'!$J:$J, '2012'!$E:$E, $A4, '2012'!$F:$F, AD$1)+SUMIFS('2011'!$H:$H, '2011'!$C:$C, $A4, '2011'!$F:$F, AD$1)+SUMIFS('2011'!$I:$I, '2011'!$D:$D, $A4, '2011'!$F:$F, AD$1)+SUMIFS('2011'!$J:$J, '2011'!$E:$E, $A4, '2011'!$F:$F, AD$1)+SUMIFS('2010'!$H:$H, '2010'!$C:$C, $A4, '2010'!$F:$F, AD$1)+SUMIFS('2010'!$I:$I, '2010'!$D:$D, $A4, '2010'!$F:$F, AD$1)+SUMIFS('2010'!$J:$J, '2010'!$E:$E, $A4, '2010'!$F:$F, AD$1)+SUMIFS('2009'!$H:$H, '2009'!$C:$C, $A4, '2009'!$F:$F, AD$1)+SUMIFS('2009'!$I:$I, '2009'!$D:$D, $A4, '2009'!$F:$F, AD$1)+SUMIFS('2009'!$J:$J, '2009'!$E:$E, $A4, '2009'!$F:$F, AD$1), 0)</f>
        <v>67</v>
      </c>
      <c r="AE4" s="0" t="n">
        <f aca="false">IFERROR(SUMIFS('2018'!$H:$H, '2018'!$C:$C, $A4, '2018'!$F:$F, AE$1)+SUMIFS('2018'!$I:$I, '2018'!$D:$D, $A4, '2018'!$F:$F, AE$1)+SUMIFS('2018'!$J:$J, '2018'!$E:$E, $A4, '2018'!$F:$F, AE$1)+SUMIFS('2017'!$H:$H, '2017'!$C:$C, $A4, '2017'!$F:$F, AE$1)+SUMIFS('2017'!$I:$I, '2017'!$D:$D, $A4, '2017'!$F:$F, AE$1)+SUMIFS('2017'!$J:$J, '2017'!$E:$E, $A4, '2017'!$F:$F, AE$1)+SUMIFS('2016'!$H:$H, '2016'!$C:$C, $A4, '2016'!$F:$F, AE$1)+SUMIFS('2016'!$I:$I, '2016'!$D:$D, $A4, '2016'!$F:$F, AE$1)+SUMIFS('2016'!$J:$J, '2016'!$E:$E, $A4, '2016'!$F:$F, AE$1)+SUMIFS('2015'!$H:$H, '2015'!$C:$C, $A4, '2015'!$F:$F, AE$1)+SUMIFS('2015'!$I:$I, '2015'!$D:$D, $A4, '2015'!$F:$F, AE$1)+SUMIFS('2015'!$J:$J, '2015'!$E:$E, $A4, '2015'!$F:$F, AE$1)+SUMIFS('2014'!$H:$H, '2014'!$C:$C, $A4, '2014'!$F:$F, AE$1)+SUMIFS('2014'!$I:$I, '2014'!$D:$D, $A4, '2014'!$F:$F, AE$1)+SUMIFS('2014'!$J:$J, '2014'!$E:$E, $A4, '2014'!$F:$F, AE$1)+SUMIFS('2013'!$H:$H, '2013'!$C:$C, $A4, '2013'!$F:$F, AE$1)+SUMIFS('2013'!$I:$I, '2013'!$D:$D, $A4, '2013'!$F:$F, AE$1)+SUMIFS('2013'!$J:$J, '2013'!$E:$E, $A4, '2013'!$F:$F, AE$1)+SUMIFS('2012'!$H:$H, '2012'!$C:$C, $A4, '2012'!$F:$F, AE$1)+SUMIFS('2012'!$I:$I, '2012'!$D:$D, $A4, '2012'!$F:$F, AE$1)+SUMIFS('2012'!$J:$J, '2012'!$E:$E, $A4, '2012'!$F:$F, AE$1)+SUMIFS('2011'!$H:$H, '2011'!$C:$C, $A4, '2011'!$F:$F, AE$1)+SUMIFS('2011'!$I:$I, '2011'!$D:$D, $A4, '2011'!$F:$F, AE$1)+SUMIFS('2011'!$J:$J, '2011'!$E:$E, $A4, '2011'!$F:$F, AE$1)+SUMIFS('2010'!$H:$H, '2010'!$C:$C, $A4, '2010'!$F:$F, AE$1)+SUMIFS('2010'!$I:$I, '2010'!$D:$D, $A4, '2010'!$F:$F, AE$1)+SUMIFS('2010'!$J:$J, '2010'!$E:$E, $A4, '2010'!$F:$F, AE$1)+SUMIFS('2009'!$H:$H, '2009'!$C:$C, $A4, '2009'!$F:$F, AE$1)+SUMIFS('2009'!$I:$I, '2009'!$D:$D, $A4, '2009'!$F:$F, AE$1)+SUMIFS('2009'!$J:$J, '2009'!$E:$E, $A4, '2009'!$F:$F, AE$1), 0)</f>
        <v>8.5</v>
      </c>
      <c r="AF4" s="0" t="n">
        <f aca="false">IFERROR(SUMIFS('2018'!$H:$H, '2018'!$C:$C, $A4, '2018'!$F:$F, AF$1)+SUMIFS('2018'!$I:$I, '2018'!$D:$D, $A4, '2018'!$F:$F, AF$1)+SUMIFS('2018'!$J:$J, '2018'!$E:$E, $A4, '2018'!$F:$F, AF$1)+SUMIFS('2017'!$H:$H, '2017'!$C:$C, $A4, '2017'!$F:$F, AF$1)+SUMIFS('2017'!$I:$I, '2017'!$D:$D, $A4, '2017'!$F:$F, AF$1)+SUMIFS('2017'!$J:$J, '2017'!$E:$E, $A4, '2017'!$F:$F, AF$1)+SUMIFS('2016'!$H:$H, '2016'!$C:$C, $A4, '2016'!$F:$F, AF$1)+SUMIFS('2016'!$I:$I, '2016'!$D:$D, $A4, '2016'!$F:$F, AF$1)+SUMIFS('2016'!$J:$J, '2016'!$E:$E, $A4, '2016'!$F:$F, AF$1)+SUMIFS('2015'!$H:$H, '2015'!$C:$C, $A4, '2015'!$F:$F, AF$1)+SUMIFS('2015'!$I:$I, '2015'!$D:$D, $A4, '2015'!$F:$F, AF$1)+SUMIFS('2015'!$J:$J, '2015'!$E:$E, $A4, '2015'!$F:$F, AF$1)+SUMIFS('2014'!$H:$H, '2014'!$C:$C, $A4, '2014'!$F:$F, AF$1)+SUMIFS('2014'!$I:$I, '2014'!$D:$D, $A4, '2014'!$F:$F, AF$1)+SUMIFS('2014'!$J:$J, '2014'!$E:$E, $A4, '2014'!$F:$F, AF$1)+SUMIFS('2013'!$H:$H, '2013'!$C:$C, $A4, '2013'!$F:$F, AF$1)+SUMIFS('2013'!$I:$I, '2013'!$D:$D, $A4, '2013'!$F:$F, AF$1)+SUMIFS('2013'!$J:$J, '2013'!$E:$E, $A4, '2013'!$F:$F, AF$1)+SUMIFS('2012'!$H:$H, '2012'!$C:$C, $A4, '2012'!$F:$F, AF$1)+SUMIFS('2012'!$I:$I, '2012'!$D:$D, $A4, '2012'!$F:$F, AF$1)+SUMIFS('2012'!$J:$J, '2012'!$E:$E, $A4, '2012'!$F:$F, AF$1)+SUMIFS('2011'!$H:$H, '2011'!$C:$C, $A4, '2011'!$F:$F, AF$1)+SUMIFS('2011'!$I:$I, '2011'!$D:$D, $A4, '2011'!$F:$F, AF$1)+SUMIFS('2011'!$J:$J, '2011'!$E:$E, $A4, '2011'!$F:$F, AF$1)+SUMIFS('2010'!$H:$H, '2010'!$C:$C, $A4, '2010'!$F:$F, AF$1)+SUMIFS('2010'!$I:$I, '2010'!$D:$D, $A4, '2010'!$F:$F, AF$1)+SUMIFS('2010'!$J:$J, '2010'!$E:$E, $A4, '2010'!$F:$F, AF$1)+SUMIFS('2009'!$H:$H, '2009'!$C:$C, $A4, '2009'!$F:$F, AF$1)+SUMIFS('2009'!$I:$I, '2009'!$D:$D, $A4, '2009'!$F:$F, AF$1)+SUMIFS('2009'!$J:$J, '2009'!$E:$E, $A4, '2009'!$F:$F, AF$1), 0)</f>
        <v>0</v>
      </c>
    </row>
    <row r="5" customFormat="false" ht="15" hidden="false" customHeight="false" outlineLevel="0" collapsed="false">
      <c r="A5" s="12" t="s">
        <v>45</v>
      </c>
      <c r="B5" s="0" t="n">
        <f aca="false">IFERROR(SUMIFS('2018'!$H:$H, '2018'!$C:$C, $A5, '2018'!$F:$F, B$1)+SUMIFS('2018'!$I:$I, '2018'!$D:$D, $A5, '2018'!$F:$F, B$1)+SUMIFS('2018'!$J:$J, '2018'!$E:$E, $A5, '2018'!$F:$F, B$1)+SUMIFS('2017'!$H:$H, '2017'!$C:$C, $A5, '2017'!$F:$F, B$1)+SUMIFS('2017'!$I:$I, '2017'!$D:$D, $A5, '2017'!$F:$F, B$1)+SUMIFS('2017'!$J:$J, '2017'!$E:$E, $A5, '2017'!$F:$F, B$1)+SUMIFS('2016'!$H:$H, '2016'!$C:$C, $A5, '2016'!$F:$F, B$1)+SUMIFS('2016'!$I:$I, '2016'!$D:$D, $A5, '2016'!$F:$F, B$1)+SUMIFS('2016'!$J:$J, '2016'!$E:$E, $A5, '2016'!$F:$F, B$1)+SUMIFS('2015'!$H:$H, '2015'!$C:$C, $A5, '2015'!$F:$F, B$1)+SUMIFS('2015'!$I:$I, '2015'!$D:$D, $A5, '2015'!$F:$F, B$1)+SUMIFS('2015'!$J:$J, '2015'!$E:$E, $A5, '2015'!$F:$F, B$1)+SUMIFS('2014'!$H:$H, '2014'!$C:$C, $A5, '2014'!$F:$F, B$1)+SUMIFS('2014'!$I:$I, '2014'!$D:$D, $A5, '2014'!$F:$F, B$1)+SUMIFS('2014'!$J:$J, '2014'!$E:$E, $A5, '2014'!$F:$F, B$1)+SUMIFS('2013'!$H:$H, '2013'!$C:$C, $A5, '2013'!$F:$F, B$1)+SUMIFS('2013'!$I:$I, '2013'!$D:$D, $A5, '2013'!$F:$F, B$1)+SUMIFS('2013'!$J:$J, '2013'!$E:$E, $A5, '2013'!$F:$F, B$1)+SUMIFS('2012'!$H:$H, '2012'!$C:$C, $A5, '2012'!$F:$F, B$1)+SUMIFS('2012'!$I:$I, '2012'!$D:$D, $A5, '2012'!$F:$F, B$1)+SUMIFS('2012'!$J:$J, '2012'!$E:$E, $A5, '2012'!$F:$F, B$1)+SUMIFS('2011'!$H:$H, '2011'!$C:$C, $A5, '2011'!$F:$F, B$1)+SUMIFS('2011'!$I:$I, '2011'!$D:$D, $A5, '2011'!$F:$F, B$1)+SUMIFS('2011'!$J:$J, '2011'!$E:$E, $A5, '2011'!$F:$F, B$1)+SUMIFS('2010'!$H:$H, '2010'!$C:$C, $A5, '2010'!$F:$F, B$1)+SUMIFS('2010'!$I:$I, '2010'!$D:$D, $A5, '2010'!$F:$F, B$1)+SUMIFS('2010'!$J:$J, '2010'!$E:$E, $A5, '2010'!$F:$F, B$1)+SUMIFS('2009'!$H:$H, '2009'!$C:$C, $A5, '2009'!$F:$F, B$1)+SUMIFS('2009'!$I:$I, '2009'!$D:$D, $A5, '2009'!$F:$F, B$1)+SUMIFS('2009'!$J:$J, '2009'!$E:$E, $A5, '2009'!$F:$F, B$1), 0)</f>
        <v>8</v>
      </c>
      <c r="C5" s="0" t="n">
        <f aca="false">IFERROR(SUMIFS('2018'!$H:$H, '2018'!$C:$C, $A5, '2018'!$F:$F, C$1)+SUMIFS('2018'!$I:$I, '2018'!$D:$D, $A5, '2018'!$F:$F, C$1)+SUMIFS('2018'!$J:$J, '2018'!$E:$E, $A5, '2018'!$F:$F, C$1)+SUMIFS('2017'!$H:$H, '2017'!$C:$C, $A5, '2017'!$F:$F, C$1)+SUMIFS('2017'!$I:$I, '2017'!$D:$D, $A5, '2017'!$F:$F, C$1)+SUMIFS('2017'!$J:$J, '2017'!$E:$E, $A5, '2017'!$F:$F, C$1)+SUMIFS('2016'!$H:$H, '2016'!$C:$C, $A5, '2016'!$F:$F, C$1)+SUMIFS('2016'!$I:$I, '2016'!$D:$D, $A5, '2016'!$F:$F, C$1)+SUMIFS('2016'!$J:$J, '2016'!$E:$E, $A5, '2016'!$F:$F, C$1)+SUMIFS('2015'!$H:$H, '2015'!$C:$C, $A5, '2015'!$F:$F, C$1)+SUMIFS('2015'!$I:$I, '2015'!$D:$D, $A5, '2015'!$F:$F, C$1)+SUMIFS('2015'!$J:$J, '2015'!$E:$E, $A5, '2015'!$F:$F, C$1)+SUMIFS('2014'!$H:$H, '2014'!$C:$C, $A5, '2014'!$F:$F, C$1)+SUMIFS('2014'!$I:$I, '2014'!$D:$D, $A5, '2014'!$F:$F, C$1)+SUMIFS('2014'!$J:$J, '2014'!$E:$E, $A5, '2014'!$F:$F, C$1)+SUMIFS('2013'!$H:$H, '2013'!$C:$C, $A5, '2013'!$F:$F, C$1)+SUMIFS('2013'!$I:$I, '2013'!$D:$D, $A5, '2013'!$F:$F, C$1)+SUMIFS('2013'!$J:$J, '2013'!$E:$E, $A5, '2013'!$F:$F, C$1)+SUMIFS('2012'!$H:$H, '2012'!$C:$C, $A5, '2012'!$F:$F, C$1)+SUMIFS('2012'!$I:$I, '2012'!$D:$D, $A5, '2012'!$F:$F, C$1)+SUMIFS('2012'!$J:$J, '2012'!$E:$E, $A5, '2012'!$F:$F, C$1)+SUMIFS('2011'!$H:$H, '2011'!$C:$C, $A5, '2011'!$F:$F, C$1)+SUMIFS('2011'!$I:$I, '2011'!$D:$D, $A5, '2011'!$F:$F, C$1)+SUMIFS('2011'!$J:$J, '2011'!$E:$E, $A5, '2011'!$F:$F, C$1)+SUMIFS('2010'!$H:$H, '2010'!$C:$C, $A5, '2010'!$F:$F, C$1)+SUMIFS('2010'!$I:$I, '2010'!$D:$D, $A5, '2010'!$F:$F, C$1)+SUMIFS('2010'!$J:$J, '2010'!$E:$E, $A5, '2010'!$F:$F, C$1)+SUMIFS('2009'!$H:$H, '2009'!$C:$C, $A5, '2009'!$F:$F, C$1)+SUMIFS('2009'!$I:$I, '2009'!$D:$D, $A5, '2009'!$F:$F, C$1)+SUMIFS('2009'!$J:$J, '2009'!$E:$E, $A5, '2009'!$F:$F, C$1), 0)</f>
        <v>4</v>
      </c>
      <c r="D5" s="0" t="n">
        <f aca="false">IFERROR(SUMIFS('2018'!$H:$H, '2018'!$C:$C, $A5, '2018'!$F:$F, D$1)+SUMIFS('2018'!$I:$I, '2018'!$D:$D, $A5, '2018'!$F:$F, D$1)+SUMIFS('2018'!$J:$J, '2018'!$E:$E, $A5, '2018'!$F:$F, D$1)+SUMIFS('2017'!$H:$H, '2017'!$C:$C, $A5, '2017'!$F:$F, D$1)+SUMIFS('2017'!$I:$I, '2017'!$D:$D, $A5, '2017'!$F:$F, D$1)+SUMIFS('2017'!$J:$J, '2017'!$E:$E, $A5, '2017'!$F:$F, D$1)+SUMIFS('2016'!$H:$H, '2016'!$C:$C, $A5, '2016'!$F:$F, D$1)+SUMIFS('2016'!$I:$I, '2016'!$D:$D, $A5, '2016'!$F:$F, D$1)+SUMIFS('2016'!$J:$J, '2016'!$E:$E, $A5, '2016'!$F:$F, D$1)+SUMIFS('2015'!$H:$H, '2015'!$C:$C, $A5, '2015'!$F:$F, D$1)+SUMIFS('2015'!$I:$I, '2015'!$D:$D, $A5, '2015'!$F:$F, D$1)+SUMIFS('2015'!$J:$J, '2015'!$E:$E, $A5, '2015'!$F:$F, D$1)+SUMIFS('2014'!$H:$H, '2014'!$C:$C, $A5, '2014'!$F:$F, D$1)+SUMIFS('2014'!$I:$I, '2014'!$D:$D, $A5, '2014'!$F:$F, D$1)+SUMIFS('2014'!$J:$J, '2014'!$E:$E, $A5, '2014'!$F:$F, D$1)+SUMIFS('2013'!$H:$H, '2013'!$C:$C, $A5, '2013'!$F:$F, D$1)+SUMIFS('2013'!$I:$I, '2013'!$D:$D, $A5, '2013'!$F:$F, D$1)+SUMIFS('2013'!$J:$J, '2013'!$E:$E, $A5, '2013'!$F:$F, D$1)+SUMIFS('2012'!$H:$H, '2012'!$C:$C, $A5, '2012'!$F:$F, D$1)+SUMIFS('2012'!$I:$I, '2012'!$D:$D, $A5, '2012'!$F:$F, D$1)+SUMIFS('2012'!$J:$J, '2012'!$E:$E, $A5, '2012'!$F:$F, D$1)+SUMIFS('2011'!$H:$H, '2011'!$C:$C, $A5, '2011'!$F:$F, D$1)+SUMIFS('2011'!$I:$I, '2011'!$D:$D, $A5, '2011'!$F:$F, D$1)+SUMIFS('2011'!$J:$J, '2011'!$E:$E, $A5, '2011'!$F:$F, D$1)+SUMIFS('2010'!$H:$H, '2010'!$C:$C, $A5, '2010'!$F:$F, D$1)+SUMIFS('2010'!$I:$I, '2010'!$D:$D, $A5, '2010'!$F:$F, D$1)+SUMIFS('2010'!$J:$J, '2010'!$E:$E, $A5, '2010'!$F:$F, D$1)+SUMIFS('2009'!$H:$H, '2009'!$C:$C, $A5, '2009'!$F:$F, D$1)+SUMIFS('2009'!$I:$I, '2009'!$D:$D, $A5, '2009'!$F:$F, D$1)+SUMIFS('2009'!$J:$J, '2009'!$E:$E, $A5, '2009'!$F:$F, D$1), 0)</f>
        <v>0</v>
      </c>
      <c r="E5" s="0" t="n">
        <f aca="false">IFERROR(SUMIFS('2018'!$H:$H, '2018'!$C:$C, $A5, '2018'!$F:$F, E$1)+SUMIFS('2018'!$I:$I, '2018'!$D:$D, $A5, '2018'!$F:$F, E$1)+SUMIFS('2018'!$J:$J, '2018'!$E:$E, $A5, '2018'!$F:$F, E$1)+SUMIFS('2017'!$H:$H, '2017'!$C:$C, $A5, '2017'!$F:$F, E$1)+SUMIFS('2017'!$I:$I, '2017'!$D:$D, $A5, '2017'!$F:$F, E$1)+SUMIFS('2017'!$J:$J, '2017'!$E:$E, $A5, '2017'!$F:$F, E$1)+SUMIFS('2016'!$H:$H, '2016'!$C:$C, $A5, '2016'!$F:$F, E$1)+SUMIFS('2016'!$I:$I, '2016'!$D:$D, $A5, '2016'!$F:$F, E$1)+SUMIFS('2016'!$J:$J, '2016'!$E:$E, $A5, '2016'!$F:$F, E$1)+SUMIFS('2015'!$H:$H, '2015'!$C:$C, $A5, '2015'!$F:$F, E$1)+SUMIFS('2015'!$I:$I, '2015'!$D:$D, $A5, '2015'!$F:$F, E$1)+SUMIFS('2015'!$J:$J, '2015'!$E:$E, $A5, '2015'!$F:$F, E$1)+SUMIFS('2014'!$H:$H, '2014'!$C:$C, $A5, '2014'!$F:$F, E$1)+SUMIFS('2014'!$I:$I, '2014'!$D:$D, $A5, '2014'!$F:$F, E$1)+SUMIFS('2014'!$J:$J, '2014'!$E:$E, $A5, '2014'!$F:$F, E$1)+SUMIFS('2013'!$H:$H, '2013'!$C:$C, $A5, '2013'!$F:$F, E$1)+SUMIFS('2013'!$I:$I, '2013'!$D:$D, $A5, '2013'!$F:$F, E$1)+SUMIFS('2013'!$J:$J, '2013'!$E:$E, $A5, '2013'!$F:$F, E$1)+SUMIFS('2012'!$H:$H, '2012'!$C:$C, $A5, '2012'!$F:$F, E$1)+SUMIFS('2012'!$I:$I, '2012'!$D:$D, $A5, '2012'!$F:$F, E$1)+SUMIFS('2012'!$J:$J, '2012'!$E:$E, $A5, '2012'!$F:$F, E$1)+SUMIFS('2011'!$H:$H, '2011'!$C:$C, $A5, '2011'!$F:$F, E$1)+SUMIFS('2011'!$I:$I, '2011'!$D:$D, $A5, '2011'!$F:$F, E$1)+SUMIFS('2011'!$J:$J, '2011'!$E:$E, $A5, '2011'!$F:$F, E$1)+SUMIFS('2010'!$H:$H, '2010'!$C:$C, $A5, '2010'!$F:$F, E$1)+SUMIFS('2010'!$I:$I, '2010'!$D:$D, $A5, '2010'!$F:$F, E$1)+SUMIFS('2010'!$J:$J, '2010'!$E:$E, $A5, '2010'!$F:$F, E$1)+SUMIFS('2009'!$H:$H, '2009'!$C:$C, $A5, '2009'!$F:$F, E$1)+SUMIFS('2009'!$I:$I, '2009'!$D:$D, $A5, '2009'!$F:$F, E$1)+SUMIFS('2009'!$J:$J, '2009'!$E:$E, $A5, '2009'!$F:$F, E$1), 0)</f>
        <v>0</v>
      </c>
      <c r="F5" s="0" t="n">
        <f aca="false">IFERROR(SUMIFS('2018'!$H:$H, '2018'!$C:$C, $A5, '2018'!$F:$F, F$1)+SUMIFS('2018'!$I:$I, '2018'!$D:$D, $A5, '2018'!$F:$F, F$1)+SUMIFS('2018'!$J:$J, '2018'!$E:$E, $A5, '2018'!$F:$F, F$1)+SUMIFS('2017'!$H:$H, '2017'!$C:$C, $A5, '2017'!$F:$F, F$1)+SUMIFS('2017'!$I:$I, '2017'!$D:$D, $A5, '2017'!$F:$F, F$1)+SUMIFS('2017'!$J:$J, '2017'!$E:$E, $A5, '2017'!$F:$F, F$1)+SUMIFS('2016'!$H:$H, '2016'!$C:$C, $A5, '2016'!$F:$F, F$1)+SUMIFS('2016'!$I:$I, '2016'!$D:$D, $A5, '2016'!$F:$F, F$1)+SUMIFS('2016'!$J:$J, '2016'!$E:$E, $A5, '2016'!$F:$F, F$1)+SUMIFS('2015'!$H:$H, '2015'!$C:$C, $A5, '2015'!$F:$F, F$1)+SUMIFS('2015'!$I:$I, '2015'!$D:$D, $A5, '2015'!$F:$F, F$1)+SUMIFS('2015'!$J:$J, '2015'!$E:$E, $A5, '2015'!$F:$F, F$1)+SUMIFS('2014'!$H:$H, '2014'!$C:$C, $A5, '2014'!$F:$F, F$1)+SUMIFS('2014'!$I:$I, '2014'!$D:$D, $A5, '2014'!$F:$F, F$1)+SUMIFS('2014'!$J:$J, '2014'!$E:$E, $A5, '2014'!$F:$F, F$1)+SUMIFS('2013'!$H:$H, '2013'!$C:$C, $A5, '2013'!$F:$F, F$1)+SUMIFS('2013'!$I:$I, '2013'!$D:$D, $A5, '2013'!$F:$F, F$1)+SUMIFS('2013'!$J:$J, '2013'!$E:$E, $A5, '2013'!$F:$F, F$1)+SUMIFS('2012'!$H:$H, '2012'!$C:$C, $A5, '2012'!$F:$F, F$1)+SUMIFS('2012'!$I:$I, '2012'!$D:$D, $A5, '2012'!$F:$F, F$1)+SUMIFS('2012'!$J:$J, '2012'!$E:$E, $A5, '2012'!$F:$F, F$1)+SUMIFS('2011'!$H:$H, '2011'!$C:$C, $A5, '2011'!$F:$F, F$1)+SUMIFS('2011'!$I:$I, '2011'!$D:$D, $A5, '2011'!$F:$F, F$1)+SUMIFS('2011'!$J:$J, '2011'!$E:$E, $A5, '2011'!$F:$F, F$1)+SUMIFS('2010'!$H:$H, '2010'!$C:$C, $A5, '2010'!$F:$F, F$1)+SUMIFS('2010'!$I:$I, '2010'!$D:$D, $A5, '2010'!$F:$F, F$1)+SUMIFS('2010'!$J:$J, '2010'!$E:$E, $A5, '2010'!$F:$F, F$1)+SUMIFS('2009'!$H:$H, '2009'!$C:$C, $A5, '2009'!$F:$F, F$1)+SUMIFS('2009'!$I:$I, '2009'!$D:$D, $A5, '2009'!$F:$F, F$1)+SUMIFS('2009'!$J:$J, '2009'!$E:$E, $A5, '2009'!$F:$F, F$1), 0)</f>
        <v>0</v>
      </c>
      <c r="G5" s="0" t="n">
        <f aca="false">IFERROR(SUMIFS('2018'!$H:$H, '2018'!$C:$C, $A5, '2018'!$F:$F, G$1)+SUMIFS('2018'!$I:$I, '2018'!$D:$D, $A5, '2018'!$F:$F, G$1)+SUMIFS('2018'!$J:$J, '2018'!$E:$E, $A5, '2018'!$F:$F, G$1)+SUMIFS('2017'!$H:$H, '2017'!$C:$C, $A5, '2017'!$F:$F, G$1)+SUMIFS('2017'!$I:$I, '2017'!$D:$D, $A5, '2017'!$F:$F, G$1)+SUMIFS('2017'!$J:$J, '2017'!$E:$E, $A5, '2017'!$F:$F, G$1)+SUMIFS('2016'!$H:$H, '2016'!$C:$C, $A5, '2016'!$F:$F, G$1)+SUMIFS('2016'!$I:$I, '2016'!$D:$D, $A5, '2016'!$F:$F, G$1)+SUMIFS('2016'!$J:$J, '2016'!$E:$E, $A5, '2016'!$F:$F, G$1)+SUMIFS('2015'!$H:$H, '2015'!$C:$C, $A5, '2015'!$F:$F, G$1)+SUMIFS('2015'!$I:$I, '2015'!$D:$D, $A5, '2015'!$F:$F, G$1)+SUMIFS('2015'!$J:$J, '2015'!$E:$E, $A5, '2015'!$F:$F, G$1)+SUMIFS('2014'!$H:$H, '2014'!$C:$C, $A5, '2014'!$F:$F, G$1)+SUMIFS('2014'!$I:$I, '2014'!$D:$D, $A5, '2014'!$F:$F, G$1)+SUMIFS('2014'!$J:$J, '2014'!$E:$E, $A5, '2014'!$F:$F, G$1)+SUMIFS('2013'!$H:$H, '2013'!$C:$C, $A5, '2013'!$F:$F, G$1)+SUMIFS('2013'!$I:$I, '2013'!$D:$D, $A5, '2013'!$F:$F, G$1)+SUMIFS('2013'!$J:$J, '2013'!$E:$E, $A5, '2013'!$F:$F, G$1)+SUMIFS('2012'!$H:$H, '2012'!$C:$C, $A5, '2012'!$F:$F, G$1)+SUMIFS('2012'!$I:$I, '2012'!$D:$D, $A5, '2012'!$F:$F, G$1)+SUMIFS('2012'!$J:$J, '2012'!$E:$E, $A5, '2012'!$F:$F, G$1)+SUMIFS('2011'!$H:$H, '2011'!$C:$C, $A5, '2011'!$F:$F, G$1)+SUMIFS('2011'!$I:$I, '2011'!$D:$D, $A5, '2011'!$F:$F, G$1)+SUMIFS('2011'!$J:$J, '2011'!$E:$E, $A5, '2011'!$F:$F, G$1)+SUMIFS('2010'!$H:$H, '2010'!$C:$C, $A5, '2010'!$F:$F, G$1)+SUMIFS('2010'!$I:$I, '2010'!$D:$D, $A5, '2010'!$F:$F, G$1)+SUMIFS('2010'!$J:$J, '2010'!$E:$E, $A5, '2010'!$F:$F, G$1)+SUMIFS('2009'!$H:$H, '2009'!$C:$C, $A5, '2009'!$F:$F, G$1)+SUMIFS('2009'!$I:$I, '2009'!$D:$D, $A5, '2009'!$F:$F, G$1)+SUMIFS('2009'!$J:$J, '2009'!$E:$E, $A5, '2009'!$F:$F, G$1), 0)</f>
        <v>0</v>
      </c>
      <c r="H5" s="0" t="n">
        <f aca="false">IFERROR(SUMIFS('2018'!$H:$H, '2018'!$C:$C, $A5, '2018'!$F:$F, H$1)+SUMIFS('2018'!$I:$I, '2018'!$D:$D, $A5, '2018'!$F:$F, H$1)+SUMIFS('2018'!$J:$J, '2018'!$E:$E, $A5, '2018'!$F:$F, H$1)+SUMIFS('2017'!$H:$H, '2017'!$C:$C, $A5, '2017'!$F:$F, H$1)+SUMIFS('2017'!$I:$I, '2017'!$D:$D, $A5, '2017'!$F:$F, H$1)+SUMIFS('2017'!$J:$J, '2017'!$E:$E, $A5, '2017'!$F:$F, H$1)+SUMIFS('2016'!$H:$H, '2016'!$C:$C, $A5, '2016'!$F:$F, H$1)+SUMIFS('2016'!$I:$I, '2016'!$D:$D, $A5, '2016'!$F:$F, H$1)+SUMIFS('2016'!$J:$J, '2016'!$E:$E, $A5, '2016'!$F:$F, H$1)+SUMIFS('2015'!$H:$H, '2015'!$C:$C, $A5, '2015'!$F:$F, H$1)+SUMIFS('2015'!$I:$I, '2015'!$D:$D, $A5, '2015'!$F:$F, H$1)+SUMIFS('2015'!$J:$J, '2015'!$E:$E, $A5, '2015'!$F:$F, H$1)+SUMIFS('2014'!$H:$H, '2014'!$C:$C, $A5, '2014'!$F:$F, H$1)+SUMIFS('2014'!$I:$I, '2014'!$D:$D, $A5, '2014'!$F:$F, H$1)+SUMIFS('2014'!$J:$J, '2014'!$E:$E, $A5, '2014'!$F:$F, H$1)+SUMIFS('2013'!$H:$H, '2013'!$C:$C, $A5, '2013'!$F:$F, H$1)+SUMIFS('2013'!$I:$I, '2013'!$D:$D, $A5, '2013'!$F:$F, H$1)+SUMIFS('2013'!$J:$J, '2013'!$E:$E, $A5, '2013'!$F:$F, H$1)+SUMIFS('2012'!$H:$H, '2012'!$C:$C, $A5, '2012'!$F:$F, H$1)+SUMIFS('2012'!$I:$I, '2012'!$D:$D, $A5, '2012'!$F:$F, H$1)+SUMIFS('2012'!$J:$J, '2012'!$E:$E, $A5, '2012'!$F:$F, H$1)+SUMIFS('2011'!$H:$H, '2011'!$C:$C, $A5, '2011'!$F:$F, H$1)+SUMIFS('2011'!$I:$I, '2011'!$D:$D, $A5, '2011'!$F:$F, H$1)+SUMIFS('2011'!$J:$J, '2011'!$E:$E, $A5, '2011'!$F:$F, H$1)+SUMIFS('2010'!$H:$H, '2010'!$C:$C, $A5, '2010'!$F:$F, H$1)+SUMIFS('2010'!$I:$I, '2010'!$D:$D, $A5, '2010'!$F:$F, H$1)+SUMIFS('2010'!$J:$J, '2010'!$E:$E, $A5, '2010'!$F:$F, H$1)+SUMIFS('2009'!$H:$H, '2009'!$C:$C, $A5, '2009'!$F:$F, H$1)+SUMIFS('2009'!$I:$I, '2009'!$D:$D, $A5, '2009'!$F:$F, H$1)+SUMIFS('2009'!$J:$J, '2009'!$E:$E, $A5, '2009'!$F:$F, H$1), 0)</f>
        <v>0</v>
      </c>
      <c r="I5" s="0" t="n">
        <f aca="false">IFERROR(SUMIFS('2018'!$H:$H, '2018'!$C:$C, $A5, '2018'!$F:$F, I$1)+SUMIFS('2018'!$I:$I, '2018'!$D:$D, $A5, '2018'!$F:$F, I$1)+SUMIFS('2018'!$J:$J, '2018'!$E:$E, $A5, '2018'!$F:$F, I$1)+SUMIFS('2017'!$H:$H, '2017'!$C:$C, $A5, '2017'!$F:$F, I$1)+SUMIFS('2017'!$I:$I, '2017'!$D:$D, $A5, '2017'!$F:$F, I$1)+SUMIFS('2017'!$J:$J, '2017'!$E:$E, $A5, '2017'!$F:$F, I$1)+SUMIFS('2016'!$H:$H, '2016'!$C:$C, $A5, '2016'!$F:$F, I$1)+SUMIFS('2016'!$I:$I, '2016'!$D:$D, $A5, '2016'!$F:$F, I$1)+SUMIFS('2016'!$J:$J, '2016'!$E:$E, $A5, '2016'!$F:$F, I$1)+SUMIFS('2015'!$H:$H, '2015'!$C:$C, $A5, '2015'!$F:$F, I$1)+SUMIFS('2015'!$I:$I, '2015'!$D:$D, $A5, '2015'!$F:$F, I$1)+SUMIFS('2015'!$J:$J, '2015'!$E:$E, $A5, '2015'!$F:$F, I$1)+SUMIFS('2014'!$H:$H, '2014'!$C:$C, $A5, '2014'!$F:$F, I$1)+SUMIFS('2014'!$I:$I, '2014'!$D:$D, $A5, '2014'!$F:$F, I$1)+SUMIFS('2014'!$J:$J, '2014'!$E:$E, $A5, '2014'!$F:$F, I$1)+SUMIFS('2013'!$H:$H, '2013'!$C:$C, $A5, '2013'!$F:$F, I$1)+SUMIFS('2013'!$I:$I, '2013'!$D:$D, $A5, '2013'!$F:$F, I$1)+SUMIFS('2013'!$J:$J, '2013'!$E:$E, $A5, '2013'!$F:$F, I$1)+SUMIFS('2012'!$H:$H, '2012'!$C:$C, $A5, '2012'!$F:$F, I$1)+SUMIFS('2012'!$I:$I, '2012'!$D:$D, $A5, '2012'!$F:$F, I$1)+SUMIFS('2012'!$J:$J, '2012'!$E:$E, $A5, '2012'!$F:$F, I$1)+SUMIFS('2011'!$H:$H, '2011'!$C:$C, $A5, '2011'!$F:$F, I$1)+SUMIFS('2011'!$I:$I, '2011'!$D:$D, $A5, '2011'!$F:$F, I$1)+SUMIFS('2011'!$J:$J, '2011'!$E:$E, $A5, '2011'!$F:$F, I$1)+SUMIFS('2010'!$H:$H, '2010'!$C:$C, $A5, '2010'!$F:$F, I$1)+SUMIFS('2010'!$I:$I, '2010'!$D:$D, $A5, '2010'!$F:$F, I$1)+SUMIFS('2010'!$J:$J, '2010'!$E:$E, $A5, '2010'!$F:$F, I$1)+SUMIFS('2009'!$H:$H, '2009'!$C:$C, $A5, '2009'!$F:$F, I$1)+SUMIFS('2009'!$I:$I, '2009'!$D:$D, $A5, '2009'!$F:$F, I$1)+SUMIFS('2009'!$J:$J, '2009'!$E:$E, $A5, '2009'!$F:$F, I$1), 0)</f>
        <v>0</v>
      </c>
      <c r="J5" s="0" t="n">
        <f aca="false">IFERROR(SUMIFS('2018'!$H:$H, '2018'!$C:$C, $A5, '2018'!$F:$F, J$1)+SUMIFS('2018'!$I:$I, '2018'!$D:$D, $A5, '2018'!$F:$F, J$1)+SUMIFS('2018'!$J:$J, '2018'!$E:$E, $A5, '2018'!$F:$F, J$1)+SUMIFS('2017'!$H:$H, '2017'!$C:$C, $A5, '2017'!$F:$F, J$1)+SUMIFS('2017'!$I:$I, '2017'!$D:$D, $A5, '2017'!$F:$F, J$1)+SUMIFS('2017'!$J:$J, '2017'!$E:$E, $A5, '2017'!$F:$F, J$1)+SUMIFS('2016'!$H:$H, '2016'!$C:$C, $A5, '2016'!$F:$F, J$1)+SUMIFS('2016'!$I:$I, '2016'!$D:$D, $A5, '2016'!$F:$F, J$1)+SUMIFS('2016'!$J:$J, '2016'!$E:$E, $A5, '2016'!$F:$F, J$1)+SUMIFS('2015'!$H:$H, '2015'!$C:$C, $A5, '2015'!$F:$F, J$1)+SUMIFS('2015'!$I:$I, '2015'!$D:$D, $A5, '2015'!$F:$F, J$1)+SUMIFS('2015'!$J:$J, '2015'!$E:$E, $A5, '2015'!$F:$F, J$1)+SUMIFS('2014'!$H:$H, '2014'!$C:$C, $A5, '2014'!$F:$F, J$1)+SUMIFS('2014'!$I:$I, '2014'!$D:$D, $A5, '2014'!$F:$F, J$1)+SUMIFS('2014'!$J:$J, '2014'!$E:$E, $A5, '2014'!$F:$F, J$1)+SUMIFS('2013'!$H:$H, '2013'!$C:$C, $A5, '2013'!$F:$F, J$1)+SUMIFS('2013'!$I:$I, '2013'!$D:$D, $A5, '2013'!$F:$F, J$1)+SUMIFS('2013'!$J:$J, '2013'!$E:$E, $A5, '2013'!$F:$F, J$1)+SUMIFS('2012'!$H:$H, '2012'!$C:$C, $A5, '2012'!$F:$F, J$1)+SUMIFS('2012'!$I:$I, '2012'!$D:$D, $A5, '2012'!$F:$F, J$1)+SUMIFS('2012'!$J:$J, '2012'!$E:$E, $A5, '2012'!$F:$F, J$1)+SUMIFS('2011'!$H:$H, '2011'!$C:$C, $A5, '2011'!$F:$F, J$1)+SUMIFS('2011'!$I:$I, '2011'!$D:$D, $A5, '2011'!$F:$F, J$1)+SUMIFS('2011'!$J:$J, '2011'!$E:$E, $A5, '2011'!$F:$F, J$1)+SUMIFS('2010'!$H:$H, '2010'!$C:$C, $A5, '2010'!$F:$F, J$1)+SUMIFS('2010'!$I:$I, '2010'!$D:$D, $A5, '2010'!$F:$F, J$1)+SUMIFS('2010'!$J:$J, '2010'!$E:$E, $A5, '2010'!$F:$F, J$1)+SUMIFS('2009'!$H:$H, '2009'!$C:$C, $A5, '2009'!$F:$F, J$1)+SUMIFS('2009'!$I:$I, '2009'!$D:$D, $A5, '2009'!$F:$F, J$1)+SUMIFS('2009'!$J:$J, '2009'!$E:$E, $A5, '2009'!$F:$F, J$1), 0)</f>
        <v>0</v>
      </c>
      <c r="K5" s="0" t="n">
        <f aca="false">IFERROR(SUMIFS('2018'!$H:$H, '2018'!$C:$C, $A5, '2018'!$F:$F, K$1)+SUMIFS('2018'!$I:$I, '2018'!$D:$D, $A5, '2018'!$F:$F, K$1)+SUMIFS('2018'!$J:$J, '2018'!$E:$E, $A5, '2018'!$F:$F, K$1)+SUMIFS('2017'!$H:$H, '2017'!$C:$C, $A5, '2017'!$F:$F, K$1)+SUMIFS('2017'!$I:$I, '2017'!$D:$D, $A5, '2017'!$F:$F, K$1)+SUMIFS('2017'!$J:$J, '2017'!$E:$E, $A5, '2017'!$F:$F, K$1)+SUMIFS('2016'!$H:$H, '2016'!$C:$C, $A5, '2016'!$F:$F, K$1)+SUMIFS('2016'!$I:$I, '2016'!$D:$D, $A5, '2016'!$F:$F, K$1)+SUMIFS('2016'!$J:$J, '2016'!$E:$E, $A5, '2016'!$F:$F, K$1)+SUMIFS('2015'!$H:$H, '2015'!$C:$C, $A5, '2015'!$F:$F, K$1)+SUMIFS('2015'!$I:$I, '2015'!$D:$D, $A5, '2015'!$F:$F, K$1)+SUMIFS('2015'!$J:$J, '2015'!$E:$E, $A5, '2015'!$F:$F, K$1)+SUMIFS('2014'!$H:$H, '2014'!$C:$C, $A5, '2014'!$F:$F, K$1)+SUMIFS('2014'!$I:$I, '2014'!$D:$D, $A5, '2014'!$F:$F, K$1)+SUMIFS('2014'!$J:$J, '2014'!$E:$E, $A5, '2014'!$F:$F, K$1)+SUMIFS('2013'!$H:$H, '2013'!$C:$C, $A5, '2013'!$F:$F, K$1)+SUMIFS('2013'!$I:$I, '2013'!$D:$D, $A5, '2013'!$F:$F, K$1)+SUMIFS('2013'!$J:$J, '2013'!$E:$E, $A5, '2013'!$F:$F, K$1)+SUMIFS('2012'!$H:$H, '2012'!$C:$C, $A5, '2012'!$F:$F, K$1)+SUMIFS('2012'!$I:$I, '2012'!$D:$D, $A5, '2012'!$F:$F, K$1)+SUMIFS('2012'!$J:$J, '2012'!$E:$E, $A5, '2012'!$F:$F, K$1)+SUMIFS('2011'!$H:$H, '2011'!$C:$C, $A5, '2011'!$F:$F, K$1)+SUMIFS('2011'!$I:$I, '2011'!$D:$D, $A5, '2011'!$F:$F, K$1)+SUMIFS('2011'!$J:$J, '2011'!$E:$E, $A5, '2011'!$F:$F, K$1)+SUMIFS('2010'!$H:$H, '2010'!$C:$C, $A5, '2010'!$F:$F, K$1)+SUMIFS('2010'!$I:$I, '2010'!$D:$D, $A5, '2010'!$F:$F, K$1)+SUMIFS('2010'!$J:$J, '2010'!$E:$E, $A5, '2010'!$F:$F, K$1)+SUMIFS('2009'!$H:$H, '2009'!$C:$C, $A5, '2009'!$F:$F, K$1)+SUMIFS('2009'!$I:$I, '2009'!$D:$D, $A5, '2009'!$F:$F, K$1)+SUMIFS('2009'!$J:$J, '2009'!$E:$E, $A5, '2009'!$F:$F, K$1), 0)</f>
        <v>0</v>
      </c>
      <c r="L5" s="0" t="n">
        <f aca="false">IFERROR(SUMIFS('2018'!$H:$H, '2018'!$C:$C, $A5, '2018'!$F:$F, L$1)+SUMIFS('2018'!$I:$I, '2018'!$D:$D, $A5, '2018'!$F:$F, L$1)+SUMIFS('2018'!$J:$J, '2018'!$E:$E, $A5, '2018'!$F:$F, L$1)+SUMIFS('2017'!$H:$H, '2017'!$C:$C, $A5, '2017'!$F:$F, L$1)+SUMIFS('2017'!$I:$I, '2017'!$D:$D, $A5, '2017'!$F:$F, L$1)+SUMIFS('2017'!$J:$J, '2017'!$E:$E, $A5, '2017'!$F:$F, L$1)+SUMIFS('2016'!$H:$H, '2016'!$C:$C, $A5, '2016'!$F:$F, L$1)+SUMIFS('2016'!$I:$I, '2016'!$D:$D, $A5, '2016'!$F:$F, L$1)+SUMIFS('2016'!$J:$J, '2016'!$E:$E, $A5, '2016'!$F:$F, L$1)+SUMIFS('2015'!$H:$H, '2015'!$C:$C, $A5, '2015'!$F:$F, L$1)+SUMIFS('2015'!$I:$I, '2015'!$D:$D, $A5, '2015'!$F:$F, L$1)+SUMIFS('2015'!$J:$J, '2015'!$E:$E, $A5, '2015'!$F:$F, L$1)+SUMIFS('2014'!$H:$H, '2014'!$C:$C, $A5, '2014'!$F:$F, L$1)+SUMIFS('2014'!$I:$I, '2014'!$D:$D, $A5, '2014'!$F:$F, L$1)+SUMIFS('2014'!$J:$J, '2014'!$E:$E, $A5, '2014'!$F:$F, L$1)+SUMIFS('2013'!$H:$H, '2013'!$C:$C, $A5, '2013'!$F:$F, L$1)+SUMIFS('2013'!$I:$I, '2013'!$D:$D, $A5, '2013'!$F:$F, L$1)+SUMIFS('2013'!$J:$J, '2013'!$E:$E, $A5, '2013'!$F:$F, L$1)+SUMIFS('2012'!$H:$H, '2012'!$C:$C, $A5, '2012'!$F:$F, L$1)+SUMIFS('2012'!$I:$I, '2012'!$D:$D, $A5, '2012'!$F:$F, L$1)+SUMIFS('2012'!$J:$J, '2012'!$E:$E, $A5, '2012'!$F:$F, L$1)+SUMIFS('2011'!$H:$H, '2011'!$C:$C, $A5, '2011'!$F:$F, L$1)+SUMIFS('2011'!$I:$I, '2011'!$D:$D, $A5, '2011'!$F:$F, L$1)+SUMIFS('2011'!$J:$J, '2011'!$E:$E, $A5, '2011'!$F:$F, L$1)+SUMIFS('2010'!$H:$H, '2010'!$C:$C, $A5, '2010'!$F:$F, L$1)+SUMIFS('2010'!$I:$I, '2010'!$D:$D, $A5, '2010'!$F:$F, L$1)+SUMIFS('2010'!$J:$J, '2010'!$E:$E, $A5, '2010'!$F:$F, L$1)+SUMIFS('2009'!$H:$H, '2009'!$C:$C, $A5, '2009'!$F:$F, L$1)+SUMIFS('2009'!$I:$I, '2009'!$D:$D, $A5, '2009'!$F:$F, L$1)+SUMIFS('2009'!$J:$J, '2009'!$E:$E, $A5, '2009'!$F:$F, L$1), 0)</f>
        <v>0</v>
      </c>
      <c r="M5" s="0" t="n">
        <f aca="false">IFERROR(SUMIFS('2018'!$H:$H, '2018'!$C:$C, $A5, '2018'!$F:$F, M$1)+SUMIFS('2018'!$I:$I, '2018'!$D:$D, $A5, '2018'!$F:$F, M$1)+SUMIFS('2018'!$J:$J, '2018'!$E:$E, $A5, '2018'!$F:$F, M$1)+SUMIFS('2017'!$H:$H, '2017'!$C:$C, $A5, '2017'!$F:$F, M$1)+SUMIFS('2017'!$I:$I, '2017'!$D:$D, $A5, '2017'!$F:$F, M$1)+SUMIFS('2017'!$J:$J, '2017'!$E:$E, $A5, '2017'!$F:$F, M$1)+SUMIFS('2016'!$H:$H, '2016'!$C:$C, $A5, '2016'!$F:$F, M$1)+SUMIFS('2016'!$I:$I, '2016'!$D:$D, $A5, '2016'!$F:$F, M$1)+SUMIFS('2016'!$J:$J, '2016'!$E:$E, $A5, '2016'!$F:$F, M$1)+SUMIFS('2015'!$H:$H, '2015'!$C:$C, $A5, '2015'!$F:$F, M$1)+SUMIFS('2015'!$I:$I, '2015'!$D:$D, $A5, '2015'!$F:$F, M$1)+SUMIFS('2015'!$J:$J, '2015'!$E:$E, $A5, '2015'!$F:$F, M$1)+SUMIFS('2014'!$H:$H, '2014'!$C:$C, $A5, '2014'!$F:$F, M$1)+SUMIFS('2014'!$I:$I, '2014'!$D:$D, $A5, '2014'!$F:$F, M$1)+SUMIFS('2014'!$J:$J, '2014'!$E:$E, $A5, '2014'!$F:$F, M$1)+SUMIFS('2013'!$H:$H, '2013'!$C:$C, $A5, '2013'!$F:$F, M$1)+SUMIFS('2013'!$I:$I, '2013'!$D:$D, $A5, '2013'!$F:$F, M$1)+SUMIFS('2013'!$J:$J, '2013'!$E:$E, $A5, '2013'!$F:$F, M$1)+SUMIFS('2012'!$H:$H, '2012'!$C:$C, $A5, '2012'!$F:$F, M$1)+SUMIFS('2012'!$I:$I, '2012'!$D:$D, $A5, '2012'!$F:$F, M$1)+SUMIFS('2012'!$J:$J, '2012'!$E:$E, $A5, '2012'!$F:$F, M$1)+SUMIFS('2011'!$H:$H, '2011'!$C:$C, $A5, '2011'!$F:$F, M$1)+SUMIFS('2011'!$I:$I, '2011'!$D:$D, $A5, '2011'!$F:$F, M$1)+SUMIFS('2011'!$J:$J, '2011'!$E:$E, $A5, '2011'!$F:$F, M$1)+SUMIFS('2010'!$H:$H, '2010'!$C:$C, $A5, '2010'!$F:$F, M$1)+SUMIFS('2010'!$I:$I, '2010'!$D:$D, $A5, '2010'!$F:$F, M$1)+SUMIFS('2010'!$J:$J, '2010'!$E:$E, $A5, '2010'!$F:$F, M$1)+SUMIFS('2009'!$H:$H, '2009'!$C:$C, $A5, '2009'!$F:$F, M$1)+SUMIFS('2009'!$I:$I, '2009'!$D:$D, $A5, '2009'!$F:$F, M$1)+SUMIFS('2009'!$J:$J, '2009'!$E:$E, $A5, '2009'!$F:$F, M$1), 0)</f>
        <v>0</v>
      </c>
      <c r="N5" s="0" t="n">
        <f aca="false">IFERROR(SUMIFS('2018'!$H:$H, '2018'!$C:$C, $A5, '2018'!$F:$F, N$1)+SUMIFS('2018'!$I:$I, '2018'!$D:$D, $A5, '2018'!$F:$F, N$1)+SUMIFS('2018'!$J:$J, '2018'!$E:$E, $A5, '2018'!$F:$F, N$1)+SUMIFS('2017'!$H:$H, '2017'!$C:$C, $A5, '2017'!$F:$F, N$1)+SUMIFS('2017'!$I:$I, '2017'!$D:$D, $A5, '2017'!$F:$F, N$1)+SUMIFS('2017'!$J:$J, '2017'!$E:$E, $A5, '2017'!$F:$F, N$1)+SUMIFS('2016'!$H:$H, '2016'!$C:$C, $A5, '2016'!$F:$F, N$1)+SUMIFS('2016'!$I:$I, '2016'!$D:$D, $A5, '2016'!$F:$F, N$1)+SUMIFS('2016'!$J:$J, '2016'!$E:$E, $A5, '2016'!$F:$F, N$1)+SUMIFS('2015'!$H:$H, '2015'!$C:$C, $A5, '2015'!$F:$F, N$1)+SUMIFS('2015'!$I:$I, '2015'!$D:$D, $A5, '2015'!$F:$F, N$1)+SUMIFS('2015'!$J:$J, '2015'!$E:$E, $A5, '2015'!$F:$F, N$1)+SUMIFS('2014'!$H:$H, '2014'!$C:$C, $A5, '2014'!$F:$F, N$1)+SUMIFS('2014'!$I:$I, '2014'!$D:$D, $A5, '2014'!$F:$F, N$1)+SUMIFS('2014'!$J:$J, '2014'!$E:$E, $A5, '2014'!$F:$F, N$1)+SUMIFS('2013'!$H:$H, '2013'!$C:$C, $A5, '2013'!$F:$F, N$1)+SUMIFS('2013'!$I:$I, '2013'!$D:$D, $A5, '2013'!$F:$F, N$1)+SUMIFS('2013'!$J:$J, '2013'!$E:$E, $A5, '2013'!$F:$F, N$1)+SUMIFS('2012'!$H:$H, '2012'!$C:$C, $A5, '2012'!$F:$F, N$1)+SUMIFS('2012'!$I:$I, '2012'!$D:$D, $A5, '2012'!$F:$F, N$1)+SUMIFS('2012'!$J:$J, '2012'!$E:$E, $A5, '2012'!$F:$F, N$1)+SUMIFS('2011'!$H:$H, '2011'!$C:$C, $A5, '2011'!$F:$F, N$1)+SUMIFS('2011'!$I:$I, '2011'!$D:$D, $A5, '2011'!$F:$F, N$1)+SUMIFS('2011'!$J:$J, '2011'!$E:$E, $A5, '2011'!$F:$F, N$1)+SUMIFS('2010'!$H:$H, '2010'!$C:$C, $A5, '2010'!$F:$F, N$1)+SUMIFS('2010'!$I:$I, '2010'!$D:$D, $A5, '2010'!$F:$F, N$1)+SUMIFS('2010'!$J:$J, '2010'!$E:$E, $A5, '2010'!$F:$F, N$1)+SUMIFS('2009'!$H:$H, '2009'!$C:$C, $A5, '2009'!$F:$F, N$1)+SUMIFS('2009'!$I:$I, '2009'!$D:$D, $A5, '2009'!$F:$F, N$1)+SUMIFS('2009'!$J:$J, '2009'!$E:$E, $A5, '2009'!$F:$F, N$1), 0)</f>
        <v>0</v>
      </c>
      <c r="O5" s="0" t="n">
        <f aca="false">IFERROR(SUMIFS('2018'!$H:$H, '2018'!$C:$C, $A5, '2018'!$F:$F, O$1)+SUMIFS('2018'!$I:$I, '2018'!$D:$D, $A5, '2018'!$F:$F, O$1)+SUMIFS('2018'!$J:$J, '2018'!$E:$E, $A5, '2018'!$F:$F, O$1)+SUMIFS('2017'!$H:$H, '2017'!$C:$C, $A5, '2017'!$F:$F, O$1)+SUMIFS('2017'!$I:$I, '2017'!$D:$D, $A5, '2017'!$F:$F, O$1)+SUMIFS('2017'!$J:$J, '2017'!$E:$E, $A5, '2017'!$F:$F, O$1)+SUMIFS('2016'!$H:$H, '2016'!$C:$C, $A5, '2016'!$F:$F, O$1)+SUMIFS('2016'!$I:$I, '2016'!$D:$D, $A5, '2016'!$F:$F, O$1)+SUMIFS('2016'!$J:$J, '2016'!$E:$E, $A5, '2016'!$F:$F, O$1)+SUMIFS('2015'!$H:$H, '2015'!$C:$C, $A5, '2015'!$F:$F, O$1)+SUMIFS('2015'!$I:$I, '2015'!$D:$D, $A5, '2015'!$F:$F, O$1)+SUMIFS('2015'!$J:$J, '2015'!$E:$E, $A5, '2015'!$F:$F, O$1)+SUMIFS('2014'!$H:$H, '2014'!$C:$C, $A5, '2014'!$F:$F, O$1)+SUMIFS('2014'!$I:$I, '2014'!$D:$D, $A5, '2014'!$F:$F, O$1)+SUMIFS('2014'!$J:$J, '2014'!$E:$E, $A5, '2014'!$F:$F, O$1)+SUMIFS('2013'!$H:$H, '2013'!$C:$C, $A5, '2013'!$F:$F, O$1)+SUMIFS('2013'!$I:$I, '2013'!$D:$D, $A5, '2013'!$F:$F, O$1)+SUMIFS('2013'!$J:$J, '2013'!$E:$E, $A5, '2013'!$F:$F, O$1)+SUMIFS('2012'!$H:$H, '2012'!$C:$C, $A5, '2012'!$F:$F, O$1)+SUMIFS('2012'!$I:$I, '2012'!$D:$D, $A5, '2012'!$F:$F, O$1)+SUMIFS('2012'!$J:$J, '2012'!$E:$E, $A5, '2012'!$F:$F, O$1)+SUMIFS('2011'!$H:$H, '2011'!$C:$C, $A5, '2011'!$F:$F, O$1)+SUMIFS('2011'!$I:$I, '2011'!$D:$D, $A5, '2011'!$F:$F, O$1)+SUMIFS('2011'!$J:$J, '2011'!$E:$E, $A5, '2011'!$F:$F, O$1)+SUMIFS('2010'!$H:$H, '2010'!$C:$C, $A5, '2010'!$F:$F, O$1)+SUMIFS('2010'!$I:$I, '2010'!$D:$D, $A5, '2010'!$F:$F, O$1)+SUMIFS('2010'!$J:$J, '2010'!$E:$E, $A5, '2010'!$F:$F, O$1)+SUMIFS('2009'!$H:$H, '2009'!$C:$C, $A5, '2009'!$F:$F, O$1)+SUMIFS('2009'!$I:$I, '2009'!$D:$D, $A5, '2009'!$F:$F, O$1)+SUMIFS('2009'!$J:$J, '2009'!$E:$E, $A5, '2009'!$F:$F, O$1), 0)</f>
        <v>0</v>
      </c>
      <c r="P5" s="0" t="n">
        <f aca="false">IFERROR(SUMIFS('2018'!$H:$H, '2018'!$C:$C, $A5, '2018'!$F:$F, P$1)+SUMIFS('2018'!$I:$I, '2018'!$D:$D, $A5, '2018'!$F:$F, P$1)+SUMIFS('2018'!$J:$J, '2018'!$E:$E, $A5, '2018'!$F:$F, P$1)+SUMIFS('2017'!$H:$H, '2017'!$C:$C, $A5, '2017'!$F:$F, P$1)+SUMIFS('2017'!$I:$I, '2017'!$D:$D, $A5, '2017'!$F:$F, P$1)+SUMIFS('2017'!$J:$J, '2017'!$E:$E, $A5, '2017'!$F:$F, P$1)+SUMIFS('2016'!$H:$H, '2016'!$C:$C, $A5, '2016'!$F:$F, P$1)+SUMIFS('2016'!$I:$I, '2016'!$D:$D, $A5, '2016'!$F:$F, P$1)+SUMIFS('2016'!$J:$J, '2016'!$E:$E, $A5, '2016'!$F:$F, P$1)+SUMIFS('2015'!$H:$H, '2015'!$C:$C, $A5, '2015'!$F:$F, P$1)+SUMIFS('2015'!$I:$I, '2015'!$D:$D, $A5, '2015'!$F:$F, P$1)+SUMIFS('2015'!$J:$J, '2015'!$E:$E, $A5, '2015'!$F:$F, P$1)+SUMIFS('2014'!$H:$H, '2014'!$C:$C, $A5, '2014'!$F:$F, P$1)+SUMIFS('2014'!$I:$I, '2014'!$D:$D, $A5, '2014'!$F:$F, P$1)+SUMIFS('2014'!$J:$J, '2014'!$E:$E, $A5, '2014'!$F:$F, P$1)+SUMIFS('2013'!$H:$H, '2013'!$C:$C, $A5, '2013'!$F:$F, P$1)+SUMIFS('2013'!$I:$I, '2013'!$D:$D, $A5, '2013'!$F:$F, P$1)+SUMIFS('2013'!$J:$J, '2013'!$E:$E, $A5, '2013'!$F:$F, P$1)+SUMIFS('2012'!$H:$H, '2012'!$C:$C, $A5, '2012'!$F:$F, P$1)+SUMIFS('2012'!$I:$I, '2012'!$D:$D, $A5, '2012'!$F:$F, P$1)+SUMIFS('2012'!$J:$J, '2012'!$E:$E, $A5, '2012'!$F:$F, P$1)+SUMIFS('2011'!$H:$H, '2011'!$C:$C, $A5, '2011'!$F:$F, P$1)+SUMIFS('2011'!$I:$I, '2011'!$D:$D, $A5, '2011'!$F:$F, P$1)+SUMIFS('2011'!$J:$J, '2011'!$E:$E, $A5, '2011'!$F:$F, P$1)+SUMIFS('2010'!$H:$H, '2010'!$C:$C, $A5, '2010'!$F:$F, P$1)+SUMIFS('2010'!$I:$I, '2010'!$D:$D, $A5, '2010'!$F:$F, P$1)+SUMIFS('2010'!$J:$J, '2010'!$E:$E, $A5, '2010'!$F:$F, P$1)+SUMIFS('2009'!$H:$H, '2009'!$C:$C, $A5, '2009'!$F:$F, P$1)+SUMIFS('2009'!$I:$I, '2009'!$D:$D, $A5, '2009'!$F:$F, P$1)+SUMIFS('2009'!$J:$J, '2009'!$E:$E, $A5, '2009'!$F:$F, P$1), 0)</f>
        <v>0</v>
      </c>
      <c r="Q5" s="0" t="n">
        <f aca="false">IFERROR(SUMIFS('2018'!$H:$H, '2018'!$C:$C, $A5, '2018'!$F:$F, Q$1)+SUMIFS('2018'!$I:$I, '2018'!$D:$D, $A5, '2018'!$F:$F, Q$1)+SUMIFS('2018'!$J:$J, '2018'!$E:$E, $A5, '2018'!$F:$F, Q$1)+SUMIFS('2017'!$H:$H, '2017'!$C:$C, $A5, '2017'!$F:$F, Q$1)+SUMIFS('2017'!$I:$I, '2017'!$D:$D, $A5, '2017'!$F:$F, Q$1)+SUMIFS('2017'!$J:$J, '2017'!$E:$E, $A5, '2017'!$F:$F, Q$1)+SUMIFS('2016'!$H:$H, '2016'!$C:$C, $A5, '2016'!$F:$F, Q$1)+SUMIFS('2016'!$I:$I, '2016'!$D:$D, $A5, '2016'!$F:$F, Q$1)+SUMIFS('2016'!$J:$J, '2016'!$E:$E, $A5, '2016'!$F:$F, Q$1)+SUMIFS('2015'!$H:$H, '2015'!$C:$C, $A5, '2015'!$F:$F, Q$1)+SUMIFS('2015'!$I:$I, '2015'!$D:$D, $A5, '2015'!$F:$F, Q$1)+SUMIFS('2015'!$J:$J, '2015'!$E:$E, $A5, '2015'!$F:$F, Q$1)+SUMIFS('2014'!$H:$H, '2014'!$C:$C, $A5, '2014'!$F:$F, Q$1)+SUMIFS('2014'!$I:$I, '2014'!$D:$D, $A5, '2014'!$F:$F, Q$1)+SUMIFS('2014'!$J:$J, '2014'!$E:$E, $A5, '2014'!$F:$F, Q$1)+SUMIFS('2013'!$H:$H, '2013'!$C:$C, $A5, '2013'!$F:$F, Q$1)+SUMIFS('2013'!$I:$I, '2013'!$D:$D, $A5, '2013'!$F:$F, Q$1)+SUMIFS('2013'!$J:$J, '2013'!$E:$E, $A5, '2013'!$F:$F, Q$1)+SUMIFS('2012'!$H:$H, '2012'!$C:$C, $A5, '2012'!$F:$F, Q$1)+SUMIFS('2012'!$I:$I, '2012'!$D:$D, $A5, '2012'!$F:$F, Q$1)+SUMIFS('2012'!$J:$J, '2012'!$E:$E, $A5, '2012'!$F:$F, Q$1)+SUMIFS('2011'!$H:$H, '2011'!$C:$C, $A5, '2011'!$F:$F, Q$1)+SUMIFS('2011'!$I:$I, '2011'!$D:$D, $A5, '2011'!$F:$F, Q$1)+SUMIFS('2011'!$J:$J, '2011'!$E:$E, $A5, '2011'!$F:$F, Q$1)+SUMIFS('2010'!$H:$H, '2010'!$C:$C, $A5, '2010'!$F:$F, Q$1)+SUMIFS('2010'!$I:$I, '2010'!$D:$D, $A5, '2010'!$F:$F, Q$1)+SUMIFS('2010'!$J:$J, '2010'!$E:$E, $A5, '2010'!$F:$F, Q$1)+SUMIFS('2009'!$H:$H, '2009'!$C:$C, $A5, '2009'!$F:$F, Q$1)+SUMIFS('2009'!$I:$I, '2009'!$D:$D, $A5, '2009'!$F:$F, Q$1)+SUMIFS('2009'!$J:$J, '2009'!$E:$E, $A5, '2009'!$F:$F, Q$1), 0)</f>
        <v>0</v>
      </c>
      <c r="R5" s="0" t="n">
        <f aca="false">IFERROR(SUMIFS('2018'!$H:$H, '2018'!$C:$C, $A5, '2018'!$F:$F, R$1)+SUMIFS('2018'!$I:$I, '2018'!$D:$D, $A5, '2018'!$F:$F, R$1)+SUMIFS('2018'!$J:$J, '2018'!$E:$E, $A5, '2018'!$F:$F, R$1)+SUMIFS('2017'!$H:$H, '2017'!$C:$C, $A5, '2017'!$F:$F, R$1)+SUMIFS('2017'!$I:$I, '2017'!$D:$D, $A5, '2017'!$F:$F, R$1)+SUMIFS('2017'!$J:$J, '2017'!$E:$E, $A5, '2017'!$F:$F, R$1)+SUMIFS('2016'!$H:$H, '2016'!$C:$C, $A5, '2016'!$F:$F, R$1)+SUMIFS('2016'!$I:$I, '2016'!$D:$D, $A5, '2016'!$F:$F, R$1)+SUMIFS('2016'!$J:$J, '2016'!$E:$E, $A5, '2016'!$F:$F, R$1)+SUMIFS('2015'!$H:$H, '2015'!$C:$C, $A5, '2015'!$F:$F, R$1)+SUMIFS('2015'!$I:$I, '2015'!$D:$D, $A5, '2015'!$F:$F, R$1)+SUMIFS('2015'!$J:$J, '2015'!$E:$E, $A5, '2015'!$F:$F, R$1)+SUMIFS('2014'!$H:$H, '2014'!$C:$C, $A5, '2014'!$F:$F, R$1)+SUMIFS('2014'!$I:$I, '2014'!$D:$D, $A5, '2014'!$F:$F, R$1)+SUMIFS('2014'!$J:$J, '2014'!$E:$E, $A5, '2014'!$F:$F, R$1)+SUMIFS('2013'!$H:$H, '2013'!$C:$C, $A5, '2013'!$F:$F, R$1)+SUMIFS('2013'!$I:$I, '2013'!$D:$D, $A5, '2013'!$F:$F, R$1)+SUMIFS('2013'!$J:$J, '2013'!$E:$E, $A5, '2013'!$F:$F, R$1)+SUMIFS('2012'!$H:$H, '2012'!$C:$C, $A5, '2012'!$F:$F, R$1)+SUMIFS('2012'!$I:$I, '2012'!$D:$D, $A5, '2012'!$F:$F, R$1)+SUMIFS('2012'!$J:$J, '2012'!$E:$E, $A5, '2012'!$F:$F, R$1)+SUMIFS('2011'!$H:$H, '2011'!$C:$C, $A5, '2011'!$F:$F, R$1)+SUMIFS('2011'!$I:$I, '2011'!$D:$D, $A5, '2011'!$F:$F, R$1)+SUMIFS('2011'!$J:$J, '2011'!$E:$E, $A5, '2011'!$F:$F, R$1)+SUMIFS('2010'!$H:$H, '2010'!$C:$C, $A5, '2010'!$F:$F, R$1)+SUMIFS('2010'!$I:$I, '2010'!$D:$D, $A5, '2010'!$F:$F, R$1)+SUMIFS('2010'!$J:$J, '2010'!$E:$E, $A5, '2010'!$F:$F, R$1)+SUMIFS('2009'!$H:$H, '2009'!$C:$C, $A5, '2009'!$F:$F, R$1)+SUMIFS('2009'!$I:$I, '2009'!$D:$D, $A5, '2009'!$F:$F, R$1)+SUMIFS('2009'!$J:$J, '2009'!$E:$E, $A5, '2009'!$F:$F, R$1), 0)</f>
        <v>0</v>
      </c>
      <c r="S5" s="0" t="n">
        <f aca="false">IFERROR(SUMIFS('2018'!$H:$H, '2018'!$C:$C, $A5, '2018'!$F:$F, S$1)+SUMIFS('2018'!$I:$I, '2018'!$D:$D, $A5, '2018'!$F:$F, S$1)+SUMIFS('2018'!$J:$J, '2018'!$E:$E, $A5, '2018'!$F:$F, S$1)+SUMIFS('2017'!$H:$H, '2017'!$C:$C, $A5, '2017'!$F:$F, S$1)+SUMIFS('2017'!$I:$I, '2017'!$D:$D, $A5, '2017'!$F:$F, S$1)+SUMIFS('2017'!$J:$J, '2017'!$E:$E, $A5, '2017'!$F:$F, S$1)+SUMIFS('2016'!$H:$H, '2016'!$C:$C, $A5, '2016'!$F:$F, S$1)+SUMIFS('2016'!$I:$I, '2016'!$D:$D, $A5, '2016'!$F:$F, S$1)+SUMIFS('2016'!$J:$J, '2016'!$E:$E, $A5, '2016'!$F:$F, S$1)+SUMIFS('2015'!$H:$H, '2015'!$C:$C, $A5, '2015'!$F:$F, S$1)+SUMIFS('2015'!$I:$I, '2015'!$D:$D, $A5, '2015'!$F:$F, S$1)+SUMIFS('2015'!$J:$J, '2015'!$E:$E, $A5, '2015'!$F:$F, S$1)+SUMIFS('2014'!$H:$H, '2014'!$C:$C, $A5, '2014'!$F:$F, S$1)+SUMIFS('2014'!$I:$I, '2014'!$D:$D, $A5, '2014'!$F:$F, S$1)+SUMIFS('2014'!$J:$J, '2014'!$E:$E, $A5, '2014'!$F:$F, S$1)+SUMIFS('2013'!$H:$H, '2013'!$C:$C, $A5, '2013'!$F:$F, S$1)+SUMIFS('2013'!$I:$I, '2013'!$D:$D, $A5, '2013'!$F:$F, S$1)+SUMIFS('2013'!$J:$J, '2013'!$E:$E, $A5, '2013'!$F:$F, S$1)+SUMIFS('2012'!$H:$H, '2012'!$C:$C, $A5, '2012'!$F:$F, S$1)+SUMIFS('2012'!$I:$I, '2012'!$D:$D, $A5, '2012'!$F:$F, S$1)+SUMIFS('2012'!$J:$J, '2012'!$E:$E, $A5, '2012'!$F:$F, S$1)+SUMIFS('2011'!$H:$H, '2011'!$C:$C, $A5, '2011'!$F:$F, S$1)+SUMIFS('2011'!$I:$I, '2011'!$D:$D, $A5, '2011'!$F:$F, S$1)+SUMIFS('2011'!$J:$J, '2011'!$E:$E, $A5, '2011'!$F:$F, S$1)+SUMIFS('2010'!$H:$H, '2010'!$C:$C, $A5, '2010'!$F:$F, S$1)+SUMIFS('2010'!$I:$I, '2010'!$D:$D, $A5, '2010'!$F:$F, S$1)+SUMIFS('2010'!$J:$J, '2010'!$E:$E, $A5, '2010'!$F:$F, S$1)+SUMIFS('2009'!$H:$H, '2009'!$C:$C, $A5, '2009'!$F:$F, S$1)+SUMIFS('2009'!$I:$I, '2009'!$D:$D, $A5, '2009'!$F:$F, S$1)+SUMIFS('2009'!$J:$J, '2009'!$E:$E, $A5, '2009'!$F:$F, S$1), 0)</f>
        <v>0</v>
      </c>
      <c r="T5" s="0" t="n">
        <f aca="false">IFERROR(SUMIFS('2018'!$H:$H, '2018'!$C:$C, $A5, '2018'!$F:$F, T$1)+SUMIFS('2018'!$I:$I, '2018'!$D:$D, $A5, '2018'!$F:$F, T$1)+SUMIFS('2018'!$J:$J, '2018'!$E:$E, $A5, '2018'!$F:$F, T$1)+SUMIFS('2017'!$H:$H, '2017'!$C:$C, $A5, '2017'!$F:$F, T$1)+SUMIFS('2017'!$I:$I, '2017'!$D:$D, $A5, '2017'!$F:$F, T$1)+SUMIFS('2017'!$J:$J, '2017'!$E:$E, $A5, '2017'!$F:$F, T$1)+SUMIFS('2016'!$H:$H, '2016'!$C:$C, $A5, '2016'!$F:$F, T$1)+SUMIFS('2016'!$I:$I, '2016'!$D:$D, $A5, '2016'!$F:$F, T$1)+SUMIFS('2016'!$J:$J, '2016'!$E:$E, $A5, '2016'!$F:$F, T$1)+SUMIFS('2015'!$H:$H, '2015'!$C:$C, $A5, '2015'!$F:$F, T$1)+SUMIFS('2015'!$I:$I, '2015'!$D:$D, $A5, '2015'!$F:$F, T$1)+SUMIFS('2015'!$J:$J, '2015'!$E:$E, $A5, '2015'!$F:$F, T$1)+SUMIFS('2014'!$H:$H, '2014'!$C:$C, $A5, '2014'!$F:$F, T$1)+SUMIFS('2014'!$I:$I, '2014'!$D:$D, $A5, '2014'!$F:$F, T$1)+SUMIFS('2014'!$J:$J, '2014'!$E:$E, $A5, '2014'!$F:$F, T$1)+SUMIFS('2013'!$H:$H, '2013'!$C:$C, $A5, '2013'!$F:$F, T$1)+SUMIFS('2013'!$I:$I, '2013'!$D:$D, $A5, '2013'!$F:$F, T$1)+SUMIFS('2013'!$J:$J, '2013'!$E:$E, $A5, '2013'!$F:$F, T$1)+SUMIFS('2012'!$H:$H, '2012'!$C:$C, $A5, '2012'!$F:$F, T$1)+SUMIFS('2012'!$I:$I, '2012'!$D:$D, $A5, '2012'!$F:$F, T$1)+SUMIFS('2012'!$J:$J, '2012'!$E:$E, $A5, '2012'!$F:$F, T$1)+SUMIFS('2011'!$H:$H, '2011'!$C:$C, $A5, '2011'!$F:$F, T$1)+SUMIFS('2011'!$I:$I, '2011'!$D:$D, $A5, '2011'!$F:$F, T$1)+SUMIFS('2011'!$J:$J, '2011'!$E:$E, $A5, '2011'!$F:$F, T$1)+SUMIFS('2010'!$H:$H, '2010'!$C:$C, $A5, '2010'!$F:$F, T$1)+SUMIFS('2010'!$I:$I, '2010'!$D:$D, $A5, '2010'!$F:$F, T$1)+SUMIFS('2010'!$J:$J, '2010'!$E:$E, $A5, '2010'!$F:$F, T$1)+SUMIFS('2009'!$H:$H, '2009'!$C:$C, $A5, '2009'!$F:$F, T$1)+SUMIFS('2009'!$I:$I, '2009'!$D:$D, $A5, '2009'!$F:$F, T$1)+SUMIFS('2009'!$J:$J, '2009'!$E:$E, $A5, '2009'!$F:$F, T$1), 0)</f>
        <v>0</v>
      </c>
      <c r="U5" s="0" t="n">
        <f aca="false">IFERROR(SUMIFS('2018'!$H:$H, '2018'!$C:$C, $A5, '2018'!$F:$F, U$1)+SUMIFS('2018'!$I:$I, '2018'!$D:$D, $A5, '2018'!$F:$F, U$1)+SUMIFS('2018'!$J:$J, '2018'!$E:$E, $A5, '2018'!$F:$F, U$1)+SUMIFS('2017'!$H:$H, '2017'!$C:$C, $A5, '2017'!$F:$F, U$1)+SUMIFS('2017'!$I:$I, '2017'!$D:$D, $A5, '2017'!$F:$F, U$1)+SUMIFS('2017'!$J:$J, '2017'!$E:$E, $A5, '2017'!$F:$F, U$1)+SUMIFS('2016'!$H:$H, '2016'!$C:$C, $A5, '2016'!$F:$F, U$1)+SUMIFS('2016'!$I:$I, '2016'!$D:$D, $A5, '2016'!$F:$F, U$1)+SUMIFS('2016'!$J:$J, '2016'!$E:$E, $A5, '2016'!$F:$F, U$1)+SUMIFS('2015'!$H:$H, '2015'!$C:$C, $A5, '2015'!$F:$F, U$1)+SUMIFS('2015'!$I:$I, '2015'!$D:$D, $A5, '2015'!$F:$F, U$1)+SUMIFS('2015'!$J:$J, '2015'!$E:$E, $A5, '2015'!$F:$F, U$1)+SUMIFS('2014'!$H:$H, '2014'!$C:$C, $A5, '2014'!$F:$F, U$1)+SUMIFS('2014'!$I:$I, '2014'!$D:$D, $A5, '2014'!$F:$F, U$1)+SUMIFS('2014'!$J:$J, '2014'!$E:$E, $A5, '2014'!$F:$F, U$1)+SUMIFS('2013'!$H:$H, '2013'!$C:$C, $A5, '2013'!$F:$F, U$1)+SUMIFS('2013'!$I:$I, '2013'!$D:$D, $A5, '2013'!$F:$F, U$1)+SUMIFS('2013'!$J:$J, '2013'!$E:$E, $A5, '2013'!$F:$F, U$1)+SUMIFS('2012'!$H:$H, '2012'!$C:$C, $A5, '2012'!$F:$F, U$1)+SUMIFS('2012'!$I:$I, '2012'!$D:$D, $A5, '2012'!$F:$F, U$1)+SUMIFS('2012'!$J:$J, '2012'!$E:$E, $A5, '2012'!$F:$F, U$1)+SUMIFS('2011'!$H:$H, '2011'!$C:$C, $A5, '2011'!$F:$F, U$1)+SUMIFS('2011'!$I:$I, '2011'!$D:$D, $A5, '2011'!$F:$F, U$1)+SUMIFS('2011'!$J:$J, '2011'!$E:$E, $A5, '2011'!$F:$F, U$1)+SUMIFS('2010'!$H:$H, '2010'!$C:$C, $A5, '2010'!$F:$F, U$1)+SUMIFS('2010'!$I:$I, '2010'!$D:$D, $A5, '2010'!$F:$F, U$1)+SUMIFS('2010'!$J:$J, '2010'!$E:$E, $A5, '2010'!$F:$F, U$1)+SUMIFS('2009'!$H:$H, '2009'!$C:$C, $A5, '2009'!$F:$F, U$1)+SUMIFS('2009'!$I:$I, '2009'!$D:$D, $A5, '2009'!$F:$F, U$1)+SUMIFS('2009'!$J:$J, '2009'!$E:$E, $A5, '2009'!$F:$F, U$1), 0)</f>
        <v>0</v>
      </c>
      <c r="V5" s="0" t="n">
        <f aca="false">IFERROR(SUMIFS('2018'!$H:$H, '2018'!$C:$C, $A5, '2018'!$F:$F, V$1)+SUMIFS('2018'!$I:$I, '2018'!$D:$D, $A5, '2018'!$F:$F, V$1)+SUMIFS('2018'!$J:$J, '2018'!$E:$E, $A5, '2018'!$F:$F, V$1)+SUMIFS('2017'!$H:$H, '2017'!$C:$C, $A5, '2017'!$F:$F, V$1)+SUMIFS('2017'!$I:$I, '2017'!$D:$D, $A5, '2017'!$F:$F, V$1)+SUMIFS('2017'!$J:$J, '2017'!$E:$E, $A5, '2017'!$F:$F, V$1)+SUMIFS('2016'!$H:$H, '2016'!$C:$C, $A5, '2016'!$F:$F, V$1)+SUMIFS('2016'!$I:$I, '2016'!$D:$D, $A5, '2016'!$F:$F, V$1)+SUMIFS('2016'!$J:$J, '2016'!$E:$E, $A5, '2016'!$F:$F, V$1)+SUMIFS('2015'!$H:$H, '2015'!$C:$C, $A5, '2015'!$F:$F, V$1)+SUMIFS('2015'!$I:$I, '2015'!$D:$D, $A5, '2015'!$F:$F, V$1)+SUMIFS('2015'!$J:$J, '2015'!$E:$E, $A5, '2015'!$F:$F, V$1)+SUMIFS('2014'!$H:$H, '2014'!$C:$C, $A5, '2014'!$F:$F, V$1)+SUMIFS('2014'!$I:$I, '2014'!$D:$D, $A5, '2014'!$F:$F, V$1)+SUMIFS('2014'!$J:$J, '2014'!$E:$E, $A5, '2014'!$F:$F, V$1)+SUMIFS('2013'!$H:$H, '2013'!$C:$C, $A5, '2013'!$F:$F, V$1)+SUMIFS('2013'!$I:$I, '2013'!$D:$D, $A5, '2013'!$F:$F, V$1)+SUMIFS('2013'!$J:$J, '2013'!$E:$E, $A5, '2013'!$F:$F, V$1)+SUMIFS('2012'!$H:$H, '2012'!$C:$C, $A5, '2012'!$F:$F, V$1)+SUMIFS('2012'!$I:$I, '2012'!$D:$D, $A5, '2012'!$F:$F, V$1)+SUMIFS('2012'!$J:$J, '2012'!$E:$E, $A5, '2012'!$F:$F, V$1)+SUMIFS('2011'!$H:$H, '2011'!$C:$C, $A5, '2011'!$F:$F, V$1)+SUMIFS('2011'!$I:$I, '2011'!$D:$D, $A5, '2011'!$F:$F, V$1)+SUMIFS('2011'!$J:$J, '2011'!$E:$E, $A5, '2011'!$F:$F, V$1)+SUMIFS('2010'!$H:$H, '2010'!$C:$C, $A5, '2010'!$F:$F, V$1)+SUMIFS('2010'!$I:$I, '2010'!$D:$D, $A5, '2010'!$F:$F, V$1)+SUMIFS('2010'!$J:$J, '2010'!$E:$E, $A5, '2010'!$F:$F, V$1)+SUMIFS('2009'!$H:$H, '2009'!$C:$C, $A5, '2009'!$F:$F, V$1)+SUMIFS('2009'!$I:$I, '2009'!$D:$D, $A5, '2009'!$F:$F, V$1)+SUMIFS('2009'!$J:$J, '2009'!$E:$E, $A5, '2009'!$F:$F, V$1), 0)</f>
        <v>0</v>
      </c>
      <c r="W5" s="0" t="n">
        <f aca="false">IFERROR(SUMIFS('2018'!$H:$H, '2018'!$C:$C, $A5, '2018'!$F:$F, W$1)+SUMIFS('2018'!$I:$I, '2018'!$D:$D, $A5, '2018'!$F:$F, W$1)+SUMIFS('2018'!$J:$J, '2018'!$E:$E, $A5, '2018'!$F:$F, W$1)+SUMIFS('2017'!$H:$H, '2017'!$C:$C, $A5, '2017'!$F:$F, W$1)+SUMIFS('2017'!$I:$I, '2017'!$D:$D, $A5, '2017'!$F:$F, W$1)+SUMIFS('2017'!$J:$J, '2017'!$E:$E, $A5, '2017'!$F:$F, W$1)+SUMIFS('2016'!$H:$H, '2016'!$C:$C, $A5, '2016'!$F:$F, W$1)+SUMIFS('2016'!$I:$I, '2016'!$D:$D, $A5, '2016'!$F:$F, W$1)+SUMIFS('2016'!$J:$J, '2016'!$E:$E, $A5, '2016'!$F:$F, W$1)+SUMIFS('2015'!$H:$H, '2015'!$C:$C, $A5, '2015'!$F:$F, W$1)+SUMIFS('2015'!$I:$I, '2015'!$D:$D, $A5, '2015'!$F:$F, W$1)+SUMIFS('2015'!$J:$J, '2015'!$E:$E, $A5, '2015'!$F:$F, W$1)+SUMIFS('2014'!$H:$H, '2014'!$C:$C, $A5, '2014'!$F:$F, W$1)+SUMIFS('2014'!$I:$I, '2014'!$D:$D, $A5, '2014'!$F:$F, W$1)+SUMIFS('2014'!$J:$J, '2014'!$E:$E, $A5, '2014'!$F:$F, W$1)+SUMIFS('2013'!$H:$H, '2013'!$C:$C, $A5, '2013'!$F:$F, W$1)+SUMIFS('2013'!$I:$I, '2013'!$D:$D, $A5, '2013'!$F:$F, W$1)+SUMIFS('2013'!$J:$J, '2013'!$E:$E, $A5, '2013'!$F:$F, W$1)+SUMIFS('2012'!$H:$H, '2012'!$C:$C, $A5, '2012'!$F:$F, W$1)+SUMIFS('2012'!$I:$I, '2012'!$D:$D, $A5, '2012'!$F:$F, W$1)+SUMIFS('2012'!$J:$J, '2012'!$E:$E, $A5, '2012'!$F:$F, W$1)+SUMIFS('2011'!$H:$H, '2011'!$C:$C, $A5, '2011'!$F:$F, W$1)+SUMIFS('2011'!$I:$I, '2011'!$D:$D, $A5, '2011'!$F:$F, W$1)+SUMIFS('2011'!$J:$J, '2011'!$E:$E, $A5, '2011'!$F:$F, W$1)+SUMIFS('2010'!$H:$H, '2010'!$C:$C, $A5, '2010'!$F:$F, W$1)+SUMIFS('2010'!$I:$I, '2010'!$D:$D, $A5, '2010'!$F:$F, W$1)+SUMIFS('2010'!$J:$J, '2010'!$E:$E, $A5, '2010'!$F:$F, W$1)+SUMIFS('2009'!$H:$H, '2009'!$C:$C, $A5, '2009'!$F:$F, W$1)+SUMIFS('2009'!$I:$I, '2009'!$D:$D, $A5, '2009'!$F:$F, W$1)+SUMIFS('2009'!$J:$J, '2009'!$E:$E, $A5, '2009'!$F:$F, W$1), 0)</f>
        <v>0</v>
      </c>
      <c r="X5" s="0" t="n">
        <f aca="false">IFERROR(SUMIFS('2018'!$H:$H, '2018'!$C:$C, $A5, '2018'!$F:$F, X$1)+SUMIFS('2018'!$I:$I, '2018'!$D:$D, $A5, '2018'!$F:$F, X$1)+SUMIFS('2018'!$J:$J, '2018'!$E:$E, $A5, '2018'!$F:$F, X$1)+SUMIFS('2017'!$H:$H, '2017'!$C:$C, $A5, '2017'!$F:$F, X$1)+SUMIFS('2017'!$I:$I, '2017'!$D:$D, $A5, '2017'!$F:$F, X$1)+SUMIFS('2017'!$J:$J, '2017'!$E:$E, $A5, '2017'!$F:$F, X$1)+SUMIFS('2016'!$H:$H, '2016'!$C:$C, $A5, '2016'!$F:$F, X$1)+SUMIFS('2016'!$I:$I, '2016'!$D:$D, $A5, '2016'!$F:$F, X$1)+SUMIFS('2016'!$J:$J, '2016'!$E:$E, $A5, '2016'!$F:$F, X$1)+SUMIFS('2015'!$H:$H, '2015'!$C:$C, $A5, '2015'!$F:$F, X$1)+SUMIFS('2015'!$I:$I, '2015'!$D:$D, $A5, '2015'!$F:$F, X$1)+SUMIFS('2015'!$J:$J, '2015'!$E:$E, $A5, '2015'!$F:$F, X$1)+SUMIFS('2014'!$H:$H, '2014'!$C:$C, $A5, '2014'!$F:$F, X$1)+SUMIFS('2014'!$I:$I, '2014'!$D:$D, $A5, '2014'!$F:$F, X$1)+SUMIFS('2014'!$J:$J, '2014'!$E:$E, $A5, '2014'!$F:$F, X$1)+SUMIFS('2013'!$H:$H, '2013'!$C:$C, $A5, '2013'!$F:$F, X$1)+SUMIFS('2013'!$I:$I, '2013'!$D:$D, $A5, '2013'!$F:$F, X$1)+SUMIFS('2013'!$J:$J, '2013'!$E:$E, $A5, '2013'!$F:$F, X$1)+SUMIFS('2012'!$H:$H, '2012'!$C:$C, $A5, '2012'!$F:$F, X$1)+SUMIFS('2012'!$I:$I, '2012'!$D:$D, $A5, '2012'!$F:$F, X$1)+SUMIFS('2012'!$J:$J, '2012'!$E:$E, $A5, '2012'!$F:$F, X$1)+SUMIFS('2011'!$H:$H, '2011'!$C:$C, $A5, '2011'!$F:$F, X$1)+SUMIFS('2011'!$I:$I, '2011'!$D:$D, $A5, '2011'!$F:$F, X$1)+SUMIFS('2011'!$J:$J, '2011'!$E:$E, $A5, '2011'!$F:$F, X$1)+SUMIFS('2010'!$H:$H, '2010'!$C:$C, $A5, '2010'!$F:$F, X$1)+SUMIFS('2010'!$I:$I, '2010'!$D:$D, $A5, '2010'!$F:$F, X$1)+SUMIFS('2010'!$J:$J, '2010'!$E:$E, $A5, '2010'!$F:$F, X$1)+SUMIFS('2009'!$H:$H, '2009'!$C:$C, $A5, '2009'!$F:$F, X$1)+SUMIFS('2009'!$I:$I, '2009'!$D:$D, $A5, '2009'!$F:$F, X$1)+SUMIFS('2009'!$J:$J, '2009'!$E:$E, $A5, '2009'!$F:$F, X$1), 0)</f>
        <v>0</v>
      </c>
      <c r="Y5" s="0" t="n">
        <f aca="false">IFERROR(SUMIFS('2018'!$H:$H, '2018'!$C:$C, $A5, '2018'!$F:$F, Y$1)+SUMIFS('2018'!$I:$I, '2018'!$D:$D, $A5, '2018'!$F:$F, Y$1)+SUMIFS('2018'!$J:$J, '2018'!$E:$E, $A5, '2018'!$F:$F, Y$1)+SUMIFS('2017'!$H:$H, '2017'!$C:$C, $A5, '2017'!$F:$F, Y$1)+SUMIFS('2017'!$I:$I, '2017'!$D:$D, $A5, '2017'!$F:$F, Y$1)+SUMIFS('2017'!$J:$J, '2017'!$E:$E, $A5, '2017'!$F:$F, Y$1)+SUMIFS('2016'!$H:$H, '2016'!$C:$C, $A5, '2016'!$F:$F, Y$1)+SUMIFS('2016'!$I:$I, '2016'!$D:$D, $A5, '2016'!$F:$F, Y$1)+SUMIFS('2016'!$J:$J, '2016'!$E:$E, $A5, '2016'!$F:$F, Y$1)+SUMIFS('2015'!$H:$H, '2015'!$C:$C, $A5, '2015'!$F:$F, Y$1)+SUMIFS('2015'!$I:$I, '2015'!$D:$D, $A5, '2015'!$F:$F, Y$1)+SUMIFS('2015'!$J:$J, '2015'!$E:$E, $A5, '2015'!$F:$F, Y$1)+SUMIFS('2014'!$H:$H, '2014'!$C:$C, $A5, '2014'!$F:$F, Y$1)+SUMIFS('2014'!$I:$I, '2014'!$D:$D, $A5, '2014'!$F:$F, Y$1)+SUMIFS('2014'!$J:$J, '2014'!$E:$E, $A5, '2014'!$F:$F, Y$1)+SUMIFS('2013'!$H:$H, '2013'!$C:$C, $A5, '2013'!$F:$F, Y$1)+SUMIFS('2013'!$I:$I, '2013'!$D:$D, $A5, '2013'!$F:$F, Y$1)+SUMIFS('2013'!$J:$J, '2013'!$E:$E, $A5, '2013'!$F:$F, Y$1)+SUMIFS('2012'!$H:$H, '2012'!$C:$C, $A5, '2012'!$F:$F, Y$1)+SUMIFS('2012'!$I:$I, '2012'!$D:$D, $A5, '2012'!$F:$F, Y$1)+SUMIFS('2012'!$J:$J, '2012'!$E:$E, $A5, '2012'!$F:$F, Y$1)+SUMIFS('2011'!$H:$H, '2011'!$C:$C, $A5, '2011'!$F:$F, Y$1)+SUMIFS('2011'!$I:$I, '2011'!$D:$D, $A5, '2011'!$F:$F, Y$1)+SUMIFS('2011'!$J:$J, '2011'!$E:$E, $A5, '2011'!$F:$F, Y$1)+SUMIFS('2010'!$H:$H, '2010'!$C:$C, $A5, '2010'!$F:$F, Y$1)+SUMIFS('2010'!$I:$I, '2010'!$D:$D, $A5, '2010'!$F:$F, Y$1)+SUMIFS('2010'!$J:$J, '2010'!$E:$E, $A5, '2010'!$F:$F, Y$1)+SUMIFS('2009'!$H:$H, '2009'!$C:$C, $A5, '2009'!$F:$F, Y$1)+SUMIFS('2009'!$I:$I, '2009'!$D:$D, $A5, '2009'!$F:$F, Y$1)+SUMIFS('2009'!$J:$J, '2009'!$E:$E, $A5, '2009'!$F:$F, Y$1), 0)</f>
        <v>0</v>
      </c>
      <c r="Z5" s="0" t="n">
        <f aca="false">IFERROR(SUMIFS('2018'!$H:$H, '2018'!$C:$C, $A5, '2018'!$F:$F, Z$1)+SUMIFS('2018'!$I:$I, '2018'!$D:$D, $A5, '2018'!$F:$F, Z$1)+SUMIFS('2018'!$J:$J, '2018'!$E:$E, $A5, '2018'!$F:$F, Z$1)+SUMIFS('2017'!$H:$H, '2017'!$C:$C, $A5, '2017'!$F:$F, Z$1)+SUMIFS('2017'!$I:$I, '2017'!$D:$D, $A5, '2017'!$F:$F, Z$1)+SUMIFS('2017'!$J:$J, '2017'!$E:$E, $A5, '2017'!$F:$F, Z$1)+SUMIFS('2016'!$H:$H, '2016'!$C:$C, $A5, '2016'!$F:$F, Z$1)+SUMIFS('2016'!$I:$I, '2016'!$D:$D, $A5, '2016'!$F:$F, Z$1)+SUMIFS('2016'!$J:$J, '2016'!$E:$E, $A5, '2016'!$F:$F, Z$1)+SUMIFS('2015'!$H:$H, '2015'!$C:$C, $A5, '2015'!$F:$F, Z$1)+SUMIFS('2015'!$I:$I, '2015'!$D:$D, $A5, '2015'!$F:$F, Z$1)+SUMIFS('2015'!$J:$J, '2015'!$E:$E, $A5, '2015'!$F:$F, Z$1)+SUMIFS('2014'!$H:$H, '2014'!$C:$C, $A5, '2014'!$F:$F, Z$1)+SUMIFS('2014'!$I:$I, '2014'!$D:$D, $A5, '2014'!$F:$F, Z$1)+SUMIFS('2014'!$J:$J, '2014'!$E:$E, $A5, '2014'!$F:$F, Z$1)+SUMIFS('2013'!$H:$H, '2013'!$C:$C, $A5, '2013'!$F:$F, Z$1)+SUMIFS('2013'!$I:$I, '2013'!$D:$D, $A5, '2013'!$F:$F, Z$1)+SUMIFS('2013'!$J:$J, '2013'!$E:$E, $A5, '2013'!$F:$F, Z$1)+SUMIFS('2012'!$H:$H, '2012'!$C:$C, $A5, '2012'!$F:$F, Z$1)+SUMIFS('2012'!$I:$I, '2012'!$D:$D, $A5, '2012'!$F:$F, Z$1)+SUMIFS('2012'!$J:$J, '2012'!$E:$E, $A5, '2012'!$F:$F, Z$1)+SUMIFS('2011'!$H:$H, '2011'!$C:$C, $A5, '2011'!$F:$F, Z$1)+SUMIFS('2011'!$I:$I, '2011'!$D:$D, $A5, '2011'!$F:$F, Z$1)+SUMIFS('2011'!$J:$J, '2011'!$E:$E, $A5, '2011'!$F:$F, Z$1)+SUMIFS('2010'!$H:$H, '2010'!$C:$C, $A5, '2010'!$F:$F, Z$1)+SUMIFS('2010'!$I:$I, '2010'!$D:$D, $A5, '2010'!$F:$F, Z$1)+SUMIFS('2010'!$J:$J, '2010'!$E:$E, $A5, '2010'!$F:$F, Z$1)+SUMIFS('2009'!$H:$H, '2009'!$C:$C, $A5, '2009'!$F:$F, Z$1)+SUMIFS('2009'!$I:$I, '2009'!$D:$D, $A5, '2009'!$F:$F, Z$1)+SUMIFS('2009'!$J:$J, '2009'!$E:$E, $A5, '2009'!$F:$F, Z$1), 0)</f>
        <v>0</v>
      </c>
      <c r="AA5" s="0" t="n">
        <f aca="false">IFERROR(SUMIFS('2018'!$H:$H, '2018'!$C:$C, $A5, '2018'!$F:$F, AA$1)+SUMIFS('2018'!$I:$I, '2018'!$D:$D, $A5, '2018'!$F:$F, AA$1)+SUMIFS('2018'!$J:$J, '2018'!$E:$E, $A5, '2018'!$F:$F, AA$1)+SUMIFS('2017'!$H:$H, '2017'!$C:$C, $A5, '2017'!$F:$F, AA$1)+SUMIFS('2017'!$I:$I, '2017'!$D:$D, $A5, '2017'!$F:$F, AA$1)+SUMIFS('2017'!$J:$J, '2017'!$E:$E, $A5, '2017'!$F:$F, AA$1)+SUMIFS('2016'!$H:$H, '2016'!$C:$C, $A5, '2016'!$F:$F, AA$1)+SUMIFS('2016'!$I:$I, '2016'!$D:$D, $A5, '2016'!$F:$F, AA$1)+SUMIFS('2016'!$J:$J, '2016'!$E:$E, $A5, '2016'!$F:$F, AA$1)+SUMIFS('2015'!$H:$H, '2015'!$C:$C, $A5, '2015'!$F:$F, AA$1)+SUMIFS('2015'!$I:$I, '2015'!$D:$D, $A5, '2015'!$F:$F, AA$1)+SUMIFS('2015'!$J:$J, '2015'!$E:$E, $A5, '2015'!$F:$F, AA$1)+SUMIFS('2014'!$H:$H, '2014'!$C:$C, $A5, '2014'!$F:$F, AA$1)+SUMIFS('2014'!$I:$I, '2014'!$D:$D, $A5, '2014'!$F:$F, AA$1)+SUMIFS('2014'!$J:$J, '2014'!$E:$E, $A5, '2014'!$F:$F, AA$1)+SUMIFS('2013'!$H:$H, '2013'!$C:$C, $A5, '2013'!$F:$F, AA$1)+SUMIFS('2013'!$I:$I, '2013'!$D:$D, $A5, '2013'!$F:$F, AA$1)+SUMIFS('2013'!$J:$J, '2013'!$E:$E, $A5, '2013'!$F:$F, AA$1)+SUMIFS('2012'!$H:$H, '2012'!$C:$C, $A5, '2012'!$F:$F, AA$1)+SUMIFS('2012'!$I:$I, '2012'!$D:$D, $A5, '2012'!$F:$F, AA$1)+SUMIFS('2012'!$J:$J, '2012'!$E:$E, $A5, '2012'!$F:$F, AA$1)+SUMIFS('2011'!$H:$H, '2011'!$C:$C, $A5, '2011'!$F:$F, AA$1)+SUMIFS('2011'!$I:$I, '2011'!$D:$D, $A5, '2011'!$F:$F, AA$1)+SUMIFS('2011'!$J:$J, '2011'!$E:$E, $A5, '2011'!$F:$F, AA$1)+SUMIFS('2010'!$H:$H, '2010'!$C:$C, $A5, '2010'!$F:$F, AA$1)+SUMIFS('2010'!$I:$I, '2010'!$D:$D, $A5, '2010'!$F:$F, AA$1)+SUMIFS('2010'!$J:$J, '2010'!$E:$E, $A5, '2010'!$F:$F, AA$1)+SUMIFS('2009'!$H:$H, '2009'!$C:$C, $A5, '2009'!$F:$F, AA$1)+SUMIFS('2009'!$I:$I, '2009'!$D:$D, $A5, '2009'!$F:$F, AA$1)+SUMIFS('2009'!$J:$J, '2009'!$E:$E, $A5, '2009'!$F:$F, AA$1), 0)</f>
        <v>0</v>
      </c>
      <c r="AB5" s="0" t="n">
        <f aca="false">IFERROR(SUMIFS('2018'!$H:$H, '2018'!$C:$C, $A5, '2018'!$F:$F, AB$1)+SUMIFS('2018'!$I:$I, '2018'!$D:$D, $A5, '2018'!$F:$F, AB$1)+SUMIFS('2018'!$J:$J, '2018'!$E:$E, $A5, '2018'!$F:$F, AB$1)+SUMIFS('2017'!$H:$H, '2017'!$C:$C, $A5, '2017'!$F:$F, AB$1)+SUMIFS('2017'!$I:$I, '2017'!$D:$D, $A5, '2017'!$F:$F, AB$1)+SUMIFS('2017'!$J:$J, '2017'!$E:$E, $A5, '2017'!$F:$F, AB$1)+SUMIFS('2016'!$H:$H, '2016'!$C:$C, $A5, '2016'!$F:$F, AB$1)+SUMIFS('2016'!$I:$I, '2016'!$D:$D, $A5, '2016'!$F:$F, AB$1)+SUMIFS('2016'!$J:$J, '2016'!$E:$E, $A5, '2016'!$F:$F, AB$1)+SUMIFS('2015'!$H:$H, '2015'!$C:$C, $A5, '2015'!$F:$F, AB$1)+SUMIFS('2015'!$I:$I, '2015'!$D:$D, $A5, '2015'!$F:$F, AB$1)+SUMIFS('2015'!$J:$J, '2015'!$E:$E, $A5, '2015'!$F:$F, AB$1)+SUMIFS('2014'!$H:$H, '2014'!$C:$C, $A5, '2014'!$F:$F, AB$1)+SUMIFS('2014'!$I:$I, '2014'!$D:$D, $A5, '2014'!$F:$F, AB$1)+SUMIFS('2014'!$J:$J, '2014'!$E:$E, $A5, '2014'!$F:$F, AB$1)+SUMIFS('2013'!$H:$H, '2013'!$C:$C, $A5, '2013'!$F:$F, AB$1)+SUMIFS('2013'!$I:$I, '2013'!$D:$D, $A5, '2013'!$F:$F, AB$1)+SUMIFS('2013'!$J:$J, '2013'!$E:$E, $A5, '2013'!$F:$F, AB$1)+SUMIFS('2012'!$H:$H, '2012'!$C:$C, $A5, '2012'!$F:$F, AB$1)+SUMIFS('2012'!$I:$I, '2012'!$D:$D, $A5, '2012'!$F:$F, AB$1)+SUMIFS('2012'!$J:$J, '2012'!$E:$E, $A5, '2012'!$F:$F, AB$1)+SUMIFS('2011'!$H:$H, '2011'!$C:$C, $A5, '2011'!$F:$F, AB$1)+SUMIFS('2011'!$I:$I, '2011'!$D:$D, $A5, '2011'!$F:$F, AB$1)+SUMIFS('2011'!$J:$J, '2011'!$E:$E, $A5, '2011'!$F:$F, AB$1)+SUMIFS('2010'!$H:$H, '2010'!$C:$C, $A5, '2010'!$F:$F, AB$1)+SUMIFS('2010'!$I:$I, '2010'!$D:$D, $A5, '2010'!$F:$F, AB$1)+SUMIFS('2010'!$J:$J, '2010'!$E:$E, $A5, '2010'!$F:$F, AB$1)+SUMIFS('2009'!$H:$H, '2009'!$C:$C, $A5, '2009'!$F:$F, AB$1)+SUMIFS('2009'!$I:$I, '2009'!$D:$D, $A5, '2009'!$F:$F, AB$1)+SUMIFS('2009'!$J:$J, '2009'!$E:$E, $A5, '2009'!$F:$F, AB$1), 0)</f>
        <v>0</v>
      </c>
      <c r="AC5" s="0" t="n">
        <f aca="false">IFERROR(SUMIFS('2018'!$H:$H, '2018'!$C:$C, $A5, '2018'!$F:$F, AC$1)+SUMIFS('2018'!$I:$I, '2018'!$D:$D, $A5, '2018'!$F:$F, AC$1)+SUMIFS('2018'!$J:$J, '2018'!$E:$E, $A5, '2018'!$F:$F, AC$1)+SUMIFS('2017'!$H:$H, '2017'!$C:$C, $A5, '2017'!$F:$F, AC$1)+SUMIFS('2017'!$I:$I, '2017'!$D:$D, $A5, '2017'!$F:$F, AC$1)+SUMIFS('2017'!$J:$J, '2017'!$E:$E, $A5, '2017'!$F:$F, AC$1)+SUMIFS('2016'!$H:$H, '2016'!$C:$C, $A5, '2016'!$F:$F, AC$1)+SUMIFS('2016'!$I:$I, '2016'!$D:$D, $A5, '2016'!$F:$F, AC$1)+SUMIFS('2016'!$J:$J, '2016'!$E:$E, $A5, '2016'!$F:$F, AC$1)+SUMIFS('2015'!$H:$H, '2015'!$C:$C, $A5, '2015'!$F:$F, AC$1)+SUMIFS('2015'!$I:$I, '2015'!$D:$D, $A5, '2015'!$F:$F, AC$1)+SUMIFS('2015'!$J:$J, '2015'!$E:$E, $A5, '2015'!$F:$F, AC$1)+SUMIFS('2014'!$H:$H, '2014'!$C:$C, $A5, '2014'!$F:$F, AC$1)+SUMIFS('2014'!$I:$I, '2014'!$D:$D, $A5, '2014'!$F:$F, AC$1)+SUMIFS('2014'!$J:$J, '2014'!$E:$E, $A5, '2014'!$F:$F, AC$1)+SUMIFS('2013'!$H:$H, '2013'!$C:$C, $A5, '2013'!$F:$F, AC$1)+SUMIFS('2013'!$I:$I, '2013'!$D:$D, $A5, '2013'!$F:$F, AC$1)+SUMIFS('2013'!$J:$J, '2013'!$E:$E, $A5, '2013'!$F:$F, AC$1)+SUMIFS('2012'!$H:$H, '2012'!$C:$C, $A5, '2012'!$F:$F, AC$1)+SUMIFS('2012'!$I:$I, '2012'!$D:$D, $A5, '2012'!$F:$F, AC$1)+SUMIFS('2012'!$J:$J, '2012'!$E:$E, $A5, '2012'!$F:$F, AC$1)+SUMIFS('2011'!$H:$H, '2011'!$C:$C, $A5, '2011'!$F:$F, AC$1)+SUMIFS('2011'!$I:$I, '2011'!$D:$D, $A5, '2011'!$F:$F, AC$1)+SUMIFS('2011'!$J:$J, '2011'!$E:$E, $A5, '2011'!$F:$F, AC$1)+SUMIFS('2010'!$H:$H, '2010'!$C:$C, $A5, '2010'!$F:$F, AC$1)+SUMIFS('2010'!$I:$I, '2010'!$D:$D, $A5, '2010'!$F:$F, AC$1)+SUMIFS('2010'!$J:$J, '2010'!$E:$E, $A5, '2010'!$F:$F, AC$1)+SUMIFS('2009'!$H:$H, '2009'!$C:$C, $A5, '2009'!$F:$F, AC$1)+SUMIFS('2009'!$I:$I, '2009'!$D:$D, $A5, '2009'!$F:$F, AC$1)+SUMIFS('2009'!$J:$J, '2009'!$E:$E, $A5, '2009'!$F:$F, AC$1), 0)</f>
        <v>0</v>
      </c>
      <c r="AD5" s="0" t="n">
        <f aca="false">IFERROR(SUMIFS('2018'!$H:$H, '2018'!$C:$C, $A5, '2018'!$F:$F, AD$1)+SUMIFS('2018'!$I:$I, '2018'!$D:$D, $A5, '2018'!$F:$F, AD$1)+SUMIFS('2018'!$J:$J, '2018'!$E:$E, $A5, '2018'!$F:$F, AD$1)+SUMIFS('2017'!$H:$H, '2017'!$C:$C, $A5, '2017'!$F:$F, AD$1)+SUMIFS('2017'!$I:$I, '2017'!$D:$D, $A5, '2017'!$F:$F, AD$1)+SUMIFS('2017'!$J:$J, '2017'!$E:$E, $A5, '2017'!$F:$F, AD$1)+SUMIFS('2016'!$H:$H, '2016'!$C:$C, $A5, '2016'!$F:$F, AD$1)+SUMIFS('2016'!$I:$I, '2016'!$D:$D, $A5, '2016'!$F:$F, AD$1)+SUMIFS('2016'!$J:$J, '2016'!$E:$E, $A5, '2016'!$F:$F, AD$1)+SUMIFS('2015'!$H:$H, '2015'!$C:$C, $A5, '2015'!$F:$F, AD$1)+SUMIFS('2015'!$I:$I, '2015'!$D:$D, $A5, '2015'!$F:$F, AD$1)+SUMIFS('2015'!$J:$J, '2015'!$E:$E, $A5, '2015'!$F:$F, AD$1)+SUMIFS('2014'!$H:$H, '2014'!$C:$C, $A5, '2014'!$F:$F, AD$1)+SUMIFS('2014'!$I:$I, '2014'!$D:$D, $A5, '2014'!$F:$F, AD$1)+SUMIFS('2014'!$J:$J, '2014'!$E:$E, $A5, '2014'!$F:$F, AD$1)+SUMIFS('2013'!$H:$H, '2013'!$C:$C, $A5, '2013'!$F:$F, AD$1)+SUMIFS('2013'!$I:$I, '2013'!$D:$D, $A5, '2013'!$F:$F, AD$1)+SUMIFS('2013'!$J:$J, '2013'!$E:$E, $A5, '2013'!$F:$F, AD$1)+SUMIFS('2012'!$H:$H, '2012'!$C:$C, $A5, '2012'!$F:$F, AD$1)+SUMIFS('2012'!$I:$I, '2012'!$D:$D, $A5, '2012'!$F:$F, AD$1)+SUMIFS('2012'!$J:$J, '2012'!$E:$E, $A5, '2012'!$F:$F, AD$1)+SUMIFS('2011'!$H:$H, '2011'!$C:$C, $A5, '2011'!$F:$F, AD$1)+SUMIFS('2011'!$I:$I, '2011'!$D:$D, $A5, '2011'!$F:$F, AD$1)+SUMIFS('2011'!$J:$J, '2011'!$E:$E, $A5, '2011'!$F:$F, AD$1)+SUMIFS('2010'!$H:$H, '2010'!$C:$C, $A5, '2010'!$F:$F, AD$1)+SUMIFS('2010'!$I:$I, '2010'!$D:$D, $A5, '2010'!$F:$F, AD$1)+SUMIFS('2010'!$J:$J, '2010'!$E:$E, $A5, '2010'!$F:$F, AD$1)+SUMIFS('2009'!$H:$H, '2009'!$C:$C, $A5, '2009'!$F:$F, AD$1)+SUMIFS('2009'!$I:$I, '2009'!$D:$D, $A5, '2009'!$F:$F, AD$1)+SUMIFS('2009'!$J:$J, '2009'!$E:$E, $A5, '2009'!$F:$F, AD$1), 0)</f>
        <v>0</v>
      </c>
      <c r="AE5" s="0" t="n">
        <f aca="false">IFERROR(SUMIFS('2018'!$H:$H, '2018'!$C:$C, $A5, '2018'!$F:$F, AE$1)+SUMIFS('2018'!$I:$I, '2018'!$D:$D, $A5, '2018'!$F:$F, AE$1)+SUMIFS('2018'!$J:$J, '2018'!$E:$E, $A5, '2018'!$F:$F, AE$1)+SUMIFS('2017'!$H:$H, '2017'!$C:$C, $A5, '2017'!$F:$F, AE$1)+SUMIFS('2017'!$I:$I, '2017'!$D:$D, $A5, '2017'!$F:$F, AE$1)+SUMIFS('2017'!$J:$J, '2017'!$E:$E, $A5, '2017'!$F:$F, AE$1)+SUMIFS('2016'!$H:$H, '2016'!$C:$C, $A5, '2016'!$F:$F, AE$1)+SUMIFS('2016'!$I:$I, '2016'!$D:$D, $A5, '2016'!$F:$F, AE$1)+SUMIFS('2016'!$J:$J, '2016'!$E:$E, $A5, '2016'!$F:$F, AE$1)+SUMIFS('2015'!$H:$H, '2015'!$C:$C, $A5, '2015'!$F:$F, AE$1)+SUMIFS('2015'!$I:$I, '2015'!$D:$D, $A5, '2015'!$F:$F, AE$1)+SUMIFS('2015'!$J:$J, '2015'!$E:$E, $A5, '2015'!$F:$F, AE$1)+SUMIFS('2014'!$H:$H, '2014'!$C:$C, $A5, '2014'!$F:$F, AE$1)+SUMIFS('2014'!$I:$I, '2014'!$D:$D, $A5, '2014'!$F:$F, AE$1)+SUMIFS('2014'!$J:$J, '2014'!$E:$E, $A5, '2014'!$F:$F, AE$1)+SUMIFS('2013'!$H:$H, '2013'!$C:$C, $A5, '2013'!$F:$F, AE$1)+SUMIFS('2013'!$I:$I, '2013'!$D:$D, $A5, '2013'!$F:$F, AE$1)+SUMIFS('2013'!$J:$J, '2013'!$E:$E, $A5, '2013'!$F:$F, AE$1)+SUMIFS('2012'!$H:$H, '2012'!$C:$C, $A5, '2012'!$F:$F, AE$1)+SUMIFS('2012'!$I:$I, '2012'!$D:$D, $A5, '2012'!$F:$F, AE$1)+SUMIFS('2012'!$J:$J, '2012'!$E:$E, $A5, '2012'!$F:$F, AE$1)+SUMIFS('2011'!$H:$H, '2011'!$C:$C, $A5, '2011'!$F:$F, AE$1)+SUMIFS('2011'!$I:$I, '2011'!$D:$D, $A5, '2011'!$F:$F, AE$1)+SUMIFS('2011'!$J:$J, '2011'!$E:$E, $A5, '2011'!$F:$F, AE$1)+SUMIFS('2010'!$H:$H, '2010'!$C:$C, $A5, '2010'!$F:$F, AE$1)+SUMIFS('2010'!$I:$I, '2010'!$D:$D, $A5, '2010'!$F:$F, AE$1)+SUMIFS('2010'!$J:$J, '2010'!$E:$E, $A5, '2010'!$F:$F, AE$1)+SUMIFS('2009'!$H:$H, '2009'!$C:$C, $A5, '2009'!$F:$F, AE$1)+SUMIFS('2009'!$I:$I, '2009'!$D:$D, $A5, '2009'!$F:$F, AE$1)+SUMIFS('2009'!$J:$J, '2009'!$E:$E, $A5, '2009'!$F:$F, AE$1), 0)</f>
        <v>1</v>
      </c>
      <c r="AF5" s="0" t="n">
        <f aca="false">IFERROR(SUMIFS('2018'!$H:$H, '2018'!$C:$C, $A5, '2018'!$F:$F, AF$1)+SUMIFS('2018'!$I:$I, '2018'!$D:$D, $A5, '2018'!$F:$F, AF$1)+SUMIFS('2018'!$J:$J, '2018'!$E:$E, $A5, '2018'!$F:$F, AF$1)+SUMIFS('2017'!$H:$H, '2017'!$C:$C, $A5, '2017'!$F:$F, AF$1)+SUMIFS('2017'!$I:$I, '2017'!$D:$D, $A5, '2017'!$F:$F, AF$1)+SUMIFS('2017'!$J:$J, '2017'!$E:$E, $A5, '2017'!$F:$F, AF$1)+SUMIFS('2016'!$H:$H, '2016'!$C:$C, $A5, '2016'!$F:$F, AF$1)+SUMIFS('2016'!$I:$I, '2016'!$D:$D, $A5, '2016'!$F:$F, AF$1)+SUMIFS('2016'!$J:$J, '2016'!$E:$E, $A5, '2016'!$F:$F, AF$1)+SUMIFS('2015'!$H:$H, '2015'!$C:$C, $A5, '2015'!$F:$F, AF$1)+SUMIFS('2015'!$I:$I, '2015'!$D:$D, $A5, '2015'!$F:$F, AF$1)+SUMIFS('2015'!$J:$J, '2015'!$E:$E, $A5, '2015'!$F:$F, AF$1)+SUMIFS('2014'!$H:$H, '2014'!$C:$C, $A5, '2014'!$F:$F, AF$1)+SUMIFS('2014'!$I:$I, '2014'!$D:$D, $A5, '2014'!$F:$F, AF$1)+SUMIFS('2014'!$J:$J, '2014'!$E:$E, $A5, '2014'!$F:$F, AF$1)+SUMIFS('2013'!$H:$H, '2013'!$C:$C, $A5, '2013'!$F:$F, AF$1)+SUMIFS('2013'!$I:$I, '2013'!$D:$D, $A5, '2013'!$F:$F, AF$1)+SUMIFS('2013'!$J:$J, '2013'!$E:$E, $A5, '2013'!$F:$F, AF$1)+SUMIFS('2012'!$H:$H, '2012'!$C:$C, $A5, '2012'!$F:$F, AF$1)+SUMIFS('2012'!$I:$I, '2012'!$D:$D, $A5, '2012'!$F:$F, AF$1)+SUMIFS('2012'!$J:$J, '2012'!$E:$E, $A5, '2012'!$F:$F, AF$1)+SUMIFS('2011'!$H:$H, '2011'!$C:$C, $A5, '2011'!$F:$F, AF$1)+SUMIFS('2011'!$I:$I, '2011'!$D:$D, $A5, '2011'!$F:$F, AF$1)+SUMIFS('2011'!$J:$J, '2011'!$E:$E, $A5, '2011'!$F:$F, AF$1)+SUMIFS('2010'!$H:$H, '2010'!$C:$C, $A5, '2010'!$F:$F, AF$1)+SUMIFS('2010'!$I:$I, '2010'!$D:$D, $A5, '2010'!$F:$F, AF$1)+SUMIFS('2010'!$J:$J, '2010'!$E:$E, $A5, '2010'!$F:$F, AF$1)+SUMIFS('2009'!$H:$H, '2009'!$C:$C, $A5, '2009'!$F:$F, AF$1)+SUMIFS('2009'!$I:$I, '2009'!$D:$D, $A5, '2009'!$F:$F, AF$1)+SUMIFS('2009'!$J:$J, '2009'!$E:$E, $A5, '2009'!$F:$F, AF$1), 0)</f>
        <v>0</v>
      </c>
    </row>
    <row r="6" customFormat="false" ht="15" hidden="false" customHeight="false" outlineLevel="0" collapsed="false">
      <c r="A6" s="20" t="s">
        <v>52</v>
      </c>
      <c r="B6" s="0" t="n">
        <f aca="false">IFERROR(SUMIFS('2018'!$H:$H, '2018'!$C:$C, $A6, '2018'!$F:$F, B$1)+SUMIFS('2018'!$I:$I, '2018'!$D:$D, $A6, '2018'!$F:$F, B$1)+SUMIFS('2018'!$J:$J, '2018'!$E:$E, $A6, '2018'!$F:$F, B$1)+SUMIFS('2017'!$H:$H, '2017'!$C:$C, $A6, '2017'!$F:$F, B$1)+SUMIFS('2017'!$I:$I, '2017'!$D:$D, $A6, '2017'!$F:$F, B$1)+SUMIFS('2017'!$J:$J, '2017'!$E:$E, $A6, '2017'!$F:$F, B$1)+SUMIFS('2016'!$H:$H, '2016'!$C:$C, $A6, '2016'!$F:$F, B$1)+SUMIFS('2016'!$I:$I, '2016'!$D:$D, $A6, '2016'!$F:$F, B$1)+SUMIFS('2016'!$J:$J, '2016'!$E:$E, $A6, '2016'!$F:$F, B$1)+SUMIFS('2015'!$H:$H, '2015'!$C:$C, $A6, '2015'!$F:$F, B$1)+SUMIFS('2015'!$I:$I, '2015'!$D:$D, $A6, '2015'!$F:$F, B$1)+SUMIFS('2015'!$J:$J, '2015'!$E:$E, $A6, '2015'!$F:$F, B$1)+SUMIFS('2014'!$H:$H, '2014'!$C:$C, $A6, '2014'!$F:$F, B$1)+SUMIFS('2014'!$I:$I, '2014'!$D:$D, $A6, '2014'!$F:$F, B$1)+SUMIFS('2014'!$J:$J, '2014'!$E:$E, $A6, '2014'!$F:$F, B$1)+SUMIFS('2013'!$H:$H, '2013'!$C:$C, $A6, '2013'!$F:$F, B$1)+SUMIFS('2013'!$I:$I, '2013'!$D:$D, $A6, '2013'!$F:$F, B$1)+SUMIFS('2013'!$J:$J, '2013'!$E:$E, $A6, '2013'!$F:$F, B$1)+SUMIFS('2012'!$H:$H, '2012'!$C:$C, $A6, '2012'!$F:$F, B$1)+SUMIFS('2012'!$I:$I, '2012'!$D:$D, $A6, '2012'!$F:$F, B$1)+SUMIFS('2012'!$J:$J, '2012'!$E:$E, $A6, '2012'!$F:$F, B$1)+SUMIFS('2011'!$H:$H, '2011'!$C:$C, $A6, '2011'!$F:$F, B$1)+SUMIFS('2011'!$I:$I, '2011'!$D:$D, $A6, '2011'!$F:$F, B$1)+SUMIFS('2011'!$J:$J, '2011'!$E:$E, $A6, '2011'!$F:$F, B$1)+SUMIFS('2010'!$H:$H, '2010'!$C:$C, $A6, '2010'!$F:$F, B$1)+SUMIFS('2010'!$I:$I, '2010'!$D:$D, $A6, '2010'!$F:$F, B$1)+SUMIFS('2010'!$J:$J, '2010'!$E:$E, $A6, '2010'!$F:$F, B$1)+SUMIFS('2009'!$H:$H, '2009'!$C:$C, $A6, '2009'!$F:$F, B$1)+SUMIFS('2009'!$I:$I, '2009'!$D:$D, $A6, '2009'!$F:$F, B$1)+SUMIFS('2009'!$J:$J, '2009'!$E:$E, $A6, '2009'!$F:$F, B$1), 0)</f>
        <v>11</v>
      </c>
      <c r="C6" s="0" t="n">
        <f aca="false">IFERROR(SUMIFS('2018'!$H:$H, '2018'!$C:$C, $A6, '2018'!$F:$F, C$1)+SUMIFS('2018'!$I:$I, '2018'!$D:$D, $A6, '2018'!$F:$F, C$1)+SUMIFS('2018'!$J:$J, '2018'!$E:$E, $A6, '2018'!$F:$F, C$1)+SUMIFS('2017'!$H:$H, '2017'!$C:$C, $A6, '2017'!$F:$F, C$1)+SUMIFS('2017'!$I:$I, '2017'!$D:$D, $A6, '2017'!$F:$F, C$1)+SUMIFS('2017'!$J:$J, '2017'!$E:$E, $A6, '2017'!$F:$F, C$1)+SUMIFS('2016'!$H:$H, '2016'!$C:$C, $A6, '2016'!$F:$F, C$1)+SUMIFS('2016'!$I:$I, '2016'!$D:$D, $A6, '2016'!$F:$F, C$1)+SUMIFS('2016'!$J:$J, '2016'!$E:$E, $A6, '2016'!$F:$F, C$1)+SUMIFS('2015'!$H:$H, '2015'!$C:$C, $A6, '2015'!$F:$F, C$1)+SUMIFS('2015'!$I:$I, '2015'!$D:$D, $A6, '2015'!$F:$F, C$1)+SUMIFS('2015'!$J:$J, '2015'!$E:$E, $A6, '2015'!$F:$F, C$1)+SUMIFS('2014'!$H:$H, '2014'!$C:$C, $A6, '2014'!$F:$F, C$1)+SUMIFS('2014'!$I:$I, '2014'!$D:$D, $A6, '2014'!$F:$F, C$1)+SUMIFS('2014'!$J:$J, '2014'!$E:$E, $A6, '2014'!$F:$F, C$1)+SUMIFS('2013'!$H:$H, '2013'!$C:$C, $A6, '2013'!$F:$F, C$1)+SUMIFS('2013'!$I:$I, '2013'!$D:$D, $A6, '2013'!$F:$F, C$1)+SUMIFS('2013'!$J:$J, '2013'!$E:$E, $A6, '2013'!$F:$F, C$1)+SUMIFS('2012'!$H:$H, '2012'!$C:$C, $A6, '2012'!$F:$F, C$1)+SUMIFS('2012'!$I:$I, '2012'!$D:$D, $A6, '2012'!$F:$F, C$1)+SUMIFS('2012'!$J:$J, '2012'!$E:$E, $A6, '2012'!$F:$F, C$1)+SUMIFS('2011'!$H:$H, '2011'!$C:$C, $A6, '2011'!$F:$F, C$1)+SUMIFS('2011'!$I:$I, '2011'!$D:$D, $A6, '2011'!$F:$F, C$1)+SUMIFS('2011'!$J:$J, '2011'!$E:$E, $A6, '2011'!$F:$F, C$1)+SUMIFS('2010'!$H:$H, '2010'!$C:$C, $A6, '2010'!$F:$F, C$1)+SUMIFS('2010'!$I:$I, '2010'!$D:$D, $A6, '2010'!$F:$F, C$1)+SUMIFS('2010'!$J:$J, '2010'!$E:$E, $A6, '2010'!$F:$F, C$1)+SUMIFS('2009'!$H:$H, '2009'!$C:$C, $A6, '2009'!$F:$F, C$1)+SUMIFS('2009'!$I:$I, '2009'!$D:$D, $A6, '2009'!$F:$F, C$1)+SUMIFS('2009'!$J:$J, '2009'!$E:$E, $A6, '2009'!$F:$F, C$1), 0)</f>
        <v>0</v>
      </c>
      <c r="D6" s="0" t="n">
        <f aca="false">IFERROR(SUMIFS('2018'!$H:$H, '2018'!$C:$C, $A6, '2018'!$F:$F, D$1)+SUMIFS('2018'!$I:$I, '2018'!$D:$D, $A6, '2018'!$F:$F, D$1)+SUMIFS('2018'!$J:$J, '2018'!$E:$E, $A6, '2018'!$F:$F, D$1)+SUMIFS('2017'!$H:$H, '2017'!$C:$C, $A6, '2017'!$F:$F, D$1)+SUMIFS('2017'!$I:$I, '2017'!$D:$D, $A6, '2017'!$F:$F, D$1)+SUMIFS('2017'!$J:$J, '2017'!$E:$E, $A6, '2017'!$F:$F, D$1)+SUMIFS('2016'!$H:$H, '2016'!$C:$C, $A6, '2016'!$F:$F, D$1)+SUMIFS('2016'!$I:$I, '2016'!$D:$D, $A6, '2016'!$F:$F, D$1)+SUMIFS('2016'!$J:$J, '2016'!$E:$E, $A6, '2016'!$F:$F, D$1)+SUMIFS('2015'!$H:$H, '2015'!$C:$C, $A6, '2015'!$F:$F, D$1)+SUMIFS('2015'!$I:$I, '2015'!$D:$D, $A6, '2015'!$F:$F, D$1)+SUMIFS('2015'!$J:$J, '2015'!$E:$E, $A6, '2015'!$F:$F, D$1)+SUMIFS('2014'!$H:$H, '2014'!$C:$C, $A6, '2014'!$F:$F, D$1)+SUMIFS('2014'!$I:$I, '2014'!$D:$D, $A6, '2014'!$F:$F, D$1)+SUMIFS('2014'!$J:$J, '2014'!$E:$E, $A6, '2014'!$F:$F, D$1)+SUMIFS('2013'!$H:$H, '2013'!$C:$C, $A6, '2013'!$F:$F, D$1)+SUMIFS('2013'!$I:$I, '2013'!$D:$D, $A6, '2013'!$F:$F, D$1)+SUMIFS('2013'!$J:$J, '2013'!$E:$E, $A6, '2013'!$F:$F, D$1)+SUMIFS('2012'!$H:$H, '2012'!$C:$C, $A6, '2012'!$F:$F, D$1)+SUMIFS('2012'!$I:$I, '2012'!$D:$D, $A6, '2012'!$F:$F, D$1)+SUMIFS('2012'!$J:$J, '2012'!$E:$E, $A6, '2012'!$F:$F, D$1)+SUMIFS('2011'!$H:$H, '2011'!$C:$C, $A6, '2011'!$F:$F, D$1)+SUMIFS('2011'!$I:$I, '2011'!$D:$D, $A6, '2011'!$F:$F, D$1)+SUMIFS('2011'!$J:$J, '2011'!$E:$E, $A6, '2011'!$F:$F, D$1)+SUMIFS('2010'!$H:$H, '2010'!$C:$C, $A6, '2010'!$F:$F, D$1)+SUMIFS('2010'!$I:$I, '2010'!$D:$D, $A6, '2010'!$F:$F, D$1)+SUMIFS('2010'!$J:$J, '2010'!$E:$E, $A6, '2010'!$F:$F, D$1)+SUMIFS('2009'!$H:$H, '2009'!$C:$C, $A6, '2009'!$F:$F, D$1)+SUMIFS('2009'!$I:$I, '2009'!$D:$D, $A6, '2009'!$F:$F, D$1)+SUMIFS('2009'!$J:$J, '2009'!$E:$E, $A6, '2009'!$F:$F, D$1), 0)</f>
        <v>0</v>
      </c>
      <c r="E6" s="0" t="n">
        <f aca="false">IFERROR(SUMIFS('2018'!$H:$H, '2018'!$C:$C, $A6, '2018'!$F:$F, E$1)+SUMIFS('2018'!$I:$I, '2018'!$D:$D, $A6, '2018'!$F:$F, E$1)+SUMIFS('2018'!$J:$J, '2018'!$E:$E, $A6, '2018'!$F:$F, E$1)+SUMIFS('2017'!$H:$H, '2017'!$C:$C, $A6, '2017'!$F:$F, E$1)+SUMIFS('2017'!$I:$I, '2017'!$D:$D, $A6, '2017'!$F:$F, E$1)+SUMIFS('2017'!$J:$J, '2017'!$E:$E, $A6, '2017'!$F:$F, E$1)+SUMIFS('2016'!$H:$H, '2016'!$C:$C, $A6, '2016'!$F:$F, E$1)+SUMIFS('2016'!$I:$I, '2016'!$D:$D, $A6, '2016'!$F:$F, E$1)+SUMIFS('2016'!$J:$J, '2016'!$E:$E, $A6, '2016'!$F:$F, E$1)+SUMIFS('2015'!$H:$H, '2015'!$C:$C, $A6, '2015'!$F:$F, E$1)+SUMIFS('2015'!$I:$I, '2015'!$D:$D, $A6, '2015'!$F:$F, E$1)+SUMIFS('2015'!$J:$J, '2015'!$E:$E, $A6, '2015'!$F:$F, E$1)+SUMIFS('2014'!$H:$H, '2014'!$C:$C, $A6, '2014'!$F:$F, E$1)+SUMIFS('2014'!$I:$I, '2014'!$D:$D, $A6, '2014'!$F:$F, E$1)+SUMIFS('2014'!$J:$J, '2014'!$E:$E, $A6, '2014'!$F:$F, E$1)+SUMIFS('2013'!$H:$H, '2013'!$C:$C, $A6, '2013'!$F:$F, E$1)+SUMIFS('2013'!$I:$I, '2013'!$D:$D, $A6, '2013'!$F:$F, E$1)+SUMIFS('2013'!$J:$J, '2013'!$E:$E, $A6, '2013'!$F:$F, E$1)+SUMIFS('2012'!$H:$H, '2012'!$C:$C, $A6, '2012'!$F:$F, E$1)+SUMIFS('2012'!$I:$I, '2012'!$D:$D, $A6, '2012'!$F:$F, E$1)+SUMIFS('2012'!$J:$J, '2012'!$E:$E, $A6, '2012'!$F:$F, E$1)+SUMIFS('2011'!$H:$H, '2011'!$C:$C, $A6, '2011'!$F:$F, E$1)+SUMIFS('2011'!$I:$I, '2011'!$D:$D, $A6, '2011'!$F:$F, E$1)+SUMIFS('2011'!$J:$J, '2011'!$E:$E, $A6, '2011'!$F:$F, E$1)+SUMIFS('2010'!$H:$H, '2010'!$C:$C, $A6, '2010'!$F:$F, E$1)+SUMIFS('2010'!$I:$I, '2010'!$D:$D, $A6, '2010'!$F:$F, E$1)+SUMIFS('2010'!$J:$J, '2010'!$E:$E, $A6, '2010'!$F:$F, E$1)+SUMIFS('2009'!$H:$H, '2009'!$C:$C, $A6, '2009'!$F:$F, E$1)+SUMIFS('2009'!$I:$I, '2009'!$D:$D, $A6, '2009'!$F:$F, E$1)+SUMIFS('2009'!$J:$J, '2009'!$E:$E, $A6, '2009'!$F:$F, E$1), 0)</f>
        <v>0</v>
      </c>
      <c r="F6" s="0" t="n">
        <f aca="false">IFERROR(SUMIFS('2018'!$H:$H, '2018'!$C:$C, $A6, '2018'!$F:$F, F$1)+SUMIFS('2018'!$I:$I, '2018'!$D:$D, $A6, '2018'!$F:$F, F$1)+SUMIFS('2018'!$J:$J, '2018'!$E:$E, $A6, '2018'!$F:$F, F$1)+SUMIFS('2017'!$H:$H, '2017'!$C:$C, $A6, '2017'!$F:$F, F$1)+SUMIFS('2017'!$I:$I, '2017'!$D:$D, $A6, '2017'!$F:$F, F$1)+SUMIFS('2017'!$J:$J, '2017'!$E:$E, $A6, '2017'!$F:$F, F$1)+SUMIFS('2016'!$H:$H, '2016'!$C:$C, $A6, '2016'!$F:$F, F$1)+SUMIFS('2016'!$I:$I, '2016'!$D:$D, $A6, '2016'!$F:$F, F$1)+SUMIFS('2016'!$J:$J, '2016'!$E:$E, $A6, '2016'!$F:$F, F$1)+SUMIFS('2015'!$H:$H, '2015'!$C:$C, $A6, '2015'!$F:$F, F$1)+SUMIFS('2015'!$I:$I, '2015'!$D:$D, $A6, '2015'!$F:$F, F$1)+SUMIFS('2015'!$J:$J, '2015'!$E:$E, $A6, '2015'!$F:$F, F$1)+SUMIFS('2014'!$H:$H, '2014'!$C:$C, $A6, '2014'!$F:$F, F$1)+SUMIFS('2014'!$I:$I, '2014'!$D:$D, $A6, '2014'!$F:$F, F$1)+SUMIFS('2014'!$J:$J, '2014'!$E:$E, $A6, '2014'!$F:$F, F$1)+SUMIFS('2013'!$H:$H, '2013'!$C:$C, $A6, '2013'!$F:$F, F$1)+SUMIFS('2013'!$I:$I, '2013'!$D:$D, $A6, '2013'!$F:$F, F$1)+SUMIFS('2013'!$J:$J, '2013'!$E:$E, $A6, '2013'!$F:$F, F$1)+SUMIFS('2012'!$H:$H, '2012'!$C:$C, $A6, '2012'!$F:$F, F$1)+SUMIFS('2012'!$I:$I, '2012'!$D:$D, $A6, '2012'!$F:$F, F$1)+SUMIFS('2012'!$J:$J, '2012'!$E:$E, $A6, '2012'!$F:$F, F$1)+SUMIFS('2011'!$H:$H, '2011'!$C:$C, $A6, '2011'!$F:$F, F$1)+SUMIFS('2011'!$I:$I, '2011'!$D:$D, $A6, '2011'!$F:$F, F$1)+SUMIFS('2011'!$J:$J, '2011'!$E:$E, $A6, '2011'!$F:$F, F$1)+SUMIFS('2010'!$H:$H, '2010'!$C:$C, $A6, '2010'!$F:$F, F$1)+SUMIFS('2010'!$I:$I, '2010'!$D:$D, $A6, '2010'!$F:$F, F$1)+SUMIFS('2010'!$J:$J, '2010'!$E:$E, $A6, '2010'!$F:$F, F$1)+SUMIFS('2009'!$H:$H, '2009'!$C:$C, $A6, '2009'!$F:$F, F$1)+SUMIFS('2009'!$I:$I, '2009'!$D:$D, $A6, '2009'!$F:$F, F$1)+SUMIFS('2009'!$J:$J, '2009'!$E:$E, $A6, '2009'!$F:$F, F$1), 0)</f>
        <v>0</v>
      </c>
      <c r="G6" s="0" t="n">
        <f aca="false">IFERROR(SUMIFS('2018'!$H:$H, '2018'!$C:$C, $A6, '2018'!$F:$F, G$1)+SUMIFS('2018'!$I:$I, '2018'!$D:$D, $A6, '2018'!$F:$F, G$1)+SUMIFS('2018'!$J:$J, '2018'!$E:$E, $A6, '2018'!$F:$F, G$1)+SUMIFS('2017'!$H:$H, '2017'!$C:$C, $A6, '2017'!$F:$F, G$1)+SUMIFS('2017'!$I:$I, '2017'!$D:$D, $A6, '2017'!$F:$F, G$1)+SUMIFS('2017'!$J:$J, '2017'!$E:$E, $A6, '2017'!$F:$F, G$1)+SUMIFS('2016'!$H:$H, '2016'!$C:$C, $A6, '2016'!$F:$F, G$1)+SUMIFS('2016'!$I:$I, '2016'!$D:$D, $A6, '2016'!$F:$F, G$1)+SUMIFS('2016'!$J:$J, '2016'!$E:$E, $A6, '2016'!$F:$F, G$1)+SUMIFS('2015'!$H:$H, '2015'!$C:$C, $A6, '2015'!$F:$F, G$1)+SUMIFS('2015'!$I:$I, '2015'!$D:$D, $A6, '2015'!$F:$F, G$1)+SUMIFS('2015'!$J:$J, '2015'!$E:$E, $A6, '2015'!$F:$F, G$1)+SUMIFS('2014'!$H:$H, '2014'!$C:$C, $A6, '2014'!$F:$F, G$1)+SUMIFS('2014'!$I:$I, '2014'!$D:$D, $A6, '2014'!$F:$F, G$1)+SUMIFS('2014'!$J:$J, '2014'!$E:$E, $A6, '2014'!$F:$F, G$1)+SUMIFS('2013'!$H:$H, '2013'!$C:$C, $A6, '2013'!$F:$F, G$1)+SUMIFS('2013'!$I:$I, '2013'!$D:$D, $A6, '2013'!$F:$F, G$1)+SUMIFS('2013'!$J:$J, '2013'!$E:$E, $A6, '2013'!$F:$F, G$1)+SUMIFS('2012'!$H:$H, '2012'!$C:$C, $A6, '2012'!$F:$F, G$1)+SUMIFS('2012'!$I:$I, '2012'!$D:$D, $A6, '2012'!$F:$F, G$1)+SUMIFS('2012'!$J:$J, '2012'!$E:$E, $A6, '2012'!$F:$F, G$1)+SUMIFS('2011'!$H:$H, '2011'!$C:$C, $A6, '2011'!$F:$F, G$1)+SUMIFS('2011'!$I:$I, '2011'!$D:$D, $A6, '2011'!$F:$F, G$1)+SUMIFS('2011'!$J:$J, '2011'!$E:$E, $A6, '2011'!$F:$F, G$1)+SUMIFS('2010'!$H:$H, '2010'!$C:$C, $A6, '2010'!$F:$F, G$1)+SUMIFS('2010'!$I:$I, '2010'!$D:$D, $A6, '2010'!$F:$F, G$1)+SUMIFS('2010'!$J:$J, '2010'!$E:$E, $A6, '2010'!$F:$F, G$1)+SUMIFS('2009'!$H:$H, '2009'!$C:$C, $A6, '2009'!$F:$F, G$1)+SUMIFS('2009'!$I:$I, '2009'!$D:$D, $A6, '2009'!$F:$F, G$1)+SUMIFS('2009'!$J:$J, '2009'!$E:$E, $A6, '2009'!$F:$F, G$1), 0)</f>
        <v>0</v>
      </c>
      <c r="H6" s="0" t="n">
        <f aca="false">IFERROR(SUMIFS('2018'!$H:$H, '2018'!$C:$C, $A6, '2018'!$F:$F, H$1)+SUMIFS('2018'!$I:$I, '2018'!$D:$D, $A6, '2018'!$F:$F, H$1)+SUMIFS('2018'!$J:$J, '2018'!$E:$E, $A6, '2018'!$F:$F, H$1)+SUMIFS('2017'!$H:$H, '2017'!$C:$C, $A6, '2017'!$F:$F, H$1)+SUMIFS('2017'!$I:$I, '2017'!$D:$D, $A6, '2017'!$F:$F, H$1)+SUMIFS('2017'!$J:$J, '2017'!$E:$E, $A6, '2017'!$F:$F, H$1)+SUMIFS('2016'!$H:$H, '2016'!$C:$C, $A6, '2016'!$F:$F, H$1)+SUMIFS('2016'!$I:$I, '2016'!$D:$D, $A6, '2016'!$F:$F, H$1)+SUMIFS('2016'!$J:$J, '2016'!$E:$E, $A6, '2016'!$F:$F, H$1)+SUMIFS('2015'!$H:$H, '2015'!$C:$C, $A6, '2015'!$F:$F, H$1)+SUMIFS('2015'!$I:$I, '2015'!$D:$D, $A6, '2015'!$F:$F, H$1)+SUMIFS('2015'!$J:$J, '2015'!$E:$E, $A6, '2015'!$F:$F, H$1)+SUMIFS('2014'!$H:$H, '2014'!$C:$C, $A6, '2014'!$F:$F, H$1)+SUMIFS('2014'!$I:$I, '2014'!$D:$D, $A6, '2014'!$F:$F, H$1)+SUMIFS('2014'!$J:$J, '2014'!$E:$E, $A6, '2014'!$F:$F, H$1)+SUMIFS('2013'!$H:$H, '2013'!$C:$C, $A6, '2013'!$F:$F, H$1)+SUMIFS('2013'!$I:$I, '2013'!$D:$D, $A6, '2013'!$F:$F, H$1)+SUMIFS('2013'!$J:$J, '2013'!$E:$E, $A6, '2013'!$F:$F, H$1)+SUMIFS('2012'!$H:$H, '2012'!$C:$C, $A6, '2012'!$F:$F, H$1)+SUMIFS('2012'!$I:$I, '2012'!$D:$D, $A6, '2012'!$F:$F, H$1)+SUMIFS('2012'!$J:$J, '2012'!$E:$E, $A6, '2012'!$F:$F, H$1)+SUMIFS('2011'!$H:$H, '2011'!$C:$C, $A6, '2011'!$F:$F, H$1)+SUMIFS('2011'!$I:$I, '2011'!$D:$D, $A6, '2011'!$F:$F, H$1)+SUMIFS('2011'!$J:$J, '2011'!$E:$E, $A6, '2011'!$F:$F, H$1)+SUMIFS('2010'!$H:$H, '2010'!$C:$C, $A6, '2010'!$F:$F, H$1)+SUMIFS('2010'!$I:$I, '2010'!$D:$D, $A6, '2010'!$F:$F, H$1)+SUMIFS('2010'!$J:$J, '2010'!$E:$E, $A6, '2010'!$F:$F, H$1)+SUMIFS('2009'!$H:$H, '2009'!$C:$C, $A6, '2009'!$F:$F, H$1)+SUMIFS('2009'!$I:$I, '2009'!$D:$D, $A6, '2009'!$F:$F, H$1)+SUMIFS('2009'!$J:$J, '2009'!$E:$E, $A6, '2009'!$F:$F, H$1), 0)</f>
        <v>0</v>
      </c>
      <c r="I6" s="0" t="n">
        <f aca="false">IFERROR(SUMIFS('2018'!$H:$H, '2018'!$C:$C, $A6, '2018'!$F:$F, I$1)+SUMIFS('2018'!$I:$I, '2018'!$D:$D, $A6, '2018'!$F:$F, I$1)+SUMIFS('2018'!$J:$J, '2018'!$E:$E, $A6, '2018'!$F:$F, I$1)+SUMIFS('2017'!$H:$H, '2017'!$C:$C, $A6, '2017'!$F:$F, I$1)+SUMIFS('2017'!$I:$I, '2017'!$D:$D, $A6, '2017'!$F:$F, I$1)+SUMIFS('2017'!$J:$J, '2017'!$E:$E, $A6, '2017'!$F:$F, I$1)+SUMIFS('2016'!$H:$H, '2016'!$C:$C, $A6, '2016'!$F:$F, I$1)+SUMIFS('2016'!$I:$I, '2016'!$D:$D, $A6, '2016'!$F:$F, I$1)+SUMIFS('2016'!$J:$J, '2016'!$E:$E, $A6, '2016'!$F:$F, I$1)+SUMIFS('2015'!$H:$H, '2015'!$C:$C, $A6, '2015'!$F:$F, I$1)+SUMIFS('2015'!$I:$I, '2015'!$D:$D, $A6, '2015'!$F:$F, I$1)+SUMIFS('2015'!$J:$J, '2015'!$E:$E, $A6, '2015'!$F:$F, I$1)+SUMIFS('2014'!$H:$H, '2014'!$C:$C, $A6, '2014'!$F:$F, I$1)+SUMIFS('2014'!$I:$I, '2014'!$D:$D, $A6, '2014'!$F:$F, I$1)+SUMIFS('2014'!$J:$J, '2014'!$E:$E, $A6, '2014'!$F:$F, I$1)+SUMIFS('2013'!$H:$H, '2013'!$C:$C, $A6, '2013'!$F:$F, I$1)+SUMIFS('2013'!$I:$I, '2013'!$D:$D, $A6, '2013'!$F:$F, I$1)+SUMIFS('2013'!$J:$J, '2013'!$E:$E, $A6, '2013'!$F:$F, I$1)+SUMIFS('2012'!$H:$H, '2012'!$C:$C, $A6, '2012'!$F:$F, I$1)+SUMIFS('2012'!$I:$I, '2012'!$D:$D, $A6, '2012'!$F:$F, I$1)+SUMIFS('2012'!$J:$J, '2012'!$E:$E, $A6, '2012'!$F:$F, I$1)+SUMIFS('2011'!$H:$H, '2011'!$C:$C, $A6, '2011'!$F:$F, I$1)+SUMIFS('2011'!$I:$I, '2011'!$D:$D, $A6, '2011'!$F:$F, I$1)+SUMIFS('2011'!$J:$J, '2011'!$E:$E, $A6, '2011'!$F:$F, I$1)+SUMIFS('2010'!$H:$H, '2010'!$C:$C, $A6, '2010'!$F:$F, I$1)+SUMIFS('2010'!$I:$I, '2010'!$D:$D, $A6, '2010'!$F:$F, I$1)+SUMIFS('2010'!$J:$J, '2010'!$E:$E, $A6, '2010'!$F:$F, I$1)+SUMIFS('2009'!$H:$H, '2009'!$C:$C, $A6, '2009'!$F:$F, I$1)+SUMIFS('2009'!$I:$I, '2009'!$D:$D, $A6, '2009'!$F:$F, I$1)+SUMIFS('2009'!$J:$J, '2009'!$E:$E, $A6, '2009'!$F:$F, I$1), 0)</f>
        <v>0</v>
      </c>
      <c r="J6" s="0" t="n">
        <f aca="false">IFERROR(SUMIFS('2018'!$H:$H, '2018'!$C:$C, $A6, '2018'!$F:$F, J$1)+SUMIFS('2018'!$I:$I, '2018'!$D:$D, $A6, '2018'!$F:$F, J$1)+SUMIFS('2018'!$J:$J, '2018'!$E:$E, $A6, '2018'!$F:$F, J$1)+SUMIFS('2017'!$H:$H, '2017'!$C:$C, $A6, '2017'!$F:$F, J$1)+SUMIFS('2017'!$I:$I, '2017'!$D:$D, $A6, '2017'!$F:$F, J$1)+SUMIFS('2017'!$J:$J, '2017'!$E:$E, $A6, '2017'!$F:$F, J$1)+SUMIFS('2016'!$H:$H, '2016'!$C:$C, $A6, '2016'!$F:$F, J$1)+SUMIFS('2016'!$I:$I, '2016'!$D:$D, $A6, '2016'!$F:$F, J$1)+SUMIFS('2016'!$J:$J, '2016'!$E:$E, $A6, '2016'!$F:$F, J$1)+SUMIFS('2015'!$H:$H, '2015'!$C:$C, $A6, '2015'!$F:$F, J$1)+SUMIFS('2015'!$I:$I, '2015'!$D:$D, $A6, '2015'!$F:$F, J$1)+SUMIFS('2015'!$J:$J, '2015'!$E:$E, $A6, '2015'!$F:$F, J$1)+SUMIFS('2014'!$H:$H, '2014'!$C:$C, $A6, '2014'!$F:$F, J$1)+SUMIFS('2014'!$I:$I, '2014'!$D:$D, $A6, '2014'!$F:$F, J$1)+SUMIFS('2014'!$J:$J, '2014'!$E:$E, $A6, '2014'!$F:$F, J$1)+SUMIFS('2013'!$H:$H, '2013'!$C:$C, $A6, '2013'!$F:$F, J$1)+SUMIFS('2013'!$I:$I, '2013'!$D:$D, $A6, '2013'!$F:$F, J$1)+SUMIFS('2013'!$J:$J, '2013'!$E:$E, $A6, '2013'!$F:$F, J$1)+SUMIFS('2012'!$H:$H, '2012'!$C:$C, $A6, '2012'!$F:$F, J$1)+SUMIFS('2012'!$I:$I, '2012'!$D:$D, $A6, '2012'!$F:$F, J$1)+SUMIFS('2012'!$J:$J, '2012'!$E:$E, $A6, '2012'!$F:$F, J$1)+SUMIFS('2011'!$H:$H, '2011'!$C:$C, $A6, '2011'!$F:$F, J$1)+SUMIFS('2011'!$I:$I, '2011'!$D:$D, $A6, '2011'!$F:$F, J$1)+SUMIFS('2011'!$J:$J, '2011'!$E:$E, $A6, '2011'!$F:$F, J$1)+SUMIFS('2010'!$H:$H, '2010'!$C:$C, $A6, '2010'!$F:$F, J$1)+SUMIFS('2010'!$I:$I, '2010'!$D:$D, $A6, '2010'!$F:$F, J$1)+SUMIFS('2010'!$J:$J, '2010'!$E:$E, $A6, '2010'!$F:$F, J$1)+SUMIFS('2009'!$H:$H, '2009'!$C:$C, $A6, '2009'!$F:$F, J$1)+SUMIFS('2009'!$I:$I, '2009'!$D:$D, $A6, '2009'!$F:$F, J$1)+SUMIFS('2009'!$J:$J, '2009'!$E:$E, $A6, '2009'!$F:$F, J$1), 0)</f>
        <v>0</v>
      </c>
      <c r="K6" s="0" t="n">
        <f aca="false">IFERROR(SUMIFS('2018'!$H:$H, '2018'!$C:$C, $A6, '2018'!$F:$F, K$1)+SUMIFS('2018'!$I:$I, '2018'!$D:$D, $A6, '2018'!$F:$F, K$1)+SUMIFS('2018'!$J:$J, '2018'!$E:$E, $A6, '2018'!$F:$F, K$1)+SUMIFS('2017'!$H:$H, '2017'!$C:$C, $A6, '2017'!$F:$F, K$1)+SUMIFS('2017'!$I:$I, '2017'!$D:$D, $A6, '2017'!$F:$F, K$1)+SUMIFS('2017'!$J:$J, '2017'!$E:$E, $A6, '2017'!$F:$F, K$1)+SUMIFS('2016'!$H:$H, '2016'!$C:$C, $A6, '2016'!$F:$F, K$1)+SUMIFS('2016'!$I:$I, '2016'!$D:$D, $A6, '2016'!$F:$F, K$1)+SUMIFS('2016'!$J:$J, '2016'!$E:$E, $A6, '2016'!$F:$F, K$1)+SUMIFS('2015'!$H:$H, '2015'!$C:$C, $A6, '2015'!$F:$F, K$1)+SUMIFS('2015'!$I:$I, '2015'!$D:$D, $A6, '2015'!$F:$F, K$1)+SUMIFS('2015'!$J:$J, '2015'!$E:$E, $A6, '2015'!$F:$F, K$1)+SUMIFS('2014'!$H:$H, '2014'!$C:$C, $A6, '2014'!$F:$F, K$1)+SUMIFS('2014'!$I:$I, '2014'!$D:$D, $A6, '2014'!$F:$F, K$1)+SUMIFS('2014'!$J:$J, '2014'!$E:$E, $A6, '2014'!$F:$F, K$1)+SUMIFS('2013'!$H:$H, '2013'!$C:$C, $A6, '2013'!$F:$F, K$1)+SUMIFS('2013'!$I:$I, '2013'!$D:$D, $A6, '2013'!$F:$F, K$1)+SUMIFS('2013'!$J:$J, '2013'!$E:$E, $A6, '2013'!$F:$F, K$1)+SUMIFS('2012'!$H:$H, '2012'!$C:$C, $A6, '2012'!$F:$F, K$1)+SUMIFS('2012'!$I:$I, '2012'!$D:$D, $A6, '2012'!$F:$F, K$1)+SUMIFS('2012'!$J:$J, '2012'!$E:$E, $A6, '2012'!$F:$F, K$1)+SUMIFS('2011'!$H:$H, '2011'!$C:$C, $A6, '2011'!$F:$F, K$1)+SUMIFS('2011'!$I:$I, '2011'!$D:$D, $A6, '2011'!$F:$F, K$1)+SUMIFS('2011'!$J:$J, '2011'!$E:$E, $A6, '2011'!$F:$F, K$1)+SUMIFS('2010'!$H:$H, '2010'!$C:$C, $A6, '2010'!$F:$F, K$1)+SUMIFS('2010'!$I:$I, '2010'!$D:$D, $A6, '2010'!$F:$F, K$1)+SUMIFS('2010'!$J:$J, '2010'!$E:$E, $A6, '2010'!$F:$F, K$1)+SUMIFS('2009'!$H:$H, '2009'!$C:$C, $A6, '2009'!$F:$F, K$1)+SUMIFS('2009'!$I:$I, '2009'!$D:$D, $A6, '2009'!$F:$F, K$1)+SUMIFS('2009'!$J:$J, '2009'!$E:$E, $A6, '2009'!$F:$F, K$1), 0)</f>
        <v>0</v>
      </c>
      <c r="L6" s="0" t="n">
        <f aca="false">IFERROR(SUMIFS('2018'!$H:$H, '2018'!$C:$C, $A6, '2018'!$F:$F, L$1)+SUMIFS('2018'!$I:$I, '2018'!$D:$D, $A6, '2018'!$F:$F, L$1)+SUMIFS('2018'!$J:$J, '2018'!$E:$E, $A6, '2018'!$F:$F, L$1)+SUMIFS('2017'!$H:$H, '2017'!$C:$C, $A6, '2017'!$F:$F, L$1)+SUMIFS('2017'!$I:$I, '2017'!$D:$D, $A6, '2017'!$F:$F, L$1)+SUMIFS('2017'!$J:$J, '2017'!$E:$E, $A6, '2017'!$F:$F, L$1)+SUMIFS('2016'!$H:$H, '2016'!$C:$C, $A6, '2016'!$F:$F, L$1)+SUMIFS('2016'!$I:$I, '2016'!$D:$D, $A6, '2016'!$F:$F, L$1)+SUMIFS('2016'!$J:$J, '2016'!$E:$E, $A6, '2016'!$F:$F, L$1)+SUMIFS('2015'!$H:$H, '2015'!$C:$C, $A6, '2015'!$F:$F, L$1)+SUMIFS('2015'!$I:$I, '2015'!$D:$D, $A6, '2015'!$F:$F, L$1)+SUMIFS('2015'!$J:$J, '2015'!$E:$E, $A6, '2015'!$F:$F, L$1)+SUMIFS('2014'!$H:$H, '2014'!$C:$C, $A6, '2014'!$F:$F, L$1)+SUMIFS('2014'!$I:$I, '2014'!$D:$D, $A6, '2014'!$F:$F, L$1)+SUMIFS('2014'!$J:$J, '2014'!$E:$E, $A6, '2014'!$F:$F, L$1)+SUMIFS('2013'!$H:$H, '2013'!$C:$C, $A6, '2013'!$F:$F, L$1)+SUMIFS('2013'!$I:$I, '2013'!$D:$D, $A6, '2013'!$F:$F, L$1)+SUMIFS('2013'!$J:$J, '2013'!$E:$E, $A6, '2013'!$F:$F, L$1)+SUMIFS('2012'!$H:$H, '2012'!$C:$C, $A6, '2012'!$F:$F, L$1)+SUMIFS('2012'!$I:$I, '2012'!$D:$D, $A6, '2012'!$F:$F, L$1)+SUMIFS('2012'!$J:$J, '2012'!$E:$E, $A6, '2012'!$F:$F, L$1)+SUMIFS('2011'!$H:$H, '2011'!$C:$C, $A6, '2011'!$F:$F, L$1)+SUMIFS('2011'!$I:$I, '2011'!$D:$D, $A6, '2011'!$F:$F, L$1)+SUMIFS('2011'!$J:$J, '2011'!$E:$E, $A6, '2011'!$F:$F, L$1)+SUMIFS('2010'!$H:$H, '2010'!$C:$C, $A6, '2010'!$F:$F, L$1)+SUMIFS('2010'!$I:$I, '2010'!$D:$D, $A6, '2010'!$F:$F, L$1)+SUMIFS('2010'!$J:$J, '2010'!$E:$E, $A6, '2010'!$F:$F, L$1)+SUMIFS('2009'!$H:$H, '2009'!$C:$C, $A6, '2009'!$F:$F, L$1)+SUMIFS('2009'!$I:$I, '2009'!$D:$D, $A6, '2009'!$F:$F, L$1)+SUMIFS('2009'!$J:$J, '2009'!$E:$E, $A6, '2009'!$F:$F, L$1), 0)</f>
        <v>122</v>
      </c>
      <c r="M6" s="0" t="n">
        <f aca="false">IFERROR(SUMIFS('2018'!$H:$H, '2018'!$C:$C, $A6, '2018'!$F:$F, M$1)+SUMIFS('2018'!$I:$I, '2018'!$D:$D, $A6, '2018'!$F:$F, M$1)+SUMIFS('2018'!$J:$J, '2018'!$E:$E, $A6, '2018'!$F:$F, M$1)+SUMIFS('2017'!$H:$H, '2017'!$C:$C, $A6, '2017'!$F:$F, M$1)+SUMIFS('2017'!$I:$I, '2017'!$D:$D, $A6, '2017'!$F:$F, M$1)+SUMIFS('2017'!$J:$J, '2017'!$E:$E, $A6, '2017'!$F:$F, M$1)+SUMIFS('2016'!$H:$H, '2016'!$C:$C, $A6, '2016'!$F:$F, M$1)+SUMIFS('2016'!$I:$I, '2016'!$D:$D, $A6, '2016'!$F:$F, M$1)+SUMIFS('2016'!$J:$J, '2016'!$E:$E, $A6, '2016'!$F:$F, M$1)+SUMIFS('2015'!$H:$H, '2015'!$C:$C, $A6, '2015'!$F:$F, M$1)+SUMIFS('2015'!$I:$I, '2015'!$D:$D, $A6, '2015'!$F:$F, M$1)+SUMIFS('2015'!$J:$J, '2015'!$E:$E, $A6, '2015'!$F:$F, M$1)+SUMIFS('2014'!$H:$H, '2014'!$C:$C, $A6, '2014'!$F:$F, M$1)+SUMIFS('2014'!$I:$I, '2014'!$D:$D, $A6, '2014'!$F:$F, M$1)+SUMIFS('2014'!$J:$J, '2014'!$E:$E, $A6, '2014'!$F:$F, M$1)+SUMIFS('2013'!$H:$H, '2013'!$C:$C, $A6, '2013'!$F:$F, M$1)+SUMIFS('2013'!$I:$I, '2013'!$D:$D, $A6, '2013'!$F:$F, M$1)+SUMIFS('2013'!$J:$J, '2013'!$E:$E, $A6, '2013'!$F:$F, M$1)+SUMIFS('2012'!$H:$H, '2012'!$C:$C, $A6, '2012'!$F:$F, M$1)+SUMIFS('2012'!$I:$I, '2012'!$D:$D, $A6, '2012'!$F:$F, M$1)+SUMIFS('2012'!$J:$J, '2012'!$E:$E, $A6, '2012'!$F:$F, M$1)+SUMIFS('2011'!$H:$H, '2011'!$C:$C, $A6, '2011'!$F:$F, M$1)+SUMIFS('2011'!$I:$I, '2011'!$D:$D, $A6, '2011'!$F:$F, M$1)+SUMIFS('2011'!$J:$J, '2011'!$E:$E, $A6, '2011'!$F:$F, M$1)+SUMIFS('2010'!$H:$H, '2010'!$C:$C, $A6, '2010'!$F:$F, M$1)+SUMIFS('2010'!$I:$I, '2010'!$D:$D, $A6, '2010'!$F:$F, M$1)+SUMIFS('2010'!$J:$J, '2010'!$E:$E, $A6, '2010'!$F:$F, M$1)+SUMIFS('2009'!$H:$H, '2009'!$C:$C, $A6, '2009'!$F:$F, M$1)+SUMIFS('2009'!$I:$I, '2009'!$D:$D, $A6, '2009'!$F:$F, M$1)+SUMIFS('2009'!$J:$J, '2009'!$E:$E, $A6, '2009'!$F:$F, M$1), 0)</f>
        <v>0</v>
      </c>
      <c r="N6" s="0" t="n">
        <f aca="false">IFERROR(SUMIFS('2018'!$H:$H, '2018'!$C:$C, $A6, '2018'!$F:$F, N$1)+SUMIFS('2018'!$I:$I, '2018'!$D:$D, $A6, '2018'!$F:$F, N$1)+SUMIFS('2018'!$J:$J, '2018'!$E:$E, $A6, '2018'!$F:$F, N$1)+SUMIFS('2017'!$H:$H, '2017'!$C:$C, $A6, '2017'!$F:$F, N$1)+SUMIFS('2017'!$I:$I, '2017'!$D:$D, $A6, '2017'!$F:$F, N$1)+SUMIFS('2017'!$J:$J, '2017'!$E:$E, $A6, '2017'!$F:$F, N$1)+SUMIFS('2016'!$H:$H, '2016'!$C:$C, $A6, '2016'!$F:$F, N$1)+SUMIFS('2016'!$I:$I, '2016'!$D:$D, $A6, '2016'!$F:$F, N$1)+SUMIFS('2016'!$J:$J, '2016'!$E:$E, $A6, '2016'!$F:$F, N$1)+SUMIFS('2015'!$H:$H, '2015'!$C:$C, $A6, '2015'!$F:$F, N$1)+SUMIFS('2015'!$I:$I, '2015'!$D:$D, $A6, '2015'!$F:$F, N$1)+SUMIFS('2015'!$J:$J, '2015'!$E:$E, $A6, '2015'!$F:$F, N$1)+SUMIFS('2014'!$H:$H, '2014'!$C:$C, $A6, '2014'!$F:$F, N$1)+SUMIFS('2014'!$I:$I, '2014'!$D:$D, $A6, '2014'!$F:$F, N$1)+SUMIFS('2014'!$J:$J, '2014'!$E:$E, $A6, '2014'!$F:$F, N$1)+SUMIFS('2013'!$H:$H, '2013'!$C:$C, $A6, '2013'!$F:$F, N$1)+SUMIFS('2013'!$I:$I, '2013'!$D:$D, $A6, '2013'!$F:$F, N$1)+SUMIFS('2013'!$J:$J, '2013'!$E:$E, $A6, '2013'!$F:$F, N$1)+SUMIFS('2012'!$H:$H, '2012'!$C:$C, $A6, '2012'!$F:$F, N$1)+SUMIFS('2012'!$I:$I, '2012'!$D:$D, $A6, '2012'!$F:$F, N$1)+SUMIFS('2012'!$J:$J, '2012'!$E:$E, $A6, '2012'!$F:$F, N$1)+SUMIFS('2011'!$H:$H, '2011'!$C:$C, $A6, '2011'!$F:$F, N$1)+SUMIFS('2011'!$I:$I, '2011'!$D:$D, $A6, '2011'!$F:$F, N$1)+SUMIFS('2011'!$J:$J, '2011'!$E:$E, $A6, '2011'!$F:$F, N$1)+SUMIFS('2010'!$H:$H, '2010'!$C:$C, $A6, '2010'!$F:$F, N$1)+SUMIFS('2010'!$I:$I, '2010'!$D:$D, $A6, '2010'!$F:$F, N$1)+SUMIFS('2010'!$J:$J, '2010'!$E:$E, $A6, '2010'!$F:$F, N$1)+SUMIFS('2009'!$H:$H, '2009'!$C:$C, $A6, '2009'!$F:$F, N$1)+SUMIFS('2009'!$I:$I, '2009'!$D:$D, $A6, '2009'!$F:$F, N$1)+SUMIFS('2009'!$J:$J, '2009'!$E:$E, $A6, '2009'!$F:$F, N$1), 0)</f>
        <v>0</v>
      </c>
      <c r="O6" s="0" t="n">
        <f aca="false">IFERROR(SUMIFS('2018'!$H:$H, '2018'!$C:$C, $A6, '2018'!$F:$F, O$1)+SUMIFS('2018'!$I:$I, '2018'!$D:$D, $A6, '2018'!$F:$F, O$1)+SUMIFS('2018'!$J:$J, '2018'!$E:$E, $A6, '2018'!$F:$F, O$1)+SUMIFS('2017'!$H:$H, '2017'!$C:$C, $A6, '2017'!$F:$F, O$1)+SUMIFS('2017'!$I:$I, '2017'!$D:$D, $A6, '2017'!$F:$F, O$1)+SUMIFS('2017'!$J:$J, '2017'!$E:$E, $A6, '2017'!$F:$F, O$1)+SUMIFS('2016'!$H:$H, '2016'!$C:$C, $A6, '2016'!$F:$F, O$1)+SUMIFS('2016'!$I:$I, '2016'!$D:$D, $A6, '2016'!$F:$F, O$1)+SUMIFS('2016'!$J:$J, '2016'!$E:$E, $A6, '2016'!$F:$F, O$1)+SUMIFS('2015'!$H:$H, '2015'!$C:$C, $A6, '2015'!$F:$F, O$1)+SUMIFS('2015'!$I:$I, '2015'!$D:$D, $A6, '2015'!$F:$F, O$1)+SUMIFS('2015'!$J:$J, '2015'!$E:$E, $A6, '2015'!$F:$F, O$1)+SUMIFS('2014'!$H:$H, '2014'!$C:$C, $A6, '2014'!$F:$F, O$1)+SUMIFS('2014'!$I:$I, '2014'!$D:$D, $A6, '2014'!$F:$F, O$1)+SUMIFS('2014'!$J:$J, '2014'!$E:$E, $A6, '2014'!$F:$F, O$1)+SUMIFS('2013'!$H:$H, '2013'!$C:$C, $A6, '2013'!$F:$F, O$1)+SUMIFS('2013'!$I:$I, '2013'!$D:$D, $A6, '2013'!$F:$F, O$1)+SUMIFS('2013'!$J:$J, '2013'!$E:$E, $A6, '2013'!$F:$F, O$1)+SUMIFS('2012'!$H:$H, '2012'!$C:$C, $A6, '2012'!$F:$F, O$1)+SUMIFS('2012'!$I:$I, '2012'!$D:$D, $A6, '2012'!$F:$F, O$1)+SUMIFS('2012'!$J:$J, '2012'!$E:$E, $A6, '2012'!$F:$F, O$1)+SUMIFS('2011'!$H:$H, '2011'!$C:$C, $A6, '2011'!$F:$F, O$1)+SUMIFS('2011'!$I:$I, '2011'!$D:$D, $A6, '2011'!$F:$F, O$1)+SUMIFS('2011'!$J:$J, '2011'!$E:$E, $A6, '2011'!$F:$F, O$1)+SUMIFS('2010'!$H:$H, '2010'!$C:$C, $A6, '2010'!$F:$F, O$1)+SUMIFS('2010'!$I:$I, '2010'!$D:$D, $A6, '2010'!$F:$F, O$1)+SUMIFS('2010'!$J:$J, '2010'!$E:$E, $A6, '2010'!$F:$F, O$1)+SUMIFS('2009'!$H:$H, '2009'!$C:$C, $A6, '2009'!$F:$F, O$1)+SUMIFS('2009'!$I:$I, '2009'!$D:$D, $A6, '2009'!$F:$F, O$1)+SUMIFS('2009'!$J:$J, '2009'!$E:$E, $A6, '2009'!$F:$F, O$1), 0)</f>
        <v>0</v>
      </c>
      <c r="P6" s="0" t="n">
        <f aca="false">IFERROR(SUMIFS('2018'!$H:$H, '2018'!$C:$C, $A6, '2018'!$F:$F, P$1)+SUMIFS('2018'!$I:$I, '2018'!$D:$D, $A6, '2018'!$F:$F, P$1)+SUMIFS('2018'!$J:$J, '2018'!$E:$E, $A6, '2018'!$F:$F, P$1)+SUMIFS('2017'!$H:$H, '2017'!$C:$C, $A6, '2017'!$F:$F, P$1)+SUMIFS('2017'!$I:$I, '2017'!$D:$D, $A6, '2017'!$F:$F, P$1)+SUMIFS('2017'!$J:$J, '2017'!$E:$E, $A6, '2017'!$F:$F, P$1)+SUMIFS('2016'!$H:$H, '2016'!$C:$C, $A6, '2016'!$F:$F, P$1)+SUMIFS('2016'!$I:$I, '2016'!$D:$D, $A6, '2016'!$F:$F, P$1)+SUMIFS('2016'!$J:$J, '2016'!$E:$E, $A6, '2016'!$F:$F, P$1)+SUMIFS('2015'!$H:$H, '2015'!$C:$C, $A6, '2015'!$F:$F, P$1)+SUMIFS('2015'!$I:$I, '2015'!$D:$D, $A6, '2015'!$F:$F, P$1)+SUMIFS('2015'!$J:$J, '2015'!$E:$E, $A6, '2015'!$F:$F, P$1)+SUMIFS('2014'!$H:$H, '2014'!$C:$C, $A6, '2014'!$F:$F, P$1)+SUMIFS('2014'!$I:$I, '2014'!$D:$D, $A6, '2014'!$F:$F, P$1)+SUMIFS('2014'!$J:$J, '2014'!$E:$E, $A6, '2014'!$F:$F, P$1)+SUMIFS('2013'!$H:$H, '2013'!$C:$C, $A6, '2013'!$F:$F, P$1)+SUMIFS('2013'!$I:$I, '2013'!$D:$D, $A6, '2013'!$F:$F, P$1)+SUMIFS('2013'!$J:$J, '2013'!$E:$E, $A6, '2013'!$F:$F, P$1)+SUMIFS('2012'!$H:$H, '2012'!$C:$C, $A6, '2012'!$F:$F, P$1)+SUMIFS('2012'!$I:$I, '2012'!$D:$D, $A6, '2012'!$F:$F, P$1)+SUMIFS('2012'!$J:$J, '2012'!$E:$E, $A6, '2012'!$F:$F, P$1)+SUMIFS('2011'!$H:$H, '2011'!$C:$C, $A6, '2011'!$F:$F, P$1)+SUMIFS('2011'!$I:$I, '2011'!$D:$D, $A6, '2011'!$F:$F, P$1)+SUMIFS('2011'!$J:$J, '2011'!$E:$E, $A6, '2011'!$F:$F, P$1)+SUMIFS('2010'!$H:$H, '2010'!$C:$C, $A6, '2010'!$F:$F, P$1)+SUMIFS('2010'!$I:$I, '2010'!$D:$D, $A6, '2010'!$F:$F, P$1)+SUMIFS('2010'!$J:$J, '2010'!$E:$E, $A6, '2010'!$F:$F, P$1)+SUMIFS('2009'!$H:$H, '2009'!$C:$C, $A6, '2009'!$F:$F, P$1)+SUMIFS('2009'!$I:$I, '2009'!$D:$D, $A6, '2009'!$F:$F, P$1)+SUMIFS('2009'!$J:$J, '2009'!$E:$E, $A6, '2009'!$F:$F, P$1), 0)</f>
        <v>0</v>
      </c>
      <c r="Q6" s="0" t="n">
        <f aca="false">IFERROR(SUMIFS('2018'!$H:$H, '2018'!$C:$C, $A6, '2018'!$F:$F, Q$1)+SUMIFS('2018'!$I:$I, '2018'!$D:$D, $A6, '2018'!$F:$F, Q$1)+SUMIFS('2018'!$J:$J, '2018'!$E:$E, $A6, '2018'!$F:$F, Q$1)+SUMIFS('2017'!$H:$H, '2017'!$C:$C, $A6, '2017'!$F:$F, Q$1)+SUMIFS('2017'!$I:$I, '2017'!$D:$D, $A6, '2017'!$F:$F, Q$1)+SUMIFS('2017'!$J:$J, '2017'!$E:$E, $A6, '2017'!$F:$F, Q$1)+SUMIFS('2016'!$H:$H, '2016'!$C:$C, $A6, '2016'!$F:$F, Q$1)+SUMIFS('2016'!$I:$I, '2016'!$D:$D, $A6, '2016'!$F:$F, Q$1)+SUMIFS('2016'!$J:$J, '2016'!$E:$E, $A6, '2016'!$F:$F, Q$1)+SUMIFS('2015'!$H:$H, '2015'!$C:$C, $A6, '2015'!$F:$F, Q$1)+SUMIFS('2015'!$I:$I, '2015'!$D:$D, $A6, '2015'!$F:$F, Q$1)+SUMIFS('2015'!$J:$J, '2015'!$E:$E, $A6, '2015'!$F:$F, Q$1)+SUMIFS('2014'!$H:$H, '2014'!$C:$C, $A6, '2014'!$F:$F, Q$1)+SUMIFS('2014'!$I:$I, '2014'!$D:$D, $A6, '2014'!$F:$F, Q$1)+SUMIFS('2014'!$J:$J, '2014'!$E:$E, $A6, '2014'!$F:$F, Q$1)+SUMIFS('2013'!$H:$H, '2013'!$C:$C, $A6, '2013'!$F:$F, Q$1)+SUMIFS('2013'!$I:$I, '2013'!$D:$D, $A6, '2013'!$F:$F, Q$1)+SUMIFS('2013'!$J:$J, '2013'!$E:$E, $A6, '2013'!$F:$F, Q$1)+SUMIFS('2012'!$H:$H, '2012'!$C:$C, $A6, '2012'!$F:$F, Q$1)+SUMIFS('2012'!$I:$I, '2012'!$D:$D, $A6, '2012'!$F:$F, Q$1)+SUMIFS('2012'!$J:$J, '2012'!$E:$E, $A6, '2012'!$F:$F, Q$1)+SUMIFS('2011'!$H:$H, '2011'!$C:$C, $A6, '2011'!$F:$F, Q$1)+SUMIFS('2011'!$I:$I, '2011'!$D:$D, $A6, '2011'!$F:$F, Q$1)+SUMIFS('2011'!$J:$J, '2011'!$E:$E, $A6, '2011'!$F:$F, Q$1)+SUMIFS('2010'!$H:$H, '2010'!$C:$C, $A6, '2010'!$F:$F, Q$1)+SUMIFS('2010'!$I:$I, '2010'!$D:$D, $A6, '2010'!$F:$F, Q$1)+SUMIFS('2010'!$J:$J, '2010'!$E:$E, $A6, '2010'!$F:$F, Q$1)+SUMIFS('2009'!$H:$H, '2009'!$C:$C, $A6, '2009'!$F:$F, Q$1)+SUMIFS('2009'!$I:$I, '2009'!$D:$D, $A6, '2009'!$F:$F, Q$1)+SUMIFS('2009'!$J:$J, '2009'!$E:$E, $A6, '2009'!$F:$F, Q$1), 0)</f>
        <v>0</v>
      </c>
      <c r="R6" s="0" t="n">
        <f aca="false">IFERROR(SUMIFS('2018'!$H:$H, '2018'!$C:$C, $A6, '2018'!$F:$F, R$1)+SUMIFS('2018'!$I:$I, '2018'!$D:$D, $A6, '2018'!$F:$F, R$1)+SUMIFS('2018'!$J:$J, '2018'!$E:$E, $A6, '2018'!$F:$F, R$1)+SUMIFS('2017'!$H:$H, '2017'!$C:$C, $A6, '2017'!$F:$F, R$1)+SUMIFS('2017'!$I:$I, '2017'!$D:$D, $A6, '2017'!$F:$F, R$1)+SUMIFS('2017'!$J:$J, '2017'!$E:$E, $A6, '2017'!$F:$F, R$1)+SUMIFS('2016'!$H:$H, '2016'!$C:$C, $A6, '2016'!$F:$F, R$1)+SUMIFS('2016'!$I:$I, '2016'!$D:$D, $A6, '2016'!$F:$F, R$1)+SUMIFS('2016'!$J:$J, '2016'!$E:$E, $A6, '2016'!$F:$F, R$1)+SUMIFS('2015'!$H:$H, '2015'!$C:$C, $A6, '2015'!$F:$F, R$1)+SUMIFS('2015'!$I:$I, '2015'!$D:$D, $A6, '2015'!$F:$F, R$1)+SUMIFS('2015'!$J:$J, '2015'!$E:$E, $A6, '2015'!$F:$F, R$1)+SUMIFS('2014'!$H:$H, '2014'!$C:$C, $A6, '2014'!$F:$F, R$1)+SUMIFS('2014'!$I:$I, '2014'!$D:$D, $A6, '2014'!$F:$F, R$1)+SUMIFS('2014'!$J:$J, '2014'!$E:$E, $A6, '2014'!$F:$F, R$1)+SUMIFS('2013'!$H:$H, '2013'!$C:$C, $A6, '2013'!$F:$F, R$1)+SUMIFS('2013'!$I:$I, '2013'!$D:$D, $A6, '2013'!$F:$F, R$1)+SUMIFS('2013'!$J:$J, '2013'!$E:$E, $A6, '2013'!$F:$F, R$1)+SUMIFS('2012'!$H:$H, '2012'!$C:$C, $A6, '2012'!$F:$F, R$1)+SUMIFS('2012'!$I:$I, '2012'!$D:$D, $A6, '2012'!$F:$F, R$1)+SUMIFS('2012'!$J:$J, '2012'!$E:$E, $A6, '2012'!$F:$F, R$1)+SUMIFS('2011'!$H:$H, '2011'!$C:$C, $A6, '2011'!$F:$F, R$1)+SUMIFS('2011'!$I:$I, '2011'!$D:$D, $A6, '2011'!$F:$F, R$1)+SUMIFS('2011'!$J:$J, '2011'!$E:$E, $A6, '2011'!$F:$F, R$1)+SUMIFS('2010'!$H:$H, '2010'!$C:$C, $A6, '2010'!$F:$F, R$1)+SUMIFS('2010'!$I:$I, '2010'!$D:$D, $A6, '2010'!$F:$F, R$1)+SUMIFS('2010'!$J:$J, '2010'!$E:$E, $A6, '2010'!$F:$F, R$1)+SUMIFS('2009'!$H:$H, '2009'!$C:$C, $A6, '2009'!$F:$F, R$1)+SUMIFS('2009'!$I:$I, '2009'!$D:$D, $A6, '2009'!$F:$F, R$1)+SUMIFS('2009'!$J:$J, '2009'!$E:$E, $A6, '2009'!$F:$F, R$1), 0)</f>
        <v>0</v>
      </c>
      <c r="S6" s="0" t="n">
        <f aca="false">IFERROR(SUMIFS('2018'!$H:$H, '2018'!$C:$C, $A6, '2018'!$F:$F, S$1)+SUMIFS('2018'!$I:$I, '2018'!$D:$D, $A6, '2018'!$F:$F, S$1)+SUMIFS('2018'!$J:$J, '2018'!$E:$E, $A6, '2018'!$F:$F, S$1)+SUMIFS('2017'!$H:$H, '2017'!$C:$C, $A6, '2017'!$F:$F, S$1)+SUMIFS('2017'!$I:$I, '2017'!$D:$D, $A6, '2017'!$F:$F, S$1)+SUMIFS('2017'!$J:$J, '2017'!$E:$E, $A6, '2017'!$F:$F, S$1)+SUMIFS('2016'!$H:$H, '2016'!$C:$C, $A6, '2016'!$F:$F, S$1)+SUMIFS('2016'!$I:$I, '2016'!$D:$D, $A6, '2016'!$F:$F, S$1)+SUMIFS('2016'!$J:$J, '2016'!$E:$E, $A6, '2016'!$F:$F, S$1)+SUMIFS('2015'!$H:$H, '2015'!$C:$C, $A6, '2015'!$F:$F, S$1)+SUMIFS('2015'!$I:$I, '2015'!$D:$D, $A6, '2015'!$F:$F, S$1)+SUMIFS('2015'!$J:$J, '2015'!$E:$E, $A6, '2015'!$F:$F, S$1)+SUMIFS('2014'!$H:$H, '2014'!$C:$C, $A6, '2014'!$F:$F, S$1)+SUMIFS('2014'!$I:$I, '2014'!$D:$D, $A6, '2014'!$F:$F, S$1)+SUMIFS('2014'!$J:$J, '2014'!$E:$E, $A6, '2014'!$F:$F, S$1)+SUMIFS('2013'!$H:$H, '2013'!$C:$C, $A6, '2013'!$F:$F, S$1)+SUMIFS('2013'!$I:$I, '2013'!$D:$D, $A6, '2013'!$F:$F, S$1)+SUMIFS('2013'!$J:$J, '2013'!$E:$E, $A6, '2013'!$F:$F, S$1)+SUMIFS('2012'!$H:$H, '2012'!$C:$C, $A6, '2012'!$F:$F, S$1)+SUMIFS('2012'!$I:$I, '2012'!$D:$D, $A6, '2012'!$F:$F, S$1)+SUMIFS('2012'!$J:$J, '2012'!$E:$E, $A6, '2012'!$F:$F, S$1)+SUMIFS('2011'!$H:$H, '2011'!$C:$C, $A6, '2011'!$F:$F, S$1)+SUMIFS('2011'!$I:$I, '2011'!$D:$D, $A6, '2011'!$F:$F, S$1)+SUMIFS('2011'!$J:$J, '2011'!$E:$E, $A6, '2011'!$F:$F, S$1)+SUMIFS('2010'!$H:$H, '2010'!$C:$C, $A6, '2010'!$F:$F, S$1)+SUMIFS('2010'!$I:$I, '2010'!$D:$D, $A6, '2010'!$F:$F, S$1)+SUMIFS('2010'!$J:$J, '2010'!$E:$E, $A6, '2010'!$F:$F, S$1)+SUMIFS('2009'!$H:$H, '2009'!$C:$C, $A6, '2009'!$F:$F, S$1)+SUMIFS('2009'!$I:$I, '2009'!$D:$D, $A6, '2009'!$F:$F, S$1)+SUMIFS('2009'!$J:$J, '2009'!$E:$E, $A6, '2009'!$F:$F, S$1), 0)</f>
        <v>0</v>
      </c>
      <c r="T6" s="0" t="n">
        <f aca="false">IFERROR(SUMIFS('2018'!$H:$H, '2018'!$C:$C, $A6, '2018'!$F:$F, T$1)+SUMIFS('2018'!$I:$I, '2018'!$D:$D, $A6, '2018'!$F:$F, T$1)+SUMIFS('2018'!$J:$J, '2018'!$E:$E, $A6, '2018'!$F:$F, T$1)+SUMIFS('2017'!$H:$H, '2017'!$C:$C, $A6, '2017'!$F:$F, T$1)+SUMIFS('2017'!$I:$I, '2017'!$D:$D, $A6, '2017'!$F:$F, T$1)+SUMIFS('2017'!$J:$J, '2017'!$E:$E, $A6, '2017'!$F:$F, T$1)+SUMIFS('2016'!$H:$H, '2016'!$C:$C, $A6, '2016'!$F:$F, T$1)+SUMIFS('2016'!$I:$I, '2016'!$D:$D, $A6, '2016'!$F:$F, T$1)+SUMIFS('2016'!$J:$J, '2016'!$E:$E, $A6, '2016'!$F:$F, T$1)+SUMIFS('2015'!$H:$H, '2015'!$C:$C, $A6, '2015'!$F:$F, T$1)+SUMIFS('2015'!$I:$I, '2015'!$D:$D, $A6, '2015'!$F:$F, T$1)+SUMIFS('2015'!$J:$J, '2015'!$E:$E, $A6, '2015'!$F:$F, T$1)+SUMIFS('2014'!$H:$H, '2014'!$C:$C, $A6, '2014'!$F:$F, T$1)+SUMIFS('2014'!$I:$I, '2014'!$D:$D, $A6, '2014'!$F:$F, T$1)+SUMIFS('2014'!$J:$J, '2014'!$E:$E, $A6, '2014'!$F:$F, T$1)+SUMIFS('2013'!$H:$H, '2013'!$C:$C, $A6, '2013'!$F:$F, T$1)+SUMIFS('2013'!$I:$I, '2013'!$D:$D, $A6, '2013'!$F:$F, T$1)+SUMIFS('2013'!$J:$J, '2013'!$E:$E, $A6, '2013'!$F:$F, T$1)+SUMIFS('2012'!$H:$H, '2012'!$C:$C, $A6, '2012'!$F:$F, T$1)+SUMIFS('2012'!$I:$I, '2012'!$D:$D, $A6, '2012'!$F:$F, T$1)+SUMIFS('2012'!$J:$J, '2012'!$E:$E, $A6, '2012'!$F:$F, T$1)+SUMIFS('2011'!$H:$H, '2011'!$C:$C, $A6, '2011'!$F:$F, T$1)+SUMIFS('2011'!$I:$I, '2011'!$D:$D, $A6, '2011'!$F:$F, T$1)+SUMIFS('2011'!$J:$J, '2011'!$E:$E, $A6, '2011'!$F:$F, T$1)+SUMIFS('2010'!$H:$H, '2010'!$C:$C, $A6, '2010'!$F:$F, T$1)+SUMIFS('2010'!$I:$I, '2010'!$D:$D, $A6, '2010'!$F:$F, T$1)+SUMIFS('2010'!$J:$J, '2010'!$E:$E, $A6, '2010'!$F:$F, T$1)+SUMIFS('2009'!$H:$H, '2009'!$C:$C, $A6, '2009'!$F:$F, T$1)+SUMIFS('2009'!$I:$I, '2009'!$D:$D, $A6, '2009'!$F:$F, T$1)+SUMIFS('2009'!$J:$J, '2009'!$E:$E, $A6, '2009'!$F:$F, T$1), 0)</f>
        <v>0</v>
      </c>
      <c r="U6" s="0" t="n">
        <f aca="false">IFERROR(SUMIFS('2018'!$H:$H, '2018'!$C:$C, $A6, '2018'!$F:$F, U$1)+SUMIFS('2018'!$I:$I, '2018'!$D:$D, $A6, '2018'!$F:$F, U$1)+SUMIFS('2018'!$J:$J, '2018'!$E:$E, $A6, '2018'!$F:$F, U$1)+SUMIFS('2017'!$H:$H, '2017'!$C:$C, $A6, '2017'!$F:$F, U$1)+SUMIFS('2017'!$I:$I, '2017'!$D:$D, $A6, '2017'!$F:$F, U$1)+SUMIFS('2017'!$J:$J, '2017'!$E:$E, $A6, '2017'!$F:$F, U$1)+SUMIFS('2016'!$H:$H, '2016'!$C:$C, $A6, '2016'!$F:$F, U$1)+SUMIFS('2016'!$I:$I, '2016'!$D:$D, $A6, '2016'!$F:$F, U$1)+SUMIFS('2016'!$J:$J, '2016'!$E:$E, $A6, '2016'!$F:$F, U$1)+SUMIFS('2015'!$H:$H, '2015'!$C:$C, $A6, '2015'!$F:$F, U$1)+SUMIFS('2015'!$I:$I, '2015'!$D:$D, $A6, '2015'!$F:$F, U$1)+SUMIFS('2015'!$J:$J, '2015'!$E:$E, $A6, '2015'!$F:$F, U$1)+SUMIFS('2014'!$H:$H, '2014'!$C:$C, $A6, '2014'!$F:$F, U$1)+SUMIFS('2014'!$I:$I, '2014'!$D:$D, $A6, '2014'!$F:$F, U$1)+SUMIFS('2014'!$J:$J, '2014'!$E:$E, $A6, '2014'!$F:$F, U$1)+SUMIFS('2013'!$H:$H, '2013'!$C:$C, $A6, '2013'!$F:$F, U$1)+SUMIFS('2013'!$I:$I, '2013'!$D:$D, $A6, '2013'!$F:$F, U$1)+SUMIFS('2013'!$J:$J, '2013'!$E:$E, $A6, '2013'!$F:$F, U$1)+SUMIFS('2012'!$H:$H, '2012'!$C:$C, $A6, '2012'!$F:$F, U$1)+SUMIFS('2012'!$I:$I, '2012'!$D:$D, $A6, '2012'!$F:$F, U$1)+SUMIFS('2012'!$J:$J, '2012'!$E:$E, $A6, '2012'!$F:$F, U$1)+SUMIFS('2011'!$H:$H, '2011'!$C:$C, $A6, '2011'!$F:$F, U$1)+SUMIFS('2011'!$I:$I, '2011'!$D:$D, $A6, '2011'!$F:$F, U$1)+SUMIFS('2011'!$J:$J, '2011'!$E:$E, $A6, '2011'!$F:$F, U$1)+SUMIFS('2010'!$H:$H, '2010'!$C:$C, $A6, '2010'!$F:$F, U$1)+SUMIFS('2010'!$I:$I, '2010'!$D:$D, $A6, '2010'!$F:$F, U$1)+SUMIFS('2010'!$J:$J, '2010'!$E:$E, $A6, '2010'!$F:$F, U$1)+SUMIFS('2009'!$H:$H, '2009'!$C:$C, $A6, '2009'!$F:$F, U$1)+SUMIFS('2009'!$I:$I, '2009'!$D:$D, $A6, '2009'!$F:$F, U$1)+SUMIFS('2009'!$J:$J, '2009'!$E:$E, $A6, '2009'!$F:$F, U$1), 0)</f>
        <v>0</v>
      </c>
      <c r="V6" s="0" t="n">
        <f aca="false">IFERROR(SUMIFS('2018'!$H:$H, '2018'!$C:$C, $A6, '2018'!$F:$F, V$1)+SUMIFS('2018'!$I:$I, '2018'!$D:$D, $A6, '2018'!$F:$F, V$1)+SUMIFS('2018'!$J:$J, '2018'!$E:$E, $A6, '2018'!$F:$F, V$1)+SUMIFS('2017'!$H:$H, '2017'!$C:$C, $A6, '2017'!$F:$F, V$1)+SUMIFS('2017'!$I:$I, '2017'!$D:$D, $A6, '2017'!$F:$F, V$1)+SUMIFS('2017'!$J:$J, '2017'!$E:$E, $A6, '2017'!$F:$F, V$1)+SUMIFS('2016'!$H:$H, '2016'!$C:$C, $A6, '2016'!$F:$F, V$1)+SUMIFS('2016'!$I:$I, '2016'!$D:$D, $A6, '2016'!$F:$F, V$1)+SUMIFS('2016'!$J:$J, '2016'!$E:$E, $A6, '2016'!$F:$F, V$1)+SUMIFS('2015'!$H:$H, '2015'!$C:$C, $A6, '2015'!$F:$F, V$1)+SUMIFS('2015'!$I:$I, '2015'!$D:$D, $A6, '2015'!$F:$F, V$1)+SUMIFS('2015'!$J:$J, '2015'!$E:$E, $A6, '2015'!$F:$F, V$1)+SUMIFS('2014'!$H:$H, '2014'!$C:$C, $A6, '2014'!$F:$F, V$1)+SUMIFS('2014'!$I:$I, '2014'!$D:$D, $A6, '2014'!$F:$F, V$1)+SUMIFS('2014'!$J:$J, '2014'!$E:$E, $A6, '2014'!$F:$F, V$1)+SUMIFS('2013'!$H:$H, '2013'!$C:$C, $A6, '2013'!$F:$F, V$1)+SUMIFS('2013'!$I:$I, '2013'!$D:$D, $A6, '2013'!$F:$F, V$1)+SUMIFS('2013'!$J:$J, '2013'!$E:$E, $A6, '2013'!$F:$F, V$1)+SUMIFS('2012'!$H:$H, '2012'!$C:$C, $A6, '2012'!$F:$F, V$1)+SUMIFS('2012'!$I:$I, '2012'!$D:$D, $A6, '2012'!$F:$F, V$1)+SUMIFS('2012'!$J:$J, '2012'!$E:$E, $A6, '2012'!$F:$F, V$1)+SUMIFS('2011'!$H:$H, '2011'!$C:$C, $A6, '2011'!$F:$F, V$1)+SUMIFS('2011'!$I:$I, '2011'!$D:$D, $A6, '2011'!$F:$F, V$1)+SUMIFS('2011'!$J:$J, '2011'!$E:$E, $A6, '2011'!$F:$F, V$1)+SUMIFS('2010'!$H:$H, '2010'!$C:$C, $A6, '2010'!$F:$F, V$1)+SUMIFS('2010'!$I:$I, '2010'!$D:$D, $A6, '2010'!$F:$F, V$1)+SUMIFS('2010'!$J:$J, '2010'!$E:$E, $A6, '2010'!$F:$F, V$1)+SUMIFS('2009'!$H:$H, '2009'!$C:$C, $A6, '2009'!$F:$F, V$1)+SUMIFS('2009'!$I:$I, '2009'!$D:$D, $A6, '2009'!$F:$F, V$1)+SUMIFS('2009'!$J:$J, '2009'!$E:$E, $A6, '2009'!$F:$F, V$1), 0)</f>
        <v>0</v>
      </c>
      <c r="W6" s="0" t="n">
        <f aca="false">IFERROR(SUMIFS('2018'!$H:$H, '2018'!$C:$C, $A6, '2018'!$F:$F, W$1)+SUMIFS('2018'!$I:$I, '2018'!$D:$D, $A6, '2018'!$F:$F, W$1)+SUMIFS('2018'!$J:$J, '2018'!$E:$E, $A6, '2018'!$F:$F, W$1)+SUMIFS('2017'!$H:$H, '2017'!$C:$C, $A6, '2017'!$F:$F, W$1)+SUMIFS('2017'!$I:$I, '2017'!$D:$D, $A6, '2017'!$F:$F, W$1)+SUMIFS('2017'!$J:$J, '2017'!$E:$E, $A6, '2017'!$F:$F, W$1)+SUMIFS('2016'!$H:$H, '2016'!$C:$C, $A6, '2016'!$F:$F, W$1)+SUMIFS('2016'!$I:$I, '2016'!$D:$D, $A6, '2016'!$F:$F, W$1)+SUMIFS('2016'!$J:$J, '2016'!$E:$E, $A6, '2016'!$F:$F, W$1)+SUMIFS('2015'!$H:$H, '2015'!$C:$C, $A6, '2015'!$F:$F, W$1)+SUMIFS('2015'!$I:$I, '2015'!$D:$D, $A6, '2015'!$F:$F, W$1)+SUMIFS('2015'!$J:$J, '2015'!$E:$E, $A6, '2015'!$F:$F, W$1)+SUMIFS('2014'!$H:$H, '2014'!$C:$C, $A6, '2014'!$F:$F, W$1)+SUMIFS('2014'!$I:$I, '2014'!$D:$D, $A6, '2014'!$F:$F, W$1)+SUMIFS('2014'!$J:$J, '2014'!$E:$E, $A6, '2014'!$F:$F, W$1)+SUMIFS('2013'!$H:$H, '2013'!$C:$C, $A6, '2013'!$F:$F, W$1)+SUMIFS('2013'!$I:$I, '2013'!$D:$D, $A6, '2013'!$F:$F, W$1)+SUMIFS('2013'!$J:$J, '2013'!$E:$E, $A6, '2013'!$F:$F, W$1)+SUMIFS('2012'!$H:$H, '2012'!$C:$C, $A6, '2012'!$F:$F, W$1)+SUMIFS('2012'!$I:$I, '2012'!$D:$D, $A6, '2012'!$F:$F, W$1)+SUMIFS('2012'!$J:$J, '2012'!$E:$E, $A6, '2012'!$F:$F, W$1)+SUMIFS('2011'!$H:$H, '2011'!$C:$C, $A6, '2011'!$F:$F, W$1)+SUMIFS('2011'!$I:$I, '2011'!$D:$D, $A6, '2011'!$F:$F, W$1)+SUMIFS('2011'!$J:$J, '2011'!$E:$E, $A6, '2011'!$F:$F, W$1)+SUMIFS('2010'!$H:$H, '2010'!$C:$C, $A6, '2010'!$F:$F, W$1)+SUMIFS('2010'!$I:$I, '2010'!$D:$D, $A6, '2010'!$F:$F, W$1)+SUMIFS('2010'!$J:$J, '2010'!$E:$E, $A6, '2010'!$F:$F, W$1)+SUMIFS('2009'!$H:$H, '2009'!$C:$C, $A6, '2009'!$F:$F, W$1)+SUMIFS('2009'!$I:$I, '2009'!$D:$D, $A6, '2009'!$F:$F, W$1)+SUMIFS('2009'!$J:$J, '2009'!$E:$E, $A6, '2009'!$F:$F, W$1), 0)</f>
        <v>0</v>
      </c>
      <c r="X6" s="0" t="n">
        <f aca="false">IFERROR(SUMIFS('2018'!$H:$H, '2018'!$C:$C, $A6, '2018'!$F:$F, X$1)+SUMIFS('2018'!$I:$I, '2018'!$D:$D, $A6, '2018'!$F:$F, X$1)+SUMIFS('2018'!$J:$J, '2018'!$E:$E, $A6, '2018'!$F:$F, X$1)+SUMIFS('2017'!$H:$H, '2017'!$C:$C, $A6, '2017'!$F:$F, X$1)+SUMIFS('2017'!$I:$I, '2017'!$D:$D, $A6, '2017'!$F:$F, X$1)+SUMIFS('2017'!$J:$J, '2017'!$E:$E, $A6, '2017'!$F:$F, X$1)+SUMIFS('2016'!$H:$H, '2016'!$C:$C, $A6, '2016'!$F:$F, X$1)+SUMIFS('2016'!$I:$I, '2016'!$D:$D, $A6, '2016'!$F:$F, X$1)+SUMIFS('2016'!$J:$J, '2016'!$E:$E, $A6, '2016'!$F:$F, X$1)+SUMIFS('2015'!$H:$H, '2015'!$C:$C, $A6, '2015'!$F:$F, X$1)+SUMIFS('2015'!$I:$I, '2015'!$D:$D, $A6, '2015'!$F:$F, X$1)+SUMIFS('2015'!$J:$J, '2015'!$E:$E, $A6, '2015'!$F:$F, X$1)+SUMIFS('2014'!$H:$H, '2014'!$C:$C, $A6, '2014'!$F:$F, X$1)+SUMIFS('2014'!$I:$I, '2014'!$D:$D, $A6, '2014'!$F:$F, X$1)+SUMIFS('2014'!$J:$J, '2014'!$E:$E, $A6, '2014'!$F:$F, X$1)+SUMIFS('2013'!$H:$H, '2013'!$C:$C, $A6, '2013'!$F:$F, X$1)+SUMIFS('2013'!$I:$I, '2013'!$D:$D, $A6, '2013'!$F:$F, X$1)+SUMIFS('2013'!$J:$J, '2013'!$E:$E, $A6, '2013'!$F:$F, X$1)+SUMIFS('2012'!$H:$H, '2012'!$C:$C, $A6, '2012'!$F:$F, X$1)+SUMIFS('2012'!$I:$I, '2012'!$D:$D, $A6, '2012'!$F:$F, X$1)+SUMIFS('2012'!$J:$J, '2012'!$E:$E, $A6, '2012'!$F:$F, X$1)+SUMIFS('2011'!$H:$H, '2011'!$C:$C, $A6, '2011'!$F:$F, X$1)+SUMIFS('2011'!$I:$I, '2011'!$D:$D, $A6, '2011'!$F:$F, X$1)+SUMIFS('2011'!$J:$J, '2011'!$E:$E, $A6, '2011'!$F:$F, X$1)+SUMIFS('2010'!$H:$H, '2010'!$C:$C, $A6, '2010'!$F:$F, X$1)+SUMIFS('2010'!$I:$I, '2010'!$D:$D, $A6, '2010'!$F:$F, X$1)+SUMIFS('2010'!$J:$J, '2010'!$E:$E, $A6, '2010'!$F:$F, X$1)+SUMIFS('2009'!$H:$H, '2009'!$C:$C, $A6, '2009'!$F:$F, X$1)+SUMIFS('2009'!$I:$I, '2009'!$D:$D, $A6, '2009'!$F:$F, X$1)+SUMIFS('2009'!$J:$J, '2009'!$E:$E, $A6, '2009'!$F:$F, X$1), 0)</f>
        <v>0</v>
      </c>
      <c r="Y6" s="0" t="n">
        <f aca="false">IFERROR(SUMIFS('2018'!$H:$H, '2018'!$C:$C, $A6, '2018'!$F:$F, Y$1)+SUMIFS('2018'!$I:$I, '2018'!$D:$D, $A6, '2018'!$F:$F, Y$1)+SUMIFS('2018'!$J:$J, '2018'!$E:$E, $A6, '2018'!$F:$F, Y$1)+SUMIFS('2017'!$H:$H, '2017'!$C:$C, $A6, '2017'!$F:$F, Y$1)+SUMIFS('2017'!$I:$I, '2017'!$D:$D, $A6, '2017'!$F:$F, Y$1)+SUMIFS('2017'!$J:$J, '2017'!$E:$E, $A6, '2017'!$F:$F, Y$1)+SUMIFS('2016'!$H:$H, '2016'!$C:$C, $A6, '2016'!$F:$F, Y$1)+SUMIFS('2016'!$I:$I, '2016'!$D:$D, $A6, '2016'!$F:$F, Y$1)+SUMIFS('2016'!$J:$J, '2016'!$E:$E, $A6, '2016'!$F:$F, Y$1)+SUMIFS('2015'!$H:$H, '2015'!$C:$C, $A6, '2015'!$F:$F, Y$1)+SUMIFS('2015'!$I:$I, '2015'!$D:$D, $A6, '2015'!$F:$F, Y$1)+SUMIFS('2015'!$J:$J, '2015'!$E:$E, $A6, '2015'!$F:$F, Y$1)+SUMIFS('2014'!$H:$H, '2014'!$C:$C, $A6, '2014'!$F:$F, Y$1)+SUMIFS('2014'!$I:$I, '2014'!$D:$D, $A6, '2014'!$F:$F, Y$1)+SUMIFS('2014'!$J:$J, '2014'!$E:$E, $A6, '2014'!$F:$F, Y$1)+SUMIFS('2013'!$H:$H, '2013'!$C:$C, $A6, '2013'!$F:$F, Y$1)+SUMIFS('2013'!$I:$I, '2013'!$D:$D, $A6, '2013'!$F:$F, Y$1)+SUMIFS('2013'!$J:$J, '2013'!$E:$E, $A6, '2013'!$F:$F, Y$1)+SUMIFS('2012'!$H:$H, '2012'!$C:$C, $A6, '2012'!$F:$F, Y$1)+SUMIFS('2012'!$I:$I, '2012'!$D:$D, $A6, '2012'!$F:$F, Y$1)+SUMIFS('2012'!$J:$J, '2012'!$E:$E, $A6, '2012'!$F:$F, Y$1)+SUMIFS('2011'!$H:$H, '2011'!$C:$C, $A6, '2011'!$F:$F, Y$1)+SUMIFS('2011'!$I:$I, '2011'!$D:$D, $A6, '2011'!$F:$F, Y$1)+SUMIFS('2011'!$J:$J, '2011'!$E:$E, $A6, '2011'!$F:$F, Y$1)+SUMIFS('2010'!$H:$H, '2010'!$C:$C, $A6, '2010'!$F:$F, Y$1)+SUMIFS('2010'!$I:$I, '2010'!$D:$D, $A6, '2010'!$F:$F, Y$1)+SUMIFS('2010'!$J:$J, '2010'!$E:$E, $A6, '2010'!$F:$F, Y$1)+SUMIFS('2009'!$H:$H, '2009'!$C:$C, $A6, '2009'!$F:$F, Y$1)+SUMIFS('2009'!$I:$I, '2009'!$D:$D, $A6, '2009'!$F:$F, Y$1)+SUMIFS('2009'!$J:$J, '2009'!$E:$E, $A6, '2009'!$F:$F, Y$1), 0)</f>
        <v>0</v>
      </c>
      <c r="Z6" s="0" t="n">
        <f aca="false">IFERROR(SUMIFS('2018'!$H:$H, '2018'!$C:$C, $A6, '2018'!$F:$F, Z$1)+SUMIFS('2018'!$I:$I, '2018'!$D:$D, $A6, '2018'!$F:$F, Z$1)+SUMIFS('2018'!$J:$J, '2018'!$E:$E, $A6, '2018'!$F:$F, Z$1)+SUMIFS('2017'!$H:$H, '2017'!$C:$C, $A6, '2017'!$F:$F, Z$1)+SUMIFS('2017'!$I:$I, '2017'!$D:$D, $A6, '2017'!$F:$F, Z$1)+SUMIFS('2017'!$J:$J, '2017'!$E:$E, $A6, '2017'!$F:$F, Z$1)+SUMIFS('2016'!$H:$H, '2016'!$C:$C, $A6, '2016'!$F:$F, Z$1)+SUMIFS('2016'!$I:$I, '2016'!$D:$D, $A6, '2016'!$F:$F, Z$1)+SUMIFS('2016'!$J:$J, '2016'!$E:$E, $A6, '2016'!$F:$F, Z$1)+SUMIFS('2015'!$H:$H, '2015'!$C:$C, $A6, '2015'!$F:$F, Z$1)+SUMIFS('2015'!$I:$I, '2015'!$D:$D, $A6, '2015'!$F:$F, Z$1)+SUMIFS('2015'!$J:$J, '2015'!$E:$E, $A6, '2015'!$F:$F, Z$1)+SUMIFS('2014'!$H:$H, '2014'!$C:$C, $A6, '2014'!$F:$F, Z$1)+SUMIFS('2014'!$I:$I, '2014'!$D:$D, $A6, '2014'!$F:$F, Z$1)+SUMIFS('2014'!$J:$J, '2014'!$E:$E, $A6, '2014'!$F:$F, Z$1)+SUMIFS('2013'!$H:$H, '2013'!$C:$C, $A6, '2013'!$F:$F, Z$1)+SUMIFS('2013'!$I:$I, '2013'!$D:$D, $A6, '2013'!$F:$F, Z$1)+SUMIFS('2013'!$J:$J, '2013'!$E:$E, $A6, '2013'!$F:$F, Z$1)+SUMIFS('2012'!$H:$H, '2012'!$C:$C, $A6, '2012'!$F:$F, Z$1)+SUMIFS('2012'!$I:$I, '2012'!$D:$D, $A6, '2012'!$F:$F, Z$1)+SUMIFS('2012'!$J:$J, '2012'!$E:$E, $A6, '2012'!$F:$F, Z$1)+SUMIFS('2011'!$H:$H, '2011'!$C:$C, $A6, '2011'!$F:$F, Z$1)+SUMIFS('2011'!$I:$I, '2011'!$D:$D, $A6, '2011'!$F:$F, Z$1)+SUMIFS('2011'!$J:$J, '2011'!$E:$E, $A6, '2011'!$F:$F, Z$1)+SUMIFS('2010'!$H:$H, '2010'!$C:$C, $A6, '2010'!$F:$F, Z$1)+SUMIFS('2010'!$I:$I, '2010'!$D:$D, $A6, '2010'!$F:$F, Z$1)+SUMIFS('2010'!$J:$J, '2010'!$E:$E, $A6, '2010'!$F:$F, Z$1)+SUMIFS('2009'!$H:$H, '2009'!$C:$C, $A6, '2009'!$F:$F, Z$1)+SUMIFS('2009'!$I:$I, '2009'!$D:$D, $A6, '2009'!$F:$F, Z$1)+SUMIFS('2009'!$J:$J, '2009'!$E:$E, $A6, '2009'!$F:$F, Z$1), 0)</f>
        <v>0</v>
      </c>
      <c r="AA6" s="0" t="n">
        <f aca="false">IFERROR(SUMIFS('2018'!$H:$H, '2018'!$C:$C, $A6, '2018'!$F:$F, AA$1)+SUMIFS('2018'!$I:$I, '2018'!$D:$D, $A6, '2018'!$F:$F, AA$1)+SUMIFS('2018'!$J:$J, '2018'!$E:$E, $A6, '2018'!$F:$F, AA$1)+SUMIFS('2017'!$H:$H, '2017'!$C:$C, $A6, '2017'!$F:$F, AA$1)+SUMIFS('2017'!$I:$I, '2017'!$D:$D, $A6, '2017'!$F:$F, AA$1)+SUMIFS('2017'!$J:$J, '2017'!$E:$E, $A6, '2017'!$F:$F, AA$1)+SUMIFS('2016'!$H:$H, '2016'!$C:$C, $A6, '2016'!$F:$F, AA$1)+SUMIFS('2016'!$I:$I, '2016'!$D:$D, $A6, '2016'!$F:$F, AA$1)+SUMIFS('2016'!$J:$J, '2016'!$E:$E, $A6, '2016'!$F:$F, AA$1)+SUMIFS('2015'!$H:$H, '2015'!$C:$C, $A6, '2015'!$F:$F, AA$1)+SUMIFS('2015'!$I:$I, '2015'!$D:$D, $A6, '2015'!$F:$F, AA$1)+SUMIFS('2015'!$J:$J, '2015'!$E:$E, $A6, '2015'!$F:$F, AA$1)+SUMIFS('2014'!$H:$H, '2014'!$C:$C, $A6, '2014'!$F:$F, AA$1)+SUMIFS('2014'!$I:$I, '2014'!$D:$D, $A6, '2014'!$F:$F, AA$1)+SUMIFS('2014'!$J:$J, '2014'!$E:$E, $A6, '2014'!$F:$F, AA$1)+SUMIFS('2013'!$H:$H, '2013'!$C:$C, $A6, '2013'!$F:$F, AA$1)+SUMIFS('2013'!$I:$I, '2013'!$D:$D, $A6, '2013'!$F:$F, AA$1)+SUMIFS('2013'!$J:$J, '2013'!$E:$E, $A6, '2013'!$F:$F, AA$1)+SUMIFS('2012'!$H:$H, '2012'!$C:$C, $A6, '2012'!$F:$F, AA$1)+SUMIFS('2012'!$I:$I, '2012'!$D:$D, $A6, '2012'!$F:$F, AA$1)+SUMIFS('2012'!$J:$J, '2012'!$E:$E, $A6, '2012'!$F:$F, AA$1)+SUMIFS('2011'!$H:$H, '2011'!$C:$C, $A6, '2011'!$F:$F, AA$1)+SUMIFS('2011'!$I:$I, '2011'!$D:$D, $A6, '2011'!$F:$F, AA$1)+SUMIFS('2011'!$J:$J, '2011'!$E:$E, $A6, '2011'!$F:$F, AA$1)+SUMIFS('2010'!$H:$H, '2010'!$C:$C, $A6, '2010'!$F:$F, AA$1)+SUMIFS('2010'!$I:$I, '2010'!$D:$D, $A6, '2010'!$F:$F, AA$1)+SUMIFS('2010'!$J:$J, '2010'!$E:$E, $A6, '2010'!$F:$F, AA$1)+SUMIFS('2009'!$H:$H, '2009'!$C:$C, $A6, '2009'!$F:$F, AA$1)+SUMIFS('2009'!$I:$I, '2009'!$D:$D, $A6, '2009'!$F:$F, AA$1)+SUMIFS('2009'!$J:$J, '2009'!$E:$E, $A6, '2009'!$F:$F, AA$1), 0)</f>
        <v>0</v>
      </c>
      <c r="AB6" s="0" t="n">
        <f aca="false">IFERROR(SUMIFS('2018'!$H:$H, '2018'!$C:$C, $A6, '2018'!$F:$F, AB$1)+SUMIFS('2018'!$I:$I, '2018'!$D:$D, $A6, '2018'!$F:$F, AB$1)+SUMIFS('2018'!$J:$J, '2018'!$E:$E, $A6, '2018'!$F:$F, AB$1)+SUMIFS('2017'!$H:$H, '2017'!$C:$C, $A6, '2017'!$F:$F, AB$1)+SUMIFS('2017'!$I:$I, '2017'!$D:$D, $A6, '2017'!$F:$F, AB$1)+SUMIFS('2017'!$J:$J, '2017'!$E:$E, $A6, '2017'!$F:$F, AB$1)+SUMIFS('2016'!$H:$H, '2016'!$C:$C, $A6, '2016'!$F:$F, AB$1)+SUMIFS('2016'!$I:$I, '2016'!$D:$D, $A6, '2016'!$F:$F, AB$1)+SUMIFS('2016'!$J:$J, '2016'!$E:$E, $A6, '2016'!$F:$F, AB$1)+SUMIFS('2015'!$H:$H, '2015'!$C:$C, $A6, '2015'!$F:$F, AB$1)+SUMIFS('2015'!$I:$I, '2015'!$D:$D, $A6, '2015'!$F:$F, AB$1)+SUMIFS('2015'!$J:$J, '2015'!$E:$E, $A6, '2015'!$F:$F, AB$1)+SUMIFS('2014'!$H:$H, '2014'!$C:$C, $A6, '2014'!$F:$F, AB$1)+SUMIFS('2014'!$I:$I, '2014'!$D:$D, $A6, '2014'!$F:$F, AB$1)+SUMIFS('2014'!$J:$J, '2014'!$E:$E, $A6, '2014'!$F:$F, AB$1)+SUMIFS('2013'!$H:$H, '2013'!$C:$C, $A6, '2013'!$F:$F, AB$1)+SUMIFS('2013'!$I:$I, '2013'!$D:$D, $A6, '2013'!$F:$F, AB$1)+SUMIFS('2013'!$J:$J, '2013'!$E:$E, $A6, '2013'!$F:$F, AB$1)+SUMIFS('2012'!$H:$H, '2012'!$C:$C, $A6, '2012'!$F:$F, AB$1)+SUMIFS('2012'!$I:$I, '2012'!$D:$D, $A6, '2012'!$F:$F, AB$1)+SUMIFS('2012'!$J:$J, '2012'!$E:$E, $A6, '2012'!$F:$F, AB$1)+SUMIFS('2011'!$H:$H, '2011'!$C:$C, $A6, '2011'!$F:$F, AB$1)+SUMIFS('2011'!$I:$I, '2011'!$D:$D, $A6, '2011'!$F:$F, AB$1)+SUMIFS('2011'!$J:$J, '2011'!$E:$E, $A6, '2011'!$F:$F, AB$1)+SUMIFS('2010'!$H:$H, '2010'!$C:$C, $A6, '2010'!$F:$F, AB$1)+SUMIFS('2010'!$I:$I, '2010'!$D:$D, $A6, '2010'!$F:$F, AB$1)+SUMIFS('2010'!$J:$J, '2010'!$E:$E, $A6, '2010'!$F:$F, AB$1)+SUMIFS('2009'!$H:$H, '2009'!$C:$C, $A6, '2009'!$F:$F, AB$1)+SUMIFS('2009'!$I:$I, '2009'!$D:$D, $A6, '2009'!$F:$F, AB$1)+SUMIFS('2009'!$J:$J, '2009'!$E:$E, $A6, '2009'!$F:$F, AB$1), 0)</f>
        <v>0</v>
      </c>
      <c r="AC6" s="0" t="n">
        <f aca="false">IFERROR(SUMIFS('2018'!$H:$H, '2018'!$C:$C, $A6, '2018'!$F:$F, AC$1)+SUMIFS('2018'!$I:$I, '2018'!$D:$D, $A6, '2018'!$F:$F, AC$1)+SUMIFS('2018'!$J:$J, '2018'!$E:$E, $A6, '2018'!$F:$F, AC$1)+SUMIFS('2017'!$H:$H, '2017'!$C:$C, $A6, '2017'!$F:$F, AC$1)+SUMIFS('2017'!$I:$I, '2017'!$D:$D, $A6, '2017'!$F:$F, AC$1)+SUMIFS('2017'!$J:$J, '2017'!$E:$E, $A6, '2017'!$F:$F, AC$1)+SUMIFS('2016'!$H:$H, '2016'!$C:$C, $A6, '2016'!$F:$F, AC$1)+SUMIFS('2016'!$I:$I, '2016'!$D:$D, $A6, '2016'!$F:$F, AC$1)+SUMIFS('2016'!$J:$J, '2016'!$E:$E, $A6, '2016'!$F:$F, AC$1)+SUMIFS('2015'!$H:$H, '2015'!$C:$C, $A6, '2015'!$F:$F, AC$1)+SUMIFS('2015'!$I:$I, '2015'!$D:$D, $A6, '2015'!$F:$F, AC$1)+SUMIFS('2015'!$J:$J, '2015'!$E:$E, $A6, '2015'!$F:$F, AC$1)+SUMIFS('2014'!$H:$H, '2014'!$C:$C, $A6, '2014'!$F:$F, AC$1)+SUMIFS('2014'!$I:$I, '2014'!$D:$D, $A6, '2014'!$F:$F, AC$1)+SUMIFS('2014'!$J:$J, '2014'!$E:$E, $A6, '2014'!$F:$F, AC$1)+SUMIFS('2013'!$H:$H, '2013'!$C:$C, $A6, '2013'!$F:$F, AC$1)+SUMIFS('2013'!$I:$I, '2013'!$D:$D, $A6, '2013'!$F:$F, AC$1)+SUMIFS('2013'!$J:$J, '2013'!$E:$E, $A6, '2013'!$F:$F, AC$1)+SUMIFS('2012'!$H:$H, '2012'!$C:$C, $A6, '2012'!$F:$F, AC$1)+SUMIFS('2012'!$I:$I, '2012'!$D:$D, $A6, '2012'!$F:$F, AC$1)+SUMIFS('2012'!$J:$J, '2012'!$E:$E, $A6, '2012'!$F:$F, AC$1)+SUMIFS('2011'!$H:$H, '2011'!$C:$C, $A6, '2011'!$F:$F, AC$1)+SUMIFS('2011'!$I:$I, '2011'!$D:$D, $A6, '2011'!$F:$F, AC$1)+SUMIFS('2011'!$J:$J, '2011'!$E:$E, $A6, '2011'!$F:$F, AC$1)+SUMIFS('2010'!$H:$H, '2010'!$C:$C, $A6, '2010'!$F:$F, AC$1)+SUMIFS('2010'!$I:$I, '2010'!$D:$D, $A6, '2010'!$F:$F, AC$1)+SUMIFS('2010'!$J:$J, '2010'!$E:$E, $A6, '2010'!$F:$F, AC$1)+SUMIFS('2009'!$H:$H, '2009'!$C:$C, $A6, '2009'!$F:$F, AC$1)+SUMIFS('2009'!$I:$I, '2009'!$D:$D, $A6, '2009'!$F:$F, AC$1)+SUMIFS('2009'!$J:$J, '2009'!$E:$E, $A6, '2009'!$F:$F, AC$1), 0)</f>
        <v>0</v>
      </c>
      <c r="AD6" s="0" t="n">
        <f aca="false">IFERROR(SUMIFS('2018'!$H:$H, '2018'!$C:$C, $A6, '2018'!$F:$F, AD$1)+SUMIFS('2018'!$I:$I, '2018'!$D:$D, $A6, '2018'!$F:$F, AD$1)+SUMIFS('2018'!$J:$J, '2018'!$E:$E, $A6, '2018'!$F:$F, AD$1)+SUMIFS('2017'!$H:$H, '2017'!$C:$C, $A6, '2017'!$F:$F, AD$1)+SUMIFS('2017'!$I:$I, '2017'!$D:$D, $A6, '2017'!$F:$F, AD$1)+SUMIFS('2017'!$J:$J, '2017'!$E:$E, $A6, '2017'!$F:$F, AD$1)+SUMIFS('2016'!$H:$H, '2016'!$C:$C, $A6, '2016'!$F:$F, AD$1)+SUMIFS('2016'!$I:$I, '2016'!$D:$D, $A6, '2016'!$F:$F, AD$1)+SUMIFS('2016'!$J:$J, '2016'!$E:$E, $A6, '2016'!$F:$F, AD$1)+SUMIFS('2015'!$H:$H, '2015'!$C:$C, $A6, '2015'!$F:$F, AD$1)+SUMIFS('2015'!$I:$I, '2015'!$D:$D, $A6, '2015'!$F:$F, AD$1)+SUMIFS('2015'!$J:$J, '2015'!$E:$E, $A6, '2015'!$F:$F, AD$1)+SUMIFS('2014'!$H:$H, '2014'!$C:$C, $A6, '2014'!$F:$F, AD$1)+SUMIFS('2014'!$I:$I, '2014'!$D:$D, $A6, '2014'!$F:$F, AD$1)+SUMIFS('2014'!$J:$J, '2014'!$E:$E, $A6, '2014'!$F:$F, AD$1)+SUMIFS('2013'!$H:$H, '2013'!$C:$C, $A6, '2013'!$F:$F, AD$1)+SUMIFS('2013'!$I:$I, '2013'!$D:$D, $A6, '2013'!$F:$F, AD$1)+SUMIFS('2013'!$J:$J, '2013'!$E:$E, $A6, '2013'!$F:$F, AD$1)+SUMIFS('2012'!$H:$H, '2012'!$C:$C, $A6, '2012'!$F:$F, AD$1)+SUMIFS('2012'!$I:$I, '2012'!$D:$D, $A6, '2012'!$F:$F, AD$1)+SUMIFS('2012'!$J:$J, '2012'!$E:$E, $A6, '2012'!$F:$F, AD$1)+SUMIFS('2011'!$H:$H, '2011'!$C:$C, $A6, '2011'!$F:$F, AD$1)+SUMIFS('2011'!$I:$I, '2011'!$D:$D, $A6, '2011'!$F:$F, AD$1)+SUMIFS('2011'!$J:$J, '2011'!$E:$E, $A6, '2011'!$F:$F, AD$1)+SUMIFS('2010'!$H:$H, '2010'!$C:$C, $A6, '2010'!$F:$F, AD$1)+SUMIFS('2010'!$I:$I, '2010'!$D:$D, $A6, '2010'!$F:$F, AD$1)+SUMIFS('2010'!$J:$J, '2010'!$E:$E, $A6, '2010'!$F:$F, AD$1)+SUMIFS('2009'!$H:$H, '2009'!$C:$C, $A6, '2009'!$F:$F, AD$1)+SUMIFS('2009'!$I:$I, '2009'!$D:$D, $A6, '2009'!$F:$F, AD$1)+SUMIFS('2009'!$J:$J, '2009'!$E:$E, $A6, '2009'!$F:$F, AD$1), 0)</f>
        <v>0</v>
      </c>
      <c r="AE6" s="0" t="n">
        <f aca="false">IFERROR(SUMIFS('2018'!$H:$H, '2018'!$C:$C, $A6, '2018'!$F:$F, AE$1)+SUMIFS('2018'!$I:$I, '2018'!$D:$D, $A6, '2018'!$F:$F, AE$1)+SUMIFS('2018'!$J:$J, '2018'!$E:$E, $A6, '2018'!$F:$F, AE$1)+SUMIFS('2017'!$H:$H, '2017'!$C:$C, $A6, '2017'!$F:$F, AE$1)+SUMIFS('2017'!$I:$I, '2017'!$D:$D, $A6, '2017'!$F:$F, AE$1)+SUMIFS('2017'!$J:$J, '2017'!$E:$E, $A6, '2017'!$F:$F, AE$1)+SUMIFS('2016'!$H:$H, '2016'!$C:$C, $A6, '2016'!$F:$F, AE$1)+SUMIFS('2016'!$I:$I, '2016'!$D:$D, $A6, '2016'!$F:$F, AE$1)+SUMIFS('2016'!$J:$J, '2016'!$E:$E, $A6, '2016'!$F:$F, AE$1)+SUMIFS('2015'!$H:$H, '2015'!$C:$C, $A6, '2015'!$F:$F, AE$1)+SUMIFS('2015'!$I:$I, '2015'!$D:$D, $A6, '2015'!$F:$F, AE$1)+SUMIFS('2015'!$J:$J, '2015'!$E:$E, $A6, '2015'!$F:$F, AE$1)+SUMIFS('2014'!$H:$H, '2014'!$C:$C, $A6, '2014'!$F:$F, AE$1)+SUMIFS('2014'!$I:$I, '2014'!$D:$D, $A6, '2014'!$F:$F, AE$1)+SUMIFS('2014'!$J:$J, '2014'!$E:$E, $A6, '2014'!$F:$F, AE$1)+SUMIFS('2013'!$H:$H, '2013'!$C:$C, $A6, '2013'!$F:$F, AE$1)+SUMIFS('2013'!$I:$I, '2013'!$D:$D, $A6, '2013'!$F:$F, AE$1)+SUMIFS('2013'!$J:$J, '2013'!$E:$E, $A6, '2013'!$F:$F, AE$1)+SUMIFS('2012'!$H:$H, '2012'!$C:$C, $A6, '2012'!$F:$F, AE$1)+SUMIFS('2012'!$I:$I, '2012'!$D:$D, $A6, '2012'!$F:$F, AE$1)+SUMIFS('2012'!$J:$J, '2012'!$E:$E, $A6, '2012'!$F:$F, AE$1)+SUMIFS('2011'!$H:$H, '2011'!$C:$C, $A6, '2011'!$F:$F, AE$1)+SUMIFS('2011'!$I:$I, '2011'!$D:$D, $A6, '2011'!$F:$F, AE$1)+SUMIFS('2011'!$J:$J, '2011'!$E:$E, $A6, '2011'!$F:$F, AE$1)+SUMIFS('2010'!$H:$H, '2010'!$C:$C, $A6, '2010'!$F:$F, AE$1)+SUMIFS('2010'!$I:$I, '2010'!$D:$D, $A6, '2010'!$F:$F, AE$1)+SUMIFS('2010'!$J:$J, '2010'!$E:$E, $A6, '2010'!$F:$F, AE$1)+SUMIFS('2009'!$H:$H, '2009'!$C:$C, $A6, '2009'!$F:$F, AE$1)+SUMIFS('2009'!$I:$I, '2009'!$D:$D, $A6, '2009'!$F:$F, AE$1)+SUMIFS('2009'!$J:$J, '2009'!$E:$E, $A6, '2009'!$F:$F, AE$1), 0)</f>
        <v>0</v>
      </c>
      <c r="AF6" s="0" t="n">
        <f aca="false">IFERROR(SUMIFS('2018'!$H:$H, '2018'!$C:$C, $A6, '2018'!$F:$F, AF$1)+SUMIFS('2018'!$I:$I, '2018'!$D:$D, $A6, '2018'!$F:$F, AF$1)+SUMIFS('2018'!$J:$J, '2018'!$E:$E, $A6, '2018'!$F:$F, AF$1)+SUMIFS('2017'!$H:$H, '2017'!$C:$C, $A6, '2017'!$F:$F, AF$1)+SUMIFS('2017'!$I:$I, '2017'!$D:$D, $A6, '2017'!$F:$F, AF$1)+SUMIFS('2017'!$J:$J, '2017'!$E:$E, $A6, '2017'!$F:$F, AF$1)+SUMIFS('2016'!$H:$H, '2016'!$C:$C, $A6, '2016'!$F:$F, AF$1)+SUMIFS('2016'!$I:$I, '2016'!$D:$D, $A6, '2016'!$F:$F, AF$1)+SUMIFS('2016'!$J:$J, '2016'!$E:$E, $A6, '2016'!$F:$F, AF$1)+SUMIFS('2015'!$H:$H, '2015'!$C:$C, $A6, '2015'!$F:$F, AF$1)+SUMIFS('2015'!$I:$I, '2015'!$D:$D, $A6, '2015'!$F:$F, AF$1)+SUMIFS('2015'!$J:$J, '2015'!$E:$E, $A6, '2015'!$F:$F, AF$1)+SUMIFS('2014'!$H:$H, '2014'!$C:$C, $A6, '2014'!$F:$F, AF$1)+SUMIFS('2014'!$I:$I, '2014'!$D:$D, $A6, '2014'!$F:$F, AF$1)+SUMIFS('2014'!$J:$J, '2014'!$E:$E, $A6, '2014'!$F:$F, AF$1)+SUMIFS('2013'!$H:$H, '2013'!$C:$C, $A6, '2013'!$F:$F, AF$1)+SUMIFS('2013'!$I:$I, '2013'!$D:$D, $A6, '2013'!$F:$F, AF$1)+SUMIFS('2013'!$J:$J, '2013'!$E:$E, $A6, '2013'!$F:$F, AF$1)+SUMIFS('2012'!$H:$H, '2012'!$C:$C, $A6, '2012'!$F:$F, AF$1)+SUMIFS('2012'!$I:$I, '2012'!$D:$D, $A6, '2012'!$F:$F, AF$1)+SUMIFS('2012'!$J:$J, '2012'!$E:$E, $A6, '2012'!$F:$F, AF$1)+SUMIFS('2011'!$H:$H, '2011'!$C:$C, $A6, '2011'!$F:$F, AF$1)+SUMIFS('2011'!$I:$I, '2011'!$D:$D, $A6, '2011'!$F:$F, AF$1)+SUMIFS('2011'!$J:$J, '2011'!$E:$E, $A6, '2011'!$F:$F, AF$1)+SUMIFS('2010'!$H:$H, '2010'!$C:$C, $A6, '2010'!$F:$F, AF$1)+SUMIFS('2010'!$I:$I, '2010'!$D:$D, $A6, '2010'!$F:$F, AF$1)+SUMIFS('2010'!$J:$J, '2010'!$E:$E, $A6, '2010'!$F:$F, AF$1)+SUMIFS('2009'!$H:$H, '2009'!$C:$C, $A6, '2009'!$F:$F, AF$1)+SUMIFS('2009'!$I:$I, '2009'!$D:$D, $A6, '2009'!$F:$F, AF$1)+SUMIFS('2009'!$J:$J, '2009'!$E:$E, $A6, '2009'!$F:$F, AF$1), 0)</f>
        <v>0</v>
      </c>
    </row>
    <row r="7" customFormat="false" ht="15" hidden="false" customHeight="false" outlineLevel="0" collapsed="false">
      <c r="A7" s="12" t="s">
        <v>82</v>
      </c>
      <c r="B7" s="0" t="n">
        <f aca="false">IFERROR(SUMIFS('2018'!$H:$H, '2018'!$C:$C, $A7, '2018'!$F:$F, B$1)+SUMIFS('2018'!$I:$I, '2018'!$D:$D, $A7, '2018'!$F:$F, B$1)+SUMIFS('2018'!$J:$J, '2018'!$E:$E, $A7, '2018'!$F:$F, B$1)+SUMIFS('2017'!$H:$H, '2017'!$C:$C, $A7, '2017'!$F:$F, B$1)+SUMIFS('2017'!$I:$I, '2017'!$D:$D, $A7, '2017'!$F:$F, B$1)+SUMIFS('2017'!$J:$J, '2017'!$E:$E, $A7, '2017'!$F:$F, B$1)+SUMIFS('2016'!$H:$H, '2016'!$C:$C, $A7, '2016'!$F:$F, B$1)+SUMIFS('2016'!$I:$I, '2016'!$D:$D, $A7, '2016'!$F:$F, B$1)+SUMIFS('2016'!$J:$J, '2016'!$E:$E, $A7, '2016'!$F:$F, B$1)+SUMIFS('2015'!$H:$H, '2015'!$C:$C, $A7, '2015'!$F:$F, B$1)+SUMIFS('2015'!$I:$I, '2015'!$D:$D, $A7, '2015'!$F:$F, B$1)+SUMIFS('2015'!$J:$J, '2015'!$E:$E, $A7, '2015'!$F:$F, B$1)+SUMIFS('2014'!$H:$H, '2014'!$C:$C, $A7, '2014'!$F:$F, B$1)+SUMIFS('2014'!$I:$I, '2014'!$D:$D, $A7, '2014'!$F:$F, B$1)+SUMIFS('2014'!$J:$J, '2014'!$E:$E, $A7, '2014'!$F:$F, B$1)+SUMIFS('2013'!$H:$H, '2013'!$C:$C, $A7, '2013'!$F:$F, B$1)+SUMIFS('2013'!$I:$I, '2013'!$D:$D, $A7, '2013'!$F:$F, B$1)+SUMIFS('2013'!$J:$J, '2013'!$E:$E, $A7, '2013'!$F:$F, B$1)+SUMIFS('2012'!$H:$H, '2012'!$C:$C, $A7, '2012'!$F:$F, B$1)+SUMIFS('2012'!$I:$I, '2012'!$D:$D, $A7, '2012'!$F:$F, B$1)+SUMIFS('2012'!$J:$J, '2012'!$E:$E, $A7, '2012'!$F:$F, B$1)+SUMIFS('2011'!$H:$H, '2011'!$C:$C, $A7, '2011'!$F:$F, B$1)+SUMIFS('2011'!$I:$I, '2011'!$D:$D, $A7, '2011'!$F:$F, B$1)+SUMIFS('2011'!$J:$J, '2011'!$E:$E, $A7, '2011'!$F:$F, B$1)+SUMIFS('2010'!$H:$H, '2010'!$C:$C, $A7, '2010'!$F:$F, B$1)+SUMIFS('2010'!$I:$I, '2010'!$D:$D, $A7, '2010'!$F:$F, B$1)+SUMIFS('2010'!$J:$J, '2010'!$E:$E, $A7, '2010'!$F:$F, B$1)+SUMIFS('2009'!$H:$H, '2009'!$C:$C, $A7, '2009'!$F:$F, B$1)+SUMIFS('2009'!$I:$I, '2009'!$D:$D, $A7, '2009'!$F:$F, B$1)+SUMIFS('2009'!$J:$J, '2009'!$E:$E, $A7, '2009'!$F:$F, B$1), 0)</f>
        <v>0</v>
      </c>
      <c r="C7" s="0" t="n">
        <f aca="false">IFERROR(SUMIFS('2018'!$H:$H, '2018'!$C:$C, $A7, '2018'!$F:$F, C$1)+SUMIFS('2018'!$I:$I, '2018'!$D:$D, $A7, '2018'!$F:$F, C$1)+SUMIFS('2018'!$J:$J, '2018'!$E:$E, $A7, '2018'!$F:$F, C$1)+SUMIFS('2017'!$H:$H, '2017'!$C:$C, $A7, '2017'!$F:$F, C$1)+SUMIFS('2017'!$I:$I, '2017'!$D:$D, $A7, '2017'!$F:$F, C$1)+SUMIFS('2017'!$J:$J, '2017'!$E:$E, $A7, '2017'!$F:$F, C$1)+SUMIFS('2016'!$H:$H, '2016'!$C:$C, $A7, '2016'!$F:$F, C$1)+SUMIFS('2016'!$I:$I, '2016'!$D:$D, $A7, '2016'!$F:$F, C$1)+SUMIFS('2016'!$J:$J, '2016'!$E:$E, $A7, '2016'!$F:$F, C$1)+SUMIFS('2015'!$H:$H, '2015'!$C:$C, $A7, '2015'!$F:$F, C$1)+SUMIFS('2015'!$I:$I, '2015'!$D:$D, $A7, '2015'!$F:$F, C$1)+SUMIFS('2015'!$J:$J, '2015'!$E:$E, $A7, '2015'!$F:$F, C$1)+SUMIFS('2014'!$H:$H, '2014'!$C:$C, $A7, '2014'!$F:$F, C$1)+SUMIFS('2014'!$I:$I, '2014'!$D:$D, $A7, '2014'!$F:$F, C$1)+SUMIFS('2014'!$J:$J, '2014'!$E:$E, $A7, '2014'!$F:$F, C$1)+SUMIFS('2013'!$H:$H, '2013'!$C:$C, $A7, '2013'!$F:$F, C$1)+SUMIFS('2013'!$I:$I, '2013'!$D:$D, $A7, '2013'!$F:$F, C$1)+SUMIFS('2013'!$J:$J, '2013'!$E:$E, $A7, '2013'!$F:$F, C$1)+SUMIFS('2012'!$H:$H, '2012'!$C:$C, $A7, '2012'!$F:$F, C$1)+SUMIFS('2012'!$I:$I, '2012'!$D:$D, $A7, '2012'!$F:$F, C$1)+SUMIFS('2012'!$J:$J, '2012'!$E:$E, $A7, '2012'!$F:$F, C$1)+SUMIFS('2011'!$H:$H, '2011'!$C:$C, $A7, '2011'!$F:$F, C$1)+SUMIFS('2011'!$I:$I, '2011'!$D:$D, $A7, '2011'!$F:$F, C$1)+SUMIFS('2011'!$J:$J, '2011'!$E:$E, $A7, '2011'!$F:$F, C$1)+SUMIFS('2010'!$H:$H, '2010'!$C:$C, $A7, '2010'!$F:$F, C$1)+SUMIFS('2010'!$I:$I, '2010'!$D:$D, $A7, '2010'!$F:$F, C$1)+SUMIFS('2010'!$J:$J, '2010'!$E:$E, $A7, '2010'!$F:$F, C$1)+SUMIFS('2009'!$H:$H, '2009'!$C:$C, $A7, '2009'!$F:$F, C$1)+SUMIFS('2009'!$I:$I, '2009'!$D:$D, $A7, '2009'!$F:$F, C$1)+SUMIFS('2009'!$J:$J, '2009'!$E:$E, $A7, '2009'!$F:$F, C$1), 0)</f>
        <v>0</v>
      </c>
      <c r="D7" s="0" t="n">
        <f aca="false">IFERROR(SUMIFS('2018'!$H:$H, '2018'!$C:$C, $A7, '2018'!$F:$F, D$1)+SUMIFS('2018'!$I:$I, '2018'!$D:$D, $A7, '2018'!$F:$F, D$1)+SUMIFS('2018'!$J:$J, '2018'!$E:$E, $A7, '2018'!$F:$F, D$1)+SUMIFS('2017'!$H:$H, '2017'!$C:$C, $A7, '2017'!$F:$F, D$1)+SUMIFS('2017'!$I:$I, '2017'!$D:$D, $A7, '2017'!$F:$F, D$1)+SUMIFS('2017'!$J:$J, '2017'!$E:$E, $A7, '2017'!$F:$F, D$1)+SUMIFS('2016'!$H:$H, '2016'!$C:$C, $A7, '2016'!$F:$F, D$1)+SUMIFS('2016'!$I:$I, '2016'!$D:$D, $A7, '2016'!$F:$F, D$1)+SUMIFS('2016'!$J:$J, '2016'!$E:$E, $A7, '2016'!$F:$F, D$1)+SUMIFS('2015'!$H:$H, '2015'!$C:$C, $A7, '2015'!$F:$F, D$1)+SUMIFS('2015'!$I:$I, '2015'!$D:$D, $A7, '2015'!$F:$F, D$1)+SUMIFS('2015'!$J:$J, '2015'!$E:$E, $A7, '2015'!$F:$F, D$1)+SUMIFS('2014'!$H:$H, '2014'!$C:$C, $A7, '2014'!$F:$F, D$1)+SUMIFS('2014'!$I:$I, '2014'!$D:$D, $A7, '2014'!$F:$F, D$1)+SUMIFS('2014'!$J:$J, '2014'!$E:$E, $A7, '2014'!$F:$F, D$1)+SUMIFS('2013'!$H:$H, '2013'!$C:$C, $A7, '2013'!$F:$F, D$1)+SUMIFS('2013'!$I:$I, '2013'!$D:$D, $A7, '2013'!$F:$F, D$1)+SUMIFS('2013'!$J:$J, '2013'!$E:$E, $A7, '2013'!$F:$F, D$1)+SUMIFS('2012'!$H:$H, '2012'!$C:$C, $A7, '2012'!$F:$F, D$1)+SUMIFS('2012'!$I:$I, '2012'!$D:$D, $A7, '2012'!$F:$F, D$1)+SUMIFS('2012'!$J:$J, '2012'!$E:$E, $A7, '2012'!$F:$F, D$1)+SUMIFS('2011'!$H:$H, '2011'!$C:$C, $A7, '2011'!$F:$F, D$1)+SUMIFS('2011'!$I:$I, '2011'!$D:$D, $A7, '2011'!$F:$F, D$1)+SUMIFS('2011'!$J:$J, '2011'!$E:$E, $A7, '2011'!$F:$F, D$1)+SUMIFS('2010'!$H:$H, '2010'!$C:$C, $A7, '2010'!$F:$F, D$1)+SUMIFS('2010'!$I:$I, '2010'!$D:$D, $A7, '2010'!$F:$F, D$1)+SUMIFS('2010'!$J:$J, '2010'!$E:$E, $A7, '2010'!$F:$F, D$1)+SUMIFS('2009'!$H:$H, '2009'!$C:$C, $A7, '2009'!$F:$F, D$1)+SUMIFS('2009'!$I:$I, '2009'!$D:$D, $A7, '2009'!$F:$F, D$1)+SUMIFS('2009'!$J:$J, '2009'!$E:$E, $A7, '2009'!$F:$F, D$1), 0)</f>
        <v>0</v>
      </c>
      <c r="E7" s="0" t="n">
        <f aca="false">IFERROR(SUMIFS('2018'!$H:$H, '2018'!$C:$C, $A7, '2018'!$F:$F, E$1)+SUMIFS('2018'!$I:$I, '2018'!$D:$D, $A7, '2018'!$F:$F, E$1)+SUMIFS('2018'!$J:$J, '2018'!$E:$E, $A7, '2018'!$F:$F, E$1)+SUMIFS('2017'!$H:$H, '2017'!$C:$C, $A7, '2017'!$F:$F, E$1)+SUMIFS('2017'!$I:$I, '2017'!$D:$D, $A7, '2017'!$F:$F, E$1)+SUMIFS('2017'!$J:$J, '2017'!$E:$E, $A7, '2017'!$F:$F, E$1)+SUMIFS('2016'!$H:$H, '2016'!$C:$C, $A7, '2016'!$F:$F, E$1)+SUMIFS('2016'!$I:$I, '2016'!$D:$D, $A7, '2016'!$F:$F, E$1)+SUMIFS('2016'!$J:$J, '2016'!$E:$E, $A7, '2016'!$F:$F, E$1)+SUMIFS('2015'!$H:$H, '2015'!$C:$C, $A7, '2015'!$F:$F, E$1)+SUMIFS('2015'!$I:$I, '2015'!$D:$D, $A7, '2015'!$F:$F, E$1)+SUMIFS('2015'!$J:$J, '2015'!$E:$E, $A7, '2015'!$F:$F, E$1)+SUMIFS('2014'!$H:$H, '2014'!$C:$C, $A7, '2014'!$F:$F, E$1)+SUMIFS('2014'!$I:$I, '2014'!$D:$D, $A7, '2014'!$F:$F, E$1)+SUMIFS('2014'!$J:$J, '2014'!$E:$E, $A7, '2014'!$F:$F, E$1)+SUMIFS('2013'!$H:$H, '2013'!$C:$C, $A7, '2013'!$F:$F, E$1)+SUMIFS('2013'!$I:$I, '2013'!$D:$D, $A7, '2013'!$F:$F, E$1)+SUMIFS('2013'!$J:$J, '2013'!$E:$E, $A7, '2013'!$F:$F, E$1)+SUMIFS('2012'!$H:$H, '2012'!$C:$C, $A7, '2012'!$F:$F, E$1)+SUMIFS('2012'!$I:$I, '2012'!$D:$D, $A7, '2012'!$F:$F, E$1)+SUMIFS('2012'!$J:$J, '2012'!$E:$E, $A7, '2012'!$F:$F, E$1)+SUMIFS('2011'!$H:$H, '2011'!$C:$C, $A7, '2011'!$F:$F, E$1)+SUMIFS('2011'!$I:$I, '2011'!$D:$D, $A7, '2011'!$F:$F, E$1)+SUMIFS('2011'!$J:$J, '2011'!$E:$E, $A7, '2011'!$F:$F, E$1)+SUMIFS('2010'!$H:$H, '2010'!$C:$C, $A7, '2010'!$F:$F, E$1)+SUMIFS('2010'!$I:$I, '2010'!$D:$D, $A7, '2010'!$F:$F, E$1)+SUMIFS('2010'!$J:$J, '2010'!$E:$E, $A7, '2010'!$F:$F, E$1)+SUMIFS('2009'!$H:$H, '2009'!$C:$C, $A7, '2009'!$F:$F, E$1)+SUMIFS('2009'!$I:$I, '2009'!$D:$D, $A7, '2009'!$F:$F, E$1)+SUMIFS('2009'!$J:$J, '2009'!$E:$E, $A7, '2009'!$F:$F, E$1), 0)</f>
        <v>0</v>
      </c>
      <c r="F7" s="0" t="n">
        <f aca="false">IFERROR(SUMIFS('2018'!$H:$H, '2018'!$C:$C, $A7, '2018'!$F:$F, F$1)+SUMIFS('2018'!$I:$I, '2018'!$D:$D, $A7, '2018'!$F:$F, F$1)+SUMIFS('2018'!$J:$J, '2018'!$E:$E, $A7, '2018'!$F:$F, F$1)+SUMIFS('2017'!$H:$H, '2017'!$C:$C, $A7, '2017'!$F:$F, F$1)+SUMIFS('2017'!$I:$I, '2017'!$D:$D, $A7, '2017'!$F:$F, F$1)+SUMIFS('2017'!$J:$J, '2017'!$E:$E, $A7, '2017'!$F:$F, F$1)+SUMIFS('2016'!$H:$H, '2016'!$C:$C, $A7, '2016'!$F:$F, F$1)+SUMIFS('2016'!$I:$I, '2016'!$D:$D, $A7, '2016'!$F:$F, F$1)+SUMIFS('2016'!$J:$J, '2016'!$E:$E, $A7, '2016'!$F:$F, F$1)+SUMIFS('2015'!$H:$H, '2015'!$C:$C, $A7, '2015'!$F:$F, F$1)+SUMIFS('2015'!$I:$I, '2015'!$D:$D, $A7, '2015'!$F:$F, F$1)+SUMIFS('2015'!$J:$J, '2015'!$E:$E, $A7, '2015'!$F:$F, F$1)+SUMIFS('2014'!$H:$H, '2014'!$C:$C, $A7, '2014'!$F:$F, F$1)+SUMIFS('2014'!$I:$I, '2014'!$D:$D, $A7, '2014'!$F:$F, F$1)+SUMIFS('2014'!$J:$J, '2014'!$E:$E, $A7, '2014'!$F:$F, F$1)+SUMIFS('2013'!$H:$H, '2013'!$C:$C, $A7, '2013'!$F:$F, F$1)+SUMIFS('2013'!$I:$I, '2013'!$D:$D, $A7, '2013'!$F:$F, F$1)+SUMIFS('2013'!$J:$J, '2013'!$E:$E, $A7, '2013'!$F:$F, F$1)+SUMIFS('2012'!$H:$H, '2012'!$C:$C, $A7, '2012'!$F:$F, F$1)+SUMIFS('2012'!$I:$I, '2012'!$D:$D, $A7, '2012'!$F:$F, F$1)+SUMIFS('2012'!$J:$J, '2012'!$E:$E, $A7, '2012'!$F:$F, F$1)+SUMIFS('2011'!$H:$H, '2011'!$C:$C, $A7, '2011'!$F:$F, F$1)+SUMIFS('2011'!$I:$I, '2011'!$D:$D, $A7, '2011'!$F:$F, F$1)+SUMIFS('2011'!$J:$J, '2011'!$E:$E, $A7, '2011'!$F:$F, F$1)+SUMIFS('2010'!$H:$H, '2010'!$C:$C, $A7, '2010'!$F:$F, F$1)+SUMIFS('2010'!$I:$I, '2010'!$D:$D, $A7, '2010'!$F:$F, F$1)+SUMIFS('2010'!$J:$J, '2010'!$E:$E, $A7, '2010'!$F:$F, F$1)+SUMIFS('2009'!$H:$H, '2009'!$C:$C, $A7, '2009'!$F:$F, F$1)+SUMIFS('2009'!$I:$I, '2009'!$D:$D, $A7, '2009'!$F:$F, F$1)+SUMIFS('2009'!$J:$J, '2009'!$E:$E, $A7, '2009'!$F:$F, F$1), 0)</f>
        <v>0</v>
      </c>
      <c r="G7" s="0" t="n">
        <f aca="false">IFERROR(SUMIFS('2018'!$H:$H, '2018'!$C:$C, $A7, '2018'!$F:$F, G$1)+SUMIFS('2018'!$I:$I, '2018'!$D:$D, $A7, '2018'!$F:$F, G$1)+SUMIFS('2018'!$J:$J, '2018'!$E:$E, $A7, '2018'!$F:$F, G$1)+SUMIFS('2017'!$H:$H, '2017'!$C:$C, $A7, '2017'!$F:$F, G$1)+SUMIFS('2017'!$I:$I, '2017'!$D:$D, $A7, '2017'!$F:$F, G$1)+SUMIFS('2017'!$J:$J, '2017'!$E:$E, $A7, '2017'!$F:$F, G$1)+SUMIFS('2016'!$H:$H, '2016'!$C:$C, $A7, '2016'!$F:$F, G$1)+SUMIFS('2016'!$I:$I, '2016'!$D:$D, $A7, '2016'!$F:$F, G$1)+SUMIFS('2016'!$J:$J, '2016'!$E:$E, $A7, '2016'!$F:$F, G$1)+SUMIFS('2015'!$H:$H, '2015'!$C:$C, $A7, '2015'!$F:$F, G$1)+SUMIFS('2015'!$I:$I, '2015'!$D:$D, $A7, '2015'!$F:$F, G$1)+SUMIFS('2015'!$J:$J, '2015'!$E:$E, $A7, '2015'!$F:$F, G$1)+SUMIFS('2014'!$H:$H, '2014'!$C:$C, $A7, '2014'!$F:$F, G$1)+SUMIFS('2014'!$I:$I, '2014'!$D:$D, $A7, '2014'!$F:$F, G$1)+SUMIFS('2014'!$J:$J, '2014'!$E:$E, $A7, '2014'!$F:$F, G$1)+SUMIFS('2013'!$H:$H, '2013'!$C:$C, $A7, '2013'!$F:$F, G$1)+SUMIFS('2013'!$I:$I, '2013'!$D:$D, $A7, '2013'!$F:$F, G$1)+SUMIFS('2013'!$J:$J, '2013'!$E:$E, $A7, '2013'!$F:$F, G$1)+SUMIFS('2012'!$H:$H, '2012'!$C:$C, $A7, '2012'!$F:$F, G$1)+SUMIFS('2012'!$I:$I, '2012'!$D:$D, $A7, '2012'!$F:$F, G$1)+SUMIFS('2012'!$J:$J, '2012'!$E:$E, $A7, '2012'!$F:$F, G$1)+SUMIFS('2011'!$H:$H, '2011'!$C:$C, $A7, '2011'!$F:$F, G$1)+SUMIFS('2011'!$I:$I, '2011'!$D:$D, $A7, '2011'!$F:$F, G$1)+SUMIFS('2011'!$J:$J, '2011'!$E:$E, $A7, '2011'!$F:$F, G$1)+SUMIFS('2010'!$H:$H, '2010'!$C:$C, $A7, '2010'!$F:$F, G$1)+SUMIFS('2010'!$I:$I, '2010'!$D:$D, $A7, '2010'!$F:$F, G$1)+SUMIFS('2010'!$J:$J, '2010'!$E:$E, $A7, '2010'!$F:$F, G$1)+SUMIFS('2009'!$H:$H, '2009'!$C:$C, $A7, '2009'!$F:$F, G$1)+SUMIFS('2009'!$I:$I, '2009'!$D:$D, $A7, '2009'!$F:$F, G$1)+SUMIFS('2009'!$J:$J, '2009'!$E:$E, $A7, '2009'!$F:$F, G$1), 0)</f>
        <v>0</v>
      </c>
      <c r="H7" s="0" t="n">
        <f aca="false">IFERROR(SUMIFS('2018'!$H:$H, '2018'!$C:$C, $A7, '2018'!$F:$F, H$1)+SUMIFS('2018'!$I:$I, '2018'!$D:$D, $A7, '2018'!$F:$F, H$1)+SUMIFS('2018'!$J:$J, '2018'!$E:$E, $A7, '2018'!$F:$F, H$1)+SUMIFS('2017'!$H:$H, '2017'!$C:$C, $A7, '2017'!$F:$F, H$1)+SUMIFS('2017'!$I:$I, '2017'!$D:$D, $A7, '2017'!$F:$F, H$1)+SUMIFS('2017'!$J:$J, '2017'!$E:$E, $A7, '2017'!$F:$F, H$1)+SUMIFS('2016'!$H:$H, '2016'!$C:$C, $A7, '2016'!$F:$F, H$1)+SUMIFS('2016'!$I:$I, '2016'!$D:$D, $A7, '2016'!$F:$F, H$1)+SUMIFS('2016'!$J:$J, '2016'!$E:$E, $A7, '2016'!$F:$F, H$1)+SUMIFS('2015'!$H:$H, '2015'!$C:$C, $A7, '2015'!$F:$F, H$1)+SUMIFS('2015'!$I:$I, '2015'!$D:$D, $A7, '2015'!$F:$F, H$1)+SUMIFS('2015'!$J:$J, '2015'!$E:$E, $A7, '2015'!$F:$F, H$1)+SUMIFS('2014'!$H:$H, '2014'!$C:$C, $A7, '2014'!$F:$F, H$1)+SUMIFS('2014'!$I:$I, '2014'!$D:$D, $A7, '2014'!$F:$F, H$1)+SUMIFS('2014'!$J:$J, '2014'!$E:$E, $A7, '2014'!$F:$F, H$1)+SUMIFS('2013'!$H:$H, '2013'!$C:$C, $A7, '2013'!$F:$F, H$1)+SUMIFS('2013'!$I:$I, '2013'!$D:$D, $A7, '2013'!$F:$F, H$1)+SUMIFS('2013'!$J:$J, '2013'!$E:$E, $A7, '2013'!$F:$F, H$1)+SUMIFS('2012'!$H:$H, '2012'!$C:$C, $A7, '2012'!$F:$F, H$1)+SUMIFS('2012'!$I:$I, '2012'!$D:$D, $A7, '2012'!$F:$F, H$1)+SUMIFS('2012'!$J:$J, '2012'!$E:$E, $A7, '2012'!$F:$F, H$1)+SUMIFS('2011'!$H:$H, '2011'!$C:$C, $A7, '2011'!$F:$F, H$1)+SUMIFS('2011'!$I:$I, '2011'!$D:$D, $A7, '2011'!$F:$F, H$1)+SUMIFS('2011'!$J:$J, '2011'!$E:$E, $A7, '2011'!$F:$F, H$1)+SUMIFS('2010'!$H:$H, '2010'!$C:$C, $A7, '2010'!$F:$F, H$1)+SUMIFS('2010'!$I:$I, '2010'!$D:$D, $A7, '2010'!$F:$F, H$1)+SUMIFS('2010'!$J:$J, '2010'!$E:$E, $A7, '2010'!$F:$F, H$1)+SUMIFS('2009'!$H:$H, '2009'!$C:$C, $A7, '2009'!$F:$F, H$1)+SUMIFS('2009'!$I:$I, '2009'!$D:$D, $A7, '2009'!$F:$F, H$1)+SUMIFS('2009'!$J:$J, '2009'!$E:$E, $A7, '2009'!$F:$F, H$1), 0)</f>
        <v>0</v>
      </c>
      <c r="I7" s="0" t="n">
        <f aca="false">IFERROR(SUMIFS('2018'!$H:$H, '2018'!$C:$C, $A7, '2018'!$F:$F, I$1)+SUMIFS('2018'!$I:$I, '2018'!$D:$D, $A7, '2018'!$F:$F, I$1)+SUMIFS('2018'!$J:$J, '2018'!$E:$E, $A7, '2018'!$F:$F, I$1)+SUMIFS('2017'!$H:$H, '2017'!$C:$C, $A7, '2017'!$F:$F, I$1)+SUMIFS('2017'!$I:$I, '2017'!$D:$D, $A7, '2017'!$F:$F, I$1)+SUMIFS('2017'!$J:$J, '2017'!$E:$E, $A7, '2017'!$F:$F, I$1)+SUMIFS('2016'!$H:$H, '2016'!$C:$C, $A7, '2016'!$F:$F, I$1)+SUMIFS('2016'!$I:$I, '2016'!$D:$D, $A7, '2016'!$F:$F, I$1)+SUMIFS('2016'!$J:$J, '2016'!$E:$E, $A7, '2016'!$F:$F, I$1)+SUMIFS('2015'!$H:$H, '2015'!$C:$C, $A7, '2015'!$F:$F, I$1)+SUMIFS('2015'!$I:$I, '2015'!$D:$D, $A7, '2015'!$F:$F, I$1)+SUMIFS('2015'!$J:$J, '2015'!$E:$E, $A7, '2015'!$F:$F, I$1)+SUMIFS('2014'!$H:$H, '2014'!$C:$C, $A7, '2014'!$F:$F, I$1)+SUMIFS('2014'!$I:$I, '2014'!$D:$D, $A7, '2014'!$F:$F, I$1)+SUMIFS('2014'!$J:$J, '2014'!$E:$E, $A7, '2014'!$F:$F, I$1)+SUMIFS('2013'!$H:$H, '2013'!$C:$C, $A7, '2013'!$F:$F, I$1)+SUMIFS('2013'!$I:$I, '2013'!$D:$D, $A7, '2013'!$F:$F, I$1)+SUMIFS('2013'!$J:$J, '2013'!$E:$E, $A7, '2013'!$F:$F, I$1)+SUMIFS('2012'!$H:$H, '2012'!$C:$C, $A7, '2012'!$F:$F, I$1)+SUMIFS('2012'!$I:$I, '2012'!$D:$D, $A7, '2012'!$F:$F, I$1)+SUMIFS('2012'!$J:$J, '2012'!$E:$E, $A7, '2012'!$F:$F, I$1)+SUMIFS('2011'!$H:$H, '2011'!$C:$C, $A7, '2011'!$F:$F, I$1)+SUMIFS('2011'!$I:$I, '2011'!$D:$D, $A7, '2011'!$F:$F, I$1)+SUMIFS('2011'!$J:$J, '2011'!$E:$E, $A7, '2011'!$F:$F, I$1)+SUMIFS('2010'!$H:$H, '2010'!$C:$C, $A7, '2010'!$F:$F, I$1)+SUMIFS('2010'!$I:$I, '2010'!$D:$D, $A7, '2010'!$F:$F, I$1)+SUMIFS('2010'!$J:$J, '2010'!$E:$E, $A7, '2010'!$F:$F, I$1)+SUMIFS('2009'!$H:$H, '2009'!$C:$C, $A7, '2009'!$F:$F, I$1)+SUMIFS('2009'!$I:$I, '2009'!$D:$D, $A7, '2009'!$F:$F, I$1)+SUMIFS('2009'!$J:$J, '2009'!$E:$E, $A7, '2009'!$F:$F, I$1), 0)</f>
        <v>0</v>
      </c>
      <c r="J7" s="0" t="n">
        <f aca="false">IFERROR(SUMIFS('2018'!$H:$H, '2018'!$C:$C, $A7, '2018'!$F:$F, J$1)+SUMIFS('2018'!$I:$I, '2018'!$D:$D, $A7, '2018'!$F:$F, J$1)+SUMIFS('2018'!$J:$J, '2018'!$E:$E, $A7, '2018'!$F:$F, J$1)+SUMIFS('2017'!$H:$H, '2017'!$C:$C, $A7, '2017'!$F:$F, J$1)+SUMIFS('2017'!$I:$I, '2017'!$D:$D, $A7, '2017'!$F:$F, J$1)+SUMIFS('2017'!$J:$J, '2017'!$E:$E, $A7, '2017'!$F:$F, J$1)+SUMIFS('2016'!$H:$H, '2016'!$C:$C, $A7, '2016'!$F:$F, J$1)+SUMIFS('2016'!$I:$I, '2016'!$D:$D, $A7, '2016'!$F:$F, J$1)+SUMIFS('2016'!$J:$J, '2016'!$E:$E, $A7, '2016'!$F:$F, J$1)+SUMIFS('2015'!$H:$H, '2015'!$C:$C, $A7, '2015'!$F:$F, J$1)+SUMIFS('2015'!$I:$I, '2015'!$D:$D, $A7, '2015'!$F:$F, J$1)+SUMIFS('2015'!$J:$J, '2015'!$E:$E, $A7, '2015'!$F:$F, J$1)+SUMIFS('2014'!$H:$H, '2014'!$C:$C, $A7, '2014'!$F:$F, J$1)+SUMIFS('2014'!$I:$I, '2014'!$D:$D, $A7, '2014'!$F:$F, J$1)+SUMIFS('2014'!$J:$J, '2014'!$E:$E, $A7, '2014'!$F:$F, J$1)+SUMIFS('2013'!$H:$H, '2013'!$C:$C, $A7, '2013'!$F:$F, J$1)+SUMIFS('2013'!$I:$I, '2013'!$D:$D, $A7, '2013'!$F:$F, J$1)+SUMIFS('2013'!$J:$J, '2013'!$E:$E, $A7, '2013'!$F:$F, J$1)+SUMIFS('2012'!$H:$H, '2012'!$C:$C, $A7, '2012'!$F:$F, J$1)+SUMIFS('2012'!$I:$I, '2012'!$D:$D, $A7, '2012'!$F:$F, J$1)+SUMIFS('2012'!$J:$J, '2012'!$E:$E, $A7, '2012'!$F:$F, J$1)+SUMIFS('2011'!$H:$H, '2011'!$C:$C, $A7, '2011'!$F:$F, J$1)+SUMIFS('2011'!$I:$I, '2011'!$D:$D, $A7, '2011'!$F:$F, J$1)+SUMIFS('2011'!$J:$J, '2011'!$E:$E, $A7, '2011'!$F:$F, J$1)+SUMIFS('2010'!$H:$H, '2010'!$C:$C, $A7, '2010'!$F:$F, J$1)+SUMIFS('2010'!$I:$I, '2010'!$D:$D, $A7, '2010'!$F:$F, J$1)+SUMIFS('2010'!$J:$J, '2010'!$E:$E, $A7, '2010'!$F:$F, J$1)+SUMIFS('2009'!$H:$H, '2009'!$C:$C, $A7, '2009'!$F:$F, J$1)+SUMIFS('2009'!$I:$I, '2009'!$D:$D, $A7, '2009'!$F:$F, J$1)+SUMIFS('2009'!$J:$J, '2009'!$E:$E, $A7, '2009'!$F:$F, J$1), 0)</f>
        <v>0</v>
      </c>
      <c r="K7" s="0" t="n">
        <f aca="false">IFERROR(SUMIFS('2018'!$H:$H, '2018'!$C:$C, $A7, '2018'!$F:$F, K$1)+SUMIFS('2018'!$I:$I, '2018'!$D:$D, $A7, '2018'!$F:$F, K$1)+SUMIFS('2018'!$J:$J, '2018'!$E:$E, $A7, '2018'!$F:$F, K$1)+SUMIFS('2017'!$H:$H, '2017'!$C:$C, $A7, '2017'!$F:$F, K$1)+SUMIFS('2017'!$I:$I, '2017'!$D:$D, $A7, '2017'!$F:$F, K$1)+SUMIFS('2017'!$J:$J, '2017'!$E:$E, $A7, '2017'!$F:$F, K$1)+SUMIFS('2016'!$H:$H, '2016'!$C:$C, $A7, '2016'!$F:$F, K$1)+SUMIFS('2016'!$I:$I, '2016'!$D:$D, $A7, '2016'!$F:$F, K$1)+SUMIFS('2016'!$J:$J, '2016'!$E:$E, $A7, '2016'!$F:$F, K$1)+SUMIFS('2015'!$H:$H, '2015'!$C:$C, $A7, '2015'!$F:$F, K$1)+SUMIFS('2015'!$I:$I, '2015'!$D:$D, $A7, '2015'!$F:$F, K$1)+SUMIFS('2015'!$J:$J, '2015'!$E:$E, $A7, '2015'!$F:$F, K$1)+SUMIFS('2014'!$H:$H, '2014'!$C:$C, $A7, '2014'!$F:$F, K$1)+SUMIFS('2014'!$I:$I, '2014'!$D:$D, $A7, '2014'!$F:$F, K$1)+SUMIFS('2014'!$J:$J, '2014'!$E:$E, $A7, '2014'!$F:$F, K$1)+SUMIFS('2013'!$H:$H, '2013'!$C:$C, $A7, '2013'!$F:$F, K$1)+SUMIFS('2013'!$I:$I, '2013'!$D:$D, $A7, '2013'!$F:$F, K$1)+SUMIFS('2013'!$J:$J, '2013'!$E:$E, $A7, '2013'!$F:$F, K$1)+SUMIFS('2012'!$H:$H, '2012'!$C:$C, $A7, '2012'!$F:$F, K$1)+SUMIFS('2012'!$I:$I, '2012'!$D:$D, $A7, '2012'!$F:$F, K$1)+SUMIFS('2012'!$J:$J, '2012'!$E:$E, $A7, '2012'!$F:$F, K$1)+SUMIFS('2011'!$H:$H, '2011'!$C:$C, $A7, '2011'!$F:$F, K$1)+SUMIFS('2011'!$I:$I, '2011'!$D:$D, $A7, '2011'!$F:$F, K$1)+SUMIFS('2011'!$J:$J, '2011'!$E:$E, $A7, '2011'!$F:$F, K$1)+SUMIFS('2010'!$H:$H, '2010'!$C:$C, $A7, '2010'!$F:$F, K$1)+SUMIFS('2010'!$I:$I, '2010'!$D:$D, $A7, '2010'!$F:$F, K$1)+SUMIFS('2010'!$J:$J, '2010'!$E:$E, $A7, '2010'!$F:$F, K$1)+SUMIFS('2009'!$H:$H, '2009'!$C:$C, $A7, '2009'!$F:$F, K$1)+SUMIFS('2009'!$I:$I, '2009'!$D:$D, $A7, '2009'!$F:$F, K$1)+SUMIFS('2009'!$J:$J, '2009'!$E:$E, $A7, '2009'!$F:$F, K$1), 0)</f>
        <v>0</v>
      </c>
      <c r="L7" s="0" t="n">
        <f aca="false">IFERROR(SUMIFS('2018'!$H:$H, '2018'!$C:$C, $A7, '2018'!$F:$F, L$1)+SUMIFS('2018'!$I:$I, '2018'!$D:$D, $A7, '2018'!$F:$F, L$1)+SUMIFS('2018'!$J:$J, '2018'!$E:$E, $A7, '2018'!$F:$F, L$1)+SUMIFS('2017'!$H:$H, '2017'!$C:$C, $A7, '2017'!$F:$F, L$1)+SUMIFS('2017'!$I:$I, '2017'!$D:$D, $A7, '2017'!$F:$F, L$1)+SUMIFS('2017'!$J:$J, '2017'!$E:$E, $A7, '2017'!$F:$F, L$1)+SUMIFS('2016'!$H:$H, '2016'!$C:$C, $A7, '2016'!$F:$F, L$1)+SUMIFS('2016'!$I:$I, '2016'!$D:$D, $A7, '2016'!$F:$F, L$1)+SUMIFS('2016'!$J:$J, '2016'!$E:$E, $A7, '2016'!$F:$F, L$1)+SUMIFS('2015'!$H:$H, '2015'!$C:$C, $A7, '2015'!$F:$F, L$1)+SUMIFS('2015'!$I:$I, '2015'!$D:$D, $A7, '2015'!$F:$F, L$1)+SUMIFS('2015'!$J:$J, '2015'!$E:$E, $A7, '2015'!$F:$F, L$1)+SUMIFS('2014'!$H:$H, '2014'!$C:$C, $A7, '2014'!$F:$F, L$1)+SUMIFS('2014'!$I:$I, '2014'!$D:$D, $A7, '2014'!$F:$F, L$1)+SUMIFS('2014'!$J:$J, '2014'!$E:$E, $A7, '2014'!$F:$F, L$1)+SUMIFS('2013'!$H:$H, '2013'!$C:$C, $A7, '2013'!$F:$F, L$1)+SUMIFS('2013'!$I:$I, '2013'!$D:$D, $A7, '2013'!$F:$F, L$1)+SUMIFS('2013'!$J:$J, '2013'!$E:$E, $A7, '2013'!$F:$F, L$1)+SUMIFS('2012'!$H:$H, '2012'!$C:$C, $A7, '2012'!$F:$F, L$1)+SUMIFS('2012'!$I:$I, '2012'!$D:$D, $A7, '2012'!$F:$F, L$1)+SUMIFS('2012'!$J:$J, '2012'!$E:$E, $A7, '2012'!$F:$F, L$1)+SUMIFS('2011'!$H:$H, '2011'!$C:$C, $A7, '2011'!$F:$F, L$1)+SUMIFS('2011'!$I:$I, '2011'!$D:$D, $A7, '2011'!$F:$F, L$1)+SUMIFS('2011'!$J:$J, '2011'!$E:$E, $A7, '2011'!$F:$F, L$1)+SUMIFS('2010'!$H:$H, '2010'!$C:$C, $A7, '2010'!$F:$F, L$1)+SUMIFS('2010'!$I:$I, '2010'!$D:$D, $A7, '2010'!$F:$F, L$1)+SUMIFS('2010'!$J:$J, '2010'!$E:$E, $A7, '2010'!$F:$F, L$1)+SUMIFS('2009'!$H:$H, '2009'!$C:$C, $A7, '2009'!$F:$F, L$1)+SUMIFS('2009'!$I:$I, '2009'!$D:$D, $A7, '2009'!$F:$F, L$1)+SUMIFS('2009'!$J:$J, '2009'!$E:$E, $A7, '2009'!$F:$F, L$1), 0)</f>
        <v>3</v>
      </c>
      <c r="M7" s="0" t="n">
        <f aca="false">IFERROR(SUMIFS('2018'!$H:$H, '2018'!$C:$C, $A7, '2018'!$F:$F, M$1)+SUMIFS('2018'!$I:$I, '2018'!$D:$D, $A7, '2018'!$F:$F, M$1)+SUMIFS('2018'!$J:$J, '2018'!$E:$E, $A7, '2018'!$F:$F, M$1)+SUMIFS('2017'!$H:$H, '2017'!$C:$C, $A7, '2017'!$F:$F, M$1)+SUMIFS('2017'!$I:$I, '2017'!$D:$D, $A7, '2017'!$F:$F, M$1)+SUMIFS('2017'!$J:$J, '2017'!$E:$E, $A7, '2017'!$F:$F, M$1)+SUMIFS('2016'!$H:$H, '2016'!$C:$C, $A7, '2016'!$F:$F, M$1)+SUMIFS('2016'!$I:$I, '2016'!$D:$D, $A7, '2016'!$F:$F, M$1)+SUMIFS('2016'!$J:$J, '2016'!$E:$E, $A7, '2016'!$F:$F, M$1)+SUMIFS('2015'!$H:$H, '2015'!$C:$C, $A7, '2015'!$F:$F, M$1)+SUMIFS('2015'!$I:$I, '2015'!$D:$D, $A7, '2015'!$F:$F, M$1)+SUMIFS('2015'!$J:$J, '2015'!$E:$E, $A7, '2015'!$F:$F, M$1)+SUMIFS('2014'!$H:$H, '2014'!$C:$C, $A7, '2014'!$F:$F, M$1)+SUMIFS('2014'!$I:$I, '2014'!$D:$D, $A7, '2014'!$F:$F, M$1)+SUMIFS('2014'!$J:$J, '2014'!$E:$E, $A7, '2014'!$F:$F, M$1)+SUMIFS('2013'!$H:$H, '2013'!$C:$C, $A7, '2013'!$F:$F, M$1)+SUMIFS('2013'!$I:$I, '2013'!$D:$D, $A7, '2013'!$F:$F, M$1)+SUMIFS('2013'!$J:$J, '2013'!$E:$E, $A7, '2013'!$F:$F, M$1)+SUMIFS('2012'!$H:$H, '2012'!$C:$C, $A7, '2012'!$F:$F, M$1)+SUMIFS('2012'!$I:$I, '2012'!$D:$D, $A7, '2012'!$F:$F, M$1)+SUMIFS('2012'!$J:$J, '2012'!$E:$E, $A7, '2012'!$F:$F, M$1)+SUMIFS('2011'!$H:$H, '2011'!$C:$C, $A7, '2011'!$F:$F, M$1)+SUMIFS('2011'!$I:$I, '2011'!$D:$D, $A7, '2011'!$F:$F, M$1)+SUMIFS('2011'!$J:$J, '2011'!$E:$E, $A7, '2011'!$F:$F, M$1)+SUMIFS('2010'!$H:$H, '2010'!$C:$C, $A7, '2010'!$F:$F, M$1)+SUMIFS('2010'!$I:$I, '2010'!$D:$D, $A7, '2010'!$F:$F, M$1)+SUMIFS('2010'!$J:$J, '2010'!$E:$E, $A7, '2010'!$F:$F, M$1)+SUMIFS('2009'!$H:$H, '2009'!$C:$C, $A7, '2009'!$F:$F, M$1)+SUMIFS('2009'!$I:$I, '2009'!$D:$D, $A7, '2009'!$F:$F, M$1)+SUMIFS('2009'!$J:$J, '2009'!$E:$E, $A7, '2009'!$F:$F, M$1), 0)</f>
        <v>0</v>
      </c>
      <c r="N7" s="0" t="n">
        <f aca="false">IFERROR(SUMIFS('2018'!$H:$H, '2018'!$C:$C, $A7, '2018'!$F:$F, N$1)+SUMIFS('2018'!$I:$I, '2018'!$D:$D, $A7, '2018'!$F:$F, N$1)+SUMIFS('2018'!$J:$J, '2018'!$E:$E, $A7, '2018'!$F:$F, N$1)+SUMIFS('2017'!$H:$H, '2017'!$C:$C, $A7, '2017'!$F:$F, N$1)+SUMIFS('2017'!$I:$I, '2017'!$D:$D, $A7, '2017'!$F:$F, N$1)+SUMIFS('2017'!$J:$J, '2017'!$E:$E, $A7, '2017'!$F:$F, N$1)+SUMIFS('2016'!$H:$H, '2016'!$C:$C, $A7, '2016'!$F:$F, N$1)+SUMIFS('2016'!$I:$I, '2016'!$D:$D, $A7, '2016'!$F:$F, N$1)+SUMIFS('2016'!$J:$J, '2016'!$E:$E, $A7, '2016'!$F:$F, N$1)+SUMIFS('2015'!$H:$H, '2015'!$C:$C, $A7, '2015'!$F:$F, N$1)+SUMIFS('2015'!$I:$I, '2015'!$D:$D, $A7, '2015'!$F:$F, N$1)+SUMIFS('2015'!$J:$J, '2015'!$E:$E, $A7, '2015'!$F:$F, N$1)+SUMIFS('2014'!$H:$H, '2014'!$C:$C, $A7, '2014'!$F:$F, N$1)+SUMIFS('2014'!$I:$I, '2014'!$D:$D, $A7, '2014'!$F:$F, N$1)+SUMIFS('2014'!$J:$J, '2014'!$E:$E, $A7, '2014'!$F:$F, N$1)+SUMIFS('2013'!$H:$H, '2013'!$C:$C, $A7, '2013'!$F:$F, N$1)+SUMIFS('2013'!$I:$I, '2013'!$D:$D, $A7, '2013'!$F:$F, N$1)+SUMIFS('2013'!$J:$J, '2013'!$E:$E, $A7, '2013'!$F:$F, N$1)+SUMIFS('2012'!$H:$H, '2012'!$C:$C, $A7, '2012'!$F:$F, N$1)+SUMIFS('2012'!$I:$I, '2012'!$D:$D, $A7, '2012'!$F:$F, N$1)+SUMIFS('2012'!$J:$J, '2012'!$E:$E, $A7, '2012'!$F:$F, N$1)+SUMIFS('2011'!$H:$H, '2011'!$C:$C, $A7, '2011'!$F:$F, N$1)+SUMIFS('2011'!$I:$I, '2011'!$D:$D, $A7, '2011'!$F:$F, N$1)+SUMIFS('2011'!$J:$J, '2011'!$E:$E, $A7, '2011'!$F:$F, N$1)+SUMIFS('2010'!$H:$H, '2010'!$C:$C, $A7, '2010'!$F:$F, N$1)+SUMIFS('2010'!$I:$I, '2010'!$D:$D, $A7, '2010'!$F:$F, N$1)+SUMIFS('2010'!$J:$J, '2010'!$E:$E, $A7, '2010'!$F:$F, N$1)+SUMIFS('2009'!$H:$H, '2009'!$C:$C, $A7, '2009'!$F:$F, N$1)+SUMIFS('2009'!$I:$I, '2009'!$D:$D, $A7, '2009'!$F:$F, N$1)+SUMIFS('2009'!$J:$J, '2009'!$E:$E, $A7, '2009'!$F:$F, N$1), 0)</f>
        <v>0</v>
      </c>
      <c r="O7" s="0" t="n">
        <f aca="false">IFERROR(SUMIFS('2018'!$H:$H, '2018'!$C:$C, $A7, '2018'!$F:$F, O$1)+SUMIFS('2018'!$I:$I, '2018'!$D:$D, $A7, '2018'!$F:$F, O$1)+SUMIFS('2018'!$J:$J, '2018'!$E:$E, $A7, '2018'!$F:$F, O$1)+SUMIFS('2017'!$H:$H, '2017'!$C:$C, $A7, '2017'!$F:$F, O$1)+SUMIFS('2017'!$I:$I, '2017'!$D:$D, $A7, '2017'!$F:$F, O$1)+SUMIFS('2017'!$J:$J, '2017'!$E:$E, $A7, '2017'!$F:$F, O$1)+SUMIFS('2016'!$H:$H, '2016'!$C:$C, $A7, '2016'!$F:$F, O$1)+SUMIFS('2016'!$I:$I, '2016'!$D:$D, $A7, '2016'!$F:$F, O$1)+SUMIFS('2016'!$J:$J, '2016'!$E:$E, $A7, '2016'!$F:$F, O$1)+SUMIFS('2015'!$H:$H, '2015'!$C:$C, $A7, '2015'!$F:$F, O$1)+SUMIFS('2015'!$I:$I, '2015'!$D:$D, $A7, '2015'!$F:$F, O$1)+SUMIFS('2015'!$J:$J, '2015'!$E:$E, $A7, '2015'!$F:$F, O$1)+SUMIFS('2014'!$H:$H, '2014'!$C:$C, $A7, '2014'!$F:$F, O$1)+SUMIFS('2014'!$I:$I, '2014'!$D:$D, $A7, '2014'!$F:$F, O$1)+SUMIFS('2014'!$J:$J, '2014'!$E:$E, $A7, '2014'!$F:$F, O$1)+SUMIFS('2013'!$H:$H, '2013'!$C:$C, $A7, '2013'!$F:$F, O$1)+SUMIFS('2013'!$I:$I, '2013'!$D:$D, $A7, '2013'!$F:$F, O$1)+SUMIFS('2013'!$J:$J, '2013'!$E:$E, $A7, '2013'!$F:$F, O$1)+SUMIFS('2012'!$H:$H, '2012'!$C:$C, $A7, '2012'!$F:$F, O$1)+SUMIFS('2012'!$I:$I, '2012'!$D:$D, $A7, '2012'!$F:$F, O$1)+SUMIFS('2012'!$J:$J, '2012'!$E:$E, $A7, '2012'!$F:$F, O$1)+SUMIFS('2011'!$H:$H, '2011'!$C:$C, $A7, '2011'!$F:$F, O$1)+SUMIFS('2011'!$I:$I, '2011'!$D:$D, $A7, '2011'!$F:$F, O$1)+SUMIFS('2011'!$J:$J, '2011'!$E:$E, $A7, '2011'!$F:$F, O$1)+SUMIFS('2010'!$H:$H, '2010'!$C:$C, $A7, '2010'!$F:$F, O$1)+SUMIFS('2010'!$I:$I, '2010'!$D:$D, $A7, '2010'!$F:$F, O$1)+SUMIFS('2010'!$J:$J, '2010'!$E:$E, $A7, '2010'!$F:$F, O$1)+SUMIFS('2009'!$H:$H, '2009'!$C:$C, $A7, '2009'!$F:$F, O$1)+SUMIFS('2009'!$I:$I, '2009'!$D:$D, $A7, '2009'!$F:$F, O$1)+SUMIFS('2009'!$J:$J, '2009'!$E:$E, $A7, '2009'!$F:$F, O$1), 0)</f>
        <v>0</v>
      </c>
      <c r="P7" s="0" t="n">
        <f aca="false">IFERROR(SUMIFS('2018'!$H:$H, '2018'!$C:$C, $A7, '2018'!$F:$F, P$1)+SUMIFS('2018'!$I:$I, '2018'!$D:$D, $A7, '2018'!$F:$F, P$1)+SUMIFS('2018'!$J:$J, '2018'!$E:$E, $A7, '2018'!$F:$F, P$1)+SUMIFS('2017'!$H:$H, '2017'!$C:$C, $A7, '2017'!$F:$F, P$1)+SUMIFS('2017'!$I:$I, '2017'!$D:$D, $A7, '2017'!$F:$F, P$1)+SUMIFS('2017'!$J:$J, '2017'!$E:$E, $A7, '2017'!$F:$F, P$1)+SUMIFS('2016'!$H:$H, '2016'!$C:$C, $A7, '2016'!$F:$F, P$1)+SUMIFS('2016'!$I:$I, '2016'!$D:$D, $A7, '2016'!$F:$F, P$1)+SUMIFS('2016'!$J:$J, '2016'!$E:$E, $A7, '2016'!$F:$F, P$1)+SUMIFS('2015'!$H:$H, '2015'!$C:$C, $A7, '2015'!$F:$F, P$1)+SUMIFS('2015'!$I:$I, '2015'!$D:$D, $A7, '2015'!$F:$F, P$1)+SUMIFS('2015'!$J:$J, '2015'!$E:$E, $A7, '2015'!$F:$F, P$1)+SUMIFS('2014'!$H:$H, '2014'!$C:$C, $A7, '2014'!$F:$F, P$1)+SUMIFS('2014'!$I:$I, '2014'!$D:$D, $A7, '2014'!$F:$F, P$1)+SUMIFS('2014'!$J:$J, '2014'!$E:$E, $A7, '2014'!$F:$F, P$1)+SUMIFS('2013'!$H:$H, '2013'!$C:$C, $A7, '2013'!$F:$F, P$1)+SUMIFS('2013'!$I:$I, '2013'!$D:$D, $A7, '2013'!$F:$F, P$1)+SUMIFS('2013'!$J:$J, '2013'!$E:$E, $A7, '2013'!$F:$F, P$1)+SUMIFS('2012'!$H:$H, '2012'!$C:$C, $A7, '2012'!$F:$F, P$1)+SUMIFS('2012'!$I:$I, '2012'!$D:$D, $A7, '2012'!$F:$F, P$1)+SUMIFS('2012'!$J:$J, '2012'!$E:$E, $A7, '2012'!$F:$F, P$1)+SUMIFS('2011'!$H:$H, '2011'!$C:$C, $A7, '2011'!$F:$F, P$1)+SUMIFS('2011'!$I:$I, '2011'!$D:$D, $A7, '2011'!$F:$F, P$1)+SUMIFS('2011'!$J:$J, '2011'!$E:$E, $A7, '2011'!$F:$F, P$1)+SUMIFS('2010'!$H:$H, '2010'!$C:$C, $A7, '2010'!$F:$F, P$1)+SUMIFS('2010'!$I:$I, '2010'!$D:$D, $A7, '2010'!$F:$F, P$1)+SUMIFS('2010'!$J:$J, '2010'!$E:$E, $A7, '2010'!$F:$F, P$1)+SUMIFS('2009'!$H:$H, '2009'!$C:$C, $A7, '2009'!$F:$F, P$1)+SUMIFS('2009'!$I:$I, '2009'!$D:$D, $A7, '2009'!$F:$F, P$1)+SUMIFS('2009'!$J:$J, '2009'!$E:$E, $A7, '2009'!$F:$F, P$1), 0)</f>
        <v>0</v>
      </c>
      <c r="Q7" s="0" t="n">
        <f aca="false">IFERROR(SUMIFS('2018'!$H:$H, '2018'!$C:$C, $A7, '2018'!$F:$F, Q$1)+SUMIFS('2018'!$I:$I, '2018'!$D:$D, $A7, '2018'!$F:$F, Q$1)+SUMIFS('2018'!$J:$J, '2018'!$E:$E, $A7, '2018'!$F:$F, Q$1)+SUMIFS('2017'!$H:$H, '2017'!$C:$C, $A7, '2017'!$F:$F, Q$1)+SUMIFS('2017'!$I:$I, '2017'!$D:$D, $A7, '2017'!$F:$F, Q$1)+SUMIFS('2017'!$J:$J, '2017'!$E:$E, $A7, '2017'!$F:$F, Q$1)+SUMIFS('2016'!$H:$H, '2016'!$C:$C, $A7, '2016'!$F:$F, Q$1)+SUMIFS('2016'!$I:$I, '2016'!$D:$D, $A7, '2016'!$F:$F, Q$1)+SUMIFS('2016'!$J:$J, '2016'!$E:$E, $A7, '2016'!$F:$F, Q$1)+SUMIFS('2015'!$H:$H, '2015'!$C:$C, $A7, '2015'!$F:$F, Q$1)+SUMIFS('2015'!$I:$I, '2015'!$D:$D, $A7, '2015'!$F:$F, Q$1)+SUMIFS('2015'!$J:$J, '2015'!$E:$E, $A7, '2015'!$F:$F, Q$1)+SUMIFS('2014'!$H:$H, '2014'!$C:$C, $A7, '2014'!$F:$F, Q$1)+SUMIFS('2014'!$I:$I, '2014'!$D:$D, $A7, '2014'!$F:$F, Q$1)+SUMIFS('2014'!$J:$J, '2014'!$E:$E, $A7, '2014'!$F:$F, Q$1)+SUMIFS('2013'!$H:$H, '2013'!$C:$C, $A7, '2013'!$F:$F, Q$1)+SUMIFS('2013'!$I:$I, '2013'!$D:$D, $A7, '2013'!$F:$F, Q$1)+SUMIFS('2013'!$J:$J, '2013'!$E:$E, $A7, '2013'!$F:$F, Q$1)+SUMIFS('2012'!$H:$H, '2012'!$C:$C, $A7, '2012'!$F:$F, Q$1)+SUMIFS('2012'!$I:$I, '2012'!$D:$D, $A7, '2012'!$F:$F, Q$1)+SUMIFS('2012'!$J:$J, '2012'!$E:$E, $A7, '2012'!$F:$F, Q$1)+SUMIFS('2011'!$H:$H, '2011'!$C:$C, $A7, '2011'!$F:$F, Q$1)+SUMIFS('2011'!$I:$I, '2011'!$D:$D, $A7, '2011'!$F:$F, Q$1)+SUMIFS('2011'!$J:$J, '2011'!$E:$E, $A7, '2011'!$F:$F, Q$1)+SUMIFS('2010'!$H:$H, '2010'!$C:$C, $A7, '2010'!$F:$F, Q$1)+SUMIFS('2010'!$I:$I, '2010'!$D:$D, $A7, '2010'!$F:$F, Q$1)+SUMIFS('2010'!$J:$J, '2010'!$E:$E, $A7, '2010'!$F:$F, Q$1)+SUMIFS('2009'!$H:$H, '2009'!$C:$C, $A7, '2009'!$F:$F, Q$1)+SUMIFS('2009'!$I:$I, '2009'!$D:$D, $A7, '2009'!$F:$F, Q$1)+SUMIFS('2009'!$J:$J, '2009'!$E:$E, $A7, '2009'!$F:$F, Q$1), 0)</f>
        <v>0</v>
      </c>
      <c r="R7" s="0" t="n">
        <f aca="false">IFERROR(SUMIFS('2018'!$H:$H, '2018'!$C:$C, $A7, '2018'!$F:$F, R$1)+SUMIFS('2018'!$I:$I, '2018'!$D:$D, $A7, '2018'!$F:$F, R$1)+SUMIFS('2018'!$J:$J, '2018'!$E:$E, $A7, '2018'!$F:$F, R$1)+SUMIFS('2017'!$H:$H, '2017'!$C:$C, $A7, '2017'!$F:$F, R$1)+SUMIFS('2017'!$I:$I, '2017'!$D:$D, $A7, '2017'!$F:$F, R$1)+SUMIFS('2017'!$J:$J, '2017'!$E:$E, $A7, '2017'!$F:$F, R$1)+SUMIFS('2016'!$H:$H, '2016'!$C:$C, $A7, '2016'!$F:$F, R$1)+SUMIFS('2016'!$I:$I, '2016'!$D:$D, $A7, '2016'!$F:$F, R$1)+SUMIFS('2016'!$J:$J, '2016'!$E:$E, $A7, '2016'!$F:$F, R$1)+SUMIFS('2015'!$H:$H, '2015'!$C:$C, $A7, '2015'!$F:$F, R$1)+SUMIFS('2015'!$I:$I, '2015'!$D:$D, $A7, '2015'!$F:$F, R$1)+SUMIFS('2015'!$J:$J, '2015'!$E:$E, $A7, '2015'!$F:$F, R$1)+SUMIFS('2014'!$H:$H, '2014'!$C:$C, $A7, '2014'!$F:$F, R$1)+SUMIFS('2014'!$I:$I, '2014'!$D:$D, $A7, '2014'!$F:$F, R$1)+SUMIFS('2014'!$J:$J, '2014'!$E:$E, $A7, '2014'!$F:$F, R$1)+SUMIFS('2013'!$H:$H, '2013'!$C:$C, $A7, '2013'!$F:$F, R$1)+SUMIFS('2013'!$I:$I, '2013'!$D:$D, $A7, '2013'!$F:$F, R$1)+SUMIFS('2013'!$J:$J, '2013'!$E:$E, $A7, '2013'!$F:$F, R$1)+SUMIFS('2012'!$H:$H, '2012'!$C:$C, $A7, '2012'!$F:$F, R$1)+SUMIFS('2012'!$I:$I, '2012'!$D:$D, $A7, '2012'!$F:$F, R$1)+SUMIFS('2012'!$J:$J, '2012'!$E:$E, $A7, '2012'!$F:$F, R$1)+SUMIFS('2011'!$H:$H, '2011'!$C:$C, $A7, '2011'!$F:$F, R$1)+SUMIFS('2011'!$I:$I, '2011'!$D:$D, $A7, '2011'!$F:$F, R$1)+SUMIFS('2011'!$J:$J, '2011'!$E:$E, $A7, '2011'!$F:$F, R$1)+SUMIFS('2010'!$H:$H, '2010'!$C:$C, $A7, '2010'!$F:$F, R$1)+SUMIFS('2010'!$I:$I, '2010'!$D:$D, $A7, '2010'!$F:$F, R$1)+SUMIFS('2010'!$J:$J, '2010'!$E:$E, $A7, '2010'!$F:$F, R$1)+SUMIFS('2009'!$H:$H, '2009'!$C:$C, $A7, '2009'!$F:$F, R$1)+SUMIFS('2009'!$I:$I, '2009'!$D:$D, $A7, '2009'!$F:$F, R$1)+SUMIFS('2009'!$J:$J, '2009'!$E:$E, $A7, '2009'!$F:$F, R$1), 0)</f>
        <v>0</v>
      </c>
      <c r="S7" s="0" t="n">
        <f aca="false">IFERROR(SUMIFS('2018'!$H:$H, '2018'!$C:$C, $A7, '2018'!$F:$F, S$1)+SUMIFS('2018'!$I:$I, '2018'!$D:$D, $A7, '2018'!$F:$F, S$1)+SUMIFS('2018'!$J:$J, '2018'!$E:$E, $A7, '2018'!$F:$F, S$1)+SUMIFS('2017'!$H:$H, '2017'!$C:$C, $A7, '2017'!$F:$F, S$1)+SUMIFS('2017'!$I:$I, '2017'!$D:$D, $A7, '2017'!$F:$F, S$1)+SUMIFS('2017'!$J:$J, '2017'!$E:$E, $A7, '2017'!$F:$F, S$1)+SUMIFS('2016'!$H:$H, '2016'!$C:$C, $A7, '2016'!$F:$F, S$1)+SUMIFS('2016'!$I:$I, '2016'!$D:$D, $A7, '2016'!$F:$F, S$1)+SUMIFS('2016'!$J:$J, '2016'!$E:$E, $A7, '2016'!$F:$F, S$1)+SUMIFS('2015'!$H:$H, '2015'!$C:$C, $A7, '2015'!$F:$F, S$1)+SUMIFS('2015'!$I:$I, '2015'!$D:$D, $A7, '2015'!$F:$F, S$1)+SUMIFS('2015'!$J:$J, '2015'!$E:$E, $A7, '2015'!$F:$F, S$1)+SUMIFS('2014'!$H:$H, '2014'!$C:$C, $A7, '2014'!$F:$F, S$1)+SUMIFS('2014'!$I:$I, '2014'!$D:$D, $A7, '2014'!$F:$F, S$1)+SUMIFS('2014'!$J:$J, '2014'!$E:$E, $A7, '2014'!$F:$F, S$1)+SUMIFS('2013'!$H:$H, '2013'!$C:$C, $A7, '2013'!$F:$F, S$1)+SUMIFS('2013'!$I:$I, '2013'!$D:$D, $A7, '2013'!$F:$F, S$1)+SUMIFS('2013'!$J:$J, '2013'!$E:$E, $A7, '2013'!$F:$F, S$1)+SUMIFS('2012'!$H:$H, '2012'!$C:$C, $A7, '2012'!$F:$F, S$1)+SUMIFS('2012'!$I:$I, '2012'!$D:$D, $A7, '2012'!$F:$F, S$1)+SUMIFS('2012'!$J:$J, '2012'!$E:$E, $A7, '2012'!$F:$F, S$1)+SUMIFS('2011'!$H:$H, '2011'!$C:$C, $A7, '2011'!$F:$F, S$1)+SUMIFS('2011'!$I:$I, '2011'!$D:$D, $A7, '2011'!$F:$F, S$1)+SUMIFS('2011'!$J:$J, '2011'!$E:$E, $A7, '2011'!$F:$F, S$1)+SUMIFS('2010'!$H:$H, '2010'!$C:$C, $A7, '2010'!$F:$F, S$1)+SUMIFS('2010'!$I:$I, '2010'!$D:$D, $A7, '2010'!$F:$F, S$1)+SUMIFS('2010'!$J:$J, '2010'!$E:$E, $A7, '2010'!$F:$F, S$1)+SUMIFS('2009'!$H:$H, '2009'!$C:$C, $A7, '2009'!$F:$F, S$1)+SUMIFS('2009'!$I:$I, '2009'!$D:$D, $A7, '2009'!$F:$F, S$1)+SUMIFS('2009'!$J:$J, '2009'!$E:$E, $A7, '2009'!$F:$F, S$1), 0)</f>
        <v>0</v>
      </c>
      <c r="T7" s="0" t="n">
        <f aca="false">IFERROR(SUMIFS('2018'!$H:$H, '2018'!$C:$C, $A7, '2018'!$F:$F, T$1)+SUMIFS('2018'!$I:$I, '2018'!$D:$D, $A7, '2018'!$F:$F, T$1)+SUMIFS('2018'!$J:$J, '2018'!$E:$E, $A7, '2018'!$F:$F, T$1)+SUMIFS('2017'!$H:$H, '2017'!$C:$C, $A7, '2017'!$F:$F, T$1)+SUMIFS('2017'!$I:$I, '2017'!$D:$D, $A7, '2017'!$F:$F, T$1)+SUMIFS('2017'!$J:$J, '2017'!$E:$E, $A7, '2017'!$F:$F, T$1)+SUMIFS('2016'!$H:$H, '2016'!$C:$C, $A7, '2016'!$F:$F, T$1)+SUMIFS('2016'!$I:$I, '2016'!$D:$D, $A7, '2016'!$F:$F, T$1)+SUMIFS('2016'!$J:$J, '2016'!$E:$E, $A7, '2016'!$F:$F, T$1)+SUMIFS('2015'!$H:$H, '2015'!$C:$C, $A7, '2015'!$F:$F, T$1)+SUMIFS('2015'!$I:$I, '2015'!$D:$D, $A7, '2015'!$F:$F, T$1)+SUMIFS('2015'!$J:$J, '2015'!$E:$E, $A7, '2015'!$F:$F, T$1)+SUMIFS('2014'!$H:$H, '2014'!$C:$C, $A7, '2014'!$F:$F, T$1)+SUMIFS('2014'!$I:$I, '2014'!$D:$D, $A7, '2014'!$F:$F, T$1)+SUMIFS('2014'!$J:$J, '2014'!$E:$E, $A7, '2014'!$F:$F, T$1)+SUMIFS('2013'!$H:$H, '2013'!$C:$C, $A7, '2013'!$F:$F, T$1)+SUMIFS('2013'!$I:$I, '2013'!$D:$D, $A7, '2013'!$F:$F, T$1)+SUMIFS('2013'!$J:$J, '2013'!$E:$E, $A7, '2013'!$F:$F, T$1)+SUMIFS('2012'!$H:$H, '2012'!$C:$C, $A7, '2012'!$F:$F, T$1)+SUMIFS('2012'!$I:$I, '2012'!$D:$D, $A7, '2012'!$F:$F, T$1)+SUMIFS('2012'!$J:$J, '2012'!$E:$E, $A7, '2012'!$F:$F, T$1)+SUMIFS('2011'!$H:$H, '2011'!$C:$C, $A7, '2011'!$F:$F, T$1)+SUMIFS('2011'!$I:$I, '2011'!$D:$D, $A7, '2011'!$F:$F, T$1)+SUMIFS('2011'!$J:$J, '2011'!$E:$E, $A7, '2011'!$F:$F, T$1)+SUMIFS('2010'!$H:$H, '2010'!$C:$C, $A7, '2010'!$F:$F, T$1)+SUMIFS('2010'!$I:$I, '2010'!$D:$D, $A7, '2010'!$F:$F, T$1)+SUMIFS('2010'!$J:$J, '2010'!$E:$E, $A7, '2010'!$F:$F, T$1)+SUMIFS('2009'!$H:$H, '2009'!$C:$C, $A7, '2009'!$F:$F, T$1)+SUMIFS('2009'!$I:$I, '2009'!$D:$D, $A7, '2009'!$F:$F, T$1)+SUMIFS('2009'!$J:$J, '2009'!$E:$E, $A7, '2009'!$F:$F, T$1), 0)</f>
        <v>0</v>
      </c>
      <c r="U7" s="0" t="n">
        <f aca="false">IFERROR(SUMIFS('2018'!$H:$H, '2018'!$C:$C, $A7, '2018'!$F:$F, U$1)+SUMIFS('2018'!$I:$I, '2018'!$D:$D, $A7, '2018'!$F:$F, U$1)+SUMIFS('2018'!$J:$J, '2018'!$E:$E, $A7, '2018'!$F:$F, U$1)+SUMIFS('2017'!$H:$H, '2017'!$C:$C, $A7, '2017'!$F:$F, U$1)+SUMIFS('2017'!$I:$I, '2017'!$D:$D, $A7, '2017'!$F:$F, U$1)+SUMIFS('2017'!$J:$J, '2017'!$E:$E, $A7, '2017'!$F:$F, U$1)+SUMIFS('2016'!$H:$H, '2016'!$C:$C, $A7, '2016'!$F:$F, U$1)+SUMIFS('2016'!$I:$I, '2016'!$D:$D, $A7, '2016'!$F:$F, U$1)+SUMIFS('2016'!$J:$J, '2016'!$E:$E, $A7, '2016'!$F:$F, U$1)+SUMIFS('2015'!$H:$H, '2015'!$C:$C, $A7, '2015'!$F:$F, U$1)+SUMIFS('2015'!$I:$I, '2015'!$D:$D, $A7, '2015'!$F:$F, U$1)+SUMIFS('2015'!$J:$J, '2015'!$E:$E, $A7, '2015'!$F:$F, U$1)+SUMIFS('2014'!$H:$H, '2014'!$C:$C, $A7, '2014'!$F:$F, U$1)+SUMIFS('2014'!$I:$I, '2014'!$D:$D, $A7, '2014'!$F:$F, U$1)+SUMIFS('2014'!$J:$J, '2014'!$E:$E, $A7, '2014'!$F:$F, U$1)+SUMIFS('2013'!$H:$H, '2013'!$C:$C, $A7, '2013'!$F:$F, U$1)+SUMIFS('2013'!$I:$I, '2013'!$D:$D, $A7, '2013'!$F:$F, U$1)+SUMIFS('2013'!$J:$J, '2013'!$E:$E, $A7, '2013'!$F:$F, U$1)+SUMIFS('2012'!$H:$H, '2012'!$C:$C, $A7, '2012'!$F:$F, U$1)+SUMIFS('2012'!$I:$I, '2012'!$D:$D, $A7, '2012'!$F:$F, U$1)+SUMIFS('2012'!$J:$J, '2012'!$E:$E, $A7, '2012'!$F:$F, U$1)+SUMIFS('2011'!$H:$H, '2011'!$C:$C, $A7, '2011'!$F:$F, U$1)+SUMIFS('2011'!$I:$I, '2011'!$D:$D, $A7, '2011'!$F:$F, U$1)+SUMIFS('2011'!$J:$J, '2011'!$E:$E, $A7, '2011'!$F:$F, U$1)+SUMIFS('2010'!$H:$H, '2010'!$C:$C, $A7, '2010'!$F:$F, U$1)+SUMIFS('2010'!$I:$I, '2010'!$D:$D, $A7, '2010'!$F:$F, U$1)+SUMIFS('2010'!$J:$J, '2010'!$E:$E, $A7, '2010'!$F:$F, U$1)+SUMIFS('2009'!$H:$H, '2009'!$C:$C, $A7, '2009'!$F:$F, U$1)+SUMIFS('2009'!$I:$I, '2009'!$D:$D, $A7, '2009'!$F:$F, U$1)+SUMIFS('2009'!$J:$J, '2009'!$E:$E, $A7, '2009'!$F:$F, U$1), 0)</f>
        <v>0</v>
      </c>
      <c r="V7" s="0" t="n">
        <f aca="false">IFERROR(SUMIFS('2018'!$H:$H, '2018'!$C:$C, $A7, '2018'!$F:$F, V$1)+SUMIFS('2018'!$I:$I, '2018'!$D:$D, $A7, '2018'!$F:$F, V$1)+SUMIFS('2018'!$J:$J, '2018'!$E:$E, $A7, '2018'!$F:$F, V$1)+SUMIFS('2017'!$H:$H, '2017'!$C:$C, $A7, '2017'!$F:$F, V$1)+SUMIFS('2017'!$I:$I, '2017'!$D:$D, $A7, '2017'!$F:$F, V$1)+SUMIFS('2017'!$J:$J, '2017'!$E:$E, $A7, '2017'!$F:$F, V$1)+SUMIFS('2016'!$H:$H, '2016'!$C:$C, $A7, '2016'!$F:$F, V$1)+SUMIFS('2016'!$I:$I, '2016'!$D:$D, $A7, '2016'!$F:$F, V$1)+SUMIFS('2016'!$J:$J, '2016'!$E:$E, $A7, '2016'!$F:$F, V$1)+SUMIFS('2015'!$H:$H, '2015'!$C:$C, $A7, '2015'!$F:$F, V$1)+SUMIFS('2015'!$I:$I, '2015'!$D:$D, $A7, '2015'!$F:$F, V$1)+SUMIFS('2015'!$J:$J, '2015'!$E:$E, $A7, '2015'!$F:$F, V$1)+SUMIFS('2014'!$H:$H, '2014'!$C:$C, $A7, '2014'!$F:$F, V$1)+SUMIFS('2014'!$I:$I, '2014'!$D:$D, $A7, '2014'!$F:$F, V$1)+SUMIFS('2014'!$J:$J, '2014'!$E:$E, $A7, '2014'!$F:$F, V$1)+SUMIFS('2013'!$H:$H, '2013'!$C:$C, $A7, '2013'!$F:$F, V$1)+SUMIFS('2013'!$I:$I, '2013'!$D:$D, $A7, '2013'!$F:$F, V$1)+SUMIFS('2013'!$J:$J, '2013'!$E:$E, $A7, '2013'!$F:$F, V$1)+SUMIFS('2012'!$H:$H, '2012'!$C:$C, $A7, '2012'!$F:$F, V$1)+SUMIFS('2012'!$I:$I, '2012'!$D:$D, $A7, '2012'!$F:$F, V$1)+SUMIFS('2012'!$J:$J, '2012'!$E:$E, $A7, '2012'!$F:$F, V$1)+SUMIFS('2011'!$H:$H, '2011'!$C:$C, $A7, '2011'!$F:$F, V$1)+SUMIFS('2011'!$I:$I, '2011'!$D:$D, $A7, '2011'!$F:$F, V$1)+SUMIFS('2011'!$J:$J, '2011'!$E:$E, $A7, '2011'!$F:$F, V$1)+SUMIFS('2010'!$H:$H, '2010'!$C:$C, $A7, '2010'!$F:$F, V$1)+SUMIFS('2010'!$I:$I, '2010'!$D:$D, $A7, '2010'!$F:$F, V$1)+SUMIFS('2010'!$J:$J, '2010'!$E:$E, $A7, '2010'!$F:$F, V$1)+SUMIFS('2009'!$H:$H, '2009'!$C:$C, $A7, '2009'!$F:$F, V$1)+SUMIFS('2009'!$I:$I, '2009'!$D:$D, $A7, '2009'!$F:$F, V$1)+SUMIFS('2009'!$J:$J, '2009'!$E:$E, $A7, '2009'!$F:$F, V$1), 0)</f>
        <v>0</v>
      </c>
      <c r="W7" s="0" t="n">
        <f aca="false">IFERROR(SUMIFS('2018'!$H:$H, '2018'!$C:$C, $A7, '2018'!$F:$F, W$1)+SUMIFS('2018'!$I:$I, '2018'!$D:$D, $A7, '2018'!$F:$F, W$1)+SUMIFS('2018'!$J:$J, '2018'!$E:$E, $A7, '2018'!$F:$F, W$1)+SUMIFS('2017'!$H:$H, '2017'!$C:$C, $A7, '2017'!$F:$F, W$1)+SUMIFS('2017'!$I:$I, '2017'!$D:$D, $A7, '2017'!$F:$F, W$1)+SUMIFS('2017'!$J:$J, '2017'!$E:$E, $A7, '2017'!$F:$F, W$1)+SUMIFS('2016'!$H:$H, '2016'!$C:$C, $A7, '2016'!$F:$F, W$1)+SUMIFS('2016'!$I:$I, '2016'!$D:$D, $A7, '2016'!$F:$F, W$1)+SUMIFS('2016'!$J:$J, '2016'!$E:$E, $A7, '2016'!$F:$F, W$1)+SUMIFS('2015'!$H:$H, '2015'!$C:$C, $A7, '2015'!$F:$F, W$1)+SUMIFS('2015'!$I:$I, '2015'!$D:$D, $A7, '2015'!$F:$F, W$1)+SUMIFS('2015'!$J:$J, '2015'!$E:$E, $A7, '2015'!$F:$F, W$1)+SUMIFS('2014'!$H:$H, '2014'!$C:$C, $A7, '2014'!$F:$F, W$1)+SUMIFS('2014'!$I:$I, '2014'!$D:$D, $A7, '2014'!$F:$F, W$1)+SUMIFS('2014'!$J:$J, '2014'!$E:$E, $A7, '2014'!$F:$F, W$1)+SUMIFS('2013'!$H:$H, '2013'!$C:$C, $A7, '2013'!$F:$F, W$1)+SUMIFS('2013'!$I:$I, '2013'!$D:$D, $A7, '2013'!$F:$F, W$1)+SUMIFS('2013'!$J:$J, '2013'!$E:$E, $A7, '2013'!$F:$F, W$1)+SUMIFS('2012'!$H:$H, '2012'!$C:$C, $A7, '2012'!$F:$F, W$1)+SUMIFS('2012'!$I:$I, '2012'!$D:$D, $A7, '2012'!$F:$F, W$1)+SUMIFS('2012'!$J:$J, '2012'!$E:$E, $A7, '2012'!$F:$F, W$1)+SUMIFS('2011'!$H:$H, '2011'!$C:$C, $A7, '2011'!$F:$F, W$1)+SUMIFS('2011'!$I:$I, '2011'!$D:$D, $A7, '2011'!$F:$F, W$1)+SUMIFS('2011'!$J:$J, '2011'!$E:$E, $A7, '2011'!$F:$F, W$1)+SUMIFS('2010'!$H:$H, '2010'!$C:$C, $A7, '2010'!$F:$F, W$1)+SUMIFS('2010'!$I:$I, '2010'!$D:$D, $A7, '2010'!$F:$F, W$1)+SUMIFS('2010'!$J:$J, '2010'!$E:$E, $A7, '2010'!$F:$F, W$1)+SUMIFS('2009'!$H:$H, '2009'!$C:$C, $A7, '2009'!$F:$F, W$1)+SUMIFS('2009'!$I:$I, '2009'!$D:$D, $A7, '2009'!$F:$F, W$1)+SUMIFS('2009'!$J:$J, '2009'!$E:$E, $A7, '2009'!$F:$F, W$1), 0)</f>
        <v>0</v>
      </c>
      <c r="X7" s="0" t="n">
        <f aca="false">IFERROR(SUMIFS('2018'!$H:$H, '2018'!$C:$C, $A7, '2018'!$F:$F, X$1)+SUMIFS('2018'!$I:$I, '2018'!$D:$D, $A7, '2018'!$F:$F, X$1)+SUMIFS('2018'!$J:$J, '2018'!$E:$E, $A7, '2018'!$F:$F, X$1)+SUMIFS('2017'!$H:$H, '2017'!$C:$C, $A7, '2017'!$F:$F, X$1)+SUMIFS('2017'!$I:$I, '2017'!$D:$D, $A7, '2017'!$F:$F, X$1)+SUMIFS('2017'!$J:$J, '2017'!$E:$E, $A7, '2017'!$F:$F, X$1)+SUMIFS('2016'!$H:$H, '2016'!$C:$C, $A7, '2016'!$F:$F, X$1)+SUMIFS('2016'!$I:$I, '2016'!$D:$D, $A7, '2016'!$F:$F, X$1)+SUMIFS('2016'!$J:$J, '2016'!$E:$E, $A7, '2016'!$F:$F, X$1)+SUMIFS('2015'!$H:$H, '2015'!$C:$C, $A7, '2015'!$F:$F, X$1)+SUMIFS('2015'!$I:$I, '2015'!$D:$D, $A7, '2015'!$F:$F, X$1)+SUMIFS('2015'!$J:$J, '2015'!$E:$E, $A7, '2015'!$F:$F, X$1)+SUMIFS('2014'!$H:$H, '2014'!$C:$C, $A7, '2014'!$F:$F, X$1)+SUMIFS('2014'!$I:$I, '2014'!$D:$D, $A7, '2014'!$F:$F, X$1)+SUMIFS('2014'!$J:$J, '2014'!$E:$E, $A7, '2014'!$F:$F, X$1)+SUMIFS('2013'!$H:$H, '2013'!$C:$C, $A7, '2013'!$F:$F, X$1)+SUMIFS('2013'!$I:$I, '2013'!$D:$D, $A7, '2013'!$F:$F, X$1)+SUMIFS('2013'!$J:$J, '2013'!$E:$E, $A7, '2013'!$F:$F, X$1)+SUMIFS('2012'!$H:$H, '2012'!$C:$C, $A7, '2012'!$F:$F, X$1)+SUMIFS('2012'!$I:$I, '2012'!$D:$D, $A7, '2012'!$F:$F, X$1)+SUMIFS('2012'!$J:$J, '2012'!$E:$E, $A7, '2012'!$F:$F, X$1)+SUMIFS('2011'!$H:$H, '2011'!$C:$C, $A7, '2011'!$F:$F, X$1)+SUMIFS('2011'!$I:$I, '2011'!$D:$D, $A7, '2011'!$F:$F, X$1)+SUMIFS('2011'!$J:$J, '2011'!$E:$E, $A7, '2011'!$F:$F, X$1)+SUMIFS('2010'!$H:$H, '2010'!$C:$C, $A7, '2010'!$F:$F, X$1)+SUMIFS('2010'!$I:$I, '2010'!$D:$D, $A7, '2010'!$F:$F, X$1)+SUMIFS('2010'!$J:$J, '2010'!$E:$E, $A7, '2010'!$F:$F, X$1)+SUMIFS('2009'!$H:$H, '2009'!$C:$C, $A7, '2009'!$F:$F, X$1)+SUMIFS('2009'!$I:$I, '2009'!$D:$D, $A7, '2009'!$F:$F, X$1)+SUMIFS('2009'!$J:$J, '2009'!$E:$E, $A7, '2009'!$F:$F, X$1), 0)</f>
        <v>0</v>
      </c>
      <c r="Y7" s="0" t="n">
        <f aca="false">IFERROR(SUMIFS('2018'!$H:$H, '2018'!$C:$C, $A7, '2018'!$F:$F, Y$1)+SUMIFS('2018'!$I:$I, '2018'!$D:$D, $A7, '2018'!$F:$F, Y$1)+SUMIFS('2018'!$J:$J, '2018'!$E:$E, $A7, '2018'!$F:$F, Y$1)+SUMIFS('2017'!$H:$H, '2017'!$C:$C, $A7, '2017'!$F:$F, Y$1)+SUMIFS('2017'!$I:$I, '2017'!$D:$D, $A7, '2017'!$F:$F, Y$1)+SUMIFS('2017'!$J:$J, '2017'!$E:$E, $A7, '2017'!$F:$F, Y$1)+SUMIFS('2016'!$H:$H, '2016'!$C:$C, $A7, '2016'!$F:$F, Y$1)+SUMIFS('2016'!$I:$I, '2016'!$D:$D, $A7, '2016'!$F:$F, Y$1)+SUMIFS('2016'!$J:$J, '2016'!$E:$E, $A7, '2016'!$F:$F, Y$1)+SUMIFS('2015'!$H:$H, '2015'!$C:$C, $A7, '2015'!$F:$F, Y$1)+SUMIFS('2015'!$I:$I, '2015'!$D:$D, $A7, '2015'!$F:$F, Y$1)+SUMIFS('2015'!$J:$J, '2015'!$E:$E, $A7, '2015'!$F:$F, Y$1)+SUMIFS('2014'!$H:$H, '2014'!$C:$C, $A7, '2014'!$F:$F, Y$1)+SUMIFS('2014'!$I:$I, '2014'!$D:$D, $A7, '2014'!$F:$F, Y$1)+SUMIFS('2014'!$J:$J, '2014'!$E:$E, $A7, '2014'!$F:$F, Y$1)+SUMIFS('2013'!$H:$H, '2013'!$C:$C, $A7, '2013'!$F:$F, Y$1)+SUMIFS('2013'!$I:$I, '2013'!$D:$D, $A7, '2013'!$F:$F, Y$1)+SUMIFS('2013'!$J:$J, '2013'!$E:$E, $A7, '2013'!$F:$F, Y$1)+SUMIFS('2012'!$H:$H, '2012'!$C:$C, $A7, '2012'!$F:$F, Y$1)+SUMIFS('2012'!$I:$I, '2012'!$D:$D, $A7, '2012'!$F:$F, Y$1)+SUMIFS('2012'!$J:$J, '2012'!$E:$E, $A7, '2012'!$F:$F, Y$1)+SUMIFS('2011'!$H:$H, '2011'!$C:$C, $A7, '2011'!$F:$F, Y$1)+SUMIFS('2011'!$I:$I, '2011'!$D:$D, $A7, '2011'!$F:$F, Y$1)+SUMIFS('2011'!$J:$J, '2011'!$E:$E, $A7, '2011'!$F:$F, Y$1)+SUMIFS('2010'!$H:$H, '2010'!$C:$C, $A7, '2010'!$F:$F, Y$1)+SUMIFS('2010'!$I:$I, '2010'!$D:$D, $A7, '2010'!$F:$F, Y$1)+SUMIFS('2010'!$J:$J, '2010'!$E:$E, $A7, '2010'!$F:$F, Y$1)+SUMIFS('2009'!$H:$H, '2009'!$C:$C, $A7, '2009'!$F:$F, Y$1)+SUMIFS('2009'!$I:$I, '2009'!$D:$D, $A7, '2009'!$F:$F, Y$1)+SUMIFS('2009'!$J:$J, '2009'!$E:$E, $A7, '2009'!$F:$F, Y$1), 0)</f>
        <v>0</v>
      </c>
      <c r="Z7" s="0" t="n">
        <f aca="false">IFERROR(SUMIFS('2018'!$H:$H, '2018'!$C:$C, $A7, '2018'!$F:$F, Z$1)+SUMIFS('2018'!$I:$I, '2018'!$D:$D, $A7, '2018'!$F:$F, Z$1)+SUMIFS('2018'!$J:$J, '2018'!$E:$E, $A7, '2018'!$F:$F, Z$1)+SUMIFS('2017'!$H:$H, '2017'!$C:$C, $A7, '2017'!$F:$F, Z$1)+SUMIFS('2017'!$I:$I, '2017'!$D:$D, $A7, '2017'!$F:$F, Z$1)+SUMIFS('2017'!$J:$J, '2017'!$E:$E, $A7, '2017'!$F:$F, Z$1)+SUMIFS('2016'!$H:$H, '2016'!$C:$C, $A7, '2016'!$F:$F, Z$1)+SUMIFS('2016'!$I:$I, '2016'!$D:$D, $A7, '2016'!$F:$F, Z$1)+SUMIFS('2016'!$J:$J, '2016'!$E:$E, $A7, '2016'!$F:$F, Z$1)+SUMIFS('2015'!$H:$H, '2015'!$C:$C, $A7, '2015'!$F:$F, Z$1)+SUMIFS('2015'!$I:$I, '2015'!$D:$D, $A7, '2015'!$F:$F, Z$1)+SUMIFS('2015'!$J:$J, '2015'!$E:$E, $A7, '2015'!$F:$F, Z$1)+SUMIFS('2014'!$H:$H, '2014'!$C:$C, $A7, '2014'!$F:$F, Z$1)+SUMIFS('2014'!$I:$I, '2014'!$D:$D, $A7, '2014'!$F:$F, Z$1)+SUMIFS('2014'!$J:$J, '2014'!$E:$E, $A7, '2014'!$F:$F, Z$1)+SUMIFS('2013'!$H:$H, '2013'!$C:$C, $A7, '2013'!$F:$F, Z$1)+SUMIFS('2013'!$I:$I, '2013'!$D:$D, $A7, '2013'!$F:$F, Z$1)+SUMIFS('2013'!$J:$J, '2013'!$E:$E, $A7, '2013'!$F:$F, Z$1)+SUMIFS('2012'!$H:$H, '2012'!$C:$C, $A7, '2012'!$F:$F, Z$1)+SUMIFS('2012'!$I:$I, '2012'!$D:$D, $A7, '2012'!$F:$F, Z$1)+SUMIFS('2012'!$J:$J, '2012'!$E:$E, $A7, '2012'!$F:$F, Z$1)+SUMIFS('2011'!$H:$H, '2011'!$C:$C, $A7, '2011'!$F:$F, Z$1)+SUMIFS('2011'!$I:$I, '2011'!$D:$D, $A7, '2011'!$F:$F, Z$1)+SUMIFS('2011'!$J:$J, '2011'!$E:$E, $A7, '2011'!$F:$F, Z$1)+SUMIFS('2010'!$H:$H, '2010'!$C:$C, $A7, '2010'!$F:$F, Z$1)+SUMIFS('2010'!$I:$I, '2010'!$D:$D, $A7, '2010'!$F:$F, Z$1)+SUMIFS('2010'!$J:$J, '2010'!$E:$E, $A7, '2010'!$F:$F, Z$1)+SUMIFS('2009'!$H:$H, '2009'!$C:$C, $A7, '2009'!$F:$F, Z$1)+SUMIFS('2009'!$I:$I, '2009'!$D:$D, $A7, '2009'!$F:$F, Z$1)+SUMIFS('2009'!$J:$J, '2009'!$E:$E, $A7, '2009'!$F:$F, Z$1), 0)</f>
        <v>0</v>
      </c>
      <c r="AA7" s="0" t="n">
        <f aca="false">IFERROR(SUMIFS('2018'!$H:$H, '2018'!$C:$C, $A7, '2018'!$F:$F, AA$1)+SUMIFS('2018'!$I:$I, '2018'!$D:$D, $A7, '2018'!$F:$F, AA$1)+SUMIFS('2018'!$J:$J, '2018'!$E:$E, $A7, '2018'!$F:$F, AA$1)+SUMIFS('2017'!$H:$H, '2017'!$C:$C, $A7, '2017'!$F:$F, AA$1)+SUMIFS('2017'!$I:$I, '2017'!$D:$D, $A7, '2017'!$F:$F, AA$1)+SUMIFS('2017'!$J:$J, '2017'!$E:$E, $A7, '2017'!$F:$F, AA$1)+SUMIFS('2016'!$H:$H, '2016'!$C:$C, $A7, '2016'!$F:$F, AA$1)+SUMIFS('2016'!$I:$I, '2016'!$D:$D, $A7, '2016'!$F:$F, AA$1)+SUMIFS('2016'!$J:$J, '2016'!$E:$E, $A7, '2016'!$F:$F, AA$1)+SUMIFS('2015'!$H:$H, '2015'!$C:$C, $A7, '2015'!$F:$F, AA$1)+SUMIFS('2015'!$I:$I, '2015'!$D:$D, $A7, '2015'!$F:$F, AA$1)+SUMIFS('2015'!$J:$J, '2015'!$E:$E, $A7, '2015'!$F:$F, AA$1)+SUMIFS('2014'!$H:$H, '2014'!$C:$C, $A7, '2014'!$F:$F, AA$1)+SUMIFS('2014'!$I:$I, '2014'!$D:$D, $A7, '2014'!$F:$F, AA$1)+SUMIFS('2014'!$J:$J, '2014'!$E:$E, $A7, '2014'!$F:$F, AA$1)+SUMIFS('2013'!$H:$H, '2013'!$C:$C, $A7, '2013'!$F:$F, AA$1)+SUMIFS('2013'!$I:$I, '2013'!$D:$D, $A7, '2013'!$F:$F, AA$1)+SUMIFS('2013'!$J:$J, '2013'!$E:$E, $A7, '2013'!$F:$F, AA$1)+SUMIFS('2012'!$H:$H, '2012'!$C:$C, $A7, '2012'!$F:$F, AA$1)+SUMIFS('2012'!$I:$I, '2012'!$D:$D, $A7, '2012'!$F:$F, AA$1)+SUMIFS('2012'!$J:$J, '2012'!$E:$E, $A7, '2012'!$F:$F, AA$1)+SUMIFS('2011'!$H:$H, '2011'!$C:$C, $A7, '2011'!$F:$F, AA$1)+SUMIFS('2011'!$I:$I, '2011'!$D:$D, $A7, '2011'!$F:$F, AA$1)+SUMIFS('2011'!$J:$J, '2011'!$E:$E, $A7, '2011'!$F:$F, AA$1)+SUMIFS('2010'!$H:$H, '2010'!$C:$C, $A7, '2010'!$F:$F, AA$1)+SUMIFS('2010'!$I:$I, '2010'!$D:$D, $A7, '2010'!$F:$F, AA$1)+SUMIFS('2010'!$J:$J, '2010'!$E:$E, $A7, '2010'!$F:$F, AA$1)+SUMIFS('2009'!$H:$H, '2009'!$C:$C, $A7, '2009'!$F:$F, AA$1)+SUMIFS('2009'!$I:$I, '2009'!$D:$D, $A7, '2009'!$F:$F, AA$1)+SUMIFS('2009'!$J:$J, '2009'!$E:$E, $A7, '2009'!$F:$F, AA$1), 0)</f>
        <v>0</v>
      </c>
      <c r="AB7" s="0" t="n">
        <f aca="false">IFERROR(SUMIFS('2018'!$H:$H, '2018'!$C:$C, $A7, '2018'!$F:$F, AB$1)+SUMIFS('2018'!$I:$I, '2018'!$D:$D, $A7, '2018'!$F:$F, AB$1)+SUMIFS('2018'!$J:$J, '2018'!$E:$E, $A7, '2018'!$F:$F, AB$1)+SUMIFS('2017'!$H:$H, '2017'!$C:$C, $A7, '2017'!$F:$F, AB$1)+SUMIFS('2017'!$I:$I, '2017'!$D:$D, $A7, '2017'!$F:$F, AB$1)+SUMIFS('2017'!$J:$J, '2017'!$E:$E, $A7, '2017'!$F:$F, AB$1)+SUMIFS('2016'!$H:$H, '2016'!$C:$C, $A7, '2016'!$F:$F, AB$1)+SUMIFS('2016'!$I:$I, '2016'!$D:$D, $A7, '2016'!$F:$F, AB$1)+SUMIFS('2016'!$J:$J, '2016'!$E:$E, $A7, '2016'!$F:$F, AB$1)+SUMIFS('2015'!$H:$H, '2015'!$C:$C, $A7, '2015'!$F:$F, AB$1)+SUMIFS('2015'!$I:$I, '2015'!$D:$D, $A7, '2015'!$F:$F, AB$1)+SUMIFS('2015'!$J:$J, '2015'!$E:$E, $A7, '2015'!$F:$F, AB$1)+SUMIFS('2014'!$H:$H, '2014'!$C:$C, $A7, '2014'!$F:$F, AB$1)+SUMIFS('2014'!$I:$I, '2014'!$D:$D, $A7, '2014'!$F:$F, AB$1)+SUMIFS('2014'!$J:$J, '2014'!$E:$E, $A7, '2014'!$F:$F, AB$1)+SUMIFS('2013'!$H:$H, '2013'!$C:$C, $A7, '2013'!$F:$F, AB$1)+SUMIFS('2013'!$I:$I, '2013'!$D:$D, $A7, '2013'!$F:$F, AB$1)+SUMIFS('2013'!$J:$J, '2013'!$E:$E, $A7, '2013'!$F:$F, AB$1)+SUMIFS('2012'!$H:$H, '2012'!$C:$C, $A7, '2012'!$F:$F, AB$1)+SUMIFS('2012'!$I:$I, '2012'!$D:$D, $A7, '2012'!$F:$F, AB$1)+SUMIFS('2012'!$J:$J, '2012'!$E:$E, $A7, '2012'!$F:$F, AB$1)+SUMIFS('2011'!$H:$H, '2011'!$C:$C, $A7, '2011'!$F:$F, AB$1)+SUMIFS('2011'!$I:$I, '2011'!$D:$D, $A7, '2011'!$F:$F, AB$1)+SUMIFS('2011'!$J:$J, '2011'!$E:$E, $A7, '2011'!$F:$F, AB$1)+SUMIFS('2010'!$H:$H, '2010'!$C:$C, $A7, '2010'!$F:$F, AB$1)+SUMIFS('2010'!$I:$I, '2010'!$D:$D, $A7, '2010'!$F:$F, AB$1)+SUMIFS('2010'!$J:$J, '2010'!$E:$E, $A7, '2010'!$F:$F, AB$1)+SUMIFS('2009'!$H:$H, '2009'!$C:$C, $A7, '2009'!$F:$F, AB$1)+SUMIFS('2009'!$I:$I, '2009'!$D:$D, $A7, '2009'!$F:$F, AB$1)+SUMIFS('2009'!$J:$J, '2009'!$E:$E, $A7, '2009'!$F:$F, AB$1), 0)</f>
        <v>0</v>
      </c>
      <c r="AC7" s="0" t="n">
        <f aca="false">IFERROR(SUMIFS('2018'!$H:$H, '2018'!$C:$C, $A7, '2018'!$F:$F, AC$1)+SUMIFS('2018'!$I:$I, '2018'!$D:$D, $A7, '2018'!$F:$F, AC$1)+SUMIFS('2018'!$J:$J, '2018'!$E:$E, $A7, '2018'!$F:$F, AC$1)+SUMIFS('2017'!$H:$H, '2017'!$C:$C, $A7, '2017'!$F:$F, AC$1)+SUMIFS('2017'!$I:$I, '2017'!$D:$D, $A7, '2017'!$F:$F, AC$1)+SUMIFS('2017'!$J:$J, '2017'!$E:$E, $A7, '2017'!$F:$F, AC$1)+SUMIFS('2016'!$H:$H, '2016'!$C:$C, $A7, '2016'!$F:$F, AC$1)+SUMIFS('2016'!$I:$I, '2016'!$D:$D, $A7, '2016'!$F:$F, AC$1)+SUMIFS('2016'!$J:$J, '2016'!$E:$E, $A7, '2016'!$F:$F, AC$1)+SUMIFS('2015'!$H:$H, '2015'!$C:$C, $A7, '2015'!$F:$F, AC$1)+SUMIFS('2015'!$I:$I, '2015'!$D:$D, $A7, '2015'!$F:$F, AC$1)+SUMIFS('2015'!$J:$J, '2015'!$E:$E, $A7, '2015'!$F:$F, AC$1)+SUMIFS('2014'!$H:$H, '2014'!$C:$C, $A7, '2014'!$F:$F, AC$1)+SUMIFS('2014'!$I:$I, '2014'!$D:$D, $A7, '2014'!$F:$F, AC$1)+SUMIFS('2014'!$J:$J, '2014'!$E:$E, $A7, '2014'!$F:$F, AC$1)+SUMIFS('2013'!$H:$H, '2013'!$C:$C, $A7, '2013'!$F:$F, AC$1)+SUMIFS('2013'!$I:$I, '2013'!$D:$D, $A7, '2013'!$F:$F, AC$1)+SUMIFS('2013'!$J:$J, '2013'!$E:$E, $A7, '2013'!$F:$F, AC$1)+SUMIFS('2012'!$H:$H, '2012'!$C:$C, $A7, '2012'!$F:$F, AC$1)+SUMIFS('2012'!$I:$I, '2012'!$D:$D, $A7, '2012'!$F:$F, AC$1)+SUMIFS('2012'!$J:$J, '2012'!$E:$E, $A7, '2012'!$F:$F, AC$1)+SUMIFS('2011'!$H:$H, '2011'!$C:$C, $A7, '2011'!$F:$F, AC$1)+SUMIFS('2011'!$I:$I, '2011'!$D:$D, $A7, '2011'!$F:$F, AC$1)+SUMIFS('2011'!$J:$J, '2011'!$E:$E, $A7, '2011'!$F:$F, AC$1)+SUMIFS('2010'!$H:$H, '2010'!$C:$C, $A7, '2010'!$F:$F, AC$1)+SUMIFS('2010'!$I:$I, '2010'!$D:$D, $A7, '2010'!$F:$F, AC$1)+SUMIFS('2010'!$J:$J, '2010'!$E:$E, $A7, '2010'!$F:$F, AC$1)+SUMIFS('2009'!$H:$H, '2009'!$C:$C, $A7, '2009'!$F:$F, AC$1)+SUMIFS('2009'!$I:$I, '2009'!$D:$D, $A7, '2009'!$F:$F, AC$1)+SUMIFS('2009'!$J:$J, '2009'!$E:$E, $A7, '2009'!$F:$F, AC$1), 0)</f>
        <v>0</v>
      </c>
      <c r="AD7" s="0" t="n">
        <f aca="false">IFERROR(SUMIFS('2018'!$H:$H, '2018'!$C:$C, $A7, '2018'!$F:$F, AD$1)+SUMIFS('2018'!$I:$I, '2018'!$D:$D, $A7, '2018'!$F:$F, AD$1)+SUMIFS('2018'!$J:$J, '2018'!$E:$E, $A7, '2018'!$F:$F, AD$1)+SUMIFS('2017'!$H:$H, '2017'!$C:$C, $A7, '2017'!$F:$F, AD$1)+SUMIFS('2017'!$I:$I, '2017'!$D:$D, $A7, '2017'!$F:$F, AD$1)+SUMIFS('2017'!$J:$J, '2017'!$E:$E, $A7, '2017'!$F:$F, AD$1)+SUMIFS('2016'!$H:$H, '2016'!$C:$C, $A7, '2016'!$F:$F, AD$1)+SUMIFS('2016'!$I:$I, '2016'!$D:$D, $A7, '2016'!$F:$F, AD$1)+SUMIFS('2016'!$J:$J, '2016'!$E:$E, $A7, '2016'!$F:$F, AD$1)+SUMIFS('2015'!$H:$H, '2015'!$C:$C, $A7, '2015'!$F:$F, AD$1)+SUMIFS('2015'!$I:$I, '2015'!$D:$D, $A7, '2015'!$F:$F, AD$1)+SUMIFS('2015'!$J:$J, '2015'!$E:$E, $A7, '2015'!$F:$F, AD$1)+SUMIFS('2014'!$H:$H, '2014'!$C:$C, $A7, '2014'!$F:$F, AD$1)+SUMIFS('2014'!$I:$I, '2014'!$D:$D, $A7, '2014'!$F:$F, AD$1)+SUMIFS('2014'!$J:$J, '2014'!$E:$E, $A7, '2014'!$F:$F, AD$1)+SUMIFS('2013'!$H:$H, '2013'!$C:$C, $A7, '2013'!$F:$F, AD$1)+SUMIFS('2013'!$I:$I, '2013'!$D:$D, $A7, '2013'!$F:$F, AD$1)+SUMIFS('2013'!$J:$J, '2013'!$E:$E, $A7, '2013'!$F:$F, AD$1)+SUMIFS('2012'!$H:$H, '2012'!$C:$C, $A7, '2012'!$F:$F, AD$1)+SUMIFS('2012'!$I:$I, '2012'!$D:$D, $A7, '2012'!$F:$F, AD$1)+SUMIFS('2012'!$J:$J, '2012'!$E:$E, $A7, '2012'!$F:$F, AD$1)+SUMIFS('2011'!$H:$H, '2011'!$C:$C, $A7, '2011'!$F:$F, AD$1)+SUMIFS('2011'!$I:$I, '2011'!$D:$D, $A7, '2011'!$F:$F, AD$1)+SUMIFS('2011'!$J:$J, '2011'!$E:$E, $A7, '2011'!$F:$F, AD$1)+SUMIFS('2010'!$H:$H, '2010'!$C:$C, $A7, '2010'!$F:$F, AD$1)+SUMIFS('2010'!$I:$I, '2010'!$D:$D, $A7, '2010'!$F:$F, AD$1)+SUMIFS('2010'!$J:$J, '2010'!$E:$E, $A7, '2010'!$F:$F, AD$1)+SUMIFS('2009'!$H:$H, '2009'!$C:$C, $A7, '2009'!$F:$F, AD$1)+SUMIFS('2009'!$I:$I, '2009'!$D:$D, $A7, '2009'!$F:$F, AD$1)+SUMIFS('2009'!$J:$J, '2009'!$E:$E, $A7, '2009'!$F:$F, AD$1), 0)</f>
        <v>0</v>
      </c>
      <c r="AE7" s="0" t="n">
        <f aca="false">IFERROR(SUMIFS('2018'!$H:$H, '2018'!$C:$C, $A7, '2018'!$F:$F, AE$1)+SUMIFS('2018'!$I:$I, '2018'!$D:$D, $A7, '2018'!$F:$F, AE$1)+SUMIFS('2018'!$J:$J, '2018'!$E:$E, $A7, '2018'!$F:$F, AE$1)+SUMIFS('2017'!$H:$H, '2017'!$C:$C, $A7, '2017'!$F:$F, AE$1)+SUMIFS('2017'!$I:$I, '2017'!$D:$D, $A7, '2017'!$F:$F, AE$1)+SUMIFS('2017'!$J:$J, '2017'!$E:$E, $A7, '2017'!$F:$F, AE$1)+SUMIFS('2016'!$H:$H, '2016'!$C:$C, $A7, '2016'!$F:$F, AE$1)+SUMIFS('2016'!$I:$I, '2016'!$D:$D, $A7, '2016'!$F:$F, AE$1)+SUMIFS('2016'!$J:$J, '2016'!$E:$E, $A7, '2016'!$F:$F, AE$1)+SUMIFS('2015'!$H:$H, '2015'!$C:$C, $A7, '2015'!$F:$F, AE$1)+SUMIFS('2015'!$I:$I, '2015'!$D:$D, $A7, '2015'!$F:$F, AE$1)+SUMIFS('2015'!$J:$J, '2015'!$E:$E, $A7, '2015'!$F:$F, AE$1)+SUMIFS('2014'!$H:$H, '2014'!$C:$C, $A7, '2014'!$F:$F, AE$1)+SUMIFS('2014'!$I:$I, '2014'!$D:$D, $A7, '2014'!$F:$F, AE$1)+SUMIFS('2014'!$J:$J, '2014'!$E:$E, $A7, '2014'!$F:$F, AE$1)+SUMIFS('2013'!$H:$H, '2013'!$C:$C, $A7, '2013'!$F:$F, AE$1)+SUMIFS('2013'!$I:$I, '2013'!$D:$D, $A7, '2013'!$F:$F, AE$1)+SUMIFS('2013'!$J:$J, '2013'!$E:$E, $A7, '2013'!$F:$F, AE$1)+SUMIFS('2012'!$H:$H, '2012'!$C:$C, $A7, '2012'!$F:$F, AE$1)+SUMIFS('2012'!$I:$I, '2012'!$D:$D, $A7, '2012'!$F:$F, AE$1)+SUMIFS('2012'!$J:$J, '2012'!$E:$E, $A7, '2012'!$F:$F, AE$1)+SUMIFS('2011'!$H:$H, '2011'!$C:$C, $A7, '2011'!$F:$F, AE$1)+SUMIFS('2011'!$I:$I, '2011'!$D:$D, $A7, '2011'!$F:$F, AE$1)+SUMIFS('2011'!$J:$J, '2011'!$E:$E, $A7, '2011'!$F:$F, AE$1)+SUMIFS('2010'!$H:$H, '2010'!$C:$C, $A7, '2010'!$F:$F, AE$1)+SUMIFS('2010'!$I:$I, '2010'!$D:$D, $A7, '2010'!$F:$F, AE$1)+SUMIFS('2010'!$J:$J, '2010'!$E:$E, $A7, '2010'!$F:$F, AE$1)+SUMIFS('2009'!$H:$H, '2009'!$C:$C, $A7, '2009'!$F:$F, AE$1)+SUMIFS('2009'!$I:$I, '2009'!$D:$D, $A7, '2009'!$F:$F, AE$1)+SUMIFS('2009'!$J:$J, '2009'!$E:$E, $A7, '2009'!$F:$F, AE$1), 0)</f>
        <v>0</v>
      </c>
      <c r="AF7" s="0" t="n">
        <f aca="false">IFERROR(SUMIFS('2018'!$H:$H, '2018'!$C:$C, $A7, '2018'!$F:$F, AF$1)+SUMIFS('2018'!$I:$I, '2018'!$D:$D, $A7, '2018'!$F:$F, AF$1)+SUMIFS('2018'!$J:$J, '2018'!$E:$E, $A7, '2018'!$F:$F, AF$1)+SUMIFS('2017'!$H:$H, '2017'!$C:$C, $A7, '2017'!$F:$F, AF$1)+SUMIFS('2017'!$I:$I, '2017'!$D:$D, $A7, '2017'!$F:$F, AF$1)+SUMIFS('2017'!$J:$J, '2017'!$E:$E, $A7, '2017'!$F:$F, AF$1)+SUMIFS('2016'!$H:$H, '2016'!$C:$C, $A7, '2016'!$F:$F, AF$1)+SUMIFS('2016'!$I:$I, '2016'!$D:$D, $A7, '2016'!$F:$F, AF$1)+SUMIFS('2016'!$J:$J, '2016'!$E:$E, $A7, '2016'!$F:$F, AF$1)+SUMIFS('2015'!$H:$H, '2015'!$C:$C, $A7, '2015'!$F:$F, AF$1)+SUMIFS('2015'!$I:$I, '2015'!$D:$D, $A7, '2015'!$F:$F, AF$1)+SUMIFS('2015'!$J:$J, '2015'!$E:$E, $A7, '2015'!$F:$F, AF$1)+SUMIFS('2014'!$H:$H, '2014'!$C:$C, $A7, '2014'!$F:$F, AF$1)+SUMIFS('2014'!$I:$I, '2014'!$D:$D, $A7, '2014'!$F:$F, AF$1)+SUMIFS('2014'!$J:$J, '2014'!$E:$E, $A7, '2014'!$F:$F, AF$1)+SUMIFS('2013'!$H:$H, '2013'!$C:$C, $A7, '2013'!$F:$F, AF$1)+SUMIFS('2013'!$I:$I, '2013'!$D:$D, $A7, '2013'!$F:$F, AF$1)+SUMIFS('2013'!$J:$J, '2013'!$E:$E, $A7, '2013'!$F:$F, AF$1)+SUMIFS('2012'!$H:$H, '2012'!$C:$C, $A7, '2012'!$F:$F, AF$1)+SUMIFS('2012'!$I:$I, '2012'!$D:$D, $A7, '2012'!$F:$F, AF$1)+SUMIFS('2012'!$J:$J, '2012'!$E:$E, $A7, '2012'!$F:$F, AF$1)+SUMIFS('2011'!$H:$H, '2011'!$C:$C, $A7, '2011'!$F:$F, AF$1)+SUMIFS('2011'!$I:$I, '2011'!$D:$D, $A7, '2011'!$F:$F, AF$1)+SUMIFS('2011'!$J:$J, '2011'!$E:$E, $A7, '2011'!$F:$F, AF$1)+SUMIFS('2010'!$H:$H, '2010'!$C:$C, $A7, '2010'!$F:$F, AF$1)+SUMIFS('2010'!$I:$I, '2010'!$D:$D, $A7, '2010'!$F:$F, AF$1)+SUMIFS('2010'!$J:$J, '2010'!$E:$E, $A7, '2010'!$F:$F, AF$1)+SUMIFS('2009'!$H:$H, '2009'!$C:$C, $A7, '2009'!$F:$F, AF$1)+SUMIFS('2009'!$I:$I, '2009'!$D:$D, $A7, '2009'!$F:$F, AF$1)+SUMIFS('2009'!$J:$J, '2009'!$E:$E, $A7, '2009'!$F:$F, AF$1), 0)</f>
        <v>0</v>
      </c>
    </row>
    <row r="8" customFormat="false" ht="15" hidden="false" customHeight="false" outlineLevel="0" collapsed="false">
      <c r="A8" s="20" t="s">
        <v>85</v>
      </c>
      <c r="B8" s="0" t="n">
        <f aca="false">IFERROR(SUMIFS('2018'!$H:$H, '2018'!$C:$C, $A8, '2018'!$F:$F, B$1)+SUMIFS('2018'!$I:$I, '2018'!$D:$D, $A8, '2018'!$F:$F, B$1)+SUMIFS('2018'!$J:$J, '2018'!$E:$E, $A8, '2018'!$F:$F, B$1)+SUMIFS('2017'!$H:$H, '2017'!$C:$C, $A8, '2017'!$F:$F, B$1)+SUMIFS('2017'!$I:$I, '2017'!$D:$D, $A8, '2017'!$F:$F, B$1)+SUMIFS('2017'!$J:$J, '2017'!$E:$E, $A8, '2017'!$F:$F, B$1)+SUMIFS('2016'!$H:$H, '2016'!$C:$C, $A8, '2016'!$F:$F, B$1)+SUMIFS('2016'!$I:$I, '2016'!$D:$D, $A8, '2016'!$F:$F, B$1)+SUMIFS('2016'!$J:$J, '2016'!$E:$E, $A8, '2016'!$F:$F, B$1)+SUMIFS('2015'!$H:$H, '2015'!$C:$C, $A8, '2015'!$F:$F, B$1)+SUMIFS('2015'!$I:$I, '2015'!$D:$D, $A8, '2015'!$F:$F, B$1)+SUMIFS('2015'!$J:$J, '2015'!$E:$E, $A8, '2015'!$F:$F, B$1)+SUMIFS('2014'!$H:$H, '2014'!$C:$C, $A8, '2014'!$F:$F, B$1)+SUMIFS('2014'!$I:$I, '2014'!$D:$D, $A8, '2014'!$F:$F, B$1)+SUMIFS('2014'!$J:$J, '2014'!$E:$E, $A8, '2014'!$F:$F, B$1)+SUMIFS('2013'!$H:$H, '2013'!$C:$C, $A8, '2013'!$F:$F, B$1)+SUMIFS('2013'!$I:$I, '2013'!$D:$D, $A8, '2013'!$F:$F, B$1)+SUMIFS('2013'!$J:$J, '2013'!$E:$E, $A8, '2013'!$F:$F, B$1)+SUMIFS('2012'!$H:$H, '2012'!$C:$C, $A8, '2012'!$F:$F, B$1)+SUMIFS('2012'!$I:$I, '2012'!$D:$D, $A8, '2012'!$F:$F, B$1)+SUMIFS('2012'!$J:$J, '2012'!$E:$E, $A8, '2012'!$F:$F, B$1)+SUMIFS('2011'!$H:$H, '2011'!$C:$C, $A8, '2011'!$F:$F, B$1)+SUMIFS('2011'!$I:$I, '2011'!$D:$D, $A8, '2011'!$F:$F, B$1)+SUMIFS('2011'!$J:$J, '2011'!$E:$E, $A8, '2011'!$F:$F, B$1)+SUMIFS('2010'!$H:$H, '2010'!$C:$C, $A8, '2010'!$F:$F, B$1)+SUMIFS('2010'!$I:$I, '2010'!$D:$D, $A8, '2010'!$F:$F, B$1)+SUMIFS('2010'!$J:$J, '2010'!$E:$E, $A8, '2010'!$F:$F, B$1)+SUMIFS('2009'!$H:$H, '2009'!$C:$C, $A8, '2009'!$F:$F, B$1)+SUMIFS('2009'!$I:$I, '2009'!$D:$D, $A8, '2009'!$F:$F, B$1)+SUMIFS('2009'!$J:$J, '2009'!$E:$E, $A8, '2009'!$F:$F, B$1), 0)</f>
        <v>0</v>
      </c>
      <c r="C8" s="0" t="n">
        <f aca="false">IFERROR(SUMIFS('2018'!$H:$H, '2018'!$C:$C, $A8, '2018'!$F:$F, C$1)+SUMIFS('2018'!$I:$I, '2018'!$D:$D, $A8, '2018'!$F:$F, C$1)+SUMIFS('2018'!$J:$J, '2018'!$E:$E, $A8, '2018'!$F:$F, C$1)+SUMIFS('2017'!$H:$H, '2017'!$C:$C, $A8, '2017'!$F:$F, C$1)+SUMIFS('2017'!$I:$I, '2017'!$D:$D, $A8, '2017'!$F:$F, C$1)+SUMIFS('2017'!$J:$J, '2017'!$E:$E, $A8, '2017'!$F:$F, C$1)+SUMIFS('2016'!$H:$H, '2016'!$C:$C, $A8, '2016'!$F:$F, C$1)+SUMIFS('2016'!$I:$I, '2016'!$D:$D, $A8, '2016'!$F:$F, C$1)+SUMIFS('2016'!$J:$J, '2016'!$E:$E, $A8, '2016'!$F:$F, C$1)+SUMIFS('2015'!$H:$H, '2015'!$C:$C, $A8, '2015'!$F:$F, C$1)+SUMIFS('2015'!$I:$I, '2015'!$D:$D, $A8, '2015'!$F:$F, C$1)+SUMIFS('2015'!$J:$J, '2015'!$E:$E, $A8, '2015'!$F:$F, C$1)+SUMIFS('2014'!$H:$H, '2014'!$C:$C, $A8, '2014'!$F:$F, C$1)+SUMIFS('2014'!$I:$I, '2014'!$D:$D, $A8, '2014'!$F:$F, C$1)+SUMIFS('2014'!$J:$J, '2014'!$E:$E, $A8, '2014'!$F:$F, C$1)+SUMIFS('2013'!$H:$H, '2013'!$C:$C, $A8, '2013'!$F:$F, C$1)+SUMIFS('2013'!$I:$I, '2013'!$D:$D, $A8, '2013'!$F:$F, C$1)+SUMIFS('2013'!$J:$J, '2013'!$E:$E, $A8, '2013'!$F:$F, C$1)+SUMIFS('2012'!$H:$H, '2012'!$C:$C, $A8, '2012'!$F:$F, C$1)+SUMIFS('2012'!$I:$I, '2012'!$D:$D, $A8, '2012'!$F:$F, C$1)+SUMIFS('2012'!$J:$J, '2012'!$E:$E, $A8, '2012'!$F:$F, C$1)+SUMIFS('2011'!$H:$H, '2011'!$C:$C, $A8, '2011'!$F:$F, C$1)+SUMIFS('2011'!$I:$I, '2011'!$D:$D, $A8, '2011'!$F:$F, C$1)+SUMIFS('2011'!$J:$J, '2011'!$E:$E, $A8, '2011'!$F:$F, C$1)+SUMIFS('2010'!$H:$H, '2010'!$C:$C, $A8, '2010'!$F:$F, C$1)+SUMIFS('2010'!$I:$I, '2010'!$D:$D, $A8, '2010'!$F:$F, C$1)+SUMIFS('2010'!$J:$J, '2010'!$E:$E, $A8, '2010'!$F:$F, C$1)+SUMIFS('2009'!$H:$H, '2009'!$C:$C, $A8, '2009'!$F:$F, C$1)+SUMIFS('2009'!$I:$I, '2009'!$D:$D, $A8, '2009'!$F:$F, C$1)+SUMIFS('2009'!$J:$J, '2009'!$E:$E, $A8, '2009'!$F:$F, C$1), 0)</f>
        <v>0</v>
      </c>
      <c r="D8" s="0" t="n">
        <f aca="false">IFERROR(SUMIFS('2018'!$H:$H, '2018'!$C:$C, $A8, '2018'!$F:$F, D$1)+SUMIFS('2018'!$I:$I, '2018'!$D:$D, $A8, '2018'!$F:$F, D$1)+SUMIFS('2018'!$J:$J, '2018'!$E:$E, $A8, '2018'!$F:$F, D$1)+SUMIFS('2017'!$H:$H, '2017'!$C:$C, $A8, '2017'!$F:$F, D$1)+SUMIFS('2017'!$I:$I, '2017'!$D:$D, $A8, '2017'!$F:$F, D$1)+SUMIFS('2017'!$J:$J, '2017'!$E:$E, $A8, '2017'!$F:$F, D$1)+SUMIFS('2016'!$H:$H, '2016'!$C:$C, $A8, '2016'!$F:$F, D$1)+SUMIFS('2016'!$I:$I, '2016'!$D:$D, $A8, '2016'!$F:$F, D$1)+SUMIFS('2016'!$J:$J, '2016'!$E:$E, $A8, '2016'!$F:$F, D$1)+SUMIFS('2015'!$H:$H, '2015'!$C:$C, $A8, '2015'!$F:$F, D$1)+SUMIFS('2015'!$I:$I, '2015'!$D:$D, $A8, '2015'!$F:$F, D$1)+SUMIFS('2015'!$J:$J, '2015'!$E:$E, $A8, '2015'!$F:$F, D$1)+SUMIFS('2014'!$H:$H, '2014'!$C:$C, $A8, '2014'!$F:$F, D$1)+SUMIFS('2014'!$I:$I, '2014'!$D:$D, $A8, '2014'!$F:$F, D$1)+SUMIFS('2014'!$J:$J, '2014'!$E:$E, $A8, '2014'!$F:$F, D$1)+SUMIFS('2013'!$H:$H, '2013'!$C:$C, $A8, '2013'!$F:$F, D$1)+SUMIFS('2013'!$I:$I, '2013'!$D:$D, $A8, '2013'!$F:$F, D$1)+SUMIFS('2013'!$J:$J, '2013'!$E:$E, $A8, '2013'!$F:$F, D$1)+SUMIFS('2012'!$H:$H, '2012'!$C:$C, $A8, '2012'!$F:$F, D$1)+SUMIFS('2012'!$I:$I, '2012'!$D:$D, $A8, '2012'!$F:$F, D$1)+SUMIFS('2012'!$J:$J, '2012'!$E:$E, $A8, '2012'!$F:$F, D$1)+SUMIFS('2011'!$H:$H, '2011'!$C:$C, $A8, '2011'!$F:$F, D$1)+SUMIFS('2011'!$I:$I, '2011'!$D:$D, $A8, '2011'!$F:$F, D$1)+SUMIFS('2011'!$J:$J, '2011'!$E:$E, $A8, '2011'!$F:$F, D$1)+SUMIFS('2010'!$H:$H, '2010'!$C:$C, $A8, '2010'!$F:$F, D$1)+SUMIFS('2010'!$I:$I, '2010'!$D:$D, $A8, '2010'!$F:$F, D$1)+SUMIFS('2010'!$J:$J, '2010'!$E:$E, $A8, '2010'!$F:$F, D$1)+SUMIFS('2009'!$H:$H, '2009'!$C:$C, $A8, '2009'!$F:$F, D$1)+SUMIFS('2009'!$I:$I, '2009'!$D:$D, $A8, '2009'!$F:$F, D$1)+SUMIFS('2009'!$J:$J, '2009'!$E:$E, $A8, '2009'!$F:$F, D$1), 0)</f>
        <v>0</v>
      </c>
      <c r="E8" s="0" t="n">
        <f aca="false">IFERROR(SUMIFS('2018'!$H:$H, '2018'!$C:$C, $A8, '2018'!$F:$F, E$1)+SUMIFS('2018'!$I:$I, '2018'!$D:$D, $A8, '2018'!$F:$F, E$1)+SUMIFS('2018'!$J:$J, '2018'!$E:$E, $A8, '2018'!$F:$F, E$1)+SUMIFS('2017'!$H:$H, '2017'!$C:$C, $A8, '2017'!$F:$F, E$1)+SUMIFS('2017'!$I:$I, '2017'!$D:$D, $A8, '2017'!$F:$F, E$1)+SUMIFS('2017'!$J:$J, '2017'!$E:$E, $A8, '2017'!$F:$F, E$1)+SUMIFS('2016'!$H:$H, '2016'!$C:$C, $A8, '2016'!$F:$F, E$1)+SUMIFS('2016'!$I:$I, '2016'!$D:$D, $A8, '2016'!$F:$F, E$1)+SUMIFS('2016'!$J:$J, '2016'!$E:$E, $A8, '2016'!$F:$F, E$1)+SUMIFS('2015'!$H:$H, '2015'!$C:$C, $A8, '2015'!$F:$F, E$1)+SUMIFS('2015'!$I:$I, '2015'!$D:$D, $A8, '2015'!$F:$F, E$1)+SUMIFS('2015'!$J:$J, '2015'!$E:$E, $A8, '2015'!$F:$F, E$1)+SUMIFS('2014'!$H:$H, '2014'!$C:$C, $A8, '2014'!$F:$F, E$1)+SUMIFS('2014'!$I:$I, '2014'!$D:$D, $A8, '2014'!$F:$F, E$1)+SUMIFS('2014'!$J:$J, '2014'!$E:$E, $A8, '2014'!$F:$F, E$1)+SUMIFS('2013'!$H:$H, '2013'!$C:$C, $A8, '2013'!$F:$F, E$1)+SUMIFS('2013'!$I:$I, '2013'!$D:$D, $A8, '2013'!$F:$F, E$1)+SUMIFS('2013'!$J:$J, '2013'!$E:$E, $A8, '2013'!$F:$F, E$1)+SUMIFS('2012'!$H:$H, '2012'!$C:$C, $A8, '2012'!$F:$F, E$1)+SUMIFS('2012'!$I:$I, '2012'!$D:$D, $A8, '2012'!$F:$F, E$1)+SUMIFS('2012'!$J:$J, '2012'!$E:$E, $A8, '2012'!$F:$F, E$1)+SUMIFS('2011'!$H:$H, '2011'!$C:$C, $A8, '2011'!$F:$F, E$1)+SUMIFS('2011'!$I:$I, '2011'!$D:$D, $A8, '2011'!$F:$F, E$1)+SUMIFS('2011'!$J:$J, '2011'!$E:$E, $A8, '2011'!$F:$F, E$1)+SUMIFS('2010'!$H:$H, '2010'!$C:$C, $A8, '2010'!$F:$F, E$1)+SUMIFS('2010'!$I:$I, '2010'!$D:$D, $A8, '2010'!$F:$F, E$1)+SUMIFS('2010'!$J:$J, '2010'!$E:$E, $A8, '2010'!$F:$F, E$1)+SUMIFS('2009'!$H:$H, '2009'!$C:$C, $A8, '2009'!$F:$F, E$1)+SUMIFS('2009'!$I:$I, '2009'!$D:$D, $A8, '2009'!$F:$F, E$1)+SUMIFS('2009'!$J:$J, '2009'!$E:$E, $A8, '2009'!$F:$F, E$1), 0)</f>
        <v>0</v>
      </c>
      <c r="F8" s="0" t="n">
        <f aca="false">IFERROR(SUMIFS('2018'!$H:$H, '2018'!$C:$C, $A8, '2018'!$F:$F, F$1)+SUMIFS('2018'!$I:$I, '2018'!$D:$D, $A8, '2018'!$F:$F, F$1)+SUMIFS('2018'!$J:$J, '2018'!$E:$E, $A8, '2018'!$F:$F, F$1)+SUMIFS('2017'!$H:$H, '2017'!$C:$C, $A8, '2017'!$F:$F, F$1)+SUMIFS('2017'!$I:$I, '2017'!$D:$D, $A8, '2017'!$F:$F, F$1)+SUMIFS('2017'!$J:$J, '2017'!$E:$E, $A8, '2017'!$F:$F, F$1)+SUMIFS('2016'!$H:$H, '2016'!$C:$C, $A8, '2016'!$F:$F, F$1)+SUMIFS('2016'!$I:$I, '2016'!$D:$D, $A8, '2016'!$F:$F, F$1)+SUMIFS('2016'!$J:$J, '2016'!$E:$E, $A8, '2016'!$F:$F, F$1)+SUMIFS('2015'!$H:$H, '2015'!$C:$C, $A8, '2015'!$F:$F, F$1)+SUMIFS('2015'!$I:$I, '2015'!$D:$D, $A8, '2015'!$F:$F, F$1)+SUMIFS('2015'!$J:$J, '2015'!$E:$E, $A8, '2015'!$F:$F, F$1)+SUMIFS('2014'!$H:$H, '2014'!$C:$C, $A8, '2014'!$F:$F, F$1)+SUMIFS('2014'!$I:$I, '2014'!$D:$D, $A8, '2014'!$F:$F, F$1)+SUMIFS('2014'!$J:$J, '2014'!$E:$E, $A8, '2014'!$F:$F, F$1)+SUMIFS('2013'!$H:$H, '2013'!$C:$C, $A8, '2013'!$F:$F, F$1)+SUMIFS('2013'!$I:$I, '2013'!$D:$D, $A8, '2013'!$F:$F, F$1)+SUMIFS('2013'!$J:$J, '2013'!$E:$E, $A8, '2013'!$F:$F, F$1)+SUMIFS('2012'!$H:$H, '2012'!$C:$C, $A8, '2012'!$F:$F, F$1)+SUMIFS('2012'!$I:$I, '2012'!$D:$D, $A8, '2012'!$F:$F, F$1)+SUMIFS('2012'!$J:$J, '2012'!$E:$E, $A8, '2012'!$F:$F, F$1)+SUMIFS('2011'!$H:$H, '2011'!$C:$C, $A8, '2011'!$F:$F, F$1)+SUMIFS('2011'!$I:$I, '2011'!$D:$D, $A8, '2011'!$F:$F, F$1)+SUMIFS('2011'!$J:$J, '2011'!$E:$E, $A8, '2011'!$F:$F, F$1)+SUMIFS('2010'!$H:$H, '2010'!$C:$C, $A8, '2010'!$F:$F, F$1)+SUMIFS('2010'!$I:$I, '2010'!$D:$D, $A8, '2010'!$F:$F, F$1)+SUMIFS('2010'!$J:$J, '2010'!$E:$E, $A8, '2010'!$F:$F, F$1)+SUMIFS('2009'!$H:$H, '2009'!$C:$C, $A8, '2009'!$F:$F, F$1)+SUMIFS('2009'!$I:$I, '2009'!$D:$D, $A8, '2009'!$F:$F, F$1)+SUMIFS('2009'!$J:$J, '2009'!$E:$E, $A8, '2009'!$F:$F, F$1), 0)</f>
        <v>0</v>
      </c>
      <c r="G8" s="0" t="n">
        <f aca="false">IFERROR(SUMIFS('2018'!$H:$H, '2018'!$C:$C, $A8, '2018'!$F:$F, G$1)+SUMIFS('2018'!$I:$I, '2018'!$D:$D, $A8, '2018'!$F:$F, G$1)+SUMIFS('2018'!$J:$J, '2018'!$E:$E, $A8, '2018'!$F:$F, G$1)+SUMIFS('2017'!$H:$H, '2017'!$C:$C, $A8, '2017'!$F:$F, G$1)+SUMIFS('2017'!$I:$I, '2017'!$D:$D, $A8, '2017'!$F:$F, G$1)+SUMIFS('2017'!$J:$J, '2017'!$E:$E, $A8, '2017'!$F:$F, G$1)+SUMIFS('2016'!$H:$H, '2016'!$C:$C, $A8, '2016'!$F:$F, G$1)+SUMIFS('2016'!$I:$I, '2016'!$D:$D, $A8, '2016'!$F:$F, G$1)+SUMIFS('2016'!$J:$J, '2016'!$E:$E, $A8, '2016'!$F:$F, G$1)+SUMIFS('2015'!$H:$H, '2015'!$C:$C, $A8, '2015'!$F:$F, G$1)+SUMIFS('2015'!$I:$I, '2015'!$D:$D, $A8, '2015'!$F:$F, G$1)+SUMIFS('2015'!$J:$J, '2015'!$E:$E, $A8, '2015'!$F:$F, G$1)+SUMIFS('2014'!$H:$H, '2014'!$C:$C, $A8, '2014'!$F:$F, G$1)+SUMIFS('2014'!$I:$I, '2014'!$D:$D, $A8, '2014'!$F:$F, G$1)+SUMIFS('2014'!$J:$J, '2014'!$E:$E, $A8, '2014'!$F:$F, G$1)+SUMIFS('2013'!$H:$H, '2013'!$C:$C, $A8, '2013'!$F:$F, G$1)+SUMIFS('2013'!$I:$I, '2013'!$D:$D, $A8, '2013'!$F:$F, G$1)+SUMIFS('2013'!$J:$J, '2013'!$E:$E, $A8, '2013'!$F:$F, G$1)+SUMIFS('2012'!$H:$H, '2012'!$C:$C, $A8, '2012'!$F:$F, G$1)+SUMIFS('2012'!$I:$I, '2012'!$D:$D, $A8, '2012'!$F:$F, G$1)+SUMIFS('2012'!$J:$J, '2012'!$E:$E, $A8, '2012'!$F:$F, G$1)+SUMIFS('2011'!$H:$H, '2011'!$C:$C, $A8, '2011'!$F:$F, G$1)+SUMIFS('2011'!$I:$I, '2011'!$D:$D, $A8, '2011'!$F:$F, G$1)+SUMIFS('2011'!$J:$J, '2011'!$E:$E, $A8, '2011'!$F:$F, G$1)+SUMIFS('2010'!$H:$H, '2010'!$C:$C, $A8, '2010'!$F:$F, G$1)+SUMIFS('2010'!$I:$I, '2010'!$D:$D, $A8, '2010'!$F:$F, G$1)+SUMIFS('2010'!$J:$J, '2010'!$E:$E, $A8, '2010'!$F:$F, G$1)+SUMIFS('2009'!$H:$H, '2009'!$C:$C, $A8, '2009'!$F:$F, G$1)+SUMIFS('2009'!$I:$I, '2009'!$D:$D, $A8, '2009'!$F:$F, G$1)+SUMIFS('2009'!$J:$J, '2009'!$E:$E, $A8, '2009'!$F:$F, G$1), 0)</f>
        <v>0</v>
      </c>
      <c r="H8" s="0" t="n">
        <f aca="false">IFERROR(SUMIFS('2018'!$H:$H, '2018'!$C:$C, $A8, '2018'!$F:$F, H$1)+SUMIFS('2018'!$I:$I, '2018'!$D:$D, $A8, '2018'!$F:$F, H$1)+SUMIFS('2018'!$J:$J, '2018'!$E:$E, $A8, '2018'!$F:$F, H$1)+SUMIFS('2017'!$H:$H, '2017'!$C:$C, $A8, '2017'!$F:$F, H$1)+SUMIFS('2017'!$I:$I, '2017'!$D:$D, $A8, '2017'!$F:$F, H$1)+SUMIFS('2017'!$J:$J, '2017'!$E:$E, $A8, '2017'!$F:$F, H$1)+SUMIFS('2016'!$H:$H, '2016'!$C:$C, $A8, '2016'!$F:$F, H$1)+SUMIFS('2016'!$I:$I, '2016'!$D:$D, $A8, '2016'!$F:$F, H$1)+SUMIFS('2016'!$J:$J, '2016'!$E:$E, $A8, '2016'!$F:$F, H$1)+SUMIFS('2015'!$H:$H, '2015'!$C:$C, $A8, '2015'!$F:$F, H$1)+SUMIFS('2015'!$I:$I, '2015'!$D:$D, $A8, '2015'!$F:$F, H$1)+SUMIFS('2015'!$J:$J, '2015'!$E:$E, $A8, '2015'!$F:$F, H$1)+SUMIFS('2014'!$H:$H, '2014'!$C:$C, $A8, '2014'!$F:$F, H$1)+SUMIFS('2014'!$I:$I, '2014'!$D:$D, $A8, '2014'!$F:$F, H$1)+SUMIFS('2014'!$J:$J, '2014'!$E:$E, $A8, '2014'!$F:$F, H$1)+SUMIFS('2013'!$H:$H, '2013'!$C:$C, $A8, '2013'!$F:$F, H$1)+SUMIFS('2013'!$I:$I, '2013'!$D:$D, $A8, '2013'!$F:$F, H$1)+SUMIFS('2013'!$J:$J, '2013'!$E:$E, $A8, '2013'!$F:$F, H$1)+SUMIFS('2012'!$H:$H, '2012'!$C:$C, $A8, '2012'!$F:$F, H$1)+SUMIFS('2012'!$I:$I, '2012'!$D:$D, $A8, '2012'!$F:$F, H$1)+SUMIFS('2012'!$J:$J, '2012'!$E:$E, $A8, '2012'!$F:$F, H$1)+SUMIFS('2011'!$H:$H, '2011'!$C:$C, $A8, '2011'!$F:$F, H$1)+SUMIFS('2011'!$I:$I, '2011'!$D:$D, $A8, '2011'!$F:$F, H$1)+SUMIFS('2011'!$J:$J, '2011'!$E:$E, $A8, '2011'!$F:$F, H$1)+SUMIFS('2010'!$H:$H, '2010'!$C:$C, $A8, '2010'!$F:$F, H$1)+SUMIFS('2010'!$I:$I, '2010'!$D:$D, $A8, '2010'!$F:$F, H$1)+SUMIFS('2010'!$J:$J, '2010'!$E:$E, $A8, '2010'!$F:$F, H$1)+SUMIFS('2009'!$H:$H, '2009'!$C:$C, $A8, '2009'!$F:$F, H$1)+SUMIFS('2009'!$I:$I, '2009'!$D:$D, $A8, '2009'!$F:$F, H$1)+SUMIFS('2009'!$J:$J, '2009'!$E:$E, $A8, '2009'!$F:$F, H$1), 0)</f>
        <v>0</v>
      </c>
      <c r="I8" s="0" t="n">
        <f aca="false">IFERROR(SUMIFS('2018'!$H:$H, '2018'!$C:$C, $A8, '2018'!$F:$F, I$1)+SUMIFS('2018'!$I:$I, '2018'!$D:$D, $A8, '2018'!$F:$F, I$1)+SUMIFS('2018'!$J:$J, '2018'!$E:$E, $A8, '2018'!$F:$F, I$1)+SUMIFS('2017'!$H:$H, '2017'!$C:$C, $A8, '2017'!$F:$F, I$1)+SUMIFS('2017'!$I:$I, '2017'!$D:$D, $A8, '2017'!$F:$F, I$1)+SUMIFS('2017'!$J:$J, '2017'!$E:$E, $A8, '2017'!$F:$F, I$1)+SUMIFS('2016'!$H:$H, '2016'!$C:$C, $A8, '2016'!$F:$F, I$1)+SUMIFS('2016'!$I:$I, '2016'!$D:$D, $A8, '2016'!$F:$F, I$1)+SUMIFS('2016'!$J:$J, '2016'!$E:$E, $A8, '2016'!$F:$F, I$1)+SUMIFS('2015'!$H:$H, '2015'!$C:$C, $A8, '2015'!$F:$F, I$1)+SUMIFS('2015'!$I:$I, '2015'!$D:$D, $A8, '2015'!$F:$F, I$1)+SUMIFS('2015'!$J:$J, '2015'!$E:$E, $A8, '2015'!$F:$F, I$1)+SUMIFS('2014'!$H:$H, '2014'!$C:$C, $A8, '2014'!$F:$F, I$1)+SUMIFS('2014'!$I:$I, '2014'!$D:$D, $A8, '2014'!$F:$F, I$1)+SUMIFS('2014'!$J:$J, '2014'!$E:$E, $A8, '2014'!$F:$F, I$1)+SUMIFS('2013'!$H:$H, '2013'!$C:$C, $A8, '2013'!$F:$F, I$1)+SUMIFS('2013'!$I:$I, '2013'!$D:$D, $A8, '2013'!$F:$F, I$1)+SUMIFS('2013'!$J:$J, '2013'!$E:$E, $A8, '2013'!$F:$F, I$1)+SUMIFS('2012'!$H:$H, '2012'!$C:$C, $A8, '2012'!$F:$F, I$1)+SUMIFS('2012'!$I:$I, '2012'!$D:$D, $A8, '2012'!$F:$F, I$1)+SUMIFS('2012'!$J:$J, '2012'!$E:$E, $A8, '2012'!$F:$F, I$1)+SUMIFS('2011'!$H:$H, '2011'!$C:$C, $A8, '2011'!$F:$F, I$1)+SUMIFS('2011'!$I:$I, '2011'!$D:$D, $A8, '2011'!$F:$F, I$1)+SUMIFS('2011'!$J:$J, '2011'!$E:$E, $A8, '2011'!$F:$F, I$1)+SUMIFS('2010'!$H:$H, '2010'!$C:$C, $A8, '2010'!$F:$F, I$1)+SUMIFS('2010'!$I:$I, '2010'!$D:$D, $A8, '2010'!$F:$F, I$1)+SUMIFS('2010'!$J:$J, '2010'!$E:$E, $A8, '2010'!$F:$F, I$1)+SUMIFS('2009'!$H:$H, '2009'!$C:$C, $A8, '2009'!$F:$F, I$1)+SUMIFS('2009'!$I:$I, '2009'!$D:$D, $A8, '2009'!$F:$F, I$1)+SUMIFS('2009'!$J:$J, '2009'!$E:$E, $A8, '2009'!$F:$F, I$1), 0)</f>
        <v>0</v>
      </c>
      <c r="J8" s="0" t="n">
        <f aca="false">IFERROR(SUMIFS('2018'!$H:$H, '2018'!$C:$C, $A8, '2018'!$F:$F, J$1)+SUMIFS('2018'!$I:$I, '2018'!$D:$D, $A8, '2018'!$F:$F, J$1)+SUMIFS('2018'!$J:$J, '2018'!$E:$E, $A8, '2018'!$F:$F, J$1)+SUMIFS('2017'!$H:$H, '2017'!$C:$C, $A8, '2017'!$F:$F, J$1)+SUMIFS('2017'!$I:$I, '2017'!$D:$D, $A8, '2017'!$F:$F, J$1)+SUMIFS('2017'!$J:$J, '2017'!$E:$E, $A8, '2017'!$F:$F, J$1)+SUMIFS('2016'!$H:$H, '2016'!$C:$C, $A8, '2016'!$F:$F, J$1)+SUMIFS('2016'!$I:$I, '2016'!$D:$D, $A8, '2016'!$F:$F, J$1)+SUMIFS('2016'!$J:$J, '2016'!$E:$E, $A8, '2016'!$F:$F, J$1)+SUMIFS('2015'!$H:$H, '2015'!$C:$C, $A8, '2015'!$F:$F, J$1)+SUMIFS('2015'!$I:$I, '2015'!$D:$D, $A8, '2015'!$F:$F, J$1)+SUMIFS('2015'!$J:$J, '2015'!$E:$E, $A8, '2015'!$F:$F, J$1)+SUMIFS('2014'!$H:$H, '2014'!$C:$C, $A8, '2014'!$F:$F, J$1)+SUMIFS('2014'!$I:$I, '2014'!$D:$D, $A8, '2014'!$F:$F, J$1)+SUMIFS('2014'!$J:$J, '2014'!$E:$E, $A8, '2014'!$F:$F, J$1)+SUMIFS('2013'!$H:$H, '2013'!$C:$C, $A8, '2013'!$F:$F, J$1)+SUMIFS('2013'!$I:$I, '2013'!$D:$D, $A8, '2013'!$F:$F, J$1)+SUMIFS('2013'!$J:$J, '2013'!$E:$E, $A8, '2013'!$F:$F, J$1)+SUMIFS('2012'!$H:$H, '2012'!$C:$C, $A8, '2012'!$F:$F, J$1)+SUMIFS('2012'!$I:$I, '2012'!$D:$D, $A8, '2012'!$F:$F, J$1)+SUMIFS('2012'!$J:$J, '2012'!$E:$E, $A8, '2012'!$F:$F, J$1)+SUMIFS('2011'!$H:$H, '2011'!$C:$C, $A8, '2011'!$F:$F, J$1)+SUMIFS('2011'!$I:$I, '2011'!$D:$D, $A8, '2011'!$F:$F, J$1)+SUMIFS('2011'!$J:$J, '2011'!$E:$E, $A8, '2011'!$F:$F, J$1)+SUMIFS('2010'!$H:$H, '2010'!$C:$C, $A8, '2010'!$F:$F, J$1)+SUMIFS('2010'!$I:$I, '2010'!$D:$D, $A8, '2010'!$F:$F, J$1)+SUMIFS('2010'!$J:$J, '2010'!$E:$E, $A8, '2010'!$F:$F, J$1)+SUMIFS('2009'!$H:$H, '2009'!$C:$C, $A8, '2009'!$F:$F, J$1)+SUMIFS('2009'!$I:$I, '2009'!$D:$D, $A8, '2009'!$F:$F, J$1)+SUMIFS('2009'!$J:$J, '2009'!$E:$E, $A8, '2009'!$F:$F, J$1), 0)</f>
        <v>0</v>
      </c>
      <c r="K8" s="0" t="n">
        <f aca="false">IFERROR(SUMIFS('2018'!$H:$H, '2018'!$C:$C, $A8, '2018'!$F:$F, K$1)+SUMIFS('2018'!$I:$I, '2018'!$D:$D, $A8, '2018'!$F:$F, K$1)+SUMIFS('2018'!$J:$J, '2018'!$E:$E, $A8, '2018'!$F:$F, K$1)+SUMIFS('2017'!$H:$H, '2017'!$C:$C, $A8, '2017'!$F:$F, K$1)+SUMIFS('2017'!$I:$I, '2017'!$D:$D, $A8, '2017'!$F:$F, K$1)+SUMIFS('2017'!$J:$J, '2017'!$E:$E, $A8, '2017'!$F:$F, K$1)+SUMIFS('2016'!$H:$H, '2016'!$C:$C, $A8, '2016'!$F:$F, K$1)+SUMIFS('2016'!$I:$I, '2016'!$D:$D, $A8, '2016'!$F:$F, K$1)+SUMIFS('2016'!$J:$J, '2016'!$E:$E, $A8, '2016'!$F:$F, K$1)+SUMIFS('2015'!$H:$H, '2015'!$C:$C, $A8, '2015'!$F:$F, K$1)+SUMIFS('2015'!$I:$I, '2015'!$D:$D, $A8, '2015'!$F:$F, K$1)+SUMIFS('2015'!$J:$J, '2015'!$E:$E, $A8, '2015'!$F:$F, K$1)+SUMIFS('2014'!$H:$H, '2014'!$C:$C, $A8, '2014'!$F:$F, K$1)+SUMIFS('2014'!$I:$I, '2014'!$D:$D, $A8, '2014'!$F:$F, K$1)+SUMIFS('2014'!$J:$J, '2014'!$E:$E, $A8, '2014'!$F:$F, K$1)+SUMIFS('2013'!$H:$H, '2013'!$C:$C, $A8, '2013'!$F:$F, K$1)+SUMIFS('2013'!$I:$I, '2013'!$D:$D, $A8, '2013'!$F:$F, K$1)+SUMIFS('2013'!$J:$J, '2013'!$E:$E, $A8, '2013'!$F:$F, K$1)+SUMIFS('2012'!$H:$H, '2012'!$C:$C, $A8, '2012'!$F:$F, K$1)+SUMIFS('2012'!$I:$I, '2012'!$D:$D, $A8, '2012'!$F:$F, K$1)+SUMIFS('2012'!$J:$J, '2012'!$E:$E, $A8, '2012'!$F:$F, K$1)+SUMIFS('2011'!$H:$H, '2011'!$C:$C, $A8, '2011'!$F:$F, K$1)+SUMIFS('2011'!$I:$I, '2011'!$D:$D, $A8, '2011'!$F:$F, K$1)+SUMIFS('2011'!$J:$J, '2011'!$E:$E, $A8, '2011'!$F:$F, K$1)+SUMIFS('2010'!$H:$H, '2010'!$C:$C, $A8, '2010'!$F:$F, K$1)+SUMIFS('2010'!$I:$I, '2010'!$D:$D, $A8, '2010'!$F:$F, K$1)+SUMIFS('2010'!$J:$J, '2010'!$E:$E, $A8, '2010'!$F:$F, K$1)+SUMIFS('2009'!$H:$H, '2009'!$C:$C, $A8, '2009'!$F:$F, K$1)+SUMIFS('2009'!$I:$I, '2009'!$D:$D, $A8, '2009'!$F:$F, K$1)+SUMIFS('2009'!$J:$J, '2009'!$E:$E, $A8, '2009'!$F:$F, K$1), 0)</f>
        <v>0</v>
      </c>
      <c r="L8" s="0" t="n">
        <f aca="false">IFERROR(SUMIFS('2018'!$H:$H, '2018'!$C:$C, $A8, '2018'!$F:$F, L$1)+SUMIFS('2018'!$I:$I, '2018'!$D:$D, $A8, '2018'!$F:$F, L$1)+SUMIFS('2018'!$J:$J, '2018'!$E:$E, $A8, '2018'!$F:$F, L$1)+SUMIFS('2017'!$H:$H, '2017'!$C:$C, $A8, '2017'!$F:$F, L$1)+SUMIFS('2017'!$I:$I, '2017'!$D:$D, $A8, '2017'!$F:$F, L$1)+SUMIFS('2017'!$J:$J, '2017'!$E:$E, $A8, '2017'!$F:$F, L$1)+SUMIFS('2016'!$H:$H, '2016'!$C:$C, $A8, '2016'!$F:$F, L$1)+SUMIFS('2016'!$I:$I, '2016'!$D:$D, $A8, '2016'!$F:$F, L$1)+SUMIFS('2016'!$J:$J, '2016'!$E:$E, $A8, '2016'!$F:$F, L$1)+SUMIFS('2015'!$H:$H, '2015'!$C:$C, $A8, '2015'!$F:$F, L$1)+SUMIFS('2015'!$I:$I, '2015'!$D:$D, $A8, '2015'!$F:$F, L$1)+SUMIFS('2015'!$J:$J, '2015'!$E:$E, $A8, '2015'!$F:$F, L$1)+SUMIFS('2014'!$H:$H, '2014'!$C:$C, $A8, '2014'!$F:$F, L$1)+SUMIFS('2014'!$I:$I, '2014'!$D:$D, $A8, '2014'!$F:$F, L$1)+SUMIFS('2014'!$J:$J, '2014'!$E:$E, $A8, '2014'!$F:$F, L$1)+SUMIFS('2013'!$H:$H, '2013'!$C:$C, $A8, '2013'!$F:$F, L$1)+SUMIFS('2013'!$I:$I, '2013'!$D:$D, $A8, '2013'!$F:$F, L$1)+SUMIFS('2013'!$J:$J, '2013'!$E:$E, $A8, '2013'!$F:$F, L$1)+SUMIFS('2012'!$H:$H, '2012'!$C:$C, $A8, '2012'!$F:$F, L$1)+SUMIFS('2012'!$I:$I, '2012'!$D:$D, $A8, '2012'!$F:$F, L$1)+SUMIFS('2012'!$J:$J, '2012'!$E:$E, $A8, '2012'!$F:$F, L$1)+SUMIFS('2011'!$H:$H, '2011'!$C:$C, $A8, '2011'!$F:$F, L$1)+SUMIFS('2011'!$I:$I, '2011'!$D:$D, $A8, '2011'!$F:$F, L$1)+SUMIFS('2011'!$J:$J, '2011'!$E:$E, $A8, '2011'!$F:$F, L$1)+SUMIFS('2010'!$H:$H, '2010'!$C:$C, $A8, '2010'!$F:$F, L$1)+SUMIFS('2010'!$I:$I, '2010'!$D:$D, $A8, '2010'!$F:$F, L$1)+SUMIFS('2010'!$J:$J, '2010'!$E:$E, $A8, '2010'!$F:$F, L$1)+SUMIFS('2009'!$H:$H, '2009'!$C:$C, $A8, '2009'!$F:$F, L$1)+SUMIFS('2009'!$I:$I, '2009'!$D:$D, $A8, '2009'!$F:$F, L$1)+SUMIFS('2009'!$J:$J, '2009'!$E:$E, $A8, '2009'!$F:$F, L$1), 0)</f>
        <v>0</v>
      </c>
      <c r="M8" s="0" t="n">
        <f aca="false">IFERROR(SUMIFS('2018'!$H:$H, '2018'!$C:$C, $A8, '2018'!$F:$F, M$1)+SUMIFS('2018'!$I:$I, '2018'!$D:$D, $A8, '2018'!$F:$F, M$1)+SUMIFS('2018'!$J:$J, '2018'!$E:$E, $A8, '2018'!$F:$F, M$1)+SUMIFS('2017'!$H:$H, '2017'!$C:$C, $A8, '2017'!$F:$F, M$1)+SUMIFS('2017'!$I:$I, '2017'!$D:$D, $A8, '2017'!$F:$F, M$1)+SUMIFS('2017'!$J:$J, '2017'!$E:$E, $A8, '2017'!$F:$F, M$1)+SUMIFS('2016'!$H:$H, '2016'!$C:$C, $A8, '2016'!$F:$F, M$1)+SUMIFS('2016'!$I:$I, '2016'!$D:$D, $A8, '2016'!$F:$F, M$1)+SUMIFS('2016'!$J:$J, '2016'!$E:$E, $A8, '2016'!$F:$F, M$1)+SUMIFS('2015'!$H:$H, '2015'!$C:$C, $A8, '2015'!$F:$F, M$1)+SUMIFS('2015'!$I:$I, '2015'!$D:$D, $A8, '2015'!$F:$F, M$1)+SUMIFS('2015'!$J:$J, '2015'!$E:$E, $A8, '2015'!$F:$F, M$1)+SUMIFS('2014'!$H:$H, '2014'!$C:$C, $A8, '2014'!$F:$F, M$1)+SUMIFS('2014'!$I:$I, '2014'!$D:$D, $A8, '2014'!$F:$F, M$1)+SUMIFS('2014'!$J:$J, '2014'!$E:$E, $A8, '2014'!$F:$F, M$1)+SUMIFS('2013'!$H:$H, '2013'!$C:$C, $A8, '2013'!$F:$F, M$1)+SUMIFS('2013'!$I:$I, '2013'!$D:$D, $A8, '2013'!$F:$F, M$1)+SUMIFS('2013'!$J:$J, '2013'!$E:$E, $A8, '2013'!$F:$F, M$1)+SUMIFS('2012'!$H:$H, '2012'!$C:$C, $A8, '2012'!$F:$F, M$1)+SUMIFS('2012'!$I:$I, '2012'!$D:$D, $A8, '2012'!$F:$F, M$1)+SUMIFS('2012'!$J:$J, '2012'!$E:$E, $A8, '2012'!$F:$F, M$1)+SUMIFS('2011'!$H:$H, '2011'!$C:$C, $A8, '2011'!$F:$F, M$1)+SUMIFS('2011'!$I:$I, '2011'!$D:$D, $A8, '2011'!$F:$F, M$1)+SUMIFS('2011'!$J:$J, '2011'!$E:$E, $A8, '2011'!$F:$F, M$1)+SUMIFS('2010'!$H:$H, '2010'!$C:$C, $A8, '2010'!$F:$F, M$1)+SUMIFS('2010'!$I:$I, '2010'!$D:$D, $A8, '2010'!$F:$F, M$1)+SUMIFS('2010'!$J:$J, '2010'!$E:$E, $A8, '2010'!$F:$F, M$1)+SUMIFS('2009'!$H:$H, '2009'!$C:$C, $A8, '2009'!$F:$F, M$1)+SUMIFS('2009'!$I:$I, '2009'!$D:$D, $A8, '2009'!$F:$F, M$1)+SUMIFS('2009'!$J:$J, '2009'!$E:$E, $A8, '2009'!$F:$F, M$1), 0)</f>
        <v>0</v>
      </c>
      <c r="N8" s="0" t="n">
        <f aca="false">IFERROR(SUMIFS('2018'!$H:$H, '2018'!$C:$C, $A8, '2018'!$F:$F, N$1)+SUMIFS('2018'!$I:$I, '2018'!$D:$D, $A8, '2018'!$F:$F, N$1)+SUMIFS('2018'!$J:$J, '2018'!$E:$E, $A8, '2018'!$F:$F, N$1)+SUMIFS('2017'!$H:$H, '2017'!$C:$C, $A8, '2017'!$F:$F, N$1)+SUMIFS('2017'!$I:$I, '2017'!$D:$D, $A8, '2017'!$F:$F, N$1)+SUMIFS('2017'!$J:$J, '2017'!$E:$E, $A8, '2017'!$F:$F, N$1)+SUMIFS('2016'!$H:$H, '2016'!$C:$C, $A8, '2016'!$F:$F, N$1)+SUMIFS('2016'!$I:$I, '2016'!$D:$D, $A8, '2016'!$F:$F, N$1)+SUMIFS('2016'!$J:$J, '2016'!$E:$E, $A8, '2016'!$F:$F, N$1)+SUMIFS('2015'!$H:$H, '2015'!$C:$C, $A8, '2015'!$F:$F, N$1)+SUMIFS('2015'!$I:$I, '2015'!$D:$D, $A8, '2015'!$F:$F, N$1)+SUMIFS('2015'!$J:$J, '2015'!$E:$E, $A8, '2015'!$F:$F, N$1)+SUMIFS('2014'!$H:$H, '2014'!$C:$C, $A8, '2014'!$F:$F, N$1)+SUMIFS('2014'!$I:$I, '2014'!$D:$D, $A8, '2014'!$F:$F, N$1)+SUMIFS('2014'!$J:$J, '2014'!$E:$E, $A8, '2014'!$F:$F, N$1)+SUMIFS('2013'!$H:$H, '2013'!$C:$C, $A8, '2013'!$F:$F, N$1)+SUMIFS('2013'!$I:$I, '2013'!$D:$D, $A8, '2013'!$F:$F, N$1)+SUMIFS('2013'!$J:$J, '2013'!$E:$E, $A8, '2013'!$F:$F, N$1)+SUMIFS('2012'!$H:$H, '2012'!$C:$C, $A8, '2012'!$F:$F, N$1)+SUMIFS('2012'!$I:$I, '2012'!$D:$D, $A8, '2012'!$F:$F, N$1)+SUMIFS('2012'!$J:$J, '2012'!$E:$E, $A8, '2012'!$F:$F, N$1)+SUMIFS('2011'!$H:$H, '2011'!$C:$C, $A8, '2011'!$F:$F, N$1)+SUMIFS('2011'!$I:$I, '2011'!$D:$D, $A8, '2011'!$F:$F, N$1)+SUMIFS('2011'!$J:$J, '2011'!$E:$E, $A8, '2011'!$F:$F, N$1)+SUMIFS('2010'!$H:$H, '2010'!$C:$C, $A8, '2010'!$F:$F, N$1)+SUMIFS('2010'!$I:$I, '2010'!$D:$D, $A8, '2010'!$F:$F, N$1)+SUMIFS('2010'!$J:$J, '2010'!$E:$E, $A8, '2010'!$F:$F, N$1)+SUMIFS('2009'!$H:$H, '2009'!$C:$C, $A8, '2009'!$F:$F, N$1)+SUMIFS('2009'!$I:$I, '2009'!$D:$D, $A8, '2009'!$F:$F, N$1)+SUMIFS('2009'!$J:$J, '2009'!$E:$E, $A8, '2009'!$F:$F, N$1), 0)</f>
        <v>0</v>
      </c>
      <c r="O8" s="0" t="n">
        <f aca="false">IFERROR(SUMIFS('2018'!$H:$H, '2018'!$C:$C, $A8, '2018'!$F:$F, O$1)+SUMIFS('2018'!$I:$I, '2018'!$D:$D, $A8, '2018'!$F:$F, O$1)+SUMIFS('2018'!$J:$J, '2018'!$E:$E, $A8, '2018'!$F:$F, O$1)+SUMIFS('2017'!$H:$H, '2017'!$C:$C, $A8, '2017'!$F:$F, O$1)+SUMIFS('2017'!$I:$I, '2017'!$D:$D, $A8, '2017'!$F:$F, O$1)+SUMIFS('2017'!$J:$J, '2017'!$E:$E, $A8, '2017'!$F:$F, O$1)+SUMIFS('2016'!$H:$H, '2016'!$C:$C, $A8, '2016'!$F:$F, O$1)+SUMIFS('2016'!$I:$I, '2016'!$D:$D, $A8, '2016'!$F:$F, O$1)+SUMIFS('2016'!$J:$J, '2016'!$E:$E, $A8, '2016'!$F:$F, O$1)+SUMIFS('2015'!$H:$H, '2015'!$C:$C, $A8, '2015'!$F:$F, O$1)+SUMIFS('2015'!$I:$I, '2015'!$D:$D, $A8, '2015'!$F:$F, O$1)+SUMIFS('2015'!$J:$J, '2015'!$E:$E, $A8, '2015'!$F:$F, O$1)+SUMIFS('2014'!$H:$H, '2014'!$C:$C, $A8, '2014'!$F:$F, O$1)+SUMIFS('2014'!$I:$I, '2014'!$D:$D, $A8, '2014'!$F:$F, O$1)+SUMIFS('2014'!$J:$J, '2014'!$E:$E, $A8, '2014'!$F:$F, O$1)+SUMIFS('2013'!$H:$H, '2013'!$C:$C, $A8, '2013'!$F:$F, O$1)+SUMIFS('2013'!$I:$I, '2013'!$D:$D, $A8, '2013'!$F:$F, O$1)+SUMIFS('2013'!$J:$J, '2013'!$E:$E, $A8, '2013'!$F:$F, O$1)+SUMIFS('2012'!$H:$H, '2012'!$C:$C, $A8, '2012'!$F:$F, O$1)+SUMIFS('2012'!$I:$I, '2012'!$D:$D, $A8, '2012'!$F:$F, O$1)+SUMIFS('2012'!$J:$J, '2012'!$E:$E, $A8, '2012'!$F:$F, O$1)+SUMIFS('2011'!$H:$H, '2011'!$C:$C, $A8, '2011'!$F:$F, O$1)+SUMIFS('2011'!$I:$I, '2011'!$D:$D, $A8, '2011'!$F:$F, O$1)+SUMIFS('2011'!$J:$J, '2011'!$E:$E, $A8, '2011'!$F:$F, O$1)+SUMIFS('2010'!$H:$H, '2010'!$C:$C, $A8, '2010'!$F:$F, O$1)+SUMIFS('2010'!$I:$I, '2010'!$D:$D, $A8, '2010'!$F:$F, O$1)+SUMIFS('2010'!$J:$J, '2010'!$E:$E, $A8, '2010'!$F:$F, O$1)+SUMIFS('2009'!$H:$H, '2009'!$C:$C, $A8, '2009'!$F:$F, O$1)+SUMIFS('2009'!$I:$I, '2009'!$D:$D, $A8, '2009'!$F:$F, O$1)+SUMIFS('2009'!$J:$J, '2009'!$E:$E, $A8, '2009'!$F:$F, O$1), 0)</f>
        <v>0</v>
      </c>
      <c r="P8" s="0" t="n">
        <f aca="false">IFERROR(SUMIFS('2018'!$H:$H, '2018'!$C:$C, $A8, '2018'!$F:$F, P$1)+SUMIFS('2018'!$I:$I, '2018'!$D:$D, $A8, '2018'!$F:$F, P$1)+SUMIFS('2018'!$J:$J, '2018'!$E:$E, $A8, '2018'!$F:$F, P$1)+SUMIFS('2017'!$H:$H, '2017'!$C:$C, $A8, '2017'!$F:$F, P$1)+SUMIFS('2017'!$I:$I, '2017'!$D:$D, $A8, '2017'!$F:$F, P$1)+SUMIFS('2017'!$J:$J, '2017'!$E:$E, $A8, '2017'!$F:$F, P$1)+SUMIFS('2016'!$H:$H, '2016'!$C:$C, $A8, '2016'!$F:$F, P$1)+SUMIFS('2016'!$I:$I, '2016'!$D:$D, $A8, '2016'!$F:$F, P$1)+SUMIFS('2016'!$J:$J, '2016'!$E:$E, $A8, '2016'!$F:$F, P$1)+SUMIFS('2015'!$H:$H, '2015'!$C:$C, $A8, '2015'!$F:$F, P$1)+SUMIFS('2015'!$I:$I, '2015'!$D:$D, $A8, '2015'!$F:$F, P$1)+SUMIFS('2015'!$J:$J, '2015'!$E:$E, $A8, '2015'!$F:$F, P$1)+SUMIFS('2014'!$H:$H, '2014'!$C:$C, $A8, '2014'!$F:$F, P$1)+SUMIFS('2014'!$I:$I, '2014'!$D:$D, $A8, '2014'!$F:$F, P$1)+SUMIFS('2014'!$J:$J, '2014'!$E:$E, $A8, '2014'!$F:$F, P$1)+SUMIFS('2013'!$H:$H, '2013'!$C:$C, $A8, '2013'!$F:$F, P$1)+SUMIFS('2013'!$I:$I, '2013'!$D:$D, $A8, '2013'!$F:$F, P$1)+SUMIFS('2013'!$J:$J, '2013'!$E:$E, $A8, '2013'!$F:$F, P$1)+SUMIFS('2012'!$H:$H, '2012'!$C:$C, $A8, '2012'!$F:$F, P$1)+SUMIFS('2012'!$I:$I, '2012'!$D:$D, $A8, '2012'!$F:$F, P$1)+SUMIFS('2012'!$J:$J, '2012'!$E:$E, $A8, '2012'!$F:$F, P$1)+SUMIFS('2011'!$H:$H, '2011'!$C:$C, $A8, '2011'!$F:$F, P$1)+SUMIFS('2011'!$I:$I, '2011'!$D:$D, $A8, '2011'!$F:$F, P$1)+SUMIFS('2011'!$J:$J, '2011'!$E:$E, $A8, '2011'!$F:$F, P$1)+SUMIFS('2010'!$H:$H, '2010'!$C:$C, $A8, '2010'!$F:$F, P$1)+SUMIFS('2010'!$I:$I, '2010'!$D:$D, $A8, '2010'!$F:$F, P$1)+SUMIFS('2010'!$J:$J, '2010'!$E:$E, $A8, '2010'!$F:$F, P$1)+SUMIFS('2009'!$H:$H, '2009'!$C:$C, $A8, '2009'!$F:$F, P$1)+SUMIFS('2009'!$I:$I, '2009'!$D:$D, $A8, '2009'!$F:$F, P$1)+SUMIFS('2009'!$J:$J, '2009'!$E:$E, $A8, '2009'!$F:$F, P$1), 0)</f>
        <v>0</v>
      </c>
      <c r="Q8" s="0" t="n">
        <f aca="false">IFERROR(SUMIFS('2018'!$H:$H, '2018'!$C:$C, $A8, '2018'!$F:$F, Q$1)+SUMIFS('2018'!$I:$I, '2018'!$D:$D, $A8, '2018'!$F:$F, Q$1)+SUMIFS('2018'!$J:$J, '2018'!$E:$E, $A8, '2018'!$F:$F, Q$1)+SUMIFS('2017'!$H:$H, '2017'!$C:$C, $A8, '2017'!$F:$F, Q$1)+SUMIFS('2017'!$I:$I, '2017'!$D:$D, $A8, '2017'!$F:$F, Q$1)+SUMIFS('2017'!$J:$J, '2017'!$E:$E, $A8, '2017'!$F:$F, Q$1)+SUMIFS('2016'!$H:$H, '2016'!$C:$C, $A8, '2016'!$F:$F, Q$1)+SUMIFS('2016'!$I:$I, '2016'!$D:$D, $A8, '2016'!$F:$F, Q$1)+SUMIFS('2016'!$J:$J, '2016'!$E:$E, $A8, '2016'!$F:$F, Q$1)+SUMIFS('2015'!$H:$H, '2015'!$C:$C, $A8, '2015'!$F:$F, Q$1)+SUMIFS('2015'!$I:$I, '2015'!$D:$D, $A8, '2015'!$F:$F, Q$1)+SUMIFS('2015'!$J:$J, '2015'!$E:$E, $A8, '2015'!$F:$F, Q$1)+SUMIFS('2014'!$H:$H, '2014'!$C:$C, $A8, '2014'!$F:$F, Q$1)+SUMIFS('2014'!$I:$I, '2014'!$D:$D, $A8, '2014'!$F:$F, Q$1)+SUMIFS('2014'!$J:$J, '2014'!$E:$E, $A8, '2014'!$F:$F, Q$1)+SUMIFS('2013'!$H:$H, '2013'!$C:$C, $A8, '2013'!$F:$F, Q$1)+SUMIFS('2013'!$I:$I, '2013'!$D:$D, $A8, '2013'!$F:$F, Q$1)+SUMIFS('2013'!$J:$J, '2013'!$E:$E, $A8, '2013'!$F:$F, Q$1)+SUMIFS('2012'!$H:$H, '2012'!$C:$C, $A8, '2012'!$F:$F, Q$1)+SUMIFS('2012'!$I:$I, '2012'!$D:$D, $A8, '2012'!$F:$F, Q$1)+SUMIFS('2012'!$J:$J, '2012'!$E:$E, $A8, '2012'!$F:$F, Q$1)+SUMIFS('2011'!$H:$H, '2011'!$C:$C, $A8, '2011'!$F:$F, Q$1)+SUMIFS('2011'!$I:$I, '2011'!$D:$D, $A8, '2011'!$F:$F, Q$1)+SUMIFS('2011'!$J:$J, '2011'!$E:$E, $A8, '2011'!$F:$F, Q$1)+SUMIFS('2010'!$H:$H, '2010'!$C:$C, $A8, '2010'!$F:$F, Q$1)+SUMIFS('2010'!$I:$I, '2010'!$D:$D, $A8, '2010'!$F:$F, Q$1)+SUMIFS('2010'!$J:$J, '2010'!$E:$E, $A8, '2010'!$F:$F, Q$1)+SUMIFS('2009'!$H:$H, '2009'!$C:$C, $A8, '2009'!$F:$F, Q$1)+SUMIFS('2009'!$I:$I, '2009'!$D:$D, $A8, '2009'!$F:$F, Q$1)+SUMIFS('2009'!$J:$J, '2009'!$E:$E, $A8, '2009'!$F:$F, Q$1), 0)</f>
        <v>0</v>
      </c>
      <c r="R8" s="0" t="n">
        <f aca="false">IFERROR(SUMIFS('2018'!$H:$H, '2018'!$C:$C, $A8, '2018'!$F:$F, R$1)+SUMIFS('2018'!$I:$I, '2018'!$D:$D, $A8, '2018'!$F:$F, R$1)+SUMIFS('2018'!$J:$J, '2018'!$E:$E, $A8, '2018'!$F:$F, R$1)+SUMIFS('2017'!$H:$H, '2017'!$C:$C, $A8, '2017'!$F:$F, R$1)+SUMIFS('2017'!$I:$I, '2017'!$D:$D, $A8, '2017'!$F:$F, R$1)+SUMIFS('2017'!$J:$J, '2017'!$E:$E, $A8, '2017'!$F:$F, R$1)+SUMIFS('2016'!$H:$H, '2016'!$C:$C, $A8, '2016'!$F:$F, R$1)+SUMIFS('2016'!$I:$I, '2016'!$D:$D, $A8, '2016'!$F:$F, R$1)+SUMIFS('2016'!$J:$J, '2016'!$E:$E, $A8, '2016'!$F:$F, R$1)+SUMIFS('2015'!$H:$H, '2015'!$C:$C, $A8, '2015'!$F:$F, R$1)+SUMIFS('2015'!$I:$I, '2015'!$D:$D, $A8, '2015'!$F:$F, R$1)+SUMIFS('2015'!$J:$J, '2015'!$E:$E, $A8, '2015'!$F:$F, R$1)+SUMIFS('2014'!$H:$H, '2014'!$C:$C, $A8, '2014'!$F:$F, R$1)+SUMIFS('2014'!$I:$I, '2014'!$D:$D, $A8, '2014'!$F:$F, R$1)+SUMIFS('2014'!$J:$J, '2014'!$E:$E, $A8, '2014'!$F:$F, R$1)+SUMIFS('2013'!$H:$H, '2013'!$C:$C, $A8, '2013'!$F:$F, R$1)+SUMIFS('2013'!$I:$I, '2013'!$D:$D, $A8, '2013'!$F:$F, R$1)+SUMIFS('2013'!$J:$J, '2013'!$E:$E, $A8, '2013'!$F:$F, R$1)+SUMIFS('2012'!$H:$H, '2012'!$C:$C, $A8, '2012'!$F:$F, R$1)+SUMIFS('2012'!$I:$I, '2012'!$D:$D, $A8, '2012'!$F:$F, R$1)+SUMIFS('2012'!$J:$J, '2012'!$E:$E, $A8, '2012'!$F:$F, R$1)+SUMIFS('2011'!$H:$H, '2011'!$C:$C, $A8, '2011'!$F:$F, R$1)+SUMIFS('2011'!$I:$I, '2011'!$D:$D, $A8, '2011'!$F:$F, R$1)+SUMIFS('2011'!$J:$J, '2011'!$E:$E, $A8, '2011'!$F:$F, R$1)+SUMIFS('2010'!$H:$H, '2010'!$C:$C, $A8, '2010'!$F:$F, R$1)+SUMIFS('2010'!$I:$I, '2010'!$D:$D, $A8, '2010'!$F:$F, R$1)+SUMIFS('2010'!$J:$J, '2010'!$E:$E, $A8, '2010'!$F:$F, R$1)+SUMIFS('2009'!$H:$H, '2009'!$C:$C, $A8, '2009'!$F:$F, R$1)+SUMIFS('2009'!$I:$I, '2009'!$D:$D, $A8, '2009'!$F:$F, R$1)+SUMIFS('2009'!$J:$J, '2009'!$E:$E, $A8, '2009'!$F:$F, R$1), 0)</f>
        <v>0</v>
      </c>
      <c r="S8" s="0" t="n">
        <f aca="false">IFERROR(SUMIFS('2018'!$H:$H, '2018'!$C:$C, $A8, '2018'!$F:$F, S$1)+SUMIFS('2018'!$I:$I, '2018'!$D:$D, $A8, '2018'!$F:$F, S$1)+SUMIFS('2018'!$J:$J, '2018'!$E:$E, $A8, '2018'!$F:$F, S$1)+SUMIFS('2017'!$H:$H, '2017'!$C:$C, $A8, '2017'!$F:$F, S$1)+SUMIFS('2017'!$I:$I, '2017'!$D:$D, $A8, '2017'!$F:$F, S$1)+SUMIFS('2017'!$J:$J, '2017'!$E:$E, $A8, '2017'!$F:$F, S$1)+SUMIFS('2016'!$H:$H, '2016'!$C:$C, $A8, '2016'!$F:$F, S$1)+SUMIFS('2016'!$I:$I, '2016'!$D:$D, $A8, '2016'!$F:$F, S$1)+SUMIFS('2016'!$J:$J, '2016'!$E:$E, $A8, '2016'!$F:$F, S$1)+SUMIFS('2015'!$H:$H, '2015'!$C:$C, $A8, '2015'!$F:$F, S$1)+SUMIFS('2015'!$I:$I, '2015'!$D:$D, $A8, '2015'!$F:$F, S$1)+SUMIFS('2015'!$J:$J, '2015'!$E:$E, $A8, '2015'!$F:$F, S$1)+SUMIFS('2014'!$H:$H, '2014'!$C:$C, $A8, '2014'!$F:$F, S$1)+SUMIFS('2014'!$I:$I, '2014'!$D:$D, $A8, '2014'!$F:$F, S$1)+SUMIFS('2014'!$J:$J, '2014'!$E:$E, $A8, '2014'!$F:$F, S$1)+SUMIFS('2013'!$H:$H, '2013'!$C:$C, $A8, '2013'!$F:$F, S$1)+SUMIFS('2013'!$I:$I, '2013'!$D:$D, $A8, '2013'!$F:$F, S$1)+SUMIFS('2013'!$J:$J, '2013'!$E:$E, $A8, '2013'!$F:$F, S$1)+SUMIFS('2012'!$H:$H, '2012'!$C:$C, $A8, '2012'!$F:$F, S$1)+SUMIFS('2012'!$I:$I, '2012'!$D:$D, $A8, '2012'!$F:$F, S$1)+SUMIFS('2012'!$J:$J, '2012'!$E:$E, $A8, '2012'!$F:$F, S$1)+SUMIFS('2011'!$H:$H, '2011'!$C:$C, $A8, '2011'!$F:$F, S$1)+SUMIFS('2011'!$I:$I, '2011'!$D:$D, $A8, '2011'!$F:$F, S$1)+SUMIFS('2011'!$J:$J, '2011'!$E:$E, $A8, '2011'!$F:$F, S$1)+SUMIFS('2010'!$H:$H, '2010'!$C:$C, $A8, '2010'!$F:$F, S$1)+SUMIFS('2010'!$I:$I, '2010'!$D:$D, $A8, '2010'!$F:$F, S$1)+SUMIFS('2010'!$J:$J, '2010'!$E:$E, $A8, '2010'!$F:$F, S$1)+SUMIFS('2009'!$H:$H, '2009'!$C:$C, $A8, '2009'!$F:$F, S$1)+SUMIFS('2009'!$I:$I, '2009'!$D:$D, $A8, '2009'!$F:$F, S$1)+SUMIFS('2009'!$J:$J, '2009'!$E:$E, $A8, '2009'!$F:$F, S$1), 0)</f>
        <v>0</v>
      </c>
      <c r="T8" s="0" t="n">
        <f aca="false">IFERROR(SUMIFS('2018'!$H:$H, '2018'!$C:$C, $A8, '2018'!$F:$F, T$1)+SUMIFS('2018'!$I:$I, '2018'!$D:$D, $A8, '2018'!$F:$F, T$1)+SUMIFS('2018'!$J:$J, '2018'!$E:$E, $A8, '2018'!$F:$F, T$1)+SUMIFS('2017'!$H:$H, '2017'!$C:$C, $A8, '2017'!$F:$F, T$1)+SUMIFS('2017'!$I:$I, '2017'!$D:$D, $A8, '2017'!$F:$F, T$1)+SUMIFS('2017'!$J:$J, '2017'!$E:$E, $A8, '2017'!$F:$F, T$1)+SUMIFS('2016'!$H:$H, '2016'!$C:$C, $A8, '2016'!$F:$F, T$1)+SUMIFS('2016'!$I:$I, '2016'!$D:$D, $A8, '2016'!$F:$F, T$1)+SUMIFS('2016'!$J:$J, '2016'!$E:$E, $A8, '2016'!$F:$F, T$1)+SUMIFS('2015'!$H:$H, '2015'!$C:$C, $A8, '2015'!$F:$F, T$1)+SUMIFS('2015'!$I:$I, '2015'!$D:$D, $A8, '2015'!$F:$F, T$1)+SUMIFS('2015'!$J:$J, '2015'!$E:$E, $A8, '2015'!$F:$F, T$1)+SUMIFS('2014'!$H:$H, '2014'!$C:$C, $A8, '2014'!$F:$F, T$1)+SUMIFS('2014'!$I:$I, '2014'!$D:$D, $A8, '2014'!$F:$F, T$1)+SUMIFS('2014'!$J:$J, '2014'!$E:$E, $A8, '2014'!$F:$F, T$1)+SUMIFS('2013'!$H:$H, '2013'!$C:$C, $A8, '2013'!$F:$F, T$1)+SUMIFS('2013'!$I:$I, '2013'!$D:$D, $A8, '2013'!$F:$F, T$1)+SUMIFS('2013'!$J:$J, '2013'!$E:$E, $A8, '2013'!$F:$F, T$1)+SUMIFS('2012'!$H:$H, '2012'!$C:$C, $A8, '2012'!$F:$F, T$1)+SUMIFS('2012'!$I:$I, '2012'!$D:$D, $A8, '2012'!$F:$F, T$1)+SUMIFS('2012'!$J:$J, '2012'!$E:$E, $A8, '2012'!$F:$F, T$1)+SUMIFS('2011'!$H:$H, '2011'!$C:$C, $A8, '2011'!$F:$F, T$1)+SUMIFS('2011'!$I:$I, '2011'!$D:$D, $A8, '2011'!$F:$F, T$1)+SUMIFS('2011'!$J:$J, '2011'!$E:$E, $A8, '2011'!$F:$F, T$1)+SUMIFS('2010'!$H:$H, '2010'!$C:$C, $A8, '2010'!$F:$F, T$1)+SUMIFS('2010'!$I:$I, '2010'!$D:$D, $A8, '2010'!$F:$F, T$1)+SUMIFS('2010'!$J:$J, '2010'!$E:$E, $A8, '2010'!$F:$F, T$1)+SUMIFS('2009'!$H:$H, '2009'!$C:$C, $A8, '2009'!$F:$F, T$1)+SUMIFS('2009'!$I:$I, '2009'!$D:$D, $A8, '2009'!$F:$F, T$1)+SUMIFS('2009'!$J:$J, '2009'!$E:$E, $A8, '2009'!$F:$F, T$1), 0)</f>
        <v>0</v>
      </c>
      <c r="U8" s="0" t="n">
        <f aca="false">IFERROR(SUMIFS('2018'!$H:$H, '2018'!$C:$C, $A8, '2018'!$F:$F, U$1)+SUMIFS('2018'!$I:$I, '2018'!$D:$D, $A8, '2018'!$F:$F, U$1)+SUMIFS('2018'!$J:$J, '2018'!$E:$E, $A8, '2018'!$F:$F, U$1)+SUMIFS('2017'!$H:$H, '2017'!$C:$C, $A8, '2017'!$F:$F, U$1)+SUMIFS('2017'!$I:$I, '2017'!$D:$D, $A8, '2017'!$F:$F, U$1)+SUMIFS('2017'!$J:$J, '2017'!$E:$E, $A8, '2017'!$F:$F, U$1)+SUMIFS('2016'!$H:$H, '2016'!$C:$C, $A8, '2016'!$F:$F, U$1)+SUMIFS('2016'!$I:$I, '2016'!$D:$D, $A8, '2016'!$F:$F, U$1)+SUMIFS('2016'!$J:$J, '2016'!$E:$E, $A8, '2016'!$F:$F, U$1)+SUMIFS('2015'!$H:$H, '2015'!$C:$C, $A8, '2015'!$F:$F, U$1)+SUMIFS('2015'!$I:$I, '2015'!$D:$D, $A8, '2015'!$F:$F, U$1)+SUMIFS('2015'!$J:$J, '2015'!$E:$E, $A8, '2015'!$F:$F, U$1)+SUMIFS('2014'!$H:$H, '2014'!$C:$C, $A8, '2014'!$F:$F, U$1)+SUMIFS('2014'!$I:$I, '2014'!$D:$D, $A8, '2014'!$F:$F, U$1)+SUMIFS('2014'!$J:$J, '2014'!$E:$E, $A8, '2014'!$F:$F, U$1)+SUMIFS('2013'!$H:$H, '2013'!$C:$C, $A8, '2013'!$F:$F, U$1)+SUMIFS('2013'!$I:$I, '2013'!$D:$D, $A8, '2013'!$F:$F, U$1)+SUMIFS('2013'!$J:$J, '2013'!$E:$E, $A8, '2013'!$F:$F, U$1)+SUMIFS('2012'!$H:$H, '2012'!$C:$C, $A8, '2012'!$F:$F, U$1)+SUMIFS('2012'!$I:$I, '2012'!$D:$D, $A8, '2012'!$F:$F, U$1)+SUMIFS('2012'!$J:$J, '2012'!$E:$E, $A8, '2012'!$F:$F, U$1)+SUMIFS('2011'!$H:$H, '2011'!$C:$C, $A8, '2011'!$F:$F, U$1)+SUMIFS('2011'!$I:$I, '2011'!$D:$D, $A8, '2011'!$F:$F, U$1)+SUMIFS('2011'!$J:$J, '2011'!$E:$E, $A8, '2011'!$F:$F, U$1)+SUMIFS('2010'!$H:$H, '2010'!$C:$C, $A8, '2010'!$F:$F, U$1)+SUMIFS('2010'!$I:$I, '2010'!$D:$D, $A8, '2010'!$F:$F, U$1)+SUMIFS('2010'!$J:$J, '2010'!$E:$E, $A8, '2010'!$F:$F, U$1)+SUMIFS('2009'!$H:$H, '2009'!$C:$C, $A8, '2009'!$F:$F, U$1)+SUMIFS('2009'!$I:$I, '2009'!$D:$D, $A8, '2009'!$F:$F, U$1)+SUMIFS('2009'!$J:$J, '2009'!$E:$E, $A8, '2009'!$F:$F, U$1), 0)</f>
        <v>0</v>
      </c>
      <c r="V8" s="0" t="n">
        <f aca="false">IFERROR(SUMIFS('2018'!$H:$H, '2018'!$C:$C, $A8, '2018'!$F:$F, V$1)+SUMIFS('2018'!$I:$I, '2018'!$D:$D, $A8, '2018'!$F:$F, V$1)+SUMIFS('2018'!$J:$J, '2018'!$E:$E, $A8, '2018'!$F:$F, V$1)+SUMIFS('2017'!$H:$H, '2017'!$C:$C, $A8, '2017'!$F:$F, V$1)+SUMIFS('2017'!$I:$I, '2017'!$D:$D, $A8, '2017'!$F:$F, V$1)+SUMIFS('2017'!$J:$J, '2017'!$E:$E, $A8, '2017'!$F:$F, V$1)+SUMIFS('2016'!$H:$H, '2016'!$C:$C, $A8, '2016'!$F:$F, V$1)+SUMIFS('2016'!$I:$I, '2016'!$D:$D, $A8, '2016'!$F:$F, V$1)+SUMIFS('2016'!$J:$J, '2016'!$E:$E, $A8, '2016'!$F:$F, V$1)+SUMIFS('2015'!$H:$H, '2015'!$C:$C, $A8, '2015'!$F:$F, V$1)+SUMIFS('2015'!$I:$I, '2015'!$D:$D, $A8, '2015'!$F:$F, V$1)+SUMIFS('2015'!$J:$J, '2015'!$E:$E, $A8, '2015'!$F:$F, V$1)+SUMIFS('2014'!$H:$H, '2014'!$C:$C, $A8, '2014'!$F:$F, V$1)+SUMIFS('2014'!$I:$I, '2014'!$D:$D, $A8, '2014'!$F:$F, V$1)+SUMIFS('2014'!$J:$J, '2014'!$E:$E, $A8, '2014'!$F:$F, V$1)+SUMIFS('2013'!$H:$H, '2013'!$C:$C, $A8, '2013'!$F:$F, V$1)+SUMIFS('2013'!$I:$I, '2013'!$D:$D, $A8, '2013'!$F:$F, V$1)+SUMIFS('2013'!$J:$J, '2013'!$E:$E, $A8, '2013'!$F:$F, V$1)+SUMIFS('2012'!$H:$H, '2012'!$C:$C, $A8, '2012'!$F:$F, V$1)+SUMIFS('2012'!$I:$I, '2012'!$D:$D, $A8, '2012'!$F:$F, V$1)+SUMIFS('2012'!$J:$J, '2012'!$E:$E, $A8, '2012'!$F:$F, V$1)+SUMIFS('2011'!$H:$H, '2011'!$C:$C, $A8, '2011'!$F:$F, V$1)+SUMIFS('2011'!$I:$I, '2011'!$D:$D, $A8, '2011'!$F:$F, V$1)+SUMIFS('2011'!$J:$J, '2011'!$E:$E, $A8, '2011'!$F:$F, V$1)+SUMIFS('2010'!$H:$H, '2010'!$C:$C, $A8, '2010'!$F:$F, V$1)+SUMIFS('2010'!$I:$I, '2010'!$D:$D, $A8, '2010'!$F:$F, V$1)+SUMIFS('2010'!$J:$J, '2010'!$E:$E, $A8, '2010'!$F:$F, V$1)+SUMIFS('2009'!$H:$H, '2009'!$C:$C, $A8, '2009'!$F:$F, V$1)+SUMIFS('2009'!$I:$I, '2009'!$D:$D, $A8, '2009'!$F:$F, V$1)+SUMIFS('2009'!$J:$J, '2009'!$E:$E, $A8, '2009'!$F:$F, V$1), 0)</f>
        <v>0</v>
      </c>
      <c r="W8" s="0" t="n">
        <f aca="false">IFERROR(SUMIFS('2018'!$H:$H, '2018'!$C:$C, $A8, '2018'!$F:$F, W$1)+SUMIFS('2018'!$I:$I, '2018'!$D:$D, $A8, '2018'!$F:$F, W$1)+SUMIFS('2018'!$J:$J, '2018'!$E:$E, $A8, '2018'!$F:$F, W$1)+SUMIFS('2017'!$H:$H, '2017'!$C:$C, $A8, '2017'!$F:$F, W$1)+SUMIFS('2017'!$I:$I, '2017'!$D:$D, $A8, '2017'!$F:$F, W$1)+SUMIFS('2017'!$J:$J, '2017'!$E:$E, $A8, '2017'!$F:$F, W$1)+SUMIFS('2016'!$H:$H, '2016'!$C:$C, $A8, '2016'!$F:$F, W$1)+SUMIFS('2016'!$I:$I, '2016'!$D:$D, $A8, '2016'!$F:$F, W$1)+SUMIFS('2016'!$J:$J, '2016'!$E:$E, $A8, '2016'!$F:$F, W$1)+SUMIFS('2015'!$H:$H, '2015'!$C:$C, $A8, '2015'!$F:$F, W$1)+SUMIFS('2015'!$I:$I, '2015'!$D:$D, $A8, '2015'!$F:$F, W$1)+SUMIFS('2015'!$J:$J, '2015'!$E:$E, $A8, '2015'!$F:$F, W$1)+SUMIFS('2014'!$H:$H, '2014'!$C:$C, $A8, '2014'!$F:$F, W$1)+SUMIFS('2014'!$I:$I, '2014'!$D:$D, $A8, '2014'!$F:$F, W$1)+SUMIFS('2014'!$J:$J, '2014'!$E:$E, $A8, '2014'!$F:$F, W$1)+SUMIFS('2013'!$H:$H, '2013'!$C:$C, $A8, '2013'!$F:$F, W$1)+SUMIFS('2013'!$I:$I, '2013'!$D:$D, $A8, '2013'!$F:$F, W$1)+SUMIFS('2013'!$J:$J, '2013'!$E:$E, $A8, '2013'!$F:$F, W$1)+SUMIFS('2012'!$H:$H, '2012'!$C:$C, $A8, '2012'!$F:$F, W$1)+SUMIFS('2012'!$I:$I, '2012'!$D:$D, $A8, '2012'!$F:$F, W$1)+SUMIFS('2012'!$J:$J, '2012'!$E:$E, $A8, '2012'!$F:$F, W$1)+SUMIFS('2011'!$H:$H, '2011'!$C:$C, $A8, '2011'!$F:$F, W$1)+SUMIFS('2011'!$I:$I, '2011'!$D:$D, $A8, '2011'!$F:$F, W$1)+SUMIFS('2011'!$J:$J, '2011'!$E:$E, $A8, '2011'!$F:$F, W$1)+SUMIFS('2010'!$H:$H, '2010'!$C:$C, $A8, '2010'!$F:$F, W$1)+SUMIFS('2010'!$I:$I, '2010'!$D:$D, $A8, '2010'!$F:$F, W$1)+SUMIFS('2010'!$J:$J, '2010'!$E:$E, $A8, '2010'!$F:$F, W$1)+SUMIFS('2009'!$H:$H, '2009'!$C:$C, $A8, '2009'!$F:$F, W$1)+SUMIFS('2009'!$I:$I, '2009'!$D:$D, $A8, '2009'!$F:$F, W$1)+SUMIFS('2009'!$J:$J, '2009'!$E:$E, $A8, '2009'!$F:$F, W$1), 0)</f>
        <v>0</v>
      </c>
      <c r="X8" s="0" t="n">
        <f aca="false">IFERROR(SUMIFS('2018'!$H:$H, '2018'!$C:$C, $A8, '2018'!$F:$F, X$1)+SUMIFS('2018'!$I:$I, '2018'!$D:$D, $A8, '2018'!$F:$F, X$1)+SUMIFS('2018'!$J:$J, '2018'!$E:$E, $A8, '2018'!$F:$F, X$1)+SUMIFS('2017'!$H:$H, '2017'!$C:$C, $A8, '2017'!$F:$F, X$1)+SUMIFS('2017'!$I:$I, '2017'!$D:$D, $A8, '2017'!$F:$F, X$1)+SUMIFS('2017'!$J:$J, '2017'!$E:$E, $A8, '2017'!$F:$F, X$1)+SUMIFS('2016'!$H:$H, '2016'!$C:$C, $A8, '2016'!$F:$F, X$1)+SUMIFS('2016'!$I:$I, '2016'!$D:$D, $A8, '2016'!$F:$F, X$1)+SUMIFS('2016'!$J:$J, '2016'!$E:$E, $A8, '2016'!$F:$F, X$1)+SUMIFS('2015'!$H:$H, '2015'!$C:$C, $A8, '2015'!$F:$F, X$1)+SUMIFS('2015'!$I:$I, '2015'!$D:$D, $A8, '2015'!$F:$F, X$1)+SUMIFS('2015'!$J:$J, '2015'!$E:$E, $A8, '2015'!$F:$F, X$1)+SUMIFS('2014'!$H:$H, '2014'!$C:$C, $A8, '2014'!$F:$F, X$1)+SUMIFS('2014'!$I:$I, '2014'!$D:$D, $A8, '2014'!$F:$F, X$1)+SUMIFS('2014'!$J:$J, '2014'!$E:$E, $A8, '2014'!$F:$F, X$1)+SUMIFS('2013'!$H:$H, '2013'!$C:$C, $A8, '2013'!$F:$F, X$1)+SUMIFS('2013'!$I:$I, '2013'!$D:$D, $A8, '2013'!$F:$F, X$1)+SUMIFS('2013'!$J:$J, '2013'!$E:$E, $A8, '2013'!$F:$F, X$1)+SUMIFS('2012'!$H:$H, '2012'!$C:$C, $A8, '2012'!$F:$F, X$1)+SUMIFS('2012'!$I:$I, '2012'!$D:$D, $A8, '2012'!$F:$F, X$1)+SUMIFS('2012'!$J:$J, '2012'!$E:$E, $A8, '2012'!$F:$F, X$1)+SUMIFS('2011'!$H:$H, '2011'!$C:$C, $A8, '2011'!$F:$F, X$1)+SUMIFS('2011'!$I:$I, '2011'!$D:$D, $A8, '2011'!$F:$F, X$1)+SUMIFS('2011'!$J:$J, '2011'!$E:$E, $A8, '2011'!$F:$F, X$1)+SUMIFS('2010'!$H:$H, '2010'!$C:$C, $A8, '2010'!$F:$F, X$1)+SUMIFS('2010'!$I:$I, '2010'!$D:$D, $A8, '2010'!$F:$F, X$1)+SUMIFS('2010'!$J:$J, '2010'!$E:$E, $A8, '2010'!$F:$F, X$1)+SUMIFS('2009'!$H:$H, '2009'!$C:$C, $A8, '2009'!$F:$F, X$1)+SUMIFS('2009'!$I:$I, '2009'!$D:$D, $A8, '2009'!$F:$F, X$1)+SUMIFS('2009'!$J:$J, '2009'!$E:$E, $A8, '2009'!$F:$F, X$1), 0)</f>
        <v>0</v>
      </c>
      <c r="Y8" s="0" t="n">
        <f aca="false">IFERROR(SUMIFS('2018'!$H:$H, '2018'!$C:$C, $A8, '2018'!$F:$F, Y$1)+SUMIFS('2018'!$I:$I, '2018'!$D:$D, $A8, '2018'!$F:$F, Y$1)+SUMIFS('2018'!$J:$J, '2018'!$E:$E, $A8, '2018'!$F:$F, Y$1)+SUMIFS('2017'!$H:$H, '2017'!$C:$C, $A8, '2017'!$F:$F, Y$1)+SUMIFS('2017'!$I:$I, '2017'!$D:$D, $A8, '2017'!$F:$F, Y$1)+SUMIFS('2017'!$J:$J, '2017'!$E:$E, $A8, '2017'!$F:$F, Y$1)+SUMIFS('2016'!$H:$H, '2016'!$C:$C, $A8, '2016'!$F:$F, Y$1)+SUMIFS('2016'!$I:$I, '2016'!$D:$D, $A8, '2016'!$F:$F, Y$1)+SUMIFS('2016'!$J:$J, '2016'!$E:$E, $A8, '2016'!$F:$F, Y$1)+SUMIFS('2015'!$H:$H, '2015'!$C:$C, $A8, '2015'!$F:$F, Y$1)+SUMIFS('2015'!$I:$I, '2015'!$D:$D, $A8, '2015'!$F:$F, Y$1)+SUMIFS('2015'!$J:$J, '2015'!$E:$E, $A8, '2015'!$F:$F, Y$1)+SUMIFS('2014'!$H:$H, '2014'!$C:$C, $A8, '2014'!$F:$F, Y$1)+SUMIFS('2014'!$I:$I, '2014'!$D:$D, $A8, '2014'!$F:$F, Y$1)+SUMIFS('2014'!$J:$J, '2014'!$E:$E, $A8, '2014'!$F:$F, Y$1)+SUMIFS('2013'!$H:$H, '2013'!$C:$C, $A8, '2013'!$F:$F, Y$1)+SUMIFS('2013'!$I:$I, '2013'!$D:$D, $A8, '2013'!$F:$F, Y$1)+SUMIFS('2013'!$J:$J, '2013'!$E:$E, $A8, '2013'!$F:$F, Y$1)+SUMIFS('2012'!$H:$H, '2012'!$C:$C, $A8, '2012'!$F:$F, Y$1)+SUMIFS('2012'!$I:$I, '2012'!$D:$D, $A8, '2012'!$F:$F, Y$1)+SUMIFS('2012'!$J:$J, '2012'!$E:$E, $A8, '2012'!$F:$F, Y$1)+SUMIFS('2011'!$H:$H, '2011'!$C:$C, $A8, '2011'!$F:$F, Y$1)+SUMIFS('2011'!$I:$I, '2011'!$D:$D, $A8, '2011'!$F:$F, Y$1)+SUMIFS('2011'!$J:$J, '2011'!$E:$E, $A8, '2011'!$F:$F, Y$1)+SUMIFS('2010'!$H:$H, '2010'!$C:$C, $A8, '2010'!$F:$F, Y$1)+SUMIFS('2010'!$I:$I, '2010'!$D:$D, $A8, '2010'!$F:$F, Y$1)+SUMIFS('2010'!$J:$J, '2010'!$E:$E, $A8, '2010'!$F:$F, Y$1)+SUMIFS('2009'!$H:$H, '2009'!$C:$C, $A8, '2009'!$F:$F, Y$1)+SUMIFS('2009'!$I:$I, '2009'!$D:$D, $A8, '2009'!$F:$F, Y$1)+SUMIFS('2009'!$J:$J, '2009'!$E:$E, $A8, '2009'!$F:$F, Y$1), 0)</f>
        <v>0</v>
      </c>
      <c r="Z8" s="0" t="n">
        <f aca="false">IFERROR(SUMIFS('2018'!$H:$H, '2018'!$C:$C, $A8, '2018'!$F:$F, Z$1)+SUMIFS('2018'!$I:$I, '2018'!$D:$D, $A8, '2018'!$F:$F, Z$1)+SUMIFS('2018'!$J:$J, '2018'!$E:$E, $A8, '2018'!$F:$F, Z$1)+SUMIFS('2017'!$H:$H, '2017'!$C:$C, $A8, '2017'!$F:$F, Z$1)+SUMIFS('2017'!$I:$I, '2017'!$D:$D, $A8, '2017'!$F:$F, Z$1)+SUMIFS('2017'!$J:$J, '2017'!$E:$E, $A8, '2017'!$F:$F, Z$1)+SUMIFS('2016'!$H:$H, '2016'!$C:$C, $A8, '2016'!$F:$F, Z$1)+SUMIFS('2016'!$I:$I, '2016'!$D:$D, $A8, '2016'!$F:$F, Z$1)+SUMIFS('2016'!$J:$J, '2016'!$E:$E, $A8, '2016'!$F:$F, Z$1)+SUMIFS('2015'!$H:$H, '2015'!$C:$C, $A8, '2015'!$F:$F, Z$1)+SUMIFS('2015'!$I:$I, '2015'!$D:$D, $A8, '2015'!$F:$F, Z$1)+SUMIFS('2015'!$J:$J, '2015'!$E:$E, $A8, '2015'!$F:$F, Z$1)+SUMIFS('2014'!$H:$H, '2014'!$C:$C, $A8, '2014'!$F:$F, Z$1)+SUMIFS('2014'!$I:$I, '2014'!$D:$D, $A8, '2014'!$F:$F, Z$1)+SUMIFS('2014'!$J:$J, '2014'!$E:$E, $A8, '2014'!$F:$F, Z$1)+SUMIFS('2013'!$H:$H, '2013'!$C:$C, $A8, '2013'!$F:$F, Z$1)+SUMIFS('2013'!$I:$I, '2013'!$D:$D, $A8, '2013'!$F:$F, Z$1)+SUMIFS('2013'!$J:$J, '2013'!$E:$E, $A8, '2013'!$F:$F, Z$1)+SUMIFS('2012'!$H:$H, '2012'!$C:$C, $A8, '2012'!$F:$F, Z$1)+SUMIFS('2012'!$I:$I, '2012'!$D:$D, $A8, '2012'!$F:$F, Z$1)+SUMIFS('2012'!$J:$J, '2012'!$E:$E, $A8, '2012'!$F:$F, Z$1)+SUMIFS('2011'!$H:$H, '2011'!$C:$C, $A8, '2011'!$F:$F, Z$1)+SUMIFS('2011'!$I:$I, '2011'!$D:$D, $A8, '2011'!$F:$F, Z$1)+SUMIFS('2011'!$J:$J, '2011'!$E:$E, $A8, '2011'!$F:$F, Z$1)+SUMIFS('2010'!$H:$H, '2010'!$C:$C, $A8, '2010'!$F:$F, Z$1)+SUMIFS('2010'!$I:$I, '2010'!$D:$D, $A8, '2010'!$F:$F, Z$1)+SUMIFS('2010'!$J:$J, '2010'!$E:$E, $A8, '2010'!$F:$F, Z$1)+SUMIFS('2009'!$H:$H, '2009'!$C:$C, $A8, '2009'!$F:$F, Z$1)+SUMIFS('2009'!$I:$I, '2009'!$D:$D, $A8, '2009'!$F:$F, Z$1)+SUMIFS('2009'!$J:$J, '2009'!$E:$E, $A8, '2009'!$F:$F, Z$1), 0)</f>
        <v>0</v>
      </c>
      <c r="AA8" s="0" t="n">
        <f aca="false">IFERROR(SUMIFS('2018'!$H:$H, '2018'!$C:$C, $A8, '2018'!$F:$F, AA$1)+SUMIFS('2018'!$I:$I, '2018'!$D:$D, $A8, '2018'!$F:$F, AA$1)+SUMIFS('2018'!$J:$J, '2018'!$E:$E, $A8, '2018'!$F:$F, AA$1)+SUMIFS('2017'!$H:$H, '2017'!$C:$C, $A8, '2017'!$F:$F, AA$1)+SUMIFS('2017'!$I:$I, '2017'!$D:$D, $A8, '2017'!$F:$F, AA$1)+SUMIFS('2017'!$J:$J, '2017'!$E:$E, $A8, '2017'!$F:$F, AA$1)+SUMIFS('2016'!$H:$H, '2016'!$C:$C, $A8, '2016'!$F:$F, AA$1)+SUMIFS('2016'!$I:$I, '2016'!$D:$D, $A8, '2016'!$F:$F, AA$1)+SUMIFS('2016'!$J:$J, '2016'!$E:$E, $A8, '2016'!$F:$F, AA$1)+SUMIFS('2015'!$H:$H, '2015'!$C:$C, $A8, '2015'!$F:$F, AA$1)+SUMIFS('2015'!$I:$I, '2015'!$D:$D, $A8, '2015'!$F:$F, AA$1)+SUMIFS('2015'!$J:$J, '2015'!$E:$E, $A8, '2015'!$F:$F, AA$1)+SUMIFS('2014'!$H:$H, '2014'!$C:$C, $A8, '2014'!$F:$F, AA$1)+SUMIFS('2014'!$I:$I, '2014'!$D:$D, $A8, '2014'!$F:$F, AA$1)+SUMIFS('2014'!$J:$J, '2014'!$E:$E, $A8, '2014'!$F:$F, AA$1)+SUMIFS('2013'!$H:$H, '2013'!$C:$C, $A8, '2013'!$F:$F, AA$1)+SUMIFS('2013'!$I:$I, '2013'!$D:$D, $A8, '2013'!$F:$F, AA$1)+SUMIFS('2013'!$J:$J, '2013'!$E:$E, $A8, '2013'!$F:$F, AA$1)+SUMIFS('2012'!$H:$H, '2012'!$C:$C, $A8, '2012'!$F:$F, AA$1)+SUMIFS('2012'!$I:$I, '2012'!$D:$D, $A8, '2012'!$F:$F, AA$1)+SUMIFS('2012'!$J:$J, '2012'!$E:$E, $A8, '2012'!$F:$F, AA$1)+SUMIFS('2011'!$H:$H, '2011'!$C:$C, $A8, '2011'!$F:$F, AA$1)+SUMIFS('2011'!$I:$I, '2011'!$D:$D, $A8, '2011'!$F:$F, AA$1)+SUMIFS('2011'!$J:$J, '2011'!$E:$E, $A8, '2011'!$F:$F, AA$1)+SUMIFS('2010'!$H:$H, '2010'!$C:$C, $A8, '2010'!$F:$F, AA$1)+SUMIFS('2010'!$I:$I, '2010'!$D:$D, $A8, '2010'!$F:$F, AA$1)+SUMIFS('2010'!$J:$J, '2010'!$E:$E, $A8, '2010'!$F:$F, AA$1)+SUMIFS('2009'!$H:$H, '2009'!$C:$C, $A8, '2009'!$F:$F, AA$1)+SUMIFS('2009'!$I:$I, '2009'!$D:$D, $A8, '2009'!$F:$F, AA$1)+SUMIFS('2009'!$J:$J, '2009'!$E:$E, $A8, '2009'!$F:$F, AA$1), 0)</f>
        <v>0</v>
      </c>
      <c r="AB8" s="0" t="n">
        <f aca="false">IFERROR(SUMIFS('2018'!$H:$H, '2018'!$C:$C, $A8, '2018'!$F:$F, AB$1)+SUMIFS('2018'!$I:$I, '2018'!$D:$D, $A8, '2018'!$F:$F, AB$1)+SUMIFS('2018'!$J:$J, '2018'!$E:$E, $A8, '2018'!$F:$F, AB$1)+SUMIFS('2017'!$H:$H, '2017'!$C:$C, $A8, '2017'!$F:$F, AB$1)+SUMIFS('2017'!$I:$I, '2017'!$D:$D, $A8, '2017'!$F:$F, AB$1)+SUMIFS('2017'!$J:$J, '2017'!$E:$E, $A8, '2017'!$F:$F, AB$1)+SUMIFS('2016'!$H:$H, '2016'!$C:$C, $A8, '2016'!$F:$F, AB$1)+SUMIFS('2016'!$I:$I, '2016'!$D:$D, $A8, '2016'!$F:$F, AB$1)+SUMIFS('2016'!$J:$J, '2016'!$E:$E, $A8, '2016'!$F:$F, AB$1)+SUMIFS('2015'!$H:$H, '2015'!$C:$C, $A8, '2015'!$F:$F, AB$1)+SUMIFS('2015'!$I:$I, '2015'!$D:$D, $A8, '2015'!$F:$F, AB$1)+SUMIFS('2015'!$J:$J, '2015'!$E:$E, $A8, '2015'!$F:$F, AB$1)+SUMIFS('2014'!$H:$H, '2014'!$C:$C, $A8, '2014'!$F:$F, AB$1)+SUMIFS('2014'!$I:$I, '2014'!$D:$D, $A8, '2014'!$F:$F, AB$1)+SUMIFS('2014'!$J:$J, '2014'!$E:$E, $A8, '2014'!$F:$F, AB$1)+SUMIFS('2013'!$H:$H, '2013'!$C:$C, $A8, '2013'!$F:$F, AB$1)+SUMIFS('2013'!$I:$I, '2013'!$D:$D, $A8, '2013'!$F:$F, AB$1)+SUMIFS('2013'!$J:$J, '2013'!$E:$E, $A8, '2013'!$F:$F, AB$1)+SUMIFS('2012'!$H:$H, '2012'!$C:$C, $A8, '2012'!$F:$F, AB$1)+SUMIFS('2012'!$I:$I, '2012'!$D:$D, $A8, '2012'!$F:$F, AB$1)+SUMIFS('2012'!$J:$J, '2012'!$E:$E, $A8, '2012'!$F:$F, AB$1)+SUMIFS('2011'!$H:$H, '2011'!$C:$C, $A8, '2011'!$F:$F, AB$1)+SUMIFS('2011'!$I:$I, '2011'!$D:$D, $A8, '2011'!$F:$F, AB$1)+SUMIFS('2011'!$J:$J, '2011'!$E:$E, $A8, '2011'!$F:$F, AB$1)+SUMIFS('2010'!$H:$H, '2010'!$C:$C, $A8, '2010'!$F:$F, AB$1)+SUMIFS('2010'!$I:$I, '2010'!$D:$D, $A8, '2010'!$F:$F, AB$1)+SUMIFS('2010'!$J:$J, '2010'!$E:$E, $A8, '2010'!$F:$F, AB$1)+SUMIFS('2009'!$H:$H, '2009'!$C:$C, $A8, '2009'!$F:$F, AB$1)+SUMIFS('2009'!$I:$I, '2009'!$D:$D, $A8, '2009'!$F:$F, AB$1)+SUMIFS('2009'!$J:$J, '2009'!$E:$E, $A8, '2009'!$F:$F, AB$1), 0)</f>
        <v>0</v>
      </c>
      <c r="AC8" s="0" t="n">
        <f aca="false">IFERROR(SUMIFS('2018'!$H:$H, '2018'!$C:$C, $A8, '2018'!$F:$F, AC$1)+SUMIFS('2018'!$I:$I, '2018'!$D:$D, $A8, '2018'!$F:$F, AC$1)+SUMIFS('2018'!$J:$J, '2018'!$E:$E, $A8, '2018'!$F:$F, AC$1)+SUMIFS('2017'!$H:$H, '2017'!$C:$C, $A8, '2017'!$F:$F, AC$1)+SUMIFS('2017'!$I:$I, '2017'!$D:$D, $A8, '2017'!$F:$F, AC$1)+SUMIFS('2017'!$J:$J, '2017'!$E:$E, $A8, '2017'!$F:$F, AC$1)+SUMIFS('2016'!$H:$H, '2016'!$C:$C, $A8, '2016'!$F:$F, AC$1)+SUMIFS('2016'!$I:$I, '2016'!$D:$D, $A8, '2016'!$F:$F, AC$1)+SUMIFS('2016'!$J:$J, '2016'!$E:$E, $A8, '2016'!$F:$F, AC$1)+SUMIFS('2015'!$H:$H, '2015'!$C:$C, $A8, '2015'!$F:$F, AC$1)+SUMIFS('2015'!$I:$I, '2015'!$D:$D, $A8, '2015'!$F:$F, AC$1)+SUMIFS('2015'!$J:$J, '2015'!$E:$E, $A8, '2015'!$F:$F, AC$1)+SUMIFS('2014'!$H:$H, '2014'!$C:$C, $A8, '2014'!$F:$F, AC$1)+SUMIFS('2014'!$I:$I, '2014'!$D:$D, $A8, '2014'!$F:$F, AC$1)+SUMIFS('2014'!$J:$J, '2014'!$E:$E, $A8, '2014'!$F:$F, AC$1)+SUMIFS('2013'!$H:$H, '2013'!$C:$C, $A8, '2013'!$F:$F, AC$1)+SUMIFS('2013'!$I:$I, '2013'!$D:$D, $A8, '2013'!$F:$F, AC$1)+SUMIFS('2013'!$J:$J, '2013'!$E:$E, $A8, '2013'!$F:$F, AC$1)+SUMIFS('2012'!$H:$H, '2012'!$C:$C, $A8, '2012'!$F:$F, AC$1)+SUMIFS('2012'!$I:$I, '2012'!$D:$D, $A8, '2012'!$F:$F, AC$1)+SUMIFS('2012'!$J:$J, '2012'!$E:$E, $A8, '2012'!$F:$F, AC$1)+SUMIFS('2011'!$H:$H, '2011'!$C:$C, $A8, '2011'!$F:$F, AC$1)+SUMIFS('2011'!$I:$I, '2011'!$D:$D, $A8, '2011'!$F:$F, AC$1)+SUMIFS('2011'!$J:$J, '2011'!$E:$E, $A8, '2011'!$F:$F, AC$1)+SUMIFS('2010'!$H:$H, '2010'!$C:$C, $A8, '2010'!$F:$F, AC$1)+SUMIFS('2010'!$I:$I, '2010'!$D:$D, $A8, '2010'!$F:$F, AC$1)+SUMIFS('2010'!$J:$J, '2010'!$E:$E, $A8, '2010'!$F:$F, AC$1)+SUMIFS('2009'!$H:$H, '2009'!$C:$C, $A8, '2009'!$F:$F, AC$1)+SUMIFS('2009'!$I:$I, '2009'!$D:$D, $A8, '2009'!$F:$F, AC$1)+SUMIFS('2009'!$J:$J, '2009'!$E:$E, $A8, '2009'!$F:$F, AC$1), 0)</f>
        <v>0</v>
      </c>
      <c r="AD8" s="0" t="n">
        <f aca="false">IFERROR(SUMIFS('2018'!$H:$H, '2018'!$C:$C, $A8, '2018'!$F:$F, AD$1)+SUMIFS('2018'!$I:$I, '2018'!$D:$D, $A8, '2018'!$F:$F, AD$1)+SUMIFS('2018'!$J:$J, '2018'!$E:$E, $A8, '2018'!$F:$F, AD$1)+SUMIFS('2017'!$H:$H, '2017'!$C:$C, $A8, '2017'!$F:$F, AD$1)+SUMIFS('2017'!$I:$I, '2017'!$D:$D, $A8, '2017'!$F:$F, AD$1)+SUMIFS('2017'!$J:$J, '2017'!$E:$E, $A8, '2017'!$F:$F, AD$1)+SUMIFS('2016'!$H:$H, '2016'!$C:$C, $A8, '2016'!$F:$F, AD$1)+SUMIFS('2016'!$I:$I, '2016'!$D:$D, $A8, '2016'!$F:$F, AD$1)+SUMIFS('2016'!$J:$J, '2016'!$E:$E, $A8, '2016'!$F:$F, AD$1)+SUMIFS('2015'!$H:$H, '2015'!$C:$C, $A8, '2015'!$F:$F, AD$1)+SUMIFS('2015'!$I:$I, '2015'!$D:$D, $A8, '2015'!$F:$F, AD$1)+SUMIFS('2015'!$J:$J, '2015'!$E:$E, $A8, '2015'!$F:$F, AD$1)+SUMIFS('2014'!$H:$H, '2014'!$C:$C, $A8, '2014'!$F:$F, AD$1)+SUMIFS('2014'!$I:$I, '2014'!$D:$D, $A8, '2014'!$F:$F, AD$1)+SUMIFS('2014'!$J:$J, '2014'!$E:$E, $A8, '2014'!$F:$F, AD$1)+SUMIFS('2013'!$H:$H, '2013'!$C:$C, $A8, '2013'!$F:$F, AD$1)+SUMIFS('2013'!$I:$I, '2013'!$D:$D, $A8, '2013'!$F:$F, AD$1)+SUMIFS('2013'!$J:$J, '2013'!$E:$E, $A8, '2013'!$F:$F, AD$1)+SUMIFS('2012'!$H:$H, '2012'!$C:$C, $A8, '2012'!$F:$F, AD$1)+SUMIFS('2012'!$I:$I, '2012'!$D:$D, $A8, '2012'!$F:$F, AD$1)+SUMIFS('2012'!$J:$J, '2012'!$E:$E, $A8, '2012'!$F:$F, AD$1)+SUMIFS('2011'!$H:$H, '2011'!$C:$C, $A8, '2011'!$F:$F, AD$1)+SUMIFS('2011'!$I:$I, '2011'!$D:$D, $A8, '2011'!$F:$F, AD$1)+SUMIFS('2011'!$J:$J, '2011'!$E:$E, $A8, '2011'!$F:$F, AD$1)+SUMIFS('2010'!$H:$H, '2010'!$C:$C, $A8, '2010'!$F:$F, AD$1)+SUMIFS('2010'!$I:$I, '2010'!$D:$D, $A8, '2010'!$F:$F, AD$1)+SUMIFS('2010'!$J:$J, '2010'!$E:$E, $A8, '2010'!$F:$F, AD$1)+SUMIFS('2009'!$H:$H, '2009'!$C:$C, $A8, '2009'!$F:$F, AD$1)+SUMIFS('2009'!$I:$I, '2009'!$D:$D, $A8, '2009'!$F:$F, AD$1)+SUMIFS('2009'!$J:$J, '2009'!$E:$E, $A8, '2009'!$F:$F, AD$1), 0)</f>
        <v>0</v>
      </c>
      <c r="AE8" s="0" t="n">
        <f aca="false">IFERROR(SUMIFS('2018'!$H:$H, '2018'!$C:$C, $A8, '2018'!$F:$F, AE$1)+SUMIFS('2018'!$I:$I, '2018'!$D:$D, $A8, '2018'!$F:$F, AE$1)+SUMIFS('2018'!$J:$J, '2018'!$E:$E, $A8, '2018'!$F:$F, AE$1)+SUMIFS('2017'!$H:$H, '2017'!$C:$C, $A8, '2017'!$F:$F, AE$1)+SUMIFS('2017'!$I:$I, '2017'!$D:$D, $A8, '2017'!$F:$F, AE$1)+SUMIFS('2017'!$J:$J, '2017'!$E:$E, $A8, '2017'!$F:$F, AE$1)+SUMIFS('2016'!$H:$H, '2016'!$C:$C, $A8, '2016'!$F:$F, AE$1)+SUMIFS('2016'!$I:$I, '2016'!$D:$D, $A8, '2016'!$F:$F, AE$1)+SUMIFS('2016'!$J:$J, '2016'!$E:$E, $A8, '2016'!$F:$F, AE$1)+SUMIFS('2015'!$H:$H, '2015'!$C:$C, $A8, '2015'!$F:$F, AE$1)+SUMIFS('2015'!$I:$I, '2015'!$D:$D, $A8, '2015'!$F:$F, AE$1)+SUMIFS('2015'!$J:$J, '2015'!$E:$E, $A8, '2015'!$F:$F, AE$1)+SUMIFS('2014'!$H:$H, '2014'!$C:$C, $A8, '2014'!$F:$F, AE$1)+SUMIFS('2014'!$I:$I, '2014'!$D:$D, $A8, '2014'!$F:$F, AE$1)+SUMIFS('2014'!$J:$J, '2014'!$E:$E, $A8, '2014'!$F:$F, AE$1)+SUMIFS('2013'!$H:$H, '2013'!$C:$C, $A8, '2013'!$F:$F, AE$1)+SUMIFS('2013'!$I:$I, '2013'!$D:$D, $A8, '2013'!$F:$F, AE$1)+SUMIFS('2013'!$J:$J, '2013'!$E:$E, $A8, '2013'!$F:$F, AE$1)+SUMIFS('2012'!$H:$H, '2012'!$C:$C, $A8, '2012'!$F:$F, AE$1)+SUMIFS('2012'!$I:$I, '2012'!$D:$D, $A8, '2012'!$F:$F, AE$1)+SUMIFS('2012'!$J:$J, '2012'!$E:$E, $A8, '2012'!$F:$F, AE$1)+SUMIFS('2011'!$H:$H, '2011'!$C:$C, $A8, '2011'!$F:$F, AE$1)+SUMIFS('2011'!$I:$I, '2011'!$D:$D, $A8, '2011'!$F:$F, AE$1)+SUMIFS('2011'!$J:$J, '2011'!$E:$E, $A8, '2011'!$F:$F, AE$1)+SUMIFS('2010'!$H:$H, '2010'!$C:$C, $A8, '2010'!$F:$F, AE$1)+SUMIFS('2010'!$I:$I, '2010'!$D:$D, $A8, '2010'!$F:$F, AE$1)+SUMIFS('2010'!$J:$J, '2010'!$E:$E, $A8, '2010'!$F:$F, AE$1)+SUMIFS('2009'!$H:$H, '2009'!$C:$C, $A8, '2009'!$F:$F, AE$1)+SUMIFS('2009'!$I:$I, '2009'!$D:$D, $A8, '2009'!$F:$F, AE$1)+SUMIFS('2009'!$J:$J, '2009'!$E:$E, $A8, '2009'!$F:$F, AE$1), 0)</f>
        <v>0</v>
      </c>
      <c r="AF8" s="0" t="n">
        <f aca="false">IFERROR(SUMIFS('2018'!$H:$H, '2018'!$C:$C, $A8, '2018'!$F:$F, AF$1)+SUMIFS('2018'!$I:$I, '2018'!$D:$D, $A8, '2018'!$F:$F, AF$1)+SUMIFS('2018'!$J:$J, '2018'!$E:$E, $A8, '2018'!$F:$F, AF$1)+SUMIFS('2017'!$H:$H, '2017'!$C:$C, $A8, '2017'!$F:$F, AF$1)+SUMIFS('2017'!$I:$I, '2017'!$D:$D, $A8, '2017'!$F:$F, AF$1)+SUMIFS('2017'!$J:$J, '2017'!$E:$E, $A8, '2017'!$F:$F, AF$1)+SUMIFS('2016'!$H:$H, '2016'!$C:$C, $A8, '2016'!$F:$F, AF$1)+SUMIFS('2016'!$I:$I, '2016'!$D:$D, $A8, '2016'!$F:$F, AF$1)+SUMIFS('2016'!$J:$J, '2016'!$E:$E, $A8, '2016'!$F:$F, AF$1)+SUMIFS('2015'!$H:$H, '2015'!$C:$C, $A8, '2015'!$F:$F, AF$1)+SUMIFS('2015'!$I:$I, '2015'!$D:$D, $A8, '2015'!$F:$F, AF$1)+SUMIFS('2015'!$J:$J, '2015'!$E:$E, $A8, '2015'!$F:$F, AF$1)+SUMIFS('2014'!$H:$H, '2014'!$C:$C, $A8, '2014'!$F:$F, AF$1)+SUMIFS('2014'!$I:$I, '2014'!$D:$D, $A8, '2014'!$F:$F, AF$1)+SUMIFS('2014'!$J:$J, '2014'!$E:$E, $A8, '2014'!$F:$F, AF$1)+SUMIFS('2013'!$H:$H, '2013'!$C:$C, $A8, '2013'!$F:$F, AF$1)+SUMIFS('2013'!$I:$I, '2013'!$D:$D, $A8, '2013'!$F:$F, AF$1)+SUMIFS('2013'!$J:$J, '2013'!$E:$E, $A8, '2013'!$F:$F, AF$1)+SUMIFS('2012'!$H:$H, '2012'!$C:$C, $A8, '2012'!$F:$F, AF$1)+SUMIFS('2012'!$I:$I, '2012'!$D:$D, $A8, '2012'!$F:$F, AF$1)+SUMIFS('2012'!$J:$J, '2012'!$E:$E, $A8, '2012'!$F:$F, AF$1)+SUMIFS('2011'!$H:$H, '2011'!$C:$C, $A8, '2011'!$F:$F, AF$1)+SUMIFS('2011'!$I:$I, '2011'!$D:$D, $A8, '2011'!$F:$F, AF$1)+SUMIFS('2011'!$J:$J, '2011'!$E:$E, $A8, '2011'!$F:$F, AF$1)+SUMIFS('2010'!$H:$H, '2010'!$C:$C, $A8, '2010'!$F:$F, AF$1)+SUMIFS('2010'!$I:$I, '2010'!$D:$D, $A8, '2010'!$F:$F, AF$1)+SUMIFS('2010'!$J:$J, '2010'!$E:$E, $A8, '2010'!$F:$F, AF$1)+SUMIFS('2009'!$H:$H, '2009'!$C:$C, $A8, '2009'!$F:$F, AF$1)+SUMIFS('2009'!$I:$I, '2009'!$D:$D, $A8, '2009'!$F:$F, AF$1)+SUMIFS('2009'!$J:$J, '2009'!$E:$E, $A8, '2009'!$F:$F, AF$1), 0)</f>
        <v>0</v>
      </c>
    </row>
    <row r="9" customFormat="false" ht="15" hidden="false" customHeight="false" outlineLevel="0" collapsed="false">
      <c r="A9" s="19" t="s">
        <v>72</v>
      </c>
      <c r="B9" s="0" t="n">
        <f aca="false">IFERROR(SUMIFS('2018'!$H:$H, '2018'!$C:$C, $A9, '2018'!$F:$F, B$1)+SUMIFS('2018'!$I:$I, '2018'!$D:$D, $A9, '2018'!$F:$F, B$1)+SUMIFS('2018'!$J:$J, '2018'!$E:$E, $A9, '2018'!$F:$F, B$1)+SUMIFS('2017'!$H:$H, '2017'!$C:$C, $A9, '2017'!$F:$F, B$1)+SUMIFS('2017'!$I:$I, '2017'!$D:$D, $A9, '2017'!$F:$F, B$1)+SUMIFS('2017'!$J:$J, '2017'!$E:$E, $A9, '2017'!$F:$F, B$1)+SUMIFS('2016'!$H:$H, '2016'!$C:$C, $A9, '2016'!$F:$F, B$1)+SUMIFS('2016'!$I:$I, '2016'!$D:$D, $A9, '2016'!$F:$F, B$1)+SUMIFS('2016'!$J:$J, '2016'!$E:$E, $A9, '2016'!$F:$F, B$1)+SUMIFS('2015'!$H:$H, '2015'!$C:$C, $A9, '2015'!$F:$F, B$1)+SUMIFS('2015'!$I:$I, '2015'!$D:$D, $A9, '2015'!$F:$F, B$1)+SUMIFS('2015'!$J:$J, '2015'!$E:$E, $A9, '2015'!$F:$F, B$1)+SUMIFS('2014'!$H:$H, '2014'!$C:$C, $A9, '2014'!$F:$F, B$1)+SUMIFS('2014'!$I:$I, '2014'!$D:$D, $A9, '2014'!$F:$F, B$1)+SUMIFS('2014'!$J:$J, '2014'!$E:$E, $A9, '2014'!$F:$F, B$1)+SUMIFS('2013'!$H:$H, '2013'!$C:$C, $A9, '2013'!$F:$F, B$1)+SUMIFS('2013'!$I:$I, '2013'!$D:$D, $A9, '2013'!$F:$F, B$1)+SUMIFS('2013'!$J:$J, '2013'!$E:$E, $A9, '2013'!$F:$F, B$1)+SUMIFS('2012'!$H:$H, '2012'!$C:$C, $A9, '2012'!$F:$F, B$1)+SUMIFS('2012'!$I:$I, '2012'!$D:$D, $A9, '2012'!$F:$F, B$1)+SUMIFS('2012'!$J:$J, '2012'!$E:$E, $A9, '2012'!$F:$F, B$1)+SUMIFS('2011'!$H:$H, '2011'!$C:$C, $A9, '2011'!$F:$F, B$1)+SUMIFS('2011'!$I:$I, '2011'!$D:$D, $A9, '2011'!$F:$F, B$1)+SUMIFS('2011'!$J:$J, '2011'!$E:$E, $A9, '2011'!$F:$F, B$1)+SUMIFS('2010'!$H:$H, '2010'!$C:$C, $A9, '2010'!$F:$F, B$1)+SUMIFS('2010'!$I:$I, '2010'!$D:$D, $A9, '2010'!$F:$F, B$1)+SUMIFS('2010'!$J:$J, '2010'!$E:$E, $A9, '2010'!$F:$F, B$1)+SUMIFS('2009'!$H:$H, '2009'!$C:$C, $A9, '2009'!$F:$F, B$1)+SUMIFS('2009'!$I:$I, '2009'!$D:$D, $A9, '2009'!$F:$F, B$1)+SUMIFS('2009'!$J:$J, '2009'!$E:$E, $A9, '2009'!$F:$F, B$1), 0)</f>
        <v>0</v>
      </c>
      <c r="C9" s="0" t="n">
        <f aca="false">IFERROR(SUMIFS('2018'!$H:$H, '2018'!$C:$C, $A9, '2018'!$F:$F, C$1)+SUMIFS('2018'!$I:$I, '2018'!$D:$D, $A9, '2018'!$F:$F, C$1)+SUMIFS('2018'!$J:$J, '2018'!$E:$E, $A9, '2018'!$F:$F, C$1)+SUMIFS('2017'!$H:$H, '2017'!$C:$C, $A9, '2017'!$F:$F, C$1)+SUMIFS('2017'!$I:$I, '2017'!$D:$D, $A9, '2017'!$F:$F, C$1)+SUMIFS('2017'!$J:$J, '2017'!$E:$E, $A9, '2017'!$F:$F, C$1)+SUMIFS('2016'!$H:$H, '2016'!$C:$C, $A9, '2016'!$F:$F, C$1)+SUMIFS('2016'!$I:$I, '2016'!$D:$D, $A9, '2016'!$F:$F, C$1)+SUMIFS('2016'!$J:$J, '2016'!$E:$E, $A9, '2016'!$F:$F, C$1)+SUMIFS('2015'!$H:$H, '2015'!$C:$C, $A9, '2015'!$F:$F, C$1)+SUMIFS('2015'!$I:$I, '2015'!$D:$D, $A9, '2015'!$F:$F, C$1)+SUMIFS('2015'!$J:$J, '2015'!$E:$E, $A9, '2015'!$F:$F, C$1)+SUMIFS('2014'!$H:$H, '2014'!$C:$C, $A9, '2014'!$F:$F, C$1)+SUMIFS('2014'!$I:$I, '2014'!$D:$D, $A9, '2014'!$F:$F, C$1)+SUMIFS('2014'!$J:$J, '2014'!$E:$E, $A9, '2014'!$F:$F, C$1)+SUMIFS('2013'!$H:$H, '2013'!$C:$C, $A9, '2013'!$F:$F, C$1)+SUMIFS('2013'!$I:$I, '2013'!$D:$D, $A9, '2013'!$F:$F, C$1)+SUMIFS('2013'!$J:$J, '2013'!$E:$E, $A9, '2013'!$F:$F, C$1)+SUMIFS('2012'!$H:$H, '2012'!$C:$C, $A9, '2012'!$F:$F, C$1)+SUMIFS('2012'!$I:$I, '2012'!$D:$D, $A9, '2012'!$F:$F, C$1)+SUMIFS('2012'!$J:$J, '2012'!$E:$E, $A9, '2012'!$F:$F, C$1)+SUMIFS('2011'!$H:$H, '2011'!$C:$C, $A9, '2011'!$F:$F, C$1)+SUMIFS('2011'!$I:$I, '2011'!$D:$D, $A9, '2011'!$F:$F, C$1)+SUMIFS('2011'!$J:$J, '2011'!$E:$E, $A9, '2011'!$F:$F, C$1)+SUMIFS('2010'!$H:$H, '2010'!$C:$C, $A9, '2010'!$F:$F, C$1)+SUMIFS('2010'!$I:$I, '2010'!$D:$D, $A9, '2010'!$F:$F, C$1)+SUMIFS('2010'!$J:$J, '2010'!$E:$E, $A9, '2010'!$F:$F, C$1)+SUMIFS('2009'!$H:$H, '2009'!$C:$C, $A9, '2009'!$F:$F, C$1)+SUMIFS('2009'!$I:$I, '2009'!$D:$D, $A9, '2009'!$F:$F, C$1)+SUMIFS('2009'!$J:$J, '2009'!$E:$E, $A9, '2009'!$F:$F, C$1), 0)</f>
        <v>0</v>
      </c>
      <c r="D9" s="0" t="n">
        <f aca="false">IFERROR(SUMIFS('2018'!$H:$H, '2018'!$C:$C, $A9, '2018'!$F:$F, D$1)+SUMIFS('2018'!$I:$I, '2018'!$D:$D, $A9, '2018'!$F:$F, D$1)+SUMIFS('2018'!$J:$J, '2018'!$E:$E, $A9, '2018'!$F:$F, D$1)+SUMIFS('2017'!$H:$H, '2017'!$C:$C, $A9, '2017'!$F:$F, D$1)+SUMIFS('2017'!$I:$I, '2017'!$D:$D, $A9, '2017'!$F:$F, D$1)+SUMIFS('2017'!$J:$J, '2017'!$E:$E, $A9, '2017'!$F:$F, D$1)+SUMIFS('2016'!$H:$H, '2016'!$C:$C, $A9, '2016'!$F:$F, D$1)+SUMIFS('2016'!$I:$I, '2016'!$D:$D, $A9, '2016'!$F:$F, D$1)+SUMIFS('2016'!$J:$J, '2016'!$E:$E, $A9, '2016'!$F:$F, D$1)+SUMIFS('2015'!$H:$H, '2015'!$C:$C, $A9, '2015'!$F:$F, D$1)+SUMIFS('2015'!$I:$I, '2015'!$D:$D, $A9, '2015'!$F:$F, D$1)+SUMIFS('2015'!$J:$J, '2015'!$E:$E, $A9, '2015'!$F:$F, D$1)+SUMIFS('2014'!$H:$H, '2014'!$C:$C, $A9, '2014'!$F:$F, D$1)+SUMIFS('2014'!$I:$I, '2014'!$D:$D, $A9, '2014'!$F:$F, D$1)+SUMIFS('2014'!$J:$J, '2014'!$E:$E, $A9, '2014'!$F:$F, D$1)+SUMIFS('2013'!$H:$H, '2013'!$C:$C, $A9, '2013'!$F:$F, D$1)+SUMIFS('2013'!$I:$I, '2013'!$D:$D, $A9, '2013'!$F:$F, D$1)+SUMIFS('2013'!$J:$J, '2013'!$E:$E, $A9, '2013'!$F:$F, D$1)+SUMIFS('2012'!$H:$H, '2012'!$C:$C, $A9, '2012'!$F:$F, D$1)+SUMIFS('2012'!$I:$I, '2012'!$D:$D, $A9, '2012'!$F:$F, D$1)+SUMIFS('2012'!$J:$J, '2012'!$E:$E, $A9, '2012'!$F:$F, D$1)+SUMIFS('2011'!$H:$H, '2011'!$C:$C, $A9, '2011'!$F:$F, D$1)+SUMIFS('2011'!$I:$I, '2011'!$D:$D, $A9, '2011'!$F:$F, D$1)+SUMIFS('2011'!$J:$J, '2011'!$E:$E, $A9, '2011'!$F:$F, D$1)+SUMIFS('2010'!$H:$H, '2010'!$C:$C, $A9, '2010'!$F:$F, D$1)+SUMIFS('2010'!$I:$I, '2010'!$D:$D, $A9, '2010'!$F:$F, D$1)+SUMIFS('2010'!$J:$J, '2010'!$E:$E, $A9, '2010'!$F:$F, D$1)+SUMIFS('2009'!$H:$H, '2009'!$C:$C, $A9, '2009'!$F:$F, D$1)+SUMIFS('2009'!$I:$I, '2009'!$D:$D, $A9, '2009'!$F:$F, D$1)+SUMIFS('2009'!$J:$J, '2009'!$E:$E, $A9, '2009'!$F:$F, D$1), 0)</f>
        <v>0</v>
      </c>
      <c r="E9" s="0" t="n">
        <f aca="false">IFERROR(SUMIFS('2018'!$H:$H, '2018'!$C:$C, $A9, '2018'!$F:$F, E$1)+SUMIFS('2018'!$I:$I, '2018'!$D:$D, $A9, '2018'!$F:$F, E$1)+SUMIFS('2018'!$J:$J, '2018'!$E:$E, $A9, '2018'!$F:$F, E$1)+SUMIFS('2017'!$H:$H, '2017'!$C:$C, $A9, '2017'!$F:$F, E$1)+SUMIFS('2017'!$I:$I, '2017'!$D:$D, $A9, '2017'!$F:$F, E$1)+SUMIFS('2017'!$J:$J, '2017'!$E:$E, $A9, '2017'!$F:$F, E$1)+SUMIFS('2016'!$H:$H, '2016'!$C:$C, $A9, '2016'!$F:$F, E$1)+SUMIFS('2016'!$I:$I, '2016'!$D:$D, $A9, '2016'!$F:$F, E$1)+SUMIFS('2016'!$J:$J, '2016'!$E:$E, $A9, '2016'!$F:$F, E$1)+SUMIFS('2015'!$H:$H, '2015'!$C:$C, $A9, '2015'!$F:$F, E$1)+SUMIFS('2015'!$I:$I, '2015'!$D:$D, $A9, '2015'!$F:$F, E$1)+SUMIFS('2015'!$J:$J, '2015'!$E:$E, $A9, '2015'!$F:$F, E$1)+SUMIFS('2014'!$H:$H, '2014'!$C:$C, $A9, '2014'!$F:$F, E$1)+SUMIFS('2014'!$I:$I, '2014'!$D:$D, $A9, '2014'!$F:$F, E$1)+SUMIFS('2014'!$J:$J, '2014'!$E:$E, $A9, '2014'!$F:$F, E$1)+SUMIFS('2013'!$H:$H, '2013'!$C:$C, $A9, '2013'!$F:$F, E$1)+SUMIFS('2013'!$I:$I, '2013'!$D:$D, $A9, '2013'!$F:$F, E$1)+SUMIFS('2013'!$J:$J, '2013'!$E:$E, $A9, '2013'!$F:$F, E$1)+SUMIFS('2012'!$H:$H, '2012'!$C:$C, $A9, '2012'!$F:$F, E$1)+SUMIFS('2012'!$I:$I, '2012'!$D:$D, $A9, '2012'!$F:$F, E$1)+SUMIFS('2012'!$J:$J, '2012'!$E:$E, $A9, '2012'!$F:$F, E$1)+SUMIFS('2011'!$H:$H, '2011'!$C:$C, $A9, '2011'!$F:$F, E$1)+SUMIFS('2011'!$I:$I, '2011'!$D:$D, $A9, '2011'!$F:$F, E$1)+SUMIFS('2011'!$J:$J, '2011'!$E:$E, $A9, '2011'!$F:$F, E$1)+SUMIFS('2010'!$H:$H, '2010'!$C:$C, $A9, '2010'!$F:$F, E$1)+SUMIFS('2010'!$I:$I, '2010'!$D:$D, $A9, '2010'!$F:$F, E$1)+SUMIFS('2010'!$J:$J, '2010'!$E:$E, $A9, '2010'!$F:$F, E$1)+SUMIFS('2009'!$H:$H, '2009'!$C:$C, $A9, '2009'!$F:$F, E$1)+SUMIFS('2009'!$I:$I, '2009'!$D:$D, $A9, '2009'!$F:$F, E$1)+SUMIFS('2009'!$J:$J, '2009'!$E:$E, $A9, '2009'!$F:$F, E$1), 0)</f>
        <v>0</v>
      </c>
      <c r="F9" s="0" t="n">
        <f aca="false">IFERROR(SUMIFS('2018'!$H:$H, '2018'!$C:$C, $A9, '2018'!$F:$F, F$1)+SUMIFS('2018'!$I:$I, '2018'!$D:$D, $A9, '2018'!$F:$F, F$1)+SUMIFS('2018'!$J:$J, '2018'!$E:$E, $A9, '2018'!$F:$F, F$1)+SUMIFS('2017'!$H:$H, '2017'!$C:$C, $A9, '2017'!$F:$F, F$1)+SUMIFS('2017'!$I:$I, '2017'!$D:$D, $A9, '2017'!$F:$F, F$1)+SUMIFS('2017'!$J:$J, '2017'!$E:$E, $A9, '2017'!$F:$F, F$1)+SUMIFS('2016'!$H:$H, '2016'!$C:$C, $A9, '2016'!$F:$F, F$1)+SUMIFS('2016'!$I:$I, '2016'!$D:$D, $A9, '2016'!$F:$F, F$1)+SUMIFS('2016'!$J:$J, '2016'!$E:$E, $A9, '2016'!$F:$F, F$1)+SUMIFS('2015'!$H:$H, '2015'!$C:$C, $A9, '2015'!$F:$F, F$1)+SUMIFS('2015'!$I:$I, '2015'!$D:$D, $A9, '2015'!$F:$F, F$1)+SUMIFS('2015'!$J:$J, '2015'!$E:$E, $A9, '2015'!$F:$F, F$1)+SUMIFS('2014'!$H:$H, '2014'!$C:$C, $A9, '2014'!$F:$F, F$1)+SUMIFS('2014'!$I:$I, '2014'!$D:$D, $A9, '2014'!$F:$F, F$1)+SUMIFS('2014'!$J:$J, '2014'!$E:$E, $A9, '2014'!$F:$F, F$1)+SUMIFS('2013'!$H:$H, '2013'!$C:$C, $A9, '2013'!$F:$F, F$1)+SUMIFS('2013'!$I:$I, '2013'!$D:$D, $A9, '2013'!$F:$F, F$1)+SUMIFS('2013'!$J:$J, '2013'!$E:$E, $A9, '2013'!$F:$F, F$1)+SUMIFS('2012'!$H:$H, '2012'!$C:$C, $A9, '2012'!$F:$F, F$1)+SUMIFS('2012'!$I:$I, '2012'!$D:$D, $A9, '2012'!$F:$F, F$1)+SUMIFS('2012'!$J:$J, '2012'!$E:$E, $A9, '2012'!$F:$F, F$1)+SUMIFS('2011'!$H:$H, '2011'!$C:$C, $A9, '2011'!$F:$F, F$1)+SUMIFS('2011'!$I:$I, '2011'!$D:$D, $A9, '2011'!$F:$F, F$1)+SUMIFS('2011'!$J:$J, '2011'!$E:$E, $A9, '2011'!$F:$F, F$1)+SUMIFS('2010'!$H:$H, '2010'!$C:$C, $A9, '2010'!$F:$F, F$1)+SUMIFS('2010'!$I:$I, '2010'!$D:$D, $A9, '2010'!$F:$F, F$1)+SUMIFS('2010'!$J:$J, '2010'!$E:$E, $A9, '2010'!$F:$F, F$1)+SUMIFS('2009'!$H:$H, '2009'!$C:$C, $A9, '2009'!$F:$F, F$1)+SUMIFS('2009'!$I:$I, '2009'!$D:$D, $A9, '2009'!$F:$F, F$1)+SUMIFS('2009'!$J:$J, '2009'!$E:$E, $A9, '2009'!$F:$F, F$1), 0)</f>
        <v>0</v>
      </c>
      <c r="G9" s="0" t="n">
        <f aca="false">IFERROR(SUMIFS('2018'!$H:$H, '2018'!$C:$C, $A9, '2018'!$F:$F, G$1)+SUMIFS('2018'!$I:$I, '2018'!$D:$D, $A9, '2018'!$F:$F, G$1)+SUMIFS('2018'!$J:$J, '2018'!$E:$E, $A9, '2018'!$F:$F, G$1)+SUMIFS('2017'!$H:$H, '2017'!$C:$C, $A9, '2017'!$F:$F, G$1)+SUMIFS('2017'!$I:$I, '2017'!$D:$D, $A9, '2017'!$F:$F, G$1)+SUMIFS('2017'!$J:$J, '2017'!$E:$E, $A9, '2017'!$F:$F, G$1)+SUMIFS('2016'!$H:$H, '2016'!$C:$C, $A9, '2016'!$F:$F, G$1)+SUMIFS('2016'!$I:$I, '2016'!$D:$D, $A9, '2016'!$F:$F, G$1)+SUMIFS('2016'!$J:$J, '2016'!$E:$E, $A9, '2016'!$F:$F, G$1)+SUMIFS('2015'!$H:$H, '2015'!$C:$C, $A9, '2015'!$F:$F, G$1)+SUMIFS('2015'!$I:$I, '2015'!$D:$D, $A9, '2015'!$F:$F, G$1)+SUMIFS('2015'!$J:$J, '2015'!$E:$E, $A9, '2015'!$F:$F, G$1)+SUMIFS('2014'!$H:$H, '2014'!$C:$C, $A9, '2014'!$F:$F, G$1)+SUMIFS('2014'!$I:$I, '2014'!$D:$D, $A9, '2014'!$F:$F, G$1)+SUMIFS('2014'!$J:$J, '2014'!$E:$E, $A9, '2014'!$F:$F, G$1)+SUMIFS('2013'!$H:$H, '2013'!$C:$C, $A9, '2013'!$F:$F, G$1)+SUMIFS('2013'!$I:$I, '2013'!$D:$D, $A9, '2013'!$F:$F, G$1)+SUMIFS('2013'!$J:$J, '2013'!$E:$E, $A9, '2013'!$F:$F, G$1)+SUMIFS('2012'!$H:$H, '2012'!$C:$C, $A9, '2012'!$F:$F, G$1)+SUMIFS('2012'!$I:$I, '2012'!$D:$D, $A9, '2012'!$F:$F, G$1)+SUMIFS('2012'!$J:$J, '2012'!$E:$E, $A9, '2012'!$F:$F, G$1)+SUMIFS('2011'!$H:$H, '2011'!$C:$C, $A9, '2011'!$F:$F, G$1)+SUMIFS('2011'!$I:$I, '2011'!$D:$D, $A9, '2011'!$F:$F, G$1)+SUMIFS('2011'!$J:$J, '2011'!$E:$E, $A9, '2011'!$F:$F, G$1)+SUMIFS('2010'!$H:$H, '2010'!$C:$C, $A9, '2010'!$F:$F, G$1)+SUMIFS('2010'!$I:$I, '2010'!$D:$D, $A9, '2010'!$F:$F, G$1)+SUMIFS('2010'!$J:$J, '2010'!$E:$E, $A9, '2010'!$F:$F, G$1)+SUMIFS('2009'!$H:$H, '2009'!$C:$C, $A9, '2009'!$F:$F, G$1)+SUMIFS('2009'!$I:$I, '2009'!$D:$D, $A9, '2009'!$F:$F, G$1)+SUMIFS('2009'!$J:$J, '2009'!$E:$E, $A9, '2009'!$F:$F, G$1), 0)</f>
        <v>0</v>
      </c>
      <c r="H9" s="0" t="n">
        <f aca="false">IFERROR(SUMIFS('2018'!$H:$H, '2018'!$C:$C, $A9, '2018'!$F:$F, H$1)+SUMIFS('2018'!$I:$I, '2018'!$D:$D, $A9, '2018'!$F:$F, H$1)+SUMIFS('2018'!$J:$J, '2018'!$E:$E, $A9, '2018'!$F:$F, H$1)+SUMIFS('2017'!$H:$H, '2017'!$C:$C, $A9, '2017'!$F:$F, H$1)+SUMIFS('2017'!$I:$I, '2017'!$D:$D, $A9, '2017'!$F:$F, H$1)+SUMIFS('2017'!$J:$J, '2017'!$E:$E, $A9, '2017'!$F:$F, H$1)+SUMIFS('2016'!$H:$H, '2016'!$C:$C, $A9, '2016'!$F:$F, H$1)+SUMIFS('2016'!$I:$I, '2016'!$D:$D, $A9, '2016'!$F:$F, H$1)+SUMIFS('2016'!$J:$J, '2016'!$E:$E, $A9, '2016'!$F:$F, H$1)+SUMIFS('2015'!$H:$H, '2015'!$C:$C, $A9, '2015'!$F:$F, H$1)+SUMIFS('2015'!$I:$I, '2015'!$D:$D, $A9, '2015'!$F:$F, H$1)+SUMIFS('2015'!$J:$J, '2015'!$E:$E, $A9, '2015'!$F:$F, H$1)+SUMIFS('2014'!$H:$H, '2014'!$C:$C, $A9, '2014'!$F:$F, H$1)+SUMIFS('2014'!$I:$I, '2014'!$D:$D, $A9, '2014'!$F:$F, H$1)+SUMIFS('2014'!$J:$J, '2014'!$E:$E, $A9, '2014'!$F:$F, H$1)+SUMIFS('2013'!$H:$H, '2013'!$C:$C, $A9, '2013'!$F:$F, H$1)+SUMIFS('2013'!$I:$I, '2013'!$D:$D, $A9, '2013'!$F:$F, H$1)+SUMIFS('2013'!$J:$J, '2013'!$E:$E, $A9, '2013'!$F:$F, H$1)+SUMIFS('2012'!$H:$H, '2012'!$C:$C, $A9, '2012'!$F:$F, H$1)+SUMIFS('2012'!$I:$I, '2012'!$D:$D, $A9, '2012'!$F:$F, H$1)+SUMIFS('2012'!$J:$J, '2012'!$E:$E, $A9, '2012'!$F:$F, H$1)+SUMIFS('2011'!$H:$H, '2011'!$C:$C, $A9, '2011'!$F:$F, H$1)+SUMIFS('2011'!$I:$I, '2011'!$D:$D, $A9, '2011'!$F:$F, H$1)+SUMIFS('2011'!$J:$J, '2011'!$E:$E, $A9, '2011'!$F:$F, H$1)+SUMIFS('2010'!$H:$H, '2010'!$C:$C, $A9, '2010'!$F:$F, H$1)+SUMIFS('2010'!$I:$I, '2010'!$D:$D, $A9, '2010'!$F:$F, H$1)+SUMIFS('2010'!$J:$J, '2010'!$E:$E, $A9, '2010'!$F:$F, H$1)+SUMIFS('2009'!$H:$H, '2009'!$C:$C, $A9, '2009'!$F:$F, H$1)+SUMIFS('2009'!$I:$I, '2009'!$D:$D, $A9, '2009'!$F:$F, H$1)+SUMIFS('2009'!$J:$J, '2009'!$E:$E, $A9, '2009'!$F:$F, H$1), 0)</f>
        <v>0</v>
      </c>
      <c r="I9" s="0" t="n">
        <f aca="false">IFERROR(SUMIFS('2018'!$H:$H, '2018'!$C:$C, $A9, '2018'!$F:$F, I$1)+SUMIFS('2018'!$I:$I, '2018'!$D:$D, $A9, '2018'!$F:$F, I$1)+SUMIFS('2018'!$J:$J, '2018'!$E:$E, $A9, '2018'!$F:$F, I$1)+SUMIFS('2017'!$H:$H, '2017'!$C:$C, $A9, '2017'!$F:$F, I$1)+SUMIFS('2017'!$I:$I, '2017'!$D:$D, $A9, '2017'!$F:$F, I$1)+SUMIFS('2017'!$J:$J, '2017'!$E:$E, $A9, '2017'!$F:$F, I$1)+SUMIFS('2016'!$H:$H, '2016'!$C:$C, $A9, '2016'!$F:$F, I$1)+SUMIFS('2016'!$I:$I, '2016'!$D:$D, $A9, '2016'!$F:$F, I$1)+SUMIFS('2016'!$J:$J, '2016'!$E:$E, $A9, '2016'!$F:$F, I$1)+SUMIFS('2015'!$H:$H, '2015'!$C:$C, $A9, '2015'!$F:$F, I$1)+SUMIFS('2015'!$I:$I, '2015'!$D:$D, $A9, '2015'!$F:$F, I$1)+SUMIFS('2015'!$J:$J, '2015'!$E:$E, $A9, '2015'!$F:$F, I$1)+SUMIFS('2014'!$H:$H, '2014'!$C:$C, $A9, '2014'!$F:$F, I$1)+SUMIFS('2014'!$I:$I, '2014'!$D:$D, $A9, '2014'!$F:$F, I$1)+SUMIFS('2014'!$J:$J, '2014'!$E:$E, $A9, '2014'!$F:$F, I$1)+SUMIFS('2013'!$H:$H, '2013'!$C:$C, $A9, '2013'!$F:$F, I$1)+SUMIFS('2013'!$I:$I, '2013'!$D:$D, $A9, '2013'!$F:$F, I$1)+SUMIFS('2013'!$J:$J, '2013'!$E:$E, $A9, '2013'!$F:$F, I$1)+SUMIFS('2012'!$H:$H, '2012'!$C:$C, $A9, '2012'!$F:$F, I$1)+SUMIFS('2012'!$I:$I, '2012'!$D:$D, $A9, '2012'!$F:$F, I$1)+SUMIFS('2012'!$J:$J, '2012'!$E:$E, $A9, '2012'!$F:$F, I$1)+SUMIFS('2011'!$H:$H, '2011'!$C:$C, $A9, '2011'!$F:$F, I$1)+SUMIFS('2011'!$I:$I, '2011'!$D:$D, $A9, '2011'!$F:$F, I$1)+SUMIFS('2011'!$J:$J, '2011'!$E:$E, $A9, '2011'!$F:$F, I$1)+SUMIFS('2010'!$H:$H, '2010'!$C:$C, $A9, '2010'!$F:$F, I$1)+SUMIFS('2010'!$I:$I, '2010'!$D:$D, $A9, '2010'!$F:$F, I$1)+SUMIFS('2010'!$J:$J, '2010'!$E:$E, $A9, '2010'!$F:$F, I$1)+SUMIFS('2009'!$H:$H, '2009'!$C:$C, $A9, '2009'!$F:$F, I$1)+SUMIFS('2009'!$I:$I, '2009'!$D:$D, $A9, '2009'!$F:$F, I$1)+SUMIFS('2009'!$J:$J, '2009'!$E:$E, $A9, '2009'!$F:$F, I$1), 0)</f>
        <v>0</v>
      </c>
      <c r="J9" s="0" t="n">
        <f aca="false">IFERROR(SUMIFS('2018'!$H:$H, '2018'!$C:$C, $A9, '2018'!$F:$F, J$1)+SUMIFS('2018'!$I:$I, '2018'!$D:$D, $A9, '2018'!$F:$F, J$1)+SUMIFS('2018'!$J:$J, '2018'!$E:$E, $A9, '2018'!$F:$F, J$1)+SUMIFS('2017'!$H:$H, '2017'!$C:$C, $A9, '2017'!$F:$F, J$1)+SUMIFS('2017'!$I:$I, '2017'!$D:$D, $A9, '2017'!$F:$F, J$1)+SUMIFS('2017'!$J:$J, '2017'!$E:$E, $A9, '2017'!$F:$F, J$1)+SUMIFS('2016'!$H:$H, '2016'!$C:$C, $A9, '2016'!$F:$F, J$1)+SUMIFS('2016'!$I:$I, '2016'!$D:$D, $A9, '2016'!$F:$F, J$1)+SUMIFS('2016'!$J:$J, '2016'!$E:$E, $A9, '2016'!$F:$F, J$1)+SUMIFS('2015'!$H:$H, '2015'!$C:$C, $A9, '2015'!$F:$F, J$1)+SUMIFS('2015'!$I:$I, '2015'!$D:$D, $A9, '2015'!$F:$F, J$1)+SUMIFS('2015'!$J:$J, '2015'!$E:$E, $A9, '2015'!$F:$F, J$1)+SUMIFS('2014'!$H:$H, '2014'!$C:$C, $A9, '2014'!$F:$F, J$1)+SUMIFS('2014'!$I:$I, '2014'!$D:$D, $A9, '2014'!$F:$F, J$1)+SUMIFS('2014'!$J:$J, '2014'!$E:$E, $A9, '2014'!$F:$F, J$1)+SUMIFS('2013'!$H:$H, '2013'!$C:$C, $A9, '2013'!$F:$F, J$1)+SUMIFS('2013'!$I:$I, '2013'!$D:$D, $A9, '2013'!$F:$F, J$1)+SUMIFS('2013'!$J:$J, '2013'!$E:$E, $A9, '2013'!$F:$F, J$1)+SUMIFS('2012'!$H:$H, '2012'!$C:$C, $A9, '2012'!$F:$F, J$1)+SUMIFS('2012'!$I:$I, '2012'!$D:$D, $A9, '2012'!$F:$F, J$1)+SUMIFS('2012'!$J:$J, '2012'!$E:$E, $A9, '2012'!$F:$F, J$1)+SUMIFS('2011'!$H:$H, '2011'!$C:$C, $A9, '2011'!$F:$F, J$1)+SUMIFS('2011'!$I:$I, '2011'!$D:$D, $A9, '2011'!$F:$F, J$1)+SUMIFS('2011'!$J:$J, '2011'!$E:$E, $A9, '2011'!$F:$F, J$1)+SUMIFS('2010'!$H:$H, '2010'!$C:$C, $A9, '2010'!$F:$F, J$1)+SUMIFS('2010'!$I:$I, '2010'!$D:$D, $A9, '2010'!$F:$F, J$1)+SUMIFS('2010'!$J:$J, '2010'!$E:$E, $A9, '2010'!$F:$F, J$1)+SUMIFS('2009'!$H:$H, '2009'!$C:$C, $A9, '2009'!$F:$F, J$1)+SUMIFS('2009'!$I:$I, '2009'!$D:$D, $A9, '2009'!$F:$F, J$1)+SUMIFS('2009'!$J:$J, '2009'!$E:$E, $A9, '2009'!$F:$F, J$1), 0)</f>
        <v>2</v>
      </c>
      <c r="K9" s="0" t="n">
        <f aca="false">IFERROR(SUMIFS('2018'!$H:$H, '2018'!$C:$C, $A9, '2018'!$F:$F, K$1)+SUMIFS('2018'!$I:$I, '2018'!$D:$D, $A9, '2018'!$F:$F, K$1)+SUMIFS('2018'!$J:$J, '2018'!$E:$E, $A9, '2018'!$F:$F, K$1)+SUMIFS('2017'!$H:$H, '2017'!$C:$C, $A9, '2017'!$F:$F, K$1)+SUMIFS('2017'!$I:$I, '2017'!$D:$D, $A9, '2017'!$F:$F, K$1)+SUMIFS('2017'!$J:$J, '2017'!$E:$E, $A9, '2017'!$F:$F, K$1)+SUMIFS('2016'!$H:$H, '2016'!$C:$C, $A9, '2016'!$F:$F, K$1)+SUMIFS('2016'!$I:$I, '2016'!$D:$D, $A9, '2016'!$F:$F, K$1)+SUMIFS('2016'!$J:$J, '2016'!$E:$E, $A9, '2016'!$F:$F, K$1)+SUMIFS('2015'!$H:$H, '2015'!$C:$C, $A9, '2015'!$F:$F, K$1)+SUMIFS('2015'!$I:$I, '2015'!$D:$D, $A9, '2015'!$F:$F, K$1)+SUMIFS('2015'!$J:$J, '2015'!$E:$E, $A9, '2015'!$F:$F, K$1)+SUMIFS('2014'!$H:$H, '2014'!$C:$C, $A9, '2014'!$F:$F, K$1)+SUMIFS('2014'!$I:$I, '2014'!$D:$D, $A9, '2014'!$F:$F, K$1)+SUMIFS('2014'!$J:$J, '2014'!$E:$E, $A9, '2014'!$F:$F, K$1)+SUMIFS('2013'!$H:$H, '2013'!$C:$C, $A9, '2013'!$F:$F, K$1)+SUMIFS('2013'!$I:$I, '2013'!$D:$D, $A9, '2013'!$F:$F, K$1)+SUMIFS('2013'!$J:$J, '2013'!$E:$E, $A9, '2013'!$F:$F, K$1)+SUMIFS('2012'!$H:$H, '2012'!$C:$C, $A9, '2012'!$F:$F, K$1)+SUMIFS('2012'!$I:$I, '2012'!$D:$D, $A9, '2012'!$F:$F, K$1)+SUMIFS('2012'!$J:$J, '2012'!$E:$E, $A9, '2012'!$F:$F, K$1)+SUMIFS('2011'!$H:$H, '2011'!$C:$C, $A9, '2011'!$F:$F, K$1)+SUMIFS('2011'!$I:$I, '2011'!$D:$D, $A9, '2011'!$F:$F, K$1)+SUMIFS('2011'!$J:$J, '2011'!$E:$E, $A9, '2011'!$F:$F, K$1)+SUMIFS('2010'!$H:$H, '2010'!$C:$C, $A9, '2010'!$F:$F, K$1)+SUMIFS('2010'!$I:$I, '2010'!$D:$D, $A9, '2010'!$F:$F, K$1)+SUMIFS('2010'!$J:$J, '2010'!$E:$E, $A9, '2010'!$F:$F, K$1)+SUMIFS('2009'!$H:$H, '2009'!$C:$C, $A9, '2009'!$F:$F, K$1)+SUMIFS('2009'!$I:$I, '2009'!$D:$D, $A9, '2009'!$F:$F, K$1)+SUMIFS('2009'!$J:$J, '2009'!$E:$E, $A9, '2009'!$F:$F, K$1), 0)</f>
        <v>5</v>
      </c>
      <c r="L9" s="0" t="n">
        <f aca="false">IFERROR(SUMIFS('2018'!$H:$H, '2018'!$C:$C, $A9, '2018'!$F:$F, L$1)+SUMIFS('2018'!$I:$I, '2018'!$D:$D, $A9, '2018'!$F:$F, L$1)+SUMIFS('2018'!$J:$J, '2018'!$E:$E, $A9, '2018'!$F:$F, L$1)+SUMIFS('2017'!$H:$H, '2017'!$C:$C, $A9, '2017'!$F:$F, L$1)+SUMIFS('2017'!$I:$I, '2017'!$D:$D, $A9, '2017'!$F:$F, L$1)+SUMIFS('2017'!$J:$J, '2017'!$E:$E, $A9, '2017'!$F:$F, L$1)+SUMIFS('2016'!$H:$H, '2016'!$C:$C, $A9, '2016'!$F:$F, L$1)+SUMIFS('2016'!$I:$I, '2016'!$D:$D, $A9, '2016'!$F:$F, L$1)+SUMIFS('2016'!$J:$J, '2016'!$E:$E, $A9, '2016'!$F:$F, L$1)+SUMIFS('2015'!$H:$H, '2015'!$C:$C, $A9, '2015'!$F:$F, L$1)+SUMIFS('2015'!$I:$I, '2015'!$D:$D, $A9, '2015'!$F:$F, L$1)+SUMIFS('2015'!$J:$J, '2015'!$E:$E, $A9, '2015'!$F:$F, L$1)+SUMIFS('2014'!$H:$H, '2014'!$C:$C, $A9, '2014'!$F:$F, L$1)+SUMIFS('2014'!$I:$I, '2014'!$D:$D, $A9, '2014'!$F:$F, L$1)+SUMIFS('2014'!$J:$J, '2014'!$E:$E, $A9, '2014'!$F:$F, L$1)+SUMIFS('2013'!$H:$H, '2013'!$C:$C, $A9, '2013'!$F:$F, L$1)+SUMIFS('2013'!$I:$I, '2013'!$D:$D, $A9, '2013'!$F:$F, L$1)+SUMIFS('2013'!$J:$J, '2013'!$E:$E, $A9, '2013'!$F:$F, L$1)+SUMIFS('2012'!$H:$H, '2012'!$C:$C, $A9, '2012'!$F:$F, L$1)+SUMIFS('2012'!$I:$I, '2012'!$D:$D, $A9, '2012'!$F:$F, L$1)+SUMIFS('2012'!$J:$J, '2012'!$E:$E, $A9, '2012'!$F:$F, L$1)+SUMIFS('2011'!$H:$H, '2011'!$C:$C, $A9, '2011'!$F:$F, L$1)+SUMIFS('2011'!$I:$I, '2011'!$D:$D, $A9, '2011'!$F:$F, L$1)+SUMIFS('2011'!$J:$J, '2011'!$E:$E, $A9, '2011'!$F:$F, L$1)+SUMIFS('2010'!$H:$H, '2010'!$C:$C, $A9, '2010'!$F:$F, L$1)+SUMIFS('2010'!$I:$I, '2010'!$D:$D, $A9, '2010'!$F:$F, L$1)+SUMIFS('2010'!$J:$J, '2010'!$E:$E, $A9, '2010'!$F:$F, L$1)+SUMIFS('2009'!$H:$H, '2009'!$C:$C, $A9, '2009'!$F:$F, L$1)+SUMIFS('2009'!$I:$I, '2009'!$D:$D, $A9, '2009'!$F:$F, L$1)+SUMIFS('2009'!$J:$J, '2009'!$E:$E, $A9, '2009'!$F:$F, L$1), 0)</f>
        <v>242.5</v>
      </c>
      <c r="M9" s="0" t="n">
        <f aca="false">IFERROR(SUMIFS('2018'!$H:$H, '2018'!$C:$C, $A9, '2018'!$F:$F, M$1)+SUMIFS('2018'!$I:$I, '2018'!$D:$D, $A9, '2018'!$F:$F, M$1)+SUMIFS('2018'!$J:$J, '2018'!$E:$E, $A9, '2018'!$F:$F, M$1)+SUMIFS('2017'!$H:$H, '2017'!$C:$C, $A9, '2017'!$F:$F, M$1)+SUMIFS('2017'!$I:$I, '2017'!$D:$D, $A9, '2017'!$F:$F, M$1)+SUMIFS('2017'!$J:$J, '2017'!$E:$E, $A9, '2017'!$F:$F, M$1)+SUMIFS('2016'!$H:$H, '2016'!$C:$C, $A9, '2016'!$F:$F, M$1)+SUMIFS('2016'!$I:$I, '2016'!$D:$D, $A9, '2016'!$F:$F, M$1)+SUMIFS('2016'!$J:$J, '2016'!$E:$E, $A9, '2016'!$F:$F, M$1)+SUMIFS('2015'!$H:$H, '2015'!$C:$C, $A9, '2015'!$F:$F, M$1)+SUMIFS('2015'!$I:$I, '2015'!$D:$D, $A9, '2015'!$F:$F, M$1)+SUMIFS('2015'!$J:$J, '2015'!$E:$E, $A9, '2015'!$F:$F, M$1)+SUMIFS('2014'!$H:$H, '2014'!$C:$C, $A9, '2014'!$F:$F, M$1)+SUMIFS('2014'!$I:$I, '2014'!$D:$D, $A9, '2014'!$F:$F, M$1)+SUMIFS('2014'!$J:$J, '2014'!$E:$E, $A9, '2014'!$F:$F, M$1)+SUMIFS('2013'!$H:$H, '2013'!$C:$C, $A9, '2013'!$F:$F, M$1)+SUMIFS('2013'!$I:$I, '2013'!$D:$D, $A9, '2013'!$F:$F, M$1)+SUMIFS('2013'!$J:$J, '2013'!$E:$E, $A9, '2013'!$F:$F, M$1)+SUMIFS('2012'!$H:$H, '2012'!$C:$C, $A9, '2012'!$F:$F, M$1)+SUMIFS('2012'!$I:$I, '2012'!$D:$D, $A9, '2012'!$F:$F, M$1)+SUMIFS('2012'!$J:$J, '2012'!$E:$E, $A9, '2012'!$F:$F, M$1)+SUMIFS('2011'!$H:$H, '2011'!$C:$C, $A9, '2011'!$F:$F, M$1)+SUMIFS('2011'!$I:$I, '2011'!$D:$D, $A9, '2011'!$F:$F, M$1)+SUMIFS('2011'!$J:$J, '2011'!$E:$E, $A9, '2011'!$F:$F, M$1)+SUMIFS('2010'!$H:$H, '2010'!$C:$C, $A9, '2010'!$F:$F, M$1)+SUMIFS('2010'!$I:$I, '2010'!$D:$D, $A9, '2010'!$F:$F, M$1)+SUMIFS('2010'!$J:$J, '2010'!$E:$E, $A9, '2010'!$F:$F, M$1)+SUMIFS('2009'!$H:$H, '2009'!$C:$C, $A9, '2009'!$F:$F, M$1)+SUMIFS('2009'!$I:$I, '2009'!$D:$D, $A9, '2009'!$F:$F, M$1)+SUMIFS('2009'!$J:$J, '2009'!$E:$E, $A9, '2009'!$F:$F, M$1), 0)</f>
        <v>0</v>
      </c>
      <c r="N9" s="0" t="n">
        <f aca="false">IFERROR(SUMIFS('2018'!$H:$H, '2018'!$C:$C, $A9, '2018'!$F:$F, N$1)+SUMIFS('2018'!$I:$I, '2018'!$D:$D, $A9, '2018'!$F:$F, N$1)+SUMIFS('2018'!$J:$J, '2018'!$E:$E, $A9, '2018'!$F:$F, N$1)+SUMIFS('2017'!$H:$H, '2017'!$C:$C, $A9, '2017'!$F:$F, N$1)+SUMIFS('2017'!$I:$I, '2017'!$D:$D, $A9, '2017'!$F:$F, N$1)+SUMIFS('2017'!$J:$J, '2017'!$E:$E, $A9, '2017'!$F:$F, N$1)+SUMIFS('2016'!$H:$H, '2016'!$C:$C, $A9, '2016'!$F:$F, N$1)+SUMIFS('2016'!$I:$I, '2016'!$D:$D, $A9, '2016'!$F:$F, N$1)+SUMIFS('2016'!$J:$J, '2016'!$E:$E, $A9, '2016'!$F:$F, N$1)+SUMIFS('2015'!$H:$H, '2015'!$C:$C, $A9, '2015'!$F:$F, N$1)+SUMIFS('2015'!$I:$I, '2015'!$D:$D, $A9, '2015'!$F:$F, N$1)+SUMIFS('2015'!$J:$J, '2015'!$E:$E, $A9, '2015'!$F:$F, N$1)+SUMIFS('2014'!$H:$H, '2014'!$C:$C, $A9, '2014'!$F:$F, N$1)+SUMIFS('2014'!$I:$I, '2014'!$D:$D, $A9, '2014'!$F:$F, N$1)+SUMIFS('2014'!$J:$J, '2014'!$E:$E, $A9, '2014'!$F:$F, N$1)+SUMIFS('2013'!$H:$H, '2013'!$C:$C, $A9, '2013'!$F:$F, N$1)+SUMIFS('2013'!$I:$I, '2013'!$D:$D, $A9, '2013'!$F:$F, N$1)+SUMIFS('2013'!$J:$J, '2013'!$E:$E, $A9, '2013'!$F:$F, N$1)+SUMIFS('2012'!$H:$H, '2012'!$C:$C, $A9, '2012'!$F:$F, N$1)+SUMIFS('2012'!$I:$I, '2012'!$D:$D, $A9, '2012'!$F:$F, N$1)+SUMIFS('2012'!$J:$J, '2012'!$E:$E, $A9, '2012'!$F:$F, N$1)+SUMIFS('2011'!$H:$H, '2011'!$C:$C, $A9, '2011'!$F:$F, N$1)+SUMIFS('2011'!$I:$I, '2011'!$D:$D, $A9, '2011'!$F:$F, N$1)+SUMIFS('2011'!$J:$J, '2011'!$E:$E, $A9, '2011'!$F:$F, N$1)+SUMIFS('2010'!$H:$H, '2010'!$C:$C, $A9, '2010'!$F:$F, N$1)+SUMIFS('2010'!$I:$I, '2010'!$D:$D, $A9, '2010'!$F:$F, N$1)+SUMIFS('2010'!$J:$J, '2010'!$E:$E, $A9, '2010'!$F:$F, N$1)+SUMIFS('2009'!$H:$H, '2009'!$C:$C, $A9, '2009'!$F:$F, N$1)+SUMIFS('2009'!$I:$I, '2009'!$D:$D, $A9, '2009'!$F:$F, N$1)+SUMIFS('2009'!$J:$J, '2009'!$E:$E, $A9, '2009'!$F:$F, N$1), 0)</f>
        <v>0.5</v>
      </c>
      <c r="O9" s="0" t="n">
        <f aca="false">IFERROR(SUMIFS('2018'!$H:$H, '2018'!$C:$C, $A9, '2018'!$F:$F, O$1)+SUMIFS('2018'!$I:$I, '2018'!$D:$D, $A9, '2018'!$F:$F, O$1)+SUMIFS('2018'!$J:$J, '2018'!$E:$E, $A9, '2018'!$F:$F, O$1)+SUMIFS('2017'!$H:$H, '2017'!$C:$C, $A9, '2017'!$F:$F, O$1)+SUMIFS('2017'!$I:$I, '2017'!$D:$D, $A9, '2017'!$F:$F, O$1)+SUMIFS('2017'!$J:$J, '2017'!$E:$E, $A9, '2017'!$F:$F, O$1)+SUMIFS('2016'!$H:$H, '2016'!$C:$C, $A9, '2016'!$F:$F, O$1)+SUMIFS('2016'!$I:$I, '2016'!$D:$D, $A9, '2016'!$F:$F, O$1)+SUMIFS('2016'!$J:$J, '2016'!$E:$E, $A9, '2016'!$F:$F, O$1)+SUMIFS('2015'!$H:$H, '2015'!$C:$C, $A9, '2015'!$F:$F, O$1)+SUMIFS('2015'!$I:$I, '2015'!$D:$D, $A9, '2015'!$F:$F, O$1)+SUMIFS('2015'!$J:$J, '2015'!$E:$E, $A9, '2015'!$F:$F, O$1)+SUMIFS('2014'!$H:$H, '2014'!$C:$C, $A9, '2014'!$F:$F, O$1)+SUMIFS('2014'!$I:$I, '2014'!$D:$D, $A9, '2014'!$F:$F, O$1)+SUMIFS('2014'!$J:$J, '2014'!$E:$E, $A9, '2014'!$F:$F, O$1)+SUMIFS('2013'!$H:$H, '2013'!$C:$C, $A9, '2013'!$F:$F, O$1)+SUMIFS('2013'!$I:$I, '2013'!$D:$D, $A9, '2013'!$F:$F, O$1)+SUMIFS('2013'!$J:$J, '2013'!$E:$E, $A9, '2013'!$F:$F, O$1)+SUMIFS('2012'!$H:$H, '2012'!$C:$C, $A9, '2012'!$F:$F, O$1)+SUMIFS('2012'!$I:$I, '2012'!$D:$D, $A9, '2012'!$F:$F, O$1)+SUMIFS('2012'!$J:$J, '2012'!$E:$E, $A9, '2012'!$F:$F, O$1)+SUMIFS('2011'!$H:$H, '2011'!$C:$C, $A9, '2011'!$F:$F, O$1)+SUMIFS('2011'!$I:$I, '2011'!$D:$D, $A9, '2011'!$F:$F, O$1)+SUMIFS('2011'!$J:$J, '2011'!$E:$E, $A9, '2011'!$F:$F, O$1)+SUMIFS('2010'!$H:$H, '2010'!$C:$C, $A9, '2010'!$F:$F, O$1)+SUMIFS('2010'!$I:$I, '2010'!$D:$D, $A9, '2010'!$F:$F, O$1)+SUMIFS('2010'!$J:$J, '2010'!$E:$E, $A9, '2010'!$F:$F, O$1)+SUMIFS('2009'!$H:$H, '2009'!$C:$C, $A9, '2009'!$F:$F, O$1)+SUMIFS('2009'!$I:$I, '2009'!$D:$D, $A9, '2009'!$F:$F, O$1)+SUMIFS('2009'!$J:$J, '2009'!$E:$E, $A9, '2009'!$F:$F, O$1), 0)</f>
        <v>0</v>
      </c>
      <c r="P9" s="0" t="n">
        <f aca="false">IFERROR(SUMIFS('2018'!$H:$H, '2018'!$C:$C, $A9, '2018'!$F:$F, P$1)+SUMIFS('2018'!$I:$I, '2018'!$D:$D, $A9, '2018'!$F:$F, P$1)+SUMIFS('2018'!$J:$J, '2018'!$E:$E, $A9, '2018'!$F:$F, P$1)+SUMIFS('2017'!$H:$H, '2017'!$C:$C, $A9, '2017'!$F:$F, P$1)+SUMIFS('2017'!$I:$I, '2017'!$D:$D, $A9, '2017'!$F:$F, P$1)+SUMIFS('2017'!$J:$J, '2017'!$E:$E, $A9, '2017'!$F:$F, P$1)+SUMIFS('2016'!$H:$H, '2016'!$C:$C, $A9, '2016'!$F:$F, P$1)+SUMIFS('2016'!$I:$I, '2016'!$D:$D, $A9, '2016'!$F:$F, P$1)+SUMIFS('2016'!$J:$J, '2016'!$E:$E, $A9, '2016'!$F:$F, P$1)+SUMIFS('2015'!$H:$H, '2015'!$C:$C, $A9, '2015'!$F:$F, P$1)+SUMIFS('2015'!$I:$I, '2015'!$D:$D, $A9, '2015'!$F:$F, P$1)+SUMIFS('2015'!$J:$J, '2015'!$E:$E, $A9, '2015'!$F:$F, P$1)+SUMIFS('2014'!$H:$H, '2014'!$C:$C, $A9, '2014'!$F:$F, P$1)+SUMIFS('2014'!$I:$I, '2014'!$D:$D, $A9, '2014'!$F:$F, P$1)+SUMIFS('2014'!$J:$J, '2014'!$E:$E, $A9, '2014'!$F:$F, P$1)+SUMIFS('2013'!$H:$H, '2013'!$C:$C, $A9, '2013'!$F:$F, P$1)+SUMIFS('2013'!$I:$I, '2013'!$D:$D, $A9, '2013'!$F:$F, P$1)+SUMIFS('2013'!$J:$J, '2013'!$E:$E, $A9, '2013'!$F:$F, P$1)+SUMIFS('2012'!$H:$H, '2012'!$C:$C, $A9, '2012'!$F:$F, P$1)+SUMIFS('2012'!$I:$I, '2012'!$D:$D, $A9, '2012'!$F:$F, P$1)+SUMIFS('2012'!$J:$J, '2012'!$E:$E, $A9, '2012'!$F:$F, P$1)+SUMIFS('2011'!$H:$H, '2011'!$C:$C, $A9, '2011'!$F:$F, P$1)+SUMIFS('2011'!$I:$I, '2011'!$D:$D, $A9, '2011'!$F:$F, P$1)+SUMIFS('2011'!$J:$J, '2011'!$E:$E, $A9, '2011'!$F:$F, P$1)+SUMIFS('2010'!$H:$H, '2010'!$C:$C, $A9, '2010'!$F:$F, P$1)+SUMIFS('2010'!$I:$I, '2010'!$D:$D, $A9, '2010'!$F:$F, P$1)+SUMIFS('2010'!$J:$J, '2010'!$E:$E, $A9, '2010'!$F:$F, P$1)+SUMIFS('2009'!$H:$H, '2009'!$C:$C, $A9, '2009'!$F:$F, P$1)+SUMIFS('2009'!$I:$I, '2009'!$D:$D, $A9, '2009'!$F:$F, P$1)+SUMIFS('2009'!$J:$J, '2009'!$E:$E, $A9, '2009'!$F:$F, P$1), 0)</f>
        <v>0</v>
      </c>
      <c r="Q9" s="0" t="n">
        <f aca="false">IFERROR(SUMIFS('2018'!$H:$H, '2018'!$C:$C, $A9, '2018'!$F:$F, Q$1)+SUMIFS('2018'!$I:$I, '2018'!$D:$D, $A9, '2018'!$F:$F, Q$1)+SUMIFS('2018'!$J:$J, '2018'!$E:$E, $A9, '2018'!$F:$F, Q$1)+SUMIFS('2017'!$H:$H, '2017'!$C:$C, $A9, '2017'!$F:$F, Q$1)+SUMIFS('2017'!$I:$I, '2017'!$D:$D, $A9, '2017'!$F:$F, Q$1)+SUMIFS('2017'!$J:$J, '2017'!$E:$E, $A9, '2017'!$F:$F, Q$1)+SUMIFS('2016'!$H:$H, '2016'!$C:$C, $A9, '2016'!$F:$F, Q$1)+SUMIFS('2016'!$I:$I, '2016'!$D:$D, $A9, '2016'!$F:$F, Q$1)+SUMIFS('2016'!$J:$J, '2016'!$E:$E, $A9, '2016'!$F:$F, Q$1)+SUMIFS('2015'!$H:$H, '2015'!$C:$C, $A9, '2015'!$F:$F, Q$1)+SUMIFS('2015'!$I:$I, '2015'!$D:$D, $A9, '2015'!$F:$F, Q$1)+SUMIFS('2015'!$J:$J, '2015'!$E:$E, $A9, '2015'!$F:$F, Q$1)+SUMIFS('2014'!$H:$H, '2014'!$C:$C, $A9, '2014'!$F:$F, Q$1)+SUMIFS('2014'!$I:$I, '2014'!$D:$D, $A9, '2014'!$F:$F, Q$1)+SUMIFS('2014'!$J:$J, '2014'!$E:$E, $A9, '2014'!$F:$F, Q$1)+SUMIFS('2013'!$H:$H, '2013'!$C:$C, $A9, '2013'!$F:$F, Q$1)+SUMIFS('2013'!$I:$I, '2013'!$D:$D, $A9, '2013'!$F:$F, Q$1)+SUMIFS('2013'!$J:$J, '2013'!$E:$E, $A9, '2013'!$F:$F, Q$1)+SUMIFS('2012'!$H:$H, '2012'!$C:$C, $A9, '2012'!$F:$F, Q$1)+SUMIFS('2012'!$I:$I, '2012'!$D:$D, $A9, '2012'!$F:$F, Q$1)+SUMIFS('2012'!$J:$J, '2012'!$E:$E, $A9, '2012'!$F:$F, Q$1)+SUMIFS('2011'!$H:$H, '2011'!$C:$C, $A9, '2011'!$F:$F, Q$1)+SUMIFS('2011'!$I:$I, '2011'!$D:$D, $A9, '2011'!$F:$F, Q$1)+SUMIFS('2011'!$J:$J, '2011'!$E:$E, $A9, '2011'!$F:$F, Q$1)+SUMIFS('2010'!$H:$H, '2010'!$C:$C, $A9, '2010'!$F:$F, Q$1)+SUMIFS('2010'!$I:$I, '2010'!$D:$D, $A9, '2010'!$F:$F, Q$1)+SUMIFS('2010'!$J:$J, '2010'!$E:$E, $A9, '2010'!$F:$F, Q$1)+SUMIFS('2009'!$H:$H, '2009'!$C:$C, $A9, '2009'!$F:$F, Q$1)+SUMIFS('2009'!$I:$I, '2009'!$D:$D, $A9, '2009'!$F:$F, Q$1)+SUMIFS('2009'!$J:$J, '2009'!$E:$E, $A9, '2009'!$F:$F, Q$1), 0)</f>
        <v>0</v>
      </c>
      <c r="R9" s="0" t="n">
        <f aca="false">IFERROR(SUMIFS('2018'!$H:$H, '2018'!$C:$C, $A9, '2018'!$F:$F, R$1)+SUMIFS('2018'!$I:$I, '2018'!$D:$D, $A9, '2018'!$F:$F, R$1)+SUMIFS('2018'!$J:$J, '2018'!$E:$E, $A9, '2018'!$F:$F, R$1)+SUMIFS('2017'!$H:$H, '2017'!$C:$C, $A9, '2017'!$F:$F, R$1)+SUMIFS('2017'!$I:$I, '2017'!$D:$D, $A9, '2017'!$F:$F, R$1)+SUMIFS('2017'!$J:$J, '2017'!$E:$E, $A9, '2017'!$F:$F, R$1)+SUMIFS('2016'!$H:$H, '2016'!$C:$C, $A9, '2016'!$F:$F, R$1)+SUMIFS('2016'!$I:$I, '2016'!$D:$D, $A9, '2016'!$F:$F, R$1)+SUMIFS('2016'!$J:$J, '2016'!$E:$E, $A9, '2016'!$F:$F, R$1)+SUMIFS('2015'!$H:$H, '2015'!$C:$C, $A9, '2015'!$F:$F, R$1)+SUMIFS('2015'!$I:$I, '2015'!$D:$D, $A9, '2015'!$F:$F, R$1)+SUMIFS('2015'!$J:$J, '2015'!$E:$E, $A9, '2015'!$F:$F, R$1)+SUMIFS('2014'!$H:$H, '2014'!$C:$C, $A9, '2014'!$F:$F, R$1)+SUMIFS('2014'!$I:$I, '2014'!$D:$D, $A9, '2014'!$F:$F, R$1)+SUMIFS('2014'!$J:$J, '2014'!$E:$E, $A9, '2014'!$F:$F, R$1)+SUMIFS('2013'!$H:$H, '2013'!$C:$C, $A9, '2013'!$F:$F, R$1)+SUMIFS('2013'!$I:$I, '2013'!$D:$D, $A9, '2013'!$F:$F, R$1)+SUMIFS('2013'!$J:$J, '2013'!$E:$E, $A9, '2013'!$F:$F, R$1)+SUMIFS('2012'!$H:$H, '2012'!$C:$C, $A9, '2012'!$F:$F, R$1)+SUMIFS('2012'!$I:$I, '2012'!$D:$D, $A9, '2012'!$F:$F, R$1)+SUMIFS('2012'!$J:$J, '2012'!$E:$E, $A9, '2012'!$F:$F, R$1)+SUMIFS('2011'!$H:$H, '2011'!$C:$C, $A9, '2011'!$F:$F, R$1)+SUMIFS('2011'!$I:$I, '2011'!$D:$D, $A9, '2011'!$F:$F, R$1)+SUMIFS('2011'!$J:$J, '2011'!$E:$E, $A9, '2011'!$F:$F, R$1)+SUMIFS('2010'!$H:$H, '2010'!$C:$C, $A9, '2010'!$F:$F, R$1)+SUMIFS('2010'!$I:$I, '2010'!$D:$D, $A9, '2010'!$F:$F, R$1)+SUMIFS('2010'!$J:$J, '2010'!$E:$E, $A9, '2010'!$F:$F, R$1)+SUMIFS('2009'!$H:$H, '2009'!$C:$C, $A9, '2009'!$F:$F, R$1)+SUMIFS('2009'!$I:$I, '2009'!$D:$D, $A9, '2009'!$F:$F, R$1)+SUMIFS('2009'!$J:$J, '2009'!$E:$E, $A9, '2009'!$F:$F, R$1), 0)</f>
        <v>0</v>
      </c>
      <c r="S9" s="0" t="n">
        <f aca="false">IFERROR(SUMIFS('2018'!$H:$H, '2018'!$C:$C, $A9, '2018'!$F:$F, S$1)+SUMIFS('2018'!$I:$I, '2018'!$D:$D, $A9, '2018'!$F:$F, S$1)+SUMIFS('2018'!$J:$J, '2018'!$E:$E, $A9, '2018'!$F:$F, S$1)+SUMIFS('2017'!$H:$H, '2017'!$C:$C, $A9, '2017'!$F:$F, S$1)+SUMIFS('2017'!$I:$I, '2017'!$D:$D, $A9, '2017'!$F:$F, S$1)+SUMIFS('2017'!$J:$J, '2017'!$E:$E, $A9, '2017'!$F:$F, S$1)+SUMIFS('2016'!$H:$H, '2016'!$C:$C, $A9, '2016'!$F:$F, S$1)+SUMIFS('2016'!$I:$I, '2016'!$D:$D, $A9, '2016'!$F:$F, S$1)+SUMIFS('2016'!$J:$J, '2016'!$E:$E, $A9, '2016'!$F:$F, S$1)+SUMIFS('2015'!$H:$H, '2015'!$C:$C, $A9, '2015'!$F:$F, S$1)+SUMIFS('2015'!$I:$I, '2015'!$D:$D, $A9, '2015'!$F:$F, S$1)+SUMIFS('2015'!$J:$J, '2015'!$E:$E, $A9, '2015'!$F:$F, S$1)+SUMIFS('2014'!$H:$H, '2014'!$C:$C, $A9, '2014'!$F:$F, S$1)+SUMIFS('2014'!$I:$I, '2014'!$D:$D, $A9, '2014'!$F:$F, S$1)+SUMIFS('2014'!$J:$J, '2014'!$E:$E, $A9, '2014'!$F:$F, S$1)+SUMIFS('2013'!$H:$H, '2013'!$C:$C, $A9, '2013'!$F:$F, S$1)+SUMIFS('2013'!$I:$I, '2013'!$D:$D, $A9, '2013'!$F:$F, S$1)+SUMIFS('2013'!$J:$J, '2013'!$E:$E, $A9, '2013'!$F:$F, S$1)+SUMIFS('2012'!$H:$H, '2012'!$C:$C, $A9, '2012'!$F:$F, S$1)+SUMIFS('2012'!$I:$I, '2012'!$D:$D, $A9, '2012'!$F:$F, S$1)+SUMIFS('2012'!$J:$J, '2012'!$E:$E, $A9, '2012'!$F:$F, S$1)+SUMIFS('2011'!$H:$H, '2011'!$C:$C, $A9, '2011'!$F:$F, S$1)+SUMIFS('2011'!$I:$I, '2011'!$D:$D, $A9, '2011'!$F:$F, S$1)+SUMIFS('2011'!$J:$J, '2011'!$E:$E, $A9, '2011'!$F:$F, S$1)+SUMIFS('2010'!$H:$H, '2010'!$C:$C, $A9, '2010'!$F:$F, S$1)+SUMIFS('2010'!$I:$I, '2010'!$D:$D, $A9, '2010'!$F:$F, S$1)+SUMIFS('2010'!$J:$J, '2010'!$E:$E, $A9, '2010'!$F:$F, S$1)+SUMIFS('2009'!$H:$H, '2009'!$C:$C, $A9, '2009'!$F:$F, S$1)+SUMIFS('2009'!$I:$I, '2009'!$D:$D, $A9, '2009'!$F:$F, S$1)+SUMIFS('2009'!$J:$J, '2009'!$E:$E, $A9, '2009'!$F:$F, S$1), 0)</f>
        <v>0</v>
      </c>
      <c r="T9" s="0" t="n">
        <f aca="false">IFERROR(SUMIFS('2018'!$H:$H, '2018'!$C:$C, $A9, '2018'!$F:$F, T$1)+SUMIFS('2018'!$I:$I, '2018'!$D:$D, $A9, '2018'!$F:$F, T$1)+SUMIFS('2018'!$J:$J, '2018'!$E:$E, $A9, '2018'!$F:$F, T$1)+SUMIFS('2017'!$H:$H, '2017'!$C:$C, $A9, '2017'!$F:$F, T$1)+SUMIFS('2017'!$I:$I, '2017'!$D:$D, $A9, '2017'!$F:$F, T$1)+SUMIFS('2017'!$J:$J, '2017'!$E:$E, $A9, '2017'!$F:$F, T$1)+SUMIFS('2016'!$H:$H, '2016'!$C:$C, $A9, '2016'!$F:$F, T$1)+SUMIFS('2016'!$I:$I, '2016'!$D:$D, $A9, '2016'!$F:$F, T$1)+SUMIFS('2016'!$J:$J, '2016'!$E:$E, $A9, '2016'!$F:$F, T$1)+SUMIFS('2015'!$H:$H, '2015'!$C:$C, $A9, '2015'!$F:$F, T$1)+SUMIFS('2015'!$I:$I, '2015'!$D:$D, $A9, '2015'!$F:$F, T$1)+SUMIFS('2015'!$J:$J, '2015'!$E:$E, $A9, '2015'!$F:$F, T$1)+SUMIFS('2014'!$H:$H, '2014'!$C:$C, $A9, '2014'!$F:$F, T$1)+SUMIFS('2014'!$I:$I, '2014'!$D:$D, $A9, '2014'!$F:$F, T$1)+SUMIFS('2014'!$J:$J, '2014'!$E:$E, $A9, '2014'!$F:$F, T$1)+SUMIFS('2013'!$H:$H, '2013'!$C:$C, $A9, '2013'!$F:$F, T$1)+SUMIFS('2013'!$I:$I, '2013'!$D:$D, $A9, '2013'!$F:$F, T$1)+SUMIFS('2013'!$J:$J, '2013'!$E:$E, $A9, '2013'!$F:$F, T$1)+SUMIFS('2012'!$H:$H, '2012'!$C:$C, $A9, '2012'!$F:$F, T$1)+SUMIFS('2012'!$I:$I, '2012'!$D:$D, $A9, '2012'!$F:$F, T$1)+SUMIFS('2012'!$J:$J, '2012'!$E:$E, $A9, '2012'!$F:$F, T$1)+SUMIFS('2011'!$H:$H, '2011'!$C:$C, $A9, '2011'!$F:$F, T$1)+SUMIFS('2011'!$I:$I, '2011'!$D:$D, $A9, '2011'!$F:$F, T$1)+SUMIFS('2011'!$J:$J, '2011'!$E:$E, $A9, '2011'!$F:$F, T$1)+SUMIFS('2010'!$H:$H, '2010'!$C:$C, $A9, '2010'!$F:$F, T$1)+SUMIFS('2010'!$I:$I, '2010'!$D:$D, $A9, '2010'!$F:$F, T$1)+SUMIFS('2010'!$J:$J, '2010'!$E:$E, $A9, '2010'!$F:$F, T$1)+SUMIFS('2009'!$H:$H, '2009'!$C:$C, $A9, '2009'!$F:$F, T$1)+SUMIFS('2009'!$I:$I, '2009'!$D:$D, $A9, '2009'!$F:$F, T$1)+SUMIFS('2009'!$J:$J, '2009'!$E:$E, $A9, '2009'!$F:$F, T$1), 0)</f>
        <v>17</v>
      </c>
      <c r="U9" s="0" t="n">
        <f aca="false">IFERROR(SUMIFS('2018'!$H:$H, '2018'!$C:$C, $A9, '2018'!$F:$F, U$1)+SUMIFS('2018'!$I:$I, '2018'!$D:$D, $A9, '2018'!$F:$F, U$1)+SUMIFS('2018'!$J:$J, '2018'!$E:$E, $A9, '2018'!$F:$F, U$1)+SUMIFS('2017'!$H:$H, '2017'!$C:$C, $A9, '2017'!$F:$F, U$1)+SUMIFS('2017'!$I:$I, '2017'!$D:$D, $A9, '2017'!$F:$F, U$1)+SUMIFS('2017'!$J:$J, '2017'!$E:$E, $A9, '2017'!$F:$F, U$1)+SUMIFS('2016'!$H:$H, '2016'!$C:$C, $A9, '2016'!$F:$F, U$1)+SUMIFS('2016'!$I:$I, '2016'!$D:$D, $A9, '2016'!$F:$F, U$1)+SUMIFS('2016'!$J:$J, '2016'!$E:$E, $A9, '2016'!$F:$F, U$1)+SUMIFS('2015'!$H:$H, '2015'!$C:$C, $A9, '2015'!$F:$F, U$1)+SUMIFS('2015'!$I:$I, '2015'!$D:$D, $A9, '2015'!$F:$F, U$1)+SUMIFS('2015'!$J:$J, '2015'!$E:$E, $A9, '2015'!$F:$F, U$1)+SUMIFS('2014'!$H:$H, '2014'!$C:$C, $A9, '2014'!$F:$F, U$1)+SUMIFS('2014'!$I:$I, '2014'!$D:$D, $A9, '2014'!$F:$F, U$1)+SUMIFS('2014'!$J:$J, '2014'!$E:$E, $A9, '2014'!$F:$F, U$1)+SUMIFS('2013'!$H:$H, '2013'!$C:$C, $A9, '2013'!$F:$F, U$1)+SUMIFS('2013'!$I:$I, '2013'!$D:$D, $A9, '2013'!$F:$F, U$1)+SUMIFS('2013'!$J:$J, '2013'!$E:$E, $A9, '2013'!$F:$F, U$1)+SUMIFS('2012'!$H:$H, '2012'!$C:$C, $A9, '2012'!$F:$F, U$1)+SUMIFS('2012'!$I:$I, '2012'!$D:$D, $A9, '2012'!$F:$F, U$1)+SUMIFS('2012'!$J:$J, '2012'!$E:$E, $A9, '2012'!$F:$F, U$1)+SUMIFS('2011'!$H:$H, '2011'!$C:$C, $A9, '2011'!$F:$F, U$1)+SUMIFS('2011'!$I:$I, '2011'!$D:$D, $A9, '2011'!$F:$F, U$1)+SUMIFS('2011'!$J:$J, '2011'!$E:$E, $A9, '2011'!$F:$F, U$1)+SUMIFS('2010'!$H:$H, '2010'!$C:$C, $A9, '2010'!$F:$F, U$1)+SUMIFS('2010'!$I:$I, '2010'!$D:$D, $A9, '2010'!$F:$F, U$1)+SUMIFS('2010'!$J:$J, '2010'!$E:$E, $A9, '2010'!$F:$F, U$1)+SUMIFS('2009'!$H:$H, '2009'!$C:$C, $A9, '2009'!$F:$F, U$1)+SUMIFS('2009'!$I:$I, '2009'!$D:$D, $A9, '2009'!$F:$F, U$1)+SUMIFS('2009'!$J:$J, '2009'!$E:$E, $A9, '2009'!$F:$F, U$1), 0)</f>
        <v>0</v>
      </c>
      <c r="V9" s="0" t="n">
        <f aca="false">IFERROR(SUMIFS('2018'!$H:$H, '2018'!$C:$C, $A9, '2018'!$F:$F, V$1)+SUMIFS('2018'!$I:$I, '2018'!$D:$D, $A9, '2018'!$F:$F, V$1)+SUMIFS('2018'!$J:$J, '2018'!$E:$E, $A9, '2018'!$F:$F, V$1)+SUMIFS('2017'!$H:$H, '2017'!$C:$C, $A9, '2017'!$F:$F, V$1)+SUMIFS('2017'!$I:$I, '2017'!$D:$D, $A9, '2017'!$F:$F, V$1)+SUMIFS('2017'!$J:$J, '2017'!$E:$E, $A9, '2017'!$F:$F, V$1)+SUMIFS('2016'!$H:$H, '2016'!$C:$C, $A9, '2016'!$F:$F, V$1)+SUMIFS('2016'!$I:$I, '2016'!$D:$D, $A9, '2016'!$F:$F, V$1)+SUMIFS('2016'!$J:$J, '2016'!$E:$E, $A9, '2016'!$F:$F, V$1)+SUMIFS('2015'!$H:$H, '2015'!$C:$C, $A9, '2015'!$F:$F, V$1)+SUMIFS('2015'!$I:$I, '2015'!$D:$D, $A9, '2015'!$F:$F, V$1)+SUMIFS('2015'!$J:$J, '2015'!$E:$E, $A9, '2015'!$F:$F, V$1)+SUMIFS('2014'!$H:$H, '2014'!$C:$C, $A9, '2014'!$F:$F, V$1)+SUMIFS('2014'!$I:$I, '2014'!$D:$D, $A9, '2014'!$F:$F, V$1)+SUMIFS('2014'!$J:$J, '2014'!$E:$E, $A9, '2014'!$F:$F, V$1)+SUMIFS('2013'!$H:$H, '2013'!$C:$C, $A9, '2013'!$F:$F, V$1)+SUMIFS('2013'!$I:$I, '2013'!$D:$D, $A9, '2013'!$F:$F, V$1)+SUMIFS('2013'!$J:$J, '2013'!$E:$E, $A9, '2013'!$F:$F, V$1)+SUMIFS('2012'!$H:$H, '2012'!$C:$C, $A9, '2012'!$F:$F, V$1)+SUMIFS('2012'!$I:$I, '2012'!$D:$D, $A9, '2012'!$F:$F, V$1)+SUMIFS('2012'!$J:$J, '2012'!$E:$E, $A9, '2012'!$F:$F, V$1)+SUMIFS('2011'!$H:$H, '2011'!$C:$C, $A9, '2011'!$F:$F, V$1)+SUMIFS('2011'!$I:$I, '2011'!$D:$D, $A9, '2011'!$F:$F, V$1)+SUMIFS('2011'!$J:$J, '2011'!$E:$E, $A9, '2011'!$F:$F, V$1)+SUMIFS('2010'!$H:$H, '2010'!$C:$C, $A9, '2010'!$F:$F, V$1)+SUMIFS('2010'!$I:$I, '2010'!$D:$D, $A9, '2010'!$F:$F, V$1)+SUMIFS('2010'!$J:$J, '2010'!$E:$E, $A9, '2010'!$F:$F, V$1)+SUMIFS('2009'!$H:$H, '2009'!$C:$C, $A9, '2009'!$F:$F, V$1)+SUMIFS('2009'!$I:$I, '2009'!$D:$D, $A9, '2009'!$F:$F, V$1)+SUMIFS('2009'!$J:$J, '2009'!$E:$E, $A9, '2009'!$F:$F, V$1), 0)</f>
        <v>0</v>
      </c>
      <c r="W9" s="0" t="n">
        <f aca="false">IFERROR(SUMIFS('2018'!$H:$H, '2018'!$C:$C, $A9, '2018'!$F:$F, W$1)+SUMIFS('2018'!$I:$I, '2018'!$D:$D, $A9, '2018'!$F:$F, W$1)+SUMIFS('2018'!$J:$J, '2018'!$E:$E, $A9, '2018'!$F:$F, W$1)+SUMIFS('2017'!$H:$H, '2017'!$C:$C, $A9, '2017'!$F:$F, W$1)+SUMIFS('2017'!$I:$I, '2017'!$D:$D, $A9, '2017'!$F:$F, W$1)+SUMIFS('2017'!$J:$J, '2017'!$E:$E, $A9, '2017'!$F:$F, W$1)+SUMIFS('2016'!$H:$H, '2016'!$C:$C, $A9, '2016'!$F:$F, W$1)+SUMIFS('2016'!$I:$I, '2016'!$D:$D, $A9, '2016'!$F:$F, W$1)+SUMIFS('2016'!$J:$J, '2016'!$E:$E, $A9, '2016'!$F:$F, W$1)+SUMIFS('2015'!$H:$H, '2015'!$C:$C, $A9, '2015'!$F:$F, W$1)+SUMIFS('2015'!$I:$I, '2015'!$D:$D, $A9, '2015'!$F:$F, W$1)+SUMIFS('2015'!$J:$J, '2015'!$E:$E, $A9, '2015'!$F:$F, W$1)+SUMIFS('2014'!$H:$H, '2014'!$C:$C, $A9, '2014'!$F:$F, W$1)+SUMIFS('2014'!$I:$I, '2014'!$D:$D, $A9, '2014'!$F:$F, W$1)+SUMIFS('2014'!$J:$J, '2014'!$E:$E, $A9, '2014'!$F:$F, W$1)+SUMIFS('2013'!$H:$H, '2013'!$C:$C, $A9, '2013'!$F:$F, W$1)+SUMIFS('2013'!$I:$I, '2013'!$D:$D, $A9, '2013'!$F:$F, W$1)+SUMIFS('2013'!$J:$J, '2013'!$E:$E, $A9, '2013'!$F:$F, W$1)+SUMIFS('2012'!$H:$H, '2012'!$C:$C, $A9, '2012'!$F:$F, W$1)+SUMIFS('2012'!$I:$I, '2012'!$D:$D, $A9, '2012'!$F:$F, W$1)+SUMIFS('2012'!$J:$J, '2012'!$E:$E, $A9, '2012'!$F:$F, W$1)+SUMIFS('2011'!$H:$H, '2011'!$C:$C, $A9, '2011'!$F:$F, W$1)+SUMIFS('2011'!$I:$I, '2011'!$D:$D, $A9, '2011'!$F:$F, W$1)+SUMIFS('2011'!$J:$J, '2011'!$E:$E, $A9, '2011'!$F:$F, W$1)+SUMIFS('2010'!$H:$H, '2010'!$C:$C, $A9, '2010'!$F:$F, W$1)+SUMIFS('2010'!$I:$I, '2010'!$D:$D, $A9, '2010'!$F:$F, W$1)+SUMIFS('2010'!$J:$J, '2010'!$E:$E, $A9, '2010'!$F:$F, W$1)+SUMIFS('2009'!$H:$H, '2009'!$C:$C, $A9, '2009'!$F:$F, W$1)+SUMIFS('2009'!$I:$I, '2009'!$D:$D, $A9, '2009'!$F:$F, W$1)+SUMIFS('2009'!$J:$J, '2009'!$E:$E, $A9, '2009'!$F:$F, W$1), 0)</f>
        <v>0</v>
      </c>
      <c r="X9" s="0" t="n">
        <f aca="false">IFERROR(SUMIFS('2018'!$H:$H, '2018'!$C:$C, $A9, '2018'!$F:$F, X$1)+SUMIFS('2018'!$I:$I, '2018'!$D:$D, $A9, '2018'!$F:$F, X$1)+SUMIFS('2018'!$J:$J, '2018'!$E:$E, $A9, '2018'!$F:$F, X$1)+SUMIFS('2017'!$H:$H, '2017'!$C:$C, $A9, '2017'!$F:$F, X$1)+SUMIFS('2017'!$I:$I, '2017'!$D:$D, $A9, '2017'!$F:$F, X$1)+SUMIFS('2017'!$J:$J, '2017'!$E:$E, $A9, '2017'!$F:$F, X$1)+SUMIFS('2016'!$H:$H, '2016'!$C:$C, $A9, '2016'!$F:$F, X$1)+SUMIFS('2016'!$I:$I, '2016'!$D:$D, $A9, '2016'!$F:$F, X$1)+SUMIFS('2016'!$J:$J, '2016'!$E:$E, $A9, '2016'!$F:$F, X$1)+SUMIFS('2015'!$H:$H, '2015'!$C:$C, $A9, '2015'!$F:$F, X$1)+SUMIFS('2015'!$I:$I, '2015'!$D:$D, $A9, '2015'!$F:$F, X$1)+SUMIFS('2015'!$J:$J, '2015'!$E:$E, $A9, '2015'!$F:$F, X$1)+SUMIFS('2014'!$H:$H, '2014'!$C:$C, $A9, '2014'!$F:$F, X$1)+SUMIFS('2014'!$I:$I, '2014'!$D:$D, $A9, '2014'!$F:$F, X$1)+SUMIFS('2014'!$J:$J, '2014'!$E:$E, $A9, '2014'!$F:$F, X$1)+SUMIFS('2013'!$H:$H, '2013'!$C:$C, $A9, '2013'!$F:$F, X$1)+SUMIFS('2013'!$I:$I, '2013'!$D:$D, $A9, '2013'!$F:$F, X$1)+SUMIFS('2013'!$J:$J, '2013'!$E:$E, $A9, '2013'!$F:$F, X$1)+SUMIFS('2012'!$H:$H, '2012'!$C:$C, $A9, '2012'!$F:$F, X$1)+SUMIFS('2012'!$I:$I, '2012'!$D:$D, $A9, '2012'!$F:$F, X$1)+SUMIFS('2012'!$J:$J, '2012'!$E:$E, $A9, '2012'!$F:$F, X$1)+SUMIFS('2011'!$H:$H, '2011'!$C:$C, $A9, '2011'!$F:$F, X$1)+SUMIFS('2011'!$I:$I, '2011'!$D:$D, $A9, '2011'!$F:$F, X$1)+SUMIFS('2011'!$J:$J, '2011'!$E:$E, $A9, '2011'!$F:$F, X$1)+SUMIFS('2010'!$H:$H, '2010'!$C:$C, $A9, '2010'!$F:$F, X$1)+SUMIFS('2010'!$I:$I, '2010'!$D:$D, $A9, '2010'!$F:$F, X$1)+SUMIFS('2010'!$J:$J, '2010'!$E:$E, $A9, '2010'!$F:$F, X$1)+SUMIFS('2009'!$H:$H, '2009'!$C:$C, $A9, '2009'!$F:$F, X$1)+SUMIFS('2009'!$I:$I, '2009'!$D:$D, $A9, '2009'!$F:$F, X$1)+SUMIFS('2009'!$J:$J, '2009'!$E:$E, $A9, '2009'!$F:$F, X$1), 0)</f>
        <v>0</v>
      </c>
      <c r="Y9" s="0" t="n">
        <f aca="false">IFERROR(SUMIFS('2018'!$H:$H, '2018'!$C:$C, $A9, '2018'!$F:$F, Y$1)+SUMIFS('2018'!$I:$I, '2018'!$D:$D, $A9, '2018'!$F:$F, Y$1)+SUMIFS('2018'!$J:$J, '2018'!$E:$E, $A9, '2018'!$F:$F, Y$1)+SUMIFS('2017'!$H:$H, '2017'!$C:$C, $A9, '2017'!$F:$F, Y$1)+SUMIFS('2017'!$I:$I, '2017'!$D:$D, $A9, '2017'!$F:$F, Y$1)+SUMIFS('2017'!$J:$J, '2017'!$E:$E, $A9, '2017'!$F:$F, Y$1)+SUMIFS('2016'!$H:$H, '2016'!$C:$C, $A9, '2016'!$F:$F, Y$1)+SUMIFS('2016'!$I:$I, '2016'!$D:$D, $A9, '2016'!$F:$F, Y$1)+SUMIFS('2016'!$J:$J, '2016'!$E:$E, $A9, '2016'!$F:$F, Y$1)+SUMIFS('2015'!$H:$H, '2015'!$C:$C, $A9, '2015'!$F:$F, Y$1)+SUMIFS('2015'!$I:$I, '2015'!$D:$D, $A9, '2015'!$F:$F, Y$1)+SUMIFS('2015'!$J:$J, '2015'!$E:$E, $A9, '2015'!$F:$F, Y$1)+SUMIFS('2014'!$H:$H, '2014'!$C:$C, $A9, '2014'!$F:$F, Y$1)+SUMIFS('2014'!$I:$I, '2014'!$D:$D, $A9, '2014'!$F:$F, Y$1)+SUMIFS('2014'!$J:$J, '2014'!$E:$E, $A9, '2014'!$F:$F, Y$1)+SUMIFS('2013'!$H:$H, '2013'!$C:$C, $A9, '2013'!$F:$F, Y$1)+SUMIFS('2013'!$I:$I, '2013'!$D:$D, $A9, '2013'!$F:$F, Y$1)+SUMIFS('2013'!$J:$J, '2013'!$E:$E, $A9, '2013'!$F:$F, Y$1)+SUMIFS('2012'!$H:$H, '2012'!$C:$C, $A9, '2012'!$F:$F, Y$1)+SUMIFS('2012'!$I:$I, '2012'!$D:$D, $A9, '2012'!$F:$F, Y$1)+SUMIFS('2012'!$J:$J, '2012'!$E:$E, $A9, '2012'!$F:$F, Y$1)+SUMIFS('2011'!$H:$H, '2011'!$C:$C, $A9, '2011'!$F:$F, Y$1)+SUMIFS('2011'!$I:$I, '2011'!$D:$D, $A9, '2011'!$F:$F, Y$1)+SUMIFS('2011'!$J:$J, '2011'!$E:$E, $A9, '2011'!$F:$F, Y$1)+SUMIFS('2010'!$H:$H, '2010'!$C:$C, $A9, '2010'!$F:$F, Y$1)+SUMIFS('2010'!$I:$I, '2010'!$D:$D, $A9, '2010'!$F:$F, Y$1)+SUMIFS('2010'!$J:$J, '2010'!$E:$E, $A9, '2010'!$F:$F, Y$1)+SUMIFS('2009'!$H:$H, '2009'!$C:$C, $A9, '2009'!$F:$F, Y$1)+SUMIFS('2009'!$I:$I, '2009'!$D:$D, $A9, '2009'!$F:$F, Y$1)+SUMIFS('2009'!$J:$J, '2009'!$E:$E, $A9, '2009'!$F:$F, Y$1), 0)</f>
        <v>0</v>
      </c>
      <c r="Z9" s="0" t="n">
        <f aca="false">IFERROR(SUMIFS('2018'!$H:$H, '2018'!$C:$C, $A9, '2018'!$F:$F, Z$1)+SUMIFS('2018'!$I:$I, '2018'!$D:$D, $A9, '2018'!$F:$F, Z$1)+SUMIFS('2018'!$J:$J, '2018'!$E:$E, $A9, '2018'!$F:$F, Z$1)+SUMIFS('2017'!$H:$H, '2017'!$C:$C, $A9, '2017'!$F:$F, Z$1)+SUMIFS('2017'!$I:$I, '2017'!$D:$D, $A9, '2017'!$F:$F, Z$1)+SUMIFS('2017'!$J:$J, '2017'!$E:$E, $A9, '2017'!$F:$F, Z$1)+SUMIFS('2016'!$H:$H, '2016'!$C:$C, $A9, '2016'!$F:$F, Z$1)+SUMIFS('2016'!$I:$I, '2016'!$D:$D, $A9, '2016'!$F:$F, Z$1)+SUMIFS('2016'!$J:$J, '2016'!$E:$E, $A9, '2016'!$F:$F, Z$1)+SUMIFS('2015'!$H:$H, '2015'!$C:$C, $A9, '2015'!$F:$F, Z$1)+SUMIFS('2015'!$I:$I, '2015'!$D:$D, $A9, '2015'!$F:$F, Z$1)+SUMIFS('2015'!$J:$J, '2015'!$E:$E, $A9, '2015'!$F:$F, Z$1)+SUMIFS('2014'!$H:$H, '2014'!$C:$C, $A9, '2014'!$F:$F, Z$1)+SUMIFS('2014'!$I:$I, '2014'!$D:$D, $A9, '2014'!$F:$F, Z$1)+SUMIFS('2014'!$J:$J, '2014'!$E:$E, $A9, '2014'!$F:$F, Z$1)+SUMIFS('2013'!$H:$H, '2013'!$C:$C, $A9, '2013'!$F:$F, Z$1)+SUMIFS('2013'!$I:$I, '2013'!$D:$D, $A9, '2013'!$F:$F, Z$1)+SUMIFS('2013'!$J:$J, '2013'!$E:$E, $A9, '2013'!$F:$F, Z$1)+SUMIFS('2012'!$H:$H, '2012'!$C:$C, $A9, '2012'!$F:$F, Z$1)+SUMIFS('2012'!$I:$I, '2012'!$D:$D, $A9, '2012'!$F:$F, Z$1)+SUMIFS('2012'!$J:$J, '2012'!$E:$E, $A9, '2012'!$F:$F, Z$1)+SUMIFS('2011'!$H:$H, '2011'!$C:$C, $A9, '2011'!$F:$F, Z$1)+SUMIFS('2011'!$I:$I, '2011'!$D:$D, $A9, '2011'!$F:$F, Z$1)+SUMIFS('2011'!$J:$J, '2011'!$E:$E, $A9, '2011'!$F:$F, Z$1)+SUMIFS('2010'!$H:$H, '2010'!$C:$C, $A9, '2010'!$F:$F, Z$1)+SUMIFS('2010'!$I:$I, '2010'!$D:$D, $A9, '2010'!$F:$F, Z$1)+SUMIFS('2010'!$J:$J, '2010'!$E:$E, $A9, '2010'!$F:$F, Z$1)+SUMIFS('2009'!$H:$H, '2009'!$C:$C, $A9, '2009'!$F:$F, Z$1)+SUMIFS('2009'!$I:$I, '2009'!$D:$D, $A9, '2009'!$F:$F, Z$1)+SUMIFS('2009'!$J:$J, '2009'!$E:$E, $A9, '2009'!$F:$F, Z$1), 0)</f>
        <v>0</v>
      </c>
      <c r="AA9" s="0" t="n">
        <f aca="false">IFERROR(SUMIFS('2018'!$H:$H, '2018'!$C:$C, $A9, '2018'!$F:$F, AA$1)+SUMIFS('2018'!$I:$I, '2018'!$D:$D, $A9, '2018'!$F:$F, AA$1)+SUMIFS('2018'!$J:$J, '2018'!$E:$E, $A9, '2018'!$F:$F, AA$1)+SUMIFS('2017'!$H:$H, '2017'!$C:$C, $A9, '2017'!$F:$F, AA$1)+SUMIFS('2017'!$I:$I, '2017'!$D:$D, $A9, '2017'!$F:$F, AA$1)+SUMIFS('2017'!$J:$J, '2017'!$E:$E, $A9, '2017'!$F:$F, AA$1)+SUMIFS('2016'!$H:$H, '2016'!$C:$C, $A9, '2016'!$F:$F, AA$1)+SUMIFS('2016'!$I:$I, '2016'!$D:$D, $A9, '2016'!$F:$F, AA$1)+SUMIFS('2016'!$J:$J, '2016'!$E:$E, $A9, '2016'!$F:$F, AA$1)+SUMIFS('2015'!$H:$H, '2015'!$C:$C, $A9, '2015'!$F:$F, AA$1)+SUMIFS('2015'!$I:$I, '2015'!$D:$D, $A9, '2015'!$F:$F, AA$1)+SUMIFS('2015'!$J:$J, '2015'!$E:$E, $A9, '2015'!$F:$F, AA$1)+SUMIFS('2014'!$H:$H, '2014'!$C:$C, $A9, '2014'!$F:$F, AA$1)+SUMIFS('2014'!$I:$I, '2014'!$D:$D, $A9, '2014'!$F:$F, AA$1)+SUMIFS('2014'!$J:$J, '2014'!$E:$E, $A9, '2014'!$F:$F, AA$1)+SUMIFS('2013'!$H:$H, '2013'!$C:$C, $A9, '2013'!$F:$F, AA$1)+SUMIFS('2013'!$I:$I, '2013'!$D:$D, $A9, '2013'!$F:$F, AA$1)+SUMIFS('2013'!$J:$J, '2013'!$E:$E, $A9, '2013'!$F:$F, AA$1)+SUMIFS('2012'!$H:$H, '2012'!$C:$C, $A9, '2012'!$F:$F, AA$1)+SUMIFS('2012'!$I:$I, '2012'!$D:$D, $A9, '2012'!$F:$F, AA$1)+SUMIFS('2012'!$J:$J, '2012'!$E:$E, $A9, '2012'!$F:$F, AA$1)+SUMIFS('2011'!$H:$H, '2011'!$C:$C, $A9, '2011'!$F:$F, AA$1)+SUMIFS('2011'!$I:$I, '2011'!$D:$D, $A9, '2011'!$F:$F, AA$1)+SUMIFS('2011'!$J:$J, '2011'!$E:$E, $A9, '2011'!$F:$F, AA$1)+SUMIFS('2010'!$H:$H, '2010'!$C:$C, $A9, '2010'!$F:$F, AA$1)+SUMIFS('2010'!$I:$I, '2010'!$D:$D, $A9, '2010'!$F:$F, AA$1)+SUMIFS('2010'!$J:$J, '2010'!$E:$E, $A9, '2010'!$F:$F, AA$1)+SUMIFS('2009'!$H:$H, '2009'!$C:$C, $A9, '2009'!$F:$F, AA$1)+SUMIFS('2009'!$I:$I, '2009'!$D:$D, $A9, '2009'!$F:$F, AA$1)+SUMIFS('2009'!$J:$J, '2009'!$E:$E, $A9, '2009'!$F:$F, AA$1), 0)</f>
        <v>0</v>
      </c>
      <c r="AB9" s="0" t="n">
        <f aca="false">IFERROR(SUMIFS('2018'!$H:$H, '2018'!$C:$C, $A9, '2018'!$F:$F, AB$1)+SUMIFS('2018'!$I:$I, '2018'!$D:$D, $A9, '2018'!$F:$F, AB$1)+SUMIFS('2018'!$J:$J, '2018'!$E:$E, $A9, '2018'!$F:$F, AB$1)+SUMIFS('2017'!$H:$H, '2017'!$C:$C, $A9, '2017'!$F:$F, AB$1)+SUMIFS('2017'!$I:$I, '2017'!$D:$D, $A9, '2017'!$F:$F, AB$1)+SUMIFS('2017'!$J:$J, '2017'!$E:$E, $A9, '2017'!$F:$F, AB$1)+SUMIFS('2016'!$H:$H, '2016'!$C:$C, $A9, '2016'!$F:$F, AB$1)+SUMIFS('2016'!$I:$I, '2016'!$D:$D, $A9, '2016'!$F:$F, AB$1)+SUMIFS('2016'!$J:$J, '2016'!$E:$E, $A9, '2016'!$F:$F, AB$1)+SUMIFS('2015'!$H:$H, '2015'!$C:$C, $A9, '2015'!$F:$F, AB$1)+SUMIFS('2015'!$I:$I, '2015'!$D:$D, $A9, '2015'!$F:$F, AB$1)+SUMIFS('2015'!$J:$J, '2015'!$E:$E, $A9, '2015'!$F:$F, AB$1)+SUMIFS('2014'!$H:$H, '2014'!$C:$C, $A9, '2014'!$F:$F, AB$1)+SUMIFS('2014'!$I:$I, '2014'!$D:$D, $A9, '2014'!$F:$F, AB$1)+SUMIFS('2014'!$J:$J, '2014'!$E:$E, $A9, '2014'!$F:$F, AB$1)+SUMIFS('2013'!$H:$H, '2013'!$C:$C, $A9, '2013'!$F:$F, AB$1)+SUMIFS('2013'!$I:$I, '2013'!$D:$D, $A9, '2013'!$F:$F, AB$1)+SUMIFS('2013'!$J:$J, '2013'!$E:$E, $A9, '2013'!$F:$F, AB$1)+SUMIFS('2012'!$H:$H, '2012'!$C:$C, $A9, '2012'!$F:$F, AB$1)+SUMIFS('2012'!$I:$I, '2012'!$D:$D, $A9, '2012'!$F:$F, AB$1)+SUMIFS('2012'!$J:$J, '2012'!$E:$E, $A9, '2012'!$F:$F, AB$1)+SUMIFS('2011'!$H:$H, '2011'!$C:$C, $A9, '2011'!$F:$F, AB$1)+SUMIFS('2011'!$I:$I, '2011'!$D:$D, $A9, '2011'!$F:$F, AB$1)+SUMIFS('2011'!$J:$J, '2011'!$E:$E, $A9, '2011'!$F:$F, AB$1)+SUMIFS('2010'!$H:$H, '2010'!$C:$C, $A9, '2010'!$F:$F, AB$1)+SUMIFS('2010'!$I:$I, '2010'!$D:$D, $A9, '2010'!$F:$F, AB$1)+SUMIFS('2010'!$J:$J, '2010'!$E:$E, $A9, '2010'!$F:$F, AB$1)+SUMIFS('2009'!$H:$H, '2009'!$C:$C, $A9, '2009'!$F:$F, AB$1)+SUMIFS('2009'!$I:$I, '2009'!$D:$D, $A9, '2009'!$F:$F, AB$1)+SUMIFS('2009'!$J:$J, '2009'!$E:$E, $A9, '2009'!$F:$F, AB$1), 0)</f>
        <v>0</v>
      </c>
      <c r="AC9" s="0" t="n">
        <f aca="false">IFERROR(SUMIFS('2018'!$H:$H, '2018'!$C:$C, $A9, '2018'!$F:$F, AC$1)+SUMIFS('2018'!$I:$I, '2018'!$D:$D, $A9, '2018'!$F:$F, AC$1)+SUMIFS('2018'!$J:$J, '2018'!$E:$E, $A9, '2018'!$F:$F, AC$1)+SUMIFS('2017'!$H:$H, '2017'!$C:$C, $A9, '2017'!$F:$F, AC$1)+SUMIFS('2017'!$I:$I, '2017'!$D:$D, $A9, '2017'!$F:$F, AC$1)+SUMIFS('2017'!$J:$J, '2017'!$E:$E, $A9, '2017'!$F:$F, AC$1)+SUMIFS('2016'!$H:$H, '2016'!$C:$C, $A9, '2016'!$F:$F, AC$1)+SUMIFS('2016'!$I:$I, '2016'!$D:$D, $A9, '2016'!$F:$F, AC$1)+SUMIFS('2016'!$J:$J, '2016'!$E:$E, $A9, '2016'!$F:$F, AC$1)+SUMIFS('2015'!$H:$H, '2015'!$C:$C, $A9, '2015'!$F:$F, AC$1)+SUMIFS('2015'!$I:$I, '2015'!$D:$D, $A9, '2015'!$F:$F, AC$1)+SUMIFS('2015'!$J:$J, '2015'!$E:$E, $A9, '2015'!$F:$F, AC$1)+SUMIFS('2014'!$H:$H, '2014'!$C:$C, $A9, '2014'!$F:$F, AC$1)+SUMIFS('2014'!$I:$I, '2014'!$D:$D, $A9, '2014'!$F:$F, AC$1)+SUMIFS('2014'!$J:$J, '2014'!$E:$E, $A9, '2014'!$F:$F, AC$1)+SUMIFS('2013'!$H:$H, '2013'!$C:$C, $A9, '2013'!$F:$F, AC$1)+SUMIFS('2013'!$I:$I, '2013'!$D:$D, $A9, '2013'!$F:$F, AC$1)+SUMIFS('2013'!$J:$J, '2013'!$E:$E, $A9, '2013'!$F:$F, AC$1)+SUMIFS('2012'!$H:$H, '2012'!$C:$C, $A9, '2012'!$F:$F, AC$1)+SUMIFS('2012'!$I:$I, '2012'!$D:$D, $A9, '2012'!$F:$F, AC$1)+SUMIFS('2012'!$J:$J, '2012'!$E:$E, $A9, '2012'!$F:$F, AC$1)+SUMIFS('2011'!$H:$H, '2011'!$C:$C, $A9, '2011'!$F:$F, AC$1)+SUMIFS('2011'!$I:$I, '2011'!$D:$D, $A9, '2011'!$F:$F, AC$1)+SUMIFS('2011'!$J:$J, '2011'!$E:$E, $A9, '2011'!$F:$F, AC$1)+SUMIFS('2010'!$H:$H, '2010'!$C:$C, $A9, '2010'!$F:$F, AC$1)+SUMIFS('2010'!$I:$I, '2010'!$D:$D, $A9, '2010'!$F:$F, AC$1)+SUMIFS('2010'!$J:$J, '2010'!$E:$E, $A9, '2010'!$F:$F, AC$1)+SUMIFS('2009'!$H:$H, '2009'!$C:$C, $A9, '2009'!$F:$F, AC$1)+SUMIFS('2009'!$I:$I, '2009'!$D:$D, $A9, '2009'!$F:$F, AC$1)+SUMIFS('2009'!$J:$J, '2009'!$E:$E, $A9, '2009'!$F:$F, AC$1), 0)</f>
        <v>2</v>
      </c>
      <c r="AD9" s="0" t="n">
        <f aca="false">IFERROR(SUMIFS('2018'!$H:$H, '2018'!$C:$C, $A9, '2018'!$F:$F, AD$1)+SUMIFS('2018'!$I:$I, '2018'!$D:$D, $A9, '2018'!$F:$F, AD$1)+SUMIFS('2018'!$J:$J, '2018'!$E:$E, $A9, '2018'!$F:$F, AD$1)+SUMIFS('2017'!$H:$H, '2017'!$C:$C, $A9, '2017'!$F:$F, AD$1)+SUMIFS('2017'!$I:$I, '2017'!$D:$D, $A9, '2017'!$F:$F, AD$1)+SUMIFS('2017'!$J:$J, '2017'!$E:$E, $A9, '2017'!$F:$F, AD$1)+SUMIFS('2016'!$H:$H, '2016'!$C:$C, $A9, '2016'!$F:$F, AD$1)+SUMIFS('2016'!$I:$I, '2016'!$D:$D, $A9, '2016'!$F:$F, AD$1)+SUMIFS('2016'!$J:$J, '2016'!$E:$E, $A9, '2016'!$F:$F, AD$1)+SUMIFS('2015'!$H:$H, '2015'!$C:$C, $A9, '2015'!$F:$F, AD$1)+SUMIFS('2015'!$I:$I, '2015'!$D:$D, $A9, '2015'!$F:$F, AD$1)+SUMIFS('2015'!$J:$J, '2015'!$E:$E, $A9, '2015'!$F:$F, AD$1)+SUMIFS('2014'!$H:$H, '2014'!$C:$C, $A9, '2014'!$F:$F, AD$1)+SUMIFS('2014'!$I:$I, '2014'!$D:$D, $A9, '2014'!$F:$F, AD$1)+SUMIFS('2014'!$J:$J, '2014'!$E:$E, $A9, '2014'!$F:$F, AD$1)+SUMIFS('2013'!$H:$H, '2013'!$C:$C, $A9, '2013'!$F:$F, AD$1)+SUMIFS('2013'!$I:$I, '2013'!$D:$D, $A9, '2013'!$F:$F, AD$1)+SUMIFS('2013'!$J:$J, '2013'!$E:$E, $A9, '2013'!$F:$F, AD$1)+SUMIFS('2012'!$H:$H, '2012'!$C:$C, $A9, '2012'!$F:$F, AD$1)+SUMIFS('2012'!$I:$I, '2012'!$D:$D, $A9, '2012'!$F:$F, AD$1)+SUMIFS('2012'!$J:$J, '2012'!$E:$E, $A9, '2012'!$F:$F, AD$1)+SUMIFS('2011'!$H:$H, '2011'!$C:$C, $A9, '2011'!$F:$F, AD$1)+SUMIFS('2011'!$I:$I, '2011'!$D:$D, $A9, '2011'!$F:$F, AD$1)+SUMIFS('2011'!$J:$J, '2011'!$E:$E, $A9, '2011'!$F:$F, AD$1)+SUMIFS('2010'!$H:$H, '2010'!$C:$C, $A9, '2010'!$F:$F, AD$1)+SUMIFS('2010'!$I:$I, '2010'!$D:$D, $A9, '2010'!$F:$F, AD$1)+SUMIFS('2010'!$J:$J, '2010'!$E:$E, $A9, '2010'!$F:$F, AD$1)+SUMIFS('2009'!$H:$H, '2009'!$C:$C, $A9, '2009'!$F:$F, AD$1)+SUMIFS('2009'!$I:$I, '2009'!$D:$D, $A9, '2009'!$F:$F, AD$1)+SUMIFS('2009'!$J:$J, '2009'!$E:$E, $A9, '2009'!$F:$F, AD$1), 0)</f>
        <v>24</v>
      </c>
      <c r="AE9" s="0" t="n">
        <f aca="false">IFERROR(SUMIFS('2018'!$H:$H, '2018'!$C:$C, $A9, '2018'!$F:$F, AE$1)+SUMIFS('2018'!$I:$I, '2018'!$D:$D, $A9, '2018'!$F:$F, AE$1)+SUMIFS('2018'!$J:$J, '2018'!$E:$E, $A9, '2018'!$F:$F, AE$1)+SUMIFS('2017'!$H:$H, '2017'!$C:$C, $A9, '2017'!$F:$F, AE$1)+SUMIFS('2017'!$I:$I, '2017'!$D:$D, $A9, '2017'!$F:$F, AE$1)+SUMIFS('2017'!$J:$J, '2017'!$E:$E, $A9, '2017'!$F:$F, AE$1)+SUMIFS('2016'!$H:$H, '2016'!$C:$C, $A9, '2016'!$F:$F, AE$1)+SUMIFS('2016'!$I:$I, '2016'!$D:$D, $A9, '2016'!$F:$F, AE$1)+SUMIFS('2016'!$J:$J, '2016'!$E:$E, $A9, '2016'!$F:$F, AE$1)+SUMIFS('2015'!$H:$H, '2015'!$C:$C, $A9, '2015'!$F:$F, AE$1)+SUMIFS('2015'!$I:$I, '2015'!$D:$D, $A9, '2015'!$F:$F, AE$1)+SUMIFS('2015'!$J:$J, '2015'!$E:$E, $A9, '2015'!$F:$F, AE$1)+SUMIFS('2014'!$H:$H, '2014'!$C:$C, $A9, '2014'!$F:$F, AE$1)+SUMIFS('2014'!$I:$I, '2014'!$D:$D, $A9, '2014'!$F:$F, AE$1)+SUMIFS('2014'!$J:$J, '2014'!$E:$E, $A9, '2014'!$F:$F, AE$1)+SUMIFS('2013'!$H:$H, '2013'!$C:$C, $A9, '2013'!$F:$F, AE$1)+SUMIFS('2013'!$I:$I, '2013'!$D:$D, $A9, '2013'!$F:$F, AE$1)+SUMIFS('2013'!$J:$J, '2013'!$E:$E, $A9, '2013'!$F:$F, AE$1)+SUMIFS('2012'!$H:$H, '2012'!$C:$C, $A9, '2012'!$F:$F, AE$1)+SUMIFS('2012'!$I:$I, '2012'!$D:$D, $A9, '2012'!$F:$F, AE$1)+SUMIFS('2012'!$J:$J, '2012'!$E:$E, $A9, '2012'!$F:$F, AE$1)+SUMIFS('2011'!$H:$H, '2011'!$C:$C, $A9, '2011'!$F:$F, AE$1)+SUMIFS('2011'!$I:$I, '2011'!$D:$D, $A9, '2011'!$F:$F, AE$1)+SUMIFS('2011'!$J:$J, '2011'!$E:$E, $A9, '2011'!$F:$F, AE$1)+SUMIFS('2010'!$H:$H, '2010'!$C:$C, $A9, '2010'!$F:$F, AE$1)+SUMIFS('2010'!$I:$I, '2010'!$D:$D, $A9, '2010'!$F:$F, AE$1)+SUMIFS('2010'!$J:$J, '2010'!$E:$E, $A9, '2010'!$F:$F, AE$1)+SUMIFS('2009'!$H:$H, '2009'!$C:$C, $A9, '2009'!$F:$F, AE$1)+SUMIFS('2009'!$I:$I, '2009'!$D:$D, $A9, '2009'!$F:$F, AE$1)+SUMIFS('2009'!$J:$J, '2009'!$E:$E, $A9, '2009'!$F:$F, AE$1), 0)</f>
        <v>0</v>
      </c>
      <c r="AF9" s="0" t="n">
        <f aca="false">IFERROR(SUMIFS('2018'!$H:$H, '2018'!$C:$C, $A9, '2018'!$F:$F, AF$1)+SUMIFS('2018'!$I:$I, '2018'!$D:$D, $A9, '2018'!$F:$F, AF$1)+SUMIFS('2018'!$J:$J, '2018'!$E:$E, $A9, '2018'!$F:$F, AF$1)+SUMIFS('2017'!$H:$H, '2017'!$C:$C, $A9, '2017'!$F:$F, AF$1)+SUMIFS('2017'!$I:$I, '2017'!$D:$D, $A9, '2017'!$F:$F, AF$1)+SUMIFS('2017'!$J:$J, '2017'!$E:$E, $A9, '2017'!$F:$F, AF$1)+SUMIFS('2016'!$H:$H, '2016'!$C:$C, $A9, '2016'!$F:$F, AF$1)+SUMIFS('2016'!$I:$I, '2016'!$D:$D, $A9, '2016'!$F:$F, AF$1)+SUMIFS('2016'!$J:$J, '2016'!$E:$E, $A9, '2016'!$F:$F, AF$1)+SUMIFS('2015'!$H:$H, '2015'!$C:$C, $A9, '2015'!$F:$F, AF$1)+SUMIFS('2015'!$I:$I, '2015'!$D:$D, $A9, '2015'!$F:$F, AF$1)+SUMIFS('2015'!$J:$J, '2015'!$E:$E, $A9, '2015'!$F:$F, AF$1)+SUMIFS('2014'!$H:$H, '2014'!$C:$C, $A9, '2014'!$F:$F, AF$1)+SUMIFS('2014'!$I:$I, '2014'!$D:$D, $A9, '2014'!$F:$F, AF$1)+SUMIFS('2014'!$J:$J, '2014'!$E:$E, $A9, '2014'!$F:$F, AF$1)+SUMIFS('2013'!$H:$H, '2013'!$C:$C, $A9, '2013'!$F:$F, AF$1)+SUMIFS('2013'!$I:$I, '2013'!$D:$D, $A9, '2013'!$F:$F, AF$1)+SUMIFS('2013'!$J:$J, '2013'!$E:$E, $A9, '2013'!$F:$F, AF$1)+SUMIFS('2012'!$H:$H, '2012'!$C:$C, $A9, '2012'!$F:$F, AF$1)+SUMIFS('2012'!$I:$I, '2012'!$D:$D, $A9, '2012'!$F:$F, AF$1)+SUMIFS('2012'!$J:$J, '2012'!$E:$E, $A9, '2012'!$F:$F, AF$1)+SUMIFS('2011'!$H:$H, '2011'!$C:$C, $A9, '2011'!$F:$F, AF$1)+SUMIFS('2011'!$I:$I, '2011'!$D:$D, $A9, '2011'!$F:$F, AF$1)+SUMIFS('2011'!$J:$J, '2011'!$E:$E, $A9, '2011'!$F:$F, AF$1)+SUMIFS('2010'!$H:$H, '2010'!$C:$C, $A9, '2010'!$F:$F, AF$1)+SUMIFS('2010'!$I:$I, '2010'!$D:$D, $A9, '2010'!$F:$F, AF$1)+SUMIFS('2010'!$J:$J, '2010'!$E:$E, $A9, '2010'!$F:$F, AF$1)+SUMIFS('2009'!$H:$H, '2009'!$C:$C, $A9, '2009'!$F:$F, AF$1)+SUMIFS('2009'!$I:$I, '2009'!$D:$D, $A9, '2009'!$F:$F, AF$1)+SUMIFS('2009'!$J:$J, '2009'!$E:$E, $A9, '2009'!$F:$F, AF$1), 0)</f>
        <v>0</v>
      </c>
    </row>
    <row r="10" customFormat="false" ht="15" hidden="false" customHeight="false" outlineLevel="0" collapsed="false">
      <c r="A10" s="20" t="s">
        <v>73</v>
      </c>
      <c r="B10" s="0" t="n">
        <f aca="false">IFERROR(SUMIFS('2018'!$H:$H, '2018'!$C:$C, $A10, '2018'!$F:$F, B$1)+SUMIFS('2018'!$I:$I, '2018'!$D:$D, $A10, '2018'!$F:$F, B$1)+SUMIFS('2018'!$J:$J, '2018'!$E:$E, $A10, '2018'!$F:$F, B$1)+SUMIFS('2017'!$H:$H, '2017'!$C:$C, $A10, '2017'!$F:$F, B$1)+SUMIFS('2017'!$I:$I, '2017'!$D:$D, $A10, '2017'!$F:$F, B$1)+SUMIFS('2017'!$J:$J, '2017'!$E:$E, $A10, '2017'!$F:$F, B$1)+SUMIFS('2016'!$H:$H, '2016'!$C:$C, $A10, '2016'!$F:$F, B$1)+SUMIFS('2016'!$I:$I, '2016'!$D:$D, $A10, '2016'!$F:$F, B$1)+SUMIFS('2016'!$J:$J, '2016'!$E:$E, $A10, '2016'!$F:$F, B$1)+SUMIFS('2015'!$H:$H, '2015'!$C:$C, $A10, '2015'!$F:$F, B$1)+SUMIFS('2015'!$I:$I, '2015'!$D:$D, $A10, '2015'!$F:$F, B$1)+SUMIFS('2015'!$J:$J, '2015'!$E:$E, $A10, '2015'!$F:$F, B$1)+SUMIFS('2014'!$H:$H, '2014'!$C:$C, $A10, '2014'!$F:$F, B$1)+SUMIFS('2014'!$I:$I, '2014'!$D:$D, $A10, '2014'!$F:$F, B$1)+SUMIFS('2014'!$J:$J, '2014'!$E:$E, $A10, '2014'!$F:$F, B$1)+SUMIFS('2013'!$H:$H, '2013'!$C:$C, $A10, '2013'!$F:$F, B$1)+SUMIFS('2013'!$I:$I, '2013'!$D:$D, $A10, '2013'!$F:$F, B$1)+SUMIFS('2013'!$J:$J, '2013'!$E:$E, $A10, '2013'!$F:$F, B$1)+SUMIFS('2012'!$H:$H, '2012'!$C:$C, $A10, '2012'!$F:$F, B$1)+SUMIFS('2012'!$I:$I, '2012'!$D:$D, $A10, '2012'!$F:$F, B$1)+SUMIFS('2012'!$J:$J, '2012'!$E:$E, $A10, '2012'!$F:$F, B$1)+SUMIFS('2011'!$H:$H, '2011'!$C:$C, $A10, '2011'!$F:$F, B$1)+SUMIFS('2011'!$I:$I, '2011'!$D:$D, $A10, '2011'!$F:$F, B$1)+SUMIFS('2011'!$J:$J, '2011'!$E:$E, $A10, '2011'!$F:$F, B$1)+SUMIFS('2010'!$H:$H, '2010'!$C:$C, $A10, '2010'!$F:$F, B$1)+SUMIFS('2010'!$I:$I, '2010'!$D:$D, $A10, '2010'!$F:$F, B$1)+SUMIFS('2010'!$J:$J, '2010'!$E:$E, $A10, '2010'!$F:$F, B$1)+SUMIFS('2009'!$H:$H, '2009'!$C:$C, $A10, '2009'!$F:$F, B$1)+SUMIFS('2009'!$I:$I, '2009'!$D:$D, $A10, '2009'!$F:$F, B$1)+SUMIFS('2009'!$J:$J, '2009'!$E:$E, $A10, '2009'!$F:$F, B$1), 0)</f>
        <v>0</v>
      </c>
      <c r="C10" s="0" t="n">
        <f aca="false">IFERROR(SUMIFS('2018'!$H:$H, '2018'!$C:$C, $A10, '2018'!$F:$F, C$1)+SUMIFS('2018'!$I:$I, '2018'!$D:$D, $A10, '2018'!$F:$F, C$1)+SUMIFS('2018'!$J:$J, '2018'!$E:$E, $A10, '2018'!$F:$F, C$1)+SUMIFS('2017'!$H:$H, '2017'!$C:$C, $A10, '2017'!$F:$F, C$1)+SUMIFS('2017'!$I:$I, '2017'!$D:$D, $A10, '2017'!$F:$F, C$1)+SUMIFS('2017'!$J:$J, '2017'!$E:$E, $A10, '2017'!$F:$F, C$1)+SUMIFS('2016'!$H:$H, '2016'!$C:$C, $A10, '2016'!$F:$F, C$1)+SUMIFS('2016'!$I:$I, '2016'!$D:$D, $A10, '2016'!$F:$F, C$1)+SUMIFS('2016'!$J:$J, '2016'!$E:$E, $A10, '2016'!$F:$F, C$1)+SUMIFS('2015'!$H:$H, '2015'!$C:$C, $A10, '2015'!$F:$F, C$1)+SUMIFS('2015'!$I:$I, '2015'!$D:$D, $A10, '2015'!$F:$F, C$1)+SUMIFS('2015'!$J:$J, '2015'!$E:$E, $A10, '2015'!$F:$F, C$1)+SUMIFS('2014'!$H:$H, '2014'!$C:$C, $A10, '2014'!$F:$F, C$1)+SUMIFS('2014'!$I:$I, '2014'!$D:$D, $A10, '2014'!$F:$F, C$1)+SUMIFS('2014'!$J:$J, '2014'!$E:$E, $A10, '2014'!$F:$F, C$1)+SUMIFS('2013'!$H:$H, '2013'!$C:$C, $A10, '2013'!$F:$F, C$1)+SUMIFS('2013'!$I:$I, '2013'!$D:$D, $A10, '2013'!$F:$F, C$1)+SUMIFS('2013'!$J:$J, '2013'!$E:$E, $A10, '2013'!$F:$F, C$1)+SUMIFS('2012'!$H:$H, '2012'!$C:$C, $A10, '2012'!$F:$F, C$1)+SUMIFS('2012'!$I:$I, '2012'!$D:$D, $A10, '2012'!$F:$F, C$1)+SUMIFS('2012'!$J:$J, '2012'!$E:$E, $A10, '2012'!$F:$F, C$1)+SUMIFS('2011'!$H:$H, '2011'!$C:$C, $A10, '2011'!$F:$F, C$1)+SUMIFS('2011'!$I:$I, '2011'!$D:$D, $A10, '2011'!$F:$F, C$1)+SUMIFS('2011'!$J:$J, '2011'!$E:$E, $A10, '2011'!$F:$F, C$1)+SUMIFS('2010'!$H:$H, '2010'!$C:$C, $A10, '2010'!$F:$F, C$1)+SUMIFS('2010'!$I:$I, '2010'!$D:$D, $A10, '2010'!$F:$F, C$1)+SUMIFS('2010'!$J:$J, '2010'!$E:$E, $A10, '2010'!$F:$F, C$1)+SUMIFS('2009'!$H:$H, '2009'!$C:$C, $A10, '2009'!$F:$F, C$1)+SUMIFS('2009'!$I:$I, '2009'!$D:$D, $A10, '2009'!$F:$F, C$1)+SUMIFS('2009'!$J:$J, '2009'!$E:$E, $A10, '2009'!$F:$F, C$1), 0)</f>
        <v>0</v>
      </c>
      <c r="D10" s="0" t="n">
        <f aca="false">IFERROR(SUMIFS('2018'!$H:$H, '2018'!$C:$C, $A10, '2018'!$F:$F, D$1)+SUMIFS('2018'!$I:$I, '2018'!$D:$D, $A10, '2018'!$F:$F, D$1)+SUMIFS('2018'!$J:$J, '2018'!$E:$E, $A10, '2018'!$F:$F, D$1)+SUMIFS('2017'!$H:$H, '2017'!$C:$C, $A10, '2017'!$F:$F, D$1)+SUMIFS('2017'!$I:$I, '2017'!$D:$D, $A10, '2017'!$F:$F, D$1)+SUMIFS('2017'!$J:$J, '2017'!$E:$E, $A10, '2017'!$F:$F, D$1)+SUMIFS('2016'!$H:$H, '2016'!$C:$C, $A10, '2016'!$F:$F, D$1)+SUMIFS('2016'!$I:$I, '2016'!$D:$D, $A10, '2016'!$F:$F, D$1)+SUMIFS('2016'!$J:$J, '2016'!$E:$E, $A10, '2016'!$F:$F, D$1)+SUMIFS('2015'!$H:$H, '2015'!$C:$C, $A10, '2015'!$F:$F, D$1)+SUMIFS('2015'!$I:$I, '2015'!$D:$D, $A10, '2015'!$F:$F, D$1)+SUMIFS('2015'!$J:$J, '2015'!$E:$E, $A10, '2015'!$F:$F, D$1)+SUMIFS('2014'!$H:$H, '2014'!$C:$C, $A10, '2014'!$F:$F, D$1)+SUMIFS('2014'!$I:$I, '2014'!$D:$D, $A10, '2014'!$F:$F, D$1)+SUMIFS('2014'!$J:$J, '2014'!$E:$E, $A10, '2014'!$F:$F, D$1)+SUMIFS('2013'!$H:$H, '2013'!$C:$C, $A10, '2013'!$F:$F, D$1)+SUMIFS('2013'!$I:$I, '2013'!$D:$D, $A10, '2013'!$F:$F, D$1)+SUMIFS('2013'!$J:$J, '2013'!$E:$E, $A10, '2013'!$F:$F, D$1)+SUMIFS('2012'!$H:$H, '2012'!$C:$C, $A10, '2012'!$F:$F, D$1)+SUMIFS('2012'!$I:$I, '2012'!$D:$D, $A10, '2012'!$F:$F, D$1)+SUMIFS('2012'!$J:$J, '2012'!$E:$E, $A10, '2012'!$F:$F, D$1)+SUMIFS('2011'!$H:$H, '2011'!$C:$C, $A10, '2011'!$F:$F, D$1)+SUMIFS('2011'!$I:$I, '2011'!$D:$D, $A10, '2011'!$F:$F, D$1)+SUMIFS('2011'!$J:$J, '2011'!$E:$E, $A10, '2011'!$F:$F, D$1)+SUMIFS('2010'!$H:$H, '2010'!$C:$C, $A10, '2010'!$F:$F, D$1)+SUMIFS('2010'!$I:$I, '2010'!$D:$D, $A10, '2010'!$F:$F, D$1)+SUMIFS('2010'!$J:$J, '2010'!$E:$E, $A10, '2010'!$F:$F, D$1)+SUMIFS('2009'!$H:$H, '2009'!$C:$C, $A10, '2009'!$F:$F, D$1)+SUMIFS('2009'!$I:$I, '2009'!$D:$D, $A10, '2009'!$F:$F, D$1)+SUMIFS('2009'!$J:$J, '2009'!$E:$E, $A10, '2009'!$F:$F, D$1), 0)</f>
        <v>0</v>
      </c>
      <c r="E10" s="0" t="n">
        <f aca="false">IFERROR(SUMIFS('2018'!$H:$H, '2018'!$C:$C, $A10, '2018'!$F:$F, E$1)+SUMIFS('2018'!$I:$I, '2018'!$D:$D, $A10, '2018'!$F:$F, E$1)+SUMIFS('2018'!$J:$J, '2018'!$E:$E, $A10, '2018'!$F:$F, E$1)+SUMIFS('2017'!$H:$H, '2017'!$C:$C, $A10, '2017'!$F:$F, E$1)+SUMIFS('2017'!$I:$I, '2017'!$D:$D, $A10, '2017'!$F:$F, E$1)+SUMIFS('2017'!$J:$J, '2017'!$E:$E, $A10, '2017'!$F:$F, E$1)+SUMIFS('2016'!$H:$H, '2016'!$C:$C, $A10, '2016'!$F:$F, E$1)+SUMIFS('2016'!$I:$I, '2016'!$D:$D, $A10, '2016'!$F:$F, E$1)+SUMIFS('2016'!$J:$J, '2016'!$E:$E, $A10, '2016'!$F:$F, E$1)+SUMIFS('2015'!$H:$H, '2015'!$C:$C, $A10, '2015'!$F:$F, E$1)+SUMIFS('2015'!$I:$I, '2015'!$D:$D, $A10, '2015'!$F:$F, E$1)+SUMIFS('2015'!$J:$J, '2015'!$E:$E, $A10, '2015'!$F:$F, E$1)+SUMIFS('2014'!$H:$H, '2014'!$C:$C, $A10, '2014'!$F:$F, E$1)+SUMIFS('2014'!$I:$I, '2014'!$D:$D, $A10, '2014'!$F:$F, E$1)+SUMIFS('2014'!$J:$J, '2014'!$E:$E, $A10, '2014'!$F:$F, E$1)+SUMIFS('2013'!$H:$H, '2013'!$C:$C, $A10, '2013'!$F:$F, E$1)+SUMIFS('2013'!$I:$I, '2013'!$D:$D, $A10, '2013'!$F:$F, E$1)+SUMIFS('2013'!$J:$J, '2013'!$E:$E, $A10, '2013'!$F:$F, E$1)+SUMIFS('2012'!$H:$H, '2012'!$C:$C, $A10, '2012'!$F:$F, E$1)+SUMIFS('2012'!$I:$I, '2012'!$D:$D, $A10, '2012'!$F:$F, E$1)+SUMIFS('2012'!$J:$J, '2012'!$E:$E, $A10, '2012'!$F:$F, E$1)+SUMIFS('2011'!$H:$H, '2011'!$C:$C, $A10, '2011'!$F:$F, E$1)+SUMIFS('2011'!$I:$I, '2011'!$D:$D, $A10, '2011'!$F:$F, E$1)+SUMIFS('2011'!$J:$J, '2011'!$E:$E, $A10, '2011'!$F:$F, E$1)+SUMIFS('2010'!$H:$H, '2010'!$C:$C, $A10, '2010'!$F:$F, E$1)+SUMIFS('2010'!$I:$I, '2010'!$D:$D, $A10, '2010'!$F:$F, E$1)+SUMIFS('2010'!$J:$J, '2010'!$E:$E, $A10, '2010'!$F:$F, E$1)+SUMIFS('2009'!$H:$H, '2009'!$C:$C, $A10, '2009'!$F:$F, E$1)+SUMIFS('2009'!$I:$I, '2009'!$D:$D, $A10, '2009'!$F:$F, E$1)+SUMIFS('2009'!$J:$J, '2009'!$E:$E, $A10, '2009'!$F:$F, E$1), 0)</f>
        <v>0</v>
      </c>
      <c r="F10" s="0" t="n">
        <f aca="false">IFERROR(SUMIFS('2018'!$H:$H, '2018'!$C:$C, $A10, '2018'!$F:$F, F$1)+SUMIFS('2018'!$I:$I, '2018'!$D:$D, $A10, '2018'!$F:$F, F$1)+SUMIFS('2018'!$J:$J, '2018'!$E:$E, $A10, '2018'!$F:$F, F$1)+SUMIFS('2017'!$H:$H, '2017'!$C:$C, $A10, '2017'!$F:$F, F$1)+SUMIFS('2017'!$I:$I, '2017'!$D:$D, $A10, '2017'!$F:$F, F$1)+SUMIFS('2017'!$J:$J, '2017'!$E:$E, $A10, '2017'!$F:$F, F$1)+SUMIFS('2016'!$H:$H, '2016'!$C:$C, $A10, '2016'!$F:$F, F$1)+SUMIFS('2016'!$I:$I, '2016'!$D:$D, $A10, '2016'!$F:$F, F$1)+SUMIFS('2016'!$J:$J, '2016'!$E:$E, $A10, '2016'!$F:$F, F$1)+SUMIFS('2015'!$H:$H, '2015'!$C:$C, $A10, '2015'!$F:$F, F$1)+SUMIFS('2015'!$I:$I, '2015'!$D:$D, $A10, '2015'!$F:$F, F$1)+SUMIFS('2015'!$J:$J, '2015'!$E:$E, $A10, '2015'!$F:$F, F$1)+SUMIFS('2014'!$H:$H, '2014'!$C:$C, $A10, '2014'!$F:$F, F$1)+SUMIFS('2014'!$I:$I, '2014'!$D:$D, $A10, '2014'!$F:$F, F$1)+SUMIFS('2014'!$J:$J, '2014'!$E:$E, $A10, '2014'!$F:$F, F$1)+SUMIFS('2013'!$H:$H, '2013'!$C:$C, $A10, '2013'!$F:$F, F$1)+SUMIFS('2013'!$I:$I, '2013'!$D:$D, $A10, '2013'!$F:$F, F$1)+SUMIFS('2013'!$J:$J, '2013'!$E:$E, $A10, '2013'!$F:$F, F$1)+SUMIFS('2012'!$H:$H, '2012'!$C:$C, $A10, '2012'!$F:$F, F$1)+SUMIFS('2012'!$I:$I, '2012'!$D:$D, $A10, '2012'!$F:$F, F$1)+SUMIFS('2012'!$J:$J, '2012'!$E:$E, $A10, '2012'!$F:$F, F$1)+SUMIFS('2011'!$H:$H, '2011'!$C:$C, $A10, '2011'!$F:$F, F$1)+SUMIFS('2011'!$I:$I, '2011'!$D:$D, $A10, '2011'!$F:$F, F$1)+SUMIFS('2011'!$J:$J, '2011'!$E:$E, $A10, '2011'!$F:$F, F$1)+SUMIFS('2010'!$H:$H, '2010'!$C:$C, $A10, '2010'!$F:$F, F$1)+SUMIFS('2010'!$I:$I, '2010'!$D:$D, $A10, '2010'!$F:$F, F$1)+SUMIFS('2010'!$J:$J, '2010'!$E:$E, $A10, '2010'!$F:$F, F$1)+SUMIFS('2009'!$H:$H, '2009'!$C:$C, $A10, '2009'!$F:$F, F$1)+SUMIFS('2009'!$I:$I, '2009'!$D:$D, $A10, '2009'!$F:$F, F$1)+SUMIFS('2009'!$J:$J, '2009'!$E:$E, $A10, '2009'!$F:$F, F$1), 0)</f>
        <v>0</v>
      </c>
      <c r="G10" s="0" t="n">
        <f aca="false">IFERROR(SUMIFS('2018'!$H:$H, '2018'!$C:$C, $A10, '2018'!$F:$F, G$1)+SUMIFS('2018'!$I:$I, '2018'!$D:$D, $A10, '2018'!$F:$F, G$1)+SUMIFS('2018'!$J:$J, '2018'!$E:$E, $A10, '2018'!$F:$F, G$1)+SUMIFS('2017'!$H:$H, '2017'!$C:$C, $A10, '2017'!$F:$F, G$1)+SUMIFS('2017'!$I:$I, '2017'!$D:$D, $A10, '2017'!$F:$F, G$1)+SUMIFS('2017'!$J:$J, '2017'!$E:$E, $A10, '2017'!$F:$F, G$1)+SUMIFS('2016'!$H:$H, '2016'!$C:$C, $A10, '2016'!$F:$F, G$1)+SUMIFS('2016'!$I:$I, '2016'!$D:$D, $A10, '2016'!$F:$F, G$1)+SUMIFS('2016'!$J:$J, '2016'!$E:$E, $A10, '2016'!$F:$F, G$1)+SUMIFS('2015'!$H:$H, '2015'!$C:$C, $A10, '2015'!$F:$F, G$1)+SUMIFS('2015'!$I:$I, '2015'!$D:$D, $A10, '2015'!$F:$F, G$1)+SUMIFS('2015'!$J:$J, '2015'!$E:$E, $A10, '2015'!$F:$F, G$1)+SUMIFS('2014'!$H:$H, '2014'!$C:$C, $A10, '2014'!$F:$F, G$1)+SUMIFS('2014'!$I:$I, '2014'!$D:$D, $A10, '2014'!$F:$F, G$1)+SUMIFS('2014'!$J:$J, '2014'!$E:$E, $A10, '2014'!$F:$F, G$1)+SUMIFS('2013'!$H:$H, '2013'!$C:$C, $A10, '2013'!$F:$F, G$1)+SUMIFS('2013'!$I:$I, '2013'!$D:$D, $A10, '2013'!$F:$F, G$1)+SUMIFS('2013'!$J:$J, '2013'!$E:$E, $A10, '2013'!$F:$F, G$1)+SUMIFS('2012'!$H:$H, '2012'!$C:$C, $A10, '2012'!$F:$F, G$1)+SUMIFS('2012'!$I:$I, '2012'!$D:$D, $A10, '2012'!$F:$F, G$1)+SUMIFS('2012'!$J:$J, '2012'!$E:$E, $A10, '2012'!$F:$F, G$1)+SUMIFS('2011'!$H:$H, '2011'!$C:$C, $A10, '2011'!$F:$F, G$1)+SUMIFS('2011'!$I:$I, '2011'!$D:$D, $A10, '2011'!$F:$F, G$1)+SUMIFS('2011'!$J:$J, '2011'!$E:$E, $A10, '2011'!$F:$F, G$1)+SUMIFS('2010'!$H:$H, '2010'!$C:$C, $A10, '2010'!$F:$F, G$1)+SUMIFS('2010'!$I:$I, '2010'!$D:$D, $A10, '2010'!$F:$F, G$1)+SUMIFS('2010'!$J:$J, '2010'!$E:$E, $A10, '2010'!$F:$F, G$1)+SUMIFS('2009'!$H:$H, '2009'!$C:$C, $A10, '2009'!$F:$F, G$1)+SUMIFS('2009'!$I:$I, '2009'!$D:$D, $A10, '2009'!$F:$F, G$1)+SUMIFS('2009'!$J:$J, '2009'!$E:$E, $A10, '2009'!$F:$F, G$1), 0)</f>
        <v>0</v>
      </c>
      <c r="H10" s="0" t="n">
        <f aca="false">IFERROR(SUMIFS('2018'!$H:$H, '2018'!$C:$C, $A10, '2018'!$F:$F, H$1)+SUMIFS('2018'!$I:$I, '2018'!$D:$D, $A10, '2018'!$F:$F, H$1)+SUMIFS('2018'!$J:$J, '2018'!$E:$E, $A10, '2018'!$F:$F, H$1)+SUMIFS('2017'!$H:$H, '2017'!$C:$C, $A10, '2017'!$F:$F, H$1)+SUMIFS('2017'!$I:$I, '2017'!$D:$D, $A10, '2017'!$F:$F, H$1)+SUMIFS('2017'!$J:$J, '2017'!$E:$E, $A10, '2017'!$F:$F, H$1)+SUMIFS('2016'!$H:$H, '2016'!$C:$C, $A10, '2016'!$F:$F, H$1)+SUMIFS('2016'!$I:$I, '2016'!$D:$D, $A10, '2016'!$F:$F, H$1)+SUMIFS('2016'!$J:$J, '2016'!$E:$E, $A10, '2016'!$F:$F, H$1)+SUMIFS('2015'!$H:$H, '2015'!$C:$C, $A10, '2015'!$F:$F, H$1)+SUMIFS('2015'!$I:$I, '2015'!$D:$D, $A10, '2015'!$F:$F, H$1)+SUMIFS('2015'!$J:$J, '2015'!$E:$E, $A10, '2015'!$F:$F, H$1)+SUMIFS('2014'!$H:$H, '2014'!$C:$C, $A10, '2014'!$F:$F, H$1)+SUMIFS('2014'!$I:$I, '2014'!$D:$D, $A10, '2014'!$F:$F, H$1)+SUMIFS('2014'!$J:$J, '2014'!$E:$E, $A10, '2014'!$F:$F, H$1)+SUMIFS('2013'!$H:$H, '2013'!$C:$C, $A10, '2013'!$F:$F, H$1)+SUMIFS('2013'!$I:$I, '2013'!$D:$D, $A10, '2013'!$F:$F, H$1)+SUMIFS('2013'!$J:$J, '2013'!$E:$E, $A10, '2013'!$F:$F, H$1)+SUMIFS('2012'!$H:$H, '2012'!$C:$C, $A10, '2012'!$F:$F, H$1)+SUMIFS('2012'!$I:$I, '2012'!$D:$D, $A10, '2012'!$F:$F, H$1)+SUMIFS('2012'!$J:$J, '2012'!$E:$E, $A10, '2012'!$F:$F, H$1)+SUMIFS('2011'!$H:$H, '2011'!$C:$C, $A10, '2011'!$F:$F, H$1)+SUMIFS('2011'!$I:$I, '2011'!$D:$D, $A10, '2011'!$F:$F, H$1)+SUMIFS('2011'!$J:$J, '2011'!$E:$E, $A10, '2011'!$F:$F, H$1)+SUMIFS('2010'!$H:$H, '2010'!$C:$C, $A10, '2010'!$F:$F, H$1)+SUMIFS('2010'!$I:$I, '2010'!$D:$D, $A10, '2010'!$F:$F, H$1)+SUMIFS('2010'!$J:$J, '2010'!$E:$E, $A10, '2010'!$F:$F, H$1)+SUMIFS('2009'!$H:$H, '2009'!$C:$C, $A10, '2009'!$F:$F, H$1)+SUMIFS('2009'!$I:$I, '2009'!$D:$D, $A10, '2009'!$F:$F, H$1)+SUMIFS('2009'!$J:$J, '2009'!$E:$E, $A10, '2009'!$F:$F, H$1), 0)</f>
        <v>0</v>
      </c>
      <c r="I10" s="0" t="n">
        <f aca="false">IFERROR(SUMIFS('2018'!$H:$H, '2018'!$C:$C, $A10, '2018'!$F:$F, I$1)+SUMIFS('2018'!$I:$I, '2018'!$D:$D, $A10, '2018'!$F:$F, I$1)+SUMIFS('2018'!$J:$J, '2018'!$E:$E, $A10, '2018'!$F:$F, I$1)+SUMIFS('2017'!$H:$H, '2017'!$C:$C, $A10, '2017'!$F:$F, I$1)+SUMIFS('2017'!$I:$I, '2017'!$D:$D, $A10, '2017'!$F:$F, I$1)+SUMIFS('2017'!$J:$J, '2017'!$E:$E, $A10, '2017'!$F:$F, I$1)+SUMIFS('2016'!$H:$H, '2016'!$C:$C, $A10, '2016'!$F:$F, I$1)+SUMIFS('2016'!$I:$I, '2016'!$D:$D, $A10, '2016'!$F:$F, I$1)+SUMIFS('2016'!$J:$J, '2016'!$E:$E, $A10, '2016'!$F:$F, I$1)+SUMIFS('2015'!$H:$H, '2015'!$C:$C, $A10, '2015'!$F:$F, I$1)+SUMIFS('2015'!$I:$I, '2015'!$D:$D, $A10, '2015'!$F:$F, I$1)+SUMIFS('2015'!$J:$J, '2015'!$E:$E, $A10, '2015'!$F:$F, I$1)+SUMIFS('2014'!$H:$H, '2014'!$C:$C, $A10, '2014'!$F:$F, I$1)+SUMIFS('2014'!$I:$I, '2014'!$D:$D, $A10, '2014'!$F:$F, I$1)+SUMIFS('2014'!$J:$J, '2014'!$E:$E, $A10, '2014'!$F:$F, I$1)+SUMIFS('2013'!$H:$H, '2013'!$C:$C, $A10, '2013'!$F:$F, I$1)+SUMIFS('2013'!$I:$I, '2013'!$D:$D, $A10, '2013'!$F:$F, I$1)+SUMIFS('2013'!$J:$J, '2013'!$E:$E, $A10, '2013'!$F:$F, I$1)+SUMIFS('2012'!$H:$H, '2012'!$C:$C, $A10, '2012'!$F:$F, I$1)+SUMIFS('2012'!$I:$I, '2012'!$D:$D, $A10, '2012'!$F:$F, I$1)+SUMIFS('2012'!$J:$J, '2012'!$E:$E, $A10, '2012'!$F:$F, I$1)+SUMIFS('2011'!$H:$H, '2011'!$C:$C, $A10, '2011'!$F:$F, I$1)+SUMIFS('2011'!$I:$I, '2011'!$D:$D, $A10, '2011'!$F:$F, I$1)+SUMIFS('2011'!$J:$J, '2011'!$E:$E, $A10, '2011'!$F:$F, I$1)+SUMIFS('2010'!$H:$H, '2010'!$C:$C, $A10, '2010'!$F:$F, I$1)+SUMIFS('2010'!$I:$I, '2010'!$D:$D, $A10, '2010'!$F:$F, I$1)+SUMIFS('2010'!$J:$J, '2010'!$E:$E, $A10, '2010'!$F:$F, I$1)+SUMIFS('2009'!$H:$H, '2009'!$C:$C, $A10, '2009'!$F:$F, I$1)+SUMIFS('2009'!$I:$I, '2009'!$D:$D, $A10, '2009'!$F:$F, I$1)+SUMIFS('2009'!$J:$J, '2009'!$E:$E, $A10, '2009'!$F:$F, I$1), 0)</f>
        <v>0</v>
      </c>
      <c r="J10" s="0" t="n">
        <f aca="false">IFERROR(SUMIFS('2018'!$H:$H, '2018'!$C:$C, $A10, '2018'!$F:$F, J$1)+SUMIFS('2018'!$I:$I, '2018'!$D:$D, $A10, '2018'!$F:$F, J$1)+SUMIFS('2018'!$J:$J, '2018'!$E:$E, $A10, '2018'!$F:$F, J$1)+SUMIFS('2017'!$H:$H, '2017'!$C:$C, $A10, '2017'!$F:$F, J$1)+SUMIFS('2017'!$I:$I, '2017'!$D:$D, $A10, '2017'!$F:$F, J$1)+SUMIFS('2017'!$J:$J, '2017'!$E:$E, $A10, '2017'!$F:$F, J$1)+SUMIFS('2016'!$H:$H, '2016'!$C:$C, $A10, '2016'!$F:$F, J$1)+SUMIFS('2016'!$I:$I, '2016'!$D:$D, $A10, '2016'!$F:$F, J$1)+SUMIFS('2016'!$J:$J, '2016'!$E:$E, $A10, '2016'!$F:$F, J$1)+SUMIFS('2015'!$H:$H, '2015'!$C:$C, $A10, '2015'!$F:$F, J$1)+SUMIFS('2015'!$I:$I, '2015'!$D:$D, $A10, '2015'!$F:$F, J$1)+SUMIFS('2015'!$J:$J, '2015'!$E:$E, $A10, '2015'!$F:$F, J$1)+SUMIFS('2014'!$H:$H, '2014'!$C:$C, $A10, '2014'!$F:$F, J$1)+SUMIFS('2014'!$I:$I, '2014'!$D:$D, $A10, '2014'!$F:$F, J$1)+SUMIFS('2014'!$J:$J, '2014'!$E:$E, $A10, '2014'!$F:$F, J$1)+SUMIFS('2013'!$H:$H, '2013'!$C:$C, $A10, '2013'!$F:$F, J$1)+SUMIFS('2013'!$I:$I, '2013'!$D:$D, $A10, '2013'!$F:$F, J$1)+SUMIFS('2013'!$J:$J, '2013'!$E:$E, $A10, '2013'!$F:$F, J$1)+SUMIFS('2012'!$H:$H, '2012'!$C:$C, $A10, '2012'!$F:$F, J$1)+SUMIFS('2012'!$I:$I, '2012'!$D:$D, $A10, '2012'!$F:$F, J$1)+SUMIFS('2012'!$J:$J, '2012'!$E:$E, $A10, '2012'!$F:$F, J$1)+SUMIFS('2011'!$H:$H, '2011'!$C:$C, $A10, '2011'!$F:$F, J$1)+SUMIFS('2011'!$I:$I, '2011'!$D:$D, $A10, '2011'!$F:$F, J$1)+SUMIFS('2011'!$J:$J, '2011'!$E:$E, $A10, '2011'!$F:$F, J$1)+SUMIFS('2010'!$H:$H, '2010'!$C:$C, $A10, '2010'!$F:$F, J$1)+SUMIFS('2010'!$I:$I, '2010'!$D:$D, $A10, '2010'!$F:$F, J$1)+SUMIFS('2010'!$J:$J, '2010'!$E:$E, $A10, '2010'!$F:$F, J$1)+SUMIFS('2009'!$H:$H, '2009'!$C:$C, $A10, '2009'!$F:$F, J$1)+SUMIFS('2009'!$I:$I, '2009'!$D:$D, $A10, '2009'!$F:$F, J$1)+SUMIFS('2009'!$J:$J, '2009'!$E:$E, $A10, '2009'!$F:$F, J$1), 0)</f>
        <v>0</v>
      </c>
      <c r="K10" s="0" t="n">
        <f aca="false">IFERROR(SUMIFS('2018'!$H:$H, '2018'!$C:$C, $A10, '2018'!$F:$F, K$1)+SUMIFS('2018'!$I:$I, '2018'!$D:$D, $A10, '2018'!$F:$F, K$1)+SUMIFS('2018'!$J:$J, '2018'!$E:$E, $A10, '2018'!$F:$F, K$1)+SUMIFS('2017'!$H:$H, '2017'!$C:$C, $A10, '2017'!$F:$F, K$1)+SUMIFS('2017'!$I:$I, '2017'!$D:$D, $A10, '2017'!$F:$F, K$1)+SUMIFS('2017'!$J:$J, '2017'!$E:$E, $A10, '2017'!$F:$F, K$1)+SUMIFS('2016'!$H:$H, '2016'!$C:$C, $A10, '2016'!$F:$F, K$1)+SUMIFS('2016'!$I:$I, '2016'!$D:$D, $A10, '2016'!$F:$F, K$1)+SUMIFS('2016'!$J:$J, '2016'!$E:$E, $A10, '2016'!$F:$F, K$1)+SUMIFS('2015'!$H:$H, '2015'!$C:$C, $A10, '2015'!$F:$F, K$1)+SUMIFS('2015'!$I:$I, '2015'!$D:$D, $A10, '2015'!$F:$F, K$1)+SUMIFS('2015'!$J:$J, '2015'!$E:$E, $A10, '2015'!$F:$F, K$1)+SUMIFS('2014'!$H:$H, '2014'!$C:$C, $A10, '2014'!$F:$F, K$1)+SUMIFS('2014'!$I:$I, '2014'!$D:$D, $A10, '2014'!$F:$F, K$1)+SUMIFS('2014'!$J:$J, '2014'!$E:$E, $A10, '2014'!$F:$F, K$1)+SUMIFS('2013'!$H:$H, '2013'!$C:$C, $A10, '2013'!$F:$F, K$1)+SUMIFS('2013'!$I:$I, '2013'!$D:$D, $A10, '2013'!$F:$F, K$1)+SUMIFS('2013'!$J:$J, '2013'!$E:$E, $A10, '2013'!$F:$F, K$1)+SUMIFS('2012'!$H:$H, '2012'!$C:$C, $A10, '2012'!$F:$F, K$1)+SUMIFS('2012'!$I:$I, '2012'!$D:$D, $A10, '2012'!$F:$F, K$1)+SUMIFS('2012'!$J:$J, '2012'!$E:$E, $A10, '2012'!$F:$F, K$1)+SUMIFS('2011'!$H:$H, '2011'!$C:$C, $A10, '2011'!$F:$F, K$1)+SUMIFS('2011'!$I:$I, '2011'!$D:$D, $A10, '2011'!$F:$F, K$1)+SUMIFS('2011'!$J:$J, '2011'!$E:$E, $A10, '2011'!$F:$F, K$1)+SUMIFS('2010'!$H:$H, '2010'!$C:$C, $A10, '2010'!$F:$F, K$1)+SUMIFS('2010'!$I:$I, '2010'!$D:$D, $A10, '2010'!$F:$F, K$1)+SUMIFS('2010'!$J:$J, '2010'!$E:$E, $A10, '2010'!$F:$F, K$1)+SUMIFS('2009'!$H:$H, '2009'!$C:$C, $A10, '2009'!$F:$F, K$1)+SUMIFS('2009'!$I:$I, '2009'!$D:$D, $A10, '2009'!$F:$F, K$1)+SUMIFS('2009'!$J:$J, '2009'!$E:$E, $A10, '2009'!$F:$F, K$1), 0)</f>
        <v>0</v>
      </c>
      <c r="L10" s="0" t="n">
        <f aca="false">IFERROR(SUMIFS('2018'!$H:$H, '2018'!$C:$C, $A10, '2018'!$F:$F, L$1)+SUMIFS('2018'!$I:$I, '2018'!$D:$D, $A10, '2018'!$F:$F, L$1)+SUMIFS('2018'!$J:$J, '2018'!$E:$E, $A10, '2018'!$F:$F, L$1)+SUMIFS('2017'!$H:$H, '2017'!$C:$C, $A10, '2017'!$F:$F, L$1)+SUMIFS('2017'!$I:$I, '2017'!$D:$D, $A10, '2017'!$F:$F, L$1)+SUMIFS('2017'!$J:$J, '2017'!$E:$E, $A10, '2017'!$F:$F, L$1)+SUMIFS('2016'!$H:$H, '2016'!$C:$C, $A10, '2016'!$F:$F, L$1)+SUMIFS('2016'!$I:$I, '2016'!$D:$D, $A10, '2016'!$F:$F, L$1)+SUMIFS('2016'!$J:$J, '2016'!$E:$E, $A10, '2016'!$F:$F, L$1)+SUMIFS('2015'!$H:$H, '2015'!$C:$C, $A10, '2015'!$F:$F, L$1)+SUMIFS('2015'!$I:$I, '2015'!$D:$D, $A10, '2015'!$F:$F, L$1)+SUMIFS('2015'!$J:$J, '2015'!$E:$E, $A10, '2015'!$F:$F, L$1)+SUMIFS('2014'!$H:$H, '2014'!$C:$C, $A10, '2014'!$F:$F, L$1)+SUMIFS('2014'!$I:$I, '2014'!$D:$D, $A10, '2014'!$F:$F, L$1)+SUMIFS('2014'!$J:$J, '2014'!$E:$E, $A10, '2014'!$F:$F, L$1)+SUMIFS('2013'!$H:$H, '2013'!$C:$C, $A10, '2013'!$F:$F, L$1)+SUMIFS('2013'!$I:$I, '2013'!$D:$D, $A10, '2013'!$F:$F, L$1)+SUMIFS('2013'!$J:$J, '2013'!$E:$E, $A10, '2013'!$F:$F, L$1)+SUMIFS('2012'!$H:$H, '2012'!$C:$C, $A10, '2012'!$F:$F, L$1)+SUMIFS('2012'!$I:$I, '2012'!$D:$D, $A10, '2012'!$F:$F, L$1)+SUMIFS('2012'!$J:$J, '2012'!$E:$E, $A10, '2012'!$F:$F, L$1)+SUMIFS('2011'!$H:$H, '2011'!$C:$C, $A10, '2011'!$F:$F, L$1)+SUMIFS('2011'!$I:$I, '2011'!$D:$D, $A10, '2011'!$F:$F, L$1)+SUMIFS('2011'!$J:$J, '2011'!$E:$E, $A10, '2011'!$F:$F, L$1)+SUMIFS('2010'!$H:$H, '2010'!$C:$C, $A10, '2010'!$F:$F, L$1)+SUMIFS('2010'!$I:$I, '2010'!$D:$D, $A10, '2010'!$F:$F, L$1)+SUMIFS('2010'!$J:$J, '2010'!$E:$E, $A10, '2010'!$F:$F, L$1)+SUMIFS('2009'!$H:$H, '2009'!$C:$C, $A10, '2009'!$F:$F, L$1)+SUMIFS('2009'!$I:$I, '2009'!$D:$D, $A10, '2009'!$F:$F, L$1)+SUMIFS('2009'!$J:$J, '2009'!$E:$E, $A10, '2009'!$F:$F, L$1), 0)</f>
        <v>0</v>
      </c>
      <c r="M10" s="0" t="n">
        <f aca="false">IFERROR(SUMIFS('2018'!$H:$H, '2018'!$C:$C, $A10, '2018'!$F:$F, M$1)+SUMIFS('2018'!$I:$I, '2018'!$D:$D, $A10, '2018'!$F:$F, M$1)+SUMIFS('2018'!$J:$J, '2018'!$E:$E, $A10, '2018'!$F:$F, M$1)+SUMIFS('2017'!$H:$H, '2017'!$C:$C, $A10, '2017'!$F:$F, M$1)+SUMIFS('2017'!$I:$I, '2017'!$D:$D, $A10, '2017'!$F:$F, M$1)+SUMIFS('2017'!$J:$J, '2017'!$E:$E, $A10, '2017'!$F:$F, M$1)+SUMIFS('2016'!$H:$H, '2016'!$C:$C, $A10, '2016'!$F:$F, M$1)+SUMIFS('2016'!$I:$I, '2016'!$D:$D, $A10, '2016'!$F:$F, M$1)+SUMIFS('2016'!$J:$J, '2016'!$E:$E, $A10, '2016'!$F:$F, M$1)+SUMIFS('2015'!$H:$H, '2015'!$C:$C, $A10, '2015'!$F:$F, M$1)+SUMIFS('2015'!$I:$I, '2015'!$D:$D, $A10, '2015'!$F:$F, M$1)+SUMIFS('2015'!$J:$J, '2015'!$E:$E, $A10, '2015'!$F:$F, M$1)+SUMIFS('2014'!$H:$H, '2014'!$C:$C, $A10, '2014'!$F:$F, M$1)+SUMIFS('2014'!$I:$I, '2014'!$D:$D, $A10, '2014'!$F:$F, M$1)+SUMIFS('2014'!$J:$J, '2014'!$E:$E, $A10, '2014'!$F:$F, M$1)+SUMIFS('2013'!$H:$H, '2013'!$C:$C, $A10, '2013'!$F:$F, M$1)+SUMIFS('2013'!$I:$I, '2013'!$D:$D, $A10, '2013'!$F:$F, M$1)+SUMIFS('2013'!$J:$J, '2013'!$E:$E, $A10, '2013'!$F:$F, M$1)+SUMIFS('2012'!$H:$H, '2012'!$C:$C, $A10, '2012'!$F:$F, M$1)+SUMIFS('2012'!$I:$I, '2012'!$D:$D, $A10, '2012'!$F:$F, M$1)+SUMIFS('2012'!$J:$J, '2012'!$E:$E, $A10, '2012'!$F:$F, M$1)+SUMIFS('2011'!$H:$H, '2011'!$C:$C, $A10, '2011'!$F:$F, M$1)+SUMIFS('2011'!$I:$I, '2011'!$D:$D, $A10, '2011'!$F:$F, M$1)+SUMIFS('2011'!$J:$J, '2011'!$E:$E, $A10, '2011'!$F:$F, M$1)+SUMIFS('2010'!$H:$H, '2010'!$C:$C, $A10, '2010'!$F:$F, M$1)+SUMIFS('2010'!$I:$I, '2010'!$D:$D, $A10, '2010'!$F:$F, M$1)+SUMIFS('2010'!$J:$J, '2010'!$E:$E, $A10, '2010'!$F:$F, M$1)+SUMIFS('2009'!$H:$H, '2009'!$C:$C, $A10, '2009'!$F:$F, M$1)+SUMIFS('2009'!$I:$I, '2009'!$D:$D, $A10, '2009'!$F:$F, M$1)+SUMIFS('2009'!$J:$J, '2009'!$E:$E, $A10, '2009'!$F:$F, M$1), 0)</f>
        <v>0</v>
      </c>
      <c r="N10" s="0" t="n">
        <f aca="false">IFERROR(SUMIFS('2018'!$H:$H, '2018'!$C:$C, $A10, '2018'!$F:$F, N$1)+SUMIFS('2018'!$I:$I, '2018'!$D:$D, $A10, '2018'!$F:$F, N$1)+SUMIFS('2018'!$J:$J, '2018'!$E:$E, $A10, '2018'!$F:$F, N$1)+SUMIFS('2017'!$H:$H, '2017'!$C:$C, $A10, '2017'!$F:$F, N$1)+SUMIFS('2017'!$I:$I, '2017'!$D:$D, $A10, '2017'!$F:$F, N$1)+SUMIFS('2017'!$J:$J, '2017'!$E:$E, $A10, '2017'!$F:$F, N$1)+SUMIFS('2016'!$H:$H, '2016'!$C:$C, $A10, '2016'!$F:$F, N$1)+SUMIFS('2016'!$I:$I, '2016'!$D:$D, $A10, '2016'!$F:$F, N$1)+SUMIFS('2016'!$J:$J, '2016'!$E:$E, $A10, '2016'!$F:$F, N$1)+SUMIFS('2015'!$H:$H, '2015'!$C:$C, $A10, '2015'!$F:$F, N$1)+SUMIFS('2015'!$I:$I, '2015'!$D:$D, $A10, '2015'!$F:$F, N$1)+SUMIFS('2015'!$J:$J, '2015'!$E:$E, $A10, '2015'!$F:$F, N$1)+SUMIFS('2014'!$H:$H, '2014'!$C:$C, $A10, '2014'!$F:$F, N$1)+SUMIFS('2014'!$I:$I, '2014'!$D:$D, $A10, '2014'!$F:$F, N$1)+SUMIFS('2014'!$J:$J, '2014'!$E:$E, $A10, '2014'!$F:$F, N$1)+SUMIFS('2013'!$H:$H, '2013'!$C:$C, $A10, '2013'!$F:$F, N$1)+SUMIFS('2013'!$I:$I, '2013'!$D:$D, $A10, '2013'!$F:$F, N$1)+SUMIFS('2013'!$J:$J, '2013'!$E:$E, $A10, '2013'!$F:$F, N$1)+SUMIFS('2012'!$H:$H, '2012'!$C:$C, $A10, '2012'!$F:$F, N$1)+SUMIFS('2012'!$I:$I, '2012'!$D:$D, $A10, '2012'!$F:$F, N$1)+SUMIFS('2012'!$J:$J, '2012'!$E:$E, $A10, '2012'!$F:$F, N$1)+SUMIFS('2011'!$H:$H, '2011'!$C:$C, $A10, '2011'!$F:$F, N$1)+SUMIFS('2011'!$I:$I, '2011'!$D:$D, $A10, '2011'!$F:$F, N$1)+SUMIFS('2011'!$J:$J, '2011'!$E:$E, $A10, '2011'!$F:$F, N$1)+SUMIFS('2010'!$H:$H, '2010'!$C:$C, $A10, '2010'!$F:$F, N$1)+SUMIFS('2010'!$I:$I, '2010'!$D:$D, $A10, '2010'!$F:$F, N$1)+SUMIFS('2010'!$J:$J, '2010'!$E:$E, $A10, '2010'!$F:$F, N$1)+SUMIFS('2009'!$H:$H, '2009'!$C:$C, $A10, '2009'!$F:$F, N$1)+SUMIFS('2009'!$I:$I, '2009'!$D:$D, $A10, '2009'!$F:$F, N$1)+SUMIFS('2009'!$J:$J, '2009'!$E:$E, $A10, '2009'!$F:$F, N$1), 0)</f>
        <v>0</v>
      </c>
      <c r="O10" s="0" t="n">
        <f aca="false">IFERROR(SUMIFS('2018'!$H:$H, '2018'!$C:$C, $A10, '2018'!$F:$F, O$1)+SUMIFS('2018'!$I:$I, '2018'!$D:$D, $A10, '2018'!$F:$F, O$1)+SUMIFS('2018'!$J:$J, '2018'!$E:$E, $A10, '2018'!$F:$F, O$1)+SUMIFS('2017'!$H:$H, '2017'!$C:$C, $A10, '2017'!$F:$F, O$1)+SUMIFS('2017'!$I:$I, '2017'!$D:$D, $A10, '2017'!$F:$F, O$1)+SUMIFS('2017'!$J:$J, '2017'!$E:$E, $A10, '2017'!$F:$F, O$1)+SUMIFS('2016'!$H:$H, '2016'!$C:$C, $A10, '2016'!$F:$F, O$1)+SUMIFS('2016'!$I:$I, '2016'!$D:$D, $A10, '2016'!$F:$F, O$1)+SUMIFS('2016'!$J:$J, '2016'!$E:$E, $A10, '2016'!$F:$F, O$1)+SUMIFS('2015'!$H:$H, '2015'!$C:$C, $A10, '2015'!$F:$F, O$1)+SUMIFS('2015'!$I:$I, '2015'!$D:$D, $A10, '2015'!$F:$F, O$1)+SUMIFS('2015'!$J:$J, '2015'!$E:$E, $A10, '2015'!$F:$F, O$1)+SUMIFS('2014'!$H:$H, '2014'!$C:$C, $A10, '2014'!$F:$F, O$1)+SUMIFS('2014'!$I:$I, '2014'!$D:$D, $A10, '2014'!$F:$F, O$1)+SUMIFS('2014'!$J:$J, '2014'!$E:$E, $A10, '2014'!$F:$F, O$1)+SUMIFS('2013'!$H:$H, '2013'!$C:$C, $A10, '2013'!$F:$F, O$1)+SUMIFS('2013'!$I:$I, '2013'!$D:$D, $A10, '2013'!$F:$F, O$1)+SUMIFS('2013'!$J:$J, '2013'!$E:$E, $A10, '2013'!$F:$F, O$1)+SUMIFS('2012'!$H:$H, '2012'!$C:$C, $A10, '2012'!$F:$F, O$1)+SUMIFS('2012'!$I:$I, '2012'!$D:$D, $A10, '2012'!$F:$F, O$1)+SUMIFS('2012'!$J:$J, '2012'!$E:$E, $A10, '2012'!$F:$F, O$1)+SUMIFS('2011'!$H:$H, '2011'!$C:$C, $A10, '2011'!$F:$F, O$1)+SUMIFS('2011'!$I:$I, '2011'!$D:$D, $A10, '2011'!$F:$F, O$1)+SUMIFS('2011'!$J:$J, '2011'!$E:$E, $A10, '2011'!$F:$F, O$1)+SUMIFS('2010'!$H:$H, '2010'!$C:$C, $A10, '2010'!$F:$F, O$1)+SUMIFS('2010'!$I:$I, '2010'!$D:$D, $A10, '2010'!$F:$F, O$1)+SUMIFS('2010'!$J:$J, '2010'!$E:$E, $A10, '2010'!$F:$F, O$1)+SUMIFS('2009'!$H:$H, '2009'!$C:$C, $A10, '2009'!$F:$F, O$1)+SUMIFS('2009'!$I:$I, '2009'!$D:$D, $A10, '2009'!$F:$F, O$1)+SUMIFS('2009'!$J:$J, '2009'!$E:$E, $A10, '2009'!$F:$F, O$1), 0)</f>
        <v>0</v>
      </c>
      <c r="P10" s="0" t="n">
        <f aca="false">IFERROR(SUMIFS('2018'!$H:$H, '2018'!$C:$C, $A10, '2018'!$F:$F, P$1)+SUMIFS('2018'!$I:$I, '2018'!$D:$D, $A10, '2018'!$F:$F, P$1)+SUMIFS('2018'!$J:$J, '2018'!$E:$E, $A10, '2018'!$F:$F, P$1)+SUMIFS('2017'!$H:$H, '2017'!$C:$C, $A10, '2017'!$F:$F, P$1)+SUMIFS('2017'!$I:$I, '2017'!$D:$D, $A10, '2017'!$F:$F, P$1)+SUMIFS('2017'!$J:$J, '2017'!$E:$E, $A10, '2017'!$F:$F, P$1)+SUMIFS('2016'!$H:$H, '2016'!$C:$C, $A10, '2016'!$F:$F, P$1)+SUMIFS('2016'!$I:$I, '2016'!$D:$D, $A10, '2016'!$F:$F, P$1)+SUMIFS('2016'!$J:$J, '2016'!$E:$E, $A10, '2016'!$F:$F, P$1)+SUMIFS('2015'!$H:$H, '2015'!$C:$C, $A10, '2015'!$F:$F, P$1)+SUMIFS('2015'!$I:$I, '2015'!$D:$D, $A10, '2015'!$F:$F, P$1)+SUMIFS('2015'!$J:$J, '2015'!$E:$E, $A10, '2015'!$F:$F, P$1)+SUMIFS('2014'!$H:$H, '2014'!$C:$C, $A10, '2014'!$F:$F, P$1)+SUMIFS('2014'!$I:$I, '2014'!$D:$D, $A10, '2014'!$F:$F, P$1)+SUMIFS('2014'!$J:$J, '2014'!$E:$E, $A10, '2014'!$F:$F, P$1)+SUMIFS('2013'!$H:$H, '2013'!$C:$C, $A10, '2013'!$F:$F, P$1)+SUMIFS('2013'!$I:$I, '2013'!$D:$D, $A10, '2013'!$F:$F, P$1)+SUMIFS('2013'!$J:$J, '2013'!$E:$E, $A10, '2013'!$F:$F, P$1)+SUMIFS('2012'!$H:$H, '2012'!$C:$C, $A10, '2012'!$F:$F, P$1)+SUMIFS('2012'!$I:$I, '2012'!$D:$D, $A10, '2012'!$F:$F, P$1)+SUMIFS('2012'!$J:$J, '2012'!$E:$E, $A10, '2012'!$F:$F, P$1)+SUMIFS('2011'!$H:$H, '2011'!$C:$C, $A10, '2011'!$F:$F, P$1)+SUMIFS('2011'!$I:$I, '2011'!$D:$D, $A10, '2011'!$F:$F, P$1)+SUMIFS('2011'!$J:$J, '2011'!$E:$E, $A10, '2011'!$F:$F, P$1)+SUMIFS('2010'!$H:$H, '2010'!$C:$C, $A10, '2010'!$F:$F, P$1)+SUMIFS('2010'!$I:$I, '2010'!$D:$D, $A10, '2010'!$F:$F, P$1)+SUMIFS('2010'!$J:$J, '2010'!$E:$E, $A10, '2010'!$F:$F, P$1)+SUMIFS('2009'!$H:$H, '2009'!$C:$C, $A10, '2009'!$F:$F, P$1)+SUMIFS('2009'!$I:$I, '2009'!$D:$D, $A10, '2009'!$F:$F, P$1)+SUMIFS('2009'!$J:$J, '2009'!$E:$E, $A10, '2009'!$F:$F, P$1), 0)</f>
        <v>0</v>
      </c>
      <c r="Q10" s="0" t="n">
        <f aca="false">IFERROR(SUMIFS('2018'!$H:$H, '2018'!$C:$C, $A10, '2018'!$F:$F, Q$1)+SUMIFS('2018'!$I:$I, '2018'!$D:$D, $A10, '2018'!$F:$F, Q$1)+SUMIFS('2018'!$J:$J, '2018'!$E:$E, $A10, '2018'!$F:$F, Q$1)+SUMIFS('2017'!$H:$H, '2017'!$C:$C, $A10, '2017'!$F:$F, Q$1)+SUMIFS('2017'!$I:$I, '2017'!$D:$D, $A10, '2017'!$F:$F, Q$1)+SUMIFS('2017'!$J:$J, '2017'!$E:$E, $A10, '2017'!$F:$F, Q$1)+SUMIFS('2016'!$H:$H, '2016'!$C:$C, $A10, '2016'!$F:$F, Q$1)+SUMIFS('2016'!$I:$I, '2016'!$D:$D, $A10, '2016'!$F:$F, Q$1)+SUMIFS('2016'!$J:$J, '2016'!$E:$E, $A10, '2016'!$F:$F, Q$1)+SUMIFS('2015'!$H:$H, '2015'!$C:$C, $A10, '2015'!$F:$F, Q$1)+SUMIFS('2015'!$I:$I, '2015'!$D:$D, $A10, '2015'!$F:$F, Q$1)+SUMIFS('2015'!$J:$J, '2015'!$E:$E, $A10, '2015'!$F:$F, Q$1)+SUMIFS('2014'!$H:$H, '2014'!$C:$C, $A10, '2014'!$F:$F, Q$1)+SUMIFS('2014'!$I:$I, '2014'!$D:$D, $A10, '2014'!$F:$F, Q$1)+SUMIFS('2014'!$J:$J, '2014'!$E:$E, $A10, '2014'!$F:$F, Q$1)+SUMIFS('2013'!$H:$H, '2013'!$C:$C, $A10, '2013'!$F:$F, Q$1)+SUMIFS('2013'!$I:$I, '2013'!$D:$D, $A10, '2013'!$F:$F, Q$1)+SUMIFS('2013'!$J:$J, '2013'!$E:$E, $A10, '2013'!$F:$F, Q$1)+SUMIFS('2012'!$H:$H, '2012'!$C:$C, $A10, '2012'!$F:$F, Q$1)+SUMIFS('2012'!$I:$I, '2012'!$D:$D, $A10, '2012'!$F:$F, Q$1)+SUMIFS('2012'!$J:$J, '2012'!$E:$E, $A10, '2012'!$F:$F, Q$1)+SUMIFS('2011'!$H:$H, '2011'!$C:$C, $A10, '2011'!$F:$F, Q$1)+SUMIFS('2011'!$I:$I, '2011'!$D:$D, $A10, '2011'!$F:$F, Q$1)+SUMIFS('2011'!$J:$J, '2011'!$E:$E, $A10, '2011'!$F:$F, Q$1)+SUMIFS('2010'!$H:$H, '2010'!$C:$C, $A10, '2010'!$F:$F, Q$1)+SUMIFS('2010'!$I:$I, '2010'!$D:$D, $A10, '2010'!$F:$F, Q$1)+SUMIFS('2010'!$J:$J, '2010'!$E:$E, $A10, '2010'!$F:$F, Q$1)+SUMIFS('2009'!$H:$H, '2009'!$C:$C, $A10, '2009'!$F:$F, Q$1)+SUMIFS('2009'!$I:$I, '2009'!$D:$D, $A10, '2009'!$F:$F, Q$1)+SUMIFS('2009'!$J:$J, '2009'!$E:$E, $A10, '2009'!$F:$F, Q$1), 0)</f>
        <v>0</v>
      </c>
      <c r="R10" s="0" t="n">
        <f aca="false">IFERROR(SUMIFS('2018'!$H:$H, '2018'!$C:$C, $A10, '2018'!$F:$F, R$1)+SUMIFS('2018'!$I:$I, '2018'!$D:$D, $A10, '2018'!$F:$F, R$1)+SUMIFS('2018'!$J:$J, '2018'!$E:$E, $A10, '2018'!$F:$F, R$1)+SUMIFS('2017'!$H:$H, '2017'!$C:$C, $A10, '2017'!$F:$F, R$1)+SUMIFS('2017'!$I:$I, '2017'!$D:$D, $A10, '2017'!$F:$F, R$1)+SUMIFS('2017'!$J:$J, '2017'!$E:$E, $A10, '2017'!$F:$F, R$1)+SUMIFS('2016'!$H:$H, '2016'!$C:$C, $A10, '2016'!$F:$F, R$1)+SUMIFS('2016'!$I:$I, '2016'!$D:$D, $A10, '2016'!$F:$F, R$1)+SUMIFS('2016'!$J:$J, '2016'!$E:$E, $A10, '2016'!$F:$F, R$1)+SUMIFS('2015'!$H:$H, '2015'!$C:$C, $A10, '2015'!$F:$F, R$1)+SUMIFS('2015'!$I:$I, '2015'!$D:$D, $A10, '2015'!$F:$F, R$1)+SUMIFS('2015'!$J:$J, '2015'!$E:$E, $A10, '2015'!$F:$F, R$1)+SUMIFS('2014'!$H:$H, '2014'!$C:$C, $A10, '2014'!$F:$F, R$1)+SUMIFS('2014'!$I:$I, '2014'!$D:$D, $A10, '2014'!$F:$F, R$1)+SUMIFS('2014'!$J:$J, '2014'!$E:$E, $A10, '2014'!$F:$F, R$1)+SUMIFS('2013'!$H:$H, '2013'!$C:$C, $A10, '2013'!$F:$F, R$1)+SUMIFS('2013'!$I:$I, '2013'!$D:$D, $A10, '2013'!$F:$F, R$1)+SUMIFS('2013'!$J:$J, '2013'!$E:$E, $A10, '2013'!$F:$F, R$1)+SUMIFS('2012'!$H:$H, '2012'!$C:$C, $A10, '2012'!$F:$F, R$1)+SUMIFS('2012'!$I:$I, '2012'!$D:$D, $A10, '2012'!$F:$F, R$1)+SUMIFS('2012'!$J:$J, '2012'!$E:$E, $A10, '2012'!$F:$F, R$1)+SUMIFS('2011'!$H:$H, '2011'!$C:$C, $A10, '2011'!$F:$F, R$1)+SUMIFS('2011'!$I:$I, '2011'!$D:$D, $A10, '2011'!$F:$F, R$1)+SUMIFS('2011'!$J:$J, '2011'!$E:$E, $A10, '2011'!$F:$F, R$1)+SUMIFS('2010'!$H:$H, '2010'!$C:$C, $A10, '2010'!$F:$F, R$1)+SUMIFS('2010'!$I:$I, '2010'!$D:$D, $A10, '2010'!$F:$F, R$1)+SUMIFS('2010'!$J:$J, '2010'!$E:$E, $A10, '2010'!$F:$F, R$1)+SUMIFS('2009'!$H:$H, '2009'!$C:$C, $A10, '2009'!$F:$F, R$1)+SUMIFS('2009'!$I:$I, '2009'!$D:$D, $A10, '2009'!$F:$F, R$1)+SUMIFS('2009'!$J:$J, '2009'!$E:$E, $A10, '2009'!$F:$F, R$1), 0)</f>
        <v>0</v>
      </c>
      <c r="S10" s="0" t="n">
        <f aca="false">IFERROR(SUMIFS('2018'!$H:$H, '2018'!$C:$C, $A10, '2018'!$F:$F, S$1)+SUMIFS('2018'!$I:$I, '2018'!$D:$D, $A10, '2018'!$F:$F, S$1)+SUMIFS('2018'!$J:$J, '2018'!$E:$E, $A10, '2018'!$F:$F, S$1)+SUMIFS('2017'!$H:$H, '2017'!$C:$C, $A10, '2017'!$F:$F, S$1)+SUMIFS('2017'!$I:$I, '2017'!$D:$D, $A10, '2017'!$F:$F, S$1)+SUMIFS('2017'!$J:$J, '2017'!$E:$E, $A10, '2017'!$F:$F, S$1)+SUMIFS('2016'!$H:$H, '2016'!$C:$C, $A10, '2016'!$F:$F, S$1)+SUMIFS('2016'!$I:$I, '2016'!$D:$D, $A10, '2016'!$F:$F, S$1)+SUMIFS('2016'!$J:$J, '2016'!$E:$E, $A10, '2016'!$F:$F, S$1)+SUMIFS('2015'!$H:$H, '2015'!$C:$C, $A10, '2015'!$F:$F, S$1)+SUMIFS('2015'!$I:$I, '2015'!$D:$D, $A10, '2015'!$F:$F, S$1)+SUMIFS('2015'!$J:$J, '2015'!$E:$E, $A10, '2015'!$F:$F, S$1)+SUMIFS('2014'!$H:$H, '2014'!$C:$C, $A10, '2014'!$F:$F, S$1)+SUMIFS('2014'!$I:$I, '2014'!$D:$D, $A10, '2014'!$F:$F, S$1)+SUMIFS('2014'!$J:$J, '2014'!$E:$E, $A10, '2014'!$F:$F, S$1)+SUMIFS('2013'!$H:$H, '2013'!$C:$C, $A10, '2013'!$F:$F, S$1)+SUMIFS('2013'!$I:$I, '2013'!$D:$D, $A10, '2013'!$F:$F, S$1)+SUMIFS('2013'!$J:$J, '2013'!$E:$E, $A10, '2013'!$F:$F, S$1)+SUMIFS('2012'!$H:$H, '2012'!$C:$C, $A10, '2012'!$F:$F, S$1)+SUMIFS('2012'!$I:$I, '2012'!$D:$D, $A10, '2012'!$F:$F, S$1)+SUMIFS('2012'!$J:$J, '2012'!$E:$E, $A10, '2012'!$F:$F, S$1)+SUMIFS('2011'!$H:$H, '2011'!$C:$C, $A10, '2011'!$F:$F, S$1)+SUMIFS('2011'!$I:$I, '2011'!$D:$D, $A10, '2011'!$F:$F, S$1)+SUMIFS('2011'!$J:$J, '2011'!$E:$E, $A10, '2011'!$F:$F, S$1)+SUMIFS('2010'!$H:$H, '2010'!$C:$C, $A10, '2010'!$F:$F, S$1)+SUMIFS('2010'!$I:$I, '2010'!$D:$D, $A10, '2010'!$F:$F, S$1)+SUMIFS('2010'!$J:$J, '2010'!$E:$E, $A10, '2010'!$F:$F, S$1)+SUMIFS('2009'!$H:$H, '2009'!$C:$C, $A10, '2009'!$F:$F, S$1)+SUMIFS('2009'!$I:$I, '2009'!$D:$D, $A10, '2009'!$F:$F, S$1)+SUMIFS('2009'!$J:$J, '2009'!$E:$E, $A10, '2009'!$F:$F, S$1), 0)</f>
        <v>0</v>
      </c>
      <c r="T10" s="0" t="n">
        <f aca="false">IFERROR(SUMIFS('2018'!$H:$H, '2018'!$C:$C, $A10, '2018'!$F:$F, T$1)+SUMIFS('2018'!$I:$I, '2018'!$D:$D, $A10, '2018'!$F:$F, T$1)+SUMIFS('2018'!$J:$J, '2018'!$E:$E, $A10, '2018'!$F:$F, T$1)+SUMIFS('2017'!$H:$H, '2017'!$C:$C, $A10, '2017'!$F:$F, T$1)+SUMIFS('2017'!$I:$I, '2017'!$D:$D, $A10, '2017'!$F:$F, T$1)+SUMIFS('2017'!$J:$J, '2017'!$E:$E, $A10, '2017'!$F:$F, T$1)+SUMIFS('2016'!$H:$H, '2016'!$C:$C, $A10, '2016'!$F:$F, T$1)+SUMIFS('2016'!$I:$I, '2016'!$D:$D, $A10, '2016'!$F:$F, T$1)+SUMIFS('2016'!$J:$J, '2016'!$E:$E, $A10, '2016'!$F:$F, T$1)+SUMIFS('2015'!$H:$H, '2015'!$C:$C, $A10, '2015'!$F:$F, T$1)+SUMIFS('2015'!$I:$I, '2015'!$D:$D, $A10, '2015'!$F:$F, T$1)+SUMIFS('2015'!$J:$J, '2015'!$E:$E, $A10, '2015'!$F:$F, T$1)+SUMIFS('2014'!$H:$H, '2014'!$C:$C, $A10, '2014'!$F:$F, T$1)+SUMIFS('2014'!$I:$I, '2014'!$D:$D, $A10, '2014'!$F:$F, T$1)+SUMIFS('2014'!$J:$J, '2014'!$E:$E, $A10, '2014'!$F:$F, T$1)+SUMIFS('2013'!$H:$H, '2013'!$C:$C, $A10, '2013'!$F:$F, T$1)+SUMIFS('2013'!$I:$I, '2013'!$D:$D, $A10, '2013'!$F:$F, T$1)+SUMIFS('2013'!$J:$J, '2013'!$E:$E, $A10, '2013'!$F:$F, T$1)+SUMIFS('2012'!$H:$H, '2012'!$C:$C, $A10, '2012'!$F:$F, T$1)+SUMIFS('2012'!$I:$I, '2012'!$D:$D, $A10, '2012'!$F:$F, T$1)+SUMIFS('2012'!$J:$J, '2012'!$E:$E, $A10, '2012'!$F:$F, T$1)+SUMIFS('2011'!$H:$H, '2011'!$C:$C, $A10, '2011'!$F:$F, T$1)+SUMIFS('2011'!$I:$I, '2011'!$D:$D, $A10, '2011'!$F:$F, T$1)+SUMIFS('2011'!$J:$J, '2011'!$E:$E, $A10, '2011'!$F:$F, T$1)+SUMIFS('2010'!$H:$H, '2010'!$C:$C, $A10, '2010'!$F:$F, T$1)+SUMIFS('2010'!$I:$I, '2010'!$D:$D, $A10, '2010'!$F:$F, T$1)+SUMIFS('2010'!$J:$J, '2010'!$E:$E, $A10, '2010'!$F:$F, T$1)+SUMIFS('2009'!$H:$H, '2009'!$C:$C, $A10, '2009'!$F:$F, T$1)+SUMIFS('2009'!$I:$I, '2009'!$D:$D, $A10, '2009'!$F:$F, T$1)+SUMIFS('2009'!$J:$J, '2009'!$E:$E, $A10, '2009'!$F:$F, T$1), 0)</f>
        <v>0</v>
      </c>
      <c r="U10" s="0" t="n">
        <f aca="false">IFERROR(SUMIFS('2018'!$H:$H, '2018'!$C:$C, $A10, '2018'!$F:$F, U$1)+SUMIFS('2018'!$I:$I, '2018'!$D:$D, $A10, '2018'!$F:$F, U$1)+SUMIFS('2018'!$J:$J, '2018'!$E:$E, $A10, '2018'!$F:$F, U$1)+SUMIFS('2017'!$H:$H, '2017'!$C:$C, $A10, '2017'!$F:$F, U$1)+SUMIFS('2017'!$I:$I, '2017'!$D:$D, $A10, '2017'!$F:$F, U$1)+SUMIFS('2017'!$J:$J, '2017'!$E:$E, $A10, '2017'!$F:$F, U$1)+SUMIFS('2016'!$H:$H, '2016'!$C:$C, $A10, '2016'!$F:$F, U$1)+SUMIFS('2016'!$I:$I, '2016'!$D:$D, $A10, '2016'!$F:$F, U$1)+SUMIFS('2016'!$J:$J, '2016'!$E:$E, $A10, '2016'!$F:$F, U$1)+SUMIFS('2015'!$H:$H, '2015'!$C:$C, $A10, '2015'!$F:$F, U$1)+SUMIFS('2015'!$I:$I, '2015'!$D:$D, $A10, '2015'!$F:$F, U$1)+SUMIFS('2015'!$J:$J, '2015'!$E:$E, $A10, '2015'!$F:$F, U$1)+SUMIFS('2014'!$H:$H, '2014'!$C:$C, $A10, '2014'!$F:$F, U$1)+SUMIFS('2014'!$I:$I, '2014'!$D:$D, $A10, '2014'!$F:$F, U$1)+SUMIFS('2014'!$J:$J, '2014'!$E:$E, $A10, '2014'!$F:$F, U$1)+SUMIFS('2013'!$H:$H, '2013'!$C:$C, $A10, '2013'!$F:$F, U$1)+SUMIFS('2013'!$I:$I, '2013'!$D:$D, $A10, '2013'!$F:$F, U$1)+SUMIFS('2013'!$J:$J, '2013'!$E:$E, $A10, '2013'!$F:$F, U$1)+SUMIFS('2012'!$H:$H, '2012'!$C:$C, $A10, '2012'!$F:$F, U$1)+SUMIFS('2012'!$I:$I, '2012'!$D:$D, $A10, '2012'!$F:$F, U$1)+SUMIFS('2012'!$J:$J, '2012'!$E:$E, $A10, '2012'!$F:$F, U$1)+SUMIFS('2011'!$H:$H, '2011'!$C:$C, $A10, '2011'!$F:$F, U$1)+SUMIFS('2011'!$I:$I, '2011'!$D:$D, $A10, '2011'!$F:$F, U$1)+SUMIFS('2011'!$J:$J, '2011'!$E:$E, $A10, '2011'!$F:$F, U$1)+SUMIFS('2010'!$H:$H, '2010'!$C:$C, $A10, '2010'!$F:$F, U$1)+SUMIFS('2010'!$I:$I, '2010'!$D:$D, $A10, '2010'!$F:$F, U$1)+SUMIFS('2010'!$J:$J, '2010'!$E:$E, $A10, '2010'!$F:$F, U$1)+SUMIFS('2009'!$H:$H, '2009'!$C:$C, $A10, '2009'!$F:$F, U$1)+SUMIFS('2009'!$I:$I, '2009'!$D:$D, $A10, '2009'!$F:$F, U$1)+SUMIFS('2009'!$J:$J, '2009'!$E:$E, $A10, '2009'!$F:$F, U$1), 0)</f>
        <v>0</v>
      </c>
      <c r="V10" s="0" t="n">
        <f aca="false">IFERROR(SUMIFS('2018'!$H:$H, '2018'!$C:$C, $A10, '2018'!$F:$F, V$1)+SUMIFS('2018'!$I:$I, '2018'!$D:$D, $A10, '2018'!$F:$F, V$1)+SUMIFS('2018'!$J:$J, '2018'!$E:$E, $A10, '2018'!$F:$F, V$1)+SUMIFS('2017'!$H:$H, '2017'!$C:$C, $A10, '2017'!$F:$F, V$1)+SUMIFS('2017'!$I:$I, '2017'!$D:$D, $A10, '2017'!$F:$F, V$1)+SUMIFS('2017'!$J:$J, '2017'!$E:$E, $A10, '2017'!$F:$F, V$1)+SUMIFS('2016'!$H:$H, '2016'!$C:$C, $A10, '2016'!$F:$F, V$1)+SUMIFS('2016'!$I:$I, '2016'!$D:$D, $A10, '2016'!$F:$F, V$1)+SUMIFS('2016'!$J:$J, '2016'!$E:$E, $A10, '2016'!$F:$F, V$1)+SUMIFS('2015'!$H:$H, '2015'!$C:$C, $A10, '2015'!$F:$F, V$1)+SUMIFS('2015'!$I:$I, '2015'!$D:$D, $A10, '2015'!$F:$F, V$1)+SUMIFS('2015'!$J:$J, '2015'!$E:$E, $A10, '2015'!$F:$F, V$1)+SUMIFS('2014'!$H:$H, '2014'!$C:$C, $A10, '2014'!$F:$F, V$1)+SUMIFS('2014'!$I:$I, '2014'!$D:$D, $A10, '2014'!$F:$F, V$1)+SUMIFS('2014'!$J:$J, '2014'!$E:$E, $A10, '2014'!$F:$F, V$1)+SUMIFS('2013'!$H:$H, '2013'!$C:$C, $A10, '2013'!$F:$F, V$1)+SUMIFS('2013'!$I:$I, '2013'!$D:$D, $A10, '2013'!$F:$F, V$1)+SUMIFS('2013'!$J:$J, '2013'!$E:$E, $A10, '2013'!$F:$F, V$1)+SUMIFS('2012'!$H:$H, '2012'!$C:$C, $A10, '2012'!$F:$F, V$1)+SUMIFS('2012'!$I:$I, '2012'!$D:$D, $A10, '2012'!$F:$F, V$1)+SUMIFS('2012'!$J:$J, '2012'!$E:$E, $A10, '2012'!$F:$F, V$1)+SUMIFS('2011'!$H:$H, '2011'!$C:$C, $A10, '2011'!$F:$F, V$1)+SUMIFS('2011'!$I:$I, '2011'!$D:$D, $A10, '2011'!$F:$F, V$1)+SUMIFS('2011'!$J:$J, '2011'!$E:$E, $A10, '2011'!$F:$F, V$1)+SUMIFS('2010'!$H:$H, '2010'!$C:$C, $A10, '2010'!$F:$F, V$1)+SUMIFS('2010'!$I:$I, '2010'!$D:$D, $A10, '2010'!$F:$F, V$1)+SUMIFS('2010'!$J:$J, '2010'!$E:$E, $A10, '2010'!$F:$F, V$1)+SUMIFS('2009'!$H:$H, '2009'!$C:$C, $A10, '2009'!$F:$F, V$1)+SUMIFS('2009'!$I:$I, '2009'!$D:$D, $A10, '2009'!$F:$F, V$1)+SUMIFS('2009'!$J:$J, '2009'!$E:$E, $A10, '2009'!$F:$F, V$1), 0)</f>
        <v>0</v>
      </c>
      <c r="W10" s="0" t="n">
        <f aca="false">IFERROR(SUMIFS('2018'!$H:$H, '2018'!$C:$C, $A10, '2018'!$F:$F, W$1)+SUMIFS('2018'!$I:$I, '2018'!$D:$D, $A10, '2018'!$F:$F, W$1)+SUMIFS('2018'!$J:$J, '2018'!$E:$E, $A10, '2018'!$F:$F, W$1)+SUMIFS('2017'!$H:$H, '2017'!$C:$C, $A10, '2017'!$F:$F, W$1)+SUMIFS('2017'!$I:$I, '2017'!$D:$D, $A10, '2017'!$F:$F, W$1)+SUMIFS('2017'!$J:$J, '2017'!$E:$E, $A10, '2017'!$F:$F, W$1)+SUMIFS('2016'!$H:$H, '2016'!$C:$C, $A10, '2016'!$F:$F, W$1)+SUMIFS('2016'!$I:$I, '2016'!$D:$D, $A10, '2016'!$F:$F, W$1)+SUMIFS('2016'!$J:$J, '2016'!$E:$E, $A10, '2016'!$F:$F, W$1)+SUMIFS('2015'!$H:$H, '2015'!$C:$C, $A10, '2015'!$F:$F, W$1)+SUMIFS('2015'!$I:$I, '2015'!$D:$D, $A10, '2015'!$F:$F, W$1)+SUMIFS('2015'!$J:$J, '2015'!$E:$E, $A10, '2015'!$F:$F, W$1)+SUMIFS('2014'!$H:$H, '2014'!$C:$C, $A10, '2014'!$F:$F, W$1)+SUMIFS('2014'!$I:$I, '2014'!$D:$D, $A10, '2014'!$F:$F, W$1)+SUMIFS('2014'!$J:$J, '2014'!$E:$E, $A10, '2014'!$F:$F, W$1)+SUMIFS('2013'!$H:$H, '2013'!$C:$C, $A10, '2013'!$F:$F, W$1)+SUMIFS('2013'!$I:$I, '2013'!$D:$D, $A10, '2013'!$F:$F, W$1)+SUMIFS('2013'!$J:$J, '2013'!$E:$E, $A10, '2013'!$F:$F, W$1)+SUMIFS('2012'!$H:$H, '2012'!$C:$C, $A10, '2012'!$F:$F, W$1)+SUMIFS('2012'!$I:$I, '2012'!$D:$D, $A10, '2012'!$F:$F, W$1)+SUMIFS('2012'!$J:$J, '2012'!$E:$E, $A10, '2012'!$F:$F, W$1)+SUMIFS('2011'!$H:$H, '2011'!$C:$C, $A10, '2011'!$F:$F, W$1)+SUMIFS('2011'!$I:$I, '2011'!$D:$D, $A10, '2011'!$F:$F, W$1)+SUMIFS('2011'!$J:$J, '2011'!$E:$E, $A10, '2011'!$F:$F, W$1)+SUMIFS('2010'!$H:$H, '2010'!$C:$C, $A10, '2010'!$F:$F, W$1)+SUMIFS('2010'!$I:$I, '2010'!$D:$D, $A10, '2010'!$F:$F, W$1)+SUMIFS('2010'!$J:$J, '2010'!$E:$E, $A10, '2010'!$F:$F, W$1)+SUMIFS('2009'!$H:$H, '2009'!$C:$C, $A10, '2009'!$F:$F, W$1)+SUMIFS('2009'!$I:$I, '2009'!$D:$D, $A10, '2009'!$F:$F, W$1)+SUMIFS('2009'!$J:$J, '2009'!$E:$E, $A10, '2009'!$F:$F, W$1), 0)</f>
        <v>0</v>
      </c>
      <c r="X10" s="0" t="n">
        <f aca="false">IFERROR(SUMIFS('2018'!$H:$H, '2018'!$C:$C, $A10, '2018'!$F:$F, X$1)+SUMIFS('2018'!$I:$I, '2018'!$D:$D, $A10, '2018'!$F:$F, X$1)+SUMIFS('2018'!$J:$J, '2018'!$E:$E, $A10, '2018'!$F:$F, X$1)+SUMIFS('2017'!$H:$H, '2017'!$C:$C, $A10, '2017'!$F:$F, X$1)+SUMIFS('2017'!$I:$I, '2017'!$D:$D, $A10, '2017'!$F:$F, X$1)+SUMIFS('2017'!$J:$J, '2017'!$E:$E, $A10, '2017'!$F:$F, X$1)+SUMIFS('2016'!$H:$H, '2016'!$C:$C, $A10, '2016'!$F:$F, X$1)+SUMIFS('2016'!$I:$I, '2016'!$D:$D, $A10, '2016'!$F:$F, X$1)+SUMIFS('2016'!$J:$J, '2016'!$E:$E, $A10, '2016'!$F:$F, X$1)+SUMIFS('2015'!$H:$H, '2015'!$C:$C, $A10, '2015'!$F:$F, X$1)+SUMIFS('2015'!$I:$I, '2015'!$D:$D, $A10, '2015'!$F:$F, X$1)+SUMIFS('2015'!$J:$J, '2015'!$E:$E, $A10, '2015'!$F:$F, X$1)+SUMIFS('2014'!$H:$H, '2014'!$C:$C, $A10, '2014'!$F:$F, X$1)+SUMIFS('2014'!$I:$I, '2014'!$D:$D, $A10, '2014'!$F:$F, X$1)+SUMIFS('2014'!$J:$J, '2014'!$E:$E, $A10, '2014'!$F:$F, X$1)+SUMIFS('2013'!$H:$H, '2013'!$C:$C, $A10, '2013'!$F:$F, X$1)+SUMIFS('2013'!$I:$I, '2013'!$D:$D, $A10, '2013'!$F:$F, X$1)+SUMIFS('2013'!$J:$J, '2013'!$E:$E, $A10, '2013'!$F:$F, X$1)+SUMIFS('2012'!$H:$H, '2012'!$C:$C, $A10, '2012'!$F:$F, X$1)+SUMIFS('2012'!$I:$I, '2012'!$D:$D, $A10, '2012'!$F:$F, X$1)+SUMIFS('2012'!$J:$J, '2012'!$E:$E, $A10, '2012'!$F:$F, X$1)+SUMIFS('2011'!$H:$H, '2011'!$C:$C, $A10, '2011'!$F:$F, X$1)+SUMIFS('2011'!$I:$I, '2011'!$D:$D, $A10, '2011'!$F:$F, X$1)+SUMIFS('2011'!$J:$J, '2011'!$E:$E, $A10, '2011'!$F:$F, X$1)+SUMIFS('2010'!$H:$H, '2010'!$C:$C, $A10, '2010'!$F:$F, X$1)+SUMIFS('2010'!$I:$I, '2010'!$D:$D, $A10, '2010'!$F:$F, X$1)+SUMIFS('2010'!$J:$J, '2010'!$E:$E, $A10, '2010'!$F:$F, X$1)+SUMIFS('2009'!$H:$H, '2009'!$C:$C, $A10, '2009'!$F:$F, X$1)+SUMIFS('2009'!$I:$I, '2009'!$D:$D, $A10, '2009'!$F:$F, X$1)+SUMIFS('2009'!$J:$J, '2009'!$E:$E, $A10, '2009'!$F:$F, X$1), 0)</f>
        <v>0</v>
      </c>
      <c r="Y10" s="0" t="n">
        <f aca="false">IFERROR(SUMIFS('2018'!$H:$H, '2018'!$C:$C, $A10, '2018'!$F:$F, Y$1)+SUMIFS('2018'!$I:$I, '2018'!$D:$D, $A10, '2018'!$F:$F, Y$1)+SUMIFS('2018'!$J:$J, '2018'!$E:$E, $A10, '2018'!$F:$F, Y$1)+SUMIFS('2017'!$H:$H, '2017'!$C:$C, $A10, '2017'!$F:$F, Y$1)+SUMIFS('2017'!$I:$I, '2017'!$D:$D, $A10, '2017'!$F:$F, Y$1)+SUMIFS('2017'!$J:$J, '2017'!$E:$E, $A10, '2017'!$F:$F, Y$1)+SUMIFS('2016'!$H:$H, '2016'!$C:$C, $A10, '2016'!$F:$F, Y$1)+SUMIFS('2016'!$I:$I, '2016'!$D:$D, $A10, '2016'!$F:$F, Y$1)+SUMIFS('2016'!$J:$J, '2016'!$E:$E, $A10, '2016'!$F:$F, Y$1)+SUMIFS('2015'!$H:$H, '2015'!$C:$C, $A10, '2015'!$F:$F, Y$1)+SUMIFS('2015'!$I:$I, '2015'!$D:$D, $A10, '2015'!$F:$F, Y$1)+SUMIFS('2015'!$J:$J, '2015'!$E:$E, $A10, '2015'!$F:$F, Y$1)+SUMIFS('2014'!$H:$H, '2014'!$C:$C, $A10, '2014'!$F:$F, Y$1)+SUMIFS('2014'!$I:$I, '2014'!$D:$D, $A10, '2014'!$F:$F, Y$1)+SUMIFS('2014'!$J:$J, '2014'!$E:$E, $A10, '2014'!$F:$F, Y$1)+SUMIFS('2013'!$H:$H, '2013'!$C:$C, $A10, '2013'!$F:$F, Y$1)+SUMIFS('2013'!$I:$I, '2013'!$D:$D, $A10, '2013'!$F:$F, Y$1)+SUMIFS('2013'!$J:$J, '2013'!$E:$E, $A10, '2013'!$F:$F, Y$1)+SUMIFS('2012'!$H:$H, '2012'!$C:$C, $A10, '2012'!$F:$F, Y$1)+SUMIFS('2012'!$I:$I, '2012'!$D:$D, $A10, '2012'!$F:$F, Y$1)+SUMIFS('2012'!$J:$J, '2012'!$E:$E, $A10, '2012'!$F:$F, Y$1)+SUMIFS('2011'!$H:$H, '2011'!$C:$C, $A10, '2011'!$F:$F, Y$1)+SUMIFS('2011'!$I:$I, '2011'!$D:$D, $A10, '2011'!$F:$F, Y$1)+SUMIFS('2011'!$J:$J, '2011'!$E:$E, $A10, '2011'!$F:$F, Y$1)+SUMIFS('2010'!$H:$H, '2010'!$C:$C, $A10, '2010'!$F:$F, Y$1)+SUMIFS('2010'!$I:$I, '2010'!$D:$D, $A10, '2010'!$F:$F, Y$1)+SUMIFS('2010'!$J:$J, '2010'!$E:$E, $A10, '2010'!$F:$F, Y$1)+SUMIFS('2009'!$H:$H, '2009'!$C:$C, $A10, '2009'!$F:$F, Y$1)+SUMIFS('2009'!$I:$I, '2009'!$D:$D, $A10, '2009'!$F:$F, Y$1)+SUMIFS('2009'!$J:$J, '2009'!$E:$E, $A10, '2009'!$F:$F, Y$1), 0)</f>
        <v>0</v>
      </c>
      <c r="Z10" s="0" t="n">
        <f aca="false">IFERROR(SUMIFS('2018'!$H:$H, '2018'!$C:$C, $A10, '2018'!$F:$F, Z$1)+SUMIFS('2018'!$I:$I, '2018'!$D:$D, $A10, '2018'!$F:$F, Z$1)+SUMIFS('2018'!$J:$J, '2018'!$E:$E, $A10, '2018'!$F:$F, Z$1)+SUMIFS('2017'!$H:$H, '2017'!$C:$C, $A10, '2017'!$F:$F, Z$1)+SUMIFS('2017'!$I:$I, '2017'!$D:$D, $A10, '2017'!$F:$F, Z$1)+SUMIFS('2017'!$J:$J, '2017'!$E:$E, $A10, '2017'!$F:$F, Z$1)+SUMIFS('2016'!$H:$H, '2016'!$C:$C, $A10, '2016'!$F:$F, Z$1)+SUMIFS('2016'!$I:$I, '2016'!$D:$D, $A10, '2016'!$F:$F, Z$1)+SUMIFS('2016'!$J:$J, '2016'!$E:$E, $A10, '2016'!$F:$F, Z$1)+SUMIFS('2015'!$H:$H, '2015'!$C:$C, $A10, '2015'!$F:$F, Z$1)+SUMIFS('2015'!$I:$I, '2015'!$D:$D, $A10, '2015'!$F:$F, Z$1)+SUMIFS('2015'!$J:$J, '2015'!$E:$E, $A10, '2015'!$F:$F, Z$1)+SUMIFS('2014'!$H:$H, '2014'!$C:$C, $A10, '2014'!$F:$F, Z$1)+SUMIFS('2014'!$I:$I, '2014'!$D:$D, $A10, '2014'!$F:$F, Z$1)+SUMIFS('2014'!$J:$J, '2014'!$E:$E, $A10, '2014'!$F:$F, Z$1)+SUMIFS('2013'!$H:$H, '2013'!$C:$C, $A10, '2013'!$F:$F, Z$1)+SUMIFS('2013'!$I:$I, '2013'!$D:$D, $A10, '2013'!$F:$F, Z$1)+SUMIFS('2013'!$J:$J, '2013'!$E:$E, $A10, '2013'!$F:$F, Z$1)+SUMIFS('2012'!$H:$H, '2012'!$C:$C, $A10, '2012'!$F:$F, Z$1)+SUMIFS('2012'!$I:$I, '2012'!$D:$D, $A10, '2012'!$F:$F, Z$1)+SUMIFS('2012'!$J:$J, '2012'!$E:$E, $A10, '2012'!$F:$F, Z$1)+SUMIFS('2011'!$H:$H, '2011'!$C:$C, $A10, '2011'!$F:$F, Z$1)+SUMIFS('2011'!$I:$I, '2011'!$D:$D, $A10, '2011'!$F:$F, Z$1)+SUMIFS('2011'!$J:$J, '2011'!$E:$E, $A10, '2011'!$F:$F, Z$1)+SUMIFS('2010'!$H:$H, '2010'!$C:$C, $A10, '2010'!$F:$F, Z$1)+SUMIFS('2010'!$I:$I, '2010'!$D:$D, $A10, '2010'!$F:$F, Z$1)+SUMIFS('2010'!$J:$J, '2010'!$E:$E, $A10, '2010'!$F:$F, Z$1)+SUMIFS('2009'!$H:$H, '2009'!$C:$C, $A10, '2009'!$F:$F, Z$1)+SUMIFS('2009'!$I:$I, '2009'!$D:$D, $A10, '2009'!$F:$F, Z$1)+SUMIFS('2009'!$J:$J, '2009'!$E:$E, $A10, '2009'!$F:$F, Z$1), 0)</f>
        <v>0</v>
      </c>
      <c r="AA10" s="0" t="n">
        <f aca="false">IFERROR(SUMIFS('2018'!$H:$H, '2018'!$C:$C, $A10, '2018'!$F:$F, AA$1)+SUMIFS('2018'!$I:$I, '2018'!$D:$D, $A10, '2018'!$F:$F, AA$1)+SUMIFS('2018'!$J:$J, '2018'!$E:$E, $A10, '2018'!$F:$F, AA$1)+SUMIFS('2017'!$H:$H, '2017'!$C:$C, $A10, '2017'!$F:$F, AA$1)+SUMIFS('2017'!$I:$I, '2017'!$D:$D, $A10, '2017'!$F:$F, AA$1)+SUMIFS('2017'!$J:$J, '2017'!$E:$E, $A10, '2017'!$F:$F, AA$1)+SUMIFS('2016'!$H:$H, '2016'!$C:$C, $A10, '2016'!$F:$F, AA$1)+SUMIFS('2016'!$I:$I, '2016'!$D:$D, $A10, '2016'!$F:$F, AA$1)+SUMIFS('2016'!$J:$J, '2016'!$E:$E, $A10, '2016'!$F:$F, AA$1)+SUMIFS('2015'!$H:$H, '2015'!$C:$C, $A10, '2015'!$F:$F, AA$1)+SUMIFS('2015'!$I:$I, '2015'!$D:$D, $A10, '2015'!$F:$F, AA$1)+SUMIFS('2015'!$J:$J, '2015'!$E:$E, $A10, '2015'!$F:$F, AA$1)+SUMIFS('2014'!$H:$H, '2014'!$C:$C, $A10, '2014'!$F:$F, AA$1)+SUMIFS('2014'!$I:$I, '2014'!$D:$D, $A10, '2014'!$F:$F, AA$1)+SUMIFS('2014'!$J:$J, '2014'!$E:$E, $A10, '2014'!$F:$F, AA$1)+SUMIFS('2013'!$H:$H, '2013'!$C:$C, $A10, '2013'!$F:$F, AA$1)+SUMIFS('2013'!$I:$I, '2013'!$D:$D, $A10, '2013'!$F:$F, AA$1)+SUMIFS('2013'!$J:$J, '2013'!$E:$E, $A10, '2013'!$F:$F, AA$1)+SUMIFS('2012'!$H:$H, '2012'!$C:$C, $A10, '2012'!$F:$F, AA$1)+SUMIFS('2012'!$I:$I, '2012'!$D:$D, $A10, '2012'!$F:$F, AA$1)+SUMIFS('2012'!$J:$J, '2012'!$E:$E, $A10, '2012'!$F:$F, AA$1)+SUMIFS('2011'!$H:$H, '2011'!$C:$C, $A10, '2011'!$F:$F, AA$1)+SUMIFS('2011'!$I:$I, '2011'!$D:$D, $A10, '2011'!$F:$F, AA$1)+SUMIFS('2011'!$J:$J, '2011'!$E:$E, $A10, '2011'!$F:$F, AA$1)+SUMIFS('2010'!$H:$H, '2010'!$C:$C, $A10, '2010'!$F:$F, AA$1)+SUMIFS('2010'!$I:$I, '2010'!$D:$D, $A10, '2010'!$F:$F, AA$1)+SUMIFS('2010'!$J:$J, '2010'!$E:$E, $A10, '2010'!$F:$F, AA$1)+SUMIFS('2009'!$H:$H, '2009'!$C:$C, $A10, '2009'!$F:$F, AA$1)+SUMIFS('2009'!$I:$I, '2009'!$D:$D, $A10, '2009'!$F:$F, AA$1)+SUMIFS('2009'!$J:$J, '2009'!$E:$E, $A10, '2009'!$F:$F, AA$1), 0)</f>
        <v>0</v>
      </c>
      <c r="AB10" s="0" t="n">
        <f aca="false">IFERROR(SUMIFS('2018'!$H:$H, '2018'!$C:$C, $A10, '2018'!$F:$F, AB$1)+SUMIFS('2018'!$I:$I, '2018'!$D:$D, $A10, '2018'!$F:$F, AB$1)+SUMIFS('2018'!$J:$J, '2018'!$E:$E, $A10, '2018'!$F:$F, AB$1)+SUMIFS('2017'!$H:$H, '2017'!$C:$C, $A10, '2017'!$F:$F, AB$1)+SUMIFS('2017'!$I:$I, '2017'!$D:$D, $A10, '2017'!$F:$F, AB$1)+SUMIFS('2017'!$J:$J, '2017'!$E:$E, $A10, '2017'!$F:$F, AB$1)+SUMIFS('2016'!$H:$H, '2016'!$C:$C, $A10, '2016'!$F:$F, AB$1)+SUMIFS('2016'!$I:$I, '2016'!$D:$D, $A10, '2016'!$F:$F, AB$1)+SUMIFS('2016'!$J:$J, '2016'!$E:$E, $A10, '2016'!$F:$F, AB$1)+SUMIFS('2015'!$H:$H, '2015'!$C:$C, $A10, '2015'!$F:$F, AB$1)+SUMIFS('2015'!$I:$I, '2015'!$D:$D, $A10, '2015'!$F:$F, AB$1)+SUMIFS('2015'!$J:$J, '2015'!$E:$E, $A10, '2015'!$F:$F, AB$1)+SUMIFS('2014'!$H:$H, '2014'!$C:$C, $A10, '2014'!$F:$F, AB$1)+SUMIFS('2014'!$I:$I, '2014'!$D:$D, $A10, '2014'!$F:$F, AB$1)+SUMIFS('2014'!$J:$J, '2014'!$E:$E, $A10, '2014'!$F:$F, AB$1)+SUMIFS('2013'!$H:$H, '2013'!$C:$C, $A10, '2013'!$F:$F, AB$1)+SUMIFS('2013'!$I:$I, '2013'!$D:$D, $A10, '2013'!$F:$F, AB$1)+SUMIFS('2013'!$J:$J, '2013'!$E:$E, $A10, '2013'!$F:$F, AB$1)+SUMIFS('2012'!$H:$H, '2012'!$C:$C, $A10, '2012'!$F:$F, AB$1)+SUMIFS('2012'!$I:$I, '2012'!$D:$D, $A10, '2012'!$F:$F, AB$1)+SUMIFS('2012'!$J:$J, '2012'!$E:$E, $A10, '2012'!$F:$F, AB$1)+SUMIFS('2011'!$H:$H, '2011'!$C:$C, $A10, '2011'!$F:$F, AB$1)+SUMIFS('2011'!$I:$I, '2011'!$D:$D, $A10, '2011'!$F:$F, AB$1)+SUMIFS('2011'!$J:$J, '2011'!$E:$E, $A10, '2011'!$F:$F, AB$1)+SUMIFS('2010'!$H:$H, '2010'!$C:$C, $A10, '2010'!$F:$F, AB$1)+SUMIFS('2010'!$I:$I, '2010'!$D:$D, $A10, '2010'!$F:$F, AB$1)+SUMIFS('2010'!$J:$J, '2010'!$E:$E, $A10, '2010'!$F:$F, AB$1)+SUMIFS('2009'!$H:$H, '2009'!$C:$C, $A10, '2009'!$F:$F, AB$1)+SUMIFS('2009'!$I:$I, '2009'!$D:$D, $A10, '2009'!$F:$F, AB$1)+SUMIFS('2009'!$J:$J, '2009'!$E:$E, $A10, '2009'!$F:$F, AB$1), 0)</f>
        <v>0</v>
      </c>
      <c r="AC10" s="0" t="n">
        <f aca="false">IFERROR(SUMIFS('2018'!$H:$H, '2018'!$C:$C, $A10, '2018'!$F:$F, AC$1)+SUMIFS('2018'!$I:$I, '2018'!$D:$D, $A10, '2018'!$F:$F, AC$1)+SUMIFS('2018'!$J:$J, '2018'!$E:$E, $A10, '2018'!$F:$F, AC$1)+SUMIFS('2017'!$H:$H, '2017'!$C:$C, $A10, '2017'!$F:$F, AC$1)+SUMIFS('2017'!$I:$I, '2017'!$D:$D, $A10, '2017'!$F:$F, AC$1)+SUMIFS('2017'!$J:$J, '2017'!$E:$E, $A10, '2017'!$F:$F, AC$1)+SUMIFS('2016'!$H:$H, '2016'!$C:$C, $A10, '2016'!$F:$F, AC$1)+SUMIFS('2016'!$I:$I, '2016'!$D:$D, $A10, '2016'!$F:$F, AC$1)+SUMIFS('2016'!$J:$J, '2016'!$E:$E, $A10, '2016'!$F:$F, AC$1)+SUMIFS('2015'!$H:$H, '2015'!$C:$C, $A10, '2015'!$F:$F, AC$1)+SUMIFS('2015'!$I:$I, '2015'!$D:$D, $A10, '2015'!$F:$F, AC$1)+SUMIFS('2015'!$J:$J, '2015'!$E:$E, $A10, '2015'!$F:$F, AC$1)+SUMIFS('2014'!$H:$H, '2014'!$C:$C, $A10, '2014'!$F:$F, AC$1)+SUMIFS('2014'!$I:$I, '2014'!$D:$D, $A10, '2014'!$F:$F, AC$1)+SUMIFS('2014'!$J:$J, '2014'!$E:$E, $A10, '2014'!$F:$F, AC$1)+SUMIFS('2013'!$H:$H, '2013'!$C:$C, $A10, '2013'!$F:$F, AC$1)+SUMIFS('2013'!$I:$I, '2013'!$D:$D, $A10, '2013'!$F:$F, AC$1)+SUMIFS('2013'!$J:$J, '2013'!$E:$E, $A10, '2013'!$F:$F, AC$1)+SUMIFS('2012'!$H:$H, '2012'!$C:$C, $A10, '2012'!$F:$F, AC$1)+SUMIFS('2012'!$I:$I, '2012'!$D:$D, $A10, '2012'!$F:$F, AC$1)+SUMIFS('2012'!$J:$J, '2012'!$E:$E, $A10, '2012'!$F:$F, AC$1)+SUMIFS('2011'!$H:$H, '2011'!$C:$C, $A10, '2011'!$F:$F, AC$1)+SUMIFS('2011'!$I:$I, '2011'!$D:$D, $A10, '2011'!$F:$F, AC$1)+SUMIFS('2011'!$J:$J, '2011'!$E:$E, $A10, '2011'!$F:$F, AC$1)+SUMIFS('2010'!$H:$H, '2010'!$C:$C, $A10, '2010'!$F:$F, AC$1)+SUMIFS('2010'!$I:$I, '2010'!$D:$D, $A10, '2010'!$F:$F, AC$1)+SUMIFS('2010'!$J:$J, '2010'!$E:$E, $A10, '2010'!$F:$F, AC$1)+SUMIFS('2009'!$H:$H, '2009'!$C:$C, $A10, '2009'!$F:$F, AC$1)+SUMIFS('2009'!$I:$I, '2009'!$D:$D, $A10, '2009'!$F:$F, AC$1)+SUMIFS('2009'!$J:$J, '2009'!$E:$E, $A10, '2009'!$F:$F, AC$1), 0)</f>
        <v>0</v>
      </c>
      <c r="AD10" s="0" t="n">
        <f aca="false">IFERROR(SUMIFS('2018'!$H:$H, '2018'!$C:$C, $A10, '2018'!$F:$F, AD$1)+SUMIFS('2018'!$I:$I, '2018'!$D:$D, $A10, '2018'!$F:$F, AD$1)+SUMIFS('2018'!$J:$J, '2018'!$E:$E, $A10, '2018'!$F:$F, AD$1)+SUMIFS('2017'!$H:$H, '2017'!$C:$C, $A10, '2017'!$F:$F, AD$1)+SUMIFS('2017'!$I:$I, '2017'!$D:$D, $A10, '2017'!$F:$F, AD$1)+SUMIFS('2017'!$J:$J, '2017'!$E:$E, $A10, '2017'!$F:$F, AD$1)+SUMIFS('2016'!$H:$H, '2016'!$C:$C, $A10, '2016'!$F:$F, AD$1)+SUMIFS('2016'!$I:$I, '2016'!$D:$D, $A10, '2016'!$F:$F, AD$1)+SUMIFS('2016'!$J:$J, '2016'!$E:$E, $A10, '2016'!$F:$F, AD$1)+SUMIFS('2015'!$H:$H, '2015'!$C:$C, $A10, '2015'!$F:$F, AD$1)+SUMIFS('2015'!$I:$I, '2015'!$D:$D, $A10, '2015'!$F:$F, AD$1)+SUMIFS('2015'!$J:$J, '2015'!$E:$E, $A10, '2015'!$F:$F, AD$1)+SUMIFS('2014'!$H:$H, '2014'!$C:$C, $A10, '2014'!$F:$F, AD$1)+SUMIFS('2014'!$I:$I, '2014'!$D:$D, $A10, '2014'!$F:$F, AD$1)+SUMIFS('2014'!$J:$J, '2014'!$E:$E, $A10, '2014'!$F:$F, AD$1)+SUMIFS('2013'!$H:$H, '2013'!$C:$C, $A10, '2013'!$F:$F, AD$1)+SUMIFS('2013'!$I:$I, '2013'!$D:$D, $A10, '2013'!$F:$F, AD$1)+SUMIFS('2013'!$J:$J, '2013'!$E:$E, $A10, '2013'!$F:$F, AD$1)+SUMIFS('2012'!$H:$H, '2012'!$C:$C, $A10, '2012'!$F:$F, AD$1)+SUMIFS('2012'!$I:$I, '2012'!$D:$D, $A10, '2012'!$F:$F, AD$1)+SUMIFS('2012'!$J:$J, '2012'!$E:$E, $A10, '2012'!$F:$F, AD$1)+SUMIFS('2011'!$H:$H, '2011'!$C:$C, $A10, '2011'!$F:$F, AD$1)+SUMIFS('2011'!$I:$I, '2011'!$D:$D, $A10, '2011'!$F:$F, AD$1)+SUMIFS('2011'!$J:$J, '2011'!$E:$E, $A10, '2011'!$F:$F, AD$1)+SUMIFS('2010'!$H:$H, '2010'!$C:$C, $A10, '2010'!$F:$F, AD$1)+SUMIFS('2010'!$I:$I, '2010'!$D:$D, $A10, '2010'!$F:$F, AD$1)+SUMIFS('2010'!$J:$J, '2010'!$E:$E, $A10, '2010'!$F:$F, AD$1)+SUMIFS('2009'!$H:$H, '2009'!$C:$C, $A10, '2009'!$F:$F, AD$1)+SUMIFS('2009'!$I:$I, '2009'!$D:$D, $A10, '2009'!$F:$F, AD$1)+SUMIFS('2009'!$J:$J, '2009'!$E:$E, $A10, '2009'!$F:$F, AD$1), 0)</f>
        <v>0</v>
      </c>
      <c r="AE10" s="0" t="n">
        <f aca="false">IFERROR(SUMIFS('2018'!$H:$H, '2018'!$C:$C, $A10, '2018'!$F:$F, AE$1)+SUMIFS('2018'!$I:$I, '2018'!$D:$D, $A10, '2018'!$F:$F, AE$1)+SUMIFS('2018'!$J:$J, '2018'!$E:$E, $A10, '2018'!$F:$F, AE$1)+SUMIFS('2017'!$H:$H, '2017'!$C:$C, $A10, '2017'!$F:$F, AE$1)+SUMIFS('2017'!$I:$I, '2017'!$D:$D, $A10, '2017'!$F:$F, AE$1)+SUMIFS('2017'!$J:$J, '2017'!$E:$E, $A10, '2017'!$F:$F, AE$1)+SUMIFS('2016'!$H:$H, '2016'!$C:$C, $A10, '2016'!$F:$F, AE$1)+SUMIFS('2016'!$I:$I, '2016'!$D:$D, $A10, '2016'!$F:$F, AE$1)+SUMIFS('2016'!$J:$J, '2016'!$E:$E, $A10, '2016'!$F:$F, AE$1)+SUMIFS('2015'!$H:$H, '2015'!$C:$C, $A10, '2015'!$F:$F, AE$1)+SUMIFS('2015'!$I:$I, '2015'!$D:$D, $A10, '2015'!$F:$F, AE$1)+SUMIFS('2015'!$J:$J, '2015'!$E:$E, $A10, '2015'!$F:$F, AE$1)+SUMIFS('2014'!$H:$H, '2014'!$C:$C, $A10, '2014'!$F:$F, AE$1)+SUMIFS('2014'!$I:$I, '2014'!$D:$D, $A10, '2014'!$F:$F, AE$1)+SUMIFS('2014'!$J:$J, '2014'!$E:$E, $A10, '2014'!$F:$F, AE$1)+SUMIFS('2013'!$H:$H, '2013'!$C:$C, $A10, '2013'!$F:$F, AE$1)+SUMIFS('2013'!$I:$I, '2013'!$D:$D, $A10, '2013'!$F:$F, AE$1)+SUMIFS('2013'!$J:$J, '2013'!$E:$E, $A10, '2013'!$F:$F, AE$1)+SUMIFS('2012'!$H:$H, '2012'!$C:$C, $A10, '2012'!$F:$F, AE$1)+SUMIFS('2012'!$I:$I, '2012'!$D:$D, $A10, '2012'!$F:$F, AE$1)+SUMIFS('2012'!$J:$J, '2012'!$E:$E, $A10, '2012'!$F:$F, AE$1)+SUMIFS('2011'!$H:$H, '2011'!$C:$C, $A10, '2011'!$F:$F, AE$1)+SUMIFS('2011'!$I:$I, '2011'!$D:$D, $A10, '2011'!$F:$F, AE$1)+SUMIFS('2011'!$J:$J, '2011'!$E:$E, $A10, '2011'!$F:$F, AE$1)+SUMIFS('2010'!$H:$H, '2010'!$C:$C, $A10, '2010'!$F:$F, AE$1)+SUMIFS('2010'!$I:$I, '2010'!$D:$D, $A10, '2010'!$F:$F, AE$1)+SUMIFS('2010'!$J:$J, '2010'!$E:$E, $A10, '2010'!$F:$F, AE$1)+SUMIFS('2009'!$H:$H, '2009'!$C:$C, $A10, '2009'!$F:$F, AE$1)+SUMIFS('2009'!$I:$I, '2009'!$D:$D, $A10, '2009'!$F:$F, AE$1)+SUMIFS('2009'!$J:$J, '2009'!$E:$E, $A10, '2009'!$F:$F, AE$1), 0)</f>
        <v>0</v>
      </c>
      <c r="AF10" s="0" t="n">
        <f aca="false">IFERROR(SUMIFS('2018'!$H:$H, '2018'!$C:$C, $A10, '2018'!$F:$F, AF$1)+SUMIFS('2018'!$I:$I, '2018'!$D:$D, $A10, '2018'!$F:$F, AF$1)+SUMIFS('2018'!$J:$J, '2018'!$E:$E, $A10, '2018'!$F:$F, AF$1)+SUMIFS('2017'!$H:$H, '2017'!$C:$C, $A10, '2017'!$F:$F, AF$1)+SUMIFS('2017'!$I:$I, '2017'!$D:$D, $A10, '2017'!$F:$F, AF$1)+SUMIFS('2017'!$J:$J, '2017'!$E:$E, $A10, '2017'!$F:$F, AF$1)+SUMIFS('2016'!$H:$H, '2016'!$C:$C, $A10, '2016'!$F:$F, AF$1)+SUMIFS('2016'!$I:$I, '2016'!$D:$D, $A10, '2016'!$F:$F, AF$1)+SUMIFS('2016'!$J:$J, '2016'!$E:$E, $A10, '2016'!$F:$F, AF$1)+SUMIFS('2015'!$H:$H, '2015'!$C:$C, $A10, '2015'!$F:$F, AF$1)+SUMIFS('2015'!$I:$I, '2015'!$D:$D, $A10, '2015'!$F:$F, AF$1)+SUMIFS('2015'!$J:$J, '2015'!$E:$E, $A10, '2015'!$F:$F, AF$1)+SUMIFS('2014'!$H:$H, '2014'!$C:$C, $A10, '2014'!$F:$F, AF$1)+SUMIFS('2014'!$I:$I, '2014'!$D:$D, $A10, '2014'!$F:$F, AF$1)+SUMIFS('2014'!$J:$J, '2014'!$E:$E, $A10, '2014'!$F:$F, AF$1)+SUMIFS('2013'!$H:$H, '2013'!$C:$C, $A10, '2013'!$F:$F, AF$1)+SUMIFS('2013'!$I:$I, '2013'!$D:$D, $A10, '2013'!$F:$F, AF$1)+SUMIFS('2013'!$J:$J, '2013'!$E:$E, $A10, '2013'!$F:$F, AF$1)+SUMIFS('2012'!$H:$H, '2012'!$C:$C, $A10, '2012'!$F:$F, AF$1)+SUMIFS('2012'!$I:$I, '2012'!$D:$D, $A10, '2012'!$F:$F, AF$1)+SUMIFS('2012'!$J:$J, '2012'!$E:$E, $A10, '2012'!$F:$F, AF$1)+SUMIFS('2011'!$H:$H, '2011'!$C:$C, $A10, '2011'!$F:$F, AF$1)+SUMIFS('2011'!$I:$I, '2011'!$D:$D, $A10, '2011'!$F:$F, AF$1)+SUMIFS('2011'!$J:$J, '2011'!$E:$E, $A10, '2011'!$F:$F, AF$1)+SUMIFS('2010'!$H:$H, '2010'!$C:$C, $A10, '2010'!$F:$F, AF$1)+SUMIFS('2010'!$I:$I, '2010'!$D:$D, $A10, '2010'!$F:$F, AF$1)+SUMIFS('2010'!$J:$J, '2010'!$E:$E, $A10, '2010'!$F:$F, AF$1)+SUMIFS('2009'!$H:$H, '2009'!$C:$C, $A10, '2009'!$F:$F, AF$1)+SUMIFS('2009'!$I:$I, '2009'!$D:$D, $A10, '2009'!$F:$F, AF$1)+SUMIFS('2009'!$J:$J, '2009'!$E:$E, $A10, '2009'!$F:$F, AF$1), 0)</f>
        <v>0</v>
      </c>
    </row>
    <row r="11" customFormat="false" ht="15" hidden="false" customHeight="false" outlineLevel="0" collapsed="false">
      <c r="A11" s="12" t="s">
        <v>78</v>
      </c>
      <c r="B11" s="0" t="n">
        <f aca="false">IFERROR(SUMIFS('2018'!$H:$H, '2018'!$C:$C, $A11, '2018'!$F:$F, B$1)+SUMIFS('2018'!$I:$I, '2018'!$D:$D, $A11, '2018'!$F:$F, B$1)+SUMIFS('2018'!$J:$J, '2018'!$E:$E, $A11, '2018'!$F:$F, B$1)+SUMIFS('2017'!$H:$H, '2017'!$C:$C, $A11, '2017'!$F:$F, B$1)+SUMIFS('2017'!$I:$I, '2017'!$D:$D, $A11, '2017'!$F:$F, B$1)+SUMIFS('2017'!$J:$J, '2017'!$E:$E, $A11, '2017'!$F:$F, B$1)+SUMIFS('2016'!$H:$H, '2016'!$C:$C, $A11, '2016'!$F:$F, B$1)+SUMIFS('2016'!$I:$I, '2016'!$D:$D, $A11, '2016'!$F:$F, B$1)+SUMIFS('2016'!$J:$J, '2016'!$E:$E, $A11, '2016'!$F:$F, B$1)+SUMIFS('2015'!$H:$H, '2015'!$C:$C, $A11, '2015'!$F:$F, B$1)+SUMIFS('2015'!$I:$I, '2015'!$D:$D, $A11, '2015'!$F:$F, B$1)+SUMIFS('2015'!$J:$J, '2015'!$E:$E, $A11, '2015'!$F:$F, B$1)+SUMIFS('2014'!$H:$H, '2014'!$C:$C, $A11, '2014'!$F:$F, B$1)+SUMIFS('2014'!$I:$I, '2014'!$D:$D, $A11, '2014'!$F:$F, B$1)+SUMIFS('2014'!$J:$J, '2014'!$E:$E, $A11, '2014'!$F:$F, B$1)+SUMIFS('2013'!$H:$H, '2013'!$C:$C, $A11, '2013'!$F:$F, B$1)+SUMIFS('2013'!$I:$I, '2013'!$D:$D, $A11, '2013'!$F:$F, B$1)+SUMIFS('2013'!$J:$J, '2013'!$E:$E, $A11, '2013'!$F:$F, B$1)+SUMIFS('2012'!$H:$H, '2012'!$C:$C, $A11, '2012'!$F:$F, B$1)+SUMIFS('2012'!$I:$I, '2012'!$D:$D, $A11, '2012'!$F:$F, B$1)+SUMIFS('2012'!$J:$J, '2012'!$E:$E, $A11, '2012'!$F:$F, B$1)+SUMIFS('2011'!$H:$H, '2011'!$C:$C, $A11, '2011'!$F:$F, B$1)+SUMIFS('2011'!$I:$I, '2011'!$D:$D, $A11, '2011'!$F:$F, B$1)+SUMIFS('2011'!$J:$J, '2011'!$E:$E, $A11, '2011'!$F:$F, B$1)+SUMIFS('2010'!$H:$H, '2010'!$C:$C, $A11, '2010'!$F:$F, B$1)+SUMIFS('2010'!$I:$I, '2010'!$D:$D, $A11, '2010'!$F:$F, B$1)+SUMIFS('2010'!$J:$J, '2010'!$E:$E, $A11, '2010'!$F:$F, B$1)+SUMIFS('2009'!$H:$H, '2009'!$C:$C, $A11, '2009'!$F:$F, B$1)+SUMIFS('2009'!$I:$I, '2009'!$D:$D, $A11, '2009'!$F:$F, B$1)+SUMIFS('2009'!$J:$J, '2009'!$E:$E, $A11, '2009'!$F:$F, B$1), 0)</f>
        <v>3.5</v>
      </c>
      <c r="C11" s="0" t="n">
        <f aca="false">IFERROR(SUMIFS('2018'!$H:$H, '2018'!$C:$C, $A11, '2018'!$F:$F, C$1)+SUMIFS('2018'!$I:$I, '2018'!$D:$D, $A11, '2018'!$F:$F, C$1)+SUMIFS('2018'!$J:$J, '2018'!$E:$E, $A11, '2018'!$F:$F, C$1)+SUMIFS('2017'!$H:$H, '2017'!$C:$C, $A11, '2017'!$F:$F, C$1)+SUMIFS('2017'!$I:$I, '2017'!$D:$D, $A11, '2017'!$F:$F, C$1)+SUMIFS('2017'!$J:$J, '2017'!$E:$E, $A11, '2017'!$F:$F, C$1)+SUMIFS('2016'!$H:$H, '2016'!$C:$C, $A11, '2016'!$F:$F, C$1)+SUMIFS('2016'!$I:$I, '2016'!$D:$D, $A11, '2016'!$F:$F, C$1)+SUMIFS('2016'!$J:$J, '2016'!$E:$E, $A11, '2016'!$F:$F, C$1)+SUMIFS('2015'!$H:$H, '2015'!$C:$C, $A11, '2015'!$F:$F, C$1)+SUMIFS('2015'!$I:$I, '2015'!$D:$D, $A11, '2015'!$F:$F, C$1)+SUMIFS('2015'!$J:$J, '2015'!$E:$E, $A11, '2015'!$F:$F, C$1)+SUMIFS('2014'!$H:$H, '2014'!$C:$C, $A11, '2014'!$F:$F, C$1)+SUMIFS('2014'!$I:$I, '2014'!$D:$D, $A11, '2014'!$F:$F, C$1)+SUMIFS('2014'!$J:$J, '2014'!$E:$E, $A11, '2014'!$F:$F, C$1)+SUMIFS('2013'!$H:$H, '2013'!$C:$C, $A11, '2013'!$F:$F, C$1)+SUMIFS('2013'!$I:$I, '2013'!$D:$D, $A11, '2013'!$F:$F, C$1)+SUMIFS('2013'!$J:$J, '2013'!$E:$E, $A11, '2013'!$F:$F, C$1)+SUMIFS('2012'!$H:$H, '2012'!$C:$C, $A11, '2012'!$F:$F, C$1)+SUMIFS('2012'!$I:$I, '2012'!$D:$D, $A11, '2012'!$F:$F, C$1)+SUMIFS('2012'!$J:$J, '2012'!$E:$E, $A11, '2012'!$F:$F, C$1)+SUMIFS('2011'!$H:$H, '2011'!$C:$C, $A11, '2011'!$F:$F, C$1)+SUMIFS('2011'!$I:$I, '2011'!$D:$D, $A11, '2011'!$F:$F, C$1)+SUMIFS('2011'!$J:$J, '2011'!$E:$E, $A11, '2011'!$F:$F, C$1)+SUMIFS('2010'!$H:$H, '2010'!$C:$C, $A11, '2010'!$F:$F, C$1)+SUMIFS('2010'!$I:$I, '2010'!$D:$D, $A11, '2010'!$F:$F, C$1)+SUMIFS('2010'!$J:$J, '2010'!$E:$E, $A11, '2010'!$F:$F, C$1)+SUMIFS('2009'!$H:$H, '2009'!$C:$C, $A11, '2009'!$F:$F, C$1)+SUMIFS('2009'!$I:$I, '2009'!$D:$D, $A11, '2009'!$F:$F, C$1)+SUMIFS('2009'!$J:$J, '2009'!$E:$E, $A11, '2009'!$F:$F, C$1), 0)</f>
        <v>4</v>
      </c>
      <c r="D11" s="0" t="n">
        <f aca="false">IFERROR(SUMIFS('2018'!$H:$H, '2018'!$C:$C, $A11, '2018'!$F:$F, D$1)+SUMIFS('2018'!$I:$I, '2018'!$D:$D, $A11, '2018'!$F:$F, D$1)+SUMIFS('2018'!$J:$J, '2018'!$E:$E, $A11, '2018'!$F:$F, D$1)+SUMIFS('2017'!$H:$H, '2017'!$C:$C, $A11, '2017'!$F:$F, D$1)+SUMIFS('2017'!$I:$I, '2017'!$D:$D, $A11, '2017'!$F:$F, D$1)+SUMIFS('2017'!$J:$J, '2017'!$E:$E, $A11, '2017'!$F:$F, D$1)+SUMIFS('2016'!$H:$H, '2016'!$C:$C, $A11, '2016'!$F:$F, D$1)+SUMIFS('2016'!$I:$I, '2016'!$D:$D, $A11, '2016'!$F:$F, D$1)+SUMIFS('2016'!$J:$J, '2016'!$E:$E, $A11, '2016'!$F:$F, D$1)+SUMIFS('2015'!$H:$H, '2015'!$C:$C, $A11, '2015'!$F:$F, D$1)+SUMIFS('2015'!$I:$I, '2015'!$D:$D, $A11, '2015'!$F:$F, D$1)+SUMIFS('2015'!$J:$J, '2015'!$E:$E, $A11, '2015'!$F:$F, D$1)+SUMIFS('2014'!$H:$H, '2014'!$C:$C, $A11, '2014'!$F:$F, D$1)+SUMIFS('2014'!$I:$I, '2014'!$D:$D, $A11, '2014'!$F:$F, D$1)+SUMIFS('2014'!$J:$J, '2014'!$E:$E, $A11, '2014'!$F:$F, D$1)+SUMIFS('2013'!$H:$H, '2013'!$C:$C, $A11, '2013'!$F:$F, D$1)+SUMIFS('2013'!$I:$I, '2013'!$D:$D, $A11, '2013'!$F:$F, D$1)+SUMIFS('2013'!$J:$J, '2013'!$E:$E, $A11, '2013'!$F:$F, D$1)+SUMIFS('2012'!$H:$H, '2012'!$C:$C, $A11, '2012'!$F:$F, D$1)+SUMIFS('2012'!$I:$I, '2012'!$D:$D, $A11, '2012'!$F:$F, D$1)+SUMIFS('2012'!$J:$J, '2012'!$E:$E, $A11, '2012'!$F:$F, D$1)+SUMIFS('2011'!$H:$H, '2011'!$C:$C, $A11, '2011'!$F:$F, D$1)+SUMIFS('2011'!$I:$I, '2011'!$D:$D, $A11, '2011'!$F:$F, D$1)+SUMIFS('2011'!$J:$J, '2011'!$E:$E, $A11, '2011'!$F:$F, D$1)+SUMIFS('2010'!$H:$H, '2010'!$C:$C, $A11, '2010'!$F:$F, D$1)+SUMIFS('2010'!$I:$I, '2010'!$D:$D, $A11, '2010'!$F:$F, D$1)+SUMIFS('2010'!$J:$J, '2010'!$E:$E, $A11, '2010'!$F:$F, D$1)+SUMIFS('2009'!$H:$H, '2009'!$C:$C, $A11, '2009'!$F:$F, D$1)+SUMIFS('2009'!$I:$I, '2009'!$D:$D, $A11, '2009'!$F:$F, D$1)+SUMIFS('2009'!$J:$J, '2009'!$E:$E, $A11, '2009'!$F:$F, D$1), 0)</f>
        <v>0</v>
      </c>
      <c r="E11" s="0" t="n">
        <f aca="false">IFERROR(SUMIFS('2018'!$H:$H, '2018'!$C:$C, $A11, '2018'!$F:$F, E$1)+SUMIFS('2018'!$I:$I, '2018'!$D:$D, $A11, '2018'!$F:$F, E$1)+SUMIFS('2018'!$J:$J, '2018'!$E:$E, $A11, '2018'!$F:$F, E$1)+SUMIFS('2017'!$H:$H, '2017'!$C:$C, $A11, '2017'!$F:$F, E$1)+SUMIFS('2017'!$I:$I, '2017'!$D:$D, $A11, '2017'!$F:$F, E$1)+SUMIFS('2017'!$J:$J, '2017'!$E:$E, $A11, '2017'!$F:$F, E$1)+SUMIFS('2016'!$H:$H, '2016'!$C:$C, $A11, '2016'!$F:$F, E$1)+SUMIFS('2016'!$I:$I, '2016'!$D:$D, $A11, '2016'!$F:$F, E$1)+SUMIFS('2016'!$J:$J, '2016'!$E:$E, $A11, '2016'!$F:$F, E$1)+SUMIFS('2015'!$H:$H, '2015'!$C:$C, $A11, '2015'!$F:$F, E$1)+SUMIFS('2015'!$I:$I, '2015'!$D:$D, $A11, '2015'!$F:$F, E$1)+SUMIFS('2015'!$J:$J, '2015'!$E:$E, $A11, '2015'!$F:$F, E$1)+SUMIFS('2014'!$H:$H, '2014'!$C:$C, $A11, '2014'!$F:$F, E$1)+SUMIFS('2014'!$I:$I, '2014'!$D:$D, $A11, '2014'!$F:$F, E$1)+SUMIFS('2014'!$J:$J, '2014'!$E:$E, $A11, '2014'!$F:$F, E$1)+SUMIFS('2013'!$H:$H, '2013'!$C:$C, $A11, '2013'!$F:$F, E$1)+SUMIFS('2013'!$I:$I, '2013'!$D:$D, $A11, '2013'!$F:$F, E$1)+SUMIFS('2013'!$J:$J, '2013'!$E:$E, $A11, '2013'!$F:$F, E$1)+SUMIFS('2012'!$H:$H, '2012'!$C:$C, $A11, '2012'!$F:$F, E$1)+SUMIFS('2012'!$I:$I, '2012'!$D:$D, $A11, '2012'!$F:$F, E$1)+SUMIFS('2012'!$J:$J, '2012'!$E:$E, $A11, '2012'!$F:$F, E$1)+SUMIFS('2011'!$H:$H, '2011'!$C:$C, $A11, '2011'!$F:$F, E$1)+SUMIFS('2011'!$I:$I, '2011'!$D:$D, $A11, '2011'!$F:$F, E$1)+SUMIFS('2011'!$J:$J, '2011'!$E:$E, $A11, '2011'!$F:$F, E$1)+SUMIFS('2010'!$H:$H, '2010'!$C:$C, $A11, '2010'!$F:$F, E$1)+SUMIFS('2010'!$I:$I, '2010'!$D:$D, $A11, '2010'!$F:$F, E$1)+SUMIFS('2010'!$J:$J, '2010'!$E:$E, $A11, '2010'!$F:$F, E$1)+SUMIFS('2009'!$H:$H, '2009'!$C:$C, $A11, '2009'!$F:$F, E$1)+SUMIFS('2009'!$I:$I, '2009'!$D:$D, $A11, '2009'!$F:$F, E$1)+SUMIFS('2009'!$J:$J, '2009'!$E:$E, $A11, '2009'!$F:$F, E$1), 0)</f>
        <v>0</v>
      </c>
      <c r="F11" s="0" t="n">
        <f aca="false">IFERROR(SUMIFS('2018'!$H:$H, '2018'!$C:$C, $A11, '2018'!$F:$F, F$1)+SUMIFS('2018'!$I:$I, '2018'!$D:$D, $A11, '2018'!$F:$F, F$1)+SUMIFS('2018'!$J:$J, '2018'!$E:$E, $A11, '2018'!$F:$F, F$1)+SUMIFS('2017'!$H:$H, '2017'!$C:$C, $A11, '2017'!$F:$F, F$1)+SUMIFS('2017'!$I:$I, '2017'!$D:$D, $A11, '2017'!$F:$F, F$1)+SUMIFS('2017'!$J:$J, '2017'!$E:$E, $A11, '2017'!$F:$F, F$1)+SUMIFS('2016'!$H:$H, '2016'!$C:$C, $A11, '2016'!$F:$F, F$1)+SUMIFS('2016'!$I:$I, '2016'!$D:$D, $A11, '2016'!$F:$F, F$1)+SUMIFS('2016'!$J:$J, '2016'!$E:$E, $A11, '2016'!$F:$F, F$1)+SUMIFS('2015'!$H:$H, '2015'!$C:$C, $A11, '2015'!$F:$F, F$1)+SUMIFS('2015'!$I:$I, '2015'!$D:$D, $A11, '2015'!$F:$F, F$1)+SUMIFS('2015'!$J:$J, '2015'!$E:$E, $A11, '2015'!$F:$F, F$1)+SUMIFS('2014'!$H:$H, '2014'!$C:$C, $A11, '2014'!$F:$F, F$1)+SUMIFS('2014'!$I:$I, '2014'!$D:$D, $A11, '2014'!$F:$F, F$1)+SUMIFS('2014'!$J:$J, '2014'!$E:$E, $A11, '2014'!$F:$F, F$1)+SUMIFS('2013'!$H:$H, '2013'!$C:$C, $A11, '2013'!$F:$F, F$1)+SUMIFS('2013'!$I:$I, '2013'!$D:$D, $A11, '2013'!$F:$F, F$1)+SUMIFS('2013'!$J:$J, '2013'!$E:$E, $A11, '2013'!$F:$F, F$1)+SUMIFS('2012'!$H:$H, '2012'!$C:$C, $A11, '2012'!$F:$F, F$1)+SUMIFS('2012'!$I:$I, '2012'!$D:$D, $A11, '2012'!$F:$F, F$1)+SUMIFS('2012'!$J:$J, '2012'!$E:$E, $A11, '2012'!$F:$F, F$1)+SUMIFS('2011'!$H:$H, '2011'!$C:$C, $A11, '2011'!$F:$F, F$1)+SUMIFS('2011'!$I:$I, '2011'!$D:$D, $A11, '2011'!$F:$F, F$1)+SUMIFS('2011'!$J:$J, '2011'!$E:$E, $A11, '2011'!$F:$F, F$1)+SUMIFS('2010'!$H:$H, '2010'!$C:$C, $A11, '2010'!$F:$F, F$1)+SUMIFS('2010'!$I:$I, '2010'!$D:$D, $A11, '2010'!$F:$F, F$1)+SUMIFS('2010'!$J:$J, '2010'!$E:$E, $A11, '2010'!$F:$F, F$1)+SUMIFS('2009'!$H:$H, '2009'!$C:$C, $A11, '2009'!$F:$F, F$1)+SUMIFS('2009'!$I:$I, '2009'!$D:$D, $A11, '2009'!$F:$F, F$1)+SUMIFS('2009'!$J:$J, '2009'!$E:$E, $A11, '2009'!$F:$F, F$1), 0)</f>
        <v>0</v>
      </c>
      <c r="G11" s="0" t="n">
        <f aca="false">IFERROR(SUMIFS('2018'!$H:$H, '2018'!$C:$C, $A11, '2018'!$F:$F, G$1)+SUMIFS('2018'!$I:$I, '2018'!$D:$D, $A11, '2018'!$F:$F, G$1)+SUMIFS('2018'!$J:$J, '2018'!$E:$E, $A11, '2018'!$F:$F, G$1)+SUMIFS('2017'!$H:$H, '2017'!$C:$C, $A11, '2017'!$F:$F, G$1)+SUMIFS('2017'!$I:$I, '2017'!$D:$D, $A11, '2017'!$F:$F, G$1)+SUMIFS('2017'!$J:$J, '2017'!$E:$E, $A11, '2017'!$F:$F, G$1)+SUMIFS('2016'!$H:$H, '2016'!$C:$C, $A11, '2016'!$F:$F, G$1)+SUMIFS('2016'!$I:$I, '2016'!$D:$D, $A11, '2016'!$F:$F, G$1)+SUMIFS('2016'!$J:$J, '2016'!$E:$E, $A11, '2016'!$F:$F, G$1)+SUMIFS('2015'!$H:$H, '2015'!$C:$C, $A11, '2015'!$F:$F, G$1)+SUMIFS('2015'!$I:$I, '2015'!$D:$D, $A11, '2015'!$F:$F, G$1)+SUMIFS('2015'!$J:$J, '2015'!$E:$E, $A11, '2015'!$F:$F, G$1)+SUMIFS('2014'!$H:$H, '2014'!$C:$C, $A11, '2014'!$F:$F, G$1)+SUMIFS('2014'!$I:$I, '2014'!$D:$D, $A11, '2014'!$F:$F, G$1)+SUMIFS('2014'!$J:$J, '2014'!$E:$E, $A11, '2014'!$F:$F, G$1)+SUMIFS('2013'!$H:$H, '2013'!$C:$C, $A11, '2013'!$F:$F, G$1)+SUMIFS('2013'!$I:$I, '2013'!$D:$D, $A11, '2013'!$F:$F, G$1)+SUMIFS('2013'!$J:$J, '2013'!$E:$E, $A11, '2013'!$F:$F, G$1)+SUMIFS('2012'!$H:$H, '2012'!$C:$C, $A11, '2012'!$F:$F, G$1)+SUMIFS('2012'!$I:$I, '2012'!$D:$D, $A11, '2012'!$F:$F, G$1)+SUMIFS('2012'!$J:$J, '2012'!$E:$E, $A11, '2012'!$F:$F, G$1)+SUMIFS('2011'!$H:$H, '2011'!$C:$C, $A11, '2011'!$F:$F, G$1)+SUMIFS('2011'!$I:$I, '2011'!$D:$D, $A11, '2011'!$F:$F, G$1)+SUMIFS('2011'!$J:$J, '2011'!$E:$E, $A11, '2011'!$F:$F, G$1)+SUMIFS('2010'!$H:$H, '2010'!$C:$C, $A11, '2010'!$F:$F, G$1)+SUMIFS('2010'!$I:$I, '2010'!$D:$D, $A11, '2010'!$F:$F, G$1)+SUMIFS('2010'!$J:$J, '2010'!$E:$E, $A11, '2010'!$F:$F, G$1)+SUMIFS('2009'!$H:$H, '2009'!$C:$C, $A11, '2009'!$F:$F, G$1)+SUMIFS('2009'!$I:$I, '2009'!$D:$D, $A11, '2009'!$F:$F, G$1)+SUMIFS('2009'!$J:$J, '2009'!$E:$E, $A11, '2009'!$F:$F, G$1), 0)</f>
        <v>0</v>
      </c>
      <c r="H11" s="0" t="n">
        <f aca="false">IFERROR(SUMIFS('2018'!$H:$H, '2018'!$C:$C, $A11, '2018'!$F:$F, H$1)+SUMIFS('2018'!$I:$I, '2018'!$D:$D, $A11, '2018'!$F:$F, H$1)+SUMIFS('2018'!$J:$J, '2018'!$E:$E, $A11, '2018'!$F:$F, H$1)+SUMIFS('2017'!$H:$H, '2017'!$C:$C, $A11, '2017'!$F:$F, H$1)+SUMIFS('2017'!$I:$I, '2017'!$D:$D, $A11, '2017'!$F:$F, H$1)+SUMIFS('2017'!$J:$J, '2017'!$E:$E, $A11, '2017'!$F:$F, H$1)+SUMIFS('2016'!$H:$H, '2016'!$C:$C, $A11, '2016'!$F:$F, H$1)+SUMIFS('2016'!$I:$I, '2016'!$D:$D, $A11, '2016'!$F:$F, H$1)+SUMIFS('2016'!$J:$J, '2016'!$E:$E, $A11, '2016'!$F:$F, H$1)+SUMIFS('2015'!$H:$H, '2015'!$C:$C, $A11, '2015'!$F:$F, H$1)+SUMIFS('2015'!$I:$I, '2015'!$D:$D, $A11, '2015'!$F:$F, H$1)+SUMIFS('2015'!$J:$J, '2015'!$E:$E, $A11, '2015'!$F:$F, H$1)+SUMIFS('2014'!$H:$H, '2014'!$C:$C, $A11, '2014'!$F:$F, H$1)+SUMIFS('2014'!$I:$I, '2014'!$D:$D, $A11, '2014'!$F:$F, H$1)+SUMIFS('2014'!$J:$J, '2014'!$E:$E, $A11, '2014'!$F:$F, H$1)+SUMIFS('2013'!$H:$H, '2013'!$C:$C, $A11, '2013'!$F:$F, H$1)+SUMIFS('2013'!$I:$I, '2013'!$D:$D, $A11, '2013'!$F:$F, H$1)+SUMIFS('2013'!$J:$J, '2013'!$E:$E, $A11, '2013'!$F:$F, H$1)+SUMIFS('2012'!$H:$H, '2012'!$C:$C, $A11, '2012'!$F:$F, H$1)+SUMIFS('2012'!$I:$I, '2012'!$D:$D, $A11, '2012'!$F:$F, H$1)+SUMIFS('2012'!$J:$J, '2012'!$E:$E, $A11, '2012'!$F:$F, H$1)+SUMIFS('2011'!$H:$H, '2011'!$C:$C, $A11, '2011'!$F:$F, H$1)+SUMIFS('2011'!$I:$I, '2011'!$D:$D, $A11, '2011'!$F:$F, H$1)+SUMIFS('2011'!$J:$J, '2011'!$E:$E, $A11, '2011'!$F:$F, H$1)+SUMIFS('2010'!$H:$H, '2010'!$C:$C, $A11, '2010'!$F:$F, H$1)+SUMIFS('2010'!$I:$I, '2010'!$D:$D, $A11, '2010'!$F:$F, H$1)+SUMIFS('2010'!$J:$J, '2010'!$E:$E, $A11, '2010'!$F:$F, H$1)+SUMIFS('2009'!$H:$H, '2009'!$C:$C, $A11, '2009'!$F:$F, H$1)+SUMIFS('2009'!$I:$I, '2009'!$D:$D, $A11, '2009'!$F:$F, H$1)+SUMIFS('2009'!$J:$J, '2009'!$E:$E, $A11, '2009'!$F:$F, H$1), 0)</f>
        <v>0</v>
      </c>
      <c r="I11" s="0" t="n">
        <f aca="false">IFERROR(SUMIFS('2018'!$H:$H, '2018'!$C:$C, $A11, '2018'!$F:$F, I$1)+SUMIFS('2018'!$I:$I, '2018'!$D:$D, $A11, '2018'!$F:$F, I$1)+SUMIFS('2018'!$J:$J, '2018'!$E:$E, $A11, '2018'!$F:$F, I$1)+SUMIFS('2017'!$H:$H, '2017'!$C:$C, $A11, '2017'!$F:$F, I$1)+SUMIFS('2017'!$I:$I, '2017'!$D:$D, $A11, '2017'!$F:$F, I$1)+SUMIFS('2017'!$J:$J, '2017'!$E:$E, $A11, '2017'!$F:$F, I$1)+SUMIFS('2016'!$H:$H, '2016'!$C:$C, $A11, '2016'!$F:$F, I$1)+SUMIFS('2016'!$I:$I, '2016'!$D:$D, $A11, '2016'!$F:$F, I$1)+SUMIFS('2016'!$J:$J, '2016'!$E:$E, $A11, '2016'!$F:$F, I$1)+SUMIFS('2015'!$H:$H, '2015'!$C:$C, $A11, '2015'!$F:$F, I$1)+SUMIFS('2015'!$I:$I, '2015'!$D:$D, $A11, '2015'!$F:$F, I$1)+SUMIFS('2015'!$J:$J, '2015'!$E:$E, $A11, '2015'!$F:$F, I$1)+SUMIFS('2014'!$H:$H, '2014'!$C:$C, $A11, '2014'!$F:$F, I$1)+SUMIFS('2014'!$I:$I, '2014'!$D:$D, $A11, '2014'!$F:$F, I$1)+SUMIFS('2014'!$J:$J, '2014'!$E:$E, $A11, '2014'!$F:$F, I$1)+SUMIFS('2013'!$H:$H, '2013'!$C:$C, $A11, '2013'!$F:$F, I$1)+SUMIFS('2013'!$I:$I, '2013'!$D:$D, $A11, '2013'!$F:$F, I$1)+SUMIFS('2013'!$J:$J, '2013'!$E:$E, $A11, '2013'!$F:$F, I$1)+SUMIFS('2012'!$H:$H, '2012'!$C:$C, $A11, '2012'!$F:$F, I$1)+SUMIFS('2012'!$I:$I, '2012'!$D:$D, $A11, '2012'!$F:$F, I$1)+SUMIFS('2012'!$J:$J, '2012'!$E:$E, $A11, '2012'!$F:$F, I$1)+SUMIFS('2011'!$H:$H, '2011'!$C:$C, $A11, '2011'!$F:$F, I$1)+SUMIFS('2011'!$I:$I, '2011'!$D:$D, $A11, '2011'!$F:$F, I$1)+SUMIFS('2011'!$J:$J, '2011'!$E:$E, $A11, '2011'!$F:$F, I$1)+SUMIFS('2010'!$H:$H, '2010'!$C:$C, $A11, '2010'!$F:$F, I$1)+SUMIFS('2010'!$I:$I, '2010'!$D:$D, $A11, '2010'!$F:$F, I$1)+SUMIFS('2010'!$J:$J, '2010'!$E:$E, $A11, '2010'!$F:$F, I$1)+SUMIFS('2009'!$H:$H, '2009'!$C:$C, $A11, '2009'!$F:$F, I$1)+SUMIFS('2009'!$I:$I, '2009'!$D:$D, $A11, '2009'!$F:$F, I$1)+SUMIFS('2009'!$J:$J, '2009'!$E:$E, $A11, '2009'!$F:$F, I$1), 0)</f>
        <v>0</v>
      </c>
      <c r="J11" s="0" t="n">
        <f aca="false">IFERROR(SUMIFS('2018'!$H:$H, '2018'!$C:$C, $A11, '2018'!$F:$F, J$1)+SUMIFS('2018'!$I:$I, '2018'!$D:$D, $A11, '2018'!$F:$F, J$1)+SUMIFS('2018'!$J:$J, '2018'!$E:$E, $A11, '2018'!$F:$F, J$1)+SUMIFS('2017'!$H:$H, '2017'!$C:$C, $A11, '2017'!$F:$F, J$1)+SUMIFS('2017'!$I:$I, '2017'!$D:$D, $A11, '2017'!$F:$F, J$1)+SUMIFS('2017'!$J:$J, '2017'!$E:$E, $A11, '2017'!$F:$F, J$1)+SUMIFS('2016'!$H:$H, '2016'!$C:$C, $A11, '2016'!$F:$F, J$1)+SUMIFS('2016'!$I:$I, '2016'!$D:$D, $A11, '2016'!$F:$F, J$1)+SUMIFS('2016'!$J:$J, '2016'!$E:$E, $A11, '2016'!$F:$F, J$1)+SUMIFS('2015'!$H:$H, '2015'!$C:$C, $A11, '2015'!$F:$F, J$1)+SUMIFS('2015'!$I:$I, '2015'!$D:$D, $A11, '2015'!$F:$F, J$1)+SUMIFS('2015'!$J:$J, '2015'!$E:$E, $A11, '2015'!$F:$F, J$1)+SUMIFS('2014'!$H:$H, '2014'!$C:$C, $A11, '2014'!$F:$F, J$1)+SUMIFS('2014'!$I:$I, '2014'!$D:$D, $A11, '2014'!$F:$F, J$1)+SUMIFS('2014'!$J:$J, '2014'!$E:$E, $A11, '2014'!$F:$F, J$1)+SUMIFS('2013'!$H:$H, '2013'!$C:$C, $A11, '2013'!$F:$F, J$1)+SUMIFS('2013'!$I:$I, '2013'!$D:$D, $A11, '2013'!$F:$F, J$1)+SUMIFS('2013'!$J:$J, '2013'!$E:$E, $A11, '2013'!$F:$F, J$1)+SUMIFS('2012'!$H:$H, '2012'!$C:$C, $A11, '2012'!$F:$F, J$1)+SUMIFS('2012'!$I:$I, '2012'!$D:$D, $A11, '2012'!$F:$F, J$1)+SUMIFS('2012'!$J:$J, '2012'!$E:$E, $A11, '2012'!$F:$F, J$1)+SUMIFS('2011'!$H:$H, '2011'!$C:$C, $A11, '2011'!$F:$F, J$1)+SUMIFS('2011'!$I:$I, '2011'!$D:$D, $A11, '2011'!$F:$F, J$1)+SUMIFS('2011'!$J:$J, '2011'!$E:$E, $A11, '2011'!$F:$F, J$1)+SUMIFS('2010'!$H:$H, '2010'!$C:$C, $A11, '2010'!$F:$F, J$1)+SUMIFS('2010'!$I:$I, '2010'!$D:$D, $A11, '2010'!$F:$F, J$1)+SUMIFS('2010'!$J:$J, '2010'!$E:$E, $A11, '2010'!$F:$F, J$1)+SUMIFS('2009'!$H:$H, '2009'!$C:$C, $A11, '2009'!$F:$F, J$1)+SUMIFS('2009'!$I:$I, '2009'!$D:$D, $A11, '2009'!$F:$F, J$1)+SUMIFS('2009'!$J:$J, '2009'!$E:$E, $A11, '2009'!$F:$F, J$1), 0)</f>
        <v>0</v>
      </c>
      <c r="K11" s="0" t="n">
        <f aca="false">IFERROR(SUMIFS('2018'!$H:$H, '2018'!$C:$C, $A11, '2018'!$F:$F, K$1)+SUMIFS('2018'!$I:$I, '2018'!$D:$D, $A11, '2018'!$F:$F, K$1)+SUMIFS('2018'!$J:$J, '2018'!$E:$E, $A11, '2018'!$F:$F, K$1)+SUMIFS('2017'!$H:$H, '2017'!$C:$C, $A11, '2017'!$F:$F, K$1)+SUMIFS('2017'!$I:$I, '2017'!$D:$D, $A11, '2017'!$F:$F, K$1)+SUMIFS('2017'!$J:$J, '2017'!$E:$E, $A11, '2017'!$F:$F, K$1)+SUMIFS('2016'!$H:$H, '2016'!$C:$C, $A11, '2016'!$F:$F, K$1)+SUMIFS('2016'!$I:$I, '2016'!$D:$D, $A11, '2016'!$F:$F, K$1)+SUMIFS('2016'!$J:$J, '2016'!$E:$E, $A11, '2016'!$F:$F, K$1)+SUMIFS('2015'!$H:$H, '2015'!$C:$C, $A11, '2015'!$F:$F, K$1)+SUMIFS('2015'!$I:$I, '2015'!$D:$D, $A11, '2015'!$F:$F, K$1)+SUMIFS('2015'!$J:$J, '2015'!$E:$E, $A11, '2015'!$F:$F, K$1)+SUMIFS('2014'!$H:$H, '2014'!$C:$C, $A11, '2014'!$F:$F, K$1)+SUMIFS('2014'!$I:$I, '2014'!$D:$D, $A11, '2014'!$F:$F, K$1)+SUMIFS('2014'!$J:$J, '2014'!$E:$E, $A11, '2014'!$F:$F, K$1)+SUMIFS('2013'!$H:$H, '2013'!$C:$C, $A11, '2013'!$F:$F, K$1)+SUMIFS('2013'!$I:$I, '2013'!$D:$D, $A11, '2013'!$F:$F, K$1)+SUMIFS('2013'!$J:$J, '2013'!$E:$E, $A11, '2013'!$F:$F, K$1)+SUMIFS('2012'!$H:$H, '2012'!$C:$C, $A11, '2012'!$F:$F, K$1)+SUMIFS('2012'!$I:$I, '2012'!$D:$D, $A11, '2012'!$F:$F, K$1)+SUMIFS('2012'!$J:$J, '2012'!$E:$E, $A11, '2012'!$F:$F, K$1)+SUMIFS('2011'!$H:$H, '2011'!$C:$C, $A11, '2011'!$F:$F, K$1)+SUMIFS('2011'!$I:$I, '2011'!$D:$D, $A11, '2011'!$F:$F, K$1)+SUMIFS('2011'!$J:$J, '2011'!$E:$E, $A11, '2011'!$F:$F, K$1)+SUMIFS('2010'!$H:$H, '2010'!$C:$C, $A11, '2010'!$F:$F, K$1)+SUMIFS('2010'!$I:$I, '2010'!$D:$D, $A11, '2010'!$F:$F, K$1)+SUMIFS('2010'!$J:$J, '2010'!$E:$E, $A11, '2010'!$F:$F, K$1)+SUMIFS('2009'!$H:$H, '2009'!$C:$C, $A11, '2009'!$F:$F, K$1)+SUMIFS('2009'!$I:$I, '2009'!$D:$D, $A11, '2009'!$F:$F, K$1)+SUMIFS('2009'!$J:$J, '2009'!$E:$E, $A11, '2009'!$F:$F, K$1), 0)</f>
        <v>3.5</v>
      </c>
      <c r="L11" s="0" t="n">
        <f aca="false">IFERROR(SUMIFS('2018'!$H:$H, '2018'!$C:$C, $A11, '2018'!$F:$F, L$1)+SUMIFS('2018'!$I:$I, '2018'!$D:$D, $A11, '2018'!$F:$F, L$1)+SUMIFS('2018'!$J:$J, '2018'!$E:$E, $A11, '2018'!$F:$F, L$1)+SUMIFS('2017'!$H:$H, '2017'!$C:$C, $A11, '2017'!$F:$F, L$1)+SUMIFS('2017'!$I:$I, '2017'!$D:$D, $A11, '2017'!$F:$F, L$1)+SUMIFS('2017'!$J:$J, '2017'!$E:$E, $A11, '2017'!$F:$F, L$1)+SUMIFS('2016'!$H:$H, '2016'!$C:$C, $A11, '2016'!$F:$F, L$1)+SUMIFS('2016'!$I:$I, '2016'!$D:$D, $A11, '2016'!$F:$F, L$1)+SUMIFS('2016'!$J:$J, '2016'!$E:$E, $A11, '2016'!$F:$F, L$1)+SUMIFS('2015'!$H:$H, '2015'!$C:$C, $A11, '2015'!$F:$F, L$1)+SUMIFS('2015'!$I:$I, '2015'!$D:$D, $A11, '2015'!$F:$F, L$1)+SUMIFS('2015'!$J:$J, '2015'!$E:$E, $A11, '2015'!$F:$F, L$1)+SUMIFS('2014'!$H:$H, '2014'!$C:$C, $A11, '2014'!$F:$F, L$1)+SUMIFS('2014'!$I:$I, '2014'!$D:$D, $A11, '2014'!$F:$F, L$1)+SUMIFS('2014'!$J:$J, '2014'!$E:$E, $A11, '2014'!$F:$F, L$1)+SUMIFS('2013'!$H:$H, '2013'!$C:$C, $A11, '2013'!$F:$F, L$1)+SUMIFS('2013'!$I:$I, '2013'!$D:$D, $A11, '2013'!$F:$F, L$1)+SUMIFS('2013'!$J:$J, '2013'!$E:$E, $A11, '2013'!$F:$F, L$1)+SUMIFS('2012'!$H:$H, '2012'!$C:$C, $A11, '2012'!$F:$F, L$1)+SUMIFS('2012'!$I:$I, '2012'!$D:$D, $A11, '2012'!$F:$F, L$1)+SUMIFS('2012'!$J:$J, '2012'!$E:$E, $A11, '2012'!$F:$F, L$1)+SUMIFS('2011'!$H:$H, '2011'!$C:$C, $A11, '2011'!$F:$F, L$1)+SUMIFS('2011'!$I:$I, '2011'!$D:$D, $A11, '2011'!$F:$F, L$1)+SUMIFS('2011'!$J:$J, '2011'!$E:$E, $A11, '2011'!$F:$F, L$1)+SUMIFS('2010'!$H:$H, '2010'!$C:$C, $A11, '2010'!$F:$F, L$1)+SUMIFS('2010'!$I:$I, '2010'!$D:$D, $A11, '2010'!$F:$F, L$1)+SUMIFS('2010'!$J:$J, '2010'!$E:$E, $A11, '2010'!$F:$F, L$1)+SUMIFS('2009'!$H:$H, '2009'!$C:$C, $A11, '2009'!$F:$F, L$1)+SUMIFS('2009'!$I:$I, '2009'!$D:$D, $A11, '2009'!$F:$F, L$1)+SUMIFS('2009'!$J:$J, '2009'!$E:$E, $A11, '2009'!$F:$F, L$1), 0)</f>
        <v>7</v>
      </c>
      <c r="M11" s="0" t="n">
        <f aca="false">IFERROR(SUMIFS('2018'!$H:$H, '2018'!$C:$C, $A11, '2018'!$F:$F, M$1)+SUMIFS('2018'!$I:$I, '2018'!$D:$D, $A11, '2018'!$F:$F, M$1)+SUMIFS('2018'!$J:$J, '2018'!$E:$E, $A11, '2018'!$F:$F, M$1)+SUMIFS('2017'!$H:$H, '2017'!$C:$C, $A11, '2017'!$F:$F, M$1)+SUMIFS('2017'!$I:$I, '2017'!$D:$D, $A11, '2017'!$F:$F, M$1)+SUMIFS('2017'!$J:$J, '2017'!$E:$E, $A11, '2017'!$F:$F, M$1)+SUMIFS('2016'!$H:$H, '2016'!$C:$C, $A11, '2016'!$F:$F, M$1)+SUMIFS('2016'!$I:$I, '2016'!$D:$D, $A11, '2016'!$F:$F, M$1)+SUMIFS('2016'!$J:$J, '2016'!$E:$E, $A11, '2016'!$F:$F, M$1)+SUMIFS('2015'!$H:$H, '2015'!$C:$C, $A11, '2015'!$F:$F, M$1)+SUMIFS('2015'!$I:$I, '2015'!$D:$D, $A11, '2015'!$F:$F, M$1)+SUMIFS('2015'!$J:$J, '2015'!$E:$E, $A11, '2015'!$F:$F, M$1)+SUMIFS('2014'!$H:$H, '2014'!$C:$C, $A11, '2014'!$F:$F, M$1)+SUMIFS('2014'!$I:$I, '2014'!$D:$D, $A11, '2014'!$F:$F, M$1)+SUMIFS('2014'!$J:$J, '2014'!$E:$E, $A11, '2014'!$F:$F, M$1)+SUMIFS('2013'!$H:$H, '2013'!$C:$C, $A11, '2013'!$F:$F, M$1)+SUMIFS('2013'!$I:$I, '2013'!$D:$D, $A11, '2013'!$F:$F, M$1)+SUMIFS('2013'!$J:$J, '2013'!$E:$E, $A11, '2013'!$F:$F, M$1)+SUMIFS('2012'!$H:$H, '2012'!$C:$C, $A11, '2012'!$F:$F, M$1)+SUMIFS('2012'!$I:$I, '2012'!$D:$D, $A11, '2012'!$F:$F, M$1)+SUMIFS('2012'!$J:$J, '2012'!$E:$E, $A11, '2012'!$F:$F, M$1)+SUMIFS('2011'!$H:$H, '2011'!$C:$C, $A11, '2011'!$F:$F, M$1)+SUMIFS('2011'!$I:$I, '2011'!$D:$D, $A11, '2011'!$F:$F, M$1)+SUMIFS('2011'!$J:$J, '2011'!$E:$E, $A11, '2011'!$F:$F, M$1)+SUMIFS('2010'!$H:$H, '2010'!$C:$C, $A11, '2010'!$F:$F, M$1)+SUMIFS('2010'!$I:$I, '2010'!$D:$D, $A11, '2010'!$F:$F, M$1)+SUMIFS('2010'!$J:$J, '2010'!$E:$E, $A11, '2010'!$F:$F, M$1)+SUMIFS('2009'!$H:$H, '2009'!$C:$C, $A11, '2009'!$F:$F, M$1)+SUMIFS('2009'!$I:$I, '2009'!$D:$D, $A11, '2009'!$F:$F, M$1)+SUMIFS('2009'!$J:$J, '2009'!$E:$E, $A11, '2009'!$F:$F, M$1), 0)</f>
        <v>0</v>
      </c>
      <c r="N11" s="0" t="n">
        <f aca="false">IFERROR(SUMIFS('2018'!$H:$H, '2018'!$C:$C, $A11, '2018'!$F:$F, N$1)+SUMIFS('2018'!$I:$I, '2018'!$D:$D, $A11, '2018'!$F:$F, N$1)+SUMIFS('2018'!$J:$J, '2018'!$E:$E, $A11, '2018'!$F:$F, N$1)+SUMIFS('2017'!$H:$H, '2017'!$C:$C, $A11, '2017'!$F:$F, N$1)+SUMIFS('2017'!$I:$I, '2017'!$D:$D, $A11, '2017'!$F:$F, N$1)+SUMIFS('2017'!$J:$J, '2017'!$E:$E, $A11, '2017'!$F:$F, N$1)+SUMIFS('2016'!$H:$H, '2016'!$C:$C, $A11, '2016'!$F:$F, N$1)+SUMIFS('2016'!$I:$I, '2016'!$D:$D, $A11, '2016'!$F:$F, N$1)+SUMIFS('2016'!$J:$J, '2016'!$E:$E, $A11, '2016'!$F:$F, N$1)+SUMIFS('2015'!$H:$H, '2015'!$C:$C, $A11, '2015'!$F:$F, N$1)+SUMIFS('2015'!$I:$I, '2015'!$D:$D, $A11, '2015'!$F:$F, N$1)+SUMIFS('2015'!$J:$J, '2015'!$E:$E, $A11, '2015'!$F:$F, N$1)+SUMIFS('2014'!$H:$H, '2014'!$C:$C, $A11, '2014'!$F:$F, N$1)+SUMIFS('2014'!$I:$I, '2014'!$D:$D, $A11, '2014'!$F:$F, N$1)+SUMIFS('2014'!$J:$J, '2014'!$E:$E, $A11, '2014'!$F:$F, N$1)+SUMIFS('2013'!$H:$H, '2013'!$C:$C, $A11, '2013'!$F:$F, N$1)+SUMIFS('2013'!$I:$I, '2013'!$D:$D, $A11, '2013'!$F:$F, N$1)+SUMIFS('2013'!$J:$J, '2013'!$E:$E, $A11, '2013'!$F:$F, N$1)+SUMIFS('2012'!$H:$H, '2012'!$C:$C, $A11, '2012'!$F:$F, N$1)+SUMIFS('2012'!$I:$I, '2012'!$D:$D, $A11, '2012'!$F:$F, N$1)+SUMIFS('2012'!$J:$J, '2012'!$E:$E, $A11, '2012'!$F:$F, N$1)+SUMIFS('2011'!$H:$H, '2011'!$C:$C, $A11, '2011'!$F:$F, N$1)+SUMIFS('2011'!$I:$I, '2011'!$D:$D, $A11, '2011'!$F:$F, N$1)+SUMIFS('2011'!$J:$J, '2011'!$E:$E, $A11, '2011'!$F:$F, N$1)+SUMIFS('2010'!$H:$H, '2010'!$C:$C, $A11, '2010'!$F:$F, N$1)+SUMIFS('2010'!$I:$I, '2010'!$D:$D, $A11, '2010'!$F:$F, N$1)+SUMIFS('2010'!$J:$J, '2010'!$E:$E, $A11, '2010'!$F:$F, N$1)+SUMIFS('2009'!$H:$H, '2009'!$C:$C, $A11, '2009'!$F:$F, N$1)+SUMIFS('2009'!$I:$I, '2009'!$D:$D, $A11, '2009'!$F:$F, N$1)+SUMIFS('2009'!$J:$J, '2009'!$E:$E, $A11, '2009'!$F:$F, N$1), 0)</f>
        <v>0</v>
      </c>
      <c r="O11" s="0" t="n">
        <f aca="false">IFERROR(SUMIFS('2018'!$H:$H, '2018'!$C:$C, $A11, '2018'!$F:$F, O$1)+SUMIFS('2018'!$I:$I, '2018'!$D:$D, $A11, '2018'!$F:$F, O$1)+SUMIFS('2018'!$J:$J, '2018'!$E:$E, $A11, '2018'!$F:$F, O$1)+SUMIFS('2017'!$H:$H, '2017'!$C:$C, $A11, '2017'!$F:$F, O$1)+SUMIFS('2017'!$I:$I, '2017'!$D:$D, $A11, '2017'!$F:$F, O$1)+SUMIFS('2017'!$J:$J, '2017'!$E:$E, $A11, '2017'!$F:$F, O$1)+SUMIFS('2016'!$H:$H, '2016'!$C:$C, $A11, '2016'!$F:$F, O$1)+SUMIFS('2016'!$I:$I, '2016'!$D:$D, $A11, '2016'!$F:$F, O$1)+SUMIFS('2016'!$J:$J, '2016'!$E:$E, $A11, '2016'!$F:$F, O$1)+SUMIFS('2015'!$H:$H, '2015'!$C:$C, $A11, '2015'!$F:$F, O$1)+SUMIFS('2015'!$I:$I, '2015'!$D:$D, $A11, '2015'!$F:$F, O$1)+SUMIFS('2015'!$J:$J, '2015'!$E:$E, $A11, '2015'!$F:$F, O$1)+SUMIFS('2014'!$H:$H, '2014'!$C:$C, $A11, '2014'!$F:$F, O$1)+SUMIFS('2014'!$I:$I, '2014'!$D:$D, $A11, '2014'!$F:$F, O$1)+SUMIFS('2014'!$J:$J, '2014'!$E:$E, $A11, '2014'!$F:$F, O$1)+SUMIFS('2013'!$H:$H, '2013'!$C:$C, $A11, '2013'!$F:$F, O$1)+SUMIFS('2013'!$I:$I, '2013'!$D:$D, $A11, '2013'!$F:$F, O$1)+SUMIFS('2013'!$J:$J, '2013'!$E:$E, $A11, '2013'!$F:$F, O$1)+SUMIFS('2012'!$H:$H, '2012'!$C:$C, $A11, '2012'!$F:$F, O$1)+SUMIFS('2012'!$I:$I, '2012'!$D:$D, $A11, '2012'!$F:$F, O$1)+SUMIFS('2012'!$J:$J, '2012'!$E:$E, $A11, '2012'!$F:$F, O$1)+SUMIFS('2011'!$H:$H, '2011'!$C:$C, $A11, '2011'!$F:$F, O$1)+SUMIFS('2011'!$I:$I, '2011'!$D:$D, $A11, '2011'!$F:$F, O$1)+SUMIFS('2011'!$J:$J, '2011'!$E:$E, $A11, '2011'!$F:$F, O$1)+SUMIFS('2010'!$H:$H, '2010'!$C:$C, $A11, '2010'!$F:$F, O$1)+SUMIFS('2010'!$I:$I, '2010'!$D:$D, $A11, '2010'!$F:$F, O$1)+SUMIFS('2010'!$J:$J, '2010'!$E:$E, $A11, '2010'!$F:$F, O$1)+SUMIFS('2009'!$H:$H, '2009'!$C:$C, $A11, '2009'!$F:$F, O$1)+SUMIFS('2009'!$I:$I, '2009'!$D:$D, $A11, '2009'!$F:$F, O$1)+SUMIFS('2009'!$J:$J, '2009'!$E:$E, $A11, '2009'!$F:$F, O$1), 0)</f>
        <v>0</v>
      </c>
      <c r="P11" s="0" t="n">
        <f aca="false">IFERROR(SUMIFS('2018'!$H:$H, '2018'!$C:$C, $A11, '2018'!$F:$F, P$1)+SUMIFS('2018'!$I:$I, '2018'!$D:$D, $A11, '2018'!$F:$F, P$1)+SUMIFS('2018'!$J:$J, '2018'!$E:$E, $A11, '2018'!$F:$F, P$1)+SUMIFS('2017'!$H:$H, '2017'!$C:$C, $A11, '2017'!$F:$F, P$1)+SUMIFS('2017'!$I:$I, '2017'!$D:$D, $A11, '2017'!$F:$F, P$1)+SUMIFS('2017'!$J:$J, '2017'!$E:$E, $A11, '2017'!$F:$F, P$1)+SUMIFS('2016'!$H:$H, '2016'!$C:$C, $A11, '2016'!$F:$F, P$1)+SUMIFS('2016'!$I:$I, '2016'!$D:$D, $A11, '2016'!$F:$F, P$1)+SUMIFS('2016'!$J:$J, '2016'!$E:$E, $A11, '2016'!$F:$F, P$1)+SUMIFS('2015'!$H:$H, '2015'!$C:$C, $A11, '2015'!$F:$F, P$1)+SUMIFS('2015'!$I:$I, '2015'!$D:$D, $A11, '2015'!$F:$F, P$1)+SUMIFS('2015'!$J:$J, '2015'!$E:$E, $A11, '2015'!$F:$F, P$1)+SUMIFS('2014'!$H:$H, '2014'!$C:$C, $A11, '2014'!$F:$F, P$1)+SUMIFS('2014'!$I:$I, '2014'!$D:$D, $A11, '2014'!$F:$F, P$1)+SUMIFS('2014'!$J:$J, '2014'!$E:$E, $A11, '2014'!$F:$F, P$1)+SUMIFS('2013'!$H:$H, '2013'!$C:$C, $A11, '2013'!$F:$F, P$1)+SUMIFS('2013'!$I:$I, '2013'!$D:$D, $A11, '2013'!$F:$F, P$1)+SUMIFS('2013'!$J:$J, '2013'!$E:$E, $A11, '2013'!$F:$F, P$1)+SUMIFS('2012'!$H:$H, '2012'!$C:$C, $A11, '2012'!$F:$F, P$1)+SUMIFS('2012'!$I:$I, '2012'!$D:$D, $A11, '2012'!$F:$F, P$1)+SUMIFS('2012'!$J:$J, '2012'!$E:$E, $A11, '2012'!$F:$F, P$1)+SUMIFS('2011'!$H:$H, '2011'!$C:$C, $A11, '2011'!$F:$F, P$1)+SUMIFS('2011'!$I:$I, '2011'!$D:$D, $A11, '2011'!$F:$F, P$1)+SUMIFS('2011'!$J:$J, '2011'!$E:$E, $A11, '2011'!$F:$F, P$1)+SUMIFS('2010'!$H:$H, '2010'!$C:$C, $A11, '2010'!$F:$F, P$1)+SUMIFS('2010'!$I:$I, '2010'!$D:$D, $A11, '2010'!$F:$F, P$1)+SUMIFS('2010'!$J:$J, '2010'!$E:$E, $A11, '2010'!$F:$F, P$1)+SUMIFS('2009'!$H:$H, '2009'!$C:$C, $A11, '2009'!$F:$F, P$1)+SUMIFS('2009'!$I:$I, '2009'!$D:$D, $A11, '2009'!$F:$F, P$1)+SUMIFS('2009'!$J:$J, '2009'!$E:$E, $A11, '2009'!$F:$F, P$1), 0)</f>
        <v>0</v>
      </c>
      <c r="Q11" s="0" t="n">
        <f aca="false">IFERROR(SUMIFS('2018'!$H:$H, '2018'!$C:$C, $A11, '2018'!$F:$F, Q$1)+SUMIFS('2018'!$I:$I, '2018'!$D:$D, $A11, '2018'!$F:$F, Q$1)+SUMIFS('2018'!$J:$J, '2018'!$E:$E, $A11, '2018'!$F:$F, Q$1)+SUMIFS('2017'!$H:$H, '2017'!$C:$C, $A11, '2017'!$F:$F, Q$1)+SUMIFS('2017'!$I:$I, '2017'!$D:$D, $A11, '2017'!$F:$F, Q$1)+SUMIFS('2017'!$J:$J, '2017'!$E:$E, $A11, '2017'!$F:$F, Q$1)+SUMIFS('2016'!$H:$H, '2016'!$C:$C, $A11, '2016'!$F:$F, Q$1)+SUMIFS('2016'!$I:$I, '2016'!$D:$D, $A11, '2016'!$F:$F, Q$1)+SUMIFS('2016'!$J:$J, '2016'!$E:$E, $A11, '2016'!$F:$F, Q$1)+SUMIFS('2015'!$H:$H, '2015'!$C:$C, $A11, '2015'!$F:$F, Q$1)+SUMIFS('2015'!$I:$I, '2015'!$D:$D, $A11, '2015'!$F:$F, Q$1)+SUMIFS('2015'!$J:$J, '2015'!$E:$E, $A11, '2015'!$F:$F, Q$1)+SUMIFS('2014'!$H:$H, '2014'!$C:$C, $A11, '2014'!$F:$F, Q$1)+SUMIFS('2014'!$I:$I, '2014'!$D:$D, $A11, '2014'!$F:$F, Q$1)+SUMIFS('2014'!$J:$J, '2014'!$E:$E, $A11, '2014'!$F:$F, Q$1)+SUMIFS('2013'!$H:$H, '2013'!$C:$C, $A11, '2013'!$F:$F, Q$1)+SUMIFS('2013'!$I:$I, '2013'!$D:$D, $A11, '2013'!$F:$F, Q$1)+SUMIFS('2013'!$J:$J, '2013'!$E:$E, $A11, '2013'!$F:$F, Q$1)+SUMIFS('2012'!$H:$H, '2012'!$C:$C, $A11, '2012'!$F:$F, Q$1)+SUMIFS('2012'!$I:$I, '2012'!$D:$D, $A11, '2012'!$F:$F, Q$1)+SUMIFS('2012'!$J:$J, '2012'!$E:$E, $A11, '2012'!$F:$F, Q$1)+SUMIFS('2011'!$H:$H, '2011'!$C:$C, $A11, '2011'!$F:$F, Q$1)+SUMIFS('2011'!$I:$I, '2011'!$D:$D, $A11, '2011'!$F:$F, Q$1)+SUMIFS('2011'!$J:$J, '2011'!$E:$E, $A11, '2011'!$F:$F, Q$1)+SUMIFS('2010'!$H:$H, '2010'!$C:$C, $A11, '2010'!$F:$F, Q$1)+SUMIFS('2010'!$I:$I, '2010'!$D:$D, $A11, '2010'!$F:$F, Q$1)+SUMIFS('2010'!$J:$J, '2010'!$E:$E, $A11, '2010'!$F:$F, Q$1)+SUMIFS('2009'!$H:$H, '2009'!$C:$C, $A11, '2009'!$F:$F, Q$1)+SUMIFS('2009'!$I:$I, '2009'!$D:$D, $A11, '2009'!$F:$F, Q$1)+SUMIFS('2009'!$J:$J, '2009'!$E:$E, $A11, '2009'!$F:$F, Q$1), 0)</f>
        <v>0</v>
      </c>
      <c r="R11" s="0" t="n">
        <f aca="false">IFERROR(SUMIFS('2018'!$H:$H, '2018'!$C:$C, $A11, '2018'!$F:$F, R$1)+SUMIFS('2018'!$I:$I, '2018'!$D:$D, $A11, '2018'!$F:$F, R$1)+SUMIFS('2018'!$J:$J, '2018'!$E:$E, $A11, '2018'!$F:$F, R$1)+SUMIFS('2017'!$H:$H, '2017'!$C:$C, $A11, '2017'!$F:$F, R$1)+SUMIFS('2017'!$I:$I, '2017'!$D:$D, $A11, '2017'!$F:$F, R$1)+SUMIFS('2017'!$J:$J, '2017'!$E:$E, $A11, '2017'!$F:$F, R$1)+SUMIFS('2016'!$H:$H, '2016'!$C:$C, $A11, '2016'!$F:$F, R$1)+SUMIFS('2016'!$I:$I, '2016'!$D:$D, $A11, '2016'!$F:$F, R$1)+SUMIFS('2016'!$J:$J, '2016'!$E:$E, $A11, '2016'!$F:$F, R$1)+SUMIFS('2015'!$H:$H, '2015'!$C:$C, $A11, '2015'!$F:$F, R$1)+SUMIFS('2015'!$I:$I, '2015'!$D:$D, $A11, '2015'!$F:$F, R$1)+SUMIFS('2015'!$J:$J, '2015'!$E:$E, $A11, '2015'!$F:$F, R$1)+SUMIFS('2014'!$H:$H, '2014'!$C:$C, $A11, '2014'!$F:$F, R$1)+SUMIFS('2014'!$I:$I, '2014'!$D:$D, $A11, '2014'!$F:$F, R$1)+SUMIFS('2014'!$J:$J, '2014'!$E:$E, $A11, '2014'!$F:$F, R$1)+SUMIFS('2013'!$H:$H, '2013'!$C:$C, $A11, '2013'!$F:$F, R$1)+SUMIFS('2013'!$I:$I, '2013'!$D:$D, $A11, '2013'!$F:$F, R$1)+SUMIFS('2013'!$J:$J, '2013'!$E:$E, $A11, '2013'!$F:$F, R$1)+SUMIFS('2012'!$H:$H, '2012'!$C:$C, $A11, '2012'!$F:$F, R$1)+SUMIFS('2012'!$I:$I, '2012'!$D:$D, $A11, '2012'!$F:$F, R$1)+SUMIFS('2012'!$J:$J, '2012'!$E:$E, $A11, '2012'!$F:$F, R$1)+SUMIFS('2011'!$H:$H, '2011'!$C:$C, $A11, '2011'!$F:$F, R$1)+SUMIFS('2011'!$I:$I, '2011'!$D:$D, $A11, '2011'!$F:$F, R$1)+SUMIFS('2011'!$J:$J, '2011'!$E:$E, $A11, '2011'!$F:$F, R$1)+SUMIFS('2010'!$H:$H, '2010'!$C:$C, $A11, '2010'!$F:$F, R$1)+SUMIFS('2010'!$I:$I, '2010'!$D:$D, $A11, '2010'!$F:$F, R$1)+SUMIFS('2010'!$J:$J, '2010'!$E:$E, $A11, '2010'!$F:$F, R$1)+SUMIFS('2009'!$H:$H, '2009'!$C:$C, $A11, '2009'!$F:$F, R$1)+SUMIFS('2009'!$I:$I, '2009'!$D:$D, $A11, '2009'!$F:$F, R$1)+SUMIFS('2009'!$J:$J, '2009'!$E:$E, $A11, '2009'!$F:$F, R$1), 0)</f>
        <v>0</v>
      </c>
      <c r="S11" s="0" t="n">
        <f aca="false">IFERROR(SUMIFS('2018'!$H:$H, '2018'!$C:$C, $A11, '2018'!$F:$F, S$1)+SUMIFS('2018'!$I:$I, '2018'!$D:$D, $A11, '2018'!$F:$F, S$1)+SUMIFS('2018'!$J:$J, '2018'!$E:$E, $A11, '2018'!$F:$F, S$1)+SUMIFS('2017'!$H:$H, '2017'!$C:$C, $A11, '2017'!$F:$F, S$1)+SUMIFS('2017'!$I:$I, '2017'!$D:$D, $A11, '2017'!$F:$F, S$1)+SUMIFS('2017'!$J:$J, '2017'!$E:$E, $A11, '2017'!$F:$F, S$1)+SUMIFS('2016'!$H:$H, '2016'!$C:$C, $A11, '2016'!$F:$F, S$1)+SUMIFS('2016'!$I:$I, '2016'!$D:$D, $A11, '2016'!$F:$F, S$1)+SUMIFS('2016'!$J:$J, '2016'!$E:$E, $A11, '2016'!$F:$F, S$1)+SUMIFS('2015'!$H:$H, '2015'!$C:$C, $A11, '2015'!$F:$F, S$1)+SUMIFS('2015'!$I:$I, '2015'!$D:$D, $A11, '2015'!$F:$F, S$1)+SUMIFS('2015'!$J:$J, '2015'!$E:$E, $A11, '2015'!$F:$F, S$1)+SUMIFS('2014'!$H:$H, '2014'!$C:$C, $A11, '2014'!$F:$F, S$1)+SUMIFS('2014'!$I:$I, '2014'!$D:$D, $A11, '2014'!$F:$F, S$1)+SUMIFS('2014'!$J:$J, '2014'!$E:$E, $A11, '2014'!$F:$F, S$1)+SUMIFS('2013'!$H:$H, '2013'!$C:$C, $A11, '2013'!$F:$F, S$1)+SUMIFS('2013'!$I:$I, '2013'!$D:$D, $A11, '2013'!$F:$F, S$1)+SUMIFS('2013'!$J:$J, '2013'!$E:$E, $A11, '2013'!$F:$F, S$1)+SUMIFS('2012'!$H:$H, '2012'!$C:$C, $A11, '2012'!$F:$F, S$1)+SUMIFS('2012'!$I:$I, '2012'!$D:$D, $A11, '2012'!$F:$F, S$1)+SUMIFS('2012'!$J:$J, '2012'!$E:$E, $A11, '2012'!$F:$F, S$1)+SUMIFS('2011'!$H:$H, '2011'!$C:$C, $A11, '2011'!$F:$F, S$1)+SUMIFS('2011'!$I:$I, '2011'!$D:$D, $A11, '2011'!$F:$F, S$1)+SUMIFS('2011'!$J:$J, '2011'!$E:$E, $A11, '2011'!$F:$F, S$1)+SUMIFS('2010'!$H:$H, '2010'!$C:$C, $A11, '2010'!$F:$F, S$1)+SUMIFS('2010'!$I:$I, '2010'!$D:$D, $A11, '2010'!$F:$F, S$1)+SUMIFS('2010'!$J:$J, '2010'!$E:$E, $A11, '2010'!$F:$F, S$1)+SUMIFS('2009'!$H:$H, '2009'!$C:$C, $A11, '2009'!$F:$F, S$1)+SUMIFS('2009'!$I:$I, '2009'!$D:$D, $A11, '2009'!$F:$F, S$1)+SUMIFS('2009'!$J:$J, '2009'!$E:$E, $A11, '2009'!$F:$F, S$1), 0)</f>
        <v>0</v>
      </c>
      <c r="T11" s="0" t="n">
        <f aca="false">IFERROR(SUMIFS('2018'!$H:$H, '2018'!$C:$C, $A11, '2018'!$F:$F, T$1)+SUMIFS('2018'!$I:$I, '2018'!$D:$D, $A11, '2018'!$F:$F, T$1)+SUMIFS('2018'!$J:$J, '2018'!$E:$E, $A11, '2018'!$F:$F, T$1)+SUMIFS('2017'!$H:$H, '2017'!$C:$C, $A11, '2017'!$F:$F, T$1)+SUMIFS('2017'!$I:$I, '2017'!$D:$D, $A11, '2017'!$F:$F, T$1)+SUMIFS('2017'!$J:$J, '2017'!$E:$E, $A11, '2017'!$F:$F, T$1)+SUMIFS('2016'!$H:$H, '2016'!$C:$C, $A11, '2016'!$F:$F, T$1)+SUMIFS('2016'!$I:$I, '2016'!$D:$D, $A11, '2016'!$F:$F, T$1)+SUMIFS('2016'!$J:$J, '2016'!$E:$E, $A11, '2016'!$F:$F, T$1)+SUMIFS('2015'!$H:$H, '2015'!$C:$C, $A11, '2015'!$F:$F, T$1)+SUMIFS('2015'!$I:$I, '2015'!$D:$D, $A11, '2015'!$F:$F, T$1)+SUMIFS('2015'!$J:$J, '2015'!$E:$E, $A11, '2015'!$F:$F, T$1)+SUMIFS('2014'!$H:$H, '2014'!$C:$C, $A11, '2014'!$F:$F, T$1)+SUMIFS('2014'!$I:$I, '2014'!$D:$D, $A11, '2014'!$F:$F, T$1)+SUMIFS('2014'!$J:$J, '2014'!$E:$E, $A11, '2014'!$F:$F, T$1)+SUMIFS('2013'!$H:$H, '2013'!$C:$C, $A11, '2013'!$F:$F, T$1)+SUMIFS('2013'!$I:$I, '2013'!$D:$D, $A11, '2013'!$F:$F, T$1)+SUMIFS('2013'!$J:$J, '2013'!$E:$E, $A11, '2013'!$F:$F, T$1)+SUMIFS('2012'!$H:$H, '2012'!$C:$C, $A11, '2012'!$F:$F, T$1)+SUMIFS('2012'!$I:$I, '2012'!$D:$D, $A11, '2012'!$F:$F, T$1)+SUMIFS('2012'!$J:$J, '2012'!$E:$E, $A11, '2012'!$F:$F, T$1)+SUMIFS('2011'!$H:$H, '2011'!$C:$C, $A11, '2011'!$F:$F, T$1)+SUMIFS('2011'!$I:$I, '2011'!$D:$D, $A11, '2011'!$F:$F, T$1)+SUMIFS('2011'!$J:$J, '2011'!$E:$E, $A11, '2011'!$F:$F, T$1)+SUMIFS('2010'!$H:$H, '2010'!$C:$C, $A11, '2010'!$F:$F, T$1)+SUMIFS('2010'!$I:$I, '2010'!$D:$D, $A11, '2010'!$F:$F, T$1)+SUMIFS('2010'!$J:$J, '2010'!$E:$E, $A11, '2010'!$F:$F, T$1)+SUMIFS('2009'!$H:$H, '2009'!$C:$C, $A11, '2009'!$F:$F, T$1)+SUMIFS('2009'!$I:$I, '2009'!$D:$D, $A11, '2009'!$F:$F, T$1)+SUMIFS('2009'!$J:$J, '2009'!$E:$E, $A11, '2009'!$F:$F, T$1), 0)</f>
        <v>0</v>
      </c>
      <c r="U11" s="0" t="n">
        <f aca="false">IFERROR(SUMIFS('2018'!$H:$H, '2018'!$C:$C, $A11, '2018'!$F:$F, U$1)+SUMIFS('2018'!$I:$I, '2018'!$D:$D, $A11, '2018'!$F:$F, U$1)+SUMIFS('2018'!$J:$J, '2018'!$E:$E, $A11, '2018'!$F:$F, U$1)+SUMIFS('2017'!$H:$H, '2017'!$C:$C, $A11, '2017'!$F:$F, U$1)+SUMIFS('2017'!$I:$I, '2017'!$D:$D, $A11, '2017'!$F:$F, U$1)+SUMIFS('2017'!$J:$J, '2017'!$E:$E, $A11, '2017'!$F:$F, U$1)+SUMIFS('2016'!$H:$H, '2016'!$C:$C, $A11, '2016'!$F:$F, U$1)+SUMIFS('2016'!$I:$I, '2016'!$D:$D, $A11, '2016'!$F:$F, U$1)+SUMIFS('2016'!$J:$J, '2016'!$E:$E, $A11, '2016'!$F:$F, U$1)+SUMIFS('2015'!$H:$H, '2015'!$C:$C, $A11, '2015'!$F:$F, U$1)+SUMIFS('2015'!$I:$I, '2015'!$D:$D, $A11, '2015'!$F:$F, U$1)+SUMIFS('2015'!$J:$J, '2015'!$E:$E, $A11, '2015'!$F:$F, U$1)+SUMIFS('2014'!$H:$H, '2014'!$C:$C, $A11, '2014'!$F:$F, U$1)+SUMIFS('2014'!$I:$I, '2014'!$D:$D, $A11, '2014'!$F:$F, U$1)+SUMIFS('2014'!$J:$J, '2014'!$E:$E, $A11, '2014'!$F:$F, U$1)+SUMIFS('2013'!$H:$H, '2013'!$C:$C, $A11, '2013'!$F:$F, U$1)+SUMIFS('2013'!$I:$I, '2013'!$D:$D, $A11, '2013'!$F:$F, U$1)+SUMIFS('2013'!$J:$J, '2013'!$E:$E, $A11, '2013'!$F:$F, U$1)+SUMIFS('2012'!$H:$H, '2012'!$C:$C, $A11, '2012'!$F:$F, U$1)+SUMIFS('2012'!$I:$I, '2012'!$D:$D, $A11, '2012'!$F:$F, U$1)+SUMIFS('2012'!$J:$J, '2012'!$E:$E, $A11, '2012'!$F:$F, U$1)+SUMIFS('2011'!$H:$H, '2011'!$C:$C, $A11, '2011'!$F:$F, U$1)+SUMIFS('2011'!$I:$I, '2011'!$D:$D, $A11, '2011'!$F:$F, U$1)+SUMIFS('2011'!$J:$J, '2011'!$E:$E, $A11, '2011'!$F:$F, U$1)+SUMIFS('2010'!$H:$H, '2010'!$C:$C, $A11, '2010'!$F:$F, U$1)+SUMIFS('2010'!$I:$I, '2010'!$D:$D, $A11, '2010'!$F:$F, U$1)+SUMIFS('2010'!$J:$J, '2010'!$E:$E, $A11, '2010'!$F:$F, U$1)+SUMIFS('2009'!$H:$H, '2009'!$C:$C, $A11, '2009'!$F:$F, U$1)+SUMIFS('2009'!$I:$I, '2009'!$D:$D, $A11, '2009'!$F:$F, U$1)+SUMIFS('2009'!$J:$J, '2009'!$E:$E, $A11, '2009'!$F:$F, U$1), 0)</f>
        <v>0</v>
      </c>
      <c r="V11" s="0" t="n">
        <f aca="false">IFERROR(SUMIFS('2018'!$H:$H, '2018'!$C:$C, $A11, '2018'!$F:$F, V$1)+SUMIFS('2018'!$I:$I, '2018'!$D:$D, $A11, '2018'!$F:$F, V$1)+SUMIFS('2018'!$J:$J, '2018'!$E:$E, $A11, '2018'!$F:$F, V$1)+SUMIFS('2017'!$H:$H, '2017'!$C:$C, $A11, '2017'!$F:$F, V$1)+SUMIFS('2017'!$I:$I, '2017'!$D:$D, $A11, '2017'!$F:$F, V$1)+SUMIFS('2017'!$J:$J, '2017'!$E:$E, $A11, '2017'!$F:$F, V$1)+SUMIFS('2016'!$H:$H, '2016'!$C:$C, $A11, '2016'!$F:$F, V$1)+SUMIFS('2016'!$I:$I, '2016'!$D:$D, $A11, '2016'!$F:$F, V$1)+SUMIFS('2016'!$J:$J, '2016'!$E:$E, $A11, '2016'!$F:$F, V$1)+SUMIFS('2015'!$H:$H, '2015'!$C:$C, $A11, '2015'!$F:$F, V$1)+SUMIFS('2015'!$I:$I, '2015'!$D:$D, $A11, '2015'!$F:$F, V$1)+SUMIFS('2015'!$J:$J, '2015'!$E:$E, $A11, '2015'!$F:$F, V$1)+SUMIFS('2014'!$H:$H, '2014'!$C:$C, $A11, '2014'!$F:$F, V$1)+SUMIFS('2014'!$I:$I, '2014'!$D:$D, $A11, '2014'!$F:$F, V$1)+SUMIFS('2014'!$J:$J, '2014'!$E:$E, $A11, '2014'!$F:$F, V$1)+SUMIFS('2013'!$H:$H, '2013'!$C:$C, $A11, '2013'!$F:$F, V$1)+SUMIFS('2013'!$I:$I, '2013'!$D:$D, $A11, '2013'!$F:$F, V$1)+SUMIFS('2013'!$J:$J, '2013'!$E:$E, $A11, '2013'!$F:$F, V$1)+SUMIFS('2012'!$H:$H, '2012'!$C:$C, $A11, '2012'!$F:$F, V$1)+SUMIFS('2012'!$I:$I, '2012'!$D:$D, $A11, '2012'!$F:$F, V$1)+SUMIFS('2012'!$J:$J, '2012'!$E:$E, $A11, '2012'!$F:$F, V$1)+SUMIFS('2011'!$H:$H, '2011'!$C:$C, $A11, '2011'!$F:$F, V$1)+SUMIFS('2011'!$I:$I, '2011'!$D:$D, $A11, '2011'!$F:$F, V$1)+SUMIFS('2011'!$J:$J, '2011'!$E:$E, $A11, '2011'!$F:$F, V$1)+SUMIFS('2010'!$H:$H, '2010'!$C:$C, $A11, '2010'!$F:$F, V$1)+SUMIFS('2010'!$I:$I, '2010'!$D:$D, $A11, '2010'!$F:$F, V$1)+SUMIFS('2010'!$J:$J, '2010'!$E:$E, $A11, '2010'!$F:$F, V$1)+SUMIFS('2009'!$H:$H, '2009'!$C:$C, $A11, '2009'!$F:$F, V$1)+SUMIFS('2009'!$I:$I, '2009'!$D:$D, $A11, '2009'!$F:$F, V$1)+SUMIFS('2009'!$J:$J, '2009'!$E:$E, $A11, '2009'!$F:$F, V$1), 0)</f>
        <v>20.5</v>
      </c>
      <c r="W11" s="0" t="n">
        <f aca="false">IFERROR(SUMIFS('2018'!$H:$H, '2018'!$C:$C, $A11, '2018'!$F:$F, W$1)+SUMIFS('2018'!$I:$I, '2018'!$D:$D, $A11, '2018'!$F:$F, W$1)+SUMIFS('2018'!$J:$J, '2018'!$E:$E, $A11, '2018'!$F:$F, W$1)+SUMIFS('2017'!$H:$H, '2017'!$C:$C, $A11, '2017'!$F:$F, W$1)+SUMIFS('2017'!$I:$I, '2017'!$D:$D, $A11, '2017'!$F:$F, W$1)+SUMIFS('2017'!$J:$J, '2017'!$E:$E, $A11, '2017'!$F:$F, W$1)+SUMIFS('2016'!$H:$H, '2016'!$C:$C, $A11, '2016'!$F:$F, W$1)+SUMIFS('2016'!$I:$I, '2016'!$D:$D, $A11, '2016'!$F:$F, W$1)+SUMIFS('2016'!$J:$J, '2016'!$E:$E, $A11, '2016'!$F:$F, W$1)+SUMIFS('2015'!$H:$H, '2015'!$C:$C, $A11, '2015'!$F:$F, W$1)+SUMIFS('2015'!$I:$I, '2015'!$D:$D, $A11, '2015'!$F:$F, W$1)+SUMIFS('2015'!$J:$J, '2015'!$E:$E, $A11, '2015'!$F:$F, W$1)+SUMIFS('2014'!$H:$H, '2014'!$C:$C, $A11, '2014'!$F:$F, W$1)+SUMIFS('2014'!$I:$I, '2014'!$D:$D, $A11, '2014'!$F:$F, W$1)+SUMIFS('2014'!$J:$J, '2014'!$E:$E, $A11, '2014'!$F:$F, W$1)+SUMIFS('2013'!$H:$H, '2013'!$C:$C, $A11, '2013'!$F:$F, W$1)+SUMIFS('2013'!$I:$I, '2013'!$D:$D, $A11, '2013'!$F:$F, W$1)+SUMIFS('2013'!$J:$J, '2013'!$E:$E, $A11, '2013'!$F:$F, W$1)+SUMIFS('2012'!$H:$H, '2012'!$C:$C, $A11, '2012'!$F:$F, W$1)+SUMIFS('2012'!$I:$I, '2012'!$D:$D, $A11, '2012'!$F:$F, W$1)+SUMIFS('2012'!$J:$J, '2012'!$E:$E, $A11, '2012'!$F:$F, W$1)+SUMIFS('2011'!$H:$H, '2011'!$C:$C, $A11, '2011'!$F:$F, W$1)+SUMIFS('2011'!$I:$I, '2011'!$D:$D, $A11, '2011'!$F:$F, W$1)+SUMIFS('2011'!$J:$J, '2011'!$E:$E, $A11, '2011'!$F:$F, W$1)+SUMIFS('2010'!$H:$H, '2010'!$C:$C, $A11, '2010'!$F:$F, W$1)+SUMIFS('2010'!$I:$I, '2010'!$D:$D, $A11, '2010'!$F:$F, W$1)+SUMIFS('2010'!$J:$J, '2010'!$E:$E, $A11, '2010'!$F:$F, W$1)+SUMIFS('2009'!$H:$H, '2009'!$C:$C, $A11, '2009'!$F:$F, W$1)+SUMIFS('2009'!$I:$I, '2009'!$D:$D, $A11, '2009'!$F:$F, W$1)+SUMIFS('2009'!$J:$J, '2009'!$E:$E, $A11, '2009'!$F:$F, W$1), 0)</f>
        <v>1.5</v>
      </c>
      <c r="X11" s="0" t="n">
        <f aca="false">IFERROR(SUMIFS('2018'!$H:$H, '2018'!$C:$C, $A11, '2018'!$F:$F, X$1)+SUMIFS('2018'!$I:$I, '2018'!$D:$D, $A11, '2018'!$F:$F, X$1)+SUMIFS('2018'!$J:$J, '2018'!$E:$E, $A11, '2018'!$F:$F, X$1)+SUMIFS('2017'!$H:$H, '2017'!$C:$C, $A11, '2017'!$F:$F, X$1)+SUMIFS('2017'!$I:$I, '2017'!$D:$D, $A11, '2017'!$F:$F, X$1)+SUMIFS('2017'!$J:$J, '2017'!$E:$E, $A11, '2017'!$F:$F, X$1)+SUMIFS('2016'!$H:$H, '2016'!$C:$C, $A11, '2016'!$F:$F, X$1)+SUMIFS('2016'!$I:$I, '2016'!$D:$D, $A11, '2016'!$F:$F, X$1)+SUMIFS('2016'!$J:$J, '2016'!$E:$E, $A11, '2016'!$F:$F, X$1)+SUMIFS('2015'!$H:$H, '2015'!$C:$C, $A11, '2015'!$F:$F, X$1)+SUMIFS('2015'!$I:$I, '2015'!$D:$D, $A11, '2015'!$F:$F, X$1)+SUMIFS('2015'!$J:$J, '2015'!$E:$E, $A11, '2015'!$F:$F, X$1)+SUMIFS('2014'!$H:$H, '2014'!$C:$C, $A11, '2014'!$F:$F, X$1)+SUMIFS('2014'!$I:$I, '2014'!$D:$D, $A11, '2014'!$F:$F, X$1)+SUMIFS('2014'!$J:$J, '2014'!$E:$E, $A11, '2014'!$F:$F, X$1)+SUMIFS('2013'!$H:$H, '2013'!$C:$C, $A11, '2013'!$F:$F, X$1)+SUMIFS('2013'!$I:$I, '2013'!$D:$D, $A11, '2013'!$F:$F, X$1)+SUMIFS('2013'!$J:$J, '2013'!$E:$E, $A11, '2013'!$F:$F, X$1)+SUMIFS('2012'!$H:$H, '2012'!$C:$C, $A11, '2012'!$F:$F, X$1)+SUMIFS('2012'!$I:$I, '2012'!$D:$D, $A11, '2012'!$F:$F, X$1)+SUMIFS('2012'!$J:$J, '2012'!$E:$E, $A11, '2012'!$F:$F, X$1)+SUMIFS('2011'!$H:$H, '2011'!$C:$C, $A11, '2011'!$F:$F, X$1)+SUMIFS('2011'!$I:$I, '2011'!$D:$D, $A11, '2011'!$F:$F, X$1)+SUMIFS('2011'!$J:$J, '2011'!$E:$E, $A11, '2011'!$F:$F, X$1)+SUMIFS('2010'!$H:$H, '2010'!$C:$C, $A11, '2010'!$F:$F, X$1)+SUMIFS('2010'!$I:$I, '2010'!$D:$D, $A11, '2010'!$F:$F, X$1)+SUMIFS('2010'!$J:$J, '2010'!$E:$E, $A11, '2010'!$F:$F, X$1)+SUMIFS('2009'!$H:$H, '2009'!$C:$C, $A11, '2009'!$F:$F, X$1)+SUMIFS('2009'!$I:$I, '2009'!$D:$D, $A11, '2009'!$F:$F, X$1)+SUMIFS('2009'!$J:$J, '2009'!$E:$E, $A11, '2009'!$F:$F, X$1), 0)</f>
        <v>0.5</v>
      </c>
      <c r="Y11" s="0" t="n">
        <f aca="false">IFERROR(SUMIFS('2018'!$H:$H, '2018'!$C:$C, $A11, '2018'!$F:$F, Y$1)+SUMIFS('2018'!$I:$I, '2018'!$D:$D, $A11, '2018'!$F:$F, Y$1)+SUMIFS('2018'!$J:$J, '2018'!$E:$E, $A11, '2018'!$F:$F, Y$1)+SUMIFS('2017'!$H:$H, '2017'!$C:$C, $A11, '2017'!$F:$F, Y$1)+SUMIFS('2017'!$I:$I, '2017'!$D:$D, $A11, '2017'!$F:$F, Y$1)+SUMIFS('2017'!$J:$J, '2017'!$E:$E, $A11, '2017'!$F:$F, Y$1)+SUMIFS('2016'!$H:$H, '2016'!$C:$C, $A11, '2016'!$F:$F, Y$1)+SUMIFS('2016'!$I:$I, '2016'!$D:$D, $A11, '2016'!$F:$F, Y$1)+SUMIFS('2016'!$J:$J, '2016'!$E:$E, $A11, '2016'!$F:$F, Y$1)+SUMIFS('2015'!$H:$H, '2015'!$C:$C, $A11, '2015'!$F:$F, Y$1)+SUMIFS('2015'!$I:$I, '2015'!$D:$D, $A11, '2015'!$F:$F, Y$1)+SUMIFS('2015'!$J:$J, '2015'!$E:$E, $A11, '2015'!$F:$F, Y$1)+SUMIFS('2014'!$H:$H, '2014'!$C:$C, $A11, '2014'!$F:$F, Y$1)+SUMIFS('2014'!$I:$I, '2014'!$D:$D, $A11, '2014'!$F:$F, Y$1)+SUMIFS('2014'!$J:$J, '2014'!$E:$E, $A11, '2014'!$F:$F, Y$1)+SUMIFS('2013'!$H:$H, '2013'!$C:$C, $A11, '2013'!$F:$F, Y$1)+SUMIFS('2013'!$I:$I, '2013'!$D:$D, $A11, '2013'!$F:$F, Y$1)+SUMIFS('2013'!$J:$J, '2013'!$E:$E, $A11, '2013'!$F:$F, Y$1)+SUMIFS('2012'!$H:$H, '2012'!$C:$C, $A11, '2012'!$F:$F, Y$1)+SUMIFS('2012'!$I:$I, '2012'!$D:$D, $A11, '2012'!$F:$F, Y$1)+SUMIFS('2012'!$J:$J, '2012'!$E:$E, $A11, '2012'!$F:$F, Y$1)+SUMIFS('2011'!$H:$H, '2011'!$C:$C, $A11, '2011'!$F:$F, Y$1)+SUMIFS('2011'!$I:$I, '2011'!$D:$D, $A11, '2011'!$F:$F, Y$1)+SUMIFS('2011'!$J:$J, '2011'!$E:$E, $A11, '2011'!$F:$F, Y$1)+SUMIFS('2010'!$H:$H, '2010'!$C:$C, $A11, '2010'!$F:$F, Y$1)+SUMIFS('2010'!$I:$I, '2010'!$D:$D, $A11, '2010'!$F:$F, Y$1)+SUMIFS('2010'!$J:$J, '2010'!$E:$E, $A11, '2010'!$F:$F, Y$1)+SUMIFS('2009'!$H:$H, '2009'!$C:$C, $A11, '2009'!$F:$F, Y$1)+SUMIFS('2009'!$I:$I, '2009'!$D:$D, $A11, '2009'!$F:$F, Y$1)+SUMIFS('2009'!$J:$J, '2009'!$E:$E, $A11, '2009'!$F:$F, Y$1), 0)</f>
        <v>0</v>
      </c>
      <c r="Z11" s="0" t="n">
        <f aca="false">IFERROR(SUMIFS('2018'!$H:$H, '2018'!$C:$C, $A11, '2018'!$F:$F, Z$1)+SUMIFS('2018'!$I:$I, '2018'!$D:$D, $A11, '2018'!$F:$F, Z$1)+SUMIFS('2018'!$J:$J, '2018'!$E:$E, $A11, '2018'!$F:$F, Z$1)+SUMIFS('2017'!$H:$H, '2017'!$C:$C, $A11, '2017'!$F:$F, Z$1)+SUMIFS('2017'!$I:$I, '2017'!$D:$D, $A11, '2017'!$F:$F, Z$1)+SUMIFS('2017'!$J:$J, '2017'!$E:$E, $A11, '2017'!$F:$F, Z$1)+SUMIFS('2016'!$H:$H, '2016'!$C:$C, $A11, '2016'!$F:$F, Z$1)+SUMIFS('2016'!$I:$I, '2016'!$D:$D, $A11, '2016'!$F:$F, Z$1)+SUMIFS('2016'!$J:$J, '2016'!$E:$E, $A11, '2016'!$F:$F, Z$1)+SUMIFS('2015'!$H:$H, '2015'!$C:$C, $A11, '2015'!$F:$F, Z$1)+SUMIFS('2015'!$I:$I, '2015'!$D:$D, $A11, '2015'!$F:$F, Z$1)+SUMIFS('2015'!$J:$J, '2015'!$E:$E, $A11, '2015'!$F:$F, Z$1)+SUMIFS('2014'!$H:$H, '2014'!$C:$C, $A11, '2014'!$F:$F, Z$1)+SUMIFS('2014'!$I:$I, '2014'!$D:$D, $A11, '2014'!$F:$F, Z$1)+SUMIFS('2014'!$J:$J, '2014'!$E:$E, $A11, '2014'!$F:$F, Z$1)+SUMIFS('2013'!$H:$H, '2013'!$C:$C, $A11, '2013'!$F:$F, Z$1)+SUMIFS('2013'!$I:$I, '2013'!$D:$D, $A11, '2013'!$F:$F, Z$1)+SUMIFS('2013'!$J:$J, '2013'!$E:$E, $A11, '2013'!$F:$F, Z$1)+SUMIFS('2012'!$H:$H, '2012'!$C:$C, $A11, '2012'!$F:$F, Z$1)+SUMIFS('2012'!$I:$I, '2012'!$D:$D, $A11, '2012'!$F:$F, Z$1)+SUMIFS('2012'!$J:$J, '2012'!$E:$E, $A11, '2012'!$F:$F, Z$1)+SUMIFS('2011'!$H:$H, '2011'!$C:$C, $A11, '2011'!$F:$F, Z$1)+SUMIFS('2011'!$I:$I, '2011'!$D:$D, $A11, '2011'!$F:$F, Z$1)+SUMIFS('2011'!$J:$J, '2011'!$E:$E, $A11, '2011'!$F:$F, Z$1)+SUMIFS('2010'!$H:$H, '2010'!$C:$C, $A11, '2010'!$F:$F, Z$1)+SUMIFS('2010'!$I:$I, '2010'!$D:$D, $A11, '2010'!$F:$F, Z$1)+SUMIFS('2010'!$J:$J, '2010'!$E:$E, $A11, '2010'!$F:$F, Z$1)+SUMIFS('2009'!$H:$H, '2009'!$C:$C, $A11, '2009'!$F:$F, Z$1)+SUMIFS('2009'!$I:$I, '2009'!$D:$D, $A11, '2009'!$F:$F, Z$1)+SUMIFS('2009'!$J:$J, '2009'!$E:$E, $A11, '2009'!$F:$F, Z$1), 0)</f>
        <v>0</v>
      </c>
      <c r="AA11" s="0" t="n">
        <f aca="false">IFERROR(SUMIFS('2018'!$H:$H, '2018'!$C:$C, $A11, '2018'!$F:$F, AA$1)+SUMIFS('2018'!$I:$I, '2018'!$D:$D, $A11, '2018'!$F:$F, AA$1)+SUMIFS('2018'!$J:$J, '2018'!$E:$E, $A11, '2018'!$F:$F, AA$1)+SUMIFS('2017'!$H:$H, '2017'!$C:$C, $A11, '2017'!$F:$F, AA$1)+SUMIFS('2017'!$I:$I, '2017'!$D:$D, $A11, '2017'!$F:$F, AA$1)+SUMIFS('2017'!$J:$J, '2017'!$E:$E, $A11, '2017'!$F:$F, AA$1)+SUMIFS('2016'!$H:$H, '2016'!$C:$C, $A11, '2016'!$F:$F, AA$1)+SUMIFS('2016'!$I:$I, '2016'!$D:$D, $A11, '2016'!$F:$F, AA$1)+SUMIFS('2016'!$J:$J, '2016'!$E:$E, $A11, '2016'!$F:$F, AA$1)+SUMIFS('2015'!$H:$H, '2015'!$C:$C, $A11, '2015'!$F:$F, AA$1)+SUMIFS('2015'!$I:$I, '2015'!$D:$D, $A11, '2015'!$F:$F, AA$1)+SUMIFS('2015'!$J:$J, '2015'!$E:$E, $A11, '2015'!$F:$F, AA$1)+SUMIFS('2014'!$H:$H, '2014'!$C:$C, $A11, '2014'!$F:$F, AA$1)+SUMIFS('2014'!$I:$I, '2014'!$D:$D, $A11, '2014'!$F:$F, AA$1)+SUMIFS('2014'!$J:$J, '2014'!$E:$E, $A11, '2014'!$F:$F, AA$1)+SUMIFS('2013'!$H:$H, '2013'!$C:$C, $A11, '2013'!$F:$F, AA$1)+SUMIFS('2013'!$I:$I, '2013'!$D:$D, $A11, '2013'!$F:$F, AA$1)+SUMIFS('2013'!$J:$J, '2013'!$E:$E, $A11, '2013'!$F:$F, AA$1)+SUMIFS('2012'!$H:$H, '2012'!$C:$C, $A11, '2012'!$F:$F, AA$1)+SUMIFS('2012'!$I:$I, '2012'!$D:$D, $A11, '2012'!$F:$F, AA$1)+SUMIFS('2012'!$J:$J, '2012'!$E:$E, $A11, '2012'!$F:$F, AA$1)+SUMIFS('2011'!$H:$H, '2011'!$C:$C, $A11, '2011'!$F:$F, AA$1)+SUMIFS('2011'!$I:$I, '2011'!$D:$D, $A11, '2011'!$F:$F, AA$1)+SUMIFS('2011'!$J:$J, '2011'!$E:$E, $A11, '2011'!$F:$F, AA$1)+SUMIFS('2010'!$H:$H, '2010'!$C:$C, $A11, '2010'!$F:$F, AA$1)+SUMIFS('2010'!$I:$I, '2010'!$D:$D, $A11, '2010'!$F:$F, AA$1)+SUMIFS('2010'!$J:$J, '2010'!$E:$E, $A11, '2010'!$F:$F, AA$1)+SUMIFS('2009'!$H:$H, '2009'!$C:$C, $A11, '2009'!$F:$F, AA$1)+SUMIFS('2009'!$I:$I, '2009'!$D:$D, $A11, '2009'!$F:$F, AA$1)+SUMIFS('2009'!$J:$J, '2009'!$E:$E, $A11, '2009'!$F:$F, AA$1), 0)</f>
        <v>0</v>
      </c>
      <c r="AB11" s="0" t="n">
        <f aca="false">IFERROR(SUMIFS('2018'!$H:$H, '2018'!$C:$C, $A11, '2018'!$F:$F, AB$1)+SUMIFS('2018'!$I:$I, '2018'!$D:$D, $A11, '2018'!$F:$F, AB$1)+SUMIFS('2018'!$J:$J, '2018'!$E:$E, $A11, '2018'!$F:$F, AB$1)+SUMIFS('2017'!$H:$H, '2017'!$C:$C, $A11, '2017'!$F:$F, AB$1)+SUMIFS('2017'!$I:$I, '2017'!$D:$D, $A11, '2017'!$F:$F, AB$1)+SUMIFS('2017'!$J:$J, '2017'!$E:$E, $A11, '2017'!$F:$F, AB$1)+SUMIFS('2016'!$H:$H, '2016'!$C:$C, $A11, '2016'!$F:$F, AB$1)+SUMIFS('2016'!$I:$I, '2016'!$D:$D, $A11, '2016'!$F:$F, AB$1)+SUMIFS('2016'!$J:$J, '2016'!$E:$E, $A11, '2016'!$F:$F, AB$1)+SUMIFS('2015'!$H:$H, '2015'!$C:$C, $A11, '2015'!$F:$F, AB$1)+SUMIFS('2015'!$I:$I, '2015'!$D:$D, $A11, '2015'!$F:$F, AB$1)+SUMIFS('2015'!$J:$J, '2015'!$E:$E, $A11, '2015'!$F:$F, AB$1)+SUMIFS('2014'!$H:$H, '2014'!$C:$C, $A11, '2014'!$F:$F, AB$1)+SUMIFS('2014'!$I:$I, '2014'!$D:$D, $A11, '2014'!$F:$F, AB$1)+SUMIFS('2014'!$J:$J, '2014'!$E:$E, $A11, '2014'!$F:$F, AB$1)+SUMIFS('2013'!$H:$H, '2013'!$C:$C, $A11, '2013'!$F:$F, AB$1)+SUMIFS('2013'!$I:$I, '2013'!$D:$D, $A11, '2013'!$F:$F, AB$1)+SUMIFS('2013'!$J:$J, '2013'!$E:$E, $A11, '2013'!$F:$F, AB$1)+SUMIFS('2012'!$H:$H, '2012'!$C:$C, $A11, '2012'!$F:$F, AB$1)+SUMIFS('2012'!$I:$I, '2012'!$D:$D, $A11, '2012'!$F:$F, AB$1)+SUMIFS('2012'!$J:$J, '2012'!$E:$E, $A11, '2012'!$F:$F, AB$1)+SUMIFS('2011'!$H:$H, '2011'!$C:$C, $A11, '2011'!$F:$F, AB$1)+SUMIFS('2011'!$I:$I, '2011'!$D:$D, $A11, '2011'!$F:$F, AB$1)+SUMIFS('2011'!$J:$J, '2011'!$E:$E, $A11, '2011'!$F:$F, AB$1)+SUMIFS('2010'!$H:$H, '2010'!$C:$C, $A11, '2010'!$F:$F, AB$1)+SUMIFS('2010'!$I:$I, '2010'!$D:$D, $A11, '2010'!$F:$F, AB$1)+SUMIFS('2010'!$J:$J, '2010'!$E:$E, $A11, '2010'!$F:$F, AB$1)+SUMIFS('2009'!$H:$H, '2009'!$C:$C, $A11, '2009'!$F:$F, AB$1)+SUMIFS('2009'!$I:$I, '2009'!$D:$D, $A11, '2009'!$F:$F, AB$1)+SUMIFS('2009'!$J:$J, '2009'!$E:$E, $A11, '2009'!$F:$F, AB$1), 0)</f>
        <v>0</v>
      </c>
      <c r="AC11" s="0" t="n">
        <f aca="false">IFERROR(SUMIFS('2018'!$H:$H, '2018'!$C:$C, $A11, '2018'!$F:$F, AC$1)+SUMIFS('2018'!$I:$I, '2018'!$D:$D, $A11, '2018'!$F:$F, AC$1)+SUMIFS('2018'!$J:$J, '2018'!$E:$E, $A11, '2018'!$F:$F, AC$1)+SUMIFS('2017'!$H:$H, '2017'!$C:$C, $A11, '2017'!$F:$F, AC$1)+SUMIFS('2017'!$I:$I, '2017'!$D:$D, $A11, '2017'!$F:$F, AC$1)+SUMIFS('2017'!$J:$J, '2017'!$E:$E, $A11, '2017'!$F:$F, AC$1)+SUMIFS('2016'!$H:$H, '2016'!$C:$C, $A11, '2016'!$F:$F, AC$1)+SUMIFS('2016'!$I:$I, '2016'!$D:$D, $A11, '2016'!$F:$F, AC$1)+SUMIFS('2016'!$J:$J, '2016'!$E:$E, $A11, '2016'!$F:$F, AC$1)+SUMIFS('2015'!$H:$H, '2015'!$C:$C, $A11, '2015'!$F:$F, AC$1)+SUMIFS('2015'!$I:$I, '2015'!$D:$D, $A11, '2015'!$F:$F, AC$1)+SUMIFS('2015'!$J:$J, '2015'!$E:$E, $A11, '2015'!$F:$F, AC$1)+SUMIFS('2014'!$H:$H, '2014'!$C:$C, $A11, '2014'!$F:$F, AC$1)+SUMIFS('2014'!$I:$I, '2014'!$D:$D, $A11, '2014'!$F:$F, AC$1)+SUMIFS('2014'!$J:$J, '2014'!$E:$E, $A11, '2014'!$F:$F, AC$1)+SUMIFS('2013'!$H:$H, '2013'!$C:$C, $A11, '2013'!$F:$F, AC$1)+SUMIFS('2013'!$I:$I, '2013'!$D:$D, $A11, '2013'!$F:$F, AC$1)+SUMIFS('2013'!$J:$J, '2013'!$E:$E, $A11, '2013'!$F:$F, AC$1)+SUMIFS('2012'!$H:$H, '2012'!$C:$C, $A11, '2012'!$F:$F, AC$1)+SUMIFS('2012'!$I:$I, '2012'!$D:$D, $A11, '2012'!$F:$F, AC$1)+SUMIFS('2012'!$J:$J, '2012'!$E:$E, $A11, '2012'!$F:$F, AC$1)+SUMIFS('2011'!$H:$H, '2011'!$C:$C, $A11, '2011'!$F:$F, AC$1)+SUMIFS('2011'!$I:$I, '2011'!$D:$D, $A11, '2011'!$F:$F, AC$1)+SUMIFS('2011'!$J:$J, '2011'!$E:$E, $A11, '2011'!$F:$F, AC$1)+SUMIFS('2010'!$H:$H, '2010'!$C:$C, $A11, '2010'!$F:$F, AC$1)+SUMIFS('2010'!$I:$I, '2010'!$D:$D, $A11, '2010'!$F:$F, AC$1)+SUMIFS('2010'!$J:$J, '2010'!$E:$E, $A11, '2010'!$F:$F, AC$1)+SUMIFS('2009'!$H:$H, '2009'!$C:$C, $A11, '2009'!$F:$F, AC$1)+SUMIFS('2009'!$I:$I, '2009'!$D:$D, $A11, '2009'!$F:$F, AC$1)+SUMIFS('2009'!$J:$J, '2009'!$E:$E, $A11, '2009'!$F:$F, AC$1), 0)</f>
        <v>12.5</v>
      </c>
      <c r="AD11" s="0" t="n">
        <f aca="false">IFERROR(SUMIFS('2018'!$H:$H, '2018'!$C:$C, $A11, '2018'!$F:$F, AD$1)+SUMIFS('2018'!$I:$I, '2018'!$D:$D, $A11, '2018'!$F:$F, AD$1)+SUMIFS('2018'!$J:$J, '2018'!$E:$E, $A11, '2018'!$F:$F, AD$1)+SUMIFS('2017'!$H:$H, '2017'!$C:$C, $A11, '2017'!$F:$F, AD$1)+SUMIFS('2017'!$I:$I, '2017'!$D:$D, $A11, '2017'!$F:$F, AD$1)+SUMIFS('2017'!$J:$J, '2017'!$E:$E, $A11, '2017'!$F:$F, AD$1)+SUMIFS('2016'!$H:$H, '2016'!$C:$C, $A11, '2016'!$F:$F, AD$1)+SUMIFS('2016'!$I:$I, '2016'!$D:$D, $A11, '2016'!$F:$F, AD$1)+SUMIFS('2016'!$J:$J, '2016'!$E:$E, $A11, '2016'!$F:$F, AD$1)+SUMIFS('2015'!$H:$H, '2015'!$C:$C, $A11, '2015'!$F:$F, AD$1)+SUMIFS('2015'!$I:$I, '2015'!$D:$D, $A11, '2015'!$F:$F, AD$1)+SUMIFS('2015'!$J:$J, '2015'!$E:$E, $A11, '2015'!$F:$F, AD$1)+SUMIFS('2014'!$H:$H, '2014'!$C:$C, $A11, '2014'!$F:$F, AD$1)+SUMIFS('2014'!$I:$I, '2014'!$D:$D, $A11, '2014'!$F:$F, AD$1)+SUMIFS('2014'!$J:$J, '2014'!$E:$E, $A11, '2014'!$F:$F, AD$1)+SUMIFS('2013'!$H:$H, '2013'!$C:$C, $A11, '2013'!$F:$F, AD$1)+SUMIFS('2013'!$I:$I, '2013'!$D:$D, $A11, '2013'!$F:$F, AD$1)+SUMIFS('2013'!$J:$J, '2013'!$E:$E, $A11, '2013'!$F:$F, AD$1)+SUMIFS('2012'!$H:$H, '2012'!$C:$C, $A11, '2012'!$F:$F, AD$1)+SUMIFS('2012'!$I:$I, '2012'!$D:$D, $A11, '2012'!$F:$F, AD$1)+SUMIFS('2012'!$J:$J, '2012'!$E:$E, $A11, '2012'!$F:$F, AD$1)+SUMIFS('2011'!$H:$H, '2011'!$C:$C, $A11, '2011'!$F:$F, AD$1)+SUMIFS('2011'!$I:$I, '2011'!$D:$D, $A11, '2011'!$F:$F, AD$1)+SUMIFS('2011'!$J:$J, '2011'!$E:$E, $A11, '2011'!$F:$F, AD$1)+SUMIFS('2010'!$H:$H, '2010'!$C:$C, $A11, '2010'!$F:$F, AD$1)+SUMIFS('2010'!$I:$I, '2010'!$D:$D, $A11, '2010'!$F:$F, AD$1)+SUMIFS('2010'!$J:$J, '2010'!$E:$E, $A11, '2010'!$F:$F, AD$1)+SUMIFS('2009'!$H:$H, '2009'!$C:$C, $A11, '2009'!$F:$F, AD$1)+SUMIFS('2009'!$I:$I, '2009'!$D:$D, $A11, '2009'!$F:$F, AD$1)+SUMIFS('2009'!$J:$J, '2009'!$E:$E, $A11, '2009'!$F:$F, AD$1), 0)</f>
        <v>3.5</v>
      </c>
      <c r="AE11" s="0" t="n">
        <f aca="false">IFERROR(SUMIFS('2018'!$H:$H, '2018'!$C:$C, $A11, '2018'!$F:$F, AE$1)+SUMIFS('2018'!$I:$I, '2018'!$D:$D, $A11, '2018'!$F:$F, AE$1)+SUMIFS('2018'!$J:$J, '2018'!$E:$E, $A11, '2018'!$F:$F, AE$1)+SUMIFS('2017'!$H:$H, '2017'!$C:$C, $A11, '2017'!$F:$F, AE$1)+SUMIFS('2017'!$I:$I, '2017'!$D:$D, $A11, '2017'!$F:$F, AE$1)+SUMIFS('2017'!$J:$J, '2017'!$E:$E, $A11, '2017'!$F:$F, AE$1)+SUMIFS('2016'!$H:$H, '2016'!$C:$C, $A11, '2016'!$F:$F, AE$1)+SUMIFS('2016'!$I:$I, '2016'!$D:$D, $A11, '2016'!$F:$F, AE$1)+SUMIFS('2016'!$J:$J, '2016'!$E:$E, $A11, '2016'!$F:$F, AE$1)+SUMIFS('2015'!$H:$H, '2015'!$C:$C, $A11, '2015'!$F:$F, AE$1)+SUMIFS('2015'!$I:$I, '2015'!$D:$D, $A11, '2015'!$F:$F, AE$1)+SUMIFS('2015'!$J:$J, '2015'!$E:$E, $A11, '2015'!$F:$F, AE$1)+SUMIFS('2014'!$H:$H, '2014'!$C:$C, $A11, '2014'!$F:$F, AE$1)+SUMIFS('2014'!$I:$I, '2014'!$D:$D, $A11, '2014'!$F:$F, AE$1)+SUMIFS('2014'!$J:$J, '2014'!$E:$E, $A11, '2014'!$F:$F, AE$1)+SUMIFS('2013'!$H:$H, '2013'!$C:$C, $A11, '2013'!$F:$F, AE$1)+SUMIFS('2013'!$I:$I, '2013'!$D:$D, $A11, '2013'!$F:$F, AE$1)+SUMIFS('2013'!$J:$J, '2013'!$E:$E, $A11, '2013'!$F:$F, AE$1)+SUMIFS('2012'!$H:$H, '2012'!$C:$C, $A11, '2012'!$F:$F, AE$1)+SUMIFS('2012'!$I:$I, '2012'!$D:$D, $A11, '2012'!$F:$F, AE$1)+SUMIFS('2012'!$J:$J, '2012'!$E:$E, $A11, '2012'!$F:$F, AE$1)+SUMIFS('2011'!$H:$H, '2011'!$C:$C, $A11, '2011'!$F:$F, AE$1)+SUMIFS('2011'!$I:$I, '2011'!$D:$D, $A11, '2011'!$F:$F, AE$1)+SUMIFS('2011'!$J:$J, '2011'!$E:$E, $A11, '2011'!$F:$F, AE$1)+SUMIFS('2010'!$H:$H, '2010'!$C:$C, $A11, '2010'!$F:$F, AE$1)+SUMIFS('2010'!$I:$I, '2010'!$D:$D, $A11, '2010'!$F:$F, AE$1)+SUMIFS('2010'!$J:$J, '2010'!$E:$E, $A11, '2010'!$F:$F, AE$1)+SUMIFS('2009'!$H:$H, '2009'!$C:$C, $A11, '2009'!$F:$F, AE$1)+SUMIFS('2009'!$I:$I, '2009'!$D:$D, $A11, '2009'!$F:$F, AE$1)+SUMIFS('2009'!$J:$J, '2009'!$E:$E, $A11, '2009'!$F:$F, AE$1), 0)</f>
        <v>6</v>
      </c>
      <c r="AF11" s="0" t="n">
        <f aca="false">IFERROR(SUMIFS('2018'!$H:$H, '2018'!$C:$C, $A11, '2018'!$F:$F, AF$1)+SUMIFS('2018'!$I:$I, '2018'!$D:$D, $A11, '2018'!$F:$F, AF$1)+SUMIFS('2018'!$J:$J, '2018'!$E:$E, $A11, '2018'!$F:$F, AF$1)+SUMIFS('2017'!$H:$H, '2017'!$C:$C, $A11, '2017'!$F:$F, AF$1)+SUMIFS('2017'!$I:$I, '2017'!$D:$D, $A11, '2017'!$F:$F, AF$1)+SUMIFS('2017'!$J:$J, '2017'!$E:$E, $A11, '2017'!$F:$F, AF$1)+SUMIFS('2016'!$H:$H, '2016'!$C:$C, $A11, '2016'!$F:$F, AF$1)+SUMIFS('2016'!$I:$I, '2016'!$D:$D, $A11, '2016'!$F:$F, AF$1)+SUMIFS('2016'!$J:$J, '2016'!$E:$E, $A11, '2016'!$F:$F, AF$1)+SUMIFS('2015'!$H:$H, '2015'!$C:$C, $A11, '2015'!$F:$F, AF$1)+SUMIFS('2015'!$I:$I, '2015'!$D:$D, $A11, '2015'!$F:$F, AF$1)+SUMIFS('2015'!$J:$J, '2015'!$E:$E, $A11, '2015'!$F:$F, AF$1)+SUMIFS('2014'!$H:$H, '2014'!$C:$C, $A11, '2014'!$F:$F, AF$1)+SUMIFS('2014'!$I:$I, '2014'!$D:$D, $A11, '2014'!$F:$F, AF$1)+SUMIFS('2014'!$J:$J, '2014'!$E:$E, $A11, '2014'!$F:$F, AF$1)+SUMIFS('2013'!$H:$H, '2013'!$C:$C, $A11, '2013'!$F:$F, AF$1)+SUMIFS('2013'!$I:$I, '2013'!$D:$D, $A11, '2013'!$F:$F, AF$1)+SUMIFS('2013'!$J:$J, '2013'!$E:$E, $A11, '2013'!$F:$F, AF$1)+SUMIFS('2012'!$H:$H, '2012'!$C:$C, $A11, '2012'!$F:$F, AF$1)+SUMIFS('2012'!$I:$I, '2012'!$D:$D, $A11, '2012'!$F:$F, AF$1)+SUMIFS('2012'!$J:$J, '2012'!$E:$E, $A11, '2012'!$F:$F, AF$1)+SUMIFS('2011'!$H:$H, '2011'!$C:$C, $A11, '2011'!$F:$F, AF$1)+SUMIFS('2011'!$I:$I, '2011'!$D:$D, $A11, '2011'!$F:$F, AF$1)+SUMIFS('2011'!$J:$J, '2011'!$E:$E, $A11, '2011'!$F:$F, AF$1)+SUMIFS('2010'!$H:$H, '2010'!$C:$C, $A11, '2010'!$F:$F, AF$1)+SUMIFS('2010'!$I:$I, '2010'!$D:$D, $A11, '2010'!$F:$F, AF$1)+SUMIFS('2010'!$J:$J, '2010'!$E:$E, $A11, '2010'!$F:$F, AF$1)+SUMIFS('2009'!$H:$H, '2009'!$C:$C, $A11, '2009'!$F:$F, AF$1)+SUMIFS('2009'!$I:$I, '2009'!$D:$D, $A11, '2009'!$F:$F, AF$1)+SUMIFS('2009'!$J:$J, '2009'!$E:$E, $A11, '2009'!$F:$F, AF$1), 0)</f>
        <v>9.5</v>
      </c>
    </row>
    <row r="12" customFormat="false" ht="15" hidden="false" customHeight="false" outlineLevel="0" collapsed="false">
      <c r="A12" s="19" t="s">
        <v>76</v>
      </c>
      <c r="B12" s="0" t="n">
        <f aca="false">IFERROR(SUMIFS('2018'!$H:$H, '2018'!$C:$C, $A12, '2018'!$F:$F, B$1)+SUMIFS('2018'!$I:$I, '2018'!$D:$D, $A12, '2018'!$F:$F, B$1)+SUMIFS('2018'!$J:$J, '2018'!$E:$E, $A12, '2018'!$F:$F, B$1)+SUMIFS('2017'!$H:$H, '2017'!$C:$C, $A12, '2017'!$F:$F, B$1)+SUMIFS('2017'!$I:$I, '2017'!$D:$D, $A12, '2017'!$F:$F, B$1)+SUMIFS('2017'!$J:$J, '2017'!$E:$E, $A12, '2017'!$F:$F, B$1)+SUMIFS('2016'!$H:$H, '2016'!$C:$C, $A12, '2016'!$F:$F, B$1)+SUMIFS('2016'!$I:$I, '2016'!$D:$D, $A12, '2016'!$F:$F, B$1)+SUMIFS('2016'!$J:$J, '2016'!$E:$E, $A12, '2016'!$F:$F, B$1)+SUMIFS('2015'!$H:$H, '2015'!$C:$C, $A12, '2015'!$F:$F, B$1)+SUMIFS('2015'!$I:$I, '2015'!$D:$D, $A12, '2015'!$F:$F, B$1)+SUMIFS('2015'!$J:$J, '2015'!$E:$E, $A12, '2015'!$F:$F, B$1)+SUMIFS('2014'!$H:$H, '2014'!$C:$C, $A12, '2014'!$F:$F, B$1)+SUMIFS('2014'!$I:$I, '2014'!$D:$D, $A12, '2014'!$F:$F, B$1)+SUMIFS('2014'!$J:$J, '2014'!$E:$E, $A12, '2014'!$F:$F, B$1)+SUMIFS('2013'!$H:$H, '2013'!$C:$C, $A12, '2013'!$F:$F, B$1)+SUMIFS('2013'!$I:$I, '2013'!$D:$D, $A12, '2013'!$F:$F, B$1)+SUMIFS('2013'!$J:$J, '2013'!$E:$E, $A12, '2013'!$F:$F, B$1)+SUMIFS('2012'!$H:$H, '2012'!$C:$C, $A12, '2012'!$F:$F, B$1)+SUMIFS('2012'!$I:$I, '2012'!$D:$D, $A12, '2012'!$F:$F, B$1)+SUMIFS('2012'!$J:$J, '2012'!$E:$E, $A12, '2012'!$F:$F, B$1)+SUMIFS('2011'!$H:$H, '2011'!$C:$C, $A12, '2011'!$F:$F, B$1)+SUMIFS('2011'!$I:$I, '2011'!$D:$D, $A12, '2011'!$F:$F, B$1)+SUMIFS('2011'!$J:$J, '2011'!$E:$E, $A12, '2011'!$F:$F, B$1)+SUMIFS('2010'!$H:$H, '2010'!$C:$C, $A12, '2010'!$F:$F, B$1)+SUMIFS('2010'!$I:$I, '2010'!$D:$D, $A12, '2010'!$F:$F, B$1)+SUMIFS('2010'!$J:$J, '2010'!$E:$E, $A12, '2010'!$F:$F, B$1)+SUMIFS('2009'!$H:$H, '2009'!$C:$C, $A12, '2009'!$F:$F, B$1)+SUMIFS('2009'!$I:$I, '2009'!$D:$D, $A12, '2009'!$F:$F, B$1)+SUMIFS('2009'!$J:$J, '2009'!$E:$E, $A12, '2009'!$F:$F, B$1), 0)</f>
        <v>0</v>
      </c>
      <c r="C12" s="0" t="n">
        <f aca="false">IFERROR(SUMIFS('2018'!$H:$H, '2018'!$C:$C, $A12, '2018'!$F:$F, C$1)+SUMIFS('2018'!$I:$I, '2018'!$D:$D, $A12, '2018'!$F:$F, C$1)+SUMIFS('2018'!$J:$J, '2018'!$E:$E, $A12, '2018'!$F:$F, C$1)+SUMIFS('2017'!$H:$H, '2017'!$C:$C, $A12, '2017'!$F:$F, C$1)+SUMIFS('2017'!$I:$I, '2017'!$D:$D, $A12, '2017'!$F:$F, C$1)+SUMIFS('2017'!$J:$J, '2017'!$E:$E, $A12, '2017'!$F:$F, C$1)+SUMIFS('2016'!$H:$H, '2016'!$C:$C, $A12, '2016'!$F:$F, C$1)+SUMIFS('2016'!$I:$I, '2016'!$D:$D, $A12, '2016'!$F:$F, C$1)+SUMIFS('2016'!$J:$J, '2016'!$E:$E, $A12, '2016'!$F:$F, C$1)+SUMIFS('2015'!$H:$H, '2015'!$C:$C, $A12, '2015'!$F:$F, C$1)+SUMIFS('2015'!$I:$I, '2015'!$D:$D, $A12, '2015'!$F:$F, C$1)+SUMIFS('2015'!$J:$J, '2015'!$E:$E, $A12, '2015'!$F:$F, C$1)+SUMIFS('2014'!$H:$H, '2014'!$C:$C, $A12, '2014'!$F:$F, C$1)+SUMIFS('2014'!$I:$I, '2014'!$D:$D, $A12, '2014'!$F:$F, C$1)+SUMIFS('2014'!$J:$J, '2014'!$E:$E, $A12, '2014'!$F:$F, C$1)+SUMIFS('2013'!$H:$H, '2013'!$C:$C, $A12, '2013'!$F:$F, C$1)+SUMIFS('2013'!$I:$I, '2013'!$D:$D, $A12, '2013'!$F:$F, C$1)+SUMIFS('2013'!$J:$J, '2013'!$E:$E, $A12, '2013'!$F:$F, C$1)+SUMIFS('2012'!$H:$H, '2012'!$C:$C, $A12, '2012'!$F:$F, C$1)+SUMIFS('2012'!$I:$I, '2012'!$D:$D, $A12, '2012'!$F:$F, C$1)+SUMIFS('2012'!$J:$J, '2012'!$E:$E, $A12, '2012'!$F:$F, C$1)+SUMIFS('2011'!$H:$H, '2011'!$C:$C, $A12, '2011'!$F:$F, C$1)+SUMIFS('2011'!$I:$I, '2011'!$D:$D, $A12, '2011'!$F:$F, C$1)+SUMIFS('2011'!$J:$J, '2011'!$E:$E, $A12, '2011'!$F:$F, C$1)+SUMIFS('2010'!$H:$H, '2010'!$C:$C, $A12, '2010'!$F:$F, C$1)+SUMIFS('2010'!$I:$I, '2010'!$D:$D, $A12, '2010'!$F:$F, C$1)+SUMIFS('2010'!$J:$J, '2010'!$E:$E, $A12, '2010'!$F:$F, C$1)+SUMIFS('2009'!$H:$H, '2009'!$C:$C, $A12, '2009'!$F:$F, C$1)+SUMIFS('2009'!$I:$I, '2009'!$D:$D, $A12, '2009'!$F:$F, C$1)+SUMIFS('2009'!$J:$J, '2009'!$E:$E, $A12, '2009'!$F:$F, C$1), 0)</f>
        <v>0</v>
      </c>
      <c r="D12" s="0" t="n">
        <f aca="false">IFERROR(SUMIFS('2018'!$H:$H, '2018'!$C:$C, $A12, '2018'!$F:$F, D$1)+SUMIFS('2018'!$I:$I, '2018'!$D:$D, $A12, '2018'!$F:$F, D$1)+SUMIFS('2018'!$J:$J, '2018'!$E:$E, $A12, '2018'!$F:$F, D$1)+SUMIFS('2017'!$H:$H, '2017'!$C:$C, $A12, '2017'!$F:$F, D$1)+SUMIFS('2017'!$I:$I, '2017'!$D:$D, $A12, '2017'!$F:$F, D$1)+SUMIFS('2017'!$J:$J, '2017'!$E:$E, $A12, '2017'!$F:$F, D$1)+SUMIFS('2016'!$H:$H, '2016'!$C:$C, $A12, '2016'!$F:$F, D$1)+SUMIFS('2016'!$I:$I, '2016'!$D:$D, $A12, '2016'!$F:$F, D$1)+SUMIFS('2016'!$J:$J, '2016'!$E:$E, $A12, '2016'!$F:$F, D$1)+SUMIFS('2015'!$H:$H, '2015'!$C:$C, $A12, '2015'!$F:$F, D$1)+SUMIFS('2015'!$I:$I, '2015'!$D:$D, $A12, '2015'!$F:$F, D$1)+SUMIFS('2015'!$J:$J, '2015'!$E:$E, $A12, '2015'!$F:$F, D$1)+SUMIFS('2014'!$H:$H, '2014'!$C:$C, $A12, '2014'!$F:$F, D$1)+SUMIFS('2014'!$I:$I, '2014'!$D:$D, $A12, '2014'!$F:$F, D$1)+SUMIFS('2014'!$J:$J, '2014'!$E:$E, $A12, '2014'!$F:$F, D$1)+SUMIFS('2013'!$H:$H, '2013'!$C:$C, $A12, '2013'!$F:$F, D$1)+SUMIFS('2013'!$I:$I, '2013'!$D:$D, $A12, '2013'!$F:$F, D$1)+SUMIFS('2013'!$J:$J, '2013'!$E:$E, $A12, '2013'!$F:$F, D$1)+SUMIFS('2012'!$H:$H, '2012'!$C:$C, $A12, '2012'!$F:$F, D$1)+SUMIFS('2012'!$I:$I, '2012'!$D:$D, $A12, '2012'!$F:$F, D$1)+SUMIFS('2012'!$J:$J, '2012'!$E:$E, $A12, '2012'!$F:$F, D$1)+SUMIFS('2011'!$H:$H, '2011'!$C:$C, $A12, '2011'!$F:$F, D$1)+SUMIFS('2011'!$I:$I, '2011'!$D:$D, $A12, '2011'!$F:$F, D$1)+SUMIFS('2011'!$J:$J, '2011'!$E:$E, $A12, '2011'!$F:$F, D$1)+SUMIFS('2010'!$H:$H, '2010'!$C:$C, $A12, '2010'!$F:$F, D$1)+SUMIFS('2010'!$I:$I, '2010'!$D:$D, $A12, '2010'!$F:$F, D$1)+SUMIFS('2010'!$J:$J, '2010'!$E:$E, $A12, '2010'!$F:$F, D$1)+SUMIFS('2009'!$H:$H, '2009'!$C:$C, $A12, '2009'!$F:$F, D$1)+SUMIFS('2009'!$I:$I, '2009'!$D:$D, $A12, '2009'!$F:$F, D$1)+SUMIFS('2009'!$J:$J, '2009'!$E:$E, $A12, '2009'!$F:$F, D$1), 0)</f>
        <v>2</v>
      </c>
      <c r="E12" s="0" t="n">
        <f aca="false">IFERROR(SUMIFS('2018'!$H:$H, '2018'!$C:$C, $A12, '2018'!$F:$F, E$1)+SUMIFS('2018'!$I:$I, '2018'!$D:$D, $A12, '2018'!$F:$F, E$1)+SUMIFS('2018'!$J:$J, '2018'!$E:$E, $A12, '2018'!$F:$F, E$1)+SUMIFS('2017'!$H:$H, '2017'!$C:$C, $A12, '2017'!$F:$F, E$1)+SUMIFS('2017'!$I:$I, '2017'!$D:$D, $A12, '2017'!$F:$F, E$1)+SUMIFS('2017'!$J:$J, '2017'!$E:$E, $A12, '2017'!$F:$F, E$1)+SUMIFS('2016'!$H:$H, '2016'!$C:$C, $A12, '2016'!$F:$F, E$1)+SUMIFS('2016'!$I:$I, '2016'!$D:$D, $A12, '2016'!$F:$F, E$1)+SUMIFS('2016'!$J:$J, '2016'!$E:$E, $A12, '2016'!$F:$F, E$1)+SUMIFS('2015'!$H:$H, '2015'!$C:$C, $A12, '2015'!$F:$F, E$1)+SUMIFS('2015'!$I:$I, '2015'!$D:$D, $A12, '2015'!$F:$F, E$1)+SUMIFS('2015'!$J:$J, '2015'!$E:$E, $A12, '2015'!$F:$F, E$1)+SUMIFS('2014'!$H:$H, '2014'!$C:$C, $A12, '2014'!$F:$F, E$1)+SUMIFS('2014'!$I:$I, '2014'!$D:$D, $A12, '2014'!$F:$F, E$1)+SUMIFS('2014'!$J:$J, '2014'!$E:$E, $A12, '2014'!$F:$F, E$1)+SUMIFS('2013'!$H:$H, '2013'!$C:$C, $A12, '2013'!$F:$F, E$1)+SUMIFS('2013'!$I:$I, '2013'!$D:$D, $A12, '2013'!$F:$F, E$1)+SUMIFS('2013'!$J:$J, '2013'!$E:$E, $A12, '2013'!$F:$F, E$1)+SUMIFS('2012'!$H:$H, '2012'!$C:$C, $A12, '2012'!$F:$F, E$1)+SUMIFS('2012'!$I:$I, '2012'!$D:$D, $A12, '2012'!$F:$F, E$1)+SUMIFS('2012'!$J:$J, '2012'!$E:$E, $A12, '2012'!$F:$F, E$1)+SUMIFS('2011'!$H:$H, '2011'!$C:$C, $A12, '2011'!$F:$F, E$1)+SUMIFS('2011'!$I:$I, '2011'!$D:$D, $A12, '2011'!$F:$F, E$1)+SUMIFS('2011'!$J:$J, '2011'!$E:$E, $A12, '2011'!$F:$F, E$1)+SUMIFS('2010'!$H:$H, '2010'!$C:$C, $A12, '2010'!$F:$F, E$1)+SUMIFS('2010'!$I:$I, '2010'!$D:$D, $A12, '2010'!$F:$F, E$1)+SUMIFS('2010'!$J:$J, '2010'!$E:$E, $A12, '2010'!$F:$F, E$1)+SUMIFS('2009'!$H:$H, '2009'!$C:$C, $A12, '2009'!$F:$F, E$1)+SUMIFS('2009'!$I:$I, '2009'!$D:$D, $A12, '2009'!$F:$F, E$1)+SUMIFS('2009'!$J:$J, '2009'!$E:$E, $A12, '2009'!$F:$F, E$1), 0)</f>
        <v>0</v>
      </c>
      <c r="F12" s="0" t="n">
        <f aca="false">IFERROR(SUMIFS('2018'!$H:$H, '2018'!$C:$C, $A12, '2018'!$F:$F, F$1)+SUMIFS('2018'!$I:$I, '2018'!$D:$D, $A12, '2018'!$F:$F, F$1)+SUMIFS('2018'!$J:$J, '2018'!$E:$E, $A12, '2018'!$F:$F, F$1)+SUMIFS('2017'!$H:$H, '2017'!$C:$C, $A12, '2017'!$F:$F, F$1)+SUMIFS('2017'!$I:$I, '2017'!$D:$D, $A12, '2017'!$F:$F, F$1)+SUMIFS('2017'!$J:$J, '2017'!$E:$E, $A12, '2017'!$F:$F, F$1)+SUMIFS('2016'!$H:$H, '2016'!$C:$C, $A12, '2016'!$F:$F, F$1)+SUMIFS('2016'!$I:$I, '2016'!$D:$D, $A12, '2016'!$F:$F, F$1)+SUMIFS('2016'!$J:$J, '2016'!$E:$E, $A12, '2016'!$F:$F, F$1)+SUMIFS('2015'!$H:$H, '2015'!$C:$C, $A12, '2015'!$F:$F, F$1)+SUMIFS('2015'!$I:$I, '2015'!$D:$D, $A12, '2015'!$F:$F, F$1)+SUMIFS('2015'!$J:$J, '2015'!$E:$E, $A12, '2015'!$F:$F, F$1)+SUMIFS('2014'!$H:$H, '2014'!$C:$C, $A12, '2014'!$F:$F, F$1)+SUMIFS('2014'!$I:$I, '2014'!$D:$D, $A12, '2014'!$F:$F, F$1)+SUMIFS('2014'!$J:$J, '2014'!$E:$E, $A12, '2014'!$F:$F, F$1)+SUMIFS('2013'!$H:$H, '2013'!$C:$C, $A12, '2013'!$F:$F, F$1)+SUMIFS('2013'!$I:$I, '2013'!$D:$D, $A12, '2013'!$F:$F, F$1)+SUMIFS('2013'!$J:$J, '2013'!$E:$E, $A12, '2013'!$F:$F, F$1)+SUMIFS('2012'!$H:$H, '2012'!$C:$C, $A12, '2012'!$F:$F, F$1)+SUMIFS('2012'!$I:$I, '2012'!$D:$D, $A12, '2012'!$F:$F, F$1)+SUMIFS('2012'!$J:$J, '2012'!$E:$E, $A12, '2012'!$F:$F, F$1)+SUMIFS('2011'!$H:$H, '2011'!$C:$C, $A12, '2011'!$F:$F, F$1)+SUMIFS('2011'!$I:$I, '2011'!$D:$D, $A12, '2011'!$F:$F, F$1)+SUMIFS('2011'!$J:$J, '2011'!$E:$E, $A12, '2011'!$F:$F, F$1)+SUMIFS('2010'!$H:$H, '2010'!$C:$C, $A12, '2010'!$F:$F, F$1)+SUMIFS('2010'!$I:$I, '2010'!$D:$D, $A12, '2010'!$F:$F, F$1)+SUMIFS('2010'!$J:$J, '2010'!$E:$E, $A12, '2010'!$F:$F, F$1)+SUMIFS('2009'!$H:$H, '2009'!$C:$C, $A12, '2009'!$F:$F, F$1)+SUMIFS('2009'!$I:$I, '2009'!$D:$D, $A12, '2009'!$F:$F, F$1)+SUMIFS('2009'!$J:$J, '2009'!$E:$E, $A12, '2009'!$F:$F, F$1), 0)</f>
        <v>0</v>
      </c>
      <c r="G12" s="0" t="n">
        <f aca="false">IFERROR(SUMIFS('2018'!$H:$H, '2018'!$C:$C, $A12, '2018'!$F:$F, G$1)+SUMIFS('2018'!$I:$I, '2018'!$D:$D, $A12, '2018'!$F:$F, G$1)+SUMIFS('2018'!$J:$J, '2018'!$E:$E, $A12, '2018'!$F:$F, G$1)+SUMIFS('2017'!$H:$H, '2017'!$C:$C, $A12, '2017'!$F:$F, G$1)+SUMIFS('2017'!$I:$I, '2017'!$D:$D, $A12, '2017'!$F:$F, G$1)+SUMIFS('2017'!$J:$J, '2017'!$E:$E, $A12, '2017'!$F:$F, G$1)+SUMIFS('2016'!$H:$H, '2016'!$C:$C, $A12, '2016'!$F:$F, G$1)+SUMIFS('2016'!$I:$I, '2016'!$D:$D, $A12, '2016'!$F:$F, G$1)+SUMIFS('2016'!$J:$J, '2016'!$E:$E, $A12, '2016'!$F:$F, G$1)+SUMIFS('2015'!$H:$H, '2015'!$C:$C, $A12, '2015'!$F:$F, G$1)+SUMIFS('2015'!$I:$I, '2015'!$D:$D, $A12, '2015'!$F:$F, G$1)+SUMIFS('2015'!$J:$J, '2015'!$E:$E, $A12, '2015'!$F:$F, G$1)+SUMIFS('2014'!$H:$H, '2014'!$C:$C, $A12, '2014'!$F:$F, G$1)+SUMIFS('2014'!$I:$I, '2014'!$D:$D, $A12, '2014'!$F:$F, G$1)+SUMIFS('2014'!$J:$J, '2014'!$E:$E, $A12, '2014'!$F:$F, G$1)+SUMIFS('2013'!$H:$H, '2013'!$C:$C, $A12, '2013'!$F:$F, G$1)+SUMIFS('2013'!$I:$I, '2013'!$D:$D, $A12, '2013'!$F:$F, G$1)+SUMIFS('2013'!$J:$J, '2013'!$E:$E, $A12, '2013'!$F:$F, G$1)+SUMIFS('2012'!$H:$H, '2012'!$C:$C, $A12, '2012'!$F:$F, G$1)+SUMIFS('2012'!$I:$I, '2012'!$D:$D, $A12, '2012'!$F:$F, G$1)+SUMIFS('2012'!$J:$J, '2012'!$E:$E, $A12, '2012'!$F:$F, G$1)+SUMIFS('2011'!$H:$H, '2011'!$C:$C, $A12, '2011'!$F:$F, G$1)+SUMIFS('2011'!$I:$I, '2011'!$D:$D, $A12, '2011'!$F:$F, G$1)+SUMIFS('2011'!$J:$J, '2011'!$E:$E, $A12, '2011'!$F:$F, G$1)+SUMIFS('2010'!$H:$H, '2010'!$C:$C, $A12, '2010'!$F:$F, G$1)+SUMIFS('2010'!$I:$I, '2010'!$D:$D, $A12, '2010'!$F:$F, G$1)+SUMIFS('2010'!$J:$J, '2010'!$E:$E, $A12, '2010'!$F:$F, G$1)+SUMIFS('2009'!$H:$H, '2009'!$C:$C, $A12, '2009'!$F:$F, G$1)+SUMIFS('2009'!$I:$I, '2009'!$D:$D, $A12, '2009'!$F:$F, G$1)+SUMIFS('2009'!$J:$J, '2009'!$E:$E, $A12, '2009'!$F:$F, G$1), 0)</f>
        <v>0</v>
      </c>
      <c r="H12" s="0" t="n">
        <f aca="false">IFERROR(SUMIFS('2018'!$H:$H, '2018'!$C:$C, $A12, '2018'!$F:$F, H$1)+SUMIFS('2018'!$I:$I, '2018'!$D:$D, $A12, '2018'!$F:$F, H$1)+SUMIFS('2018'!$J:$J, '2018'!$E:$E, $A12, '2018'!$F:$F, H$1)+SUMIFS('2017'!$H:$H, '2017'!$C:$C, $A12, '2017'!$F:$F, H$1)+SUMIFS('2017'!$I:$I, '2017'!$D:$D, $A12, '2017'!$F:$F, H$1)+SUMIFS('2017'!$J:$J, '2017'!$E:$E, $A12, '2017'!$F:$F, H$1)+SUMIFS('2016'!$H:$H, '2016'!$C:$C, $A12, '2016'!$F:$F, H$1)+SUMIFS('2016'!$I:$I, '2016'!$D:$D, $A12, '2016'!$F:$F, H$1)+SUMIFS('2016'!$J:$J, '2016'!$E:$E, $A12, '2016'!$F:$F, H$1)+SUMIFS('2015'!$H:$H, '2015'!$C:$C, $A12, '2015'!$F:$F, H$1)+SUMIFS('2015'!$I:$I, '2015'!$D:$D, $A12, '2015'!$F:$F, H$1)+SUMIFS('2015'!$J:$J, '2015'!$E:$E, $A12, '2015'!$F:$F, H$1)+SUMIFS('2014'!$H:$H, '2014'!$C:$C, $A12, '2014'!$F:$F, H$1)+SUMIFS('2014'!$I:$I, '2014'!$D:$D, $A12, '2014'!$F:$F, H$1)+SUMIFS('2014'!$J:$J, '2014'!$E:$E, $A12, '2014'!$F:$F, H$1)+SUMIFS('2013'!$H:$H, '2013'!$C:$C, $A12, '2013'!$F:$F, H$1)+SUMIFS('2013'!$I:$I, '2013'!$D:$D, $A12, '2013'!$F:$F, H$1)+SUMIFS('2013'!$J:$J, '2013'!$E:$E, $A12, '2013'!$F:$F, H$1)+SUMIFS('2012'!$H:$H, '2012'!$C:$C, $A12, '2012'!$F:$F, H$1)+SUMIFS('2012'!$I:$I, '2012'!$D:$D, $A12, '2012'!$F:$F, H$1)+SUMIFS('2012'!$J:$J, '2012'!$E:$E, $A12, '2012'!$F:$F, H$1)+SUMIFS('2011'!$H:$H, '2011'!$C:$C, $A12, '2011'!$F:$F, H$1)+SUMIFS('2011'!$I:$I, '2011'!$D:$D, $A12, '2011'!$F:$F, H$1)+SUMIFS('2011'!$J:$J, '2011'!$E:$E, $A12, '2011'!$F:$F, H$1)+SUMIFS('2010'!$H:$H, '2010'!$C:$C, $A12, '2010'!$F:$F, H$1)+SUMIFS('2010'!$I:$I, '2010'!$D:$D, $A12, '2010'!$F:$F, H$1)+SUMIFS('2010'!$J:$J, '2010'!$E:$E, $A12, '2010'!$F:$F, H$1)+SUMIFS('2009'!$H:$H, '2009'!$C:$C, $A12, '2009'!$F:$F, H$1)+SUMIFS('2009'!$I:$I, '2009'!$D:$D, $A12, '2009'!$F:$F, H$1)+SUMIFS('2009'!$J:$J, '2009'!$E:$E, $A12, '2009'!$F:$F, H$1), 0)</f>
        <v>0</v>
      </c>
      <c r="I12" s="0" t="n">
        <f aca="false">IFERROR(SUMIFS('2018'!$H:$H, '2018'!$C:$C, $A12, '2018'!$F:$F, I$1)+SUMIFS('2018'!$I:$I, '2018'!$D:$D, $A12, '2018'!$F:$F, I$1)+SUMIFS('2018'!$J:$J, '2018'!$E:$E, $A12, '2018'!$F:$F, I$1)+SUMIFS('2017'!$H:$H, '2017'!$C:$C, $A12, '2017'!$F:$F, I$1)+SUMIFS('2017'!$I:$I, '2017'!$D:$D, $A12, '2017'!$F:$F, I$1)+SUMIFS('2017'!$J:$J, '2017'!$E:$E, $A12, '2017'!$F:$F, I$1)+SUMIFS('2016'!$H:$H, '2016'!$C:$C, $A12, '2016'!$F:$F, I$1)+SUMIFS('2016'!$I:$I, '2016'!$D:$D, $A12, '2016'!$F:$F, I$1)+SUMIFS('2016'!$J:$J, '2016'!$E:$E, $A12, '2016'!$F:$F, I$1)+SUMIFS('2015'!$H:$H, '2015'!$C:$C, $A12, '2015'!$F:$F, I$1)+SUMIFS('2015'!$I:$I, '2015'!$D:$D, $A12, '2015'!$F:$F, I$1)+SUMIFS('2015'!$J:$J, '2015'!$E:$E, $A12, '2015'!$F:$F, I$1)+SUMIFS('2014'!$H:$H, '2014'!$C:$C, $A12, '2014'!$F:$F, I$1)+SUMIFS('2014'!$I:$I, '2014'!$D:$D, $A12, '2014'!$F:$F, I$1)+SUMIFS('2014'!$J:$J, '2014'!$E:$E, $A12, '2014'!$F:$F, I$1)+SUMIFS('2013'!$H:$H, '2013'!$C:$C, $A12, '2013'!$F:$F, I$1)+SUMIFS('2013'!$I:$I, '2013'!$D:$D, $A12, '2013'!$F:$F, I$1)+SUMIFS('2013'!$J:$J, '2013'!$E:$E, $A12, '2013'!$F:$F, I$1)+SUMIFS('2012'!$H:$H, '2012'!$C:$C, $A12, '2012'!$F:$F, I$1)+SUMIFS('2012'!$I:$I, '2012'!$D:$D, $A12, '2012'!$F:$F, I$1)+SUMIFS('2012'!$J:$J, '2012'!$E:$E, $A12, '2012'!$F:$F, I$1)+SUMIFS('2011'!$H:$H, '2011'!$C:$C, $A12, '2011'!$F:$F, I$1)+SUMIFS('2011'!$I:$I, '2011'!$D:$D, $A12, '2011'!$F:$F, I$1)+SUMIFS('2011'!$J:$J, '2011'!$E:$E, $A12, '2011'!$F:$F, I$1)+SUMIFS('2010'!$H:$H, '2010'!$C:$C, $A12, '2010'!$F:$F, I$1)+SUMIFS('2010'!$I:$I, '2010'!$D:$D, $A12, '2010'!$F:$F, I$1)+SUMIFS('2010'!$J:$J, '2010'!$E:$E, $A12, '2010'!$F:$F, I$1)+SUMIFS('2009'!$H:$H, '2009'!$C:$C, $A12, '2009'!$F:$F, I$1)+SUMIFS('2009'!$I:$I, '2009'!$D:$D, $A12, '2009'!$F:$F, I$1)+SUMIFS('2009'!$J:$J, '2009'!$E:$E, $A12, '2009'!$F:$F, I$1), 0)</f>
        <v>0</v>
      </c>
      <c r="J12" s="0" t="n">
        <f aca="false">IFERROR(SUMIFS('2018'!$H:$H, '2018'!$C:$C, $A12, '2018'!$F:$F, J$1)+SUMIFS('2018'!$I:$I, '2018'!$D:$D, $A12, '2018'!$F:$F, J$1)+SUMIFS('2018'!$J:$J, '2018'!$E:$E, $A12, '2018'!$F:$F, J$1)+SUMIFS('2017'!$H:$H, '2017'!$C:$C, $A12, '2017'!$F:$F, J$1)+SUMIFS('2017'!$I:$I, '2017'!$D:$D, $A12, '2017'!$F:$F, J$1)+SUMIFS('2017'!$J:$J, '2017'!$E:$E, $A12, '2017'!$F:$F, J$1)+SUMIFS('2016'!$H:$H, '2016'!$C:$C, $A12, '2016'!$F:$F, J$1)+SUMIFS('2016'!$I:$I, '2016'!$D:$D, $A12, '2016'!$F:$F, J$1)+SUMIFS('2016'!$J:$J, '2016'!$E:$E, $A12, '2016'!$F:$F, J$1)+SUMIFS('2015'!$H:$H, '2015'!$C:$C, $A12, '2015'!$F:$F, J$1)+SUMIFS('2015'!$I:$I, '2015'!$D:$D, $A12, '2015'!$F:$F, J$1)+SUMIFS('2015'!$J:$J, '2015'!$E:$E, $A12, '2015'!$F:$F, J$1)+SUMIFS('2014'!$H:$H, '2014'!$C:$C, $A12, '2014'!$F:$F, J$1)+SUMIFS('2014'!$I:$I, '2014'!$D:$D, $A12, '2014'!$F:$F, J$1)+SUMIFS('2014'!$J:$J, '2014'!$E:$E, $A12, '2014'!$F:$F, J$1)+SUMIFS('2013'!$H:$H, '2013'!$C:$C, $A12, '2013'!$F:$F, J$1)+SUMIFS('2013'!$I:$I, '2013'!$D:$D, $A12, '2013'!$F:$F, J$1)+SUMIFS('2013'!$J:$J, '2013'!$E:$E, $A12, '2013'!$F:$F, J$1)+SUMIFS('2012'!$H:$H, '2012'!$C:$C, $A12, '2012'!$F:$F, J$1)+SUMIFS('2012'!$I:$I, '2012'!$D:$D, $A12, '2012'!$F:$F, J$1)+SUMIFS('2012'!$J:$J, '2012'!$E:$E, $A12, '2012'!$F:$F, J$1)+SUMIFS('2011'!$H:$H, '2011'!$C:$C, $A12, '2011'!$F:$F, J$1)+SUMIFS('2011'!$I:$I, '2011'!$D:$D, $A12, '2011'!$F:$F, J$1)+SUMIFS('2011'!$J:$J, '2011'!$E:$E, $A12, '2011'!$F:$F, J$1)+SUMIFS('2010'!$H:$H, '2010'!$C:$C, $A12, '2010'!$F:$F, J$1)+SUMIFS('2010'!$I:$I, '2010'!$D:$D, $A12, '2010'!$F:$F, J$1)+SUMIFS('2010'!$J:$J, '2010'!$E:$E, $A12, '2010'!$F:$F, J$1)+SUMIFS('2009'!$H:$H, '2009'!$C:$C, $A12, '2009'!$F:$F, J$1)+SUMIFS('2009'!$I:$I, '2009'!$D:$D, $A12, '2009'!$F:$F, J$1)+SUMIFS('2009'!$J:$J, '2009'!$E:$E, $A12, '2009'!$F:$F, J$1), 0)</f>
        <v>0</v>
      </c>
      <c r="K12" s="0" t="n">
        <f aca="false">IFERROR(SUMIFS('2018'!$H:$H, '2018'!$C:$C, $A12, '2018'!$F:$F, K$1)+SUMIFS('2018'!$I:$I, '2018'!$D:$D, $A12, '2018'!$F:$F, K$1)+SUMIFS('2018'!$J:$J, '2018'!$E:$E, $A12, '2018'!$F:$F, K$1)+SUMIFS('2017'!$H:$H, '2017'!$C:$C, $A12, '2017'!$F:$F, K$1)+SUMIFS('2017'!$I:$I, '2017'!$D:$D, $A12, '2017'!$F:$F, K$1)+SUMIFS('2017'!$J:$J, '2017'!$E:$E, $A12, '2017'!$F:$F, K$1)+SUMIFS('2016'!$H:$H, '2016'!$C:$C, $A12, '2016'!$F:$F, K$1)+SUMIFS('2016'!$I:$I, '2016'!$D:$D, $A12, '2016'!$F:$F, K$1)+SUMIFS('2016'!$J:$J, '2016'!$E:$E, $A12, '2016'!$F:$F, K$1)+SUMIFS('2015'!$H:$H, '2015'!$C:$C, $A12, '2015'!$F:$F, K$1)+SUMIFS('2015'!$I:$I, '2015'!$D:$D, $A12, '2015'!$F:$F, K$1)+SUMIFS('2015'!$J:$J, '2015'!$E:$E, $A12, '2015'!$F:$F, K$1)+SUMIFS('2014'!$H:$H, '2014'!$C:$C, $A12, '2014'!$F:$F, K$1)+SUMIFS('2014'!$I:$I, '2014'!$D:$D, $A12, '2014'!$F:$F, K$1)+SUMIFS('2014'!$J:$J, '2014'!$E:$E, $A12, '2014'!$F:$F, K$1)+SUMIFS('2013'!$H:$H, '2013'!$C:$C, $A12, '2013'!$F:$F, K$1)+SUMIFS('2013'!$I:$I, '2013'!$D:$D, $A12, '2013'!$F:$F, K$1)+SUMIFS('2013'!$J:$J, '2013'!$E:$E, $A12, '2013'!$F:$F, K$1)+SUMIFS('2012'!$H:$H, '2012'!$C:$C, $A12, '2012'!$F:$F, K$1)+SUMIFS('2012'!$I:$I, '2012'!$D:$D, $A12, '2012'!$F:$F, K$1)+SUMIFS('2012'!$J:$J, '2012'!$E:$E, $A12, '2012'!$F:$F, K$1)+SUMIFS('2011'!$H:$H, '2011'!$C:$C, $A12, '2011'!$F:$F, K$1)+SUMIFS('2011'!$I:$I, '2011'!$D:$D, $A12, '2011'!$F:$F, K$1)+SUMIFS('2011'!$J:$J, '2011'!$E:$E, $A12, '2011'!$F:$F, K$1)+SUMIFS('2010'!$H:$H, '2010'!$C:$C, $A12, '2010'!$F:$F, K$1)+SUMIFS('2010'!$I:$I, '2010'!$D:$D, $A12, '2010'!$F:$F, K$1)+SUMIFS('2010'!$J:$J, '2010'!$E:$E, $A12, '2010'!$F:$F, K$1)+SUMIFS('2009'!$H:$H, '2009'!$C:$C, $A12, '2009'!$F:$F, K$1)+SUMIFS('2009'!$I:$I, '2009'!$D:$D, $A12, '2009'!$F:$F, K$1)+SUMIFS('2009'!$J:$J, '2009'!$E:$E, $A12, '2009'!$F:$F, K$1), 0)</f>
        <v>12.5</v>
      </c>
      <c r="L12" s="0" t="n">
        <f aca="false">IFERROR(SUMIFS('2018'!$H:$H, '2018'!$C:$C, $A12, '2018'!$F:$F, L$1)+SUMIFS('2018'!$I:$I, '2018'!$D:$D, $A12, '2018'!$F:$F, L$1)+SUMIFS('2018'!$J:$J, '2018'!$E:$E, $A12, '2018'!$F:$F, L$1)+SUMIFS('2017'!$H:$H, '2017'!$C:$C, $A12, '2017'!$F:$F, L$1)+SUMIFS('2017'!$I:$I, '2017'!$D:$D, $A12, '2017'!$F:$F, L$1)+SUMIFS('2017'!$J:$J, '2017'!$E:$E, $A12, '2017'!$F:$F, L$1)+SUMIFS('2016'!$H:$H, '2016'!$C:$C, $A12, '2016'!$F:$F, L$1)+SUMIFS('2016'!$I:$I, '2016'!$D:$D, $A12, '2016'!$F:$F, L$1)+SUMIFS('2016'!$J:$J, '2016'!$E:$E, $A12, '2016'!$F:$F, L$1)+SUMIFS('2015'!$H:$H, '2015'!$C:$C, $A12, '2015'!$F:$F, L$1)+SUMIFS('2015'!$I:$I, '2015'!$D:$D, $A12, '2015'!$F:$F, L$1)+SUMIFS('2015'!$J:$J, '2015'!$E:$E, $A12, '2015'!$F:$F, L$1)+SUMIFS('2014'!$H:$H, '2014'!$C:$C, $A12, '2014'!$F:$F, L$1)+SUMIFS('2014'!$I:$I, '2014'!$D:$D, $A12, '2014'!$F:$F, L$1)+SUMIFS('2014'!$J:$J, '2014'!$E:$E, $A12, '2014'!$F:$F, L$1)+SUMIFS('2013'!$H:$H, '2013'!$C:$C, $A12, '2013'!$F:$F, L$1)+SUMIFS('2013'!$I:$I, '2013'!$D:$D, $A12, '2013'!$F:$F, L$1)+SUMIFS('2013'!$J:$J, '2013'!$E:$E, $A12, '2013'!$F:$F, L$1)+SUMIFS('2012'!$H:$H, '2012'!$C:$C, $A12, '2012'!$F:$F, L$1)+SUMIFS('2012'!$I:$I, '2012'!$D:$D, $A12, '2012'!$F:$F, L$1)+SUMIFS('2012'!$J:$J, '2012'!$E:$E, $A12, '2012'!$F:$F, L$1)+SUMIFS('2011'!$H:$H, '2011'!$C:$C, $A12, '2011'!$F:$F, L$1)+SUMIFS('2011'!$I:$I, '2011'!$D:$D, $A12, '2011'!$F:$F, L$1)+SUMIFS('2011'!$J:$J, '2011'!$E:$E, $A12, '2011'!$F:$F, L$1)+SUMIFS('2010'!$H:$H, '2010'!$C:$C, $A12, '2010'!$F:$F, L$1)+SUMIFS('2010'!$I:$I, '2010'!$D:$D, $A12, '2010'!$F:$F, L$1)+SUMIFS('2010'!$J:$J, '2010'!$E:$E, $A12, '2010'!$F:$F, L$1)+SUMIFS('2009'!$H:$H, '2009'!$C:$C, $A12, '2009'!$F:$F, L$1)+SUMIFS('2009'!$I:$I, '2009'!$D:$D, $A12, '2009'!$F:$F, L$1)+SUMIFS('2009'!$J:$J, '2009'!$E:$E, $A12, '2009'!$F:$F, L$1), 0)</f>
        <v>1</v>
      </c>
      <c r="M12" s="0" t="n">
        <f aca="false">IFERROR(SUMIFS('2018'!$H:$H, '2018'!$C:$C, $A12, '2018'!$F:$F, M$1)+SUMIFS('2018'!$I:$I, '2018'!$D:$D, $A12, '2018'!$F:$F, M$1)+SUMIFS('2018'!$J:$J, '2018'!$E:$E, $A12, '2018'!$F:$F, M$1)+SUMIFS('2017'!$H:$H, '2017'!$C:$C, $A12, '2017'!$F:$F, M$1)+SUMIFS('2017'!$I:$I, '2017'!$D:$D, $A12, '2017'!$F:$F, M$1)+SUMIFS('2017'!$J:$J, '2017'!$E:$E, $A12, '2017'!$F:$F, M$1)+SUMIFS('2016'!$H:$H, '2016'!$C:$C, $A12, '2016'!$F:$F, M$1)+SUMIFS('2016'!$I:$I, '2016'!$D:$D, $A12, '2016'!$F:$F, M$1)+SUMIFS('2016'!$J:$J, '2016'!$E:$E, $A12, '2016'!$F:$F, M$1)+SUMIFS('2015'!$H:$H, '2015'!$C:$C, $A12, '2015'!$F:$F, M$1)+SUMIFS('2015'!$I:$I, '2015'!$D:$D, $A12, '2015'!$F:$F, M$1)+SUMIFS('2015'!$J:$J, '2015'!$E:$E, $A12, '2015'!$F:$F, M$1)+SUMIFS('2014'!$H:$H, '2014'!$C:$C, $A12, '2014'!$F:$F, M$1)+SUMIFS('2014'!$I:$I, '2014'!$D:$D, $A12, '2014'!$F:$F, M$1)+SUMIFS('2014'!$J:$J, '2014'!$E:$E, $A12, '2014'!$F:$F, M$1)+SUMIFS('2013'!$H:$H, '2013'!$C:$C, $A12, '2013'!$F:$F, M$1)+SUMIFS('2013'!$I:$I, '2013'!$D:$D, $A12, '2013'!$F:$F, M$1)+SUMIFS('2013'!$J:$J, '2013'!$E:$E, $A12, '2013'!$F:$F, M$1)+SUMIFS('2012'!$H:$H, '2012'!$C:$C, $A12, '2012'!$F:$F, M$1)+SUMIFS('2012'!$I:$I, '2012'!$D:$D, $A12, '2012'!$F:$F, M$1)+SUMIFS('2012'!$J:$J, '2012'!$E:$E, $A12, '2012'!$F:$F, M$1)+SUMIFS('2011'!$H:$H, '2011'!$C:$C, $A12, '2011'!$F:$F, M$1)+SUMIFS('2011'!$I:$I, '2011'!$D:$D, $A12, '2011'!$F:$F, M$1)+SUMIFS('2011'!$J:$J, '2011'!$E:$E, $A12, '2011'!$F:$F, M$1)+SUMIFS('2010'!$H:$H, '2010'!$C:$C, $A12, '2010'!$F:$F, M$1)+SUMIFS('2010'!$I:$I, '2010'!$D:$D, $A12, '2010'!$F:$F, M$1)+SUMIFS('2010'!$J:$J, '2010'!$E:$E, $A12, '2010'!$F:$F, M$1)+SUMIFS('2009'!$H:$H, '2009'!$C:$C, $A12, '2009'!$F:$F, M$1)+SUMIFS('2009'!$I:$I, '2009'!$D:$D, $A12, '2009'!$F:$F, M$1)+SUMIFS('2009'!$J:$J, '2009'!$E:$E, $A12, '2009'!$F:$F, M$1), 0)</f>
        <v>2.5</v>
      </c>
      <c r="N12" s="0" t="n">
        <f aca="false">IFERROR(SUMIFS('2018'!$H:$H, '2018'!$C:$C, $A12, '2018'!$F:$F, N$1)+SUMIFS('2018'!$I:$I, '2018'!$D:$D, $A12, '2018'!$F:$F, N$1)+SUMIFS('2018'!$J:$J, '2018'!$E:$E, $A12, '2018'!$F:$F, N$1)+SUMIFS('2017'!$H:$H, '2017'!$C:$C, $A12, '2017'!$F:$F, N$1)+SUMIFS('2017'!$I:$I, '2017'!$D:$D, $A12, '2017'!$F:$F, N$1)+SUMIFS('2017'!$J:$J, '2017'!$E:$E, $A12, '2017'!$F:$F, N$1)+SUMIFS('2016'!$H:$H, '2016'!$C:$C, $A12, '2016'!$F:$F, N$1)+SUMIFS('2016'!$I:$I, '2016'!$D:$D, $A12, '2016'!$F:$F, N$1)+SUMIFS('2016'!$J:$J, '2016'!$E:$E, $A12, '2016'!$F:$F, N$1)+SUMIFS('2015'!$H:$H, '2015'!$C:$C, $A12, '2015'!$F:$F, N$1)+SUMIFS('2015'!$I:$I, '2015'!$D:$D, $A12, '2015'!$F:$F, N$1)+SUMIFS('2015'!$J:$J, '2015'!$E:$E, $A12, '2015'!$F:$F, N$1)+SUMIFS('2014'!$H:$H, '2014'!$C:$C, $A12, '2014'!$F:$F, N$1)+SUMIFS('2014'!$I:$I, '2014'!$D:$D, $A12, '2014'!$F:$F, N$1)+SUMIFS('2014'!$J:$J, '2014'!$E:$E, $A12, '2014'!$F:$F, N$1)+SUMIFS('2013'!$H:$H, '2013'!$C:$C, $A12, '2013'!$F:$F, N$1)+SUMIFS('2013'!$I:$I, '2013'!$D:$D, $A12, '2013'!$F:$F, N$1)+SUMIFS('2013'!$J:$J, '2013'!$E:$E, $A12, '2013'!$F:$F, N$1)+SUMIFS('2012'!$H:$H, '2012'!$C:$C, $A12, '2012'!$F:$F, N$1)+SUMIFS('2012'!$I:$I, '2012'!$D:$D, $A12, '2012'!$F:$F, N$1)+SUMIFS('2012'!$J:$J, '2012'!$E:$E, $A12, '2012'!$F:$F, N$1)+SUMIFS('2011'!$H:$H, '2011'!$C:$C, $A12, '2011'!$F:$F, N$1)+SUMIFS('2011'!$I:$I, '2011'!$D:$D, $A12, '2011'!$F:$F, N$1)+SUMIFS('2011'!$J:$J, '2011'!$E:$E, $A12, '2011'!$F:$F, N$1)+SUMIFS('2010'!$H:$H, '2010'!$C:$C, $A12, '2010'!$F:$F, N$1)+SUMIFS('2010'!$I:$I, '2010'!$D:$D, $A12, '2010'!$F:$F, N$1)+SUMIFS('2010'!$J:$J, '2010'!$E:$E, $A12, '2010'!$F:$F, N$1)+SUMIFS('2009'!$H:$H, '2009'!$C:$C, $A12, '2009'!$F:$F, N$1)+SUMIFS('2009'!$I:$I, '2009'!$D:$D, $A12, '2009'!$F:$F, N$1)+SUMIFS('2009'!$J:$J, '2009'!$E:$E, $A12, '2009'!$F:$F, N$1), 0)</f>
        <v>1</v>
      </c>
      <c r="O12" s="0" t="n">
        <f aca="false">IFERROR(SUMIFS('2018'!$H:$H, '2018'!$C:$C, $A12, '2018'!$F:$F, O$1)+SUMIFS('2018'!$I:$I, '2018'!$D:$D, $A12, '2018'!$F:$F, O$1)+SUMIFS('2018'!$J:$J, '2018'!$E:$E, $A12, '2018'!$F:$F, O$1)+SUMIFS('2017'!$H:$H, '2017'!$C:$C, $A12, '2017'!$F:$F, O$1)+SUMIFS('2017'!$I:$I, '2017'!$D:$D, $A12, '2017'!$F:$F, O$1)+SUMIFS('2017'!$J:$J, '2017'!$E:$E, $A12, '2017'!$F:$F, O$1)+SUMIFS('2016'!$H:$H, '2016'!$C:$C, $A12, '2016'!$F:$F, O$1)+SUMIFS('2016'!$I:$I, '2016'!$D:$D, $A12, '2016'!$F:$F, O$1)+SUMIFS('2016'!$J:$J, '2016'!$E:$E, $A12, '2016'!$F:$F, O$1)+SUMIFS('2015'!$H:$H, '2015'!$C:$C, $A12, '2015'!$F:$F, O$1)+SUMIFS('2015'!$I:$I, '2015'!$D:$D, $A12, '2015'!$F:$F, O$1)+SUMIFS('2015'!$J:$J, '2015'!$E:$E, $A12, '2015'!$F:$F, O$1)+SUMIFS('2014'!$H:$H, '2014'!$C:$C, $A12, '2014'!$F:$F, O$1)+SUMIFS('2014'!$I:$I, '2014'!$D:$D, $A12, '2014'!$F:$F, O$1)+SUMIFS('2014'!$J:$J, '2014'!$E:$E, $A12, '2014'!$F:$F, O$1)+SUMIFS('2013'!$H:$H, '2013'!$C:$C, $A12, '2013'!$F:$F, O$1)+SUMIFS('2013'!$I:$I, '2013'!$D:$D, $A12, '2013'!$F:$F, O$1)+SUMIFS('2013'!$J:$J, '2013'!$E:$E, $A12, '2013'!$F:$F, O$1)+SUMIFS('2012'!$H:$H, '2012'!$C:$C, $A12, '2012'!$F:$F, O$1)+SUMIFS('2012'!$I:$I, '2012'!$D:$D, $A12, '2012'!$F:$F, O$1)+SUMIFS('2012'!$J:$J, '2012'!$E:$E, $A12, '2012'!$F:$F, O$1)+SUMIFS('2011'!$H:$H, '2011'!$C:$C, $A12, '2011'!$F:$F, O$1)+SUMIFS('2011'!$I:$I, '2011'!$D:$D, $A12, '2011'!$F:$F, O$1)+SUMIFS('2011'!$J:$J, '2011'!$E:$E, $A12, '2011'!$F:$F, O$1)+SUMIFS('2010'!$H:$H, '2010'!$C:$C, $A12, '2010'!$F:$F, O$1)+SUMIFS('2010'!$I:$I, '2010'!$D:$D, $A12, '2010'!$F:$F, O$1)+SUMIFS('2010'!$J:$J, '2010'!$E:$E, $A12, '2010'!$F:$F, O$1)+SUMIFS('2009'!$H:$H, '2009'!$C:$C, $A12, '2009'!$F:$F, O$1)+SUMIFS('2009'!$I:$I, '2009'!$D:$D, $A12, '2009'!$F:$F, O$1)+SUMIFS('2009'!$J:$J, '2009'!$E:$E, $A12, '2009'!$F:$F, O$1), 0)</f>
        <v>0</v>
      </c>
      <c r="P12" s="0" t="n">
        <f aca="false">IFERROR(SUMIFS('2018'!$H:$H, '2018'!$C:$C, $A12, '2018'!$F:$F, P$1)+SUMIFS('2018'!$I:$I, '2018'!$D:$D, $A12, '2018'!$F:$F, P$1)+SUMIFS('2018'!$J:$J, '2018'!$E:$E, $A12, '2018'!$F:$F, P$1)+SUMIFS('2017'!$H:$H, '2017'!$C:$C, $A12, '2017'!$F:$F, P$1)+SUMIFS('2017'!$I:$I, '2017'!$D:$D, $A12, '2017'!$F:$F, P$1)+SUMIFS('2017'!$J:$J, '2017'!$E:$E, $A12, '2017'!$F:$F, P$1)+SUMIFS('2016'!$H:$H, '2016'!$C:$C, $A12, '2016'!$F:$F, P$1)+SUMIFS('2016'!$I:$I, '2016'!$D:$D, $A12, '2016'!$F:$F, P$1)+SUMIFS('2016'!$J:$J, '2016'!$E:$E, $A12, '2016'!$F:$F, P$1)+SUMIFS('2015'!$H:$H, '2015'!$C:$C, $A12, '2015'!$F:$F, P$1)+SUMIFS('2015'!$I:$I, '2015'!$D:$D, $A12, '2015'!$F:$F, P$1)+SUMIFS('2015'!$J:$J, '2015'!$E:$E, $A12, '2015'!$F:$F, P$1)+SUMIFS('2014'!$H:$H, '2014'!$C:$C, $A12, '2014'!$F:$F, P$1)+SUMIFS('2014'!$I:$I, '2014'!$D:$D, $A12, '2014'!$F:$F, P$1)+SUMIFS('2014'!$J:$J, '2014'!$E:$E, $A12, '2014'!$F:$F, P$1)+SUMIFS('2013'!$H:$H, '2013'!$C:$C, $A12, '2013'!$F:$F, P$1)+SUMIFS('2013'!$I:$I, '2013'!$D:$D, $A12, '2013'!$F:$F, P$1)+SUMIFS('2013'!$J:$J, '2013'!$E:$E, $A12, '2013'!$F:$F, P$1)+SUMIFS('2012'!$H:$H, '2012'!$C:$C, $A12, '2012'!$F:$F, P$1)+SUMIFS('2012'!$I:$I, '2012'!$D:$D, $A12, '2012'!$F:$F, P$1)+SUMIFS('2012'!$J:$J, '2012'!$E:$E, $A12, '2012'!$F:$F, P$1)+SUMIFS('2011'!$H:$H, '2011'!$C:$C, $A12, '2011'!$F:$F, P$1)+SUMIFS('2011'!$I:$I, '2011'!$D:$D, $A12, '2011'!$F:$F, P$1)+SUMIFS('2011'!$J:$J, '2011'!$E:$E, $A12, '2011'!$F:$F, P$1)+SUMIFS('2010'!$H:$H, '2010'!$C:$C, $A12, '2010'!$F:$F, P$1)+SUMIFS('2010'!$I:$I, '2010'!$D:$D, $A12, '2010'!$F:$F, P$1)+SUMIFS('2010'!$J:$J, '2010'!$E:$E, $A12, '2010'!$F:$F, P$1)+SUMIFS('2009'!$H:$H, '2009'!$C:$C, $A12, '2009'!$F:$F, P$1)+SUMIFS('2009'!$I:$I, '2009'!$D:$D, $A12, '2009'!$F:$F, P$1)+SUMIFS('2009'!$J:$J, '2009'!$E:$E, $A12, '2009'!$F:$F, P$1), 0)</f>
        <v>0</v>
      </c>
      <c r="Q12" s="0" t="n">
        <f aca="false">IFERROR(SUMIFS('2018'!$H:$H, '2018'!$C:$C, $A12, '2018'!$F:$F, Q$1)+SUMIFS('2018'!$I:$I, '2018'!$D:$D, $A12, '2018'!$F:$F, Q$1)+SUMIFS('2018'!$J:$J, '2018'!$E:$E, $A12, '2018'!$F:$F, Q$1)+SUMIFS('2017'!$H:$H, '2017'!$C:$C, $A12, '2017'!$F:$F, Q$1)+SUMIFS('2017'!$I:$I, '2017'!$D:$D, $A12, '2017'!$F:$F, Q$1)+SUMIFS('2017'!$J:$J, '2017'!$E:$E, $A12, '2017'!$F:$F, Q$1)+SUMIFS('2016'!$H:$H, '2016'!$C:$C, $A12, '2016'!$F:$F, Q$1)+SUMIFS('2016'!$I:$I, '2016'!$D:$D, $A12, '2016'!$F:$F, Q$1)+SUMIFS('2016'!$J:$J, '2016'!$E:$E, $A12, '2016'!$F:$F, Q$1)+SUMIFS('2015'!$H:$H, '2015'!$C:$C, $A12, '2015'!$F:$F, Q$1)+SUMIFS('2015'!$I:$I, '2015'!$D:$D, $A12, '2015'!$F:$F, Q$1)+SUMIFS('2015'!$J:$J, '2015'!$E:$E, $A12, '2015'!$F:$F, Q$1)+SUMIFS('2014'!$H:$H, '2014'!$C:$C, $A12, '2014'!$F:$F, Q$1)+SUMIFS('2014'!$I:$I, '2014'!$D:$D, $A12, '2014'!$F:$F, Q$1)+SUMIFS('2014'!$J:$J, '2014'!$E:$E, $A12, '2014'!$F:$F, Q$1)+SUMIFS('2013'!$H:$H, '2013'!$C:$C, $A12, '2013'!$F:$F, Q$1)+SUMIFS('2013'!$I:$I, '2013'!$D:$D, $A12, '2013'!$F:$F, Q$1)+SUMIFS('2013'!$J:$J, '2013'!$E:$E, $A12, '2013'!$F:$F, Q$1)+SUMIFS('2012'!$H:$H, '2012'!$C:$C, $A12, '2012'!$F:$F, Q$1)+SUMIFS('2012'!$I:$I, '2012'!$D:$D, $A12, '2012'!$F:$F, Q$1)+SUMIFS('2012'!$J:$J, '2012'!$E:$E, $A12, '2012'!$F:$F, Q$1)+SUMIFS('2011'!$H:$H, '2011'!$C:$C, $A12, '2011'!$F:$F, Q$1)+SUMIFS('2011'!$I:$I, '2011'!$D:$D, $A12, '2011'!$F:$F, Q$1)+SUMIFS('2011'!$J:$J, '2011'!$E:$E, $A12, '2011'!$F:$F, Q$1)+SUMIFS('2010'!$H:$H, '2010'!$C:$C, $A12, '2010'!$F:$F, Q$1)+SUMIFS('2010'!$I:$I, '2010'!$D:$D, $A12, '2010'!$F:$F, Q$1)+SUMIFS('2010'!$J:$J, '2010'!$E:$E, $A12, '2010'!$F:$F, Q$1)+SUMIFS('2009'!$H:$H, '2009'!$C:$C, $A12, '2009'!$F:$F, Q$1)+SUMIFS('2009'!$I:$I, '2009'!$D:$D, $A12, '2009'!$F:$F, Q$1)+SUMIFS('2009'!$J:$J, '2009'!$E:$E, $A12, '2009'!$F:$F, Q$1), 0)</f>
        <v>7.5</v>
      </c>
      <c r="R12" s="0" t="n">
        <f aca="false">IFERROR(SUMIFS('2018'!$H:$H, '2018'!$C:$C, $A12, '2018'!$F:$F, R$1)+SUMIFS('2018'!$I:$I, '2018'!$D:$D, $A12, '2018'!$F:$F, R$1)+SUMIFS('2018'!$J:$J, '2018'!$E:$E, $A12, '2018'!$F:$F, R$1)+SUMIFS('2017'!$H:$H, '2017'!$C:$C, $A12, '2017'!$F:$F, R$1)+SUMIFS('2017'!$I:$I, '2017'!$D:$D, $A12, '2017'!$F:$F, R$1)+SUMIFS('2017'!$J:$J, '2017'!$E:$E, $A12, '2017'!$F:$F, R$1)+SUMIFS('2016'!$H:$H, '2016'!$C:$C, $A12, '2016'!$F:$F, R$1)+SUMIFS('2016'!$I:$I, '2016'!$D:$D, $A12, '2016'!$F:$F, R$1)+SUMIFS('2016'!$J:$J, '2016'!$E:$E, $A12, '2016'!$F:$F, R$1)+SUMIFS('2015'!$H:$H, '2015'!$C:$C, $A12, '2015'!$F:$F, R$1)+SUMIFS('2015'!$I:$I, '2015'!$D:$D, $A12, '2015'!$F:$F, R$1)+SUMIFS('2015'!$J:$J, '2015'!$E:$E, $A12, '2015'!$F:$F, R$1)+SUMIFS('2014'!$H:$H, '2014'!$C:$C, $A12, '2014'!$F:$F, R$1)+SUMIFS('2014'!$I:$I, '2014'!$D:$D, $A12, '2014'!$F:$F, R$1)+SUMIFS('2014'!$J:$J, '2014'!$E:$E, $A12, '2014'!$F:$F, R$1)+SUMIFS('2013'!$H:$H, '2013'!$C:$C, $A12, '2013'!$F:$F, R$1)+SUMIFS('2013'!$I:$I, '2013'!$D:$D, $A12, '2013'!$F:$F, R$1)+SUMIFS('2013'!$J:$J, '2013'!$E:$E, $A12, '2013'!$F:$F, R$1)+SUMIFS('2012'!$H:$H, '2012'!$C:$C, $A12, '2012'!$F:$F, R$1)+SUMIFS('2012'!$I:$I, '2012'!$D:$D, $A12, '2012'!$F:$F, R$1)+SUMIFS('2012'!$J:$J, '2012'!$E:$E, $A12, '2012'!$F:$F, R$1)+SUMIFS('2011'!$H:$H, '2011'!$C:$C, $A12, '2011'!$F:$F, R$1)+SUMIFS('2011'!$I:$I, '2011'!$D:$D, $A12, '2011'!$F:$F, R$1)+SUMIFS('2011'!$J:$J, '2011'!$E:$E, $A12, '2011'!$F:$F, R$1)+SUMIFS('2010'!$H:$H, '2010'!$C:$C, $A12, '2010'!$F:$F, R$1)+SUMIFS('2010'!$I:$I, '2010'!$D:$D, $A12, '2010'!$F:$F, R$1)+SUMIFS('2010'!$J:$J, '2010'!$E:$E, $A12, '2010'!$F:$F, R$1)+SUMIFS('2009'!$H:$H, '2009'!$C:$C, $A12, '2009'!$F:$F, R$1)+SUMIFS('2009'!$I:$I, '2009'!$D:$D, $A12, '2009'!$F:$F, R$1)+SUMIFS('2009'!$J:$J, '2009'!$E:$E, $A12, '2009'!$F:$F, R$1), 0)</f>
        <v>0</v>
      </c>
      <c r="S12" s="0" t="n">
        <f aca="false">IFERROR(SUMIFS('2018'!$H:$H, '2018'!$C:$C, $A12, '2018'!$F:$F, S$1)+SUMIFS('2018'!$I:$I, '2018'!$D:$D, $A12, '2018'!$F:$F, S$1)+SUMIFS('2018'!$J:$J, '2018'!$E:$E, $A12, '2018'!$F:$F, S$1)+SUMIFS('2017'!$H:$H, '2017'!$C:$C, $A12, '2017'!$F:$F, S$1)+SUMIFS('2017'!$I:$I, '2017'!$D:$D, $A12, '2017'!$F:$F, S$1)+SUMIFS('2017'!$J:$J, '2017'!$E:$E, $A12, '2017'!$F:$F, S$1)+SUMIFS('2016'!$H:$H, '2016'!$C:$C, $A12, '2016'!$F:$F, S$1)+SUMIFS('2016'!$I:$I, '2016'!$D:$D, $A12, '2016'!$F:$F, S$1)+SUMIFS('2016'!$J:$J, '2016'!$E:$E, $A12, '2016'!$F:$F, S$1)+SUMIFS('2015'!$H:$H, '2015'!$C:$C, $A12, '2015'!$F:$F, S$1)+SUMIFS('2015'!$I:$I, '2015'!$D:$D, $A12, '2015'!$F:$F, S$1)+SUMIFS('2015'!$J:$J, '2015'!$E:$E, $A12, '2015'!$F:$F, S$1)+SUMIFS('2014'!$H:$H, '2014'!$C:$C, $A12, '2014'!$F:$F, S$1)+SUMIFS('2014'!$I:$I, '2014'!$D:$D, $A12, '2014'!$F:$F, S$1)+SUMIFS('2014'!$J:$J, '2014'!$E:$E, $A12, '2014'!$F:$F, S$1)+SUMIFS('2013'!$H:$H, '2013'!$C:$C, $A12, '2013'!$F:$F, S$1)+SUMIFS('2013'!$I:$I, '2013'!$D:$D, $A12, '2013'!$F:$F, S$1)+SUMIFS('2013'!$J:$J, '2013'!$E:$E, $A12, '2013'!$F:$F, S$1)+SUMIFS('2012'!$H:$H, '2012'!$C:$C, $A12, '2012'!$F:$F, S$1)+SUMIFS('2012'!$I:$I, '2012'!$D:$D, $A12, '2012'!$F:$F, S$1)+SUMIFS('2012'!$J:$J, '2012'!$E:$E, $A12, '2012'!$F:$F, S$1)+SUMIFS('2011'!$H:$H, '2011'!$C:$C, $A12, '2011'!$F:$F, S$1)+SUMIFS('2011'!$I:$I, '2011'!$D:$D, $A12, '2011'!$F:$F, S$1)+SUMIFS('2011'!$J:$J, '2011'!$E:$E, $A12, '2011'!$F:$F, S$1)+SUMIFS('2010'!$H:$H, '2010'!$C:$C, $A12, '2010'!$F:$F, S$1)+SUMIFS('2010'!$I:$I, '2010'!$D:$D, $A12, '2010'!$F:$F, S$1)+SUMIFS('2010'!$J:$J, '2010'!$E:$E, $A12, '2010'!$F:$F, S$1)+SUMIFS('2009'!$H:$H, '2009'!$C:$C, $A12, '2009'!$F:$F, S$1)+SUMIFS('2009'!$I:$I, '2009'!$D:$D, $A12, '2009'!$F:$F, S$1)+SUMIFS('2009'!$J:$J, '2009'!$E:$E, $A12, '2009'!$F:$F, S$1), 0)</f>
        <v>0</v>
      </c>
      <c r="T12" s="0" t="n">
        <f aca="false">IFERROR(SUMIFS('2018'!$H:$H, '2018'!$C:$C, $A12, '2018'!$F:$F, T$1)+SUMIFS('2018'!$I:$I, '2018'!$D:$D, $A12, '2018'!$F:$F, T$1)+SUMIFS('2018'!$J:$J, '2018'!$E:$E, $A12, '2018'!$F:$F, T$1)+SUMIFS('2017'!$H:$H, '2017'!$C:$C, $A12, '2017'!$F:$F, T$1)+SUMIFS('2017'!$I:$I, '2017'!$D:$D, $A12, '2017'!$F:$F, T$1)+SUMIFS('2017'!$J:$J, '2017'!$E:$E, $A12, '2017'!$F:$F, T$1)+SUMIFS('2016'!$H:$H, '2016'!$C:$C, $A12, '2016'!$F:$F, T$1)+SUMIFS('2016'!$I:$I, '2016'!$D:$D, $A12, '2016'!$F:$F, T$1)+SUMIFS('2016'!$J:$J, '2016'!$E:$E, $A12, '2016'!$F:$F, T$1)+SUMIFS('2015'!$H:$H, '2015'!$C:$C, $A12, '2015'!$F:$F, T$1)+SUMIFS('2015'!$I:$I, '2015'!$D:$D, $A12, '2015'!$F:$F, T$1)+SUMIFS('2015'!$J:$J, '2015'!$E:$E, $A12, '2015'!$F:$F, T$1)+SUMIFS('2014'!$H:$H, '2014'!$C:$C, $A12, '2014'!$F:$F, T$1)+SUMIFS('2014'!$I:$I, '2014'!$D:$D, $A12, '2014'!$F:$F, T$1)+SUMIFS('2014'!$J:$J, '2014'!$E:$E, $A12, '2014'!$F:$F, T$1)+SUMIFS('2013'!$H:$H, '2013'!$C:$C, $A12, '2013'!$F:$F, T$1)+SUMIFS('2013'!$I:$I, '2013'!$D:$D, $A12, '2013'!$F:$F, T$1)+SUMIFS('2013'!$J:$J, '2013'!$E:$E, $A12, '2013'!$F:$F, T$1)+SUMIFS('2012'!$H:$H, '2012'!$C:$C, $A12, '2012'!$F:$F, T$1)+SUMIFS('2012'!$I:$I, '2012'!$D:$D, $A12, '2012'!$F:$F, T$1)+SUMIFS('2012'!$J:$J, '2012'!$E:$E, $A12, '2012'!$F:$F, T$1)+SUMIFS('2011'!$H:$H, '2011'!$C:$C, $A12, '2011'!$F:$F, T$1)+SUMIFS('2011'!$I:$I, '2011'!$D:$D, $A12, '2011'!$F:$F, T$1)+SUMIFS('2011'!$J:$J, '2011'!$E:$E, $A12, '2011'!$F:$F, T$1)+SUMIFS('2010'!$H:$H, '2010'!$C:$C, $A12, '2010'!$F:$F, T$1)+SUMIFS('2010'!$I:$I, '2010'!$D:$D, $A12, '2010'!$F:$F, T$1)+SUMIFS('2010'!$J:$J, '2010'!$E:$E, $A12, '2010'!$F:$F, T$1)+SUMIFS('2009'!$H:$H, '2009'!$C:$C, $A12, '2009'!$F:$F, T$1)+SUMIFS('2009'!$I:$I, '2009'!$D:$D, $A12, '2009'!$F:$F, T$1)+SUMIFS('2009'!$J:$J, '2009'!$E:$E, $A12, '2009'!$F:$F, T$1), 0)</f>
        <v>0</v>
      </c>
      <c r="U12" s="0" t="n">
        <f aca="false">IFERROR(SUMIFS('2018'!$H:$H, '2018'!$C:$C, $A12, '2018'!$F:$F, U$1)+SUMIFS('2018'!$I:$I, '2018'!$D:$D, $A12, '2018'!$F:$F, U$1)+SUMIFS('2018'!$J:$J, '2018'!$E:$E, $A12, '2018'!$F:$F, U$1)+SUMIFS('2017'!$H:$H, '2017'!$C:$C, $A12, '2017'!$F:$F, U$1)+SUMIFS('2017'!$I:$I, '2017'!$D:$D, $A12, '2017'!$F:$F, U$1)+SUMIFS('2017'!$J:$J, '2017'!$E:$E, $A12, '2017'!$F:$F, U$1)+SUMIFS('2016'!$H:$H, '2016'!$C:$C, $A12, '2016'!$F:$F, U$1)+SUMIFS('2016'!$I:$I, '2016'!$D:$D, $A12, '2016'!$F:$F, U$1)+SUMIFS('2016'!$J:$J, '2016'!$E:$E, $A12, '2016'!$F:$F, U$1)+SUMIFS('2015'!$H:$H, '2015'!$C:$C, $A12, '2015'!$F:$F, U$1)+SUMIFS('2015'!$I:$I, '2015'!$D:$D, $A12, '2015'!$F:$F, U$1)+SUMIFS('2015'!$J:$J, '2015'!$E:$E, $A12, '2015'!$F:$F, U$1)+SUMIFS('2014'!$H:$H, '2014'!$C:$C, $A12, '2014'!$F:$F, U$1)+SUMIFS('2014'!$I:$I, '2014'!$D:$D, $A12, '2014'!$F:$F, U$1)+SUMIFS('2014'!$J:$J, '2014'!$E:$E, $A12, '2014'!$F:$F, U$1)+SUMIFS('2013'!$H:$H, '2013'!$C:$C, $A12, '2013'!$F:$F, U$1)+SUMIFS('2013'!$I:$I, '2013'!$D:$D, $A12, '2013'!$F:$F, U$1)+SUMIFS('2013'!$J:$J, '2013'!$E:$E, $A12, '2013'!$F:$F, U$1)+SUMIFS('2012'!$H:$H, '2012'!$C:$C, $A12, '2012'!$F:$F, U$1)+SUMIFS('2012'!$I:$I, '2012'!$D:$D, $A12, '2012'!$F:$F, U$1)+SUMIFS('2012'!$J:$J, '2012'!$E:$E, $A12, '2012'!$F:$F, U$1)+SUMIFS('2011'!$H:$H, '2011'!$C:$C, $A12, '2011'!$F:$F, U$1)+SUMIFS('2011'!$I:$I, '2011'!$D:$D, $A12, '2011'!$F:$F, U$1)+SUMIFS('2011'!$J:$J, '2011'!$E:$E, $A12, '2011'!$F:$F, U$1)+SUMIFS('2010'!$H:$H, '2010'!$C:$C, $A12, '2010'!$F:$F, U$1)+SUMIFS('2010'!$I:$I, '2010'!$D:$D, $A12, '2010'!$F:$F, U$1)+SUMIFS('2010'!$J:$J, '2010'!$E:$E, $A12, '2010'!$F:$F, U$1)+SUMIFS('2009'!$H:$H, '2009'!$C:$C, $A12, '2009'!$F:$F, U$1)+SUMIFS('2009'!$I:$I, '2009'!$D:$D, $A12, '2009'!$F:$F, U$1)+SUMIFS('2009'!$J:$J, '2009'!$E:$E, $A12, '2009'!$F:$F, U$1), 0)</f>
        <v>0</v>
      </c>
      <c r="V12" s="0" t="n">
        <f aca="false">IFERROR(SUMIFS('2018'!$H:$H, '2018'!$C:$C, $A12, '2018'!$F:$F, V$1)+SUMIFS('2018'!$I:$I, '2018'!$D:$D, $A12, '2018'!$F:$F, V$1)+SUMIFS('2018'!$J:$J, '2018'!$E:$E, $A12, '2018'!$F:$F, V$1)+SUMIFS('2017'!$H:$H, '2017'!$C:$C, $A12, '2017'!$F:$F, V$1)+SUMIFS('2017'!$I:$I, '2017'!$D:$D, $A12, '2017'!$F:$F, V$1)+SUMIFS('2017'!$J:$J, '2017'!$E:$E, $A12, '2017'!$F:$F, V$1)+SUMIFS('2016'!$H:$H, '2016'!$C:$C, $A12, '2016'!$F:$F, V$1)+SUMIFS('2016'!$I:$I, '2016'!$D:$D, $A12, '2016'!$F:$F, V$1)+SUMIFS('2016'!$J:$J, '2016'!$E:$E, $A12, '2016'!$F:$F, V$1)+SUMIFS('2015'!$H:$H, '2015'!$C:$C, $A12, '2015'!$F:$F, V$1)+SUMIFS('2015'!$I:$I, '2015'!$D:$D, $A12, '2015'!$F:$F, V$1)+SUMIFS('2015'!$J:$J, '2015'!$E:$E, $A12, '2015'!$F:$F, V$1)+SUMIFS('2014'!$H:$H, '2014'!$C:$C, $A12, '2014'!$F:$F, V$1)+SUMIFS('2014'!$I:$I, '2014'!$D:$D, $A12, '2014'!$F:$F, V$1)+SUMIFS('2014'!$J:$J, '2014'!$E:$E, $A12, '2014'!$F:$F, V$1)+SUMIFS('2013'!$H:$H, '2013'!$C:$C, $A12, '2013'!$F:$F, V$1)+SUMIFS('2013'!$I:$I, '2013'!$D:$D, $A12, '2013'!$F:$F, V$1)+SUMIFS('2013'!$J:$J, '2013'!$E:$E, $A12, '2013'!$F:$F, V$1)+SUMIFS('2012'!$H:$H, '2012'!$C:$C, $A12, '2012'!$F:$F, V$1)+SUMIFS('2012'!$I:$I, '2012'!$D:$D, $A12, '2012'!$F:$F, V$1)+SUMIFS('2012'!$J:$J, '2012'!$E:$E, $A12, '2012'!$F:$F, V$1)+SUMIFS('2011'!$H:$H, '2011'!$C:$C, $A12, '2011'!$F:$F, V$1)+SUMIFS('2011'!$I:$I, '2011'!$D:$D, $A12, '2011'!$F:$F, V$1)+SUMIFS('2011'!$J:$J, '2011'!$E:$E, $A12, '2011'!$F:$F, V$1)+SUMIFS('2010'!$H:$H, '2010'!$C:$C, $A12, '2010'!$F:$F, V$1)+SUMIFS('2010'!$I:$I, '2010'!$D:$D, $A12, '2010'!$F:$F, V$1)+SUMIFS('2010'!$J:$J, '2010'!$E:$E, $A12, '2010'!$F:$F, V$1)+SUMIFS('2009'!$H:$H, '2009'!$C:$C, $A12, '2009'!$F:$F, V$1)+SUMIFS('2009'!$I:$I, '2009'!$D:$D, $A12, '2009'!$F:$F, V$1)+SUMIFS('2009'!$J:$J, '2009'!$E:$E, $A12, '2009'!$F:$F, V$1), 0)</f>
        <v>0.5</v>
      </c>
      <c r="W12" s="0" t="n">
        <f aca="false">IFERROR(SUMIFS('2018'!$H:$H, '2018'!$C:$C, $A12, '2018'!$F:$F, W$1)+SUMIFS('2018'!$I:$I, '2018'!$D:$D, $A12, '2018'!$F:$F, W$1)+SUMIFS('2018'!$J:$J, '2018'!$E:$E, $A12, '2018'!$F:$F, W$1)+SUMIFS('2017'!$H:$H, '2017'!$C:$C, $A12, '2017'!$F:$F, W$1)+SUMIFS('2017'!$I:$I, '2017'!$D:$D, $A12, '2017'!$F:$F, W$1)+SUMIFS('2017'!$J:$J, '2017'!$E:$E, $A12, '2017'!$F:$F, W$1)+SUMIFS('2016'!$H:$H, '2016'!$C:$C, $A12, '2016'!$F:$F, W$1)+SUMIFS('2016'!$I:$I, '2016'!$D:$D, $A12, '2016'!$F:$F, W$1)+SUMIFS('2016'!$J:$J, '2016'!$E:$E, $A12, '2016'!$F:$F, W$1)+SUMIFS('2015'!$H:$H, '2015'!$C:$C, $A12, '2015'!$F:$F, W$1)+SUMIFS('2015'!$I:$I, '2015'!$D:$D, $A12, '2015'!$F:$F, W$1)+SUMIFS('2015'!$J:$J, '2015'!$E:$E, $A12, '2015'!$F:$F, W$1)+SUMIFS('2014'!$H:$H, '2014'!$C:$C, $A12, '2014'!$F:$F, W$1)+SUMIFS('2014'!$I:$I, '2014'!$D:$D, $A12, '2014'!$F:$F, W$1)+SUMIFS('2014'!$J:$J, '2014'!$E:$E, $A12, '2014'!$F:$F, W$1)+SUMIFS('2013'!$H:$H, '2013'!$C:$C, $A12, '2013'!$F:$F, W$1)+SUMIFS('2013'!$I:$I, '2013'!$D:$D, $A12, '2013'!$F:$F, W$1)+SUMIFS('2013'!$J:$J, '2013'!$E:$E, $A12, '2013'!$F:$F, W$1)+SUMIFS('2012'!$H:$H, '2012'!$C:$C, $A12, '2012'!$F:$F, W$1)+SUMIFS('2012'!$I:$I, '2012'!$D:$D, $A12, '2012'!$F:$F, W$1)+SUMIFS('2012'!$J:$J, '2012'!$E:$E, $A12, '2012'!$F:$F, W$1)+SUMIFS('2011'!$H:$H, '2011'!$C:$C, $A12, '2011'!$F:$F, W$1)+SUMIFS('2011'!$I:$I, '2011'!$D:$D, $A12, '2011'!$F:$F, W$1)+SUMIFS('2011'!$J:$J, '2011'!$E:$E, $A12, '2011'!$F:$F, W$1)+SUMIFS('2010'!$H:$H, '2010'!$C:$C, $A12, '2010'!$F:$F, W$1)+SUMIFS('2010'!$I:$I, '2010'!$D:$D, $A12, '2010'!$F:$F, W$1)+SUMIFS('2010'!$J:$J, '2010'!$E:$E, $A12, '2010'!$F:$F, W$1)+SUMIFS('2009'!$H:$H, '2009'!$C:$C, $A12, '2009'!$F:$F, W$1)+SUMIFS('2009'!$I:$I, '2009'!$D:$D, $A12, '2009'!$F:$F, W$1)+SUMIFS('2009'!$J:$J, '2009'!$E:$E, $A12, '2009'!$F:$F, W$1), 0)</f>
        <v>0</v>
      </c>
      <c r="X12" s="0" t="n">
        <f aca="false">IFERROR(SUMIFS('2018'!$H:$H, '2018'!$C:$C, $A12, '2018'!$F:$F, X$1)+SUMIFS('2018'!$I:$I, '2018'!$D:$D, $A12, '2018'!$F:$F, X$1)+SUMIFS('2018'!$J:$J, '2018'!$E:$E, $A12, '2018'!$F:$F, X$1)+SUMIFS('2017'!$H:$H, '2017'!$C:$C, $A12, '2017'!$F:$F, X$1)+SUMIFS('2017'!$I:$I, '2017'!$D:$D, $A12, '2017'!$F:$F, X$1)+SUMIFS('2017'!$J:$J, '2017'!$E:$E, $A12, '2017'!$F:$F, X$1)+SUMIFS('2016'!$H:$H, '2016'!$C:$C, $A12, '2016'!$F:$F, X$1)+SUMIFS('2016'!$I:$I, '2016'!$D:$D, $A12, '2016'!$F:$F, X$1)+SUMIFS('2016'!$J:$J, '2016'!$E:$E, $A12, '2016'!$F:$F, X$1)+SUMIFS('2015'!$H:$H, '2015'!$C:$C, $A12, '2015'!$F:$F, X$1)+SUMIFS('2015'!$I:$I, '2015'!$D:$D, $A12, '2015'!$F:$F, X$1)+SUMIFS('2015'!$J:$J, '2015'!$E:$E, $A12, '2015'!$F:$F, X$1)+SUMIFS('2014'!$H:$H, '2014'!$C:$C, $A12, '2014'!$F:$F, X$1)+SUMIFS('2014'!$I:$I, '2014'!$D:$D, $A12, '2014'!$F:$F, X$1)+SUMIFS('2014'!$J:$J, '2014'!$E:$E, $A12, '2014'!$F:$F, X$1)+SUMIFS('2013'!$H:$H, '2013'!$C:$C, $A12, '2013'!$F:$F, X$1)+SUMIFS('2013'!$I:$I, '2013'!$D:$D, $A12, '2013'!$F:$F, X$1)+SUMIFS('2013'!$J:$J, '2013'!$E:$E, $A12, '2013'!$F:$F, X$1)+SUMIFS('2012'!$H:$H, '2012'!$C:$C, $A12, '2012'!$F:$F, X$1)+SUMIFS('2012'!$I:$I, '2012'!$D:$D, $A12, '2012'!$F:$F, X$1)+SUMIFS('2012'!$J:$J, '2012'!$E:$E, $A12, '2012'!$F:$F, X$1)+SUMIFS('2011'!$H:$H, '2011'!$C:$C, $A12, '2011'!$F:$F, X$1)+SUMIFS('2011'!$I:$I, '2011'!$D:$D, $A12, '2011'!$F:$F, X$1)+SUMIFS('2011'!$J:$J, '2011'!$E:$E, $A12, '2011'!$F:$F, X$1)+SUMIFS('2010'!$H:$H, '2010'!$C:$C, $A12, '2010'!$F:$F, X$1)+SUMIFS('2010'!$I:$I, '2010'!$D:$D, $A12, '2010'!$F:$F, X$1)+SUMIFS('2010'!$J:$J, '2010'!$E:$E, $A12, '2010'!$F:$F, X$1)+SUMIFS('2009'!$H:$H, '2009'!$C:$C, $A12, '2009'!$F:$F, X$1)+SUMIFS('2009'!$I:$I, '2009'!$D:$D, $A12, '2009'!$F:$F, X$1)+SUMIFS('2009'!$J:$J, '2009'!$E:$E, $A12, '2009'!$F:$F, X$1), 0)</f>
        <v>0</v>
      </c>
      <c r="Y12" s="0" t="n">
        <f aca="false">IFERROR(SUMIFS('2018'!$H:$H, '2018'!$C:$C, $A12, '2018'!$F:$F, Y$1)+SUMIFS('2018'!$I:$I, '2018'!$D:$D, $A12, '2018'!$F:$F, Y$1)+SUMIFS('2018'!$J:$J, '2018'!$E:$E, $A12, '2018'!$F:$F, Y$1)+SUMIFS('2017'!$H:$H, '2017'!$C:$C, $A12, '2017'!$F:$F, Y$1)+SUMIFS('2017'!$I:$I, '2017'!$D:$D, $A12, '2017'!$F:$F, Y$1)+SUMIFS('2017'!$J:$J, '2017'!$E:$E, $A12, '2017'!$F:$F, Y$1)+SUMIFS('2016'!$H:$H, '2016'!$C:$C, $A12, '2016'!$F:$F, Y$1)+SUMIFS('2016'!$I:$I, '2016'!$D:$D, $A12, '2016'!$F:$F, Y$1)+SUMIFS('2016'!$J:$J, '2016'!$E:$E, $A12, '2016'!$F:$F, Y$1)+SUMIFS('2015'!$H:$H, '2015'!$C:$C, $A12, '2015'!$F:$F, Y$1)+SUMIFS('2015'!$I:$I, '2015'!$D:$D, $A12, '2015'!$F:$F, Y$1)+SUMIFS('2015'!$J:$J, '2015'!$E:$E, $A12, '2015'!$F:$F, Y$1)+SUMIFS('2014'!$H:$H, '2014'!$C:$C, $A12, '2014'!$F:$F, Y$1)+SUMIFS('2014'!$I:$I, '2014'!$D:$D, $A12, '2014'!$F:$F, Y$1)+SUMIFS('2014'!$J:$J, '2014'!$E:$E, $A12, '2014'!$F:$F, Y$1)+SUMIFS('2013'!$H:$H, '2013'!$C:$C, $A12, '2013'!$F:$F, Y$1)+SUMIFS('2013'!$I:$I, '2013'!$D:$D, $A12, '2013'!$F:$F, Y$1)+SUMIFS('2013'!$J:$J, '2013'!$E:$E, $A12, '2013'!$F:$F, Y$1)+SUMIFS('2012'!$H:$H, '2012'!$C:$C, $A12, '2012'!$F:$F, Y$1)+SUMIFS('2012'!$I:$I, '2012'!$D:$D, $A12, '2012'!$F:$F, Y$1)+SUMIFS('2012'!$J:$J, '2012'!$E:$E, $A12, '2012'!$F:$F, Y$1)+SUMIFS('2011'!$H:$H, '2011'!$C:$C, $A12, '2011'!$F:$F, Y$1)+SUMIFS('2011'!$I:$I, '2011'!$D:$D, $A12, '2011'!$F:$F, Y$1)+SUMIFS('2011'!$J:$J, '2011'!$E:$E, $A12, '2011'!$F:$F, Y$1)+SUMIFS('2010'!$H:$H, '2010'!$C:$C, $A12, '2010'!$F:$F, Y$1)+SUMIFS('2010'!$I:$I, '2010'!$D:$D, $A12, '2010'!$F:$F, Y$1)+SUMIFS('2010'!$J:$J, '2010'!$E:$E, $A12, '2010'!$F:$F, Y$1)+SUMIFS('2009'!$H:$H, '2009'!$C:$C, $A12, '2009'!$F:$F, Y$1)+SUMIFS('2009'!$I:$I, '2009'!$D:$D, $A12, '2009'!$F:$F, Y$1)+SUMIFS('2009'!$J:$J, '2009'!$E:$E, $A12, '2009'!$F:$F, Y$1), 0)</f>
        <v>1.5</v>
      </c>
      <c r="Z12" s="0" t="n">
        <f aca="false">IFERROR(SUMIFS('2018'!$H:$H, '2018'!$C:$C, $A12, '2018'!$F:$F, Z$1)+SUMIFS('2018'!$I:$I, '2018'!$D:$D, $A12, '2018'!$F:$F, Z$1)+SUMIFS('2018'!$J:$J, '2018'!$E:$E, $A12, '2018'!$F:$F, Z$1)+SUMIFS('2017'!$H:$H, '2017'!$C:$C, $A12, '2017'!$F:$F, Z$1)+SUMIFS('2017'!$I:$I, '2017'!$D:$D, $A12, '2017'!$F:$F, Z$1)+SUMIFS('2017'!$J:$J, '2017'!$E:$E, $A12, '2017'!$F:$F, Z$1)+SUMIFS('2016'!$H:$H, '2016'!$C:$C, $A12, '2016'!$F:$F, Z$1)+SUMIFS('2016'!$I:$I, '2016'!$D:$D, $A12, '2016'!$F:$F, Z$1)+SUMIFS('2016'!$J:$J, '2016'!$E:$E, $A12, '2016'!$F:$F, Z$1)+SUMIFS('2015'!$H:$H, '2015'!$C:$C, $A12, '2015'!$F:$F, Z$1)+SUMIFS('2015'!$I:$I, '2015'!$D:$D, $A12, '2015'!$F:$F, Z$1)+SUMIFS('2015'!$J:$J, '2015'!$E:$E, $A12, '2015'!$F:$F, Z$1)+SUMIFS('2014'!$H:$H, '2014'!$C:$C, $A12, '2014'!$F:$F, Z$1)+SUMIFS('2014'!$I:$I, '2014'!$D:$D, $A12, '2014'!$F:$F, Z$1)+SUMIFS('2014'!$J:$J, '2014'!$E:$E, $A12, '2014'!$F:$F, Z$1)+SUMIFS('2013'!$H:$H, '2013'!$C:$C, $A12, '2013'!$F:$F, Z$1)+SUMIFS('2013'!$I:$I, '2013'!$D:$D, $A12, '2013'!$F:$F, Z$1)+SUMIFS('2013'!$J:$J, '2013'!$E:$E, $A12, '2013'!$F:$F, Z$1)+SUMIFS('2012'!$H:$H, '2012'!$C:$C, $A12, '2012'!$F:$F, Z$1)+SUMIFS('2012'!$I:$I, '2012'!$D:$D, $A12, '2012'!$F:$F, Z$1)+SUMIFS('2012'!$J:$J, '2012'!$E:$E, $A12, '2012'!$F:$F, Z$1)+SUMIFS('2011'!$H:$H, '2011'!$C:$C, $A12, '2011'!$F:$F, Z$1)+SUMIFS('2011'!$I:$I, '2011'!$D:$D, $A12, '2011'!$F:$F, Z$1)+SUMIFS('2011'!$J:$J, '2011'!$E:$E, $A12, '2011'!$F:$F, Z$1)+SUMIFS('2010'!$H:$H, '2010'!$C:$C, $A12, '2010'!$F:$F, Z$1)+SUMIFS('2010'!$I:$I, '2010'!$D:$D, $A12, '2010'!$F:$F, Z$1)+SUMIFS('2010'!$J:$J, '2010'!$E:$E, $A12, '2010'!$F:$F, Z$1)+SUMIFS('2009'!$H:$H, '2009'!$C:$C, $A12, '2009'!$F:$F, Z$1)+SUMIFS('2009'!$I:$I, '2009'!$D:$D, $A12, '2009'!$F:$F, Z$1)+SUMIFS('2009'!$J:$J, '2009'!$E:$E, $A12, '2009'!$F:$F, Z$1), 0)</f>
        <v>0.5</v>
      </c>
      <c r="AA12" s="0" t="n">
        <f aca="false">IFERROR(SUMIFS('2018'!$H:$H, '2018'!$C:$C, $A12, '2018'!$F:$F, AA$1)+SUMIFS('2018'!$I:$I, '2018'!$D:$D, $A12, '2018'!$F:$F, AA$1)+SUMIFS('2018'!$J:$J, '2018'!$E:$E, $A12, '2018'!$F:$F, AA$1)+SUMIFS('2017'!$H:$H, '2017'!$C:$C, $A12, '2017'!$F:$F, AA$1)+SUMIFS('2017'!$I:$I, '2017'!$D:$D, $A12, '2017'!$F:$F, AA$1)+SUMIFS('2017'!$J:$J, '2017'!$E:$E, $A12, '2017'!$F:$F, AA$1)+SUMIFS('2016'!$H:$H, '2016'!$C:$C, $A12, '2016'!$F:$F, AA$1)+SUMIFS('2016'!$I:$I, '2016'!$D:$D, $A12, '2016'!$F:$F, AA$1)+SUMIFS('2016'!$J:$J, '2016'!$E:$E, $A12, '2016'!$F:$F, AA$1)+SUMIFS('2015'!$H:$H, '2015'!$C:$C, $A12, '2015'!$F:$F, AA$1)+SUMIFS('2015'!$I:$I, '2015'!$D:$D, $A12, '2015'!$F:$F, AA$1)+SUMIFS('2015'!$J:$J, '2015'!$E:$E, $A12, '2015'!$F:$F, AA$1)+SUMIFS('2014'!$H:$H, '2014'!$C:$C, $A12, '2014'!$F:$F, AA$1)+SUMIFS('2014'!$I:$I, '2014'!$D:$D, $A12, '2014'!$F:$F, AA$1)+SUMIFS('2014'!$J:$J, '2014'!$E:$E, $A12, '2014'!$F:$F, AA$1)+SUMIFS('2013'!$H:$H, '2013'!$C:$C, $A12, '2013'!$F:$F, AA$1)+SUMIFS('2013'!$I:$I, '2013'!$D:$D, $A12, '2013'!$F:$F, AA$1)+SUMIFS('2013'!$J:$J, '2013'!$E:$E, $A12, '2013'!$F:$F, AA$1)+SUMIFS('2012'!$H:$H, '2012'!$C:$C, $A12, '2012'!$F:$F, AA$1)+SUMIFS('2012'!$I:$I, '2012'!$D:$D, $A12, '2012'!$F:$F, AA$1)+SUMIFS('2012'!$J:$J, '2012'!$E:$E, $A12, '2012'!$F:$F, AA$1)+SUMIFS('2011'!$H:$H, '2011'!$C:$C, $A12, '2011'!$F:$F, AA$1)+SUMIFS('2011'!$I:$I, '2011'!$D:$D, $A12, '2011'!$F:$F, AA$1)+SUMIFS('2011'!$J:$J, '2011'!$E:$E, $A12, '2011'!$F:$F, AA$1)+SUMIFS('2010'!$H:$H, '2010'!$C:$C, $A12, '2010'!$F:$F, AA$1)+SUMIFS('2010'!$I:$I, '2010'!$D:$D, $A12, '2010'!$F:$F, AA$1)+SUMIFS('2010'!$J:$J, '2010'!$E:$E, $A12, '2010'!$F:$F, AA$1)+SUMIFS('2009'!$H:$H, '2009'!$C:$C, $A12, '2009'!$F:$F, AA$1)+SUMIFS('2009'!$I:$I, '2009'!$D:$D, $A12, '2009'!$F:$F, AA$1)+SUMIFS('2009'!$J:$J, '2009'!$E:$E, $A12, '2009'!$F:$F, AA$1), 0)</f>
        <v>0</v>
      </c>
      <c r="AB12" s="0" t="n">
        <f aca="false">IFERROR(SUMIFS('2018'!$H:$H, '2018'!$C:$C, $A12, '2018'!$F:$F, AB$1)+SUMIFS('2018'!$I:$I, '2018'!$D:$D, $A12, '2018'!$F:$F, AB$1)+SUMIFS('2018'!$J:$J, '2018'!$E:$E, $A12, '2018'!$F:$F, AB$1)+SUMIFS('2017'!$H:$H, '2017'!$C:$C, $A12, '2017'!$F:$F, AB$1)+SUMIFS('2017'!$I:$I, '2017'!$D:$D, $A12, '2017'!$F:$F, AB$1)+SUMIFS('2017'!$J:$J, '2017'!$E:$E, $A12, '2017'!$F:$F, AB$1)+SUMIFS('2016'!$H:$H, '2016'!$C:$C, $A12, '2016'!$F:$F, AB$1)+SUMIFS('2016'!$I:$I, '2016'!$D:$D, $A12, '2016'!$F:$F, AB$1)+SUMIFS('2016'!$J:$J, '2016'!$E:$E, $A12, '2016'!$F:$F, AB$1)+SUMIFS('2015'!$H:$H, '2015'!$C:$C, $A12, '2015'!$F:$F, AB$1)+SUMIFS('2015'!$I:$I, '2015'!$D:$D, $A12, '2015'!$F:$F, AB$1)+SUMIFS('2015'!$J:$J, '2015'!$E:$E, $A12, '2015'!$F:$F, AB$1)+SUMIFS('2014'!$H:$H, '2014'!$C:$C, $A12, '2014'!$F:$F, AB$1)+SUMIFS('2014'!$I:$I, '2014'!$D:$D, $A12, '2014'!$F:$F, AB$1)+SUMIFS('2014'!$J:$J, '2014'!$E:$E, $A12, '2014'!$F:$F, AB$1)+SUMIFS('2013'!$H:$H, '2013'!$C:$C, $A12, '2013'!$F:$F, AB$1)+SUMIFS('2013'!$I:$I, '2013'!$D:$D, $A12, '2013'!$F:$F, AB$1)+SUMIFS('2013'!$J:$J, '2013'!$E:$E, $A12, '2013'!$F:$F, AB$1)+SUMIFS('2012'!$H:$H, '2012'!$C:$C, $A12, '2012'!$F:$F, AB$1)+SUMIFS('2012'!$I:$I, '2012'!$D:$D, $A12, '2012'!$F:$F, AB$1)+SUMIFS('2012'!$J:$J, '2012'!$E:$E, $A12, '2012'!$F:$F, AB$1)+SUMIFS('2011'!$H:$H, '2011'!$C:$C, $A12, '2011'!$F:$F, AB$1)+SUMIFS('2011'!$I:$I, '2011'!$D:$D, $A12, '2011'!$F:$F, AB$1)+SUMIFS('2011'!$J:$J, '2011'!$E:$E, $A12, '2011'!$F:$F, AB$1)+SUMIFS('2010'!$H:$H, '2010'!$C:$C, $A12, '2010'!$F:$F, AB$1)+SUMIFS('2010'!$I:$I, '2010'!$D:$D, $A12, '2010'!$F:$F, AB$1)+SUMIFS('2010'!$J:$J, '2010'!$E:$E, $A12, '2010'!$F:$F, AB$1)+SUMIFS('2009'!$H:$H, '2009'!$C:$C, $A12, '2009'!$F:$F, AB$1)+SUMIFS('2009'!$I:$I, '2009'!$D:$D, $A12, '2009'!$F:$F, AB$1)+SUMIFS('2009'!$J:$J, '2009'!$E:$E, $A12, '2009'!$F:$F, AB$1), 0)</f>
        <v>0</v>
      </c>
      <c r="AC12" s="0" t="n">
        <f aca="false">IFERROR(SUMIFS('2018'!$H:$H, '2018'!$C:$C, $A12, '2018'!$F:$F, AC$1)+SUMIFS('2018'!$I:$I, '2018'!$D:$D, $A12, '2018'!$F:$F, AC$1)+SUMIFS('2018'!$J:$J, '2018'!$E:$E, $A12, '2018'!$F:$F, AC$1)+SUMIFS('2017'!$H:$H, '2017'!$C:$C, $A12, '2017'!$F:$F, AC$1)+SUMIFS('2017'!$I:$I, '2017'!$D:$D, $A12, '2017'!$F:$F, AC$1)+SUMIFS('2017'!$J:$J, '2017'!$E:$E, $A12, '2017'!$F:$F, AC$1)+SUMIFS('2016'!$H:$H, '2016'!$C:$C, $A12, '2016'!$F:$F, AC$1)+SUMIFS('2016'!$I:$I, '2016'!$D:$D, $A12, '2016'!$F:$F, AC$1)+SUMIFS('2016'!$J:$J, '2016'!$E:$E, $A12, '2016'!$F:$F, AC$1)+SUMIFS('2015'!$H:$H, '2015'!$C:$C, $A12, '2015'!$F:$F, AC$1)+SUMIFS('2015'!$I:$I, '2015'!$D:$D, $A12, '2015'!$F:$F, AC$1)+SUMIFS('2015'!$J:$J, '2015'!$E:$E, $A12, '2015'!$F:$F, AC$1)+SUMIFS('2014'!$H:$H, '2014'!$C:$C, $A12, '2014'!$F:$F, AC$1)+SUMIFS('2014'!$I:$I, '2014'!$D:$D, $A12, '2014'!$F:$F, AC$1)+SUMIFS('2014'!$J:$J, '2014'!$E:$E, $A12, '2014'!$F:$F, AC$1)+SUMIFS('2013'!$H:$H, '2013'!$C:$C, $A12, '2013'!$F:$F, AC$1)+SUMIFS('2013'!$I:$I, '2013'!$D:$D, $A12, '2013'!$F:$F, AC$1)+SUMIFS('2013'!$J:$J, '2013'!$E:$E, $A12, '2013'!$F:$F, AC$1)+SUMIFS('2012'!$H:$H, '2012'!$C:$C, $A12, '2012'!$F:$F, AC$1)+SUMIFS('2012'!$I:$I, '2012'!$D:$D, $A12, '2012'!$F:$F, AC$1)+SUMIFS('2012'!$J:$J, '2012'!$E:$E, $A12, '2012'!$F:$F, AC$1)+SUMIFS('2011'!$H:$H, '2011'!$C:$C, $A12, '2011'!$F:$F, AC$1)+SUMIFS('2011'!$I:$I, '2011'!$D:$D, $A12, '2011'!$F:$F, AC$1)+SUMIFS('2011'!$J:$J, '2011'!$E:$E, $A12, '2011'!$F:$F, AC$1)+SUMIFS('2010'!$H:$H, '2010'!$C:$C, $A12, '2010'!$F:$F, AC$1)+SUMIFS('2010'!$I:$I, '2010'!$D:$D, $A12, '2010'!$F:$F, AC$1)+SUMIFS('2010'!$J:$J, '2010'!$E:$E, $A12, '2010'!$F:$F, AC$1)+SUMIFS('2009'!$H:$H, '2009'!$C:$C, $A12, '2009'!$F:$F, AC$1)+SUMIFS('2009'!$I:$I, '2009'!$D:$D, $A12, '2009'!$F:$F, AC$1)+SUMIFS('2009'!$J:$J, '2009'!$E:$E, $A12, '2009'!$F:$F, AC$1), 0)</f>
        <v>1219</v>
      </c>
      <c r="AD12" s="0" t="n">
        <f aca="false">IFERROR(SUMIFS('2018'!$H:$H, '2018'!$C:$C, $A12, '2018'!$F:$F, AD$1)+SUMIFS('2018'!$I:$I, '2018'!$D:$D, $A12, '2018'!$F:$F, AD$1)+SUMIFS('2018'!$J:$J, '2018'!$E:$E, $A12, '2018'!$F:$F, AD$1)+SUMIFS('2017'!$H:$H, '2017'!$C:$C, $A12, '2017'!$F:$F, AD$1)+SUMIFS('2017'!$I:$I, '2017'!$D:$D, $A12, '2017'!$F:$F, AD$1)+SUMIFS('2017'!$J:$J, '2017'!$E:$E, $A12, '2017'!$F:$F, AD$1)+SUMIFS('2016'!$H:$H, '2016'!$C:$C, $A12, '2016'!$F:$F, AD$1)+SUMIFS('2016'!$I:$I, '2016'!$D:$D, $A12, '2016'!$F:$F, AD$1)+SUMIFS('2016'!$J:$J, '2016'!$E:$E, $A12, '2016'!$F:$F, AD$1)+SUMIFS('2015'!$H:$H, '2015'!$C:$C, $A12, '2015'!$F:$F, AD$1)+SUMIFS('2015'!$I:$I, '2015'!$D:$D, $A12, '2015'!$F:$F, AD$1)+SUMIFS('2015'!$J:$J, '2015'!$E:$E, $A12, '2015'!$F:$F, AD$1)+SUMIFS('2014'!$H:$H, '2014'!$C:$C, $A12, '2014'!$F:$F, AD$1)+SUMIFS('2014'!$I:$I, '2014'!$D:$D, $A12, '2014'!$F:$F, AD$1)+SUMIFS('2014'!$J:$J, '2014'!$E:$E, $A12, '2014'!$F:$F, AD$1)+SUMIFS('2013'!$H:$H, '2013'!$C:$C, $A12, '2013'!$F:$F, AD$1)+SUMIFS('2013'!$I:$I, '2013'!$D:$D, $A12, '2013'!$F:$F, AD$1)+SUMIFS('2013'!$J:$J, '2013'!$E:$E, $A12, '2013'!$F:$F, AD$1)+SUMIFS('2012'!$H:$H, '2012'!$C:$C, $A12, '2012'!$F:$F, AD$1)+SUMIFS('2012'!$I:$I, '2012'!$D:$D, $A12, '2012'!$F:$F, AD$1)+SUMIFS('2012'!$J:$J, '2012'!$E:$E, $A12, '2012'!$F:$F, AD$1)+SUMIFS('2011'!$H:$H, '2011'!$C:$C, $A12, '2011'!$F:$F, AD$1)+SUMIFS('2011'!$I:$I, '2011'!$D:$D, $A12, '2011'!$F:$F, AD$1)+SUMIFS('2011'!$J:$J, '2011'!$E:$E, $A12, '2011'!$F:$F, AD$1)+SUMIFS('2010'!$H:$H, '2010'!$C:$C, $A12, '2010'!$F:$F, AD$1)+SUMIFS('2010'!$I:$I, '2010'!$D:$D, $A12, '2010'!$F:$F, AD$1)+SUMIFS('2010'!$J:$J, '2010'!$E:$E, $A12, '2010'!$F:$F, AD$1)+SUMIFS('2009'!$H:$H, '2009'!$C:$C, $A12, '2009'!$F:$F, AD$1)+SUMIFS('2009'!$I:$I, '2009'!$D:$D, $A12, '2009'!$F:$F, AD$1)+SUMIFS('2009'!$J:$J, '2009'!$E:$E, $A12, '2009'!$F:$F, AD$1), 0)</f>
        <v>0</v>
      </c>
      <c r="AE12" s="0" t="n">
        <f aca="false">IFERROR(SUMIFS('2018'!$H:$H, '2018'!$C:$C, $A12, '2018'!$F:$F, AE$1)+SUMIFS('2018'!$I:$I, '2018'!$D:$D, $A12, '2018'!$F:$F, AE$1)+SUMIFS('2018'!$J:$J, '2018'!$E:$E, $A12, '2018'!$F:$F, AE$1)+SUMIFS('2017'!$H:$H, '2017'!$C:$C, $A12, '2017'!$F:$F, AE$1)+SUMIFS('2017'!$I:$I, '2017'!$D:$D, $A12, '2017'!$F:$F, AE$1)+SUMIFS('2017'!$J:$J, '2017'!$E:$E, $A12, '2017'!$F:$F, AE$1)+SUMIFS('2016'!$H:$H, '2016'!$C:$C, $A12, '2016'!$F:$F, AE$1)+SUMIFS('2016'!$I:$I, '2016'!$D:$D, $A12, '2016'!$F:$F, AE$1)+SUMIFS('2016'!$J:$J, '2016'!$E:$E, $A12, '2016'!$F:$F, AE$1)+SUMIFS('2015'!$H:$H, '2015'!$C:$C, $A12, '2015'!$F:$F, AE$1)+SUMIFS('2015'!$I:$I, '2015'!$D:$D, $A12, '2015'!$F:$F, AE$1)+SUMIFS('2015'!$J:$J, '2015'!$E:$E, $A12, '2015'!$F:$F, AE$1)+SUMIFS('2014'!$H:$H, '2014'!$C:$C, $A12, '2014'!$F:$F, AE$1)+SUMIFS('2014'!$I:$I, '2014'!$D:$D, $A12, '2014'!$F:$F, AE$1)+SUMIFS('2014'!$J:$J, '2014'!$E:$E, $A12, '2014'!$F:$F, AE$1)+SUMIFS('2013'!$H:$H, '2013'!$C:$C, $A12, '2013'!$F:$F, AE$1)+SUMIFS('2013'!$I:$I, '2013'!$D:$D, $A12, '2013'!$F:$F, AE$1)+SUMIFS('2013'!$J:$J, '2013'!$E:$E, $A12, '2013'!$F:$F, AE$1)+SUMIFS('2012'!$H:$H, '2012'!$C:$C, $A12, '2012'!$F:$F, AE$1)+SUMIFS('2012'!$I:$I, '2012'!$D:$D, $A12, '2012'!$F:$F, AE$1)+SUMIFS('2012'!$J:$J, '2012'!$E:$E, $A12, '2012'!$F:$F, AE$1)+SUMIFS('2011'!$H:$H, '2011'!$C:$C, $A12, '2011'!$F:$F, AE$1)+SUMIFS('2011'!$I:$I, '2011'!$D:$D, $A12, '2011'!$F:$F, AE$1)+SUMIFS('2011'!$J:$J, '2011'!$E:$E, $A12, '2011'!$F:$F, AE$1)+SUMIFS('2010'!$H:$H, '2010'!$C:$C, $A12, '2010'!$F:$F, AE$1)+SUMIFS('2010'!$I:$I, '2010'!$D:$D, $A12, '2010'!$F:$F, AE$1)+SUMIFS('2010'!$J:$J, '2010'!$E:$E, $A12, '2010'!$F:$F, AE$1)+SUMIFS('2009'!$H:$H, '2009'!$C:$C, $A12, '2009'!$F:$F, AE$1)+SUMIFS('2009'!$I:$I, '2009'!$D:$D, $A12, '2009'!$F:$F, AE$1)+SUMIFS('2009'!$J:$J, '2009'!$E:$E, $A12, '2009'!$F:$F, AE$1), 0)</f>
        <v>6.5</v>
      </c>
      <c r="AF12" s="0" t="n">
        <f aca="false">IFERROR(SUMIFS('2018'!$H:$H, '2018'!$C:$C, $A12, '2018'!$F:$F, AF$1)+SUMIFS('2018'!$I:$I, '2018'!$D:$D, $A12, '2018'!$F:$F, AF$1)+SUMIFS('2018'!$J:$J, '2018'!$E:$E, $A12, '2018'!$F:$F, AF$1)+SUMIFS('2017'!$H:$H, '2017'!$C:$C, $A12, '2017'!$F:$F, AF$1)+SUMIFS('2017'!$I:$I, '2017'!$D:$D, $A12, '2017'!$F:$F, AF$1)+SUMIFS('2017'!$J:$J, '2017'!$E:$E, $A12, '2017'!$F:$F, AF$1)+SUMIFS('2016'!$H:$H, '2016'!$C:$C, $A12, '2016'!$F:$F, AF$1)+SUMIFS('2016'!$I:$I, '2016'!$D:$D, $A12, '2016'!$F:$F, AF$1)+SUMIFS('2016'!$J:$J, '2016'!$E:$E, $A12, '2016'!$F:$F, AF$1)+SUMIFS('2015'!$H:$H, '2015'!$C:$C, $A12, '2015'!$F:$F, AF$1)+SUMIFS('2015'!$I:$I, '2015'!$D:$D, $A12, '2015'!$F:$F, AF$1)+SUMIFS('2015'!$J:$J, '2015'!$E:$E, $A12, '2015'!$F:$F, AF$1)+SUMIFS('2014'!$H:$H, '2014'!$C:$C, $A12, '2014'!$F:$F, AF$1)+SUMIFS('2014'!$I:$I, '2014'!$D:$D, $A12, '2014'!$F:$F, AF$1)+SUMIFS('2014'!$J:$J, '2014'!$E:$E, $A12, '2014'!$F:$F, AF$1)+SUMIFS('2013'!$H:$H, '2013'!$C:$C, $A12, '2013'!$F:$F, AF$1)+SUMIFS('2013'!$I:$I, '2013'!$D:$D, $A12, '2013'!$F:$F, AF$1)+SUMIFS('2013'!$J:$J, '2013'!$E:$E, $A12, '2013'!$F:$F, AF$1)+SUMIFS('2012'!$H:$H, '2012'!$C:$C, $A12, '2012'!$F:$F, AF$1)+SUMIFS('2012'!$I:$I, '2012'!$D:$D, $A12, '2012'!$F:$F, AF$1)+SUMIFS('2012'!$J:$J, '2012'!$E:$E, $A12, '2012'!$F:$F, AF$1)+SUMIFS('2011'!$H:$H, '2011'!$C:$C, $A12, '2011'!$F:$F, AF$1)+SUMIFS('2011'!$I:$I, '2011'!$D:$D, $A12, '2011'!$F:$F, AF$1)+SUMIFS('2011'!$J:$J, '2011'!$E:$E, $A12, '2011'!$F:$F, AF$1)+SUMIFS('2010'!$H:$H, '2010'!$C:$C, $A12, '2010'!$F:$F, AF$1)+SUMIFS('2010'!$I:$I, '2010'!$D:$D, $A12, '2010'!$F:$F, AF$1)+SUMIFS('2010'!$J:$J, '2010'!$E:$E, $A12, '2010'!$F:$F, AF$1)+SUMIFS('2009'!$H:$H, '2009'!$C:$C, $A12, '2009'!$F:$F, AF$1)+SUMIFS('2009'!$I:$I, '2009'!$D:$D, $A12, '2009'!$F:$F, AF$1)+SUMIFS('2009'!$J:$J, '2009'!$E:$E, $A12, '2009'!$F:$F, AF$1), 0)</f>
        <v>0</v>
      </c>
    </row>
    <row r="13" customFormat="false" ht="15" hidden="false" customHeight="false" outlineLevel="0" collapsed="false">
      <c r="A13" s="19" t="s">
        <v>55</v>
      </c>
      <c r="B13" s="0" t="n">
        <f aca="false">IFERROR(SUMIFS('2018'!$H:$H, '2018'!$C:$C, $A13, '2018'!$F:$F, B$1)+SUMIFS('2018'!$I:$I, '2018'!$D:$D, $A13, '2018'!$F:$F, B$1)+SUMIFS('2018'!$J:$J, '2018'!$E:$E, $A13, '2018'!$F:$F, B$1)+SUMIFS('2017'!$H:$H, '2017'!$C:$C, $A13, '2017'!$F:$F, B$1)+SUMIFS('2017'!$I:$I, '2017'!$D:$D, $A13, '2017'!$F:$F, B$1)+SUMIFS('2017'!$J:$J, '2017'!$E:$E, $A13, '2017'!$F:$F, B$1)+SUMIFS('2016'!$H:$H, '2016'!$C:$C, $A13, '2016'!$F:$F, B$1)+SUMIFS('2016'!$I:$I, '2016'!$D:$D, $A13, '2016'!$F:$F, B$1)+SUMIFS('2016'!$J:$J, '2016'!$E:$E, $A13, '2016'!$F:$F, B$1)+SUMIFS('2015'!$H:$H, '2015'!$C:$C, $A13, '2015'!$F:$F, B$1)+SUMIFS('2015'!$I:$I, '2015'!$D:$D, $A13, '2015'!$F:$F, B$1)+SUMIFS('2015'!$J:$J, '2015'!$E:$E, $A13, '2015'!$F:$F, B$1)+SUMIFS('2014'!$H:$H, '2014'!$C:$C, $A13, '2014'!$F:$F, B$1)+SUMIFS('2014'!$I:$I, '2014'!$D:$D, $A13, '2014'!$F:$F, B$1)+SUMIFS('2014'!$J:$J, '2014'!$E:$E, $A13, '2014'!$F:$F, B$1)+SUMIFS('2013'!$H:$H, '2013'!$C:$C, $A13, '2013'!$F:$F, B$1)+SUMIFS('2013'!$I:$I, '2013'!$D:$D, $A13, '2013'!$F:$F, B$1)+SUMIFS('2013'!$J:$J, '2013'!$E:$E, $A13, '2013'!$F:$F, B$1)+SUMIFS('2012'!$H:$H, '2012'!$C:$C, $A13, '2012'!$F:$F, B$1)+SUMIFS('2012'!$I:$I, '2012'!$D:$D, $A13, '2012'!$F:$F, B$1)+SUMIFS('2012'!$J:$J, '2012'!$E:$E, $A13, '2012'!$F:$F, B$1)+SUMIFS('2011'!$H:$H, '2011'!$C:$C, $A13, '2011'!$F:$F, B$1)+SUMIFS('2011'!$I:$I, '2011'!$D:$D, $A13, '2011'!$F:$F, B$1)+SUMIFS('2011'!$J:$J, '2011'!$E:$E, $A13, '2011'!$F:$F, B$1)+SUMIFS('2010'!$H:$H, '2010'!$C:$C, $A13, '2010'!$F:$F, B$1)+SUMIFS('2010'!$I:$I, '2010'!$D:$D, $A13, '2010'!$F:$F, B$1)+SUMIFS('2010'!$J:$J, '2010'!$E:$E, $A13, '2010'!$F:$F, B$1)+SUMIFS('2009'!$H:$H, '2009'!$C:$C, $A13, '2009'!$F:$F, B$1)+SUMIFS('2009'!$I:$I, '2009'!$D:$D, $A13, '2009'!$F:$F, B$1)+SUMIFS('2009'!$J:$J, '2009'!$E:$E, $A13, '2009'!$F:$F, B$1), 0)</f>
        <v>0</v>
      </c>
      <c r="C13" s="0" t="n">
        <f aca="false">IFERROR(SUMIFS('2018'!$H:$H, '2018'!$C:$C, $A13, '2018'!$F:$F, C$1)+SUMIFS('2018'!$I:$I, '2018'!$D:$D, $A13, '2018'!$F:$F, C$1)+SUMIFS('2018'!$J:$J, '2018'!$E:$E, $A13, '2018'!$F:$F, C$1)+SUMIFS('2017'!$H:$H, '2017'!$C:$C, $A13, '2017'!$F:$F, C$1)+SUMIFS('2017'!$I:$I, '2017'!$D:$D, $A13, '2017'!$F:$F, C$1)+SUMIFS('2017'!$J:$J, '2017'!$E:$E, $A13, '2017'!$F:$F, C$1)+SUMIFS('2016'!$H:$H, '2016'!$C:$C, $A13, '2016'!$F:$F, C$1)+SUMIFS('2016'!$I:$I, '2016'!$D:$D, $A13, '2016'!$F:$F, C$1)+SUMIFS('2016'!$J:$J, '2016'!$E:$E, $A13, '2016'!$F:$F, C$1)+SUMIFS('2015'!$H:$H, '2015'!$C:$C, $A13, '2015'!$F:$F, C$1)+SUMIFS('2015'!$I:$I, '2015'!$D:$D, $A13, '2015'!$F:$F, C$1)+SUMIFS('2015'!$J:$J, '2015'!$E:$E, $A13, '2015'!$F:$F, C$1)+SUMIFS('2014'!$H:$H, '2014'!$C:$C, $A13, '2014'!$F:$F, C$1)+SUMIFS('2014'!$I:$I, '2014'!$D:$D, $A13, '2014'!$F:$F, C$1)+SUMIFS('2014'!$J:$J, '2014'!$E:$E, $A13, '2014'!$F:$F, C$1)+SUMIFS('2013'!$H:$H, '2013'!$C:$C, $A13, '2013'!$F:$F, C$1)+SUMIFS('2013'!$I:$I, '2013'!$D:$D, $A13, '2013'!$F:$F, C$1)+SUMIFS('2013'!$J:$J, '2013'!$E:$E, $A13, '2013'!$F:$F, C$1)+SUMIFS('2012'!$H:$H, '2012'!$C:$C, $A13, '2012'!$F:$F, C$1)+SUMIFS('2012'!$I:$I, '2012'!$D:$D, $A13, '2012'!$F:$F, C$1)+SUMIFS('2012'!$J:$J, '2012'!$E:$E, $A13, '2012'!$F:$F, C$1)+SUMIFS('2011'!$H:$H, '2011'!$C:$C, $A13, '2011'!$F:$F, C$1)+SUMIFS('2011'!$I:$I, '2011'!$D:$D, $A13, '2011'!$F:$F, C$1)+SUMIFS('2011'!$J:$J, '2011'!$E:$E, $A13, '2011'!$F:$F, C$1)+SUMIFS('2010'!$H:$H, '2010'!$C:$C, $A13, '2010'!$F:$F, C$1)+SUMIFS('2010'!$I:$I, '2010'!$D:$D, $A13, '2010'!$F:$F, C$1)+SUMIFS('2010'!$J:$J, '2010'!$E:$E, $A13, '2010'!$F:$F, C$1)+SUMIFS('2009'!$H:$H, '2009'!$C:$C, $A13, '2009'!$F:$F, C$1)+SUMIFS('2009'!$I:$I, '2009'!$D:$D, $A13, '2009'!$F:$F, C$1)+SUMIFS('2009'!$J:$J, '2009'!$E:$E, $A13, '2009'!$F:$F, C$1), 0)</f>
        <v>161</v>
      </c>
      <c r="D13" s="0" t="n">
        <f aca="false">IFERROR(SUMIFS('2018'!$H:$H, '2018'!$C:$C, $A13, '2018'!$F:$F, D$1)+SUMIFS('2018'!$I:$I, '2018'!$D:$D, $A13, '2018'!$F:$F, D$1)+SUMIFS('2018'!$J:$J, '2018'!$E:$E, $A13, '2018'!$F:$F, D$1)+SUMIFS('2017'!$H:$H, '2017'!$C:$C, $A13, '2017'!$F:$F, D$1)+SUMIFS('2017'!$I:$I, '2017'!$D:$D, $A13, '2017'!$F:$F, D$1)+SUMIFS('2017'!$J:$J, '2017'!$E:$E, $A13, '2017'!$F:$F, D$1)+SUMIFS('2016'!$H:$H, '2016'!$C:$C, $A13, '2016'!$F:$F, D$1)+SUMIFS('2016'!$I:$I, '2016'!$D:$D, $A13, '2016'!$F:$F, D$1)+SUMIFS('2016'!$J:$J, '2016'!$E:$E, $A13, '2016'!$F:$F, D$1)+SUMIFS('2015'!$H:$H, '2015'!$C:$C, $A13, '2015'!$F:$F, D$1)+SUMIFS('2015'!$I:$I, '2015'!$D:$D, $A13, '2015'!$F:$F, D$1)+SUMIFS('2015'!$J:$J, '2015'!$E:$E, $A13, '2015'!$F:$F, D$1)+SUMIFS('2014'!$H:$H, '2014'!$C:$C, $A13, '2014'!$F:$F, D$1)+SUMIFS('2014'!$I:$I, '2014'!$D:$D, $A13, '2014'!$F:$F, D$1)+SUMIFS('2014'!$J:$J, '2014'!$E:$E, $A13, '2014'!$F:$F, D$1)+SUMIFS('2013'!$H:$H, '2013'!$C:$C, $A13, '2013'!$F:$F, D$1)+SUMIFS('2013'!$I:$I, '2013'!$D:$D, $A13, '2013'!$F:$F, D$1)+SUMIFS('2013'!$J:$J, '2013'!$E:$E, $A13, '2013'!$F:$F, D$1)+SUMIFS('2012'!$H:$H, '2012'!$C:$C, $A13, '2012'!$F:$F, D$1)+SUMIFS('2012'!$I:$I, '2012'!$D:$D, $A13, '2012'!$F:$F, D$1)+SUMIFS('2012'!$J:$J, '2012'!$E:$E, $A13, '2012'!$F:$F, D$1)+SUMIFS('2011'!$H:$H, '2011'!$C:$C, $A13, '2011'!$F:$F, D$1)+SUMIFS('2011'!$I:$I, '2011'!$D:$D, $A13, '2011'!$F:$F, D$1)+SUMIFS('2011'!$J:$J, '2011'!$E:$E, $A13, '2011'!$F:$F, D$1)+SUMIFS('2010'!$H:$H, '2010'!$C:$C, $A13, '2010'!$F:$F, D$1)+SUMIFS('2010'!$I:$I, '2010'!$D:$D, $A13, '2010'!$F:$F, D$1)+SUMIFS('2010'!$J:$J, '2010'!$E:$E, $A13, '2010'!$F:$F, D$1)+SUMIFS('2009'!$H:$H, '2009'!$C:$C, $A13, '2009'!$F:$F, D$1)+SUMIFS('2009'!$I:$I, '2009'!$D:$D, $A13, '2009'!$F:$F, D$1)+SUMIFS('2009'!$J:$J, '2009'!$E:$E, $A13, '2009'!$F:$F, D$1), 0)</f>
        <v>0</v>
      </c>
      <c r="E13" s="0" t="n">
        <f aca="false">IFERROR(SUMIFS('2018'!$H:$H, '2018'!$C:$C, $A13, '2018'!$F:$F, E$1)+SUMIFS('2018'!$I:$I, '2018'!$D:$D, $A13, '2018'!$F:$F, E$1)+SUMIFS('2018'!$J:$J, '2018'!$E:$E, $A13, '2018'!$F:$F, E$1)+SUMIFS('2017'!$H:$H, '2017'!$C:$C, $A13, '2017'!$F:$F, E$1)+SUMIFS('2017'!$I:$I, '2017'!$D:$D, $A13, '2017'!$F:$F, E$1)+SUMIFS('2017'!$J:$J, '2017'!$E:$E, $A13, '2017'!$F:$F, E$1)+SUMIFS('2016'!$H:$H, '2016'!$C:$C, $A13, '2016'!$F:$F, E$1)+SUMIFS('2016'!$I:$I, '2016'!$D:$D, $A13, '2016'!$F:$F, E$1)+SUMIFS('2016'!$J:$J, '2016'!$E:$E, $A13, '2016'!$F:$F, E$1)+SUMIFS('2015'!$H:$H, '2015'!$C:$C, $A13, '2015'!$F:$F, E$1)+SUMIFS('2015'!$I:$I, '2015'!$D:$D, $A13, '2015'!$F:$F, E$1)+SUMIFS('2015'!$J:$J, '2015'!$E:$E, $A13, '2015'!$F:$F, E$1)+SUMIFS('2014'!$H:$H, '2014'!$C:$C, $A13, '2014'!$F:$F, E$1)+SUMIFS('2014'!$I:$I, '2014'!$D:$D, $A13, '2014'!$F:$F, E$1)+SUMIFS('2014'!$J:$J, '2014'!$E:$E, $A13, '2014'!$F:$F, E$1)+SUMIFS('2013'!$H:$H, '2013'!$C:$C, $A13, '2013'!$F:$F, E$1)+SUMIFS('2013'!$I:$I, '2013'!$D:$D, $A13, '2013'!$F:$F, E$1)+SUMIFS('2013'!$J:$J, '2013'!$E:$E, $A13, '2013'!$F:$F, E$1)+SUMIFS('2012'!$H:$H, '2012'!$C:$C, $A13, '2012'!$F:$F, E$1)+SUMIFS('2012'!$I:$I, '2012'!$D:$D, $A13, '2012'!$F:$F, E$1)+SUMIFS('2012'!$J:$J, '2012'!$E:$E, $A13, '2012'!$F:$F, E$1)+SUMIFS('2011'!$H:$H, '2011'!$C:$C, $A13, '2011'!$F:$F, E$1)+SUMIFS('2011'!$I:$I, '2011'!$D:$D, $A13, '2011'!$F:$F, E$1)+SUMIFS('2011'!$J:$J, '2011'!$E:$E, $A13, '2011'!$F:$F, E$1)+SUMIFS('2010'!$H:$H, '2010'!$C:$C, $A13, '2010'!$F:$F, E$1)+SUMIFS('2010'!$I:$I, '2010'!$D:$D, $A13, '2010'!$F:$F, E$1)+SUMIFS('2010'!$J:$J, '2010'!$E:$E, $A13, '2010'!$F:$F, E$1)+SUMIFS('2009'!$H:$H, '2009'!$C:$C, $A13, '2009'!$F:$F, E$1)+SUMIFS('2009'!$I:$I, '2009'!$D:$D, $A13, '2009'!$F:$F, E$1)+SUMIFS('2009'!$J:$J, '2009'!$E:$E, $A13, '2009'!$F:$F, E$1), 0)</f>
        <v>0</v>
      </c>
      <c r="F13" s="0" t="n">
        <f aca="false">IFERROR(SUMIFS('2018'!$H:$H, '2018'!$C:$C, $A13, '2018'!$F:$F, F$1)+SUMIFS('2018'!$I:$I, '2018'!$D:$D, $A13, '2018'!$F:$F, F$1)+SUMIFS('2018'!$J:$J, '2018'!$E:$E, $A13, '2018'!$F:$F, F$1)+SUMIFS('2017'!$H:$H, '2017'!$C:$C, $A13, '2017'!$F:$F, F$1)+SUMIFS('2017'!$I:$I, '2017'!$D:$D, $A13, '2017'!$F:$F, F$1)+SUMIFS('2017'!$J:$J, '2017'!$E:$E, $A13, '2017'!$F:$F, F$1)+SUMIFS('2016'!$H:$H, '2016'!$C:$C, $A13, '2016'!$F:$F, F$1)+SUMIFS('2016'!$I:$I, '2016'!$D:$D, $A13, '2016'!$F:$F, F$1)+SUMIFS('2016'!$J:$J, '2016'!$E:$E, $A13, '2016'!$F:$F, F$1)+SUMIFS('2015'!$H:$H, '2015'!$C:$C, $A13, '2015'!$F:$F, F$1)+SUMIFS('2015'!$I:$I, '2015'!$D:$D, $A13, '2015'!$F:$F, F$1)+SUMIFS('2015'!$J:$J, '2015'!$E:$E, $A13, '2015'!$F:$F, F$1)+SUMIFS('2014'!$H:$H, '2014'!$C:$C, $A13, '2014'!$F:$F, F$1)+SUMIFS('2014'!$I:$I, '2014'!$D:$D, $A13, '2014'!$F:$F, F$1)+SUMIFS('2014'!$J:$J, '2014'!$E:$E, $A13, '2014'!$F:$F, F$1)+SUMIFS('2013'!$H:$H, '2013'!$C:$C, $A13, '2013'!$F:$F, F$1)+SUMIFS('2013'!$I:$I, '2013'!$D:$D, $A13, '2013'!$F:$F, F$1)+SUMIFS('2013'!$J:$J, '2013'!$E:$E, $A13, '2013'!$F:$F, F$1)+SUMIFS('2012'!$H:$H, '2012'!$C:$C, $A13, '2012'!$F:$F, F$1)+SUMIFS('2012'!$I:$I, '2012'!$D:$D, $A13, '2012'!$F:$F, F$1)+SUMIFS('2012'!$J:$J, '2012'!$E:$E, $A13, '2012'!$F:$F, F$1)+SUMIFS('2011'!$H:$H, '2011'!$C:$C, $A13, '2011'!$F:$F, F$1)+SUMIFS('2011'!$I:$I, '2011'!$D:$D, $A13, '2011'!$F:$F, F$1)+SUMIFS('2011'!$J:$J, '2011'!$E:$E, $A13, '2011'!$F:$F, F$1)+SUMIFS('2010'!$H:$H, '2010'!$C:$C, $A13, '2010'!$F:$F, F$1)+SUMIFS('2010'!$I:$I, '2010'!$D:$D, $A13, '2010'!$F:$F, F$1)+SUMIFS('2010'!$J:$J, '2010'!$E:$E, $A13, '2010'!$F:$F, F$1)+SUMIFS('2009'!$H:$H, '2009'!$C:$C, $A13, '2009'!$F:$F, F$1)+SUMIFS('2009'!$I:$I, '2009'!$D:$D, $A13, '2009'!$F:$F, F$1)+SUMIFS('2009'!$J:$J, '2009'!$E:$E, $A13, '2009'!$F:$F, F$1), 0)</f>
        <v>0</v>
      </c>
      <c r="G13" s="0" t="n">
        <f aca="false">IFERROR(SUMIFS('2018'!$H:$H, '2018'!$C:$C, $A13, '2018'!$F:$F, G$1)+SUMIFS('2018'!$I:$I, '2018'!$D:$D, $A13, '2018'!$F:$F, G$1)+SUMIFS('2018'!$J:$J, '2018'!$E:$E, $A13, '2018'!$F:$F, G$1)+SUMIFS('2017'!$H:$H, '2017'!$C:$C, $A13, '2017'!$F:$F, G$1)+SUMIFS('2017'!$I:$I, '2017'!$D:$D, $A13, '2017'!$F:$F, G$1)+SUMIFS('2017'!$J:$J, '2017'!$E:$E, $A13, '2017'!$F:$F, G$1)+SUMIFS('2016'!$H:$H, '2016'!$C:$C, $A13, '2016'!$F:$F, G$1)+SUMIFS('2016'!$I:$I, '2016'!$D:$D, $A13, '2016'!$F:$F, G$1)+SUMIFS('2016'!$J:$J, '2016'!$E:$E, $A13, '2016'!$F:$F, G$1)+SUMIFS('2015'!$H:$H, '2015'!$C:$C, $A13, '2015'!$F:$F, G$1)+SUMIFS('2015'!$I:$I, '2015'!$D:$D, $A13, '2015'!$F:$F, G$1)+SUMIFS('2015'!$J:$J, '2015'!$E:$E, $A13, '2015'!$F:$F, G$1)+SUMIFS('2014'!$H:$H, '2014'!$C:$C, $A13, '2014'!$F:$F, G$1)+SUMIFS('2014'!$I:$I, '2014'!$D:$D, $A13, '2014'!$F:$F, G$1)+SUMIFS('2014'!$J:$J, '2014'!$E:$E, $A13, '2014'!$F:$F, G$1)+SUMIFS('2013'!$H:$H, '2013'!$C:$C, $A13, '2013'!$F:$F, G$1)+SUMIFS('2013'!$I:$I, '2013'!$D:$D, $A13, '2013'!$F:$F, G$1)+SUMIFS('2013'!$J:$J, '2013'!$E:$E, $A13, '2013'!$F:$F, G$1)+SUMIFS('2012'!$H:$H, '2012'!$C:$C, $A13, '2012'!$F:$F, G$1)+SUMIFS('2012'!$I:$I, '2012'!$D:$D, $A13, '2012'!$F:$F, G$1)+SUMIFS('2012'!$J:$J, '2012'!$E:$E, $A13, '2012'!$F:$F, G$1)+SUMIFS('2011'!$H:$H, '2011'!$C:$C, $A13, '2011'!$F:$F, G$1)+SUMIFS('2011'!$I:$I, '2011'!$D:$D, $A13, '2011'!$F:$F, G$1)+SUMIFS('2011'!$J:$J, '2011'!$E:$E, $A13, '2011'!$F:$F, G$1)+SUMIFS('2010'!$H:$H, '2010'!$C:$C, $A13, '2010'!$F:$F, G$1)+SUMIFS('2010'!$I:$I, '2010'!$D:$D, $A13, '2010'!$F:$F, G$1)+SUMIFS('2010'!$J:$J, '2010'!$E:$E, $A13, '2010'!$F:$F, G$1)+SUMIFS('2009'!$H:$H, '2009'!$C:$C, $A13, '2009'!$F:$F, G$1)+SUMIFS('2009'!$I:$I, '2009'!$D:$D, $A13, '2009'!$F:$F, G$1)+SUMIFS('2009'!$J:$J, '2009'!$E:$E, $A13, '2009'!$F:$F, G$1), 0)</f>
        <v>1</v>
      </c>
      <c r="H13" s="0" t="n">
        <f aca="false">IFERROR(SUMIFS('2018'!$H:$H, '2018'!$C:$C, $A13, '2018'!$F:$F, H$1)+SUMIFS('2018'!$I:$I, '2018'!$D:$D, $A13, '2018'!$F:$F, H$1)+SUMIFS('2018'!$J:$J, '2018'!$E:$E, $A13, '2018'!$F:$F, H$1)+SUMIFS('2017'!$H:$H, '2017'!$C:$C, $A13, '2017'!$F:$F, H$1)+SUMIFS('2017'!$I:$I, '2017'!$D:$D, $A13, '2017'!$F:$F, H$1)+SUMIFS('2017'!$J:$J, '2017'!$E:$E, $A13, '2017'!$F:$F, H$1)+SUMIFS('2016'!$H:$H, '2016'!$C:$C, $A13, '2016'!$F:$F, H$1)+SUMIFS('2016'!$I:$I, '2016'!$D:$D, $A13, '2016'!$F:$F, H$1)+SUMIFS('2016'!$J:$J, '2016'!$E:$E, $A13, '2016'!$F:$F, H$1)+SUMIFS('2015'!$H:$H, '2015'!$C:$C, $A13, '2015'!$F:$F, H$1)+SUMIFS('2015'!$I:$I, '2015'!$D:$D, $A13, '2015'!$F:$F, H$1)+SUMIFS('2015'!$J:$J, '2015'!$E:$E, $A13, '2015'!$F:$F, H$1)+SUMIFS('2014'!$H:$H, '2014'!$C:$C, $A13, '2014'!$F:$F, H$1)+SUMIFS('2014'!$I:$I, '2014'!$D:$D, $A13, '2014'!$F:$F, H$1)+SUMIFS('2014'!$J:$J, '2014'!$E:$E, $A13, '2014'!$F:$F, H$1)+SUMIFS('2013'!$H:$H, '2013'!$C:$C, $A13, '2013'!$F:$F, H$1)+SUMIFS('2013'!$I:$I, '2013'!$D:$D, $A13, '2013'!$F:$F, H$1)+SUMIFS('2013'!$J:$J, '2013'!$E:$E, $A13, '2013'!$F:$F, H$1)+SUMIFS('2012'!$H:$H, '2012'!$C:$C, $A13, '2012'!$F:$F, H$1)+SUMIFS('2012'!$I:$I, '2012'!$D:$D, $A13, '2012'!$F:$F, H$1)+SUMIFS('2012'!$J:$J, '2012'!$E:$E, $A13, '2012'!$F:$F, H$1)+SUMIFS('2011'!$H:$H, '2011'!$C:$C, $A13, '2011'!$F:$F, H$1)+SUMIFS('2011'!$I:$I, '2011'!$D:$D, $A13, '2011'!$F:$F, H$1)+SUMIFS('2011'!$J:$J, '2011'!$E:$E, $A13, '2011'!$F:$F, H$1)+SUMIFS('2010'!$H:$H, '2010'!$C:$C, $A13, '2010'!$F:$F, H$1)+SUMIFS('2010'!$I:$I, '2010'!$D:$D, $A13, '2010'!$F:$F, H$1)+SUMIFS('2010'!$J:$J, '2010'!$E:$E, $A13, '2010'!$F:$F, H$1)+SUMIFS('2009'!$H:$H, '2009'!$C:$C, $A13, '2009'!$F:$F, H$1)+SUMIFS('2009'!$I:$I, '2009'!$D:$D, $A13, '2009'!$F:$F, H$1)+SUMIFS('2009'!$J:$J, '2009'!$E:$E, $A13, '2009'!$F:$F, H$1), 0)</f>
        <v>0</v>
      </c>
      <c r="I13" s="0" t="n">
        <f aca="false">IFERROR(SUMIFS('2018'!$H:$H, '2018'!$C:$C, $A13, '2018'!$F:$F, I$1)+SUMIFS('2018'!$I:$I, '2018'!$D:$D, $A13, '2018'!$F:$F, I$1)+SUMIFS('2018'!$J:$J, '2018'!$E:$E, $A13, '2018'!$F:$F, I$1)+SUMIFS('2017'!$H:$H, '2017'!$C:$C, $A13, '2017'!$F:$F, I$1)+SUMIFS('2017'!$I:$I, '2017'!$D:$D, $A13, '2017'!$F:$F, I$1)+SUMIFS('2017'!$J:$J, '2017'!$E:$E, $A13, '2017'!$F:$F, I$1)+SUMIFS('2016'!$H:$H, '2016'!$C:$C, $A13, '2016'!$F:$F, I$1)+SUMIFS('2016'!$I:$I, '2016'!$D:$D, $A13, '2016'!$F:$F, I$1)+SUMIFS('2016'!$J:$J, '2016'!$E:$E, $A13, '2016'!$F:$F, I$1)+SUMIFS('2015'!$H:$H, '2015'!$C:$C, $A13, '2015'!$F:$F, I$1)+SUMIFS('2015'!$I:$I, '2015'!$D:$D, $A13, '2015'!$F:$F, I$1)+SUMIFS('2015'!$J:$J, '2015'!$E:$E, $A13, '2015'!$F:$F, I$1)+SUMIFS('2014'!$H:$H, '2014'!$C:$C, $A13, '2014'!$F:$F, I$1)+SUMIFS('2014'!$I:$I, '2014'!$D:$D, $A13, '2014'!$F:$F, I$1)+SUMIFS('2014'!$J:$J, '2014'!$E:$E, $A13, '2014'!$F:$F, I$1)+SUMIFS('2013'!$H:$H, '2013'!$C:$C, $A13, '2013'!$F:$F, I$1)+SUMIFS('2013'!$I:$I, '2013'!$D:$D, $A13, '2013'!$F:$F, I$1)+SUMIFS('2013'!$J:$J, '2013'!$E:$E, $A13, '2013'!$F:$F, I$1)+SUMIFS('2012'!$H:$H, '2012'!$C:$C, $A13, '2012'!$F:$F, I$1)+SUMIFS('2012'!$I:$I, '2012'!$D:$D, $A13, '2012'!$F:$F, I$1)+SUMIFS('2012'!$J:$J, '2012'!$E:$E, $A13, '2012'!$F:$F, I$1)+SUMIFS('2011'!$H:$H, '2011'!$C:$C, $A13, '2011'!$F:$F, I$1)+SUMIFS('2011'!$I:$I, '2011'!$D:$D, $A13, '2011'!$F:$F, I$1)+SUMIFS('2011'!$J:$J, '2011'!$E:$E, $A13, '2011'!$F:$F, I$1)+SUMIFS('2010'!$H:$H, '2010'!$C:$C, $A13, '2010'!$F:$F, I$1)+SUMIFS('2010'!$I:$I, '2010'!$D:$D, $A13, '2010'!$F:$F, I$1)+SUMIFS('2010'!$J:$J, '2010'!$E:$E, $A13, '2010'!$F:$F, I$1)+SUMIFS('2009'!$H:$H, '2009'!$C:$C, $A13, '2009'!$F:$F, I$1)+SUMIFS('2009'!$I:$I, '2009'!$D:$D, $A13, '2009'!$F:$F, I$1)+SUMIFS('2009'!$J:$J, '2009'!$E:$E, $A13, '2009'!$F:$F, I$1), 0)</f>
        <v>0</v>
      </c>
      <c r="J13" s="0" t="n">
        <f aca="false">IFERROR(SUMIFS('2018'!$H:$H, '2018'!$C:$C, $A13, '2018'!$F:$F, J$1)+SUMIFS('2018'!$I:$I, '2018'!$D:$D, $A13, '2018'!$F:$F, J$1)+SUMIFS('2018'!$J:$J, '2018'!$E:$E, $A13, '2018'!$F:$F, J$1)+SUMIFS('2017'!$H:$H, '2017'!$C:$C, $A13, '2017'!$F:$F, J$1)+SUMIFS('2017'!$I:$I, '2017'!$D:$D, $A13, '2017'!$F:$F, J$1)+SUMIFS('2017'!$J:$J, '2017'!$E:$E, $A13, '2017'!$F:$F, J$1)+SUMIFS('2016'!$H:$H, '2016'!$C:$C, $A13, '2016'!$F:$F, J$1)+SUMIFS('2016'!$I:$I, '2016'!$D:$D, $A13, '2016'!$F:$F, J$1)+SUMIFS('2016'!$J:$J, '2016'!$E:$E, $A13, '2016'!$F:$F, J$1)+SUMIFS('2015'!$H:$H, '2015'!$C:$C, $A13, '2015'!$F:$F, J$1)+SUMIFS('2015'!$I:$I, '2015'!$D:$D, $A13, '2015'!$F:$F, J$1)+SUMIFS('2015'!$J:$J, '2015'!$E:$E, $A13, '2015'!$F:$F, J$1)+SUMIFS('2014'!$H:$H, '2014'!$C:$C, $A13, '2014'!$F:$F, J$1)+SUMIFS('2014'!$I:$I, '2014'!$D:$D, $A13, '2014'!$F:$F, J$1)+SUMIFS('2014'!$J:$J, '2014'!$E:$E, $A13, '2014'!$F:$F, J$1)+SUMIFS('2013'!$H:$H, '2013'!$C:$C, $A13, '2013'!$F:$F, J$1)+SUMIFS('2013'!$I:$I, '2013'!$D:$D, $A13, '2013'!$F:$F, J$1)+SUMIFS('2013'!$J:$J, '2013'!$E:$E, $A13, '2013'!$F:$F, J$1)+SUMIFS('2012'!$H:$H, '2012'!$C:$C, $A13, '2012'!$F:$F, J$1)+SUMIFS('2012'!$I:$I, '2012'!$D:$D, $A13, '2012'!$F:$F, J$1)+SUMIFS('2012'!$J:$J, '2012'!$E:$E, $A13, '2012'!$F:$F, J$1)+SUMIFS('2011'!$H:$H, '2011'!$C:$C, $A13, '2011'!$F:$F, J$1)+SUMIFS('2011'!$I:$I, '2011'!$D:$D, $A13, '2011'!$F:$F, J$1)+SUMIFS('2011'!$J:$J, '2011'!$E:$E, $A13, '2011'!$F:$F, J$1)+SUMIFS('2010'!$H:$H, '2010'!$C:$C, $A13, '2010'!$F:$F, J$1)+SUMIFS('2010'!$I:$I, '2010'!$D:$D, $A13, '2010'!$F:$F, J$1)+SUMIFS('2010'!$J:$J, '2010'!$E:$E, $A13, '2010'!$F:$F, J$1)+SUMIFS('2009'!$H:$H, '2009'!$C:$C, $A13, '2009'!$F:$F, J$1)+SUMIFS('2009'!$I:$I, '2009'!$D:$D, $A13, '2009'!$F:$F, J$1)+SUMIFS('2009'!$J:$J, '2009'!$E:$E, $A13, '2009'!$F:$F, J$1), 0)</f>
        <v>10.5</v>
      </c>
      <c r="K13" s="0" t="n">
        <f aca="false">IFERROR(SUMIFS('2018'!$H:$H, '2018'!$C:$C, $A13, '2018'!$F:$F, K$1)+SUMIFS('2018'!$I:$I, '2018'!$D:$D, $A13, '2018'!$F:$F, K$1)+SUMIFS('2018'!$J:$J, '2018'!$E:$E, $A13, '2018'!$F:$F, K$1)+SUMIFS('2017'!$H:$H, '2017'!$C:$C, $A13, '2017'!$F:$F, K$1)+SUMIFS('2017'!$I:$I, '2017'!$D:$D, $A13, '2017'!$F:$F, K$1)+SUMIFS('2017'!$J:$J, '2017'!$E:$E, $A13, '2017'!$F:$F, K$1)+SUMIFS('2016'!$H:$H, '2016'!$C:$C, $A13, '2016'!$F:$F, K$1)+SUMIFS('2016'!$I:$I, '2016'!$D:$D, $A13, '2016'!$F:$F, K$1)+SUMIFS('2016'!$J:$J, '2016'!$E:$E, $A13, '2016'!$F:$F, K$1)+SUMIFS('2015'!$H:$H, '2015'!$C:$C, $A13, '2015'!$F:$F, K$1)+SUMIFS('2015'!$I:$I, '2015'!$D:$D, $A13, '2015'!$F:$F, K$1)+SUMIFS('2015'!$J:$J, '2015'!$E:$E, $A13, '2015'!$F:$F, K$1)+SUMIFS('2014'!$H:$H, '2014'!$C:$C, $A13, '2014'!$F:$F, K$1)+SUMIFS('2014'!$I:$I, '2014'!$D:$D, $A13, '2014'!$F:$F, K$1)+SUMIFS('2014'!$J:$J, '2014'!$E:$E, $A13, '2014'!$F:$F, K$1)+SUMIFS('2013'!$H:$H, '2013'!$C:$C, $A13, '2013'!$F:$F, K$1)+SUMIFS('2013'!$I:$I, '2013'!$D:$D, $A13, '2013'!$F:$F, K$1)+SUMIFS('2013'!$J:$J, '2013'!$E:$E, $A13, '2013'!$F:$F, K$1)+SUMIFS('2012'!$H:$H, '2012'!$C:$C, $A13, '2012'!$F:$F, K$1)+SUMIFS('2012'!$I:$I, '2012'!$D:$D, $A13, '2012'!$F:$F, K$1)+SUMIFS('2012'!$J:$J, '2012'!$E:$E, $A13, '2012'!$F:$F, K$1)+SUMIFS('2011'!$H:$H, '2011'!$C:$C, $A13, '2011'!$F:$F, K$1)+SUMIFS('2011'!$I:$I, '2011'!$D:$D, $A13, '2011'!$F:$F, K$1)+SUMIFS('2011'!$J:$J, '2011'!$E:$E, $A13, '2011'!$F:$F, K$1)+SUMIFS('2010'!$H:$H, '2010'!$C:$C, $A13, '2010'!$F:$F, K$1)+SUMIFS('2010'!$I:$I, '2010'!$D:$D, $A13, '2010'!$F:$F, K$1)+SUMIFS('2010'!$J:$J, '2010'!$E:$E, $A13, '2010'!$F:$F, K$1)+SUMIFS('2009'!$H:$H, '2009'!$C:$C, $A13, '2009'!$F:$F, K$1)+SUMIFS('2009'!$I:$I, '2009'!$D:$D, $A13, '2009'!$F:$F, K$1)+SUMIFS('2009'!$J:$J, '2009'!$E:$E, $A13, '2009'!$F:$F, K$1), 0)</f>
        <v>8.5</v>
      </c>
      <c r="L13" s="0" t="n">
        <f aca="false">IFERROR(SUMIFS('2018'!$H:$H, '2018'!$C:$C, $A13, '2018'!$F:$F, L$1)+SUMIFS('2018'!$I:$I, '2018'!$D:$D, $A13, '2018'!$F:$F, L$1)+SUMIFS('2018'!$J:$J, '2018'!$E:$E, $A13, '2018'!$F:$F, L$1)+SUMIFS('2017'!$H:$H, '2017'!$C:$C, $A13, '2017'!$F:$F, L$1)+SUMIFS('2017'!$I:$I, '2017'!$D:$D, $A13, '2017'!$F:$F, L$1)+SUMIFS('2017'!$J:$J, '2017'!$E:$E, $A13, '2017'!$F:$F, L$1)+SUMIFS('2016'!$H:$H, '2016'!$C:$C, $A13, '2016'!$F:$F, L$1)+SUMIFS('2016'!$I:$I, '2016'!$D:$D, $A13, '2016'!$F:$F, L$1)+SUMIFS('2016'!$J:$J, '2016'!$E:$E, $A13, '2016'!$F:$F, L$1)+SUMIFS('2015'!$H:$H, '2015'!$C:$C, $A13, '2015'!$F:$F, L$1)+SUMIFS('2015'!$I:$I, '2015'!$D:$D, $A13, '2015'!$F:$F, L$1)+SUMIFS('2015'!$J:$J, '2015'!$E:$E, $A13, '2015'!$F:$F, L$1)+SUMIFS('2014'!$H:$H, '2014'!$C:$C, $A13, '2014'!$F:$F, L$1)+SUMIFS('2014'!$I:$I, '2014'!$D:$D, $A13, '2014'!$F:$F, L$1)+SUMIFS('2014'!$J:$J, '2014'!$E:$E, $A13, '2014'!$F:$F, L$1)+SUMIFS('2013'!$H:$H, '2013'!$C:$C, $A13, '2013'!$F:$F, L$1)+SUMIFS('2013'!$I:$I, '2013'!$D:$D, $A13, '2013'!$F:$F, L$1)+SUMIFS('2013'!$J:$J, '2013'!$E:$E, $A13, '2013'!$F:$F, L$1)+SUMIFS('2012'!$H:$H, '2012'!$C:$C, $A13, '2012'!$F:$F, L$1)+SUMIFS('2012'!$I:$I, '2012'!$D:$D, $A13, '2012'!$F:$F, L$1)+SUMIFS('2012'!$J:$J, '2012'!$E:$E, $A13, '2012'!$F:$F, L$1)+SUMIFS('2011'!$H:$H, '2011'!$C:$C, $A13, '2011'!$F:$F, L$1)+SUMIFS('2011'!$I:$I, '2011'!$D:$D, $A13, '2011'!$F:$F, L$1)+SUMIFS('2011'!$J:$J, '2011'!$E:$E, $A13, '2011'!$F:$F, L$1)+SUMIFS('2010'!$H:$H, '2010'!$C:$C, $A13, '2010'!$F:$F, L$1)+SUMIFS('2010'!$I:$I, '2010'!$D:$D, $A13, '2010'!$F:$F, L$1)+SUMIFS('2010'!$J:$J, '2010'!$E:$E, $A13, '2010'!$F:$F, L$1)+SUMIFS('2009'!$H:$H, '2009'!$C:$C, $A13, '2009'!$F:$F, L$1)+SUMIFS('2009'!$I:$I, '2009'!$D:$D, $A13, '2009'!$F:$F, L$1)+SUMIFS('2009'!$J:$J, '2009'!$E:$E, $A13, '2009'!$F:$F, L$1), 0)</f>
        <v>11</v>
      </c>
      <c r="M13" s="0" t="n">
        <f aca="false">IFERROR(SUMIFS('2018'!$H:$H, '2018'!$C:$C, $A13, '2018'!$F:$F, M$1)+SUMIFS('2018'!$I:$I, '2018'!$D:$D, $A13, '2018'!$F:$F, M$1)+SUMIFS('2018'!$J:$J, '2018'!$E:$E, $A13, '2018'!$F:$F, M$1)+SUMIFS('2017'!$H:$H, '2017'!$C:$C, $A13, '2017'!$F:$F, M$1)+SUMIFS('2017'!$I:$I, '2017'!$D:$D, $A13, '2017'!$F:$F, M$1)+SUMIFS('2017'!$J:$J, '2017'!$E:$E, $A13, '2017'!$F:$F, M$1)+SUMIFS('2016'!$H:$H, '2016'!$C:$C, $A13, '2016'!$F:$F, M$1)+SUMIFS('2016'!$I:$I, '2016'!$D:$D, $A13, '2016'!$F:$F, M$1)+SUMIFS('2016'!$J:$J, '2016'!$E:$E, $A13, '2016'!$F:$F, M$1)+SUMIFS('2015'!$H:$H, '2015'!$C:$C, $A13, '2015'!$F:$F, M$1)+SUMIFS('2015'!$I:$I, '2015'!$D:$D, $A13, '2015'!$F:$F, M$1)+SUMIFS('2015'!$J:$J, '2015'!$E:$E, $A13, '2015'!$F:$F, M$1)+SUMIFS('2014'!$H:$H, '2014'!$C:$C, $A13, '2014'!$F:$F, M$1)+SUMIFS('2014'!$I:$I, '2014'!$D:$D, $A13, '2014'!$F:$F, M$1)+SUMIFS('2014'!$J:$J, '2014'!$E:$E, $A13, '2014'!$F:$F, M$1)+SUMIFS('2013'!$H:$H, '2013'!$C:$C, $A13, '2013'!$F:$F, M$1)+SUMIFS('2013'!$I:$I, '2013'!$D:$D, $A13, '2013'!$F:$F, M$1)+SUMIFS('2013'!$J:$J, '2013'!$E:$E, $A13, '2013'!$F:$F, M$1)+SUMIFS('2012'!$H:$H, '2012'!$C:$C, $A13, '2012'!$F:$F, M$1)+SUMIFS('2012'!$I:$I, '2012'!$D:$D, $A13, '2012'!$F:$F, M$1)+SUMIFS('2012'!$J:$J, '2012'!$E:$E, $A13, '2012'!$F:$F, M$1)+SUMIFS('2011'!$H:$H, '2011'!$C:$C, $A13, '2011'!$F:$F, M$1)+SUMIFS('2011'!$I:$I, '2011'!$D:$D, $A13, '2011'!$F:$F, M$1)+SUMIFS('2011'!$J:$J, '2011'!$E:$E, $A13, '2011'!$F:$F, M$1)+SUMIFS('2010'!$H:$H, '2010'!$C:$C, $A13, '2010'!$F:$F, M$1)+SUMIFS('2010'!$I:$I, '2010'!$D:$D, $A13, '2010'!$F:$F, M$1)+SUMIFS('2010'!$J:$J, '2010'!$E:$E, $A13, '2010'!$F:$F, M$1)+SUMIFS('2009'!$H:$H, '2009'!$C:$C, $A13, '2009'!$F:$F, M$1)+SUMIFS('2009'!$I:$I, '2009'!$D:$D, $A13, '2009'!$F:$F, M$1)+SUMIFS('2009'!$J:$J, '2009'!$E:$E, $A13, '2009'!$F:$F, M$1), 0)</f>
        <v>0</v>
      </c>
      <c r="N13" s="0" t="n">
        <f aca="false">IFERROR(SUMIFS('2018'!$H:$H, '2018'!$C:$C, $A13, '2018'!$F:$F, N$1)+SUMIFS('2018'!$I:$I, '2018'!$D:$D, $A13, '2018'!$F:$F, N$1)+SUMIFS('2018'!$J:$J, '2018'!$E:$E, $A13, '2018'!$F:$F, N$1)+SUMIFS('2017'!$H:$H, '2017'!$C:$C, $A13, '2017'!$F:$F, N$1)+SUMIFS('2017'!$I:$I, '2017'!$D:$D, $A13, '2017'!$F:$F, N$1)+SUMIFS('2017'!$J:$J, '2017'!$E:$E, $A13, '2017'!$F:$F, N$1)+SUMIFS('2016'!$H:$H, '2016'!$C:$C, $A13, '2016'!$F:$F, N$1)+SUMIFS('2016'!$I:$I, '2016'!$D:$D, $A13, '2016'!$F:$F, N$1)+SUMIFS('2016'!$J:$J, '2016'!$E:$E, $A13, '2016'!$F:$F, N$1)+SUMIFS('2015'!$H:$H, '2015'!$C:$C, $A13, '2015'!$F:$F, N$1)+SUMIFS('2015'!$I:$I, '2015'!$D:$D, $A13, '2015'!$F:$F, N$1)+SUMIFS('2015'!$J:$J, '2015'!$E:$E, $A13, '2015'!$F:$F, N$1)+SUMIFS('2014'!$H:$H, '2014'!$C:$C, $A13, '2014'!$F:$F, N$1)+SUMIFS('2014'!$I:$I, '2014'!$D:$D, $A13, '2014'!$F:$F, N$1)+SUMIFS('2014'!$J:$J, '2014'!$E:$E, $A13, '2014'!$F:$F, N$1)+SUMIFS('2013'!$H:$H, '2013'!$C:$C, $A13, '2013'!$F:$F, N$1)+SUMIFS('2013'!$I:$I, '2013'!$D:$D, $A13, '2013'!$F:$F, N$1)+SUMIFS('2013'!$J:$J, '2013'!$E:$E, $A13, '2013'!$F:$F, N$1)+SUMIFS('2012'!$H:$H, '2012'!$C:$C, $A13, '2012'!$F:$F, N$1)+SUMIFS('2012'!$I:$I, '2012'!$D:$D, $A13, '2012'!$F:$F, N$1)+SUMIFS('2012'!$J:$J, '2012'!$E:$E, $A13, '2012'!$F:$F, N$1)+SUMIFS('2011'!$H:$H, '2011'!$C:$C, $A13, '2011'!$F:$F, N$1)+SUMIFS('2011'!$I:$I, '2011'!$D:$D, $A13, '2011'!$F:$F, N$1)+SUMIFS('2011'!$J:$J, '2011'!$E:$E, $A13, '2011'!$F:$F, N$1)+SUMIFS('2010'!$H:$H, '2010'!$C:$C, $A13, '2010'!$F:$F, N$1)+SUMIFS('2010'!$I:$I, '2010'!$D:$D, $A13, '2010'!$F:$F, N$1)+SUMIFS('2010'!$J:$J, '2010'!$E:$E, $A13, '2010'!$F:$F, N$1)+SUMIFS('2009'!$H:$H, '2009'!$C:$C, $A13, '2009'!$F:$F, N$1)+SUMIFS('2009'!$I:$I, '2009'!$D:$D, $A13, '2009'!$F:$F, N$1)+SUMIFS('2009'!$J:$J, '2009'!$E:$E, $A13, '2009'!$F:$F, N$1), 0)</f>
        <v>1</v>
      </c>
      <c r="O13" s="0" t="n">
        <f aca="false">IFERROR(SUMIFS('2018'!$H:$H, '2018'!$C:$C, $A13, '2018'!$F:$F, O$1)+SUMIFS('2018'!$I:$I, '2018'!$D:$D, $A13, '2018'!$F:$F, O$1)+SUMIFS('2018'!$J:$J, '2018'!$E:$E, $A13, '2018'!$F:$F, O$1)+SUMIFS('2017'!$H:$H, '2017'!$C:$C, $A13, '2017'!$F:$F, O$1)+SUMIFS('2017'!$I:$I, '2017'!$D:$D, $A13, '2017'!$F:$F, O$1)+SUMIFS('2017'!$J:$J, '2017'!$E:$E, $A13, '2017'!$F:$F, O$1)+SUMIFS('2016'!$H:$H, '2016'!$C:$C, $A13, '2016'!$F:$F, O$1)+SUMIFS('2016'!$I:$I, '2016'!$D:$D, $A13, '2016'!$F:$F, O$1)+SUMIFS('2016'!$J:$J, '2016'!$E:$E, $A13, '2016'!$F:$F, O$1)+SUMIFS('2015'!$H:$H, '2015'!$C:$C, $A13, '2015'!$F:$F, O$1)+SUMIFS('2015'!$I:$I, '2015'!$D:$D, $A13, '2015'!$F:$F, O$1)+SUMIFS('2015'!$J:$J, '2015'!$E:$E, $A13, '2015'!$F:$F, O$1)+SUMIFS('2014'!$H:$H, '2014'!$C:$C, $A13, '2014'!$F:$F, O$1)+SUMIFS('2014'!$I:$I, '2014'!$D:$D, $A13, '2014'!$F:$F, O$1)+SUMIFS('2014'!$J:$J, '2014'!$E:$E, $A13, '2014'!$F:$F, O$1)+SUMIFS('2013'!$H:$H, '2013'!$C:$C, $A13, '2013'!$F:$F, O$1)+SUMIFS('2013'!$I:$I, '2013'!$D:$D, $A13, '2013'!$F:$F, O$1)+SUMIFS('2013'!$J:$J, '2013'!$E:$E, $A13, '2013'!$F:$F, O$1)+SUMIFS('2012'!$H:$H, '2012'!$C:$C, $A13, '2012'!$F:$F, O$1)+SUMIFS('2012'!$I:$I, '2012'!$D:$D, $A13, '2012'!$F:$F, O$1)+SUMIFS('2012'!$J:$J, '2012'!$E:$E, $A13, '2012'!$F:$F, O$1)+SUMIFS('2011'!$H:$H, '2011'!$C:$C, $A13, '2011'!$F:$F, O$1)+SUMIFS('2011'!$I:$I, '2011'!$D:$D, $A13, '2011'!$F:$F, O$1)+SUMIFS('2011'!$J:$J, '2011'!$E:$E, $A13, '2011'!$F:$F, O$1)+SUMIFS('2010'!$H:$H, '2010'!$C:$C, $A13, '2010'!$F:$F, O$1)+SUMIFS('2010'!$I:$I, '2010'!$D:$D, $A13, '2010'!$F:$F, O$1)+SUMIFS('2010'!$J:$J, '2010'!$E:$E, $A13, '2010'!$F:$F, O$1)+SUMIFS('2009'!$H:$H, '2009'!$C:$C, $A13, '2009'!$F:$F, O$1)+SUMIFS('2009'!$I:$I, '2009'!$D:$D, $A13, '2009'!$F:$F, O$1)+SUMIFS('2009'!$J:$J, '2009'!$E:$E, $A13, '2009'!$F:$F, O$1), 0)</f>
        <v>0</v>
      </c>
      <c r="P13" s="0" t="n">
        <f aca="false">IFERROR(SUMIFS('2018'!$H:$H, '2018'!$C:$C, $A13, '2018'!$F:$F, P$1)+SUMIFS('2018'!$I:$I, '2018'!$D:$D, $A13, '2018'!$F:$F, P$1)+SUMIFS('2018'!$J:$J, '2018'!$E:$E, $A13, '2018'!$F:$F, P$1)+SUMIFS('2017'!$H:$H, '2017'!$C:$C, $A13, '2017'!$F:$F, P$1)+SUMIFS('2017'!$I:$I, '2017'!$D:$D, $A13, '2017'!$F:$F, P$1)+SUMIFS('2017'!$J:$J, '2017'!$E:$E, $A13, '2017'!$F:$F, P$1)+SUMIFS('2016'!$H:$H, '2016'!$C:$C, $A13, '2016'!$F:$F, P$1)+SUMIFS('2016'!$I:$I, '2016'!$D:$D, $A13, '2016'!$F:$F, P$1)+SUMIFS('2016'!$J:$J, '2016'!$E:$E, $A13, '2016'!$F:$F, P$1)+SUMIFS('2015'!$H:$H, '2015'!$C:$C, $A13, '2015'!$F:$F, P$1)+SUMIFS('2015'!$I:$I, '2015'!$D:$D, $A13, '2015'!$F:$F, P$1)+SUMIFS('2015'!$J:$J, '2015'!$E:$E, $A13, '2015'!$F:$F, P$1)+SUMIFS('2014'!$H:$H, '2014'!$C:$C, $A13, '2014'!$F:$F, P$1)+SUMIFS('2014'!$I:$I, '2014'!$D:$D, $A13, '2014'!$F:$F, P$1)+SUMIFS('2014'!$J:$J, '2014'!$E:$E, $A13, '2014'!$F:$F, P$1)+SUMIFS('2013'!$H:$H, '2013'!$C:$C, $A13, '2013'!$F:$F, P$1)+SUMIFS('2013'!$I:$I, '2013'!$D:$D, $A13, '2013'!$F:$F, P$1)+SUMIFS('2013'!$J:$J, '2013'!$E:$E, $A13, '2013'!$F:$F, P$1)+SUMIFS('2012'!$H:$H, '2012'!$C:$C, $A13, '2012'!$F:$F, P$1)+SUMIFS('2012'!$I:$I, '2012'!$D:$D, $A13, '2012'!$F:$F, P$1)+SUMIFS('2012'!$J:$J, '2012'!$E:$E, $A13, '2012'!$F:$F, P$1)+SUMIFS('2011'!$H:$H, '2011'!$C:$C, $A13, '2011'!$F:$F, P$1)+SUMIFS('2011'!$I:$I, '2011'!$D:$D, $A13, '2011'!$F:$F, P$1)+SUMIFS('2011'!$J:$J, '2011'!$E:$E, $A13, '2011'!$F:$F, P$1)+SUMIFS('2010'!$H:$H, '2010'!$C:$C, $A13, '2010'!$F:$F, P$1)+SUMIFS('2010'!$I:$I, '2010'!$D:$D, $A13, '2010'!$F:$F, P$1)+SUMIFS('2010'!$J:$J, '2010'!$E:$E, $A13, '2010'!$F:$F, P$1)+SUMIFS('2009'!$H:$H, '2009'!$C:$C, $A13, '2009'!$F:$F, P$1)+SUMIFS('2009'!$I:$I, '2009'!$D:$D, $A13, '2009'!$F:$F, P$1)+SUMIFS('2009'!$J:$J, '2009'!$E:$E, $A13, '2009'!$F:$F, P$1), 0)</f>
        <v>53.5</v>
      </c>
      <c r="Q13" s="0" t="n">
        <f aca="false">IFERROR(SUMIFS('2018'!$H:$H, '2018'!$C:$C, $A13, '2018'!$F:$F, Q$1)+SUMIFS('2018'!$I:$I, '2018'!$D:$D, $A13, '2018'!$F:$F, Q$1)+SUMIFS('2018'!$J:$J, '2018'!$E:$E, $A13, '2018'!$F:$F, Q$1)+SUMIFS('2017'!$H:$H, '2017'!$C:$C, $A13, '2017'!$F:$F, Q$1)+SUMIFS('2017'!$I:$I, '2017'!$D:$D, $A13, '2017'!$F:$F, Q$1)+SUMIFS('2017'!$J:$J, '2017'!$E:$E, $A13, '2017'!$F:$F, Q$1)+SUMIFS('2016'!$H:$H, '2016'!$C:$C, $A13, '2016'!$F:$F, Q$1)+SUMIFS('2016'!$I:$I, '2016'!$D:$D, $A13, '2016'!$F:$F, Q$1)+SUMIFS('2016'!$J:$J, '2016'!$E:$E, $A13, '2016'!$F:$F, Q$1)+SUMIFS('2015'!$H:$H, '2015'!$C:$C, $A13, '2015'!$F:$F, Q$1)+SUMIFS('2015'!$I:$I, '2015'!$D:$D, $A13, '2015'!$F:$F, Q$1)+SUMIFS('2015'!$J:$J, '2015'!$E:$E, $A13, '2015'!$F:$F, Q$1)+SUMIFS('2014'!$H:$H, '2014'!$C:$C, $A13, '2014'!$F:$F, Q$1)+SUMIFS('2014'!$I:$I, '2014'!$D:$D, $A13, '2014'!$F:$F, Q$1)+SUMIFS('2014'!$J:$J, '2014'!$E:$E, $A13, '2014'!$F:$F, Q$1)+SUMIFS('2013'!$H:$H, '2013'!$C:$C, $A13, '2013'!$F:$F, Q$1)+SUMIFS('2013'!$I:$I, '2013'!$D:$D, $A13, '2013'!$F:$F, Q$1)+SUMIFS('2013'!$J:$J, '2013'!$E:$E, $A13, '2013'!$F:$F, Q$1)+SUMIFS('2012'!$H:$H, '2012'!$C:$C, $A13, '2012'!$F:$F, Q$1)+SUMIFS('2012'!$I:$I, '2012'!$D:$D, $A13, '2012'!$F:$F, Q$1)+SUMIFS('2012'!$J:$J, '2012'!$E:$E, $A13, '2012'!$F:$F, Q$1)+SUMIFS('2011'!$H:$H, '2011'!$C:$C, $A13, '2011'!$F:$F, Q$1)+SUMIFS('2011'!$I:$I, '2011'!$D:$D, $A13, '2011'!$F:$F, Q$1)+SUMIFS('2011'!$J:$J, '2011'!$E:$E, $A13, '2011'!$F:$F, Q$1)+SUMIFS('2010'!$H:$H, '2010'!$C:$C, $A13, '2010'!$F:$F, Q$1)+SUMIFS('2010'!$I:$I, '2010'!$D:$D, $A13, '2010'!$F:$F, Q$1)+SUMIFS('2010'!$J:$J, '2010'!$E:$E, $A13, '2010'!$F:$F, Q$1)+SUMIFS('2009'!$H:$H, '2009'!$C:$C, $A13, '2009'!$F:$F, Q$1)+SUMIFS('2009'!$I:$I, '2009'!$D:$D, $A13, '2009'!$F:$F, Q$1)+SUMIFS('2009'!$J:$J, '2009'!$E:$E, $A13, '2009'!$F:$F, Q$1), 0)</f>
        <v>0</v>
      </c>
      <c r="R13" s="0" t="n">
        <f aca="false">IFERROR(SUMIFS('2018'!$H:$H, '2018'!$C:$C, $A13, '2018'!$F:$F, R$1)+SUMIFS('2018'!$I:$I, '2018'!$D:$D, $A13, '2018'!$F:$F, R$1)+SUMIFS('2018'!$J:$J, '2018'!$E:$E, $A13, '2018'!$F:$F, R$1)+SUMIFS('2017'!$H:$H, '2017'!$C:$C, $A13, '2017'!$F:$F, R$1)+SUMIFS('2017'!$I:$I, '2017'!$D:$D, $A13, '2017'!$F:$F, R$1)+SUMIFS('2017'!$J:$J, '2017'!$E:$E, $A13, '2017'!$F:$F, R$1)+SUMIFS('2016'!$H:$H, '2016'!$C:$C, $A13, '2016'!$F:$F, R$1)+SUMIFS('2016'!$I:$I, '2016'!$D:$D, $A13, '2016'!$F:$F, R$1)+SUMIFS('2016'!$J:$J, '2016'!$E:$E, $A13, '2016'!$F:$F, R$1)+SUMIFS('2015'!$H:$H, '2015'!$C:$C, $A13, '2015'!$F:$F, R$1)+SUMIFS('2015'!$I:$I, '2015'!$D:$D, $A13, '2015'!$F:$F, R$1)+SUMIFS('2015'!$J:$J, '2015'!$E:$E, $A13, '2015'!$F:$F, R$1)+SUMIFS('2014'!$H:$H, '2014'!$C:$C, $A13, '2014'!$F:$F, R$1)+SUMIFS('2014'!$I:$I, '2014'!$D:$D, $A13, '2014'!$F:$F, R$1)+SUMIFS('2014'!$J:$J, '2014'!$E:$E, $A13, '2014'!$F:$F, R$1)+SUMIFS('2013'!$H:$H, '2013'!$C:$C, $A13, '2013'!$F:$F, R$1)+SUMIFS('2013'!$I:$I, '2013'!$D:$D, $A13, '2013'!$F:$F, R$1)+SUMIFS('2013'!$J:$J, '2013'!$E:$E, $A13, '2013'!$F:$F, R$1)+SUMIFS('2012'!$H:$H, '2012'!$C:$C, $A13, '2012'!$F:$F, R$1)+SUMIFS('2012'!$I:$I, '2012'!$D:$D, $A13, '2012'!$F:$F, R$1)+SUMIFS('2012'!$J:$J, '2012'!$E:$E, $A13, '2012'!$F:$F, R$1)+SUMIFS('2011'!$H:$H, '2011'!$C:$C, $A13, '2011'!$F:$F, R$1)+SUMIFS('2011'!$I:$I, '2011'!$D:$D, $A13, '2011'!$F:$F, R$1)+SUMIFS('2011'!$J:$J, '2011'!$E:$E, $A13, '2011'!$F:$F, R$1)+SUMIFS('2010'!$H:$H, '2010'!$C:$C, $A13, '2010'!$F:$F, R$1)+SUMIFS('2010'!$I:$I, '2010'!$D:$D, $A13, '2010'!$F:$F, R$1)+SUMIFS('2010'!$J:$J, '2010'!$E:$E, $A13, '2010'!$F:$F, R$1)+SUMIFS('2009'!$H:$H, '2009'!$C:$C, $A13, '2009'!$F:$F, R$1)+SUMIFS('2009'!$I:$I, '2009'!$D:$D, $A13, '2009'!$F:$F, R$1)+SUMIFS('2009'!$J:$J, '2009'!$E:$E, $A13, '2009'!$F:$F, R$1), 0)</f>
        <v>0</v>
      </c>
      <c r="S13" s="0" t="n">
        <f aca="false">IFERROR(SUMIFS('2018'!$H:$H, '2018'!$C:$C, $A13, '2018'!$F:$F, S$1)+SUMIFS('2018'!$I:$I, '2018'!$D:$D, $A13, '2018'!$F:$F, S$1)+SUMIFS('2018'!$J:$J, '2018'!$E:$E, $A13, '2018'!$F:$F, S$1)+SUMIFS('2017'!$H:$H, '2017'!$C:$C, $A13, '2017'!$F:$F, S$1)+SUMIFS('2017'!$I:$I, '2017'!$D:$D, $A13, '2017'!$F:$F, S$1)+SUMIFS('2017'!$J:$J, '2017'!$E:$E, $A13, '2017'!$F:$F, S$1)+SUMIFS('2016'!$H:$H, '2016'!$C:$C, $A13, '2016'!$F:$F, S$1)+SUMIFS('2016'!$I:$I, '2016'!$D:$D, $A13, '2016'!$F:$F, S$1)+SUMIFS('2016'!$J:$J, '2016'!$E:$E, $A13, '2016'!$F:$F, S$1)+SUMIFS('2015'!$H:$H, '2015'!$C:$C, $A13, '2015'!$F:$F, S$1)+SUMIFS('2015'!$I:$I, '2015'!$D:$D, $A13, '2015'!$F:$F, S$1)+SUMIFS('2015'!$J:$J, '2015'!$E:$E, $A13, '2015'!$F:$F, S$1)+SUMIFS('2014'!$H:$H, '2014'!$C:$C, $A13, '2014'!$F:$F, S$1)+SUMIFS('2014'!$I:$I, '2014'!$D:$D, $A13, '2014'!$F:$F, S$1)+SUMIFS('2014'!$J:$J, '2014'!$E:$E, $A13, '2014'!$F:$F, S$1)+SUMIFS('2013'!$H:$H, '2013'!$C:$C, $A13, '2013'!$F:$F, S$1)+SUMIFS('2013'!$I:$I, '2013'!$D:$D, $A13, '2013'!$F:$F, S$1)+SUMIFS('2013'!$J:$J, '2013'!$E:$E, $A13, '2013'!$F:$F, S$1)+SUMIFS('2012'!$H:$H, '2012'!$C:$C, $A13, '2012'!$F:$F, S$1)+SUMIFS('2012'!$I:$I, '2012'!$D:$D, $A13, '2012'!$F:$F, S$1)+SUMIFS('2012'!$J:$J, '2012'!$E:$E, $A13, '2012'!$F:$F, S$1)+SUMIFS('2011'!$H:$H, '2011'!$C:$C, $A13, '2011'!$F:$F, S$1)+SUMIFS('2011'!$I:$I, '2011'!$D:$D, $A13, '2011'!$F:$F, S$1)+SUMIFS('2011'!$J:$J, '2011'!$E:$E, $A13, '2011'!$F:$F, S$1)+SUMIFS('2010'!$H:$H, '2010'!$C:$C, $A13, '2010'!$F:$F, S$1)+SUMIFS('2010'!$I:$I, '2010'!$D:$D, $A13, '2010'!$F:$F, S$1)+SUMIFS('2010'!$J:$J, '2010'!$E:$E, $A13, '2010'!$F:$F, S$1)+SUMIFS('2009'!$H:$H, '2009'!$C:$C, $A13, '2009'!$F:$F, S$1)+SUMIFS('2009'!$I:$I, '2009'!$D:$D, $A13, '2009'!$F:$F, S$1)+SUMIFS('2009'!$J:$J, '2009'!$E:$E, $A13, '2009'!$F:$F, S$1), 0)</f>
        <v>1</v>
      </c>
      <c r="T13" s="0" t="n">
        <f aca="false">IFERROR(SUMIFS('2018'!$H:$H, '2018'!$C:$C, $A13, '2018'!$F:$F, T$1)+SUMIFS('2018'!$I:$I, '2018'!$D:$D, $A13, '2018'!$F:$F, T$1)+SUMIFS('2018'!$J:$J, '2018'!$E:$E, $A13, '2018'!$F:$F, T$1)+SUMIFS('2017'!$H:$H, '2017'!$C:$C, $A13, '2017'!$F:$F, T$1)+SUMIFS('2017'!$I:$I, '2017'!$D:$D, $A13, '2017'!$F:$F, T$1)+SUMIFS('2017'!$J:$J, '2017'!$E:$E, $A13, '2017'!$F:$F, T$1)+SUMIFS('2016'!$H:$H, '2016'!$C:$C, $A13, '2016'!$F:$F, T$1)+SUMIFS('2016'!$I:$I, '2016'!$D:$D, $A13, '2016'!$F:$F, T$1)+SUMIFS('2016'!$J:$J, '2016'!$E:$E, $A13, '2016'!$F:$F, T$1)+SUMIFS('2015'!$H:$H, '2015'!$C:$C, $A13, '2015'!$F:$F, T$1)+SUMIFS('2015'!$I:$I, '2015'!$D:$D, $A13, '2015'!$F:$F, T$1)+SUMIFS('2015'!$J:$J, '2015'!$E:$E, $A13, '2015'!$F:$F, T$1)+SUMIFS('2014'!$H:$H, '2014'!$C:$C, $A13, '2014'!$F:$F, T$1)+SUMIFS('2014'!$I:$I, '2014'!$D:$D, $A13, '2014'!$F:$F, T$1)+SUMIFS('2014'!$J:$J, '2014'!$E:$E, $A13, '2014'!$F:$F, T$1)+SUMIFS('2013'!$H:$H, '2013'!$C:$C, $A13, '2013'!$F:$F, T$1)+SUMIFS('2013'!$I:$I, '2013'!$D:$D, $A13, '2013'!$F:$F, T$1)+SUMIFS('2013'!$J:$J, '2013'!$E:$E, $A13, '2013'!$F:$F, T$1)+SUMIFS('2012'!$H:$H, '2012'!$C:$C, $A13, '2012'!$F:$F, T$1)+SUMIFS('2012'!$I:$I, '2012'!$D:$D, $A13, '2012'!$F:$F, T$1)+SUMIFS('2012'!$J:$J, '2012'!$E:$E, $A13, '2012'!$F:$F, T$1)+SUMIFS('2011'!$H:$H, '2011'!$C:$C, $A13, '2011'!$F:$F, T$1)+SUMIFS('2011'!$I:$I, '2011'!$D:$D, $A13, '2011'!$F:$F, T$1)+SUMIFS('2011'!$J:$J, '2011'!$E:$E, $A13, '2011'!$F:$F, T$1)+SUMIFS('2010'!$H:$H, '2010'!$C:$C, $A13, '2010'!$F:$F, T$1)+SUMIFS('2010'!$I:$I, '2010'!$D:$D, $A13, '2010'!$F:$F, T$1)+SUMIFS('2010'!$J:$J, '2010'!$E:$E, $A13, '2010'!$F:$F, T$1)+SUMIFS('2009'!$H:$H, '2009'!$C:$C, $A13, '2009'!$F:$F, T$1)+SUMIFS('2009'!$I:$I, '2009'!$D:$D, $A13, '2009'!$F:$F, T$1)+SUMIFS('2009'!$J:$J, '2009'!$E:$E, $A13, '2009'!$F:$F, T$1), 0)</f>
        <v>0</v>
      </c>
      <c r="U13" s="0" t="n">
        <f aca="false">IFERROR(SUMIFS('2018'!$H:$H, '2018'!$C:$C, $A13, '2018'!$F:$F, U$1)+SUMIFS('2018'!$I:$I, '2018'!$D:$D, $A13, '2018'!$F:$F, U$1)+SUMIFS('2018'!$J:$J, '2018'!$E:$E, $A13, '2018'!$F:$F, U$1)+SUMIFS('2017'!$H:$H, '2017'!$C:$C, $A13, '2017'!$F:$F, U$1)+SUMIFS('2017'!$I:$I, '2017'!$D:$D, $A13, '2017'!$F:$F, U$1)+SUMIFS('2017'!$J:$J, '2017'!$E:$E, $A13, '2017'!$F:$F, U$1)+SUMIFS('2016'!$H:$H, '2016'!$C:$C, $A13, '2016'!$F:$F, U$1)+SUMIFS('2016'!$I:$I, '2016'!$D:$D, $A13, '2016'!$F:$F, U$1)+SUMIFS('2016'!$J:$J, '2016'!$E:$E, $A13, '2016'!$F:$F, U$1)+SUMIFS('2015'!$H:$H, '2015'!$C:$C, $A13, '2015'!$F:$F, U$1)+SUMIFS('2015'!$I:$I, '2015'!$D:$D, $A13, '2015'!$F:$F, U$1)+SUMIFS('2015'!$J:$J, '2015'!$E:$E, $A13, '2015'!$F:$F, U$1)+SUMIFS('2014'!$H:$H, '2014'!$C:$C, $A13, '2014'!$F:$F, U$1)+SUMIFS('2014'!$I:$I, '2014'!$D:$D, $A13, '2014'!$F:$F, U$1)+SUMIFS('2014'!$J:$J, '2014'!$E:$E, $A13, '2014'!$F:$F, U$1)+SUMIFS('2013'!$H:$H, '2013'!$C:$C, $A13, '2013'!$F:$F, U$1)+SUMIFS('2013'!$I:$I, '2013'!$D:$D, $A13, '2013'!$F:$F, U$1)+SUMIFS('2013'!$J:$J, '2013'!$E:$E, $A13, '2013'!$F:$F, U$1)+SUMIFS('2012'!$H:$H, '2012'!$C:$C, $A13, '2012'!$F:$F, U$1)+SUMIFS('2012'!$I:$I, '2012'!$D:$D, $A13, '2012'!$F:$F, U$1)+SUMIFS('2012'!$J:$J, '2012'!$E:$E, $A13, '2012'!$F:$F, U$1)+SUMIFS('2011'!$H:$H, '2011'!$C:$C, $A13, '2011'!$F:$F, U$1)+SUMIFS('2011'!$I:$I, '2011'!$D:$D, $A13, '2011'!$F:$F, U$1)+SUMIFS('2011'!$J:$J, '2011'!$E:$E, $A13, '2011'!$F:$F, U$1)+SUMIFS('2010'!$H:$H, '2010'!$C:$C, $A13, '2010'!$F:$F, U$1)+SUMIFS('2010'!$I:$I, '2010'!$D:$D, $A13, '2010'!$F:$F, U$1)+SUMIFS('2010'!$J:$J, '2010'!$E:$E, $A13, '2010'!$F:$F, U$1)+SUMIFS('2009'!$H:$H, '2009'!$C:$C, $A13, '2009'!$F:$F, U$1)+SUMIFS('2009'!$I:$I, '2009'!$D:$D, $A13, '2009'!$F:$F, U$1)+SUMIFS('2009'!$J:$J, '2009'!$E:$E, $A13, '2009'!$F:$F, U$1), 0)</f>
        <v>0</v>
      </c>
      <c r="V13" s="0" t="n">
        <f aca="false">IFERROR(SUMIFS('2018'!$H:$H, '2018'!$C:$C, $A13, '2018'!$F:$F, V$1)+SUMIFS('2018'!$I:$I, '2018'!$D:$D, $A13, '2018'!$F:$F, V$1)+SUMIFS('2018'!$J:$J, '2018'!$E:$E, $A13, '2018'!$F:$F, V$1)+SUMIFS('2017'!$H:$H, '2017'!$C:$C, $A13, '2017'!$F:$F, V$1)+SUMIFS('2017'!$I:$I, '2017'!$D:$D, $A13, '2017'!$F:$F, V$1)+SUMIFS('2017'!$J:$J, '2017'!$E:$E, $A13, '2017'!$F:$F, V$1)+SUMIFS('2016'!$H:$H, '2016'!$C:$C, $A13, '2016'!$F:$F, V$1)+SUMIFS('2016'!$I:$I, '2016'!$D:$D, $A13, '2016'!$F:$F, V$1)+SUMIFS('2016'!$J:$J, '2016'!$E:$E, $A13, '2016'!$F:$F, V$1)+SUMIFS('2015'!$H:$H, '2015'!$C:$C, $A13, '2015'!$F:$F, V$1)+SUMIFS('2015'!$I:$I, '2015'!$D:$D, $A13, '2015'!$F:$F, V$1)+SUMIFS('2015'!$J:$J, '2015'!$E:$E, $A13, '2015'!$F:$F, V$1)+SUMIFS('2014'!$H:$H, '2014'!$C:$C, $A13, '2014'!$F:$F, V$1)+SUMIFS('2014'!$I:$I, '2014'!$D:$D, $A13, '2014'!$F:$F, V$1)+SUMIFS('2014'!$J:$J, '2014'!$E:$E, $A13, '2014'!$F:$F, V$1)+SUMIFS('2013'!$H:$H, '2013'!$C:$C, $A13, '2013'!$F:$F, V$1)+SUMIFS('2013'!$I:$I, '2013'!$D:$D, $A13, '2013'!$F:$F, V$1)+SUMIFS('2013'!$J:$J, '2013'!$E:$E, $A13, '2013'!$F:$F, V$1)+SUMIFS('2012'!$H:$H, '2012'!$C:$C, $A13, '2012'!$F:$F, V$1)+SUMIFS('2012'!$I:$I, '2012'!$D:$D, $A13, '2012'!$F:$F, V$1)+SUMIFS('2012'!$J:$J, '2012'!$E:$E, $A13, '2012'!$F:$F, V$1)+SUMIFS('2011'!$H:$H, '2011'!$C:$C, $A13, '2011'!$F:$F, V$1)+SUMIFS('2011'!$I:$I, '2011'!$D:$D, $A13, '2011'!$F:$F, V$1)+SUMIFS('2011'!$J:$J, '2011'!$E:$E, $A13, '2011'!$F:$F, V$1)+SUMIFS('2010'!$H:$H, '2010'!$C:$C, $A13, '2010'!$F:$F, V$1)+SUMIFS('2010'!$I:$I, '2010'!$D:$D, $A13, '2010'!$F:$F, V$1)+SUMIFS('2010'!$J:$J, '2010'!$E:$E, $A13, '2010'!$F:$F, V$1)+SUMIFS('2009'!$H:$H, '2009'!$C:$C, $A13, '2009'!$F:$F, V$1)+SUMIFS('2009'!$I:$I, '2009'!$D:$D, $A13, '2009'!$F:$F, V$1)+SUMIFS('2009'!$J:$J, '2009'!$E:$E, $A13, '2009'!$F:$F, V$1), 0)</f>
        <v>2.5</v>
      </c>
      <c r="W13" s="0" t="n">
        <f aca="false">IFERROR(SUMIFS('2018'!$H:$H, '2018'!$C:$C, $A13, '2018'!$F:$F, W$1)+SUMIFS('2018'!$I:$I, '2018'!$D:$D, $A13, '2018'!$F:$F, W$1)+SUMIFS('2018'!$J:$J, '2018'!$E:$E, $A13, '2018'!$F:$F, W$1)+SUMIFS('2017'!$H:$H, '2017'!$C:$C, $A13, '2017'!$F:$F, W$1)+SUMIFS('2017'!$I:$I, '2017'!$D:$D, $A13, '2017'!$F:$F, W$1)+SUMIFS('2017'!$J:$J, '2017'!$E:$E, $A13, '2017'!$F:$F, W$1)+SUMIFS('2016'!$H:$H, '2016'!$C:$C, $A13, '2016'!$F:$F, W$1)+SUMIFS('2016'!$I:$I, '2016'!$D:$D, $A13, '2016'!$F:$F, W$1)+SUMIFS('2016'!$J:$J, '2016'!$E:$E, $A13, '2016'!$F:$F, W$1)+SUMIFS('2015'!$H:$H, '2015'!$C:$C, $A13, '2015'!$F:$F, W$1)+SUMIFS('2015'!$I:$I, '2015'!$D:$D, $A13, '2015'!$F:$F, W$1)+SUMIFS('2015'!$J:$J, '2015'!$E:$E, $A13, '2015'!$F:$F, W$1)+SUMIFS('2014'!$H:$H, '2014'!$C:$C, $A13, '2014'!$F:$F, W$1)+SUMIFS('2014'!$I:$I, '2014'!$D:$D, $A13, '2014'!$F:$F, W$1)+SUMIFS('2014'!$J:$J, '2014'!$E:$E, $A13, '2014'!$F:$F, W$1)+SUMIFS('2013'!$H:$H, '2013'!$C:$C, $A13, '2013'!$F:$F, W$1)+SUMIFS('2013'!$I:$I, '2013'!$D:$D, $A13, '2013'!$F:$F, W$1)+SUMIFS('2013'!$J:$J, '2013'!$E:$E, $A13, '2013'!$F:$F, W$1)+SUMIFS('2012'!$H:$H, '2012'!$C:$C, $A13, '2012'!$F:$F, W$1)+SUMIFS('2012'!$I:$I, '2012'!$D:$D, $A13, '2012'!$F:$F, W$1)+SUMIFS('2012'!$J:$J, '2012'!$E:$E, $A13, '2012'!$F:$F, W$1)+SUMIFS('2011'!$H:$H, '2011'!$C:$C, $A13, '2011'!$F:$F, W$1)+SUMIFS('2011'!$I:$I, '2011'!$D:$D, $A13, '2011'!$F:$F, W$1)+SUMIFS('2011'!$J:$J, '2011'!$E:$E, $A13, '2011'!$F:$F, W$1)+SUMIFS('2010'!$H:$H, '2010'!$C:$C, $A13, '2010'!$F:$F, W$1)+SUMIFS('2010'!$I:$I, '2010'!$D:$D, $A13, '2010'!$F:$F, W$1)+SUMIFS('2010'!$J:$J, '2010'!$E:$E, $A13, '2010'!$F:$F, W$1)+SUMIFS('2009'!$H:$H, '2009'!$C:$C, $A13, '2009'!$F:$F, W$1)+SUMIFS('2009'!$I:$I, '2009'!$D:$D, $A13, '2009'!$F:$F, W$1)+SUMIFS('2009'!$J:$J, '2009'!$E:$E, $A13, '2009'!$F:$F, W$1), 0)</f>
        <v>8.5</v>
      </c>
      <c r="X13" s="0" t="n">
        <f aca="false">IFERROR(SUMIFS('2018'!$H:$H, '2018'!$C:$C, $A13, '2018'!$F:$F, X$1)+SUMIFS('2018'!$I:$I, '2018'!$D:$D, $A13, '2018'!$F:$F, X$1)+SUMIFS('2018'!$J:$J, '2018'!$E:$E, $A13, '2018'!$F:$F, X$1)+SUMIFS('2017'!$H:$H, '2017'!$C:$C, $A13, '2017'!$F:$F, X$1)+SUMIFS('2017'!$I:$I, '2017'!$D:$D, $A13, '2017'!$F:$F, X$1)+SUMIFS('2017'!$J:$J, '2017'!$E:$E, $A13, '2017'!$F:$F, X$1)+SUMIFS('2016'!$H:$H, '2016'!$C:$C, $A13, '2016'!$F:$F, X$1)+SUMIFS('2016'!$I:$I, '2016'!$D:$D, $A13, '2016'!$F:$F, X$1)+SUMIFS('2016'!$J:$J, '2016'!$E:$E, $A13, '2016'!$F:$F, X$1)+SUMIFS('2015'!$H:$H, '2015'!$C:$C, $A13, '2015'!$F:$F, X$1)+SUMIFS('2015'!$I:$I, '2015'!$D:$D, $A13, '2015'!$F:$F, X$1)+SUMIFS('2015'!$J:$J, '2015'!$E:$E, $A13, '2015'!$F:$F, X$1)+SUMIFS('2014'!$H:$H, '2014'!$C:$C, $A13, '2014'!$F:$F, X$1)+SUMIFS('2014'!$I:$I, '2014'!$D:$D, $A13, '2014'!$F:$F, X$1)+SUMIFS('2014'!$J:$J, '2014'!$E:$E, $A13, '2014'!$F:$F, X$1)+SUMIFS('2013'!$H:$H, '2013'!$C:$C, $A13, '2013'!$F:$F, X$1)+SUMIFS('2013'!$I:$I, '2013'!$D:$D, $A13, '2013'!$F:$F, X$1)+SUMIFS('2013'!$J:$J, '2013'!$E:$E, $A13, '2013'!$F:$F, X$1)+SUMIFS('2012'!$H:$H, '2012'!$C:$C, $A13, '2012'!$F:$F, X$1)+SUMIFS('2012'!$I:$I, '2012'!$D:$D, $A13, '2012'!$F:$F, X$1)+SUMIFS('2012'!$J:$J, '2012'!$E:$E, $A13, '2012'!$F:$F, X$1)+SUMIFS('2011'!$H:$H, '2011'!$C:$C, $A13, '2011'!$F:$F, X$1)+SUMIFS('2011'!$I:$I, '2011'!$D:$D, $A13, '2011'!$F:$F, X$1)+SUMIFS('2011'!$J:$J, '2011'!$E:$E, $A13, '2011'!$F:$F, X$1)+SUMIFS('2010'!$H:$H, '2010'!$C:$C, $A13, '2010'!$F:$F, X$1)+SUMIFS('2010'!$I:$I, '2010'!$D:$D, $A13, '2010'!$F:$F, X$1)+SUMIFS('2010'!$J:$J, '2010'!$E:$E, $A13, '2010'!$F:$F, X$1)+SUMIFS('2009'!$H:$H, '2009'!$C:$C, $A13, '2009'!$F:$F, X$1)+SUMIFS('2009'!$I:$I, '2009'!$D:$D, $A13, '2009'!$F:$F, X$1)+SUMIFS('2009'!$J:$J, '2009'!$E:$E, $A13, '2009'!$F:$F, X$1), 0)</f>
        <v>2</v>
      </c>
      <c r="Y13" s="0" t="n">
        <f aca="false">IFERROR(SUMIFS('2018'!$H:$H, '2018'!$C:$C, $A13, '2018'!$F:$F, Y$1)+SUMIFS('2018'!$I:$I, '2018'!$D:$D, $A13, '2018'!$F:$F, Y$1)+SUMIFS('2018'!$J:$J, '2018'!$E:$E, $A13, '2018'!$F:$F, Y$1)+SUMIFS('2017'!$H:$H, '2017'!$C:$C, $A13, '2017'!$F:$F, Y$1)+SUMIFS('2017'!$I:$I, '2017'!$D:$D, $A13, '2017'!$F:$F, Y$1)+SUMIFS('2017'!$J:$J, '2017'!$E:$E, $A13, '2017'!$F:$F, Y$1)+SUMIFS('2016'!$H:$H, '2016'!$C:$C, $A13, '2016'!$F:$F, Y$1)+SUMIFS('2016'!$I:$I, '2016'!$D:$D, $A13, '2016'!$F:$F, Y$1)+SUMIFS('2016'!$J:$J, '2016'!$E:$E, $A13, '2016'!$F:$F, Y$1)+SUMIFS('2015'!$H:$H, '2015'!$C:$C, $A13, '2015'!$F:$F, Y$1)+SUMIFS('2015'!$I:$I, '2015'!$D:$D, $A13, '2015'!$F:$F, Y$1)+SUMIFS('2015'!$J:$J, '2015'!$E:$E, $A13, '2015'!$F:$F, Y$1)+SUMIFS('2014'!$H:$H, '2014'!$C:$C, $A13, '2014'!$F:$F, Y$1)+SUMIFS('2014'!$I:$I, '2014'!$D:$D, $A13, '2014'!$F:$F, Y$1)+SUMIFS('2014'!$J:$J, '2014'!$E:$E, $A13, '2014'!$F:$F, Y$1)+SUMIFS('2013'!$H:$H, '2013'!$C:$C, $A13, '2013'!$F:$F, Y$1)+SUMIFS('2013'!$I:$I, '2013'!$D:$D, $A13, '2013'!$F:$F, Y$1)+SUMIFS('2013'!$J:$J, '2013'!$E:$E, $A13, '2013'!$F:$F, Y$1)+SUMIFS('2012'!$H:$H, '2012'!$C:$C, $A13, '2012'!$F:$F, Y$1)+SUMIFS('2012'!$I:$I, '2012'!$D:$D, $A13, '2012'!$F:$F, Y$1)+SUMIFS('2012'!$J:$J, '2012'!$E:$E, $A13, '2012'!$F:$F, Y$1)+SUMIFS('2011'!$H:$H, '2011'!$C:$C, $A13, '2011'!$F:$F, Y$1)+SUMIFS('2011'!$I:$I, '2011'!$D:$D, $A13, '2011'!$F:$F, Y$1)+SUMIFS('2011'!$J:$J, '2011'!$E:$E, $A13, '2011'!$F:$F, Y$1)+SUMIFS('2010'!$H:$H, '2010'!$C:$C, $A13, '2010'!$F:$F, Y$1)+SUMIFS('2010'!$I:$I, '2010'!$D:$D, $A13, '2010'!$F:$F, Y$1)+SUMIFS('2010'!$J:$J, '2010'!$E:$E, $A13, '2010'!$F:$F, Y$1)+SUMIFS('2009'!$H:$H, '2009'!$C:$C, $A13, '2009'!$F:$F, Y$1)+SUMIFS('2009'!$I:$I, '2009'!$D:$D, $A13, '2009'!$F:$F, Y$1)+SUMIFS('2009'!$J:$J, '2009'!$E:$E, $A13, '2009'!$F:$F, Y$1), 0)</f>
        <v>0</v>
      </c>
      <c r="Z13" s="0" t="n">
        <f aca="false">IFERROR(SUMIFS('2018'!$H:$H, '2018'!$C:$C, $A13, '2018'!$F:$F, Z$1)+SUMIFS('2018'!$I:$I, '2018'!$D:$D, $A13, '2018'!$F:$F, Z$1)+SUMIFS('2018'!$J:$J, '2018'!$E:$E, $A13, '2018'!$F:$F, Z$1)+SUMIFS('2017'!$H:$H, '2017'!$C:$C, $A13, '2017'!$F:$F, Z$1)+SUMIFS('2017'!$I:$I, '2017'!$D:$D, $A13, '2017'!$F:$F, Z$1)+SUMIFS('2017'!$J:$J, '2017'!$E:$E, $A13, '2017'!$F:$F, Z$1)+SUMIFS('2016'!$H:$H, '2016'!$C:$C, $A13, '2016'!$F:$F, Z$1)+SUMIFS('2016'!$I:$I, '2016'!$D:$D, $A13, '2016'!$F:$F, Z$1)+SUMIFS('2016'!$J:$J, '2016'!$E:$E, $A13, '2016'!$F:$F, Z$1)+SUMIFS('2015'!$H:$H, '2015'!$C:$C, $A13, '2015'!$F:$F, Z$1)+SUMIFS('2015'!$I:$I, '2015'!$D:$D, $A13, '2015'!$F:$F, Z$1)+SUMIFS('2015'!$J:$J, '2015'!$E:$E, $A13, '2015'!$F:$F, Z$1)+SUMIFS('2014'!$H:$H, '2014'!$C:$C, $A13, '2014'!$F:$F, Z$1)+SUMIFS('2014'!$I:$I, '2014'!$D:$D, $A13, '2014'!$F:$F, Z$1)+SUMIFS('2014'!$J:$J, '2014'!$E:$E, $A13, '2014'!$F:$F, Z$1)+SUMIFS('2013'!$H:$H, '2013'!$C:$C, $A13, '2013'!$F:$F, Z$1)+SUMIFS('2013'!$I:$I, '2013'!$D:$D, $A13, '2013'!$F:$F, Z$1)+SUMIFS('2013'!$J:$J, '2013'!$E:$E, $A13, '2013'!$F:$F, Z$1)+SUMIFS('2012'!$H:$H, '2012'!$C:$C, $A13, '2012'!$F:$F, Z$1)+SUMIFS('2012'!$I:$I, '2012'!$D:$D, $A13, '2012'!$F:$F, Z$1)+SUMIFS('2012'!$J:$J, '2012'!$E:$E, $A13, '2012'!$F:$F, Z$1)+SUMIFS('2011'!$H:$H, '2011'!$C:$C, $A13, '2011'!$F:$F, Z$1)+SUMIFS('2011'!$I:$I, '2011'!$D:$D, $A13, '2011'!$F:$F, Z$1)+SUMIFS('2011'!$J:$J, '2011'!$E:$E, $A13, '2011'!$F:$F, Z$1)+SUMIFS('2010'!$H:$H, '2010'!$C:$C, $A13, '2010'!$F:$F, Z$1)+SUMIFS('2010'!$I:$I, '2010'!$D:$D, $A13, '2010'!$F:$F, Z$1)+SUMIFS('2010'!$J:$J, '2010'!$E:$E, $A13, '2010'!$F:$F, Z$1)+SUMIFS('2009'!$H:$H, '2009'!$C:$C, $A13, '2009'!$F:$F, Z$1)+SUMIFS('2009'!$I:$I, '2009'!$D:$D, $A13, '2009'!$F:$F, Z$1)+SUMIFS('2009'!$J:$J, '2009'!$E:$E, $A13, '2009'!$F:$F, Z$1), 0)</f>
        <v>2</v>
      </c>
      <c r="AA13" s="0" t="n">
        <f aca="false">IFERROR(SUMIFS('2018'!$H:$H, '2018'!$C:$C, $A13, '2018'!$F:$F, AA$1)+SUMIFS('2018'!$I:$I, '2018'!$D:$D, $A13, '2018'!$F:$F, AA$1)+SUMIFS('2018'!$J:$J, '2018'!$E:$E, $A13, '2018'!$F:$F, AA$1)+SUMIFS('2017'!$H:$H, '2017'!$C:$C, $A13, '2017'!$F:$F, AA$1)+SUMIFS('2017'!$I:$I, '2017'!$D:$D, $A13, '2017'!$F:$F, AA$1)+SUMIFS('2017'!$J:$J, '2017'!$E:$E, $A13, '2017'!$F:$F, AA$1)+SUMIFS('2016'!$H:$H, '2016'!$C:$C, $A13, '2016'!$F:$F, AA$1)+SUMIFS('2016'!$I:$I, '2016'!$D:$D, $A13, '2016'!$F:$F, AA$1)+SUMIFS('2016'!$J:$J, '2016'!$E:$E, $A13, '2016'!$F:$F, AA$1)+SUMIFS('2015'!$H:$H, '2015'!$C:$C, $A13, '2015'!$F:$F, AA$1)+SUMIFS('2015'!$I:$I, '2015'!$D:$D, $A13, '2015'!$F:$F, AA$1)+SUMIFS('2015'!$J:$J, '2015'!$E:$E, $A13, '2015'!$F:$F, AA$1)+SUMIFS('2014'!$H:$H, '2014'!$C:$C, $A13, '2014'!$F:$F, AA$1)+SUMIFS('2014'!$I:$I, '2014'!$D:$D, $A13, '2014'!$F:$F, AA$1)+SUMIFS('2014'!$J:$J, '2014'!$E:$E, $A13, '2014'!$F:$F, AA$1)+SUMIFS('2013'!$H:$H, '2013'!$C:$C, $A13, '2013'!$F:$F, AA$1)+SUMIFS('2013'!$I:$I, '2013'!$D:$D, $A13, '2013'!$F:$F, AA$1)+SUMIFS('2013'!$J:$J, '2013'!$E:$E, $A13, '2013'!$F:$F, AA$1)+SUMIFS('2012'!$H:$H, '2012'!$C:$C, $A13, '2012'!$F:$F, AA$1)+SUMIFS('2012'!$I:$I, '2012'!$D:$D, $A13, '2012'!$F:$F, AA$1)+SUMIFS('2012'!$J:$J, '2012'!$E:$E, $A13, '2012'!$F:$F, AA$1)+SUMIFS('2011'!$H:$H, '2011'!$C:$C, $A13, '2011'!$F:$F, AA$1)+SUMIFS('2011'!$I:$I, '2011'!$D:$D, $A13, '2011'!$F:$F, AA$1)+SUMIFS('2011'!$J:$J, '2011'!$E:$E, $A13, '2011'!$F:$F, AA$1)+SUMIFS('2010'!$H:$H, '2010'!$C:$C, $A13, '2010'!$F:$F, AA$1)+SUMIFS('2010'!$I:$I, '2010'!$D:$D, $A13, '2010'!$F:$F, AA$1)+SUMIFS('2010'!$J:$J, '2010'!$E:$E, $A13, '2010'!$F:$F, AA$1)+SUMIFS('2009'!$H:$H, '2009'!$C:$C, $A13, '2009'!$F:$F, AA$1)+SUMIFS('2009'!$I:$I, '2009'!$D:$D, $A13, '2009'!$F:$F, AA$1)+SUMIFS('2009'!$J:$J, '2009'!$E:$E, $A13, '2009'!$F:$F, AA$1), 0)</f>
        <v>0</v>
      </c>
      <c r="AB13" s="0" t="n">
        <f aca="false">IFERROR(SUMIFS('2018'!$H:$H, '2018'!$C:$C, $A13, '2018'!$F:$F, AB$1)+SUMIFS('2018'!$I:$I, '2018'!$D:$D, $A13, '2018'!$F:$F, AB$1)+SUMIFS('2018'!$J:$J, '2018'!$E:$E, $A13, '2018'!$F:$F, AB$1)+SUMIFS('2017'!$H:$H, '2017'!$C:$C, $A13, '2017'!$F:$F, AB$1)+SUMIFS('2017'!$I:$I, '2017'!$D:$D, $A13, '2017'!$F:$F, AB$1)+SUMIFS('2017'!$J:$J, '2017'!$E:$E, $A13, '2017'!$F:$F, AB$1)+SUMIFS('2016'!$H:$H, '2016'!$C:$C, $A13, '2016'!$F:$F, AB$1)+SUMIFS('2016'!$I:$I, '2016'!$D:$D, $A13, '2016'!$F:$F, AB$1)+SUMIFS('2016'!$J:$J, '2016'!$E:$E, $A13, '2016'!$F:$F, AB$1)+SUMIFS('2015'!$H:$H, '2015'!$C:$C, $A13, '2015'!$F:$F, AB$1)+SUMIFS('2015'!$I:$I, '2015'!$D:$D, $A13, '2015'!$F:$F, AB$1)+SUMIFS('2015'!$J:$J, '2015'!$E:$E, $A13, '2015'!$F:$F, AB$1)+SUMIFS('2014'!$H:$H, '2014'!$C:$C, $A13, '2014'!$F:$F, AB$1)+SUMIFS('2014'!$I:$I, '2014'!$D:$D, $A13, '2014'!$F:$F, AB$1)+SUMIFS('2014'!$J:$J, '2014'!$E:$E, $A13, '2014'!$F:$F, AB$1)+SUMIFS('2013'!$H:$H, '2013'!$C:$C, $A13, '2013'!$F:$F, AB$1)+SUMIFS('2013'!$I:$I, '2013'!$D:$D, $A13, '2013'!$F:$F, AB$1)+SUMIFS('2013'!$J:$J, '2013'!$E:$E, $A13, '2013'!$F:$F, AB$1)+SUMIFS('2012'!$H:$H, '2012'!$C:$C, $A13, '2012'!$F:$F, AB$1)+SUMIFS('2012'!$I:$I, '2012'!$D:$D, $A13, '2012'!$F:$F, AB$1)+SUMIFS('2012'!$J:$J, '2012'!$E:$E, $A13, '2012'!$F:$F, AB$1)+SUMIFS('2011'!$H:$H, '2011'!$C:$C, $A13, '2011'!$F:$F, AB$1)+SUMIFS('2011'!$I:$I, '2011'!$D:$D, $A13, '2011'!$F:$F, AB$1)+SUMIFS('2011'!$J:$J, '2011'!$E:$E, $A13, '2011'!$F:$F, AB$1)+SUMIFS('2010'!$H:$H, '2010'!$C:$C, $A13, '2010'!$F:$F, AB$1)+SUMIFS('2010'!$I:$I, '2010'!$D:$D, $A13, '2010'!$F:$F, AB$1)+SUMIFS('2010'!$J:$J, '2010'!$E:$E, $A13, '2010'!$F:$F, AB$1)+SUMIFS('2009'!$H:$H, '2009'!$C:$C, $A13, '2009'!$F:$F, AB$1)+SUMIFS('2009'!$I:$I, '2009'!$D:$D, $A13, '2009'!$F:$F, AB$1)+SUMIFS('2009'!$J:$J, '2009'!$E:$E, $A13, '2009'!$F:$F, AB$1), 0)</f>
        <v>0</v>
      </c>
      <c r="AC13" s="0" t="n">
        <f aca="false">IFERROR(SUMIFS('2018'!$H:$H, '2018'!$C:$C, $A13, '2018'!$F:$F, AC$1)+SUMIFS('2018'!$I:$I, '2018'!$D:$D, $A13, '2018'!$F:$F, AC$1)+SUMIFS('2018'!$J:$J, '2018'!$E:$E, $A13, '2018'!$F:$F, AC$1)+SUMIFS('2017'!$H:$H, '2017'!$C:$C, $A13, '2017'!$F:$F, AC$1)+SUMIFS('2017'!$I:$I, '2017'!$D:$D, $A13, '2017'!$F:$F, AC$1)+SUMIFS('2017'!$J:$J, '2017'!$E:$E, $A13, '2017'!$F:$F, AC$1)+SUMIFS('2016'!$H:$H, '2016'!$C:$C, $A13, '2016'!$F:$F, AC$1)+SUMIFS('2016'!$I:$I, '2016'!$D:$D, $A13, '2016'!$F:$F, AC$1)+SUMIFS('2016'!$J:$J, '2016'!$E:$E, $A13, '2016'!$F:$F, AC$1)+SUMIFS('2015'!$H:$H, '2015'!$C:$C, $A13, '2015'!$F:$F, AC$1)+SUMIFS('2015'!$I:$I, '2015'!$D:$D, $A13, '2015'!$F:$F, AC$1)+SUMIFS('2015'!$J:$J, '2015'!$E:$E, $A13, '2015'!$F:$F, AC$1)+SUMIFS('2014'!$H:$H, '2014'!$C:$C, $A13, '2014'!$F:$F, AC$1)+SUMIFS('2014'!$I:$I, '2014'!$D:$D, $A13, '2014'!$F:$F, AC$1)+SUMIFS('2014'!$J:$J, '2014'!$E:$E, $A13, '2014'!$F:$F, AC$1)+SUMIFS('2013'!$H:$H, '2013'!$C:$C, $A13, '2013'!$F:$F, AC$1)+SUMIFS('2013'!$I:$I, '2013'!$D:$D, $A13, '2013'!$F:$F, AC$1)+SUMIFS('2013'!$J:$J, '2013'!$E:$E, $A13, '2013'!$F:$F, AC$1)+SUMIFS('2012'!$H:$H, '2012'!$C:$C, $A13, '2012'!$F:$F, AC$1)+SUMIFS('2012'!$I:$I, '2012'!$D:$D, $A13, '2012'!$F:$F, AC$1)+SUMIFS('2012'!$J:$J, '2012'!$E:$E, $A13, '2012'!$F:$F, AC$1)+SUMIFS('2011'!$H:$H, '2011'!$C:$C, $A13, '2011'!$F:$F, AC$1)+SUMIFS('2011'!$I:$I, '2011'!$D:$D, $A13, '2011'!$F:$F, AC$1)+SUMIFS('2011'!$J:$J, '2011'!$E:$E, $A13, '2011'!$F:$F, AC$1)+SUMIFS('2010'!$H:$H, '2010'!$C:$C, $A13, '2010'!$F:$F, AC$1)+SUMIFS('2010'!$I:$I, '2010'!$D:$D, $A13, '2010'!$F:$F, AC$1)+SUMIFS('2010'!$J:$J, '2010'!$E:$E, $A13, '2010'!$F:$F, AC$1)+SUMIFS('2009'!$H:$H, '2009'!$C:$C, $A13, '2009'!$F:$F, AC$1)+SUMIFS('2009'!$I:$I, '2009'!$D:$D, $A13, '2009'!$F:$F, AC$1)+SUMIFS('2009'!$J:$J, '2009'!$E:$E, $A13, '2009'!$F:$F, AC$1), 0)</f>
        <v>7.5</v>
      </c>
      <c r="AD13" s="0" t="n">
        <f aca="false">IFERROR(SUMIFS('2018'!$H:$H, '2018'!$C:$C, $A13, '2018'!$F:$F, AD$1)+SUMIFS('2018'!$I:$I, '2018'!$D:$D, $A13, '2018'!$F:$F, AD$1)+SUMIFS('2018'!$J:$J, '2018'!$E:$E, $A13, '2018'!$F:$F, AD$1)+SUMIFS('2017'!$H:$H, '2017'!$C:$C, $A13, '2017'!$F:$F, AD$1)+SUMIFS('2017'!$I:$I, '2017'!$D:$D, $A13, '2017'!$F:$F, AD$1)+SUMIFS('2017'!$J:$J, '2017'!$E:$E, $A13, '2017'!$F:$F, AD$1)+SUMIFS('2016'!$H:$H, '2016'!$C:$C, $A13, '2016'!$F:$F, AD$1)+SUMIFS('2016'!$I:$I, '2016'!$D:$D, $A13, '2016'!$F:$F, AD$1)+SUMIFS('2016'!$J:$J, '2016'!$E:$E, $A13, '2016'!$F:$F, AD$1)+SUMIFS('2015'!$H:$H, '2015'!$C:$C, $A13, '2015'!$F:$F, AD$1)+SUMIFS('2015'!$I:$I, '2015'!$D:$D, $A13, '2015'!$F:$F, AD$1)+SUMIFS('2015'!$J:$J, '2015'!$E:$E, $A13, '2015'!$F:$F, AD$1)+SUMIFS('2014'!$H:$H, '2014'!$C:$C, $A13, '2014'!$F:$F, AD$1)+SUMIFS('2014'!$I:$I, '2014'!$D:$D, $A13, '2014'!$F:$F, AD$1)+SUMIFS('2014'!$J:$J, '2014'!$E:$E, $A13, '2014'!$F:$F, AD$1)+SUMIFS('2013'!$H:$H, '2013'!$C:$C, $A13, '2013'!$F:$F, AD$1)+SUMIFS('2013'!$I:$I, '2013'!$D:$D, $A13, '2013'!$F:$F, AD$1)+SUMIFS('2013'!$J:$J, '2013'!$E:$E, $A13, '2013'!$F:$F, AD$1)+SUMIFS('2012'!$H:$H, '2012'!$C:$C, $A13, '2012'!$F:$F, AD$1)+SUMIFS('2012'!$I:$I, '2012'!$D:$D, $A13, '2012'!$F:$F, AD$1)+SUMIFS('2012'!$J:$J, '2012'!$E:$E, $A13, '2012'!$F:$F, AD$1)+SUMIFS('2011'!$H:$H, '2011'!$C:$C, $A13, '2011'!$F:$F, AD$1)+SUMIFS('2011'!$I:$I, '2011'!$D:$D, $A13, '2011'!$F:$F, AD$1)+SUMIFS('2011'!$J:$J, '2011'!$E:$E, $A13, '2011'!$F:$F, AD$1)+SUMIFS('2010'!$H:$H, '2010'!$C:$C, $A13, '2010'!$F:$F, AD$1)+SUMIFS('2010'!$I:$I, '2010'!$D:$D, $A13, '2010'!$F:$F, AD$1)+SUMIFS('2010'!$J:$J, '2010'!$E:$E, $A13, '2010'!$F:$F, AD$1)+SUMIFS('2009'!$H:$H, '2009'!$C:$C, $A13, '2009'!$F:$F, AD$1)+SUMIFS('2009'!$I:$I, '2009'!$D:$D, $A13, '2009'!$F:$F, AD$1)+SUMIFS('2009'!$J:$J, '2009'!$E:$E, $A13, '2009'!$F:$F, AD$1), 0)</f>
        <v>8.5</v>
      </c>
      <c r="AE13" s="0" t="n">
        <f aca="false">IFERROR(SUMIFS('2018'!$H:$H, '2018'!$C:$C, $A13, '2018'!$F:$F, AE$1)+SUMIFS('2018'!$I:$I, '2018'!$D:$D, $A13, '2018'!$F:$F, AE$1)+SUMIFS('2018'!$J:$J, '2018'!$E:$E, $A13, '2018'!$F:$F, AE$1)+SUMIFS('2017'!$H:$H, '2017'!$C:$C, $A13, '2017'!$F:$F, AE$1)+SUMIFS('2017'!$I:$I, '2017'!$D:$D, $A13, '2017'!$F:$F, AE$1)+SUMIFS('2017'!$J:$J, '2017'!$E:$E, $A13, '2017'!$F:$F, AE$1)+SUMIFS('2016'!$H:$H, '2016'!$C:$C, $A13, '2016'!$F:$F, AE$1)+SUMIFS('2016'!$I:$I, '2016'!$D:$D, $A13, '2016'!$F:$F, AE$1)+SUMIFS('2016'!$J:$J, '2016'!$E:$E, $A13, '2016'!$F:$F, AE$1)+SUMIFS('2015'!$H:$H, '2015'!$C:$C, $A13, '2015'!$F:$F, AE$1)+SUMIFS('2015'!$I:$I, '2015'!$D:$D, $A13, '2015'!$F:$F, AE$1)+SUMIFS('2015'!$J:$J, '2015'!$E:$E, $A13, '2015'!$F:$F, AE$1)+SUMIFS('2014'!$H:$H, '2014'!$C:$C, $A13, '2014'!$F:$F, AE$1)+SUMIFS('2014'!$I:$I, '2014'!$D:$D, $A13, '2014'!$F:$F, AE$1)+SUMIFS('2014'!$J:$J, '2014'!$E:$E, $A13, '2014'!$F:$F, AE$1)+SUMIFS('2013'!$H:$H, '2013'!$C:$C, $A13, '2013'!$F:$F, AE$1)+SUMIFS('2013'!$I:$I, '2013'!$D:$D, $A13, '2013'!$F:$F, AE$1)+SUMIFS('2013'!$J:$J, '2013'!$E:$E, $A13, '2013'!$F:$F, AE$1)+SUMIFS('2012'!$H:$H, '2012'!$C:$C, $A13, '2012'!$F:$F, AE$1)+SUMIFS('2012'!$I:$I, '2012'!$D:$D, $A13, '2012'!$F:$F, AE$1)+SUMIFS('2012'!$J:$J, '2012'!$E:$E, $A13, '2012'!$F:$F, AE$1)+SUMIFS('2011'!$H:$H, '2011'!$C:$C, $A13, '2011'!$F:$F, AE$1)+SUMIFS('2011'!$I:$I, '2011'!$D:$D, $A13, '2011'!$F:$F, AE$1)+SUMIFS('2011'!$J:$J, '2011'!$E:$E, $A13, '2011'!$F:$F, AE$1)+SUMIFS('2010'!$H:$H, '2010'!$C:$C, $A13, '2010'!$F:$F, AE$1)+SUMIFS('2010'!$I:$I, '2010'!$D:$D, $A13, '2010'!$F:$F, AE$1)+SUMIFS('2010'!$J:$J, '2010'!$E:$E, $A13, '2010'!$F:$F, AE$1)+SUMIFS('2009'!$H:$H, '2009'!$C:$C, $A13, '2009'!$F:$F, AE$1)+SUMIFS('2009'!$I:$I, '2009'!$D:$D, $A13, '2009'!$F:$F, AE$1)+SUMIFS('2009'!$J:$J, '2009'!$E:$E, $A13, '2009'!$F:$F, AE$1), 0)</f>
        <v>22.5</v>
      </c>
      <c r="AF13" s="0" t="n">
        <f aca="false">IFERROR(SUMIFS('2018'!$H:$H, '2018'!$C:$C, $A13, '2018'!$F:$F, AF$1)+SUMIFS('2018'!$I:$I, '2018'!$D:$D, $A13, '2018'!$F:$F, AF$1)+SUMIFS('2018'!$J:$J, '2018'!$E:$E, $A13, '2018'!$F:$F, AF$1)+SUMIFS('2017'!$H:$H, '2017'!$C:$C, $A13, '2017'!$F:$F, AF$1)+SUMIFS('2017'!$I:$I, '2017'!$D:$D, $A13, '2017'!$F:$F, AF$1)+SUMIFS('2017'!$J:$J, '2017'!$E:$E, $A13, '2017'!$F:$F, AF$1)+SUMIFS('2016'!$H:$H, '2016'!$C:$C, $A13, '2016'!$F:$F, AF$1)+SUMIFS('2016'!$I:$I, '2016'!$D:$D, $A13, '2016'!$F:$F, AF$1)+SUMIFS('2016'!$J:$J, '2016'!$E:$E, $A13, '2016'!$F:$F, AF$1)+SUMIFS('2015'!$H:$H, '2015'!$C:$C, $A13, '2015'!$F:$F, AF$1)+SUMIFS('2015'!$I:$I, '2015'!$D:$D, $A13, '2015'!$F:$F, AF$1)+SUMIFS('2015'!$J:$J, '2015'!$E:$E, $A13, '2015'!$F:$F, AF$1)+SUMIFS('2014'!$H:$H, '2014'!$C:$C, $A13, '2014'!$F:$F, AF$1)+SUMIFS('2014'!$I:$I, '2014'!$D:$D, $A13, '2014'!$F:$F, AF$1)+SUMIFS('2014'!$J:$J, '2014'!$E:$E, $A13, '2014'!$F:$F, AF$1)+SUMIFS('2013'!$H:$H, '2013'!$C:$C, $A13, '2013'!$F:$F, AF$1)+SUMIFS('2013'!$I:$I, '2013'!$D:$D, $A13, '2013'!$F:$F, AF$1)+SUMIFS('2013'!$J:$J, '2013'!$E:$E, $A13, '2013'!$F:$F, AF$1)+SUMIFS('2012'!$H:$H, '2012'!$C:$C, $A13, '2012'!$F:$F, AF$1)+SUMIFS('2012'!$I:$I, '2012'!$D:$D, $A13, '2012'!$F:$F, AF$1)+SUMIFS('2012'!$J:$J, '2012'!$E:$E, $A13, '2012'!$F:$F, AF$1)+SUMIFS('2011'!$H:$H, '2011'!$C:$C, $A13, '2011'!$F:$F, AF$1)+SUMIFS('2011'!$I:$I, '2011'!$D:$D, $A13, '2011'!$F:$F, AF$1)+SUMIFS('2011'!$J:$J, '2011'!$E:$E, $A13, '2011'!$F:$F, AF$1)+SUMIFS('2010'!$H:$H, '2010'!$C:$C, $A13, '2010'!$F:$F, AF$1)+SUMIFS('2010'!$I:$I, '2010'!$D:$D, $A13, '2010'!$F:$F, AF$1)+SUMIFS('2010'!$J:$J, '2010'!$E:$E, $A13, '2010'!$F:$F, AF$1)+SUMIFS('2009'!$H:$H, '2009'!$C:$C, $A13, '2009'!$F:$F, AF$1)+SUMIFS('2009'!$I:$I, '2009'!$D:$D, $A13, '2009'!$F:$F, AF$1)+SUMIFS('2009'!$J:$J, '2009'!$E:$E, $A13, '2009'!$F:$F, AF$1), 0)</f>
        <v>5.5</v>
      </c>
    </row>
    <row r="14" customFormat="false" ht="15" hidden="false" customHeight="false" outlineLevel="0" collapsed="false">
      <c r="A14" s="19" t="s">
        <v>77</v>
      </c>
      <c r="B14" s="0" t="n">
        <f aca="false">IFERROR(SUMIFS('2018'!$H:$H, '2018'!$C:$C, $A14, '2018'!$F:$F, B$1)+SUMIFS('2018'!$I:$I, '2018'!$D:$D, $A14, '2018'!$F:$F, B$1)+SUMIFS('2018'!$J:$J, '2018'!$E:$E, $A14, '2018'!$F:$F, B$1)+SUMIFS('2017'!$H:$H, '2017'!$C:$C, $A14, '2017'!$F:$F, B$1)+SUMIFS('2017'!$I:$I, '2017'!$D:$D, $A14, '2017'!$F:$F, B$1)+SUMIFS('2017'!$J:$J, '2017'!$E:$E, $A14, '2017'!$F:$F, B$1)+SUMIFS('2016'!$H:$H, '2016'!$C:$C, $A14, '2016'!$F:$F, B$1)+SUMIFS('2016'!$I:$I, '2016'!$D:$D, $A14, '2016'!$F:$F, B$1)+SUMIFS('2016'!$J:$J, '2016'!$E:$E, $A14, '2016'!$F:$F, B$1)+SUMIFS('2015'!$H:$H, '2015'!$C:$C, $A14, '2015'!$F:$F, B$1)+SUMIFS('2015'!$I:$I, '2015'!$D:$D, $A14, '2015'!$F:$F, B$1)+SUMIFS('2015'!$J:$J, '2015'!$E:$E, $A14, '2015'!$F:$F, B$1)+SUMIFS('2014'!$H:$H, '2014'!$C:$C, $A14, '2014'!$F:$F, B$1)+SUMIFS('2014'!$I:$I, '2014'!$D:$D, $A14, '2014'!$F:$F, B$1)+SUMIFS('2014'!$J:$J, '2014'!$E:$E, $A14, '2014'!$F:$F, B$1)+SUMIFS('2013'!$H:$H, '2013'!$C:$C, $A14, '2013'!$F:$F, B$1)+SUMIFS('2013'!$I:$I, '2013'!$D:$D, $A14, '2013'!$F:$F, B$1)+SUMIFS('2013'!$J:$J, '2013'!$E:$E, $A14, '2013'!$F:$F, B$1)+SUMIFS('2012'!$H:$H, '2012'!$C:$C, $A14, '2012'!$F:$F, B$1)+SUMIFS('2012'!$I:$I, '2012'!$D:$D, $A14, '2012'!$F:$F, B$1)+SUMIFS('2012'!$J:$J, '2012'!$E:$E, $A14, '2012'!$F:$F, B$1)+SUMIFS('2011'!$H:$H, '2011'!$C:$C, $A14, '2011'!$F:$F, B$1)+SUMIFS('2011'!$I:$I, '2011'!$D:$D, $A14, '2011'!$F:$F, B$1)+SUMIFS('2011'!$J:$J, '2011'!$E:$E, $A14, '2011'!$F:$F, B$1)+SUMIFS('2010'!$H:$H, '2010'!$C:$C, $A14, '2010'!$F:$F, B$1)+SUMIFS('2010'!$I:$I, '2010'!$D:$D, $A14, '2010'!$F:$F, B$1)+SUMIFS('2010'!$J:$J, '2010'!$E:$E, $A14, '2010'!$F:$F, B$1)+SUMIFS('2009'!$H:$H, '2009'!$C:$C, $A14, '2009'!$F:$F, B$1)+SUMIFS('2009'!$I:$I, '2009'!$D:$D, $A14, '2009'!$F:$F, B$1)+SUMIFS('2009'!$J:$J, '2009'!$E:$E, $A14, '2009'!$F:$F, B$1), 0)</f>
        <v>0</v>
      </c>
      <c r="C14" s="0" t="n">
        <f aca="false">IFERROR(SUMIFS('2018'!$H:$H, '2018'!$C:$C, $A14, '2018'!$F:$F, C$1)+SUMIFS('2018'!$I:$I, '2018'!$D:$D, $A14, '2018'!$F:$F, C$1)+SUMIFS('2018'!$J:$J, '2018'!$E:$E, $A14, '2018'!$F:$F, C$1)+SUMIFS('2017'!$H:$H, '2017'!$C:$C, $A14, '2017'!$F:$F, C$1)+SUMIFS('2017'!$I:$I, '2017'!$D:$D, $A14, '2017'!$F:$F, C$1)+SUMIFS('2017'!$J:$J, '2017'!$E:$E, $A14, '2017'!$F:$F, C$1)+SUMIFS('2016'!$H:$H, '2016'!$C:$C, $A14, '2016'!$F:$F, C$1)+SUMIFS('2016'!$I:$I, '2016'!$D:$D, $A14, '2016'!$F:$F, C$1)+SUMIFS('2016'!$J:$J, '2016'!$E:$E, $A14, '2016'!$F:$F, C$1)+SUMIFS('2015'!$H:$H, '2015'!$C:$C, $A14, '2015'!$F:$F, C$1)+SUMIFS('2015'!$I:$I, '2015'!$D:$D, $A14, '2015'!$F:$F, C$1)+SUMIFS('2015'!$J:$J, '2015'!$E:$E, $A14, '2015'!$F:$F, C$1)+SUMIFS('2014'!$H:$H, '2014'!$C:$C, $A14, '2014'!$F:$F, C$1)+SUMIFS('2014'!$I:$I, '2014'!$D:$D, $A14, '2014'!$F:$F, C$1)+SUMIFS('2014'!$J:$J, '2014'!$E:$E, $A14, '2014'!$F:$F, C$1)+SUMIFS('2013'!$H:$H, '2013'!$C:$C, $A14, '2013'!$F:$F, C$1)+SUMIFS('2013'!$I:$I, '2013'!$D:$D, $A14, '2013'!$F:$F, C$1)+SUMIFS('2013'!$J:$J, '2013'!$E:$E, $A14, '2013'!$F:$F, C$1)+SUMIFS('2012'!$H:$H, '2012'!$C:$C, $A14, '2012'!$F:$F, C$1)+SUMIFS('2012'!$I:$I, '2012'!$D:$D, $A14, '2012'!$F:$F, C$1)+SUMIFS('2012'!$J:$J, '2012'!$E:$E, $A14, '2012'!$F:$F, C$1)+SUMIFS('2011'!$H:$H, '2011'!$C:$C, $A14, '2011'!$F:$F, C$1)+SUMIFS('2011'!$I:$I, '2011'!$D:$D, $A14, '2011'!$F:$F, C$1)+SUMIFS('2011'!$J:$J, '2011'!$E:$E, $A14, '2011'!$F:$F, C$1)+SUMIFS('2010'!$H:$H, '2010'!$C:$C, $A14, '2010'!$F:$F, C$1)+SUMIFS('2010'!$I:$I, '2010'!$D:$D, $A14, '2010'!$F:$F, C$1)+SUMIFS('2010'!$J:$J, '2010'!$E:$E, $A14, '2010'!$F:$F, C$1)+SUMIFS('2009'!$H:$H, '2009'!$C:$C, $A14, '2009'!$F:$F, C$1)+SUMIFS('2009'!$I:$I, '2009'!$D:$D, $A14, '2009'!$F:$F, C$1)+SUMIFS('2009'!$J:$J, '2009'!$E:$E, $A14, '2009'!$F:$F, C$1), 0)</f>
        <v>0</v>
      </c>
      <c r="D14" s="0" t="n">
        <f aca="false">IFERROR(SUMIFS('2018'!$H:$H, '2018'!$C:$C, $A14, '2018'!$F:$F, D$1)+SUMIFS('2018'!$I:$I, '2018'!$D:$D, $A14, '2018'!$F:$F, D$1)+SUMIFS('2018'!$J:$J, '2018'!$E:$E, $A14, '2018'!$F:$F, D$1)+SUMIFS('2017'!$H:$H, '2017'!$C:$C, $A14, '2017'!$F:$F, D$1)+SUMIFS('2017'!$I:$I, '2017'!$D:$D, $A14, '2017'!$F:$F, D$1)+SUMIFS('2017'!$J:$J, '2017'!$E:$E, $A14, '2017'!$F:$F, D$1)+SUMIFS('2016'!$H:$H, '2016'!$C:$C, $A14, '2016'!$F:$F, D$1)+SUMIFS('2016'!$I:$I, '2016'!$D:$D, $A14, '2016'!$F:$F, D$1)+SUMIFS('2016'!$J:$J, '2016'!$E:$E, $A14, '2016'!$F:$F, D$1)+SUMIFS('2015'!$H:$H, '2015'!$C:$C, $A14, '2015'!$F:$F, D$1)+SUMIFS('2015'!$I:$I, '2015'!$D:$D, $A14, '2015'!$F:$F, D$1)+SUMIFS('2015'!$J:$J, '2015'!$E:$E, $A14, '2015'!$F:$F, D$1)+SUMIFS('2014'!$H:$H, '2014'!$C:$C, $A14, '2014'!$F:$F, D$1)+SUMIFS('2014'!$I:$I, '2014'!$D:$D, $A14, '2014'!$F:$F, D$1)+SUMIFS('2014'!$J:$J, '2014'!$E:$E, $A14, '2014'!$F:$F, D$1)+SUMIFS('2013'!$H:$H, '2013'!$C:$C, $A14, '2013'!$F:$F, D$1)+SUMIFS('2013'!$I:$I, '2013'!$D:$D, $A14, '2013'!$F:$F, D$1)+SUMIFS('2013'!$J:$J, '2013'!$E:$E, $A14, '2013'!$F:$F, D$1)+SUMIFS('2012'!$H:$H, '2012'!$C:$C, $A14, '2012'!$F:$F, D$1)+SUMIFS('2012'!$I:$I, '2012'!$D:$D, $A14, '2012'!$F:$F, D$1)+SUMIFS('2012'!$J:$J, '2012'!$E:$E, $A14, '2012'!$F:$F, D$1)+SUMIFS('2011'!$H:$H, '2011'!$C:$C, $A14, '2011'!$F:$F, D$1)+SUMIFS('2011'!$I:$I, '2011'!$D:$D, $A14, '2011'!$F:$F, D$1)+SUMIFS('2011'!$J:$J, '2011'!$E:$E, $A14, '2011'!$F:$F, D$1)+SUMIFS('2010'!$H:$H, '2010'!$C:$C, $A14, '2010'!$F:$F, D$1)+SUMIFS('2010'!$I:$I, '2010'!$D:$D, $A14, '2010'!$F:$F, D$1)+SUMIFS('2010'!$J:$J, '2010'!$E:$E, $A14, '2010'!$F:$F, D$1)+SUMIFS('2009'!$H:$H, '2009'!$C:$C, $A14, '2009'!$F:$F, D$1)+SUMIFS('2009'!$I:$I, '2009'!$D:$D, $A14, '2009'!$F:$F, D$1)+SUMIFS('2009'!$J:$J, '2009'!$E:$E, $A14, '2009'!$F:$F, D$1), 0)</f>
        <v>0</v>
      </c>
      <c r="E14" s="0" t="n">
        <f aca="false">IFERROR(SUMIFS('2018'!$H:$H, '2018'!$C:$C, $A14, '2018'!$F:$F, E$1)+SUMIFS('2018'!$I:$I, '2018'!$D:$D, $A14, '2018'!$F:$F, E$1)+SUMIFS('2018'!$J:$J, '2018'!$E:$E, $A14, '2018'!$F:$F, E$1)+SUMIFS('2017'!$H:$H, '2017'!$C:$C, $A14, '2017'!$F:$F, E$1)+SUMIFS('2017'!$I:$I, '2017'!$D:$D, $A14, '2017'!$F:$F, E$1)+SUMIFS('2017'!$J:$J, '2017'!$E:$E, $A14, '2017'!$F:$F, E$1)+SUMIFS('2016'!$H:$H, '2016'!$C:$C, $A14, '2016'!$F:$F, E$1)+SUMIFS('2016'!$I:$I, '2016'!$D:$D, $A14, '2016'!$F:$F, E$1)+SUMIFS('2016'!$J:$J, '2016'!$E:$E, $A14, '2016'!$F:$F, E$1)+SUMIFS('2015'!$H:$H, '2015'!$C:$C, $A14, '2015'!$F:$F, E$1)+SUMIFS('2015'!$I:$I, '2015'!$D:$D, $A14, '2015'!$F:$F, E$1)+SUMIFS('2015'!$J:$J, '2015'!$E:$E, $A14, '2015'!$F:$F, E$1)+SUMIFS('2014'!$H:$H, '2014'!$C:$C, $A14, '2014'!$F:$F, E$1)+SUMIFS('2014'!$I:$I, '2014'!$D:$D, $A14, '2014'!$F:$F, E$1)+SUMIFS('2014'!$J:$J, '2014'!$E:$E, $A14, '2014'!$F:$F, E$1)+SUMIFS('2013'!$H:$H, '2013'!$C:$C, $A14, '2013'!$F:$F, E$1)+SUMIFS('2013'!$I:$I, '2013'!$D:$D, $A14, '2013'!$F:$F, E$1)+SUMIFS('2013'!$J:$J, '2013'!$E:$E, $A14, '2013'!$F:$F, E$1)+SUMIFS('2012'!$H:$H, '2012'!$C:$C, $A14, '2012'!$F:$F, E$1)+SUMIFS('2012'!$I:$I, '2012'!$D:$D, $A14, '2012'!$F:$F, E$1)+SUMIFS('2012'!$J:$J, '2012'!$E:$E, $A14, '2012'!$F:$F, E$1)+SUMIFS('2011'!$H:$H, '2011'!$C:$C, $A14, '2011'!$F:$F, E$1)+SUMIFS('2011'!$I:$I, '2011'!$D:$D, $A14, '2011'!$F:$F, E$1)+SUMIFS('2011'!$J:$J, '2011'!$E:$E, $A14, '2011'!$F:$F, E$1)+SUMIFS('2010'!$H:$H, '2010'!$C:$C, $A14, '2010'!$F:$F, E$1)+SUMIFS('2010'!$I:$I, '2010'!$D:$D, $A14, '2010'!$F:$F, E$1)+SUMIFS('2010'!$J:$J, '2010'!$E:$E, $A14, '2010'!$F:$F, E$1)+SUMIFS('2009'!$H:$H, '2009'!$C:$C, $A14, '2009'!$F:$F, E$1)+SUMIFS('2009'!$I:$I, '2009'!$D:$D, $A14, '2009'!$F:$F, E$1)+SUMIFS('2009'!$J:$J, '2009'!$E:$E, $A14, '2009'!$F:$F, E$1), 0)</f>
        <v>0</v>
      </c>
      <c r="F14" s="0" t="n">
        <f aca="false">IFERROR(SUMIFS('2018'!$H:$H, '2018'!$C:$C, $A14, '2018'!$F:$F, F$1)+SUMIFS('2018'!$I:$I, '2018'!$D:$D, $A14, '2018'!$F:$F, F$1)+SUMIFS('2018'!$J:$J, '2018'!$E:$E, $A14, '2018'!$F:$F, F$1)+SUMIFS('2017'!$H:$H, '2017'!$C:$C, $A14, '2017'!$F:$F, F$1)+SUMIFS('2017'!$I:$I, '2017'!$D:$D, $A14, '2017'!$F:$F, F$1)+SUMIFS('2017'!$J:$J, '2017'!$E:$E, $A14, '2017'!$F:$F, F$1)+SUMIFS('2016'!$H:$H, '2016'!$C:$C, $A14, '2016'!$F:$F, F$1)+SUMIFS('2016'!$I:$I, '2016'!$D:$D, $A14, '2016'!$F:$F, F$1)+SUMIFS('2016'!$J:$J, '2016'!$E:$E, $A14, '2016'!$F:$F, F$1)+SUMIFS('2015'!$H:$H, '2015'!$C:$C, $A14, '2015'!$F:$F, F$1)+SUMIFS('2015'!$I:$I, '2015'!$D:$D, $A14, '2015'!$F:$F, F$1)+SUMIFS('2015'!$J:$J, '2015'!$E:$E, $A14, '2015'!$F:$F, F$1)+SUMIFS('2014'!$H:$H, '2014'!$C:$C, $A14, '2014'!$F:$F, F$1)+SUMIFS('2014'!$I:$I, '2014'!$D:$D, $A14, '2014'!$F:$F, F$1)+SUMIFS('2014'!$J:$J, '2014'!$E:$E, $A14, '2014'!$F:$F, F$1)+SUMIFS('2013'!$H:$H, '2013'!$C:$C, $A14, '2013'!$F:$F, F$1)+SUMIFS('2013'!$I:$I, '2013'!$D:$D, $A14, '2013'!$F:$F, F$1)+SUMIFS('2013'!$J:$J, '2013'!$E:$E, $A14, '2013'!$F:$F, F$1)+SUMIFS('2012'!$H:$H, '2012'!$C:$C, $A14, '2012'!$F:$F, F$1)+SUMIFS('2012'!$I:$I, '2012'!$D:$D, $A14, '2012'!$F:$F, F$1)+SUMIFS('2012'!$J:$J, '2012'!$E:$E, $A14, '2012'!$F:$F, F$1)+SUMIFS('2011'!$H:$H, '2011'!$C:$C, $A14, '2011'!$F:$F, F$1)+SUMIFS('2011'!$I:$I, '2011'!$D:$D, $A14, '2011'!$F:$F, F$1)+SUMIFS('2011'!$J:$J, '2011'!$E:$E, $A14, '2011'!$F:$F, F$1)+SUMIFS('2010'!$H:$H, '2010'!$C:$C, $A14, '2010'!$F:$F, F$1)+SUMIFS('2010'!$I:$I, '2010'!$D:$D, $A14, '2010'!$F:$F, F$1)+SUMIFS('2010'!$J:$J, '2010'!$E:$E, $A14, '2010'!$F:$F, F$1)+SUMIFS('2009'!$H:$H, '2009'!$C:$C, $A14, '2009'!$F:$F, F$1)+SUMIFS('2009'!$I:$I, '2009'!$D:$D, $A14, '2009'!$F:$F, F$1)+SUMIFS('2009'!$J:$J, '2009'!$E:$E, $A14, '2009'!$F:$F, F$1), 0)</f>
        <v>0</v>
      </c>
      <c r="G14" s="0" t="n">
        <f aca="false">IFERROR(SUMIFS('2018'!$H:$H, '2018'!$C:$C, $A14, '2018'!$F:$F, G$1)+SUMIFS('2018'!$I:$I, '2018'!$D:$D, $A14, '2018'!$F:$F, G$1)+SUMIFS('2018'!$J:$J, '2018'!$E:$E, $A14, '2018'!$F:$F, G$1)+SUMIFS('2017'!$H:$H, '2017'!$C:$C, $A14, '2017'!$F:$F, G$1)+SUMIFS('2017'!$I:$I, '2017'!$D:$D, $A14, '2017'!$F:$F, G$1)+SUMIFS('2017'!$J:$J, '2017'!$E:$E, $A14, '2017'!$F:$F, G$1)+SUMIFS('2016'!$H:$H, '2016'!$C:$C, $A14, '2016'!$F:$F, G$1)+SUMIFS('2016'!$I:$I, '2016'!$D:$D, $A14, '2016'!$F:$F, G$1)+SUMIFS('2016'!$J:$J, '2016'!$E:$E, $A14, '2016'!$F:$F, G$1)+SUMIFS('2015'!$H:$H, '2015'!$C:$C, $A14, '2015'!$F:$F, G$1)+SUMIFS('2015'!$I:$I, '2015'!$D:$D, $A14, '2015'!$F:$F, G$1)+SUMIFS('2015'!$J:$J, '2015'!$E:$E, $A14, '2015'!$F:$F, G$1)+SUMIFS('2014'!$H:$H, '2014'!$C:$C, $A14, '2014'!$F:$F, G$1)+SUMIFS('2014'!$I:$I, '2014'!$D:$D, $A14, '2014'!$F:$F, G$1)+SUMIFS('2014'!$J:$J, '2014'!$E:$E, $A14, '2014'!$F:$F, G$1)+SUMIFS('2013'!$H:$H, '2013'!$C:$C, $A14, '2013'!$F:$F, G$1)+SUMIFS('2013'!$I:$I, '2013'!$D:$D, $A14, '2013'!$F:$F, G$1)+SUMIFS('2013'!$J:$J, '2013'!$E:$E, $A14, '2013'!$F:$F, G$1)+SUMIFS('2012'!$H:$H, '2012'!$C:$C, $A14, '2012'!$F:$F, G$1)+SUMIFS('2012'!$I:$I, '2012'!$D:$D, $A14, '2012'!$F:$F, G$1)+SUMIFS('2012'!$J:$J, '2012'!$E:$E, $A14, '2012'!$F:$F, G$1)+SUMIFS('2011'!$H:$H, '2011'!$C:$C, $A14, '2011'!$F:$F, G$1)+SUMIFS('2011'!$I:$I, '2011'!$D:$D, $A14, '2011'!$F:$F, G$1)+SUMIFS('2011'!$J:$J, '2011'!$E:$E, $A14, '2011'!$F:$F, G$1)+SUMIFS('2010'!$H:$H, '2010'!$C:$C, $A14, '2010'!$F:$F, G$1)+SUMIFS('2010'!$I:$I, '2010'!$D:$D, $A14, '2010'!$F:$F, G$1)+SUMIFS('2010'!$J:$J, '2010'!$E:$E, $A14, '2010'!$F:$F, G$1)+SUMIFS('2009'!$H:$H, '2009'!$C:$C, $A14, '2009'!$F:$F, G$1)+SUMIFS('2009'!$I:$I, '2009'!$D:$D, $A14, '2009'!$F:$F, G$1)+SUMIFS('2009'!$J:$J, '2009'!$E:$E, $A14, '2009'!$F:$F, G$1), 0)</f>
        <v>0</v>
      </c>
      <c r="H14" s="0" t="n">
        <f aca="false">IFERROR(SUMIFS('2018'!$H:$H, '2018'!$C:$C, $A14, '2018'!$F:$F, H$1)+SUMIFS('2018'!$I:$I, '2018'!$D:$D, $A14, '2018'!$F:$F, H$1)+SUMIFS('2018'!$J:$J, '2018'!$E:$E, $A14, '2018'!$F:$F, H$1)+SUMIFS('2017'!$H:$H, '2017'!$C:$C, $A14, '2017'!$F:$F, H$1)+SUMIFS('2017'!$I:$I, '2017'!$D:$D, $A14, '2017'!$F:$F, H$1)+SUMIFS('2017'!$J:$J, '2017'!$E:$E, $A14, '2017'!$F:$F, H$1)+SUMIFS('2016'!$H:$H, '2016'!$C:$C, $A14, '2016'!$F:$F, H$1)+SUMIFS('2016'!$I:$I, '2016'!$D:$D, $A14, '2016'!$F:$F, H$1)+SUMIFS('2016'!$J:$J, '2016'!$E:$E, $A14, '2016'!$F:$F, H$1)+SUMIFS('2015'!$H:$H, '2015'!$C:$C, $A14, '2015'!$F:$F, H$1)+SUMIFS('2015'!$I:$I, '2015'!$D:$D, $A14, '2015'!$F:$F, H$1)+SUMIFS('2015'!$J:$J, '2015'!$E:$E, $A14, '2015'!$F:$F, H$1)+SUMIFS('2014'!$H:$H, '2014'!$C:$C, $A14, '2014'!$F:$F, H$1)+SUMIFS('2014'!$I:$I, '2014'!$D:$D, $A14, '2014'!$F:$F, H$1)+SUMIFS('2014'!$J:$J, '2014'!$E:$E, $A14, '2014'!$F:$F, H$1)+SUMIFS('2013'!$H:$H, '2013'!$C:$C, $A14, '2013'!$F:$F, H$1)+SUMIFS('2013'!$I:$I, '2013'!$D:$D, $A14, '2013'!$F:$F, H$1)+SUMIFS('2013'!$J:$J, '2013'!$E:$E, $A14, '2013'!$F:$F, H$1)+SUMIFS('2012'!$H:$H, '2012'!$C:$C, $A14, '2012'!$F:$F, H$1)+SUMIFS('2012'!$I:$I, '2012'!$D:$D, $A14, '2012'!$F:$F, H$1)+SUMIFS('2012'!$J:$J, '2012'!$E:$E, $A14, '2012'!$F:$F, H$1)+SUMIFS('2011'!$H:$H, '2011'!$C:$C, $A14, '2011'!$F:$F, H$1)+SUMIFS('2011'!$I:$I, '2011'!$D:$D, $A14, '2011'!$F:$F, H$1)+SUMIFS('2011'!$J:$J, '2011'!$E:$E, $A14, '2011'!$F:$F, H$1)+SUMIFS('2010'!$H:$H, '2010'!$C:$C, $A14, '2010'!$F:$F, H$1)+SUMIFS('2010'!$I:$I, '2010'!$D:$D, $A14, '2010'!$F:$F, H$1)+SUMIFS('2010'!$J:$J, '2010'!$E:$E, $A14, '2010'!$F:$F, H$1)+SUMIFS('2009'!$H:$H, '2009'!$C:$C, $A14, '2009'!$F:$F, H$1)+SUMIFS('2009'!$I:$I, '2009'!$D:$D, $A14, '2009'!$F:$F, H$1)+SUMIFS('2009'!$J:$J, '2009'!$E:$E, $A14, '2009'!$F:$F, H$1), 0)</f>
        <v>0</v>
      </c>
      <c r="I14" s="0" t="n">
        <f aca="false">IFERROR(SUMIFS('2018'!$H:$H, '2018'!$C:$C, $A14, '2018'!$F:$F, I$1)+SUMIFS('2018'!$I:$I, '2018'!$D:$D, $A14, '2018'!$F:$F, I$1)+SUMIFS('2018'!$J:$J, '2018'!$E:$E, $A14, '2018'!$F:$F, I$1)+SUMIFS('2017'!$H:$H, '2017'!$C:$C, $A14, '2017'!$F:$F, I$1)+SUMIFS('2017'!$I:$I, '2017'!$D:$D, $A14, '2017'!$F:$F, I$1)+SUMIFS('2017'!$J:$J, '2017'!$E:$E, $A14, '2017'!$F:$F, I$1)+SUMIFS('2016'!$H:$H, '2016'!$C:$C, $A14, '2016'!$F:$F, I$1)+SUMIFS('2016'!$I:$I, '2016'!$D:$D, $A14, '2016'!$F:$F, I$1)+SUMIFS('2016'!$J:$J, '2016'!$E:$E, $A14, '2016'!$F:$F, I$1)+SUMIFS('2015'!$H:$H, '2015'!$C:$C, $A14, '2015'!$F:$F, I$1)+SUMIFS('2015'!$I:$I, '2015'!$D:$D, $A14, '2015'!$F:$F, I$1)+SUMIFS('2015'!$J:$J, '2015'!$E:$E, $A14, '2015'!$F:$F, I$1)+SUMIFS('2014'!$H:$H, '2014'!$C:$C, $A14, '2014'!$F:$F, I$1)+SUMIFS('2014'!$I:$I, '2014'!$D:$D, $A14, '2014'!$F:$F, I$1)+SUMIFS('2014'!$J:$J, '2014'!$E:$E, $A14, '2014'!$F:$F, I$1)+SUMIFS('2013'!$H:$H, '2013'!$C:$C, $A14, '2013'!$F:$F, I$1)+SUMIFS('2013'!$I:$I, '2013'!$D:$D, $A14, '2013'!$F:$F, I$1)+SUMIFS('2013'!$J:$J, '2013'!$E:$E, $A14, '2013'!$F:$F, I$1)+SUMIFS('2012'!$H:$H, '2012'!$C:$C, $A14, '2012'!$F:$F, I$1)+SUMIFS('2012'!$I:$I, '2012'!$D:$D, $A14, '2012'!$F:$F, I$1)+SUMIFS('2012'!$J:$J, '2012'!$E:$E, $A14, '2012'!$F:$F, I$1)+SUMIFS('2011'!$H:$H, '2011'!$C:$C, $A14, '2011'!$F:$F, I$1)+SUMIFS('2011'!$I:$I, '2011'!$D:$D, $A14, '2011'!$F:$F, I$1)+SUMIFS('2011'!$J:$J, '2011'!$E:$E, $A14, '2011'!$F:$F, I$1)+SUMIFS('2010'!$H:$H, '2010'!$C:$C, $A14, '2010'!$F:$F, I$1)+SUMIFS('2010'!$I:$I, '2010'!$D:$D, $A14, '2010'!$F:$F, I$1)+SUMIFS('2010'!$J:$J, '2010'!$E:$E, $A14, '2010'!$F:$F, I$1)+SUMIFS('2009'!$H:$H, '2009'!$C:$C, $A14, '2009'!$F:$F, I$1)+SUMIFS('2009'!$I:$I, '2009'!$D:$D, $A14, '2009'!$F:$F, I$1)+SUMIFS('2009'!$J:$J, '2009'!$E:$E, $A14, '2009'!$F:$F, I$1), 0)</f>
        <v>0</v>
      </c>
      <c r="J14" s="0" t="n">
        <f aca="false">IFERROR(SUMIFS('2018'!$H:$H, '2018'!$C:$C, $A14, '2018'!$F:$F, J$1)+SUMIFS('2018'!$I:$I, '2018'!$D:$D, $A14, '2018'!$F:$F, J$1)+SUMIFS('2018'!$J:$J, '2018'!$E:$E, $A14, '2018'!$F:$F, J$1)+SUMIFS('2017'!$H:$H, '2017'!$C:$C, $A14, '2017'!$F:$F, J$1)+SUMIFS('2017'!$I:$I, '2017'!$D:$D, $A14, '2017'!$F:$F, J$1)+SUMIFS('2017'!$J:$J, '2017'!$E:$E, $A14, '2017'!$F:$F, J$1)+SUMIFS('2016'!$H:$H, '2016'!$C:$C, $A14, '2016'!$F:$F, J$1)+SUMIFS('2016'!$I:$I, '2016'!$D:$D, $A14, '2016'!$F:$F, J$1)+SUMIFS('2016'!$J:$J, '2016'!$E:$E, $A14, '2016'!$F:$F, J$1)+SUMIFS('2015'!$H:$H, '2015'!$C:$C, $A14, '2015'!$F:$F, J$1)+SUMIFS('2015'!$I:$I, '2015'!$D:$D, $A14, '2015'!$F:$F, J$1)+SUMIFS('2015'!$J:$J, '2015'!$E:$E, $A14, '2015'!$F:$F, J$1)+SUMIFS('2014'!$H:$H, '2014'!$C:$C, $A14, '2014'!$F:$F, J$1)+SUMIFS('2014'!$I:$I, '2014'!$D:$D, $A14, '2014'!$F:$F, J$1)+SUMIFS('2014'!$J:$J, '2014'!$E:$E, $A14, '2014'!$F:$F, J$1)+SUMIFS('2013'!$H:$H, '2013'!$C:$C, $A14, '2013'!$F:$F, J$1)+SUMIFS('2013'!$I:$I, '2013'!$D:$D, $A14, '2013'!$F:$F, J$1)+SUMIFS('2013'!$J:$J, '2013'!$E:$E, $A14, '2013'!$F:$F, J$1)+SUMIFS('2012'!$H:$H, '2012'!$C:$C, $A14, '2012'!$F:$F, J$1)+SUMIFS('2012'!$I:$I, '2012'!$D:$D, $A14, '2012'!$F:$F, J$1)+SUMIFS('2012'!$J:$J, '2012'!$E:$E, $A14, '2012'!$F:$F, J$1)+SUMIFS('2011'!$H:$H, '2011'!$C:$C, $A14, '2011'!$F:$F, J$1)+SUMIFS('2011'!$I:$I, '2011'!$D:$D, $A14, '2011'!$F:$F, J$1)+SUMIFS('2011'!$J:$J, '2011'!$E:$E, $A14, '2011'!$F:$F, J$1)+SUMIFS('2010'!$H:$H, '2010'!$C:$C, $A14, '2010'!$F:$F, J$1)+SUMIFS('2010'!$I:$I, '2010'!$D:$D, $A14, '2010'!$F:$F, J$1)+SUMIFS('2010'!$J:$J, '2010'!$E:$E, $A14, '2010'!$F:$F, J$1)+SUMIFS('2009'!$H:$H, '2009'!$C:$C, $A14, '2009'!$F:$F, J$1)+SUMIFS('2009'!$I:$I, '2009'!$D:$D, $A14, '2009'!$F:$F, J$1)+SUMIFS('2009'!$J:$J, '2009'!$E:$E, $A14, '2009'!$F:$F, J$1), 0)</f>
        <v>0</v>
      </c>
      <c r="K14" s="0" t="n">
        <f aca="false">IFERROR(SUMIFS('2018'!$H:$H, '2018'!$C:$C, $A14, '2018'!$F:$F, K$1)+SUMIFS('2018'!$I:$I, '2018'!$D:$D, $A14, '2018'!$F:$F, K$1)+SUMIFS('2018'!$J:$J, '2018'!$E:$E, $A14, '2018'!$F:$F, K$1)+SUMIFS('2017'!$H:$H, '2017'!$C:$C, $A14, '2017'!$F:$F, K$1)+SUMIFS('2017'!$I:$I, '2017'!$D:$D, $A14, '2017'!$F:$F, K$1)+SUMIFS('2017'!$J:$J, '2017'!$E:$E, $A14, '2017'!$F:$F, K$1)+SUMIFS('2016'!$H:$H, '2016'!$C:$C, $A14, '2016'!$F:$F, K$1)+SUMIFS('2016'!$I:$I, '2016'!$D:$D, $A14, '2016'!$F:$F, K$1)+SUMIFS('2016'!$J:$J, '2016'!$E:$E, $A14, '2016'!$F:$F, K$1)+SUMIFS('2015'!$H:$H, '2015'!$C:$C, $A14, '2015'!$F:$F, K$1)+SUMIFS('2015'!$I:$I, '2015'!$D:$D, $A14, '2015'!$F:$F, K$1)+SUMIFS('2015'!$J:$J, '2015'!$E:$E, $A14, '2015'!$F:$F, K$1)+SUMIFS('2014'!$H:$H, '2014'!$C:$C, $A14, '2014'!$F:$F, K$1)+SUMIFS('2014'!$I:$I, '2014'!$D:$D, $A14, '2014'!$F:$F, K$1)+SUMIFS('2014'!$J:$J, '2014'!$E:$E, $A14, '2014'!$F:$F, K$1)+SUMIFS('2013'!$H:$H, '2013'!$C:$C, $A14, '2013'!$F:$F, K$1)+SUMIFS('2013'!$I:$I, '2013'!$D:$D, $A14, '2013'!$F:$F, K$1)+SUMIFS('2013'!$J:$J, '2013'!$E:$E, $A14, '2013'!$F:$F, K$1)+SUMIFS('2012'!$H:$H, '2012'!$C:$C, $A14, '2012'!$F:$F, K$1)+SUMIFS('2012'!$I:$I, '2012'!$D:$D, $A14, '2012'!$F:$F, K$1)+SUMIFS('2012'!$J:$J, '2012'!$E:$E, $A14, '2012'!$F:$F, K$1)+SUMIFS('2011'!$H:$H, '2011'!$C:$C, $A14, '2011'!$F:$F, K$1)+SUMIFS('2011'!$I:$I, '2011'!$D:$D, $A14, '2011'!$F:$F, K$1)+SUMIFS('2011'!$J:$J, '2011'!$E:$E, $A14, '2011'!$F:$F, K$1)+SUMIFS('2010'!$H:$H, '2010'!$C:$C, $A14, '2010'!$F:$F, K$1)+SUMIFS('2010'!$I:$I, '2010'!$D:$D, $A14, '2010'!$F:$F, K$1)+SUMIFS('2010'!$J:$J, '2010'!$E:$E, $A14, '2010'!$F:$F, K$1)+SUMIFS('2009'!$H:$H, '2009'!$C:$C, $A14, '2009'!$F:$F, K$1)+SUMIFS('2009'!$I:$I, '2009'!$D:$D, $A14, '2009'!$F:$F, K$1)+SUMIFS('2009'!$J:$J, '2009'!$E:$E, $A14, '2009'!$F:$F, K$1), 0)</f>
        <v>2</v>
      </c>
      <c r="L14" s="0" t="n">
        <f aca="false">IFERROR(SUMIFS('2018'!$H:$H, '2018'!$C:$C, $A14, '2018'!$F:$F, L$1)+SUMIFS('2018'!$I:$I, '2018'!$D:$D, $A14, '2018'!$F:$F, L$1)+SUMIFS('2018'!$J:$J, '2018'!$E:$E, $A14, '2018'!$F:$F, L$1)+SUMIFS('2017'!$H:$H, '2017'!$C:$C, $A14, '2017'!$F:$F, L$1)+SUMIFS('2017'!$I:$I, '2017'!$D:$D, $A14, '2017'!$F:$F, L$1)+SUMIFS('2017'!$J:$J, '2017'!$E:$E, $A14, '2017'!$F:$F, L$1)+SUMIFS('2016'!$H:$H, '2016'!$C:$C, $A14, '2016'!$F:$F, L$1)+SUMIFS('2016'!$I:$I, '2016'!$D:$D, $A14, '2016'!$F:$F, L$1)+SUMIFS('2016'!$J:$J, '2016'!$E:$E, $A14, '2016'!$F:$F, L$1)+SUMIFS('2015'!$H:$H, '2015'!$C:$C, $A14, '2015'!$F:$F, L$1)+SUMIFS('2015'!$I:$I, '2015'!$D:$D, $A14, '2015'!$F:$F, L$1)+SUMIFS('2015'!$J:$J, '2015'!$E:$E, $A14, '2015'!$F:$F, L$1)+SUMIFS('2014'!$H:$H, '2014'!$C:$C, $A14, '2014'!$F:$F, L$1)+SUMIFS('2014'!$I:$I, '2014'!$D:$D, $A14, '2014'!$F:$F, L$1)+SUMIFS('2014'!$J:$J, '2014'!$E:$E, $A14, '2014'!$F:$F, L$1)+SUMIFS('2013'!$H:$H, '2013'!$C:$C, $A14, '2013'!$F:$F, L$1)+SUMIFS('2013'!$I:$I, '2013'!$D:$D, $A14, '2013'!$F:$F, L$1)+SUMIFS('2013'!$J:$J, '2013'!$E:$E, $A14, '2013'!$F:$F, L$1)+SUMIFS('2012'!$H:$H, '2012'!$C:$C, $A14, '2012'!$F:$F, L$1)+SUMIFS('2012'!$I:$I, '2012'!$D:$D, $A14, '2012'!$F:$F, L$1)+SUMIFS('2012'!$J:$J, '2012'!$E:$E, $A14, '2012'!$F:$F, L$1)+SUMIFS('2011'!$H:$H, '2011'!$C:$C, $A14, '2011'!$F:$F, L$1)+SUMIFS('2011'!$I:$I, '2011'!$D:$D, $A14, '2011'!$F:$F, L$1)+SUMIFS('2011'!$J:$J, '2011'!$E:$E, $A14, '2011'!$F:$F, L$1)+SUMIFS('2010'!$H:$H, '2010'!$C:$C, $A14, '2010'!$F:$F, L$1)+SUMIFS('2010'!$I:$I, '2010'!$D:$D, $A14, '2010'!$F:$F, L$1)+SUMIFS('2010'!$J:$J, '2010'!$E:$E, $A14, '2010'!$F:$F, L$1)+SUMIFS('2009'!$H:$H, '2009'!$C:$C, $A14, '2009'!$F:$F, L$1)+SUMIFS('2009'!$I:$I, '2009'!$D:$D, $A14, '2009'!$F:$F, L$1)+SUMIFS('2009'!$J:$J, '2009'!$E:$E, $A14, '2009'!$F:$F, L$1), 0)</f>
        <v>0</v>
      </c>
      <c r="M14" s="0" t="n">
        <f aca="false">IFERROR(SUMIFS('2018'!$H:$H, '2018'!$C:$C, $A14, '2018'!$F:$F, M$1)+SUMIFS('2018'!$I:$I, '2018'!$D:$D, $A14, '2018'!$F:$F, M$1)+SUMIFS('2018'!$J:$J, '2018'!$E:$E, $A14, '2018'!$F:$F, M$1)+SUMIFS('2017'!$H:$H, '2017'!$C:$C, $A14, '2017'!$F:$F, M$1)+SUMIFS('2017'!$I:$I, '2017'!$D:$D, $A14, '2017'!$F:$F, M$1)+SUMIFS('2017'!$J:$J, '2017'!$E:$E, $A14, '2017'!$F:$F, M$1)+SUMIFS('2016'!$H:$H, '2016'!$C:$C, $A14, '2016'!$F:$F, M$1)+SUMIFS('2016'!$I:$I, '2016'!$D:$D, $A14, '2016'!$F:$F, M$1)+SUMIFS('2016'!$J:$J, '2016'!$E:$E, $A14, '2016'!$F:$F, M$1)+SUMIFS('2015'!$H:$H, '2015'!$C:$C, $A14, '2015'!$F:$F, M$1)+SUMIFS('2015'!$I:$I, '2015'!$D:$D, $A14, '2015'!$F:$F, M$1)+SUMIFS('2015'!$J:$J, '2015'!$E:$E, $A14, '2015'!$F:$F, M$1)+SUMIFS('2014'!$H:$H, '2014'!$C:$C, $A14, '2014'!$F:$F, M$1)+SUMIFS('2014'!$I:$I, '2014'!$D:$D, $A14, '2014'!$F:$F, M$1)+SUMIFS('2014'!$J:$J, '2014'!$E:$E, $A14, '2014'!$F:$F, M$1)+SUMIFS('2013'!$H:$H, '2013'!$C:$C, $A14, '2013'!$F:$F, M$1)+SUMIFS('2013'!$I:$I, '2013'!$D:$D, $A14, '2013'!$F:$F, M$1)+SUMIFS('2013'!$J:$J, '2013'!$E:$E, $A14, '2013'!$F:$F, M$1)+SUMIFS('2012'!$H:$H, '2012'!$C:$C, $A14, '2012'!$F:$F, M$1)+SUMIFS('2012'!$I:$I, '2012'!$D:$D, $A14, '2012'!$F:$F, M$1)+SUMIFS('2012'!$J:$J, '2012'!$E:$E, $A14, '2012'!$F:$F, M$1)+SUMIFS('2011'!$H:$H, '2011'!$C:$C, $A14, '2011'!$F:$F, M$1)+SUMIFS('2011'!$I:$I, '2011'!$D:$D, $A14, '2011'!$F:$F, M$1)+SUMIFS('2011'!$J:$J, '2011'!$E:$E, $A14, '2011'!$F:$F, M$1)+SUMIFS('2010'!$H:$H, '2010'!$C:$C, $A14, '2010'!$F:$F, M$1)+SUMIFS('2010'!$I:$I, '2010'!$D:$D, $A14, '2010'!$F:$F, M$1)+SUMIFS('2010'!$J:$J, '2010'!$E:$E, $A14, '2010'!$F:$F, M$1)+SUMIFS('2009'!$H:$H, '2009'!$C:$C, $A14, '2009'!$F:$F, M$1)+SUMIFS('2009'!$I:$I, '2009'!$D:$D, $A14, '2009'!$F:$F, M$1)+SUMIFS('2009'!$J:$J, '2009'!$E:$E, $A14, '2009'!$F:$F, M$1), 0)</f>
        <v>3.5</v>
      </c>
      <c r="N14" s="0" t="n">
        <f aca="false">IFERROR(SUMIFS('2018'!$H:$H, '2018'!$C:$C, $A14, '2018'!$F:$F, N$1)+SUMIFS('2018'!$I:$I, '2018'!$D:$D, $A14, '2018'!$F:$F, N$1)+SUMIFS('2018'!$J:$J, '2018'!$E:$E, $A14, '2018'!$F:$F, N$1)+SUMIFS('2017'!$H:$H, '2017'!$C:$C, $A14, '2017'!$F:$F, N$1)+SUMIFS('2017'!$I:$I, '2017'!$D:$D, $A14, '2017'!$F:$F, N$1)+SUMIFS('2017'!$J:$J, '2017'!$E:$E, $A14, '2017'!$F:$F, N$1)+SUMIFS('2016'!$H:$H, '2016'!$C:$C, $A14, '2016'!$F:$F, N$1)+SUMIFS('2016'!$I:$I, '2016'!$D:$D, $A14, '2016'!$F:$F, N$1)+SUMIFS('2016'!$J:$J, '2016'!$E:$E, $A14, '2016'!$F:$F, N$1)+SUMIFS('2015'!$H:$H, '2015'!$C:$C, $A14, '2015'!$F:$F, N$1)+SUMIFS('2015'!$I:$I, '2015'!$D:$D, $A14, '2015'!$F:$F, N$1)+SUMIFS('2015'!$J:$J, '2015'!$E:$E, $A14, '2015'!$F:$F, N$1)+SUMIFS('2014'!$H:$H, '2014'!$C:$C, $A14, '2014'!$F:$F, N$1)+SUMIFS('2014'!$I:$I, '2014'!$D:$D, $A14, '2014'!$F:$F, N$1)+SUMIFS('2014'!$J:$J, '2014'!$E:$E, $A14, '2014'!$F:$F, N$1)+SUMIFS('2013'!$H:$H, '2013'!$C:$C, $A14, '2013'!$F:$F, N$1)+SUMIFS('2013'!$I:$I, '2013'!$D:$D, $A14, '2013'!$F:$F, N$1)+SUMIFS('2013'!$J:$J, '2013'!$E:$E, $A14, '2013'!$F:$F, N$1)+SUMIFS('2012'!$H:$H, '2012'!$C:$C, $A14, '2012'!$F:$F, N$1)+SUMIFS('2012'!$I:$I, '2012'!$D:$D, $A14, '2012'!$F:$F, N$1)+SUMIFS('2012'!$J:$J, '2012'!$E:$E, $A14, '2012'!$F:$F, N$1)+SUMIFS('2011'!$H:$H, '2011'!$C:$C, $A14, '2011'!$F:$F, N$1)+SUMIFS('2011'!$I:$I, '2011'!$D:$D, $A14, '2011'!$F:$F, N$1)+SUMIFS('2011'!$J:$J, '2011'!$E:$E, $A14, '2011'!$F:$F, N$1)+SUMIFS('2010'!$H:$H, '2010'!$C:$C, $A14, '2010'!$F:$F, N$1)+SUMIFS('2010'!$I:$I, '2010'!$D:$D, $A14, '2010'!$F:$F, N$1)+SUMIFS('2010'!$J:$J, '2010'!$E:$E, $A14, '2010'!$F:$F, N$1)+SUMIFS('2009'!$H:$H, '2009'!$C:$C, $A14, '2009'!$F:$F, N$1)+SUMIFS('2009'!$I:$I, '2009'!$D:$D, $A14, '2009'!$F:$F, N$1)+SUMIFS('2009'!$J:$J, '2009'!$E:$E, $A14, '2009'!$F:$F, N$1), 0)</f>
        <v>1</v>
      </c>
      <c r="O14" s="0" t="n">
        <f aca="false">IFERROR(SUMIFS('2018'!$H:$H, '2018'!$C:$C, $A14, '2018'!$F:$F, O$1)+SUMIFS('2018'!$I:$I, '2018'!$D:$D, $A14, '2018'!$F:$F, O$1)+SUMIFS('2018'!$J:$J, '2018'!$E:$E, $A14, '2018'!$F:$F, O$1)+SUMIFS('2017'!$H:$H, '2017'!$C:$C, $A14, '2017'!$F:$F, O$1)+SUMIFS('2017'!$I:$I, '2017'!$D:$D, $A14, '2017'!$F:$F, O$1)+SUMIFS('2017'!$J:$J, '2017'!$E:$E, $A14, '2017'!$F:$F, O$1)+SUMIFS('2016'!$H:$H, '2016'!$C:$C, $A14, '2016'!$F:$F, O$1)+SUMIFS('2016'!$I:$I, '2016'!$D:$D, $A14, '2016'!$F:$F, O$1)+SUMIFS('2016'!$J:$J, '2016'!$E:$E, $A14, '2016'!$F:$F, O$1)+SUMIFS('2015'!$H:$H, '2015'!$C:$C, $A14, '2015'!$F:$F, O$1)+SUMIFS('2015'!$I:$I, '2015'!$D:$D, $A14, '2015'!$F:$F, O$1)+SUMIFS('2015'!$J:$J, '2015'!$E:$E, $A14, '2015'!$F:$F, O$1)+SUMIFS('2014'!$H:$H, '2014'!$C:$C, $A14, '2014'!$F:$F, O$1)+SUMIFS('2014'!$I:$I, '2014'!$D:$D, $A14, '2014'!$F:$F, O$1)+SUMIFS('2014'!$J:$J, '2014'!$E:$E, $A14, '2014'!$F:$F, O$1)+SUMIFS('2013'!$H:$H, '2013'!$C:$C, $A14, '2013'!$F:$F, O$1)+SUMIFS('2013'!$I:$I, '2013'!$D:$D, $A14, '2013'!$F:$F, O$1)+SUMIFS('2013'!$J:$J, '2013'!$E:$E, $A14, '2013'!$F:$F, O$1)+SUMIFS('2012'!$H:$H, '2012'!$C:$C, $A14, '2012'!$F:$F, O$1)+SUMIFS('2012'!$I:$I, '2012'!$D:$D, $A14, '2012'!$F:$F, O$1)+SUMIFS('2012'!$J:$J, '2012'!$E:$E, $A14, '2012'!$F:$F, O$1)+SUMIFS('2011'!$H:$H, '2011'!$C:$C, $A14, '2011'!$F:$F, O$1)+SUMIFS('2011'!$I:$I, '2011'!$D:$D, $A14, '2011'!$F:$F, O$1)+SUMIFS('2011'!$J:$J, '2011'!$E:$E, $A14, '2011'!$F:$F, O$1)+SUMIFS('2010'!$H:$H, '2010'!$C:$C, $A14, '2010'!$F:$F, O$1)+SUMIFS('2010'!$I:$I, '2010'!$D:$D, $A14, '2010'!$F:$F, O$1)+SUMIFS('2010'!$J:$J, '2010'!$E:$E, $A14, '2010'!$F:$F, O$1)+SUMIFS('2009'!$H:$H, '2009'!$C:$C, $A14, '2009'!$F:$F, O$1)+SUMIFS('2009'!$I:$I, '2009'!$D:$D, $A14, '2009'!$F:$F, O$1)+SUMIFS('2009'!$J:$J, '2009'!$E:$E, $A14, '2009'!$F:$F, O$1), 0)</f>
        <v>0</v>
      </c>
      <c r="P14" s="0" t="n">
        <f aca="false">IFERROR(SUMIFS('2018'!$H:$H, '2018'!$C:$C, $A14, '2018'!$F:$F, P$1)+SUMIFS('2018'!$I:$I, '2018'!$D:$D, $A14, '2018'!$F:$F, P$1)+SUMIFS('2018'!$J:$J, '2018'!$E:$E, $A14, '2018'!$F:$F, P$1)+SUMIFS('2017'!$H:$H, '2017'!$C:$C, $A14, '2017'!$F:$F, P$1)+SUMIFS('2017'!$I:$I, '2017'!$D:$D, $A14, '2017'!$F:$F, P$1)+SUMIFS('2017'!$J:$J, '2017'!$E:$E, $A14, '2017'!$F:$F, P$1)+SUMIFS('2016'!$H:$H, '2016'!$C:$C, $A14, '2016'!$F:$F, P$1)+SUMIFS('2016'!$I:$I, '2016'!$D:$D, $A14, '2016'!$F:$F, P$1)+SUMIFS('2016'!$J:$J, '2016'!$E:$E, $A14, '2016'!$F:$F, P$1)+SUMIFS('2015'!$H:$H, '2015'!$C:$C, $A14, '2015'!$F:$F, P$1)+SUMIFS('2015'!$I:$I, '2015'!$D:$D, $A14, '2015'!$F:$F, P$1)+SUMIFS('2015'!$J:$J, '2015'!$E:$E, $A14, '2015'!$F:$F, P$1)+SUMIFS('2014'!$H:$H, '2014'!$C:$C, $A14, '2014'!$F:$F, P$1)+SUMIFS('2014'!$I:$I, '2014'!$D:$D, $A14, '2014'!$F:$F, P$1)+SUMIFS('2014'!$J:$J, '2014'!$E:$E, $A14, '2014'!$F:$F, P$1)+SUMIFS('2013'!$H:$H, '2013'!$C:$C, $A14, '2013'!$F:$F, P$1)+SUMIFS('2013'!$I:$I, '2013'!$D:$D, $A14, '2013'!$F:$F, P$1)+SUMIFS('2013'!$J:$J, '2013'!$E:$E, $A14, '2013'!$F:$F, P$1)+SUMIFS('2012'!$H:$H, '2012'!$C:$C, $A14, '2012'!$F:$F, P$1)+SUMIFS('2012'!$I:$I, '2012'!$D:$D, $A14, '2012'!$F:$F, P$1)+SUMIFS('2012'!$J:$J, '2012'!$E:$E, $A14, '2012'!$F:$F, P$1)+SUMIFS('2011'!$H:$H, '2011'!$C:$C, $A14, '2011'!$F:$F, P$1)+SUMIFS('2011'!$I:$I, '2011'!$D:$D, $A14, '2011'!$F:$F, P$1)+SUMIFS('2011'!$J:$J, '2011'!$E:$E, $A14, '2011'!$F:$F, P$1)+SUMIFS('2010'!$H:$H, '2010'!$C:$C, $A14, '2010'!$F:$F, P$1)+SUMIFS('2010'!$I:$I, '2010'!$D:$D, $A14, '2010'!$F:$F, P$1)+SUMIFS('2010'!$J:$J, '2010'!$E:$E, $A14, '2010'!$F:$F, P$1)+SUMIFS('2009'!$H:$H, '2009'!$C:$C, $A14, '2009'!$F:$F, P$1)+SUMIFS('2009'!$I:$I, '2009'!$D:$D, $A14, '2009'!$F:$F, P$1)+SUMIFS('2009'!$J:$J, '2009'!$E:$E, $A14, '2009'!$F:$F, P$1), 0)</f>
        <v>0</v>
      </c>
      <c r="Q14" s="0" t="n">
        <f aca="false">IFERROR(SUMIFS('2018'!$H:$H, '2018'!$C:$C, $A14, '2018'!$F:$F, Q$1)+SUMIFS('2018'!$I:$I, '2018'!$D:$D, $A14, '2018'!$F:$F, Q$1)+SUMIFS('2018'!$J:$J, '2018'!$E:$E, $A14, '2018'!$F:$F, Q$1)+SUMIFS('2017'!$H:$H, '2017'!$C:$C, $A14, '2017'!$F:$F, Q$1)+SUMIFS('2017'!$I:$I, '2017'!$D:$D, $A14, '2017'!$F:$F, Q$1)+SUMIFS('2017'!$J:$J, '2017'!$E:$E, $A14, '2017'!$F:$F, Q$1)+SUMIFS('2016'!$H:$H, '2016'!$C:$C, $A14, '2016'!$F:$F, Q$1)+SUMIFS('2016'!$I:$I, '2016'!$D:$D, $A14, '2016'!$F:$F, Q$1)+SUMIFS('2016'!$J:$J, '2016'!$E:$E, $A14, '2016'!$F:$F, Q$1)+SUMIFS('2015'!$H:$H, '2015'!$C:$C, $A14, '2015'!$F:$F, Q$1)+SUMIFS('2015'!$I:$I, '2015'!$D:$D, $A14, '2015'!$F:$F, Q$1)+SUMIFS('2015'!$J:$J, '2015'!$E:$E, $A14, '2015'!$F:$F, Q$1)+SUMIFS('2014'!$H:$H, '2014'!$C:$C, $A14, '2014'!$F:$F, Q$1)+SUMIFS('2014'!$I:$I, '2014'!$D:$D, $A14, '2014'!$F:$F, Q$1)+SUMIFS('2014'!$J:$J, '2014'!$E:$E, $A14, '2014'!$F:$F, Q$1)+SUMIFS('2013'!$H:$H, '2013'!$C:$C, $A14, '2013'!$F:$F, Q$1)+SUMIFS('2013'!$I:$I, '2013'!$D:$D, $A14, '2013'!$F:$F, Q$1)+SUMIFS('2013'!$J:$J, '2013'!$E:$E, $A14, '2013'!$F:$F, Q$1)+SUMIFS('2012'!$H:$H, '2012'!$C:$C, $A14, '2012'!$F:$F, Q$1)+SUMIFS('2012'!$I:$I, '2012'!$D:$D, $A14, '2012'!$F:$F, Q$1)+SUMIFS('2012'!$J:$J, '2012'!$E:$E, $A14, '2012'!$F:$F, Q$1)+SUMIFS('2011'!$H:$H, '2011'!$C:$C, $A14, '2011'!$F:$F, Q$1)+SUMIFS('2011'!$I:$I, '2011'!$D:$D, $A14, '2011'!$F:$F, Q$1)+SUMIFS('2011'!$J:$J, '2011'!$E:$E, $A14, '2011'!$F:$F, Q$1)+SUMIFS('2010'!$H:$H, '2010'!$C:$C, $A14, '2010'!$F:$F, Q$1)+SUMIFS('2010'!$I:$I, '2010'!$D:$D, $A14, '2010'!$F:$F, Q$1)+SUMIFS('2010'!$J:$J, '2010'!$E:$E, $A14, '2010'!$F:$F, Q$1)+SUMIFS('2009'!$H:$H, '2009'!$C:$C, $A14, '2009'!$F:$F, Q$1)+SUMIFS('2009'!$I:$I, '2009'!$D:$D, $A14, '2009'!$F:$F, Q$1)+SUMIFS('2009'!$J:$J, '2009'!$E:$E, $A14, '2009'!$F:$F, Q$1), 0)</f>
        <v>0</v>
      </c>
      <c r="R14" s="0" t="n">
        <f aca="false">IFERROR(SUMIFS('2018'!$H:$H, '2018'!$C:$C, $A14, '2018'!$F:$F, R$1)+SUMIFS('2018'!$I:$I, '2018'!$D:$D, $A14, '2018'!$F:$F, R$1)+SUMIFS('2018'!$J:$J, '2018'!$E:$E, $A14, '2018'!$F:$F, R$1)+SUMIFS('2017'!$H:$H, '2017'!$C:$C, $A14, '2017'!$F:$F, R$1)+SUMIFS('2017'!$I:$I, '2017'!$D:$D, $A14, '2017'!$F:$F, R$1)+SUMIFS('2017'!$J:$J, '2017'!$E:$E, $A14, '2017'!$F:$F, R$1)+SUMIFS('2016'!$H:$H, '2016'!$C:$C, $A14, '2016'!$F:$F, R$1)+SUMIFS('2016'!$I:$I, '2016'!$D:$D, $A14, '2016'!$F:$F, R$1)+SUMIFS('2016'!$J:$J, '2016'!$E:$E, $A14, '2016'!$F:$F, R$1)+SUMIFS('2015'!$H:$H, '2015'!$C:$C, $A14, '2015'!$F:$F, R$1)+SUMIFS('2015'!$I:$I, '2015'!$D:$D, $A14, '2015'!$F:$F, R$1)+SUMIFS('2015'!$J:$J, '2015'!$E:$E, $A14, '2015'!$F:$F, R$1)+SUMIFS('2014'!$H:$H, '2014'!$C:$C, $A14, '2014'!$F:$F, R$1)+SUMIFS('2014'!$I:$I, '2014'!$D:$D, $A14, '2014'!$F:$F, R$1)+SUMIFS('2014'!$J:$J, '2014'!$E:$E, $A14, '2014'!$F:$F, R$1)+SUMIFS('2013'!$H:$H, '2013'!$C:$C, $A14, '2013'!$F:$F, R$1)+SUMIFS('2013'!$I:$I, '2013'!$D:$D, $A14, '2013'!$F:$F, R$1)+SUMIFS('2013'!$J:$J, '2013'!$E:$E, $A14, '2013'!$F:$F, R$1)+SUMIFS('2012'!$H:$H, '2012'!$C:$C, $A14, '2012'!$F:$F, R$1)+SUMIFS('2012'!$I:$I, '2012'!$D:$D, $A14, '2012'!$F:$F, R$1)+SUMIFS('2012'!$J:$J, '2012'!$E:$E, $A14, '2012'!$F:$F, R$1)+SUMIFS('2011'!$H:$H, '2011'!$C:$C, $A14, '2011'!$F:$F, R$1)+SUMIFS('2011'!$I:$I, '2011'!$D:$D, $A14, '2011'!$F:$F, R$1)+SUMIFS('2011'!$J:$J, '2011'!$E:$E, $A14, '2011'!$F:$F, R$1)+SUMIFS('2010'!$H:$H, '2010'!$C:$C, $A14, '2010'!$F:$F, R$1)+SUMIFS('2010'!$I:$I, '2010'!$D:$D, $A14, '2010'!$F:$F, R$1)+SUMIFS('2010'!$J:$J, '2010'!$E:$E, $A14, '2010'!$F:$F, R$1)+SUMIFS('2009'!$H:$H, '2009'!$C:$C, $A14, '2009'!$F:$F, R$1)+SUMIFS('2009'!$I:$I, '2009'!$D:$D, $A14, '2009'!$F:$F, R$1)+SUMIFS('2009'!$J:$J, '2009'!$E:$E, $A14, '2009'!$F:$F, R$1), 0)</f>
        <v>0</v>
      </c>
      <c r="S14" s="0" t="n">
        <f aca="false">IFERROR(SUMIFS('2018'!$H:$H, '2018'!$C:$C, $A14, '2018'!$F:$F, S$1)+SUMIFS('2018'!$I:$I, '2018'!$D:$D, $A14, '2018'!$F:$F, S$1)+SUMIFS('2018'!$J:$J, '2018'!$E:$E, $A14, '2018'!$F:$F, S$1)+SUMIFS('2017'!$H:$H, '2017'!$C:$C, $A14, '2017'!$F:$F, S$1)+SUMIFS('2017'!$I:$I, '2017'!$D:$D, $A14, '2017'!$F:$F, S$1)+SUMIFS('2017'!$J:$J, '2017'!$E:$E, $A14, '2017'!$F:$F, S$1)+SUMIFS('2016'!$H:$H, '2016'!$C:$C, $A14, '2016'!$F:$F, S$1)+SUMIFS('2016'!$I:$I, '2016'!$D:$D, $A14, '2016'!$F:$F, S$1)+SUMIFS('2016'!$J:$J, '2016'!$E:$E, $A14, '2016'!$F:$F, S$1)+SUMIFS('2015'!$H:$H, '2015'!$C:$C, $A14, '2015'!$F:$F, S$1)+SUMIFS('2015'!$I:$I, '2015'!$D:$D, $A14, '2015'!$F:$F, S$1)+SUMIFS('2015'!$J:$J, '2015'!$E:$E, $A14, '2015'!$F:$F, S$1)+SUMIFS('2014'!$H:$H, '2014'!$C:$C, $A14, '2014'!$F:$F, S$1)+SUMIFS('2014'!$I:$I, '2014'!$D:$D, $A14, '2014'!$F:$F, S$1)+SUMIFS('2014'!$J:$J, '2014'!$E:$E, $A14, '2014'!$F:$F, S$1)+SUMIFS('2013'!$H:$H, '2013'!$C:$C, $A14, '2013'!$F:$F, S$1)+SUMIFS('2013'!$I:$I, '2013'!$D:$D, $A14, '2013'!$F:$F, S$1)+SUMIFS('2013'!$J:$J, '2013'!$E:$E, $A14, '2013'!$F:$F, S$1)+SUMIFS('2012'!$H:$H, '2012'!$C:$C, $A14, '2012'!$F:$F, S$1)+SUMIFS('2012'!$I:$I, '2012'!$D:$D, $A14, '2012'!$F:$F, S$1)+SUMIFS('2012'!$J:$J, '2012'!$E:$E, $A14, '2012'!$F:$F, S$1)+SUMIFS('2011'!$H:$H, '2011'!$C:$C, $A14, '2011'!$F:$F, S$1)+SUMIFS('2011'!$I:$I, '2011'!$D:$D, $A14, '2011'!$F:$F, S$1)+SUMIFS('2011'!$J:$J, '2011'!$E:$E, $A14, '2011'!$F:$F, S$1)+SUMIFS('2010'!$H:$H, '2010'!$C:$C, $A14, '2010'!$F:$F, S$1)+SUMIFS('2010'!$I:$I, '2010'!$D:$D, $A14, '2010'!$F:$F, S$1)+SUMIFS('2010'!$J:$J, '2010'!$E:$E, $A14, '2010'!$F:$F, S$1)+SUMIFS('2009'!$H:$H, '2009'!$C:$C, $A14, '2009'!$F:$F, S$1)+SUMIFS('2009'!$I:$I, '2009'!$D:$D, $A14, '2009'!$F:$F, S$1)+SUMIFS('2009'!$J:$J, '2009'!$E:$E, $A14, '2009'!$F:$F, S$1), 0)</f>
        <v>0</v>
      </c>
      <c r="T14" s="0" t="n">
        <f aca="false">IFERROR(SUMIFS('2018'!$H:$H, '2018'!$C:$C, $A14, '2018'!$F:$F, T$1)+SUMIFS('2018'!$I:$I, '2018'!$D:$D, $A14, '2018'!$F:$F, T$1)+SUMIFS('2018'!$J:$J, '2018'!$E:$E, $A14, '2018'!$F:$F, T$1)+SUMIFS('2017'!$H:$H, '2017'!$C:$C, $A14, '2017'!$F:$F, T$1)+SUMIFS('2017'!$I:$I, '2017'!$D:$D, $A14, '2017'!$F:$F, T$1)+SUMIFS('2017'!$J:$J, '2017'!$E:$E, $A14, '2017'!$F:$F, T$1)+SUMIFS('2016'!$H:$H, '2016'!$C:$C, $A14, '2016'!$F:$F, T$1)+SUMIFS('2016'!$I:$I, '2016'!$D:$D, $A14, '2016'!$F:$F, T$1)+SUMIFS('2016'!$J:$J, '2016'!$E:$E, $A14, '2016'!$F:$F, T$1)+SUMIFS('2015'!$H:$H, '2015'!$C:$C, $A14, '2015'!$F:$F, T$1)+SUMIFS('2015'!$I:$I, '2015'!$D:$D, $A14, '2015'!$F:$F, T$1)+SUMIFS('2015'!$J:$J, '2015'!$E:$E, $A14, '2015'!$F:$F, T$1)+SUMIFS('2014'!$H:$H, '2014'!$C:$C, $A14, '2014'!$F:$F, T$1)+SUMIFS('2014'!$I:$I, '2014'!$D:$D, $A14, '2014'!$F:$F, T$1)+SUMIFS('2014'!$J:$J, '2014'!$E:$E, $A14, '2014'!$F:$F, T$1)+SUMIFS('2013'!$H:$H, '2013'!$C:$C, $A14, '2013'!$F:$F, T$1)+SUMIFS('2013'!$I:$I, '2013'!$D:$D, $A14, '2013'!$F:$F, T$1)+SUMIFS('2013'!$J:$J, '2013'!$E:$E, $A14, '2013'!$F:$F, T$1)+SUMIFS('2012'!$H:$H, '2012'!$C:$C, $A14, '2012'!$F:$F, T$1)+SUMIFS('2012'!$I:$I, '2012'!$D:$D, $A14, '2012'!$F:$F, T$1)+SUMIFS('2012'!$J:$J, '2012'!$E:$E, $A14, '2012'!$F:$F, T$1)+SUMIFS('2011'!$H:$H, '2011'!$C:$C, $A14, '2011'!$F:$F, T$1)+SUMIFS('2011'!$I:$I, '2011'!$D:$D, $A14, '2011'!$F:$F, T$1)+SUMIFS('2011'!$J:$J, '2011'!$E:$E, $A14, '2011'!$F:$F, T$1)+SUMIFS('2010'!$H:$H, '2010'!$C:$C, $A14, '2010'!$F:$F, T$1)+SUMIFS('2010'!$I:$I, '2010'!$D:$D, $A14, '2010'!$F:$F, T$1)+SUMIFS('2010'!$J:$J, '2010'!$E:$E, $A14, '2010'!$F:$F, T$1)+SUMIFS('2009'!$H:$H, '2009'!$C:$C, $A14, '2009'!$F:$F, T$1)+SUMIFS('2009'!$I:$I, '2009'!$D:$D, $A14, '2009'!$F:$F, T$1)+SUMIFS('2009'!$J:$J, '2009'!$E:$E, $A14, '2009'!$F:$F, T$1), 0)</f>
        <v>0</v>
      </c>
      <c r="U14" s="0" t="n">
        <f aca="false">IFERROR(SUMIFS('2018'!$H:$H, '2018'!$C:$C, $A14, '2018'!$F:$F, U$1)+SUMIFS('2018'!$I:$I, '2018'!$D:$D, $A14, '2018'!$F:$F, U$1)+SUMIFS('2018'!$J:$J, '2018'!$E:$E, $A14, '2018'!$F:$F, U$1)+SUMIFS('2017'!$H:$H, '2017'!$C:$C, $A14, '2017'!$F:$F, U$1)+SUMIFS('2017'!$I:$I, '2017'!$D:$D, $A14, '2017'!$F:$F, U$1)+SUMIFS('2017'!$J:$J, '2017'!$E:$E, $A14, '2017'!$F:$F, U$1)+SUMIFS('2016'!$H:$H, '2016'!$C:$C, $A14, '2016'!$F:$F, U$1)+SUMIFS('2016'!$I:$I, '2016'!$D:$D, $A14, '2016'!$F:$F, U$1)+SUMIFS('2016'!$J:$J, '2016'!$E:$E, $A14, '2016'!$F:$F, U$1)+SUMIFS('2015'!$H:$H, '2015'!$C:$C, $A14, '2015'!$F:$F, U$1)+SUMIFS('2015'!$I:$I, '2015'!$D:$D, $A14, '2015'!$F:$F, U$1)+SUMIFS('2015'!$J:$J, '2015'!$E:$E, $A14, '2015'!$F:$F, U$1)+SUMIFS('2014'!$H:$H, '2014'!$C:$C, $A14, '2014'!$F:$F, U$1)+SUMIFS('2014'!$I:$I, '2014'!$D:$D, $A14, '2014'!$F:$F, U$1)+SUMIFS('2014'!$J:$J, '2014'!$E:$E, $A14, '2014'!$F:$F, U$1)+SUMIFS('2013'!$H:$H, '2013'!$C:$C, $A14, '2013'!$F:$F, U$1)+SUMIFS('2013'!$I:$I, '2013'!$D:$D, $A14, '2013'!$F:$F, U$1)+SUMIFS('2013'!$J:$J, '2013'!$E:$E, $A14, '2013'!$F:$F, U$1)+SUMIFS('2012'!$H:$H, '2012'!$C:$C, $A14, '2012'!$F:$F, U$1)+SUMIFS('2012'!$I:$I, '2012'!$D:$D, $A14, '2012'!$F:$F, U$1)+SUMIFS('2012'!$J:$J, '2012'!$E:$E, $A14, '2012'!$F:$F, U$1)+SUMIFS('2011'!$H:$H, '2011'!$C:$C, $A14, '2011'!$F:$F, U$1)+SUMIFS('2011'!$I:$I, '2011'!$D:$D, $A14, '2011'!$F:$F, U$1)+SUMIFS('2011'!$J:$J, '2011'!$E:$E, $A14, '2011'!$F:$F, U$1)+SUMIFS('2010'!$H:$H, '2010'!$C:$C, $A14, '2010'!$F:$F, U$1)+SUMIFS('2010'!$I:$I, '2010'!$D:$D, $A14, '2010'!$F:$F, U$1)+SUMIFS('2010'!$J:$J, '2010'!$E:$E, $A14, '2010'!$F:$F, U$1)+SUMIFS('2009'!$H:$H, '2009'!$C:$C, $A14, '2009'!$F:$F, U$1)+SUMIFS('2009'!$I:$I, '2009'!$D:$D, $A14, '2009'!$F:$F, U$1)+SUMIFS('2009'!$J:$J, '2009'!$E:$E, $A14, '2009'!$F:$F, U$1), 0)</f>
        <v>0</v>
      </c>
      <c r="V14" s="0" t="n">
        <f aca="false">IFERROR(SUMIFS('2018'!$H:$H, '2018'!$C:$C, $A14, '2018'!$F:$F, V$1)+SUMIFS('2018'!$I:$I, '2018'!$D:$D, $A14, '2018'!$F:$F, V$1)+SUMIFS('2018'!$J:$J, '2018'!$E:$E, $A14, '2018'!$F:$F, V$1)+SUMIFS('2017'!$H:$H, '2017'!$C:$C, $A14, '2017'!$F:$F, V$1)+SUMIFS('2017'!$I:$I, '2017'!$D:$D, $A14, '2017'!$F:$F, V$1)+SUMIFS('2017'!$J:$J, '2017'!$E:$E, $A14, '2017'!$F:$F, V$1)+SUMIFS('2016'!$H:$H, '2016'!$C:$C, $A14, '2016'!$F:$F, V$1)+SUMIFS('2016'!$I:$I, '2016'!$D:$D, $A14, '2016'!$F:$F, V$1)+SUMIFS('2016'!$J:$J, '2016'!$E:$E, $A14, '2016'!$F:$F, V$1)+SUMIFS('2015'!$H:$H, '2015'!$C:$C, $A14, '2015'!$F:$F, V$1)+SUMIFS('2015'!$I:$I, '2015'!$D:$D, $A14, '2015'!$F:$F, V$1)+SUMIFS('2015'!$J:$J, '2015'!$E:$E, $A14, '2015'!$F:$F, V$1)+SUMIFS('2014'!$H:$H, '2014'!$C:$C, $A14, '2014'!$F:$F, V$1)+SUMIFS('2014'!$I:$I, '2014'!$D:$D, $A14, '2014'!$F:$F, V$1)+SUMIFS('2014'!$J:$J, '2014'!$E:$E, $A14, '2014'!$F:$F, V$1)+SUMIFS('2013'!$H:$H, '2013'!$C:$C, $A14, '2013'!$F:$F, V$1)+SUMIFS('2013'!$I:$I, '2013'!$D:$D, $A14, '2013'!$F:$F, V$1)+SUMIFS('2013'!$J:$J, '2013'!$E:$E, $A14, '2013'!$F:$F, V$1)+SUMIFS('2012'!$H:$H, '2012'!$C:$C, $A14, '2012'!$F:$F, V$1)+SUMIFS('2012'!$I:$I, '2012'!$D:$D, $A14, '2012'!$F:$F, V$1)+SUMIFS('2012'!$J:$J, '2012'!$E:$E, $A14, '2012'!$F:$F, V$1)+SUMIFS('2011'!$H:$H, '2011'!$C:$C, $A14, '2011'!$F:$F, V$1)+SUMIFS('2011'!$I:$I, '2011'!$D:$D, $A14, '2011'!$F:$F, V$1)+SUMIFS('2011'!$J:$J, '2011'!$E:$E, $A14, '2011'!$F:$F, V$1)+SUMIFS('2010'!$H:$H, '2010'!$C:$C, $A14, '2010'!$F:$F, V$1)+SUMIFS('2010'!$I:$I, '2010'!$D:$D, $A14, '2010'!$F:$F, V$1)+SUMIFS('2010'!$J:$J, '2010'!$E:$E, $A14, '2010'!$F:$F, V$1)+SUMIFS('2009'!$H:$H, '2009'!$C:$C, $A14, '2009'!$F:$F, V$1)+SUMIFS('2009'!$I:$I, '2009'!$D:$D, $A14, '2009'!$F:$F, V$1)+SUMIFS('2009'!$J:$J, '2009'!$E:$E, $A14, '2009'!$F:$F, V$1), 0)</f>
        <v>0</v>
      </c>
      <c r="W14" s="0" t="n">
        <f aca="false">IFERROR(SUMIFS('2018'!$H:$H, '2018'!$C:$C, $A14, '2018'!$F:$F, W$1)+SUMIFS('2018'!$I:$I, '2018'!$D:$D, $A14, '2018'!$F:$F, W$1)+SUMIFS('2018'!$J:$J, '2018'!$E:$E, $A14, '2018'!$F:$F, W$1)+SUMIFS('2017'!$H:$H, '2017'!$C:$C, $A14, '2017'!$F:$F, W$1)+SUMIFS('2017'!$I:$I, '2017'!$D:$D, $A14, '2017'!$F:$F, W$1)+SUMIFS('2017'!$J:$J, '2017'!$E:$E, $A14, '2017'!$F:$F, W$1)+SUMIFS('2016'!$H:$H, '2016'!$C:$C, $A14, '2016'!$F:$F, W$1)+SUMIFS('2016'!$I:$I, '2016'!$D:$D, $A14, '2016'!$F:$F, W$1)+SUMIFS('2016'!$J:$J, '2016'!$E:$E, $A14, '2016'!$F:$F, W$1)+SUMIFS('2015'!$H:$H, '2015'!$C:$C, $A14, '2015'!$F:$F, W$1)+SUMIFS('2015'!$I:$I, '2015'!$D:$D, $A14, '2015'!$F:$F, W$1)+SUMIFS('2015'!$J:$J, '2015'!$E:$E, $A14, '2015'!$F:$F, W$1)+SUMIFS('2014'!$H:$H, '2014'!$C:$C, $A14, '2014'!$F:$F, W$1)+SUMIFS('2014'!$I:$I, '2014'!$D:$D, $A14, '2014'!$F:$F, W$1)+SUMIFS('2014'!$J:$J, '2014'!$E:$E, $A14, '2014'!$F:$F, W$1)+SUMIFS('2013'!$H:$H, '2013'!$C:$C, $A14, '2013'!$F:$F, W$1)+SUMIFS('2013'!$I:$I, '2013'!$D:$D, $A14, '2013'!$F:$F, W$1)+SUMIFS('2013'!$J:$J, '2013'!$E:$E, $A14, '2013'!$F:$F, W$1)+SUMIFS('2012'!$H:$H, '2012'!$C:$C, $A14, '2012'!$F:$F, W$1)+SUMIFS('2012'!$I:$I, '2012'!$D:$D, $A14, '2012'!$F:$F, W$1)+SUMIFS('2012'!$J:$J, '2012'!$E:$E, $A14, '2012'!$F:$F, W$1)+SUMIFS('2011'!$H:$H, '2011'!$C:$C, $A14, '2011'!$F:$F, W$1)+SUMIFS('2011'!$I:$I, '2011'!$D:$D, $A14, '2011'!$F:$F, W$1)+SUMIFS('2011'!$J:$J, '2011'!$E:$E, $A14, '2011'!$F:$F, W$1)+SUMIFS('2010'!$H:$H, '2010'!$C:$C, $A14, '2010'!$F:$F, W$1)+SUMIFS('2010'!$I:$I, '2010'!$D:$D, $A14, '2010'!$F:$F, W$1)+SUMIFS('2010'!$J:$J, '2010'!$E:$E, $A14, '2010'!$F:$F, W$1)+SUMIFS('2009'!$H:$H, '2009'!$C:$C, $A14, '2009'!$F:$F, W$1)+SUMIFS('2009'!$I:$I, '2009'!$D:$D, $A14, '2009'!$F:$F, W$1)+SUMIFS('2009'!$J:$J, '2009'!$E:$E, $A14, '2009'!$F:$F, W$1), 0)</f>
        <v>0</v>
      </c>
      <c r="X14" s="0" t="n">
        <f aca="false">IFERROR(SUMIFS('2018'!$H:$H, '2018'!$C:$C, $A14, '2018'!$F:$F, X$1)+SUMIFS('2018'!$I:$I, '2018'!$D:$D, $A14, '2018'!$F:$F, X$1)+SUMIFS('2018'!$J:$J, '2018'!$E:$E, $A14, '2018'!$F:$F, X$1)+SUMIFS('2017'!$H:$H, '2017'!$C:$C, $A14, '2017'!$F:$F, X$1)+SUMIFS('2017'!$I:$I, '2017'!$D:$D, $A14, '2017'!$F:$F, X$1)+SUMIFS('2017'!$J:$J, '2017'!$E:$E, $A14, '2017'!$F:$F, X$1)+SUMIFS('2016'!$H:$H, '2016'!$C:$C, $A14, '2016'!$F:$F, X$1)+SUMIFS('2016'!$I:$I, '2016'!$D:$D, $A14, '2016'!$F:$F, X$1)+SUMIFS('2016'!$J:$J, '2016'!$E:$E, $A14, '2016'!$F:$F, X$1)+SUMIFS('2015'!$H:$H, '2015'!$C:$C, $A14, '2015'!$F:$F, X$1)+SUMIFS('2015'!$I:$I, '2015'!$D:$D, $A14, '2015'!$F:$F, X$1)+SUMIFS('2015'!$J:$J, '2015'!$E:$E, $A14, '2015'!$F:$F, X$1)+SUMIFS('2014'!$H:$H, '2014'!$C:$C, $A14, '2014'!$F:$F, X$1)+SUMIFS('2014'!$I:$I, '2014'!$D:$D, $A14, '2014'!$F:$F, X$1)+SUMIFS('2014'!$J:$J, '2014'!$E:$E, $A14, '2014'!$F:$F, X$1)+SUMIFS('2013'!$H:$H, '2013'!$C:$C, $A14, '2013'!$F:$F, X$1)+SUMIFS('2013'!$I:$I, '2013'!$D:$D, $A14, '2013'!$F:$F, X$1)+SUMIFS('2013'!$J:$J, '2013'!$E:$E, $A14, '2013'!$F:$F, X$1)+SUMIFS('2012'!$H:$H, '2012'!$C:$C, $A14, '2012'!$F:$F, X$1)+SUMIFS('2012'!$I:$I, '2012'!$D:$D, $A14, '2012'!$F:$F, X$1)+SUMIFS('2012'!$J:$J, '2012'!$E:$E, $A14, '2012'!$F:$F, X$1)+SUMIFS('2011'!$H:$H, '2011'!$C:$C, $A14, '2011'!$F:$F, X$1)+SUMIFS('2011'!$I:$I, '2011'!$D:$D, $A14, '2011'!$F:$F, X$1)+SUMIFS('2011'!$J:$J, '2011'!$E:$E, $A14, '2011'!$F:$F, X$1)+SUMIFS('2010'!$H:$H, '2010'!$C:$C, $A14, '2010'!$F:$F, X$1)+SUMIFS('2010'!$I:$I, '2010'!$D:$D, $A14, '2010'!$F:$F, X$1)+SUMIFS('2010'!$J:$J, '2010'!$E:$E, $A14, '2010'!$F:$F, X$1)+SUMIFS('2009'!$H:$H, '2009'!$C:$C, $A14, '2009'!$F:$F, X$1)+SUMIFS('2009'!$I:$I, '2009'!$D:$D, $A14, '2009'!$F:$F, X$1)+SUMIFS('2009'!$J:$J, '2009'!$E:$E, $A14, '2009'!$F:$F, X$1), 0)</f>
        <v>0</v>
      </c>
      <c r="Y14" s="0" t="n">
        <f aca="false">IFERROR(SUMIFS('2018'!$H:$H, '2018'!$C:$C, $A14, '2018'!$F:$F, Y$1)+SUMIFS('2018'!$I:$I, '2018'!$D:$D, $A14, '2018'!$F:$F, Y$1)+SUMIFS('2018'!$J:$J, '2018'!$E:$E, $A14, '2018'!$F:$F, Y$1)+SUMIFS('2017'!$H:$H, '2017'!$C:$C, $A14, '2017'!$F:$F, Y$1)+SUMIFS('2017'!$I:$I, '2017'!$D:$D, $A14, '2017'!$F:$F, Y$1)+SUMIFS('2017'!$J:$J, '2017'!$E:$E, $A14, '2017'!$F:$F, Y$1)+SUMIFS('2016'!$H:$H, '2016'!$C:$C, $A14, '2016'!$F:$F, Y$1)+SUMIFS('2016'!$I:$I, '2016'!$D:$D, $A14, '2016'!$F:$F, Y$1)+SUMIFS('2016'!$J:$J, '2016'!$E:$E, $A14, '2016'!$F:$F, Y$1)+SUMIFS('2015'!$H:$H, '2015'!$C:$C, $A14, '2015'!$F:$F, Y$1)+SUMIFS('2015'!$I:$I, '2015'!$D:$D, $A14, '2015'!$F:$F, Y$1)+SUMIFS('2015'!$J:$J, '2015'!$E:$E, $A14, '2015'!$F:$F, Y$1)+SUMIFS('2014'!$H:$H, '2014'!$C:$C, $A14, '2014'!$F:$F, Y$1)+SUMIFS('2014'!$I:$I, '2014'!$D:$D, $A14, '2014'!$F:$F, Y$1)+SUMIFS('2014'!$J:$J, '2014'!$E:$E, $A14, '2014'!$F:$F, Y$1)+SUMIFS('2013'!$H:$H, '2013'!$C:$C, $A14, '2013'!$F:$F, Y$1)+SUMIFS('2013'!$I:$I, '2013'!$D:$D, $A14, '2013'!$F:$F, Y$1)+SUMIFS('2013'!$J:$J, '2013'!$E:$E, $A14, '2013'!$F:$F, Y$1)+SUMIFS('2012'!$H:$H, '2012'!$C:$C, $A14, '2012'!$F:$F, Y$1)+SUMIFS('2012'!$I:$I, '2012'!$D:$D, $A14, '2012'!$F:$F, Y$1)+SUMIFS('2012'!$J:$J, '2012'!$E:$E, $A14, '2012'!$F:$F, Y$1)+SUMIFS('2011'!$H:$H, '2011'!$C:$C, $A14, '2011'!$F:$F, Y$1)+SUMIFS('2011'!$I:$I, '2011'!$D:$D, $A14, '2011'!$F:$F, Y$1)+SUMIFS('2011'!$J:$J, '2011'!$E:$E, $A14, '2011'!$F:$F, Y$1)+SUMIFS('2010'!$H:$H, '2010'!$C:$C, $A14, '2010'!$F:$F, Y$1)+SUMIFS('2010'!$I:$I, '2010'!$D:$D, $A14, '2010'!$F:$F, Y$1)+SUMIFS('2010'!$J:$J, '2010'!$E:$E, $A14, '2010'!$F:$F, Y$1)+SUMIFS('2009'!$H:$H, '2009'!$C:$C, $A14, '2009'!$F:$F, Y$1)+SUMIFS('2009'!$I:$I, '2009'!$D:$D, $A14, '2009'!$F:$F, Y$1)+SUMIFS('2009'!$J:$J, '2009'!$E:$E, $A14, '2009'!$F:$F, Y$1), 0)</f>
        <v>0</v>
      </c>
      <c r="Z14" s="0" t="n">
        <f aca="false">IFERROR(SUMIFS('2018'!$H:$H, '2018'!$C:$C, $A14, '2018'!$F:$F, Z$1)+SUMIFS('2018'!$I:$I, '2018'!$D:$D, $A14, '2018'!$F:$F, Z$1)+SUMIFS('2018'!$J:$J, '2018'!$E:$E, $A14, '2018'!$F:$F, Z$1)+SUMIFS('2017'!$H:$H, '2017'!$C:$C, $A14, '2017'!$F:$F, Z$1)+SUMIFS('2017'!$I:$I, '2017'!$D:$D, $A14, '2017'!$F:$F, Z$1)+SUMIFS('2017'!$J:$J, '2017'!$E:$E, $A14, '2017'!$F:$F, Z$1)+SUMIFS('2016'!$H:$H, '2016'!$C:$C, $A14, '2016'!$F:$F, Z$1)+SUMIFS('2016'!$I:$I, '2016'!$D:$D, $A14, '2016'!$F:$F, Z$1)+SUMIFS('2016'!$J:$J, '2016'!$E:$E, $A14, '2016'!$F:$F, Z$1)+SUMIFS('2015'!$H:$H, '2015'!$C:$C, $A14, '2015'!$F:$F, Z$1)+SUMIFS('2015'!$I:$I, '2015'!$D:$D, $A14, '2015'!$F:$F, Z$1)+SUMIFS('2015'!$J:$J, '2015'!$E:$E, $A14, '2015'!$F:$F, Z$1)+SUMIFS('2014'!$H:$H, '2014'!$C:$C, $A14, '2014'!$F:$F, Z$1)+SUMIFS('2014'!$I:$I, '2014'!$D:$D, $A14, '2014'!$F:$F, Z$1)+SUMIFS('2014'!$J:$J, '2014'!$E:$E, $A14, '2014'!$F:$F, Z$1)+SUMIFS('2013'!$H:$H, '2013'!$C:$C, $A14, '2013'!$F:$F, Z$1)+SUMIFS('2013'!$I:$I, '2013'!$D:$D, $A14, '2013'!$F:$F, Z$1)+SUMIFS('2013'!$J:$J, '2013'!$E:$E, $A14, '2013'!$F:$F, Z$1)+SUMIFS('2012'!$H:$H, '2012'!$C:$C, $A14, '2012'!$F:$F, Z$1)+SUMIFS('2012'!$I:$I, '2012'!$D:$D, $A14, '2012'!$F:$F, Z$1)+SUMIFS('2012'!$J:$J, '2012'!$E:$E, $A14, '2012'!$F:$F, Z$1)+SUMIFS('2011'!$H:$H, '2011'!$C:$C, $A14, '2011'!$F:$F, Z$1)+SUMIFS('2011'!$I:$I, '2011'!$D:$D, $A14, '2011'!$F:$F, Z$1)+SUMIFS('2011'!$J:$J, '2011'!$E:$E, $A14, '2011'!$F:$F, Z$1)+SUMIFS('2010'!$H:$H, '2010'!$C:$C, $A14, '2010'!$F:$F, Z$1)+SUMIFS('2010'!$I:$I, '2010'!$D:$D, $A14, '2010'!$F:$F, Z$1)+SUMIFS('2010'!$J:$J, '2010'!$E:$E, $A14, '2010'!$F:$F, Z$1)+SUMIFS('2009'!$H:$H, '2009'!$C:$C, $A14, '2009'!$F:$F, Z$1)+SUMIFS('2009'!$I:$I, '2009'!$D:$D, $A14, '2009'!$F:$F, Z$1)+SUMIFS('2009'!$J:$J, '2009'!$E:$E, $A14, '2009'!$F:$F, Z$1), 0)</f>
        <v>0</v>
      </c>
      <c r="AA14" s="0" t="n">
        <f aca="false">IFERROR(SUMIFS('2018'!$H:$H, '2018'!$C:$C, $A14, '2018'!$F:$F, AA$1)+SUMIFS('2018'!$I:$I, '2018'!$D:$D, $A14, '2018'!$F:$F, AA$1)+SUMIFS('2018'!$J:$J, '2018'!$E:$E, $A14, '2018'!$F:$F, AA$1)+SUMIFS('2017'!$H:$H, '2017'!$C:$C, $A14, '2017'!$F:$F, AA$1)+SUMIFS('2017'!$I:$I, '2017'!$D:$D, $A14, '2017'!$F:$F, AA$1)+SUMIFS('2017'!$J:$J, '2017'!$E:$E, $A14, '2017'!$F:$F, AA$1)+SUMIFS('2016'!$H:$H, '2016'!$C:$C, $A14, '2016'!$F:$F, AA$1)+SUMIFS('2016'!$I:$I, '2016'!$D:$D, $A14, '2016'!$F:$F, AA$1)+SUMIFS('2016'!$J:$J, '2016'!$E:$E, $A14, '2016'!$F:$F, AA$1)+SUMIFS('2015'!$H:$H, '2015'!$C:$C, $A14, '2015'!$F:$F, AA$1)+SUMIFS('2015'!$I:$I, '2015'!$D:$D, $A14, '2015'!$F:$F, AA$1)+SUMIFS('2015'!$J:$J, '2015'!$E:$E, $A14, '2015'!$F:$F, AA$1)+SUMIFS('2014'!$H:$H, '2014'!$C:$C, $A14, '2014'!$F:$F, AA$1)+SUMIFS('2014'!$I:$I, '2014'!$D:$D, $A14, '2014'!$F:$F, AA$1)+SUMIFS('2014'!$J:$J, '2014'!$E:$E, $A14, '2014'!$F:$F, AA$1)+SUMIFS('2013'!$H:$H, '2013'!$C:$C, $A14, '2013'!$F:$F, AA$1)+SUMIFS('2013'!$I:$I, '2013'!$D:$D, $A14, '2013'!$F:$F, AA$1)+SUMIFS('2013'!$J:$J, '2013'!$E:$E, $A14, '2013'!$F:$F, AA$1)+SUMIFS('2012'!$H:$H, '2012'!$C:$C, $A14, '2012'!$F:$F, AA$1)+SUMIFS('2012'!$I:$I, '2012'!$D:$D, $A14, '2012'!$F:$F, AA$1)+SUMIFS('2012'!$J:$J, '2012'!$E:$E, $A14, '2012'!$F:$F, AA$1)+SUMIFS('2011'!$H:$H, '2011'!$C:$C, $A14, '2011'!$F:$F, AA$1)+SUMIFS('2011'!$I:$I, '2011'!$D:$D, $A14, '2011'!$F:$F, AA$1)+SUMIFS('2011'!$J:$J, '2011'!$E:$E, $A14, '2011'!$F:$F, AA$1)+SUMIFS('2010'!$H:$H, '2010'!$C:$C, $A14, '2010'!$F:$F, AA$1)+SUMIFS('2010'!$I:$I, '2010'!$D:$D, $A14, '2010'!$F:$F, AA$1)+SUMIFS('2010'!$J:$J, '2010'!$E:$E, $A14, '2010'!$F:$F, AA$1)+SUMIFS('2009'!$H:$H, '2009'!$C:$C, $A14, '2009'!$F:$F, AA$1)+SUMIFS('2009'!$I:$I, '2009'!$D:$D, $A14, '2009'!$F:$F, AA$1)+SUMIFS('2009'!$J:$J, '2009'!$E:$E, $A14, '2009'!$F:$F, AA$1), 0)</f>
        <v>0</v>
      </c>
      <c r="AB14" s="0" t="n">
        <f aca="false">IFERROR(SUMIFS('2018'!$H:$H, '2018'!$C:$C, $A14, '2018'!$F:$F, AB$1)+SUMIFS('2018'!$I:$I, '2018'!$D:$D, $A14, '2018'!$F:$F, AB$1)+SUMIFS('2018'!$J:$J, '2018'!$E:$E, $A14, '2018'!$F:$F, AB$1)+SUMIFS('2017'!$H:$H, '2017'!$C:$C, $A14, '2017'!$F:$F, AB$1)+SUMIFS('2017'!$I:$I, '2017'!$D:$D, $A14, '2017'!$F:$F, AB$1)+SUMIFS('2017'!$J:$J, '2017'!$E:$E, $A14, '2017'!$F:$F, AB$1)+SUMIFS('2016'!$H:$H, '2016'!$C:$C, $A14, '2016'!$F:$F, AB$1)+SUMIFS('2016'!$I:$I, '2016'!$D:$D, $A14, '2016'!$F:$F, AB$1)+SUMIFS('2016'!$J:$J, '2016'!$E:$E, $A14, '2016'!$F:$F, AB$1)+SUMIFS('2015'!$H:$H, '2015'!$C:$C, $A14, '2015'!$F:$F, AB$1)+SUMIFS('2015'!$I:$I, '2015'!$D:$D, $A14, '2015'!$F:$F, AB$1)+SUMIFS('2015'!$J:$J, '2015'!$E:$E, $A14, '2015'!$F:$F, AB$1)+SUMIFS('2014'!$H:$H, '2014'!$C:$C, $A14, '2014'!$F:$F, AB$1)+SUMIFS('2014'!$I:$I, '2014'!$D:$D, $A14, '2014'!$F:$F, AB$1)+SUMIFS('2014'!$J:$J, '2014'!$E:$E, $A14, '2014'!$F:$F, AB$1)+SUMIFS('2013'!$H:$H, '2013'!$C:$C, $A14, '2013'!$F:$F, AB$1)+SUMIFS('2013'!$I:$I, '2013'!$D:$D, $A14, '2013'!$F:$F, AB$1)+SUMIFS('2013'!$J:$J, '2013'!$E:$E, $A14, '2013'!$F:$F, AB$1)+SUMIFS('2012'!$H:$H, '2012'!$C:$C, $A14, '2012'!$F:$F, AB$1)+SUMIFS('2012'!$I:$I, '2012'!$D:$D, $A14, '2012'!$F:$F, AB$1)+SUMIFS('2012'!$J:$J, '2012'!$E:$E, $A14, '2012'!$F:$F, AB$1)+SUMIFS('2011'!$H:$H, '2011'!$C:$C, $A14, '2011'!$F:$F, AB$1)+SUMIFS('2011'!$I:$I, '2011'!$D:$D, $A14, '2011'!$F:$F, AB$1)+SUMIFS('2011'!$J:$J, '2011'!$E:$E, $A14, '2011'!$F:$F, AB$1)+SUMIFS('2010'!$H:$H, '2010'!$C:$C, $A14, '2010'!$F:$F, AB$1)+SUMIFS('2010'!$I:$I, '2010'!$D:$D, $A14, '2010'!$F:$F, AB$1)+SUMIFS('2010'!$J:$J, '2010'!$E:$E, $A14, '2010'!$F:$F, AB$1)+SUMIFS('2009'!$H:$H, '2009'!$C:$C, $A14, '2009'!$F:$F, AB$1)+SUMIFS('2009'!$I:$I, '2009'!$D:$D, $A14, '2009'!$F:$F, AB$1)+SUMIFS('2009'!$J:$J, '2009'!$E:$E, $A14, '2009'!$F:$F, AB$1), 0)</f>
        <v>0</v>
      </c>
      <c r="AC14" s="0" t="n">
        <f aca="false">IFERROR(SUMIFS('2018'!$H:$H, '2018'!$C:$C, $A14, '2018'!$F:$F, AC$1)+SUMIFS('2018'!$I:$I, '2018'!$D:$D, $A14, '2018'!$F:$F, AC$1)+SUMIFS('2018'!$J:$J, '2018'!$E:$E, $A14, '2018'!$F:$F, AC$1)+SUMIFS('2017'!$H:$H, '2017'!$C:$C, $A14, '2017'!$F:$F, AC$1)+SUMIFS('2017'!$I:$I, '2017'!$D:$D, $A14, '2017'!$F:$F, AC$1)+SUMIFS('2017'!$J:$J, '2017'!$E:$E, $A14, '2017'!$F:$F, AC$1)+SUMIFS('2016'!$H:$H, '2016'!$C:$C, $A14, '2016'!$F:$F, AC$1)+SUMIFS('2016'!$I:$I, '2016'!$D:$D, $A14, '2016'!$F:$F, AC$1)+SUMIFS('2016'!$J:$J, '2016'!$E:$E, $A14, '2016'!$F:$F, AC$1)+SUMIFS('2015'!$H:$H, '2015'!$C:$C, $A14, '2015'!$F:$F, AC$1)+SUMIFS('2015'!$I:$I, '2015'!$D:$D, $A14, '2015'!$F:$F, AC$1)+SUMIFS('2015'!$J:$J, '2015'!$E:$E, $A14, '2015'!$F:$F, AC$1)+SUMIFS('2014'!$H:$H, '2014'!$C:$C, $A14, '2014'!$F:$F, AC$1)+SUMIFS('2014'!$I:$I, '2014'!$D:$D, $A14, '2014'!$F:$F, AC$1)+SUMIFS('2014'!$J:$J, '2014'!$E:$E, $A14, '2014'!$F:$F, AC$1)+SUMIFS('2013'!$H:$H, '2013'!$C:$C, $A14, '2013'!$F:$F, AC$1)+SUMIFS('2013'!$I:$I, '2013'!$D:$D, $A14, '2013'!$F:$F, AC$1)+SUMIFS('2013'!$J:$J, '2013'!$E:$E, $A14, '2013'!$F:$F, AC$1)+SUMIFS('2012'!$H:$H, '2012'!$C:$C, $A14, '2012'!$F:$F, AC$1)+SUMIFS('2012'!$I:$I, '2012'!$D:$D, $A14, '2012'!$F:$F, AC$1)+SUMIFS('2012'!$J:$J, '2012'!$E:$E, $A14, '2012'!$F:$F, AC$1)+SUMIFS('2011'!$H:$H, '2011'!$C:$C, $A14, '2011'!$F:$F, AC$1)+SUMIFS('2011'!$I:$I, '2011'!$D:$D, $A14, '2011'!$F:$F, AC$1)+SUMIFS('2011'!$J:$J, '2011'!$E:$E, $A14, '2011'!$F:$F, AC$1)+SUMIFS('2010'!$H:$H, '2010'!$C:$C, $A14, '2010'!$F:$F, AC$1)+SUMIFS('2010'!$I:$I, '2010'!$D:$D, $A14, '2010'!$F:$F, AC$1)+SUMIFS('2010'!$J:$J, '2010'!$E:$E, $A14, '2010'!$F:$F, AC$1)+SUMIFS('2009'!$H:$H, '2009'!$C:$C, $A14, '2009'!$F:$F, AC$1)+SUMIFS('2009'!$I:$I, '2009'!$D:$D, $A14, '2009'!$F:$F, AC$1)+SUMIFS('2009'!$J:$J, '2009'!$E:$E, $A14, '2009'!$F:$F, AC$1), 0)</f>
        <v>329</v>
      </c>
      <c r="AD14" s="0" t="n">
        <f aca="false">IFERROR(SUMIFS('2018'!$H:$H, '2018'!$C:$C, $A14, '2018'!$F:$F, AD$1)+SUMIFS('2018'!$I:$I, '2018'!$D:$D, $A14, '2018'!$F:$F, AD$1)+SUMIFS('2018'!$J:$J, '2018'!$E:$E, $A14, '2018'!$F:$F, AD$1)+SUMIFS('2017'!$H:$H, '2017'!$C:$C, $A14, '2017'!$F:$F, AD$1)+SUMIFS('2017'!$I:$I, '2017'!$D:$D, $A14, '2017'!$F:$F, AD$1)+SUMIFS('2017'!$J:$J, '2017'!$E:$E, $A14, '2017'!$F:$F, AD$1)+SUMIFS('2016'!$H:$H, '2016'!$C:$C, $A14, '2016'!$F:$F, AD$1)+SUMIFS('2016'!$I:$I, '2016'!$D:$D, $A14, '2016'!$F:$F, AD$1)+SUMIFS('2016'!$J:$J, '2016'!$E:$E, $A14, '2016'!$F:$F, AD$1)+SUMIFS('2015'!$H:$H, '2015'!$C:$C, $A14, '2015'!$F:$F, AD$1)+SUMIFS('2015'!$I:$I, '2015'!$D:$D, $A14, '2015'!$F:$F, AD$1)+SUMIFS('2015'!$J:$J, '2015'!$E:$E, $A14, '2015'!$F:$F, AD$1)+SUMIFS('2014'!$H:$H, '2014'!$C:$C, $A14, '2014'!$F:$F, AD$1)+SUMIFS('2014'!$I:$I, '2014'!$D:$D, $A14, '2014'!$F:$F, AD$1)+SUMIFS('2014'!$J:$J, '2014'!$E:$E, $A14, '2014'!$F:$F, AD$1)+SUMIFS('2013'!$H:$H, '2013'!$C:$C, $A14, '2013'!$F:$F, AD$1)+SUMIFS('2013'!$I:$I, '2013'!$D:$D, $A14, '2013'!$F:$F, AD$1)+SUMIFS('2013'!$J:$J, '2013'!$E:$E, $A14, '2013'!$F:$F, AD$1)+SUMIFS('2012'!$H:$H, '2012'!$C:$C, $A14, '2012'!$F:$F, AD$1)+SUMIFS('2012'!$I:$I, '2012'!$D:$D, $A14, '2012'!$F:$F, AD$1)+SUMIFS('2012'!$J:$J, '2012'!$E:$E, $A14, '2012'!$F:$F, AD$1)+SUMIFS('2011'!$H:$H, '2011'!$C:$C, $A14, '2011'!$F:$F, AD$1)+SUMIFS('2011'!$I:$I, '2011'!$D:$D, $A14, '2011'!$F:$F, AD$1)+SUMIFS('2011'!$J:$J, '2011'!$E:$E, $A14, '2011'!$F:$F, AD$1)+SUMIFS('2010'!$H:$H, '2010'!$C:$C, $A14, '2010'!$F:$F, AD$1)+SUMIFS('2010'!$I:$I, '2010'!$D:$D, $A14, '2010'!$F:$F, AD$1)+SUMIFS('2010'!$J:$J, '2010'!$E:$E, $A14, '2010'!$F:$F, AD$1)+SUMIFS('2009'!$H:$H, '2009'!$C:$C, $A14, '2009'!$F:$F, AD$1)+SUMIFS('2009'!$I:$I, '2009'!$D:$D, $A14, '2009'!$F:$F, AD$1)+SUMIFS('2009'!$J:$J, '2009'!$E:$E, $A14, '2009'!$F:$F, AD$1), 0)</f>
        <v>0</v>
      </c>
      <c r="AE14" s="0" t="n">
        <f aca="false">IFERROR(SUMIFS('2018'!$H:$H, '2018'!$C:$C, $A14, '2018'!$F:$F, AE$1)+SUMIFS('2018'!$I:$I, '2018'!$D:$D, $A14, '2018'!$F:$F, AE$1)+SUMIFS('2018'!$J:$J, '2018'!$E:$E, $A14, '2018'!$F:$F, AE$1)+SUMIFS('2017'!$H:$H, '2017'!$C:$C, $A14, '2017'!$F:$F, AE$1)+SUMIFS('2017'!$I:$I, '2017'!$D:$D, $A14, '2017'!$F:$F, AE$1)+SUMIFS('2017'!$J:$J, '2017'!$E:$E, $A14, '2017'!$F:$F, AE$1)+SUMIFS('2016'!$H:$H, '2016'!$C:$C, $A14, '2016'!$F:$F, AE$1)+SUMIFS('2016'!$I:$I, '2016'!$D:$D, $A14, '2016'!$F:$F, AE$1)+SUMIFS('2016'!$J:$J, '2016'!$E:$E, $A14, '2016'!$F:$F, AE$1)+SUMIFS('2015'!$H:$H, '2015'!$C:$C, $A14, '2015'!$F:$F, AE$1)+SUMIFS('2015'!$I:$I, '2015'!$D:$D, $A14, '2015'!$F:$F, AE$1)+SUMIFS('2015'!$J:$J, '2015'!$E:$E, $A14, '2015'!$F:$F, AE$1)+SUMIFS('2014'!$H:$H, '2014'!$C:$C, $A14, '2014'!$F:$F, AE$1)+SUMIFS('2014'!$I:$I, '2014'!$D:$D, $A14, '2014'!$F:$F, AE$1)+SUMIFS('2014'!$J:$J, '2014'!$E:$E, $A14, '2014'!$F:$F, AE$1)+SUMIFS('2013'!$H:$H, '2013'!$C:$C, $A14, '2013'!$F:$F, AE$1)+SUMIFS('2013'!$I:$I, '2013'!$D:$D, $A14, '2013'!$F:$F, AE$1)+SUMIFS('2013'!$J:$J, '2013'!$E:$E, $A14, '2013'!$F:$F, AE$1)+SUMIFS('2012'!$H:$H, '2012'!$C:$C, $A14, '2012'!$F:$F, AE$1)+SUMIFS('2012'!$I:$I, '2012'!$D:$D, $A14, '2012'!$F:$F, AE$1)+SUMIFS('2012'!$J:$J, '2012'!$E:$E, $A14, '2012'!$F:$F, AE$1)+SUMIFS('2011'!$H:$H, '2011'!$C:$C, $A14, '2011'!$F:$F, AE$1)+SUMIFS('2011'!$I:$I, '2011'!$D:$D, $A14, '2011'!$F:$F, AE$1)+SUMIFS('2011'!$J:$J, '2011'!$E:$E, $A14, '2011'!$F:$F, AE$1)+SUMIFS('2010'!$H:$H, '2010'!$C:$C, $A14, '2010'!$F:$F, AE$1)+SUMIFS('2010'!$I:$I, '2010'!$D:$D, $A14, '2010'!$F:$F, AE$1)+SUMIFS('2010'!$J:$J, '2010'!$E:$E, $A14, '2010'!$F:$F, AE$1)+SUMIFS('2009'!$H:$H, '2009'!$C:$C, $A14, '2009'!$F:$F, AE$1)+SUMIFS('2009'!$I:$I, '2009'!$D:$D, $A14, '2009'!$F:$F, AE$1)+SUMIFS('2009'!$J:$J, '2009'!$E:$E, $A14, '2009'!$F:$F, AE$1), 0)</f>
        <v>0.5</v>
      </c>
      <c r="AF14" s="0" t="n">
        <f aca="false">IFERROR(SUMIFS('2018'!$H:$H, '2018'!$C:$C, $A14, '2018'!$F:$F, AF$1)+SUMIFS('2018'!$I:$I, '2018'!$D:$D, $A14, '2018'!$F:$F, AF$1)+SUMIFS('2018'!$J:$J, '2018'!$E:$E, $A14, '2018'!$F:$F, AF$1)+SUMIFS('2017'!$H:$H, '2017'!$C:$C, $A14, '2017'!$F:$F, AF$1)+SUMIFS('2017'!$I:$I, '2017'!$D:$D, $A14, '2017'!$F:$F, AF$1)+SUMIFS('2017'!$J:$J, '2017'!$E:$E, $A14, '2017'!$F:$F, AF$1)+SUMIFS('2016'!$H:$H, '2016'!$C:$C, $A14, '2016'!$F:$F, AF$1)+SUMIFS('2016'!$I:$I, '2016'!$D:$D, $A14, '2016'!$F:$F, AF$1)+SUMIFS('2016'!$J:$J, '2016'!$E:$E, $A14, '2016'!$F:$F, AF$1)+SUMIFS('2015'!$H:$H, '2015'!$C:$C, $A14, '2015'!$F:$F, AF$1)+SUMIFS('2015'!$I:$I, '2015'!$D:$D, $A14, '2015'!$F:$F, AF$1)+SUMIFS('2015'!$J:$J, '2015'!$E:$E, $A14, '2015'!$F:$F, AF$1)+SUMIFS('2014'!$H:$H, '2014'!$C:$C, $A14, '2014'!$F:$F, AF$1)+SUMIFS('2014'!$I:$I, '2014'!$D:$D, $A14, '2014'!$F:$F, AF$1)+SUMIFS('2014'!$J:$J, '2014'!$E:$E, $A14, '2014'!$F:$F, AF$1)+SUMIFS('2013'!$H:$H, '2013'!$C:$C, $A14, '2013'!$F:$F, AF$1)+SUMIFS('2013'!$I:$I, '2013'!$D:$D, $A14, '2013'!$F:$F, AF$1)+SUMIFS('2013'!$J:$J, '2013'!$E:$E, $A14, '2013'!$F:$F, AF$1)+SUMIFS('2012'!$H:$H, '2012'!$C:$C, $A14, '2012'!$F:$F, AF$1)+SUMIFS('2012'!$I:$I, '2012'!$D:$D, $A14, '2012'!$F:$F, AF$1)+SUMIFS('2012'!$J:$J, '2012'!$E:$E, $A14, '2012'!$F:$F, AF$1)+SUMIFS('2011'!$H:$H, '2011'!$C:$C, $A14, '2011'!$F:$F, AF$1)+SUMIFS('2011'!$I:$I, '2011'!$D:$D, $A14, '2011'!$F:$F, AF$1)+SUMIFS('2011'!$J:$J, '2011'!$E:$E, $A14, '2011'!$F:$F, AF$1)+SUMIFS('2010'!$H:$H, '2010'!$C:$C, $A14, '2010'!$F:$F, AF$1)+SUMIFS('2010'!$I:$I, '2010'!$D:$D, $A14, '2010'!$F:$F, AF$1)+SUMIFS('2010'!$J:$J, '2010'!$E:$E, $A14, '2010'!$F:$F, AF$1)+SUMIFS('2009'!$H:$H, '2009'!$C:$C, $A14, '2009'!$F:$F, AF$1)+SUMIFS('2009'!$I:$I, '2009'!$D:$D, $A14, '2009'!$F:$F, AF$1)+SUMIFS('2009'!$J:$J, '2009'!$E:$E, $A14, '2009'!$F:$F, AF$1), 0)</f>
        <v>0</v>
      </c>
    </row>
    <row r="15" customFormat="false" ht="15" hidden="false" customHeight="false" outlineLevel="0" collapsed="false">
      <c r="A15" s="19" t="s">
        <v>75</v>
      </c>
      <c r="B15" s="0" t="n">
        <f aca="false">IFERROR(SUMIFS('2018'!$H:$H, '2018'!$C:$C, $A15, '2018'!$F:$F, B$1)+SUMIFS('2018'!$I:$I, '2018'!$D:$D, $A15, '2018'!$F:$F, B$1)+SUMIFS('2018'!$J:$J, '2018'!$E:$E, $A15, '2018'!$F:$F, B$1)+SUMIFS('2017'!$H:$H, '2017'!$C:$C, $A15, '2017'!$F:$F, B$1)+SUMIFS('2017'!$I:$I, '2017'!$D:$D, $A15, '2017'!$F:$F, B$1)+SUMIFS('2017'!$J:$J, '2017'!$E:$E, $A15, '2017'!$F:$F, B$1)+SUMIFS('2016'!$H:$H, '2016'!$C:$C, $A15, '2016'!$F:$F, B$1)+SUMIFS('2016'!$I:$I, '2016'!$D:$D, $A15, '2016'!$F:$F, B$1)+SUMIFS('2016'!$J:$J, '2016'!$E:$E, $A15, '2016'!$F:$F, B$1)+SUMIFS('2015'!$H:$H, '2015'!$C:$C, $A15, '2015'!$F:$F, B$1)+SUMIFS('2015'!$I:$I, '2015'!$D:$D, $A15, '2015'!$F:$F, B$1)+SUMIFS('2015'!$J:$J, '2015'!$E:$E, $A15, '2015'!$F:$F, B$1)+SUMIFS('2014'!$H:$H, '2014'!$C:$C, $A15, '2014'!$F:$F, B$1)+SUMIFS('2014'!$I:$I, '2014'!$D:$D, $A15, '2014'!$F:$F, B$1)+SUMIFS('2014'!$J:$J, '2014'!$E:$E, $A15, '2014'!$F:$F, B$1)+SUMIFS('2013'!$H:$H, '2013'!$C:$C, $A15, '2013'!$F:$F, B$1)+SUMIFS('2013'!$I:$I, '2013'!$D:$D, $A15, '2013'!$F:$F, B$1)+SUMIFS('2013'!$J:$J, '2013'!$E:$E, $A15, '2013'!$F:$F, B$1)+SUMIFS('2012'!$H:$H, '2012'!$C:$C, $A15, '2012'!$F:$F, B$1)+SUMIFS('2012'!$I:$I, '2012'!$D:$D, $A15, '2012'!$F:$F, B$1)+SUMIFS('2012'!$J:$J, '2012'!$E:$E, $A15, '2012'!$F:$F, B$1)+SUMIFS('2011'!$H:$H, '2011'!$C:$C, $A15, '2011'!$F:$F, B$1)+SUMIFS('2011'!$I:$I, '2011'!$D:$D, $A15, '2011'!$F:$F, B$1)+SUMIFS('2011'!$J:$J, '2011'!$E:$E, $A15, '2011'!$F:$F, B$1)+SUMIFS('2010'!$H:$H, '2010'!$C:$C, $A15, '2010'!$F:$F, B$1)+SUMIFS('2010'!$I:$I, '2010'!$D:$D, $A15, '2010'!$F:$F, B$1)+SUMIFS('2010'!$J:$J, '2010'!$E:$E, $A15, '2010'!$F:$F, B$1)+SUMIFS('2009'!$H:$H, '2009'!$C:$C, $A15, '2009'!$F:$F, B$1)+SUMIFS('2009'!$I:$I, '2009'!$D:$D, $A15, '2009'!$F:$F, B$1)+SUMIFS('2009'!$J:$J, '2009'!$E:$E, $A15, '2009'!$F:$F, B$1), 0)</f>
        <v>0</v>
      </c>
      <c r="C15" s="0" t="n">
        <f aca="false">IFERROR(SUMIFS('2018'!$H:$H, '2018'!$C:$C, $A15, '2018'!$F:$F, C$1)+SUMIFS('2018'!$I:$I, '2018'!$D:$D, $A15, '2018'!$F:$F, C$1)+SUMIFS('2018'!$J:$J, '2018'!$E:$E, $A15, '2018'!$F:$F, C$1)+SUMIFS('2017'!$H:$H, '2017'!$C:$C, $A15, '2017'!$F:$F, C$1)+SUMIFS('2017'!$I:$I, '2017'!$D:$D, $A15, '2017'!$F:$F, C$1)+SUMIFS('2017'!$J:$J, '2017'!$E:$E, $A15, '2017'!$F:$F, C$1)+SUMIFS('2016'!$H:$H, '2016'!$C:$C, $A15, '2016'!$F:$F, C$1)+SUMIFS('2016'!$I:$I, '2016'!$D:$D, $A15, '2016'!$F:$F, C$1)+SUMIFS('2016'!$J:$J, '2016'!$E:$E, $A15, '2016'!$F:$F, C$1)+SUMIFS('2015'!$H:$H, '2015'!$C:$C, $A15, '2015'!$F:$F, C$1)+SUMIFS('2015'!$I:$I, '2015'!$D:$D, $A15, '2015'!$F:$F, C$1)+SUMIFS('2015'!$J:$J, '2015'!$E:$E, $A15, '2015'!$F:$F, C$1)+SUMIFS('2014'!$H:$H, '2014'!$C:$C, $A15, '2014'!$F:$F, C$1)+SUMIFS('2014'!$I:$I, '2014'!$D:$D, $A15, '2014'!$F:$F, C$1)+SUMIFS('2014'!$J:$J, '2014'!$E:$E, $A15, '2014'!$F:$F, C$1)+SUMIFS('2013'!$H:$H, '2013'!$C:$C, $A15, '2013'!$F:$F, C$1)+SUMIFS('2013'!$I:$I, '2013'!$D:$D, $A15, '2013'!$F:$F, C$1)+SUMIFS('2013'!$J:$J, '2013'!$E:$E, $A15, '2013'!$F:$F, C$1)+SUMIFS('2012'!$H:$H, '2012'!$C:$C, $A15, '2012'!$F:$F, C$1)+SUMIFS('2012'!$I:$I, '2012'!$D:$D, $A15, '2012'!$F:$F, C$1)+SUMIFS('2012'!$J:$J, '2012'!$E:$E, $A15, '2012'!$F:$F, C$1)+SUMIFS('2011'!$H:$H, '2011'!$C:$C, $A15, '2011'!$F:$F, C$1)+SUMIFS('2011'!$I:$I, '2011'!$D:$D, $A15, '2011'!$F:$F, C$1)+SUMIFS('2011'!$J:$J, '2011'!$E:$E, $A15, '2011'!$F:$F, C$1)+SUMIFS('2010'!$H:$H, '2010'!$C:$C, $A15, '2010'!$F:$F, C$1)+SUMIFS('2010'!$I:$I, '2010'!$D:$D, $A15, '2010'!$F:$F, C$1)+SUMIFS('2010'!$J:$J, '2010'!$E:$E, $A15, '2010'!$F:$F, C$1)+SUMIFS('2009'!$H:$H, '2009'!$C:$C, $A15, '2009'!$F:$F, C$1)+SUMIFS('2009'!$I:$I, '2009'!$D:$D, $A15, '2009'!$F:$F, C$1)+SUMIFS('2009'!$J:$J, '2009'!$E:$E, $A15, '2009'!$F:$F, C$1), 0)</f>
        <v>0</v>
      </c>
      <c r="D15" s="0" t="n">
        <f aca="false">IFERROR(SUMIFS('2018'!$H:$H, '2018'!$C:$C, $A15, '2018'!$F:$F, D$1)+SUMIFS('2018'!$I:$I, '2018'!$D:$D, $A15, '2018'!$F:$F, D$1)+SUMIFS('2018'!$J:$J, '2018'!$E:$E, $A15, '2018'!$F:$F, D$1)+SUMIFS('2017'!$H:$H, '2017'!$C:$C, $A15, '2017'!$F:$F, D$1)+SUMIFS('2017'!$I:$I, '2017'!$D:$D, $A15, '2017'!$F:$F, D$1)+SUMIFS('2017'!$J:$J, '2017'!$E:$E, $A15, '2017'!$F:$F, D$1)+SUMIFS('2016'!$H:$H, '2016'!$C:$C, $A15, '2016'!$F:$F, D$1)+SUMIFS('2016'!$I:$I, '2016'!$D:$D, $A15, '2016'!$F:$F, D$1)+SUMIFS('2016'!$J:$J, '2016'!$E:$E, $A15, '2016'!$F:$F, D$1)+SUMIFS('2015'!$H:$H, '2015'!$C:$C, $A15, '2015'!$F:$F, D$1)+SUMIFS('2015'!$I:$I, '2015'!$D:$D, $A15, '2015'!$F:$F, D$1)+SUMIFS('2015'!$J:$J, '2015'!$E:$E, $A15, '2015'!$F:$F, D$1)+SUMIFS('2014'!$H:$H, '2014'!$C:$C, $A15, '2014'!$F:$F, D$1)+SUMIFS('2014'!$I:$I, '2014'!$D:$D, $A15, '2014'!$F:$F, D$1)+SUMIFS('2014'!$J:$J, '2014'!$E:$E, $A15, '2014'!$F:$F, D$1)+SUMIFS('2013'!$H:$H, '2013'!$C:$C, $A15, '2013'!$F:$F, D$1)+SUMIFS('2013'!$I:$I, '2013'!$D:$D, $A15, '2013'!$F:$F, D$1)+SUMIFS('2013'!$J:$J, '2013'!$E:$E, $A15, '2013'!$F:$F, D$1)+SUMIFS('2012'!$H:$H, '2012'!$C:$C, $A15, '2012'!$F:$F, D$1)+SUMIFS('2012'!$I:$I, '2012'!$D:$D, $A15, '2012'!$F:$F, D$1)+SUMIFS('2012'!$J:$J, '2012'!$E:$E, $A15, '2012'!$F:$F, D$1)+SUMIFS('2011'!$H:$H, '2011'!$C:$C, $A15, '2011'!$F:$F, D$1)+SUMIFS('2011'!$I:$I, '2011'!$D:$D, $A15, '2011'!$F:$F, D$1)+SUMIFS('2011'!$J:$J, '2011'!$E:$E, $A15, '2011'!$F:$F, D$1)+SUMIFS('2010'!$H:$H, '2010'!$C:$C, $A15, '2010'!$F:$F, D$1)+SUMIFS('2010'!$I:$I, '2010'!$D:$D, $A15, '2010'!$F:$F, D$1)+SUMIFS('2010'!$J:$J, '2010'!$E:$E, $A15, '2010'!$F:$F, D$1)+SUMIFS('2009'!$H:$H, '2009'!$C:$C, $A15, '2009'!$F:$F, D$1)+SUMIFS('2009'!$I:$I, '2009'!$D:$D, $A15, '2009'!$F:$F, D$1)+SUMIFS('2009'!$J:$J, '2009'!$E:$E, $A15, '2009'!$F:$F, D$1), 0)</f>
        <v>3</v>
      </c>
      <c r="E15" s="0" t="n">
        <f aca="false">IFERROR(SUMIFS('2018'!$H:$H, '2018'!$C:$C, $A15, '2018'!$F:$F, E$1)+SUMIFS('2018'!$I:$I, '2018'!$D:$D, $A15, '2018'!$F:$F, E$1)+SUMIFS('2018'!$J:$J, '2018'!$E:$E, $A15, '2018'!$F:$F, E$1)+SUMIFS('2017'!$H:$H, '2017'!$C:$C, $A15, '2017'!$F:$F, E$1)+SUMIFS('2017'!$I:$I, '2017'!$D:$D, $A15, '2017'!$F:$F, E$1)+SUMIFS('2017'!$J:$J, '2017'!$E:$E, $A15, '2017'!$F:$F, E$1)+SUMIFS('2016'!$H:$H, '2016'!$C:$C, $A15, '2016'!$F:$F, E$1)+SUMIFS('2016'!$I:$I, '2016'!$D:$D, $A15, '2016'!$F:$F, E$1)+SUMIFS('2016'!$J:$J, '2016'!$E:$E, $A15, '2016'!$F:$F, E$1)+SUMIFS('2015'!$H:$H, '2015'!$C:$C, $A15, '2015'!$F:$F, E$1)+SUMIFS('2015'!$I:$I, '2015'!$D:$D, $A15, '2015'!$F:$F, E$1)+SUMIFS('2015'!$J:$J, '2015'!$E:$E, $A15, '2015'!$F:$F, E$1)+SUMIFS('2014'!$H:$H, '2014'!$C:$C, $A15, '2014'!$F:$F, E$1)+SUMIFS('2014'!$I:$I, '2014'!$D:$D, $A15, '2014'!$F:$F, E$1)+SUMIFS('2014'!$J:$J, '2014'!$E:$E, $A15, '2014'!$F:$F, E$1)+SUMIFS('2013'!$H:$H, '2013'!$C:$C, $A15, '2013'!$F:$F, E$1)+SUMIFS('2013'!$I:$I, '2013'!$D:$D, $A15, '2013'!$F:$F, E$1)+SUMIFS('2013'!$J:$J, '2013'!$E:$E, $A15, '2013'!$F:$F, E$1)+SUMIFS('2012'!$H:$H, '2012'!$C:$C, $A15, '2012'!$F:$F, E$1)+SUMIFS('2012'!$I:$I, '2012'!$D:$D, $A15, '2012'!$F:$F, E$1)+SUMIFS('2012'!$J:$J, '2012'!$E:$E, $A15, '2012'!$F:$F, E$1)+SUMIFS('2011'!$H:$H, '2011'!$C:$C, $A15, '2011'!$F:$F, E$1)+SUMIFS('2011'!$I:$I, '2011'!$D:$D, $A15, '2011'!$F:$F, E$1)+SUMIFS('2011'!$J:$J, '2011'!$E:$E, $A15, '2011'!$F:$F, E$1)+SUMIFS('2010'!$H:$H, '2010'!$C:$C, $A15, '2010'!$F:$F, E$1)+SUMIFS('2010'!$I:$I, '2010'!$D:$D, $A15, '2010'!$F:$F, E$1)+SUMIFS('2010'!$J:$J, '2010'!$E:$E, $A15, '2010'!$F:$F, E$1)+SUMIFS('2009'!$H:$H, '2009'!$C:$C, $A15, '2009'!$F:$F, E$1)+SUMIFS('2009'!$I:$I, '2009'!$D:$D, $A15, '2009'!$F:$F, E$1)+SUMIFS('2009'!$J:$J, '2009'!$E:$E, $A15, '2009'!$F:$F, E$1), 0)</f>
        <v>0</v>
      </c>
      <c r="F15" s="0" t="n">
        <f aca="false">IFERROR(SUMIFS('2018'!$H:$H, '2018'!$C:$C, $A15, '2018'!$F:$F, F$1)+SUMIFS('2018'!$I:$I, '2018'!$D:$D, $A15, '2018'!$F:$F, F$1)+SUMIFS('2018'!$J:$J, '2018'!$E:$E, $A15, '2018'!$F:$F, F$1)+SUMIFS('2017'!$H:$H, '2017'!$C:$C, $A15, '2017'!$F:$F, F$1)+SUMIFS('2017'!$I:$I, '2017'!$D:$D, $A15, '2017'!$F:$F, F$1)+SUMIFS('2017'!$J:$J, '2017'!$E:$E, $A15, '2017'!$F:$F, F$1)+SUMIFS('2016'!$H:$H, '2016'!$C:$C, $A15, '2016'!$F:$F, F$1)+SUMIFS('2016'!$I:$I, '2016'!$D:$D, $A15, '2016'!$F:$F, F$1)+SUMIFS('2016'!$J:$J, '2016'!$E:$E, $A15, '2016'!$F:$F, F$1)+SUMIFS('2015'!$H:$H, '2015'!$C:$C, $A15, '2015'!$F:$F, F$1)+SUMIFS('2015'!$I:$I, '2015'!$D:$D, $A15, '2015'!$F:$F, F$1)+SUMIFS('2015'!$J:$J, '2015'!$E:$E, $A15, '2015'!$F:$F, F$1)+SUMIFS('2014'!$H:$H, '2014'!$C:$C, $A15, '2014'!$F:$F, F$1)+SUMIFS('2014'!$I:$I, '2014'!$D:$D, $A15, '2014'!$F:$F, F$1)+SUMIFS('2014'!$J:$J, '2014'!$E:$E, $A15, '2014'!$F:$F, F$1)+SUMIFS('2013'!$H:$H, '2013'!$C:$C, $A15, '2013'!$F:$F, F$1)+SUMIFS('2013'!$I:$I, '2013'!$D:$D, $A15, '2013'!$F:$F, F$1)+SUMIFS('2013'!$J:$J, '2013'!$E:$E, $A15, '2013'!$F:$F, F$1)+SUMIFS('2012'!$H:$H, '2012'!$C:$C, $A15, '2012'!$F:$F, F$1)+SUMIFS('2012'!$I:$I, '2012'!$D:$D, $A15, '2012'!$F:$F, F$1)+SUMIFS('2012'!$J:$J, '2012'!$E:$E, $A15, '2012'!$F:$F, F$1)+SUMIFS('2011'!$H:$H, '2011'!$C:$C, $A15, '2011'!$F:$F, F$1)+SUMIFS('2011'!$I:$I, '2011'!$D:$D, $A15, '2011'!$F:$F, F$1)+SUMIFS('2011'!$J:$J, '2011'!$E:$E, $A15, '2011'!$F:$F, F$1)+SUMIFS('2010'!$H:$H, '2010'!$C:$C, $A15, '2010'!$F:$F, F$1)+SUMIFS('2010'!$I:$I, '2010'!$D:$D, $A15, '2010'!$F:$F, F$1)+SUMIFS('2010'!$J:$J, '2010'!$E:$E, $A15, '2010'!$F:$F, F$1)+SUMIFS('2009'!$H:$H, '2009'!$C:$C, $A15, '2009'!$F:$F, F$1)+SUMIFS('2009'!$I:$I, '2009'!$D:$D, $A15, '2009'!$F:$F, F$1)+SUMIFS('2009'!$J:$J, '2009'!$E:$E, $A15, '2009'!$F:$F, F$1), 0)</f>
        <v>0</v>
      </c>
      <c r="G15" s="0" t="n">
        <f aca="false">IFERROR(SUMIFS('2018'!$H:$H, '2018'!$C:$C, $A15, '2018'!$F:$F, G$1)+SUMIFS('2018'!$I:$I, '2018'!$D:$D, $A15, '2018'!$F:$F, G$1)+SUMIFS('2018'!$J:$J, '2018'!$E:$E, $A15, '2018'!$F:$F, G$1)+SUMIFS('2017'!$H:$H, '2017'!$C:$C, $A15, '2017'!$F:$F, G$1)+SUMIFS('2017'!$I:$I, '2017'!$D:$D, $A15, '2017'!$F:$F, G$1)+SUMIFS('2017'!$J:$J, '2017'!$E:$E, $A15, '2017'!$F:$F, G$1)+SUMIFS('2016'!$H:$H, '2016'!$C:$C, $A15, '2016'!$F:$F, G$1)+SUMIFS('2016'!$I:$I, '2016'!$D:$D, $A15, '2016'!$F:$F, G$1)+SUMIFS('2016'!$J:$J, '2016'!$E:$E, $A15, '2016'!$F:$F, G$1)+SUMIFS('2015'!$H:$H, '2015'!$C:$C, $A15, '2015'!$F:$F, G$1)+SUMIFS('2015'!$I:$I, '2015'!$D:$D, $A15, '2015'!$F:$F, G$1)+SUMIFS('2015'!$J:$J, '2015'!$E:$E, $A15, '2015'!$F:$F, G$1)+SUMIFS('2014'!$H:$H, '2014'!$C:$C, $A15, '2014'!$F:$F, G$1)+SUMIFS('2014'!$I:$I, '2014'!$D:$D, $A15, '2014'!$F:$F, G$1)+SUMIFS('2014'!$J:$J, '2014'!$E:$E, $A15, '2014'!$F:$F, G$1)+SUMIFS('2013'!$H:$H, '2013'!$C:$C, $A15, '2013'!$F:$F, G$1)+SUMIFS('2013'!$I:$I, '2013'!$D:$D, $A15, '2013'!$F:$F, G$1)+SUMIFS('2013'!$J:$J, '2013'!$E:$E, $A15, '2013'!$F:$F, G$1)+SUMIFS('2012'!$H:$H, '2012'!$C:$C, $A15, '2012'!$F:$F, G$1)+SUMIFS('2012'!$I:$I, '2012'!$D:$D, $A15, '2012'!$F:$F, G$1)+SUMIFS('2012'!$J:$J, '2012'!$E:$E, $A15, '2012'!$F:$F, G$1)+SUMIFS('2011'!$H:$H, '2011'!$C:$C, $A15, '2011'!$F:$F, G$1)+SUMIFS('2011'!$I:$I, '2011'!$D:$D, $A15, '2011'!$F:$F, G$1)+SUMIFS('2011'!$J:$J, '2011'!$E:$E, $A15, '2011'!$F:$F, G$1)+SUMIFS('2010'!$H:$H, '2010'!$C:$C, $A15, '2010'!$F:$F, G$1)+SUMIFS('2010'!$I:$I, '2010'!$D:$D, $A15, '2010'!$F:$F, G$1)+SUMIFS('2010'!$J:$J, '2010'!$E:$E, $A15, '2010'!$F:$F, G$1)+SUMIFS('2009'!$H:$H, '2009'!$C:$C, $A15, '2009'!$F:$F, G$1)+SUMIFS('2009'!$I:$I, '2009'!$D:$D, $A15, '2009'!$F:$F, G$1)+SUMIFS('2009'!$J:$J, '2009'!$E:$E, $A15, '2009'!$F:$F, G$1), 0)</f>
        <v>0</v>
      </c>
      <c r="H15" s="0" t="n">
        <f aca="false">IFERROR(SUMIFS('2018'!$H:$H, '2018'!$C:$C, $A15, '2018'!$F:$F, H$1)+SUMIFS('2018'!$I:$I, '2018'!$D:$D, $A15, '2018'!$F:$F, H$1)+SUMIFS('2018'!$J:$J, '2018'!$E:$E, $A15, '2018'!$F:$F, H$1)+SUMIFS('2017'!$H:$H, '2017'!$C:$C, $A15, '2017'!$F:$F, H$1)+SUMIFS('2017'!$I:$I, '2017'!$D:$D, $A15, '2017'!$F:$F, H$1)+SUMIFS('2017'!$J:$J, '2017'!$E:$E, $A15, '2017'!$F:$F, H$1)+SUMIFS('2016'!$H:$H, '2016'!$C:$C, $A15, '2016'!$F:$F, H$1)+SUMIFS('2016'!$I:$I, '2016'!$D:$D, $A15, '2016'!$F:$F, H$1)+SUMIFS('2016'!$J:$J, '2016'!$E:$E, $A15, '2016'!$F:$F, H$1)+SUMIFS('2015'!$H:$H, '2015'!$C:$C, $A15, '2015'!$F:$F, H$1)+SUMIFS('2015'!$I:$I, '2015'!$D:$D, $A15, '2015'!$F:$F, H$1)+SUMIFS('2015'!$J:$J, '2015'!$E:$E, $A15, '2015'!$F:$F, H$1)+SUMIFS('2014'!$H:$H, '2014'!$C:$C, $A15, '2014'!$F:$F, H$1)+SUMIFS('2014'!$I:$I, '2014'!$D:$D, $A15, '2014'!$F:$F, H$1)+SUMIFS('2014'!$J:$J, '2014'!$E:$E, $A15, '2014'!$F:$F, H$1)+SUMIFS('2013'!$H:$H, '2013'!$C:$C, $A15, '2013'!$F:$F, H$1)+SUMIFS('2013'!$I:$I, '2013'!$D:$D, $A15, '2013'!$F:$F, H$1)+SUMIFS('2013'!$J:$J, '2013'!$E:$E, $A15, '2013'!$F:$F, H$1)+SUMIFS('2012'!$H:$H, '2012'!$C:$C, $A15, '2012'!$F:$F, H$1)+SUMIFS('2012'!$I:$I, '2012'!$D:$D, $A15, '2012'!$F:$F, H$1)+SUMIFS('2012'!$J:$J, '2012'!$E:$E, $A15, '2012'!$F:$F, H$1)+SUMIFS('2011'!$H:$H, '2011'!$C:$C, $A15, '2011'!$F:$F, H$1)+SUMIFS('2011'!$I:$I, '2011'!$D:$D, $A15, '2011'!$F:$F, H$1)+SUMIFS('2011'!$J:$J, '2011'!$E:$E, $A15, '2011'!$F:$F, H$1)+SUMIFS('2010'!$H:$H, '2010'!$C:$C, $A15, '2010'!$F:$F, H$1)+SUMIFS('2010'!$I:$I, '2010'!$D:$D, $A15, '2010'!$F:$F, H$1)+SUMIFS('2010'!$J:$J, '2010'!$E:$E, $A15, '2010'!$F:$F, H$1)+SUMIFS('2009'!$H:$H, '2009'!$C:$C, $A15, '2009'!$F:$F, H$1)+SUMIFS('2009'!$I:$I, '2009'!$D:$D, $A15, '2009'!$F:$F, H$1)+SUMIFS('2009'!$J:$J, '2009'!$E:$E, $A15, '2009'!$F:$F, H$1), 0)</f>
        <v>0</v>
      </c>
      <c r="I15" s="0" t="n">
        <f aca="false">IFERROR(SUMIFS('2018'!$H:$H, '2018'!$C:$C, $A15, '2018'!$F:$F, I$1)+SUMIFS('2018'!$I:$I, '2018'!$D:$D, $A15, '2018'!$F:$F, I$1)+SUMIFS('2018'!$J:$J, '2018'!$E:$E, $A15, '2018'!$F:$F, I$1)+SUMIFS('2017'!$H:$H, '2017'!$C:$C, $A15, '2017'!$F:$F, I$1)+SUMIFS('2017'!$I:$I, '2017'!$D:$D, $A15, '2017'!$F:$F, I$1)+SUMIFS('2017'!$J:$J, '2017'!$E:$E, $A15, '2017'!$F:$F, I$1)+SUMIFS('2016'!$H:$H, '2016'!$C:$C, $A15, '2016'!$F:$F, I$1)+SUMIFS('2016'!$I:$I, '2016'!$D:$D, $A15, '2016'!$F:$F, I$1)+SUMIFS('2016'!$J:$J, '2016'!$E:$E, $A15, '2016'!$F:$F, I$1)+SUMIFS('2015'!$H:$H, '2015'!$C:$C, $A15, '2015'!$F:$F, I$1)+SUMIFS('2015'!$I:$I, '2015'!$D:$D, $A15, '2015'!$F:$F, I$1)+SUMIFS('2015'!$J:$J, '2015'!$E:$E, $A15, '2015'!$F:$F, I$1)+SUMIFS('2014'!$H:$H, '2014'!$C:$C, $A15, '2014'!$F:$F, I$1)+SUMIFS('2014'!$I:$I, '2014'!$D:$D, $A15, '2014'!$F:$F, I$1)+SUMIFS('2014'!$J:$J, '2014'!$E:$E, $A15, '2014'!$F:$F, I$1)+SUMIFS('2013'!$H:$H, '2013'!$C:$C, $A15, '2013'!$F:$F, I$1)+SUMIFS('2013'!$I:$I, '2013'!$D:$D, $A15, '2013'!$F:$F, I$1)+SUMIFS('2013'!$J:$J, '2013'!$E:$E, $A15, '2013'!$F:$F, I$1)+SUMIFS('2012'!$H:$H, '2012'!$C:$C, $A15, '2012'!$F:$F, I$1)+SUMIFS('2012'!$I:$I, '2012'!$D:$D, $A15, '2012'!$F:$F, I$1)+SUMIFS('2012'!$J:$J, '2012'!$E:$E, $A15, '2012'!$F:$F, I$1)+SUMIFS('2011'!$H:$H, '2011'!$C:$C, $A15, '2011'!$F:$F, I$1)+SUMIFS('2011'!$I:$I, '2011'!$D:$D, $A15, '2011'!$F:$F, I$1)+SUMIFS('2011'!$J:$J, '2011'!$E:$E, $A15, '2011'!$F:$F, I$1)+SUMIFS('2010'!$H:$H, '2010'!$C:$C, $A15, '2010'!$F:$F, I$1)+SUMIFS('2010'!$I:$I, '2010'!$D:$D, $A15, '2010'!$F:$F, I$1)+SUMIFS('2010'!$J:$J, '2010'!$E:$E, $A15, '2010'!$F:$F, I$1)+SUMIFS('2009'!$H:$H, '2009'!$C:$C, $A15, '2009'!$F:$F, I$1)+SUMIFS('2009'!$I:$I, '2009'!$D:$D, $A15, '2009'!$F:$F, I$1)+SUMIFS('2009'!$J:$J, '2009'!$E:$E, $A15, '2009'!$F:$F, I$1), 0)</f>
        <v>0</v>
      </c>
      <c r="J15" s="0" t="n">
        <f aca="false">IFERROR(SUMIFS('2018'!$H:$H, '2018'!$C:$C, $A15, '2018'!$F:$F, J$1)+SUMIFS('2018'!$I:$I, '2018'!$D:$D, $A15, '2018'!$F:$F, J$1)+SUMIFS('2018'!$J:$J, '2018'!$E:$E, $A15, '2018'!$F:$F, J$1)+SUMIFS('2017'!$H:$H, '2017'!$C:$C, $A15, '2017'!$F:$F, J$1)+SUMIFS('2017'!$I:$I, '2017'!$D:$D, $A15, '2017'!$F:$F, J$1)+SUMIFS('2017'!$J:$J, '2017'!$E:$E, $A15, '2017'!$F:$F, J$1)+SUMIFS('2016'!$H:$H, '2016'!$C:$C, $A15, '2016'!$F:$F, J$1)+SUMIFS('2016'!$I:$I, '2016'!$D:$D, $A15, '2016'!$F:$F, J$1)+SUMIFS('2016'!$J:$J, '2016'!$E:$E, $A15, '2016'!$F:$F, J$1)+SUMIFS('2015'!$H:$H, '2015'!$C:$C, $A15, '2015'!$F:$F, J$1)+SUMIFS('2015'!$I:$I, '2015'!$D:$D, $A15, '2015'!$F:$F, J$1)+SUMIFS('2015'!$J:$J, '2015'!$E:$E, $A15, '2015'!$F:$F, J$1)+SUMIFS('2014'!$H:$H, '2014'!$C:$C, $A15, '2014'!$F:$F, J$1)+SUMIFS('2014'!$I:$I, '2014'!$D:$D, $A15, '2014'!$F:$F, J$1)+SUMIFS('2014'!$J:$J, '2014'!$E:$E, $A15, '2014'!$F:$F, J$1)+SUMIFS('2013'!$H:$H, '2013'!$C:$C, $A15, '2013'!$F:$F, J$1)+SUMIFS('2013'!$I:$I, '2013'!$D:$D, $A15, '2013'!$F:$F, J$1)+SUMIFS('2013'!$J:$J, '2013'!$E:$E, $A15, '2013'!$F:$F, J$1)+SUMIFS('2012'!$H:$H, '2012'!$C:$C, $A15, '2012'!$F:$F, J$1)+SUMIFS('2012'!$I:$I, '2012'!$D:$D, $A15, '2012'!$F:$F, J$1)+SUMIFS('2012'!$J:$J, '2012'!$E:$E, $A15, '2012'!$F:$F, J$1)+SUMIFS('2011'!$H:$H, '2011'!$C:$C, $A15, '2011'!$F:$F, J$1)+SUMIFS('2011'!$I:$I, '2011'!$D:$D, $A15, '2011'!$F:$F, J$1)+SUMIFS('2011'!$J:$J, '2011'!$E:$E, $A15, '2011'!$F:$F, J$1)+SUMIFS('2010'!$H:$H, '2010'!$C:$C, $A15, '2010'!$F:$F, J$1)+SUMIFS('2010'!$I:$I, '2010'!$D:$D, $A15, '2010'!$F:$F, J$1)+SUMIFS('2010'!$J:$J, '2010'!$E:$E, $A15, '2010'!$F:$F, J$1)+SUMIFS('2009'!$H:$H, '2009'!$C:$C, $A15, '2009'!$F:$F, J$1)+SUMIFS('2009'!$I:$I, '2009'!$D:$D, $A15, '2009'!$F:$F, J$1)+SUMIFS('2009'!$J:$J, '2009'!$E:$E, $A15, '2009'!$F:$F, J$1), 0)</f>
        <v>0</v>
      </c>
      <c r="K15" s="0" t="n">
        <f aca="false">IFERROR(SUMIFS('2018'!$H:$H, '2018'!$C:$C, $A15, '2018'!$F:$F, K$1)+SUMIFS('2018'!$I:$I, '2018'!$D:$D, $A15, '2018'!$F:$F, K$1)+SUMIFS('2018'!$J:$J, '2018'!$E:$E, $A15, '2018'!$F:$F, K$1)+SUMIFS('2017'!$H:$H, '2017'!$C:$C, $A15, '2017'!$F:$F, K$1)+SUMIFS('2017'!$I:$I, '2017'!$D:$D, $A15, '2017'!$F:$F, K$1)+SUMIFS('2017'!$J:$J, '2017'!$E:$E, $A15, '2017'!$F:$F, K$1)+SUMIFS('2016'!$H:$H, '2016'!$C:$C, $A15, '2016'!$F:$F, K$1)+SUMIFS('2016'!$I:$I, '2016'!$D:$D, $A15, '2016'!$F:$F, K$1)+SUMIFS('2016'!$J:$J, '2016'!$E:$E, $A15, '2016'!$F:$F, K$1)+SUMIFS('2015'!$H:$H, '2015'!$C:$C, $A15, '2015'!$F:$F, K$1)+SUMIFS('2015'!$I:$I, '2015'!$D:$D, $A15, '2015'!$F:$F, K$1)+SUMIFS('2015'!$J:$J, '2015'!$E:$E, $A15, '2015'!$F:$F, K$1)+SUMIFS('2014'!$H:$H, '2014'!$C:$C, $A15, '2014'!$F:$F, K$1)+SUMIFS('2014'!$I:$I, '2014'!$D:$D, $A15, '2014'!$F:$F, K$1)+SUMIFS('2014'!$J:$J, '2014'!$E:$E, $A15, '2014'!$F:$F, K$1)+SUMIFS('2013'!$H:$H, '2013'!$C:$C, $A15, '2013'!$F:$F, K$1)+SUMIFS('2013'!$I:$I, '2013'!$D:$D, $A15, '2013'!$F:$F, K$1)+SUMIFS('2013'!$J:$J, '2013'!$E:$E, $A15, '2013'!$F:$F, K$1)+SUMIFS('2012'!$H:$H, '2012'!$C:$C, $A15, '2012'!$F:$F, K$1)+SUMIFS('2012'!$I:$I, '2012'!$D:$D, $A15, '2012'!$F:$F, K$1)+SUMIFS('2012'!$J:$J, '2012'!$E:$E, $A15, '2012'!$F:$F, K$1)+SUMIFS('2011'!$H:$H, '2011'!$C:$C, $A15, '2011'!$F:$F, K$1)+SUMIFS('2011'!$I:$I, '2011'!$D:$D, $A15, '2011'!$F:$F, K$1)+SUMIFS('2011'!$J:$J, '2011'!$E:$E, $A15, '2011'!$F:$F, K$1)+SUMIFS('2010'!$H:$H, '2010'!$C:$C, $A15, '2010'!$F:$F, K$1)+SUMIFS('2010'!$I:$I, '2010'!$D:$D, $A15, '2010'!$F:$F, K$1)+SUMIFS('2010'!$J:$J, '2010'!$E:$E, $A15, '2010'!$F:$F, K$1)+SUMIFS('2009'!$H:$H, '2009'!$C:$C, $A15, '2009'!$F:$F, K$1)+SUMIFS('2009'!$I:$I, '2009'!$D:$D, $A15, '2009'!$F:$F, K$1)+SUMIFS('2009'!$J:$J, '2009'!$E:$E, $A15, '2009'!$F:$F, K$1), 0)</f>
        <v>10.5</v>
      </c>
      <c r="L15" s="0" t="n">
        <f aca="false">IFERROR(SUMIFS('2018'!$H:$H, '2018'!$C:$C, $A15, '2018'!$F:$F, L$1)+SUMIFS('2018'!$I:$I, '2018'!$D:$D, $A15, '2018'!$F:$F, L$1)+SUMIFS('2018'!$J:$J, '2018'!$E:$E, $A15, '2018'!$F:$F, L$1)+SUMIFS('2017'!$H:$H, '2017'!$C:$C, $A15, '2017'!$F:$F, L$1)+SUMIFS('2017'!$I:$I, '2017'!$D:$D, $A15, '2017'!$F:$F, L$1)+SUMIFS('2017'!$J:$J, '2017'!$E:$E, $A15, '2017'!$F:$F, L$1)+SUMIFS('2016'!$H:$H, '2016'!$C:$C, $A15, '2016'!$F:$F, L$1)+SUMIFS('2016'!$I:$I, '2016'!$D:$D, $A15, '2016'!$F:$F, L$1)+SUMIFS('2016'!$J:$J, '2016'!$E:$E, $A15, '2016'!$F:$F, L$1)+SUMIFS('2015'!$H:$H, '2015'!$C:$C, $A15, '2015'!$F:$F, L$1)+SUMIFS('2015'!$I:$I, '2015'!$D:$D, $A15, '2015'!$F:$F, L$1)+SUMIFS('2015'!$J:$J, '2015'!$E:$E, $A15, '2015'!$F:$F, L$1)+SUMIFS('2014'!$H:$H, '2014'!$C:$C, $A15, '2014'!$F:$F, L$1)+SUMIFS('2014'!$I:$I, '2014'!$D:$D, $A15, '2014'!$F:$F, L$1)+SUMIFS('2014'!$J:$J, '2014'!$E:$E, $A15, '2014'!$F:$F, L$1)+SUMIFS('2013'!$H:$H, '2013'!$C:$C, $A15, '2013'!$F:$F, L$1)+SUMIFS('2013'!$I:$I, '2013'!$D:$D, $A15, '2013'!$F:$F, L$1)+SUMIFS('2013'!$J:$J, '2013'!$E:$E, $A15, '2013'!$F:$F, L$1)+SUMIFS('2012'!$H:$H, '2012'!$C:$C, $A15, '2012'!$F:$F, L$1)+SUMIFS('2012'!$I:$I, '2012'!$D:$D, $A15, '2012'!$F:$F, L$1)+SUMIFS('2012'!$J:$J, '2012'!$E:$E, $A15, '2012'!$F:$F, L$1)+SUMIFS('2011'!$H:$H, '2011'!$C:$C, $A15, '2011'!$F:$F, L$1)+SUMIFS('2011'!$I:$I, '2011'!$D:$D, $A15, '2011'!$F:$F, L$1)+SUMIFS('2011'!$J:$J, '2011'!$E:$E, $A15, '2011'!$F:$F, L$1)+SUMIFS('2010'!$H:$H, '2010'!$C:$C, $A15, '2010'!$F:$F, L$1)+SUMIFS('2010'!$I:$I, '2010'!$D:$D, $A15, '2010'!$F:$F, L$1)+SUMIFS('2010'!$J:$J, '2010'!$E:$E, $A15, '2010'!$F:$F, L$1)+SUMIFS('2009'!$H:$H, '2009'!$C:$C, $A15, '2009'!$F:$F, L$1)+SUMIFS('2009'!$I:$I, '2009'!$D:$D, $A15, '2009'!$F:$F, L$1)+SUMIFS('2009'!$J:$J, '2009'!$E:$E, $A15, '2009'!$F:$F, L$1), 0)</f>
        <v>0</v>
      </c>
      <c r="M15" s="0" t="n">
        <f aca="false">IFERROR(SUMIFS('2018'!$H:$H, '2018'!$C:$C, $A15, '2018'!$F:$F, M$1)+SUMIFS('2018'!$I:$I, '2018'!$D:$D, $A15, '2018'!$F:$F, M$1)+SUMIFS('2018'!$J:$J, '2018'!$E:$E, $A15, '2018'!$F:$F, M$1)+SUMIFS('2017'!$H:$H, '2017'!$C:$C, $A15, '2017'!$F:$F, M$1)+SUMIFS('2017'!$I:$I, '2017'!$D:$D, $A15, '2017'!$F:$F, M$1)+SUMIFS('2017'!$J:$J, '2017'!$E:$E, $A15, '2017'!$F:$F, M$1)+SUMIFS('2016'!$H:$H, '2016'!$C:$C, $A15, '2016'!$F:$F, M$1)+SUMIFS('2016'!$I:$I, '2016'!$D:$D, $A15, '2016'!$F:$F, M$1)+SUMIFS('2016'!$J:$J, '2016'!$E:$E, $A15, '2016'!$F:$F, M$1)+SUMIFS('2015'!$H:$H, '2015'!$C:$C, $A15, '2015'!$F:$F, M$1)+SUMIFS('2015'!$I:$I, '2015'!$D:$D, $A15, '2015'!$F:$F, M$1)+SUMIFS('2015'!$J:$J, '2015'!$E:$E, $A15, '2015'!$F:$F, M$1)+SUMIFS('2014'!$H:$H, '2014'!$C:$C, $A15, '2014'!$F:$F, M$1)+SUMIFS('2014'!$I:$I, '2014'!$D:$D, $A15, '2014'!$F:$F, M$1)+SUMIFS('2014'!$J:$J, '2014'!$E:$E, $A15, '2014'!$F:$F, M$1)+SUMIFS('2013'!$H:$H, '2013'!$C:$C, $A15, '2013'!$F:$F, M$1)+SUMIFS('2013'!$I:$I, '2013'!$D:$D, $A15, '2013'!$F:$F, M$1)+SUMIFS('2013'!$J:$J, '2013'!$E:$E, $A15, '2013'!$F:$F, M$1)+SUMIFS('2012'!$H:$H, '2012'!$C:$C, $A15, '2012'!$F:$F, M$1)+SUMIFS('2012'!$I:$I, '2012'!$D:$D, $A15, '2012'!$F:$F, M$1)+SUMIFS('2012'!$J:$J, '2012'!$E:$E, $A15, '2012'!$F:$F, M$1)+SUMIFS('2011'!$H:$H, '2011'!$C:$C, $A15, '2011'!$F:$F, M$1)+SUMIFS('2011'!$I:$I, '2011'!$D:$D, $A15, '2011'!$F:$F, M$1)+SUMIFS('2011'!$J:$J, '2011'!$E:$E, $A15, '2011'!$F:$F, M$1)+SUMIFS('2010'!$H:$H, '2010'!$C:$C, $A15, '2010'!$F:$F, M$1)+SUMIFS('2010'!$I:$I, '2010'!$D:$D, $A15, '2010'!$F:$F, M$1)+SUMIFS('2010'!$J:$J, '2010'!$E:$E, $A15, '2010'!$F:$F, M$1)+SUMIFS('2009'!$H:$H, '2009'!$C:$C, $A15, '2009'!$F:$F, M$1)+SUMIFS('2009'!$I:$I, '2009'!$D:$D, $A15, '2009'!$F:$F, M$1)+SUMIFS('2009'!$J:$J, '2009'!$E:$E, $A15, '2009'!$F:$F, M$1), 0)</f>
        <v>0</v>
      </c>
      <c r="N15" s="0" t="n">
        <f aca="false">IFERROR(SUMIFS('2018'!$H:$H, '2018'!$C:$C, $A15, '2018'!$F:$F, N$1)+SUMIFS('2018'!$I:$I, '2018'!$D:$D, $A15, '2018'!$F:$F, N$1)+SUMIFS('2018'!$J:$J, '2018'!$E:$E, $A15, '2018'!$F:$F, N$1)+SUMIFS('2017'!$H:$H, '2017'!$C:$C, $A15, '2017'!$F:$F, N$1)+SUMIFS('2017'!$I:$I, '2017'!$D:$D, $A15, '2017'!$F:$F, N$1)+SUMIFS('2017'!$J:$J, '2017'!$E:$E, $A15, '2017'!$F:$F, N$1)+SUMIFS('2016'!$H:$H, '2016'!$C:$C, $A15, '2016'!$F:$F, N$1)+SUMIFS('2016'!$I:$I, '2016'!$D:$D, $A15, '2016'!$F:$F, N$1)+SUMIFS('2016'!$J:$J, '2016'!$E:$E, $A15, '2016'!$F:$F, N$1)+SUMIFS('2015'!$H:$H, '2015'!$C:$C, $A15, '2015'!$F:$F, N$1)+SUMIFS('2015'!$I:$I, '2015'!$D:$D, $A15, '2015'!$F:$F, N$1)+SUMIFS('2015'!$J:$J, '2015'!$E:$E, $A15, '2015'!$F:$F, N$1)+SUMIFS('2014'!$H:$H, '2014'!$C:$C, $A15, '2014'!$F:$F, N$1)+SUMIFS('2014'!$I:$I, '2014'!$D:$D, $A15, '2014'!$F:$F, N$1)+SUMIFS('2014'!$J:$J, '2014'!$E:$E, $A15, '2014'!$F:$F, N$1)+SUMIFS('2013'!$H:$H, '2013'!$C:$C, $A15, '2013'!$F:$F, N$1)+SUMIFS('2013'!$I:$I, '2013'!$D:$D, $A15, '2013'!$F:$F, N$1)+SUMIFS('2013'!$J:$J, '2013'!$E:$E, $A15, '2013'!$F:$F, N$1)+SUMIFS('2012'!$H:$H, '2012'!$C:$C, $A15, '2012'!$F:$F, N$1)+SUMIFS('2012'!$I:$I, '2012'!$D:$D, $A15, '2012'!$F:$F, N$1)+SUMIFS('2012'!$J:$J, '2012'!$E:$E, $A15, '2012'!$F:$F, N$1)+SUMIFS('2011'!$H:$H, '2011'!$C:$C, $A15, '2011'!$F:$F, N$1)+SUMIFS('2011'!$I:$I, '2011'!$D:$D, $A15, '2011'!$F:$F, N$1)+SUMIFS('2011'!$J:$J, '2011'!$E:$E, $A15, '2011'!$F:$F, N$1)+SUMIFS('2010'!$H:$H, '2010'!$C:$C, $A15, '2010'!$F:$F, N$1)+SUMIFS('2010'!$I:$I, '2010'!$D:$D, $A15, '2010'!$F:$F, N$1)+SUMIFS('2010'!$J:$J, '2010'!$E:$E, $A15, '2010'!$F:$F, N$1)+SUMIFS('2009'!$H:$H, '2009'!$C:$C, $A15, '2009'!$F:$F, N$1)+SUMIFS('2009'!$I:$I, '2009'!$D:$D, $A15, '2009'!$F:$F, N$1)+SUMIFS('2009'!$J:$J, '2009'!$E:$E, $A15, '2009'!$F:$F, N$1), 0)</f>
        <v>0</v>
      </c>
      <c r="O15" s="0" t="n">
        <f aca="false">IFERROR(SUMIFS('2018'!$H:$H, '2018'!$C:$C, $A15, '2018'!$F:$F, O$1)+SUMIFS('2018'!$I:$I, '2018'!$D:$D, $A15, '2018'!$F:$F, O$1)+SUMIFS('2018'!$J:$J, '2018'!$E:$E, $A15, '2018'!$F:$F, O$1)+SUMIFS('2017'!$H:$H, '2017'!$C:$C, $A15, '2017'!$F:$F, O$1)+SUMIFS('2017'!$I:$I, '2017'!$D:$D, $A15, '2017'!$F:$F, O$1)+SUMIFS('2017'!$J:$J, '2017'!$E:$E, $A15, '2017'!$F:$F, O$1)+SUMIFS('2016'!$H:$H, '2016'!$C:$C, $A15, '2016'!$F:$F, O$1)+SUMIFS('2016'!$I:$I, '2016'!$D:$D, $A15, '2016'!$F:$F, O$1)+SUMIFS('2016'!$J:$J, '2016'!$E:$E, $A15, '2016'!$F:$F, O$1)+SUMIFS('2015'!$H:$H, '2015'!$C:$C, $A15, '2015'!$F:$F, O$1)+SUMIFS('2015'!$I:$I, '2015'!$D:$D, $A15, '2015'!$F:$F, O$1)+SUMIFS('2015'!$J:$J, '2015'!$E:$E, $A15, '2015'!$F:$F, O$1)+SUMIFS('2014'!$H:$H, '2014'!$C:$C, $A15, '2014'!$F:$F, O$1)+SUMIFS('2014'!$I:$I, '2014'!$D:$D, $A15, '2014'!$F:$F, O$1)+SUMIFS('2014'!$J:$J, '2014'!$E:$E, $A15, '2014'!$F:$F, O$1)+SUMIFS('2013'!$H:$H, '2013'!$C:$C, $A15, '2013'!$F:$F, O$1)+SUMIFS('2013'!$I:$I, '2013'!$D:$D, $A15, '2013'!$F:$F, O$1)+SUMIFS('2013'!$J:$J, '2013'!$E:$E, $A15, '2013'!$F:$F, O$1)+SUMIFS('2012'!$H:$H, '2012'!$C:$C, $A15, '2012'!$F:$F, O$1)+SUMIFS('2012'!$I:$I, '2012'!$D:$D, $A15, '2012'!$F:$F, O$1)+SUMIFS('2012'!$J:$J, '2012'!$E:$E, $A15, '2012'!$F:$F, O$1)+SUMIFS('2011'!$H:$H, '2011'!$C:$C, $A15, '2011'!$F:$F, O$1)+SUMIFS('2011'!$I:$I, '2011'!$D:$D, $A15, '2011'!$F:$F, O$1)+SUMIFS('2011'!$J:$J, '2011'!$E:$E, $A15, '2011'!$F:$F, O$1)+SUMIFS('2010'!$H:$H, '2010'!$C:$C, $A15, '2010'!$F:$F, O$1)+SUMIFS('2010'!$I:$I, '2010'!$D:$D, $A15, '2010'!$F:$F, O$1)+SUMIFS('2010'!$J:$J, '2010'!$E:$E, $A15, '2010'!$F:$F, O$1)+SUMIFS('2009'!$H:$H, '2009'!$C:$C, $A15, '2009'!$F:$F, O$1)+SUMIFS('2009'!$I:$I, '2009'!$D:$D, $A15, '2009'!$F:$F, O$1)+SUMIFS('2009'!$J:$J, '2009'!$E:$E, $A15, '2009'!$F:$F, O$1), 0)</f>
        <v>0</v>
      </c>
      <c r="P15" s="0" t="n">
        <f aca="false">IFERROR(SUMIFS('2018'!$H:$H, '2018'!$C:$C, $A15, '2018'!$F:$F, P$1)+SUMIFS('2018'!$I:$I, '2018'!$D:$D, $A15, '2018'!$F:$F, P$1)+SUMIFS('2018'!$J:$J, '2018'!$E:$E, $A15, '2018'!$F:$F, P$1)+SUMIFS('2017'!$H:$H, '2017'!$C:$C, $A15, '2017'!$F:$F, P$1)+SUMIFS('2017'!$I:$I, '2017'!$D:$D, $A15, '2017'!$F:$F, P$1)+SUMIFS('2017'!$J:$J, '2017'!$E:$E, $A15, '2017'!$F:$F, P$1)+SUMIFS('2016'!$H:$H, '2016'!$C:$C, $A15, '2016'!$F:$F, P$1)+SUMIFS('2016'!$I:$I, '2016'!$D:$D, $A15, '2016'!$F:$F, P$1)+SUMIFS('2016'!$J:$J, '2016'!$E:$E, $A15, '2016'!$F:$F, P$1)+SUMIFS('2015'!$H:$H, '2015'!$C:$C, $A15, '2015'!$F:$F, P$1)+SUMIFS('2015'!$I:$I, '2015'!$D:$D, $A15, '2015'!$F:$F, P$1)+SUMIFS('2015'!$J:$J, '2015'!$E:$E, $A15, '2015'!$F:$F, P$1)+SUMIFS('2014'!$H:$H, '2014'!$C:$C, $A15, '2014'!$F:$F, P$1)+SUMIFS('2014'!$I:$I, '2014'!$D:$D, $A15, '2014'!$F:$F, P$1)+SUMIFS('2014'!$J:$J, '2014'!$E:$E, $A15, '2014'!$F:$F, P$1)+SUMIFS('2013'!$H:$H, '2013'!$C:$C, $A15, '2013'!$F:$F, P$1)+SUMIFS('2013'!$I:$I, '2013'!$D:$D, $A15, '2013'!$F:$F, P$1)+SUMIFS('2013'!$J:$J, '2013'!$E:$E, $A15, '2013'!$F:$F, P$1)+SUMIFS('2012'!$H:$H, '2012'!$C:$C, $A15, '2012'!$F:$F, P$1)+SUMIFS('2012'!$I:$I, '2012'!$D:$D, $A15, '2012'!$F:$F, P$1)+SUMIFS('2012'!$J:$J, '2012'!$E:$E, $A15, '2012'!$F:$F, P$1)+SUMIFS('2011'!$H:$H, '2011'!$C:$C, $A15, '2011'!$F:$F, P$1)+SUMIFS('2011'!$I:$I, '2011'!$D:$D, $A15, '2011'!$F:$F, P$1)+SUMIFS('2011'!$J:$J, '2011'!$E:$E, $A15, '2011'!$F:$F, P$1)+SUMIFS('2010'!$H:$H, '2010'!$C:$C, $A15, '2010'!$F:$F, P$1)+SUMIFS('2010'!$I:$I, '2010'!$D:$D, $A15, '2010'!$F:$F, P$1)+SUMIFS('2010'!$J:$J, '2010'!$E:$E, $A15, '2010'!$F:$F, P$1)+SUMIFS('2009'!$H:$H, '2009'!$C:$C, $A15, '2009'!$F:$F, P$1)+SUMIFS('2009'!$I:$I, '2009'!$D:$D, $A15, '2009'!$F:$F, P$1)+SUMIFS('2009'!$J:$J, '2009'!$E:$E, $A15, '2009'!$F:$F, P$1), 0)</f>
        <v>0</v>
      </c>
      <c r="Q15" s="0" t="n">
        <f aca="false">IFERROR(SUMIFS('2018'!$H:$H, '2018'!$C:$C, $A15, '2018'!$F:$F, Q$1)+SUMIFS('2018'!$I:$I, '2018'!$D:$D, $A15, '2018'!$F:$F, Q$1)+SUMIFS('2018'!$J:$J, '2018'!$E:$E, $A15, '2018'!$F:$F, Q$1)+SUMIFS('2017'!$H:$H, '2017'!$C:$C, $A15, '2017'!$F:$F, Q$1)+SUMIFS('2017'!$I:$I, '2017'!$D:$D, $A15, '2017'!$F:$F, Q$1)+SUMIFS('2017'!$J:$J, '2017'!$E:$E, $A15, '2017'!$F:$F, Q$1)+SUMIFS('2016'!$H:$H, '2016'!$C:$C, $A15, '2016'!$F:$F, Q$1)+SUMIFS('2016'!$I:$I, '2016'!$D:$D, $A15, '2016'!$F:$F, Q$1)+SUMIFS('2016'!$J:$J, '2016'!$E:$E, $A15, '2016'!$F:$F, Q$1)+SUMIFS('2015'!$H:$H, '2015'!$C:$C, $A15, '2015'!$F:$F, Q$1)+SUMIFS('2015'!$I:$I, '2015'!$D:$D, $A15, '2015'!$F:$F, Q$1)+SUMIFS('2015'!$J:$J, '2015'!$E:$E, $A15, '2015'!$F:$F, Q$1)+SUMIFS('2014'!$H:$H, '2014'!$C:$C, $A15, '2014'!$F:$F, Q$1)+SUMIFS('2014'!$I:$I, '2014'!$D:$D, $A15, '2014'!$F:$F, Q$1)+SUMIFS('2014'!$J:$J, '2014'!$E:$E, $A15, '2014'!$F:$F, Q$1)+SUMIFS('2013'!$H:$H, '2013'!$C:$C, $A15, '2013'!$F:$F, Q$1)+SUMIFS('2013'!$I:$I, '2013'!$D:$D, $A15, '2013'!$F:$F, Q$1)+SUMIFS('2013'!$J:$J, '2013'!$E:$E, $A15, '2013'!$F:$F, Q$1)+SUMIFS('2012'!$H:$H, '2012'!$C:$C, $A15, '2012'!$F:$F, Q$1)+SUMIFS('2012'!$I:$I, '2012'!$D:$D, $A15, '2012'!$F:$F, Q$1)+SUMIFS('2012'!$J:$J, '2012'!$E:$E, $A15, '2012'!$F:$F, Q$1)+SUMIFS('2011'!$H:$H, '2011'!$C:$C, $A15, '2011'!$F:$F, Q$1)+SUMIFS('2011'!$I:$I, '2011'!$D:$D, $A15, '2011'!$F:$F, Q$1)+SUMIFS('2011'!$J:$J, '2011'!$E:$E, $A15, '2011'!$F:$F, Q$1)+SUMIFS('2010'!$H:$H, '2010'!$C:$C, $A15, '2010'!$F:$F, Q$1)+SUMIFS('2010'!$I:$I, '2010'!$D:$D, $A15, '2010'!$F:$F, Q$1)+SUMIFS('2010'!$J:$J, '2010'!$E:$E, $A15, '2010'!$F:$F, Q$1)+SUMIFS('2009'!$H:$H, '2009'!$C:$C, $A15, '2009'!$F:$F, Q$1)+SUMIFS('2009'!$I:$I, '2009'!$D:$D, $A15, '2009'!$F:$F, Q$1)+SUMIFS('2009'!$J:$J, '2009'!$E:$E, $A15, '2009'!$F:$F, Q$1), 0)</f>
        <v>9.5</v>
      </c>
      <c r="R15" s="0" t="n">
        <f aca="false">IFERROR(SUMIFS('2018'!$H:$H, '2018'!$C:$C, $A15, '2018'!$F:$F, R$1)+SUMIFS('2018'!$I:$I, '2018'!$D:$D, $A15, '2018'!$F:$F, R$1)+SUMIFS('2018'!$J:$J, '2018'!$E:$E, $A15, '2018'!$F:$F, R$1)+SUMIFS('2017'!$H:$H, '2017'!$C:$C, $A15, '2017'!$F:$F, R$1)+SUMIFS('2017'!$I:$I, '2017'!$D:$D, $A15, '2017'!$F:$F, R$1)+SUMIFS('2017'!$J:$J, '2017'!$E:$E, $A15, '2017'!$F:$F, R$1)+SUMIFS('2016'!$H:$H, '2016'!$C:$C, $A15, '2016'!$F:$F, R$1)+SUMIFS('2016'!$I:$I, '2016'!$D:$D, $A15, '2016'!$F:$F, R$1)+SUMIFS('2016'!$J:$J, '2016'!$E:$E, $A15, '2016'!$F:$F, R$1)+SUMIFS('2015'!$H:$H, '2015'!$C:$C, $A15, '2015'!$F:$F, R$1)+SUMIFS('2015'!$I:$I, '2015'!$D:$D, $A15, '2015'!$F:$F, R$1)+SUMIFS('2015'!$J:$J, '2015'!$E:$E, $A15, '2015'!$F:$F, R$1)+SUMIFS('2014'!$H:$H, '2014'!$C:$C, $A15, '2014'!$F:$F, R$1)+SUMIFS('2014'!$I:$I, '2014'!$D:$D, $A15, '2014'!$F:$F, R$1)+SUMIFS('2014'!$J:$J, '2014'!$E:$E, $A15, '2014'!$F:$F, R$1)+SUMIFS('2013'!$H:$H, '2013'!$C:$C, $A15, '2013'!$F:$F, R$1)+SUMIFS('2013'!$I:$I, '2013'!$D:$D, $A15, '2013'!$F:$F, R$1)+SUMIFS('2013'!$J:$J, '2013'!$E:$E, $A15, '2013'!$F:$F, R$1)+SUMIFS('2012'!$H:$H, '2012'!$C:$C, $A15, '2012'!$F:$F, R$1)+SUMIFS('2012'!$I:$I, '2012'!$D:$D, $A15, '2012'!$F:$F, R$1)+SUMIFS('2012'!$J:$J, '2012'!$E:$E, $A15, '2012'!$F:$F, R$1)+SUMIFS('2011'!$H:$H, '2011'!$C:$C, $A15, '2011'!$F:$F, R$1)+SUMIFS('2011'!$I:$I, '2011'!$D:$D, $A15, '2011'!$F:$F, R$1)+SUMIFS('2011'!$J:$J, '2011'!$E:$E, $A15, '2011'!$F:$F, R$1)+SUMIFS('2010'!$H:$H, '2010'!$C:$C, $A15, '2010'!$F:$F, R$1)+SUMIFS('2010'!$I:$I, '2010'!$D:$D, $A15, '2010'!$F:$F, R$1)+SUMIFS('2010'!$J:$J, '2010'!$E:$E, $A15, '2010'!$F:$F, R$1)+SUMIFS('2009'!$H:$H, '2009'!$C:$C, $A15, '2009'!$F:$F, R$1)+SUMIFS('2009'!$I:$I, '2009'!$D:$D, $A15, '2009'!$F:$F, R$1)+SUMIFS('2009'!$J:$J, '2009'!$E:$E, $A15, '2009'!$F:$F, R$1), 0)</f>
        <v>0</v>
      </c>
      <c r="S15" s="0" t="n">
        <f aca="false">IFERROR(SUMIFS('2018'!$H:$H, '2018'!$C:$C, $A15, '2018'!$F:$F, S$1)+SUMIFS('2018'!$I:$I, '2018'!$D:$D, $A15, '2018'!$F:$F, S$1)+SUMIFS('2018'!$J:$J, '2018'!$E:$E, $A15, '2018'!$F:$F, S$1)+SUMIFS('2017'!$H:$H, '2017'!$C:$C, $A15, '2017'!$F:$F, S$1)+SUMIFS('2017'!$I:$I, '2017'!$D:$D, $A15, '2017'!$F:$F, S$1)+SUMIFS('2017'!$J:$J, '2017'!$E:$E, $A15, '2017'!$F:$F, S$1)+SUMIFS('2016'!$H:$H, '2016'!$C:$C, $A15, '2016'!$F:$F, S$1)+SUMIFS('2016'!$I:$I, '2016'!$D:$D, $A15, '2016'!$F:$F, S$1)+SUMIFS('2016'!$J:$J, '2016'!$E:$E, $A15, '2016'!$F:$F, S$1)+SUMIFS('2015'!$H:$H, '2015'!$C:$C, $A15, '2015'!$F:$F, S$1)+SUMIFS('2015'!$I:$I, '2015'!$D:$D, $A15, '2015'!$F:$F, S$1)+SUMIFS('2015'!$J:$J, '2015'!$E:$E, $A15, '2015'!$F:$F, S$1)+SUMIFS('2014'!$H:$H, '2014'!$C:$C, $A15, '2014'!$F:$F, S$1)+SUMIFS('2014'!$I:$I, '2014'!$D:$D, $A15, '2014'!$F:$F, S$1)+SUMIFS('2014'!$J:$J, '2014'!$E:$E, $A15, '2014'!$F:$F, S$1)+SUMIFS('2013'!$H:$H, '2013'!$C:$C, $A15, '2013'!$F:$F, S$1)+SUMIFS('2013'!$I:$I, '2013'!$D:$D, $A15, '2013'!$F:$F, S$1)+SUMIFS('2013'!$J:$J, '2013'!$E:$E, $A15, '2013'!$F:$F, S$1)+SUMIFS('2012'!$H:$H, '2012'!$C:$C, $A15, '2012'!$F:$F, S$1)+SUMIFS('2012'!$I:$I, '2012'!$D:$D, $A15, '2012'!$F:$F, S$1)+SUMIFS('2012'!$J:$J, '2012'!$E:$E, $A15, '2012'!$F:$F, S$1)+SUMIFS('2011'!$H:$H, '2011'!$C:$C, $A15, '2011'!$F:$F, S$1)+SUMIFS('2011'!$I:$I, '2011'!$D:$D, $A15, '2011'!$F:$F, S$1)+SUMIFS('2011'!$J:$J, '2011'!$E:$E, $A15, '2011'!$F:$F, S$1)+SUMIFS('2010'!$H:$H, '2010'!$C:$C, $A15, '2010'!$F:$F, S$1)+SUMIFS('2010'!$I:$I, '2010'!$D:$D, $A15, '2010'!$F:$F, S$1)+SUMIFS('2010'!$J:$J, '2010'!$E:$E, $A15, '2010'!$F:$F, S$1)+SUMIFS('2009'!$H:$H, '2009'!$C:$C, $A15, '2009'!$F:$F, S$1)+SUMIFS('2009'!$I:$I, '2009'!$D:$D, $A15, '2009'!$F:$F, S$1)+SUMIFS('2009'!$J:$J, '2009'!$E:$E, $A15, '2009'!$F:$F, S$1), 0)</f>
        <v>0</v>
      </c>
      <c r="T15" s="0" t="n">
        <f aca="false">IFERROR(SUMIFS('2018'!$H:$H, '2018'!$C:$C, $A15, '2018'!$F:$F, T$1)+SUMIFS('2018'!$I:$I, '2018'!$D:$D, $A15, '2018'!$F:$F, T$1)+SUMIFS('2018'!$J:$J, '2018'!$E:$E, $A15, '2018'!$F:$F, T$1)+SUMIFS('2017'!$H:$H, '2017'!$C:$C, $A15, '2017'!$F:$F, T$1)+SUMIFS('2017'!$I:$I, '2017'!$D:$D, $A15, '2017'!$F:$F, T$1)+SUMIFS('2017'!$J:$J, '2017'!$E:$E, $A15, '2017'!$F:$F, T$1)+SUMIFS('2016'!$H:$H, '2016'!$C:$C, $A15, '2016'!$F:$F, T$1)+SUMIFS('2016'!$I:$I, '2016'!$D:$D, $A15, '2016'!$F:$F, T$1)+SUMIFS('2016'!$J:$J, '2016'!$E:$E, $A15, '2016'!$F:$F, T$1)+SUMIFS('2015'!$H:$H, '2015'!$C:$C, $A15, '2015'!$F:$F, T$1)+SUMIFS('2015'!$I:$I, '2015'!$D:$D, $A15, '2015'!$F:$F, T$1)+SUMIFS('2015'!$J:$J, '2015'!$E:$E, $A15, '2015'!$F:$F, T$1)+SUMIFS('2014'!$H:$H, '2014'!$C:$C, $A15, '2014'!$F:$F, T$1)+SUMIFS('2014'!$I:$I, '2014'!$D:$D, $A15, '2014'!$F:$F, T$1)+SUMIFS('2014'!$J:$J, '2014'!$E:$E, $A15, '2014'!$F:$F, T$1)+SUMIFS('2013'!$H:$H, '2013'!$C:$C, $A15, '2013'!$F:$F, T$1)+SUMIFS('2013'!$I:$I, '2013'!$D:$D, $A15, '2013'!$F:$F, T$1)+SUMIFS('2013'!$J:$J, '2013'!$E:$E, $A15, '2013'!$F:$F, T$1)+SUMIFS('2012'!$H:$H, '2012'!$C:$C, $A15, '2012'!$F:$F, T$1)+SUMIFS('2012'!$I:$I, '2012'!$D:$D, $A15, '2012'!$F:$F, T$1)+SUMIFS('2012'!$J:$J, '2012'!$E:$E, $A15, '2012'!$F:$F, T$1)+SUMIFS('2011'!$H:$H, '2011'!$C:$C, $A15, '2011'!$F:$F, T$1)+SUMIFS('2011'!$I:$I, '2011'!$D:$D, $A15, '2011'!$F:$F, T$1)+SUMIFS('2011'!$J:$J, '2011'!$E:$E, $A15, '2011'!$F:$F, T$1)+SUMIFS('2010'!$H:$H, '2010'!$C:$C, $A15, '2010'!$F:$F, T$1)+SUMIFS('2010'!$I:$I, '2010'!$D:$D, $A15, '2010'!$F:$F, T$1)+SUMIFS('2010'!$J:$J, '2010'!$E:$E, $A15, '2010'!$F:$F, T$1)+SUMIFS('2009'!$H:$H, '2009'!$C:$C, $A15, '2009'!$F:$F, T$1)+SUMIFS('2009'!$I:$I, '2009'!$D:$D, $A15, '2009'!$F:$F, T$1)+SUMIFS('2009'!$J:$J, '2009'!$E:$E, $A15, '2009'!$F:$F, T$1), 0)</f>
        <v>0</v>
      </c>
      <c r="U15" s="0" t="n">
        <f aca="false">IFERROR(SUMIFS('2018'!$H:$H, '2018'!$C:$C, $A15, '2018'!$F:$F, U$1)+SUMIFS('2018'!$I:$I, '2018'!$D:$D, $A15, '2018'!$F:$F, U$1)+SUMIFS('2018'!$J:$J, '2018'!$E:$E, $A15, '2018'!$F:$F, U$1)+SUMIFS('2017'!$H:$H, '2017'!$C:$C, $A15, '2017'!$F:$F, U$1)+SUMIFS('2017'!$I:$I, '2017'!$D:$D, $A15, '2017'!$F:$F, U$1)+SUMIFS('2017'!$J:$J, '2017'!$E:$E, $A15, '2017'!$F:$F, U$1)+SUMIFS('2016'!$H:$H, '2016'!$C:$C, $A15, '2016'!$F:$F, U$1)+SUMIFS('2016'!$I:$I, '2016'!$D:$D, $A15, '2016'!$F:$F, U$1)+SUMIFS('2016'!$J:$J, '2016'!$E:$E, $A15, '2016'!$F:$F, U$1)+SUMIFS('2015'!$H:$H, '2015'!$C:$C, $A15, '2015'!$F:$F, U$1)+SUMIFS('2015'!$I:$I, '2015'!$D:$D, $A15, '2015'!$F:$F, U$1)+SUMIFS('2015'!$J:$J, '2015'!$E:$E, $A15, '2015'!$F:$F, U$1)+SUMIFS('2014'!$H:$H, '2014'!$C:$C, $A15, '2014'!$F:$F, U$1)+SUMIFS('2014'!$I:$I, '2014'!$D:$D, $A15, '2014'!$F:$F, U$1)+SUMIFS('2014'!$J:$J, '2014'!$E:$E, $A15, '2014'!$F:$F, U$1)+SUMIFS('2013'!$H:$H, '2013'!$C:$C, $A15, '2013'!$F:$F, U$1)+SUMIFS('2013'!$I:$I, '2013'!$D:$D, $A15, '2013'!$F:$F, U$1)+SUMIFS('2013'!$J:$J, '2013'!$E:$E, $A15, '2013'!$F:$F, U$1)+SUMIFS('2012'!$H:$H, '2012'!$C:$C, $A15, '2012'!$F:$F, U$1)+SUMIFS('2012'!$I:$I, '2012'!$D:$D, $A15, '2012'!$F:$F, U$1)+SUMIFS('2012'!$J:$J, '2012'!$E:$E, $A15, '2012'!$F:$F, U$1)+SUMIFS('2011'!$H:$H, '2011'!$C:$C, $A15, '2011'!$F:$F, U$1)+SUMIFS('2011'!$I:$I, '2011'!$D:$D, $A15, '2011'!$F:$F, U$1)+SUMIFS('2011'!$J:$J, '2011'!$E:$E, $A15, '2011'!$F:$F, U$1)+SUMIFS('2010'!$H:$H, '2010'!$C:$C, $A15, '2010'!$F:$F, U$1)+SUMIFS('2010'!$I:$I, '2010'!$D:$D, $A15, '2010'!$F:$F, U$1)+SUMIFS('2010'!$J:$J, '2010'!$E:$E, $A15, '2010'!$F:$F, U$1)+SUMIFS('2009'!$H:$H, '2009'!$C:$C, $A15, '2009'!$F:$F, U$1)+SUMIFS('2009'!$I:$I, '2009'!$D:$D, $A15, '2009'!$F:$F, U$1)+SUMIFS('2009'!$J:$J, '2009'!$E:$E, $A15, '2009'!$F:$F, U$1), 0)</f>
        <v>0</v>
      </c>
      <c r="V15" s="0" t="n">
        <f aca="false">IFERROR(SUMIFS('2018'!$H:$H, '2018'!$C:$C, $A15, '2018'!$F:$F, V$1)+SUMIFS('2018'!$I:$I, '2018'!$D:$D, $A15, '2018'!$F:$F, V$1)+SUMIFS('2018'!$J:$J, '2018'!$E:$E, $A15, '2018'!$F:$F, V$1)+SUMIFS('2017'!$H:$H, '2017'!$C:$C, $A15, '2017'!$F:$F, V$1)+SUMIFS('2017'!$I:$I, '2017'!$D:$D, $A15, '2017'!$F:$F, V$1)+SUMIFS('2017'!$J:$J, '2017'!$E:$E, $A15, '2017'!$F:$F, V$1)+SUMIFS('2016'!$H:$H, '2016'!$C:$C, $A15, '2016'!$F:$F, V$1)+SUMIFS('2016'!$I:$I, '2016'!$D:$D, $A15, '2016'!$F:$F, V$1)+SUMIFS('2016'!$J:$J, '2016'!$E:$E, $A15, '2016'!$F:$F, V$1)+SUMIFS('2015'!$H:$H, '2015'!$C:$C, $A15, '2015'!$F:$F, V$1)+SUMIFS('2015'!$I:$I, '2015'!$D:$D, $A15, '2015'!$F:$F, V$1)+SUMIFS('2015'!$J:$J, '2015'!$E:$E, $A15, '2015'!$F:$F, V$1)+SUMIFS('2014'!$H:$H, '2014'!$C:$C, $A15, '2014'!$F:$F, V$1)+SUMIFS('2014'!$I:$I, '2014'!$D:$D, $A15, '2014'!$F:$F, V$1)+SUMIFS('2014'!$J:$J, '2014'!$E:$E, $A15, '2014'!$F:$F, V$1)+SUMIFS('2013'!$H:$H, '2013'!$C:$C, $A15, '2013'!$F:$F, V$1)+SUMIFS('2013'!$I:$I, '2013'!$D:$D, $A15, '2013'!$F:$F, V$1)+SUMIFS('2013'!$J:$J, '2013'!$E:$E, $A15, '2013'!$F:$F, V$1)+SUMIFS('2012'!$H:$H, '2012'!$C:$C, $A15, '2012'!$F:$F, V$1)+SUMIFS('2012'!$I:$I, '2012'!$D:$D, $A15, '2012'!$F:$F, V$1)+SUMIFS('2012'!$J:$J, '2012'!$E:$E, $A15, '2012'!$F:$F, V$1)+SUMIFS('2011'!$H:$H, '2011'!$C:$C, $A15, '2011'!$F:$F, V$1)+SUMIFS('2011'!$I:$I, '2011'!$D:$D, $A15, '2011'!$F:$F, V$1)+SUMIFS('2011'!$J:$J, '2011'!$E:$E, $A15, '2011'!$F:$F, V$1)+SUMIFS('2010'!$H:$H, '2010'!$C:$C, $A15, '2010'!$F:$F, V$1)+SUMIFS('2010'!$I:$I, '2010'!$D:$D, $A15, '2010'!$F:$F, V$1)+SUMIFS('2010'!$J:$J, '2010'!$E:$E, $A15, '2010'!$F:$F, V$1)+SUMIFS('2009'!$H:$H, '2009'!$C:$C, $A15, '2009'!$F:$F, V$1)+SUMIFS('2009'!$I:$I, '2009'!$D:$D, $A15, '2009'!$F:$F, V$1)+SUMIFS('2009'!$J:$J, '2009'!$E:$E, $A15, '2009'!$F:$F, V$1), 0)</f>
        <v>0.5</v>
      </c>
      <c r="W15" s="0" t="n">
        <f aca="false">IFERROR(SUMIFS('2018'!$H:$H, '2018'!$C:$C, $A15, '2018'!$F:$F, W$1)+SUMIFS('2018'!$I:$I, '2018'!$D:$D, $A15, '2018'!$F:$F, W$1)+SUMIFS('2018'!$J:$J, '2018'!$E:$E, $A15, '2018'!$F:$F, W$1)+SUMIFS('2017'!$H:$H, '2017'!$C:$C, $A15, '2017'!$F:$F, W$1)+SUMIFS('2017'!$I:$I, '2017'!$D:$D, $A15, '2017'!$F:$F, W$1)+SUMIFS('2017'!$J:$J, '2017'!$E:$E, $A15, '2017'!$F:$F, W$1)+SUMIFS('2016'!$H:$H, '2016'!$C:$C, $A15, '2016'!$F:$F, W$1)+SUMIFS('2016'!$I:$I, '2016'!$D:$D, $A15, '2016'!$F:$F, W$1)+SUMIFS('2016'!$J:$J, '2016'!$E:$E, $A15, '2016'!$F:$F, W$1)+SUMIFS('2015'!$H:$H, '2015'!$C:$C, $A15, '2015'!$F:$F, W$1)+SUMIFS('2015'!$I:$I, '2015'!$D:$D, $A15, '2015'!$F:$F, W$1)+SUMIFS('2015'!$J:$J, '2015'!$E:$E, $A15, '2015'!$F:$F, W$1)+SUMIFS('2014'!$H:$H, '2014'!$C:$C, $A15, '2014'!$F:$F, W$1)+SUMIFS('2014'!$I:$I, '2014'!$D:$D, $A15, '2014'!$F:$F, W$1)+SUMIFS('2014'!$J:$J, '2014'!$E:$E, $A15, '2014'!$F:$F, W$1)+SUMIFS('2013'!$H:$H, '2013'!$C:$C, $A15, '2013'!$F:$F, W$1)+SUMIFS('2013'!$I:$I, '2013'!$D:$D, $A15, '2013'!$F:$F, W$1)+SUMIFS('2013'!$J:$J, '2013'!$E:$E, $A15, '2013'!$F:$F, W$1)+SUMIFS('2012'!$H:$H, '2012'!$C:$C, $A15, '2012'!$F:$F, W$1)+SUMIFS('2012'!$I:$I, '2012'!$D:$D, $A15, '2012'!$F:$F, W$1)+SUMIFS('2012'!$J:$J, '2012'!$E:$E, $A15, '2012'!$F:$F, W$1)+SUMIFS('2011'!$H:$H, '2011'!$C:$C, $A15, '2011'!$F:$F, W$1)+SUMIFS('2011'!$I:$I, '2011'!$D:$D, $A15, '2011'!$F:$F, W$1)+SUMIFS('2011'!$J:$J, '2011'!$E:$E, $A15, '2011'!$F:$F, W$1)+SUMIFS('2010'!$H:$H, '2010'!$C:$C, $A15, '2010'!$F:$F, W$1)+SUMIFS('2010'!$I:$I, '2010'!$D:$D, $A15, '2010'!$F:$F, W$1)+SUMIFS('2010'!$J:$J, '2010'!$E:$E, $A15, '2010'!$F:$F, W$1)+SUMIFS('2009'!$H:$H, '2009'!$C:$C, $A15, '2009'!$F:$F, W$1)+SUMIFS('2009'!$I:$I, '2009'!$D:$D, $A15, '2009'!$F:$F, W$1)+SUMIFS('2009'!$J:$J, '2009'!$E:$E, $A15, '2009'!$F:$F, W$1), 0)</f>
        <v>0</v>
      </c>
      <c r="X15" s="0" t="n">
        <f aca="false">IFERROR(SUMIFS('2018'!$H:$H, '2018'!$C:$C, $A15, '2018'!$F:$F, X$1)+SUMIFS('2018'!$I:$I, '2018'!$D:$D, $A15, '2018'!$F:$F, X$1)+SUMIFS('2018'!$J:$J, '2018'!$E:$E, $A15, '2018'!$F:$F, X$1)+SUMIFS('2017'!$H:$H, '2017'!$C:$C, $A15, '2017'!$F:$F, X$1)+SUMIFS('2017'!$I:$I, '2017'!$D:$D, $A15, '2017'!$F:$F, X$1)+SUMIFS('2017'!$J:$J, '2017'!$E:$E, $A15, '2017'!$F:$F, X$1)+SUMIFS('2016'!$H:$H, '2016'!$C:$C, $A15, '2016'!$F:$F, X$1)+SUMIFS('2016'!$I:$I, '2016'!$D:$D, $A15, '2016'!$F:$F, X$1)+SUMIFS('2016'!$J:$J, '2016'!$E:$E, $A15, '2016'!$F:$F, X$1)+SUMIFS('2015'!$H:$H, '2015'!$C:$C, $A15, '2015'!$F:$F, X$1)+SUMIFS('2015'!$I:$I, '2015'!$D:$D, $A15, '2015'!$F:$F, X$1)+SUMIFS('2015'!$J:$J, '2015'!$E:$E, $A15, '2015'!$F:$F, X$1)+SUMIFS('2014'!$H:$H, '2014'!$C:$C, $A15, '2014'!$F:$F, X$1)+SUMIFS('2014'!$I:$I, '2014'!$D:$D, $A15, '2014'!$F:$F, X$1)+SUMIFS('2014'!$J:$J, '2014'!$E:$E, $A15, '2014'!$F:$F, X$1)+SUMIFS('2013'!$H:$H, '2013'!$C:$C, $A15, '2013'!$F:$F, X$1)+SUMIFS('2013'!$I:$I, '2013'!$D:$D, $A15, '2013'!$F:$F, X$1)+SUMIFS('2013'!$J:$J, '2013'!$E:$E, $A15, '2013'!$F:$F, X$1)+SUMIFS('2012'!$H:$H, '2012'!$C:$C, $A15, '2012'!$F:$F, X$1)+SUMIFS('2012'!$I:$I, '2012'!$D:$D, $A15, '2012'!$F:$F, X$1)+SUMIFS('2012'!$J:$J, '2012'!$E:$E, $A15, '2012'!$F:$F, X$1)+SUMIFS('2011'!$H:$H, '2011'!$C:$C, $A15, '2011'!$F:$F, X$1)+SUMIFS('2011'!$I:$I, '2011'!$D:$D, $A15, '2011'!$F:$F, X$1)+SUMIFS('2011'!$J:$J, '2011'!$E:$E, $A15, '2011'!$F:$F, X$1)+SUMIFS('2010'!$H:$H, '2010'!$C:$C, $A15, '2010'!$F:$F, X$1)+SUMIFS('2010'!$I:$I, '2010'!$D:$D, $A15, '2010'!$F:$F, X$1)+SUMIFS('2010'!$J:$J, '2010'!$E:$E, $A15, '2010'!$F:$F, X$1)+SUMIFS('2009'!$H:$H, '2009'!$C:$C, $A15, '2009'!$F:$F, X$1)+SUMIFS('2009'!$I:$I, '2009'!$D:$D, $A15, '2009'!$F:$F, X$1)+SUMIFS('2009'!$J:$J, '2009'!$E:$E, $A15, '2009'!$F:$F, X$1), 0)</f>
        <v>0</v>
      </c>
      <c r="Y15" s="0" t="n">
        <f aca="false">IFERROR(SUMIFS('2018'!$H:$H, '2018'!$C:$C, $A15, '2018'!$F:$F, Y$1)+SUMIFS('2018'!$I:$I, '2018'!$D:$D, $A15, '2018'!$F:$F, Y$1)+SUMIFS('2018'!$J:$J, '2018'!$E:$E, $A15, '2018'!$F:$F, Y$1)+SUMIFS('2017'!$H:$H, '2017'!$C:$C, $A15, '2017'!$F:$F, Y$1)+SUMIFS('2017'!$I:$I, '2017'!$D:$D, $A15, '2017'!$F:$F, Y$1)+SUMIFS('2017'!$J:$J, '2017'!$E:$E, $A15, '2017'!$F:$F, Y$1)+SUMIFS('2016'!$H:$H, '2016'!$C:$C, $A15, '2016'!$F:$F, Y$1)+SUMIFS('2016'!$I:$I, '2016'!$D:$D, $A15, '2016'!$F:$F, Y$1)+SUMIFS('2016'!$J:$J, '2016'!$E:$E, $A15, '2016'!$F:$F, Y$1)+SUMIFS('2015'!$H:$H, '2015'!$C:$C, $A15, '2015'!$F:$F, Y$1)+SUMIFS('2015'!$I:$I, '2015'!$D:$D, $A15, '2015'!$F:$F, Y$1)+SUMIFS('2015'!$J:$J, '2015'!$E:$E, $A15, '2015'!$F:$F, Y$1)+SUMIFS('2014'!$H:$H, '2014'!$C:$C, $A15, '2014'!$F:$F, Y$1)+SUMIFS('2014'!$I:$I, '2014'!$D:$D, $A15, '2014'!$F:$F, Y$1)+SUMIFS('2014'!$J:$J, '2014'!$E:$E, $A15, '2014'!$F:$F, Y$1)+SUMIFS('2013'!$H:$H, '2013'!$C:$C, $A15, '2013'!$F:$F, Y$1)+SUMIFS('2013'!$I:$I, '2013'!$D:$D, $A15, '2013'!$F:$F, Y$1)+SUMIFS('2013'!$J:$J, '2013'!$E:$E, $A15, '2013'!$F:$F, Y$1)+SUMIFS('2012'!$H:$H, '2012'!$C:$C, $A15, '2012'!$F:$F, Y$1)+SUMIFS('2012'!$I:$I, '2012'!$D:$D, $A15, '2012'!$F:$F, Y$1)+SUMIFS('2012'!$J:$J, '2012'!$E:$E, $A15, '2012'!$F:$F, Y$1)+SUMIFS('2011'!$H:$H, '2011'!$C:$C, $A15, '2011'!$F:$F, Y$1)+SUMIFS('2011'!$I:$I, '2011'!$D:$D, $A15, '2011'!$F:$F, Y$1)+SUMIFS('2011'!$J:$J, '2011'!$E:$E, $A15, '2011'!$F:$F, Y$1)+SUMIFS('2010'!$H:$H, '2010'!$C:$C, $A15, '2010'!$F:$F, Y$1)+SUMIFS('2010'!$I:$I, '2010'!$D:$D, $A15, '2010'!$F:$F, Y$1)+SUMIFS('2010'!$J:$J, '2010'!$E:$E, $A15, '2010'!$F:$F, Y$1)+SUMIFS('2009'!$H:$H, '2009'!$C:$C, $A15, '2009'!$F:$F, Y$1)+SUMIFS('2009'!$I:$I, '2009'!$D:$D, $A15, '2009'!$F:$F, Y$1)+SUMIFS('2009'!$J:$J, '2009'!$E:$E, $A15, '2009'!$F:$F, Y$1), 0)</f>
        <v>0.5</v>
      </c>
      <c r="Z15" s="0" t="n">
        <f aca="false">IFERROR(SUMIFS('2018'!$H:$H, '2018'!$C:$C, $A15, '2018'!$F:$F, Z$1)+SUMIFS('2018'!$I:$I, '2018'!$D:$D, $A15, '2018'!$F:$F, Z$1)+SUMIFS('2018'!$J:$J, '2018'!$E:$E, $A15, '2018'!$F:$F, Z$1)+SUMIFS('2017'!$H:$H, '2017'!$C:$C, $A15, '2017'!$F:$F, Z$1)+SUMIFS('2017'!$I:$I, '2017'!$D:$D, $A15, '2017'!$F:$F, Z$1)+SUMIFS('2017'!$J:$J, '2017'!$E:$E, $A15, '2017'!$F:$F, Z$1)+SUMIFS('2016'!$H:$H, '2016'!$C:$C, $A15, '2016'!$F:$F, Z$1)+SUMIFS('2016'!$I:$I, '2016'!$D:$D, $A15, '2016'!$F:$F, Z$1)+SUMIFS('2016'!$J:$J, '2016'!$E:$E, $A15, '2016'!$F:$F, Z$1)+SUMIFS('2015'!$H:$H, '2015'!$C:$C, $A15, '2015'!$F:$F, Z$1)+SUMIFS('2015'!$I:$I, '2015'!$D:$D, $A15, '2015'!$F:$F, Z$1)+SUMIFS('2015'!$J:$J, '2015'!$E:$E, $A15, '2015'!$F:$F, Z$1)+SUMIFS('2014'!$H:$H, '2014'!$C:$C, $A15, '2014'!$F:$F, Z$1)+SUMIFS('2014'!$I:$I, '2014'!$D:$D, $A15, '2014'!$F:$F, Z$1)+SUMIFS('2014'!$J:$J, '2014'!$E:$E, $A15, '2014'!$F:$F, Z$1)+SUMIFS('2013'!$H:$H, '2013'!$C:$C, $A15, '2013'!$F:$F, Z$1)+SUMIFS('2013'!$I:$I, '2013'!$D:$D, $A15, '2013'!$F:$F, Z$1)+SUMIFS('2013'!$J:$J, '2013'!$E:$E, $A15, '2013'!$F:$F, Z$1)+SUMIFS('2012'!$H:$H, '2012'!$C:$C, $A15, '2012'!$F:$F, Z$1)+SUMIFS('2012'!$I:$I, '2012'!$D:$D, $A15, '2012'!$F:$F, Z$1)+SUMIFS('2012'!$J:$J, '2012'!$E:$E, $A15, '2012'!$F:$F, Z$1)+SUMIFS('2011'!$H:$H, '2011'!$C:$C, $A15, '2011'!$F:$F, Z$1)+SUMIFS('2011'!$I:$I, '2011'!$D:$D, $A15, '2011'!$F:$F, Z$1)+SUMIFS('2011'!$J:$J, '2011'!$E:$E, $A15, '2011'!$F:$F, Z$1)+SUMIFS('2010'!$H:$H, '2010'!$C:$C, $A15, '2010'!$F:$F, Z$1)+SUMIFS('2010'!$I:$I, '2010'!$D:$D, $A15, '2010'!$F:$F, Z$1)+SUMIFS('2010'!$J:$J, '2010'!$E:$E, $A15, '2010'!$F:$F, Z$1)+SUMIFS('2009'!$H:$H, '2009'!$C:$C, $A15, '2009'!$F:$F, Z$1)+SUMIFS('2009'!$I:$I, '2009'!$D:$D, $A15, '2009'!$F:$F, Z$1)+SUMIFS('2009'!$J:$J, '2009'!$E:$E, $A15, '2009'!$F:$F, Z$1), 0)</f>
        <v>0.5</v>
      </c>
      <c r="AA15" s="0" t="n">
        <f aca="false">IFERROR(SUMIFS('2018'!$H:$H, '2018'!$C:$C, $A15, '2018'!$F:$F, AA$1)+SUMIFS('2018'!$I:$I, '2018'!$D:$D, $A15, '2018'!$F:$F, AA$1)+SUMIFS('2018'!$J:$J, '2018'!$E:$E, $A15, '2018'!$F:$F, AA$1)+SUMIFS('2017'!$H:$H, '2017'!$C:$C, $A15, '2017'!$F:$F, AA$1)+SUMIFS('2017'!$I:$I, '2017'!$D:$D, $A15, '2017'!$F:$F, AA$1)+SUMIFS('2017'!$J:$J, '2017'!$E:$E, $A15, '2017'!$F:$F, AA$1)+SUMIFS('2016'!$H:$H, '2016'!$C:$C, $A15, '2016'!$F:$F, AA$1)+SUMIFS('2016'!$I:$I, '2016'!$D:$D, $A15, '2016'!$F:$F, AA$1)+SUMIFS('2016'!$J:$J, '2016'!$E:$E, $A15, '2016'!$F:$F, AA$1)+SUMIFS('2015'!$H:$H, '2015'!$C:$C, $A15, '2015'!$F:$F, AA$1)+SUMIFS('2015'!$I:$I, '2015'!$D:$D, $A15, '2015'!$F:$F, AA$1)+SUMIFS('2015'!$J:$J, '2015'!$E:$E, $A15, '2015'!$F:$F, AA$1)+SUMIFS('2014'!$H:$H, '2014'!$C:$C, $A15, '2014'!$F:$F, AA$1)+SUMIFS('2014'!$I:$I, '2014'!$D:$D, $A15, '2014'!$F:$F, AA$1)+SUMIFS('2014'!$J:$J, '2014'!$E:$E, $A15, '2014'!$F:$F, AA$1)+SUMIFS('2013'!$H:$H, '2013'!$C:$C, $A15, '2013'!$F:$F, AA$1)+SUMIFS('2013'!$I:$I, '2013'!$D:$D, $A15, '2013'!$F:$F, AA$1)+SUMIFS('2013'!$J:$J, '2013'!$E:$E, $A15, '2013'!$F:$F, AA$1)+SUMIFS('2012'!$H:$H, '2012'!$C:$C, $A15, '2012'!$F:$F, AA$1)+SUMIFS('2012'!$I:$I, '2012'!$D:$D, $A15, '2012'!$F:$F, AA$1)+SUMIFS('2012'!$J:$J, '2012'!$E:$E, $A15, '2012'!$F:$F, AA$1)+SUMIFS('2011'!$H:$H, '2011'!$C:$C, $A15, '2011'!$F:$F, AA$1)+SUMIFS('2011'!$I:$I, '2011'!$D:$D, $A15, '2011'!$F:$F, AA$1)+SUMIFS('2011'!$J:$J, '2011'!$E:$E, $A15, '2011'!$F:$F, AA$1)+SUMIFS('2010'!$H:$H, '2010'!$C:$C, $A15, '2010'!$F:$F, AA$1)+SUMIFS('2010'!$I:$I, '2010'!$D:$D, $A15, '2010'!$F:$F, AA$1)+SUMIFS('2010'!$J:$J, '2010'!$E:$E, $A15, '2010'!$F:$F, AA$1)+SUMIFS('2009'!$H:$H, '2009'!$C:$C, $A15, '2009'!$F:$F, AA$1)+SUMIFS('2009'!$I:$I, '2009'!$D:$D, $A15, '2009'!$F:$F, AA$1)+SUMIFS('2009'!$J:$J, '2009'!$E:$E, $A15, '2009'!$F:$F, AA$1), 0)</f>
        <v>0</v>
      </c>
      <c r="AB15" s="0" t="n">
        <f aca="false">IFERROR(SUMIFS('2018'!$H:$H, '2018'!$C:$C, $A15, '2018'!$F:$F, AB$1)+SUMIFS('2018'!$I:$I, '2018'!$D:$D, $A15, '2018'!$F:$F, AB$1)+SUMIFS('2018'!$J:$J, '2018'!$E:$E, $A15, '2018'!$F:$F, AB$1)+SUMIFS('2017'!$H:$H, '2017'!$C:$C, $A15, '2017'!$F:$F, AB$1)+SUMIFS('2017'!$I:$I, '2017'!$D:$D, $A15, '2017'!$F:$F, AB$1)+SUMIFS('2017'!$J:$J, '2017'!$E:$E, $A15, '2017'!$F:$F, AB$1)+SUMIFS('2016'!$H:$H, '2016'!$C:$C, $A15, '2016'!$F:$F, AB$1)+SUMIFS('2016'!$I:$I, '2016'!$D:$D, $A15, '2016'!$F:$F, AB$1)+SUMIFS('2016'!$J:$J, '2016'!$E:$E, $A15, '2016'!$F:$F, AB$1)+SUMIFS('2015'!$H:$H, '2015'!$C:$C, $A15, '2015'!$F:$F, AB$1)+SUMIFS('2015'!$I:$I, '2015'!$D:$D, $A15, '2015'!$F:$F, AB$1)+SUMIFS('2015'!$J:$J, '2015'!$E:$E, $A15, '2015'!$F:$F, AB$1)+SUMIFS('2014'!$H:$H, '2014'!$C:$C, $A15, '2014'!$F:$F, AB$1)+SUMIFS('2014'!$I:$I, '2014'!$D:$D, $A15, '2014'!$F:$F, AB$1)+SUMIFS('2014'!$J:$J, '2014'!$E:$E, $A15, '2014'!$F:$F, AB$1)+SUMIFS('2013'!$H:$H, '2013'!$C:$C, $A15, '2013'!$F:$F, AB$1)+SUMIFS('2013'!$I:$I, '2013'!$D:$D, $A15, '2013'!$F:$F, AB$1)+SUMIFS('2013'!$J:$J, '2013'!$E:$E, $A15, '2013'!$F:$F, AB$1)+SUMIFS('2012'!$H:$H, '2012'!$C:$C, $A15, '2012'!$F:$F, AB$1)+SUMIFS('2012'!$I:$I, '2012'!$D:$D, $A15, '2012'!$F:$F, AB$1)+SUMIFS('2012'!$J:$J, '2012'!$E:$E, $A15, '2012'!$F:$F, AB$1)+SUMIFS('2011'!$H:$H, '2011'!$C:$C, $A15, '2011'!$F:$F, AB$1)+SUMIFS('2011'!$I:$I, '2011'!$D:$D, $A15, '2011'!$F:$F, AB$1)+SUMIFS('2011'!$J:$J, '2011'!$E:$E, $A15, '2011'!$F:$F, AB$1)+SUMIFS('2010'!$H:$H, '2010'!$C:$C, $A15, '2010'!$F:$F, AB$1)+SUMIFS('2010'!$I:$I, '2010'!$D:$D, $A15, '2010'!$F:$F, AB$1)+SUMIFS('2010'!$J:$J, '2010'!$E:$E, $A15, '2010'!$F:$F, AB$1)+SUMIFS('2009'!$H:$H, '2009'!$C:$C, $A15, '2009'!$F:$F, AB$1)+SUMIFS('2009'!$I:$I, '2009'!$D:$D, $A15, '2009'!$F:$F, AB$1)+SUMIFS('2009'!$J:$J, '2009'!$E:$E, $A15, '2009'!$F:$F, AB$1), 0)</f>
        <v>0</v>
      </c>
      <c r="AC15" s="0" t="n">
        <f aca="false">IFERROR(SUMIFS('2018'!$H:$H, '2018'!$C:$C, $A15, '2018'!$F:$F, AC$1)+SUMIFS('2018'!$I:$I, '2018'!$D:$D, $A15, '2018'!$F:$F, AC$1)+SUMIFS('2018'!$J:$J, '2018'!$E:$E, $A15, '2018'!$F:$F, AC$1)+SUMIFS('2017'!$H:$H, '2017'!$C:$C, $A15, '2017'!$F:$F, AC$1)+SUMIFS('2017'!$I:$I, '2017'!$D:$D, $A15, '2017'!$F:$F, AC$1)+SUMIFS('2017'!$J:$J, '2017'!$E:$E, $A15, '2017'!$F:$F, AC$1)+SUMIFS('2016'!$H:$H, '2016'!$C:$C, $A15, '2016'!$F:$F, AC$1)+SUMIFS('2016'!$I:$I, '2016'!$D:$D, $A15, '2016'!$F:$F, AC$1)+SUMIFS('2016'!$J:$J, '2016'!$E:$E, $A15, '2016'!$F:$F, AC$1)+SUMIFS('2015'!$H:$H, '2015'!$C:$C, $A15, '2015'!$F:$F, AC$1)+SUMIFS('2015'!$I:$I, '2015'!$D:$D, $A15, '2015'!$F:$F, AC$1)+SUMIFS('2015'!$J:$J, '2015'!$E:$E, $A15, '2015'!$F:$F, AC$1)+SUMIFS('2014'!$H:$H, '2014'!$C:$C, $A15, '2014'!$F:$F, AC$1)+SUMIFS('2014'!$I:$I, '2014'!$D:$D, $A15, '2014'!$F:$F, AC$1)+SUMIFS('2014'!$J:$J, '2014'!$E:$E, $A15, '2014'!$F:$F, AC$1)+SUMIFS('2013'!$H:$H, '2013'!$C:$C, $A15, '2013'!$F:$F, AC$1)+SUMIFS('2013'!$I:$I, '2013'!$D:$D, $A15, '2013'!$F:$F, AC$1)+SUMIFS('2013'!$J:$J, '2013'!$E:$E, $A15, '2013'!$F:$F, AC$1)+SUMIFS('2012'!$H:$H, '2012'!$C:$C, $A15, '2012'!$F:$F, AC$1)+SUMIFS('2012'!$I:$I, '2012'!$D:$D, $A15, '2012'!$F:$F, AC$1)+SUMIFS('2012'!$J:$J, '2012'!$E:$E, $A15, '2012'!$F:$F, AC$1)+SUMIFS('2011'!$H:$H, '2011'!$C:$C, $A15, '2011'!$F:$F, AC$1)+SUMIFS('2011'!$I:$I, '2011'!$D:$D, $A15, '2011'!$F:$F, AC$1)+SUMIFS('2011'!$J:$J, '2011'!$E:$E, $A15, '2011'!$F:$F, AC$1)+SUMIFS('2010'!$H:$H, '2010'!$C:$C, $A15, '2010'!$F:$F, AC$1)+SUMIFS('2010'!$I:$I, '2010'!$D:$D, $A15, '2010'!$F:$F, AC$1)+SUMIFS('2010'!$J:$J, '2010'!$E:$E, $A15, '2010'!$F:$F, AC$1)+SUMIFS('2009'!$H:$H, '2009'!$C:$C, $A15, '2009'!$F:$F, AC$1)+SUMIFS('2009'!$I:$I, '2009'!$D:$D, $A15, '2009'!$F:$F, AC$1)+SUMIFS('2009'!$J:$J, '2009'!$E:$E, $A15, '2009'!$F:$F, AC$1), 0)</f>
        <v>621</v>
      </c>
      <c r="AD15" s="0" t="n">
        <f aca="false">IFERROR(SUMIFS('2018'!$H:$H, '2018'!$C:$C, $A15, '2018'!$F:$F, AD$1)+SUMIFS('2018'!$I:$I, '2018'!$D:$D, $A15, '2018'!$F:$F, AD$1)+SUMIFS('2018'!$J:$J, '2018'!$E:$E, $A15, '2018'!$F:$F, AD$1)+SUMIFS('2017'!$H:$H, '2017'!$C:$C, $A15, '2017'!$F:$F, AD$1)+SUMIFS('2017'!$I:$I, '2017'!$D:$D, $A15, '2017'!$F:$F, AD$1)+SUMIFS('2017'!$J:$J, '2017'!$E:$E, $A15, '2017'!$F:$F, AD$1)+SUMIFS('2016'!$H:$H, '2016'!$C:$C, $A15, '2016'!$F:$F, AD$1)+SUMIFS('2016'!$I:$I, '2016'!$D:$D, $A15, '2016'!$F:$F, AD$1)+SUMIFS('2016'!$J:$J, '2016'!$E:$E, $A15, '2016'!$F:$F, AD$1)+SUMIFS('2015'!$H:$H, '2015'!$C:$C, $A15, '2015'!$F:$F, AD$1)+SUMIFS('2015'!$I:$I, '2015'!$D:$D, $A15, '2015'!$F:$F, AD$1)+SUMIFS('2015'!$J:$J, '2015'!$E:$E, $A15, '2015'!$F:$F, AD$1)+SUMIFS('2014'!$H:$H, '2014'!$C:$C, $A15, '2014'!$F:$F, AD$1)+SUMIFS('2014'!$I:$I, '2014'!$D:$D, $A15, '2014'!$F:$F, AD$1)+SUMIFS('2014'!$J:$J, '2014'!$E:$E, $A15, '2014'!$F:$F, AD$1)+SUMIFS('2013'!$H:$H, '2013'!$C:$C, $A15, '2013'!$F:$F, AD$1)+SUMIFS('2013'!$I:$I, '2013'!$D:$D, $A15, '2013'!$F:$F, AD$1)+SUMIFS('2013'!$J:$J, '2013'!$E:$E, $A15, '2013'!$F:$F, AD$1)+SUMIFS('2012'!$H:$H, '2012'!$C:$C, $A15, '2012'!$F:$F, AD$1)+SUMIFS('2012'!$I:$I, '2012'!$D:$D, $A15, '2012'!$F:$F, AD$1)+SUMIFS('2012'!$J:$J, '2012'!$E:$E, $A15, '2012'!$F:$F, AD$1)+SUMIFS('2011'!$H:$H, '2011'!$C:$C, $A15, '2011'!$F:$F, AD$1)+SUMIFS('2011'!$I:$I, '2011'!$D:$D, $A15, '2011'!$F:$F, AD$1)+SUMIFS('2011'!$J:$J, '2011'!$E:$E, $A15, '2011'!$F:$F, AD$1)+SUMIFS('2010'!$H:$H, '2010'!$C:$C, $A15, '2010'!$F:$F, AD$1)+SUMIFS('2010'!$I:$I, '2010'!$D:$D, $A15, '2010'!$F:$F, AD$1)+SUMIFS('2010'!$J:$J, '2010'!$E:$E, $A15, '2010'!$F:$F, AD$1)+SUMIFS('2009'!$H:$H, '2009'!$C:$C, $A15, '2009'!$F:$F, AD$1)+SUMIFS('2009'!$I:$I, '2009'!$D:$D, $A15, '2009'!$F:$F, AD$1)+SUMIFS('2009'!$J:$J, '2009'!$E:$E, $A15, '2009'!$F:$F, AD$1), 0)</f>
        <v>0</v>
      </c>
      <c r="AE15" s="0" t="n">
        <f aca="false">IFERROR(SUMIFS('2018'!$H:$H, '2018'!$C:$C, $A15, '2018'!$F:$F, AE$1)+SUMIFS('2018'!$I:$I, '2018'!$D:$D, $A15, '2018'!$F:$F, AE$1)+SUMIFS('2018'!$J:$J, '2018'!$E:$E, $A15, '2018'!$F:$F, AE$1)+SUMIFS('2017'!$H:$H, '2017'!$C:$C, $A15, '2017'!$F:$F, AE$1)+SUMIFS('2017'!$I:$I, '2017'!$D:$D, $A15, '2017'!$F:$F, AE$1)+SUMIFS('2017'!$J:$J, '2017'!$E:$E, $A15, '2017'!$F:$F, AE$1)+SUMIFS('2016'!$H:$H, '2016'!$C:$C, $A15, '2016'!$F:$F, AE$1)+SUMIFS('2016'!$I:$I, '2016'!$D:$D, $A15, '2016'!$F:$F, AE$1)+SUMIFS('2016'!$J:$J, '2016'!$E:$E, $A15, '2016'!$F:$F, AE$1)+SUMIFS('2015'!$H:$H, '2015'!$C:$C, $A15, '2015'!$F:$F, AE$1)+SUMIFS('2015'!$I:$I, '2015'!$D:$D, $A15, '2015'!$F:$F, AE$1)+SUMIFS('2015'!$J:$J, '2015'!$E:$E, $A15, '2015'!$F:$F, AE$1)+SUMIFS('2014'!$H:$H, '2014'!$C:$C, $A15, '2014'!$F:$F, AE$1)+SUMIFS('2014'!$I:$I, '2014'!$D:$D, $A15, '2014'!$F:$F, AE$1)+SUMIFS('2014'!$J:$J, '2014'!$E:$E, $A15, '2014'!$F:$F, AE$1)+SUMIFS('2013'!$H:$H, '2013'!$C:$C, $A15, '2013'!$F:$F, AE$1)+SUMIFS('2013'!$I:$I, '2013'!$D:$D, $A15, '2013'!$F:$F, AE$1)+SUMIFS('2013'!$J:$J, '2013'!$E:$E, $A15, '2013'!$F:$F, AE$1)+SUMIFS('2012'!$H:$H, '2012'!$C:$C, $A15, '2012'!$F:$F, AE$1)+SUMIFS('2012'!$I:$I, '2012'!$D:$D, $A15, '2012'!$F:$F, AE$1)+SUMIFS('2012'!$J:$J, '2012'!$E:$E, $A15, '2012'!$F:$F, AE$1)+SUMIFS('2011'!$H:$H, '2011'!$C:$C, $A15, '2011'!$F:$F, AE$1)+SUMIFS('2011'!$I:$I, '2011'!$D:$D, $A15, '2011'!$F:$F, AE$1)+SUMIFS('2011'!$J:$J, '2011'!$E:$E, $A15, '2011'!$F:$F, AE$1)+SUMIFS('2010'!$H:$H, '2010'!$C:$C, $A15, '2010'!$F:$F, AE$1)+SUMIFS('2010'!$I:$I, '2010'!$D:$D, $A15, '2010'!$F:$F, AE$1)+SUMIFS('2010'!$J:$J, '2010'!$E:$E, $A15, '2010'!$F:$F, AE$1)+SUMIFS('2009'!$H:$H, '2009'!$C:$C, $A15, '2009'!$F:$F, AE$1)+SUMIFS('2009'!$I:$I, '2009'!$D:$D, $A15, '2009'!$F:$F, AE$1)+SUMIFS('2009'!$J:$J, '2009'!$E:$E, $A15, '2009'!$F:$F, AE$1), 0)</f>
        <v>0</v>
      </c>
      <c r="AF15" s="0" t="n">
        <f aca="false">IFERROR(SUMIFS('2018'!$H:$H, '2018'!$C:$C, $A15, '2018'!$F:$F, AF$1)+SUMIFS('2018'!$I:$I, '2018'!$D:$D, $A15, '2018'!$F:$F, AF$1)+SUMIFS('2018'!$J:$J, '2018'!$E:$E, $A15, '2018'!$F:$F, AF$1)+SUMIFS('2017'!$H:$H, '2017'!$C:$C, $A15, '2017'!$F:$F, AF$1)+SUMIFS('2017'!$I:$I, '2017'!$D:$D, $A15, '2017'!$F:$F, AF$1)+SUMIFS('2017'!$J:$J, '2017'!$E:$E, $A15, '2017'!$F:$F, AF$1)+SUMIFS('2016'!$H:$H, '2016'!$C:$C, $A15, '2016'!$F:$F, AF$1)+SUMIFS('2016'!$I:$I, '2016'!$D:$D, $A15, '2016'!$F:$F, AF$1)+SUMIFS('2016'!$J:$J, '2016'!$E:$E, $A15, '2016'!$F:$F, AF$1)+SUMIFS('2015'!$H:$H, '2015'!$C:$C, $A15, '2015'!$F:$F, AF$1)+SUMIFS('2015'!$I:$I, '2015'!$D:$D, $A15, '2015'!$F:$F, AF$1)+SUMIFS('2015'!$J:$J, '2015'!$E:$E, $A15, '2015'!$F:$F, AF$1)+SUMIFS('2014'!$H:$H, '2014'!$C:$C, $A15, '2014'!$F:$F, AF$1)+SUMIFS('2014'!$I:$I, '2014'!$D:$D, $A15, '2014'!$F:$F, AF$1)+SUMIFS('2014'!$J:$J, '2014'!$E:$E, $A15, '2014'!$F:$F, AF$1)+SUMIFS('2013'!$H:$H, '2013'!$C:$C, $A15, '2013'!$F:$F, AF$1)+SUMIFS('2013'!$I:$I, '2013'!$D:$D, $A15, '2013'!$F:$F, AF$1)+SUMIFS('2013'!$J:$J, '2013'!$E:$E, $A15, '2013'!$F:$F, AF$1)+SUMIFS('2012'!$H:$H, '2012'!$C:$C, $A15, '2012'!$F:$F, AF$1)+SUMIFS('2012'!$I:$I, '2012'!$D:$D, $A15, '2012'!$F:$F, AF$1)+SUMIFS('2012'!$J:$J, '2012'!$E:$E, $A15, '2012'!$F:$F, AF$1)+SUMIFS('2011'!$H:$H, '2011'!$C:$C, $A15, '2011'!$F:$F, AF$1)+SUMIFS('2011'!$I:$I, '2011'!$D:$D, $A15, '2011'!$F:$F, AF$1)+SUMIFS('2011'!$J:$J, '2011'!$E:$E, $A15, '2011'!$F:$F, AF$1)+SUMIFS('2010'!$H:$H, '2010'!$C:$C, $A15, '2010'!$F:$F, AF$1)+SUMIFS('2010'!$I:$I, '2010'!$D:$D, $A15, '2010'!$F:$F, AF$1)+SUMIFS('2010'!$J:$J, '2010'!$E:$E, $A15, '2010'!$F:$F, AF$1)+SUMIFS('2009'!$H:$H, '2009'!$C:$C, $A15, '2009'!$F:$F, AF$1)+SUMIFS('2009'!$I:$I, '2009'!$D:$D, $A15, '2009'!$F:$F, AF$1)+SUMIFS('2009'!$J:$J, '2009'!$E:$E, $A15, '2009'!$F:$F, AF$1), 0)</f>
        <v>0</v>
      </c>
    </row>
    <row r="16" customFormat="false" ht="15" hidden="false" customHeight="false" outlineLevel="0" collapsed="false">
      <c r="A16" s="12" t="s">
        <v>60</v>
      </c>
      <c r="B16" s="0" t="n">
        <f aca="false">IFERROR(SUMIFS('2018'!$H:$H, '2018'!$C:$C, $A16, '2018'!$F:$F, B$1)+SUMIFS('2018'!$I:$I, '2018'!$D:$D, $A16, '2018'!$F:$F, B$1)+SUMIFS('2018'!$J:$J, '2018'!$E:$E, $A16, '2018'!$F:$F, B$1)+SUMIFS('2017'!$H:$H, '2017'!$C:$C, $A16, '2017'!$F:$F, B$1)+SUMIFS('2017'!$I:$I, '2017'!$D:$D, $A16, '2017'!$F:$F, B$1)+SUMIFS('2017'!$J:$J, '2017'!$E:$E, $A16, '2017'!$F:$F, B$1)+SUMIFS('2016'!$H:$H, '2016'!$C:$C, $A16, '2016'!$F:$F, B$1)+SUMIFS('2016'!$I:$I, '2016'!$D:$D, $A16, '2016'!$F:$F, B$1)+SUMIFS('2016'!$J:$J, '2016'!$E:$E, $A16, '2016'!$F:$F, B$1)+SUMIFS('2015'!$H:$H, '2015'!$C:$C, $A16, '2015'!$F:$F, B$1)+SUMIFS('2015'!$I:$I, '2015'!$D:$D, $A16, '2015'!$F:$F, B$1)+SUMIFS('2015'!$J:$J, '2015'!$E:$E, $A16, '2015'!$F:$F, B$1)+SUMIFS('2014'!$H:$H, '2014'!$C:$C, $A16, '2014'!$F:$F, B$1)+SUMIFS('2014'!$I:$I, '2014'!$D:$D, $A16, '2014'!$F:$F, B$1)+SUMIFS('2014'!$J:$J, '2014'!$E:$E, $A16, '2014'!$F:$F, B$1)+SUMIFS('2013'!$H:$H, '2013'!$C:$C, $A16, '2013'!$F:$F, B$1)+SUMIFS('2013'!$I:$I, '2013'!$D:$D, $A16, '2013'!$F:$F, B$1)+SUMIFS('2013'!$J:$J, '2013'!$E:$E, $A16, '2013'!$F:$F, B$1)+SUMIFS('2012'!$H:$H, '2012'!$C:$C, $A16, '2012'!$F:$F, B$1)+SUMIFS('2012'!$I:$I, '2012'!$D:$D, $A16, '2012'!$F:$F, B$1)+SUMIFS('2012'!$J:$J, '2012'!$E:$E, $A16, '2012'!$F:$F, B$1)+SUMIFS('2011'!$H:$H, '2011'!$C:$C, $A16, '2011'!$F:$F, B$1)+SUMIFS('2011'!$I:$I, '2011'!$D:$D, $A16, '2011'!$F:$F, B$1)+SUMIFS('2011'!$J:$J, '2011'!$E:$E, $A16, '2011'!$F:$F, B$1)+SUMIFS('2010'!$H:$H, '2010'!$C:$C, $A16, '2010'!$F:$F, B$1)+SUMIFS('2010'!$I:$I, '2010'!$D:$D, $A16, '2010'!$F:$F, B$1)+SUMIFS('2010'!$J:$J, '2010'!$E:$E, $A16, '2010'!$F:$F, B$1)+SUMIFS('2009'!$H:$H, '2009'!$C:$C, $A16, '2009'!$F:$F, B$1)+SUMIFS('2009'!$I:$I, '2009'!$D:$D, $A16, '2009'!$F:$F, B$1)+SUMIFS('2009'!$J:$J, '2009'!$E:$E, $A16, '2009'!$F:$F, B$1), 0)</f>
        <v>0</v>
      </c>
      <c r="C16" s="0" t="n">
        <f aca="false">IFERROR(SUMIFS('2018'!$H:$H, '2018'!$C:$C, $A16, '2018'!$F:$F, C$1)+SUMIFS('2018'!$I:$I, '2018'!$D:$D, $A16, '2018'!$F:$F, C$1)+SUMIFS('2018'!$J:$J, '2018'!$E:$E, $A16, '2018'!$F:$F, C$1)+SUMIFS('2017'!$H:$H, '2017'!$C:$C, $A16, '2017'!$F:$F, C$1)+SUMIFS('2017'!$I:$I, '2017'!$D:$D, $A16, '2017'!$F:$F, C$1)+SUMIFS('2017'!$J:$J, '2017'!$E:$E, $A16, '2017'!$F:$F, C$1)+SUMIFS('2016'!$H:$H, '2016'!$C:$C, $A16, '2016'!$F:$F, C$1)+SUMIFS('2016'!$I:$I, '2016'!$D:$D, $A16, '2016'!$F:$F, C$1)+SUMIFS('2016'!$J:$J, '2016'!$E:$E, $A16, '2016'!$F:$F, C$1)+SUMIFS('2015'!$H:$H, '2015'!$C:$C, $A16, '2015'!$F:$F, C$1)+SUMIFS('2015'!$I:$I, '2015'!$D:$D, $A16, '2015'!$F:$F, C$1)+SUMIFS('2015'!$J:$J, '2015'!$E:$E, $A16, '2015'!$F:$F, C$1)+SUMIFS('2014'!$H:$H, '2014'!$C:$C, $A16, '2014'!$F:$F, C$1)+SUMIFS('2014'!$I:$I, '2014'!$D:$D, $A16, '2014'!$F:$F, C$1)+SUMIFS('2014'!$J:$J, '2014'!$E:$E, $A16, '2014'!$F:$F, C$1)+SUMIFS('2013'!$H:$H, '2013'!$C:$C, $A16, '2013'!$F:$F, C$1)+SUMIFS('2013'!$I:$I, '2013'!$D:$D, $A16, '2013'!$F:$F, C$1)+SUMIFS('2013'!$J:$J, '2013'!$E:$E, $A16, '2013'!$F:$F, C$1)+SUMIFS('2012'!$H:$H, '2012'!$C:$C, $A16, '2012'!$F:$F, C$1)+SUMIFS('2012'!$I:$I, '2012'!$D:$D, $A16, '2012'!$F:$F, C$1)+SUMIFS('2012'!$J:$J, '2012'!$E:$E, $A16, '2012'!$F:$F, C$1)+SUMIFS('2011'!$H:$H, '2011'!$C:$C, $A16, '2011'!$F:$F, C$1)+SUMIFS('2011'!$I:$I, '2011'!$D:$D, $A16, '2011'!$F:$F, C$1)+SUMIFS('2011'!$J:$J, '2011'!$E:$E, $A16, '2011'!$F:$F, C$1)+SUMIFS('2010'!$H:$H, '2010'!$C:$C, $A16, '2010'!$F:$F, C$1)+SUMIFS('2010'!$I:$I, '2010'!$D:$D, $A16, '2010'!$F:$F, C$1)+SUMIFS('2010'!$J:$J, '2010'!$E:$E, $A16, '2010'!$F:$F, C$1)+SUMIFS('2009'!$H:$H, '2009'!$C:$C, $A16, '2009'!$F:$F, C$1)+SUMIFS('2009'!$I:$I, '2009'!$D:$D, $A16, '2009'!$F:$F, C$1)+SUMIFS('2009'!$J:$J, '2009'!$E:$E, $A16, '2009'!$F:$F, C$1), 0)</f>
        <v>0</v>
      </c>
      <c r="D16" s="0" t="n">
        <f aca="false">IFERROR(SUMIFS('2018'!$H:$H, '2018'!$C:$C, $A16, '2018'!$F:$F, D$1)+SUMIFS('2018'!$I:$I, '2018'!$D:$D, $A16, '2018'!$F:$F, D$1)+SUMIFS('2018'!$J:$J, '2018'!$E:$E, $A16, '2018'!$F:$F, D$1)+SUMIFS('2017'!$H:$H, '2017'!$C:$C, $A16, '2017'!$F:$F, D$1)+SUMIFS('2017'!$I:$I, '2017'!$D:$D, $A16, '2017'!$F:$F, D$1)+SUMIFS('2017'!$J:$J, '2017'!$E:$E, $A16, '2017'!$F:$F, D$1)+SUMIFS('2016'!$H:$H, '2016'!$C:$C, $A16, '2016'!$F:$F, D$1)+SUMIFS('2016'!$I:$I, '2016'!$D:$D, $A16, '2016'!$F:$F, D$1)+SUMIFS('2016'!$J:$J, '2016'!$E:$E, $A16, '2016'!$F:$F, D$1)+SUMIFS('2015'!$H:$H, '2015'!$C:$C, $A16, '2015'!$F:$F, D$1)+SUMIFS('2015'!$I:$I, '2015'!$D:$D, $A16, '2015'!$F:$F, D$1)+SUMIFS('2015'!$J:$J, '2015'!$E:$E, $A16, '2015'!$F:$F, D$1)+SUMIFS('2014'!$H:$H, '2014'!$C:$C, $A16, '2014'!$F:$F, D$1)+SUMIFS('2014'!$I:$I, '2014'!$D:$D, $A16, '2014'!$F:$F, D$1)+SUMIFS('2014'!$J:$J, '2014'!$E:$E, $A16, '2014'!$F:$F, D$1)+SUMIFS('2013'!$H:$H, '2013'!$C:$C, $A16, '2013'!$F:$F, D$1)+SUMIFS('2013'!$I:$I, '2013'!$D:$D, $A16, '2013'!$F:$F, D$1)+SUMIFS('2013'!$J:$J, '2013'!$E:$E, $A16, '2013'!$F:$F, D$1)+SUMIFS('2012'!$H:$H, '2012'!$C:$C, $A16, '2012'!$F:$F, D$1)+SUMIFS('2012'!$I:$I, '2012'!$D:$D, $A16, '2012'!$F:$F, D$1)+SUMIFS('2012'!$J:$J, '2012'!$E:$E, $A16, '2012'!$F:$F, D$1)+SUMIFS('2011'!$H:$H, '2011'!$C:$C, $A16, '2011'!$F:$F, D$1)+SUMIFS('2011'!$I:$I, '2011'!$D:$D, $A16, '2011'!$F:$F, D$1)+SUMIFS('2011'!$J:$J, '2011'!$E:$E, $A16, '2011'!$F:$F, D$1)+SUMIFS('2010'!$H:$H, '2010'!$C:$C, $A16, '2010'!$F:$F, D$1)+SUMIFS('2010'!$I:$I, '2010'!$D:$D, $A16, '2010'!$F:$F, D$1)+SUMIFS('2010'!$J:$J, '2010'!$E:$E, $A16, '2010'!$F:$F, D$1)+SUMIFS('2009'!$H:$H, '2009'!$C:$C, $A16, '2009'!$F:$F, D$1)+SUMIFS('2009'!$I:$I, '2009'!$D:$D, $A16, '2009'!$F:$F, D$1)+SUMIFS('2009'!$J:$J, '2009'!$E:$E, $A16, '2009'!$F:$F, D$1), 0)</f>
        <v>0</v>
      </c>
      <c r="E16" s="0" t="n">
        <f aca="false">IFERROR(SUMIFS('2018'!$H:$H, '2018'!$C:$C, $A16, '2018'!$F:$F, E$1)+SUMIFS('2018'!$I:$I, '2018'!$D:$D, $A16, '2018'!$F:$F, E$1)+SUMIFS('2018'!$J:$J, '2018'!$E:$E, $A16, '2018'!$F:$F, E$1)+SUMIFS('2017'!$H:$H, '2017'!$C:$C, $A16, '2017'!$F:$F, E$1)+SUMIFS('2017'!$I:$I, '2017'!$D:$D, $A16, '2017'!$F:$F, E$1)+SUMIFS('2017'!$J:$J, '2017'!$E:$E, $A16, '2017'!$F:$F, E$1)+SUMIFS('2016'!$H:$H, '2016'!$C:$C, $A16, '2016'!$F:$F, E$1)+SUMIFS('2016'!$I:$I, '2016'!$D:$D, $A16, '2016'!$F:$F, E$1)+SUMIFS('2016'!$J:$J, '2016'!$E:$E, $A16, '2016'!$F:$F, E$1)+SUMIFS('2015'!$H:$H, '2015'!$C:$C, $A16, '2015'!$F:$F, E$1)+SUMIFS('2015'!$I:$I, '2015'!$D:$D, $A16, '2015'!$F:$F, E$1)+SUMIFS('2015'!$J:$J, '2015'!$E:$E, $A16, '2015'!$F:$F, E$1)+SUMIFS('2014'!$H:$H, '2014'!$C:$C, $A16, '2014'!$F:$F, E$1)+SUMIFS('2014'!$I:$I, '2014'!$D:$D, $A16, '2014'!$F:$F, E$1)+SUMIFS('2014'!$J:$J, '2014'!$E:$E, $A16, '2014'!$F:$F, E$1)+SUMIFS('2013'!$H:$H, '2013'!$C:$C, $A16, '2013'!$F:$F, E$1)+SUMIFS('2013'!$I:$I, '2013'!$D:$D, $A16, '2013'!$F:$F, E$1)+SUMIFS('2013'!$J:$J, '2013'!$E:$E, $A16, '2013'!$F:$F, E$1)+SUMIFS('2012'!$H:$H, '2012'!$C:$C, $A16, '2012'!$F:$F, E$1)+SUMIFS('2012'!$I:$I, '2012'!$D:$D, $A16, '2012'!$F:$F, E$1)+SUMIFS('2012'!$J:$J, '2012'!$E:$E, $A16, '2012'!$F:$F, E$1)+SUMIFS('2011'!$H:$H, '2011'!$C:$C, $A16, '2011'!$F:$F, E$1)+SUMIFS('2011'!$I:$I, '2011'!$D:$D, $A16, '2011'!$F:$F, E$1)+SUMIFS('2011'!$J:$J, '2011'!$E:$E, $A16, '2011'!$F:$F, E$1)+SUMIFS('2010'!$H:$H, '2010'!$C:$C, $A16, '2010'!$F:$F, E$1)+SUMIFS('2010'!$I:$I, '2010'!$D:$D, $A16, '2010'!$F:$F, E$1)+SUMIFS('2010'!$J:$J, '2010'!$E:$E, $A16, '2010'!$F:$F, E$1)+SUMIFS('2009'!$H:$H, '2009'!$C:$C, $A16, '2009'!$F:$F, E$1)+SUMIFS('2009'!$I:$I, '2009'!$D:$D, $A16, '2009'!$F:$F, E$1)+SUMIFS('2009'!$J:$J, '2009'!$E:$E, $A16, '2009'!$F:$F, E$1), 0)</f>
        <v>0</v>
      </c>
      <c r="F16" s="0" t="n">
        <f aca="false">IFERROR(SUMIFS('2018'!$H:$H, '2018'!$C:$C, $A16, '2018'!$F:$F, F$1)+SUMIFS('2018'!$I:$I, '2018'!$D:$D, $A16, '2018'!$F:$F, F$1)+SUMIFS('2018'!$J:$J, '2018'!$E:$E, $A16, '2018'!$F:$F, F$1)+SUMIFS('2017'!$H:$H, '2017'!$C:$C, $A16, '2017'!$F:$F, F$1)+SUMIFS('2017'!$I:$I, '2017'!$D:$D, $A16, '2017'!$F:$F, F$1)+SUMIFS('2017'!$J:$J, '2017'!$E:$E, $A16, '2017'!$F:$F, F$1)+SUMIFS('2016'!$H:$H, '2016'!$C:$C, $A16, '2016'!$F:$F, F$1)+SUMIFS('2016'!$I:$I, '2016'!$D:$D, $A16, '2016'!$F:$F, F$1)+SUMIFS('2016'!$J:$J, '2016'!$E:$E, $A16, '2016'!$F:$F, F$1)+SUMIFS('2015'!$H:$H, '2015'!$C:$C, $A16, '2015'!$F:$F, F$1)+SUMIFS('2015'!$I:$I, '2015'!$D:$D, $A16, '2015'!$F:$F, F$1)+SUMIFS('2015'!$J:$J, '2015'!$E:$E, $A16, '2015'!$F:$F, F$1)+SUMIFS('2014'!$H:$H, '2014'!$C:$C, $A16, '2014'!$F:$F, F$1)+SUMIFS('2014'!$I:$I, '2014'!$D:$D, $A16, '2014'!$F:$F, F$1)+SUMIFS('2014'!$J:$J, '2014'!$E:$E, $A16, '2014'!$F:$F, F$1)+SUMIFS('2013'!$H:$H, '2013'!$C:$C, $A16, '2013'!$F:$F, F$1)+SUMIFS('2013'!$I:$I, '2013'!$D:$D, $A16, '2013'!$F:$F, F$1)+SUMIFS('2013'!$J:$J, '2013'!$E:$E, $A16, '2013'!$F:$F, F$1)+SUMIFS('2012'!$H:$H, '2012'!$C:$C, $A16, '2012'!$F:$F, F$1)+SUMIFS('2012'!$I:$I, '2012'!$D:$D, $A16, '2012'!$F:$F, F$1)+SUMIFS('2012'!$J:$J, '2012'!$E:$E, $A16, '2012'!$F:$F, F$1)+SUMIFS('2011'!$H:$H, '2011'!$C:$C, $A16, '2011'!$F:$F, F$1)+SUMIFS('2011'!$I:$I, '2011'!$D:$D, $A16, '2011'!$F:$F, F$1)+SUMIFS('2011'!$J:$J, '2011'!$E:$E, $A16, '2011'!$F:$F, F$1)+SUMIFS('2010'!$H:$H, '2010'!$C:$C, $A16, '2010'!$F:$F, F$1)+SUMIFS('2010'!$I:$I, '2010'!$D:$D, $A16, '2010'!$F:$F, F$1)+SUMIFS('2010'!$J:$J, '2010'!$E:$E, $A16, '2010'!$F:$F, F$1)+SUMIFS('2009'!$H:$H, '2009'!$C:$C, $A16, '2009'!$F:$F, F$1)+SUMIFS('2009'!$I:$I, '2009'!$D:$D, $A16, '2009'!$F:$F, F$1)+SUMIFS('2009'!$J:$J, '2009'!$E:$E, $A16, '2009'!$F:$F, F$1), 0)</f>
        <v>0</v>
      </c>
      <c r="G16" s="0" t="n">
        <f aca="false">IFERROR(SUMIFS('2018'!$H:$H, '2018'!$C:$C, $A16, '2018'!$F:$F, G$1)+SUMIFS('2018'!$I:$I, '2018'!$D:$D, $A16, '2018'!$F:$F, G$1)+SUMIFS('2018'!$J:$J, '2018'!$E:$E, $A16, '2018'!$F:$F, G$1)+SUMIFS('2017'!$H:$H, '2017'!$C:$C, $A16, '2017'!$F:$F, G$1)+SUMIFS('2017'!$I:$I, '2017'!$D:$D, $A16, '2017'!$F:$F, G$1)+SUMIFS('2017'!$J:$J, '2017'!$E:$E, $A16, '2017'!$F:$F, G$1)+SUMIFS('2016'!$H:$H, '2016'!$C:$C, $A16, '2016'!$F:$F, G$1)+SUMIFS('2016'!$I:$I, '2016'!$D:$D, $A16, '2016'!$F:$F, G$1)+SUMIFS('2016'!$J:$J, '2016'!$E:$E, $A16, '2016'!$F:$F, G$1)+SUMIFS('2015'!$H:$H, '2015'!$C:$C, $A16, '2015'!$F:$F, G$1)+SUMIFS('2015'!$I:$I, '2015'!$D:$D, $A16, '2015'!$F:$F, G$1)+SUMIFS('2015'!$J:$J, '2015'!$E:$E, $A16, '2015'!$F:$F, G$1)+SUMIFS('2014'!$H:$H, '2014'!$C:$C, $A16, '2014'!$F:$F, G$1)+SUMIFS('2014'!$I:$I, '2014'!$D:$D, $A16, '2014'!$F:$F, G$1)+SUMIFS('2014'!$J:$J, '2014'!$E:$E, $A16, '2014'!$F:$F, G$1)+SUMIFS('2013'!$H:$H, '2013'!$C:$C, $A16, '2013'!$F:$F, G$1)+SUMIFS('2013'!$I:$I, '2013'!$D:$D, $A16, '2013'!$F:$F, G$1)+SUMIFS('2013'!$J:$J, '2013'!$E:$E, $A16, '2013'!$F:$F, G$1)+SUMIFS('2012'!$H:$H, '2012'!$C:$C, $A16, '2012'!$F:$F, G$1)+SUMIFS('2012'!$I:$I, '2012'!$D:$D, $A16, '2012'!$F:$F, G$1)+SUMIFS('2012'!$J:$J, '2012'!$E:$E, $A16, '2012'!$F:$F, G$1)+SUMIFS('2011'!$H:$H, '2011'!$C:$C, $A16, '2011'!$F:$F, G$1)+SUMIFS('2011'!$I:$I, '2011'!$D:$D, $A16, '2011'!$F:$F, G$1)+SUMIFS('2011'!$J:$J, '2011'!$E:$E, $A16, '2011'!$F:$F, G$1)+SUMIFS('2010'!$H:$H, '2010'!$C:$C, $A16, '2010'!$F:$F, G$1)+SUMIFS('2010'!$I:$I, '2010'!$D:$D, $A16, '2010'!$F:$F, G$1)+SUMIFS('2010'!$J:$J, '2010'!$E:$E, $A16, '2010'!$F:$F, G$1)+SUMIFS('2009'!$H:$H, '2009'!$C:$C, $A16, '2009'!$F:$F, G$1)+SUMIFS('2009'!$I:$I, '2009'!$D:$D, $A16, '2009'!$F:$F, G$1)+SUMIFS('2009'!$J:$J, '2009'!$E:$E, $A16, '2009'!$F:$F, G$1), 0)</f>
        <v>0</v>
      </c>
      <c r="H16" s="0" t="n">
        <f aca="false">IFERROR(SUMIFS('2018'!$H:$H, '2018'!$C:$C, $A16, '2018'!$F:$F, H$1)+SUMIFS('2018'!$I:$I, '2018'!$D:$D, $A16, '2018'!$F:$F, H$1)+SUMIFS('2018'!$J:$J, '2018'!$E:$E, $A16, '2018'!$F:$F, H$1)+SUMIFS('2017'!$H:$H, '2017'!$C:$C, $A16, '2017'!$F:$F, H$1)+SUMIFS('2017'!$I:$I, '2017'!$D:$D, $A16, '2017'!$F:$F, H$1)+SUMIFS('2017'!$J:$J, '2017'!$E:$E, $A16, '2017'!$F:$F, H$1)+SUMIFS('2016'!$H:$H, '2016'!$C:$C, $A16, '2016'!$F:$F, H$1)+SUMIFS('2016'!$I:$I, '2016'!$D:$D, $A16, '2016'!$F:$F, H$1)+SUMIFS('2016'!$J:$J, '2016'!$E:$E, $A16, '2016'!$F:$F, H$1)+SUMIFS('2015'!$H:$H, '2015'!$C:$C, $A16, '2015'!$F:$F, H$1)+SUMIFS('2015'!$I:$I, '2015'!$D:$D, $A16, '2015'!$F:$F, H$1)+SUMIFS('2015'!$J:$J, '2015'!$E:$E, $A16, '2015'!$F:$F, H$1)+SUMIFS('2014'!$H:$H, '2014'!$C:$C, $A16, '2014'!$F:$F, H$1)+SUMIFS('2014'!$I:$I, '2014'!$D:$D, $A16, '2014'!$F:$F, H$1)+SUMIFS('2014'!$J:$J, '2014'!$E:$E, $A16, '2014'!$F:$F, H$1)+SUMIFS('2013'!$H:$H, '2013'!$C:$C, $A16, '2013'!$F:$F, H$1)+SUMIFS('2013'!$I:$I, '2013'!$D:$D, $A16, '2013'!$F:$F, H$1)+SUMIFS('2013'!$J:$J, '2013'!$E:$E, $A16, '2013'!$F:$F, H$1)+SUMIFS('2012'!$H:$H, '2012'!$C:$C, $A16, '2012'!$F:$F, H$1)+SUMIFS('2012'!$I:$I, '2012'!$D:$D, $A16, '2012'!$F:$F, H$1)+SUMIFS('2012'!$J:$J, '2012'!$E:$E, $A16, '2012'!$F:$F, H$1)+SUMIFS('2011'!$H:$H, '2011'!$C:$C, $A16, '2011'!$F:$F, H$1)+SUMIFS('2011'!$I:$I, '2011'!$D:$D, $A16, '2011'!$F:$F, H$1)+SUMIFS('2011'!$J:$J, '2011'!$E:$E, $A16, '2011'!$F:$F, H$1)+SUMIFS('2010'!$H:$H, '2010'!$C:$C, $A16, '2010'!$F:$F, H$1)+SUMIFS('2010'!$I:$I, '2010'!$D:$D, $A16, '2010'!$F:$F, H$1)+SUMIFS('2010'!$J:$J, '2010'!$E:$E, $A16, '2010'!$F:$F, H$1)+SUMIFS('2009'!$H:$H, '2009'!$C:$C, $A16, '2009'!$F:$F, H$1)+SUMIFS('2009'!$I:$I, '2009'!$D:$D, $A16, '2009'!$F:$F, H$1)+SUMIFS('2009'!$J:$J, '2009'!$E:$E, $A16, '2009'!$F:$F, H$1), 0)</f>
        <v>0</v>
      </c>
      <c r="I16" s="0" t="n">
        <f aca="false">IFERROR(SUMIFS('2018'!$H:$H, '2018'!$C:$C, $A16, '2018'!$F:$F, I$1)+SUMIFS('2018'!$I:$I, '2018'!$D:$D, $A16, '2018'!$F:$F, I$1)+SUMIFS('2018'!$J:$J, '2018'!$E:$E, $A16, '2018'!$F:$F, I$1)+SUMIFS('2017'!$H:$H, '2017'!$C:$C, $A16, '2017'!$F:$F, I$1)+SUMIFS('2017'!$I:$I, '2017'!$D:$D, $A16, '2017'!$F:$F, I$1)+SUMIFS('2017'!$J:$J, '2017'!$E:$E, $A16, '2017'!$F:$F, I$1)+SUMIFS('2016'!$H:$H, '2016'!$C:$C, $A16, '2016'!$F:$F, I$1)+SUMIFS('2016'!$I:$I, '2016'!$D:$D, $A16, '2016'!$F:$F, I$1)+SUMIFS('2016'!$J:$J, '2016'!$E:$E, $A16, '2016'!$F:$F, I$1)+SUMIFS('2015'!$H:$H, '2015'!$C:$C, $A16, '2015'!$F:$F, I$1)+SUMIFS('2015'!$I:$I, '2015'!$D:$D, $A16, '2015'!$F:$F, I$1)+SUMIFS('2015'!$J:$J, '2015'!$E:$E, $A16, '2015'!$F:$F, I$1)+SUMIFS('2014'!$H:$H, '2014'!$C:$C, $A16, '2014'!$F:$F, I$1)+SUMIFS('2014'!$I:$I, '2014'!$D:$D, $A16, '2014'!$F:$F, I$1)+SUMIFS('2014'!$J:$J, '2014'!$E:$E, $A16, '2014'!$F:$F, I$1)+SUMIFS('2013'!$H:$H, '2013'!$C:$C, $A16, '2013'!$F:$F, I$1)+SUMIFS('2013'!$I:$I, '2013'!$D:$D, $A16, '2013'!$F:$F, I$1)+SUMIFS('2013'!$J:$J, '2013'!$E:$E, $A16, '2013'!$F:$F, I$1)+SUMIFS('2012'!$H:$H, '2012'!$C:$C, $A16, '2012'!$F:$F, I$1)+SUMIFS('2012'!$I:$I, '2012'!$D:$D, $A16, '2012'!$F:$F, I$1)+SUMIFS('2012'!$J:$J, '2012'!$E:$E, $A16, '2012'!$F:$F, I$1)+SUMIFS('2011'!$H:$H, '2011'!$C:$C, $A16, '2011'!$F:$F, I$1)+SUMIFS('2011'!$I:$I, '2011'!$D:$D, $A16, '2011'!$F:$F, I$1)+SUMIFS('2011'!$J:$J, '2011'!$E:$E, $A16, '2011'!$F:$F, I$1)+SUMIFS('2010'!$H:$H, '2010'!$C:$C, $A16, '2010'!$F:$F, I$1)+SUMIFS('2010'!$I:$I, '2010'!$D:$D, $A16, '2010'!$F:$F, I$1)+SUMIFS('2010'!$J:$J, '2010'!$E:$E, $A16, '2010'!$F:$F, I$1)+SUMIFS('2009'!$H:$H, '2009'!$C:$C, $A16, '2009'!$F:$F, I$1)+SUMIFS('2009'!$I:$I, '2009'!$D:$D, $A16, '2009'!$F:$F, I$1)+SUMIFS('2009'!$J:$J, '2009'!$E:$E, $A16, '2009'!$F:$F, I$1), 0)</f>
        <v>0</v>
      </c>
      <c r="J16" s="0" t="n">
        <f aca="false">IFERROR(SUMIFS('2018'!$H:$H, '2018'!$C:$C, $A16, '2018'!$F:$F, J$1)+SUMIFS('2018'!$I:$I, '2018'!$D:$D, $A16, '2018'!$F:$F, J$1)+SUMIFS('2018'!$J:$J, '2018'!$E:$E, $A16, '2018'!$F:$F, J$1)+SUMIFS('2017'!$H:$H, '2017'!$C:$C, $A16, '2017'!$F:$F, J$1)+SUMIFS('2017'!$I:$I, '2017'!$D:$D, $A16, '2017'!$F:$F, J$1)+SUMIFS('2017'!$J:$J, '2017'!$E:$E, $A16, '2017'!$F:$F, J$1)+SUMIFS('2016'!$H:$H, '2016'!$C:$C, $A16, '2016'!$F:$F, J$1)+SUMIFS('2016'!$I:$I, '2016'!$D:$D, $A16, '2016'!$F:$F, J$1)+SUMIFS('2016'!$J:$J, '2016'!$E:$E, $A16, '2016'!$F:$F, J$1)+SUMIFS('2015'!$H:$H, '2015'!$C:$C, $A16, '2015'!$F:$F, J$1)+SUMIFS('2015'!$I:$I, '2015'!$D:$D, $A16, '2015'!$F:$F, J$1)+SUMIFS('2015'!$J:$J, '2015'!$E:$E, $A16, '2015'!$F:$F, J$1)+SUMIFS('2014'!$H:$H, '2014'!$C:$C, $A16, '2014'!$F:$F, J$1)+SUMIFS('2014'!$I:$I, '2014'!$D:$D, $A16, '2014'!$F:$F, J$1)+SUMIFS('2014'!$J:$J, '2014'!$E:$E, $A16, '2014'!$F:$F, J$1)+SUMIFS('2013'!$H:$H, '2013'!$C:$C, $A16, '2013'!$F:$F, J$1)+SUMIFS('2013'!$I:$I, '2013'!$D:$D, $A16, '2013'!$F:$F, J$1)+SUMIFS('2013'!$J:$J, '2013'!$E:$E, $A16, '2013'!$F:$F, J$1)+SUMIFS('2012'!$H:$H, '2012'!$C:$C, $A16, '2012'!$F:$F, J$1)+SUMIFS('2012'!$I:$I, '2012'!$D:$D, $A16, '2012'!$F:$F, J$1)+SUMIFS('2012'!$J:$J, '2012'!$E:$E, $A16, '2012'!$F:$F, J$1)+SUMIFS('2011'!$H:$H, '2011'!$C:$C, $A16, '2011'!$F:$F, J$1)+SUMIFS('2011'!$I:$I, '2011'!$D:$D, $A16, '2011'!$F:$F, J$1)+SUMIFS('2011'!$J:$J, '2011'!$E:$E, $A16, '2011'!$F:$F, J$1)+SUMIFS('2010'!$H:$H, '2010'!$C:$C, $A16, '2010'!$F:$F, J$1)+SUMIFS('2010'!$I:$I, '2010'!$D:$D, $A16, '2010'!$F:$F, J$1)+SUMIFS('2010'!$J:$J, '2010'!$E:$E, $A16, '2010'!$F:$F, J$1)+SUMIFS('2009'!$H:$H, '2009'!$C:$C, $A16, '2009'!$F:$F, J$1)+SUMIFS('2009'!$I:$I, '2009'!$D:$D, $A16, '2009'!$F:$F, J$1)+SUMIFS('2009'!$J:$J, '2009'!$E:$E, $A16, '2009'!$F:$F, J$1), 0)</f>
        <v>0</v>
      </c>
      <c r="K16" s="0" t="n">
        <f aca="false">IFERROR(SUMIFS('2018'!$H:$H, '2018'!$C:$C, $A16, '2018'!$F:$F, K$1)+SUMIFS('2018'!$I:$I, '2018'!$D:$D, $A16, '2018'!$F:$F, K$1)+SUMIFS('2018'!$J:$J, '2018'!$E:$E, $A16, '2018'!$F:$F, K$1)+SUMIFS('2017'!$H:$H, '2017'!$C:$C, $A16, '2017'!$F:$F, K$1)+SUMIFS('2017'!$I:$I, '2017'!$D:$D, $A16, '2017'!$F:$F, K$1)+SUMIFS('2017'!$J:$J, '2017'!$E:$E, $A16, '2017'!$F:$F, K$1)+SUMIFS('2016'!$H:$H, '2016'!$C:$C, $A16, '2016'!$F:$F, K$1)+SUMIFS('2016'!$I:$I, '2016'!$D:$D, $A16, '2016'!$F:$F, K$1)+SUMIFS('2016'!$J:$J, '2016'!$E:$E, $A16, '2016'!$F:$F, K$1)+SUMIFS('2015'!$H:$H, '2015'!$C:$C, $A16, '2015'!$F:$F, K$1)+SUMIFS('2015'!$I:$I, '2015'!$D:$D, $A16, '2015'!$F:$F, K$1)+SUMIFS('2015'!$J:$J, '2015'!$E:$E, $A16, '2015'!$F:$F, K$1)+SUMIFS('2014'!$H:$H, '2014'!$C:$C, $A16, '2014'!$F:$F, K$1)+SUMIFS('2014'!$I:$I, '2014'!$D:$D, $A16, '2014'!$F:$F, K$1)+SUMIFS('2014'!$J:$J, '2014'!$E:$E, $A16, '2014'!$F:$F, K$1)+SUMIFS('2013'!$H:$H, '2013'!$C:$C, $A16, '2013'!$F:$F, K$1)+SUMIFS('2013'!$I:$I, '2013'!$D:$D, $A16, '2013'!$F:$F, K$1)+SUMIFS('2013'!$J:$J, '2013'!$E:$E, $A16, '2013'!$F:$F, K$1)+SUMIFS('2012'!$H:$H, '2012'!$C:$C, $A16, '2012'!$F:$F, K$1)+SUMIFS('2012'!$I:$I, '2012'!$D:$D, $A16, '2012'!$F:$F, K$1)+SUMIFS('2012'!$J:$J, '2012'!$E:$E, $A16, '2012'!$F:$F, K$1)+SUMIFS('2011'!$H:$H, '2011'!$C:$C, $A16, '2011'!$F:$F, K$1)+SUMIFS('2011'!$I:$I, '2011'!$D:$D, $A16, '2011'!$F:$F, K$1)+SUMIFS('2011'!$J:$J, '2011'!$E:$E, $A16, '2011'!$F:$F, K$1)+SUMIFS('2010'!$H:$H, '2010'!$C:$C, $A16, '2010'!$F:$F, K$1)+SUMIFS('2010'!$I:$I, '2010'!$D:$D, $A16, '2010'!$F:$F, K$1)+SUMIFS('2010'!$J:$J, '2010'!$E:$E, $A16, '2010'!$F:$F, K$1)+SUMIFS('2009'!$H:$H, '2009'!$C:$C, $A16, '2009'!$F:$F, K$1)+SUMIFS('2009'!$I:$I, '2009'!$D:$D, $A16, '2009'!$F:$F, K$1)+SUMIFS('2009'!$J:$J, '2009'!$E:$E, $A16, '2009'!$F:$F, K$1), 0)</f>
        <v>1</v>
      </c>
      <c r="L16" s="0" t="n">
        <f aca="false">IFERROR(SUMIFS('2018'!$H:$H, '2018'!$C:$C, $A16, '2018'!$F:$F, L$1)+SUMIFS('2018'!$I:$I, '2018'!$D:$D, $A16, '2018'!$F:$F, L$1)+SUMIFS('2018'!$J:$J, '2018'!$E:$E, $A16, '2018'!$F:$F, L$1)+SUMIFS('2017'!$H:$H, '2017'!$C:$C, $A16, '2017'!$F:$F, L$1)+SUMIFS('2017'!$I:$I, '2017'!$D:$D, $A16, '2017'!$F:$F, L$1)+SUMIFS('2017'!$J:$J, '2017'!$E:$E, $A16, '2017'!$F:$F, L$1)+SUMIFS('2016'!$H:$H, '2016'!$C:$C, $A16, '2016'!$F:$F, L$1)+SUMIFS('2016'!$I:$I, '2016'!$D:$D, $A16, '2016'!$F:$F, L$1)+SUMIFS('2016'!$J:$J, '2016'!$E:$E, $A16, '2016'!$F:$F, L$1)+SUMIFS('2015'!$H:$H, '2015'!$C:$C, $A16, '2015'!$F:$F, L$1)+SUMIFS('2015'!$I:$I, '2015'!$D:$D, $A16, '2015'!$F:$F, L$1)+SUMIFS('2015'!$J:$J, '2015'!$E:$E, $A16, '2015'!$F:$F, L$1)+SUMIFS('2014'!$H:$H, '2014'!$C:$C, $A16, '2014'!$F:$F, L$1)+SUMIFS('2014'!$I:$I, '2014'!$D:$D, $A16, '2014'!$F:$F, L$1)+SUMIFS('2014'!$J:$J, '2014'!$E:$E, $A16, '2014'!$F:$F, L$1)+SUMIFS('2013'!$H:$H, '2013'!$C:$C, $A16, '2013'!$F:$F, L$1)+SUMIFS('2013'!$I:$I, '2013'!$D:$D, $A16, '2013'!$F:$F, L$1)+SUMIFS('2013'!$J:$J, '2013'!$E:$E, $A16, '2013'!$F:$F, L$1)+SUMIFS('2012'!$H:$H, '2012'!$C:$C, $A16, '2012'!$F:$F, L$1)+SUMIFS('2012'!$I:$I, '2012'!$D:$D, $A16, '2012'!$F:$F, L$1)+SUMIFS('2012'!$J:$J, '2012'!$E:$E, $A16, '2012'!$F:$F, L$1)+SUMIFS('2011'!$H:$H, '2011'!$C:$C, $A16, '2011'!$F:$F, L$1)+SUMIFS('2011'!$I:$I, '2011'!$D:$D, $A16, '2011'!$F:$F, L$1)+SUMIFS('2011'!$J:$J, '2011'!$E:$E, $A16, '2011'!$F:$F, L$1)+SUMIFS('2010'!$H:$H, '2010'!$C:$C, $A16, '2010'!$F:$F, L$1)+SUMIFS('2010'!$I:$I, '2010'!$D:$D, $A16, '2010'!$F:$F, L$1)+SUMIFS('2010'!$J:$J, '2010'!$E:$E, $A16, '2010'!$F:$F, L$1)+SUMIFS('2009'!$H:$H, '2009'!$C:$C, $A16, '2009'!$F:$F, L$1)+SUMIFS('2009'!$I:$I, '2009'!$D:$D, $A16, '2009'!$F:$F, L$1)+SUMIFS('2009'!$J:$J, '2009'!$E:$E, $A16, '2009'!$F:$F, L$1), 0)</f>
        <v>49</v>
      </c>
      <c r="M16" s="0" t="n">
        <f aca="false">IFERROR(SUMIFS('2018'!$H:$H, '2018'!$C:$C, $A16, '2018'!$F:$F, M$1)+SUMIFS('2018'!$I:$I, '2018'!$D:$D, $A16, '2018'!$F:$F, M$1)+SUMIFS('2018'!$J:$J, '2018'!$E:$E, $A16, '2018'!$F:$F, M$1)+SUMIFS('2017'!$H:$H, '2017'!$C:$C, $A16, '2017'!$F:$F, M$1)+SUMIFS('2017'!$I:$I, '2017'!$D:$D, $A16, '2017'!$F:$F, M$1)+SUMIFS('2017'!$J:$J, '2017'!$E:$E, $A16, '2017'!$F:$F, M$1)+SUMIFS('2016'!$H:$H, '2016'!$C:$C, $A16, '2016'!$F:$F, M$1)+SUMIFS('2016'!$I:$I, '2016'!$D:$D, $A16, '2016'!$F:$F, M$1)+SUMIFS('2016'!$J:$J, '2016'!$E:$E, $A16, '2016'!$F:$F, M$1)+SUMIFS('2015'!$H:$H, '2015'!$C:$C, $A16, '2015'!$F:$F, M$1)+SUMIFS('2015'!$I:$I, '2015'!$D:$D, $A16, '2015'!$F:$F, M$1)+SUMIFS('2015'!$J:$J, '2015'!$E:$E, $A16, '2015'!$F:$F, M$1)+SUMIFS('2014'!$H:$H, '2014'!$C:$C, $A16, '2014'!$F:$F, M$1)+SUMIFS('2014'!$I:$I, '2014'!$D:$D, $A16, '2014'!$F:$F, M$1)+SUMIFS('2014'!$J:$J, '2014'!$E:$E, $A16, '2014'!$F:$F, M$1)+SUMIFS('2013'!$H:$H, '2013'!$C:$C, $A16, '2013'!$F:$F, M$1)+SUMIFS('2013'!$I:$I, '2013'!$D:$D, $A16, '2013'!$F:$F, M$1)+SUMIFS('2013'!$J:$J, '2013'!$E:$E, $A16, '2013'!$F:$F, M$1)+SUMIFS('2012'!$H:$H, '2012'!$C:$C, $A16, '2012'!$F:$F, M$1)+SUMIFS('2012'!$I:$I, '2012'!$D:$D, $A16, '2012'!$F:$F, M$1)+SUMIFS('2012'!$J:$J, '2012'!$E:$E, $A16, '2012'!$F:$F, M$1)+SUMIFS('2011'!$H:$H, '2011'!$C:$C, $A16, '2011'!$F:$F, M$1)+SUMIFS('2011'!$I:$I, '2011'!$D:$D, $A16, '2011'!$F:$F, M$1)+SUMIFS('2011'!$J:$J, '2011'!$E:$E, $A16, '2011'!$F:$F, M$1)+SUMIFS('2010'!$H:$H, '2010'!$C:$C, $A16, '2010'!$F:$F, M$1)+SUMIFS('2010'!$I:$I, '2010'!$D:$D, $A16, '2010'!$F:$F, M$1)+SUMIFS('2010'!$J:$J, '2010'!$E:$E, $A16, '2010'!$F:$F, M$1)+SUMIFS('2009'!$H:$H, '2009'!$C:$C, $A16, '2009'!$F:$F, M$1)+SUMIFS('2009'!$I:$I, '2009'!$D:$D, $A16, '2009'!$F:$F, M$1)+SUMIFS('2009'!$J:$J, '2009'!$E:$E, $A16, '2009'!$F:$F, M$1), 0)</f>
        <v>0.5</v>
      </c>
      <c r="N16" s="0" t="n">
        <f aca="false">IFERROR(SUMIFS('2018'!$H:$H, '2018'!$C:$C, $A16, '2018'!$F:$F, N$1)+SUMIFS('2018'!$I:$I, '2018'!$D:$D, $A16, '2018'!$F:$F, N$1)+SUMIFS('2018'!$J:$J, '2018'!$E:$E, $A16, '2018'!$F:$F, N$1)+SUMIFS('2017'!$H:$H, '2017'!$C:$C, $A16, '2017'!$F:$F, N$1)+SUMIFS('2017'!$I:$I, '2017'!$D:$D, $A16, '2017'!$F:$F, N$1)+SUMIFS('2017'!$J:$J, '2017'!$E:$E, $A16, '2017'!$F:$F, N$1)+SUMIFS('2016'!$H:$H, '2016'!$C:$C, $A16, '2016'!$F:$F, N$1)+SUMIFS('2016'!$I:$I, '2016'!$D:$D, $A16, '2016'!$F:$F, N$1)+SUMIFS('2016'!$J:$J, '2016'!$E:$E, $A16, '2016'!$F:$F, N$1)+SUMIFS('2015'!$H:$H, '2015'!$C:$C, $A16, '2015'!$F:$F, N$1)+SUMIFS('2015'!$I:$I, '2015'!$D:$D, $A16, '2015'!$F:$F, N$1)+SUMIFS('2015'!$J:$J, '2015'!$E:$E, $A16, '2015'!$F:$F, N$1)+SUMIFS('2014'!$H:$H, '2014'!$C:$C, $A16, '2014'!$F:$F, N$1)+SUMIFS('2014'!$I:$I, '2014'!$D:$D, $A16, '2014'!$F:$F, N$1)+SUMIFS('2014'!$J:$J, '2014'!$E:$E, $A16, '2014'!$F:$F, N$1)+SUMIFS('2013'!$H:$H, '2013'!$C:$C, $A16, '2013'!$F:$F, N$1)+SUMIFS('2013'!$I:$I, '2013'!$D:$D, $A16, '2013'!$F:$F, N$1)+SUMIFS('2013'!$J:$J, '2013'!$E:$E, $A16, '2013'!$F:$F, N$1)+SUMIFS('2012'!$H:$H, '2012'!$C:$C, $A16, '2012'!$F:$F, N$1)+SUMIFS('2012'!$I:$I, '2012'!$D:$D, $A16, '2012'!$F:$F, N$1)+SUMIFS('2012'!$J:$J, '2012'!$E:$E, $A16, '2012'!$F:$F, N$1)+SUMIFS('2011'!$H:$H, '2011'!$C:$C, $A16, '2011'!$F:$F, N$1)+SUMIFS('2011'!$I:$I, '2011'!$D:$D, $A16, '2011'!$F:$F, N$1)+SUMIFS('2011'!$J:$J, '2011'!$E:$E, $A16, '2011'!$F:$F, N$1)+SUMIFS('2010'!$H:$H, '2010'!$C:$C, $A16, '2010'!$F:$F, N$1)+SUMIFS('2010'!$I:$I, '2010'!$D:$D, $A16, '2010'!$F:$F, N$1)+SUMIFS('2010'!$J:$J, '2010'!$E:$E, $A16, '2010'!$F:$F, N$1)+SUMIFS('2009'!$H:$H, '2009'!$C:$C, $A16, '2009'!$F:$F, N$1)+SUMIFS('2009'!$I:$I, '2009'!$D:$D, $A16, '2009'!$F:$F, N$1)+SUMIFS('2009'!$J:$J, '2009'!$E:$E, $A16, '2009'!$F:$F, N$1), 0)</f>
        <v>2</v>
      </c>
      <c r="O16" s="0" t="n">
        <f aca="false">IFERROR(SUMIFS('2018'!$H:$H, '2018'!$C:$C, $A16, '2018'!$F:$F, O$1)+SUMIFS('2018'!$I:$I, '2018'!$D:$D, $A16, '2018'!$F:$F, O$1)+SUMIFS('2018'!$J:$J, '2018'!$E:$E, $A16, '2018'!$F:$F, O$1)+SUMIFS('2017'!$H:$H, '2017'!$C:$C, $A16, '2017'!$F:$F, O$1)+SUMIFS('2017'!$I:$I, '2017'!$D:$D, $A16, '2017'!$F:$F, O$1)+SUMIFS('2017'!$J:$J, '2017'!$E:$E, $A16, '2017'!$F:$F, O$1)+SUMIFS('2016'!$H:$H, '2016'!$C:$C, $A16, '2016'!$F:$F, O$1)+SUMIFS('2016'!$I:$I, '2016'!$D:$D, $A16, '2016'!$F:$F, O$1)+SUMIFS('2016'!$J:$J, '2016'!$E:$E, $A16, '2016'!$F:$F, O$1)+SUMIFS('2015'!$H:$H, '2015'!$C:$C, $A16, '2015'!$F:$F, O$1)+SUMIFS('2015'!$I:$I, '2015'!$D:$D, $A16, '2015'!$F:$F, O$1)+SUMIFS('2015'!$J:$J, '2015'!$E:$E, $A16, '2015'!$F:$F, O$1)+SUMIFS('2014'!$H:$H, '2014'!$C:$C, $A16, '2014'!$F:$F, O$1)+SUMIFS('2014'!$I:$I, '2014'!$D:$D, $A16, '2014'!$F:$F, O$1)+SUMIFS('2014'!$J:$J, '2014'!$E:$E, $A16, '2014'!$F:$F, O$1)+SUMIFS('2013'!$H:$H, '2013'!$C:$C, $A16, '2013'!$F:$F, O$1)+SUMIFS('2013'!$I:$I, '2013'!$D:$D, $A16, '2013'!$F:$F, O$1)+SUMIFS('2013'!$J:$J, '2013'!$E:$E, $A16, '2013'!$F:$F, O$1)+SUMIFS('2012'!$H:$H, '2012'!$C:$C, $A16, '2012'!$F:$F, O$1)+SUMIFS('2012'!$I:$I, '2012'!$D:$D, $A16, '2012'!$F:$F, O$1)+SUMIFS('2012'!$J:$J, '2012'!$E:$E, $A16, '2012'!$F:$F, O$1)+SUMIFS('2011'!$H:$H, '2011'!$C:$C, $A16, '2011'!$F:$F, O$1)+SUMIFS('2011'!$I:$I, '2011'!$D:$D, $A16, '2011'!$F:$F, O$1)+SUMIFS('2011'!$J:$J, '2011'!$E:$E, $A16, '2011'!$F:$F, O$1)+SUMIFS('2010'!$H:$H, '2010'!$C:$C, $A16, '2010'!$F:$F, O$1)+SUMIFS('2010'!$I:$I, '2010'!$D:$D, $A16, '2010'!$F:$F, O$1)+SUMIFS('2010'!$J:$J, '2010'!$E:$E, $A16, '2010'!$F:$F, O$1)+SUMIFS('2009'!$H:$H, '2009'!$C:$C, $A16, '2009'!$F:$F, O$1)+SUMIFS('2009'!$I:$I, '2009'!$D:$D, $A16, '2009'!$F:$F, O$1)+SUMIFS('2009'!$J:$J, '2009'!$E:$E, $A16, '2009'!$F:$F, O$1), 0)</f>
        <v>0</v>
      </c>
      <c r="P16" s="0" t="n">
        <f aca="false">IFERROR(SUMIFS('2018'!$H:$H, '2018'!$C:$C, $A16, '2018'!$F:$F, P$1)+SUMIFS('2018'!$I:$I, '2018'!$D:$D, $A16, '2018'!$F:$F, P$1)+SUMIFS('2018'!$J:$J, '2018'!$E:$E, $A16, '2018'!$F:$F, P$1)+SUMIFS('2017'!$H:$H, '2017'!$C:$C, $A16, '2017'!$F:$F, P$1)+SUMIFS('2017'!$I:$I, '2017'!$D:$D, $A16, '2017'!$F:$F, P$1)+SUMIFS('2017'!$J:$J, '2017'!$E:$E, $A16, '2017'!$F:$F, P$1)+SUMIFS('2016'!$H:$H, '2016'!$C:$C, $A16, '2016'!$F:$F, P$1)+SUMIFS('2016'!$I:$I, '2016'!$D:$D, $A16, '2016'!$F:$F, P$1)+SUMIFS('2016'!$J:$J, '2016'!$E:$E, $A16, '2016'!$F:$F, P$1)+SUMIFS('2015'!$H:$H, '2015'!$C:$C, $A16, '2015'!$F:$F, P$1)+SUMIFS('2015'!$I:$I, '2015'!$D:$D, $A16, '2015'!$F:$F, P$1)+SUMIFS('2015'!$J:$J, '2015'!$E:$E, $A16, '2015'!$F:$F, P$1)+SUMIFS('2014'!$H:$H, '2014'!$C:$C, $A16, '2014'!$F:$F, P$1)+SUMIFS('2014'!$I:$I, '2014'!$D:$D, $A16, '2014'!$F:$F, P$1)+SUMIFS('2014'!$J:$J, '2014'!$E:$E, $A16, '2014'!$F:$F, P$1)+SUMIFS('2013'!$H:$H, '2013'!$C:$C, $A16, '2013'!$F:$F, P$1)+SUMIFS('2013'!$I:$I, '2013'!$D:$D, $A16, '2013'!$F:$F, P$1)+SUMIFS('2013'!$J:$J, '2013'!$E:$E, $A16, '2013'!$F:$F, P$1)+SUMIFS('2012'!$H:$H, '2012'!$C:$C, $A16, '2012'!$F:$F, P$1)+SUMIFS('2012'!$I:$I, '2012'!$D:$D, $A16, '2012'!$F:$F, P$1)+SUMIFS('2012'!$J:$J, '2012'!$E:$E, $A16, '2012'!$F:$F, P$1)+SUMIFS('2011'!$H:$H, '2011'!$C:$C, $A16, '2011'!$F:$F, P$1)+SUMIFS('2011'!$I:$I, '2011'!$D:$D, $A16, '2011'!$F:$F, P$1)+SUMIFS('2011'!$J:$J, '2011'!$E:$E, $A16, '2011'!$F:$F, P$1)+SUMIFS('2010'!$H:$H, '2010'!$C:$C, $A16, '2010'!$F:$F, P$1)+SUMIFS('2010'!$I:$I, '2010'!$D:$D, $A16, '2010'!$F:$F, P$1)+SUMIFS('2010'!$J:$J, '2010'!$E:$E, $A16, '2010'!$F:$F, P$1)+SUMIFS('2009'!$H:$H, '2009'!$C:$C, $A16, '2009'!$F:$F, P$1)+SUMIFS('2009'!$I:$I, '2009'!$D:$D, $A16, '2009'!$F:$F, P$1)+SUMIFS('2009'!$J:$J, '2009'!$E:$E, $A16, '2009'!$F:$F, P$1), 0)</f>
        <v>0</v>
      </c>
      <c r="Q16" s="0" t="n">
        <f aca="false">IFERROR(SUMIFS('2018'!$H:$H, '2018'!$C:$C, $A16, '2018'!$F:$F, Q$1)+SUMIFS('2018'!$I:$I, '2018'!$D:$D, $A16, '2018'!$F:$F, Q$1)+SUMIFS('2018'!$J:$J, '2018'!$E:$E, $A16, '2018'!$F:$F, Q$1)+SUMIFS('2017'!$H:$H, '2017'!$C:$C, $A16, '2017'!$F:$F, Q$1)+SUMIFS('2017'!$I:$I, '2017'!$D:$D, $A16, '2017'!$F:$F, Q$1)+SUMIFS('2017'!$J:$J, '2017'!$E:$E, $A16, '2017'!$F:$F, Q$1)+SUMIFS('2016'!$H:$H, '2016'!$C:$C, $A16, '2016'!$F:$F, Q$1)+SUMIFS('2016'!$I:$I, '2016'!$D:$D, $A16, '2016'!$F:$F, Q$1)+SUMIFS('2016'!$J:$J, '2016'!$E:$E, $A16, '2016'!$F:$F, Q$1)+SUMIFS('2015'!$H:$H, '2015'!$C:$C, $A16, '2015'!$F:$F, Q$1)+SUMIFS('2015'!$I:$I, '2015'!$D:$D, $A16, '2015'!$F:$F, Q$1)+SUMIFS('2015'!$J:$J, '2015'!$E:$E, $A16, '2015'!$F:$F, Q$1)+SUMIFS('2014'!$H:$H, '2014'!$C:$C, $A16, '2014'!$F:$F, Q$1)+SUMIFS('2014'!$I:$I, '2014'!$D:$D, $A16, '2014'!$F:$F, Q$1)+SUMIFS('2014'!$J:$J, '2014'!$E:$E, $A16, '2014'!$F:$F, Q$1)+SUMIFS('2013'!$H:$H, '2013'!$C:$C, $A16, '2013'!$F:$F, Q$1)+SUMIFS('2013'!$I:$I, '2013'!$D:$D, $A16, '2013'!$F:$F, Q$1)+SUMIFS('2013'!$J:$J, '2013'!$E:$E, $A16, '2013'!$F:$F, Q$1)+SUMIFS('2012'!$H:$H, '2012'!$C:$C, $A16, '2012'!$F:$F, Q$1)+SUMIFS('2012'!$I:$I, '2012'!$D:$D, $A16, '2012'!$F:$F, Q$1)+SUMIFS('2012'!$J:$J, '2012'!$E:$E, $A16, '2012'!$F:$F, Q$1)+SUMIFS('2011'!$H:$H, '2011'!$C:$C, $A16, '2011'!$F:$F, Q$1)+SUMIFS('2011'!$I:$I, '2011'!$D:$D, $A16, '2011'!$F:$F, Q$1)+SUMIFS('2011'!$J:$J, '2011'!$E:$E, $A16, '2011'!$F:$F, Q$1)+SUMIFS('2010'!$H:$H, '2010'!$C:$C, $A16, '2010'!$F:$F, Q$1)+SUMIFS('2010'!$I:$I, '2010'!$D:$D, $A16, '2010'!$F:$F, Q$1)+SUMIFS('2010'!$J:$J, '2010'!$E:$E, $A16, '2010'!$F:$F, Q$1)+SUMIFS('2009'!$H:$H, '2009'!$C:$C, $A16, '2009'!$F:$F, Q$1)+SUMIFS('2009'!$I:$I, '2009'!$D:$D, $A16, '2009'!$F:$F, Q$1)+SUMIFS('2009'!$J:$J, '2009'!$E:$E, $A16, '2009'!$F:$F, Q$1), 0)</f>
        <v>219</v>
      </c>
      <c r="R16" s="0" t="n">
        <f aca="false">IFERROR(SUMIFS('2018'!$H:$H, '2018'!$C:$C, $A16, '2018'!$F:$F, R$1)+SUMIFS('2018'!$I:$I, '2018'!$D:$D, $A16, '2018'!$F:$F, R$1)+SUMIFS('2018'!$J:$J, '2018'!$E:$E, $A16, '2018'!$F:$F, R$1)+SUMIFS('2017'!$H:$H, '2017'!$C:$C, $A16, '2017'!$F:$F, R$1)+SUMIFS('2017'!$I:$I, '2017'!$D:$D, $A16, '2017'!$F:$F, R$1)+SUMIFS('2017'!$J:$J, '2017'!$E:$E, $A16, '2017'!$F:$F, R$1)+SUMIFS('2016'!$H:$H, '2016'!$C:$C, $A16, '2016'!$F:$F, R$1)+SUMIFS('2016'!$I:$I, '2016'!$D:$D, $A16, '2016'!$F:$F, R$1)+SUMIFS('2016'!$J:$J, '2016'!$E:$E, $A16, '2016'!$F:$F, R$1)+SUMIFS('2015'!$H:$H, '2015'!$C:$C, $A16, '2015'!$F:$F, R$1)+SUMIFS('2015'!$I:$I, '2015'!$D:$D, $A16, '2015'!$F:$F, R$1)+SUMIFS('2015'!$J:$J, '2015'!$E:$E, $A16, '2015'!$F:$F, R$1)+SUMIFS('2014'!$H:$H, '2014'!$C:$C, $A16, '2014'!$F:$F, R$1)+SUMIFS('2014'!$I:$I, '2014'!$D:$D, $A16, '2014'!$F:$F, R$1)+SUMIFS('2014'!$J:$J, '2014'!$E:$E, $A16, '2014'!$F:$F, R$1)+SUMIFS('2013'!$H:$H, '2013'!$C:$C, $A16, '2013'!$F:$F, R$1)+SUMIFS('2013'!$I:$I, '2013'!$D:$D, $A16, '2013'!$F:$F, R$1)+SUMIFS('2013'!$J:$J, '2013'!$E:$E, $A16, '2013'!$F:$F, R$1)+SUMIFS('2012'!$H:$H, '2012'!$C:$C, $A16, '2012'!$F:$F, R$1)+SUMIFS('2012'!$I:$I, '2012'!$D:$D, $A16, '2012'!$F:$F, R$1)+SUMIFS('2012'!$J:$J, '2012'!$E:$E, $A16, '2012'!$F:$F, R$1)+SUMIFS('2011'!$H:$H, '2011'!$C:$C, $A16, '2011'!$F:$F, R$1)+SUMIFS('2011'!$I:$I, '2011'!$D:$D, $A16, '2011'!$F:$F, R$1)+SUMIFS('2011'!$J:$J, '2011'!$E:$E, $A16, '2011'!$F:$F, R$1)+SUMIFS('2010'!$H:$H, '2010'!$C:$C, $A16, '2010'!$F:$F, R$1)+SUMIFS('2010'!$I:$I, '2010'!$D:$D, $A16, '2010'!$F:$F, R$1)+SUMIFS('2010'!$J:$J, '2010'!$E:$E, $A16, '2010'!$F:$F, R$1)+SUMIFS('2009'!$H:$H, '2009'!$C:$C, $A16, '2009'!$F:$F, R$1)+SUMIFS('2009'!$I:$I, '2009'!$D:$D, $A16, '2009'!$F:$F, R$1)+SUMIFS('2009'!$J:$J, '2009'!$E:$E, $A16, '2009'!$F:$F, R$1), 0)</f>
        <v>0</v>
      </c>
      <c r="S16" s="0" t="n">
        <f aca="false">IFERROR(SUMIFS('2018'!$H:$H, '2018'!$C:$C, $A16, '2018'!$F:$F, S$1)+SUMIFS('2018'!$I:$I, '2018'!$D:$D, $A16, '2018'!$F:$F, S$1)+SUMIFS('2018'!$J:$J, '2018'!$E:$E, $A16, '2018'!$F:$F, S$1)+SUMIFS('2017'!$H:$H, '2017'!$C:$C, $A16, '2017'!$F:$F, S$1)+SUMIFS('2017'!$I:$I, '2017'!$D:$D, $A16, '2017'!$F:$F, S$1)+SUMIFS('2017'!$J:$J, '2017'!$E:$E, $A16, '2017'!$F:$F, S$1)+SUMIFS('2016'!$H:$H, '2016'!$C:$C, $A16, '2016'!$F:$F, S$1)+SUMIFS('2016'!$I:$I, '2016'!$D:$D, $A16, '2016'!$F:$F, S$1)+SUMIFS('2016'!$J:$J, '2016'!$E:$E, $A16, '2016'!$F:$F, S$1)+SUMIFS('2015'!$H:$H, '2015'!$C:$C, $A16, '2015'!$F:$F, S$1)+SUMIFS('2015'!$I:$I, '2015'!$D:$D, $A16, '2015'!$F:$F, S$1)+SUMIFS('2015'!$J:$J, '2015'!$E:$E, $A16, '2015'!$F:$F, S$1)+SUMIFS('2014'!$H:$H, '2014'!$C:$C, $A16, '2014'!$F:$F, S$1)+SUMIFS('2014'!$I:$I, '2014'!$D:$D, $A16, '2014'!$F:$F, S$1)+SUMIFS('2014'!$J:$J, '2014'!$E:$E, $A16, '2014'!$F:$F, S$1)+SUMIFS('2013'!$H:$H, '2013'!$C:$C, $A16, '2013'!$F:$F, S$1)+SUMIFS('2013'!$I:$I, '2013'!$D:$D, $A16, '2013'!$F:$F, S$1)+SUMIFS('2013'!$J:$J, '2013'!$E:$E, $A16, '2013'!$F:$F, S$1)+SUMIFS('2012'!$H:$H, '2012'!$C:$C, $A16, '2012'!$F:$F, S$1)+SUMIFS('2012'!$I:$I, '2012'!$D:$D, $A16, '2012'!$F:$F, S$1)+SUMIFS('2012'!$J:$J, '2012'!$E:$E, $A16, '2012'!$F:$F, S$1)+SUMIFS('2011'!$H:$H, '2011'!$C:$C, $A16, '2011'!$F:$F, S$1)+SUMIFS('2011'!$I:$I, '2011'!$D:$D, $A16, '2011'!$F:$F, S$1)+SUMIFS('2011'!$J:$J, '2011'!$E:$E, $A16, '2011'!$F:$F, S$1)+SUMIFS('2010'!$H:$H, '2010'!$C:$C, $A16, '2010'!$F:$F, S$1)+SUMIFS('2010'!$I:$I, '2010'!$D:$D, $A16, '2010'!$F:$F, S$1)+SUMIFS('2010'!$J:$J, '2010'!$E:$E, $A16, '2010'!$F:$F, S$1)+SUMIFS('2009'!$H:$H, '2009'!$C:$C, $A16, '2009'!$F:$F, S$1)+SUMIFS('2009'!$I:$I, '2009'!$D:$D, $A16, '2009'!$F:$F, S$1)+SUMIFS('2009'!$J:$J, '2009'!$E:$E, $A16, '2009'!$F:$F, S$1), 0)</f>
        <v>0</v>
      </c>
      <c r="T16" s="0" t="n">
        <f aca="false">IFERROR(SUMIFS('2018'!$H:$H, '2018'!$C:$C, $A16, '2018'!$F:$F, T$1)+SUMIFS('2018'!$I:$I, '2018'!$D:$D, $A16, '2018'!$F:$F, T$1)+SUMIFS('2018'!$J:$J, '2018'!$E:$E, $A16, '2018'!$F:$F, T$1)+SUMIFS('2017'!$H:$H, '2017'!$C:$C, $A16, '2017'!$F:$F, T$1)+SUMIFS('2017'!$I:$I, '2017'!$D:$D, $A16, '2017'!$F:$F, T$1)+SUMIFS('2017'!$J:$J, '2017'!$E:$E, $A16, '2017'!$F:$F, T$1)+SUMIFS('2016'!$H:$H, '2016'!$C:$C, $A16, '2016'!$F:$F, T$1)+SUMIFS('2016'!$I:$I, '2016'!$D:$D, $A16, '2016'!$F:$F, T$1)+SUMIFS('2016'!$J:$J, '2016'!$E:$E, $A16, '2016'!$F:$F, T$1)+SUMIFS('2015'!$H:$H, '2015'!$C:$C, $A16, '2015'!$F:$F, T$1)+SUMIFS('2015'!$I:$I, '2015'!$D:$D, $A16, '2015'!$F:$F, T$1)+SUMIFS('2015'!$J:$J, '2015'!$E:$E, $A16, '2015'!$F:$F, T$1)+SUMIFS('2014'!$H:$H, '2014'!$C:$C, $A16, '2014'!$F:$F, T$1)+SUMIFS('2014'!$I:$I, '2014'!$D:$D, $A16, '2014'!$F:$F, T$1)+SUMIFS('2014'!$J:$J, '2014'!$E:$E, $A16, '2014'!$F:$F, T$1)+SUMIFS('2013'!$H:$H, '2013'!$C:$C, $A16, '2013'!$F:$F, T$1)+SUMIFS('2013'!$I:$I, '2013'!$D:$D, $A16, '2013'!$F:$F, T$1)+SUMIFS('2013'!$J:$J, '2013'!$E:$E, $A16, '2013'!$F:$F, T$1)+SUMIFS('2012'!$H:$H, '2012'!$C:$C, $A16, '2012'!$F:$F, T$1)+SUMIFS('2012'!$I:$I, '2012'!$D:$D, $A16, '2012'!$F:$F, T$1)+SUMIFS('2012'!$J:$J, '2012'!$E:$E, $A16, '2012'!$F:$F, T$1)+SUMIFS('2011'!$H:$H, '2011'!$C:$C, $A16, '2011'!$F:$F, T$1)+SUMIFS('2011'!$I:$I, '2011'!$D:$D, $A16, '2011'!$F:$F, T$1)+SUMIFS('2011'!$J:$J, '2011'!$E:$E, $A16, '2011'!$F:$F, T$1)+SUMIFS('2010'!$H:$H, '2010'!$C:$C, $A16, '2010'!$F:$F, T$1)+SUMIFS('2010'!$I:$I, '2010'!$D:$D, $A16, '2010'!$F:$F, T$1)+SUMIFS('2010'!$J:$J, '2010'!$E:$E, $A16, '2010'!$F:$F, T$1)+SUMIFS('2009'!$H:$H, '2009'!$C:$C, $A16, '2009'!$F:$F, T$1)+SUMIFS('2009'!$I:$I, '2009'!$D:$D, $A16, '2009'!$F:$F, T$1)+SUMIFS('2009'!$J:$J, '2009'!$E:$E, $A16, '2009'!$F:$F, T$1), 0)</f>
        <v>0</v>
      </c>
      <c r="U16" s="0" t="n">
        <f aca="false">IFERROR(SUMIFS('2018'!$H:$H, '2018'!$C:$C, $A16, '2018'!$F:$F, U$1)+SUMIFS('2018'!$I:$I, '2018'!$D:$D, $A16, '2018'!$F:$F, U$1)+SUMIFS('2018'!$J:$J, '2018'!$E:$E, $A16, '2018'!$F:$F, U$1)+SUMIFS('2017'!$H:$H, '2017'!$C:$C, $A16, '2017'!$F:$F, U$1)+SUMIFS('2017'!$I:$I, '2017'!$D:$D, $A16, '2017'!$F:$F, U$1)+SUMIFS('2017'!$J:$J, '2017'!$E:$E, $A16, '2017'!$F:$F, U$1)+SUMIFS('2016'!$H:$H, '2016'!$C:$C, $A16, '2016'!$F:$F, U$1)+SUMIFS('2016'!$I:$I, '2016'!$D:$D, $A16, '2016'!$F:$F, U$1)+SUMIFS('2016'!$J:$J, '2016'!$E:$E, $A16, '2016'!$F:$F, U$1)+SUMIFS('2015'!$H:$H, '2015'!$C:$C, $A16, '2015'!$F:$F, U$1)+SUMIFS('2015'!$I:$I, '2015'!$D:$D, $A16, '2015'!$F:$F, U$1)+SUMIFS('2015'!$J:$J, '2015'!$E:$E, $A16, '2015'!$F:$F, U$1)+SUMIFS('2014'!$H:$H, '2014'!$C:$C, $A16, '2014'!$F:$F, U$1)+SUMIFS('2014'!$I:$I, '2014'!$D:$D, $A16, '2014'!$F:$F, U$1)+SUMIFS('2014'!$J:$J, '2014'!$E:$E, $A16, '2014'!$F:$F, U$1)+SUMIFS('2013'!$H:$H, '2013'!$C:$C, $A16, '2013'!$F:$F, U$1)+SUMIFS('2013'!$I:$I, '2013'!$D:$D, $A16, '2013'!$F:$F, U$1)+SUMIFS('2013'!$J:$J, '2013'!$E:$E, $A16, '2013'!$F:$F, U$1)+SUMIFS('2012'!$H:$H, '2012'!$C:$C, $A16, '2012'!$F:$F, U$1)+SUMIFS('2012'!$I:$I, '2012'!$D:$D, $A16, '2012'!$F:$F, U$1)+SUMIFS('2012'!$J:$J, '2012'!$E:$E, $A16, '2012'!$F:$F, U$1)+SUMIFS('2011'!$H:$H, '2011'!$C:$C, $A16, '2011'!$F:$F, U$1)+SUMIFS('2011'!$I:$I, '2011'!$D:$D, $A16, '2011'!$F:$F, U$1)+SUMIFS('2011'!$J:$J, '2011'!$E:$E, $A16, '2011'!$F:$F, U$1)+SUMIFS('2010'!$H:$H, '2010'!$C:$C, $A16, '2010'!$F:$F, U$1)+SUMIFS('2010'!$I:$I, '2010'!$D:$D, $A16, '2010'!$F:$F, U$1)+SUMIFS('2010'!$J:$J, '2010'!$E:$E, $A16, '2010'!$F:$F, U$1)+SUMIFS('2009'!$H:$H, '2009'!$C:$C, $A16, '2009'!$F:$F, U$1)+SUMIFS('2009'!$I:$I, '2009'!$D:$D, $A16, '2009'!$F:$F, U$1)+SUMIFS('2009'!$J:$J, '2009'!$E:$E, $A16, '2009'!$F:$F, U$1), 0)</f>
        <v>0</v>
      </c>
      <c r="V16" s="0" t="n">
        <f aca="false">IFERROR(SUMIFS('2018'!$H:$H, '2018'!$C:$C, $A16, '2018'!$F:$F, V$1)+SUMIFS('2018'!$I:$I, '2018'!$D:$D, $A16, '2018'!$F:$F, V$1)+SUMIFS('2018'!$J:$J, '2018'!$E:$E, $A16, '2018'!$F:$F, V$1)+SUMIFS('2017'!$H:$H, '2017'!$C:$C, $A16, '2017'!$F:$F, V$1)+SUMIFS('2017'!$I:$I, '2017'!$D:$D, $A16, '2017'!$F:$F, V$1)+SUMIFS('2017'!$J:$J, '2017'!$E:$E, $A16, '2017'!$F:$F, V$1)+SUMIFS('2016'!$H:$H, '2016'!$C:$C, $A16, '2016'!$F:$F, V$1)+SUMIFS('2016'!$I:$I, '2016'!$D:$D, $A16, '2016'!$F:$F, V$1)+SUMIFS('2016'!$J:$J, '2016'!$E:$E, $A16, '2016'!$F:$F, V$1)+SUMIFS('2015'!$H:$H, '2015'!$C:$C, $A16, '2015'!$F:$F, V$1)+SUMIFS('2015'!$I:$I, '2015'!$D:$D, $A16, '2015'!$F:$F, V$1)+SUMIFS('2015'!$J:$J, '2015'!$E:$E, $A16, '2015'!$F:$F, V$1)+SUMIFS('2014'!$H:$H, '2014'!$C:$C, $A16, '2014'!$F:$F, V$1)+SUMIFS('2014'!$I:$I, '2014'!$D:$D, $A16, '2014'!$F:$F, V$1)+SUMIFS('2014'!$J:$J, '2014'!$E:$E, $A16, '2014'!$F:$F, V$1)+SUMIFS('2013'!$H:$H, '2013'!$C:$C, $A16, '2013'!$F:$F, V$1)+SUMIFS('2013'!$I:$I, '2013'!$D:$D, $A16, '2013'!$F:$F, V$1)+SUMIFS('2013'!$J:$J, '2013'!$E:$E, $A16, '2013'!$F:$F, V$1)+SUMIFS('2012'!$H:$H, '2012'!$C:$C, $A16, '2012'!$F:$F, V$1)+SUMIFS('2012'!$I:$I, '2012'!$D:$D, $A16, '2012'!$F:$F, V$1)+SUMIFS('2012'!$J:$J, '2012'!$E:$E, $A16, '2012'!$F:$F, V$1)+SUMIFS('2011'!$H:$H, '2011'!$C:$C, $A16, '2011'!$F:$F, V$1)+SUMIFS('2011'!$I:$I, '2011'!$D:$D, $A16, '2011'!$F:$F, V$1)+SUMIFS('2011'!$J:$J, '2011'!$E:$E, $A16, '2011'!$F:$F, V$1)+SUMIFS('2010'!$H:$H, '2010'!$C:$C, $A16, '2010'!$F:$F, V$1)+SUMIFS('2010'!$I:$I, '2010'!$D:$D, $A16, '2010'!$F:$F, V$1)+SUMIFS('2010'!$J:$J, '2010'!$E:$E, $A16, '2010'!$F:$F, V$1)+SUMIFS('2009'!$H:$H, '2009'!$C:$C, $A16, '2009'!$F:$F, V$1)+SUMIFS('2009'!$I:$I, '2009'!$D:$D, $A16, '2009'!$F:$F, V$1)+SUMIFS('2009'!$J:$J, '2009'!$E:$E, $A16, '2009'!$F:$F, V$1), 0)</f>
        <v>0</v>
      </c>
      <c r="W16" s="0" t="n">
        <f aca="false">IFERROR(SUMIFS('2018'!$H:$H, '2018'!$C:$C, $A16, '2018'!$F:$F, W$1)+SUMIFS('2018'!$I:$I, '2018'!$D:$D, $A16, '2018'!$F:$F, W$1)+SUMIFS('2018'!$J:$J, '2018'!$E:$E, $A16, '2018'!$F:$F, W$1)+SUMIFS('2017'!$H:$H, '2017'!$C:$C, $A16, '2017'!$F:$F, W$1)+SUMIFS('2017'!$I:$I, '2017'!$D:$D, $A16, '2017'!$F:$F, W$1)+SUMIFS('2017'!$J:$J, '2017'!$E:$E, $A16, '2017'!$F:$F, W$1)+SUMIFS('2016'!$H:$H, '2016'!$C:$C, $A16, '2016'!$F:$F, W$1)+SUMIFS('2016'!$I:$I, '2016'!$D:$D, $A16, '2016'!$F:$F, W$1)+SUMIFS('2016'!$J:$J, '2016'!$E:$E, $A16, '2016'!$F:$F, W$1)+SUMIFS('2015'!$H:$H, '2015'!$C:$C, $A16, '2015'!$F:$F, W$1)+SUMIFS('2015'!$I:$I, '2015'!$D:$D, $A16, '2015'!$F:$F, W$1)+SUMIFS('2015'!$J:$J, '2015'!$E:$E, $A16, '2015'!$F:$F, W$1)+SUMIFS('2014'!$H:$H, '2014'!$C:$C, $A16, '2014'!$F:$F, W$1)+SUMIFS('2014'!$I:$I, '2014'!$D:$D, $A16, '2014'!$F:$F, W$1)+SUMIFS('2014'!$J:$J, '2014'!$E:$E, $A16, '2014'!$F:$F, W$1)+SUMIFS('2013'!$H:$H, '2013'!$C:$C, $A16, '2013'!$F:$F, W$1)+SUMIFS('2013'!$I:$I, '2013'!$D:$D, $A16, '2013'!$F:$F, W$1)+SUMIFS('2013'!$J:$J, '2013'!$E:$E, $A16, '2013'!$F:$F, W$1)+SUMIFS('2012'!$H:$H, '2012'!$C:$C, $A16, '2012'!$F:$F, W$1)+SUMIFS('2012'!$I:$I, '2012'!$D:$D, $A16, '2012'!$F:$F, W$1)+SUMIFS('2012'!$J:$J, '2012'!$E:$E, $A16, '2012'!$F:$F, W$1)+SUMIFS('2011'!$H:$H, '2011'!$C:$C, $A16, '2011'!$F:$F, W$1)+SUMIFS('2011'!$I:$I, '2011'!$D:$D, $A16, '2011'!$F:$F, W$1)+SUMIFS('2011'!$J:$J, '2011'!$E:$E, $A16, '2011'!$F:$F, W$1)+SUMIFS('2010'!$H:$H, '2010'!$C:$C, $A16, '2010'!$F:$F, W$1)+SUMIFS('2010'!$I:$I, '2010'!$D:$D, $A16, '2010'!$F:$F, W$1)+SUMIFS('2010'!$J:$J, '2010'!$E:$E, $A16, '2010'!$F:$F, W$1)+SUMIFS('2009'!$H:$H, '2009'!$C:$C, $A16, '2009'!$F:$F, W$1)+SUMIFS('2009'!$I:$I, '2009'!$D:$D, $A16, '2009'!$F:$F, W$1)+SUMIFS('2009'!$J:$J, '2009'!$E:$E, $A16, '2009'!$F:$F, W$1), 0)</f>
        <v>1</v>
      </c>
      <c r="X16" s="0" t="n">
        <f aca="false">IFERROR(SUMIFS('2018'!$H:$H, '2018'!$C:$C, $A16, '2018'!$F:$F, X$1)+SUMIFS('2018'!$I:$I, '2018'!$D:$D, $A16, '2018'!$F:$F, X$1)+SUMIFS('2018'!$J:$J, '2018'!$E:$E, $A16, '2018'!$F:$F, X$1)+SUMIFS('2017'!$H:$H, '2017'!$C:$C, $A16, '2017'!$F:$F, X$1)+SUMIFS('2017'!$I:$I, '2017'!$D:$D, $A16, '2017'!$F:$F, X$1)+SUMIFS('2017'!$J:$J, '2017'!$E:$E, $A16, '2017'!$F:$F, X$1)+SUMIFS('2016'!$H:$H, '2016'!$C:$C, $A16, '2016'!$F:$F, X$1)+SUMIFS('2016'!$I:$I, '2016'!$D:$D, $A16, '2016'!$F:$F, X$1)+SUMIFS('2016'!$J:$J, '2016'!$E:$E, $A16, '2016'!$F:$F, X$1)+SUMIFS('2015'!$H:$H, '2015'!$C:$C, $A16, '2015'!$F:$F, X$1)+SUMIFS('2015'!$I:$I, '2015'!$D:$D, $A16, '2015'!$F:$F, X$1)+SUMIFS('2015'!$J:$J, '2015'!$E:$E, $A16, '2015'!$F:$F, X$1)+SUMIFS('2014'!$H:$H, '2014'!$C:$C, $A16, '2014'!$F:$F, X$1)+SUMIFS('2014'!$I:$I, '2014'!$D:$D, $A16, '2014'!$F:$F, X$1)+SUMIFS('2014'!$J:$J, '2014'!$E:$E, $A16, '2014'!$F:$F, X$1)+SUMIFS('2013'!$H:$H, '2013'!$C:$C, $A16, '2013'!$F:$F, X$1)+SUMIFS('2013'!$I:$I, '2013'!$D:$D, $A16, '2013'!$F:$F, X$1)+SUMIFS('2013'!$J:$J, '2013'!$E:$E, $A16, '2013'!$F:$F, X$1)+SUMIFS('2012'!$H:$H, '2012'!$C:$C, $A16, '2012'!$F:$F, X$1)+SUMIFS('2012'!$I:$I, '2012'!$D:$D, $A16, '2012'!$F:$F, X$1)+SUMIFS('2012'!$J:$J, '2012'!$E:$E, $A16, '2012'!$F:$F, X$1)+SUMIFS('2011'!$H:$H, '2011'!$C:$C, $A16, '2011'!$F:$F, X$1)+SUMIFS('2011'!$I:$I, '2011'!$D:$D, $A16, '2011'!$F:$F, X$1)+SUMIFS('2011'!$J:$J, '2011'!$E:$E, $A16, '2011'!$F:$F, X$1)+SUMIFS('2010'!$H:$H, '2010'!$C:$C, $A16, '2010'!$F:$F, X$1)+SUMIFS('2010'!$I:$I, '2010'!$D:$D, $A16, '2010'!$F:$F, X$1)+SUMIFS('2010'!$J:$J, '2010'!$E:$E, $A16, '2010'!$F:$F, X$1)+SUMIFS('2009'!$H:$H, '2009'!$C:$C, $A16, '2009'!$F:$F, X$1)+SUMIFS('2009'!$I:$I, '2009'!$D:$D, $A16, '2009'!$F:$F, X$1)+SUMIFS('2009'!$J:$J, '2009'!$E:$E, $A16, '2009'!$F:$F, X$1), 0)</f>
        <v>0.5</v>
      </c>
      <c r="Y16" s="0" t="n">
        <f aca="false">IFERROR(SUMIFS('2018'!$H:$H, '2018'!$C:$C, $A16, '2018'!$F:$F, Y$1)+SUMIFS('2018'!$I:$I, '2018'!$D:$D, $A16, '2018'!$F:$F, Y$1)+SUMIFS('2018'!$J:$J, '2018'!$E:$E, $A16, '2018'!$F:$F, Y$1)+SUMIFS('2017'!$H:$H, '2017'!$C:$C, $A16, '2017'!$F:$F, Y$1)+SUMIFS('2017'!$I:$I, '2017'!$D:$D, $A16, '2017'!$F:$F, Y$1)+SUMIFS('2017'!$J:$J, '2017'!$E:$E, $A16, '2017'!$F:$F, Y$1)+SUMIFS('2016'!$H:$H, '2016'!$C:$C, $A16, '2016'!$F:$F, Y$1)+SUMIFS('2016'!$I:$I, '2016'!$D:$D, $A16, '2016'!$F:$F, Y$1)+SUMIFS('2016'!$J:$J, '2016'!$E:$E, $A16, '2016'!$F:$F, Y$1)+SUMIFS('2015'!$H:$H, '2015'!$C:$C, $A16, '2015'!$F:$F, Y$1)+SUMIFS('2015'!$I:$I, '2015'!$D:$D, $A16, '2015'!$F:$F, Y$1)+SUMIFS('2015'!$J:$J, '2015'!$E:$E, $A16, '2015'!$F:$F, Y$1)+SUMIFS('2014'!$H:$H, '2014'!$C:$C, $A16, '2014'!$F:$F, Y$1)+SUMIFS('2014'!$I:$I, '2014'!$D:$D, $A16, '2014'!$F:$F, Y$1)+SUMIFS('2014'!$J:$J, '2014'!$E:$E, $A16, '2014'!$F:$F, Y$1)+SUMIFS('2013'!$H:$H, '2013'!$C:$C, $A16, '2013'!$F:$F, Y$1)+SUMIFS('2013'!$I:$I, '2013'!$D:$D, $A16, '2013'!$F:$F, Y$1)+SUMIFS('2013'!$J:$J, '2013'!$E:$E, $A16, '2013'!$F:$F, Y$1)+SUMIFS('2012'!$H:$H, '2012'!$C:$C, $A16, '2012'!$F:$F, Y$1)+SUMIFS('2012'!$I:$I, '2012'!$D:$D, $A16, '2012'!$F:$F, Y$1)+SUMIFS('2012'!$J:$J, '2012'!$E:$E, $A16, '2012'!$F:$F, Y$1)+SUMIFS('2011'!$H:$H, '2011'!$C:$C, $A16, '2011'!$F:$F, Y$1)+SUMIFS('2011'!$I:$I, '2011'!$D:$D, $A16, '2011'!$F:$F, Y$1)+SUMIFS('2011'!$J:$J, '2011'!$E:$E, $A16, '2011'!$F:$F, Y$1)+SUMIFS('2010'!$H:$H, '2010'!$C:$C, $A16, '2010'!$F:$F, Y$1)+SUMIFS('2010'!$I:$I, '2010'!$D:$D, $A16, '2010'!$F:$F, Y$1)+SUMIFS('2010'!$J:$J, '2010'!$E:$E, $A16, '2010'!$F:$F, Y$1)+SUMIFS('2009'!$H:$H, '2009'!$C:$C, $A16, '2009'!$F:$F, Y$1)+SUMIFS('2009'!$I:$I, '2009'!$D:$D, $A16, '2009'!$F:$F, Y$1)+SUMIFS('2009'!$J:$J, '2009'!$E:$E, $A16, '2009'!$F:$F, Y$1), 0)</f>
        <v>0</v>
      </c>
      <c r="Z16" s="0" t="n">
        <f aca="false">IFERROR(SUMIFS('2018'!$H:$H, '2018'!$C:$C, $A16, '2018'!$F:$F, Z$1)+SUMIFS('2018'!$I:$I, '2018'!$D:$D, $A16, '2018'!$F:$F, Z$1)+SUMIFS('2018'!$J:$J, '2018'!$E:$E, $A16, '2018'!$F:$F, Z$1)+SUMIFS('2017'!$H:$H, '2017'!$C:$C, $A16, '2017'!$F:$F, Z$1)+SUMIFS('2017'!$I:$I, '2017'!$D:$D, $A16, '2017'!$F:$F, Z$1)+SUMIFS('2017'!$J:$J, '2017'!$E:$E, $A16, '2017'!$F:$F, Z$1)+SUMIFS('2016'!$H:$H, '2016'!$C:$C, $A16, '2016'!$F:$F, Z$1)+SUMIFS('2016'!$I:$I, '2016'!$D:$D, $A16, '2016'!$F:$F, Z$1)+SUMIFS('2016'!$J:$J, '2016'!$E:$E, $A16, '2016'!$F:$F, Z$1)+SUMIFS('2015'!$H:$H, '2015'!$C:$C, $A16, '2015'!$F:$F, Z$1)+SUMIFS('2015'!$I:$I, '2015'!$D:$D, $A16, '2015'!$F:$F, Z$1)+SUMIFS('2015'!$J:$J, '2015'!$E:$E, $A16, '2015'!$F:$F, Z$1)+SUMIFS('2014'!$H:$H, '2014'!$C:$C, $A16, '2014'!$F:$F, Z$1)+SUMIFS('2014'!$I:$I, '2014'!$D:$D, $A16, '2014'!$F:$F, Z$1)+SUMIFS('2014'!$J:$J, '2014'!$E:$E, $A16, '2014'!$F:$F, Z$1)+SUMIFS('2013'!$H:$H, '2013'!$C:$C, $A16, '2013'!$F:$F, Z$1)+SUMIFS('2013'!$I:$I, '2013'!$D:$D, $A16, '2013'!$F:$F, Z$1)+SUMIFS('2013'!$J:$J, '2013'!$E:$E, $A16, '2013'!$F:$F, Z$1)+SUMIFS('2012'!$H:$H, '2012'!$C:$C, $A16, '2012'!$F:$F, Z$1)+SUMIFS('2012'!$I:$I, '2012'!$D:$D, $A16, '2012'!$F:$F, Z$1)+SUMIFS('2012'!$J:$J, '2012'!$E:$E, $A16, '2012'!$F:$F, Z$1)+SUMIFS('2011'!$H:$H, '2011'!$C:$C, $A16, '2011'!$F:$F, Z$1)+SUMIFS('2011'!$I:$I, '2011'!$D:$D, $A16, '2011'!$F:$F, Z$1)+SUMIFS('2011'!$J:$J, '2011'!$E:$E, $A16, '2011'!$F:$F, Z$1)+SUMIFS('2010'!$H:$H, '2010'!$C:$C, $A16, '2010'!$F:$F, Z$1)+SUMIFS('2010'!$I:$I, '2010'!$D:$D, $A16, '2010'!$F:$F, Z$1)+SUMIFS('2010'!$J:$J, '2010'!$E:$E, $A16, '2010'!$F:$F, Z$1)+SUMIFS('2009'!$H:$H, '2009'!$C:$C, $A16, '2009'!$F:$F, Z$1)+SUMIFS('2009'!$I:$I, '2009'!$D:$D, $A16, '2009'!$F:$F, Z$1)+SUMIFS('2009'!$J:$J, '2009'!$E:$E, $A16, '2009'!$F:$F, Z$1), 0)</f>
        <v>0</v>
      </c>
      <c r="AA16" s="0" t="n">
        <f aca="false">IFERROR(SUMIFS('2018'!$H:$H, '2018'!$C:$C, $A16, '2018'!$F:$F, AA$1)+SUMIFS('2018'!$I:$I, '2018'!$D:$D, $A16, '2018'!$F:$F, AA$1)+SUMIFS('2018'!$J:$J, '2018'!$E:$E, $A16, '2018'!$F:$F, AA$1)+SUMIFS('2017'!$H:$H, '2017'!$C:$C, $A16, '2017'!$F:$F, AA$1)+SUMIFS('2017'!$I:$I, '2017'!$D:$D, $A16, '2017'!$F:$F, AA$1)+SUMIFS('2017'!$J:$J, '2017'!$E:$E, $A16, '2017'!$F:$F, AA$1)+SUMIFS('2016'!$H:$H, '2016'!$C:$C, $A16, '2016'!$F:$F, AA$1)+SUMIFS('2016'!$I:$I, '2016'!$D:$D, $A16, '2016'!$F:$F, AA$1)+SUMIFS('2016'!$J:$J, '2016'!$E:$E, $A16, '2016'!$F:$F, AA$1)+SUMIFS('2015'!$H:$H, '2015'!$C:$C, $A16, '2015'!$F:$F, AA$1)+SUMIFS('2015'!$I:$I, '2015'!$D:$D, $A16, '2015'!$F:$F, AA$1)+SUMIFS('2015'!$J:$J, '2015'!$E:$E, $A16, '2015'!$F:$F, AA$1)+SUMIFS('2014'!$H:$H, '2014'!$C:$C, $A16, '2014'!$F:$F, AA$1)+SUMIFS('2014'!$I:$I, '2014'!$D:$D, $A16, '2014'!$F:$F, AA$1)+SUMIFS('2014'!$J:$J, '2014'!$E:$E, $A16, '2014'!$F:$F, AA$1)+SUMIFS('2013'!$H:$H, '2013'!$C:$C, $A16, '2013'!$F:$F, AA$1)+SUMIFS('2013'!$I:$I, '2013'!$D:$D, $A16, '2013'!$F:$F, AA$1)+SUMIFS('2013'!$J:$J, '2013'!$E:$E, $A16, '2013'!$F:$F, AA$1)+SUMIFS('2012'!$H:$H, '2012'!$C:$C, $A16, '2012'!$F:$F, AA$1)+SUMIFS('2012'!$I:$I, '2012'!$D:$D, $A16, '2012'!$F:$F, AA$1)+SUMIFS('2012'!$J:$J, '2012'!$E:$E, $A16, '2012'!$F:$F, AA$1)+SUMIFS('2011'!$H:$H, '2011'!$C:$C, $A16, '2011'!$F:$F, AA$1)+SUMIFS('2011'!$I:$I, '2011'!$D:$D, $A16, '2011'!$F:$F, AA$1)+SUMIFS('2011'!$J:$J, '2011'!$E:$E, $A16, '2011'!$F:$F, AA$1)+SUMIFS('2010'!$H:$H, '2010'!$C:$C, $A16, '2010'!$F:$F, AA$1)+SUMIFS('2010'!$I:$I, '2010'!$D:$D, $A16, '2010'!$F:$F, AA$1)+SUMIFS('2010'!$J:$J, '2010'!$E:$E, $A16, '2010'!$F:$F, AA$1)+SUMIFS('2009'!$H:$H, '2009'!$C:$C, $A16, '2009'!$F:$F, AA$1)+SUMIFS('2009'!$I:$I, '2009'!$D:$D, $A16, '2009'!$F:$F, AA$1)+SUMIFS('2009'!$J:$J, '2009'!$E:$E, $A16, '2009'!$F:$F, AA$1), 0)</f>
        <v>0</v>
      </c>
      <c r="AB16" s="0" t="n">
        <f aca="false">IFERROR(SUMIFS('2018'!$H:$H, '2018'!$C:$C, $A16, '2018'!$F:$F, AB$1)+SUMIFS('2018'!$I:$I, '2018'!$D:$D, $A16, '2018'!$F:$F, AB$1)+SUMIFS('2018'!$J:$J, '2018'!$E:$E, $A16, '2018'!$F:$F, AB$1)+SUMIFS('2017'!$H:$H, '2017'!$C:$C, $A16, '2017'!$F:$F, AB$1)+SUMIFS('2017'!$I:$I, '2017'!$D:$D, $A16, '2017'!$F:$F, AB$1)+SUMIFS('2017'!$J:$J, '2017'!$E:$E, $A16, '2017'!$F:$F, AB$1)+SUMIFS('2016'!$H:$H, '2016'!$C:$C, $A16, '2016'!$F:$F, AB$1)+SUMIFS('2016'!$I:$I, '2016'!$D:$D, $A16, '2016'!$F:$F, AB$1)+SUMIFS('2016'!$J:$J, '2016'!$E:$E, $A16, '2016'!$F:$F, AB$1)+SUMIFS('2015'!$H:$H, '2015'!$C:$C, $A16, '2015'!$F:$F, AB$1)+SUMIFS('2015'!$I:$I, '2015'!$D:$D, $A16, '2015'!$F:$F, AB$1)+SUMIFS('2015'!$J:$J, '2015'!$E:$E, $A16, '2015'!$F:$F, AB$1)+SUMIFS('2014'!$H:$H, '2014'!$C:$C, $A16, '2014'!$F:$F, AB$1)+SUMIFS('2014'!$I:$I, '2014'!$D:$D, $A16, '2014'!$F:$F, AB$1)+SUMIFS('2014'!$J:$J, '2014'!$E:$E, $A16, '2014'!$F:$F, AB$1)+SUMIFS('2013'!$H:$H, '2013'!$C:$C, $A16, '2013'!$F:$F, AB$1)+SUMIFS('2013'!$I:$I, '2013'!$D:$D, $A16, '2013'!$F:$F, AB$1)+SUMIFS('2013'!$J:$J, '2013'!$E:$E, $A16, '2013'!$F:$F, AB$1)+SUMIFS('2012'!$H:$H, '2012'!$C:$C, $A16, '2012'!$F:$F, AB$1)+SUMIFS('2012'!$I:$I, '2012'!$D:$D, $A16, '2012'!$F:$F, AB$1)+SUMIFS('2012'!$J:$J, '2012'!$E:$E, $A16, '2012'!$F:$F, AB$1)+SUMIFS('2011'!$H:$H, '2011'!$C:$C, $A16, '2011'!$F:$F, AB$1)+SUMIFS('2011'!$I:$I, '2011'!$D:$D, $A16, '2011'!$F:$F, AB$1)+SUMIFS('2011'!$J:$J, '2011'!$E:$E, $A16, '2011'!$F:$F, AB$1)+SUMIFS('2010'!$H:$H, '2010'!$C:$C, $A16, '2010'!$F:$F, AB$1)+SUMIFS('2010'!$I:$I, '2010'!$D:$D, $A16, '2010'!$F:$F, AB$1)+SUMIFS('2010'!$J:$J, '2010'!$E:$E, $A16, '2010'!$F:$F, AB$1)+SUMIFS('2009'!$H:$H, '2009'!$C:$C, $A16, '2009'!$F:$F, AB$1)+SUMIFS('2009'!$I:$I, '2009'!$D:$D, $A16, '2009'!$F:$F, AB$1)+SUMIFS('2009'!$J:$J, '2009'!$E:$E, $A16, '2009'!$F:$F, AB$1), 0)</f>
        <v>0</v>
      </c>
      <c r="AC16" s="0" t="n">
        <f aca="false">IFERROR(SUMIFS('2018'!$H:$H, '2018'!$C:$C, $A16, '2018'!$F:$F, AC$1)+SUMIFS('2018'!$I:$I, '2018'!$D:$D, $A16, '2018'!$F:$F, AC$1)+SUMIFS('2018'!$J:$J, '2018'!$E:$E, $A16, '2018'!$F:$F, AC$1)+SUMIFS('2017'!$H:$H, '2017'!$C:$C, $A16, '2017'!$F:$F, AC$1)+SUMIFS('2017'!$I:$I, '2017'!$D:$D, $A16, '2017'!$F:$F, AC$1)+SUMIFS('2017'!$J:$J, '2017'!$E:$E, $A16, '2017'!$F:$F, AC$1)+SUMIFS('2016'!$H:$H, '2016'!$C:$C, $A16, '2016'!$F:$F, AC$1)+SUMIFS('2016'!$I:$I, '2016'!$D:$D, $A16, '2016'!$F:$F, AC$1)+SUMIFS('2016'!$J:$J, '2016'!$E:$E, $A16, '2016'!$F:$F, AC$1)+SUMIFS('2015'!$H:$H, '2015'!$C:$C, $A16, '2015'!$F:$F, AC$1)+SUMIFS('2015'!$I:$I, '2015'!$D:$D, $A16, '2015'!$F:$F, AC$1)+SUMIFS('2015'!$J:$J, '2015'!$E:$E, $A16, '2015'!$F:$F, AC$1)+SUMIFS('2014'!$H:$H, '2014'!$C:$C, $A16, '2014'!$F:$F, AC$1)+SUMIFS('2014'!$I:$I, '2014'!$D:$D, $A16, '2014'!$F:$F, AC$1)+SUMIFS('2014'!$J:$J, '2014'!$E:$E, $A16, '2014'!$F:$F, AC$1)+SUMIFS('2013'!$H:$H, '2013'!$C:$C, $A16, '2013'!$F:$F, AC$1)+SUMIFS('2013'!$I:$I, '2013'!$D:$D, $A16, '2013'!$F:$F, AC$1)+SUMIFS('2013'!$J:$J, '2013'!$E:$E, $A16, '2013'!$F:$F, AC$1)+SUMIFS('2012'!$H:$H, '2012'!$C:$C, $A16, '2012'!$F:$F, AC$1)+SUMIFS('2012'!$I:$I, '2012'!$D:$D, $A16, '2012'!$F:$F, AC$1)+SUMIFS('2012'!$J:$J, '2012'!$E:$E, $A16, '2012'!$F:$F, AC$1)+SUMIFS('2011'!$H:$H, '2011'!$C:$C, $A16, '2011'!$F:$F, AC$1)+SUMIFS('2011'!$I:$I, '2011'!$D:$D, $A16, '2011'!$F:$F, AC$1)+SUMIFS('2011'!$J:$J, '2011'!$E:$E, $A16, '2011'!$F:$F, AC$1)+SUMIFS('2010'!$H:$H, '2010'!$C:$C, $A16, '2010'!$F:$F, AC$1)+SUMIFS('2010'!$I:$I, '2010'!$D:$D, $A16, '2010'!$F:$F, AC$1)+SUMIFS('2010'!$J:$J, '2010'!$E:$E, $A16, '2010'!$F:$F, AC$1)+SUMIFS('2009'!$H:$H, '2009'!$C:$C, $A16, '2009'!$F:$F, AC$1)+SUMIFS('2009'!$I:$I, '2009'!$D:$D, $A16, '2009'!$F:$F, AC$1)+SUMIFS('2009'!$J:$J, '2009'!$E:$E, $A16, '2009'!$F:$F, AC$1), 0)</f>
        <v>0</v>
      </c>
      <c r="AD16" s="0" t="n">
        <f aca="false">IFERROR(SUMIFS('2018'!$H:$H, '2018'!$C:$C, $A16, '2018'!$F:$F, AD$1)+SUMIFS('2018'!$I:$I, '2018'!$D:$D, $A16, '2018'!$F:$F, AD$1)+SUMIFS('2018'!$J:$J, '2018'!$E:$E, $A16, '2018'!$F:$F, AD$1)+SUMIFS('2017'!$H:$H, '2017'!$C:$C, $A16, '2017'!$F:$F, AD$1)+SUMIFS('2017'!$I:$I, '2017'!$D:$D, $A16, '2017'!$F:$F, AD$1)+SUMIFS('2017'!$J:$J, '2017'!$E:$E, $A16, '2017'!$F:$F, AD$1)+SUMIFS('2016'!$H:$H, '2016'!$C:$C, $A16, '2016'!$F:$F, AD$1)+SUMIFS('2016'!$I:$I, '2016'!$D:$D, $A16, '2016'!$F:$F, AD$1)+SUMIFS('2016'!$J:$J, '2016'!$E:$E, $A16, '2016'!$F:$F, AD$1)+SUMIFS('2015'!$H:$H, '2015'!$C:$C, $A16, '2015'!$F:$F, AD$1)+SUMIFS('2015'!$I:$I, '2015'!$D:$D, $A16, '2015'!$F:$F, AD$1)+SUMIFS('2015'!$J:$J, '2015'!$E:$E, $A16, '2015'!$F:$F, AD$1)+SUMIFS('2014'!$H:$H, '2014'!$C:$C, $A16, '2014'!$F:$F, AD$1)+SUMIFS('2014'!$I:$I, '2014'!$D:$D, $A16, '2014'!$F:$F, AD$1)+SUMIFS('2014'!$J:$J, '2014'!$E:$E, $A16, '2014'!$F:$F, AD$1)+SUMIFS('2013'!$H:$H, '2013'!$C:$C, $A16, '2013'!$F:$F, AD$1)+SUMIFS('2013'!$I:$I, '2013'!$D:$D, $A16, '2013'!$F:$F, AD$1)+SUMIFS('2013'!$J:$J, '2013'!$E:$E, $A16, '2013'!$F:$F, AD$1)+SUMIFS('2012'!$H:$H, '2012'!$C:$C, $A16, '2012'!$F:$F, AD$1)+SUMIFS('2012'!$I:$I, '2012'!$D:$D, $A16, '2012'!$F:$F, AD$1)+SUMIFS('2012'!$J:$J, '2012'!$E:$E, $A16, '2012'!$F:$F, AD$1)+SUMIFS('2011'!$H:$H, '2011'!$C:$C, $A16, '2011'!$F:$F, AD$1)+SUMIFS('2011'!$I:$I, '2011'!$D:$D, $A16, '2011'!$F:$F, AD$1)+SUMIFS('2011'!$J:$J, '2011'!$E:$E, $A16, '2011'!$F:$F, AD$1)+SUMIFS('2010'!$H:$H, '2010'!$C:$C, $A16, '2010'!$F:$F, AD$1)+SUMIFS('2010'!$I:$I, '2010'!$D:$D, $A16, '2010'!$F:$F, AD$1)+SUMIFS('2010'!$J:$J, '2010'!$E:$E, $A16, '2010'!$F:$F, AD$1)+SUMIFS('2009'!$H:$H, '2009'!$C:$C, $A16, '2009'!$F:$F, AD$1)+SUMIFS('2009'!$I:$I, '2009'!$D:$D, $A16, '2009'!$F:$F, AD$1)+SUMIFS('2009'!$J:$J, '2009'!$E:$E, $A16, '2009'!$F:$F, AD$1), 0)</f>
        <v>0</v>
      </c>
      <c r="AE16" s="0" t="n">
        <f aca="false">IFERROR(SUMIFS('2018'!$H:$H, '2018'!$C:$C, $A16, '2018'!$F:$F, AE$1)+SUMIFS('2018'!$I:$I, '2018'!$D:$D, $A16, '2018'!$F:$F, AE$1)+SUMIFS('2018'!$J:$J, '2018'!$E:$E, $A16, '2018'!$F:$F, AE$1)+SUMIFS('2017'!$H:$H, '2017'!$C:$C, $A16, '2017'!$F:$F, AE$1)+SUMIFS('2017'!$I:$I, '2017'!$D:$D, $A16, '2017'!$F:$F, AE$1)+SUMIFS('2017'!$J:$J, '2017'!$E:$E, $A16, '2017'!$F:$F, AE$1)+SUMIFS('2016'!$H:$H, '2016'!$C:$C, $A16, '2016'!$F:$F, AE$1)+SUMIFS('2016'!$I:$I, '2016'!$D:$D, $A16, '2016'!$F:$F, AE$1)+SUMIFS('2016'!$J:$J, '2016'!$E:$E, $A16, '2016'!$F:$F, AE$1)+SUMIFS('2015'!$H:$H, '2015'!$C:$C, $A16, '2015'!$F:$F, AE$1)+SUMIFS('2015'!$I:$I, '2015'!$D:$D, $A16, '2015'!$F:$F, AE$1)+SUMIFS('2015'!$J:$J, '2015'!$E:$E, $A16, '2015'!$F:$F, AE$1)+SUMIFS('2014'!$H:$H, '2014'!$C:$C, $A16, '2014'!$F:$F, AE$1)+SUMIFS('2014'!$I:$I, '2014'!$D:$D, $A16, '2014'!$F:$F, AE$1)+SUMIFS('2014'!$J:$J, '2014'!$E:$E, $A16, '2014'!$F:$F, AE$1)+SUMIFS('2013'!$H:$H, '2013'!$C:$C, $A16, '2013'!$F:$F, AE$1)+SUMIFS('2013'!$I:$I, '2013'!$D:$D, $A16, '2013'!$F:$F, AE$1)+SUMIFS('2013'!$J:$J, '2013'!$E:$E, $A16, '2013'!$F:$F, AE$1)+SUMIFS('2012'!$H:$H, '2012'!$C:$C, $A16, '2012'!$F:$F, AE$1)+SUMIFS('2012'!$I:$I, '2012'!$D:$D, $A16, '2012'!$F:$F, AE$1)+SUMIFS('2012'!$J:$J, '2012'!$E:$E, $A16, '2012'!$F:$F, AE$1)+SUMIFS('2011'!$H:$H, '2011'!$C:$C, $A16, '2011'!$F:$F, AE$1)+SUMIFS('2011'!$I:$I, '2011'!$D:$D, $A16, '2011'!$F:$F, AE$1)+SUMIFS('2011'!$J:$J, '2011'!$E:$E, $A16, '2011'!$F:$F, AE$1)+SUMIFS('2010'!$H:$H, '2010'!$C:$C, $A16, '2010'!$F:$F, AE$1)+SUMIFS('2010'!$I:$I, '2010'!$D:$D, $A16, '2010'!$F:$F, AE$1)+SUMIFS('2010'!$J:$J, '2010'!$E:$E, $A16, '2010'!$F:$F, AE$1)+SUMIFS('2009'!$H:$H, '2009'!$C:$C, $A16, '2009'!$F:$F, AE$1)+SUMIFS('2009'!$I:$I, '2009'!$D:$D, $A16, '2009'!$F:$F, AE$1)+SUMIFS('2009'!$J:$J, '2009'!$E:$E, $A16, '2009'!$F:$F, AE$1), 0)</f>
        <v>5.5</v>
      </c>
      <c r="AF16" s="0" t="n">
        <f aca="false">IFERROR(SUMIFS('2018'!$H:$H, '2018'!$C:$C, $A16, '2018'!$F:$F, AF$1)+SUMIFS('2018'!$I:$I, '2018'!$D:$D, $A16, '2018'!$F:$F, AF$1)+SUMIFS('2018'!$J:$J, '2018'!$E:$E, $A16, '2018'!$F:$F, AF$1)+SUMIFS('2017'!$H:$H, '2017'!$C:$C, $A16, '2017'!$F:$F, AF$1)+SUMIFS('2017'!$I:$I, '2017'!$D:$D, $A16, '2017'!$F:$F, AF$1)+SUMIFS('2017'!$J:$J, '2017'!$E:$E, $A16, '2017'!$F:$F, AF$1)+SUMIFS('2016'!$H:$H, '2016'!$C:$C, $A16, '2016'!$F:$F, AF$1)+SUMIFS('2016'!$I:$I, '2016'!$D:$D, $A16, '2016'!$F:$F, AF$1)+SUMIFS('2016'!$J:$J, '2016'!$E:$E, $A16, '2016'!$F:$F, AF$1)+SUMIFS('2015'!$H:$H, '2015'!$C:$C, $A16, '2015'!$F:$F, AF$1)+SUMIFS('2015'!$I:$I, '2015'!$D:$D, $A16, '2015'!$F:$F, AF$1)+SUMIFS('2015'!$J:$J, '2015'!$E:$E, $A16, '2015'!$F:$F, AF$1)+SUMIFS('2014'!$H:$H, '2014'!$C:$C, $A16, '2014'!$F:$F, AF$1)+SUMIFS('2014'!$I:$I, '2014'!$D:$D, $A16, '2014'!$F:$F, AF$1)+SUMIFS('2014'!$J:$J, '2014'!$E:$E, $A16, '2014'!$F:$F, AF$1)+SUMIFS('2013'!$H:$H, '2013'!$C:$C, $A16, '2013'!$F:$F, AF$1)+SUMIFS('2013'!$I:$I, '2013'!$D:$D, $A16, '2013'!$F:$F, AF$1)+SUMIFS('2013'!$J:$J, '2013'!$E:$E, $A16, '2013'!$F:$F, AF$1)+SUMIFS('2012'!$H:$H, '2012'!$C:$C, $A16, '2012'!$F:$F, AF$1)+SUMIFS('2012'!$I:$I, '2012'!$D:$D, $A16, '2012'!$F:$F, AF$1)+SUMIFS('2012'!$J:$J, '2012'!$E:$E, $A16, '2012'!$F:$F, AF$1)+SUMIFS('2011'!$H:$H, '2011'!$C:$C, $A16, '2011'!$F:$F, AF$1)+SUMIFS('2011'!$I:$I, '2011'!$D:$D, $A16, '2011'!$F:$F, AF$1)+SUMIFS('2011'!$J:$J, '2011'!$E:$E, $A16, '2011'!$F:$F, AF$1)+SUMIFS('2010'!$H:$H, '2010'!$C:$C, $A16, '2010'!$F:$F, AF$1)+SUMIFS('2010'!$I:$I, '2010'!$D:$D, $A16, '2010'!$F:$F, AF$1)+SUMIFS('2010'!$J:$J, '2010'!$E:$E, $A16, '2010'!$F:$F, AF$1)+SUMIFS('2009'!$H:$H, '2009'!$C:$C, $A16, '2009'!$F:$F, AF$1)+SUMIFS('2009'!$I:$I, '2009'!$D:$D, $A16, '2009'!$F:$F, AF$1)+SUMIFS('2009'!$J:$J, '2009'!$E:$E, $A16, '2009'!$F:$F, AF$1), 0)</f>
        <v>0</v>
      </c>
    </row>
    <row r="17" customFormat="false" ht="15" hidden="false" customHeight="false" outlineLevel="0" collapsed="false">
      <c r="A17" s="12" t="s">
        <v>48</v>
      </c>
      <c r="B17" s="0" t="n">
        <f aca="false">IFERROR(SUMIFS('2018'!$H:$H, '2018'!$C:$C, $A17, '2018'!$F:$F, B$1)+SUMIFS('2018'!$I:$I, '2018'!$D:$D, $A17, '2018'!$F:$F, B$1)+SUMIFS('2018'!$J:$J, '2018'!$E:$E, $A17, '2018'!$F:$F, B$1)+SUMIFS('2017'!$H:$H, '2017'!$C:$C, $A17, '2017'!$F:$F, B$1)+SUMIFS('2017'!$I:$I, '2017'!$D:$D, $A17, '2017'!$F:$F, B$1)+SUMIFS('2017'!$J:$J, '2017'!$E:$E, $A17, '2017'!$F:$F, B$1)+SUMIFS('2016'!$H:$H, '2016'!$C:$C, $A17, '2016'!$F:$F, B$1)+SUMIFS('2016'!$I:$I, '2016'!$D:$D, $A17, '2016'!$F:$F, B$1)+SUMIFS('2016'!$J:$J, '2016'!$E:$E, $A17, '2016'!$F:$F, B$1)+SUMIFS('2015'!$H:$H, '2015'!$C:$C, $A17, '2015'!$F:$F, B$1)+SUMIFS('2015'!$I:$I, '2015'!$D:$D, $A17, '2015'!$F:$F, B$1)+SUMIFS('2015'!$J:$J, '2015'!$E:$E, $A17, '2015'!$F:$F, B$1)+SUMIFS('2014'!$H:$H, '2014'!$C:$C, $A17, '2014'!$F:$F, B$1)+SUMIFS('2014'!$I:$I, '2014'!$D:$D, $A17, '2014'!$F:$F, B$1)+SUMIFS('2014'!$J:$J, '2014'!$E:$E, $A17, '2014'!$F:$F, B$1)+SUMIFS('2013'!$H:$H, '2013'!$C:$C, $A17, '2013'!$F:$F, B$1)+SUMIFS('2013'!$I:$I, '2013'!$D:$D, $A17, '2013'!$F:$F, B$1)+SUMIFS('2013'!$J:$J, '2013'!$E:$E, $A17, '2013'!$F:$F, B$1)+SUMIFS('2012'!$H:$H, '2012'!$C:$C, $A17, '2012'!$F:$F, B$1)+SUMIFS('2012'!$I:$I, '2012'!$D:$D, $A17, '2012'!$F:$F, B$1)+SUMIFS('2012'!$J:$J, '2012'!$E:$E, $A17, '2012'!$F:$F, B$1)+SUMIFS('2011'!$H:$H, '2011'!$C:$C, $A17, '2011'!$F:$F, B$1)+SUMIFS('2011'!$I:$I, '2011'!$D:$D, $A17, '2011'!$F:$F, B$1)+SUMIFS('2011'!$J:$J, '2011'!$E:$E, $A17, '2011'!$F:$F, B$1)+SUMIFS('2010'!$H:$H, '2010'!$C:$C, $A17, '2010'!$F:$F, B$1)+SUMIFS('2010'!$I:$I, '2010'!$D:$D, $A17, '2010'!$F:$F, B$1)+SUMIFS('2010'!$J:$J, '2010'!$E:$E, $A17, '2010'!$F:$F, B$1)+SUMIFS('2009'!$H:$H, '2009'!$C:$C, $A17, '2009'!$F:$F, B$1)+SUMIFS('2009'!$I:$I, '2009'!$D:$D, $A17, '2009'!$F:$F, B$1)+SUMIFS('2009'!$J:$J, '2009'!$E:$E, $A17, '2009'!$F:$F, B$1), 0)</f>
        <v>33.5</v>
      </c>
      <c r="C17" s="0" t="n">
        <f aca="false">IFERROR(SUMIFS('2018'!$H:$H, '2018'!$C:$C, $A17, '2018'!$F:$F, C$1)+SUMIFS('2018'!$I:$I, '2018'!$D:$D, $A17, '2018'!$F:$F, C$1)+SUMIFS('2018'!$J:$J, '2018'!$E:$E, $A17, '2018'!$F:$F, C$1)+SUMIFS('2017'!$H:$H, '2017'!$C:$C, $A17, '2017'!$F:$F, C$1)+SUMIFS('2017'!$I:$I, '2017'!$D:$D, $A17, '2017'!$F:$F, C$1)+SUMIFS('2017'!$J:$J, '2017'!$E:$E, $A17, '2017'!$F:$F, C$1)+SUMIFS('2016'!$H:$H, '2016'!$C:$C, $A17, '2016'!$F:$F, C$1)+SUMIFS('2016'!$I:$I, '2016'!$D:$D, $A17, '2016'!$F:$F, C$1)+SUMIFS('2016'!$J:$J, '2016'!$E:$E, $A17, '2016'!$F:$F, C$1)+SUMIFS('2015'!$H:$H, '2015'!$C:$C, $A17, '2015'!$F:$F, C$1)+SUMIFS('2015'!$I:$I, '2015'!$D:$D, $A17, '2015'!$F:$F, C$1)+SUMIFS('2015'!$J:$J, '2015'!$E:$E, $A17, '2015'!$F:$F, C$1)+SUMIFS('2014'!$H:$H, '2014'!$C:$C, $A17, '2014'!$F:$F, C$1)+SUMIFS('2014'!$I:$I, '2014'!$D:$D, $A17, '2014'!$F:$F, C$1)+SUMIFS('2014'!$J:$J, '2014'!$E:$E, $A17, '2014'!$F:$F, C$1)+SUMIFS('2013'!$H:$H, '2013'!$C:$C, $A17, '2013'!$F:$F, C$1)+SUMIFS('2013'!$I:$I, '2013'!$D:$D, $A17, '2013'!$F:$F, C$1)+SUMIFS('2013'!$J:$J, '2013'!$E:$E, $A17, '2013'!$F:$F, C$1)+SUMIFS('2012'!$H:$H, '2012'!$C:$C, $A17, '2012'!$F:$F, C$1)+SUMIFS('2012'!$I:$I, '2012'!$D:$D, $A17, '2012'!$F:$F, C$1)+SUMIFS('2012'!$J:$J, '2012'!$E:$E, $A17, '2012'!$F:$F, C$1)+SUMIFS('2011'!$H:$H, '2011'!$C:$C, $A17, '2011'!$F:$F, C$1)+SUMIFS('2011'!$I:$I, '2011'!$D:$D, $A17, '2011'!$F:$F, C$1)+SUMIFS('2011'!$J:$J, '2011'!$E:$E, $A17, '2011'!$F:$F, C$1)+SUMIFS('2010'!$H:$H, '2010'!$C:$C, $A17, '2010'!$F:$F, C$1)+SUMIFS('2010'!$I:$I, '2010'!$D:$D, $A17, '2010'!$F:$F, C$1)+SUMIFS('2010'!$J:$J, '2010'!$E:$E, $A17, '2010'!$F:$F, C$1)+SUMIFS('2009'!$H:$H, '2009'!$C:$C, $A17, '2009'!$F:$F, C$1)+SUMIFS('2009'!$I:$I, '2009'!$D:$D, $A17, '2009'!$F:$F, C$1)+SUMIFS('2009'!$J:$J, '2009'!$E:$E, $A17, '2009'!$F:$F, C$1), 0)</f>
        <v>0</v>
      </c>
      <c r="D17" s="0" t="n">
        <f aca="false">IFERROR(SUMIFS('2018'!$H:$H, '2018'!$C:$C, $A17, '2018'!$F:$F, D$1)+SUMIFS('2018'!$I:$I, '2018'!$D:$D, $A17, '2018'!$F:$F, D$1)+SUMIFS('2018'!$J:$J, '2018'!$E:$E, $A17, '2018'!$F:$F, D$1)+SUMIFS('2017'!$H:$H, '2017'!$C:$C, $A17, '2017'!$F:$F, D$1)+SUMIFS('2017'!$I:$I, '2017'!$D:$D, $A17, '2017'!$F:$F, D$1)+SUMIFS('2017'!$J:$J, '2017'!$E:$E, $A17, '2017'!$F:$F, D$1)+SUMIFS('2016'!$H:$H, '2016'!$C:$C, $A17, '2016'!$F:$F, D$1)+SUMIFS('2016'!$I:$I, '2016'!$D:$D, $A17, '2016'!$F:$F, D$1)+SUMIFS('2016'!$J:$J, '2016'!$E:$E, $A17, '2016'!$F:$F, D$1)+SUMIFS('2015'!$H:$H, '2015'!$C:$C, $A17, '2015'!$F:$F, D$1)+SUMIFS('2015'!$I:$I, '2015'!$D:$D, $A17, '2015'!$F:$F, D$1)+SUMIFS('2015'!$J:$J, '2015'!$E:$E, $A17, '2015'!$F:$F, D$1)+SUMIFS('2014'!$H:$H, '2014'!$C:$C, $A17, '2014'!$F:$F, D$1)+SUMIFS('2014'!$I:$I, '2014'!$D:$D, $A17, '2014'!$F:$F, D$1)+SUMIFS('2014'!$J:$J, '2014'!$E:$E, $A17, '2014'!$F:$F, D$1)+SUMIFS('2013'!$H:$H, '2013'!$C:$C, $A17, '2013'!$F:$F, D$1)+SUMIFS('2013'!$I:$I, '2013'!$D:$D, $A17, '2013'!$F:$F, D$1)+SUMIFS('2013'!$J:$J, '2013'!$E:$E, $A17, '2013'!$F:$F, D$1)+SUMIFS('2012'!$H:$H, '2012'!$C:$C, $A17, '2012'!$F:$F, D$1)+SUMIFS('2012'!$I:$I, '2012'!$D:$D, $A17, '2012'!$F:$F, D$1)+SUMIFS('2012'!$J:$J, '2012'!$E:$E, $A17, '2012'!$F:$F, D$1)+SUMIFS('2011'!$H:$H, '2011'!$C:$C, $A17, '2011'!$F:$F, D$1)+SUMIFS('2011'!$I:$I, '2011'!$D:$D, $A17, '2011'!$F:$F, D$1)+SUMIFS('2011'!$J:$J, '2011'!$E:$E, $A17, '2011'!$F:$F, D$1)+SUMIFS('2010'!$H:$H, '2010'!$C:$C, $A17, '2010'!$F:$F, D$1)+SUMIFS('2010'!$I:$I, '2010'!$D:$D, $A17, '2010'!$F:$F, D$1)+SUMIFS('2010'!$J:$J, '2010'!$E:$E, $A17, '2010'!$F:$F, D$1)+SUMIFS('2009'!$H:$H, '2009'!$C:$C, $A17, '2009'!$F:$F, D$1)+SUMIFS('2009'!$I:$I, '2009'!$D:$D, $A17, '2009'!$F:$F, D$1)+SUMIFS('2009'!$J:$J, '2009'!$E:$E, $A17, '2009'!$F:$F, D$1), 0)</f>
        <v>0</v>
      </c>
      <c r="E17" s="0" t="n">
        <f aca="false">IFERROR(SUMIFS('2018'!$H:$H, '2018'!$C:$C, $A17, '2018'!$F:$F, E$1)+SUMIFS('2018'!$I:$I, '2018'!$D:$D, $A17, '2018'!$F:$F, E$1)+SUMIFS('2018'!$J:$J, '2018'!$E:$E, $A17, '2018'!$F:$F, E$1)+SUMIFS('2017'!$H:$H, '2017'!$C:$C, $A17, '2017'!$F:$F, E$1)+SUMIFS('2017'!$I:$I, '2017'!$D:$D, $A17, '2017'!$F:$F, E$1)+SUMIFS('2017'!$J:$J, '2017'!$E:$E, $A17, '2017'!$F:$F, E$1)+SUMIFS('2016'!$H:$H, '2016'!$C:$C, $A17, '2016'!$F:$F, E$1)+SUMIFS('2016'!$I:$I, '2016'!$D:$D, $A17, '2016'!$F:$F, E$1)+SUMIFS('2016'!$J:$J, '2016'!$E:$E, $A17, '2016'!$F:$F, E$1)+SUMIFS('2015'!$H:$H, '2015'!$C:$C, $A17, '2015'!$F:$F, E$1)+SUMIFS('2015'!$I:$I, '2015'!$D:$D, $A17, '2015'!$F:$F, E$1)+SUMIFS('2015'!$J:$J, '2015'!$E:$E, $A17, '2015'!$F:$F, E$1)+SUMIFS('2014'!$H:$H, '2014'!$C:$C, $A17, '2014'!$F:$F, E$1)+SUMIFS('2014'!$I:$I, '2014'!$D:$D, $A17, '2014'!$F:$F, E$1)+SUMIFS('2014'!$J:$J, '2014'!$E:$E, $A17, '2014'!$F:$F, E$1)+SUMIFS('2013'!$H:$H, '2013'!$C:$C, $A17, '2013'!$F:$F, E$1)+SUMIFS('2013'!$I:$I, '2013'!$D:$D, $A17, '2013'!$F:$F, E$1)+SUMIFS('2013'!$J:$J, '2013'!$E:$E, $A17, '2013'!$F:$F, E$1)+SUMIFS('2012'!$H:$H, '2012'!$C:$C, $A17, '2012'!$F:$F, E$1)+SUMIFS('2012'!$I:$I, '2012'!$D:$D, $A17, '2012'!$F:$F, E$1)+SUMIFS('2012'!$J:$J, '2012'!$E:$E, $A17, '2012'!$F:$F, E$1)+SUMIFS('2011'!$H:$H, '2011'!$C:$C, $A17, '2011'!$F:$F, E$1)+SUMIFS('2011'!$I:$I, '2011'!$D:$D, $A17, '2011'!$F:$F, E$1)+SUMIFS('2011'!$J:$J, '2011'!$E:$E, $A17, '2011'!$F:$F, E$1)+SUMIFS('2010'!$H:$H, '2010'!$C:$C, $A17, '2010'!$F:$F, E$1)+SUMIFS('2010'!$I:$I, '2010'!$D:$D, $A17, '2010'!$F:$F, E$1)+SUMIFS('2010'!$J:$J, '2010'!$E:$E, $A17, '2010'!$F:$F, E$1)+SUMIFS('2009'!$H:$H, '2009'!$C:$C, $A17, '2009'!$F:$F, E$1)+SUMIFS('2009'!$I:$I, '2009'!$D:$D, $A17, '2009'!$F:$F, E$1)+SUMIFS('2009'!$J:$J, '2009'!$E:$E, $A17, '2009'!$F:$F, E$1), 0)</f>
        <v>0</v>
      </c>
      <c r="F17" s="0" t="n">
        <f aca="false">IFERROR(SUMIFS('2018'!$H:$H, '2018'!$C:$C, $A17, '2018'!$F:$F, F$1)+SUMIFS('2018'!$I:$I, '2018'!$D:$D, $A17, '2018'!$F:$F, F$1)+SUMIFS('2018'!$J:$J, '2018'!$E:$E, $A17, '2018'!$F:$F, F$1)+SUMIFS('2017'!$H:$H, '2017'!$C:$C, $A17, '2017'!$F:$F, F$1)+SUMIFS('2017'!$I:$I, '2017'!$D:$D, $A17, '2017'!$F:$F, F$1)+SUMIFS('2017'!$J:$J, '2017'!$E:$E, $A17, '2017'!$F:$F, F$1)+SUMIFS('2016'!$H:$H, '2016'!$C:$C, $A17, '2016'!$F:$F, F$1)+SUMIFS('2016'!$I:$I, '2016'!$D:$D, $A17, '2016'!$F:$F, F$1)+SUMIFS('2016'!$J:$J, '2016'!$E:$E, $A17, '2016'!$F:$F, F$1)+SUMIFS('2015'!$H:$H, '2015'!$C:$C, $A17, '2015'!$F:$F, F$1)+SUMIFS('2015'!$I:$I, '2015'!$D:$D, $A17, '2015'!$F:$F, F$1)+SUMIFS('2015'!$J:$J, '2015'!$E:$E, $A17, '2015'!$F:$F, F$1)+SUMIFS('2014'!$H:$H, '2014'!$C:$C, $A17, '2014'!$F:$F, F$1)+SUMIFS('2014'!$I:$I, '2014'!$D:$D, $A17, '2014'!$F:$F, F$1)+SUMIFS('2014'!$J:$J, '2014'!$E:$E, $A17, '2014'!$F:$F, F$1)+SUMIFS('2013'!$H:$H, '2013'!$C:$C, $A17, '2013'!$F:$F, F$1)+SUMIFS('2013'!$I:$I, '2013'!$D:$D, $A17, '2013'!$F:$F, F$1)+SUMIFS('2013'!$J:$J, '2013'!$E:$E, $A17, '2013'!$F:$F, F$1)+SUMIFS('2012'!$H:$H, '2012'!$C:$C, $A17, '2012'!$F:$F, F$1)+SUMIFS('2012'!$I:$I, '2012'!$D:$D, $A17, '2012'!$F:$F, F$1)+SUMIFS('2012'!$J:$J, '2012'!$E:$E, $A17, '2012'!$F:$F, F$1)+SUMIFS('2011'!$H:$H, '2011'!$C:$C, $A17, '2011'!$F:$F, F$1)+SUMIFS('2011'!$I:$I, '2011'!$D:$D, $A17, '2011'!$F:$F, F$1)+SUMIFS('2011'!$J:$J, '2011'!$E:$E, $A17, '2011'!$F:$F, F$1)+SUMIFS('2010'!$H:$H, '2010'!$C:$C, $A17, '2010'!$F:$F, F$1)+SUMIFS('2010'!$I:$I, '2010'!$D:$D, $A17, '2010'!$F:$F, F$1)+SUMIFS('2010'!$J:$J, '2010'!$E:$E, $A17, '2010'!$F:$F, F$1)+SUMIFS('2009'!$H:$H, '2009'!$C:$C, $A17, '2009'!$F:$F, F$1)+SUMIFS('2009'!$I:$I, '2009'!$D:$D, $A17, '2009'!$F:$F, F$1)+SUMIFS('2009'!$J:$J, '2009'!$E:$E, $A17, '2009'!$F:$F, F$1), 0)</f>
        <v>1</v>
      </c>
      <c r="G17" s="0" t="n">
        <f aca="false">IFERROR(SUMIFS('2018'!$H:$H, '2018'!$C:$C, $A17, '2018'!$F:$F, G$1)+SUMIFS('2018'!$I:$I, '2018'!$D:$D, $A17, '2018'!$F:$F, G$1)+SUMIFS('2018'!$J:$J, '2018'!$E:$E, $A17, '2018'!$F:$F, G$1)+SUMIFS('2017'!$H:$H, '2017'!$C:$C, $A17, '2017'!$F:$F, G$1)+SUMIFS('2017'!$I:$I, '2017'!$D:$D, $A17, '2017'!$F:$F, G$1)+SUMIFS('2017'!$J:$J, '2017'!$E:$E, $A17, '2017'!$F:$F, G$1)+SUMIFS('2016'!$H:$H, '2016'!$C:$C, $A17, '2016'!$F:$F, G$1)+SUMIFS('2016'!$I:$I, '2016'!$D:$D, $A17, '2016'!$F:$F, G$1)+SUMIFS('2016'!$J:$J, '2016'!$E:$E, $A17, '2016'!$F:$F, G$1)+SUMIFS('2015'!$H:$H, '2015'!$C:$C, $A17, '2015'!$F:$F, G$1)+SUMIFS('2015'!$I:$I, '2015'!$D:$D, $A17, '2015'!$F:$F, G$1)+SUMIFS('2015'!$J:$J, '2015'!$E:$E, $A17, '2015'!$F:$F, G$1)+SUMIFS('2014'!$H:$H, '2014'!$C:$C, $A17, '2014'!$F:$F, G$1)+SUMIFS('2014'!$I:$I, '2014'!$D:$D, $A17, '2014'!$F:$F, G$1)+SUMIFS('2014'!$J:$J, '2014'!$E:$E, $A17, '2014'!$F:$F, G$1)+SUMIFS('2013'!$H:$H, '2013'!$C:$C, $A17, '2013'!$F:$F, G$1)+SUMIFS('2013'!$I:$I, '2013'!$D:$D, $A17, '2013'!$F:$F, G$1)+SUMIFS('2013'!$J:$J, '2013'!$E:$E, $A17, '2013'!$F:$F, G$1)+SUMIFS('2012'!$H:$H, '2012'!$C:$C, $A17, '2012'!$F:$F, G$1)+SUMIFS('2012'!$I:$I, '2012'!$D:$D, $A17, '2012'!$F:$F, G$1)+SUMIFS('2012'!$J:$J, '2012'!$E:$E, $A17, '2012'!$F:$F, G$1)+SUMIFS('2011'!$H:$H, '2011'!$C:$C, $A17, '2011'!$F:$F, G$1)+SUMIFS('2011'!$I:$I, '2011'!$D:$D, $A17, '2011'!$F:$F, G$1)+SUMIFS('2011'!$J:$J, '2011'!$E:$E, $A17, '2011'!$F:$F, G$1)+SUMIFS('2010'!$H:$H, '2010'!$C:$C, $A17, '2010'!$F:$F, G$1)+SUMIFS('2010'!$I:$I, '2010'!$D:$D, $A17, '2010'!$F:$F, G$1)+SUMIFS('2010'!$J:$J, '2010'!$E:$E, $A17, '2010'!$F:$F, G$1)+SUMIFS('2009'!$H:$H, '2009'!$C:$C, $A17, '2009'!$F:$F, G$1)+SUMIFS('2009'!$I:$I, '2009'!$D:$D, $A17, '2009'!$F:$F, G$1)+SUMIFS('2009'!$J:$J, '2009'!$E:$E, $A17, '2009'!$F:$F, G$1), 0)</f>
        <v>0</v>
      </c>
      <c r="H17" s="0" t="n">
        <f aca="false">IFERROR(SUMIFS('2018'!$H:$H, '2018'!$C:$C, $A17, '2018'!$F:$F, H$1)+SUMIFS('2018'!$I:$I, '2018'!$D:$D, $A17, '2018'!$F:$F, H$1)+SUMIFS('2018'!$J:$J, '2018'!$E:$E, $A17, '2018'!$F:$F, H$1)+SUMIFS('2017'!$H:$H, '2017'!$C:$C, $A17, '2017'!$F:$F, H$1)+SUMIFS('2017'!$I:$I, '2017'!$D:$D, $A17, '2017'!$F:$F, H$1)+SUMIFS('2017'!$J:$J, '2017'!$E:$E, $A17, '2017'!$F:$F, H$1)+SUMIFS('2016'!$H:$H, '2016'!$C:$C, $A17, '2016'!$F:$F, H$1)+SUMIFS('2016'!$I:$I, '2016'!$D:$D, $A17, '2016'!$F:$F, H$1)+SUMIFS('2016'!$J:$J, '2016'!$E:$E, $A17, '2016'!$F:$F, H$1)+SUMIFS('2015'!$H:$H, '2015'!$C:$C, $A17, '2015'!$F:$F, H$1)+SUMIFS('2015'!$I:$I, '2015'!$D:$D, $A17, '2015'!$F:$F, H$1)+SUMIFS('2015'!$J:$J, '2015'!$E:$E, $A17, '2015'!$F:$F, H$1)+SUMIFS('2014'!$H:$H, '2014'!$C:$C, $A17, '2014'!$F:$F, H$1)+SUMIFS('2014'!$I:$I, '2014'!$D:$D, $A17, '2014'!$F:$F, H$1)+SUMIFS('2014'!$J:$J, '2014'!$E:$E, $A17, '2014'!$F:$F, H$1)+SUMIFS('2013'!$H:$H, '2013'!$C:$C, $A17, '2013'!$F:$F, H$1)+SUMIFS('2013'!$I:$I, '2013'!$D:$D, $A17, '2013'!$F:$F, H$1)+SUMIFS('2013'!$J:$J, '2013'!$E:$E, $A17, '2013'!$F:$F, H$1)+SUMIFS('2012'!$H:$H, '2012'!$C:$C, $A17, '2012'!$F:$F, H$1)+SUMIFS('2012'!$I:$I, '2012'!$D:$D, $A17, '2012'!$F:$F, H$1)+SUMIFS('2012'!$J:$J, '2012'!$E:$E, $A17, '2012'!$F:$F, H$1)+SUMIFS('2011'!$H:$H, '2011'!$C:$C, $A17, '2011'!$F:$F, H$1)+SUMIFS('2011'!$I:$I, '2011'!$D:$D, $A17, '2011'!$F:$F, H$1)+SUMIFS('2011'!$J:$J, '2011'!$E:$E, $A17, '2011'!$F:$F, H$1)+SUMIFS('2010'!$H:$H, '2010'!$C:$C, $A17, '2010'!$F:$F, H$1)+SUMIFS('2010'!$I:$I, '2010'!$D:$D, $A17, '2010'!$F:$F, H$1)+SUMIFS('2010'!$J:$J, '2010'!$E:$E, $A17, '2010'!$F:$F, H$1)+SUMIFS('2009'!$H:$H, '2009'!$C:$C, $A17, '2009'!$F:$F, H$1)+SUMIFS('2009'!$I:$I, '2009'!$D:$D, $A17, '2009'!$F:$F, H$1)+SUMIFS('2009'!$J:$J, '2009'!$E:$E, $A17, '2009'!$F:$F, H$1), 0)</f>
        <v>0.5</v>
      </c>
      <c r="I17" s="0" t="n">
        <f aca="false">IFERROR(SUMIFS('2018'!$H:$H, '2018'!$C:$C, $A17, '2018'!$F:$F, I$1)+SUMIFS('2018'!$I:$I, '2018'!$D:$D, $A17, '2018'!$F:$F, I$1)+SUMIFS('2018'!$J:$J, '2018'!$E:$E, $A17, '2018'!$F:$F, I$1)+SUMIFS('2017'!$H:$H, '2017'!$C:$C, $A17, '2017'!$F:$F, I$1)+SUMIFS('2017'!$I:$I, '2017'!$D:$D, $A17, '2017'!$F:$F, I$1)+SUMIFS('2017'!$J:$J, '2017'!$E:$E, $A17, '2017'!$F:$F, I$1)+SUMIFS('2016'!$H:$H, '2016'!$C:$C, $A17, '2016'!$F:$F, I$1)+SUMIFS('2016'!$I:$I, '2016'!$D:$D, $A17, '2016'!$F:$F, I$1)+SUMIFS('2016'!$J:$J, '2016'!$E:$E, $A17, '2016'!$F:$F, I$1)+SUMIFS('2015'!$H:$H, '2015'!$C:$C, $A17, '2015'!$F:$F, I$1)+SUMIFS('2015'!$I:$I, '2015'!$D:$D, $A17, '2015'!$F:$F, I$1)+SUMIFS('2015'!$J:$J, '2015'!$E:$E, $A17, '2015'!$F:$F, I$1)+SUMIFS('2014'!$H:$H, '2014'!$C:$C, $A17, '2014'!$F:$F, I$1)+SUMIFS('2014'!$I:$I, '2014'!$D:$D, $A17, '2014'!$F:$F, I$1)+SUMIFS('2014'!$J:$J, '2014'!$E:$E, $A17, '2014'!$F:$F, I$1)+SUMIFS('2013'!$H:$H, '2013'!$C:$C, $A17, '2013'!$F:$F, I$1)+SUMIFS('2013'!$I:$I, '2013'!$D:$D, $A17, '2013'!$F:$F, I$1)+SUMIFS('2013'!$J:$J, '2013'!$E:$E, $A17, '2013'!$F:$F, I$1)+SUMIFS('2012'!$H:$H, '2012'!$C:$C, $A17, '2012'!$F:$F, I$1)+SUMIFS('2012'!$I:$I, '2012'!$D:$D, $A17, '2012'!$F:$F, I$1)+SUMIFS('2012'!$J:$J, '2012'!$E:$E, $A17, '2012'!$F:$F, I$1)+SUMIFS('2011'!$H:$H, '2011'!$C:$C, $A17, '2011'!$F:$F, I$1)+SUMIFS('2011'!$I:$I, '2011'!$D:$D, $A17, '2011'!$F:$F, I$1)+SUMIFS('2011'!$J:$J, '2011'!$E:$E, $A17, '2011'!$F:$F, I$1)+SUMIFS('2010'!$H:$H, '2010'!$C:$C, $A17, '2010'!$F:$F, I$1)+SUMIFS('2010'!$I:$I, '2010'!$D:$D, $A17, '2010'!$F:$F, I$1)+SUMIFS('2010'!$J:$J, '2010'!$E:$E, $A17, '2010'!$F:$F, I$1)+SUMIFS('2009'!$H:$H, '2009'!$C:$C, $A17, '2009'!$F:$F, I$1)+SUMIFS('2009'!$I:$I, '2009'!$D:$D, $A17, '2009'!$F:$F, I$1)+SUMIFS('2009'!$J:$J, '2009'!$E:$E, $A17, '2009'!$F:$F, I$1), 0)</f>
        <v>0</v>
      </c>
      <c r="J17" s="0" t="n">
        <f aca="false">IFERROR(SUMIFS('2018'!$H:$H, '2018'!$C:$C, $A17, '2018'!$F:$F, J$1)+SUMIFS('2018'!$I:$I, '2018'!$D:$D, $A17, '2018'!$F:$F, J$1)+SUMIFS('2018'!$J:$J, '2018'!$E:$E, $A17, '2018'!$F:$F, J$1)+SUMIFS('2017'!$H:$H, '2017'!$C:$C, $A17, '2017'!$F:$F, J$1)+SUMIFS('2017'!$I:$I, '2017'!$D:$D, $A17, '2017'!$F:$F, J$1)+SUMIFS('2017'!$J:$J, '2017'!$E:$E, $A17, '2017'!$F:$F, J$1)+SUMIFS('2016'!$H:$H, '2016'!$C:$C, $A17, '2016'!$F:$F, J$1)+SUMIFS('2016'!$I:$I, '2016'!$D:$D, $A17, '2016'!$F:$F, J$1)+SUMIFS('2016'!$J:$J, '2016'!$E:$E, $A17, '2016'!$F:$F, J$1)+SUMIFS('2015'!$H:$H, '2015'!$C:$C, $A17, '2015'!$F:$F, J$1)+SUMIFS('2015'!$I:$I, '2015'!$D:$D, $A17, '2015'!$F:$F, J$1)+SUMIFS('2015'!$J:$J, '2015'!$E:$E, $A17, '2015'!$F:$F, J$1)+SUMIFS('2014'!$H:$H, '2014'!$C:$C, $A17, '2014'!$F:$F, J$1)+SUMIFS('2014'!$I:$I, '2014'!$D:$D, $A17, '2014'!$F:$F, J$1)+SUMIFS('2014'!$J:$J, '2014'!$E:$E, $A17, '2014'!$F:$F, J$1)+SUMIFS('2013'!$H:$H, '2013'!$C:$C, $A17, '2013'!$F:$F, J$1)+SUMIFS('2013'!$I:$I, '2013'!$D:$D, $A17, '2013'!$F:$F, J$1)+SUMIFS('2013'!$J:$J, '2013'!$E:$E, $A17, '2013'!$F:$F, J$1)+SUMIFS('2012'!$H:$H, '2012'!$C:$C, $A17, '2012'!$F:$F, J$1)+SUMIFS('2012'!$I:$I, '2012'!$D:$D, $A17, '2012'!$F:$F, J$1)+SUMIFS('2012'!$J:$J, '2012'!$E:$E, $A17, '2012'!$F:$F, J$1)+SUMIFS('2011'!$H:$H, '2011'!$C:$C, $A17, '2011'!$F:$F, J$1)+SUMIFS('2011'!$I:$I, '2011'!$D:$D, $A17, '2011'!$F:$F, J$1)+SUMIFS('2011'!$J:$J, '2011'!$E:$E, $A17, '2011'!$F:$F, J$1)+SUMIFS('2010'!$H:$H, '2010'!$C:$C, $A17, '2010'!$F:$F, J$1)+SUMIFS('2010'!$I:$I, '2010'!$D:$D, $A17, '2010'!$F:$F, J$1)+SUMIFS('2010'!$J:$J, '2010'!$E:$E, $A17, '2010'!$F:$F, J$1)+SUMIFS('2009'!$H:$H, '2009'!$C:$C, $A17, '2009'!$F:$F, J$1)+SUMIFS('2009'!$I:$I, '2009'!$D:$D, $A17, '2009'!$F:$F, J$1)+SUMIFS('2009'!$J:$J, '2009'!$E:$E, $A17, '2009'!$F:$F, J$1), 0)</f>
        <v>7.5</v>
      </c>
      <c r="K17" s="0" t="n">
        <f aca="false">IFERROR(SUMIFS('2018'!$H:$H, '2018'!$C:$C, $A17, '2018'!$F:$F, K$1)+SUMIFS('2018'!$I:$I, '2018'!$D:$D, $A17, '2018'!$F:$F, K$1)+SUMIFS('2018'!$J:$J, '2018'!$E:$E, $A17, '2018'!$F:$F, K$1)+SUMIFS('2017'!$H:$H, '2017'!$C:$C, $A17, '2017'!$F:$F, K$1)+SUMIFS('2017'!$I:$I, '2017'!$D:$D, $A17, '2017'!$F:$F, K$1)+SUMIFS('2017'!$J:$J, '2017'!$E:$E, $A17, '2017'!$F:$F, K$1)+SUMIFS('2016'!$H:$H, '2016'!$C:$C, $A17, '2016'!$F:$F, K$1)+SUMIFS('2016'!$I:$I, '2016'!$D:$D, $A17, '2016'!$F:$F, K$1)+SUMIFS('2016'!$J:$J, '2016'!$E:$E, $A17, '2016'!$F:$F, K$1)+SUMIFS('2015'!$H:$H, '2015'!$C:$C, $A17, '2015'!$F:$F, K$1)+SUMIFS('2015'!$I:$I, '2015'!$D:$D, $A17, '2015'!$F:$F, K$1)+SUMIFS('2015'!$J:$J, '2015'!$E:$E, $A17, '2015'!$F:$F, K$1)+SUMIFS('2014'!$H:$H, '2014'!$C:$C, $A17, '2014'!$F:$F, K$1)+SUMIFS('2014'!$I:$I, '2014'!$D:$D, $A17, '2014'!$F:$F, K$1)+SUMIFS('2014'!$J:$J, '2014'!$E:$E, $A17, '2014'!$F:$F, K$1)+SUMIFS('2013'!$H:$H, '2013'!$C:$C, $A17, '2013'!$F:$F, K$1)+SUMIFS('2013'!$I:$I, '2013'!$D:$D, $A17, '2013'!$F:$F, K$1)+SUMIFS('2013'!$J:$J, '2013'!$E:$E, $A17, '2013'!$F:$F, K$1)+SUMIFS('2012'!$H:$H, '2012'!$C:$C, $A17, '2012'!$F:$F, K$1)+SUMIFS('2012'!$I:$I, '2012'!$D:$D, $A17, '2012'!$F:$F, K$1)+SUMIFS('2012'!$J:$J, '2012'!$E:$E, $A17, '2012'!$F:$F, K$1)+SUMIFS('2011'!$H:$H, '2011'!$C:$C, $A17, '2011'!$F:$F, K$1)+SUMIFS('2011'!$I:$I, '2011'!$D:$D, $A17, '2011'!$F:$F, K$1)+SUMIFS('2011'!$J:$J, '2011'!$E:$E, $A17, '2011'!$F:$F, K$1)+SUMIFS('2010'!$H:$H, '2010'!$C:$C, $A17, '2010'!$F:$F, K$1)+SUMIFS('2010'!$I:$I, '2010'!$D:$D, $A17, '2010'!$F:$F, K$1)+SUMIFS('2010'!$J:$J, '2010'!$E:$E, $A17, '2010'!$F:$F, K$1)+SUMIFS('2009'!$H:$H, '2009'!$C:$C, $A17, '2009'!$F:$F, K$1)+SUMIFS('2009'!$I:$I, '2009'!$D:$D, $A17, '2009'!$F:$F, K$1)+SUMIFS('2009'!$J:$J, '2009'!$E:$E, $A17, '2009'!$F:$F, K$1), 0)</f>
        <v>0</v>
      </c>
      <c r="L17" s="0" t="n">
        <f aca="false">IFERROR(SUMIFS('2018'!$H:$H, '2018'!$C:$C, $A17, '2018'!$F:$F, L$1)+SUMIFS('2018'!$I:$I, '2018'!$D:$D, $A17, '2018'!$F:$F, L$1)+SUMIFS('2018'!$J:$J, '2018'!$E:$E, $A17, '2018'!$F:$F, L$1)+SUMIFS('2017'!$H:$H, '2017'!$C:$C, $A17, '2017'!$F:$F, L$1)+SUMIFS('2017'!$I:$I, '2017'!$D:$D, $A17, '2017'!$F:$F, L$1)+SUMIFS('2017'!$J:$J, '2017'!$E:$E, $A17, '2017'!$F:$F, L$1)+SUMIFS('2016'!$H:$H, '2016'!$C:$C, $A17, '2016'!$F:$F, L$1)+SUMIFS('2016'!$I:$I, '2016'!$D:$D, $A17, '2016'!$F:$F, L$1)+SUMIFS('2016'!$J:$J, '2016'!$E:$E, $A17, '2016'!$F:$F, L$1)+SUMIFS('2015'!$H:$H, '2015'!$C:$C, $A17, '2015'!$F:$F, L$1)+SUMIFS('2015'!$I:$I, '2015'!$D:$D, $A17, '2015'!$F:$F, L$1)+SUMIFS('2015'!$J:$J, '2015'!$E:$E, $A17, '2015'!$F:$F, L$1)+SUMIFS('2014'!$H:$H, '2014'!$C:$C, $A17, '2014'!$F:$F, L$1)+SUMIFS('2014'!$I:$I, '2014'!$D:$D, $A17, '2014'!$F:$F, L$1)+SUMIFS('2014'!$J:$J, '2014'!$E:$E, $A17, '2014'!$F:$F, L$1)+SUMIFS('2013'!$H:$H, '2013'!$C:$C, $A17, '2013'!$F:$F, L$1)+SUMIFS('2013'!$I:$I, '2013'!$D:$D, $A17, '2013'!$F:$F, L$1)+SUMIFS('2013'!$J:$J, '2013'!$E:$E, $A17, '2013'!$F:$F, L$1)+SUMIFS('2012'!$H:$H, '2012'!$C:$C, $A17, '2012'!$F:$F, L$1)+SUMIFS('2012'!$I:$I, '2012'!$D:$D, $A17, '2012'!$F:$F, L$1)+SUMIFS('2012'!$J:$J, '2012'!$E:$E, $A17, '2012'!$F:$F, L$1)+SUMIFS('2011'!$H:$H, '2011'!$C:$C, $A17, '2011'!$F:$F, L$1)+SUMIFS('2011'!$I:$I, '2011'!$D:$D, $A17, '2011'!$F:$F, L$1)+SUMIFS('2011'!$J:$J, '2011'!$E:$E, $A17, '2011'!$F:$F, L$1)+SUMIFS('2010'!$H:$H, '2010'!$C:$C, $A17, '2010'!$F:$F, L$1)+SUMIFS('2010'!$I:$I, '2010'!$D:$D, $A17, '2010'!$F:$F, L$1)+SUMIFS('2010'!$J:$J, '2010'!$E:$E, $A17, '2010'!$F:$F, L$1)+SUMIFS('2009'!$H:$H, '2009'!$C:$C, $A17, '2009'!$F:$F, L$1)+SUMIFS('2009'!$I:$I, '2009'!$D:$D, $A17, '2009'!$F:$F, L$1)+SUMIFS('2009'!$J:$J, '2009'!$E:$E, $A17, '2009'!$F:$F, L$1), 0)</f>
        <v>99</v>
      </c>
      <c r="M17" s="0" t="n">
        <f aca="false">IFERROR(SUMIFS('2018'!$H:$H, '2018'!$C:$C, $A17, '2018'!$F:$F, M$1)+SUMIFS('2018'!$I:$I, '2018'!$D:$D, $A17, '2018'!$F:$F, M$1)+SUMIFS('2018'!$J:$J, '2018'!$E:$E, $A17, '2018'!$F:$F, M$1)+SUMIFS('2017'!$H:$H, '2017'!$C:$C, $A17, '2017'!$F:$F, M$1)+SUMIFS('2017'!$I:$I, '2017'!$D:$D, $A17, '2017'!$F:$F, M$1)+SUMIFS('2017'!$J:$J, '2017'!$E:$E, $A17, '2017'!$F:$F, M$1)+SUMIFS('2016'!$H:$H, '2016'!$C:$C, $A17, '2016'!$F:$F, M$1)+SUMIFS('2016'!$I:$I, '2016'!$D:$D, $A17, '2016'!$F:$F, M$1)+SUMIFS('2016'!$J:$J, '2016'!$E:$E, $A17, '2016'!$F:$F, M$1)+SUMIFS('2015'!$H:$H, '2015'!$C:$C, $A17, '2015'!$F:$F, M$1)+SUMIFS('2015'!$I:$I, '2015'!$D:$D, $A17, '2015'!$F:$F, M$1)+SUMIFS('2015'!$J:$J, '2015'!$E:$E, $A17, '2015'!$F:$F, M$1)+SUMIFS('2014'!$H:$H, '2014'!$C:$C, $A17, '2014'!$F:$F, M$1)+SUMIFS('2014'!$I:$I, '2014'!$D:$D, $A17, '2014'!$F:$F, M$1)+SUMIFS('2014'!$J:$J, '2014'!$E:$E, $A17, '2014'!$F:$F, M$1)+SUMIFS('2013'!$H:$H, '2013'!$C:$C, $A17, '2013'!$F:$F, M$1)+SUMIFS('2013'!$I:$I, '2013'!$D:$D, $A17, '2013'!$F:$F, M$1)+SUMIFS('2013'!$J:$J, '2013'!$E:$E, $A17, '2013'!$F:$F, M$1)+SUMIFS('2012'!$H:$H, '2012'!$C:$C, $A17, '2012'!$F:$F, M$1)+SUMIFS('2012'!$I:$I, '2012'!$D:$D, $A17, '2012'!$F:$F, M$1)+SUMIFS('2012'!$J:$J, '2012'!$E:$E, $A17, '2012'!$F:$F, M$1)+SUMIFS('2011'!$H:$H, '2011'!$C:$C, $A17, '2011'!$F:$F, M$1)+SUMIFS('2011'!$I:$I, '2011'!$D:$D, $A17, '2011'!$F:$F, M$1)+SUMIFS('2011'!$J:$J, '2011'!$E:$E, $A17, '2011'!$F:$F, M$1)+SUMIFS('2010'!$H:$H, '2010'!$C:$C, $A17, '2010'!$F:$F, M$1)+SUMIFS('2010'!$I:$I, '2010'!$D:$D, $A17, '2010'!$F:$F, M$1)+SUMIFS('2010'!$J:$J, '2010'!$E:$E, $A17, '2010'!$F:$F, M$1)+SUMIFS('2009'!$H:$H, '2009'!$C:$C, $A17, '2009'!$F:$F, M$1)+SUMIFS('2009'!$I:$I, '2009'!$D:$D, $A17, '2009'!$F:$F, M$1)+SUMIFS('2009'!$J:$J, '2009'!$E:$E, $A17, '2009'!$F:$F, M$1), 0)</f>
        <v>0.5</v>
      </c>
      <c r="N17" s="0" t="n">
        <f aca="false">IFERROR(SUMIFS('2018'!$H:$H, '2018'!$C:$C, $A17, '2018'!$F:$F, N$1)+SUMIFS('2018'!$I:$I, '2018'!$D:$D, $A17, '2018'!$F:$F, N$1)+SUMIFS('2018'!$J:$J, '2018'!$E:$E, $A17, '2018'!$F:$F, N$1)+SUMIFS('2017'!$H:$H, '2017'!$C:$C, $A17, '2017'!$F:$F, N$1)+SUMIFS('2017'!$I:$I, '2017'!$D:$D, $A17, '2017'!$F:$F, N$1)+SUMIFS('2017'!$J:$J, '2017'!$E:$E, $A17, '2017'!$F:$F, N$1)+SUMIFS('2016'!$H:$H, '2016'!$C:$C, $A17, '2016'!$F:$F, N$1)+SUMIFS('2016'!$I:$I, '2016'!$D:$D, $A17, '2016'!$F:$F, N$1)+SUMIFS('2016'!$J:$J, '2016'!$E:$E, $A17, '2016'!$F:$F, N$1)+SUMIFS('2015'!$H:$H, '2015'!$C:$C, $A17, '2015'!$F:$F, N$1)+SUMIFS('2015'!$I:$I, '2015'!$D:$D, $A17, '2015'!$F:$F, N$1)+SUMIFS('2015'!$J:$J, '2015'!$E:$E, $A17, '2015'!$F:$F, N$1)+SUMIFS('2014'!$H:$H, '2014'!$C:$C, $A17, '2014'!$F:$F, N$1)+SUMIFS('2014'!$I:$I, '2014'!$D:$D, $A17, '2014'!$F:$F, N$1)+SUMIFS('2014'!$J:$J, '2014'!$E:$E, $A17, '2014'!$F:$F, N$1)+SUMIFS('2013'!$H:$H, '2013'!$C:$C, $A17, '2013'!$F:$F, N$1)+SUMIFS('2013'!$I:$I, '2013'!$D:$D, $A17, '2013'!$F:$F, N$1)+SUMIFS('2013'!$J:$J, '2013'!$E:$E, $A17, '2013'!$F:$F, N$1)+SUMIFS('2012'!$H:$H, '2012'!$C:$C, $A17, '2012'!$F:$F, N$1)+SUMIFS('2012'!$I:$I, '2012'!$D:$D, $A17, '2012'!$F:$F, N$1)+SUMIFS('2012'!$J:$J, '2012'!$E:$E, $A17, '2012'!$F:$F, N$1)+SUMIFS('2011'!$H:$H, '2011'!$C:$C, $A17, '2011'!$F:$F, N$1)+SUMIFS('2011'!$I:$I, '2011'!$D:$D, $A17, '2011'!$F:$F, N$1)+SUMIFS('2011'!$J:$J, '2011'!$E:$E, $A17, '2011'!$F:$F, N$1)+SUMIFS('2010'!$H:$H, '2010'!$C:$C, $A17, '2010'!$F:$F, N$1)+SUMIFS('2010'!$I:$I, '2010'!$D:$D, $A17, '2010'!$F:$F, N$1)+SUMIFS('2010'!$J:$J, '2010'!$E:$E, $A17, '2010'!$F:$F, N$1)+SUMIFS('2009'!$H:$H, '2009'!$C:$C, $A17, '2009'!$F:$F, N$1)+SUMIFS('2009'!$I:$I, '2009'!$D:$D, $A17, '2009'!$F:$F, N$1)+SUMIFS('2009'!$J:$J, '2009'!$E:$E, $A17, '2009'!$F:$F, N$1), 0)</f>
        <v>0.5</v>
      </c>
      <c r="O17" s="0" t="n">
        <f aca="false">IFERROR(SUMIFS('2018'!$H:$H, '2018'!$C:$C, $A17, '2018'!$F:$F, O$1)+SUMIFS('2018'!$I:$I, '2018'!$D:$D, $A17, '2018'!$F:$F, O$1)+SUMIFS('2018'!$J:$J, '2018'!$E:$E, $A17, '2018'!$F:$F, O$1)+SUMIFS('2017'!$H:$H, '2017'!$C:$C, $A17, '2017'!$F:$F, O$1)+SUMIFS('2017'!$I:$I, '2017'!$D:$D, $A17, '2017'!$F:$F, O$1)+SUMIFS('2017'!$J:$J, '2017'!$E:$E, $A17, '2017'!$F:$F, O$1)+SUMIFS('2016'!$H:$H, '2016'!$C:$C, $A17, '2016'!$F:$F, O$1)+SUMIFS('2016'!$I:$I, '2016'!$D:$D, $A17, '2016'!$F:$F, O$1)+SUMIFS('2016'!$J:$J, '2016'!$E:$E, $A17, '2016'!$F:$F, O$1)+SUMIFS('2015'!$H:$H, '2015'!$C:$C, $A17, '2015'!$F:$F, O$1)+SUMIFS('2015'!$I:$I, '2015'!$D:$D, $A17, '2015'!$F:$F, O$1)+SUMIFS('2015'!$J:$J, '2015'!$E:$E, $A17, '2015'!$F:$F, O$1)+SUMIFS('2014'!$H:$H, '2014'!$C:$C, $A17, '2014'!$F:$F, O$1)+SUMIFS('2014'!$I:$I, '2014'!$D:$D, $A17, '2014'!$F:$F, O$1)+SUMIFS('2014'!$J:$J, '2014'!$E:$E, $A17, '2014'!$F:$F, O$1)+SUMIFS('2013'!$H:$H, '2013'!$C:$C, $A17, '2013'!$F:$F, O$1)+SUMIFS('2013'!$I:$I, '2013'!$D:$D, $A17, '2013'!$F:$F, O$1)+SUMIFS('2013'!$J:$J, '2013'!$E:$E, $A17, '2013'!$F:$F, O$1)+SUMIFS('2012'!$H:$H, '2012'!$C:$C, $A17, '2012'!$F:$F, O$1)+SUMIFS('2012'!$I:$I, '2012'!$D:$D, $A17, '2012'!$F:$F, O$1)+SUMIFS('2012'!$J:$J, '2012'!$E:$E, $A17, '2012'!$F:$F, O$1)+SUMIFS('2011'!$H:$H, '2011'!$C:$C, $A17, '2011'!$F:$F, O$1)+SUMIFS('2011'!$I:$I, '2011'!$D:$D, $A17, '2011'!$F:$F, O$1)+SUMIFS('2011'!$J:$J, '2011'!$E:$E, $A17, '2011'!$F:$F, O$1)+SUMIFS('2010'!$H:$H, '2010'!$C:$C, $A17, '2010'!$F:$F, O$1)+SUMIFS('2010'!$I:$I, '2010'!$D:$D, $A17, '2010'!$F:$F, O$1)+SUMIFS('2010'!$J:$J, '2010'!$E:$E, $A17, '2010'!$F:$F, O$1)+SUMIFS('2009'!$H:$H, '2009'!$C:$C, $A17, '2009'!$F:$F, O$1)+SUMIFS('2009'!$I:$I, '2009'!$D:$D, $A17, '2009'!$F:$F, O$1)+SUMIFS('2009'!$J:$J, '2009'!$E:$E, $A17, '2009'!$F:$F, O$1), 0)</f>
        <v>0</v>
      </c>
      <c r="P17" s="0" t="n">
        <f aca="false">IFERROR(SUMIFS('2018'!$H:$H, '2018'!$C:$C, $A17, '2018'!$F:$F, P$1)+SUMIFS('2018'!$I:$I, '2018'!$D:$D, $A17, '2018'!$F:$F, P$1)+SUMIFS('2018'!$J:$J, '2018'!$E:$E, $A17, '2018'!$F:$F, P$1)+SUMIFS('2017'!$H:$H, '2017'!$C:$C, $A17, '2017'!$F:$F, P$1)+SUMIFS('2017'!$I:$I, '2017'!$D:$D, $A17, '2017'!$F:$F, P$1)+SUMIFS('2017'!$J:$J, '2017'!$E:$E, $A17, '2017'!$F:$F, P$1)+SUMIFS('2016'!$H:$H, '2016'!$C:$C, $A17, '2016'!$F:$F, P$1)+SUMIFS('2016'!$I:$I, '2016'!$D:$D, $A17, '2016'!$F:$F, P$1)+SUMIFS('2016'!$J:$J, '2016'!$E:$E, $A17, '2016'!$F:$F, P$1)+SUMIFS('2015'!$H:$H, '2015'!$C:$C, $A17, '2015'!$F:$F, P$1)+SUMIFS('2015'!$I:$I, '2015'!$D:$D, $A17, '2015'!$F:$F, P$1)+SUMIFS('2015'!$J:$J, '2015'!$E:$E, $A17, '2015'!$F:$F, P$1)+SUMIFS('2014'!$H:$H, '2014'!$C:$C, $A17, '2014'!$F:$F, P$1)+SUMIFS('2014'!$I:$I, '2014'!$D:$D, $A17, '2014'!$F:$F, P$1)+SUMIFS('2014'!$J:$J, '2014'!$E:$E, $A17, '2014'!$F:$F, P$1)+SUMIFS('2013'!$H:$H, '2013'!$C:$C, $A17, '2013'!$F:$F, P$1)+SUMIFS('2013'!$I:$I, '2013'!$D:$D, $A17, '2013'!$F:$F, P$1)+SUMIFS('2013'!$J:$J, '2013'!$E:$E, $A17, '2013'!$F:$F, P$1)+SUMIFS('2012'!$H:$H, '2012'!$C:$C, $A17, '2012'!$F:$F, P$1)+SUMIFS('2012'!$I:$I, '2012'!$D:$D, $A17, '2012'!$F:$F, P$1)+SUMIFS('2012'!$J:$J, '2012'!$E:$E, $A17, '2012'!$F:$F, P$1)+SUMIFS('2011'!$H:$H, '2011'!$C:$C, $A17, '2011'!$F:$F, P$1)+SUMIFS('2011'!$I:$I, '2011'!$D:$D, $A17, '2011'!$F:$F, P$1)+SUMIFS('2011'!$J:$J, '2011'!$E:$E, $A17, '2011'!$F:$F, P$1)+SUMIFS('2010'!$H:$H, '2010'!$C:$C, $A17, '2010'!$F:$F, P$1)+SUMIFS('2010'!$I:$I, '2010'!$D:$D, $A17, '2010'!$F:$F, P$1)+SUMIFS('2010'!$J:$J, '2010'!$E:$E, $A17, '2010'!$F:$F, P$1)+SUMIFS('2009'!$H:$H, '2009'!$C:$C, $A17, '2009'!$F:$F, P$1)+SUMIFS('2009'!$I:$I, '2009'!$D:$D, $A17, '2009'!$F:$F, P$1)+SUMIFS('2009'!$J:$J, '2009'!$E:$E, $A17, '2009'!$F:$F, P$1), 0)</f>
        <v>10.5</v>
      </c>
      <c r="Q17" s="0" t="n">
        <f aca="false">IFERROR(SUMIFS('2018'!$H:$H, '2018'!$C:$C, $A17, '2018'!$F:$F, Q$1)+SUMIFS('2018'!$I:$I, '2018'!$D:$D, $A17, '2018'!$F:$F, Q$1)+SUMIFS('2018'!$J:$J, '2018'!$E:$E, $A17, '2018'!$F:$F, Q$1)+SUMIFS('2017'!$H:$H, '2017'!$C:$C, $A17, '2017'!$F:$F, Q$1)+SUMIFS('2017'!$I:$I, '2017'!$D:$D, $A17, '2017'!$F:$F, Q$1)+SUMIFS('2017'!$J:$J, '2017'!$E:$E, $A17, '2017'!$F:$F, Q$1)+SUMIFS('2016'!$H:$H, '2016'!$C:$C, $A17, '2016'!$F:$F, Q$1)+SUMIFS('2016'!$I:$I, '2016'!$D:$D, $A17, '2016'!$F:$F, Q$1)+SUMIFS('2016'!$J:$J, '2016'!$E:$E, $A17, '2016'!$F:$F, Q$1)+SUMIFS('2015'!$H:$H, '2015'!$C:$C, $A17, '2015'!$F:$F, Q$1)+SUMIFS('2015'!$I:$I, '2015'!$D:$D, $A17, '2015'!$F:$F, Q$1)+SUMIFS('2015'!$J:$J, '2015'!$E:$E, $A17, '2015'!$F:$F, Q$1)+SUMIFS('2014'!$H:$H, '2014'!$C:$C, $A17, '2014'!$F:$F, Q$1)+SUMIFS('2014'!$I:$I, '2014'!$D:$D, $A17, '2014'!$F:$F, Q$1)+SUMIFS('2014'!$J:$J, '2014'!$E:$E, $A17, '2014'!$F:$F, Q$1)+SUMIFS('2013'!$H:$H, '2013'!$C:$C, $A17, '2013'!$F:$F, Q$1)+SUMIFS('2013'!$I:$I, '2013'!$D:$D, $A17, '2013'!$F:$F, Q$1)+SUMIFS('2013'!$J:$J, '2013'!$E:$E, $A17, '2013'!$F:$F, Q$1)+SUMIFS('2012'!$H:$H, '2012'!$C:$C, $A17, '2012'!$F:$F, Q$1)+SUMIFS('2012'!$I:$I, '2012'!$D:$D, $A17, '2012'!$F:$F, Q$1)+SUMIFS('2012'!$J:$J, '2012'!$E:$E, $A17, '2012'!$F:$F, Q$1)+SUMIFS('2011'!$H:$H, '2011'!$C:$C, $A17, '2011'!$F:$F, Q$1)+SUMIFS('2011'!$I:$I, '2011'!$D:$D, $A17, '2011'!$F:$F, Q$1)+SUMIFS('2011'!$J:$J, '2011'!$E:$E, $A17, '2011'!$F:$F, Q$1)+SUMIFS('2010'!$H:$H, '2010'!$C:$C, $A17, '2010'!$F:$F, Q$1)+SUMIFS('2010'!$I:$I, '2010'!$D:$D, $A17, '2010'!$F:$F, Q$1)+SUMIFS('2010'!$J:$J, '2010'!$E:$E, $A17, '2010'!$F:$F, Q$1)+SUMIFS('2009'!$H:$H, '2009'!$C:$C, $A17, '2009'!$F:$F, Q$1)+SUMIFS('2009'!$I:$I, '2009'!$D:$D, $A17, '2009'!$F:$F, Q$1)+SUMIFS('2009'!$J:$J, '2009'!$E:$E, $A17, '2009'!$F:$F, Q$1), 0)</f>
        <v>4</v>
      </c>
      <c r="R17" s="0" t="n">
        <f aca="false">IFERROR(SUMIFS('2018'!$H:$H, '2018'!$C:$C, $A17, '2018'!$F:$F, R$1)+SUMIFS('2018'!$I:$I, '2018'!$D:$D, $A17, '2018'!$F:$F, R$1)+SUMIFS('2018'!$J:$J, '2018'!$E:$E, $A17, '2018'!$F:$F, R$1)+SUMIFS('2017'!$H:$H, '2017'!$C:$C, $A17, '2017'!$F:$F, R$1)+SUMIFS('2017'!$I:$I, '2017'!$D:$D, $A17, '2017'!$F:$F, R$1)+SUMIFS('2017'!$J:$J, '2017'!$E:$E, $A17, '2017'!$F:$F, R$1)+SUMIFS('2016'!$H:$H, '2016'!$C:$C, $A17, '2016'!$F:$F, R$1)+SUMIFS('2016'!$I:$I, '2016'!$D:$D, $A17, '2016'!$F:$F, R$1)+SUMIFS('2016'!$J:$J, '2016'!$E:$E, $A17, '2016'!$F:$F, R$1)+SUMIFS('2015'!$H:$H, '2015'!$C:$C, $A17, '2015'!$F:$F, R$1)+SUMIFS('2015'!$I:$I, '2015'!$D:$D, $A17, '2015'!$F:$F, R$1)+SUMIFS('2015'!$J:$J, '2015'!$E:$E, $A17, '2015'!$F:$F, R$1)+SUMIFS('2014'!$H:$H, '2014'!$C:$C, $A17, '2014'!$F:$F, R$1)+SUMIFS('2014'!$I:$I, '2014'!$D:$D, $A17, '2014'!$F:$F, R$1)+SUMIFS('2014'!$J:$J, '2014'!$E:$E, $A17, '2014'!$F:$F, R$1)+SUMIFS('2013'!$H:$H, '2013'!$C:$C, $A17, '2013'!$F:$F, R$1)+SUMIFS('2013'!$I:$I, '2013'!$D:$D, $A17, '2013'!$F:$F, R$1)+SUMIFS('2013'!$J:$J, '2013'!$E:$E, $A17, '2013'!$F:$F, R$1)+SUMIFS('2012'!$H:$H, '2012'!$C:$C, $A17, '2012'!$F:$F, R$1)+SUMIFS('2012'!$I:$I, '2012'!$D:$D, $A17, '2012'!$F:$F, R$1)+SUMIFS('2012'!$J:$J, '2012'!$E:$E, $A17, '2012'!$F:$F, R$1)+SUMIFS('2011'!$H:$H, '2011'!$C:$C, $A17, '2011'!$F:$F, R$1)+SUMIFS('2011'!$I:$I, '2011'!$D:$D, $A17, '2011'!$F:$F, R$1)+SUMIFS('2011'!$J:$J, '2011'!$E:$E, $A17, '2011'!$F:$F, R$1)+SUMIFS('2010'!$H:$H, '2010'!$C:$C, $A17, '2010'!$F:$F, R$1)+SUMIFS('2010'!$I:$I, '2010'!$D:$D, $A17, '2010'!$F:$F, R$1)+SUMIFS('2010'!$J:$J, '2010'!$E:$E, $A17, '2010'!$F:$F, R$1)+SUMIFS('2009'!$H:$H, '2009'!$C:$C, $A17, '2009'!$F:$F, R$1)+SUMIFS('2009'!$I:$I, '2009'!$D:$D, $A17, '2009'!$F:$F, R$1)+SUMIFS('2009'!$J:$J, '2009'!$E:$E, $A17, '2009'!$F:$F, R$1), 0)</f>
        <v>0</v>
      </c>
      <c r="S17" s="0" t="n">
        <f aca="false">IFERROR(SUMIFS('2018'!$H:$H, '2018'!$C:$C, $A17, '2018'!$F:$F, S$1)+SUMIFS('2018'!$I:$I, '2018'!$D:$D, $A17, '2018'!$F:$F, S$1)+SUMIFS('2018'!$J:$J, '2018'!$E:$E, $A17, '2018'!$F:$F, S$1)+SUMIFS('2017'!$H:$H, '2017'!$C:$C, $A17, '2017'!$F:$F, S$1)+SUMIFS('2017'!$I:$I, '2017'!$D:$D, $A17, '2017'!$F:$F, S$1)+SUMIFS('2017'!$J:$J, '2017'!$E:$E, $A17, '2017'!$F:$F, S$1)+SUMIFS('2016'!$H:$H, '2016'!$C:$C, $A17, '2016'!$F:$F, S$1)+SUMIFS('2016'!$I:$I, '2016'!$D:$D, $A17, '2016'!$F:$F, S$1)+SUMIFS('2016'!$J:$J, '2016'!$E:$E, $A17, '2016'!$F:$F, S$1)+SUMIFS('2015'!$H:$H, '2015'!$C:$C, $A17, '2015'!$F:$F, S$1)+SUMIFS('2015'!$I:$I, '2015'!$D:$D, $A17, '2015'!$F:$F, S$1)+SUMIFS('2015'!$J:$J, '2015'!$E:$E, $A17, '2015'!$F:$F, S$1)+SUMIFS('2014'!$H:$H, '2014'!$C:$C, $A17, '2014'!$F:$F, S$1)+SUMIFS('2014'!$I:$I, '2014'!$D:$D, $A17, '2014'!$F:$F, S$1)+SUMIFS('2014'!$J:$J, '2014'!$E:$E, $A17, '2014'!$F:$F, S$1)+SUMIFS('2013'!$H:$H, '2013'!$C:$C, $A17, '2013'!$F:$F, S$1)+SUMIFS('2013'!$I:$I, '2013'!$D:$D, $A17, '2013'!$F:$F, S$1)+SUMIFS('2013'!$J:$J, '2013'!$E:$E, $A17, '2013'!$F:$F, S$1)+SUMIFS('2012'!$H:$H, '2012'!$C:$C, $A17, '2012'!$F:$F, S$1)+SUMIFS('2012'!$I:$I, '2012'!$D:$D, $A17, '2012'!$F:$F, S$1)+SUMIFS('2012'!$J:$J, '2012'!$E:$E, $A17, '2012'!$F:$F, S$1)+SUMIFS('2011'!$H:$H, '2011'!$C:$C, $A17, '2011'!$F:$F, S$1)+SUMIFS('2011'!$I:$I, '2011'!$D:$D, $A17, '2011'!$F:$F, S$1)+SUMIFS('2011'!$J:$J, '2011'!$E:$E, $A17, '2011'!$F:$F, S$1)+SUMIFS('2010'!$H:$H, '2010'!$C:$C, $A17, '2010'!$F:$F, S$1)+SUMIFS('2010'!$I:$I, '2010'!$D:$D, $A17, '2010'!$F:$F, S$1)+SUMIFS('2010'!$J:$J, '2010'!$E:$E, $A17, '2010'!$F:$F, S$1)+SUMIFS('2009'!$H:$H, '2009'!$C:$C, $A17, '2009'!$F:$F, S$1)+SUMIFS('2009'!$I:$I, '2009'!$D:$D, $A17, '2009'!$F:$F, S$1)+SUMIFS('2009'!$J:$J, '2009'!$E:$E, $A17, '2009'!$F:$F, S$1), 0)</f>
        <v>0</v>
      </c>
      <c r="T17" s="0" t="n">
        <f aca="false">IFERROR(SUMIFS('2018'!$H:$H, '2018'!$C:$C, $A17, '2018'!$F:$F, T$1)+SUMIFS('2018'!$I:$I, '2018'!$D:$D, $A17, '2018'!$F:$F, T$1)+SUMIFS('2018'!$J:$J, '2018'!$E:$E, $A17, '2018'!$F:$F, T$1)+SUMIFS('2017'!$H:$H, '2017'!$C:$C, $A17, '2017'!$F:$F, T$1)+SUMIFS('2017'!$I:$I, '2017'!$D:$D, $A17, '2017'!$F:$F, T$1)+SUMIFS('2017'!$J:$J, '2017'!$E:$E, $A17, '2017'!$F:$F, T$1)+SUMIFS('2016'!$H:$H, '2016'!$C:$C, $A17, '2016'!$F:$F, T$1)+SUMIFS('2016'!$I:$I, '2016'!$D:$D, $A17, '2016'!$F:$F, T$1)+SUMIFS('2016'!$J:$J, '2016'!$E:$E, $A17, '2016'!$F:$F, T$1)+SUMIFS('2015'!$H:$H, '2015'!$C:$C, $A17, '2015'!$F:$F, T$1)+SUMIFS('2015'!$I:$I, '2015'!$D:$D, $A17, '2015'!$F:$F, T$1)+SUMIFS('2015'!$J:$J, '2015'!$E:$E, $A17, '2015'!$F:$F, T$1)+SUMIFS('2014'!$H:$H, '2014'!$C:$C, $A17, '2014'!$F:$F, T$1)+SUMIFS('2014'!$I:$I, '2014'!$D:$D, $A17, '2014'!$F:$F, T$1)+SUMIFS('2014'!$J:$J, '2014'!$E:$E, $A17, '2014'!$F:$F, T$1)+SUMIFS('2013'!$H:$H, '2013'!$C:$C, $A17, '2013'!$F:$F, T$1)+SUMIFS('2013'!$I:$I, '2013'!$D:$D, $A17, '2013'!$F:$F, T$1)+SUMIFS('2013'!$J:$J, '2013'!$E:$E, $A17, '2013'!$F:$F, T$1)+SUMIFS('2012'!$H:$H, '2012'!$C:$C, $A17, '2012'!$F:$F, T$1)+SUMIFS('2012'!$I:$I, '2012'!$D:$D, $A17, '2012'!$F:$F, T$1)+SUMIFS('2012'!$J:$J, '2012'!$E:$E, $A17, '2012'!$F:$F, T$1)+SUMIFS('2011'!$H:$H, '2011'!$C:$C, $A17, '2011'!$F:$F, T$1)+SUMIFS('2011'!$I:$I, '2011'!$D:$D, $A17, '2011'!$F:$F, T$1)+SUMIFS('2011'!$J:$J, '2011'!$E:$E, $A17, '2011'!$F:$F, T$1)+SUMIFS('2010'!$H:$H, '2010'!$C:$C, $A17, '2010'!$F:$F, T$1)+SUMIFS('2010'!$I:$I, '2010'!$D:$D, $A17, '2010'!$F:$F, T$1)+SUMIFS('2010'!$J:$J, '2010'!$E:$E, $A17, '2010'!$F:$F, T$1)+SUMIFS('2009'!$H:$H, '2009'!$C:$C, $A17, '2009'!$F:$F, T$1)+SUMIFS('2009'!$I:$I, '2009'!$D:$D, $A17, '2009'!$F:$F, T$1)+SUMIFS('2009'!$J:$J, '2009'!$E:$E, $A17, '2009'!$F:$F, T$1), 0)</f>
        <v>0</v>
      </c>
      <c r="U17" s="0" t="n">
        <f aca="false">IFERROR(SUMIFS('2018'!$H:$H, '2018'!$C:$C, $A17, '2018'!$F:$F, U$1)+SUMIFS('2018'!$I:$I, '2018'!$D:$D, $A17, '2018'!$F:$F, U$1)+SUMIFS('2018'!$J:$J, '2018'!$E:$E, $A17, '2018'!$F:$F, U$1)+SUMIFS('2017'!$H:$H, '2017'!$C:$C, $A17, '2017'!$F:$F, U$1)+SUMIFS('2017'!$I:$I, '2017'!$D:$D, $A17, '2017'!$F:$F, U$1)+SUMIFS('2017'!$J:$J, '2017'!$E:$E, $A17, '2017'!$F:$F, U$1)+SUMIFS('2016'!$H:$H, '2016'!$C:$C, $A17, '2016'!$F:$F, U$1)+SUMIFS('2016'!$I:$I, '2016'!$D:$D, $A17, '2016'!$F:$F, U$1)+SUMIFS('2016'!$J:$J, '2016'!$E:$E, $A17, '2016'!$F:$F, U$1)+SUMIFS('2015'!$H:$H, '2015'!$C:$C, $A17, '2015'!$F:$F, U$1)+SUMIFS('2015'!$I:$I, '2015'!$D:$D, $A17, '2015'!$F:$F, U$1)+SUMIFS('2015'!$J:$J, '2015'!$E:$E, $A17, '2015'!$F:$F, U$1)+SUMIFS('2014'!$H:$H, '2014'!$C:$C, $A17, '2014'!$F:$F, U$1)+SUMIFS('2014'!$I:$I, '2014'!$D:$D, $A17, '2014'!$F:$F, U$1)+SUMIFS('2014'!$J:$J, '2014'!$E:$E, $A17, '2014'!$F:$F, U$1)+SUMIFS('2013'!$H:$H, '2013'!$C:$C, $A17, '2013'!$F:$F, U$1)+SUMIFS('2013'!$I:$I, '2013'!$D:$D, $A17, '2013'!$F:$F, U$1)+SUMIFS('2013'!$J:$J, '2013'!$E:$E, $A17, '2013'!$F:$F, U$1)+SUMIFS('2012'!$H:$H, '2012'!$C:$C, $A17, '2012'!$F:$F, U$1)+SUMIFS('2012'!$I:$I, '2012'!$D:$D, $A17, '2012'!$F:$F, U$1)+SUMIFS('2012'!$J:$J, '2012'!$E:$E, $A17, '2012'!$F:$F, U$1)+SUMIFS('2011'!$H:$H, '2011'!$C:$C, $A17, '2011'!$F:$F, U$1)+SUMIFS('2011'!$I:$I, '2011'!$D:$D, $A17, '2011'!$F:$F, U$1)+SUMIFS('2011'!$J:$J, '2011'!$E:$E, $A17, '2011'!$F:$F, U$1)+SUMIFS('2010'!$H:$H, '2010'!$C:$C, $A17, '2010'!$F:$F, U$1)+SUMIFS('2010'!$I:$I, '2010'!$D:$D, $A17, '2010'!$F:$F, U$1)+SUMIFS('2010'!$J:$J, '2010'!$E:$E, $A17, '2010'!$F:$F, U$1)+SUMIFS('2009'!$H:$H, '2009'!$C:$C, $A17, '2009'!$F:$F, U$1)+SUMIFS('2009'!$I:$I, '2009'!$D:$D, $A17, '2009'!$F:$F, U$1)+SUMIFS('2009'!$J:$J, '2009'!$E:$E, $A17, '2009'!$F:$F, U$1), 0)</f>
        <v>0</v>
      </c>
      <c r="V17" s="0" t="n">
        <f aca="false">IFERROR(SUMIFS('2018'!$H:$H, '2018'!$C:$C, $A17, '2018'!$F:$F, V$1)+SUMIFS('2018'!$I:$I, '2018'!$D:$D, $A17, '2018'!$F:$F, V$1)+SUMIFS('2018'!$J:$J, '2018'!$E:$E, $A17, '2018'!$F:$F, V$1)+SUMIFS('2017'!$H:$H, '2017'!$C:$C, $A17, '2017'!$F:$F, V$1)+SUMIFS('2017'!$I:$I, '2017'!$D:$D, $A17, '2017'!$F:$F, V$1)+SUMIFS('2017'!$J:$J, '2017'!$E:$E, $A17, '2017'!$F:$F, V$1)+SUMIFS('2016'!$H:$H, '2016'!$C:$C, $A17, '2016'!$F:$F, V$1)+SUMIFS('2016'!$I:$I, '2016'!$D:$D, $A17, '2016'!$F:$F, V$1)+SUMIFS('2016'!$J:$J, '2016'!$E:$E, $A17, '2016'!$F:$F, V$1)+SUMIFS('2015'!$H:$H, '2015'!$C:$C, $A17, '2015'!$F:$F, V$1)+SUMIFS('2015'!$I:$I, '2015'!$D:$D, $A17, '2015'!$F:$F, V$1)+SUMIFS('2015'!$J:$J, '2015'!$E:$E, $A17, '2015'!$F:$F, V$1)+SUMIFS('2014'!$H:$H, '2014'!$C:$C, $A17, '2014'!$F:$F, V$1)+SUMIFS('2014'!$I:$I, '2014'!$D:$D, $A17, '2014'!$F:$F, V$1)+SUMIFS('2014'!$J:$J, '2014'!$E:$E, $A17, '2014'!$F:$F, V$1)+SUMIFS('2013'!$H:$H, '2013'!$C:$C, $A17, '2013'!$F:$F, V$1)+SUMIFS('2013'!$I:$I, '2013'!$D:$D, $A17, '2013'!$F:$F, V$1)+SUMIFS('2013'!$J:$J, '2013'!$E:$E, $A17, '2013'!$F:$F, V$1)+SUMIFS('2012'!$H:$H, '2012'!$C:$C, $A17, '2012'!$F:$F, V$1)+SUMIFS('2012'!$I:$I, '2012'!$D:$D, $A17, '2012'!$F:$F, V$1)+SUMIFS('2012'!$J:$J, '2012'!$E:$E, $A17, '2012'!$F:$F, V$1)+SUMIFS('2011'!$H:$H, '2011'!$C:$C, $A17, '2011'!$F:$F, V$1)+SUMIFS('2011'!$I:$I, '2011'!$D:$D, $A17, '2011'!$F:$F, V$1)+SUMIFS('2011'!$J:$J, '2011'!$E:$E, $A17, '2011'!$F:$F, V$1)+SUMIFS('2010'!$H:$H, '2010'!$C:$C, $A17, '2010'!$F:$F, V$1)+SUMIFS('2010'!$I:$I, '2010'!$D:$D, $A17, '2010'!$F:$F, V$1)+SUMIFS('2010'!$J:$J, '2010'!$E:$E, $A17, '2010'!$F:$F, V$1)+SUMIFS('2009'!$H:$H, '2009'!$C:$C, $A17, '2009'!$F:$F, V$1)+SUMIFS('2009'!$I:$I, '2009'!$D:$D, $A17, '2009'!$F:$F, V$1)+SUMIFS('2009'!$J:$J, '2009'!$E:$E, $A17, '2009'!$F:$F, V$1), 0)</f>
        <v>0</v>
      </c>
      <c r="W17" s="0" t="n">
        <f aca="false">IFERROR(SUMIFS('2018'!$H:$H, '2018'!$C:$C, $A17, '2018'!$F:$F, W$1)+SUMIFS('2018'!$I:$I, '2018'!$D:$D, $A17, '2018'!$F:$F, W$1)+SUMIFS('2018'!$J:$J, '2018'!$E:$E, $A17, '2018'!$F:$F, W$1)+SUMIFS('2017'!$H:$H, '2017'!$C:$C, $A17, '2017'!$F:$F, W$1)+SUMIFS('2017'!$I:$I, '2017'!$D:$D, $A17, '2017'!$F:$F, W$1)+SUMIFS('2017'!$J:$J, '2017'!$E:$E, $A17, '2017'!$F:$F, W$1)+SUMIFS('2016'!$H:$H, '2016'!$C:$C, $A17, '2016'!$F:$F, W$1)+SUMIFS('2016'!$I:$I, '2016'!$D:$D, $A17, '2016'!$F:$F, W$1)+SUMIFS('2016'!$J:$J, '2016'!$E:$E, $A17, '2016'!$F:$F, W$1)+SUMIFS('2015'!$H:$H, '2015'!$C:$C, $A17, '2015'!$F:$F, W$1)+SUMIFS('2015'!$I:$I, '2015'!$D:$D, $A17, '2015'!$F:$F, W$1)+SUMIFS('2015'!$J:$J, '2015'!$E:$E, $A17, '2015'!$F:$F, W$1)+SUMIFS('2014'!$H:$H, '2014'!$C:$C, $A17, '2014'!$F:$F, W$1)+SUMIFS('2014'!$I:$I, '2014'!$D:$D, $A17, '2014'!$F:$F, W$1)+SUMIFS('2014'!$J:$J, '2014'!$E:$E, $A17, '2014'!$F:$F, W$1)+SUMIFS('2013'!$H:$H, '2013'!$C:$C, $A17, '2013'!$F:$F, W$1)+SUMIFS('2013'!$I:$I, '2013'!$D:$D, $A17, '2013'!$F:$F, W$1)+SUMIFS('2013'!$J:$J, '2013'!$E:$E, $A17, '2013'!$F:$F, W$1)+SUMIFS('2012'!$H:$H, '2012'!$C:$C, $A17, '2012'!$F:$F, W$1)+SUMIFS('2012'!$I:$I, '2012'!$D:$D, $A17, '2012'!$F:$F, W$1)+SUMIFS('2012'!$J:$J, '2012'!$E:$E, $A17, '2012'!$F:$F, W$1)+SUMIFS('2011'!$H:$H, '2011'!$C:$C, $A17, '2011'!$F:$F, W$1)+SUMIFS('2011'!$I:$I, '2011'!$D:$D, $A17, '2011'!$F:$F, W$1)+SUMIFS('2011'!$J:$J, '2011'!$E:$E, $A17, '2011'!$F:$F, W$1)+SUMIFS('2010'!$H:$H, '2010'!$C:$C, $A17, '2010'!$F:$F, W$1)+SUMIFS('2010'!$I:$I, '2010'!$D:$D, $A17, '2010'!$F:$F, W$1)+SUMIFS('2010'!$J:$J, '2010'!$E:$E, $A17, '2010'!$F:$F, W$1)+SUMIFS('2009'!$H:$H, '2009'!$C:$C, $A17, '2009'!$F:$F, W$1)+SUMIFS('2009'!$I:$I, '2009'!$D:$D, $A17, '2009'!$F:$F, W$1)+SUMIFS('2009'!$J:$J, '2009'!$E:$E, $A17, '2009'!$F:$F, W$1), 0)</f>
        <v>11</v>
      </c>
      <c r="X17" s="0" t="n">
        <f aca="false">IFERROR(SUMIFS('2018'!$H:$H, '2018'!$C:$C, $A17, '2018'!$F:$F, X$1)+SUMIFS('2018'!$I:$I, '2018'!$D:$D, $A17, '2018'!$F:$F, X$1)+SUMIFS('2018'!$J:$J, '2018'!$E:$E, $A17, '2018'!$F:$F, X$1)+SUMIFS('2017'!$H:$H, '2017'!$C:$C, $A17, '2017'!$F:$F, X$1)+SUMIFS('2017'!$I:$I, '2017'!$D:$D, $A17, '2017'!$F:$F, X$1)+SUMIFS('2017'!$J:$J, '2017'!$E:$E, $A17, '2017'!$F:$F, X$1)+SUMIFS('2016'!$H:$H, '2016'!$C:$C, $A17, '2016'!$F:$F, X$1)+SUMIFS('2016'!$I:$I, '2016'!$D:$D, $A17, '2016'!$F:$F, X$1)+SUMIFS('2016'!$J:$J, '2016'!$E:$E, $A17, '2016'!$F:$F, X$1)+SUMIFS('2015'!$H:$H, '2015'!$C:$C, $A17, '2015'!$F:$F, X$1)+SUMIFS('2015'!$I:$I, '2015'!$D:$D, $A17, '2015'!$F:$F, X$1)+SUMIFS('2015'!$J:$J, '2015'!$E:$E, $A17, '2015'!$F:$F, X$1)+SUMIFS('2014'!$H:$H, '2014'!$C:$C, $A17, '2014'!$F:$F, X$1)+SUMIFS('2014'!$I:$I, '2014'!$D:$D, $A17, '2014'!$F:$F, X$1)+SUMIFS('2014'!$J:$J, '2014'!$E:$E, $A17, '2014'!$F:$F, X$1)+SUMIFS('2013'!$H:$H, '2013'!$C:$C, $A17, '2013'!$F:$F, X$1)+SUMIFS('2013'!$I:$I, '2013'!$D:$D, $A17, '2013'!$F:$F, X$1)+SUMIFS('2013'!$J:$J, '2013'!$E:$E, $A17, '2013'!$F:$F, X$1)+SUMIFS('2012'!$H:$H, '2012'!$C:$C, $A17, '2012'!$F:$F, X$1)+SUMIFS('2012'!$I:$I, '2012'!$D:$D, $A17, '2012'!$F:$F, X$1)+SUMIFS('2012'!$J:$J, '2012'!$E:$E, $A17, '2012'!$F:$F, X$1)+SUMIFS('2011'!$H:$H, '2011'!$C:$C, $A17, '2011'!$F:$F, X$1)+SUMIFS('2011'!$I:$I, '2011'!$D:$D, $A17, '2011'!$F:$F, X$1)+SUMIFS('2011'!$J:$J, '2011'!$E:$E, $A17, '2011'!$F:$F, X$1)+SUMIFS('2010'!$H:$H, '2010'!$C:$C, $A17, '2010'!$F:$F, X$1)+SUMIFS('2010'!$I:$I, '2010'!$D:$D, $A17, '2010'!$F:$F, X$1)+SUMIFS('2010'!$J:$J, '2010'!$E:$E, $A17, '2010'!$F:$F, X$1)+SUMIFS('2009'!$H:$H, '2009'!$C:$C, $A17, '2009'!$F:$F, X$1)+SUMIFS('2009'!$I:$I, '2009'!$D:$D, $A17, '2009'!$F:$F, X$1)+SUMIFS('2009'!$J:$J, '2009'!$E:$E, $A17, '2009'!$F:$F, X$1), 0)</f>
        <v>0.5</v>
      </c>
      <c r="Y17" s="0" t="n">
        <f aca="false">IFERROR(SUMIFS('2018'!$H:$H, '2018'!$C:$C, $A17, '2018'!$F:$F, Y$1)+SUMIFS('2018'!$I:$I, '2018'!$D:$D, $A17, '2018'!$F:$F, Y$1)+SUMIFS('2018'!$J:$J, '2018'!$E:$E, $A17, '2018'!$F:$F, Y$1)+SUMIFS('2017'!$H:$H, '2017'!$C:$C, $A17, '2017'!$F:$F, Y$1)+SUMIFS('2017'!$I:$I, '2017'!$D:$D, $A17, '2017'!$F:$F, Y$1)+SUMIFS('2017'!$J:$J, '2017'!$E:$E, $A17, '2017'!$F:$F, Y$1)+SUMIFS('2016'!$H:$H, '2016'!$C:$C, $A17, '2016'!$F:$F, Y$1)+SUMIFS('2016'!$I:$I, '2016'!$D:$D, $A17, '2016'!$F:$F, Y$1)+SUMIFS('2016'!$J:$J, '2016'!$E:$E, $A17, '2016'!$F:$F, Y$1)+SUMIFS('2015'!$H:$H, '2015'!$C:$C, $A17, '2015'!$F:$F, Y$1)+SUMIFS('2015'!$I:$I, '2015'!$D:$D, $A17, '2015'!$F:$F, Y$1)+SUMIFS('2015'!$J:$J, '2015'!$E:$E, $A17, '2015'!$F:$F, Y$1)+SUMIFS('2014'!$H:$H, '2014'!$C:$C, $A17, '2014'!$F:$F, Y$1)+SUMIFS('2014'!$I:$I, '2014'!$D:$D, $A17, '2014'!$F:$F, Y$1)+SUMIFS('2014'!$J:$J, '2014'!$E:$E, $A17, '2014'!$F:$F, Y$1)+SUMIFS('2013'!$H:$H, '2013'!$C:$C, $A17, '2013'!$F:$F, Y$1)+SUMIFS('2013'!$I:$I, '2013'!$D:$D, $A17, '2013'!$F:$F, Y$1)+SUMIFS('2013'!$J:$J, '2013'!$E:$E, $A17, '2013'!$F:$F, Y$1)+SUMIFS('2012'!$H:$H, '2012'!$C:$C, $A17, '2012'!$F:$F, Y$1)+SUMIFS('2012'!$I:$I, '2012'!$D:$D, $A17, '2012'!$F:$F, Y$1)+SUMIFS('2012'!$J:$J, '2012'!$E:$E, $A17, '2012'!$F:$F, Y$1)+SUMIFS('2011'!$H:$H, '2011'!$C:$C, $A17, '2011'!$F:$F, Y$1)+SUMIFS('2011'!$I:$I, '2011'!$D:$D, $A17, '2011'!$F:$F, Y$1)+SUMIFS('2011'!$J:$J, '2011'!$E:$E, $A17, '2011'!$F:$F, Y$1)+SUMIFS('2010'!$H:$H, '2010'!$C:$C, $A17, '2010'!$F:$F, Y$1)+SUMIFS('2010'!$I:$I, '2010'!$D:$D, $A17, '2010'!$F:$F, Y$1)+SUMIFS('2010'!$J:$J, '2010'!$E:$E, $A17, '2010'!$F:$F, Y$1)+SUMIFS('2009'!$H:$H, '2009'!$C:$C, $A17, '2009'!$F:$F, Y$1)+SUMIFS('2009'!$I:$I, '2009'!$D:$D, $A17, '2009'!$F:$F, Y$1)+SUMIFS('2009'!$J:$J, '2009'!$E:$E, $A17, '2009'!$F:$F, Y$1), 0)</f>
        <v>0</v>
      </c>
      <c r="Z17" s="0" t="n">
        <f aca="false">IFERROR(SUMIFS('2018'!$H:$H, '2018'!$C:$C, $A17, '2018'!$F:$F, Z$1)+SUMIFS('2018'!$I:$I, '2018'!$D:$D, $A17, '2018'!$F:$F, Z$1)+SUMIFS('2018'!$J:$J, '2018'!$E:$E, $A17, '2018'!$F:$F, Z$1)+SUMIFS('2017'!$H:$H, '2017'!$C:$C, $A17, '2017'!$F:$F, Z$1)+SUMIFS('2017'!$I:$I, '2017'!$D:$D, $A17, '2017'!$F:$F, Z$1)+SUMIFS('2017'!$J:$J, '2017'!$E:$E, $A17, '2017'!$F:$F, Z$1)+SUMIFS('2016'!$H:$H, '2016'!$C:$C, $A17, '2016'!$F:$F, Z$1)+SUMIFS('2016'!$I:$I, '2016'!$D:$D, $A17, '2016'!$F:$F, Z$1)+SUMIFS('2016'!$J:$J, '2016'!$E:$E, $A17, '2016'!$F:$F, Z$1)+SUMIFS('2015'!$H:$H, '2015'!$C:$C, $A17, '2015'!$F:$F, Z$1)+SUMIFS('2015'!$I:$I, '2015'!$D:$D, $A17, '2015'!$F:$F, Z$1)+SUMIFS('2015'!$J:$J, '2015'!$E:$E, $A17, '2015'!$F:$F, Z$1)+SUMIFS('2014'!$H:$H, '2014'!$C:$C, $A17, '2014'!$F:$F, Z$1)+SUMIFS('2014'!$I:$I, '2014'!$D:$D, $A17, '2014'!$F:$F, Z$1)+SUMIFS('2014'!$J:$J, '2014'!$E:$E, $A17, '2014'!$F:$F, Z$1)+SUMIFS('2013'!$H:$H, '2013'!$C:$C, $A17, '2013'!$F:$F, Z$1)+SUMIFS('2013'!$I:$I, '2013'!$D:$D, $A17, '2013'!$F:$F, Z$1)+SUMIFS('2013'!$J:$J, '2013'!$E:$E, $A17, '2013'!$F:$F, Z$1)+SUMIFS('2012'!$H:$H, '2012'!$C:$C, $A17, '2012'!$F:$F, Z$1)+SUMIFS('2012'!$I:$I, '2012'!$D:$D, $A17, '2012'!$F:$F, Z$1)+SUMIFS('2012'!$J:$J, '2012'!$E:$E, $A17, '2012'!$F:$F, Z$1)+SUMIFS('2011'!$H:$H, '2011'!$C:$C, $A17, '2011'!$F:$F, Z$1)+SUMIFS('2011'!$I:$I, '2011'!$D:$D, $A17, '2011'!$F:$F, Z$1)+SUMIFS('2011'!$J:$J, '2011'!$E:$E, $A17, '2011'!$F:$F, Z$1)+SUMIFS('2010'!$H:$H, '2010'!$C:$C, $A17, '2010'!$F:$F, Z$1)+SUMIFS('2010'!$I:$I, '2010'!$D:$D, $A17, '2010'!$F:$F, Z$1)+SUMIFS('2010'!$J:$J, '2010'!$E:$E, $A17, '2010'!$F:$F, Z$1)+SUMIFS('2009'!$H:$H, '2009'!$C:$C, $A17, '2009'!$F:$F, Z$1)+SUMIFS('2009'!$I:$I, '2009'!$D:$D, $A17, '2009'!$F:$F, Z$1)+SUMIFS('2009'!$J:$J, '2009'!$E:$E, $A17, '2009'!$F:$F, Z$1), 0)</f>
        <v>0</v>
      </c>
      <c r="AA17" s="0" t="n">
        <f aca="false">IFERROR(SUMIFS('2018'!$H:$H, '2018'!$C:$C, $A17, '2018'!$F:$F, AA$1)+SUMIFS('2018'!$I:$I, '2018'!$D:$D, $A17, '2018'!$F:$F, AA$1)+SUMIFS('2018'!$J:$J, '2018'!$E:$E, $A17, '2018'!$F:$F, AA$1)+SUMIFS('2017'!$H:$H, '2017'!$C:$C, $A17, '2017'!$F:$F, AA$1)+SUMIFS('2017'!$I:$I, '2017'!$D:$D, $A17, '2017'!$F:$F, AA$1)+SUMIFS('2017'!$J:$J, '2017'!$E:$E, $A17, '2017'!$F:$F, AA$1)+SUMIFS('2016'!$H:$H, '2016'!$C:$C, $A17, '2016'!$F:$F, AA$1)+SUMIFS('2016'!$I:$I, '2016'!$D:$D, $A17, '2016'!$F:$F, AA$1)+SUMIFS('2016'!$J:$J, '2016'!$E:$E, $A17, '2016'!$F:$F, AA$1)+SUMIFS('2015'!$H:$H, '2015'!$C:$C, $A17, '2015'!$F:$F, AA$1)+SUMIFS('2015'!$I:$I, '2015'!$D:$D, $A17, '2015'!$F:$F, AA$1)+SUMIFS('2015'!$J:$J, '2015'!$E:$E, $A17, '2015'!$F:$F, AA$1)+SUMIFS('2014'!$H:$H, '2014'!$C:$C, $A17, '2014'!$F:$F, AA$1)+SUMIFS('2014'!$I:$I, '2014'!$D:$D, $A17, '2014'!$F:$F, AA$1)+SUMIFS('2014'!$J:$J, '2014'!$E:$E, $A17, '2014'!$F:$F, AA$1)+SUMIFS('2013'!$H:$H, '2013'!$C:$C, $A17, '2013'!$F:$F, AA$1)+SUMIFS('2013'!$I:$I, '2013'!$D:$D, $A17, '2013'!$F:$F, AA$1)+SUMIFS('2013'!$J:$J, '2013'!$E:$E, $A17, '2013'!$F:$F, AA$1)+SUMIFS('2012'!$H:$H, '2012'!$C:$C, $A17, '2012'!$F:$F, AA$1)+SUMIFS('2012'!$I:$I, '2012'!$D:$D, $A17, '2012'!$F:$F, AA$1)+SUMIFS('2012'!$J:$J, '2012'!$E:$E, $A17, '2012'!$F:$F, AA$1)+SUMIFS('2011'!$H:$H, '2011'!$C:$C, $A17, '2011'!$F:$F, AA$1)+SUMIFS('2011'!$I:$I, '2011'!$D:$D, $A17, '2011'!$F:$F, AA$1)+SUMIFS('2011'!$J:$J, '2011'!$E:$E, $A17, '2011'!$F:$F, AA$1)+SUMIFS('2010'!$H:$H, '2010'!$C:$C, $A17, '2010'!$F:$F, AA$1)+SUMIFS('2010'!$I:$I, '2010'!$D:$D, $A17, '2010'!$F:$F, AA$1)+SUMIFS('2010'!$J:$J, '2010'!$E:$E, $A17, '2010'!$F:$F, AA$1)+SUMIFS('2009'!$H:$H, '2009'!$C:$C, $A17, '2009'!$F:$F, AA$1)+SUMIFS('2009'!$I:$I, '2009'!$D:$D, $A17, '2009'!$F:$F, AA$1)+SUMIFS('2009'!$J:$J, '2009'!$E:$E, $A17, '2009'!$F:$F, AA$1), 0)</f>
        <v>0</v>
      </c>
      <c r="AB17" s="0" t="n">
        <f aca="false">IFERROR(SUMIFS('2018'!$H:$H, '2018'!$C:$C, $A17, '2018'!$F:$F, AB$1)+SUMIFS('2018'!$I:$I, '2018'!$D:$D, $A17, '2018'!$F:$F, AB$1)+SUMIFS('2018'!$J:$J, '2018'!$E:$E, $A17, '2018'!$F:$F, AB$1)+SUMIFS('2017'!$H:$H, '2017'!$C:$C, $A17, '2017'!$F:$F, AB$1)+SUMIFS('2017'!$I:$I, '2017'!$D:$D, $A17, '2017'!$F:$F, AB$1)+SUMIFS('2017'!$J:$J, '2017'!$E:$E, $A17, '2017'!$F:$F, AB$1)+SUMIFS('2016'!$H:$H, '2016'!$C:$C, $A17, '2016'!$F:$F, AB$1)+SUMIFS('2016'!$I:$I, '2016'!$D:$D, $A17, '2016'!$F:$F, AB$1)+SUMIFS('2016'!$J:$J, '2016'!$E:$E, $A17, '2016'!$F:$F, AB$1)+SUMIFS('2015'!$H:$H, '2015'!$C:$C, $A17, '2015'!$F:$F, AB$1)+SUMIFS('2015'!$I:$I, '2015'!$D:$D, $A17, '2015'!$F:$F, AB$1)+SUMIFS('2015'!$J:$J, '2015'!$E:$E, $A17, '2015'!$F:$F, AB$1)+SUMIFS('2014'!$H:$H, '2014'!$C:$C, $A17, '2014'!$F:$F, AB$1)+SUMIFS('2014'!$I:$I, '2014'!$D:$D, $A17, '2014'!$F:$F, AB$1)+SUMIFS('2014'!$J:$J, '2014'!$E:$E, $A17, '2014'!$F:$F, AB$1)+SUMIFS('2013'!$H:$H, '2013'!$C:$C, $A17, '2013'!$F:$F, AB$1)+SUMIFS('2013'!$I:$I, '2013'!$D:$D, $A17, '2013'!$F:$F, AB$1)+SUMIFS('2013'!$J:$J, '2013'!$E:$E, $A17, '2013'!$F:$F, AB$1)+SUMIFS('2012'!$H:$H, '2012'!$C:$C, $A17, '2012'!$F:$F, AB$1)+SUMIFS('2012'!$I:$I, '2012'!$D:$D, $A17, '2012'!$F:$F, AB$1)+SUMIFS('2012'!$J:$J, '2012'!$E:$E, $A17, '2012'!$F:$F, AB$1)+SUMIFS('2011'!$H:$H, '2011'!$C:$C, $A17, '2011'!$F:$F, AB$1)+SUMIFS('2011'!$I:$I, '2011'!$D:$D, $A17, '2011'!$F:$F, AB$1)+SUMIFS('2011'!$J:$J, '2011'!$E:$E, $A17, '2011'!$F:$F, AB$1)+SUMIFS('2010'!$H:$H, '2010'!$C:$C, $A17, '2010'!$F:$F, AB$1)+SUMIFS('2010'!$I:$I, '2010'!$D:$D, $A17, '2010'!$F:$F, AB$1)+SUMIFS('2010'!$J:$J, '2010'!$E:$E, $A17, '2010'!$F:$F, AB$1)+SUMIFS('2009'!$H:$H, '2009'!$C:$C, $A17, '2009'!$F:$F, AB$1)+SUMIFS('2009'!$I:$I, '2009'!$D:$D, $A17, '2009'!$F:$F, AB$1)+SUMIFS('2009'!$J:$J, '2009'!$E:$E, $A17, '2009'!$F:$F, AB$1), 0)</f>
        <v>1</v>
      </c>
      <c r="AC17" s="0" t="n">
        <f aca="false">IFERROR(SUMIFS('2018'!$H:$H, '2018'!$C:$C, $A17, '2018'!$F:$F, AC$1)+SUMIFS('2018'!$I:$I, '2018'!$D:$D, $A17, '2018'!$F:$F, AC$1)+SUMIFS('2018'!$J:$J, '2018'!$E:$E, $A17, '2018'!$F:$F, AC$1)+SUMIFS('2017'!$H:$H, '2017'!$C:$C, $A17, '2017'!$F:$F, AC$1)+SUMIFS('2017'!$I:$I, '2017'!$D:$D, $A17, '2017'!$F:$F, AC$1)+SUMIFS('2017'!$J:$J, '2017'!$E:$E, $A17, '2017'!$F:$F, AC$1)+SUMIFS('2016'!$H:$H, '2016'!$C:$C, $A17, '2016'!$F:$F, AC$1)+SUMIFS('2016'!$I:$I, '2016'!$D:$D, $A17, '2016'!$F:$F, AC$1)+SUMIFS('2016'!$J:$J, '2016'!$E:$E, $A17, '2016'!$F:$F, AC$1)+SUMIFS('2015'!$H:$H, '2015'!$C:$C, $A17, '2015'!$F:$F, AC$1)+SUMIFS('2015'!$I:$I, '2015'!$D:$D, $A17, '2015'!$F:$F, AC$1)+SUMIFS('2015'!$J:$J, '2015'!$E:$E, $A17, '2015'!$F:$F, AC$1)+SUMIFS('2014'!$H:$H, '2014'!$C:$C, $A17, '2014'!$F:$F, AC$1)+SUMIFS('2014'!$I:$I, '2014'!$D:$D, $A17, '2014'!$F:$F, AC$1)+SUMIFS('2014'!$J:$J, '2014'!$E:$E, $A17, '2014'!$F:$F, AC$1)+SUMIFS('2013'!$H:$H, '2013'!$C:$C, $A17, '2013'!$F:$F, AC$1)+SUMIFS('2013'!$I:$I, '2013'!$D:$D, $A17, '2013'!$F:$F, AC$1)+SUMIFS('2013'!$J:$J, '2013'!$E:$E, $A17, '2013'!$F:$F, AC$1)+SUMIFS('2012'!$H:$H, '2012'!$C:$C, $A17, '2012'!$F:$F, AC$1)+SUMIFS('2012'!$I:$I, '2012'!$D:$D, $A17, '2012'!$F:$F, AC$1)+SUMIFS('2012'!$J:$J, '2012'!$E:$E, $A17, '2012'!$F:$F, AC$1)+SUMIFS('2011'!$H:$H, '2011'!$C:$C, $A17, '2011'!$F:$F, AC$1)+SUMIFS('2011'!$I:$I, '2011'!$D:$D, $A17, '2011'!$F:$F, AC$1)+SUMIFS('2011'!$J:$J, '2011'!$E:$E, $A17, '2011'!$F:$F, AC$1)+SUMIFS('2010'!$H:$H, '2010'!$C:$C, $A17, '2010'!$F:$F, AC$1)+SUMIFS('2010'!$I:$I, '2010'!$D:$D, $A17, '2010'!$F:$F, AC$1)+SUMIFS('2010'!$J:$J, '2010'!$E:$E, $A17, '2010'!$F:$F, AC$1)+SUMIFS('2009'!$H:$H, '2009'!$C:$C, $A17, '2009'!$F:$F, AC$1)+SUMIFS('2009'!$I:$I, '2009'!$D:$D, $A17, '2009'!$F:$F, AC$1)+SUMIFS('2009'!$J:$J, '2009'!$E:$E, $A17, '2009'!$F:$F, AC$1), 0)</f>
        <v>0</v>
      </c>
      <c r="AD17" s="0" t="n">
        <f aca="false">IFERROR(SUMIFS('2018'!$H:$H, '2018'!$C:$C, $A17, '2018'!$F:$F, AD$1)+SUMIFS('2018'!$I:$I, '2018'!$D:$D, $A17, '2018'!$F:$F, AD$1)+SUMIFS('2018'!$J:$J, '2018'!$E:$E, $A17, '2018'!$F:$F, AD$1)+SUMIFS('2017'!$H:$H, '2017'!$C:$C, $A17, '2017'!$F:$F, AD$1)+SUMIFS('2017'!$I:$I, '2017'!$D:$D, $A17, '2017'!$F:$F, AD$1)+SUMIFS('2017'!$J:$J, '2017'!$E:$E, $A17, '2017'!$F:$F, AD$1)+SUMIFS('2016'!$H:$H, '2016'!$C:$C, $A17, '2016'!$F:$F, AD$1)+SUMIFS('2016'!$I:$I, '2016'!$D:$D, $A17, '2016'!$F:$F, AD$1)+SUMIFS('2016'!$J:$J, '2016'!$E:$E, $A17, '2016'!$F:$F, AD$1)+SUMIFS('2015'!$H:$H, '2015'!$C:$C, $A17, '2015'!$F:$F, AD$1)+SUMIFS('2015'!$I:$I, '2015'!$D:$D, $A17, '2015'!$F:$F, AD$1)+SUMIFS('2015'!$J:$J, '2015'!$E:$E, $A17, '2015'!$F:$F, AD$1)+SUMIFS('2014'!$H:$H, '2014'!$C:$C, $A17, '2014'!$F:$F, AD$1)+SUMIFS('2014'!$I:$I, '2014'!$D:$D, $A17, '2014'!$F:$F, AD$1)+SUMIFS('2014'!$J:$J, '2014'!$E:$E, $A17, '2014'!$F:$F, AD$1)+SUMIFS('2013'!$H:$H, '2013'!$C:$C, $A17, '2013'!$F:$F, AD$1)+SUMIFS('2013'!$I:$I, '2013'!$D:$D, $A17, '2013'!$F:$F, AD$1)+SUMIFS('2013'!$J:$J, '2013'!$E:$E, $A17, '2013'!$F:$F, AD$1)+SUMIFS('2012'!$H:$H, '2012'!$C:$C, $A17, '2012'!$F:$F, AD$1)+SUMIFS('2012'!$I:$I, '2012'!$D:$D, $A17, '2012'!$F:$F, AD$1)+SUMIFS('2012'!$J:$J, '2012'!$E:$E, $A17, '2012'!$F:$F, AD$1)+SUMIFS('2011'!$H:$H, '2011'!$C:$C, $A17, '2011'!$F:$F, AD$1)+SUMIFS('2011'!$I:$I, '2011'!$D:$D, $A17, '2011'!$F:$F, AD$1)+SUMIFS('2011'!$J:$J, '2011'!$E:$E, $A17, '2011'!$F:$F, AD$1)+SUMIFS('2010'!$H:$H, '2010'!$C:$C, $A17, '2010'!$F:$F, AD$1)+SUMIFS('2010'!$I:$I, '2010'!$D:$D, $A17, '2010'!$F:$F, AD$1)+SUMIFS('2010'!$J:$J, '2010'!$E:$E, $A17, '2010'!$F:$F, AD$1)+SUMIFS('2009'!$H:$H, '2009'!$C:$C, $A17, '2009'!$F:$F, AD$1)+SUMIFS('2009'!$I:$I, '2009'!$D:$D, $A17, '2009'!$F:$F, AD$1)+SUMIFS('2009'!$J:$J, '2009'!$E:$E, $A17, '2009'!$F:$F, AD$1), 0)</f>
        <v>10</v>
      </c>
      <c r="AE17" s="0" t="n">
        <f aca="false">IFERROR(SUMIFS('2018'!$H:$H, '2018'!$C:$C, $A17, '2018'!$F:$F, AE$1)+SUMIFS('2018'!$I:$I, '2018'!$D:$D, $A17, '2018'!$F:$F, AE$1)+SUMIFS('2018'!$J:$J, '2018'!$E:$E, $A17, '2018'!$F:$F, AE$1)+SUMIFS('2017'!$H:$H, '2017'!$C:$C, $A17, '2017'!$F:$F, AE$1)+SUMIFS('2017'!$I:$I, '2017'!$D:$D, $A17, '2017'!$F:$F, AE$1)+SUMIFS('2017'!$J:$J, '2017'!$E:$E, $A17, '2017'!$F:$F, AE$1)+SUMIFS('2016'!$H:$H, '2016'!$C:$C, $A17, '2016'!$F:$F, AE$1)+SUMIFS('2016'!$I:$I, '2016'!$D:$D, $A17, '2016'!$F:$F, AE$1)+SUMIFS('2016'!$J:$J, '2016'!$E:$E, $A17, '2016'!$F:$F, AE$1)+SUMIFS('2015'!$H:$H, '2015'!$C:$C, $A17, '2015'!$F:$F, AE$1)+SUMIFS('2015'!$I:$I, '2015'!$D:$D, $A17, '2015'!$F:$F, AE$1)+SUMIFS('2015'!$J:$J, '2015'!$E:$E, $A17, '2015'!$F:$F, AE$1)+SUMIFS('2014'!$H:$H, '2014'!$C:$C, $A17, '2014'!$F:$F, AE$1)+SUMIFS('2014'!$I:$I, '2014'!$D:$D, $A17, '2014'!$F:$F, AE$1)+SUMIFS('2014'!$J:$J, '2014'!$E:$E, $A17, '2014'!$F:$F, AE$1)+SUMIFS('2013'!$H:$H, '2013'!$C:$C, $A17, '2013'!$F:$F, AE$1)+SUMIFS('2013'!$I:$I, '2013'!$D:$D, $A17, '2013'!$F:$F, AE$1)+SUMIFS('2013'!$J:$J, '2013'!$E:$E, $A17, '2013'!$F:$F, AE$1)+SUMIFS('2012'!$H:$H, '2012'!$C:$C, $A17, '2012'!$F:$F, AE$1)+SUMIFS('2012'!$I:$I, '2012'!$D:$D, $A17, '2012'!$F:$F, AE$1)+SUMIFS('2012'!$J:$J, '2012'!$E:$E, $A17, '2012'!$F:$F, AE$1)+SUMIFS('2011'!$H:$H, '2011'!$C:$C, $A17, '2011'!$F:$F, AE$1)+SUMIFS('2011'!$I:$I, '2011'!$D:$D, $A17, '2011'!$F:$F, AE$1)+SUMIFS('2011'!$J:$J, '2011'!$E:$E, $A17, '2011'!$F:$F, AE$1)+SUMIFS('2010'!$H:$H, '2010'!$C:$C, $A17, '2010'!$F:$F, AE$1)+SUMIFS('2010'!$I:$I, '2010'!$D:$D, $A17, '2010'!$F:$F, AE$1)+SUMIFS('2010'!$J:$J, '2010'!$E:$E, $A17, '2010'!$F:$F, AE$1)+SUMIFS('2009'!$H:$H, '2009'!$C:$C, $A17, '2009'!$F:$F, AE$1)+SUMIFS('2009'!$I:$I, '2009'!$D:$D, $A17, '2009'!$F:$F, AE$1)+SUMIFS('2009'!$J:$J, '2009'!$E:$E, $A17, '2009'!$F:$F, AE$1), 0)</f>
        <v>9</v>
      </c>
      <c r="AF17" s="0" t="n">
        <f aca="false">IFERROR(SUMIFS('2018'!$H:$H, '2018'!$C:$C, $A17, '2018'!$F:$F, AF$1)+SUMIFS('2018'!$I:$I, '2018'!$D:$D, $A17, '2018'!$F:$F, AF$1)+SUMIFS('2018'!$J:$J, '2018'!$E:$E, $A17, '2018'!$F:$F, AF$1)+SUMIFS('2017'!$H:$H, '2017'!$C:$C, $A17, '2017'!$F:$F, AF$1)+SUMIFS('2017'!$I:$I, '2017'!$D:$D, $A17, '2017'!$F:$F, AF$1)+SUMIFS('2017'!$J:$J, '2017'!$E:$E, $A17, '2017'!$F:$F, AF$1)+SUMIFS('2016'!$H:$H, '2016'!$C:$C, $A17, '2016'!$F:$F, AF$1)+SUMIFS('2016'!$I:$I, '2016'!$D:$D, $A17, '2016'!$F:$F, AF$1)+SUMIFS('2016'!$J:$J, '2016'!$E:$E, $A17, '2016'!$F:$F, AF$1)+SUMIFS('2015'!$H:$H, '2015'!$C:$C, $A17, '2015'!$F:$F, AF$1)+SUMIFS('2015'!$I:$I, '2015'!$D:$D, $A17, '2015'!$F:$F, AF$1)+SUMIFS('2015'!$J:$J, '2015'!$E:$E, $A17, '2015'!$F:$F, AF$1)+SUMIFS('2014'!$H:$H, '2014'!$C:$C, $A17, '2014'!$F:$F, AF$1)+SUMIFS('2014'!$I:$I, '2014'!$D:$D, $A17, '2014'!$F:$F, AF$1)+SUMIFS('2014'!$J:$J, '2014'!$E:$E, $A17, '2014'!$F:$F, AF$1)+SUMIFS('2013'!$H:$H, '2013'!$C:$C, $A17, '2013'!$F:$F, AF$1)+SUMIFS('2013'!$I:$I, '2013'!$D:$D, $A17, '2013'!$F:$F, AF$1)+SUMIFS('2013'!$J:$J, '2013'!$E:$E, $A17, '2013'!$F:$F, AF$1)+SUMIFS('2012'!$H:$H, '2012'!$C:$C, $A17, '2012'!$F:$F, AF$1)+SUMIFS('2012'!$I:$I, '2012'!$D:$D, $A17, '2012'!$F:$F, AF$1)+SUMIFS('2012'!$J:$J, '2012'!$E:$E, $A17, '2012'!$F:$F, AF$1)+SUMIFS('2011'!$H:$H, '2011'!$C:$C, $A17, '2011'!$F:$F, AF$1)+SUMIFS('2011'!$I:$I, '2011'!$D:$D, $A17, '2011'!$F:$F, AF$1)+SUMIFS('2011'!$J:$J, '2011'!$E:$E, $A17, '2011'!$F:$F, AF$1)+SUMIFS('2010'!$H:$H, '2010'!$C:$C, $A17, '2010'!$F:$F, AF$1)+SUMIFS('2010'!$I:$I, '2010'!$D:$D, $A17, '2010'!$F:$F, AF$1)+SUMIFS('2010'!$J:$J, '2010'!$E:$E, $A17, '2010'!$F:$F, AF$1)+SUMIFS('2009'!$H:$H, '2009'!$C:$C, $A17, '2009'!$F:$F, AF$1)+SUMIFS('2009'!$I:$I, '2009'!$D:$D, $A17, '2009'!$F:$F, AF$1)+SUMIFS('2009'!$J:$J, '2009'!$E:$E, $A17, '2009'!$F:$F, AF$1), 0)</f>
        <v>0</v>
      </c>
    </row>
    <row r="18" customFormat="false" ht="15" hidden="false" customHeight="false" outlineLevel="0" collapsed="false">
      <c r="A18" s="19" t="s">
        <v>63</v>
      </c>
      <c r="B18" s="0" t="n">
        <f aca="false">IFERROR(SUMIFS('2018'!$H:$H, '2018'!$C:$C, $A18, '2018'!$F:$F, B$1)+SUMIFS('2018'!$I:$I, '2018'!$D:$D, $A18, '2018'!$F:$F, B$1)+SUMIFS('2018'!$J:$J, '2018'!$E:$E, $A18, '2018'!$F:$F, B$1)+SUMIFS('2017'!$H:$H, '2017'!$C:$C, $A18, '2017'!$F:$F, B$1)+SUMIFS('2017'!$I:$I, '2017'!$D:$D, $A18, '2017'!$F:$F, B$1)+SUMIFS('2017'!$J:$J, '2017'!$E:$E, $A18, '2017'!$F:$F, B$1)+SUMIFS('2016'!$H:$H, '2016'!$C:$C, $A18, '2016'!$F:$F, B$1)+SUMIFS('2016'!$I:$I, '2016'!$D:$D, $A18, '2016'!$F:$F, B$1)+SUMIFS('2016'!$J:$J, '2016'!$E:$E, $A18, '2016'!$F:$F, B$1)+SUMIFS('2015'!$H:$H, '2015'!$C:$C, $A18, '2015'!$F:$F, B$1)+SUMIFS('2015'!$I:$I, '2015'!$D:$D, $A18, '2015'!$F:$F, B$1)+SUMIFS('2015'!$J:$J, '2015'!$E:$E, $A18, '2015'!$F:$F, B$1)+SUMIFS('2014'!$H:$H, '2014'!$C:$C, $A18, '2014'!$F:$F, B$1)+SUMIFS('2014'!$I:$I, '2014'!$D:$D, $A18, '2014'!$F:$F, B$1)+SUMIFS('2014'!$J:$J, '2014'!$E:$E, $A18, '2014'!$F:$F, B$1)+SUMIFS('2013'!$H:$H, '2013'!$C:$C, $A18, '2013'!$F:$F, B$1)+SUMIFS('2013'!$I:$I, '2013'!$D:$D, $A18, '2013'!$F:$F, B$1)+SUMIFS('2013'!$J:$J, '2013'!$E:$E, $A18, '2013'!$F:$F, B$1)+SUMIFS('2012'!$H:$H, '2012'!$C:$C, $A18, '2012'!$F:$F, B$1)+SUMIFS('2012'!$I:$I, '2012'!$D:$D, $A18, '2012'!$F:$F, B$1)+SUMIFS('2012'!$J:$J, '2012'!$E:$E, $A18, '2012'!$F:$F, B$1)+SUMIFS('2011'!$H:$H, '2011'!$C:$C, $A18, '2011'!$F:$F, B$1)+SUMIFS('2011'!$I:$I, '2011'!$D:$D, $A18, '2011'!$F:$F, B$1)+SUMIFS('2011'!$J:$J, '2011'!$E:$E, $A18, '2011'!$F:$F, B$1)+SUMIFS('2010'!$H:$H, '2010'!$C:$C, $A18, '2010'!$F:$F, B$1)+SUMIFS('2010'!$I:$I, '2010'!$D:$D, $A18, '2010'!$F:$F, B$1)+SUMIFS('2010'!$J:$J, '2010'!$E:$E, $A18, '2010'!$F:$F, B$1)+SUMIFS('2009'!$H:$H, '2009'!$C:$C, $A18, '2009'!$F:$F, B$1)+SUMIFS('2009'!$I:$I, '2009'!$D:$D, $A18, '2009'!$F:$F, B$1)+SUMIFS('2009'!$J:$J, '2009'!$E:$E, $A18, '2009'!$F:$F, B$1), 0)</f>
        <v>352.5</v>
      </c>
      <c r="C18" s="0" t="n">
        <f aca="false">IFERROR(SUMIFS('2018'!$H:$H, '2018'!$C:$C, $A18, '2018'!$F:$F, C$1)+SUMIFS('2018'!$I:$I, '2018'!$D:$D, $A18, '2018'!$F:$F, C$1)+SUMIFS('2018'!$J:$J, '2018'!$E:$E, $A18, '2018'!$F:$F, C$1)+SUMIFS('2017'!$H:$H, '2017'!$C:$C, $A18, '2017'!$F:$F, C$1)+SUMIFS('2017'!$I:$I, '2017'!$D:$D, $A18, '2017'!$F:$F, C$1)+SUMIFS('2017'!$J:$J, '2017'!$E:$E, $A18, '2017'!$F:$F, C$1)+SUMIFS('2016'!$H:$H, '2016'!$C:$C, $A18, '2016'!$F:$F, C$1)+SUMIFS('2016'!$I:$I, '2016'!$D:$D, $A18, '2016'!$F:$F, C$1)+SUMIFS('2016'!$J:$J, '2016'!$E:$E, $A18, '2016'!$F:$F, C$1)+SUMIFS('2015'!$H:$H, '2015'!$C:$C, $A18, '2015'!$F:$F, C$1)+SUMIFS('2015'!$I:$I, '2015'!$D:$D, $A18, '2015'!$F:$F, C$1)+SUMIFS('2015'!$J:$J, '2015'!$E:$E, $A18, '2015'!$F:$F, C$1)+SUMIFS('2014'!$H:$H, '2014'!$C:$C, $A18, '2014'!$F:$F, C$1)+SUMIFS('2014'!$I:$I, '2014'!$D:$D, $A18, '2014'!$F:$F, C$1)+SUMIFS('2014'!$J:$J, '2014'!$E:$E, $A18, '2014'!$F:$F, C$1)+SUMIFS('2013'!$H:$H, '2013'!$C:$C, $A18, '2013'!$F:$F, C$1)+SUMIFS('2013'!$I:$I, '2013'!$D:$D, $A18, '2013'!$F:$F, C$1)+SUMIFS('2013'!$J:$J, '2013'!$E:$E, $A18, '2013'!$F:$F, C$1)+SUMIFS('2012'!$H:$H, '2012'!$C:$C, $A18, '2012'!$F:$F, C$1)+SUMIFS('2012'!$I:$I, '2012'!$D:$D, $A18, '2012'!$F:$F, C$1)+SUMIFS('2012'!$J:$J, '2012'!$E:$E, $A18, '2012'!$F:$F, C$1)+SUMIFS('2011'!$H:$H, '2011'!$C:$C, $A18, '2011'!$F:$F, C$1)+SUMIFS('2011'!$I:$I, '2011'!$D:$D, $A18, '2011'!$F:$F, C$1)+SUMIFS('2011'!$J:$J, '2011'!$E:$E, $A18, '2011'!$F:$F, C$1)+SUMIFS('2010'!$H:$H, '2010'!$C:$C, $A18, '2010'!$F:$F, C$1)+SUMIFS('2010'!$I:$I, '2010'!$D:$D, $A18, '2010'!$F:$F, C$1)+SUMIFS('2010'!$J:$J, '2010'!$E:$E, $A18, '2010'!$F:$F, C$1)+SUMIFS('2009'!$H:$H, '2009'!$C:$C, $A18, '2009'!$F:$F, C$1)+SUMIFS('2009'!$I:$I, '2009'!$D:$D, $A18, '2009'!$F:$F, C$1)+SUMIFS('2009'!$J:$J, '2009'!$E:$E, $A18, '2009'!$F:$F, C$1), 0)</f>
        <v>25.5</v>
      </c>
      <c r="D18" s="0" t="n">
        <f aca="false">IFERROR(SUMIFS('2018'!$H:$H, '2018'!$C:$C, $A18, '2018'!$F:$F, D$1)+SUMIFS('2018'!$I:$I, '2018'!$D:$D, $A18, '2018'!$F:$F, D$1)+SUMIFS('2018'!$J:$J, '2018'!$E:$E, $A18, '2018'!$F:$F, D$1)+SUMIFS('2017'!$H:$H, '2017'!$C:$C, $A18, '2017'!$F:$F, D$1)+SUMIFS('2017'!$I:$I, '2017'!$D:$D, $A18, '2017'!$F:$F, D$1)+SUMIFS('2017'!$J:$J, '2017'!$E:$E, $A18, '2017'!$F:$F, D$1)+SUMIFS('2016'!$H:$H, '2016'!$C:$C, $A18, '2016'!$F:$F, D$1)+SUMIFS('2016'!$I:$I, '2016'!$D:$D, $A18, '2016'!$F:$F, D$1)+SUMIFS('2016'!$J:$J, '2016'!$E:$E, $A18, '2016'!$F:$F, D$1)+SUMIFS('2015'!$H:$H, '2015'!$C:$C, $A18, '2015'!$F:$F, D$1)+SUMIFS('2015'!$I:$I, '2015'!$D:$D, $A18, '2015'!$F:$F, D$1)+SUMIFS('2015'!$J:$J, '2015'!$E:$E, $A18, '2015'!$F:$F, D$1)+SUMIFS('2014'!$H:$H, '2014'!$C:$C, $A18, '2014'!$F:$F, D$1)+SUMIFS('2014'!$I:$I, '2014'!$D:$D, $A18, '2014'!$F:$F, D$1)+SUMIFS('2014'!$J:$J, '2014'!$E:$E, $A18, '2014'!$F:$F, D$1)+SUMIFS('2013'!$H:$H, '2013'!$C:$C, $A18, '2013'!$F:$F, D$1)+SUMIFS('2013'!$I:$I, '2013'!$D:$D, $A18, '2013'!$F:$F, D$1)+SUMIFS('2013'!$J:$J, '2013'!$E:$E, $A18, '2013'!$F:$F, D$1)+SUMIFS('2012'!$H:$H, '2012'!$C:$C, $A18, '2012'!$F:$F, D$1)+SUMIFS('2012'!$I:$I, '2012'!$D:$D, $A18, '2012'!$F:$F, D$1)+SUMIFS('2012'!$J:$J, '2012'!$E:$E, $A18, '2012'!$F:$F, D$1)+SUMIFS('2011'!$H:$H, '2011'!$C:$C, $A18, '2011'!$F:$F, D$1)+SUMIFS('2011'!$I:$I, '2011'!$D:$D, $A18, '2011'!$F:$F, D$1)+SUMIFS('2011'!$J:$J, '2011'!$E:$E, $A18, '2011'!$F:$F, D$1)+SUMIFS('2010'!$H:$H, '2010'!$C:$C, $A18, '2010'!$F:$F, D$1)+SUMIFS('2010'!$I:$I, '2010'!$D:$D, $A18, '2010'!$F:$F, D$1)+SUMIFS('2010'!$J:$J, '2010'!$E:$E, $A18, '2010'!$F:$F, D$1)+SUMIFS('2009'!$H:$H, '2009'!$C:$C, $A18, '2009'!$F:$F, D$1)+SUMIFS('2009'!$I:$I, '2009'!$D:$D, $A18, '2009'!$F:$F, D$1)+SUMIFS('2009'!$J:$J, '2009'!$E:$E, $A18, '2009'!$F:$F, D$1), 0)</f>
        <v>9.5</v>
      </c>
      <c r="E18" s="0" t="n">
        <f aca="false">IFERROR(SUMIFS('2018'!$H:$H, '2018'!$C:$C, $A18, '2018'!$F:$F, E$1)+SUMIFS('2018'!$I:$I, '2018'!$D:$D, $A18, '2018'!$F:$F, E$1)+SUMIFS('2018'!$J:$J, '2018'!$E:$E, $A18, '2018'!$F:$F, E$1)+SUMIFS('2017'!$H:$H, '2017'!$C:$C, $A18, '2017'!$F:$F, E$1)+SUMIFS('2017'!$I:$I, '2017'!$D:$D, $A18, '2017'!$F:$F, E$1)+SUMIFS('2017'!$J:$J, '2017'!$E:$E, $A18, '2017'!$F:$F, E$1)+SUMIFS('2016'!$H:$H, '2016'!$C:$C, $A18, '2016'!$F:$F, E$1)+SUMIFS('2016'!$I:$I, '2016'!$D:$D, $A18, '2016'!$F:$F, E$1)+SUMIFS('2016'!$J:$J, '2016'!$E:$E, $A18, '2016'!$F:$F, E$1)+SUMIFS('2015'!$H:$H, '2015'!$C:$C, $A18, '2015'!$F:$F, E$1)+SUMIFS('2015'!$I:$I, '2015'!$D:$D, $A18, '2015'!$F:$F, E$1)+SUMIFS('2015'!$J:$J, '2015'!$E:$E, $A18, '2015'!$F:$F, E$1)+SUMIFS('2014'!$H:$H, '2014'!$C:$C, $A18, '2014'!$F:$F, E$1)+SUMIFS('2014'!$I:$I, '2014'!$D:$D, $A18, '2014'!$F:$F, E$1)+SUMIFS('2014'!$J:$J, '2014'!$E:$E, $A18, '2014'!$F:$F, E$1)+SUMIFS('2013'!$H:$H, '2013'!$C:$C, $A18, '2013'!$F:$F, E$1)+SUMIFS('2013'!$I:$I, '2013'!$D:$D, $A18, '2013'!$F:$F, E$1)+SUMIFS('2013'!$J:$J, '2013'!$E:$E, $A18, '2013'!$F:$F, E$1)+SUMIFS('2012'!$H:$H, '2012'!$C:$C, $A18, '2012'!$F:$F, E$1)+SUMIFS('2012'!$I:$I, '2012'!$D:$D, $A18, '2012'!$F:$F, E$1)+SUMIFS('2012'!$J:$J, '2012'!$E:$E, $A18, '2012'!$F:$F, E$1)+SUMIFS('2011'!$H:$H, '2011'!$C:$C, $A18, '2011'!$F:$F, E$1)+SUMIFS('2011'!$I:$I, '2011'!$D:$D, $A18, '2011'!$F:$F, E$1)+SUMIFS('2011'!$J:$J, '2011'!$E:$E, $A18, '2011'!$F:$F, E$1)+SUMIFS('2010'!$H:$H, '2010'!$C:$C, $A18, '2010'!$F:$F, E$1)+SUMIFS('2010'!$I:$I, '2010'!$D:$D, $A18, '2010'!$F:$F, E$1)+SUMIFS('2010'!$J:$J, '2010'!$E:$E, $A18, '2010'!$F:$F, E$1)+SUMIFS('2009'!$H:$H, '2009'!$C:$C, $A18, '2009'!$F:$F, E$1)+SUMIFS('2009'!$I:$I, '2009'!$D:$D, $A18, '2009'!$F:$F, E$1)+SUMIFS('2009'!$J:$J, '2009'!$E:$E, $A18, '2009'!$F:$F, E$1), 0)</f>
        <v>0</v>
      </c>
      <c r="F18" s="0" t="n">
        <f aca="false">IFERROR(SUMIFS('2018'!$H:$H, '2018'!$C:$C, $A18, '2018'!$F:$F, F$1)+SUMIFS('2018'!$I:$I, '2018'!$D:$D, $A18, '2018'!$F:$F, F$1)+SUMIFS('2018'!$J:$J, '2018'!$E:$E, $A18, '2018'!$F:$F, F$1)+SUMIFS('2017'!$H:$H, '2017'!$C:$C, $A18, '2017'!$F:$F, F$1)+SUMIFS('2017'!$I:$I, '2017'!$D:$D, $A18, '2017'!$F:$F, F$1)+SUMIFS('2017'!$J:$J, '2017'!$E:$E, $A18, '2017'!$F:$F, F$1)+SUMIFS('2016'!$H:$H, '2016'!$C:$C, $A18, '2016'!$F:$F, F$1)+SUMIFS('2016'!$I:$I, '2016'!$D:$D, $A18, '2016'!$F:$F, F$1)+SUMIFS('2016'!$J:$J, '2016'!$E:$E, $A18, '2016'!$F:$F, F$1)+SUMIFS('2015'!$H:$H, '2015'!$C:$C, $A18, '2015'!$F:$F, F$1)+SUMIFS('2015'!$I:$I, '2015'!$D:$D, $A18, '2015'!$F:$F, F$1)+SUMIFS('2015'!$J:$J, '2015'!$E:$E, $A18, '2015'!$F:$F, F$1)+SUMIFS('2014'!$H:$H, '2014'!$C:$C, $A18, '2014'!$F:$F, F$1)+SUMIFS('2014'!$I:$I, '2014'!$D:$D, $A18, '2014'!$F:$F, F$1)+SUMIFS('2014'!$J:$J, '2014'!$E:$E, $A18, '2014'!$F:$F, F$1)+SUMIFS('2013'!$H:$H, '2013'!$C:$C, $A18, '2013'!$F:$F, F$1)+SUMIFS('2013'!$I:$I, '2013'!$D:$D, $A18, '2013'!$F:$F, F$1)+SUMIFS('2013'!$J:$J, '2013'!$E:$E, $A18, '2013'!$F:$F, F$1)+SUMIFS('2012'!$H:$H, '2012'!$C:$C, $A18, '2012'!$F:$F, F$1)+SUMIFS('2012'!$I:$I, '2012'!$D:$D, $A18, '2012'!$F:$F, F$1)+SUMIFS('2012'!$J:$J, '2012'!$E:$E, $A18, '2012'!$F:$F, F$1)+SUMIFS('2011'!$H:$H, '2011'!$C:$C, $A18, '2011'!$F:$F, F$1)+SUMIFS('2011'!$I:$I, '2011'!$D:$D, $A18, '2011'!$F:$F, F$1)+SUMIFS('2011'!$J:$J, '2011'!$E:$E, $A18, '2011'!$F:$F, F$1)+SUMIFS('2010'!$H:$H, '2010'!$C:$C, $A18, '2010'!$F:$F, F$1)+SUMIFS('2010'!$I:$I, '2010'!$D:$D, $A18, '2010'!$F:$F, F$1)+SUMIFS('2010'!$J:$J, '2010'!$E:$E, $A18, '2010'!$F:$F, F$1)+SUMIFS('2009'!$H:$H, '2009'!$C:$C, $A18, '2009'!$F:$F, F$1)+SUMIFS('2009'!$I:$I, '2009'!$D:$D, $A18, '2009'!$F:$F, F$1)+SUMIFS('2009'!$J:$J, '2009'!$E:$E, $A18, '2009'!$F:$F, F$1), 0)</f>
        <v>1</v>
      </c>
      <c r="G18" s="0" t="n">
        <f aca="false">IFERROR(SUMIFS('2018'!$H:$H, '2018'!$C:$C, $A18, '2018'!$F:$F, G$1)+SUMIFS('2018'!$I:$I, '2018'!$D:$D, $A18, '2018'!$F:$F, G$1)+SUMIFS('2018'!$J:$J, '2018'!$E:$E, $A18, '2018'!$F:$F, G$1)+SUMIFS('2017'!$H:$H, '2017'!$C:$C, $A18, '2017'!$F:$F, G$1)+SUMIFS('2017'!$I:$I, '2017'!$D:$D, $A18, '2017'!$F:$F, G$1)+SUMIFS('2017'!$J:$J, '2017'!$E:$E, $A18, '2017'!$F:$F, G$1)+SUMIFS('2016'!$H:$H, '2016'!$C:$C, $A18, '2016'!$F:$F, G$1)+SUMIFS('2016'!$I:$I, '2016'!$D:$D, $A18, '2016'!$F:$F, G$1)+SUMIFS('2016'!$J:$J, '2016'!$E:$E, $A18, '2016'!$F:$F, G$1)+SUMIFS('2015'!$H:$H, '2015'!$C:$C, $A18, '2015'!$F:$F, G$1)+SUMIFS('2015'!$I:$I, '2015'!$D:$D, $A18, '2015'!$F:$F, G$1)+SUMIFS('2015'!$J:$J, '2015'!$E:$E, $A18, '2015'!$F:$F, G$1)+SUMIFS('2014'!$H:$H, '2014'!$C:$C, $A18, '2014'!$F:$F, G$1)+SUMIFS('2014'!$I:$I, '2014'!$D:$D, $A18, '2014'!$F:$F, G$1)+SUMIFS('2014'!$J:$J, '2014'!$E:$E, $A18, '2014'!$F:$F, G$1)+SUMIFS('2013'!$H:$H, '2013'!$C:$C, $A18, '2013'!$F:$F, G$1)+SUMIFS('2013'!$I:$I, '2013'!$D:$D, $A18, '2013'!$F:$F, G$1)+SUMIFS('2013'!$J:$J, '2013'!$E:$E, $A18, '2013'!$F:$F, G$1)+SUMIFS('2012'!$H:$H, '2012'!$C:$C, $A18, '2012'!$F:$F, G$1)+SUMIFS('2012'!$I:$I, '2012'!$D:$D, $A18, '2012'!$F:$F, G$1)+SUMIFS('2012'!$J:$J, '2012'!$E:$E, $A18, '2012'!$F:$F, G$1)+SUMIFS('2011'!$H:$H, '2011'!$C:$C, $A18, '2011'!$F:$F, G$1)+SUMIFS('2011'!$I:$I, '2011'!$D:$D, $A18, '2011'!$F:$F, G$1)+SUMIFS('2011'!$J:$J, '2011'!$E:$E, $A18, '2011'!$F:$F, G$1)+SUMIFS('2010'!$H:$H, '2010'!$C:$C, $A18, '2010'!$F:$F, G$1)+SUMIFS('2010'!$I:$I, '2010'!$D:$D, $A18, '2010'!$F:$F, G$1)+SUMIFS('2010'!$J:$J, '2010'!$E:$E, $A18, '2010'!$F:$F, G$1)+SUMIFS('2009'!$H:$H, '2009'!$C:$C, $A18, '2009'!$F:$F, G$1)+SUMIFS('2009'!$I:$I, '2009'!$D:$D, $A18, '2009'!$F:$F, G$1)+SUMIFS('2009'!$J:$J, '2009'!$E:$E, $A18, '2009'!$F:$F, G$1), 0)</f>
        <v>0</v>
      </c>
      <c r="H18" s="0" t="n">
        <f aca="false">IFERROR(SUMIFS('2018'!$H:$H, '2018'!$C:$C, $A18, '2018'!$F:$F, H$1)+SUMIFS('2018'!$I:$I, '2018'!$D:$D, $A18, '2018'!$F:$F, H$1)+SUMIFS('2018'!$J:$J, '2018'!$E:$E, $A18, '2018'!$F:$F, H$1)+SUMIFS('2017'!$H:$H, '2017'!$C:$C, $A18, '2017'!$F:$F, H$1)+SUMIFS('2017'!$I:$I, '2017'!$D:$D, $A18, '2017'!$F:$F, H$1)+SUMIFS('2017'!$J:$J, '2017'!$E:$E, $A18, '2017'!$F:$F, H$1)+SUMIFS('2016'!$H:$H, '2016'!$C:$C, $A18, '2016'!$F:$F, H$1)+SUMIFS('2016'!$I:$I, '2016'!$D:$D, $A18, '2016'!$F:$F, H$1)+SUMIFS('2016'!$J:$J, '2016'!$E:$E, $A18, '2016'!$F:$F, H$1)+SUMIFS('2015'!$H:$H, '2015'!$C:$C, $A18, '2015'!$F:$F, H$1)+SUMIFS('2015'!$I:$I, '2015'!$D:$D, $A18, '2015'!$F:$F, H$1)+SUMIFS('2015'!$J:$J, '2015'!$E:$E, $A18, '2015'!$F:$F, H$1)+SUMIFS('2014'!$H:$H, '2014'!$C:$C, $A18, '2014'!$F:$F, H$1)+SUMIFS('2014'!$I:$I, '2014'!$D:$D, $A18, '2014'!$F:$F, H$1)+SUMIFS('2014'!$J:$J, '2014'!$E:$E, $A18, '2014'!$F:$F, H$1)+SUMIFS('2013'!$H:$H, '2013'!$C:$C, $A18, '2013'!$F:$F, H$1)+SUMIFS('2013'!$I:$I, '2013'!$D:$D, $A18, '2013'!$F:$F, H$1)+SUMIFS('2013'!$J:$J, '2013'!$E:$E, $A18, '2013'!$F:$F, H$1)+SUMIFS('2012'!$H:$H, '2012'!$C:$C, $A18, '2012'!$F:$F, H$1)+SUMIFS('2012'!$I:$I, '2012'!$D:$D, $A18, '2012'!$F:$F, H$1)+SUMIFS('2012'!$J:$J, '2012'!$E:$E, $A18, '2012'!$F:$F, H$1)+SUMIFS('2011'!$H:$H, '2011'!$C:$C, $A18, '2011'!$F:$F, H$1)+SUMIFS('2011'!$I:$I, '2011'!$D:$D, $A18, '2011'!$F:$F, H$1)+SUMIFS('2011'!$J:$J, '2011'!$E:$E, $A18, '2011'!$F:$F, H$1)+SUMIFS('2010'!$H:$H, '2010'!$C:$C, $A18, '2010'!$F:$F, H$1)+SUMIFS('2010'!$I:$I, '2010'!$D:$D, $A18, '2010'!$F:$F, H$1)+SUMIFS('2010'!$J:$J, '2010'!$E:$E, $A18, '2010'!$F:$F, H$1)+SUMIFS('2009'!$H:$H, '2009'!$C:$C, $A18, '2009'!$F:$F, H$1)+SUMIFS('2009'!$I:$I, '2009'!$D:$D, $A18, '2009'!$F:$F, H$1)+SUMIFS('2009'!$J:$J, '2009'!$E:$E, $A18, '2009'!$F:$F, H$1), 0)</f>
        <v>4</v>
      </c>
      <c r="I18" s="0" t="n">
        <f aca="false">IFERROR(SUMIFS('2018'!$H:$H, '2018'!$C:$C, $A18, '2018'!$F:$F, I$1)+SUMIFS('2018'!$I:$I, '2018'!$D:$D, $A18, '2018'!$F:$F, I$1)+SUMIFS('2018'!$J:$J, '2018'!$E:$E, $A18, '2018'!$F:$F, I$1)+SUMIFS('2017'!$H:$H, '2017'!$C:$C, $A18, '2017'!$F:$F, I$1)+SUMIFS('2017'!$I:$I, '2017'!$D:$D, $A18, '2017'!$F:$F, I$1)+SUMIFS('2017'!$J:$J, '2017'!$E:$E, $A18, '2017'!$F:$F, I$1)+SUMIFS('2016'!$H:$H, '2016'!$C:$C, $A18, '2016'!$F:$F, I$1)+SUMIFS('2016'!$I:$I, '2016'!$D:$D, $A18, '2016'!$F:$F, I$1)+SUMIFS('2016'!$J:$J, '2016'!$E:$E, $A18, '2016'!$F:$F, I$1)+SUMIFS('2015'!$H:$H, '2015'!$C:$C, $A18, '2015'!$F:$F, I$1)+SUMIFS('2015'!$I:$I, '2015'!$D:$D, $A18, '2015'!$F:$F, I$1)+SUMIFS('2015'!$J:$J, '2015'!$E:$E, $A18, '2015'!$F:$F, I$1)+SUMIFS('2014'!$H:$H, '2014'!$C:$C, $A18, '2014'!$F:$F, I$1)+SUMIFS('2014'!$I:$I, '2014'!$D:$D, $A18, '2014'!$F:$F, I$1)+SUMIFS('2014'!$J:$J, '2014'!$E:$E, $A18, '2014'!$F:$F, I$1)+SUMIFS('2013'!$H:$H, '2013'!$C:$C, $A18, '2013'!$F:$F, I$1)+SUMIFS('2013'!$I:$I, '2013'!$D:$D, $A18, '2013'!$F:$F, I$1)+SUMIFS('2013'!$J:$J, '2013'!$E:$E, $A18, '2013'!$F:$F, I$1)+SUMIFS('2012'!$H:$H, '2012'!$C:$C, $A18, '2012'!$F:$F, I$1)+SUMIFS('2012'!$I:$I, '2012'!$D:$D, $A18, '2012'!$F:$F, I$1)+SUMIFS('2012'!$J:$J, '2012'!$E:$E, $A18, '2012'!$F:$F, I$1)+SUMIFS('2011'!$H:$H, '2011'!$C:$C, $A18, '2011'!$F:$F, I$1)+SUMIFS('2011'!$I:$I, '2011'!$D:$D, $A18, '2011'!$F:$F, I$1)+SUMIFS('2011'!$J:$J, '2011'!$E:$E, $A18, '2011'!$F:$F, I$1)+SUMIFS('2010'!$H:$H, '2010'!$C:$C, $A18, '2010'!$F:$F, I$1)+SUMIFS('2010'!$I:$I, '2010'!$D:$D, $A18, '2010'!$F:$F, I$1)+SUMIFS('2010'!$J:$J, '2010'!$E:$E, $A18, '2010'!$F:$F, I$1)+SUMIFS('2009'!$H:$H, '2009'!$C:$C, $A18, '2009'!$F:$F, I$1)+SUMIFS('2009'!$I:$I, '2009'!$D:$D, $A18, '2009'!$F:$F, I$1)+SUMIFS('2009'!$J:$J, '2009'!$E:$E, $A18, '2009'!$F:$F, I$1), 0)</f>
        <v>0.5</v>
      </c>
      <c r="J18" s="0" t="n">
        <f aca="false">IFERROR(SUMIFS('2018'!$H:$H, '2018'!$C:$C, $A18, '2018'!$F:$F, J$1)+SUMIFS('2018'!$I:$I, '2018'!$D:$D, $A18, '2018'!$F:$F, J$1)+SUMIFS('2018'!$J:$J, '2018'!$E:$E, $A18, '2018'!$F:$F, J$1)+SUMIFS('2017'!$H:$H, '2017'!$C:$C, $A18, '2017'!$F:$F, J$1)+SUMIFS('2017'!$I:$I, '2017'!$D:$D, $A18, '2017'!$F:$F, J$1)+SUMIFS('2017'!$J:$J, '2017'!$E:$E, $A18, '2017'!$F:$F, J$1)+SUMIFS('2016'!$H:$H, '2016'!$C:$C, $A18, '2016'!$F:$F, J$1)+SUMIFS('2016'!$I:$I, '2016'!$D:$D, $A18, '2016'!$F:$F, J$1)+SUMIFS('2016'!$J:$J, '2016'!$E:$E, $A18, '2016'!$F:$F, J$1)+SUMIFS('2015'!$H:$H, '2015'!$C:$C, $A18, '2015'!$F:$F, J$1)+SUMIFS('2015'!$I:$I, '2015'!$D:$D, $A18, '2015'!$F:$F, J$1)+SUMIFS('2015'!$J:$J, '2015'!$E:$E, $A18, '2015'!$F:$F, J$1)+SUMIFS('2014'!$H:$H, '2014'!$C:$C, $A18, '2014'!$F:$F, J$1)+SUMIFS('2014'!$I:$I, '2014'!$D:$D, $A18, '2014'!$F:$F, J$1)+SUMIFS('2014'!$J:$J, '2014'!$E:$E, $A18, '2014'!$F:$F, J$1)+SUMIFS('2013'!$H:$H, '2013'!$C:$C, $A18, '2013'!$F:$F, J$1)+SUMIFS('2013'!$I:$I, '2013'!$D:$D, $A18, '2013'!$F:$F, J$1)+SUMIFS('2013'!$J:$J, '2013'!$E:$E, $A18, '2013'!$F:$F, J$1)+SUMIFS('2012'!$H:$H, '2012'!$C:$C, $A18, '2012'!$F:$F, J$1)+SUMIFS('2012'!$I:$I, '2012'!$D:$D, $A18, '2012'!$F:$F, J$1)+SUMIFS('2012'!$J:$J, '2012'!$E:$E, $A18, '2012'!$F:$F, J$1)+SUMIFS('2011'!$H:$H, '2011'!$C:$C, $A18, '2011'!$F:$F, J$1)+SUMIFS('2011'!$I:$I, '2011'!$D:$D, $A18, '2011'!$F:$F, J$1)+SUMIFS('2011'!$J:$J, '2011'!$E:$E, $A18, '2011'!$F:$F, J$1)+SUMIFS('2010'!$H:$H, '2010'!$C:$C, $A18, '2010'!$F:$F, J$1)+SUMIFS('2010'!$I:$I, '2010'!$D:$D, $A18, '2010'!$F:$F, J$1)+SUMIFS('2010'!$J:$J, '2010'!$E:$E, $A18, '2010'!$F:$F, J$1)+SUMIFS('2009'!$H:$H, '2009'!$C:$C, $A18, '2009'!$F:$F, J$1)+SUMIFS('2009'!$I:$I, '2009'!$D:$D, $A18, '2009'!$F:$F, J$1)+SUMIFS('2009'!$J:$J, '2009'!$E:$E, $A18, '2009'!$F:$F, J$1), 0)</f>
        <v>2.5</v>
      </c>
      <c r="K18" s="0" t="n">
        <f aca="false">IFERROR(SUMIFS('2018'!$H:$H, '2018'!$C:$C, $A18, '2018'!$F:$F, K$1)+SUMIFS('2018'!$I:$I, '2018'!$D:$D, $A18, '2018'!$F:$F, K$1)+SUMIFS('2018'!$J:$J, '2018'!$E:$E, $A18, '2018'!$F:$F, K$1)+SUMIFS('2017'!$H:$H, '2017'!$C:$C, $A18, '2017'!$F:$F, K$1)+SUMIFS('2017'!$I:$I, '2017'!$D:$D, $A18, '2017'!$F:$F, K$1)+SUMIFS('2017'!$J:$J, '2017'!$E:$E, $A18, '2017'!$F:$F, K$1)+SUMIFS('2016'!$H:$H, '2016'!$C:$C, $A18, '2016'!$F:$F, K$1)+SUMIFS('2016'!$I:$I, '2016'!$D:$D, $A18, '2016'!$F:$F, K$1)+SUMIFS('2016'!$J:$J, '2016'!$E:$E, $A18, '2016'!$F:$F, K$1)+SUMIFS('2015'!$H:$H, '2015'!$C:$C, $A18, '2015'!$F:$F, K$1)+SUMIFS('2015'!$I:$I, '2015'!$D:$D, $A18, '2015'!$F:$F, K$1)+SUMIFS('2015'!$J:$J, '2015'!$E:$E, $A18, '2015'!$F:$F, K$1)+SUMIFS('2014'!$H:$H, '2014'!$C:$C, $A18, '2014'!$F:$F, K$1)+SUMIFS('2014'!$I:$I, '2014'!$D:$D, $A18, '2014'!$F:$F, K$1)+SUMIFS('2014'!$J:$J, '2014'!$E:$E, $A18, '2014'!$F:$F, K$1)+SUMIFS('2013'!$H:$H, '2013'!$C:$C, $A18, '2013'!$F:$F, K$1)+SUMIFS('2013'!$I:$I, '2013'!$D:$D, $A18, '2013'!$F:$F, K$1)+SUMIFS('2013'!$J:$J, '2013'!$E:$E, $A18, '2013'!$F:$F, K$1)+SUMIFS('2012'!$H:$H, '2012'!$C:$C, $A18, '2012'!$F:$F, K$1)+SUMIFS('2012'!$I:$I, '2012'!$D:$D, $A18, '2012'!$F:$F, K$1)+SUMIFS('2012'!$J:$J, '2012'!$E:$E, $A18, '2012'!$F:$F, K$1)+SUMIFS('2011'!$H:$H, '2011'!$C:$C, $A18, '2011'!$F:$F, K$1)+SUMIFS('2011'!$I:$I, '2011'!$D:$D, $A18, '2011'!$F:$F, K$1)+SUMIFS('2011'!$J:$J, '2011'!$E:$E, $A18, '2011'!$F:$F, K$1)+SUMIFS('2010'!$H:$H, '2010'!$C:$C, $A18, '2010'!$F:$F, K$1)+SUMIFS('2010'!$I:$I, '2010'!$D:$D, $A18, '2010'!$F:$F, K$1)+SUMIFS('2010'!$J:$J, '2010'!$E:$E, $A18, '2010'!$F:$F, K$1)+SUMIFS('2009'!$H:$H, '2009'!$C:$C, $A18, '2009'!$F:$F, K$1)+SUMIFS('2009'!$I:$I, '2009'!$D:$D, $A18, '2009'!$F:$F, K$1)+SUMIFS('2009'!$J:$J, '2009'!$E:$E, $A18, '2009'!$F:$F, K$1), 0)</f>
        <v>106.5</v>
      </c>
      <c r="L18" s="0" t="n">
        <f aca="false">IFERROR(SUMIFS('2018'!$H:$H, '2018'!$C:$C, $A18, '2018'!$F:$F, L$1)+SUMIFS('2018'!$I:$I, '2018'!$D:$D, $A18, '2018'!$F:$F, L$1)+SUMIFS('2018'!$J:$J, '2018'!$E:$E, $A18, '2018'!$F:$F, L$1)+SUMIFS('2017'!$H:$H, '2017'!$C:$C, $A18, '2017'!$F:$F, L$1)+SUMIFS('2017'!$I:$I, '2017'!$D:$D, $A18, '2017'!$F:$F, L$1)+SUMIFS('2017'!$J:$J, '2017'!$E:$E, $A18, '2017'!$F:$F, L$1)+SUMIFS('2016'!$H:$H, '2016'!$C:$C, $A18, '2016'!$F:$F, L$1)+SUMIFS('2016'!$I:$I, '2016'!$D:$D, $A18, '2016'!$F:$F, L$1)+SUMIFS('2016'!$J:$J, '2016'!$E:$E, $A18, '2016'!$F:$F, L$1)+SUMIFS('2015'!$H:$H, '2015'!$C:$C, $A18, '2015'!$F:$F, L$1)+SUMIFS('2015'!$I:$I, '2015'!$D:$D, $A18, '2015'!$F:$F, L$1)+SUMIFS('2015'!$J:$J, '2015'!$E:$E, $A18, '2015'!$F:$F, L$1)+SUMIFS('2014'!$H:$H, '2014'!$C:$C, $A18, '2014'!$F:$F, L$1)+SUMIFS('2014'!$I:$I, '2014'!$D:$D, $A18, '2014'!$F:$F, L$1)+SUMIFS('2014'!$J:$J, '2014'!$E:$E, $A18, '2014'!$F:$F, L$1)+SUMIFS('2013'!$H:$H, '2013'!$C:$C, $A18, '2013'!$F:$F, L$1)+SUMIFS('2013'!$I:$I, '2013'!$D:$D, $A18, '2013'!$F:$F, L$1)+SUMIFS('2013'!$J:$J, '2013'!$E:$E, $A18, '2013'!$F:$F, L$1)+SUMIFS('2012'!$H:$H, '2012'!$C:$C, $A18, '2012'!$F:$F, L$1)+SUMIFS('2012'!$I:$I, '2012'!$D:$D, $A18, '2012'!$F:$F, L$1)+SUMIFS('2012'!$J:$J, '2012'!$E:$E, $A18, '2012'!$F:$F, L$1)+SUMIFS('2011'!$H:$H, '2011'!$C:$C, $A18, '2011'!$F:$F, L$1)+SUMIFS('2011'!$I:$I, '2011'!$D:$D, $A18, '2011'!$F:$F, L$1)+SUMIFS('2011'!$J:$J, '2011'!$E:$E, $A18, '2011'!$F:$F, L$1)+SUMIFS('2010'!$H:$H, '2010'!$C:$C, $A18, '2010'!$F:$F, L$1)+SUMIFS('2010'!$I:$I, '2010'!$D:$D, $A18, '2010'!$F:$F, L$1)+SUMIFS('2010'!$J:$J, '2010'!$E:$E, $A18, '2010'!$F:$F, L$1)+SUMIFS('2009'!$H:$H, '2009'!$C:$C, $A18, '2009'!$F:$F, L$1)+SUMIFS('2009'!$I:$I, '2009'!$D:$D, $A18, '2009'!$F:$F, L$1)+SUMIFS('2009'!$J:$J, '2009'!$E:$E, $A18, '2009'!$F:$F, L$1), 0)</f>
        <v>1465.5</v>
      </c>
      <c r="M18" s="0" t="n">
        <f aca="false">IFERROR(SUMIFS('2018'!$H:$H, '2018'!$C:$C, $A18, '2018'!$F:$F, M$1)+SUMIFS('2018'!$I:$I, '2018'!$D:$D, $A18, '2018'!$F:$F, M$1)+SUMIFS('2018'!$J:$J, '2018'!$E:$E, $A18, '2018'!$F:$F, M$1)+SUMIFS('2017'!$H:$H, '2017'!$C:$C, $A18, '2017'!$F:$F, M$1)+SUMIFS('2017'!$I:$I, '2017'!$D:$D, $A18, '2017'!$F:$F, M$1)+SUMIFS('2017'!$J:$J, '2017'!$E:$E, $A18, '2017'!$F:$F, M$1)+SUMIFS('2016'!$H:$H, '2016'!$C:$C, $A18, '2016'!$F:$F, M$1)+SUMIFS('2016'!$I:$I, '2016'!$D:$D, $A18, '2016'!$F:$F, M$1)+SUMIFS('2016'!$J:$J, '2016'!$E:$E, $A18, '2016'!$F:$F, M$1)+SUMIFS('2015'!$H:$H, '2015'!$C:$C, $A18, '2015'!$F:$F, M$1)+SUMIFS('2015'!$I:$I, '2015'!$D:$D, $A18, '2015'!$F:$F, M$1)+SUMIFS('2015'!$J:$J, '2015'!$E:$E, $A18, '2015'!$F:$F, M$1)+SUMIFS('2014'!$H:$H, '2014'!$C:$C, $A18, '2014'!$F:$F, M$1)+SUMIFS('2014'!$I:$I, '2014'!$D:$D, $A18, '2014'!$F:$F, M$1)+SUMIFS('2014'!$J:$J, '2014'!$E:$E, $A18, '2014'!$F:$F, M$1)+SUMIFS('2013'!$H:$H, '2013'!$C:$C, $A18, '2013'!$F:$F, M$1)+SUMIFS('2013'!$I:$I, '2013'!$D:$D, $A18, '2013'!$F:$F, M$1)+SUMIFS('2013'!$J:$J, '2013'!$E:$E, $A18, '2013'!$F:$F, M$1)+SUMIFS('2012'!$H:$H, '2012'!$C:$C, $A18, '2012'!$F:$F, M$1)+SUMIFS('2012'!$I:$I, '2012'!$D:$D, $A18, '2012'!$F:$F, M$1)+SUMIFS('2012'!$J:$J, '2012'!$E:$E, $A18, '2012'!$F:$F, M$1)+SUMIFS('2011'!$H:$H, '2011'!$C:$C, $A18, '2011'!$F:$F, M$1)+SUMIFS('2011'!$I:$I, '2011'!$D:$D, $A18, '2011'!$F:$F, M$1)+SUMIFS('2011'!$J:$J, '2011'!$E:$E, $A18, '2011'!$F:$F, M$1)+SUMIFS('2010'!$H:$H, '2010'!$C:$C, $A18, '2010'!$F:$F, M$1)+SUMIFS('2010'!$I:$I, '2010'!$D:$D, $A18, '2010'!$F:$F, M$1)+SUMIFS('2010'!$J:$J, '2010'!$E:$E, $A18, '2010'!$F:$F, M$1)+SUMIFS('2009'!$H:$H, '2009'!$C:$C, $A18, '2009'!$F:$F, M$1)+SUMIFS('2009'!$I:$I, '2009'!$D:$D, $A18, '2009'!$F:$F, M$1)+SUMIFS('2009'!$J:$J, '2009'!$E:$E, $A18, '2009'!$F:$F, M$1), 0)</f>
        <v>170</v>
      </c>
      <c r="N18" s="0" t="n">
        <f aca="false">IFERROR(SUMIFS('2018'!$H:$H, '2018'!$C:$C, $A18, '2018'!$F:$F, N$1)+SUMIFS('2018'!$I:$I, '2018'!$D:$D, $A18, '2018'!$F:$F, N$1)+SUMIFS('2018'!$J:$J, '2018'!$E:$E, $A18, '2018'!$F:$F, N$1)+SUMIFS('2017'!$H:$H, '2017'!$C:$C, $A18, '2017'!$F:$F, N$1)+SUMIFS('2017'!$I:$I, '2017'!$D:$D, $A18, '2017'!$F:$F, N$1)+SUMIFS('2017'!$J:$J, '2017'!$E:$E, $A18, '2017'!$F:$F, N$1)+SUMIFS('2016'!$H:$H, '2016'!$C:$C, $A18, '2016'!$F:$F, N$1)+SUMIFS('2016'!$I:$I, '2016'!$D:$D, $A18, '2016'!$F:$F, N$1)+SUMIFS('2016'!$J:$J, '2016'!$E:$E, $A18, '2016'!$F:$F, N$1)+SUMIFS('2015'!$H:$H, '2015'!$C:$C, $A18, '2015'!$F:$F, N$1)+SUMIFS('2015'!$I:$I, '2015'!$D:$D, $A18, '2015'!$F:$F, N$1)+SUMIFS('2015'!$J:$J, '2015'!$E:$E, $A18, '2015'!$F:$F, N$1)+SUMIFS('2014'!$H:$H, '2014'!$C:$C, $A18, '2014'!$F:$F, N$1)+SUMIFS('2014'!$I:$I, '2014'!$D:$D, $A18, '2014'!$F:$F, N$1)+SUMIFS('2014'!$J:$J, '2014'!$E:$E, $A18, '2014'!$F:$F, N$1)+SUMIFS('2013'!$H:$H, '2013'!$C:$C, $A18, '2013'!$F:$F, N$1)+SUMIFS('2013'!$I:$I, '2013'!$D:$D, $A18, '2013'!$F:$F, N$1)+SUMIFS('2013'!$J:$J, '2013'!$E:$E, $A18, '2013'!$F:$F, N$1)+SUMIFS('2012'!$H:$H, '2012'!$C:$C, $A18, '2012'!$F:$F, N$1)+SUMIFS('2012'!$I:$I, '2012'!$D:$D, $A18, '2012'!$F:$F, N$1)+SUMIFS('2012'!$J:$J, '2012'!$E:$E, $A18, '2012'!$F:$F, N$1)+SUMIFS('2011'!$H:$H, '2011'!$C:$C, $A18, '2011'!$F:$F, N$1)+SUMIFS('2011'!$I:$I, '2011'!$D:$D, $A18, '2011'!$F:$F, N$1)+SUMIFS('2011'!$J:$J, '2011'!$E:$E, $A18, '2011'!$F:$F, N$1)+SUMIFS('2010'!$H:$H, '2010'!$C:$C, $A18, '2010'!$F:$F, N$1)+SUMIFS('2010'!$I:$I, '2010'!$D:$D, $A18, '2010'!$F:$F, N$1)+SUMIFS('2010'!$J:$J, '2010'!$E:$E, $A18, '2010'!$F:$F, N$1)+SUMIFS('2009'!$H:$H, '2009'!$C:$C, $A18, '2009'!$F:$F, N$1)+SUMIFS('2009'!$I:$I, '2009'!$D:$D, $A18, '2009'!$F:$F, N$1)+SUMIFS('2009'!$J:$J, '2009'!$E:$E, $A18, '2009'!$F:$F, N$1), 0)</f>
        <v>16.5</v>
      </c>
      <c r="O18" s="0" t="n">
        <f aca="false">IFERROR(SUMIFS('2018'!$H:$H, '2018'!$C:$C, $A18, '2018'!$F:$F, O$1)+SUMIFS('2018'!$I:$I, '2018'!$D:$D, $A18, '2018'!$F:$F, O$1)+SUMIFS('2018'!$J:$J, '2018'!$E:$E, $A18, '2018'!$F:$F, O$1)+SUMIFS('2017'!$H:$H, '2017'!$C:$C, $A18, '2017'!$F:$F, O$1)+SUMIFS('2017'!$I:$I, '2017'!$D:$D, $A18, '2017'!$F:$F, O$1)+SUMIFS('2017'!$J:$J, '2017'!$E:$E, $A18, '2017'!$F:$F, O$1)+SUMIFS('2016'!$H:$H, '2016'!$C:$C, $A18, '2016'!$F:$F, O$1)+SUMIFS('2016'!$I:$I, '2016'!$D:$D, $A18, '2016'!$F:$F, O$1)+SUMIFS('2016'!$J:$J, '2016'!$E:$E, $A18, '2016'!$F:$F, O$1)+SUMIFS('2015'!$H:$H, '2015'!$C:$C, $A18, '2015'!$F:$F, O$1)+SUMIFS('2015'!$I:$I, '2015'!$D:$D, $A18, '2015'!$F:$F, O$1)+SUMIFS('2015'!$J:$J, '2015'!$E:$E, $A18, '2015'!$F:$F, O$1)+SUMIFS('2014'!$H:$H, '2014'!$C:$C, $A18, '2014'!$F:$F, O$1)+SUMIFS('2014'!$I:$I, '2014'!$D:$D, $A18, '2014'!$F:$F, O$1)+SUMIFS('2014'!$J:$J, '2014'!$E:$E, $A18, '2014'!$F:$F, O$1)+SUMIFS('2013'!$H:$H, '2013'!$C:$C, $A18, '2013'!$F:$F, O$1)+SUMIFS('2013'!$I:$I, '2013'!$D:$D, $A18, '2013'!$F:$F, O$1)+SUMIFS('2013'!$J:$J, '2013'!$E:$E, $A18, '2013'!$F:$F, O$1)+SUMIFS('2012'!$H:$H, '2012'!$C:$C, $A18, '2012'!$F:$F, O$1)+SUMIFS('2012'!$I:$I, '2012'!$D:$D, $A18, '2012'!$F:$F, O$1)+SUMIFS('2012'!$J:$J, '2012'!$E:$E, $A18, '2012'!$F:$F, O$1)+SUMIFS('2011'!$H:$H, '2011'!$C:$C, $A18, '2011'!$F:$F, O$1)+SUMIFS('2011'!$I:$I, '2011'!$D:$D, $A18, '2011'!$F:$F, O$1)+SUMIFS('2011'!$J:$J, '2011'!$E:$E, $A18, '2011'!$F:$F, O$1)+SUMIFS('2010'!$H:$H, '2010'!$C:$C, $A18, '2010'!$F:$F, O$1)+SUMIFS('2010'!$I:$I, '2010'!$D:$D, $A18, '2010'!$F:$F, O$1)+SUMIFS('2010'!$J:$J, '2010'!$E:$E, $A18, '2010'!$F:$F, O$1)+SUMIFS('2009'!$H:$H, '2009'!$C:$C, $A18, '2009'!$F:$F, O$1)+SUMIFS('2009'!$I:$I, '2009'!$D:$D, $A18, '2009'!$F:$F, O$1)+SUMIFS('2009'!$J:$J, '2009'!$E:$E, $A18, '2009'!$F:$F, O$1), 0)</f>
        <v>69</v>
      </c>
      <c r="P18" s="0" t="n">
        <f aca="false">IFERROR(SUMIFS('2018'!$H:$H, '2018'!$C:$C, $A18, '2018'!$F:$F, P$1)+SUMIFS('2018'!$I:$I, '2018'!$D:$D, $A18, '2018'!$F:$F, P$1)+SUMIFS('2018'!$J:$J, '2018'!$E:$E, $A18, '2018'!$F:$F, P$1)+SUMIFS('2017'!$H:$H, '2017'!$C:$C, $A18, '2017'!$F:$F, P$1)+SUMIFS('2017'!$I:$I, '2017'!$D:$D, $A18, '2017'!$F:$F, P$1)+SUMIFS('2017'!$J:$J, '2017'!$E:$E, $A18, '2017'!$F:$F, P$1)+SUMIFS('2016'!$H:$H, '2016'!$C:$C, $A18, '2016'!$F:$F, P$1)+SUMIFS('2016'!$I:$I, '2016'!$D:$D, $A18, '2016'!$F:$F, P$1)+SUMIFS('2016'!$J:$J, '2016'!$E:$E, $A18, '2016'!$F:$F, P$1)+SUMIFS('2015'!$H:$H, '2015'!$C:$C, $A18, '2015'!$F:$F, P$1)+SUMIFS('2015'!$I:$I, '2015'!$D:$D, $A18, '2015'!$F:$F, P$1)+SUMIFS('2015'!$J:$J, '2015'!$E:$E, $A18, '2015'!$F:$F, P$1)+SUMIFS('2014'!$H:$H, '2014'!$C:$C, $A18, '2014'!$F:$F, P$1)+SUMIFS('2014'!$I:$I, '2014'!$D:$D, $A18, '2014'!$F:$F, P$1)+SUMIFS('2014'!$J:$J, '2014'!$E:$E, $A18, '2014'!$F:$F, P$1)+SUMIFS('2013'!$H:$H, '2013'!$C:$C, $A18, '2013'!$F:$F, P$1)+SUMIFS('2013'!$I:$I, '2013'!$D:$D, $A18, '2013'!$F:$F, P$1)+SUMIFS('2013'!$J:$J, '2013'!$E:$E, $A18, '2013'!$F:$F, P$1)+SUMIFS('2012'!$H:$H, '2012'!$C:$C, $A18, '2012'!$F:$F, P$1)+SUMIFS('2012'!$I:$I, '2012'!$D:$D, $A18, '2012'!$F:$F, P$1)+SUMIFS('2012'!$J:$J, '2012'!$E:$E, $A18, '2012'!$F:$F, P$1)+SUMIFS('2011'!$H:$H, '2011'!$C:$C, $A18, '2011'!$F:$F, P$1)+SUMIFS('2011'!$I:$I, '2011'!$D:$D, $A18, '2011'!$F:$F, P$1)+SUMIFS('2011'!$J:$J, '2011'!$E:$E, $A18, '2011'!$F:$F, P$1)+SUMIFS('2010'!$H:$H, '2010'!$C:$C, $A18, '2010'!$F:$F, P$1)+SUMIFS('2010'!$I:$I, '2010'!$D:$D, $A18, '2010'!$F:$F, P$1)+SUMIFS('2010'!$J:$J, '2010'!$E:$E, $A18, '2010'!$F:$F, P$1)+SUMIFS('2009'!$H:$H, '2009'!$C:$C, $A18, '2009'!$F:$F, P$1)+SUMIFS('2009'!$I:$I, '2009'!$D:$D, $A18, '2009'!$F:$F, P$1)+SUMIFS('2009'!$J:$J, '2009'!$E:$E, $A18, '2009'!$F:$F, P$1), 0)</f>
        <v>27.5</v>
      </c>
      <c r="Q18" s="0" t="n">
        <f aca="false">IFERROR(SUMIFS('2018'!$H:$H, '2018'!$C:$C, $A18, '2018'!$F:$F, Q$1)+SUMIFS('2018'!$I:$I, '2018'!$D:$D, $A18, '2018'!$F:$F, Q$1)+SUMIFS('2018'!$J:$J, '2018'!$E:$E, $A18, '2018'!$F:$F, Q$1)+SUMIFS('2017'!$H:$H, '2017'!$C:$C, $A18, '2017'!$F:$F, Q$1)+SUMIFS('2017'!$I:$I, '2017'!$D:$D, $A18, '2017'!$F:$F, Q$1)+SUMIFS('2017'!$J:$J, '2017'!$E:$E, $A18, '2017'!$F:$F, Q$1)+SUMIFS('2016'!$H:$H, '2016'!$C:$C, $A18, '2016'!$F:$F, Q$1)+SUMIFS('2016'!$I:$I, '2016'!$D:$D, $A18, '2016'!$F:$F, Q$1)+SUMIFS('2016'!$J:$J, '2016'!$E:$E, $A18, '2016'!$F:$F, Q$1)+SUMIFS('2015'!$H:$H, '2015'!$C:$C, $A18, '2015'!$F:$F, Q$1)+SUMIFS('2015'!$I:$I, '2015'!$D:$D, $A18, '2015'!$F:$F, Q$1)+SUMIFS('2015'!$J:$J, '2015'!$E:$E, $A18, '2015'!$F:$F, Q$1)+SUMIFS('2014'!$H:$H, '2014'!$C:$C, $A18, '2014'!$F:$F, Q$1)+SUMIFS('2014'!$I:$I, '2014'!$D:$D, $A18, '2014'!$F:$F, Q$1)+SUMIFS('2014'!$J:$J, '2014'!$E:$E, $A18, '2014'!$F:$F, Q$1)+SUMIFS('2013'!$H:$H, '2013'!$C:$C, $A18, '2013'!$F:$F, Q$1)+SUMIFS('2013'!$I:$I, '2013'!$D:$D, $A18, '2013'!$F:$F, Q$1)+SUMIFS('2013'!$J:$J, '2013'!$E:$E, $A18, '2013'!$F:$F, Q$1)+SUMIFS('2012'!$H:$H, '2012'!$C:$C, $A18, '2012'!$F:$F, Q$1)+SUMIFS('2012'!$I:$I, '2012'!$D:$D, $A18, '2012'!$F:$F, Q$1)+SUMIFS('2012'!$J:$J, '2012'!$E:$E, $A18, '2012'!$F:$F, Q$1)+SUMIFS('2011'!$H:$H, '2011'!$C:$C, $A18, '2011'!$F:$F, Q$1)+SUMIFS('2011'!$I:$I, '2011'!$D:$D, $A18, '2011'!$F:$F, Q$1)+SUMIFS('2011'!$J:$J, '2011'!$E:$E, $A18, '2011'!$F:$F, Q$1)+SUMIFS('2010'!$H:$H, '2010'!$C:$C, $A18, '2010'!$F:$F, Q$1)+SUMIFS('2010'!$I:$I, '2010'!$D:$D, $A18, '2010'!$F:$F, Q$1)+SUMIFS('2010'!$J:$J, '2010'!$E:$E, $A18, '2010'!$F:$F, Q$1)+SUMIFS('2009'!$H:$H, '2009'!$C:$C, $A18, '2009'!$F:$F, Q$1)+SUMIFS('2009'!$I:$I, '2009'!$D:$D, $A18, '2009'!$F:$F, Q$1)+SUMIFS('2009'!$J:$J, '2009'!$E:$E, $A18, '2009'!$F:$F, Q$1), 0)</f>
        <v>30</v>
      </c>
      <c r="R18" s="0" t="n">
        <f aca="false">IFERROR(SUMIFS('2018'!$H:$H, '2018'!$C:$C, $A18, '2018'!$F:$F, R$1)+SUMIFS('2018'!$I:$I, '2018'!$D:$D, $A18, '2018'!$F:$F, R$1)+SUMIFS('2018'!$J:$J, '2018'!$E:$E, $A18, '2018'!$F:$F, R$1)+SUMIFS('2017'!$H:$H, '2017'!$C:$C, $A18, '2017'!$F:$F, R$1)+SUMIFS('2017'!$I:$I, '2017'!$D:$D, $A18, '2017'!$F:$F, R$1)+SUMIFS('2017'!$J:$J, '2017'!$E:$E, $A18, '2017'!$F:$F, R$1)+SUMIFS('2016'!$H:$H, '2016'!$C:$C, $A18, '2016'!$F:$F, R$1)+SUMIFS('2016'!$I:$I, '2016'!$D:$D, $A18, '2016'!$F:$F, R$1)+SUMIFS('2016'!$J:$J, '2016'!$E:$E, $A18, '2016'!$F:$F, R$1)+SUMIFS('2015'!$H:$H, '2015'!$C:$C, $A18, '2015'!$F:$F, R$1)+SUMIFS('2015'!$I:$I, '2015'!$D:$D, $A18, '2015'!$F:$F, R$1)+SUMIFS('2015'!$J:$J, '2015'!$E:$E, $A18, '2015'!$F:$F, R$1)+SUMIFS('2014'!$H:$H, '2014'!$C:$C, $A18, '2014'!$F:$F, R$1)+SUMIFS('2014'!$I:$I, '2014'!$D:$D, $A18, '2014'!$F:$F, R$1)+SUMIFS('2014'!$J:$J, '2014'!$E:$E, $A18, '2014'!$F:$F, R$1)+SUMIFS('2013'!$H:$H, '2013'!$C:$C, $A18, '2013'!$F:$F, R$1)+SUMIFS('2013'!$I:$I, '2013'!$D:$D, $A18, '2013'!$F:$F, R$1)+SUMIFS('2013'!$J:$J, '2013'!$E:$E, $A18, '2013'!$F:$F, R$1)+SUMIFS('2012'!$H:$H, '2012'!$C:$C, $A18, '2012'!$F:$F, R$1)+SUMIFS('2012'!$I:$I, '2012'!$D:$D, $A18, '2012'!$F:$F, R$1)+SUMIFS('2012'!$J:$J, '2012'!$E:$E, $A18, '2012'!$F:$F, R$1)+SUMIFS('2011'!$H:$H, '2011'!$C:$C, $A18, '2011'!$F:$F, R$1)+SUMIFS('2011'!$I:$I, '2011'!$D:$D, $A18, '2011'!$F:$F, R$1)+SUMIFS('2011'!$J:$J, '2011'!$E:$E, $A18, '2011'!$F:$F, R$1)+SUMIFS('2010'!$H:$H, '2010'!$C:$C, $A18, '2010'!$F:$F, R$1)+SUMIFS('2010'!$I:$I, '2010'!$D:$D, $A18, '2010'!$F:$F, R$1)+SUMIFS('2010'!$J:$J, '2010'!$E:$E, $A18, '2010'!$F:$F, R$1)+SUMIFS('2009'!$H:$H, '2009'!$C:$C, $A18, '2009'!$F:$F, R$1)+SUMIFS('2009'!$I:$I, '2009'!$D:$D, $A18, '2009'!$F:$F, R$1)+SUMIFS('2009'!$J:$J, '2009'!$E:$E, $A18, '2009'!$F:$F, R$1), 0)</f>
        <v>0</v>
      </c>
      <c r="S18" s="0" t="n">
        <f aca="false">IFERROR(SUMIFS('2018'!$H:$H, '2018'!$C:$C, $A18, '2018'!$F:$F, S$1)+SUMIFS('2018'!$I:$I, '2018'!$D:$D, $A18, '2018'!$F:$F, S$1)+SUMIFS('2018'!$J:$J, '2018'!$E:$E, $A18, '2018'!$F:$F, S$1)+SUMIFS('2017'!$H:$H, '2017'!$C:$C, $A18, '2017'!$F:$F, S$1)+SUMIFS('2017'!$I:$I, '2017'!$D:$D, $A18, '2017'!$F:$F, S$1)+SUMIFS('2017'!$J:$J, '2017'!$E:$E, $A18, '2017'!$F:$F, S$1)+SUMIFS('2016'!$H:$H, '2016'!$C:$C, $A18, '2016'!$F:$F, S$1)+SUMIFS('2016'!$I:$I, '2016'!$D:$D, $A18, '2016'!$F:$F, S$1)+SUMIFS('2016'!$J:$J, '2016'!$E:$E, $A18, '2016'!$F:$F, S$1)+SUMIFS('2015'!$H:$H, '2015'!$C:$C, $A18, '2015'!$F:$F, S$1)+SUMIFS('2015'!$I:$I, '2015'!$D:$D, $A18, '2015'!$F:$F, S$1)+SUMIFS('2015'!$J:$J, '2015'!$E:$E, $A18, '2015'!$F:$F, S$1)+SUMIFS('2014'!$H:$H, '2014'!$C:$C, $A18, '2014'!$F:$F, S$1)+SUMIFS('2014'!$I:$I, '2014'!$D:$D, $A18, '2014'!$F:$F, S$1)+SUMIFS('2014'!$J:$J, '2014'!$E:$E, $A18, '2014'!$F:$F, S$1)+SUMIFS('2013'!$H:$H, '2013'!$C:$C, $A18, '2013'!$F:$F, S$1)+SUMIFS('2013'!$I:$I, '2013'!$D:$D, $A18, '2013'!$F:$F, S$1)+SUMIFS('2013'!$J:$J, '2013'!$E:$E, $A18, '2013'!$F:$F, S$1)+SUMIFS('2012'!$H:$H, '2012'!$C:$C, $A18, '2012'!$F:$F, S$1)+SUMIFS('2012'!$I:$I, '2012'!$D:$D, $A18, '2012'!$F:$F, S$1)+SUMIFS('2012'!$J:$J, '2012'!$E:$E, $A18, '2012'!$F:$F, S$1)+SUMIFS('2011'!$H:$H, '2011'!$C:$C, $A18, '2011'!$F:$F, S$1)+SUMIFS('2011'!$I:$I, '2011'!$D:$D, $A18, '2011'!$F:$F, S$1)+SUMIFS('2011'!$J:$J, '2011'!$E:$E, $A18, '2011'!$F:$F, S$1)+SUMIFS('2010'!$H:$H, '2010'!$C:$C, $A18, '2010'!$F:$F, S$1)+SUMIFS('2010'!$I:$I, '2010'!$D:$D, $A18, '2010'!$F:$F, S$1)+SUMIFS('2010'!$J:$J, '2010'!$E:$E, $A18, '2010'!$F:$F, S$1)+SUMIFS('2009'!$H:$H, '2009'!$C:$C, $A18, '2009'!$F:$F, S$1)+SUMIFS('2009'!$I:$I, '2009'!$D:$D, $A18, '2009'!$F:$F, S$1)+SUMIFS('2009'!$J:$J, '2009'!$E:$E, $A18, '2009'!$F:$F, S$1), 0)</f>
        <v>19</v>
      </c>
      <c r="T18" s="0" t="n">
        <f aca="false">IFERROR(SUMIFS('2018'!$H:$H, '2018'!$C:$C, $A18, '2018'!$F:$F, T$1)+SUMIFS('2018'!$I:$I, '2018'!$D:$D, $A18, '2018'!$F:$F, T$1)+SUMIFS('2018'!$J:$J, '2018'!$E:$E, $A18, '2018'!$F:$F, T$1)+SUMIFS('2017'!$H:$H, '2017'!$C:$C, $A18, '2017'!$F:$F, T$1)+SUMIFS('2017'!$I:$I, '2017'!$D:$D, $A18, '2017'!$F:$F, T$1)+SUMIFS('2017'!$J:$J, '2017'!$E:$E, $A18, '2017'!$F:$F, T$1)+SUMIFS('2016'!$H:$H, '2016'!$C:$C, $A18, '2016'!$F:$F, T$1)+SUMIFS('2016'!$I:$I, '2016'!$D:$D, $A18, '2016'!$F:$F, T$1)+SUMIFS('2016'!$J:$J, '2016'!$E:$E, $A18, '2016'!$F:$F, T$1)+SUMIFS('2015'!$H:$H, '2015'!$C:$C, $A18, '2015'!$F:$F, T$1)+SUMIFS('2015'!$I:$I, '2015'!$D:$D, $A18, '2015'!$F:$F, T$1)+SUMIFS('2015'!$J:$J, '2015'!$E:$E, $A18, '2015'!$F:$F, T$1)+SUMIFS('2014'!$H:$H, '2014'!$C:$C, $A18, '2014'!$F:$F, T$1)+SUMIFS('2014'!$I:$I, '2014'!$D:$D, $A18, '2014'!$F:$F, T$1)+SUMIFS('2014'!$J:$J, '2014'!$E:$E, $A18, '2014'!$F:$F, T$1)+SUMIFS('2013'!$H:$H, '2013'!$C:$C, $A18, '2013'!$F:$F, T$1)+SUMIFS('2013'!$I:$I, '2013'!$D:$D, $A18, '2013'!$F:$F, T$1)+SUMIFS('2013'!$J:$J, '2013'!$E:$E, $A18, '2013'!$F:$F, T$1)+SUMIFS('2012'!$H:$H, '2012'!$C:$C, $A18, '2012'!$F:$F, T$1)+SUMIFS('2012'!$I:$I, '2012'!$D:$D, $A18, '2012'!$F:$F, T$1)+SUMIFS('2012'!$J:$J, '2012'!$E:$E, $A18, '2012'!$F:$F, T$1)+SUMIFS('2011'!$H:$H, '2011'!$C:$C, $A18, '2011'!$F:$F, T$1)+SUMIFS('2011'!$I:$I, '2011'!$D:$D, $A18, '2011'!$F:$F, T$1)+SUMIFS('2011'!$J:$J, '2011'!$E:$E, $A18, '2011'!$F:$F, T$1)+SUMIFS('2010'!$H:$H, '2010'!$C:$C, $A18, '2010'!$F:$F, T$1)+SUMIFS('2010'!$I:$I, '2010'!$D:$D, $A18, '2010'!$F:$F, T$1)+SUMIFS('2010'!$J:$J, '2010'!$E:$E, $A18, '2010'!$F:$F, T$1)+SUMIFS('2009'!$H:$H, '2009'!$C:$C, $A18, '2009'!$F:$F, T$1)+SUMIFS('2009'!$I:$I, '2009'!$D:$D, $A18, '2009'!$F:$F, T$1)+SUMIFS('2009'!$J:$J, '2009'!$E:$E, $A18, '2009'!$F:$F, T$1), 0)</f>
        <v>5</v>
      </c>
      <c r="U18" s="0" t="n">
        <f aca="false">IFERROR(SUMIFS('2018'!$H:$H, '2018'!$C:$C, $A18, '2018'!$F:$F, U$1)+SUMIFS('2018'!$I:$I, '2018'!$D:$D, $A18, '2018'!$F:$F, U$1)+SUMIFS('2018'!$J:$J, '2018'!$E:$E, $A18, '2018'!$F:$F, U$1)+SUMIFS('2017'!$H:$H, '2017'!$C:$C, $A18, '2017'!$F:$F, U$1)+SUMIFS('2017'!$I:$I, '2017'!$D:$D, $A18, '2017'!$F:$F, U$1)+SUMIFS('2017'!$J:$J, '2017'!$E:$E, $A18, '2017'!$F:$F, U$1)+SUMIFS('2016'!$H:$H, '2016'!$C:$C, $A18, '2016'!$F:$F, U$1)+SUMIFS('2016'!$I:$I, '2016'!$D:$D, $A18, '2016'!$F:$F, U$1)+SUMIFS('2016'!$J:$J, '2016'!$E:$E, $A18, '2016'!$F:$F, U$1)+SUMIFS('2015'!$H:$H, '2015'!$C:$C, $A18, '2015'!$F:$F, U$1)+SUMIFS('2015'!$I:$I, '2015'!$D:$D, $A18, '2015'!$F:$F, U$1)+SUMIFS('2015'!$J:$J, '2015'!$E:$E, $A18, '2015'!$F:$F, U$1)+SUMIFS('2014'!$H:$H, '2014'!$C:$C, $A18, '2014'!$F:$F, U$1)+SUMIFS('2014'!$I:$I, '2014'!$D:$D, $A18, '2014'!$F:$F, U$1)+SUMIFS('2014'!$J:$J, '2014'!$E:$E, $A18, '2014'!$F:$F, U$1)+SUMIFS('2013'!$H:$H, '2013'!$C:$C, $A18, '2013'!$F:$F, U$1)+SUMIFS('2013'!$I:$I, '2013'!$D:$D, $A18, '2013'!$F:$F, U$1)+SUMIFS('2013'!$J:$J, '2013'!$E:$E, $A18, '2013'!$F:$F, U$1)+SUMIFS('2012'!$H:$H, '2012'!$C:$C, $A18, '2012'!$F:$F, U$1)+SUMIFS('2012'!$I:$I, '2012'!$D:$D, $A18, '2012'!$F:$F, U$1)+SUMIFS('2012'!$J:$J, '2012'!$E:$E, $A18, '2012'!$F:$F, U$1)+SUMIFS('2011'!$H:$H, '2011'!$C:$C, $A18, '2011'!$F:$F, U$1)+SUMIFS('2011'!$I:$I, '2011'!$D:$D, $A18, '2011'!$F:$F, U$1)+SUMIFS('2011'!$J:$J, '2011'!$E:$E, $A18, '2011'!$F:$F, U$1)+SUMIFS('2010'!$H:$H, '2010'!$C:$C, $A18, '2010'!$F:$F, U$1)+SUMIFS('2010'!$I:$I, '2010'!$D:$D, $A18, '2010'!$F:$F, U$1)+SUMIFS('2010'!$J:$J, '2010'!$E:$E, $A18, '2010'!$F:$F, U$1)+SUMIFS('2009'!$H:$H, '2009'!$C:$C, $A18, '2009'!$F:$F, U$1)+SUMIFS('2009'!$I:$I, '2009'!$D:$D, $A18, '2009'!$F:$F, U$1)+SUMIFS('2009'!$J:$J, '2009'!$E:$E, $A18, '2009'!$F:$F, U$1), 0)</f>
        <v>0</v>
      </c>
      <c r="V18" s="0" t="n">
        <f aca="false">IFERROR(SUMIFS('2018'!$H:$H, '2018'!$C:$C, $A18, '2018'!$F:$F, V$1)+SUMIFS('2018'!$I:$I, '2018'!$D:$D, $A18, '2018'!$F:$F, V$1)+SUMIFS('2018'!$J:$J, '2018'!$E:$E, $A18, '2018'!$F:$F, V$1)+SUMIFS('2017'!$H:$H, '2017'!$C:$C, $A18, '2017'!$F:$F, V$1)+SUMIFS('2017'!$I:$I, '2017'!$D:$D, $A18, '2017'!$F:$F, V$1)+SUMIFS('2017'!$J:$J, '2017'!$E:$E, $A18, '2017'!$F:$F, V$1)+SUMIFS('2016'!$H:$H, '2016'!$C:$C, $A18, '2016'!$F:$F, V$1)+SUMIFS('2016'!$I:$I, '2016'!$D:$D, $A18, '2016'!$F:$F, V$1)+SUMIFS('2016'!$J:$J, '2016'!$E:$E, $A18, '2016'!$F:$F, V$1)+SUMIFS('2015'!$H:$H, '2015'!$C:$C, $A18, '2015'!$F:$F, V$1)+SUMIFS('2015'!$I:$I, '2015'!$D:$D, $A18, '2015'!$F:$F, V$1)+SUMIFS('2015'!$J:$J, '2015'!$E:$E, $A18, '2015'!$F:$F, V$1)+SUMIFS('2014'!$H:$H, '2014'!$C:$C, $A18, '2014'!$F:$F, V$1)+SUMIFS('2014'!$I:$I, '2014'!$D:$D, $A18, '2014'!$F:$F, V$1)+SUMIFS('2014'!$J:$J, '2014'!$E:$E, $A18, '2014'!$F:$F, V$1)+SUMIFS('2013'!$H:$H, '2013'!$C:$C, $A18, '2013'!$F:$F, V$1)+SUMIFS('2013'!$I:$I, '2013'!$D:$D, $A18, '2013'!$F:$F, V$1)+SUMIFS('2013'!$J:$J, '2013'!$E:$E, $A18, '2013'!$F:$F, V$1)+SUMIFS('2012'!$H:$H, '2012'!$C:$C, $A18, '2012'!$F:$F, V$1)+SUMIFS('2012'!$I:$I, '2012'!$D:$D, $A18, '2012'!$F:$F, V$1)+SUMIFS('2012'!$J:$J, '2012'!$E:$E, $A18, '2012'!$F:$F, V$1)+SUMIFS('2011'!$H:$H, '2011'!$C:$C, $A18, '2011'!$F:$F, V$1)+SUMIFS('2011'!$I:$I, '2011'!$D:$D, $A18, '2011'!$F:$F, V$1)+SUMIFS('2011'!$J:$J, '2011'!$E:$E, $A18, '2011'!$F:$F, V$1)+SUMIFS('2010'!$H:$H, '2010'!$C:$C, $A18, '2010'!$F:$F, V$1)+SUMIFS('2010'!$I:$I, '2010'!$D:$D, $A18, '2010'!$F:$F, V$1)+SUMIFS('2010'!$J:$J, '2010'!$E:$E, $A18, '2010'!$F:$F, V$1)+SUMIFS('2009'!$H:$H, '2009'!$C:$C, $A18, '2009'!$F:$F, V$1)+SUMIFS('2009'!$I:$I, '2009'!$D:$D, $A18, '2009'!$F:$F, V$1)+SUMIFS('2009'!$J:$J, '2009'!$E:$E, $A18, '2009'!$F:$F, V$1), 0)</f>
        <v>3</v>
      </c>
      <c r="W18" s="0" t="n">
        <f aca="false">IFERROR(SUMIFS('2018'!$H:$H, '2018'!$C:$C, $A18, '2018'!$F:$F, W$1)+SUMIFS('2018'!$I:$I, '2018'!$D:$D, $A18, '2018'!$F:$F, W$1)+SUMIFS('2018'!$J:$J, '2018'!$E:$E, $A18, '2018'!$F:$F, W$1)+SUMIFS('2017'!$H:$H, '2017'!$C:$C, $A18, '2017'!$F:$F, W$1)+SUMIFS('2017'!$I:$I, '2017'!$D:$D, $A18, '2017'!$F:$F, W$1)+SUMIFS('2017'!$J:$J, '2017'!$E:$E, $A18, '2017'!$F:$F, W$1)+SUMIFS('2016'!$H:$H, '2016'!$C:$C, $A18, '2016'!$F:$F, W$1)+SUMIFS('2016'!$I:$I, '2016'!$D:$D, $A18, '2016'!$F:$F, W$1)+SUMIFS('2016'!$J:$J, '2016'!$E:$E, $A18, '2016'!$F:$F, W$1)+SUMIFS('2015'!$H:$H, '2015'!$C:$C, $A18, '2015'!$F:$F, W$1)+SUMIFS('2015'!$I:$I, '2015'!$D:$D, $A18, '2015'!$F:$F, W$1)+SUMIFS('2015'!$J:$J, '2015'!$E:$E, $A18, '2015'!$F:$F, W$1)+SUMIFS('2014'!$H:$H, '2014'!$C:$C, $A18, '2014'!$F:$F, W$1)+SUMIFS('2014'!$I:$I, '2014'!$D:$D, $A18, '2014'!$F:$F, W$1)+SUMIFS('2014'!$J:$J, '2014'!$E:$E, $A18, '2014'!$F:$F, W$1)+SUMIFS('2013'!$H:$H, '2013'!$C:$C, $A18, '2013'!$F:$F, W$1)+SUMIFS('2013'!$I:$I, '2013'!$D:$D, $A18, '2013'!$F:$F, W$1)+SUMIFS('2013'!$J:$J, '2013'!$E:$E, $A18, '2013'!$F:$F, W$1)+SUMIFS('2012'!$H:$H, '2012'!$C:$C, $A18, '2012'!$F:$F, W$1)+SUMIFS('2012'!$I:$I, '2012'!$D:$D, $A18, '2012'!$F:$F, W$1)+SUMIFS('2012'!$J:$J, '2012'!$E:$E, $A18, '2012'!$F:$F, W$1)+SUMIFS('2011'!$H:$H, '2011'!$C:$C, $A18, '2011'!$F:$F, W$1)+SUMIFS('2011'!$I:$I, '2011'!$D:$D, $A18, '2011'!$F:$F, W$1)+SUMIFS('2011'!$J:$J, '2011'!$E:$E, $A18, '2011'!$F:$F, W$1)+SUMIFS('2010'!$H:$H, '2010'!$C:$C, $A18, '2010'!$F:$F, W$1)+SUMIFS('2010'!$I:$I, '2010'!$D:$D, $A18, '2010'!$F:$F, W$1)+SUMIFS('2010'!$J:$J, '2010'!$E:$E, $A18, '2010'!$F:$F, W$1)+SUMIFS('2009'!$H:$H, '2009'!$C:$C, $A18, '2009'!$F:$F, W$1)+SUMIFS('2009'!$I:$I, '2009'!$D:$D, $A18, '2009'!$F:$F, W$1)+SUMIFS('2009'!$J:$J, '2009'!$E:$E, $A18, '2009'!$F:$F, W$1), 0)</f>
        <v>8.5</v>
      </c>
      <c r="X18" s="0" t="n">
        <f aca="false">IFERROR(SUMIFS('2018'!$H:$H, '2018'!$C:$C, $A18, '2018'!$F:$F, X$1)+SUMIFS('2018'!$I:$I, '2018'!$D:$D, $A18, '2018'!$F:$F, X$1)+SUMIFS('2018'!$J:$J, '2018'!$E:$E, $A18, '2018'!$F:$F, X$1)+SUMIFS('2017'!$H:$H, '2017'!$C:$C, $A18, '2017'!$F:$F, X$1)+SUMIFS('2017'!$I:$I, '2017'!$D:$D, $A18, '2017'!$F:$F, X$1)+SUMIFS('2017'!$J:$J, '2017'!$E:$E, $A18, '2017'!$F:$F, X$1)+SUMIFS('2016'!$H:$H, '2016'!$C:$C, $A18, '2016'!$F:$F, X$1)+SUMIFS('2016'!$I:$I, '2016'!$D:$D, $A18, '2016'!$F:$F, X$1)+SUMIFS('2016'!$J:$J, '2016'!$E:$E, $A18, '2016'!$F:$F, X$1)+SUMIFS('2015'!$H:$H, '2015'!$C:$C, $A18, '2015'!$F:$F, X$1)+SUMIFS('2015'!$I:$I, '2015'!$D:$D, $A18, '2015'!$F:$F, X$1)+SUMIFS('2015'!$J:$J, '2015'!$E:$E, $A18, '2015'!$F:$F, X$1)+SUMIFS('2014'!$H:$H, '2014'!$C:$C, $A18, '2014'!$F:$F, X$1)+SUMIFS('2014'!$I:$I, '2014'!$D:$D, $A18, '2014'!$F:$F, X$1)+SUMIFS('2014'!$J:$J, '2014'!$E:$E, $A18, '2014'!$F:$F, X$1)+SUMIFS('2013'!$H:$H, '2013'!$C:$C, $A18, '2013'!$F:$F, X$1)+SUMIFS('2013'!$I:$I, '2013'!$D:$D, $A18, '2013'!$F:$F, X$1)+SUMIFS('2013'!$J:$J, '2013'!$E:$E, $A18, '2013'!$F:$F, X$1)+SUMIFS('2012'!$H:$H, '2012'!$C:$C, $A18, '2012'!$F:$F, X$1)+SUMIFS('2012'!$I:$I, '2012'!$D:$D, $A18, '2012'!$F:$F, X$1)+SUMIFS('2012'!$J:$J, '2012'!$E:$E, $A18, '2012'!$F:$F, X$1)+SUMIFS('2011'!$H:$H, '2011'!$C:$C, $A18, '2011'!$F:$F, X$1)+SUMIFS('2011'!$I:$I, '2011'!$D:$D, $A18, '2011'!$F:$F, X$1)+SUMIFS('2011'!$J:$J, '2011'!$E:$E, $A18, '2011'!$F:$F, X$1)+SUMIFS('2010'!$H:$H, '2010'!$C:$C, $A18, '2010'!$F:$F, X$1)+SUMIFS('2010'!$I:$I, '2010'!$D:$D, $A18, '2010'!$F:$F, X$1)+SUMIFS('2010'!$J:$J, '2010'!$E:$E, $A18, '2010'!$F:$F, X$1)+SUMIFS('2009'!$H:$H, '2009'!$C:$C, $A18, '2009'!$F:$F, X$1)+SUMIFS('2009'!$I:$I, '2009'!$D:$D, $A18, '2009'!$F:$F, X$1)+SUMIFS('2009'!$J:$J, '2009'!$E:$E, $A18, '2009'!$F:$F, X$1), 0)</f>
        <v>161</v>
      </c>
      <c r="Y18" s="0" t="n">
        <f aca="false">IFERROR(SUMIFS('2018'!$H:$H, '2018'!$C:$C, $A18, '2018'!$F:$F, Y$1)+SUMIFS('2018'!$I:$I, '2018'!$D:$D, $A18, '2018'!$F:$F, Y$1)+SUMIFS('2018'!$J:$J, '2018'!$E:$E, $A18, '2018'!$F:$F, Y$1)+SUMIFS('2017'!$H:$H, '2017'!$C:$C, $A18, '2017'!$F:$F, Y$1)+SUMIFS('2017'!$I:$I, '2017'!$D:$D, $A18, '2017'!$F:$F, Y$1)+SUMIFS('2017'!$J:$J, '2017'!$E:$E, $A18, '2017'!$F:$F, Y$1)+SUMIFS('2016'!$H:$H, '2016'!$C:$C, $A18, '2016'!$F:$F, Y$1)+SUMIFS('2016'!$I:$I, '2016'!$D:$D, $A18, '2016'!$F:$F, Y$1)+SUMIFS('2016'!$J:$J, '2016'!$E:$E, $A18, '2016'!$F:$F, Y$1)+SUMIFS('2015'!$H:$H, '2015'!$C:$C, $A18, '2015'!$F:$F, Y$1)+SUMIFS('2015'!$I:$I, '2015'!$D:$D, $A18, '2015'!$F:$F, Y$1)+SUMIFS('2015'!$J:$J, '2015'!$E:$E, $A18, '2015'!$F:$F, Y$1)+SUMIFS('2014'!$H:$H, '2014'!$C:$C, $A18, '2014'!$F:$F, Y$1)+SUMIFS('2014'!$I:$I, '2014'!$D:$D, $A18, '2014'!$F:$F, Y$1)+SUMIFS('2014'!$J:$J, '2014'!$E:$E, $A18, '2014'!$F:$F, Y$1)+SUMIFS('2013'!$H:$H, '2013'!$C:$C, $A18, '2013'!$F:$F, Y$1)+SUMIFS('2013'!$I:$I, '2013'!$D:$D, $A18, '2013'!$F:$F, Y$1)+SUMIFS('2013'!$J:$J, '2013'!$E:$E, $A18, '2013'!$F:$F, Y$1)+SUMIFS('2012'!$H:$H, '2012'!$C:$C, $A18, '2012'!$F:$F, Y$1)+SUMIFS('2012'!$I:$I, '2012'!$D:$D, $A18, '2012'!$F:$F, Y$1)+SUMIFS('2012'!$J:$J, '2012'!$E:$E, $A18, '2012'!$F:$F, Y$1)+SUMIFS('2011'!$H:$H, '2011'!$C:$C, $A18, '2011'!$F:$F, Y$1)+SUMIFS('2011'!$I:$I, '2011'!$D:$D, $A18, '2011'!$F:$F, Y$1)+SUMIFS('2011'!$J:$J, '2011'!$E:$E, $A18, '2011'!$F:$F, Y$1)+SUMIFS('2010'!$H:$H, '2010'!$C:$C, $A18, '2010'!$F:$F, Y$1)+SUMIFS('2010'!$I:$I, '2010'!$D:$D, $A18, '2010'!$F:$F, Y$1)+SUMIFS('2010'!$J:$J, '2010'!$E:$E, $A18, '2010'!$F:$F, Y$1)+SUMIFS('2009'!$H:$H, '2009'!$C:$C, $A18, '2009'!$F:$F, Y$1)+SUMIFS('2009'!$I:$I, '2009'!$D:$D, $A18, '2009'!$F:$F, Y$1)+SUMIFS('2009'!$J:$J, '2009'!$E:$E, $A18, '2009'!$F:$F, Y$1), 0)</f>
        <v>5.5</v>
      </c>
      <c r="Z18" s="0" t="n">
        <f aca="false">IFERROR(SUMIFS('2018'!$H:$H, '2018'!$C:$C, $A18, '2018'!$F:$F, Z$1)+SUMIFS('2018'!$I:$I, '2018'!$D:$D, $A18, '2018'!$F:$F, Z$1)+SUMIFS('2018'!$J:$J, '2018'!$E:$E, $A18, '2018'!$F:$F, Z$1)+SUMIFS('2017'!$H:$H, '2017'!$C:$C, $A18, '2017'!$F:$F, Z$1)+SUMIFS('2017'!$I:$I, '2017'!$D:$D, $A18, '2017'!$F:$F, Z$1)+SUMIFS('2017'!$J:$J, '2017'!$E:$E, $A18, '2017'!$F:$F, Z$1)+SUMIFS('2016'!$H:$H, '2016'!$C:$C, $A18, '2016'!$F:$F, Z$1)+SUMIFS('2016'!$I:$I, '2016'!$D:$D, $A18, '2016'!$F:$F, Z$1)+SUMIFS('2016'!$J:$J, '2016'!$E:$E, $A18, '2016'!$F:$F, Z$1)+SUMIFS('2015'!$H:$H, '2015'!$C:$C, $A18, '2015'!$F:$F, Z$1)+SUMIFS('2015'!$I:$I, '2015'!$D:$D, $A18, '2015'!$F:$F, Z$1)+SUMIFS('2015'!$J:$J, '2015'!$E:$E, $A18, '2015'!$F:$F, Z$1)+SUMIFS('2014'!$H:$H, '2014'!$C:$C, $A18, '2014'!$F:$F, Z$1)+SUMIFS('2014'!$I:$I, '2014'!$D:$D, $A18, '2014'!$F:$F, Z$1)+SUMIFS('2014'!$J:$J, '2014'!$E:$E, $A18, '2014'!$F:$F, Z$1)+SUMIFS('2013'!$H:$H, '2013'!$C:$C, $A18, '2013'!$F:$F, Z$1)+SUMIFS('2013'!$I:$I, '2013'!$D:$D, $A18, '2013'!$F:$F, Z$1)+SUMIFS('2013'!$J:$J, '2013'!$E:$E, $A18, '2013'!$F:$F, Z$1)+SUMIFS('2012'!$H:$H, '2012'!$C:$C, $A18, '2012'!$F:$F, Z$1)+SUMIFS('2012'!$I:$I, '2012'!$D:$D, $A18, '2012'!$F:$F, Z$1)+SUMIFS('2012'!$J:$J, '2012'!$E:$E, $A18, '2012'!$F:$F, Z$1)+SUMIFS('2011'!$H:$H, '2011'!$C:$C, $A18, '2011'!$F:$F, Z$1)+SUMIFS('2011'!$I:$I, '2011'!$D:$D, $A18, '2011'!$F:$F, Z$1)+SUMIFS('2011'!$J:$J, '2011'!$E:$E, $A18, '2011'!$F:$F, Z$1)+SUMIFS('2010'!$H:$H, '2010'!$C:$C, $A18, '2010'!$F:$F, Z$1)+SUMIFS('2010'!$I:$I, '2010'!$D:$D, $A18, '2010'!$F:$F, Z$1)+SUMIFS('2010'!$J:$J, '2010'!$E:$E, $A18, '2010'!$F:$F, Z$1)+SUMIFS('2009'!$H:$H, '2009'!$C:$C, $A18, '2009'!$F:$F, Z$1)+SUMIFS('2009'!$I:$I, '2009'!$D:$D, $A18, '2009'!$F:$F, Z$1)+SUMIFS('2009'!$J:$J, '2009'!$E:$E, $A18, '2009'!$F:$F, Z$1), 0)</f>
        <v>0.5</v>
      </c>
      <c r="AA18" s="0" t="n">
        <f aca="false">IFERROR(SUMIFS('2018'!$H:$H, '2018'!$C:$C, $A18, '2018'!$F:$F, AA$1)+SUMIFS('2018'!$I:$I, '2018'!$D:$D, $A18, '2018'!$F:$F, AA$1)+SUMIFS('2018'!$J:$J, '2018'!$E:$E, $A18, '2018'!$F:$F, AA$1)+SUMIFS('2017'!$H:$H, '2017'!$C:$C, $A18, '2017'!$F:$F, AA$1)+SUMIFS('2017'!$I:$I, '2017'!$D:$D, $A18, '2017'!$F:$F, AA$1)+SUMIFS('2017'!$J:$J, '2017'!$E:$E, $A18, '2017'!$F:$F, AA$1)+SUMIFS('2016'!$H:$H, '2016'!$C:$C, $A18, '2016'!$F:$F, AA$1)+SUMIFS('2016'!$I:$I, '2016'!$D:$D, $A18, '2016'!$F:$F, AA$1)+SUMIFS('2016'!$J:$J, '2016'!$E:$E, $A18, '2016'!$F:$F, AA$1)+SUMIFS('2015'!$H:$H, '2015'!$C:$C, $A18, '2015'!$F:$F, AA$1)+SUMIFS('2015'!$I:$I, '2015'!$D:$D, $A18, '2015'!$F:$F, AA$1)+SUMIFS('2015'!$J:$J, '2015'!$E:$E, $A18, '2015'!$F:$F, AA$1)+SUMIFS('2014'!$H:$H, '2014'!$C:$C, $A18, '2014'!$F:$F, AA$1)+SUMIFS('2014'!$I:$I, '2014'!$D:$D, $A18, '2014'!$F:$F, AA$1)+SUMIFS('2014'!$J:$J, '2014'!$E:$E, $A18, '2014'!$F:$F, AA$1)+SUMIFS('2013'!$H:$H, '2013'!$C:$C, $A18, '2013'!$F:$F, AA$1)+SUMIFS('2013'!$I:$I, '2013'!$D:$D, $A18, '2013'!$F:$F, AA$1)+SUMIFS('2013'!$J:$J, '2013'!$E:$E, $A18, '2013'!$F:$F, AA$1)+SUMIFS('2012'!$H:$H, '2012'!$C:$C, $A18, '2012'!$F:$F, AA$1)+SUMIFS('2012'!$I:$I, '2012'!$D:$D, $A18, '2012'!$F:$F, AA$1)+SUMIFS('2012'!$J:$J, '2012'!$E:$E, $A18, '2012'!$F:$F, AA$1)+SUMIFS('2011'!$H:$H, '2011'!$C:$C, $A18, '2011'!$F:$F, AA$1)+SUMIFS('2011'!$I:$I, '2011'!$D:$D, $A18, '2011'!$F:$F, AA$1)+SUMIFS('2011'!$J:$J, '2011'!$E:$E, $A18, '2011'!$F:$F, AA$1)+SUMIFS('2010'!$H:$H, '2010'!$C:$C, $A18, '2010'!$F:$F, AA$1)+SUMIFS('2010'!$I:$I, '2010'!$D:$D, $A18, '2010'!$F:$F, AA$1)+SUMIFS('2010'!$J:$J, '2010'!$E:$E, $A18, '2010'!$F:$F, AA$1)+SUMIFS('2009'!$H:$H, '2009'!$C:$C, $A18, '2009'!$F:$F, AA$1)+SUMIFS('2009'!$I:$I, '2009'!$D:$D, $A18, '2009'!$F:$F, AA$1)+SUMIFS('2009'!$J:$J, '2009'!$E:$E, $A18, '2009'!$F:$F, AA$1), 0)</f>
        <v>0</v>
      </c>
      <c r="AB18" s="0" t="n">
        <f aca="false">IFERROR(SUMIFS('2018'!$H:$H, '2018'!$C:$C, $A18, '2018'!$F:$F, AB$1)+SUMIFS('2018'!$I:$I, '2018'!$D:$D, $A18, '2018'!$F:$F, AB$1)+SUMIFS('2018'!$J:$J, '2018'!$E:$E, $A18, '2018'!$F:$F, AB$1)+SUMIFS('2017'!$H:$H, '2017'!$C:$C, $A18, '2017'!$F:$F, AB$1)+SUMIFS('2017'!$I:$I, '2017'!$D:$D, $A18, '2017'!$F:$F, AB$1)+SUMIFS('2017'!$J:$J, '2017'!$E:$E, $A18, '2017'!$F:$F, AB$1)+SUMIFS('2016'!$H:$H, '2016'!$C:$C, $A18, '2016'!$F:$F, AB$1)+SUMIFS('2016'!$I:$I, '2016'!$D:$D, $A18, '2016'!$F:$F, AB$1)+SUMIFS('2016'!$J:$J, '2016'!$E:$E, $A18, '2016'!$F:$F, AB$1)+SUMIFS('2015'!$H:$H, '2015'!$C:$C, $A18, '2015'!$F:$F, AB$1)+SUMIFS('2015'!$I:$I, '2015'!$D:$D, $A18, '2015'!$F:$F, AB$1)+SUMIFS('2015'!$J:$J, '2015'!$E:$E, $A18, '2015'!$F:$F, AB$1)+SUMIFS('2014'!$H:$H, '2014'!$C:$C, $A18, '2014'!$F:$F, AB$1)+SUMIFS('2014'!$I:$I, '2014'!$D:$D, $A18, '2014'!$F:$F, AB$1)+SUMIFS('2014'!$J:$J, '2014'!$E:$E, $A18, '2014'!$F:$F, AB$1)+SUMIFS('2013'!$H:$H, '2013'!$C:$C, $A18, '2013'!$F:$F, AB$1)+SUMIFS('2013'!$I:$I, '2013'!$D:$D, $A18, '2013'!$F:$F, AB$1)+SUMIFS('2013'!$J:$J, '2013'!$E:$E, $A18, '2013'!$F:$F, AB$1)+SUMIFS('2012'!$H:$H, '2012'!$C:$C, $A18, '2012'!$F:$F, AB$1)+SUMIFS('2012'!$I:$I, '2012'!$D:$D, $A18, '2012'!$F:$F, AB$1)+SUMIFS('2012'!$J:$J, '2012'!$E:$E, $A18, '2012'!$F:$F, AB$1)+SUMIFS('2011'!$H:$H, '2011'!$C:$C, $A18, '2011'!$F:$F, AB$1)+SUMIFS('2011'!$I:$I, '2011'!$D:$D, $A18, '2011'!$F:$F, AB$1)+SUMIFS('2011'!$J:$J, '2011'!$E:$E, $A18, '2011'!$F:$F, AB$1)+SUMIFS('2010'!$H:$H, '2010'!$C:$C, $A18, '2010'!$F:$F, AB$1)+SUMIFS('2010'!$I:$I, '2010'!$D:$D, $A18, '2010'!$F:$F, AB$1)+SUMIFS('2010'!$J:$J, '2010'!$E:$E, $A18, '2010'!$F:$F, AB$1)+SUMIFS('2009'!$H:$H, '2009'!$C:$C, $A18, '2009'!$F:$F, AB$1)+SUMIFS('2009'!$I:$I, '2009'!$D:$D, $A18, '2009'!$F:$F, AB$1)+SUMIFS('2009'!$J:$J, '2009'!$E:$E, $A18, '2009'!$F:$F, AB$1), 0)</f>
        <v>0</v>
      </c>
      <c r="AC18" s="0" t="n">
        <f aca="false">IFERROR(SUMIFS('2018'!$H:$H, '2018'!$C:$C, $A18, '2018'!$F:$F, AC$1)+SUMIFS('2018'!$I:$I, '2018'!$D:$D, $A18, '2018'!$F:$F, AC$1)+SUMIFS('2018'!$J:$J, '2018'!$E:$E, $A18, '2018'!$F:$F, AC$1)+SUMIFS('2017'!$H:$H, '2017'!$C:$C, $A18, '2017'!$F:$F, AC$1)+SUMIFS('2017'!$I:$I, '2017'!$D:$D, $A18, '2017'!$F:$F, AC$1)+SUMIFS('2017'!$J:$J, '2017'!$E:$E, $A18, '2017'!$F:$F, AC$1)+SUMIFS('2016'!$H:$H, '2016'!$C:$C, $A18, '2016'!$F:$F, AC$1)+SUMIFS('2016'!$I:$I, '2016'!$D:$D, $A18, '2016'!$F:$F, AC$1)+SUMIFS('2016'!$J:$J, '2016'!$E:$E, $A18, '2016'!$F:$F, AC$1)+SUMIFS('2015'!$H:$H, '2015'!$C:$C, $A18, '2015'!$F:$F, AC$1)+SUMIFS('2015'!$I:$I, '2015'!$D:$D, $A18, '2015'!$F:$F, AC$1)+SUMIFS('2015'!$J:$J, '2015'!$E:$E, $A18, '2015'!$F:$F, AC$1)+SUMIFS('2014'!$H:$H, '2014'!$C:$C, $A18, '2014'!$F:$F, AC$1)+SUMIFS('2014'!$I:$I, '2014'!$D:$D, $A18, '2014'!$F:$F, AC$1)+SUMIFS('2014'!$J:$J, '2014'!$E:$E, $A18, '2014'!$F:$F, AC$1)+SUMIFS('2013'!$H:$H, '2013'!$C:$C, $A18, '2013'!$F:$F, AC$1)+SUMIFS('2013'!$I:$I, '2013'!$D:$D, $A18, '2013'!$F:$F, AC$1)+SUMIFS('2013'!$J:$J, '2013'!$E:$E, $A18, '2013'!$F:$F, AC$1)+SUMIFS('2012'!$H:$H, '2012'!$C:$C, $A18, '2012'!$F:$F, AC$1)+SUMIFS('2012'!$I:$I, '2012'!$D:$D, $A18, '2012'!$F:$F, AC$1)+SUMIFS('2012'!$J:$J, '2012'!$E:$E, $A18, '2012'!$F:$F, AC$1)+SUMIFS('2011'!$H:$H, '2011'!$C:$C, $A18, '2011'!$F:$F, AC$1)+SUMIFS('2011'!$I:$I, '2011'!$D:$D, $A18, '2011'!$F:$F, AC$1)+SUMIFS('2011'!$J:$J, '2011'!$E:$E, $A18, '2011'!$F:$F, AC$1)+SUMIFS('2010'!$H:$H, '2010'!$C:$C, $A18, '2010'!$F:$F, AC$1)+SUMIFS('2010'!$I:$I, '2010'!$D:$D, $A18, '2010'!$F:$F, AC$1)+SUMIFS('2010'!$J:$J, '2010'!$E:$E, $A18, '2010'!$F:$F, AC$1)+SUMIFS('2009'!$H:$H, '2009'!$C:$C, $A18, '2009'!$F:$F, AC$1)+SUMIFS('2009'!$I:$I, '2009'!$D:$D, $A18, '2009'!$F:$F, AC$1)+SUMIFS('2009'!$J:$J, '2009'!$E:$E, $A18, '2009'!$F:$F, AC$1), 0)</f>
        <v>419.5</v>
      </c>
      <c r="AD18" s="0" t="n">
        <f aca="false">IFERROR(SUMIFS('2018'!$H:$H, '2018'!$C:$C, $A18, '2018'!$F:$F, AD$1)+SUMIFS('2018'!$I:$I, '2018'!$D:$D, $A18, '2018'!$F:$F, AD$1)+SUMIFS('2018'!$J:$J, '2018'!$E:$E, $A18, '2018'!$F:$F, AD$1)+SUMIFS('2017'!$H:$H, '2017'!$C:$C, $A18, '2017'!$F:$F, AD$1)+SUMIFS('2017'!$I:$I, '2017'!$D:$D, $A18, '2017'!$F:$F, AD$1)+SUMIFS('2017'!$J:$J, '2017'!$E:$E, $A18, '2017'!$F:$F, AD$1)+SUMIFS('2016'!$H:$H, '2016'!$C:$C, $A18, '2016'!$F:$F, AD$1)+SUMIFS('2016'!$I:$I, '2016'!$D:$D, $A18, '2016'!$F:$F, AD$1)+SUMIFS('2016'!$J:$J, '2016'!$E:$E, $A18, '2016'!$F:$F, AD$1)+SUMIFS('2015'!$H:$H, '2015'!$C:$C, $A18, '2015'!$F:$F, AD$1)+SUMIFS('2015'!$I:$I, '2015'!$D:$D, $A18, '2015'!$F:$F, AD$1)+SUMIFS('2015'!$J:$J, '2015'!$E:$E, $A18, '2015'!$F:$F, AD$1)+SUMIFS('2014'!$H:$H, '2014'!$C:$C, $A18, '2014'!$F:$F, AD$1)+SUMIFS('2014'!$I:$I, '2014'!$D:$D, $A18, '2014'!$F:$F, AD$1)+SUMIFS('2014'!$J:$J, '2014'!$E:$E, $A18, '2014'!$F:$F, AD$1)+SUMIFS('2013'!$H:$H, '2013'!$C:$C, $A18, '2013'!$F:$F, AD$1)+SUMIFS('2013'!$I:$I, '2013'!$D:$D, $A18, '2013'!$F:$F, AD$1)+SUMIFS('2013'!$J:$J, '2013'!$E:$E, $A18, '2013'!$F:$F, AD$1)+SUMIFS('2012'!$H:$H, '2012'!$C:$C, $A18, '2012'!$F:$F, AD$1)+SUMIFS('2012'!$I:$I, '2012'!$D:$D, $A18, '2012'!$F:$F, AD$1)+SUMIFS('2012'!$J:$J, '2012'!$E:$E, $A18, '2012'!$F:$F, AD$1)+SUMIFS('2011'!$H:$H, '2011'!$C:$C, $A18, '2011'!$F:$F, AD$1)+SUMIFS('2011'!$I:$I, '2011'!$D:$D, $A18, '2011'!$F:$F, AD$1)+SUMIFS('2011'!$J:$J, '2011'!$E:$E, $A18, '2011'!$F:$F, AD$1)+SUMIFS('2010'!$H:$H, '2010'!$C:$C, $A18, '2010'!$F:$F, AD$1)+SUMIFS('2010'!$I:$I, '2010'!$D:$D, $A18, '2010'!$F:$F, AD$1)+SUMIFS('2010'!$J:$J, '2010'!$E:$E, $A18, '2010'!$F:$F, AD$1)+SUMIFS('2009'!$H:$H, '2009'!$C:$C, $A18, '2009'!$F:$F, AD$1)+SUMIFS('2009'!$I:$I, '2009'!$D:$D, $A18, '2009'!$F:$F, AD$1)+SUMIFS('2009'!$J:$J, '2009'!$E:$E, $A18, '2009'!$F:$F, AD$1), 0)</f>
        <v>119.5</v>
      </c>
      <c r="AE18" s="0" t="n">
        <f aca="false">IFERROR(SUMIFS('2018'!$H:$H, '2018'!$C:$C, $A18, '2018'!$F:$F, AE$1)+SUMIFS('2018'!$I:$I, '2018'!$D:$D, $A18, '2018'!$F:$F, AE$1)+SUMIFS('2018'!$J:$J, '2018'!$E:$E, $A18, '2018'!$F:$F, AE$1)+SUMIFS('2017'!$H:$H, '2017'!$C:$C, $A18, '2017'!$F:$F, AE$1)+SUMIFS('2017'!$I:$I, '2017'!$D:$D, $A18, '2017'!$F:$F, AE$1)+SUMIFS('2017'!$J:$J, '2017'!$E:$E, $A18, '2017'!$F:$F, AE$1)+SUMIFS('2016'!$H:$H, '2016'!$C:$C, $A18, '2016'!$F:$F, AE$1)+SUMIFS('2016'!$I:$I, '2016'!$D:$D, $A18, '2016'!$F:$F, AE$1)+SUMIFS('2016'!$J:$J, '2016'!$E:$E, $A18, '2016'!$F:$F, AE$1)+SUMIFS('2015'!$H:$H, '2015'!$C:$C, $A18, '2015'!$F:$F, AE$1)+SUMIFS('2015'!$I:$I, '2015'!$D:$D, $A18, '2015'!$F:$F, AE$1)+SUMIFS('2015'!$J:$J, '2015'!$E:$E, $A18, '2015'!$F:$F, AE$1)+SUMIFS('2014'!$H:$H, '2014'!$C:$C, $A18, '2014'!$F:$F, AE$1)+SUMIFS('2014'!$I:$I, '2014'!$D:$D, $A18, '2014'!$F:$F, AE$1)+SUMIFS('2014'!$J:$J, '2014'!$E:$E, $A18, '2014'!$F:$F, AE$1)+SUMIFS('2013'!$H:$H, '2013'!$C:$C, $A18, '2013'!$F:$F, AE$1)+SUMIFS('2013'!$I:$I, '2013'!$D:$D, $A18, '2013'!$F:$F, AE$1)+SUMIFS('2013'!$J:$J, '2013'!$E:$E, $A18, '2013'!$F:$F, AE$1)+SUMIFS('2012'!$H:$H, '2012'!$C:$C, $A18, '2012'!$F:$F, AE$1)+SUMIFS('2012'!$I:$I, '2012'!$D:$D, $A18, '2012'!$F:$F, AE$1)+SUMIFS('2012'!$J:$J, '2012'!$E:$E, $A18, '2012'!$F:$F, AE$1)+SUMIFS('2011'!$H:$H, '2011'!$C:$C, $A18, '2011'!$F:$F, AE$1)+SUMIFS('2011'!$I:$I, '2011'!$D:$D, $A18, '2011'!$F:$F, AE$1)+SUMIFS('2011'!$J:$J, '2011'!$E:$E, $A18, '2011'!$F:$F, AE$1)+SUMIFS('2010'!$H:$H, '2010'!$C:$C, $A18, '2010'!$F:$F, AE$1)+SUMIFS('2010'!$I:$I, '2010'!$D:$D, $A18, '2010'!$F:$F, AE$1)+SUMIFS('2010'!$J:$J, '2010'!$E:$E, $A18, '2010'!$F:$F, AE$1)+SUMIFS('2009'!$H:$H, '2009'!$C:$C, $A18, '2009'!$F:$F, AE$1)+SUMIFS('2009'!$I:$I, '2009'!$D:$D, $A18, '2009'!$F:$F, AE$1)+SUMIFS('2009'!$J:$J, '2009'!$E:$E, $A18, '2009'!$F:$F, AE$1), 0)</f>
        <v>73.5</v>
      </c>
      <c r="AF18" s="0" t="n">
        <f aca="false">IFERROR(SUMIFS('2018'!$H:$H, '2018'!$C:$C, $A18, '2018'!$F:$F, AF$1)+SUMIFS('2018'!$I:$I, '2018'!$D:$D, $A18, '2018'!$F:$F, AF$1)+SUMIFS('2018'!$J:$J, '2018'!$E:$E, $A18, '2018'!$F:$F, AF$1)+SUMIFS('2017'!$H:$H, '2017'!$C:$C, $A18, '2017'!$F:$F, AF$1)+SUMIFS('2017'!$I:$I, '2017'!$D:$D, $A18, '2017'!$F:$F, AF$1)+SUMIFS('2017'!$J:$J, '2017'!$E:$E, $A18, '2017'!$F:$F, AF$1)+SUMIFS('2016'!$H:$H, '2016'!$C:$C, $A18, '2016'!$F:$F, AF$1)+SUMIFS('2016'!$I:$I, '2016'!$D:$D, $A18, '2016'!$F:$F, AF$1)+SUMIFS('2016'!$J:$J, '2016'!$E:$E, $A18, '2016'!$F:$F, AF$1)+SUMIFS('2015'!$H:$H, '2015'!$C:$C, $A18, '2015'!$F:$F, AF$1)+SUMIFS('2015'!$I:$I, '2015'!$D:$D, $A18, '2015'!$F:$F, AF$1)+SUMIFS('2015'!$J:$J, '2015'!$E:$E, $A18, '2015'!$F:$F, AF$1)+SUMIFS('2014'!$H:$H, '2014'!$C:$C, $A18, '2014'!$F:$F, AF$1)+SUMIFS('2014'!$I:$I, '2014'!$D:$D, $A18, '2014'!$F:$F, AF$1)+SUMIFS('2014'!$J:$J, '2014'!$E:$E, $A18, '2014'!$F:$F, AF$1)+SUMIFS('2013'!$H:$H, '2013'!$C:$C, $A18, '2013'!$F:$F, AF$1)+SUMIFS('2013'!$I:$I, '2013'!$D:$D, $A18, '2013'!$F:$F, AF$1)+SUMIFS('2013'!$J:$J, '2013'!$E:$E, $A18, '2013'!$F:$F, AF$1)+SUMIFS('2012'!$H:$H, '2012'!$C:$C, $A18, '2012'!$F:$F, AF$1)+SUMIFS('2012'!$I:$I, '2012'!$D:$D, $A18, '2012'!$F:$F, AF$1)+SUMIFS('2012'!$J:$J, '2012'!$E:$E, $A18, '2012'!$F:$F, AF$1)+SUMIFS('2011'!$H:$H, '2011'!$C:$C, $A18, '2011'!$F:$F, AF$1)+SUMIFS('2011'!$I:$I, '2011'!$D:$D, $A18, '2011'!$F:$F, AF$1)+SUMIFS('2011'!$J:$J, '2011'!$E:$E, $A18, '2011'!$F:$F, AF$1)+SUMIFS('2010'!$H:$H, '2010'!$C:$C, $A18, '2010'!$F:$F, AF$1)+SUMIFS('2010'!$I:$I, '2010'!$D:$D, $A18, '2010'!$F:$F, AF$1)+SUMIFS('2010'!$J:$J, '2010'!$E:$E, $A18, '2010'!$F:$F, AF$1)+SUMIFS('2009'!$H:$H, '2009'!$C:$C, $A18, '2009'!$F:$F, AF$1)+SUMIFS('2009'!$I:$I, '2009'!$D:$D, $A18, '2009'!$F:$F, AF$1)+SUMIFS('2009'!$J:$J, '2009'!$E:$E, $A18, '2009'!$F:$F, AF$1), 0)</f>
        <v>2</v>
      </c>
    </row>
    <row r="19" customFormat="false" ht="15" hidden="false" customHeight="false" outlineLevel="0" collapsed="false">
      <c r="A19" s="12" t="s">
        <v>56</v>
      </c>
      <c r="B19" s="0" t="n">
        <f aca="false">IFERROR(SUMIFS('2018'!$H:$H, '2018'!$C:$C, $A19, '2018'!$F:$F, B$1)+SUMIFS('2018'!$I:$I, '2018'!$D:$D, $A19, '2018'!$F:$F, B$1)+SUMIFS('2018'!$J:$J, '2018'!$E:$E, $A19, '2018'!$F:$F, B$1)+SUMIFS('2017'!$H:$H, '2017'!$C:$C, $A19, '2017'!$F:$F, B$1)+SUMIFS('2017'!$I:$I, '2017'!$D:$D, $A19, '2017'!$F:$F, B$1)+SUMIFS('2017'!$J:$J, '2017'!$E:$E, $A19, '2017'!$F:$F, B$1)+SUMIFS('2016'!$H:$H, '2016'!$C:$C, $A19, '2016'!$F:$F, B$1)+SUMIFS('2016'!$I:$I, '2016'!$D:$D, $A19, '2016'!$F:$F, B$1)+SUMIFS('2016'!$J:$J, '2016'!$E:$E, $A19, '2016'!$F:$F, B$1)+SUMIFS('2015'!$H:$H, '2015'!$C:$C, $A19, '2015'!$F:$F, B$1)+SUMIFS('2015'!$I:$I, '2015'!$D:$D, $A19, '2015'!$F:$F, B$1)+SUMIFS('2015'!$J:$J, '2015'!$E:$E, $A19, '2015'!$F:$F, B$1)+SUMIFS('2014'!$H:$H, '2014'!$C:$C, $A19, '2014'!$F:$F, B$1)+SUMIFS('2014'!$I:$I, '2014'!$D:$D, $A19, '2014'!$F:$F, B$1)+SUMIFS('2014'!$J:$J, '2014'!$E:$E, $A19, '2014'!$F:$F, B$1)+SUMIFS('2013'!$H:$H, '2013'!$C:$C, $A19, '2013'!$F:$F, B$1)+SUMIFS('2013'!$I:$I, '2013'!$D:$D, $A19, '2013'!$F:$F, B$1)+SUMIFS('2013'!$J:$J, '2013'!$E:$E, $A19, '2013'!$F:$F, B$1)+SUMIFS('2012'!$H:$H, '2012'!$C:$C, $A19, '2012'!$F:$F, B$1)+SUMIFS('2012'!$I:$I, '2012'!$D:$D, $A19, '2012'!$F:$F, B$1)+SUMIFS('2012'!$J:$J, '2012'!$E:$E, $A19, '2012'!$F:$F, B$1)+SUMIFS('2011'!$H:$H, '2011'!$C:$C, $A19, '2011'!$F:$F, B$1)+SUMIFS('2011'!$I:$I, '2011'!$D:$D, $A19, '2011'!$F:$F, B$1)+SUMIFS('2011'!$J:$J, '2011'!$E:$E, $A19, '2011'!$F:$F, B$1)+SUMIFS('2010'!$H:$H, '2010'!$C:$C, $A19, '2010'!$F:$F, B$1)+SUMIFS('2010'!$I:$I, '2010'!$D:$D, $A19, '2010'!$F:$F, B$1)+SUMIFS('2010'!$J:$J, '2010'!$E:$E, $A19, '2010'!$F:$F, B$1)+SUMIFS('2009'!$H:$H, '2009'!$C:$C, $A19, '2009'!$F:$F, B$1)+SUMIFS('2009'!$I:$I, '2009'!$D:$D, $A19, '2009'!$F:$F, B$1)+SUMIFS('2009'!$J:$J, '2009'!$E:$E, $A19, '2009'!$F:$F, B$1), 0)</f>
        <v>0.5</v>
      </c>
      <c r="C19" s="0" t="n">
        <f aca="false">IFERROR(SUMIFS('2018'!$H:$H, '2018'!$C:$C, $A19, '2018'!$F:$F, C$1)+SUMIFS('2018'!$I:$I, '2018'!$D:$D, $A19, '2018'!$F:$F, C$1)+SUMIFS('2018'!$J:$J, '2018'!$E:$E, $A19, '2018'!$F:$F, C$1)+SUMIFS('2017'!$H:$H, '2017'!$C:$C, $A19, '2017'!$F:$F, C$1)+SUMIFS('2017'!$I:$I, '2017'!$D:$D, $A19, '2017'!$F:$F, C$1)+SUMIFS('2017'!$J:$J, '2017'!$E:$E, $A19, '2017'!$F:$F, C$1)+SUMIFS('2016'!$H:$H, '2016'!$C:$C, $A19, '2016'!$F:$F, C$1)+SUMIFS('2016'!$I:$I, '2016'!$D:$D, $A19, '2016'!$F:$F, C$1)+SUMIFS('2016'!$J:$J, '2016'!$E:$E, $A19, '2016'!$F:$F, C$1)+SUMIFS('2015'!$H:$H, '2015'!$C:$C, $A19, '2015'!$F:$F, C$1)+SUMIFS('2015'!$I:$I, '2015'!$D:$D, $A19, '2015'!$F:$F, C$1)+SUMIFS('2015'!$J:$J, '2015'!$E:$E, $A19, '2015'!$F:$F, C$1)+SUMIFS('2014'!$H:$H, '2014'!$C:$C, $A19, '2014'!$F:$F, C$1)+SUMIFS('2014'!$I:$I, '2014'!$D:$D, $A19, '2014'!$F:$F, C$1)+SUMIFS('2014'!$J:$J, '2014'!$E:$E, $A19, '2014'!$F:$F, C$1)+SUMIFS('2013'!$H:$H, '2013'!$C:$C, $A19, '2013'!$F:$F, C$1)+SUMIFS('2013'!$I:$I, '2013'!$D:$D, $A19, '2013'!$F:$F, C$1)+SUMIFS('2013'!$J:$J, '2013'!$E:$E, $A19, '2013'!$F:$F, C$1)+SUMIFS('2012'!$H:$H, '2012'!$C:$C, $A19, '2012'!$F:$F, C$1)+SUMIFS('2012'!$I:$I, '2012'!$D:$D, $A19, '2012'!$F:$F, C$1)+SUMIFS('2012'!$J:$J, '2012'!$E:$E, $A19, '2012'!$F:$F, C$1)+SUMIFS('2011'!$H:$H, '2011'!$C:$C, $A19, '2011'!$F:$F, C$1)+SUMIFS('2011'!$I:$I, '2011'!$D:$D, $A19, '2011'!$F:$F, C$1)+SUMIFS('2011'!$J:$J, '2011'!$E:$E, $A19, '2011'!$F:$F, C$1)+SUMIFS('2010'!$H:$H, '2010'!$C:$C, $A19, '2010'!$F:$F, C$1)+SUMIFS('2010'!$I:$I, '2010'!$D:$D, $A19, '2010'!$F:$F, C$1)+SUMIFS('2010'!$J:$J, '2010'!$E:$E, $A19, '2010'!$F:$F, C$1)+SUMIFS('2009'!$H:$H, '2009'!$C:$C, $A19, '2009'!$F:$F, C$1)+SUMIFS('2009'!$I:$I, '2009'!$D:$D, $A19, '2009'!$F:$F, C$1)+SUMIFS('2009'!$J:$J, '2009'!$E:$E, $A19, '2009'!$F:$F, C$1), 0)</f>
        <v>7</v>
      </c>
      <c r="D19" s="0" t="n">
        <f aca="false">IFERROR(SUMIFS('2018'!$H:$H, '2018'!$C:$C, $A19, '2018'!$F:$F, D$1)+SUMIFS('2018'!$I:$I, '2018'!$D:$D, $A19, '2018'!$F:$F, D$1)+SUMIFS('2018'!$J:$J, '2018'!$E:$E, $A19, '2018'!$F:$F, D$1)+SUMIFS('2017'!$H:$H, '2017'!$C:$C, $A19, '2017'!$F:$F, D$1)+SUMIFS('2017'!$I:$I, '2017'!$D:$D, $A19, '2017'!$F:$F, D$1)+SUMIFS('2017'!$J:$J, '2017'!$E:$E, $A19, '2017'!$F:$F, D$1)+SUMIFS('2016'!$H:$H, '2016'!$C:$C, $A19, '2016'!$F:$F, D$1)+SUMIFS('2016'!$I:$I, '2016'!$D:$D, $A19, '2016'!$F:$F, D$1)+SUMIFS('2016'!$J:$J, '2016'!$E:$E, $A19, '2016'!$F:$F, D$1)+SUMIFS('2015'!$H:$H, '2015'!$C:$C, $A19, '2015'!$F:$F, D$1)+SUMIFS('2015'!$I:$I, '2015'!$D:$D, $A19, '2015'!$F:$F, D$1)+SUMIFS('2015'!$J:$J, '2015'!$E:$E, $A19, '2015'!$F:$F, D$1)+SUMIFS('2014'!$H:$H, '2014'!$C:$C, $A19, '2014'!$F:$F, D$1)+SUMIFS('2014'!$I:$I, '2014'!$D:$D, $A19, '2014'!$F:$F, D$1)+SUMIFS('2014'!$J:$J, '2014'!$E:$E, $A19, '2014'!$F:$F, D$1)+SUMIFS('2013'!$H:$H, '2013'!$C:$C, $A19, '2013'!$F:$F, D$1)+SUMIFS('2013'!$I:$I, '2013'!$D:$D, $A19, '2013'!$F:$F, D$1)+SUMIFS('2013'!$J:$J, '2013'!$E:$E, $A19, '2013'!$F:$F, D$1)+SUMIFS('2012'!$H:$H, '2012'!$C:$C, $A19, '2012'!$F:$F, D$1)+SUMIFS('2012'!$I:$I, '2012'!$D:$D, $A19, '2012'!$F:$F, D$1)+SUMIFS('2012'!$J:$J, '2012'!$E:$E, $A19, '2012'!$F:$F, D$1)+SUMIFS('2011'!$H:$H, '2011'!$C:$C, $A19, '2011'!$F:$F, D$1)+SUMIFS('2011'!$I:$I, '2011'!$D:$D, $A19, '2011'!$F:$F, D$1)+SUMIFS('2011'!$J:$J, '2011'!$E:$E, $A19, '2011'!$F:$F, D$1)+SUMIFS('2010'!$H:$H, '2010'!$C:$C, $A19, '2010'!$F:$F, D$1)+SUMIFS('2010'!$I:$I, '2010'!$D:$D, $A19, '2010'!$F:$F, D$1)+SUMIFS('2010'!$J:$J, '2010'!$E:$E, $A19, '2010'!$F:$F, D$1)+SUMIFS('2009'!$H:$H, '2009'!$C:$C, $A19, '2009'!$F:$F, D$1)+SUMIFS('2009'!$I:$I, '2009'!$D:$D, $A19, '2009'!$F:$F, D$1)+SUMIFS('2009'!$J:$J, '2009'!$E:$E, $A19, '2009'!$F:$F, D$1), 0)</f>
        <v>0</v>
      </c>
      <c r="E19" s="0" t="n">
        <f aca="false">IFERROR(SUMIFS('2018'!$H:$H, '2018'!$C:$C, $A19, '2018'!$F:$F, E$1)+SUMIFS('2018'!$I:$I, '2018'!$D:$D, $A19, '2018'!$F:$F, E$1)+SUMIFS('2018'!$J:$J, '2018'!$E:$E, $A19, '2018'!$F:$F, E$1)+SUMIFS('2017'!$H:$H, '2017'!$C:$C, $A19, '2017'!$F:$F, E$1)+SUMIFS('2017'!$I:$I, '2017'!$D:$D, $A19, '2017'!$F:$F, E$1)+SUMIFS('2017'!$J:$J, '2017'!$E:$E, $A19, '2017'!$F:$F, E$1)+SUMIFS('2016'!$H:$H, '2016'!$C:$C, $A19, '2016'!$F:$F, E$1)+SUMIFS('2016'!$I:$I, '2016'!$D:$D, $A19, '2016'!$F:$F, E$1)+SUMIFS('2016'!$J:$J, '2016'!$E:$E, $A19, '2016'!$F:$F, E$1)+SUMIFS('2015'!$H:$H, '2015'!$C:$C, $A19, '2015'!$F:$F, E$1)+SUMIFS('2015'!$I:$I, '2015'!$D:$D, $A19, '2015'!$F:$F, E$1)+SUMIFS('2015'!$J:$J, '2015'!$E:$E, $A19, '2015'!$F:$F, E$1)+SUMIFS('2014'!$H:$H, '2014'!$C:$C, $A19, '2014'!$F:$F, E$1)+SUMIFS('2014'!$I:$I, '2014'!$D:$D, $A19, '2014'!$F:$F, E$1)+SUMIFS('2014'!$J:$J, '2014'!$E:$E, $A19, '2014'!$F:$F, E$1)+SUMIFS('2013'!$H:$H, '2013'!$C:$C, $A19, '2013'!$F:$F, E$1)+SUMIFS('2013'!$I:$I, '2013'!$D:$D, $A19, '2013'!$F:$F, E$1)+SUMIFS('2013'!$J:$J, '2013'!$E:$E, $A19, '2013'!$F:$F, E$1)+SUMIFS('2012'!$H:$H, '2012'!$C:$C, $A19, '2012'!$F:$F, E$1)+SUMIFS('2012'!$I:$I, '2012'!$D:$D, $A19, '2012'!$F:$F, E$1)+SUMIFS('2012'!$J:$J, '2012'!$E:$E, $A19, '2012'!$F:$F, E$1)+SUMIFS('2011'!$H:$H, '2011'!$C:$C, $A19, '2011'!$F:$F, E$1)+SUMIFS('2011'!$I:$I, '2011'!$D:$D, $A19, '2011'!$F:$F, E$1)+SUMIFS('2011'!$J:$J, '2011'!$E:$E, $A19, '2011'!$F:$F, E$1)+SUMIFS('2010'!$H:$H, '2010'!$C:$C, $A19, '2010'!$F:$F, E$1)+SUMIFS('2010'!$I:$I, '2010'!$D:$D, $A19, '2010'!$F:$F, E$1)+SUMIFS('2010'!$J:$J, '2010'!$E:$E, $A19, '2010'!$F:$F, E$1)+SUMIFS('2009'!$H:$H, '2009'!$C:$C, $A19, '2009'!$F:$F, E$1)+SUMIFS('2009'!$I:$I, '2009'!$D:$D, $A19, '2009'!$F:$F, E$1)+SUMIFS('2009'!$J:$J, '2009'!$E:$E, $A19, '2009'!$F:$F, E$1), 0)</f>
        <v>0</v>
      </c>
      <c r="F19" s="0" t="n">
        <f aca="false">IFERROR(SUMIFS('2018'!$H:$H, '2018'!$C:$C, $A19, '2018'!$F:$F, F$1)+SUMIFS('2018'!$I:$I, '2018'!$D:$D, $A19, '2018'!$F:$F, F$1)+SUMIFS('2018'!$J:$J, '2018'!$E:$E, $A19, '2018'!$F:$F, F$1)+SUMIFS('2017'!$H:$H, '2017'!$C:$C, $A19, '2017'!$F:$F, F$1)+SUMIFS('2017'!$I:$I, '2017'!$D:$D, $A19, '2017'!$F:$F, F$1)+SUMIFS('2017'!$J:$J, '2017'!$E:$E, $A19, '2017'!$F:$F, F$1)+SUMIFS('2016'!$H:$H, '2016'!$C:$C, $A19, '2016'!$F:$F, F$1)+SUMIFS('2016'!$I:$I, '2016'!$D:$D, $A19, '2016'!$F:$F, F$1)+SUMIFS('2016'!$J:$J, '2016'!$E:$E, $A19, '2016'!$F:$F, F$1)+SUMIFS('2015'!$H:$H, '2015'!$C:$C, $A19, '2015'!$F:$F, F$1)+SUMIFS('2015'!$I:$I, '2015'!$D:$D, $A19, '2015'!$F:$F, F$1)+SUMIFS('2015'!$J:$J, '2015'!$E:$E, $A19, '2015'!$F:$F, F$1)+SUMIFS('2014'!$H:$H, '2014'!$C:$C, $A19, '2014'!$F:$F, F$1)+SUMIFS('2014'!$I:$I, '2014'!$D:$D, $A19, '2014'!$F:$F, F$1)+SUMIFS('2014'!$J:$J, '2014'!$E:$E, $A19, '2014'!$F:$F, F$1)+SUMIFS('2013'!$H:$H, '2013'!$C:$C, $A19, '2013'!$F:$F, F$1)+SUMIFS('2013'!$I:$I, '2013'!$D:$D, $A19, '2013'!$F:$F, F$1)+SUMIFS('2013'!$J:$J, '2013'!$E:$E, $A19, '2013'!$F:$F, F$1)+SUMIFS('2012'!$H:$H, '2012'!$C:$C, $A19, '2012'!$F:$F, F$1)+SUMIFS('2012'!$I:$I, '2012'!$D:$D, $A19, '2012'!$F:$F, F$1)+SUMIFS('2012'!$J:$J, '2012'!$E:$E, $A19, '2012'!$F:$F, F$1)+SUMIFS('2011'!$H:$H, '2011'!$C:$C, $A19, '2011'!$F:$F, F$1)+SUMIFS('2011'!$I:$I, '2011'!$D:$D, $A19, '2011'!$F:$F, F$1)+SUMIFS('2011'!$J:$J, '2011'!$E:$E, $A19, '2011'!$F:$F, F$1)+SUMIFS('2010'!$H:$H, '2010'!$C:$C, $A19, '2010'!$F:$F, F$1)+SUMIFS('2010'!$I:$I, '2010'!$D:$D, $A19, '2010'!$F:$F, F$1)+SUMIFS('2010'!$J:$J, '2010'!$E:$E, $A19, '2010'!$F:$F, F$1)+SUMIFS('2009'!$H:$H, '2009'!$C:$C, $A19, '2009'!$F:$F, F$1)+SUMIFS('2009'!$I:$I, '2009'!$D:$D, $A19, '2009'!$F:$F, F$1)+SUMIFS('2009'!$J:$J, '2009'!$E:$E, $A19, '2009'!$F:$F, F$1), 0)</f>
        <v>0</v>
      </c>
      <c r="G19" s="0" t="n">
        <f aca="false">IFERROR(SUMIFS('2018'!$H:$H, '2018'!$C:$C, $A19, '2018'!$F:$F, G$1)+SUMIFS('2018'!$I:$I, '2018'!$D:$D, $A19, '2018'!$F:$F, G$1)+SUMIFS('2018'!$J:$J, '2018'!$E:$E, $A19, '2018'!$F:$F, G$1)+SUMIFS('2017'!$H:$H, '2017'!$C:$C, $A19, '2017'!$F:$F, G$1)+SUMIFS('2017'!$I:$I, '2017'!$D:$D, $A19, '2017'!$F:$F, G$1)+SUMIFS('2017'!$J:$J, '2017'!$E:$E, $A19, '2017'!$F:$F, G$1)+SUMIFS('2016'!$H:$H, '2016'!$C:$C, $A19, '2016'!$F:$F, G$1)+SUMIFS('2016'!$I:$I, '2016'!$D:$D, $A19, '2016'!$F:$F, G$1)+SUMIFS('2016'!$J:$J, '2016'!$E:$E, $A19, '2016'!$F:$F, G$1)+SUMIFS('2015'!$H:$H, '2015'!$C:$C, $A19, '2015'!$F:$F, G$1)+SUMIFS('2015'!$I:$I, '2015'!$D:$D, $A19, '2015'!$F:$F, G$1)+SUMIFS('2015'!$J:$J, '2015'!$E:$E, $A19, '2015'!$F:$F, G$1)+SUMIFS('2014'!$H:$H, '2014'!$C:$C, $A19, '2014'!$F:$F, G$1)+SUMIFS('2014'!$I:$I, '2014'!$D:$D, $A19, '2014'!$F:$F, G$1)+SUMIFS('2014'!$J:$J, '2014'!$E:$E, $A19, '2014'!$F:$F, G$1)+SUMIFS('2013'!$H:$H, '2013'!$C:$C, $A19, '2013'!$F:$F, G$1)+SUMIFS('2013'!$I:$I, '2013'!$D:$D, $A19, '2013'!$F:$F, G$1)+SUMIFS('2013'!$J:$J, '2013'!$E:$E, $A19, '2013'!$F:$F, G$1)+SUMIFS('2012'!$H:$H, '2012'!$C:$C, $A19, '2012'!$F:$F, G$1)+SUMIFS('2012'!$I:$I, '2012'!$D:$D, $A19, '2012'!$F:$F, G$1)+SUMIFS('2012'!$J:$J, '2012'!$E:$E, $A19, '2012'!$F:$F, G$1)+SUMIFS('2011'!$H:$H, '2011'!$C:$C, $A19, '2011'!$F:$F, G$1)+SUMIFS('2011'!$I:$I, '2011'!$D:$D, $A19, '2011'!$F:$F, G$1)+SUMIFS('2011'!$J:$J, '2011'!$E:$E, $A19, '2011'!$F:$F, G$1)+SUMIFS('2010'!$H:$H, '2010'!$C:$C, $A19, '2010'!$F:$F, G$1)+SUMIFS('2010'!$I:$I, '2010'!$D:$D, $A19, '2010'!$F:$F, G$1)+SUMIFS('2010'!$J:$J, '2010'!$E:$E, $A19, '2010'!$F:$F, G$1)+SUMIFS('2009'!$H:$H, '2009'!$C:$C, $A19, '2009'!$F:$F, G$1)+SUMIFS('2009'!$I:$I, '2009'!$D:$D, $A19, '2009'!$F:$F, G$1)+SUMIFS('2009'!$J:$J, '2009'!$E:$E, $A19, '2009'!$F:$F, G$1), 0)</f>
        <v>0</v>
      </c>
      <c r="H19" s="0" t="n">
        <f aca="false">IFERROR(SUMIFS('2018'!$H:$H, '2018'!$C:$C, $A19, '2018'!$F:$F, H$1)+SUMIFS('2018'!$I:$I, '2018'!$D:$D, $A19, '2018'!$F:$F, H$1)+SUMIFS('2018'!$J:$J, '2018'!$E:$E, $A19, '2018'!$F:$F, H$1)+SUMIFS('2017'!$H:$H, '2017'!$C:$C, $A19, '2017'!$F:$F, H$1)+SUMIFS('2017'!$I:$I, '2017'!$D:$D, $A19, '2017'!$F:$F, H$1)+SUMIFS('2017'!$J:$J, '2017'!$E:$E, $A19, '2017'!$F:$F, H$1)+SUMIFS('2016'!$H:$H, '2016'!$C:$C, $A19, '2016'!$F:$F, H$1)+SUMIFS('2016'!$I:$I, '2016'!$D:$D, $A19, '2016'!$F:$F, H$1)+SUMIFS('2016'!$J:$J, '2016'!$E:$E, $A19, '2016'!$F:$F, H$1)+SUMIFS('2015'!$H:$H, '2015'!$C:$C, $A19, '2015'!$F:$F, H$1)+SUMIFS('2015'!$I:$I, '2015'!$D:$D, $A19, '2015'!$F:$F, H$1)+SUMIFS('2015'!$J:$J, '2015'!$E:$E, $A19, '2015'!$F:$F, H$1)+SUMIFS('2014'!$H:$H, '2014'!$C:$C, $A19, '2014'!$F:$F, H$1)+SUMIFS('2014'!$I:$I, '2014'!$D:$D, $A19, '2014'!$F:$F, H$1)+SUMIFS('2014'!$J:$J, '2014'!$E:$E, $A19, '2014'!$F:$F, H$1)+SUMIFS('2013'!$H:$H, '2013'!$C:$C, $A19, '2013'!$F:$F, H$1)+SUMIFS('2013'!$I:$I, '2013'!$D:$D, $A19, '2013'!$F:$F, H$1)+SUMIFS('2013'!$J:$J, '2013'!$E:$E, $A19, '2013'!$F:$F, H$1)+SUMIFS('2012'!$H:$H, '2012'!$C:$C, $A19, '2012'!$F:$F, H$1)+SUMIFS('2012'!$I:$I, '2012'!$D:$D, $A19, '2012'!$F:$F, H$1)+SUMIFS('2012'!$J:$J, '2012'!$E:$E, $A19, '2012'!$F:$F, H$1)+SUMIFS('2011'!$H:$H, '2011'!$C:$C, $A19, '2011'!$F:$F, H$1)+SUMIFS('2011'!$I:$I, '2011'!$D:$D, $A19, '2011'!$F:$F, H$1)+SUMIFS('2011'!$J:$J, '2011'!$E:$E, $A19, '2011'!$F:$F, H$1)+SUMIFS('2010'!$H:$H, '2010'!$C:$C, $A19, '2010'!$F:$F, H$1)+SUMIFS('2010'!$I:$I, '2010'!$D:$D, $A19, '2010'!$F:$F, H$1)+SUMIFS('2010'!$J:$J, '2010'!$E:$E, $A19, '2010'!$F:$F, H$1)+SUMIFS('2009'!$H:$H, '2009'!$C:$C, $A19, '2009'!$F:$F, H$1)+SUMIFS('2009'!$I:$I, '2009'!$D:$D, $A19, '2009'!$F:$F, H$1)+SUMIFS('2009'!$J:$J, '2009'!$E:$E, $A19, '2009'!$F:$F, H$1), 0)</f>
        <v>0</v>
      </c>
      <c r="I19" s="0" t="n">
        <f aca="false">IFERROR(SUMIFS('2018'!$H:$H, '2018'!$C:$C, $A19, '2018'!$F:$F, I$1)+SUMIFS('2018'!$I:$I, '2018'!$D:$D, $A19, '2018'!$F:$F, I$1)+SUMIFS('2018'!$J:$J, '2018'!$E:$E, $A19, '2018'!$F:$F, I$1)+SUMIFS('2017'!$H:$H, '2017'!$C:$C, $A19, '2017'!$F:$F, I$1)+SUMIFS('2017'!$I:$I, '2017'!$D:$D, $A19, '2017'!$F:$F, I$1)+SUMIFS('2017'!$J:$J, '2017'!$E:$E, $A19, '2017'!$F:$F, I$1)+SUMIFS('2016'!$H:$H, '2016'!$C:$C, $A19, '2016'!$F:$F, I$1)+SUMIFS('2016'!$I:$I, '2016'!$D:$D, $A19, '2016'!$F:$F, I$1)+SUMIFS('2016'!$J:$J, '2016'!$E:$E, $A19, '2016'!$F:$F, I$1)+SUMIFS('2015'!$H:$H, '2015'!$C:$C, $A19, '2015'!$F:$F, I$1)+SUMIFS('2015'!$I:$I, '2015'!$D:$D, $A19, '2015'!$F:$F, I$1)+SUMIFS('2015'!$J:$J, '2015'!$E:$E, $A19, '2015'!$F:$F, I$1)+SUMIFS('2014'!$H:$H, '2014'!$C:$C, $A19, '2014'!$F:$F, I$1)+SUMIFS('2014'!$I:$I, '2014'!$D:$D, $A19, '2014'!$F:$F, I$1)+SUMIFS('2014'!$J:$J, '2014'!$E:$E, $A19, '2014'!$F:$F, I$1)+SUMIFS('2013'!$H:$H, '2013'!$C:$C, $A19, '2013'!$F:$F, I$1)+SUMIFS('2013'!$I:$I, '2013'!$D:$D, $A19, '2013'!$F:$F, I$1)+SUMIFS('2013'!$J:$J, '2013'!$E:$E, $A19, '2013'!$F:$F, I$1)+SUMIFS('2012'!$H:$H, '2012'!$C:$C, $A19, '2012'!$F:$F, I$1)+SUMIFS('2012'!$I:$I, '2012'!$D:$D, $A19, '2012'!$F:$F, I$1)+SUMIFS('2012'!$J:$J, '2012'!$E:$E, $A19, '2012'!$F:$F, I$1)+SUMIFS('2011'!$H:$H, '2011'!$C:$C, $A19, '2011'!$F:$F, I$1)+SUMIFS('2011'!$I:$I, '2011'!$D:$D, $A19, '2011'!$F:$F, I$1)+SUMIFS('2011'!$J:$J, '2011'!$E:$E, $A19, '2011'!$F:$F, I$1)+SUMIFS('2010'!$H:$H, '2010'!$C:$C, $A19, '2010'!$F:$F, I$1)+SUMIFS('2010'!$I:$I, '2010'!$D:$D, $A19, '2010'!$F:$F, I$1)+SUMIFS('2010'!$J:$J, '2010'!$E:$E, $A19, '2010'!$F:$F, I$1)+SUMIFS('2009'!$H:$H, '2009'!$C:$C, $A19, '2009'!$F:$F, I$1)+SUMIFS('2009'!$I:$I, '2009'!$D:$D, $A19, '2009'!$F:$F, I$1)+SUMIFS('2009'!$J:$J, '2009'!$E:$E, $A19, '2009'!$F:$F, I$1), 0)</f>
        <v>0</v>
      </c>
      <c r="J19" s="0" t="n">
        <f aca="false">IFERROR(SUMIFS('2018'!$H:$H, '2018'!$C:$C, $A19, '2018'!$F:$F, J$1)+SUMIFS('2018'!$I:$I, '2018'!$D:$D, $A19, '2018'!$F:$F, J$1)+SUMIFS('2018'!$J:$J, '2018'!$E:$E, $A19, '2018'!$F:$F, J$1)+SUMIFS('2017'!$H:$H, '2017'!$C:$C, $A19, '2017'!$F:$F, J$1)+SUMIFS('2017'!$I:$I, '2017'!$D:$D, $A19, '2017'!$F:$F, J$1)+SUMIFS('2017'!$J:$J, '2017'!$E:$E, $A19, '2017'!$F:$F, J$1)+SUMIFS('2016'!$H:$H, '2016'!$C:$C, $A19, '2016'!$F:$F, J$1)+SUMIFS('2016'!$I:$I, '2016'!$D:$D, $A19, '2016'!$F:$F, J$1)+SUMIFS('2016'!$J:$J, '2016'!$E:$E, $A19, '2016'!$F:$F, J$1)+SUMIFS('2015'!$H:$H, '2015'!$C:$C, $A19, '2015'!$F:$F, J$1)+SUMIFS('2015'!$I:$I, '2015'!$D:$D, $A19, '2015'!$F:$F, J$1)+SUMIFS('2015'!$J:$J, '2015'!$E:$E, $A19, '2015'!$F:$F, J$1)+SUMIFS('2014'!$H:$H, '2014'!$C:$C, $A19, '2014'!$F:$F, J$1)+SUMIFS('2014'!$I:$I, '2014'!$D:$D, $A19, '2014'!$F:$F, J$1)+SUMIFS('2014'!$J:$J, '2014'!$E:$E, $A19, '2014'!$F:$F, J$1)+SUMIFS('2013'!$H:$H, '2013'!$C:$C, $A19, '2013'!$F:$F, J$1)+SUMIFS('2013'!$I:$I, '2013'!$D:$D, $A19, '2013'!$F:$F, J$1)+SUMIFS('2013'!$J:$J, '2013'!$E:$E, $A19, '2013'!$F:$F, J$1)+SUMIFS('2012'!$H:$H, '2012'!$C:$C, $A19, '2012'!$F:$F, J$1)+SUMIFS('2012'!$I:$I, '2012'!$D:$D, $A19, '2012'!$F:$F, J$1)+SUMIFS('2012'!$J:$J, '2012'!$E:$E, $A19, '2012'!$F:$F, J$1)+SUMIFS('2011'!$H:$H, '2011'!$C:$C, $A19, '2011'!$F:$F, J$1)+SUMIFS('2011'!$I:$I, '2011'!$D:$D, $A19, '2011'!$F:$F, J$1)+SUMIFS('2011'!$J:$J, '2011'!$E:$E, $A19, '2011'!$F:$F, J$1)+SUMIFS('2010'!$H:$H, '2010'!$C:$C, $A19, '2010'!$F:$F, J$1)+SUMIFS('2010'!$I:$I, '2010'!$D:$D, $A19, '2010'!$F:$F, J$1)+SUMIFS('2010'!$J:$J, '2010'!$E:$E, $A19, '2010'!$F:$F, J$1)+SUMIFS('2009'!$H:$H, '2009'!$C:$C, $A19, '2009'!$F:$F, J$1)+SUMIFS('2009'!$I:$I, '2009'!$D:$D, $A19, '2009'!$F:$F, J$1)+SUMIFS('2009'!$J:$J, '2009'!$E:$E, $A19, '2009'!$F:$F, J$1), 0)</f>
        <v>3</v>
      </c>
      <c r="K19" s="0" t="n">
        <f aca="false">IFERROR(SUMIFS('2018'!$H:$H, '2018'!$C:$C, $A19, '2018'!$F:$F, K$1)+SUMIFS('2018'!$I:$I, '2018'!$D:$D, $A19, '2018'!$F:$F, K$1)+SUMIFS('2018'!$J:$J, '2018'!$E:$E, $A19, '2018'!$F:$F, K$1)+SUMIFS('2017'!$H:$H, '2017'!$C:$C, $A19, '2017'!$F:$F, K$1)+SUMIFS('2017'!$I:$I, '2017'!$D:$D, $A19, '2017'!$F:$F, K$1)+SUMIFS('2017'!$J:$J, '2017'!$E:$E, $A19, '2017'!$F:$F, K$1)+SUMIFS('2016'!$H:$H, '2016'!$C:$C, $A19, '2016'!$F:$F, K$1)+SUMIFS('2016'!$I:$I, '2016'!$D:$D, $A19, '2016'!$F:$F, K$1)+SUMIFS('2016'!$J:$J, '2016'!$E:$E, $A19, '2016'!$F:$F, K$1)+SUMIFS('2015'!$H:$H, '2015'!$C:$C, $A19, '2015'!$F:$F, K$1)+SUMIFS('2015'!$I:$I, '2015'!$D:$D, $A19, '2015'!$F:$F, K$1)+SUMIFS('2015'!$J:$J, '2015'!$E:$E, $A19, '2015'!$F:$F, K$1)+SUMIFS('2014'!$H:$H, '2014'!$C:$C, $A19, '2014'!$F:$F, K$1)+SUMIFS('2014'!$I:$I, '2014'!$D:$D, $A19, '2014'!$F:$F, K$1)+SUMIFS('2014'!$J:$J, '2014'!$E:$E, $A19, '2014'!$F:$F, K$1)+SUMIFS('2013'!$H:$H, '2013'!$C:$C, $A19, '2013'!$F:$F, K$1)+SUMIFS('2013'!$I:$I, '2013'!$D:$D, $A19, '2013'!$F:$F, K$1)+SUMIFS('2013'!$J:$J, '2013'!$E:$E, $A19, '2013'!$F:$F, K$1)+SUMIFS('2012'!$H:$H, '2012'!$C:$C, $A19, '2012'!$F:$F, K$1)+SUMIFS('2012'!$I:$I, '2012'!$D:$D, $A19, '2012'!$F:$F, K$1)+SUMIFS('2012'!$J:$J, '2012'!$E:$E, $A19, '2012'!$F:$F, K$1)+SUMIFS('2011'!$H:$H, '2011'!$C:$C, $A19, '2011'!$F:$F, K$1)+SUMIFS('2011'!$I:$I, '2011'!$D:$D, $A19, '2011'!$F:$F, K$1)+SUMIFS('2011'!$J:$J, '2011'!$E:$E, $A19, '2011'!$F:$F, K$1)+SUMIFS('2010'!$H:$H, '2010'!$C:$C, $A19, '2010'!$F:$F, K$1)+SUMIFS('2010'!$I:$I, '2010'!$D:$D, $A19, '2010'!$F:$F, K$1)+SUMIFS('2010'!$J:$J, '2010'!$E:$E, $A19, '2010'!$F:$F, K$1)+SUMIFS('2009'!$H:$H, '2009'!$C:$C, $A19, '2009'!$F:$F, K$1)+SUMIFS('2009'!$I:$I, '2009'!$D:$D, $A19, '2009'!$F:$F, K$1)+SUMIFS('2009'!$J:$J, '2009'!$E:$E, $A19, '2009'!$F:$F, K$1), 0)</f>
        <v>1.5</v>
      </c>
      <c r="L19" s="0" t="n">
        <f aca="false">IFERROR(SUMIFS('2018'!$H:$H, '2018'!$C:$C, $A19, '2018'!$F:$F, L$1)+SUMIFS('2018'!$I:$I, '2018'!$D:$D, $A19, '2018'!$F:$F, L$1)+SUMIFS('2018'!$J:$J, '2018'!$E:$E, $A19, '2018'!$F:$F, L$1)+SUMIFS('2017'!$H:$H, '2017'!$C:$C, $A19, '2017'!$F:$F, L$1)+SUMIFS('2017'!$I:$I, '2017'!$D:$D, $A19, '2017'!$F:$F, L$1)+SUMIFS('2017'!$J:$J, '2017'!$E:$E, $A19, '2017'!$F:$F, L$1)+SUMIFS('2016'!$H:$H, '2016'!$C:$C, $A19, '2016'!$F:$F, L$1)+SUMIFS('2016'!$I:$I, '2016'!$D:$D, $A19, '2016'!$F:$F, L$1)+SUMIFS('2016'!$J:$J, '2016'!$E:$E, $A19, '2016'!$F:$F, L$1)+SUMIFS('2015'!$H:$H, '2015'!$C:$C, $A19, '2015'!$F:$F, L$1)+SUMIFS('2015'!$I:$I, '2015'!$D:$D, $A19, '2015'!$F:$F, L$1)+SUMIFS('2015'!$J:$J, '2015'!$E:$E, $A19, '2015'!$F:$F, L$1)+SUMIFS('2014'!$H:$H, '2014'!$C:$C, $A19, '2014'!$F:$F, L$1)+SUMIFS('2014'!$I:$I, '2014'!$D:$D, $A19, '2014'!$F:$F, L$1)+SUMIFS('2014'!$J:$J, '2014'!$E:$E, $A19, '2014'!$F:$F, L$1)+SUMIFS('2013'!$H:$H, '2013'!$C:$C, $A19, '2013'!$F:$F, L$1)+SUMIFS('2013'!$I:$I, '2013'!$D:$D, $A19, '2013'!$F:$F, L$1)+SUMIFS('2013'!$J:$J, '2013'!$E:$E, $A19, '2013'!$F:$F, L$1)+SUMIFS('2012'!$H:$H, '2012'!$C:$C, $A19, '2012'!$F:$F, L$1)+SUMIFS('2012'!$I:$I, '2012'!$D:$D, $A19, '2012'!$F:$F, L$1)+SUMIFS('2012'!$J:$J, '2012'!$E:$E, $A19, '2012'!$F:$F, L$1)+SUMIFS('2011'!$H:$H, '2011'!$C:$C, $A19, '2011'!$F:$F, L$1)+SUMIFS('2011'!$I:$I, '2011'!$D:$D, $A19, '2011'!$F:$F, L$1)+SUMIFS('2011'!$J:$J, '2011'!$E:$E, $A19, '2011'!$F:$F, L$1)+SUMIFS('2010'!$H:$H, '2010'!$C:$C, $A19, '2010'!$F:$F, L$1)+SUMIFS('2010'!$I:$I, '2010'!$D:$D, $A19, '2010'!$F:$F, L$1)+SUMIFS('2010'!$J:$J, '2010'!$E:$E, $A19, '2010'!$F:$F, L$1)+SUMIFS('2009'!$H:$H, '2009'!$C:$C, $A19, '2009'!$F:$F, L$1)+SUMIFS('2009'!$I:$I, '2009'!$D:$D, $A19, '2009'!$F:$F, L$1)+SUMIFS('2009'!$J:$J, '2009'!$E:$E, $A19, '2009'!$F:$F, L$1), 0)</f>
        <v>102</v>
      </c>
      <c r="M19" s="0" t="n">
        <f aca="false">IFERROR(SUMIFS('2018'!$H:$H, '2018'!$C:$C, $A19, '2018'!$F:$F, M$1)+SUMIFS('2018'!$I:$I, '2018'!$D:$D, $A19, '2018'!$F:$F, M$1)+SUMIFS('2018'!$J:$J, '2018'!$E:$E, $A19, '2018'!$F:$F, M$1)+SUMIFS('2017'!$H:$H, '2017'!$C:$C, $A19, '2017'!$F:$F, M$1)+SUMIFS('2017'!$I:$I, '2017'!$D:$D, $A19, '2017'!$F:$F, M$1)+SUMIFS('2017'!$J:$J, '2017'!$E:$E, $A19, '2017'!$F:$F, M$1)+SUMIFS('2016'!$H:$H, '2016'!$C:$C, $A19, '2016'!$F:$F, M$1)+SUMIFS('2016'!$I:$I, '2016'!$D:$D, $A19, '2016'!$F:$F, M$1)+SUMIFS('2016'!$J:$J, '2016'!$E:$E, $A19, '2016'!$F:$F, M$1)+SUMIFS('2015'!$H:$H, '2015'!$C:$C, $A19, '2015'!$F:$F, M$1)+SUMIFS('2015'!$I:$I, '2015'!$D:$D, $A19, '2015'!$F:$F, M$1)+SUMIFS('2015'!$J:$J, '2015'!$E:$E, $A19, '2015'!$F:$F, M$1)+SUMIFS('2014'!$H:$H, '2014'!$C:$C, $A19, '2014'!$F:$F, M$1)+SUMIFS('2014'!$I:$I, '2014'!$D:$D, $A19, '2014'!$F:$F, M$1)+SUMIFS('2014'!$J:$J, '2014'!$E:$E, $A19, '2014'!$F:$F, M$1)+SUMIFS('2013'!$H:$H, '2013'!$C:$C, $A19, '2013'!$F:$F, M$1)+SUMIFS('2013'!$I:$I, '2013'!$D:$D, $A19, '2013'!$F:$F, M$1)+SUMIFS('2013'!$J:$J, '2013'!$E:$E, $A19, '2013'!$F:$F, M$1)+SUMIFS('2012'!$H:$H, '2012'!$C:$C, $A19, '2012'!$F:$F, M$1)+SUMIFS('2012'!$I:$I, '2012'!$D:$D, $A19, '2012'!$F:$F, M$1)+SUMIFS('2012'!$J:$J, '2012'!$E:$E, $A19, '2012'!$F:$F, M$1)+SUMIFS('2011'!$H:$H, '2011'!$C:$C, $A19, '2011'!$F:$F, M$1)+SUMIFS('2011'!$I:$I, '2011'!$D:$D, $A19, '2011'!$F:$F, M$1)+SUMIFS('2011'!$J:$J, '2011'!$E:$E, $A19, '2011'!$F:$F, M$1)+SUMIFS('2010'!$H:$H, '2010'!$C:$C, $A19, '2010'!$F:$F, M$1)+SUMIFS('2010'!$I:$I, '2010'!$D:$D, $A19, '2010'!$F:$F, M$1)+SUMIFS('2010'!$J:$J, '2010'!$E:$E, $A19, '2010'!$F:$F, M$1)+SUMIFS('2009'!$H:$H, '2009'!$C:$C, $A19, '2009'!$F:$F, M$1)+SUMIFS('2009'!$I:$I, '2009'!$D:$D, $A19, '2009'!$F:$F, M$1)+SUMIFS('2009'!$J:$J, '2009'!$E:$E, $A19, '2009'!$F:$F, M$1), 0)</f>
        <v>0</v>
      </c>
      <c r="N19" s="0" t="n">
        <f aca="false">IFERROR(SUMIFS('2018'!$H:$H, '2018'!$C:$C, $A19, '2018'!$F:$F, N$1)+SUMIFS('2018'!$I:$I, '2018'!$D:$D, $A19, '2018'!$F:$F, N$1)+SUMIFS('2018'!$J:$J, '2018'!$E:$E, $A19, '2018'!$F:$F, N$1)+SUMIFS('2017'!$H:$H, '2017'!$C:$C, $A19, '2017'!$F:$F, N$1)+SUMIFS('2017'!$I:$I, '2017'!$D:$D, $A19, '2017'!$F:$F, N$1)+SUMIFS('2017'!$J:$J, '2017'!$E:$E, $A19, '2017'!$F:$F, N$1)+SUMIFS('2016'!$H:$H, '2016'!$C:$C, $A19, '2016'!$F:$F, N$1)+SUMIFS('2016'!$I:$I, '2016'!$D:$D, $A19, '2016'!$F:$F, N$1)+SUMIFS('2016'!$J:$J, '2016'!$E:$E, $A19, '2016'!$F:$F, N$1)+SUMIFS('2015'!$H:$H, '2015'!$C:$C, $A19, '2015'!$F:$F, N$1)+SUMIFS('2015'!$I:$I, '2015'!$D:$D, $A19, '2015'!$F:$F, N$1)+SUMIFS('2015'!$J:$J, '2015'!$E:$E, $A19, '2015'!$F:$F, N$1)+SUMIFS('2014'!$H:$H, '2014'!$C:$C, $A19, '2014'!$F:$F, N$1)+SUMIFS('2014'!$I:$I, '2014'!$D:$D, $A19, '2014'!$F:$F, N$1)+SUMIFS('2014'!$J:$J, '2014'!$E:$E, $A19, '2014'!$F:$F, N$1)+SUMIFS('2013'!$H:$H, '2013'!$C:$C, $A19, '2013'!$F:$F, N$1)+SUMIFS('2013'!$I:$I, '2013'!$D:$D, $A19, '2013'!$F:$F, N$1)+SUMIFS('2013'!$J:$J, '2013'!$E:$E, $A19, '2013'!$F:$F, N$1)+SUMIFS('2012'!$H:$H, '2012'!$C:$C, $A19, '2012'!$F:$F, N$1)+SUMIFS('2012'!$I:$I, '2012'!$D:$D, $A19, '2012'!$F:$F, N$1)+SUMIFS('2012'!$J:$J, '2012'!$E:$E, $A19, '2012'!$F:$F, N$1)+SUMIFS('2011'!$H:$H, '2011'!$C:$C, $A19, '2011'!$F:$F, N$1)+SUMIFS('2011'!$I:$I, '2011'!$D:$D, $A19, '2011'!$F:$F, N$1)+SUMIFS('2011'!$J:$J, '2011'!$E:$E, $A19, '2011'!$F:$F, N$1)+SUMIFS('2010'!$H:$H, '2010'!$C:$C, $A19, '2010'!$F:$F, N$1)+SUMIFS('2010'!$I:$I, '2010'!$D:$D, $A19, '2010'!$F:$F, N$1)+SUMIFS('2010'!$J:$J, '2010'!$E:$E, $A19, '2010'!$F:$F, N$1)+SUMIFS('2009'!$H:$H, '2009'!$C:$C, $A19, '2009'!$F:$F, N$1)+SUMIFS('2009'!$I:$I, '2009'!$D:$D, $A19, '2009'!$F:$F, N$1)+SUMIFS('2009'!$J:$J, '2009'!$E:$E, $A19, '2009'!$F:$F, N$1), 0)</f>
        <v>0</v>
      </c>
      <c r="O19" s="0" t="n">
        <f aca="false">IFERROR(SUMIFS('2018'!$H:$H, '2018'!$C:$C, $A19, '2018'!$F:$F, O$1)+SUMIFS('2018'!$I:$I, '2018'!$D:$D, $A19, '2018'!$F:$F, O$1)+SUMIFS('2018'!$J:$J, '2018'!$E:$E, $A19, '2018'!$F:$F, O$1)+SUMIFS('2017'!$H:$H, '2017'!$C:$C, $A19, '2017'!$F:$F, O$1)+SUMIFS('2017'!$I:$I, '2017'!$D:$D, $A19, '2017'!$F:$F, O$1)+SUMIFS('2017'!$J:$J, '2017'!$E:$E, $A19, '2017'!$F:$F, O$1)+SUMIFS('2016'!$H:$H, '2016'!$C:$C, $A19, '2016'!$F:$F, O$1)+SUMIFS('2016'!$I:$I, '2016'!$D:$D, $A19, '2016'!$F:$F, O$1)+SUMIFS('2016'!$J:$J, '2016'!$E:$E, $A19, '2016'!$F:$F, O$1)+SUMIFS('2015'!$H:$H, '2015'!$C:$C, $A19, '2015'!$F:$F, O$1)+SUMIFS('2015'!$I:$I, '2015'!$D:$D, $A19, '2015'!$F:$F, O$1)+SUMIFS('2015'!$J:$J, '2015'!$E:$E, $A19, '2015'!$F:$F, O$1)+SUMIFS('2014'!$H:$H, '2014'!$C:$C, $A19, '2014'!$F:$F, O$1)+SUMIFS('2014'!$I:$I, '2014'!$D:$D, $A19, '2014'!$F:$F, O$1)+SUMIFS('2014'!$J:$J, '2014'!$E:$E, $A19, '2014'!$F:$F, O$1)+SUMIFS('2013'!$H:$H, '2013'!$C:$C, $A19, '2013'!$F:$F, O$1)+SUMIFS('2013'!$I:$I, '2013'!$D:$D, $A19, '2013'!$F:$F, O$1)+SUMIFS('2013'!$J:$J, '2013'!$E:$E, $A19, '2013'!$F:$F, O$1)+SUMIFS('2012'!$H:$H, '2012'!$C:$C, $A19, '2012'!$F:$F, O$1)+SUMIFS('2012'!$I:$I, '2012'!$D:$D, $A19, '2012'!$F:$F, O$1)+SUMIFS('2012'!$J:$J, '2012'!$E:$E, $A19, '2012'!$F:$F, O$1)+SUMIFS('2011'!$H:$H, '2011'!$C:$C, $A19, '2011'!$F:$F, O$1)+SUMIFS('2011'!$I:$I, '2011'!$D:$D, $A19, '2011'!$F:$F, O$1)+SUMIFS('2011'!$J:$J, '2011'!$E:$E, $A19, '2011'!$F:$F, O$1)+SUMIFS('2010'!$H:$H, '2010'!$C:$C, $A19, '2010'!$F:$F, O$1)+SUMIFS('2010'!$I:$I, '2010'!$D:$D, $A19, '2010'!$F:$F, O$1)+SUMIFS('2010'!$J:$J, '2010'!$E:$E, $A19, '2010'!$F:$F, O$1)+SUMIFS('2009'!$H:$H, '2009'!$C:$C, $A19, '2009'!$F:$F, O$1)+SUMIFS('2009'!$I:$I, '2009'!$D:$D, $A19, '2009'!$F:$F, O$1)+SUMIFS('2009'!$J:$J, '2009'!$E:$E, $A19, '2009'!$F:$F, O$1), 0)</f>
        <v>0</v>
      </c>
      <c r="P19" s="0" t="n">
        <f aca="false">IFERROR(SUMIFS('2018'!$H:$H, '2018'!$C:$C, $A19, '2018'!$F:$F, P$1)+SUMIFS('2018'!$I:$I, '2018'!$D:$D, $A19, '2018'!$F:$F, P$1)+SUMIFS('2018'!$J:$J, '2018'!$E:$E, $A19, '2018'!$F:$F, P$1)+SUMIFS('2017'!$H:$H, '2017'!$C:$C, $A19, '2017'!$F:$F, P$1)+SUMIFS('2017'!$I:$I, '2017'!$D:$D, $A19, '2017'!$F:$F, P$1)+SUMIFS('2017'!$J:$J, '2017'!$E:$E, $A19, '2017'!$F:$F, P$1)+SUMIFS('2016'!$H:$H, '2016'!$C:$C, $A19, '2016'!$F:$F, P$1)+SUMIFS('2016'!$I:$I, '2016'!$D:$D, $A19, '2016'!$F:$F, P$1)+SUMIFS('2016'!$J:$J, '2016'!$E:$E, $A19, '2016'!$F:$F, P$1)+SUMIFS('2015'!$H:$H, '2015'!$C:$C, $A19, '2015'!$F:$F, P$1)+SUMIFS('2015'!$I:$I, '2015'!$D:$D, $A19, '2015'!$F:$F, P$1)+SUMIFS('2015'!$J:$J, '2015'!$E:$E, $A19, '2015'!$F:$F, P$1)+SUMIFS('2014'!$H:$H, '2014'!$C:$C, $A19, '2014'!$F:$F, P$1)+SUMIFS('2014'!$I:$I, '2014'!$D:$D, $A19, '2014'!$F:$F, P$1)+SUMIFS('2014'!$J:$J, '2014'!$E:$E, $A19, '2014'!$F:$F, P$1)+SUMIFS('2013'!$H:$H, '2013'!$C:$C, $A19, '2013'!$F:$F, P$1)+SUMIFS('2013'!$I:$I, '2013'!$D:$D, $A19, '2013'!$F:$F, P$1)+SUMIFS('2013'!$J:$J, '2013'!$E:$E, $A19, '2013'!$F:$F, P$1)+SUMIFS('2012'!$H:$H, '2012'!$C:$C, $A19, '2012'!$F:$F, P$1)+SUMIFS('2012'!$I:$I, '2012'!$D:$D, $A19, '2012'!$F:$F, P$1)+SUMIFS('2012'!$J:$J, '2012'!$E:$E, $A19, '2012'!$F:$F, P$1)+SUMIFS('2011'!$H:$H, '2011'!$C:$C, $A19, '2011'!$F:$F, P$1)+SUMIFS('2011'!$I:$I, '2011'!$D:$D, $A19, '2011'!$F:$F, P$1)+SUMIFS('2011'!$J:$J, '2011'!$E:$E, $A19, '2011'!$F:$F, P$1)+SUMIFS('2010'!$H:$H, '2010'!$C:$C, $A19, '2010'!$F:$F, P$1)+SUMIFS('2010'!$I:$I, '2010'!$D:$D, $A19, '2010'!$F:$F, P$1)+SUMIFS('2010'!$J:$J, '2010'!$E:$E, $A19, '2010'!$F:$F, P$1)+SUMIFS('2009'!$H:$H, '2009'!$C:$C, $A19, '2009'!$F:$F, P$1)+SUMIFS('2009'!$I:$I, '2009'!$D:$D, $A19, '2009'!$F:$F, P$1)+SUMIFS('2009'!$J:$J, '2009'!$E:$E, $A19, '2009'!$F:$F, P$1), 0)</f>
        <v>9</v>
      </c>
      <c r="Q19" s="0" t="n">
        <f aca="false">IFERROR(SUMIFS('2018'!$H:$H, '2018'!$C:$C, $A19, '2018'!$F:$F, Q$1)+SUMIFS('2018'!$I:$I, '2018'!$D:$D, $A19, '2018'!$F:$F, Q$1)+SUMIFS('2018'!$J:$J, '2018'!$E:$E, $A19, '2018'!$F:$F, Q$1)+SUMIFS('2017'!$H:$H, '2017'!$C:$C, $A19, '2017'!$F:$F, Q$1)+SUMIFS('2017'!$I:$I, '2017'!$D:$D, $A19, '2017'!$F:$F, Q$1)+SUMIFS('2017'!$J:$J, '2017'!$E:$E, $A19, '2017'!$F:$F, Q$1)+SUMIFS('2016'!$H:$H, '2016'!$C:$C, $A19, '2016'!$F:$F, Q$1)+SUMIFS('2016'!$I:$I, '2016'!$D:$D, $A19, '2016'!$F:$F, Q$1)+SUMIFS('2016'!$J:$J, '2016'!$E:$E, $A19, '2016'!$F:$F, Q$1)+SUMIFS('2015'!$H:$H, '2015'!$C:$C, $A19, '2015'!$F:$F, Q$1)+SUMIFS('2015'!$I:$I, '2015'!$D:$D, $A19, '2015'!$F:$F, Q$1)+SUMIFS('2015'!$J:$J, '2015'!$E:$E, $A19, '2015'!$F:$F, Q$1)+SUMIFS('2014'!$H:$H, '2014'!$C:$C, $A19, '2014'!$F:$F, Q$1)+SUMIFS('2014'!$I:$I, '2014'!$D:$D, $A19, '2014'!$F:$F, Q$1)+SUMIFS('2014'!$J:$J, '2014'!$E:$E, $A19, '2014'!$F:$F, Q$1)+SUMIFS('2013'!$H:$H, '2013'!$C:$C, $A19, '2013'!$F:$F, Q$1)+SUMIFS('2013'!$I:$I, '2013'!$D:$D, $A19, '2013'!$F:$F, Q$1)+SUMIFS('2013'!$J:$J, '2013'!$E:$E, $A19, '2013'!$F:$F, Q$1)+SUMIFS('2012'!$H:$H, '2012'!$C:$C, $A19, '2012'!$F:$F, Q$1)+SUMIFS('2012'!$I:$I, '2012'!$D:$D, $A19, '2012'!$F:$F, Q$1)+SUMIFS('2012'!$J:$J, '2012'!$E:$E, $A19, '2012'!$F:$F, Q$1)+SUMIFS('2011'!$H:$H, '2011'!$C:$C, $A19, '2011'!$F:$F, Q$1)+SUMIFS('2011'!$I:$I, '2011'!$D:$D, $A19, '2011'!$F:$F, Q$1)+SUMIFS('2011'!$J:$J, '2011'!$E:$E, $A19, '2011'!$F:$F, Q$1)+SUMIFS('2010'!$H:$H, '2010'!$C:$C, $A19, '2010'!$F:$F, Q$1)+SUMIFS('2010'!$I:$I, '2010'!$D:$D, $A19, '2010'!$F:$F, Q$1)+SUMIFS('2010'!$J:$J, '2010'!$E:$E, $A19, '2010'!$F:$F, Q$1)+SUMIFS('2009'!$H:$H, '2009'!$C:$C, $A19, '2009'!$F:$F, Q$1)+SUMIFS('2009'!$I:$I, '2009'!$D:$D, $A19, '2009'!$F:$F, Q$1)+SUMIFS('2009'!$J:$J, '2009'!$E:$E, $A19, '2009'!$F:$F, Q$1), 0)</f>
        <v>0</v>
      </c>
      <c r="R19" s="0" t="n">
        <f aca="false">IFERROR(SUMIFS('2018'!$H:$H, '2018'!$C:$C, $A19, '2018'!$F:$F, R$1)+SUMIFS('2018'!$I:$I, '2018'!$D:$D, $A19, '2018'!$F:$F, R$1)+SUMIFS('2018'!$J:$J, '2018'!$E:$E, $A19, '2018'!$F:$F, R$1)+SUMIFS('2017'!$H:$H, '2017'!$C:$C, $A19, '2017'!$F:$F, R$1)+SUMIFS('2017'!$I:$I, '2017'!$D:$D, $A19, '2017'!$F:$F, R$1)+SUMIFS('2017'!$J:$J, '2017'!$E:$E, $A19, '2017'!$F:$F, R$1)+SUMIFS('2016'!$H:$H, '2016'!$C:$C, $A19, '2016'!$F:$F, R$1)+SUMIFS('2016'!$I:$I, '2016'!$D:$D, $A19, '2016'!$F:$F, R$1)+SUMIFS('2016'!$J:$J, '2016'!$E:$E, $A19, '2016'!$F:$F, R$1)+SUMIFS('2015'!$H:$H, '2015'!$C:$C, $A19, '2015'!$F:$F, R$1)+SUMIFS('2015'!$I:$I, '2015'!$D:$D, $A19, '2015'!$F:$F, R$1)+SUMIFS('2015'!$J:$J, '2015'!$E:$E, $A19, '2015'!$F:$F, R$1)+SUMIFS('2014'!$H:$H, '2014'!$C:$C, $A19, '2014'!$F:$F, R$1)+SUMIFS('2014'!$I:$I, '2014'!$D:$D, $A19, '2014'!$F:$F, R$1)+SUMIFS('2014'!$J:$J, '2014'!$E:$E, $A19, '2014'!$F:$F, R$1)+SUMIFS('2013'!$H:$H, '2013'!$C:$C, $A19, '2013'!$F:$F, R$1)+SUMIFS('2013'!$I:$I, '2013'!$D:$D, $A19, '2013'!$F:$F, R$1)+SUMIFS('2013'!$J:$J, '2013'!$E:$E, $A19, '2013'!$F:$F, R$1)+SUMIFS('2012'!$H:$H, '2012'!$C:$C, $A19, '2012'!$F:$F, R$1)+SUMIFS('2012'!$I:$I, '2012'!$D:$D, $A19, '2012'!$F:$F, R$1)+SUMIFS('2012'!$J:$J, '2012'!$E:$E, $A19, '2012'!$F:$F, R$1)+SUMIFS('2011'!$H:$H, '2011'!$C:$C, $A19, '2011'!$F:$F, R$1)+SUMIFS('2011'!$I:$I, '2011'!$D:$D, $A19, '2011'!$F:$F, R$1)+SUMIFS('2011'!$J:$J, '2011'!$E:$E, $A19, '2011'!$F:$F, R$1)+SUMIFS('2010'!$H:$H, '2010'!$C:$C, $A19, '2010'!$F:$F, R$1)+SUMIFS('2010'!$I:$I, '2010'!$D:$D, $A19, '2010'!$F:$F, R$1)+SUMIFS('2010'!$J:$J, '2010'!$E:$E, $A19, '2010'!$F:$F, R$1)+SUMIFS('2009'!$H:$H, '2009'!$C:$C, $A19, '2009'!$F:$F, R$1)+SUMIFS('2009'!$I:$I, '2009'!$D:$D, $A19, '2009'!$F:$F, R$1)+SUMIFS('2009'!$J:$J, '2009'!$E:$E, $A19, '2009'!$F:$F, R$1), 0)</f>
        <v>0</v>
      </c>
      <c r="S19" s="0" t="n">
        <f aca="false">IFERROR(SUMIFS('2018'!$H:$H, '2018'!$C:$C, $A19, '2018'!$F:$F, S$1)+SUMIFS('2018'!$I:$I, '2018'!$D:$D, $A19, '2018'!$F:$F, S$1)+SUMIFS('2018'!$J:$J, '2018'!$E:$E, $A19, '2018'!$F:$F, S$1)+SUMIFS('2017'!$H:$H, '2017'!$C:$C, $A19, '2017'!$F:$F, S$1)+SUMIFS('2017'!$I:$I, '2017'!$D:$D, $A19, '2017'!$F:$F, S$1)+SUMIFS('2017'!$J:$J, '2017'!$E:$E, $A19, '2017'!$F:$F, S$1)+SUMIFS('2016'!$H:$H, '2016'!$C:$C, $A19, '2016'!$F:$F, S$1)+SUMIFS('2016'!$I:$I, '2016'!$D:$D, $A19, '2016'!$F:$F, S$1)+SUMIFS('2016'!$J:$J, '2016'!$E:$E, $A19, '2016'!$F:$F, S$1)+SUMIFS('2015'!$H:$H, '2015'!$C:$C, $A19, '2015'!$F:$F, S$1)+SUMIFS('2015'!$I:$I, '2015'!$D:$D, $A19, '2015'!$F:$F, S$1)+SUMIFS('2015'!$J:$J, '2015'!$E:$E, $A19, '2015'!$F:$F, S$1)+SUMIFS('2014'!$H:$H, '2014'!$C:$C, $A19, '2014'!$F:$F, S$1)+SUMIFS('2014'!$I:$I, '2014'!$D:$D, $A19, '2014'!$F:$F, S$1)+SUMIFS('2014'!$J:$J, '2014'!$E:$E, $A19, '2014'!$F:$F, S$1)+SUMIFS('2013'!$H:$H, '2013'!$C:$C, $A19, '2013'!$F:$F, S$1)+SUMIFS('2013'!$I:$I, '2013'!$D:$D, $A19, '2013'!$F:$F, S$1)+SUMIFS('2013'!$J:$J, '2013'!$E:$E, $A19, '2013'!$F:$F, S$1)+SUMIFS('2012'!$H:$H, '2012'!$C:$C, $A19, '2012'!$F:$F, S$1)+SUMIFS('2012'!$I:$I, '2012'!$D:$D, $A19, '2012'!$F:$F, S$1)+SUMIFS('2012'!$J:$J, '2012'!$E:$E, $A19, '2012'!$F:$F, S$1)+SUMIFS('2011'!$H:$H, '2011'!$C:$C, $A19, '2011'!$F:$F, S$1)+SUMIFS('2011'!$I:$I, '2011'!$D:$D, $A19, '2011'!$F:$F, S$1)+SUMIFS('2011'!$J:$J, '2011'!$E:$E, $A19, '2011'!$F:$F, S$1)+SUMIFS('2010'!$H:$H, '2010'!$C:$C, $A19, '2010'!$F:$F, S$1)+SUMIFS('2010'!$I:$I, '2010'!$D:$D, $A19, '2010'!$F:$F, S$1)+SUMIFS('2010'!$J:$J, '2010'!$E:$E, $A19, '2010'!$F:$F, S$1)+SUMIFS('2009'!$H:$H, '2009'!$C:$C, $A19, '2009'!$F:$F, S$1)+SUMIFS('2009'!$I:$I, '2009'!$D:$D, $A19, '2009'!$F:$F, S$1)+SUMIFS('2009'!$J:$J, '2009'!$E:$E, $A19, '2009'!$F:$F, S$1), 0)</f>
        <v>0</v>
      </c>
      <c r="T19" s="0" t="n">
        <f aca="false">IFERROR(SUMIFS('2018'!$H:$H, '2018'!$C:$C, $A19, '2018'!$F:$F, T$1)+SUMIFS('2018'!$I:$I, '2018'!$D:$D, $A19, '2018'!$F:$F, T$1)+SUMIFS('2018'!$J:$J, '2018'!$E:$E, $A19, '2018'!$F:$F, T$1)+SUMIFS('2017'!$H:$H, '2017'!$C:$C, $A19, '2017'!$F:$F, T$1)+SUMIFS('2017'!$I:$I, '2017'!$D:$D, $A19, '2017'!$F:$F, T$1)+SUMIFS('2017'!$J:$J, '2017'!$E:$E, $A19, '2017'!$F:$F, T$1)+SUMIFS('2016'!$H:$H, '2016'!$C:$C, $A19, '2016'!$F:$F, T$1)+SUMIFS('2016'!$I:$I, '2016'!$D:$D, $A19, '2016'!$F:$F, T$1)+SUMIFS('2016'!$J:$J, '2016'!$E:$E, $A19, '2016'!$F:$F, T$1)+SUMIFS('2015'!$H:$H, '2015'!$C:$C, $A19, '2015'!$F:$F, T$1)+SUMIFS('2015'!$I:$I, '2015'!$D:$D, $A19, '2015'!$F:$F, T$1)+SUMIFS('2015'!$J:$J, '2015'!$E:$E, $A19, '2015'!$F:$F, T$1)+SUMIFS('2014'!$H:$H, '2014'!$C:$C, $A19, '2014'!$F:$F, T$1)+SUMIFS('2014'!$I:$I, '2014'!$D:$D, $A19, '2014'!$F:$F, T$1)+SUMIFS('2014'!$J:$J, '2014'!$E:$E, $A19, '2014'!$F:$F, T$1)+SUMIFS('2013'!$H:$H, '2013'!$C:$C, $A19, '2013'!$F:$F, T$1)+SUMIFS('2013'!$I:$I, '2013'!$D:$D, $A19, '2013'!$F:$F, T$1)+SUMIFS('2013'!$J:$J, '2013'!$E:$E, $A19, '2013'!$F:$F, T$1)+SUMIFS('2012'!$H:$H, '2012'!$C:$C, $A19, '2012'!$F:$F, T$1)+SUMIFS('2012'!$I:$I, '2012'!$D:$D, $A19, '2012'!$F:$F, T$1)+SUMIFS('2012'!$J:$J, '2012'!$E:$E, $A19, '2012'!$F:$F, T$1)+SUMIFS('2011'!$H:$H, '2011'!$C:$C, $A19, '2011'!$F:$F, T$1)+SUMIFS('2011'!$I:$I, '2011'!$D:$D, $A19, '2011'!$F:$F, T$1)+SUMIFS('2011'!$J:$J, '2011'!$E:$E, $A19, '2011'!$F:$F, T$1)+SUMIFS('2010'!$H:$H, '2010'!$C:$C, $A19, '2010'!$F:$F, T$1)+SUMIFS('2010'!$I:$I, '2010'!$D:$D, $A19, '2010'!$F:$F, T$1)+SUMIFS('2010'!$J:$J, '2010'!$E:$E, $A19, '2010'!$F:$F, T$1)+SUMIFS('2009'!$H:$H, '2009'!$C:$C, $A19, '2009'!$F:$F, T$1)+SUMIFS('2009'!$I:$I, '2009'!$D:$D, $A19, '2009'!$F:$F, T$1)+SUMIFS('2009'!$J:$J, '2009'!$E:$E, $A19, '2009'!$F:$F, T$1), 0)</f>
        <v>0</v>
      </c>
      <c r="U19" s="0" t="n">
        <f aca="false">IFERROR(SUMIFS('2018'!$H:$H, '2018'!$C:$C, $A19, '2018'!$F:$F, U$1)+SUMIFS('2018'!$I:$I, '2018'!$D:$D, $A19, '2018'!$F:$F, U$1)+SUMIFS('2018'!$J:$J, '2018'!$E:$E, $A19, '2018'!$F:$F, U$1)+SUMIFS('2017'!$H:$H, '2017'!$C:$C, $A19, '2017'!$F:$F, U$1)+SUMIFS('2017'!$I:$I, '2017'!$D:$D, $A19, '2017'!$F:$F, U$1)+SUMIFS('2017'!$J:$J, '2017'!$E:$E, $A19, '2017'!$F:$F, U$1)+SUMIFS('2016'!$H:$H, '2016'!$C:$C, $A19, '2016'!$F:$F, U$1)+SUMIFS('2016'!$I:$I, '2016'!$D:$D, $A19, '2016'!$F:$F, U$1)+SUMIFS('2016'!$J:$J, '2016'!$E:$E, $A19, '2016'!$F:$F, U$1)+SUMIFS('2015'!$H:$H, '2015'!$C:$C, $A19, '2015'!$F:$F, U$1)+SUMIFS('2015'!$I:$I, '2015'!$D:$D, $A19, '2015'!$F:$F, U$1)+SUMIFS('2015'!$J:$J, '2015'!$E:$E, $A19, '2015'!$F:$F, U$1)+SUMIFS('2014'!$H:$H, '2014'!$C:$C, $A19, '2014'!$F:$F, U$1)+SUMIFS('2014'!$I:$I, '2014'!$D:$D, $A19, '2014'!$F:$F, U$1)+SUMIFS('2014'!$J:$J, '2014'!$E:$E, $A19, '2014'!$F:$F, U$1)+SUMIFS('2013'!$H:$H, '2013'!$C:$C, $A19, '2013'!$F:$F, U$1)+SUMIFS('2013'!$I:$I, '2013'!$D:$D, $A19, '2013'!$F:$F, U$1)+SUMIFS('2013'!$J:$J, '2013'!$E:$E, $A19, '2013'!$F:$F, U$1)+SUMIFS('2012'!$H:$H, '2012'!$C:$C, $A19, '2012'!$F:$F, U$1)+SUMIFS('2012'!$I:$I, '2012'!$D:$D, $A19, '2012'!$F:$F, U$1)+SUMIFS('2012'!$J:$J, '2012'!$E:$E, $A19, '2012'!$F:$F, U$1)+SUMIFS('2011'!$H:$H, '2011'!$C:$C, $A19, '2011'!$F:$F, U$1)+SUMIFS('2011'!$I:$I, '2011'!$D:$D, $A19, '2011'!$F:$F, U$1)+SUMIFS('2011'!$J:$J, '2011'!$E:$E, $A19, '2011'!$F:$F, U$1)+SUMIFS('2010'!$H:$H, '2010'!$C:$C, $A19, '2010'!$F:$F, U$1)+SUMIFS('2010'!$I:$I, '2010'!$D:$D, $A19, '2010'!$F:$F, U$1)+SUMIFS('2010'!$J:$J, '2010'!$E:$E, $A19, '2010'!$F:$F, U$1)+SUMIFS('2009'!$H:$H, '2009'!$C:$C, $A19, '2009'!$F:$F, U$1)+SUMIFS('2009'!$I:$I, '2009'!$D:$D, $A19, '2009'!$F:$F, U$1)+SUMIFS('2009'!$J:$J, '2009'!$E:$E, $A19, '2009'!$F:$F, U$1), 0)</f>
        <v>13</v>
      </c>
      <c r="V19" s="0" t="n">
        <f aca="false">IFERROR(SUMIFS('2018'!$H:$H, '2018'!$C:$C, $A19, '2018'!$F:$F, V$1)+SUMIFS('2018'!$I:$I, '2018'!$D:$D, $A19, '2018'!$F:$F, V$1)+SUMIFS('2018'!$J:$J, '2018'!$E:$E, $A19, '2018'!$F:$F, V$1)+SUMIFS('2017'!$H:$H, '2017'!$C:$C, $A19, '2017'!$F:$F, V$1)+SUMIFS('2017'!$I:$I, '2017'!$D:$D, $A19, '2017'!$F:$F, V$1)+SUMIFS('2017'!$J:$J, '2017'!$E:$E, $A19, '2017'!$F:$F, V$1)+SUMIFS('2016'!$H:$H, '2016'!$C:$C, $A19, '2016'!$F:$F, V$1)+SUMIFS('2016'!$I:$I, '2016'!$D:$D, $A19, '2016'!$F:$F, V$1)+SUMIFS('2016'!$J:$J, '2016'!$E:$E, $A19, '2016'!$F:$F, V$1)+SUMIFS('2015'!$H:$H, '2015'!$C:$C, $A19, '2015'!$F:$F, V$1)+SUMIFS('2015'!$I:$I, '2015'!$D:$D, $A19, '2015'!$F:$F, V$1)+SUMIFS('2015'!$J:$J, '2015'!$E:$E, $A19, '2015'!$F:$F, V$1)+SUMIFS('2014'!$H:$H, '2014'!$C:$C, $A19, '2014'!$F:$F, V$1)+SUMIFS('2014'!$I:$I, '2014'!$D:$D, $A19, '2014'!$F:$F, V$1)+SUMIFS('2014'!$J:$J, '2014'!$E:$E, $A19, '2014'!$F:$F, V$1)+SUMIFS('2013'!$H:$H, '2013'!$C:$C, $A19, '2013'!$F:$F, V$1)+SUMIFS('2013'!$I:$I, '2013'!$D:$D, $A19, '2013'!$F:$F, V$1)+SUMIFS('2013'!$J:$J, '2013'!$E:$E, $A19, '2013'!$F:$F, V$1)+SUMIFS('2012'!$H:$H, '2012'!$C:$C, $A19, '2012'!$F:$F, V$1)+SUMIFS('2012'!$I:$I, '2012'!$D:$D, $A19, '2012'!$F:$F, V$1)+SUMIFS('2012'!$J:$J, '2012'!$E:$E, $A19, '2012'!$F:$F, V$1)+SUMIFS('2011'!$H:$H, '2011'!$C:$C, $A19, '2011'!$F:$F, V$1)+SUMIFS('2011'!$I:$I, '2011'!$D:$D, $A19, '2011'!$F:$F, V$1)+SUMIFS('2011'!$J:$J, '2011'!$E:$E, $A19, '2011'!$F:$F, V$1)+SUMIFS('2010'!$H:$H, '2010'!$C:$C, $A19, '2010'!$F:$F, V$1)+SUMIFS('2010'!$I:$I, '2010'!$D:$D, $A19, '2010'!$F:$F, V$1)+SUMIFS('2010'!$J:$J, '2010'!$E:$E, $A19, '2010'!$F:$F, V$1)+SUMIFS('2009'!$H:$H, '2009'!$C:$C, $A19, '2009'!$F:$F, V$1)+SUMIFS('2009'!$I:$I, '2009'!$D:$D, $A19, '2009'!$F:$F, V$1)+SUMIFS('2009'!$J:$J, '2009'!$E:$E, $A19, '2009'!$F:$F, V$1), 0)</f>
        <v>0</v>
      </c>
      <c r="W19" s="0" t="n">
        <f aca="false">IFERROR(SUMIFS('2018'!$H:$H, '2018'!$C:$C, $A19, '2018'!$F:$F, W$1)+SUMIFS('2018'!$I:$I, '2018'!$D:$D, $A19, '2018'!$F:$F, W$1)+SUMIFS('2018'!$J:$J, '2018'!$E:$E, $A19, '2018'!$F:$F, W$1)+SUMIFS('2017'!$H:$H, '2017'!$C:$C, $A19, '2017'!$F:$F, W$1)+SUMIFS('2017'!$I:$I, '2017'!$D:$D, $A19, '2017'!$F:$F, W$1)+SUMIFS('2017'!$J:$J, '2017'!$E:$E, $A19, '2017'!$F:$F, W$1)+SUMIFS('2016'!$H:$H, '2016'!$C:$C, $A19, '2016'!$F:$F, W$1)+SUMIFS('2016'!$I:$I, '2016'!$D:$D, $A19, '2016'!$F:$F, W$1)+SUMIFS('2016'!$J:$J, '2016'!$E:$E, $A19, '2016'!$F:$F, W$1)+SUMIFS('2015'!$H:$H, '2015'!$C:$C, $A19, '2015'!$F:$F, W$1)+SUMIFS('2015'!$I:$I, '2015'!$D:$D, $A19, '2015'!$F:$F, W$1)+SUMIFS('2015'!$J:$J, '2015'!$E:$E, $A19, '2015'!$F:$F, W$1)+SUMIFS('2014'!$H:$H, '2014'!$C:$C, $A19, '2014'!$F:$F, W$1)+SUMIFS('2014'!$I:$I, '2014'!$D:$D, $A19, '2014'!$F:$F, W$1)+SUMIFS('2014'!$J:$J, '2014'!$E:$E, $A19, '2014'!$F:$F, W$1)+SUMIFS('2013'!$H:$H, '2013'!$C:$C, $A19, '2013'!$F:$F, W$1)+SUMIFS('2013'!$I:$I, '2013'!$D:$D, $A19, '2013'!$F:$F, W$1)+SUMIFS('2013'!$J:$J, '2013'!$E:$E, $A19, '2013'!$F:$F, W$1)+SUMIFS('2012'!$H:$H, '2012'!$C:$C, $A19, '2012'!$F:$F, W$1)+SUMIFS('2012'!$I:$I, '2012'!$D:$D, $A19, '2012'!$F:$F, W$1)+SUMIFS('2012'!$J:$J, '2012'!$E:$E, $A19, '2012'!$F:$F, W$1)+SUMIFS('2011'!$H:$H, '2011'!$C:$C, $A19, '2011'!$F:$F, W$1)+SUMIFS('2011'!$I:$I, '2011'!$D:$D, $A19, '2011'!$F:$F, W$1)+SUMIFS('2011'!$J:$J, '2011'!$E:$E, $A19, '2011'!$F:$F, W$1)+SUMIFS('2010'!$H:$H, '2010'!$C:$C, $A19, '2010'!$F:$F, W$1)+SUMIFS('2010'!$I:$I, '2010'!$D:$D, $A19, '2010'!$F:$F, W$1)+SUMIFS('2010'!$J:$J, '2010'!$E:$E, $A19, '2010'!$F:$F, W$1)+SUMIFS('2009'!$H:$H, '2009'!$C:$C, $A19, '2009'!$F:$F, W$1)+SUMIFS('2009'!$I:$I, '2009'!$D:$D, $A19, '2009'!$F:$F, W$1)+SUMIFS('2009'!$J:$J, '2009'!$E:$E, $A19, '2009'!$F:$F, W$1), 0)</f>
        <v>0</v>
      </c>
      <c r="X19" s="0" t="n">
        <f aca="false">IFERROR(SUMIFS('2018'!$H:$H, '2018'!$C:$C, $A19, '2018'!$F:$F, X$1)+SUMIFS('2018'!$I:$I, '2018'!$D:$D, $A19, '2018'!$F:$F, X$1)+SUMIFS('2018'!$J:$J, '2018'!$E:$E, $A19, '2018'!$F:$F, X$1)+SUMIFS('2017'!$H:$H, '2017'!$C:$C, $A19, '2017'!$F:$F, X$1)+SUMIFS('2017'!$I:$I, '2017'!$D:$D, $A19, '2017'!$F:$F, X$1)+SUMIFS('2017'!$J:$J, '2017'!$E:$E, $A19, '2017'!$F:$F, X$1)+SUMIFS('2016'!$H:$H, '2016'!$C:$C, $A19, '2016'!$F:$F, X$1)+SUMIFS('2016'!$I:$I, '2016'!$D:$D, $A19, '2016'!$F:$F, X$1)+SUMIFS('2016'!$J:$J, '2016'!$E:$E, $A19, '2016'!$F:$F, X$1)+SUMIFS('2015'!$H:$H, '2015'!$C:$C, $A19, '2015'!$F:$F, X$1)+SUMIFS('2015'!$I:$I, '2015'!$D:$D, $A19, '2015'!$F:$F, X$1)+SUMIFS('2015'!$J:$J, '2015'!$E:$E, $A19, '2015'!$F:$F, X$1)+SUMIFS('2014'!$H:$H, '2014'!$C:$C, $A19, '2014'!$F:$F, X$1)+SUMIFS('2014'!$I:$I, '2014'!$D:$D, $A19, '2014'!$F:$F, X$1)+SUMIFS('2014'!$J:$J, '2014'!$E:$E, $A19, '2014'!$F:$F, X$1)+SUMIFS('2013'!$H:$H, '2013'!$C:$C, $A19, '2013'!$F:$F, X$1)+SUMIFS('2013'!$I:$I, '2013'!$D:$D, $A19, '2013'!$F:$F, X$1)+SUMIFS('2013'!$J:$J, '2013'!$E:$E, $A19, '2013'!$F:$F, X$1)+SUMIFS('2012'!$H:$H, '2012'!$C:$C, $A19, '2012'!$F:$F, X$1)+SUMIFS('2012'!$I:$I, '2012'!$D:$D, $A19, '2012'!$F:$F, X$1)+SUMIFS('2012'!$J:$J, '2012'!$E:$E, $A19, '2012'!$F:$F, X$1)+SUMIFS('2011'!$H:$H, '2011'!$C:$C, $A19, '2011'!$F:$F, X$1)+SUMIFS('2011'!$I:$I, '2011'!$D:$D, $A19, '2011'!$F:$F, X$1)+SUMIFS('2011'!$J:$J, '2011'!$E:$E, $A19, '2011'!$F:$F, X$1)+SUMIFS('2010'!$H:$H, '2010'!$C:$C, $A19, '2010'!$F:$F, X$1)+SUMIFS('2010'!$I:$I, '2010'!$D:$D, $A19, '2010'!$F:$F, X$1)+SUMIFS('2010'!$J:$J, '2010'!$E:$E, $A19, '2010'!$F:$F, X$1)+SUMIFS('2009'!$H:$H, '2009'!$C:$C, $A19, '2009'!$F:$F, X$1)+SUMIFS('2009'!$I:$I, '2009'!$D:$D, $A19, '2009'!$F:$F, X$1)+SUMIFS('2009'!$J:$J, '2009'!$E:$E, $A19, '2009'!$F:$F, X$1), 0)</f>
        <v>0</v>
      </c>
      <c r="Y19" s="0" t="n">
        <f aca="false">IFERROR(SUMIFS('2018'!$H:$H, '2018'!$C:$C, $A19, '2018'!$F:$F, Y$1)+SUMIFS('2018'!$I:$I, '2018'!$D:$D, $A19, '2018'!$F:$F, Y$1)+SUMIFS('2018'!$J:$J, '2018'!$E:$E, $A19, '2018'!$F:$F, Y$1)+SUMIFS('2017'!$H:$H, '2017'!$C:$C, $A19, '2017'!$F:$F, Y$1)+SUMIFS('2017'!$I:$I, '2017'!$D:$D, $A19, '2017'!$F:$F, Y$1)+SUMIFS('2017'!$J:$J, '2017'!$E:$E, $A19, '2017'!$F:$F, Y$1)+SUMIFS('2016'!$H:$H, '2016'!$C:$C, $A19, '2016'!$F:$F, Y$1)+SUMIFS('2016'!$I:$I, '2016'!$D:$D, $A19, '2016'!$F:$F, Y$1)+SUMIFS('2016'!$J:$J, '2016'!$E:$E, $A19, '2016'!$F:$F, Y$1)+SUMIFS('2015'!$H:$H, '2015'!$C:$C, $A19, '2015'!$F:$F, Y$1)+SUMIFS('2015'!$I:$I, '2015'!$D:$D, $A19, '2015'!$F:$F, Y$1)+SUMIFS('2015'!$J:$J, '2015'!$E:$E, $A19, '2015'!$F:$F, Y$1)+SUMIFS('2014'!$H:$H, '2014'!$C:$C, $A19, '2014'!$F:$F, Y$1)+SUMIFS('2014'!$I:$I, '2014'!$D:$D, $A19, '2014'!$F:$F, Y$1)+SUMIFS('2014'!$J:$J, '2014'!$E:$E, $A19, '2014'!$F:$F, Y$1)+SUMIFS('2013'!$H:$H, '2013'!$C:$C, $A19, '2013'!$F:$F, Y$1)+SUMIFS('2013'!$I:$I, '2013'!$D:$D, $A19, '2013'!$F:$F, Y$1)+SUMIFS('2013'!$J:$J, '2013'!$E:$E, $A19, '2013'!$F:$F, Y$1)+SUMIFS('2012'!$H:$H, '2012'!$C:$C, $A19, '2012'!$F:$F, Y$1)+SUMIFS('2012'!$I:$I, '2012'!$D:$D, $A19, '2012'!$F:$F, Y$1)+SUMIFS('2012'!$J:$J, '2012'!$E:$E, $A19, '2012'!$F:$F, Y$1)+SUMIFS('2011'!$H:$H, '2011'!$C:$C, $A19, '2011'!$F:$F, Y$1)+SUMIFS('2011'!$I:$I, '2011'!$D:$D, $A19, '2011'!$F:$F, Y$1)+SUMIFS('2011'!$J:$J, '2011'!$E:$E, $A19, '2011'!$F:$F, Y$1)+SUMIFS('2010'!$H:$H, '2010'!$C:$C, $A19, '2010'!$F:$F, Y$1)+SUMIFS('2010'!$I:$I, '2010'!$D:$D, $A19, '2010'!$F:$F, Y$1)+SUMIFS('2010'!$J:$J, '2010'!$E:$E, $A19, '2010'!$F:$F, Y$1)+SUMIFS('2009'!$H:$H, '2009'!$C:$C, $A19, '2009'!$F:$F, Y$1)+SUMIFS('2009'!$I:$I, '2009'!$D:$D, $A19, '2009'!$F:$F, Y$1)+SUMIFS('2009'!$J:$J, '2009'!$E:$E, $A19, '2009'!$F:$F, Y$1), 0)</f>
        <v>0</v>
      </c>
      <c r="Z19" s="0" t="n">
        <f aca="false">IFERROR(SUMIFS('2018'!$H:$H, '2018'!$C:$C, $A19, '2018'!$F:$F, Z$1)+SUMIFS('2018'!$I:$I, '2018'!$D:$D, $A19, '2018'!$F:$F, Z$1)+SUMIFS('2018'!$J:$J, '2018'!$E:$E, $A19, '2018'!$F:$F, Z$1)+SUMIFS('2017'!$H:$H, '2017'!$C:$C, $A19, '2017'!$F:$F, Z$1)+SUMIFS('2017'!$I:$I, '2017'!$D:$D, $A19, '2017'!$F:$F, Z$1)+SUMIFS('2017'!$J:$J, '2017'!$E:$E, $A19, '2017'!$F:$F, Z$1)+SUMIFS('2016'!$H:$H, '2016'!$C:$C, $A19, '2016'!$F:$F, Z$1)+SUMIFS('2016'!$I:$I, '2016'!$D:$D, $A19, '2016'!$F:$F, Z$1)+SUMIFS('2016'!$J:$J, '2016'!$E:$E, $A19, '2016'!$F:$F, Z$1)+SUMIFS('2015'!$H:$H, '2015'!$C:$C, $A19, '2015'!$F:$F, Z$1)+SUMIFS('2015'!$I:$I, '2015'!$D:$D, $A19, '2015'!$F:$F, Z$1)+SUMIFS('2015'!$J:$J, '2015'!$E:$E, $A19, '2015'!$F:$F, Z$1)+SUMIFS('2014'!$H:$H, '2014'!$C:$C, $A19, '2014'!$F:$F, Z$1)+SUMIFS('2014'!$I:$I, '2014'!$D:$D, $A19, '2014'!$F:$F, Z$1)+SUMIFS('2014'!$J:$J, '2014'!$E:$E, $A19, '2014'!$F:$F, Z$1)+SUMIFS('2013'!$H:$H, '2013'!$C:$C, $A19, '2013'!$F:$F, Z$1)+SUMIFS('2013'!$I:$I, '2013'!$D:$D, $A19, '2013'!$F:$F, Z$1)+SUMIFS('2013'!$J:$J, '2013'!$E:$E, $A19, '2013'!$F:$F, Z$1)+SUMIFS('2012'!$H:$H, '2012'!$C:$C, $A19, '2012'!$F:$F, Z$1)+SUMIFS('2012'!$I:$I, '2012'!$D:$D, $A19, '2012'!$F:$F, Z$1)+SUMIFS('2012'!$J:$J, '2012'!$E:$E, $A19, '2012'!$F:$F, Z$1)+SUMIFS('2011'!$H:$H, '2011'!$C:$C, $A19, '2011'!$F:$F, Z$1)+SUMIFS('2011'!$I:$I, '2011'!$D:$D, $A19, '2011'!$F:$F, Z$1)+SUMIFS('2011'!$J:$J, '2011'!$E:$E, $A19, '2011'!$F:$F, Z$1)+SUMIFS('2010'!$H:$H, '2010'!$C:$C, $A19, '2010'!$F:$F, Z$1)+SUMIFS('2010'!$I:$I, '2010'!$D:$D, $A19, '2010'!$F:$F, Z$1)+SUMIFS('2010'!$J:$J, '2010'!$E:$E, $A19, '2010'!$F:$F, Z$1)+SUMIFS('2009'!$H:$H, '2009'!$C:$C, $A19, '2009'!$F:$F, Z$1)+SUMIFS('2009'!$I:$I, '2009'!$D:$D, $A19, '2009'!$F:$F, Z$1)+SUMIFS('2009'!$J:$J, '2009'!$E:$E, $A19, '2009'!$F:$F, Z$1), 0)</f>
        <v>0</v>
      </c>
      <c r="AA19" s="0" t="n">
        <f aca="false">IFERROR(SUMIFS('2018'!$H:$H, '2018'!$C:$C, $A19, '2018'!$F:$F, AA$1)+SUMIFS('2018'!$I:$I, '2018'!$D:$D, $A19, '2018'!$F:$F, AA$1)+SUMIFS('2018'!$J:$J, '2018'!$E:$E, $A19, '2018'!$F:$F, AA$1)+SUMIFS('2017'!$H:$H, '2017'!$C:$C, $A19, '2017'!$F:$F, AA$1)+SUMIFS('2017'!$I:$I, '2017'!$D:$D, $A19, '2017'!$F:$F, AA$1)+SUMIFS('2017'!$J:$J, '2017'!$E:$E, $A19, '2017'!$F:$F, AA$1)+SUMIFS('2016'!$H:$H, '2016'!$C:$C, $A19, '2016'!$F:$F, AA$1)+SUMIFS('2016'!$I:$I, '2016'!$D:$D, $A19, '2016'!$F:$F, AA$1)+SUMIFS('2016'!$J:$J, '2016'!$E:$E, $A19, '2016'!$F:$F, AA$1)+SUMIFS('2015'!$H:$H, '2015'!$C:$C, $A19, '2015'!$F:$F, AA$1)+SUMIFS('2015'!$I:$I, '2015'!$D:$D, $A19, '2015'!$F:$F, AA$1)+SUMIFS('2015'!$J:$J, '2015'!$E:$E, $A19, '2015'!$F:$F, AA$1)+SUMIFS('2014'!$H:$H, '2014'!$C:$C, $A19, '2014'!$F:$F, AA$1)+SUMIFS('2014'!$I:$I, '2014'!$D:$D, $A19, '2014'!$F:$F, AA$1)+SUMIFS('2014'!$J:$J, '2014'!$E:$E, $A19, '2014'!$F:$F, AA$1)+SUMIFS('2013'!$H:$H, '2013'!$C:$C, $A19, '2013'!$F:$F, AA$1)+SUMIFS('2013'!$I:$I, '2013'!$D:$D, $A19, '2013'!$F:$F, AA$1)+SUMIFS('2013'!$J:$J, '2013'!$E:$E, $A19, '2013'!$F:$F, AA$1)+SUMIFS('2012'!$H:$H, '2012'!$C:$C, $A19, '2012'!$F:$F, AA$1)+SUMIFS('2012'!$I:$I, '2012'!$D:$D, $A19, '2012'!$F:$F, AA$1)+SUMIFS('2012'!$J:$J, '2012'!$E:$E, $A19, '2012'!$F:$F, AA$1)+SUMIFS('2011'!$H:$H, '2011'!$C:$C, $A19, '2011'!$F:$F, AA$1)+SUMIFS('2011'!$I:$I, '2011'!$D:$D, $A19, '2011'!$F:$F, AA$1)+SUMIFS('2011'!$J:$J, '2011'!$E:$E, $A19, '2011'!$F:$F, AA$1)+SUMIFS('2010'!$H:$H, '2010'!$C:$C, $A19, '2010'!$F:$F, AA$1)+SUMIFS('2010'!$I:$I, '2010'!$D:$D, $A19, '2010'!$F:$F, AA$1)+SUMIFS('2010'!$J:$J, '2010'!$E:$E, $A19, '2010'!$F:$F, AA$1)+SUMIFS('2009'!$H:$H, '2009'!$C:$C, $A19, '2009'!$F:$F, AA$1)+SUMIFS('2009'!$I:$I, '2009'!$D:$D, $A19, '2009'!$F:$F, AA$1)+SUMIFS('2009'!$J:$J, '2009'!$E:$E, $A19, '2009'!$F:$F, AA$1), 0)</f>
        <v>0</v>
      </c>
      <c r="AB19" s="0" t="n">
        <f aca="false">IFERROR(SUMIFS('2018'!$H:$H, '2018'!$C:$C, $A19, '2018'!$F:$F, AB$1)+SUMIFS('2018'!$I:$I, '2018'!$D:$D, $A19, '2018'!$F:$F, AB$1)+SUMIFS('2018'!$J:$J, '2018'!$E:$E, $A19, '2018'!$F:$F, AB$1)+SUMIFS('2017'!$H:$H, '2017'!$C:$C, $A19, '2017'!$F:$F, AB$1)+SUMIFS('2017'!$I:$I, '2017'!$D:$D, $A19, '2017'!$F:$F, AB$1)+SUMIFS('2017'!$J:$J, '2017'!$E:$E, $A19, '2017'!$F:$F, AB$1)+SUMIFS('2016'!$H:$H, '2016'!$C:$C, $A19, '2016'!$F:$F, AB$1)+SUMIFS('2016'!$I:$I, '2016'!$D:$D, $A19, '2016'!$F:$F, AB$1)+SUMIFS('2016'!$J:$J, '2016'!$E:$E, $A19, '2016'!$F:$F, AB$1)+SUMIFS('2015'!$H:$H, '2015'!$C:$C, $A19, '2015'!$F:$F, AB$1)+SUMIFS('2015'!$I:$I, '2015'!$D:$D, $A19, '2015'!$F:$F, AB$1)+SUMIFS('2015'!$J:$J, '2015'!$E:$E, $A19, '2015'!$F:$F, AB$1)+SUMIFS('2014'!$H:$H, '2014'!$C:$C, $A19, '2014'!$F:$F, AB$1)+SUMIFS('2014'!$I:$I, '2014'!$D:$D, $A19, '2014'!$F:$F, AB$1)+SUMIFS('2014'!$J:$J, '2014'!$E:$E, $A19, '2014'!$F:$F, AB$1)+SUMIFS('2013'!$H:$H, '2013'!$C:$C, $A19, '2013'!$F:$F, AB$1)+SUMIFS('2013'!$I:$I, '2013'!$D:$D, $A19, '2013'!$F:$F, AB$1)+SUMIFS('2013'!$J:$J, '2013'!$E:$E, $A19, '2013'!$F:$F, AB$1)+SUMIFS('2012'!$H:$H, '2012'!$C:$C, $A19, '2012'!$F:$F, AB$1)+SUMIFS('2012'!$I:$I, '2012'!$D:$D, $A19, '2012'!$F:$F, AB$1)+SUMIFS('2012'!$J:$J, '2012'!$E:$E, $A19, '2012'!$F:$F, AB$1)+SUMIFS('2011'!$H:$H, '2011'!$C:$C, $A19, '2011'!$F:$F, AB$1)+SUMIFS('2011'!$I:$I, '2011'!$D:$D, $A19, '2011'!$F:$F, AB$1)+SUMIFS('2011'!$J:$J, '2011'!$E:$E, $A19, '2011'!$F:$F, AB$1)+SUMIFS('2010'!$H:$H, '2010'!$C:$C, $A19, '2010'!$F:$F, AB$1)+SUMIFS('2010'!$I:$I, '2010'!$D:$D, $A19, '2010'!$F:$F, AB$1)+SUMIFS('2010'!$J:$J, '2010'!$E:$E, $A19, '2010'!$F:$F, AB$1)+SUMIFS('2009'!$H:$H, '2009'!$C:$C, $A19, '2009'!$F:$F, AB$1)+SUMIFS('2009'!$I:$I, '2009'!$D:$D, $A19, '2009'!$F:$F, AB$1)+SUMIFS('2009'!$J:$J, '2009'!$E:$E, $A19, '2009'!$F:$F, AB$1), 0)</f>
        <v>0</v>
      </c>
      <c r="AC19" s="0" t="n">
        <f aca="false">IFERROR(SUMIFS('2018'!$H:$H, '2018'!$C:$C, $A19, '2018'!$F:$F, AC$1)+SUMIFS('2018'!$I:$I, '2018'!$D:$D, $A19, '2018'!$F:$F, AC$1)+SUMIFS('2018'!$J:$J, '2018'!$E:$E, $A19, '2018'!$F:$F, AC$1)+SUMIFS('2017'!$H:$H, '2017'!$C:$C, $A19, '2017'!$F:$F, AC$1)+SUMIFS('2017'!$I:$I, '2017'!$D:$D, $A19, '2017'!$F:$F, AC$1)+SUMIFS('2017'!$J:$J, '2017'!$E:$E, $A19, '2017'!$F:$F, AC$1)+SUMIFS('2016'!$H:$H, '2016'!$C:$C, $A19, '2016'!$F:$F, AC$1)+SUMIFS('2016'!$I:$I, '2016'!$D:$D, $A19, '2016'!$F:$F, AC$1)+SUMIFS('2016'!$J:$J, '2016'!$E:$E, $A19, '2016'!$F:$F, AC$1)+SUMIFS('2015'!$H:$H, '2015'!$C:$C, $A19, '2015'!$F:$F, AC$1)+SUMIFS('2015'!$I:$I, '2015'!$D:$D, $A19, '2015'!$F:$F, AC$1)+SUMIFS('2015'!$J:$J, '2015'!$E:$E, $A19, '2015'!$F:$F, AC$1)+SUMIFS('2014'!$H:$H, '2014'!$C:$C, $A19, '2014'!$F:$F, AC$1)+SUMIFS('2014'!$I:$I, '2014'!$D:$D, $A19, '2014'!$F:$F, AC$1)+SUMIFS('2014'!$J:$J, '2014'!$E:$E, $A19, '2014'!$F:$F, AC$1)+SUMIFS('2013'!$H:$H, '2013'!$C:$C, $A19, '2013'!$F:$F, AC$1)+SUMIFS('2013'!$I:$I, '2013'!$D:$D, $A19, '2013'!$F:$F, AC$1)+SUMIFS('2013'!$J:$J, '2013'!$E:$E, $A19, '2013'!$F:$F, AC$1)+SUMIFS('2012'!$H:$H, '2012'!$C:$C, $A19, '2012'!$F:$F, AC$1)+SUMIFS('2012'!$I:$I, '2012'!$D:$D, $A19, '2012'!$F:$F, AC$1)+SUMIFS('2012'!$J:$J, '2012'!$E:$E, $A19, '2012'!$F:$F, AC$1)+SUMIFS('2011'!$H:$H, '2011'!$C:$C, $A19, '2011'!$F:$F, AC$1)+SUMIFS('2011'!$I:$I, '2011'!$D:$D, $A19, '2011'!$F:$F, AC$1)+SUMIFS('2011'!$J:$J, '2011'!$E:$E, $A19, '2011'!$F:$F, AC$1)+SUMIFS('2010'!$H:$H, '2010'!$C:$C, $A19, '2010'!$F:$F, AC$1)+SUMIFS('2010'!$I:$I, '2010'!$D:$D, $A19, '2010'!$F:$F, AC$1)+SUMIFS('2010'!$J:$J, '2010'!$E:$E, $A19, '2010'!$F:$F, AC$1)+SUMIFS('2009'!$H:$H, '2009'!$C:$C, $A19, '2009'!$F:$F, AC$1)+SUMIFS('2009'!$I:$I, '2009'!$D:$D, $A19, '2009'!$F:$F, AC$1)+SUMIFS('2009'!$J:$J, '2009'!$E:$E, $A19, '2009'!$F:$F, AC$1), 0)</f>
        <v>1</v>
      </c>
      <c r="AD19" s="0" t="n">
        <f aca="false">IFERROR(SUMIFS('2018'!$H:$H, '2018'!$C:$C, $A19, '2018'!$F:$F, AD$1)+SUMIFS('2018'!$I:$I, '2018'!$D:$D, $A19, '2018'!$F:$F, AD$1)+SUMIFS('2018'!$J:$J, '2018'!$E:$E, $A19, '2018'!$F:$F, AD$1)+SUMIFS('2017'!$H:$H, '2017'!$C:$C, $A19, '2017'!$F:$F, AD$1)+SUMIFS('2017'!$I:$I, '2017'!$D:$D, $A19, '2017'!$F:$F, AD$1)+SUMIFS('2017'!$J:$J, '2017'!$E:$E, $A19, '2017'!$F:$F, AD$1)+SUMIFS('2016'!$H:$H, '2016'!$C:$C, $A19, '2016'!$F:$F, AD$1)+SUMIFS('2016'!$I:$I, '2016'!$D:$D, $A19, '2016'!$F:$F, AD$1)+SUMIFS('2016'!$J:$J, '2016'!$E:$E, $A19, '2016'!$F:$F, AD$1)+SUMIFS('2015'!$H:$H, '2015'!$C:$C, $A19, '2015'!$F:$F, AD$1)+SUMIFS('2015'!$I:$I, '2015'!$D:$D, $A19, '2015'!$F:$F, AD$1)+SUMIFS('2015'!$J:$J, '2015'!$E:$E, $A19, '2015'!$F:$F, AD$1)+SUMIFS('2014'!$H:$H, '2014'!$C:$C, $A19, '2014'!$F:$F, AD$1)+SUMIFS('2014'!$I:$I, '2014'!$D:$D, $A19, '2014'!$F:$F, AD$1)+SUMIFS('2014'!$J:$J, '2014'!$E:$E, $A19, '2014'!$F:$F, AD$1)+SUMIFS('2013'!$H:$H, '2013'!$C:$C, $A19, '2013'!$F:$F, AD$1)+SUMIFS('2013'!$I:$I, '2013'!$D:$D, $A19, '2013'!$F:$F, AD$1)+SUMIFS('2013'!$J:$J, '2013'!$E:$E, $A19, '2013'!$F:$F, AD$1)+SUMIFS('2012'!$H:$H, '2012'!$C:$C, $A19, '2012'!$F:$F, AD$1)+SUMIFS('2012'!$I:$I, '2012'!$D:$D, $A19, '2012'!$F:$F, AD$1)+SUMIFS('2012'!$J:$J, '2012'!$E:$E, $A19, '2012'!$F:$F, AD$1)+SUMIFS('2011'!$H:$H, '2011'!$C:$C, $A19, '2011'!$F:$F, AD$1)+SUMIFS('2011'!$I:$I, '2011'!$D:$D, $A19, '2011'!$F:$F, AD$1)+SUMIFS('2011'!$J:$J, '2011'!$E:$E, $A19, '2011'!$F:$F, AD$1)+SUMIFS('2010'!$H:$H, '2010'!$C:$C, $A19, '2010'!$F:$F, AD$1)+SUMIFS('2010'!$I:$I, '2010'!$D:$D, $A19, '2010'!$F:$F, AD$1)+SUMIFS('2010'!$J:$J, '2010'!$E:$E, $A19, '2010'!$F:$F, AD$1)+SUMIFS('2009'!$H:$H, '2009'!$C:$C, $A19, '2009'!$F:$F, AD$1)+SUMIFS('2009'!$I:$I, '2009'!$D:$D, $A19, '2009'!$F:$F, AD$1)+SUMIFS('2009'!$J:$J, '2009'!$E:$E, $A19, '2009'!$F:$F, AD$1), 0)</f>
        <v>1.5</v>
      </c>
      <c r="AE19" s="0" t="n">
        <f aca="false">IFERROR(SUMIFS('2018'!$H:$H, '2018'!$C:$C, $A19, '2018'!$F:$F, AE$1)+SUMIFS('2018'!$I:$I, '2018'!$D:$D, $A19, '2018'!$F:$F, AE$1)+SUMIFS('2018'!$J:$J, '2018'!$E:$E, $A19, '2018'!$F:$F, AE$1)+SUMIFS('2017'!$H:$H, '2017'!$C:$C, $A19, '2017'!$F:$F, AE$1)+SUMIFS('2017'!$I:$I, '2017'!$D:$D, $A19, '2017'!$F:$F, AE$1)+SUMIFS('2017'!$J:$J, '2017'!$E:$E, $A19, '2017'!$F:$F, AE$1)+SUMIFS('2016'!$H:$H, '2016'!$C:$C, $A19, '2016'!$F:$F, AE$1)+SUMIFS('2016'!$I:$I, '2016'!$D:$D, $A19, '2016'!$F:$F, AE$1)+SUMIFS('2016'!$J:$J, '2016'!$E:$E, $A19, '2016'!$F:$F, AE$1)+SUMIFS('2015'!$H:$H, '2015'!$C:$C, $A19, '2015'!$F:$F, AE$1)+SUMIFS('2015'!$I:$I, '2015'!$D:$D, $A19, '2015'!$F:$F, AE$1)+SUMIFS('2015'!$J:$J, '2015'!$E:$E, $A19, '2015'!$F:$F, AE$1)+SUMIFS('2014'!$H:$H, '2014'!$C:$C, $A19, '2014'!$F:$F, AE$1)+SUMIFS('2014'!$I:$I, '2014'!$D:$D, $A19, '2014'!$F:$F, AE$1)+SUMIFS('2014'!$J:$J, '2014'!$E:$E, $A19, '2014'!$F:$F, AE$1)+SUMIFS('2013'!$H:$H, '2013'!$C:$C, $A19, '2013'!$F:$F, AE$1)+SUMIFS('2013'!$I:$I, '2013'!$D:$D, $A19, '2013'!$F:$F, AE$1)+SUMIFS('2013'!$J:$J, '2013'!$E:$E, $A19, '2013'!$F:$F, AE$1)+SUMIFS('2012'!$H:$H, '2012'!$C:$C, $A19, '2012'!$F:$F, AE$1)+SUMIFS('2012'!$I:$I, '2012'!$D:$D, $A19, '2012'!$F:$F, AE$1)+SUMIFS('2012'!$J:$J, '2012'!$E:$E, $A19, '2012'!$F:$F, AE$1)+SUMIFS('2011'!$H:$H, '2011'!$C:$C, $A19, '2011'!$F:$F, AE$1)+SUMIFS('2011'!$I:$I, '2011'!$D:$D, $A19, '2011'!$F:$F, AE$1)+SUMIFS('2011'!$J:$J, '2011'!$E:$E, $A19, '2011'!$F:$F, AE$1)+SUMIFS('2010'!$H:$H, '2010'!$C:$C, $A19, '2010'!$F:$F, AE$1)+SUMIFS('2010'!$I:$I, '2010'!$D:$D, $A19, '2010'!$F:$F, AE$1)+SUMIFS('2010'!$J:$J, '2010'!$E:$E, $A19, '2010'!$F:$F, AE$1)+SUMIFS('2009'!$H:$H, '2009'!$C:$C, $A19, '2009'!$F:$F, AE$1)+SUMIFS('2009'!$I:$I, '2009'!$D:$D, $A19, '2009'!$F:$F, AE$1)+SUMIFS('2009'!$J:$J, '2009'!$E:$E, $A19, '2009'!$F:$F, AE$1), 0)</f>
        <v>4.5</v>
      </c>
      <c r="AF19" s="0" t="n">
        <f aca="false">IFERROR(SUMIFS('2018'!$H:$H, '2018'!$C:$C, $A19, '2018'!$F:$F, AF$1)+SUMIFS('2018'!$I:$I, '2018'!$D:$D, $A19, '2018'!$F:$F, AF$1)+SUMIFS('2018'!$J:$J, '2018'!$E:$E, $A19, '2018'!$F:$F, AF$1)+SUMIFS('2017'!$H:$H, '2017'!$C:$C, $A19, '2017'!$F:$F, AF$1)+SUMIFS('2017'!$I:$I, '2017'!$D:$D, $A19, '2017'!$F:$F, AF$1)+SUMIFS('2017'!$J:$J, '2017'!$E:$E, $A19, '2017'!$F:$F, AF$1)+SUMIFS('2016'!$H:$H, '2016'!$C:$C, $A19, '2016'!$F:$F, AF$1)+SUMIFS('2016'!$I:$I, '2016'!$D:$D, $A19, '2016'!$F:$F, AF$1)+SUMIFS('2016'!$J:$J, '2016'!$E:$E, $A19, '2016'!$F:$F, AF$1)+SUMIFS('2015'!$H:$H, '2015'!$C:$C, $A19, '2015'!$F:$F, AF$1)+SUMIFS('2015'!$I:$I, '2015'!$D:$D, $A19, '2015'!$F:$F, AF$1)+SUMIFS('2015'!$J:$J, '2015'!$E:$E, $A19, '2015'!$F:$F, AF$1)+SUMIFS('2014'!$H:$H, '2014'!$C:$C, $A19, '2014'!$F:$F, AF$1)+SUMIFS('2014'!$I:$I, '2014'!$D:$D, $A19, '2014'!$F:$F, AF$1)+SUMIFS('2014'!$J:$J, '2014'!$E:$E, $A19, '2014'!$F:$F, AF$1)+SUMIFS('2013'!$H:$H, '2013'!$C:$C, $A19, '2013'!$F:$F, AF$1)+SUMIFS('2013'!$I:$I, '2013'!$D:$D, $A19, '2013'!$F:$F, AF$1)+SUMIFS('2013'!$J:$J, '2013'!$E:$E, $A19, '2013'!$F:$F, AF$1)+SUMIFS('2012'!$H:$H, '2012'!$C:$C, $A19, '2012'!$F:$F, AF$1)+SUMIFS('2012'!$I:$I, '2012'!$D:$D, $A19, '2012'!$F:$F, AF$1)+SUMIFS('2012'!$J:$J, '2012'!$E:$E, $A19, '2012'!$F:$F, AF$1)+SUMIFS('2011'!$H:$H, '2011'!$C:$C, $A19, '2011'!$F:$F, AF$1)+SUMIFS('2011'!$I:$I, '2011'!$D:$D, $A19, '2011'!$F:$F, AF$1)+SUMIFS('2011'!$J:$J, '2011'!$E:$E, $A19, '2011'!$F:$F, AF$1)+SUMIFS('2010'!$H:$H, '2010'!$C:$C, $A19, '2010'!$F:$F, AF$1)+SUMIFS('2010'!$I:$I, '2010'!$D:$D, $A19, '2010'!$F:$F, AF$1)+SUMIFS('2010'!$J:$J, '2010'!$E:$E, $A19, '2010'!$F:$F, AF$1)+SUMIFS('2009'!$H:$H, '2009'!$C:$C, $A19, '2009'!$F:$F, AF$1)+SUMIFS('2009'!$I:$I, '2009'!$D:$D, $A19, '2009'!$F:$F, AF$1)+SUMIFS('2009'!$J:$J, '2009'!$E:$E, $A19, '2009'!$F:$F, AF$1), 0)</f>
        <v>0</v>
      </c>
    </row>
    <row r="20" customFormat="false" ht="15" hidden="false" customHeight="false" outlineLevel="0" collapsed="false">
      <c r="A20" s="12" t="s">
        <v>46</v>
      </c>
      <c r="B20" s="0" t="n">
        <f aca="false">IFERROR(SUMIFS('2018'!$H:$H, '2018'!$C:$C, $A20, '2018'!$F:$F, B$1)+SUMIFS('2018'!$I:$I, '2018'!$D:$D, $A20, '2018'!$F:$F, B$1)+SUMIFS('2018'!$J:$J, '2018'!$E:$E, $A20, '2018'!$F:$F, B$1)+SUMIFS('2017'!$H:$H, '2017'!$C:$C, $A20, '2017'!$F:$F, B$1)+SUMIFS('2017'!$I:$I, '2017'!$D:$D, $A20, '2017'!$F:$F, B$1)+SUMIFS('2017'!$J:$J, '2017'!$E:$E, $A20, '2017'!$F:$F, B$1)+SUMIFS('2016'!$H:$H, '2016'!$C:$C, $A20, '2016'!$F:$F, B$1)+SUMIFS('2016'!$I:$I, '2016'!$D:$D, $A20, '2016'!$F:$F, B$1)+SUMIFS('2016'!$J:$J, '2016'!$E:$E, $A20, '2016'!$F:$F, B$1)+SUMIFS('2015'!$H:$H, '2015'!$C:$C, $A20, '2015'!$F:$F, B$1)+SUMIFS('2015'!$I:$I, '2015'!$D:$D, $A20, '2015'!$F:$F, B$1)+SUMIFS('2015'!$J:$J, '2015'!$E:$E, $A20, '2015'!$F:$F, B$1)+SUMIFS('2014'!$H:$H, '2014'!$C:$C, $A20, '2014'!$F:$F, B$1)+SUMIFS('2014'!$I:$I, '2014'!$D:$D, $A20, '2014'!$F:$F, B$1)+SUMIFS('2014'!$J:$J, '2014'!$E:$E, $A20, '2014'!$F:$F, B$1)+SUMIFS('2013'!$H:$H, '2013'!$C:$C, $A20, '2013'!$F:$F, B$1)+SUMIFS('2013'!$I:$I, '2013'!$D:$D, $A20, '2013'!$F:$F, B$1)+SUMIFS('2013'!$J:$J, '2013'!$E:$E, $A20, '2013'!$F:$F, B$1)+SUMIFS('2012'!$H:$H, '2012'!$C:$C, $A20, '2012'!$F:$F, B$1)+SUMIFS('2012'!$I:$I, '2012'!$D:$D, $A20, '2012'!$F:$F, B$1)+SUMIFS('2012'!$J:$J, '2012'!$E:$E, $A20, '2012'!$F:$F, B$1)+SUMIFS('2011'!$H:$H, '2011'!$C:$C, $A20, '2011'!$F:$F, B$1)+SUMIFS('2011'!$I:$I, '2011'!$D:$D, $A20, '2011'!$F:$F, B$1)+SUMIFS('2011'!$J:$J, '2011'!$E:$E, $A20, '2011'!$F:$F, B$1)+SUMIFS('2010'!$H:$H, '2010'!$C:$C, $A20, '2010'!$F:$F, B$1)+SUMIFS('2010'!$I:$I, '2010'!$D:$D, $A20, '2010'!$F:$F, B$1)+SUMIFS('2010'!$J:$J, '2010'!$E:$E, $A20, '2010'!$F:$F, B$1)+SUMIFS('2009'!$H:$H, '2009'!$C:$C, $A20, '2009'!$F:$F, B$1)+SUMIFS('2009'!$I:$I, '2009'!$D:$D, $A20, '2009'!$F:$F, B$1)+SUMIFS('2009'!$J:$J, '2009'!$E:$E, $A20, '2009'!$F:$F, B$1), 0)</f>
        <v>0</v>
      </c>
      <c r="C20" s="0" t="n">
        <f aca="false">IFERROR(SUMIFS('2018'!$H:$H, '2018'!$C:$C, $A20, '2018'!$F:$F, C$1)+SUMIFS('2018'!$I:$I, '2018'!$D:$D, $A20, '2018'!$F:$F, C$1)+SUMIFS('2018'!$J:$J, '2018'!$E:$E, $A20, '2018'!$F:$F, C$1)+SUMIFS('2017'!$H:$H, '2017'!$C:$C, $A20, '2017'!$F:$F, C$1)+SUMIFS('2017'!$I:$I, '2017'!$D:$D, $A20, '2017'!$F:$F, C$1)+SUMIFS('2017'!$J:$J, '2017'!$E:$E, $A20, '2017'!$F:$F, C$1)+SUMIFS('2016'!$H:$H, '2016'!$C:$C, $A20, '2016'!$F:$F, C$1)+SUMIFS('2016'!$I:$I, '2016'!$D:$D, $A20, '2016'!$F:$F, C$1)+SUMIFS('2016'!$J:$J, '2016'!$E:$E, $A20, '2016'!$F:$F, C$1)+SUMIFS('2015'!$H:$H, '2015'!$C:$C, $A20, '2015'!$F:$F, C$1)+SUMIFS('2015'!$I:$I, '2015'!$D:$D, $A20, '2015'!$F:$F, C$1)+SUMIFS('2015'!$J:$J, '2015'!$E:$E, $A20, '2015'!$F:$F, C$1)+SUMIFS('2014'!$H:$H, '2014'!$C:$C, $A20, '2014'!$F:$F, C$1)+SUMIFS('2014'!$I:$I, '2014'!$D:$D, $A20, '2014'!$F:$F, C$1)+SUMIFS('2014'!$J:$J, '2014'!$E:$E, $A20, '2014'!$F:$F, C$1)+SUMIFS('2013'!$H:$H, '2013'!$C:$C, $A20, '2013'!$F:$F, C$1)+SUMIFS('2013'!$I:$I, '2013'!$D:$D, $A20, '2013'!$F:$F, C$1)+SUMIFS('2013'!$J:$J, '2013'!$E:$E, $A20, '2013'!$F:$F, C$1)+SUMIFS('2012'!$H:$H, '2012'!$C:$C, $A20, '2012'!$F:$F, C$1)+SUMIFS('2012'!$I:$I, '2012'!$D:$D, $A20, '2012'!$F:$F, C$1)+SUMIFS('2012'!$J:$J, '2012'!$E:$E, $A20, '2012'!$F:$F, C$1)+SUMIFS('2011'!$H:$H, '2011'!$C:$C, $A20, '2011'!$F:$F, C$1)+SUMIFS('2011'!$I:$I, '2011'!$D:$D, $A20, '2011'!$F:$F, C$1)+SUMIFS('2011'!$J:$J, '2011'!$E:$E, $A20, '2011'!$F:$F, C$1)+SUMIFS('2010'!$H:$H, '2010'!$C:$C, $A20, '2010'!$F:$F, C$1)+SUMIFS('2010'!$I:$I, '2010'!$D:$D, $A20, '2010'!$F:$F, C$1)+SUMIFS('2010'!$J:$J, '2010'!$E:$E, $A20, '2010'!$F:$F, C$1)+SUMIFS('2009'!$H:$H, '2009'!$C:$C, $A20, '2009'!$F:$F, C$1)+SUMIFS('2009'!$I:$I, '2009'!$D:$D, $A20, '2009'!$F:$F, C$1)+SUMIFS('2009'!$J:$J, '2009'!$E:$E, $A20, '2009'!$F:$F, C$1), 0)</f>
        <v>34</v>
      </c>
      <c r="D20" s="0" t="n">
        <f aca="false">IFERROR(SUMIFS('2018'!$H:$H, '2018'!$C:$C, $A20, '2018'!$F:$F, D$1)+SUMIFS('2018'!$I:$I, '2018'!$D:$D, $A20, '2018'!$F:$F, D$1)+SUMIFS('2018'!$J:$J, '2018'!$E:$E, $A20, '2018'!$F:$F, D$1)+SUMIFS('2017'!$H:$H, '2017'!$C:$C, $A20, '2017'!$F:$F, D$1)+SUMIFS('2017'!$I:$I, '2017'!$D:$D, $A20, '2017'!$F:$F, D$1)+SUMIFS('2017'!$J:$J, '2017'!$E:$E, $A20, '2017'!$F:$F, D$1)+SUMIFS('2016'!$H:$H, '2016'!$C:$C, $A20, '2016'!$F:$F, D$1)+SUMIFS('2016'!$I:$I, '2016'!$D:$D, $A20, '2016'!$F:$F, D$1)+SUMIFS('2016'!$J:$J, '2016'!$E:$E, $A20, '2016'!$F:$F, D$1)+SUMIFS('2015'!$H:$H, '2015'!$C:$C, $A20, '2015'!$F:$F, D$1)+SUMIFS('2015'!$I:$I, '2015'!$D:$D, $A20, '2015'!$F:$F, D$1)+SUMIFS('2015'!$J:$J, '2015'!$E:$E, $A20, '2015'!$F:$F, D$1)+SUMIFS('2014'!$H:$H, '2014'!$C:$C, $A20, '2014'!$F:$F, D$1)+SUMIFS('2014'!$I:$I, '2014'!$D:$D, $A20, '2014'!$F:$F, D$1)+SUMIFS('2014'!$J:$J, '2014'!$E:$E, $A20, '2014'!$F:$F, D$1)+SUMIFS('2013'!$H:$H, '2013'!$C:$C, $A20, '2013'!$F:$F, D$1)+SUMIFS('2013'!$I:$I, '2013'!$D:$D, $A20, '2013'!$F:$F, D$1)+SUMIFS('2013'!$J:$J, '2013'!$E:$E, $A20, '2013'!$F:$F, D$1)+SUMIFS('2012'!$H:$H, '2012'!$C:$C, $A20, '2012'!$F:$F, D$1)+SUMIFS('2012'!$I:$I, '2012'!$D:$D, $A20, '2012'!$F:$F, D$1)+SUMIFS('2012'!$J:$J, '2012'!$E:$E, $A20, '2012'!$F:$F, D$1)+SUMIFS('2011'!$H:$H, '2011'!$C:$C, $A20, '2011'!$F:$F, D$1)+SUMIFS('2011'!$I:$I, '2011'!$D:$D, $A20, '2011'!$F:$F, D$1)+SUMIFS('2011'!$J:$J, '2011'!$E:$E, $A20, '2011'!$F:$F, D$1)+SUMIFS('2010'!$H:$H, '2010'!$C:$C, $A20, '2010'!$F:$F, D$1)+SUMIFS('2010'!$I:$I, '2010'!$D:$D, $A20, '2010'!$F:$F, D$1)+SUMIFS('2010'!$J:$J, '2010'!$E:$E, $A20, '2010'!$F:$F, D$1)+SUMIFS('2009'!$H:$H, '2009'!$C:$C, $A20, '2009'!$F:$F, D$1)+SUMIFS('2009'!$I:$I, '2009'!$D:$D, $A20, '2009'!$F:$F, D$1)+SUMIFS('2009'!$J:$J, '2009'!$E:$E, $A20, '2009'!$F:$F, D$1), 0)</f>
        <v>0</v>
      </c>
      <c r="E20" s="0" t="n">
        <f aca="false">IFERROR(SUMIFS('2018'!$H:$H, '2018'!$C:$C, $A20, '2018'!$F:$F, E$1)+SUMIFS('2018'!$I:$I, '2018'!$D:$D, $A20, '2018'!$F:$F, E$1)+SUMIFS('2018'!$J:$J, '2018'!$E:$E, $A20, '2018'!$F:$F, E$1)+SUMIFS('2017'!$H:$H, '2017'!$C:$C, $A20, '2017'!$F:$F, E$1)+SUMIFS('2017'!$I:$I, '2017'!$D:$D, $A20, '2017'!$F:$F, E$1)+SUMIFS('2017'!$J:$J, '2017'!$E:$E, $A20, '2017'!$F:$F, E$1)+SUMIFS('2016'!$H:$H, '2016'!$C:$C, $A20, '2016'!$F:$F, E$1)+SUMIFS('2016'!$I:$I, '2016'!$D:$D, $A20, '2016'!$F:$F, E$1)+SUMIFS('2016'!$J:$J, '2016'!$E:$E, $A20, '2016'!$F:$F, E$1)+SUMIFS('2015'!$H:$H, '2015'!$C:$C, $A20, '2015'!$F:$F, E$1)+SUMIFS('2015'!$I:$I, '2015'!$D:$D, $A20, '2015'!$F:$F, E$1)+SUMIFS('2015'!$J:$J, '2015'!$E:$E, $A20, '2015'!$F:$F, E$1)+SUMIFS('2014'!$H:$H, '2014'!$C:$C, $A20, '2014'!$F:$F, E$1)+SUMIFS('2014'!$I:$I, '2014'!$D:$D, $A20, '2014'!$F:$F, E$1)+SUMIFS('2014'!$J:$J, '2014'!$E:$E, $A20, '2014'!$F:$F, E$1)+SUMIFS('2013'!$H:$H, '2013'!$C:$C, $A20, '2013'!$F:$F, E$1)+SUMIFS('2013'!$I:$I, '2013'!$D:$D, $A20, '2013'!$F:$F, E$1)+SUMIFS('2013'!$J:$J, '2013'!$E:$E, $A20, '2013'!$F:$F, E$1)+SUMIFS('2012'!$H:$H, '2012'!$C:$C, $A20, '2012'!$F:$F, E$1)+SUMIFS('2012'!$I:$I, '2012'!$D:$D, $A20, '2012'!$F:$F, E$1)+SUMIFS('2012'!$J:$J, '2012'!$E:$E, $A20, '2012'!$F:$F, E$1)+SUMIFS('2011'!$H:$H, '2011'!$C:$C, $A20, '2011'!$F:$F, E$1)+SUMIFS('2011'!$I:$I, '2011'!$D:$D, $A20, '2011'!$F:$F, E$1)+SUMIFS('2011'!$J:$J, '2011'!$E:$E, $A20, '2011'!$F:$F, E$1)+SUMIFS('2010'!$H:$H, '2010'!$C:$C, $A20, '2010'!$F:$F, E$1)+SUMIFS('2010'!$I:$I, '2010'!$D:$D, $A20, '2010'!$F:$F, E$1)+SUMIFS('2010'!$J:$J, '2010'!$E:$E, $A20, '2010'!$F:$F, E$1)+SUMIFS('2009'!$H:$H, '2009'!$C:$C, $A20, '2009'!$F:$F, E$1)+SUMIFS('2009'!$I:$I, '2009'!$D:$D, $A20, '2009'!$F:$F, E$1)+SUMIFS('2009'!$J:$J, '2009'!$E:$E, $A20, '2009'!$F:$F, E$1), 0)</f>
        <v>0</v>
      </c>
      <c r="F20" s="0" t="n">
        <f aca="false">IFERROR(SUMIFS('2018'!$H:$H, '2018'!$C:$C, $A20, '2018'!$F:$F, F$1)+SUMIFS('2018'!$I:$I, '2018'!$D:$D, $A20, '2018'!$F:$F, F$1)+SUMIFS('2018'!$J:$J, '2018'!$E:$E, $A20, '2018'!$F:$F, F$1)+SUMIFS('2017'!$H:$H, '2017'!$C:$C, $A20, '2017'!$F:$F, F$1)+SUMIFS('2017'!$I:$I, '2017'!$D:$D, $A20, '2017'!$F:$F, F$1)+SUMIFS('2017'!$J:$J, '2017'!$E:$E, $A20, '2017'!$F:$F, F$1)+SUMIFS('2016'!$H:$H, '2016'!$C:$C, $A20, '2016'!$F:$F, F$1)+SUMIFS('2016'!$I:$I, '2016'!$D:$D, $A20, '2016'!$F:$F, F$1)+SUMIFS('2016'!$J:$J, '2016'!$E:$E, $A20, '2016'!$F:$F, F$1)+SUMIFS('2015'!$H:$H, '2015'!$C:$C, $A20, '2015'!$F:$F, F$1)+SUMIFS('2015'!$I:$I, '2015'!$D:$D, $A20, '2015'!$F:$F, F$1)+SUMIFS('2015'!$J:$J, '2015'!$E:$E, $A20, '2015'!$F:$F, F$1)+SUMIFS('2014'!$H:$H, '2014'!$C:$C, $A20, '2014'!$F:$F, F$1)+SUMIFS('2014'!$I:$I, '2014'!$D:$D, $A20, '2014'!$F:$F, F$1)+SUMIFS('2014'!$J:$J, '2014'!$E:$E, $A20, '2014'!$F:$F, F$1)+SUMIFS('2013'!$H:$H, '2013'!$C:$C, $A20, '2013'!$F:$F, F$1)+SUMIFS('2013'!$I:$I, '2013'!$D:$D, $A20, '2013'!$F:$F, F$1)+SUMIFS('2013'!$J:$J, '2013'!$E:$E, $A20, '2013'!$F:$F, F$1)+SUMIFS('2012'!$H:$H, '2012'!$C:$C, $A20, '2012'!$F:$F, F$1)+SUMIFS('2012'!$I:$I, '2012'!$D:$D, $A20, '2012'!$F:$F, F$1)+SUMIFS('2012'!$J:$J, '2012'!$E:$E, $A20, '2012'!$F:$F, F$1)+SUMIFS('2011'!$H:$H, '2011'!$C:$C, $A20, '2011'!$F:$F, F$1)+SUMIFS('2011'!$I:$I, '2011'!$D:$D, $A20, '2011'!$F:$F, F$1)+SUMIFS('2011'!$J:$J, '2011'!$E:$E, $A20, '2011'!$F:$F, F$1)+SUMIFS('2010'!$H:$H, '2010'!$C:$C, $A20, '2010'!$F:$F, F$1)+SUMIFS('2010'!$I:$I, '2010'!$D:$D, $A20, '2010'!$F:$F, F$1)+SUMIFS('2010'!$J:$J, '2010'!$E:$E, $A20, '2010'!$F:$F, F$1)+SUMIFS('2009'!$H:$H, '2009'!$C:$C, $A20, '2009'!$F:$F, F$1)+SUMIFS('2009'!$I:$I, '2009'!$D:$D, $A20, '2009'!$F:$F, F$1)+SUMIFS('2009'!$J:$J, '2009'!$E:$E, $A20, '2009'!$F:$F, F$1), 0)</f>
        <v>0</v>
      </c>
      <c r="G20" s="0" t="n">
        <f aca="false">IFERROR(SUMIFS('2018'!$H:$H, '2018'!$C:$C, $A20, '2018'!$F:$F, G$1)+SUMIFS('2018'!$I:$I, '2018'!$D:$D, $A20, '2018'!$F:$F, G$1)+SUMIFS('2018'!$J:$J, '2018'!$E:$E, $A20, '2018'!$F:$F, G$1)+SUMIFS('2017'!$H:$H, '2017'!$C:$C, $A20, '2017'!$F:$F, G$1)+SUMIFS('2017'!$I:$I, '2017'!$D:$D, $A20, '2017'!$F:$F, G$1)+SUMIFS('2017'!$J:$J, '2017'!$E:$E, $A20, '2017'!$F:$F, G$1)+SUMIFS('2016'!$H:$H, '2016'!$C:$C, $A20, '2016'!$F:$F, G$1)+SUMIFS('2016'!$I:$I, '2016'!$D:$D, $A20, '2016'!$F:$F, G$1)+SUMIFS('2016'!$J:$J, '2016'!$E:$E, $A20, '2016'!$F:$F, G$1)+SUMIFS('2015'!$H:$H, '2015'!$C:$C, $A20, '2015'!$F:$F, G$1)+SUMIFS('2015'!$I:$I, '2015'!$D:$D, $A20, '2015'!$F:$F, G$1)+SUMIFS('2015'!$J:$J, '2015'!$E:$E, $A20, '2015'!$F:$F, G$1)+SUMIFS('2014'!$H:$H, '2014'!$C:$C, $A20, '2014'!$F:$F, G$1)+SUMIFS('2014'!$I:$I, '2014'!$D:$D, $A20, '2014'!$F:$F, G$1)+SUMIFS('2014'!$J:$J, '2014'!$E:$E, $A20, '2014'!$F:$F, G$1)+SUMIFS('2013'!$H:$H, '2013'!$C:$C, $A20, '2013'!$F:$F, G$1)+SUMIFS('2013'!$I:$I, '2013'!$D:$D, $A20, '2013'!$F:$F, G$1)+SUMIFS('2013'!$J:$J, '2013'!$E:$E, $A20, '2013'!$F:$F, G$1)+SUMIFS('2012'!$H:$H, '2012'!$C:$C, $A20, '2012'!$F:$F, G$1)+SUMIFS('2012'!$I:$I, '2012'!$D:$D, $A20, '2012'!$F:$F, G$1)+SUMIFS('2012'!$J:$J, '2012'!$E:$E, $A20, '2012'!$F:$F, G$1)+SUMIFS('2011'!$H:$H, '2011'!$C:$C, $A20, '2011'!$F:$F, G$1)+SUMIFS('2011'!$I:$I, '2011'!$D:$D, $A20, '2011'!$F:$F, G$1)+SUMIFS('2011'!$J:$J, '2011'!$E:$E, $A20, '2011'!$F:$F, G$1)+SUMIFS('2010'!$H:$H, '2010'!$C:$C, $A20, '2010'!$F:$F, G$1)+SUMIFS('2010'!$I:$I, '2010'!$D:$D, $A20, '2010'!$F:$F, G$1)+SUMIFS('2010'!$J:$J, '2010'!$E:$E, $A20, '2010'!$F:$F, G$1)+SUMIFS('2009'!$H:$H, '2009'!$C:$C, $A20, '2009'!$F:$F, G$1)+SUMIFS('2009'!$I:$I, '2009'!$D:$D, $A20, '2009'!$F:$F, G$1)+SUMIFS('2009'!$J:$J, '2009'!$E:$E, $A20, '2009'!$F:$F, G$1), 0)</f>
        <v>0</v>
      </c>
      <c r="H20" s="0" t="n">
        <f aca="false">IFERROR(SUMIFS('2018'!$H:$H, '2018'!$C:$C, $A20, '2018'!$F:$F, H$1)+SUMIFS('2018'!$I:$I, '2018'!$D:$D, $A20, '2018'!$F:$F, H$1)+SUMIFS('2018'!$J:$J, '2018'!$E:$E, $A20, '2018'!$F:$F, H$1)+SUMIFS('2017'!$H:$H, '2017'!$C:$C, $A20, '2017'!$F:$F, H$1)+SUMIFS('2017'!$I:$I, '2017'!$D:$D, $A20, '2017'!$F:$F, H$1)+SUMIFS('2017'!$J:$J, '2017'!$E:$E, $A20, '2017'!$F:$F, H$1)+SUMIFS('2016'!$H:$H, '2016'!$C:$C, $A20, '2016'!$F:$F, H$1)+SUMIFS('2016'!$I:$I, '2016'!$D:$D, $A20, '2016'!$F:$F, H$1)+SUMIFS('2016'!$J:$J, '2016'!$E:$E, $A20, '2016'!$F:$F, H$1)+SUMIFS('2015'!$H:$H, '2015'!$C:$C, $A20, '2015'!$F:$F, H$1)+SUMIFS('2015'!$I:$I, '2015'!$D:$D, $A20, '2015'!$F:$F, H$1)+SUMIFS('2015'!$J:$J, '2015'!$E:$E, $A20, '2015'!$F:$F, H$1)+SUMIFS('2014'!$H:$H, '2014'!$C:$C, $A20, '2014'!$F:$F, H$1)+SUMIFS('2014'!$I:$I, '2014'!$D:$D, $A20, '2014'!$F:$F, H$1)+SUMIFS('2014'!$J:$J, '2014'!$E:$E, $A20, '2014'!$F:$F, H$1)+SUMIFS('2013'!$H:$H, '2013'!$C:$C, $A20, '2013'!$F:$F, H$1)+SUMIFS('2013'!$I:$I, '2013'!$D:$D, $A20, '2013'!$F:$F, H$1)+SUMIFS('2013'!$J:$J, '2013'!$E:$E, $A20, '2013'!$F:$F, H$1)+SUMIFS('2012'!$H:$H, '2012'!$C:$C, $A20, '2012'!$F:$F, H$1)+SUMIFS('2012'!$I:$I, '2012'!$D:$D, $A20, '2012'!$F:$F, H$1)+SUMIFS('2012'!$J:$J, '2012'!$E:$E, $A20, '2012'!$F:$F, H$1)+SUMIFS('2011'!$H:$H, '2011'!$C:$C, $A20, '2011'!$F:$F, H$1)+SUMIFS('2011'!$I:$I, '2011'!$D:$D, $A20, '2011'!$F:$F, H$1)+SUMIFS('2011'!$J:$J, '2011'!$E:$E, $A20, '2011'!$F:$F, H$1)+SUMIFS('2010'!$H:$H, '2010'!$C:$C, $A20, '2010'!$F:$F, H$1)+SUMIFS('2010'!$I:$I, '2010'!$D:$D, $A20, '2010'!$F:$F, H$1)+SUMIFS('2010'!$J:$J, '2010'!$E:$E, $A20, '2010'!$F:$F, H$1)+SUMIFS('2009'!$H:$H, '2009'!$C:$C, $A20, '2009'!$F:$F, H$1)+SUMIFS('2009'!$I:$I, '2009'!$D:$D, $A20, '2009'!$F:$F, H$1)+SUMIFS('2009'!$J:$J, '2009'!$E:$E, $A20, '2009'!$F:$F, H$1), 0)</f>
        <v>0</v>
      </c>
      <c r="I20" s="0" t="n">
        <f aca="false">IFERROR(SUMIFS('2018'!$H:$H, '2018'!$C:$C, $A20, '2018'!$F:$F, I$1)+SUMIFS('2018'!$I:$I, '2018'!$D:$D, $A20, '2018'!$F:$F, I$1)+SUMIFS('2018'!$J:$J, '2018'!$E:$E, $A20, '2018'!$F:$F, I$1)+SUMIFS('2017'!$H:$H, '2017'!$C:$C, $A20, '2017'!$F:$F, I$1)+SUMIFS('2017'!$I:$I, '2017'!$D:$D, $A20, '2017'!$F:$F, I$1)+SUMIFS('2017'!$J:$J, '2017'!$E:$E, $A20, '2017'!$F:$F, I$1)+SUMIFS('2016'!$H:$H, '2016'!$C:$C, $A20, '2016'!$F:$F, I$1)+SUMIFS('2016'!$I:$I, '2016'!$D:$D, $A20, '2016'!$F:$F, I$1)+SUMIFS('2016'!$J:$J, '2016'!$E:$E, $A20, '2016'!$F:$F, I$1)+SUMIFS('2015'!$H:$H, '2015'!$C:$C, $A20, '2015'!$F:$F, I$1)+SUMIFS('2015'!$I:$I, '2015'!$D:$D, $A20, '2015'!$F:$F, I$1)+SUMIFS('2015'!$J:$J, '2015'!$E:$E, $A20, '2015'!$F:$F, I$1)+SUMIFS('2014'!$H:$H, '2014'!$C:$C, $A20, '2014'!$F:$F, I$1)+SUMIFS('2014'!$I:$I, '2014'!$D:$D, $A20, '2014'!$F:$F, I$1)+SUMIFS('2014'!$J:$J, '2014'!$E:$E, $A20, '2014'!$F:$F, I$1)+SUMIFS('2013'!$H:$H, '2013'!$C:$C, $A20, '2013'!$F:$F, I$1)+SUMIFS('2013'!$I:$I, '2013'!$D:$D, $A20, '2013'!$F:$F, I$1)+SUMIFS('2013'!$J:$J, '2013'!$E:$E, $A20, '2013'!$F:$F, I$1)+SUMIFS('2012'!$H:$H, '2012'!$C:$C, $A20, '2012'!$F:$F, I$1)+SUMIFS('2012'!$I:$I, '2012'!$D:$D, $A20, '2012'!$F:$F, I$1)+SUMIFS('2012'!$J:$J, '2012'!$E:$E, $A20, '2012'!$F:$F, I$1)+SUMIFS('2011'!$H:$H, '2011'!$C:$C, $A20, '2011'!$F:$F, I$1)+SUMIFS('2011'!$I:$I, '2011'!$D:$D, $A20, '2011'!$F:$F, I$1)+SUMIFS('2011'!$J:$J, '2011'!$E:$E, $A20, '2011'!$F:$F, I$1)+SUMIFS('2010'!$H:$H, '2010'!$C:$C, $A20, '2010'!$F:$F, I$1)+SUMIFS('2010'!$I:$I, '2010'!$D:$D, $A20, '2010'!$F:$F, I$1)+SUMIFS('2010'!$J:$J, '2010'!$E:$E, $A20, '2010'!$F:$F, I$1)+SUMIFS('2009'!$H:$H, '2009'!$C:$C, $A20, '2009'!$F:$F, I$1)+SUMIFS('2009'!$I:$I, '2009'!$D:$D, $A20, '2009'!$F:$F, I$1)+SUMIFS('2009'!$J:$J, '2009'!$E:$E, $A20, '2009'!$F:$F, I$1), 0)</f>
        <v>0</v>
      </c>
      <c r="J20" s="0" t="n">
        <f aca="false">IFERROR(SUMIFS('2018'!$H:$H, '2018'!$C:$C, $A20, '2018'!$F:$F, J$1)+SUMIFS('2018'!$I:$I, '2018'!$D:$D, $A20, '2018'!$F:$F, J$1)+SUMIFS('2018'!$J:$J, '2018'!$E:$E, $A20, '2018'!$F:$F, J$1)+SUMIFS('2017'!$H:$H, '2017'!$C:$C, $A20, '2017'!$F:$F, J$1)+SUMIFS('2017'!$I:$I, '2017'!$D:$D, $A20, '2017'!$F:$F, J$1)+SUMIFS('2017'!$J:$J, '2017'!$E:$E, $A20, '2017'!$F:$F, J$1)+SUMIFS('2016'!$H:$H, '2016'!$C:$C, $A20, '2016'!$F:$F, J$1)+SUMIFS('2016'!$I:$I, '2016'!$D:$D, $A20, '2016'!$F:$F, J$1)+SUMIFS('2016'!$J:$J, '2016'!$E:$E, $A20, '2016'!$F:$F, J$1)+SUMIFS('2015'!$H:$H, '2015'!$C:$C, $A20, '2015'!$F:$F, J$1)+SUMIFS('2015'!$I:$I, '2015'!$D:$D, $A20, '2015'!$F:$F, J$1)+SUMIFS('2015'!$J:$J, '2015'!$E:$E, $A20, '2015'!$F:$F, J$1)+SUMIFS('2014'!$H:$H, '2014'!$C:$C, $A20, '2014'!$F:$F, J$1)+SUMIFS('2014'!$I:$I, '2014'!$D:$D, $A20, '2014'!$F:$F, J$1)+SUMIFS('2014'!$J:$J, '2014'!$E:$E, $A20, '2014'!$F:$F, J$1)+SUMIFS('2013'!$H:$H, '2013'!$C:$C, $A20, '2013'!$F:$F, J$1)+SUMIFS('2013'!$I:$I, '2013'!$D:$D, $A20, '2013'!$F:$F, J$1)+SUMIFS('2013'!$J:$J, '2013'!$E:$E, $A20, '2013'!$F:$F, J$1)+SUMIFS('2012'!$H:$H, '2012'!$C:$C, $A20, '2012'!$F:$F, J$1)+SUMIFS('2012'!$I:$I, '2012'!$D:$D, $A20, '2012'!$F:$F, J$1)+SUMIFS('2012'!$J:$J, '2012'!$E:$E, $A20, '2012'!$F:$F, J$1)+SUMIFS('2011'!$H:$H, '2011'!$C:$C, $A20, '2011'!$F:$F, J$1)+SUMIFS('2011'!$I:$I, '2011'!$D:$D, $A20, '2011'!$F:$F, J$1)+SUMIFS('2011'!$J:$J, '2011'!$E:$E, $A20, '2011'!$F:$F, J$1)+SUMIFS('2010'!$H:$H, '2010'!$C:$C, $A20, '2010'!$F:$F, J$1)+SUMIFS('2010'!$I:$I, '2010'!$D:$D, $A20, '2010'!$F:$F, J$1)+SUMIFS('2010'!$J:$J, '2010'!$E:$E, $A20, '2010'!$F:$F, J$1)+SUMIFS('2009'!$H:$H, '2009'!$C:$C, $A20, '2009'!$F:$F, J$1)+SUMIFS('2009'!$I:$I, '2009'!$D:$D, $A20, '2009'!$F:$F, J$1)+SUMIFS('2009'!$J:$J, '2009'!$E:$E, $A20, '2009'!$F:$F, J$1), 0)</f>
        <v>0</v>
      </c>
      <c r="K20" s="0" t="n">
        <f aca="false">IFERROR(SUMIFS('2018'!$H:$H, '2018'!$C:$C, $A20, '2018'!$F:$F, K$1)+SUMIFS('2018'!$I:$I, '2018'!$D:$D, $A20, '2018'!$F:$F, K$1)+SUMIFS('2018'!$J:$J, '2018'!$E:$E, $A20, '2018'!$F:$F, K$1)+SUMIFS('2017'!$H:$H, '2017'!$C:$C, $A20, '2017'!$F:$F, K$1)+SUMIFS('2017'!$I:$I, '2017'!$D:$D, $A20, '2017'!$F:$F, K$1)+SUMIFS('2017'!$J:$J, '2017'!$E:$E, $A20, '2017'!$F:$F, K$1)+SUMIFS('2016'!$H:$H, '2016'!$C:$C, $A20, '2016'!$F:$F, K$1)+SUMIFS('2016'!$I:$I, '2016'!$D:$D, $A20, '2016'!$F:$F, K$1)+SUMIFS('2016'!$J:$J, '2016'!$E:$E, $A20, '2016'!$F:$F, K$1)+SUMIFS('2015'!$H:$H, '2015'!$C:$C, $A20, '2015'!$F:$F, K$1)+SUMIFS('2015'!$I:$I, '2015'!$D:$D, $A20, '2015'!$F:$F, K$1)+SUMIFS('2015'!$J:$J, '2015'!$E:$E, $A20, '2015'!$F:$F, K$1)+SUMIFS('2014'!$H:$H, '2014'!$C:$C, $A20, '2014'!$F:$F, K$1)+SUMIFS('2014'!$I:$I, '2014'!$D:$D, $A20, '2014'!$F:$F, K$1)+SUMIFS('2014'!$J:$J, '2014'!$E:$E, $A20, '2014'!$F:$F, K$1)+SUMIFS('2013'!$H:$H, '2013'!$C:$C, $A20, '2013'!$F:$F, K$1)+SUMIFS('2013'!$I:$I, '2013'!$D:$D, $A20, '2013'!$F:$F, K$1)+SUMIFS('2013'!$J:$J, '2013'!$E:$E, $A20, '2013'!$F:$F, K$1)+SUMIFS('2012'!$H:$H, '2012'!$C:$C, $A20, '2012'!$F:$F, K$1)+SUMIFS('2012'!$I:$I, '2012'!$D:$D, $A20, '2012'!$F:$F, K$1)+SUMIFS('2012'!$J:$J, '2012'!$E:$E, $A20, '2012'!$F:$F, K$1)+SUMIFS('2011'!$H:$H, '2011'!$C:$C, $A20, '2011'!$F:$F, K$1)+SUMIFS('2011'!$I:$I, '2011'!$D:$D, $A20, '2011'!$F:$F, K$1)+SUMIFS('2011'!$J:$J, '2011'!$E:$E, $A20, '2011'!$F:$F, K$1)+SUMIFS('2010'!$H:$H, '2010'!$C:$C, $A20, '2010'!$F:$F, K$1)+SUMIFS('2010'!$I:$I, '2010'!$D:$D, $A20, '2010'!$F:$F, K$1)+SUMIFS('2010'!$J:$J, '2010'!$E:$E, $A20, '2010'!$F:$F, K$1)+SUMIFS('2009'!$H:$H, '2009'!$C:$C, $A20, '2009'!$F:$F, K$1)+SUMIFS('2009'!$I:$I, '2009'!$D:$D, $A20, '2009'!$F:$F, K$1)+SUMIFS('2009'!$J:$J, '2009'!$E:$E, $A20, '2009'!$F:$F, K$1), 0)</f>
        <v>16</v>
      </c>
      <c r="L20" s="0" t="n">
        <f aca="false">IFERROR(SUMIFS('2018'!$H:$H, '2018'!$C:$C, $A20, '2018'!$F:$F, L$1)+SUMIFS('2018'!$I:$I, '2018'!$D:$D, $A20, '2018'!$F:$F, L$1)+SUMIFS('2018'!$J:$J, '2018'!$E:$E, $A20, '2018'!$F:$F, L$1)+SUMIFS('2017'!$H:$H, '2017'!$C:$C, $A20, '2017'!$F:$F, L$1)+SUMIFS('2017'!$I:$I, '2017'!$D:$D, $A20, '2017'!$F:$F, L$1)+SUMIFS('2017'!$J:$J, '2017'!$E:$E, $A20, '2017'!$F:$F, L$1)+SUMIFS('2016'!$H:$H, '2016'!$C:$C, $A20, '2016'!$F:$F, L$1)+SUMIFS('2016'!$I:$I, '2016'!$D:$D, $A20, '2016'!$F:$F, L$1)+SUMIFS('2016'!$J:$J, '2016'!$E:$E, $A20, '2016'!$F:$F, L$1)+SUMIFS('2015'!$H:$H, '2015'!$C:$C, $A20, '2015'!$F:$F, L$1)+SUMIFS('2015'!$I:$I, '2015'!$D:$D, $A20, '2015'!$F:$F, L$1)+SUMIFS('2015'!$J:$J, '2015'!$E:$E, $A20, '2015'!$F:$F, L$1)+SUMIFS('2014'!$H:$H, '2014'!$C:$C, $A20, '2014'!$F:$F, L$1)+SUMIFS('2014'!$I:$I, '2014'!$D:$D, $A20, '2014'!$F:$F, L$1)+SUMIFS('2014'!$J:$J, '2014'!$E:$E, $A20, '2014'!$F:$F, L$1)+SUMIFS('2013'!$H:$H, '2013'!$C:$C, $A20, '2013'!$F:$F, L$1)+SUMIFS('2013'!$I:$I, '2013'!$D:$D, $A20, '2013'!$F:$F, L$1)+SUMIFS('2013'!$J:$J, '2013'!$E:$E, $A20, '2013'!$F:$F, L$1)+SUMIFS('2012'!$H:$H, '2012'!$C:$C, $A20, '2012'!$F:$F, L$1)+SUMIFS('2012'!$I:$I, '2012'!$D:$D, $A20, '2012'!$F:$F, L$1)+SUMIFS('2012'!$J:$J, '2012'!$E:$E, $A20, '2012'!$F:$F, L$1)+SUMIFS('2011'!$H:$H, '2011'!$C:$C, $A20, '2011'!$F:$F, L$1)+SUMIFS('2011'!$I:$I, '2011'!$D:$D, $A20, '2011'!$F:$F, L$1)+SUMIFS('2011'!$J:$J, '2011'!$E:$E, $A20, '2011'!$F:$F, L$1)+SUMIFS('2010'!$H:$H, '2010'!$C:$C, $A20, '2010'!$F:$F, L$1)+SUMIFS('2010'!$I:$I, '2010'!$D:$D, $A20, '2010'!$F:$F, L$1)+SUMIFS('2010'!$J:$J, '2010'!$E:$E, $A20, '2010'!$F:$F, L$1)+SUMIFS('2009'!$H:$H, '2009'!$C:$C, $A20, '2009'!$F:$F, L$1)+SUMIFS('2009'!$I:$I, '2009'!$D:$D, $A20, '2009'!$F:$F, L$1)+SUMIFS('2009'!$J:$J, '2009'!$E:$E, $A20, '2009'!$F:$F, L$1), 0)</f>
        <v>5</v>
      </c>
      <c r="M20" s="0" t="n">
        <f aca="false">IFERROR(SUMIFS('2018'!$H:$H, '2018'!$C:$C, $A20, '2018'!$F:$F, M$1)+SUMIFS('2018'!$I:$I, '2018'!$D:$D, $A20, '2018'!$F:$F, M$1)+SUMIFS('2018'!$J:$J, '2018'!$E:$E, $A20, '2018'!$F:$F, M$1)+SUMIFS('2017'!$H:$H, '2017'!$C:$C, $A20, '2017'!$F:$F, M$1)+SUMIFS('2017'!$I:$I, '2017'!$D:$D, $A20, '2017'!$F:$F, M$1)+SUMIFS('2017'!$J:$J, '2017'!$E:$E, $A20, '2017'!$F:$F, M$1)+SUMIFS('2016'!$H:$H, '2016'!$C:$C, $A20, '2016'!$F:$F, M$1)+SUMIFS('2016'!$I:$I, '2016'!$D:$D, $A20, '2016'!$F:$F, M$1)+SUMIFS('2016'!$J:$J, '2016'!$E:$E, $A20, '2016'!$F:$F, M$1)+SUMIFS('2015'!$H:$H, '2015'!$C:$C, $A20, '2015'!$F:$F, M$1)+SUMIFS('2015'!$I:$I, '2015'!$D:$D, $A20, '2015'!$F:$F, M$1)+SUMIFS('2015'!$J:$J, '2015'!$E:$E, $A20, '2015'!$F:$F, M$1)+SUMIFS('2014'!$H:$H, '2014'!$C:$C, $A20, '2014'!$F:$F, M$1)+SUMIFS('2014'!$I:$I, '2014'!$D:$D, $A20, '2014'!$F:$F, M$1)+SUMIFS('2014'!$J:$J, '2014'!$E:$E, $A20, '2014'!$F:$F, M$1)+SUMIFS('2013'!$H:$H, '2013'!$C:$C, $A20, '2013'!$F:$F, M$1)+SUMIFS('2013'!$I:$I, '2013'!$D:$D, $A20, '2013'!$F:$F, M$1)+SUMIFS('2013'!$J:$J, '2013'!$E:$E, $A20, '2013'!$F:$F, M$1)+SUMIFS('2012'!$H:$H, '2012'!$C:$C, $A20, '2012'!$F:$F, M$1)+SUMIFS('2012'!$I:$I, '2012'!$D:$D, $A20, '2012'!$F:$F, M$1)+SUMIFS('2012'!$J:$J, '2012'!$E:$E, $A20, '2012'!$F:$F, M$1)+SUMIFS('2011'!$H:$H, '2011'!$C:$C, $A20, '2011'!$F:$F, M$1)+SUMIFS('2011'!$I:$I, '2011'!$D:$D, $A20, '2011'!$F:$F, M$1)+SUMIFS('2011'!$J:$J, '2011'!$E:$E, $A20, '2011'!$F:$F, M$1)+SUMIFS('2010'!$H:$H, '2010'!$C:$C, $A20, '2010'!$F:$F, M$1)+SUMIFS('2010'!$I:$I, '2010'!$D:$D, $A20, '2010'!$F:$F, M$1)+SUMIFS('2010'!$J:$J, '2010'!$E:$E, $A20, '2010'!$F:$F, M$1)+SUMIFS('2009'!$H:$H, '2009'!$C:$C, $A20, '2009'!$F:$F, M$1)+SUMIFS('2009'!$I:$I, '2009'!$D:$D, $A20, '2009'!$F:$F, M$1)+SUMIFS('2009'!$J:$J, '2009'!$E:$E, $A20, '2009'!$F:$F, M$1), 0)</f>
        <v>0</v>
      </c>
      <c r="N20" s="0" t="n">
        <f aca="false">IFERROR(SUMIFS('2018'!$H:$H, '2018'!$C:$C, $A20, '2018'!$F:$F, N$1)+SUMIFS('2018'!$I:$I, '2018'!$D:$D, $A20, '2018'!$F:$F, N$1)+SUMIFS('2018'!$J:$J, '2018'!$E:$E, $A20, '2018'!$F:$F, N$1)+SUMIFS('2017'!$H:$H, '2017'!$C:$C, $A20, '2017'!$F:$F, N$1)+SUMIFS('2017'!$I:$I, '2017'!$D:$D, $A20, '2017'!$F:$F, N$1)+SUMIFS('2017'!$J:$J, '2017'!$E:$E, $A20, '2017'!$F:$F, N$1)+SUMIFS('2016'!$H:$H, '2016'!$C:$C, $A20, '2016'!$F:$F, N$1)+SUMIFS('2016'!$I:$I, '2016'!$D:$D, $A20, '2016'!$F:$F, N$1)+SUMIFS('2016'!$J:$J, '2016'!$E:$E, $A20, '2016'!$F:$F, N$1)+SUMIFS('2015'!$H:$H, '2015'!$C:$C, $A20, '2015'!$F:$F, N$1)+SUMIFS('2015'!$I:$I, '2015'!$D:$D, $A20, '2015'!$F:$F, N$1)+SUMIFS('2015'!$J:$J, '2015'!$E:$E, $A20, '2015'!$F:$F, N$1)+SUMIFS('2014'!$H:$H, '2014'!$C:$C, $A20, '2014'!$F:$F, N$1)+SUMIFS('2014'!$I:$I, '2014'!$D:$D, $A20, '2014'!$F:$F, N$1)+SUMIFS('2014'!$J:$J, '2014'!$E:$E, $A20, '2014'!$F:$F, N$1)+SUMIFS('2013'!$H:$H, '2013'!$C:$C, $A20, '2013'!$F:$F, N$1)+SUMIFS('2013'!$I:$I, '2013'!$D:$D, $A20, '2013'!$F:$F, N$1)+SUMIFS('2013'!$J:$J, '2013'!$E:$E, $A20, '2013'!$F:$F, N$1)+SUMIFS('2012'!$H:$H, '2012'!$C:$C, $A20, '2012'!$F:$F, N$1)+SUMIFS('2012'!$I:$I, '2012'!$D:$D, $A20, '2012'!$F:$F, N$1)+SUMIFS('2012'!$J:$J, '2012'!$E:$E, $A20, '2012'!$F:$F, N$1)+SUMIFS('2011'!$H:$H, '2011'!$C:$C, $A20, '2011'!$F:$F, N$1)+SUMIFS('2011'!$I:$I, '2011'!$D:$D, $A20, '2011'!$F:$F, N$1)+SUMIFS('2011'!$J:$J, '2011'!$E:$E, $A20, '2011'!$F:$F, N$1)+SUMIFS('2010'!$H:$H, '2010'!$C:$C, $A20, '2010'!$F:$F, N$1)+SUMIFS('2010'!$I:$I, '2010'!$D:$D, $A20, '2010'!$F:$F, N$1)+SUMIFS('2010'!$J:$J, '2010'!$E:$E, $A20, '2010'!$F:$F, N$1)+SUMIFS('2009'!$H:$H, '2009'!$C:$C, $A20, '2009'!$F:$F, N$1)+SUMIFS('2009'!$I:$I, '2009'!$D:$D, $A20, '2009'!$F:$F, N$1)+SUMIFS('2009'!$J:$J, '2009'!$E:$E, $A20, '2009'!$F:$F, N$1), 0)</f>
        <v>0</v>
      </c>
      <c r="O20" s="0" t="n">
        <f aca="false">IFERROR(SUMIFS('2018'!$H:$H, '2018'!$C:$C, $A20, '2018'!$F:$F, O$1)+SUMIFS('2018'!$I:$I, '2018'!$D:$D, $A20, '2018'!$F:$F, O$1)+SUMIFS('2018'!$J:$J, '2018'!$E:$E, $A20, '2018'!$F:$F, O$1)+SUMIFS('2017'!$H:$H, '2017'!$C:$C, $A20, '2017'!$F:$F, O$1)+SUMIFS('2017'!$I:$I, '2017'!$D:$D, $A20, '2017'!$F:$F, O$1)+SUMIFS('2017'!$J:$J, '2017'!$E:$E, $A20, '2017'!$F:$F, O$1)+SUMIFS('2016'!$H:$H, '2016'!$C:$C, $A20, '2016'!$F:$F, O$1)+SUMIFS('2016'!$I:$I, '2016'!$D:$D, $A20, '2016'!$F:$F, O$1)+SUMIFS('2016'!$J:$J, '2016'!$E:$E, $A20, '2016'!$F:$F, O$1)+SUMIFS('2015'!$H:$H, '2015'!$C:$C, $A20, '2015'!$F:$F, O$1)+SUMIFS('2015'!$I:$I, '2015'!$D:$D, $A20, '2015'!$F:$F, O$1)+SUMIFS('2015'!$J:$J, '2015'!$E:$E, $A20, '2015'!$F:$F, O$1)+SUMIFS('2014'!$H:$H, '2014'!$C:$C, $A20, '2014'!$F:$F, O$1)+SUMIFS('2014'!$I:$I, '2014'!$D:$D, $A20, '2014'!$F:$F, O$1)+SUMIFS('2014'!$J:$J, '2014'!$E:$E, $A20, '2014'!$F:$F, O$1)+SUMIFS('2013'!$H:$H, '2013'!$C:$C, $A20, '2013'!$F:$F, O$1)+SUMIFS('2013'!$I:$I, '2013'!$D:$D, $A20, '2013'!$F:$F, O$1)+SUMIFS('2013'!$J:$J, '2013'!$E:$E, $A20, '2013'!$F:$F, O$1)+SUMIFS('2012'!$H:$H, '2012'!$C:$C, $A20, '2012'!$F:$F, O$1)+SUMIFS('2012'!$I:$I, '2012'!$D:$D, $A20, '2012'!$F:$F, O$1)+SUMIFS('2012'!$J:$J, '2012'!$E:$E, $A20, '2012'!$F:$F, O$1)+SUMIFS('2011'!$H:$H, '2011'!$C:$C, $A20, '2011'!$F:$F, O$1)+SUMIFS('2011'!$I:$I, '2011'!$D:$D, $A20, '2011'!$F:$F, O$1)+SUMIFS('2011'!$J:$J, '2011'!$E:$E, $A20, '2011'!$F:$F, O$1)+SUMIFS('2010'!$H:$H, '2010'!$C:$C, $A20, '2010'!$F:$F, O$1)+SUMIFS('2010'!$I:$I, '2010'!$D:$D, $A20, '2010'!$F:$F, O$1)+SUMIFS('2010'!$J:$J, '2010'!$E:$E, $A20, '2010'!$F:$F, O$1)+SUMIFS('2009'!$H:$H, '2009'!$C:$C, $A20, '2009'!$F:$F, O$1)+SUMIFS('2009'!$I:$I, '2009'!$D:$D, $A20, '2009'!$F:$F, O$1)+SUMIFS('2009'!$J:$J, '2009'!$E:$E, $A20, '2009'!$F:$F, O$1), 0)</f>
        <v>0</v>
      </c>
      <c r="P20" s="0" t="n">
        <f aca="false">IFERROR(SUMIFS('2018'!$H:$H, '2018'!$C:$C, $A20, '2018'!$F:$F, P$1)+SUMIFS('2018'!$I:$I, '2018'!$D:$D, $A20, '2018'!$F:$F, P$1)+SUMIFS('2018'!$J:$J, '2018'!$E:$E, $A20, '2018'!$F:$F, P$1)+SUMIFS('2017'!$H:$H, '2017'!$C:$C, $A20, '2017'!$F:$F, P$1)+SUMIFS('2017'!$I:$I, '2017'!$D:$D, $A20, '2017'!$F:$F, P$1)+SUMIFS('2017'!$J:$J, '2017'!$E:$E, $A20, '2017'!$F:$F, P$1)+SUMIFS('2016'!$H:$H, '2016'!$C:$C, $A20, '2016'!$F:$F, P$1)+SUMIFS('2016'!$I:$I, '2016'!$D:$D, $A20, '2016'!$F:$F, P$1)+SUMIFS('2016'!$J:$J, '2016'!$E:$E, $A20, '2016'!$F:$F, P$1)+SUMIFS('2015'!$H:$H, '2015'!$C:$C, $A20, '2015'!$F:$F, P$1)+SUMIFS('2015'!$I:$I, '2015'!$D:$D, $A20, '2015'!$F:$F, P$1)+SUMIFS('2015'!$J:$J, '2015'!$E:$E, $A20, '2015'!$F:$F, P$1)+SUMIFS('2014'!$H:$H, '2014'!$C:$C, $A20, '2014'!$F:$F, P$1)+SUMIFS('2014'!$I:$I, '2014'!$D:$D, $A20, '2014'!$F:$F, P$1)+SUMIFS('2014'!$J:$J, '2014'!$E:$E, $A20, '2014'!$F:$F, P$1)+SUMIFS('2013'!$H:$H, '2013'!$C:$C, $A20, '2013'!$F:$F, P$1)+SUMIFS('2013'!$I:$I, '2013'!$D:$D, $A20, '2013'!$F:$F, P$1)+SUMIFS('2013'!$J:$J, '2013'!$E:$E, $A20, '2013'!$F:$F, P$1)+SUMIFS('2012'!$H:$H, '2012'!$C:$C, $A20, '2012'!$F:$F, P$1)+SUMIFS('2012'!$I:$I, '2012'!$D:$D, $A20, '2012'!$F:$F, P$1)+SUMIFS('2012'!$J:$J, '2012'!$E:$E, $A20, '2012'!$F:$F, P$1)+SUMIFS('2011'!$H:$H, '2011'!$C:$C, $A20, '2011'!$F:$F, P$1)+SUMIFS('2011'!$I:$I, '2011'!$D:$D, $A20, '2011'!$F:$F, P$1)+SUMIFS('2011'!$J:$J, '2011'!$E:$E, $A20, '2011'!$F:$F, P$1)+SUMIFS('2010'!$H:$H, '2010'!$C:$C, $A20, '2010'!$F:$F, P$1)+SUMIFS('2010'!$I:$I, '2010'!$D:$D, $A20, '2010'!$F:$F, P$1)+SUMIFS('2010'!$J:$J, '2010'!$E:$E, $A20, '2010'!$F:$F, P$1)+SUMIFS('2009'!$H:$H, '2009'!$C:$C, $A20, '2009'!$F:$F, P$1)+SUMIFS('2009'!$I:$I, '2009'!$D:$D, $A20, '2009'!$F:$F, P$1)+SUMIFS('2009'!$J:$J, '2009'!$E:$E, $A20, '2009'!$F:$F, P$1), 0)</f>
        <v>0</v>
      </c>
      <c r="Q20" s="0" t="n">
        <f aca="false">IFERROR(SUMIFS('2018'!$H:$H, '2018'!$C:$C, $A20, '2018'!$F:$F, Q$1)+SUMIFS('2018'!$I:$I, '2018'!$D:$D, $A20, '2018'!$F:$F, Q$1)+SUMIFS('2018'!$J:$J, '2018'!$E:$E, $A20, '2018'!$F:$F, Q$1)+SUMIFS('2017'!$H:$H, '2017'!$C:$C, $A20, '2017'!$F:$F, Q$1)+SUMIFS('2017'!$I:$I, '2017'!$D:$D, $A20, '2017'!$F:$F, Q$1)+SUMIFS('2017'!$J:$J, '2017'!$E:$E, $A20, '2017'!$F:$F, Q$1)+SUMIFS('2016'!$H:$H, '2016'!$C:$C, $A20, '2016'!$F:$F, Q$1)+SUMIFS('2016'!$I:$I, '2016'!$D:$D, $A20, '2016'!$F:$F, Q$1)+SUMIFS('2016'!$J:$J, '2016'!$E:$E, $A20, '2016'!$F:$F, Q$1)+SUMIFS('2015'!$H:$H, '2015'!$C:$C, $A20, '2015'!$F:$F, Q$1)+SUMIFS('2015'!$I:$I, '2015'!$D:$D, $A20, '2015'!$F:$F, Q$1)+SUMIFS('2015'!$J:$J, '2015'!$E:$E, $A20, '2015'!$F:$F, Q$1)+SUMIFS('2014'!$H:$H, '2014'!$C:$C, $A20, '2014'!$F:$F, Q$1)+SUMIFS('2014'!$I:$I, '2014'!$D:$D, $A20, '2014'!$F:$F, Q$1)+SUMIFS('2014'!$J:$J, '2014'!$E:$E, $A20, '2014'!$F:$F, Q$1)+SUMIFS('2013'!$H:$H, '2013'!$C:$C, $A20, '2013'!$F:$F, Q$1)+SUMIFS('2013'!$I:$I, '2013'!$D:$D, $A20, '2013'!$F:$F, Q$1)+SUMIFS('2013'!$J:$J, '2013'!$E:$E, $A20, '2013'!$F:$F, Q$1)+SUMIFS('2012'!$H:$H, '2012'!$C:$C, $A20, '2012'!$F:$F, Q$1)+SUMIFS('2012'!$I:$I, '2012'!$D:$D, $A20, '2012'!$F:$F, Q$1)+SUMIFS('2012'!$J:$J, '2012'!$E:$E, $A20, '2012'!$F:$F, Q$1)+SUMIFS('2011'!$H:$H, '2011'!$C:$C, $A20, '2011'!$F:$F, Q$1)+SUMIFS('2011'!$I:$I, '2011'!$D:$D, $A20, '2011'!$F:$F, Q$1)+SUMIFS('2011'!$J:$J, '2011'!$E:$E, $A20, '2011'!$F:$F, Q$1)+SUMIFS('2010'!$H:$H, '2010'!$C:$C, $A20, '2010'!$F:$F, Q$1)+SUMIFS('2010'!$I:$I, '2010'!$D:$D, $A20, '2010'!$F:$F, Q$1)+SUMIFS('2010'!$J:$J, '2010'!$E:$E, $A20, '2010'!$F:$F, Q$1)+SUMIFS('2009'!$H:$H, '2009'!$C:$C, $A20, '2009'!$F:$F, Q$1)+SUMIFS('2009'!$I:$I, '2009'!$D:$D, $A20, '2009'!$F:$F, Q$1)+SUMIFS('2009'!$J:$J, '2009'!$E:$E, $A20, '2009'!$F:$F, Q$1), 0)</f>
        <v>0</v>
      </c>
      <c r="R20" s="0" t="n">
        <f aca="false">IFERROR(SUMIFS('2018'!$H:$H, '2018'!$C:$C, $A20, '2018'!$F:$F, R$1)+SUMIFS('2018'!$I:$I, '2018'!$D:$D, $A20, '2018'!$F:$F, R$1)+SUMIFS('2018'!$J:$J, '2018'!$E:$E, $A20, '2018'!$F:$F, R$1)+SUMIFS('2017'!$H:$H, '2017'!$C:$C, $A20, '2017'!$F:$F, R$1)+SUMIFS('2017'!$I:$I, '2017'!$D:$D, $A20, '2017'!$F:$F, R$1)+SUMIFS('2017'!$J:$J, '2017'!$E:$E, $A20, '2017'!$F:$F, R$1)+SUMIFS('2016'!$H:$H, '2016'!$C:$C, $A20, '2016'!$F:$F, R$1)+SUMIFS('2016'!$I:$I, '2016'!$D:$D, $A20, '2016'!$F:$F, R$1)+SUMIFS('2016'!$J:$J, '2016'!$E:$E, $A20, '2016'!$F:$F, R$1)+SUMIFS('2015'!$H:$H, '2015'!$C:$C, $A20, '2015'!$F:$F, R$1)+SUMIFS('2015'!$I:$I, '2015'!$D:$D, $A20, '2015'!$F:$F, R$1)+SUMIFS('2015'!$J:$J, '2015'!$E:$E, $A20, '2015'!$F:$F, R$1)+SUMIFS('2014'!$H:$H, '2014'!$C:$C, $A20, '2014'!$F:$F, R$1)+SUMIFS('2014'!$I:$I, '2014'!$D:$D, $A20, '2014'!$F:$F, R$1)+SUMIFS('2014'!$J:$J, '2014'!$E:$E, $A20, '2014'!$F:$F, R$1)+SUMIFS('2013'!$H:$H, '2013'!$C:$C, $A20, '2013'!$F:$F, R$1)+SUMIFS('2013'!$I:$I, '2013'!$D:$D, $A20, '2013'!$F:$F, R$1)+SUMIFS('2013'!$J:$J, '2013'!$E:$E, $A20, '2013'!$F:$F, R$1)+SUMIFS('2012'!$H:$H, '2012'!$C:$C, $A20, '2012'!$F:$F, R$1)+SUMIFS('2012'!$I:$I, '2012'!$D:$D, $A20, '2012'!$F:$F, R$1)+SUMIFS('2012'!$J:$J, '2012'!$E:$E, $A20, '2012'!$F:$F, R$1)+SUMIFS('2011'!$H:$H, '2011'!$C:$C, $A20, '2011'!$F:$F, R$1)+SUMIFS('2011'!$I:$I, '2011'!$D:$D, $A20, '2011'!$F:$F, R$1)+SUMIFS('2011'!$J:$J, '2011'!$E:$E, $A20, '2011'!$F:$F, R$1)+SUMIFS('2010'!$H:$H, '2010'!$C:$C, $A20, '2010'!$F:$F, R$1)+SUMIFS('2010'!$I:$I, '2010'!$D:$D, $A20, '2010'!$F:$F, R$1)+SUMIFS('2010'!$J:$J, '2010'!$E:$E, $A20, '2010'!$F:$F, R$1)+SUMIFS('2009'!$H:$H, '2009'!$C:$C, $A20, '2009'!$F:$F, R$1)+SUMIFS('2009'!$I:$I, '2009'!$D:$D, $A20, '2009'!$F:$F, R$1)+SUMIFS('2009'!$J:$J, '2009'!$E:$E, $A20, '2009'!$F:$F, R$1), 0)</f>
        <v>0</v>
      </c>
      <c r="S20" s="0" t="n">
        <f aca="false">IFERROR(SUMIFS('2018'!$H:$H, '2018'!$C:$C, $A20, '2018'!$F:$F, S$1)+SUMIFS('2018'!$I:$I, '2018'!$D:$D, $A20, '2018'!$F:$F, S$1)+SUMIFS('2018'!$J:$J, '2018'!$E:$E, $A20, '2018'!$F:$F, S$1)+SUMIFS('2017'!$H:$H, '2017'!$C:$C, $A20, '2017'!$F:$F, S$1)+SUMIFS('2017'!$I:$I, '2017'!$D:$D, $A20, '2017'!$F:$F, S$1)+SUMIFS('2017'!$J:$J, '2017'!$E:$E, $A20, '2017'!$F:$F, S$1)+SUMIFS('2016'!$H:$H, '2016'!$C:$C, $A20, '2016'!$F:$F, S$1)+SUMIFS('2016'!$I:$I, '2016'!$D:$D, $A20, '2016'!$F:$F, S$1)+SUMIFS('2016'!$J:$J, '2016'!$E:$E, $A20, '2016'!$F:$F, S$1)+SUMIFS('2015'!$H:$H, '2015'!$C:$C, $A20, '2015'!$F:$F, S$1)+SUMIFS('2015'!$I:$I, '2015'!$D:$D, $A20, '2015'!$F:$F, S$1)+SUMIFS('2015'!$J:$J, '2015'!$E:$E, $A20, '2015'!$F:$F, S$1)+SUMIFS('2014'!$H:$H, '2014'!$C:$C, $A20, '2014'!$F:$F, S$1)+SUMIFS('2014'!$I:$I, '2014'!$D:$D, $A20, '2014'!$F:$F, S$1)+SUMIFS('2014'!$J:$J, '2014'!$E:$E, $A20, '2014'!$F:$F, S$1)+SUMIFS('2013'!$H:$H, '2013'!$C:$C, $A20, '2013'!$F:$F, S$1)+SUMIFS('2013'!$I:$I, '2013'!$D:$D, $A20, '2013'!$F:$F, S$1)+SUMIFS('2013'!$J:$J, '2013'!$E:$E, $A20, '2013'!$F:$F, S$1)+SUMIFS('2012'!$H:$H, '2012'!$C:$C, $A20, '2012'!$F:$F, S$1)+SUMIFS('2012'!$I:$I, '2012'!$D:$D, $A20, '2012'!$F:$F, S$1)+SUMIFS('2012'!$J:$J, '2012'!$E:$E, $A20, '2012'!$F:$F, S$1)+SUMIFS('2011'!$H:$H, '2011'!$C:$C, $A20, '2011'!$F:$F, S$1)+SUMIFS('2011'!$I:$I, '2011'!$D:$D, $A20, '2011'!$F:$F, S$1)+SUMIFS('2011'!$J:$J, '2011'!$E:$E, $A20, '2011'!$F:$F, S$1)+SUMIFS('2010'!$H:$H, '2010'!$C:$C, $A20, '2010'!$F:$F, S$1)+SUMIFS('2010'!$I:$I, '2010'!$D:$D, $A20, '2010'!$F:$F, S$1)+SUMIFS('2010'!$J:$J, '2010'!$E:$E, $A20, '2010'!$F:$F, S$1)+SUMIFS('2009'!$H:$H, '2009'!$C:$C, $A20, '2009'!$F:$F, S$1)+SUMIFS('2009'!$I:$I, '2009'!$D:$D, $A20, '2009'!$F:$F, S$1)+SUMIFS('2009'!$J:$J, '2009'!$E:$E, $A20, '2009'!$F:$F, S$1), 0)</f>
        <v>0</v>
      </c>
      <c r="T20" s="0" t="n">
        <f aca="false">IFERROR(SUMIFS('2018'!$H:$H, '2018'!$C:$C, $A20, '2018'!$F:$F, T$1)+SUMIFS('2018'!$I:$I, '2018'!$D:$D, $A20, '2018'!$F:$F, T$1)+SUMIFS('2018'!$J:$J, '2018'!$E:$E, $A20, '2018'!$F:$F, T$1)+SUMIFS('2017'!$H:$H, '2017'!$C:$C, $A20, '2017'!$F:$F, T$1)+SUMIFS('2017'!$I:$I, '2017'!$D:$D, $A20, '2017'!$F:$F, T$1)+SUMIFS('2017'!$J:$J, '2017'!$E:$E, $A20, '2017'!$F:$F, T$1)+SUMIFS('2016'!$H:$H, '2016'!$C:$C, $A20, '2016'!$F:$F, T$1)+SUMIFS('2016'!$I:$I, '2016'!$D:$D, $A20, '2016'!$F:$F, T$1)+SUMIFS('2016'!$J:$J, '2016'!$E:$E, $A20, '2016'!$F:$F, T$1)+SUMIFS('2015'!$H:$H, '2015'!$C:$C, $A20, '2015'!$F:$F, T$1)+SUMIFS('2015'!$I:$I, '2015'!$D:$D, $A20, '2015'!$F:$F, T$1)+SUMIFS('2015'!$J:$J, '2015'!$E:$E, $A20, '2015'!$F:$F, T$1)+SUMIFS('2014'!$H:$H, '2014'!$C:$C, $A20, '2014'!$F:$F, T$1)+SUMIFS('2014'!$I:$I, '2014'!$D:$D, $A20, '2014'!$F:$F, T$1)+SUMIFS('2014'!$J:$J, '2014'!$E:$E, $A20, '2014'!$F:$F, T$1)+SUMIFS('2013'!$H:$H, '2013'!$C:$C, $A20, '2013'!$F:$F, T$1)+SUMIFS('2013'!$I:$I, '2013'!$D:$D, $A20, '2013'!$F:$F, T$1)+SUMIFS('2013'!$J:$J, '2013'!$E:$E, $A20, '2013'!$F:$F, T$1)+SUMIFS('2012'!$H:$H, '2012'!$C:$C, $A20, '2012'!$F:$F, T$1)+SUMIFS('2012'!$I:$I, '2012'!$D:$D, $A20, '2012'!$F:$F, T$1)+SUMIFS('2012'!$J:$J, '2012'!$E:$E, $A20, '2012'!$F:$F, T$1)+SUMIFS('2011'!$H:$H, '2011'!$C:$C, $A20, '2011'!$F:$F, T$1)+SUMIFS('2011'!$I:$I, '2011'!$D:$D, $A20, '2011'!$F:$F, T$1)+SUMIFS('2011'!$J:$J, '2011'!$E:$E, $A20, '2011'!$F:$F, T$1)+SUMIFS('2010'!$H:$H, '2010'!$C:$C, $A20, '2010'!$F:$F, T$1)+SUMIFS('2010'!$I:$I, '2010'!$D:$D, $A20, '2010'!$F:$F, T$1)+SUMIFS('2010'!$J:$J, '2010'!$E:$E, $A20, '2010'!$F:$F, T$1)+SUMIFS('2009'!$H:$H, '2009'!$C:$C, $A20, '2009'!$F:$F, T$1)+SUMIFS('2009'!$I:$I, '2009'!$D:$D, $A20, '2009'!$F:$F, T$1)+SUMIFS('2009'!$J:$J, '2009'!$E:$E, $A20, '2009'!$F:$F, T$1), 0)</f>
        <v>0</v>
      </c>
      <c r="U20" s="0" t="n">
        <f aca="false">IFERROR(SUMIFS('2018'!$H:$H, '2018'!$C:$C, $A20, '2018'!$F:$F, U$1)+SUMIFS('2018'!$I:$I, '2018'!$D:$D, $A20, '2018'!$F:$F, U$1)+SUMIFS('2018'!$J:$J, '2018'!$E:$E, $A20, '2018'!$F:$F, U$1)+SUMIFS('2017'!$H:$H, '2017'!$C:$C, $A20, '2017'!$F:$F, U$1)+SUMIFS('2017'!$I:$I, '2017'!$D:$D, $A20, '2017'!$F:$F, U$1)+SUMIFS('2017'!$J:$J, '2017'!$E:$E, $A20, '2017'!$F:$F, U$1)+SUMIFS('2016'!$H:$H, '2016'!$C:$C, $A20, '2016'!$F:$F, U$1)+SUMIFS('2016'!$I:$I, '2016'!$D:$D, $A20, '2016'!$F:$F, U$1)+SUMIFS('2016'!$J:$J, '2016'!$E:$E, $A20, '2016'!$F:$F, U$1)+SUMIFS('2015'!$H:$H, '2015'!$C:$C, $A20, '2015'!$F:$F, U$1)+SUMIFS('2015'!$I:$I, '2015'!$D:$D, $A20, '2015'!$F:$F, U$1)+SUMIFS('2015'!$J:$J, '2015'!$E:$E, $A20, '2015'!$F:$F, U$1)+SUMIFS('2014'!$H:$H, '2014'!$C:$C, $A20, '2014'!$F:$F, U$1)+SUMIFS('2014'!$I:$I, '2014'!$D:$D, $A20, '2014'!$F:$F, U$1)+SUMIFS('2014'!$J:$J, '2014'!$E:$E, $A20, '2014'!$F:$F, U$1)+SUMIFS('2013'!$H:$H, '2013'!$C:$C, $A20, '2013'!$F:$F, U$1)+SUMIFS('2013'!$I:$I, '2013'!$D:$D, $A20, '2013'!$F:$F, U$1)+SUMIFS('2013'!$J:$J, '2013'!$E:$E, $A20, '2013'!$F:$F, U$1)+SUMIFS('2012'!$H:$H, '2012'!$C:$C, $A20, '2012'!$F:$F, U$1)+SUMIFS('2012'!$I:$I, '2012'!$D:$D, $A20, '2012'!$F:$F, U$1)+SUMIFS('2012'!$J:$J, '2012'!$E:$E, $A20, '2012'!$F:$F, U$1)+SUMIFS('2011'!$H:$H, '2011'!$C:$C, $A20, '2011'!$F:$F, U$1)+SUMIFS('2011'!$I:$I, '2011'!$D:$D, $A20, '2011'!$F:$F, U$1)+SUMIFS('2011'!$J:$J, '2011'!$E:$E, $A20, '2011'!$F:$F, U$1)+SUMIFS('2010'!$H:$H, '2010'!$C:$C, $A20, '2010'!$F:$F, U$1)+SUMIFS('2010'!$I:$I, '2010'!$D:$D, $A20, '2010'!$F:$F, U$1)+SUMIFS('2010'!$J:$J, '2010'!$E:$E, $A20, '2010'!$F:$F, U$1)+SUMIFS('2009'!$H:$H, '2009'!$C:$C, $A20, '2009'!$F:$F, U$1)+SUMIFS('2009'!$I:$I, '2009'!$D:$D, $A20, '2009'!$F:$F, U$1)+SUMIFS('2009'!$J:$J, '2009'!$E:$E, $A20, '2009'!$F:$F, U$1), 0)</f>
        <v>0</v>
      </c>
      <c r="V20" s="0" t="n">
        <f aca="false">IFERROR(SUMIFS('2018'!$H:$H, '2018'!$C:$C, $A20, '2018'!$F:$F, V$1)+SUMIFS('2018'!$I:$I, '2018'!$D:$D, $A20, '2018'!$F:$F, V$1)+SUMIFS('2018'!$J:$J, '2018'!$E:$E, $A20, '2018'!$F:$F, V$1)+SUMIFS('2017'!$H:$H, '2017'!$C:$C, $A20, '2017'!$F:$F, V$1)+SUMIFS('2017'!$I:$I, '2017'!$D:$D, $A20, '2017'!$F:$F, V$1)+SUMIFS('2017'!$J:$J, '2017'!$E:$E, $A20, '2017'!$F:$F, V$1)+SUMIFS('2016'!$H:$H, '2016'!$C:$C, $A20, '2016'!$F:$F, V$1)+SUMIFS('2016'!$I:$I, '2016'!$D:$D, $A20, '2016'!$F:$F, V$1)+SUMIFS('2016'!$J:$J, '2016'!$E:$E, $A20, '2016'!$F:$F, V$1)+SUMIFS('2015'!$H:$H, '2015'!$C:$C, $A20, '2015'!$F:$F, V$1)+SUMIFS('2015'!$I:$I, '2015'!$D:$D, $A20, '2015'!$F:$F, V$1)+SUMIFS('2015'!$J:$J, '2015'!$E:$E, $A20, '2015'!$F:$F, V$1)+SUMIFS('2014'!$H:$H, '2014'!$C:$C, $A20, '2014'!$F:$F, V$1)+SUMIFS('2014'!$I:$I, '2014'!$D:$D, $A20, '2014'!$F:$F, V$1)+SUMIFS('2014'!$J:$J, '2014'!$E:$E, $A20, '2014'!$F:$F, V$1)+SUMIFS('2013'!$H:$H, '2013'!$C:$C, $A20, '2013'!$F:$F, V$1)+SUMIFS('2013'!$I:$I, '2013'!$D:$D, $A20, '2013'!$F:$F, V$1)+SUMIFS('2013'!$J:$J, '2013'!$E:$E, $A20, '2013'!$F:$F, V$1)+SUMIFS('2012'!$H:$H, '2012'!$C:$C, $A20, '2012'!$F:$F, V$1)+SUMIFS('2012'!$I:$I, '2012'!$D:$D, $A20, '2012'!$F:$F, V$1)+SUMIFS('2012'!$J:$J, '2012'!$E:$E, $A20, '2012'!$F:$F, V$1)+SUMIFS('2011'!$H:$H, '2011'!$C:$C, $A20, '2011'!$F:$F, V$1)+SUMIFS('2011'!$I:$I, '2011'!$D:$D, $A20, '2011'!$F:$F, V$1)+SUMIFS('2011'!$J:$J, '2011'!$E:$E, $A20, '2011'!$F:$F, V$1)+SUMIFS('2010'!$H:$H, '2010'!$C:$C, $A20, '2010'!$F:$F, V$1)+SUMIFS('2010'!$I:$I, '2010'!$D:$D, $A20, '2010'!$F:$F, V$1)+SUMIFS('2010'!$J:$J, '2010'!$E:$E, $A20, '2010'!$F:$F, V$1)+SUMIFS('2009'!$H:$H, '2009'!$C:$C, $A20, '2009'!$F:$F, V$1)+SUMIFS('2009'!$I:$I, '2009'!$D:$D, $A20, '2009'!$F:$F, V$1)+SUMIFS('2009'!$J:$J, '2009'!$E:$E, $A20, '2009'!$F:$F, V$1), 0)</f>
        <v>0</v>
      </c>
      <c r="W20" s="0" t="n">
        <f aca="false">IFERROR(SUMIFS('2018'!$H:$H, '2018'!$C:$C, $A20, '2018'!$F:$F, W$1)+SUMIFS('2018'!$I:$I, '2018'!$D:$D, $A20, '2018'!$F:$F, W$1)+SUMIFS('2018'!$J:$J, '2018'!$E:$E, $A20, '2018'!$F:$F, W$1)+SUMIFS('2017'!$H:$H, '2017'!$C:$C, $A20, '2017'!$F:$F, W$1)+SUMIFS('2017'!$I:$I, '2017'!$D:$D, $A20, '2017'!$F:$F, W$1)+SUMIFS('2017'!$J:$J, '2017'!$E:$E, $A20, '2017'!$F:$F, W$1)+SUMIFS('2016'!$H:$H, '2016'!$C:$C, $A20, '2016'!$F:$F, W$1)+SUMIFS('2016'!$I:$I, '2016'!$D:$D, $A20, '2016'!$F:$F, W$1)+SUMIFS('2016'!$J:$J, '2016'!$E:$E, $A20, '2016'!$F:$F, W$1)+SUMIFS('2015'!$H:$H, '2015'!$C:$C, $A20, '2015'!$F:$F, W$1)+SUMIFS('2015'!$I:$I, '2015'!$D:$D, $A20, '2015'!$F:$F, W$1)+SUMIFS('2015'!$J:$J, '2015'!$E:$E, $A20, '2015'!$F:$F, W$1)+SUMIFS('2014'!$H:$H, '2014'!$C:$C, $A20, '2014'!$F:$F, W$1)+SUMIFS('2014'!$I:$I, '2014'!$D:$D, $A20, '2014'!$F:$F, W$1)+SUMIFS('2014'!$J:$J, '2014'!$E:$E, $A20, '2014'!$F:$F, W$1)+SUMIFS('2013'!$H:$H, '2013'!$C:$C, $A20, '2013'!$F:$F, W$1)+SUMIFS('2013'!$I:$I, '2013'!$D:$D, $A20, '2013'!$F:$F, W$1)+SUMIFS('2013'!$J:$J, '2013'!$E:$E, $A20, '2013'!$F:$F, W$1)+SUMIFS('2012'!$H:$H, '2012'!$C:$C, $A20, '2012'!$F:$F, W$1)+SUMIFS('2012'!$I:$I, '2012'!$D:$D, $A20, '2012'!$F:$F, W$1)+SUMIFS('2012'!$J:$J, '2012'!$E:$E, $A20, '2012'!$F:$F, W$1)+SUMIFS('2011'!$H:$H, '2011'!$C:$C, $A20, '2011'!$F:$F, W$1)+SUMIFS('2011'!$I:$I, '2011'!$D:$D, $A20, '2011'!$F:$F, W$1)+SUMIFS('2011'!$J:$J, '2011'!$E:$E, $A20, '2011'!$F:$F, W$1)+SUMIFS('2010'!$H:$H, '2010'!$C:$C, $A20, '2010'!$F:$F, W$1)+SUMIFS('2010'!$I:$I, '2010'!$D:$D, $A20, '2010'!$F:$F, W$1)+SUMIFS('2010'!$J:$J, '2010'!$E:$E, $A20, '2010'!$F:$F, W$1)+SUMIFS('2009'!$H:$H, '2009'!$C:$C, $A20, '2009'!$F:$F, W$1)+SUMIFS('2009'!$I:$I, '2009'!$D:$D, $A20, '2009'!$F:$F, W$1)+SUMIFS('2009'!$J:$J, '2009'!$E:$E, $A20, '2009'!$F:$F, W$1), 0)</f>
        <v>1</v>
      </c>
      <c r="X20" s="0" t="n">
        <f aca="false">IFERROR(SUMIFS('2018'!$H:$H, '2018'!$C:$C, $A20, '2018'!$F:$F, X$1)+SUMIFS('2018'!$I:$I, '2018'!$D:$D, $A20, '2018'!$F:$F, X$1)+SUMIFS('2018'!$J:$J, '2018'!$E:$E, $A20, '2018'!$F:$F, X$1)+SUMIFS('2017'!$H:$H, '2017'!$C:$C, $A20, '2017'!$F:$F, X$1)+SUMIFS('2017'!$I:$I, '2017'!$D:$D, $A20, '2017'!$F:$F, X$1)+SUMIFS('2017'!$J:$J, '2017'!$E:$E, $A20, '2017'!$F:$F, X$1)+SUMIFS('2016'!$H:$H, '2016'!$C:$C, $A20, '2016'!$F:$F, X$1)+SUMIFS('2016'!$I:$I, '2016'!$D:$D, $A20, '2016'!$F:$F, X$1)+SUMIFS('2016'!$J:$J, '2016'!$E:$E, $A20, '2016'!$F:$F, X$1)+SUMIFS('2015'!$H:$H, '2015'!$C:$C, $A20, '2015'!$F:$F, X$1)+SUMIFS('2015'!$I:$I, '2015'!$D:$D, $A20, '2015'!$F:$F, X$1)+SUMIFS('2015'!$J:$J, '2015'!$E:$E, $A20, '2015'!$F:$F, X$1)+SUMIFS('2014'!$H:$H, '2014'!$C:$C, $A20, '2014'!$F:$F, X$1)+SUMIFS('2014'!$I:$I, '2014'!$D:$D, $A20, '2014'!$F:$F, X$1)+SUMIFS('2014'!$J:$J, '2014'!$E:$E, $A20, '2014'!$F:$F, X$1)+SUMIFS('2013'!$H:$H, '2013'!$C:$C, $A20, '2013'!$F:$F, X$1)+SUMIFS('2013'!$I:$I, '2013'!$D:$D, $A20, '2013'!$F:$F, X$1)+SUMIFS('2013'!$J:$J, '2013'!$E:$E, $A20, '2013'!$F:$F, X$1)+SUMIFS('2012'!$H:$H, '2012'!$C:$C, $A20, '2012'!$F:$F, X$1)+SUMIFS('2012'!$I:$I, '2012'!$D:$D, $A20, '2012'!$F:$F, X$1)+SUMIFS('2012'!$J:$J, '2012'!$E:$E, $A20, '2012'!$F:$F, X$1)+SUMIFS('2011'!$H:$H, '2011'!$C:$C, $A20, '2011'!$F:$F, X$1)+SUMIFS('2011'!$I:$I, '2011'!$D:$D, $A20, '2011'!$F:$F, X$1)+SUMIFS('2011'!$J:$J, '2011'!$E:$E, $A20, '2011'!$F:$F, X$1)+SUMIFS('2010'!$H:$H, '2010'!$C:$C, $A20, '2010'!$F:$F, X$1)+SUMIFS('2010'!$I:$I, '2010'!$D:$D, $A20, '2010'!$F:$F, X$1)+SUMIFS('2010'!$J:$J, '2010'!$E:$E, $A20, '2010'!$F:$F, X$1)+SUMIFS('2009'!$H:$H, '2009'!$C:$C, $A20, '2009'!$F:$F, X$1)+SUMIFS('2009'!$I:$I, '2009'!$D:$D, $A20, '2009'!$F:$F, X$1)+SUMIFS('2009'!$J:$J, '2009'!$E:$E, $A20, '2009'!$F:$F, X$1), 0)</f>
        <v>0</v>
      </c>
      <c r="Y20" s="0" t="n">
        <f aca="false">IFERROR(SUMIFS('2018'!$H:$H, '2018'!$C:$C, $A20, '2018'!$F:$F, Y$1)+SUMIFS('2018'!$I:$I, '2018'!$D:$D, $A20, '2018'!$F:$F, Y$1)+SUMIFS('2018'!$J:$J, '2018'!$E:$E, $A20, '2018'!$F:$F, Y$1)+SUMIFS('2017'!$H:$H, '2017'!$C:$C, $A20, '2017'!$F:$F, Y$1)+SUMIFS('2017'!$I:$I, '2017'!$D:$D, $A20, '2017'!$F:$F, Y$1)+SUMIFS('2017'!$J:$J, '2017'!$E:$E, $A20, '2017'!$F:$F, Y$1)+SUMIFS('2016'!$H:$H, '2016'!$C:$C, $A20, '2016'!$F:$F, Y$1)+SUMIFS('2016'!$I:$I, '2016'!$D:$D, $A20, '2016'!$F:$F, Y$1)+SUMIFS('2016'!$J:$J, '2016'!$E:$E, $A20, '2016'!$F:$F, Y$1)+SUMIFS('2015'!$H:$H, '2015'!$C:$C, $A20, '2015'!$F:$F, Y$1)+SUMIFS('2015'!$I:$I, '2015'!$D:$D, $A20, '2015'!$F:$F, Y$1)+SUMIFS('2015'!$J:$J, '2015'!$E:$E, $A20, '2015'!$F:$F, Y$1)+SUMIFS('2014'!$H:$H, '2014'!$C:$C, $A20, '2014'!$F:$F, Y$1)+SUMIFS('2014'!$I:$I, '2014'!$D:$D, $A20, '2014'!$F:$F, Y$1)+SUMIFS('2014'!$J:$J, '2014'!$E:$E, $A20, '2014'!$F:$F, Y$1)+SUMIFS('2013'!$H:$H, '2013'!$C:$C, $A20, '2013'!$F:$F, Y$1)+SUMIFS('2013'!$I:$I, '2013'!$D:$D, $A20, '2013'!$F:$F, Y$1)+SUMIFS('2013'!$J:$J, '2013'!$E:$E, $A20, '2013'!$F:$F, Y$1)+SUMIFS('2012'!$H:$H, '2012'!$C:$C, $A20, '2012'!$F:$F, Y$1)+SUMIFS('2012'!$I:$I, '2012'!$D:$D, $A20, '2012'!$F:$F, Y$1)+SUMIFS('2012'!$J:$J, '2012'!$E:$E, $A20, '2012'!$F:$F, Y$1)+SUMIFS('2011'!$H:$H, '2011'!$C:$C, $A20, '2011'!$F:$F, Y$1)+SUMIFS('2011'!$I:$I, '2011'!$D:$D, $A20, '2011'!$F:$F, Y$1)+SUMIFS('2011'!$J:$J, '2011'!$E:$E, $A20, '2011'!$F:$F, Y$1)+SUMIFS('2010'!$H:$H, '2010'!$C:$C, $A20, '2010'!$F:$F, Y$1)+SUMIFS('2010'!$I:$I, '2010'!$D:$D, $A20, '2010'!$F:$F, Y$1)+SUMIFS('2010'!$J:$J, '2010'!$E:$E, $A20, '2010'!$F:$F, Y$1)+SUMIFS('2009'!$H:$H, '2009'!$C:$C, $A20, '2009'!$F:$F, Y$1)+SUMIFS('2009'!$I:$I, '2009'!$D:$D, $A20, '2009'!$F:$F, Y$1)+SUMIFS('2009'!$J:$J, '2009'!$E:$E, $A20, '2009'!$F:$F, Y$1), 0)</f>
        <v>0</v>
      </c>
      <c r="Z20" s="0" t="n">
        <f aca="false">IFERROR(SUMIFS('2018'!$H:$H, '2018'!$C:$C, $A20, '2018'!$F:$F, Z$1)+SUMIFS('2018'!$I:$I, '2018'!$D:$D, $A20, '2018'!$F:$F, Z$1)+SUMIFS('2018'!$J:$J, '2018'!$E:$E, $A20, '2018'!$F:$F, Z$1)+SUMIFS('2017'!$H:$H, '2017'!$C:$C, $A20, '2017'!$F:$F, Z$1)+SUMIFS('2017'!$I:$I, '2017'!$D:$D, $A20, '2017'!$F:$F, Z$1)+SUMIFS('2017'!$J:$J, '2017'!$E:$E, $A20, '2017'!$F:$F, Z$1)+SUMIFS('2016'!$H:$H, '2016'!$C:$C, $A20, '2016'!$F:$F, Z$1)+SUMIFS('2016'!$I:$I, '2016'!$D:$D, $A20, '2016'!$F:$F, Z$1)+SUMIFS('2016'!$J:$J, '2016'!$E:$E, $A20, '2016'!$F:$F, Z$1)+SUMIFS('2015'!$H:$H, '2015'!$C:$C, $A20, '2015'!$F:$F, Z$1)+SUMIFS('2015'!$I:$I, '2015'!$D:$D, $A20, '2015'!$F:$F, Z$1)+SUMIFS('2015'!$J:$J, '2015'!$E:$E, $A20, '2015'!$F:$F, Z$1)+SUMIFS('2014'!$H:$H, '2014'!$C:$C, $A20, '2014'!$F:$F, Z$1)+SUMIFS('2014'!$I:$I, '2014'!$D:$D, $A20, '2014'!$F:$F, Z$1)+SUMIFS('2014'!$J:$J, '2014'!$E:$E, $A20, '2014'!$F:$F, Z$1)+SUMIFS('2013'!$H:$H, '2013'!$C:$C, $A20, '2013'!$F:$F, Z$1)+SUMIFS('2013'!$I:$I, '2013'!$D:$D, $A20, '2013'!$F:$F, Z$1)+SUMIFS('2013'!$J:$J, '2013'!$E:$E, $A20, '2013'!$F:$F, Z$1)+SUMIFS('2012'!$H:$H, '2012'!$C:$C, $A20, '2012'!$F:$F, Z$1)+SUMIFS('2012'!$I:$I, '2012'!$D:$D, $A20, '2012'!$F:$F, Z$1)+SUMIFS('2012'!$J:$J, '2012'!$E:$E, $A20, '2012'!$F:$F, Z$1)+SUMIFS('2011'!$H:$H, '2011'!$C:$C, $A20, '2011'!$F:$F, Z$1)+SUMIFS('2011'!$I:$I, '2011'!$D:$D, $A20, '2011'!$F:$F, Z$1)+SUMIFS('2011'!$J:$J, '2011'!$E:$E, $A20, '2011'!$F:$F, Z$1)+SUMIFS('2010'!$H:$H, '2010'!$C:$C, $A20, '2010'!$F:$F, Z$1)+SUMIFS('2010'!$I:$I, '2010'!$D:$D, $A20, '2010'!$F:$F, Z$1)+SUMIFS('2010'!$J:$J, '2010'!$E:$E, $A20, '2010'!$F:$F, Z$1)+SUMIFS('2009'!$H:$H, '2009'!$C:$C, $A20, '2009'!$F:$F, Z$1)+SUMIFS('2009'!$I:$I, '2009'!$D:$D, $A20, '2009'!$F:$F, Z$1)+SUMIFS('2009'!$J:$J, '2009'!$E:$E, $A20, '2009'!$F:$F, Z$1), 0)</f>
        <v>1</v>
      </c>
      <c r="AA20" s="0" t="n">
        <f aca="false">IFERROR(SUMIFS('2018'!$H:$H, '2018'!$C:$C, $A20, '2018'!$F:$F, AA$1)+SUMIFS('2018'!$I:$I, '2018'!$D:$D, $A20, '2018'!$F:$F, AA$1)+SUMIFS('2018'!$J:$J, '2018'!$E:$E, $A20, '2018'!$F:$F, AA$1)+SUMIFS('2017'!$H:$H, '2017'!$C:$C, $A20, '2017'!$F:$F, AA$1)+SUMIFS('2017'!$I:$I, '2017'!$D:$D, $A20, '2017'!$F:$F, AA$1)+SUMIFS('2017'!$J:$J, '2017'!$E:$E, $A20, '2017'!$F:$F, AA$1)+SUMIFS('2016'!$H:$H, '2016'!$C:$C, $A20, '2016'!$F:$F, AA$1)+SUMIFS('2016'!$I:$I, '2016'!$D:$D, $A20, '2016'!$F:$F, AA$1)+SUMIFS('2016'!$J:$J, '2016'!$E:$E, $A20, '2016'!$F:$F, AA$1)+SUMIFS('2015'!$H:$H, '2015'!$C:$C, $A20, '2015'!$F:$F, AA$1)+SUMIFS('2015'!$I:$I, '2015'!$D:$D, $A20, '2015'!$F:$F, AA$1)+SUMIFS('2015'!$J:$J, '2015'!$E:$E, $A20, '2015'!$F:$F, AA$1)+SUMIFS('2014'!$H:$H, '2014'!$C:$C, $A20, '2014'!$F:$F, AA$1)+SUMIFS('2014'!$I:$I, '2014'!$D:$D, $A20, '2014'!$F:$F, AA$1)+SUMIFS('2014'!$J:$J, '2014'!$E:$E, $A20, '2014'!$F:$F, AA$1)+SUMIFS('2013'!$H:$H, '2013'!$C:$C, $A20, '2013'!$F:$F, AA$1)+SUMIFS('2013'!$I:$I, '2013'!$D:$D, $A20, '2013'!$F:$F, AA$1)+SUMIFS('2013'!$J:$J, '2013'!$E:$E, $A20, '2013'!$F:$F, AA$1)+SUMIFS('2012'!$H:$H, '2012'!$C:$C, $A20, '2012'!$F:$F, AA$1)+SUMIFS('2012'!$I:$I, '2012'!$D:$D, $A20, '2012'!$F:$F, AA$1)+SUMIFS('2012'!$J:$J, '2012'!$E:$E, $A20, '2012'!$F:$F, AA$1)+SUMIFS('2011'!$H:$H, '2011'!$C:$C, $A20, '2011'!$F:$F, AA$1)+SUMIFS('2011'!$I:$I, '2011'!$D:$D, $A20, '2011'!$F:$F, AA$1)+SUMIFS('2011'!$J:$J, '2011'!$E:$E, $A20, '2011'!$F:$F, AA$1)+SUMIFS('2010'!$H:$H, '2010'!$C:$C, $A20, '2010'!$F:$F, AA$1)+SUMIFS('2010'!$I:$I, '2010'!$D:$D, $A20, '2010'!$F:$F, AA$1)+SUMIFS('2010'!$J:$J, '2010'!$E:$E, $A20, '2010'!$F:$F, AA$1)+SUMIFS('2009'!$H:$H, '2009'!$C:$C, $A20, '2009'!$F:$F, AA$1)+SUMIFS('2009'!$I:$I, '2009'!$D:$D, $A20, '2009'!$F:$F, AA$1)+SUMIFS('2009'!$J:$J, '2009'!$E:$E, $A20, '2009'!$F:$F, AA$1), 0)</f>
        <v>0</v>
      </c>
      <c r="AB20" s="0" t="n">
        <f aca="false">IFERROR(SUMIFS('2018'!$H:$H, '2018'!$C:$C, $A20, '2018'!$F:$F, AB$1)+SUMIFS('2018'!$I:$I, '2018'!$D:$D, $A20, '2018'!$F:$F, AB$1)+SUMIFS('2018'!$J:$J, '2018'!$E:$E, $A20, '2018'!$F:$F, AB$1)+SUMIFS('2017'!$H:$H, '2017'!$C:$C, $A20, '2017'!$F:$F, AB$1)+SUMIFS('2017'!$I:$I, '2017'!$D:$D, $A20, '2017'!$F:$F, AB$1)+SUMIFS('2017'!$J:$J, '2017'!$E:$E, $A20, '2017'!$F:$F, AB$1)+SUMIFS('2016'!$H:$H, '2016'!$C:$C, $A20, '2016'!$F:$F, AB$1)+SUMIFS('2016'!$I:$I, '2016'!$D:$D, $A20, '2016'!$F:$F, AB$1)+SUMIFS('2016'!$J:$J, '2016'!$E:$E, $A20, '2016'!$F:$F, AB$1)+SUMIFS('2015'!$H:$H, '2015'!$C:$C, $A20, '2015'!$F:$F, AB$1)+SUMIFS('2015'!$I:$I, '2015'!$D:$D, $A20, '2015'!$F:$F, AB$1)+SUMIFS('2015'!$J:$J, '2015'!$E:$E, $A20, '2015'!$F:$F, AB$1)+SUMIFS('2014'!$H:$H, '2014'!$C:$C, $A20, '2014'!$F:$F, AB$1)+SUMIFS('2014'!$I:$I, '2014'!$D:$D, $A20, '2014'!$F:$F, AB$1)+SUMIFS('2014'!$J:$J, '2014'!$E:$E, $A20, '2014'!$F:$F, AB$1)+SUMIFS('2013'!$H:$H, '2013'!$C:$C, $A20, '2013'!$F:$F, AB$1)+SUMIFS('2013'!$I:$I, '2013'!$D:$D, $A20, '2013'!$F:$F, AB$1)+SUMIFS('2013'!$J:$J, '2013'!$E:$E, $A20, '2013'!$F:$F, AB$1)+SUMIFS('2012'!$H:$H, '2012'!$C:$C, $A20, '2012'!$F:$F, AB$1)+SUMIFS('2012'!$I:$I, '2012'!$D:$D, $A20, '2012'!$F:$F, AB$1)+SUMIFS('2012'!$J:$J, '2012'!$E:$E, $A20, '2012'!$F:$F, AB$1)+SUMIFS('2011'!$H:$H, '2011'!$C:$C, $A20, '2011'!$F:$F, AB$1)+SUMIFS('2011'!$I:$I, '2011'!$D:$D, $A20, '2011'!$F:$F, AB$1)+SUMIFS('2011'!$J:$J, '2011'!$E:$E, $A20, '2011'!$F:$F, AB$1)+SUMIFS('2010'!$H:$H, '2010'!$C:$C, $A20, '2010'!$F:$F, AB$1)+SUMIFS('2010'!$I:$I, '2010'!$D:$D, $A20, '2010'!$F:$F, AB$1)+SUMIFS('2010'!$J:$J, '2010'!$E:$E, $A20, '2010'!$F:$F, AB$1)+SUMIFS('2009'!$H:$H, '2009'!$C:$C, $A20, '2009'!$F:$F, AB$1)+SUMIFS('2009'!$I:$I, '2009'!$D:$D, $A20, '2009'!$F:$F, AB$1)+SUMIFS('2009'!$J:$J, '2009'!$E:$E, $A20, '2009'!$F:$F, AB$1), 0)</f>
        <v>0</v>
      </c>
      <c r="AC20" s="0" t="n">
        <f aca="false">IFERROR(SUMIFS('2018'!$H:$H, '2018'!$C:$C, $A20, '2018'!$F:$F, AC$1)+SUMIFS('2018'!$I:$I, '2018'!$D:$D, $A20, '2018'!$F:$F, AC$1)+SUMIFS('2018'!$J:$J, '2018'!$E:$E, $A20, '2018'!$F:$F, AC$1)+SUMIFS('2017'!$H:$H, '2017'!$C:$C, $A20, '2017'!$F:$F, AC$1)+SUMIFS('2017'!$I:$I, '2017'!$D:$D, $A20, '2017'!$F:$F, AC$1)+SUMIFS('2017'!$J:$J, '2017'!$E:$E, $A20, '2017'!$F:$F, AC$1)+SUMIFS('2016'!$H:$H, '2016'!$C:$C, $A20, '2016'!$F:$F, AC$1)+SUMIFS('2016'!$I:$I, '2016'!$D:$D, $A20, '2016'!$F:$F, AC$1)+SUMIFS('2016'!$J:$J, '2016'!$E:$E, $A20, '2016'!$F:$F, AC$1)+SUMIFS('2015'!$H:$H, '2015'!$C:$C, $A20, '2015'!$F:$F, AC$1)+SUMIFS('2015'!$I:$I, '2015'!$D:$D, $A20, '2015'!$F:$F, AC$1)+SUMIFS('2015'!$J:$J, '2015'!$E:$E, $A20, '2015'!$F:$F, AC$1)+SUMIFS('2014'!$H:$H, '2014'!$C:$C, $A20, '2014'!$F:$F, AC$1)+SUMIFS('2014'!$I:$I, '2014'!$D:$D, $A20, '2014'!$F:$F, AC$1)+SUMIFS('2014'!$J:$J, '2014'!$E:$E, $A20, '2014'!$F:$F, AC$1)+SUMIFS('2013'!$H:$H, '2013'!$C:$C, $A20, '2013'!$F:$F, AC$1)+SUMIFS('2013'!$I:$I, '2013'!$D:$D, $A20, '2013'!$F:$F, AC$1)+SUMIFS('2013'!$J:$J, '2013'!$E:$E, $A20, '2013'!$F:$F, AC$1)+SUMIFS('2012'!$H:$H, '2012'!$C:$C, $A20, '2012'!$F:$F, AC$1)+SUMIFS('2012'!$I:$I, '2012'!$D:$D, $A20, '2012'!$F:$F, AC$1)+SUMIFS('2012'!$J:$J, '2012'!$E:$E, $A20, '2012'!$F:$F, AC$1)+SUMIFS('2011'!$H:$H, '2011'!$C:$C, $A20, '2011'!$F:$F, AC$1)+SUMIFS('2011'!$I:$I, '2011'!$D:$D, $A20, '2011'!$F:$F, AC$1)+SUMIFS('2011'!$J:$J, '2011'!$E:$E, $A20, '2011'!$F:$F, AC$1)+SUMIFS('2010'!$H:$H, '2010'!$C:$C, $A20, '2010'!$F:$F, AC$1)+SUMIFS('2010'!$I:$I, '2010'!$D:$D, $A20, '2010'!$F:$F, AC$1)+SUMIFS('2010'!$J:$J, '2010'!$E:$E, $A20, '2010'!$F:$F, AC$1)+SUMIFS('2009'!$H:$H, '2009'!$C:$C, $A20, '2009'!$F:$F, AC$1)+SUMIFS('2009'!$I:$I, '2009'!$D:$D, $A20, '2009'!$F:$F, AC$1)+SUMIFS('2009'!$J:$J, '2009'!$E:$E, $A20, '2009'!$F:$F, AC$1), 0)</f>
        <v>24</v>
      </c>
      <c r="AD20" s="0" t="n">
        <f aca="false">IFERROR(SUMIFS('2018'!$H:$H, '2018'!$C:$C, $A20, '2018'!$F:$F, AD$1)+SUMIFS('2018'!$I:$I, '2018'!$D:$D, $A20, '2018'!$F:$F, AD$1)+SUMIFS('2018'!$J:$J, '2018'!$E:$E, $A20, '2018'!$F:$F, AD$1)+SUMIFS('2017'!$H:$H, '2017'!$C:$C, $A20, '2017'!$F:$F, AD$1)+SUMIFS('2017'!$I:$I, '2017'!$D:$D, $A20, '2017'!$F:$F, AD$1)+SUMIFS('2017'!$J:$J, '2017'!$E:$E, $A20, '2017'!$F:$F, AD$1)+SUMIFS('2016'!$H:$H, '2016'!$C:$C, $A20, '2016'!$F:$F, AD$1)+SUMIFS('2016'!$I:$I, '2016'!$D:$D, $A20, '2016'!$F:$F, AD$1)+SUMIFS('2016'!$J:$J, '2016'!$E:$E, $A20, '2016'!$F:$F, AD$1)+SUMIFS('2015'!$H:$H, '2015'!$C:$C, $A20, '2015'!$F:$F, AD$1)+SUMIFS('2015'!$I:$I, '2015'!$D:$D, $A20, '2015'!$F:$F, AD$1)+SUMIFS('2015'!$J:$J, '2015'!$E:$E, $A20, '2015'!$F:$F, AD$1)+SUMIFS('2014'!$H:$H, '2014'!$C:$C, $A20, '2014'!$F:$F, AD$1)+SUMIFS('2014'!$I:$I, '2014'!$D:$D, $A20, '2014'!$F:$F, AD$1)+SUMIFS('2014'!$J:$J, '2014'!$E:$E, $A20, '2014'!$F:$F, AD$1)+SUMIFS('2013'!$H:$H, '2013'!$C:$C, $A20, '2013'!$F:$F, AD$1)+SUMIFS('2013'!$I:$I, '2013'!$D:$D, $A20, '2013'!$F:$F, AD$1)+SUMIFS('2013'!$J:$J, '2013'!$E:$E, $A20, '2013'!$F:$F, AD$1)+SUMIFS('2012'!$H:$H, '2012'!$C:$C, $A20, '2012'!$F:$F, AD$1)+SUMIFS('2012'!$I:$I, '2012'!$D:$D, $A20, '2012'!$F:$F, AD$1)+SUMIFS('2012'!$J:$J, '2012'!$E:$E, $A20, '2012'!$F:$F, AD$1)+SUMIFS('2011'!$H:$H, '2011'!$C:$C, $A20, '2011'!$F:$F, AD$1)+SUMIFS('2011'!$I:$I, '2011'!$D:$D, $A20, '2011'!$F:$F, AD$1)+SUMIFS('2011'!$J:$J, '2011'!$E:$E, $A20, '2011'!$F:$F, AD$1)+SUMIFS('2010'!$H:$H, '2010'!$C:$C, $A20, '2010'!$F:$F, AD$1)+SUMIFS('2010'!$I:$I, '2010'!$D:$D, $A20, '2010'!$F:$F, AD$1)+SUMIFS('2010'!$J:$J, '2010'!$E:$E, $A20, '2010'!$F:$F, AD$1)+SUMIFS('2009'!$H:$H, '2009'!$C:$C, $A20, '2009'!$F:$F, AD$1)+SUMIFS('2009'!$I:$I, '2009'!$D:$D, $A20, '2009'!$F:$F, AD$1)+SUMIFS('2009'!$J:$J, '2009'!$E:$E, $A20, '2009'!$F:$F, AD$1), 0)</f>
        <v>0</v>
      </c>
      <c r="AE20" s="0" t="n">
        <f aca="false">IFERROR(SUMIFS('2018'!$H:$H, '2018'!$C:$C, $A20, '2018'!$F:$F, AE$1)+SUMIFS('2018'!$I:$I, '2018'!$D:$D, $A20, '2018'!$F:$F, AE$1)+SUMIFS('2018'!$J:$J, '2018'!$E:$E, $A20, '2018'!$F:$F, AE$1)+SUMIFS('2017'!$H:$H, '2017'!$C:$C, $A20, '2017'!$F:$F, AE$1)+SUMIFS('2017'!$I:$I, '2017'!$D:$D, $A20, '2017'!$F:$F, AE$1)+SUMIFS('2017'!$J:$J, '2017'!$E:$E, $A20, '2017'!$F:$F, AE$1)+SUMIFS('2016'!$H:$H, '2016'!$C:$C, $A20, '2016'!$F:$F, AE$1)+SUMIFS('2016'!$I:$I, '2016'!$D:$D, $A20, '2016'!$F:$F, AE$1)+SUMIFS('2016'!$J:$J, '2016'!$E:$E, $A20, '2016'!$F:$F, AE$1)+SUMIFS('2015'!$H:$H, '2015'!$C:$C, $A20, '2015'!$F:$F, AE$1)+SUMIFS('2015'!$I:$I, '2015'!$D:$D, $A20, '2015'!$F:$F, AE$1)+SUMIFS('2015'!$J:$J, '2015'!$E:$E, $A20, '2015'!$F:$F, AE$1)+SUMIFS('2014'!$H:$H, '2014'!$C:$C, $A20, '2014'!$F:$F, AE$1)+SUMIFS('2014'!$I:$I, '2014'!$D:$D, $A20, '2014'!$F:$F, AE$1)+SUMIFS('2014'!$J:$J, '2014'!$E:$E, $A20, '2014'!$F:$F, AE$1)+SUMIFS('2013'!$H:$H, '2013'!$C:$C, $A20, '2013'!$F:$F, AE$1)+SUMIFS('2013'!$I:$I, '2013'!$D:$D, $A20, '2013'!$F:$F, AE$1)+SUMIFS('2013'!$J:$J, '2013'!$E:$E, $A20, '2013'!$F:$F, AE$1)+SUMIFS('2012'!$H:$H, '2012'!$C:$C, $A20, '2012'!$F:$F, AE$1)+SUMIFS('2012'!$I:$I, '2012'!$D:$D, $A20, '2012'!$F:$F, AE$1)+SUMIFS('2012'!$J:$J, '2012'!$E:$E, $A20, '2012'!$F:$F, AE$1)+SUMIFS('2011'!$H:$H, '2011'!$C:$C, $A20, '2011'!$F:$F, AE$1)+SUMIFS('2011'!$I:$I, '2011'!$D:$D, $A20, '2011'!$F:$F, AE$1)+SUMIFS('2011'!$J:$J, '2011'!$E:$E, $A20, '2011'!$F:$F, AE$1)+SUMIFS('2010'!$H:$H, '2010'!$C:$C, $A20, '2010'!$F:$F, AE$1)+SUMIFS('2010'!$I:$I, '2010'!$D:$D, $A20, '2010'!$F:$F, AE$1)+SUMIFS('2010'!$J:$J, '2010'!$E:$E, $A20, '2010'!$F:$F, AE$1)+SUMIFS('2009'!$H:$H, '2009'!$C:$C, $A20, '2009'!$F:$F, AE$1)+SUMIFS('2009'!$I:$I, '2009'!$D:$D, $A20, '2009'!$F:$F, AE$1)+SUMIFS('2009'!$J:$J, '2009'!$E:$E, $A20, '2009'!$F:$F, AE$1), 0)</f>
        <v>16</v>
      </c>
      <c r="AF20" s="0" t="n">
        <f aca="false">IFERROR(SUMIFS('2018'!$H:$H, '2018'!$C:$C, $A20, '2018'!$F:$F, AF$1)+SUMIFS('2018'!$I:$I, '2018'!$D:$D, $A20, '2018'!$F:$F, AF$1)+SUMIFS('2018'!$J:$J, '2018'!$E:$E, $A20, '2018'!$F:$F, AF$1)+SUMIFS('2017'!$H:$H, '2017'!$C:$C, $A20, '2017'!$F:$F, AF$1)+SUMIFS('2017'!$I:$I, '2017'!$D:$D, $A20, '2017'!$F:$F, AF$1)+SUMIFS('2017'!$J:$J, '2017'!$E:$E, $A20, '2017'!$F:$F, AF$1)+SUMIFS('2016'!$H:$H, '2016'!$C:$C, $A20, '2016'!$F:$F, AF$1)+SUMIFS('2016'!$I:$I, '2016'!$D:$D, $A20, '2016'!$F:$F, AF$1)+SUMIFS('2016'!$J:$J, '2016'!$E:$E, $A20, '2016'!$F:$F, AF$1)+SUMIFS('2015'!$H:$H, '2015'!$C:$C, $A20, '2015'!$F:$F, AF$1)+SUMIFS('2015'!$I:$I, '2015'!$D:$D, $A20, '2015'!$F:$F, AF$1)+SUMIFS('2015'!$J:$J, '2015'!$E:$E, $A20, '2015'!$F:$F, AF$1)+SUMIFS('2014'!$H:$H, '2014'!$C:$C, $A20, '2014'!$F:$F, AF$1)+SUMIFS('2014'!$I:$I, '2014'!$D:$D, $A20, '2014'!$F:$F, AF$1)+SUMIFS('2014'!$J:$J, '2014'!$E:$E, $A20, '2014'!$F:$F, AF$1)+SUMIFS('2013'!$H:$H, '2013'!$C:$C, $A20, '2013'!$F:$F, AF$1)+SUMIFS('2013'!$I:$I, '2013'!$D:$D, $A20, '2013'!$F:$F, AF$1)+SUMIFS('2013'!$J:$J, '2013'!$E:$E, $A20, '2013'!$F:$F, AF$1)+SUMIFS('2012'!$H:$H, '2012'!$C:$C, $A20, '2012'!$F:$F, AF$1)+SUMIFS('2012'!$I:$I, '2012'!$D:$D, $A20, '2012'!$F:$F, AF$1)+SUMIFS('2012'!$J:$J, '2012'!$E:$E, $A20, '2012'!$F:$F, AF$1)+SUMIFS('2011'!$H:$H, '2011'!$C:$C, $A20, '2011'!$F:$F, AF$1)+SUMIFS('2011'!$I:$I, '2011'!$D:$D, $A20, '2011'!$F:$F, AF$1)+SUMIFS('2011'!$J:$J, '2011'!$E:$E, $A20, '2011'!$F:$F, AF$1)+SUMIFS('2010'!$H:$H, '2010'!$C:$C, $A20, '2010'!$F:$F, AF$1)+SUMIFS('2010'!$I:$I, '2010'!$D:$D, $A20, '2010'!$F:$F, AF$1)+SUMIFS('2010'!$J:$J, '2010'!$E:$E, $A20, '2010'!$F:$F, AF$1)+SUMIFS('2009'!$H:$H, '2009'!$C:$C, $A20, '2009'!$F:$F, AF$1)+SUMIFS('2009'!$I:$I, '2009'!$D:$D, $A20, '2009'!$F:$F, AF$1)+SUMIFS('2009'!$J:$J, '2009'!$E:$E, $A20, '2009'!$F:$F, AF$1), 0)</f>
        <v>0</v>
      </c>
    </row>
    <row r="21" customFormat="false" ht="15" hidden="false" customHeight="false" outlineLevel="0" collapsed="false">
      <c r="A21" s="20" t="s">
        <v>51</v>
      </c>
      <c r="B21" s="0" t="n">
        <f aca="false">IFERROR(SUMIFS('2018'!$H:$H, '2018'!$C:$C, $A21, '2018'!$F:$F, B$1)+SUMIFS('2018'!$I:$I, '2018'!$D:$D, $A21, '2018'!$F:$F, B$1)+SUMIFS('2018'!$J:$J, '2018'!$E:$E, $A21, '2018'!$F:$F, B$1)+SUMIFS('2017'!$H:$H, '2017'!$C:$C, $A21, '2017'!$F:$F, B$1)+SUMIFS('2017'!$I:$I, '2017'!$D:$D, $A21, '2017'!$F:$F, B$1)+SUMIFS('2017'!$J:$J, '2017'!$E:$E, $A21, '2017'!$F:$F, B$1)+SUMIFS('2016'!$H:$H, '2016'!$C:$C, $A21, '2016'!$F:$F, B$1)+SUMIFS('2016'!$I:$I, '2016'!$D:$D, $A21, '2016'!$F:$F, B$1)+SUMIFS('2016'!$J:$J, '2016'!$E:$E, $A21, '2016'!$F:$F, B$1)+SUMIFS('2015'!$H:$H, '2015'!$C:$C, $A21, '2015'!$F:$F, B$1)+SUMIFS('2015'!$I:$I, '2015'!$D:$D, $A21, '2015'!$F:$F, B$1)+SUMIFS('2015'!$J:$J, '2015'!$E:$E, $A21, '2015'!$F:$F, B$1)+SUMIFS('2014'!$H:$H, '2014'!$C:$C, $A21, '2014'!$F:$F, B$1)+SUMIFS('2014'!$I:$I, '2014'!$D:$D, $A21, '2014'!$F:$F, B$1)+SUMIFS('2014'!$J:$J, '2014'!$E:$E, $A21, '2014'!$F:$F, B$1)+SUMIFS('2013'!$H:$H, '2013'!$C:$C, $A21, '2013'!$F:$F, B$1)+SUMIFS('2013'!$I:$I, '2013'!$D:$D, $A21, '2013'!$F:$F, B$1)+SUMIFS('2013'!$J:$J, '2013'!$E:$E, $A21, '2013'!$F:$F, B$1)+SUMIFS('2012'!$H:$H, '2012'!$C:$C, $A21, '2012'!$F:$F, B$1)+SUMIFS('2012'!$I:$I, '2012'!$D:$D, $A21, '2012'!$F:$F, B$1)+SUMIFS('2012'!$J:$J, '2012'!$E:$E, $A21, '2012'!$F:$F, B$1)+SUMIFS('2011'!$H:$H, '2011'!$C:$C, $A21, '2011'!$F:$F, B$1)+SUMIFS('2011'!$I:$I, '2011'!$D:$D, $A21, '2011'!$F:$F, B$1)+SUMIFS('2011'!$J:$J, '2011'!$E:$E, $A21, '2011'!$F:$F, B$1)+SUMIFS('2010'!$H:$H, '2010'!$C:$C, $A21, '2010'!$F:$F, B$1)+SUMIFS('2010'!$I:$I, '2010'!$D:$D, $A21, '2010'!$F:$F, B$1)+SUMIFS('2010'!$J:$J, '2010'!$E:$E, $A21, '2010'!$F:$F, B$1)+SUMIFS('2009'!$H:$H, '2009'!$C:$C, $A21, '2009'!$F:$F, B$1)+SUMIFS('2009'!$I:$I, '2009'!$D:$D, $A21, '2009'!$F:$F, B$1)+SUMIFS('2009'!$J:$J, '2009'!$E:$E, $A21, '2009'!$F:$F, B$1), 0)</f>
        <v>0</v>
      </c>
      <c r="C21" s="0" t="n">
        <f aca="false">IFERROR(SUMIFS('2018'!$H:$H, '2018'!$C:$C, $A21, '2018'!$F:$F, C$1)+SUMIFS('2018'!$I:$I, '2018'!$D:$D, $A21, '2018'!$F:$F, C$1)+SUMIFS('2018'!$J:$J, '2018'!$E:$E, $A21, '2018'!$F:$F, C$1)+SUMIFS('2017'!$H:$H, '2017'!$C:$C, $A21, '2017'!$F:$F, C$1)+SUMIFS('2017'!$I:$I, '2017'!$D:$D, $A21, '2017'!$F:$F, C$1)+SUMIFS('2017'!$J:$J, '2017'!$E:$E, $A21, '2017'!$F:$F, C$1)+SUMIFS('2016'!$H:$H, '2016'!$C:$C, $A21, '2016'!$F:$F, C$1)+SUMIFS('2016'!$I:$I, '2016'!$D:$D, $A21, '2016'!$F:$F, C$1)+SUMIFS('2016'!$J:$J, '2016'!$E:$E, $A21, '2016'!$F:$F, C$1)+SUMIFS('2015'!$H:$H, '2015'!$C:$C, $A21, '2015'!$F:$F, C$1)+SUMIFS('2015'!$I:$I, '2015'!$D:$D, $A21, '2015'!$F:$F, C$1)+SUMIFS('2015'!$J:$J, '2015'!$E:$E, $A21, '2015'!$F:$F, C$1)+SUMIFS('2014'!$H:$H, '2014'!$C:$C, $A21, '2014'!$F:$F, C$1)+SUMIFS('2014'!$I:$I, '2014'!$D:$D, $A21, '2014'!$F:$F, C$1)+SUMIFS('2014'!$J:$J, '2014'!$E:$E, $A21, '2014'!$F:$F, C$1)+SUMIFS('2013'!$H:$H, '2013'!$C:$C, $A21, '2013'!$F:$F, C$1)+SUMIFS('2013'!$I:$I, '2013'!$D:$D, $A21, '2013'!$F:$F, C$1)+SUMIFS('2013'!$J:$J, '2013'!$E:$E, $A21, '2013'!$F:$F, C$1)+SUMIFS('2012'!$H:$H, '2012'!$C:$C, $A21, '2012'!$F:$F, C$1)+SUMIFS('2012'!$I:$I, '2012'!$D:$D, $A21, '2012'!$F:$F, C$1)+SUMIFS('2012'!$J:$J, '2012'!$E:$E, $A21, '2012'!$F:$F, C$1)+SUMIFS('2011'!$H:$H, '2011'!$C:$C, $A21, '2011'!$F:$F, C$1)+SUMIFS('2011'!$I:$I, '2011'!$D:$D, $A21, '2011'!$F:$F, C$1)+SUMIFS('2011'!$J:$J, '2011'!$E:$E, $A21, '2011'!$F:$F, C$1)+SUMIFS('2010'!$H:$H, '2010'!$C:$C, $A21, '2010'!$F:$F, C$1)+SUMIFS('2010'!$I:$I, '2010'!$D:$D, $A21, '2010'!$F:$F, C$1)+SUMIFS('2010'!$J:$J, '2010'!$E:$E, $A21, '2010'!$F:$F, C$1)+SUMIFS('2009'!$H:$H, '2009'!$C:$C, $A21, '2009'!$F:$F, C$1)+SUMIFS('2009'!$I:$I, '2009'!$D:$D, $A21, '2009'!$F:$F, C$1)+SUMIFS('2009'!$J:$J, '2009'!$E:$E, $A21, '2009'!$F:$F, C$1), 0)</f>
        <v>0</v>
      </c>
      <c r="D21" s="0" t="n">
        <f aca="false">IFERROR(SUMIFS('2018'!$H:$H, '2018'!$C:$C, $A21, '2018'!$F:$F, D$1)+SUMIFS('2018'!$I:$I, '2018'!$D:$D, $A21, '2018'!$F:$F, D$1)+SUMIFS('2018'!$J:$J, '2018'!$E:$E, $A21, '2018'!$F:$F, D$1)+SUMIFS('2017'!$H:$H, '2017'!$C:$C, $A21, '2017'!$F:$F, D$1)+SUMIFS('2017'!$I:$I, '2017'!$D:$D, $A21, '2017'!$F:$F, D$1)+SUMIFS('2017'!$J:$J, '2017'!$E:$E, $A21, '2017'!$F:$F, D$1)+SUMIFS('2016'!$H:$H, '2016'!$C:$C, $A21, '2016'!$F:$F, D$1)+SUMIFS('2016'!$I:$I, '2016'!$D:$D, $A21, '2016'!$F:$F, D$1)+SUMIFS('2016'!$J:$J, '2016'!$E:$E, $A21, '2016'!$F:$F, D$1)+SUMIFS('2015'!$H:$H, '2015'!$C:$C, $A21, '2015'!$F:$F, D$1)+SUMIFS('2015'!$I:$I, '2015'!$D:$D, $A21, '2015'!$F:$F, D$1)+SUMIFS('2015'!$J:$J, '2015'!$E:$E, $A21, '2015'!$F:$F, D$1)+SUMIFS('2014'!$H:$H, '2014'!$C:$C, $A21, '2014'!$F:$F, D$1)+SUMIFS('2014'!$I:$I, '2014'!$D:$D, $A21, '2014'!$F:$F, D$1)+SUMIFS('2014'!$J:$J, '2014'!$E:$E, $A21, '2014'!$F:$F, D$1)+SUMIFS('2013'!$H:$H, '2013'!$C:$C, $A21, '2013'!$F:$F, D$1)+SUMIFS('2013'!$I:$I, '2013'!$D:$D, $A21, '2013'!$F:$F, D$1)+SUMIFS('2013'!$J:$J, '2013'!$E:$E, $A21, '2013'!$F:$F, D$1)+SUMIFS('2012'!$H:$H, '2012'!$C:$C, $A21, '2012'!$F:$F, D$1)+SUMIFS('2012'!$I:$I, '2012'!$D:$D, $A21, '2012'!$F:$F, D$1)+SUMIFS('2012'!$J:$J, '2012'!$E:$E, $A21, '2012'!$F:$F, D$1)+SUMIFS('2011'!$H:$H, '2011'!$C:$C, $A21, '2011'!$F:$F, D$1)+SUMIFS('2011'!$I:$I, '2011'!$D:$D, $A21, '2011'!$F:$F, D$1)+SUMIFS('2011'!$J:$J, '2011'!$E:$E, $A21, '2011'!$F:$F, D$1)+SUMIFS('2010'!$H:$H, '2010'!$C:$C, $A21, '2010'!$F:$F, D$1)+SUMIFS('2010'!$I:$I, '2010'!$D:$D, $A21, '2010'!$F:$F, D$1)+SUMIFS('2010'!$J:$J, '2010'!$E:$E, $A21, '2010'!$F:$F, D$1)+SUMIFS('2009'!$H:$H, '2009'!$C:$C, $A21, '2009'!$F:$F, D$1)+SUMIFS('2009'!$I:$I, '2009'!$D:$D, $A21, '2009'!$F:$F, D$1)+SUMIFS('2009'!$J:$J, '2009'!$E:$E, $A21, '2009'!$F:$F, D$1), 0)</f>
        <v>0</v>
      </c>
      <c r="E21" s="0" t="n">
        <f aca="false">IFERROR(SUMIFS('2018'!$H:$H, '2018'!$C:$C, $A21, '2018'!$F:$F, E$1)+SUMIFS('2018'!$I:$I, '2018'!$D:$D, $A21, '2018'!$F:$F, E$1)+SUMIFS('2018'!$J:$J, '2018'!$E:$E, $A21, '2018'!$F:$F, E$1)+SUMIFS('2017'!$H:$H, '2017'!$C:$C, $A21, '2017'!$F:$F, E$1)+SUMIFS('2017'!$I:$I, '2017'!$D:$D, $A21, '2017'!$F:$F, E$1)+SUMIFS('2017'!$J:$J, '2017'!$E:$E, $A21, '2017'!$F:$F, E$1)+SUMIFS('2016'!$H:$H, '2016'!$C:$C, $A21, '2016'!$F:$F, E$1)+SUMIFS('2016'!$I:$I, '2016'!$D:$D, $A21, '2016'!$F:$F, E$1)+SUMIFS('2016'!$J:$J, '2016'!$E:$E, $A21, '2016'!$F:$F, E$1)+SUMIFS('2015'!$H:$H, '2015'!$C:$C, $A21, '2015'!$F:$F, E$1)+SUMIFS('2015'!$I:$I, '2015'!$D:$D, $A21, '2015'!$F:$F, E$1)+SUMIFS('2015'!$J:$J, '2015'!$E:$E, $A21, '2015'!$F:$F, E$1)+SUMIFS('2014'!$H:$H, '2014'!$C:$C, $A21, '2014'!$F:$F, E$1)+SUMIFS('2014'!$I:$I, '2014'!$D:$D, $A21, '2014'!$F:$F, E$1)+SUMIFS('2014'!$J:$J, '2014'!$E:$E, $A21, '2014'!$F:$F, E$1)+SUMIFS('2013'!$H:$H, '2013'!$C:$C, $A21, '2013'!$F:$F, E$1)+SUMIFS('2013'!$I:$I, '2013'!$D:$D, $A21, '2013'!$F:$F, E$1)+SUMIFS('2013'!$J:$J, '2013'!$E:$E, $A21, '2013'!$F:$F, E$1)+SUMIFS('2012'!$H:$H, '2012'!$C:$C, $A21, '2012'!$F:$F, E$1)+SUMIFS('2012'!$I:$I, '2012'!$D:$D, $A21, '2012'!$F:$F, E$1)+SUMIFS('2012'!$J:$J, '2012'!$E:$E, $A21, '2012'!$F:$F, E$1)+SUMIFS('2011'!$H:$H, '2011'!$C:$C, $A21, '2011'!$F:$F, E$1)+SUMIFS('2011'!$I:$I, '2011'!$D:$D, $A21, '2011'!$F:$F, E$1)+SUMIFS('2011'!$J:$J, '2011'!$E:$E, $A21, '2011'!$F:$F, E$1)+SUMIFS('2010'!$H:$H, '2010'!$C:$C, $A21, '2010'!$F:$F, E$1)+SUMIFS('2010'!$I:$I, '2010'!$D:$D, $A21, '2010'!$F:$F, E$1)+SUMIFS('2010'!$J:$J, '2010'!$E:$E, $A21, '2010'!$F:$F, E$1)+SUMIFS('2009'!$H:$H, '2009'!$C:$C, $A21, '2009'!$F:$F, E$1)+SUMIFS('2009'!$I:$I, '2009'!$D:$D, $A21, '2009'!$F:$F, E$1)+SUMIFS('2009'!$J:$J, '2009'!$E:$E, $A21, '2009'!$F:$F, E$1), 0)</f>
        <v>0</v>
      </c>
      <c r="F21" s="0" t="n">
        <f aca="false">IFERROR(SUMIFS('2018'!$H:$H, '2018'!$C:$C, $A21, '2018'!$F:$F, F$1)+SUMIFS('2018'!$I:$I, '2018'!$D:$D, $A21, '2018'!$F:$F, F$1)+SUMIFS('2018'!$J:$J, '2018'!$E:$E, $A21, '2018'!$F:$F, F$1)+SUMIFS('2017'!$H:$H, '2017'!$C:$C, $A21, '2017'!$F:$F, F$1)+SUMIFS('2017'!$I:$I, '2017'!$D:$D, $A21, '2017'!$F:$F, F$1)+SUMIFS('2017'!$J:$J, '2017'!$E:$E, $A21, '2017'!$F:$F, F$1)+SUMIFS('2016'!$H:$H, '2016'!$C:$C, $A21, '2016'!$F:$F, F$1)+SUMIFS('2016'!$I:$I, '2016'!$D:$D, $A21, '2016'!$F:$F, F$1)+SUMIFS('2016'!$J:$J, '2016'!$E:$E, $A21, '2016'!$F:$F, F$1)+SUMIFS('2015'!$H:$H, '2015'!$C:$C, $A21, '2015'!$F:$F, F$1)+SUMIFS('2015'!$I:$I, '2015'!$D:$D, $A21, '2015'!$F:$F, F$1)+SUMIFS('2015'!$J:$J, '2015'!$E:$E, $A21, '2015'!$F:$F, F$1)+SUMIFS('2014'!$H:$H, '2014'!$C:$C, $A21, '2014'!$F:$F, F$1)+SUMIFS('2014'!$I:$I, '2014'!$D:$D, $A21, '2014'!$F:$F, F$1)+SUMIFS('2014'!$J:$J, '2014'!$E:$E, $A21, '2014'!$F:$F, F$1)+SUMIFS('2013'!$H:$H, '2013'!$C:$C, $A21, '2013'!$F:$F, F$1)+SUMIFS('2013'!$I:$I, '2013'!$D:$D, $A21, '2013'!$F:$F, F$1)+SUMIFS('2013'!$J:$J, '2013'!$E:$E, $A21, '2013'!$F:$F, F$1)+SUMIFS('2012'!$H:$H, '2012'!$C:$C, $A21, '2012'!$F:$F, F$1)+SUMIFS('2012'!$I:$I, '2012'!$D:$D, $A21, '2012'!$F:$F, F$1)+SUMIFS('2012'!$J:$J, '2012'!$E:$E, $A21, '2012'!$F:$F, F$1)+SUMIFS('2011'!$H:$H, '2011'!$C:$C, $A21, '2011'!$F:$F, F$1)+SUMIFS('2011'!$I:$I, '2011'!$D:$D, $A21, '2011'!$F:$F, F$1)+SUMIFS('2011'!$J:$J, '2011'!$E:$E, $A21, '2011'!$F:$F, F$1)+SUMIFS('2010'!$H:$H, '2010'!$C:$C, $A21, '2010'!$F:$F, F$1)+SUMIFS('2010'!$I:$I, '2010'!$D:$D, $A21, '2010'!$F:$F, F$1)+SUMIFS('2010'!$J:$J, '2010'!$E:$E, $A21, '2010'!$F:$F, F$1)+SUMIFS('2009'!$H:$H, '2009'!$C:$C, $A21, '2009'!$F:$F, F$1)+SUMIFS('2009'!$I:$I, '2009'!$D:$D, $A21, '2009'!$F:$F, F$1)+SUMIFS('2009'!$J:$J, '2009'!$E:$E, $A21, '2009'!$F:$F, F$1), 0)</f>
        <v>0</v>
      </c>
      <c r="G21" s="0" t="n">
        <f aca="false">IFERROR(SUMIFS('2018'!$H:$H, '2018'!$C:$C, $A21, '2018'!$F:$F, G$1)+SUMIFS('2018'!$I:$I, '2018'!$D:$D, $A21, '2018'!$F:$F, G$1)+SUMIFS('2018'!$J:$J, '2018'!$E:$E, $A21, '2018'!$F:$F, G$1)+SUMIFS('2017'!$H:$H, '2017'!$C:$C, $A21, '2017'!$F:$F, G$1)+SUMIFS('2017'!$I:$I, '2017'!$D:$D, $A21, '2017'!$F:$F, G$1)+SUMIFS('2017'!$J:$J, '2017'!$E:$E, $A21, '2017'!$F:$F, G$1)+SUMIFS('2016'!$H:$H, '2016'!$C:$C, $A21, '2016'!$F:$F, G$1)+SUMIFS('2016'!$I:$I, '2016'!$D:$D, $A21, '2016'!$F:$F, G$1)+SUMIFS('2016'!$J:$J, '2016'!$E:$E, $A21, '2016'!$F:$F, G$1)+SUMIFS('2015'!$H:$H, '2015'!$C:$C, $A21, '2015'!$F:$F, G$1)+SUMIFS('2015'!$I:$I, '2015'!$D:$D, $A21, '2015'!$F:$F, G$1)+SUMIFS('2015'!$J:$J, '2015'!$E:$E, $A21, '2015'!$F:$F, G$1)+SUMIFS('2014'!$H:$H, '2014'!$C:$C, $A21, '2014'!$F:$F, G$1)+SUMIFS('2014'!$I:$I, '2014'!$D:$D, $A21, '2014'!$F:$F, G$1)+SUMIFS('2014'!$J:$J, '2014'!$E:$E, $A21, '2014'!$F:$F, G$1)+SUMIFS('2013'!$H:$H, '2013'!$C:$C, $A21, '2013'!$F:$F, G$1)+SUMIFS('2013'!$I:$I, '2013'!$D:$D, $A21, '2013'!$F:$F, G$1)+SUMIFS('2013'!$J:$J, '2013'!$E:$E, $A21, '2013'!$F:$F, G$1)+SUMIFS('2012'!$H:$H, '2012'!$C:$C, $A21, '2012'!$F:$F, G$1)+SUMIFS('2012'!$I:$I, '2012'!$D:$D, $A21, '2012'!$F:$F, G$1)+SUMIFS('2012'!$J:$J, '2012'!$E:$E, $A21, '2012'!$F:$F, G$1)+SUMIFS('2011'!$H:$H, '2011'!$C:$C, $A21, '2011'!$F:$F, G$1)+SUMIFS('2011'!$I:$I, '2011'!$D:$D, $A21, '2011'!$F:$F, G$1)+SUMIFS('2011'!$J:$J, '2011'!$E:$E, $A21, '2011'!$F:$F, G$1)+SUMIFS('2010'!$H:$H, '2010'!$C:$C, $A21, '2010'!$F:$F, G$1)+SUMIFS('2010'!$I:$I, '2010'!$D:$D, $A21, '2010'!$F:$F, G$1)+SUMIFS('2010'!$J:$J, '2010'!$E:$E, $A21, '2010'!$F:$F, G$1)+SUMIFS('2009'!$H:$H, '2009'!$C:$C, $A21, '2009'!$F:$F, G$1)+SUMIFS('2009'!$I:$I, '2009'!$D:$D, $A21, '2009'!$F:$F, G$1)+SUMIFS('2009'!$J:$J, '2009'!$E:$E, $A21, '2009'!$F:$F, G$1), 0)</f>
        <v>0</v>
      </c>
      <c r="H21" s="0" t="n">
        <f aca="false">IFERROR(SUMIFS('2018'!$H:$H, '2018'!$C:$C, $A21, '2018'!$F:$F, H$1)+SUMIFS('2018'!$I:$I, '2018'!$D:$D, $A21, '2018'!$F:$F, H$1)+SUMIFS('2018'!$J:$J, '2018'!$E:$E, $A21, '2018'!$F:$F, H$1)+SUMIFS('2017'!$H:$H, '2017'!$C:$C, $A21, '2017'!$F:$F, H$1)+SUMIFS('2017'!$I:$I, '2017'!$D:$D, $A21, '2017'!$F:$F, H$1)+SUMIFS('2017'!$J:$J, '2017'!$E:$E, $A21, '2017'!$F:$F, H$1)+SUMIFS('2016'!$H:$H, '2016'!$C:$C, $A21, '2016'!$F:$F, H$1)+SUMIFS('2016'!$I:$I, '2016'!$D:$D, $A21, '2016'!$F:$F, H$1)+SUMIFS('2016'!$J:$J, '2016'!$E:$E, $A21, '2016'!$F:$F, H$1)+SUMIFS('2015'!$H:$H, '2015'!$C:$C, $A21, '2015'!$F:$F, H$1)+SUMIFS('2015'!$I:$I, '2015'!$D:$D, $A21, '2015'!$F:$F, H$1)+SUMIFS('2015'!$J:$J, '2015'!$E:$E, $A21, '2015'!$F:$F, H$1)+SUMIFS('2014'!$H:$H, '2014'!$C:$C, $A21, '2014'!$F:$F, H$1)+SUMIFS('2014'!$I:$I, '2014'!$D:$D, $A21, '2014'!$F:$F, H$1)+SUMIFS('2014'!$J:$J, '2014'!$E:$E, $A21, '2014'!$F:$F, H$1)+SUMIFS('2013'!$H:$H, '2013'!$C:$C, $A21, '2013'!$F:$F, H$1)+SUMIFS('2013'!$I:$I, '2013'!$D:$D, $A21, '2013'!$F:$F, H$1)+SUMIFS('2013'!$J:$J, '2013'!$E:$E, $A21, '2013'!$F:$F, H$1)+SUMIFS('2012'!$H:$H, '2012'!$C:$C, $A21, '2012'!$F:$F, H$1)+SUMIFS('2012'!$I:$I, '2012'!$D:$D, $A21, '2012'!$F:$F, H$1)+SUMIFS('2012'!$J:$J, '2012'!$E:$E, $A21, '2012'!$F:$F, H$1)+SUMIFS('2011'!$H:$H, '2011'!$C:$C, $A21, '2011'!$F:$F, H$1)+SUMIFS('2011'!$I:$I, '2011'!$D:$D, $A21, '2011'!$F:$F, H$1)+SUMIFS('2011'!$J:$J, '2011'!$E:$E, $A21, '2011'!$F:$F, H$1)+SUMIFS('2010'!$H:$H, '2010'!$C:$C, $A21, '2010'!$F:$F, H$1)+SUMIFS('2010'!$I:$I, '2010'!$D:$D, $A21, '2010'!$F:$F, H$1)+SUMIFS('2010'!$J:$J, '2010'!$E:$E, $A21, '2010'!$F:$F, H$1)+SUMIFS('2009'!$H:$H, '2009'!$C:$C, $A21, '2009'!$F:$F, H$1)+SUMIFS('2009'!$I:$I, '2009'!$D:$D, $A21, '2009'!$F:$F, H$1)+SUMIFS('2009'!$J:$J, '2009'!$E:$E, $A21, '2009'!$F:$F, H$1), 0)</f>
        <v>3</v>
      </c>
      <c r="I21" s="0" t="n">
        <f aca="false">IFERROR(SUMIFS('2018'!$H:$H, '2018'!$C:$C, $A21, '2018'!$F:$F, I$1)+SUMIFS('2018'!$I:$I, '2018'!$D:$D, $A21, '2018'!$F:$F, I$1)+SUMIFS('2018'!$J:$J, '2018'!$E:$E, $A21, '2018'!$F:$F, I$1)+SUMIFS('2017'!$H:$H, '2017'!$C:$C, $A21, '2017'!$F:$F, I$1)+SUMIFS('2017'!$I:$I, '2017'!$D:$D, $A21, '2017'!$F:$F, I$1)+SUMIFS('2017'!$J:$J, '2017'!$E:$E, $A21, '2017'!$F:$F, I$1)+SUMIFS('2016'!$H:$H, '2016'!$C:$C, $A21, '2016'!$F:$F, I$1)+SUMIFS('2016'!$I:$I, '2016'!$D:$D, $A21, '2016'!$F:$F, I$1)+SUMIFS('2016'!$J:$J, '2016'!$E:$E, $A21, '2016'!$F:$F, I$1)+SUMIFS('2015'!$H:$H, '2015'!$C:$C, $A21, '2015'!$F:$F, I$1)+SUMIFS('2015'!$I:$I, '2015'!$D:$D, $A21, '2015'!$F:$F, I$1)+SUMIFS('2015'!$J:$J, '2015'!$E:$E, $A21, '2015'!$F:$F, I$1)+SUMIFS('2014'!$H:$H, '2014'!$C:$C, $A21, '2014'!$F:$F, I$1)+SUMIFS('2014'!$I:$I, '2014'!$D:$D, $A21, '2014'!$F:$F, I$1)+SUMIFS('2014'!$J:$J, '2014'!$E:$E, $A21, '2014'!$F:$F, I$1)+SUMIFS('2013'!$H:$H, '2013'!$C:$C, $A21, '2013'!$F:$F, I$1)+SUMIFS('2013'!$I:$I, '2013'!$D:$D, $A21, '2013'!$F:$F, I$1)+SUMIFS('2013'!$J:$J, '2013'!$E:$E, $A21, '2013'!$F:$F, I$1)+SUMIFS('2012'!$H:$H, '2012'!$C:$C, $A21, '2012'!$F:$F, I$1)+SUMIFS('2012'!$I:$I, '2012'!$D:$D, $A21, '2012'!$F:$F, I$1)+SUMIFS('2012'!$J:$J, '2012'!$E:$E, $A21, '2012'!$F:$F, I$1)+SUMIFS('2011'!$H:$H, '2011'!$C:$C, $A21, '2011'!$F:$F, I$1)+SUMIFS('2011'!$I:$I, '2011'!$D:$D, $A21, '2011'!$F:$F, I$1)+SUMIFS('2011'!$J:$J, '2011'!$E:$E, $A21, '2011'!$F:$F, I$1)+SUMIFS('2010'!$H:$H, '2010'!$C:$C, $A21, '2010'!$F:$F, I$1)+SUMIFS('2010'!$I:$I, '2010'!$D:$D, $A21, '2010'!$F:$F, I$1)+SUMIFS('2010'!$J:$J, '2010'!$E:$E, $A21, '2010'!$F:$F, I$1)+SUMIFS('2009'!$H:$H, '2009'!$C:$C, $A21, '2009'!$F:$F, I$1)+SUMIFS('2009'!$I:$I, '2009'!$D:$D, $A21, '2009'!$F:$F, I$1)+SUMIFS('2009'!$J:$J, '2009'!$E:$E, $A21, '2009'!$F:$F, I$1), 0)</f>
        <v>0</v>
      </c>
      <c r="J21" s="0" t="n">
        <f aca="false">IFERROR(SUMIFS('2018'!$H:$H, '2018'!$C:$C, $A21, '2018'!$F:$F, J$1)+SUMIFS('2018'!$I:$I, '2018'!$D:$D, $A21, '2018'!$F:$F, J$1)+SUMIFS('2018'!$J:$J, '2018'!$E:$E, $A21, '2018'!$F:$F, J$1)+SUMIFS('2017'!$H:$H, '2017'!$C:$C, $A21, '2017'!$F:$F, J$1)+SUMIFS('2017'!$I:$I, '2017'!$D:$D, $A21, '2017'!$F:$F, J$1)+SUMIFS('2017'!$J:$J, '2017'!$E:$E, $A21, '2017'!$F:$F, J$1)+SUMIFS('2016'!$H:$H, '2016'!$C:$C, $A21, '2016'!$F:$F, J$1)+SUMIFS('2016'!$I:$I, '2016'!$D:$D, $A21, '2016'!$F:$F, J$1)+SUMIFS('2016'!$J:$J, '2016'!$E:$E, $A21, '2016'!$F:$F, J$1)+SUMIFS('2015'!$H:$H, '2015'!$C:$C, $A21, '2015'!$F:$F, J$1)+SUMIFS('2015'!$I:$I, '2015'!$D:$D, $A21, '2015'!$F:$F, J$1)+SUMIFS('2015'!$J:$J, '2015'!$E:$E, $A21, '2015'!$F:$F, J$1)+SUMIFS('2014'!$H:$H, '2014'!$C:$C, $A21, '2014'!$F:$F, J$1)+SUMIFS('2014'!$I:$I, '2014'!$D:$D, $A21, '2014'!$F:$F, J$1)+SUMIFS('2014'!$J:$J, '2014'!$E:$E, $A21, '2014'!$F:$F, J$1)+SUMIFS('2013'!$H:$H, '2013'!$C:$C, $A21, '2013'!$F:$F, J$1)+SUMIFS('2013'!$I:$I, '2013'!$D:$D, $A21, '2013'!$F:$F, J$1)+SUMIFS('2013'!$J:$J, '2013'!$E:$E, $A21, '2013'!$F:$F, J$1)+SUMIFS('2012'!$H:$H, '2012'!$C:$C, $A21, '2012'!$F:$F, J$1)+SUMIFS('2012'!$I:$I, '2012'!$D:$D, $A21, '2012'!$F:$F, J$1)+SUMIFS('2012'!$J:$J, '2012'!$E:$E, $A21, '2012'!$F:$F, J$1)+SUMIFS('2011'!$H:$H, '2011'!$C:$C, $A21, '2011'!$F:$F, J$1)+SUMIFS('2011'!$I:$I, '2011'!$D:$D, $A21, '2011'!$F:$F, J$1)+SUMIFS('2011'!$J:$J, '2011'!$E:$E, $A21, '2011'!$F:$F, J$1)+SUMIFS('2010'!$H:$H, '2010'!$C:$C, $A21, '2010'!$F:$F, J$1)+SUMIFS('2010'!$I:$I, '2010'!$D:$D, $A21, '2010'!$F:$F, J$1)+SUMIFS('2010'!$J:$J, '2010'!$E:$E, $A21, '2010'!$F:$F, J$1)+SUMIFS('2009'!$H:$H, '2009'!$C:$C, $A21, '2009'!$F:$F, J$1)+SUMIFS('2009'!$I:$I, '2009'!$D:$D, $A21, '2009'!$F:$F, J$1)+SUMIFS('2009'!$J:$J, '2009'!$E:$E, $A21, '2009'!$F:$F, J$1), 0)</f>
        <v>8</v>
      </c>
      <c r="K21" s="0" t="n">
        <f aca="false">IFERROR(SUMIFS('2018'!$H:$H, '2018'!$C:$C, $A21, '2018'!$F:$F, K$1)+SUMIFS('2018'!$I:$I, '2018'!$D:$D, $A21, '2018'!$F:$F, K$1)+SUMIFS('2018'!$J:$J, '2018'!$E:$E, $A21, '2018'!$F:$F, K$1)+SUMIFS('2017'!$H:$H, '2017'!$C:$C, $A21, '2017'!$F:$F, K$1)+SUMIFS('2017'!$I:$I, '2017'!$D:$D, $A21, '2017'!$F:$F, K$1)+SUMIFS('2017'!$J:$J, '2017'!$E:$E, $A21, '2017'!$F:$F, K$1)+SUMIFS('2016'!$H:$H, '2016'!$C:$C, $A21, '2016'!$F:$F, K$1)+SUMIFS('2016'!$I:$I, '2016'!$D:$D, $A21, '2016'!$F:$F, K$1)+SUMIFS('2016'!$J:$J, '2016'!$E:$E, $A21, '2016'!$F:$F, K$1)+SUMIFS('2015'!$H:$H, '2015'!$C:$C, $A21, '2015'!$F:$F, K$1)+SUMIFS('2015'!$I:$I, '2015'!$D:$D, $A21, '2015'!$F:$F, K$1)+SUMIFS('2015'!$J:$J, '2015'!$E:$E, $A21, '2015'!$F:$F, K$1)+SUMIFS('2014'!$H:$H, '2014'!$C:$C, $A21, '2014'!$F:$F, K$1)+SUMIFS('2014'!$I:$I, '2014'!$D:$D, $A21, '2014'!$F:$F, K$1)+SUMIFS('2014'!$J:$J, '2014'!$E:$E, $A21, '2014'!$F:$F, K$1)+SUMIFS('2013'!$H:$H, '2013'!$C:$C, $A21, '2013'!$F:$F, K$1)+SUMIFS('2013'!$I:$I, '2013'!$D:$D, $A21, '2013'!$F:$F, K$1)+SUMIFS('2013'!$J:$J, '2013'!$E:$E, $A21, '2013'!$F:$F, K$1)+SUMIFS('2012'!$H:$H, '2012'!$C:$C, $A21, '2012'!$F:$F, K$1)+SUMIFS('2012'!$I:$I, '2012'!$D:$D, $A21, '2012'!$F:$F, K$1)+SUMIFS('2012'!$J:$J, '2012'!$E:$E, $A21, '2012'!$F:$F, K$1)+SUMIFS('2011'!$H:$H, '2011'!$C:$C, $A21, '2011'!$F:$F, K$1)+SUMIFS('2011'!$I:$I, '2011'!$D:$D, $A21, '2011'!$F:$F, K$1)+SUMIFS('2011'!$J:$J, '2011'!$E:$E, $A21, '2011'!$F:$F, K$1)+SUMIFS('2010'!$H:$H, '2010'!$C:$C, $A21, '2010'!$F:$F, K$1)+SUMIFS('2010'!$I:$I, '2010'!$D:$D, $A21, '2010'!$F:$F, K$1)+SUMIFS('2010'!$J:$J, '2010'!$E:$E, $A21, '2010'!$F:$F, K$1)+SUMIFS('2009'!$H:$H, '2009'!$C:$C, $A21, '2009'!$F:$F, K$1)+SUMIFS('2009'!$I:$I, '2009'!$D:$D, $A21, '2009'!$F:$F, K$1)+SUMIFS('2009'!$J:$J, '2009'!$E:$E, $A21, '2009'!$F:$F, K$1), 0)</f>
        <v>0</v>
      </c>
      <c r="L21" s="0" t="n">
        <f aca="false">IFERROR(SUMIFS('2018'!$H:$H, '2018'!$C:$C, $A21, '2018'!$F:$F, L$1)+SUMIFS('2018'!$I:$I, '2018'!$D:$D, $A21, '2018'!$F:$F, L$1)+SUMIFS('2018'!$J:$J, '2018'!$E:$E, $A21, '2018'!$F:$F, L$1)+SUMIFS('2017'!$H:$H, '2017'!$C:$C, $A21, '2017'!$F:$F, L$1)+SUMIFS('2017'!$I:$I, '2017'!$D:$D, $A21, '2017'!$F:$F, L$1)+SUMIFS('2017'!$J:$J, '2017'!$E:$E, $A21, '2017'!$F:$F, L$1)+SUMIFS('2016'!$H:$H, '2016'!$C:$C, $A21, '2016'!$F:$F, L$1)+SUMIFS('2016'!$I:$I, '2016'!$D:$D, $A21, '2016'!$F:$F, L$1)+SUMIFS('2016'!$J:$J, '2016'!$E:$E, $A21, '2016'!$F:$F, L$1)+SUMIFS('2015'!$H:$H, '2015'!$C:$C, $A21, '2015'!$F:$F, L$1)+SUMIFS('2015'!$I:$I, '2015'!$D:$D, $A21, '2015'!$F:$F, L$1)+SUMIFS('2015'!$J:$J, '2015'!$E:$E, $A21, '2015'!$F:$F, L$1)+SUMIFS('2014'!$H:$H, '2014'!$C:$C, $A21, '2014'!$F:$F, L$1)+SUMIFS('2014'!$I:$I, '2014'!$D:$D, $A21, '2014'!$F:$F, L$1)+SUMIFS('2014'!$J:$J, '2014'!$E:$E, $A21, '2014'!$F:$F, L$1)+SUMIFS('2013'!$H:$H, '2013'!$C:$C, $A21, '2013'!$F:$F, L$1)+SUMIFS('2013'!$I:$I, '2013'!$D:$D, $A21, '2013'!$F:$F, L$1)+SUMIFS('2013'!$J:$J, '2013'!$E:$E, $A21, '2013'!$F:$F, L$1)+SUMIFS('2012'!$H:$H, '2012'!$C:$C, $A21, '2012'!$F:$F, L$1)+SUMIFS('2012'!$I:$I, '2012'!$D:$D, $A21, '2012'!$F:$F, L$1)+SUMIFS('2012'!$J:$J, '2012'!$E:$E, $A21, '2012'!$F:$F, L$1)+SUMIFS('2011'!$H:$H, '2011'!$C:$C, $A21, '2011'!$F:$F, L$1)+SUMIFS('2011'!$I:$I, '2011'!$D:$D, $A21, '2011'!$F:$F, L$1)+SUMIFS('2011'!$J:$J, '2011'!$E:$E, $A21, '2011'!$F:$F, L$1)+SUMIFS('2010'!$H:$H, '2010'!$C:$C, $A21, '2010'!$F:$F, L$1)+SUMIFS('2010'!$I:$I, '2010'!$D:$D, $A21, '2010'!$F:$F, L$1)+SUMIFS('2010'!$J:$J, '2010'!$E:$E, $A21, '2010'!$F:$F, L$1)+SUMIFS('2009'!$H:$H, '2009'!$C:$C, $A21, '2009'!$F:$F, L$1)+SUMIFS('2009'!$I:$I, '2009'!$D:$D, $A21, '2009'!$F:$F, L$1)+SUMIFS('2009'!$J:$J, '2009'!$E:$E, $A21, '2009'!$F:$F, L$1), 0)</f>
        <v>4</v>
      </c>
      <c r="M21" s="0" t="n">
        <f aca="false">IFERROR(SUMIFS('2018'!$H:$H, '2018'!$C:$C, $A21, '2018'!$F:$F, M$1)+SUMIFS('2018'!$I:$I, '2018'!$D:$D, $A21, '2018'!$F:$F, M$1)+SUMIFS('2018'!$J:$J, '2018'!$E:$E, $A21, '2018'!$F:$F, M$1)+SUMIFS('2017'!$H:$H, '2017'!$C:$C, $A21, '2017'!$F:$F, M$1)+SUMIFS('2017'!$I:$I, '2017'!$D:$D, $A21, '2017'!$F:$F, M$1)+SUMIFS('2017'!$J:$J, '2017'!$E:$E, $A21, '2017'!$F:$F, M$1)+SUMIFS('2016'!$H:$H, '2016'!$C:$C, $A21, '2016'!$F:$F, M$1)+SUMIFS('2016'!$I:$I, '2016'!$D:$D, $A21, '2016'!$F:$F, M$1)+SUMIFS('2016'!$J:$J, '2016'!$E:$E, $A21, '2016'!$F:$F, M$1)+SUMIFS('2015'!$H:$H, '2015'!$C:$C, $A21, '2015'!$F:$F, M$1)+SUMIFS('2015'!$I:$I, '2015'!$D:$D, $A21, '2015'!$F:$F, M$1)+SUMIFS('2015'!$J:$J, '2015'!$E:$E, $A21, '2015'!$F:$F, M$1)+SUMIFS('2014'!$H:$H, '2014'!$C:$C, $A21, '2014'!$F:$F, M$1)+SUMIFS('2014'!$I:$I, '2014'!$D:$D, $A21, '2014'!$F:$F, M$1)+SUMIFS('2014'!$J:$J, '2014'!$E:$E, $A21, '2014'!$F:$F, M$1)+SUMIFS('2013'!$H:$H, '2013'!$C:$C, $A21, '2013'!$F:$F, M$1)+SUMIFS('2013'!$I:$I, '2013'!$D:$D, $A21, '2013'!$F:$F, M$1)+SUMIFS('2013'!$J:$J, '2013'!$E:$E, $A21, '2013'!$F:$F, M$1)+SUMIFS('2012'!$H:$H, '2012'!$C:$C, $A21, '2012'!$F:$F, M$1)+SUMIFS('2012'!$I:$I, '2012'!$D:$D, $A21, '2012'!$F:$F, M$1)+SUMIFS('2012'!$J:$J, '2012'!$E:$E, $A21, '2012'!$F:$F, M$1)+SUMIFS('2011'!$H:$H, '2011'!$C:$C, $A21, '2011'!$F:$F, M$1)+SUMIFS('2011'!$I:$I, '2011'!$D:$D, $A21, '2011'!$F:$F, M$1)+SUMIFS('2011'!$J:$J, '2011'!$E:$E, $A21, '2011'!$F:$F, M$1)+SUMIFS('2010'!$H:$H, '2010'!$C:$C, $A21, '2010'!$F:$F, M$1)+SUMIFS('2010'!$I:$I, '2010'!$D:$D, $A21, '2010'!$F:$F, M$1)+SUMIFS('2010'!$J:$J, '2010'!$E:$E, $A21, '2010'!$F:$F, M$1)+SUMIFS('2009'!$H:$H, '2009'!$C:$C, $A21, '2009'!$F:$F, M$1)+SUMIFS('2009'!$I:$I, '2009'!$D:$D, $A21, '2009'!$F:$F, M$1)+SUMIFS('2009'!$J:$J, '2009'!$E:$E, $A21, '2009'!$F:$F, M$1), 0)</f>
        <v>0</v>
      </c>
      <c r="N21" s="0" t="n">
        <f aca="false">IFERROR(SUMIFS('2018'!$H:$H, '2018'!$C:$C, $A21, '2018'!$F:$F, N$1)+SUMIFS('2018'!$I:$I, '2018'!$D:$D, $A21, '2018'!$F:$F, N$1)+SUMIFS('2018'!$J:$J, '2018'!$E:$E, $A21, '2018'!$F:$F, N$1)+SUMIFS('2017'!$H:$H, '2017'!$C:$C, $A21, '2017'!$F:$F, N$1)+SUMIFS('2017'!$I:$I, '2017'!$D:$D, $A21, '2017'!$F:$F, N$1)+SUMIFS('2017'!$J:$J, '2017'!$E:$E, $A21, '2017'!$F:$F, N$1)+SUMIFS('2016'!$H:$H, '2016'!$C:$C, $A21, '2016'!$F:$F, N$1)+SUMIFS('2016'!$I:$I, '2016'!$D:$D, $A21, '2016'!$F:$F, N$1)+SUMIFS('2016'!$J:$J, '2016'!$E:$E, $A21, '2016'!$F:$F, N$1)+SUMIFS('2015'!$H:$H, '2015'!$C:$C, $A21, '2015'!$F:$F, N$1)+SUMIFS('2015'!$I:$I, '2015'!$D:$D, $A21, '2015'!$F:$F, N$1)+SUMIFS('2015'!$J:$J, '2015'!$E:$E, $A21, '2015'!$F:$F, N$1)+SUMIFS('2014'!$H:$H, '2014'!$C:$C, $A21, '2014'!$F:$F, N$1)+SUMIFS('2014'!$I:$I, '2014'!$D:$D, $A21, '2014'!$F:$F, N$1)+SUMIFS('2014'!$J:$J, '2014'!$E:$E, $A21, '2014'!$F:$F, N$1)+SUMIFS('2013'!$H:$H, '2013'!$C:$C, $A21, '2013'!$F:$F, N$1)+SUMIFS('2013'!$I:$I, '2013'!$D:$D, $A21, '2013'!$F:$F, N$1)+SUMIFS('2013'!$J:$J, '2013'!$E:$E, $A21, '2013'!$F:$F, N$1)+SUMIFS('2012'!$H:$H, '2012'!$C:$C, $A21, '2012'!$F:$F, N$1)+SUMIFS('2012'!$I:$I, '2012'!$D:$D, $A21, '2012'!$F:$F, N$1)+SUMIFS('2012'!$J:$J, '2012'!$E:$E, $A21, '2012'!$F:$F, N$1)+SUMIFS('2011'!$H:$H, '2011'!$C:$C, $A21, '2011'!$F:$F, N$1)+SUMIFS('2011'!$I:$I, '2011'!$D:$D, $A21, '2011'!$F:$F, N$1)+SUMIFS('2011'!$J:$J, '2011'!$E:$E, $A21, '2011'!$F:$F, N$1)+SUMIFS('2010'!$H:$H, '2010'!$C:$C, $A21, '2010'!$F:$F, N$1)+SUMIFS('2010'!$I:$I, '2010'!$D:$D, $A21, '2010'!$F:$F, N$1)+SUMIFS('2010'!$J:$J, '2010'!$E:$E, $A21, '2010'!$F:$F, N$1)+SUMIFS('2009'!$H:$H, '2009'!$C:$C, $A21, '2009'!$F:$F, N$1)+SUMIFS('2009'!$I:$I, '2009'!$D:$D, $A21, '2009'!$F:$F, N$1)+SUMIFS('2009'!$J:$J, '2009'!$E:$E, $A21, '2009'!$F:$F, N$1), 0)</f>
        <v>0</v>
      </c>
      <c r="O21" s="0" t="n">
        <f aca="false">IFERROR(SUMIFS('2018'!$H:$H, '2018'!$C:$C, $A21, '2018'!$F:$F, O$1)+SUMIFS('2018'!$I:$I, '2018'!$D:$D, $A21, '2018'!$F:$F, O$1)+SUMIFS('2018'!$J:$J, '2018'!$E:$E, $A21, '2018'!$F:$F, O$1)+SUMIFS('2017'!$H:$H, '2017'!$C:$C, $A21, '2017'!$F:$F, O$1)+SUMIFS('2017'!$I:$I, '2017'!$D:$D, $A21, '2017'!$F:$F, O$1)+SUMIFS('2017'!$J:$J, '2017'!$E:$E, $A21, '2017'!$F:$F, O$1)+SUMIFS('2016'!$H:$H, '2016'!$C:$C, $A21, '2016'!$F:$F, O$1)+SUMIFS('2016'!$I:$I, '2016'!$D:$D, $A21, '2016'!$F:$F, O$1)+SUMIFS('2016'!$J:$J, '2016'!$E:$E, $A21, '2016'!$F:$F, O$1)+SUMIFS('2015'!$H:$H, '2015'!$C:$C, $A21, '2015'!$F:$F, O$1)+SUMIFS('2015'!$I:$I, '2015'!$D:$D, $A21, '2015'!$F:$F, O$1)+SUMIFS('2015'!$J:$J, '2015'!$E:$E, $A21, '2015'!$F:$F, O$1)+SUMIFS('2014'!$H:$H, '2014'!$C:$C, $A21, '2014'!$F:$F, O$1)+SUMIFS('2014'!$I:$I, '2014'!$D:$D, $A21, '2014'!$F:$F, O$1)+SUMIFS('2014'!$J:$J, '2014'!$E:$E, $A21, '2014'!$F:$F, O$1)+SUMIFS('2013'!$H:$H, '2013'!$C:$C, $A21, '2013'!$F:$F, O$1)+SUMIFS('2013'!$I:$I, '2013'!$D:$D, $A21, '2013'!$F:$F, O$1)+SUMIFS('2013'!$J:$J, '2013'!$E:$E, $A21, '2013'!$F:$F, O$1)+SUMIFS('2012'!$H:$H, '2012'!$C:$C, $A21, '2012'!$F:$F, O$1)+SUMIFS('2012'!$I:$I, '2012'!$D:$D, $A21, '2012'!$F:$F, O$1)+SUMIFS('2012'!$J:$J, '2012'!$E:$E, $A21, '2012'!$F:$F, O$1)+SUMIFS('2011'!$H:$H, '2011'!$C:$C, $A21, '2011'!$F:$F, O$1)+SUMIFS('2011'!$I:$I, '2011'!$D:$D, $A21, '2011'!$F:$F, O$1)+SUMIFS('2011'!$J:$J, '2011'!$E:$E, $A21, '2011'!$F:$F, O$1)+SUMIFS('2010'!$H:$H, '2010'!$C:$C, $A21, '2010'!$F:$F, O$1)+SUMIFS('2010'!$I:$I, '2010'!$D:$D, $A21, '2010'!$F:$F, O$1)+SUMIFS('2010'!$J:$J, '2010'!$E:$E, $A21, '2010'!$F:$F, O$1)+SUMIFS('2009'!$H:$H, '2009'!$C:$C, $A21, '2009'!$F:$F, O$1)+SUMIFS('2009'!$I:$I, '2009'!$D:$D, $A21, '2009'!$F:$F, O$1)+SUMIFS('2009'!$J:$J, '2009'!$E:$E, $A21, '2009'!$F:$F, O$1), 0)</f>
        <v>0</v>
      </c>
      <c r="P21" s="0" t="n">
        <f aca="false">IFERROR(SUMIFS('2018'!$H:$H, '2018'!$C:$C, $A21, '2018'!$F:$F, P$1)+SUMIFS('2018'!$I:$I, '2018'!$D:$D, $A21, '2018'!$F:$F, P$1)+SUMIFS('2018'!$J:$J, '2018'!$E:$E, $A21, '2018'!$F:$F, P$1)+SUMIFS('2017'!$H:$H, '2017'!$C:$C, $A21, '2017'!$F:$F, P$1)+SUMIFS('2017'!$I:$I, '2017'!$D:$D, $A21, '2017'!$F:$F, P$1)+SUMIFS('2017'!$J:$J, '2017'!$E:$E, $A21, '2017'!$F:$F, P$1)+SUMIFS('2016'!$H:$H, '2016'!$C:$C, $A21, '2016'!$F:$F, P$1)+SUMIFS('2016'!$I:$I, '2016'!$D:$D, $A21, '2016'!$F:$F, P$1)+SUMIFS('2016'!$J:$J, '2016'!$E:$E, $A21, '2016'!$F:$F, P$1)+SUMIFS('2015'!$H:$H, '2015'!$C:$C, $A21, '2015'!$F:$F, P$1)+SUMIFS('2015'!$I:$I, '2015'!$D:$D, $A21, '2015'!$F:$F, P$1)+SUMIFS('2015'!$J:$J, '2015'!$E:$E, $A21, '2015'!$F:$F, P$1)+SUMIFS('2014'!$H:$H, '2014'!$C:$C, $A21, '2014'!$F:$F, P$1)+SUMIFS('2014'!$I:$I, '2014'!$D:$D, $A21, '2014'!$F:$F, P$1)+SUMIFS('2014'!$J:$J, '2014'!$E:$E, $A21, '2014'!$F:$F, P$1)+SUMIFS('2013'!$H:$H, '2013'!$C:$C, $A21, '2013'!$F:$F, P$1)+SUMIFS('2013'!$I:$I, '2013'!$D:$D, $A21, '2013'!$F:$F, P$1)+SUMIFS('2013'!$J:$J, '2013'!$E:$E, $A21, '2013'!$F:$F, P$1)+SUMIFS('2012'!$H:$H, '2012'!$C:$C, $A21, '2012'!$F:$F, P$1)+SUMIFS('2012'!$I:$I, '2012'!$D:$D, $A21, '2012'!$F:$F, P$1)+SUMIFS('2012'!$J:$J, '2012'!$E:$E, $A21, '2012'!$F:$F, P$1)+SUMIFS('2011'!$H:$H, '2011'!$C:$C, $A21, '2011'!$F:$F, P$1)+SUMIFS('2011'!$I:$I, '2011'!$D:$D, $A21, '2011'!$F:$F, P$1)+SUMIFS('2011'!$J:$J, '2011'!$E:$E, $A21, '2011'!$F:$F, P$1)+SUMIFS('2010'!$H:$H, '2010'!$C:$C, $A21, '2010'!$F:$F, P$1)+SUMIFS('2010'!$I:$I, '2010'!$D:$D, $A21, '2010'!$F:$F, P$1)+SUMIFS('2010'!$J:$J, '2010'!$E:$E, $A21, '2010'!$F:$F, P$1)+SUMIFS('2009'!$H:$H, '2009'!$C:$C, $A21, '2009'!$F:$F, P$1)+SUMIFS('2009'!$I:$I, '2009'!$D:$D, $A21, '2009'!$F:$F, P$1)+SUMIFS('2009'!$J:$J, '2009'!$E:$E, $A21, '2009'!$F:$F, P$1), 0)</f>
        <v>0</v>
      </c>
      <c r="Q21" s="0" t="n">
        <f aca="false">IFERROR(SUMIFS('2018'!$H:$H, '2018'!$C:$C, $A21, '2018'!$F:$F, Q$1)+SUMIFS('2018'!$I:$I, '2018'!$D:$D, $A21, '2018'!$F:$F, Q$1)+SUMIFS('2018'!$J:$J, '2018'!$E:$E, $A21, '2018'!$F:$F, Q$1)+SUMIFS('2017'!$H:$H, '2017'!$C:$C, $A21, '2017'!$F:$F, Q$1)+SUMIFS('2017'!$I:$I, '2017'!$D:$D, $A21, '2017'!$F:$F, Q$1)+SUMIFS('2017'!$J:$J, '2017'!$E:$E, $A21, '2017'!$F:$F, Q$1)+SUMIFS('2016'!$H:$H, '2016'!$C:$C, $A21, '2016'!$F:$F, Q$1)+SUMIFS('2016'!$I:$I, '2016'!$D:$D, $A21, '2016'!$F:$F, Q$1)+SUMIFS('2016'!$J:$J, '2016'!$E:$E, $A21, '2016'!$F:$F, Q$1)+SUMIFS('2015'!$H:$H, '2015'!$C:$C, $A21, '2015'!$F:$F, Q$1)+SUMIFS('2015'!$I:$I, '2015'!$D:$D, $A21, '2015'!$F:$F, Q$1)+SUMIFS('2015'!$J:$J, '2015'!$E:$E, $A21, '2015'!$F:$F, Q$1)+SUMIFS('2014'!$H:$H, '2014'!$C:$C, $A21, '2014'!$F:$F, Q$1)+SUMIFS('2014'!$I:$I, '2014'!$D:$D, $A21, '2014'!$F:$F, Q$1)+SUMIFS('2014'!$J:$J, '2014'!$E:$E, $A21, '2014'!$F:$F, Q$1)+SUMIFS('2013'!$H:$H, '2013'!$C:$C, $A21, '2013'!$F:$F, Q$1)+SUMIFS('2013'!$I:$I, '2013'!$D:$D, $A21, '2013'!$F:$F, Q$1)+SUMIFS('2013'!$J:$J, '2013'!$E:$E, $A21, '2013'!$F:$F, Q$1)+SUMIFS('2012'!$H:$H, '2012'!$C:$C, $A21, '2012'!$F:$F, Q$1)+SUMIFS('2012'!$I:$I, '2012'!$D:$D, $A21, '2012'!$F:$F, Q$1)+SUMIFS('2012'!$J:$J, '2012'!$E:$E, $A21, '2012'!$F:$F, Q$1)+SUMIFS('2011'!$H:$H, '2011'!$C:$C, $A21, '2011'!$F:$F, Q$1)+SUMIFS('2011'!$I:$I, '2011'!$D:$D, $A21, '2011'!$F:$F, Q$1)+SUMIFS('2011'!$J:$J, '2011'!$E:$E, $A21, '2011'!$F:$F, Q$1)+SUMIFS('2010'!$H:$H, '2010'!$C:$C, $A21, '2010'!$F:$F, Q$1)+SUMIFS('2010'!$I:$I, '2010'!$D:$D, $A21, '2010'!$F:$F, Q$1)+SUMIFS('2010'!$J:$J, '2010'!$E:$E, $A21, '2010'!$F:$F, Q$1)+SUMIFS('2009'!$H:$H, '2009'!$C:$C, $A21, '2009'!$F:$F, Q$1)+SUMIFS('2009'!$I:$I, '2009'!$D:$D, $A21, '2009'!$F:$F, Q$1)+SUMIFS('2009'!$J:$J, '2009'!$E:$E, $A21, '2009'!$F:$F, Q$1), 0)</f>
        <v>0</v>
      </c>
      <c r="R21" s="0" t="n">
        <f aca="false">IFERROR(SUMIFS('2018'!$H:$H, '2018'!$C:$C, $A21, '2018'!$F:$F, R$1)+SUMIFS('2018'!$I:$I, '2018'!$D:$D, $A21, '2018'!$F:$F, R$1)+SUMIFS('2018'!$J:$J, '2018'!$E:$E, $A21, '2018'!$F:$F, R$1)+SUMIFS('2017'!$H:$H, '2017'!$C:$C, $A21, '2017'!$F:$F, R$1)+SUMIFS('2017'!$I:$I, '2017'!$D:$D, $A21, '2017'!$F:$F, R$1)+SUMIFS('2017'!$J:$J, '2017'!$E:$E, $A21, '2017'!$F:$F, R$1)+SUMIFS('2016'!$H:$H, '2016'!$C:$C, $A21, '2016'!$F:$F, R$1)+SUMIFS('2016'!$I:$I, '2016'!$D:$D, $A21, '2016'!$F:$F, R$1)+SUMIFS('2016'!$J:$J, '2016'!$E:$E, $A21, '2016'!$F:$F, R$1)+SUMIFS('2015'!$H:$H, '2015'!$C:$C, $A21, '2015'!$F:$F, R$1)+SUMIFS('2015'!$I:$I, '2015'!$D:$D, $A21, '2015'!$F:$F, R$1)+SUMIFS('2015'!$J:$J, '2015'!$E:$E, $A21, '2015'!$F:$F, R$1)+SUMIFS('2014'!$H:$H, '2014'!$C:$C, $A21, '2014'!$F:$F, R$1)+SUMIFS('2014'!$I:$I, '2014'!$D:$D, $A21, '2014'!$F:$F, R$1)+SUMIFS('2014'!$J:$J, '2014'!$E:$E, $A21, '2014'!$F:$F, R$1)+SUMIFS('2013'!$H:$H, '2013'!$C:$C, $A21, '2013'!$F:$F, R$1)+SUMIFS('2013'!$I:$I, '2013'!$D:$D, $A21, '2013'!$F:$F, R$1)+SUMIFS('2013'!$J:$J, '2013'!$E:$E, $A21, '2013'!$F:$F, R$1)+SUMIFS('2012'!$H:$H, '2012'!$C:$C, $A21, '2012'!$F:$F, R$1)+SUMIFS('2012'!$I:$I, '2012'!$D:$D, $A21, '2012'!$F:$F, R$1)+SUMIFS('2012'!$J:$J, '2012'!$E:$E, $A21, '2012'!$F:$F, R$1)+SUMIFS('2011'!$H:$H, '2011'!$C:$C, $A21, '2011'!$F:$F, R$1)+SUMIFS('2011'!$I:$I, '2011'!$D:$D, $A21, '2011'!$F:$F, R$1)+SUMIFS('2011'!$J:$J, '2011'!$E:$E, $A21, '2011'!$F:$F, R$1)+SUMIFS('2010'!$H:$H, '2010'!$C:$C, $A21, '2010'!$F:$F, R$1)+SUMIFS('2010'!$I:$I, '2010'!$D:$D, $A21, '2010'!$F:$F, R$1)+SUMIFS('2010'!$J:$J, '2010'!$E:$E, $A21, '2010'!$F:$F, R$1)+SUMIFS('2009'!$H:$H, '2009'!$C:$C, $A21, '2009'!$F:$F, R$1)+SUMIFS('2009'!$I:$I, '2009'!$D:$D, $A21, '2009'!$F:$F, R$1)+SUMIFS('2009'!$J:$J, '2009'!$E:$E, $A21, '2009'!$F:$F, R$1), 0)</f>
        <v>0</v>
      </c>
      <c r="S21" s="0" t="n">
        <f aca="false">IFERROR(SUMIFS('2018'!$H:$H, '2018'!$C:$C, $A21, '2018'!$F:$F, S$1)+SUMIFS('2018'!$I:$I, '2018'!$D:$D, $A21, '2018'!$F:$F, S$1)+SUMIFS('2018'!$J:$J, '2018'!$E:$E, $A21, '2018'!$F:$F, S$1)+SUMIFS('2017'!$H:$H, '2017'!$C:$C, $A21, '2017'!$F:$F, S$1)+SUMIFS('2017'!$I:$I, '2017'!$D:$D, $A21, '2017'!$F:$F, S$1)+SUMIFS('2017'!$J:$J, '2017'!$E:$E, $A21, '2017'!$F:$F, S$1)+SUMIFS('2016'!$H:$H, '2016'!$C:$C, $A21, '2016'!$F:$F, S$1)+SUMIFS('2016'!$I:$I, '2016'!$D:$D, $A21, '2016'!$F:$F, S$1)+SUMIFS('2016'!$J:$J, '2016'!$E:$E, $A21, '2016'!$F:$F, S$1)+SUMIFS('2015'!$H:$H, '2015'!$C:$C, $A21, '2015'!$F:$F, S$1)+SUMIFS('2015'!$I:$I, '2015'!$D:$D, $A21, '2015'!$F:$F, S$1)+SUMIFS('2015'!$J:$J, '2015'!$E:$E, $A21, '2015'!$F:$F, S$1)+SUMIFS('2014'!$H:$H, '2014'!$C:$C, $A21, '2014'!$F:$F, S$1)+SUMIFS('2014'!$I:$I, '2014'!$D:$D, $A21, '2014'!$F:$F, S$1)+SUMIFS('2014'!$J:$J, '2014'!$E:$E, $A21, '2014'!$F:$F, S$1)+SUMIFS('2013'!$H:$H, '2013'!$C:$C, $A21, '2013'!$F:$F, S$1)+SUMIFS('2013'!$I:$I, '2013'!$D:$D, $A21, '2013'!$F:$F, S$1)+SUMIFS('2013'!$J:$J, '2013'!$E:$E, $A21, '2013'!$F:$F, S$1)+SUMIFS('2012'!$H:$H, '2012'!$C:$C, $A21, '2012'!$F:$F, S$1)+SUMIFS('2012'!$I:$I, '2012'!$D:$D, $A21, '2012'!$F:$F, S$1)+SUMIFS('2012'!$J:$J, '2012'!$E:$E, $A21, '2012'!$F:$F, S$1)+SUMIFS('2011'!$H:$H, '2011'!$C:$C, $A21, '2011'!$F:$F, S$1)+SUMIFS('2011'!$I:$I, '2011'!$D:$D, $A21, '2011'!$F:$F, S$1)+SUMIFS('2011'!$J:$J, '2011'!$E:$E, $A21, '2011'!$F:$F, S$1)+SUMIFS('2010'!$H:$H, '2010'!$C:$C, $A21, '2010'!$F:$F, S$1)+SUMIFS('2010'!$I:$I, '2010'!$D:$D, $A21, '2010'!$F:$F, S$1)+SUMIFS('2010'!$J:$J, '2010'!$E:$E, $A21, '2010'!$F:$F, S$1)+SUMIFS('2009'!$H:$H, '2009'!$C:$C, $A21, '2009'!$F:$F, S$1)+SUMIFS('2009'!$I:$I, '2009'!$D:$D, $A21, '2009'!$F:$F, S$1)+SUMIFS('2009'!$J:$J, '2009'!$E:$E, $A21, '2009'!$F:$F, S$1), 0)</f>
        <v>0</v>
      </c>
      <c r="T21" s="0" t="n">
        <f aca="false">IFERROR(SUMIFS('2018'!$H:$H, '2018'!$C:$C, $A21, '2018'!$F:$F, T$1)+SUMIFS('2018'!$I:$I, '2018'!$D:$D, $A21, '2018'!$F:$F, T$1)+SUMIFS('2018'!$J:$J, '2018'!$E:$E, $A21, '2018'!$F:$F, T$1)+SUMIFS('2017'!$H:$H, '2017'!$C:$C, $A21, '2017'!$F:$F, T$1)+SUMIFS('2017'!$I:$I, '2017'!$D:$D, $A21, '2017'!$F:$F, T$1)+SUMIFS('2017'!$J:$J, '2017'!$E:$E, $A21, '2017'!$F:$F, T$1)+SUMIFS('2016'!$H:$H, '2016'!$C:$C, $A21, '2016'!$F:$F, T$1)+SUMIFS('2016'!$I:$I, '2016'!$D:$D, $A21, '2016'!$F:$F, T$1)+SUMIFS('2016'!$J:$J, '2016'!$E:$E, $A21, '2016'!$F:$F, T$1)+SUMIFS('2015'!$H:$H, '2015'!$C:$C, $A21, '2015'!$F:$F, T$1)+SUMIFS('2015'!$I:$I, '2015'!$D:$D, $A21, '2015'!$F:$F, T$1)+SUMIFS('2015'!$J:$J, '2015'!$E:$E, $A21, '2015'!$F:$F, T$1)+SUMIFS('2014'!$H:$H, '2014'!$C:$C, $A21, '2014'!$F:$F, T$1)+SUMIFS('2014'!$I:$I, '2014'!$D:$D, $A21, '2014'!$F:$F, T$1)+SUMIFS('2014'!$J:$J, '2014'!$E:$E, $A21, '2014'!$F:$F, T$1)+SUMIFS('2013'!$H:$H, '2013'!$C:$C, $A21, '2013'!$F:$F, T$1)+SUMIFS('2013'!$I:$I, '2013'!$D:$D, $A21, '2013'!$F:$F, T$1)+SUMIFS('2013'!$J:$J, '2013'!$E:$E, $A21, '2013'!$F:$F, T$1)+SUMIFS('2012'!$H:$H, '2012'!$C:$C, $A21, '2012'!$F:$F, T$1)+SUMIFS('2012'!$I:$I, '2012'!$D:$D, $A21, '2012'!$F:$F, T$1)+SUMIFS('2012'!$J:$J, '2012'!$E:$E, $A21, '2012'!$F:$F, T$1)+SUMIFS('2011'!$H:$H, '2011'!$C:$C, $A21, '2011'!$F:$F, T$1)+SUMIFS('2011'!$I:$I, '2011'!$D:$D, $A21, '2011'!$F:$F, T$1)+SUMIFS('2011'!$J:$J, '2011'!$E:$E, $A21, '2011'!$F:$F, T$1)+SUMIFS('2010'!$H:$H, '2010'!$C:$C, $A21, '2010'!$F:$F, T$1)+SUMIFS('2010'!$I:$I, '2010'!$D:$D, $A21, '2010'!$F:$F, T$1)+SUMIFS('2010'!$J:$J, '2010'!$E:$E, $A21, '2010'!$F:$F, T$1)+SUMIFS('2009'!$H:$H, '2009'!$C:$C, $A21, '2009'!$F:$F, T$1)+SUMIFS('2009'!$I:$I, '2009'!$D:$D, $A21, '2009'!$F:$F, T$1)+SUMIFS('2009'!$J:$J, '2009'!$E:$E, $A21, '2009'!$F:$F, T$1), 0)</f>
        <v>0</v>
      </c>
      <c r="U21" s="0" t="n">
        <f aca="false">IFERROR(SUMIFS('2018'!$H:$H, '2018'!$C:$C, $A21, '2018'!$F:$F, U$1)+SUMIFS('2018'!$I:$I, '2018'!$D:$D, $A21, '2018'!$F:$F, U$1)+SUMIFS('2018'!$J:$J, '2018'!$E:$E, $A21, '2018'!$F:$F, U$1)+SUMIFS('2017'!$H:$H, '2017'!$C:$C, $A21, '2017'!$F:$F, U$1)+SUMIFS('2017'!$I:$I, '2017'!$D:$D, $A21, '2017'!$F:$F, U$1)+SUMIFS('2017'!$J:$J, '2017'!$E:$E, $A21, '2017'!$F:$F, U$1)+SUMIFS('2016'!$H:$H, '2016'!$C:$C, $A21, '2016'!$F:$F, U$1)+SUMIFS('2016'!$I:$I, '2016'!$D:$D, $A21, '2016'!$F:$F, U$1)+SUMIFS('2016'!$J:$J, '2016'!$E:$E, $A21, '2016'!$F:$F, U$1)+SUMIFS('2015'!$H:$H, '2015'!$C:$C, $A21, '2015'!$F:$F, U$1)+SUMIFS('2015'!$I:$I, '2015'!$D:$D, $A21, '2015'!$F:$F, U$1)+SUMIFS('2015'!$J:$J, '2015'!$E:$E, $A21, '2015'!$F:$F, U$1)+SUMIFS('2014'!$H:$H, '2014'!$C:$C, $A21, '2014'!$F:$F, U$1)+SUMIFS('2014'!$I:$I, '2014'!$D:$D, $A21, '2014'!$F:$F, U$1)+SUMIFS('2014'!$J:$J, '2014'!$E:$E, $A21, '2014'!$F:$F, U$1)+SUMIFS('2013'!$H:$H, '2013'!$C:$C, $A21, '2013'!$F:$F, U$1)+SUMIFS('2013'!$I:$I, '2013'!$D:$D, $A21, '2013'!$F:$F, U$1)+SUMIFS('2013'!$J:$J, '2013'!$E:$E, $A21, '2013'!$F:$F, U$1)+SUMIFS('2012'!$H:$H, '2012'!$C:$C, $A21, '2012'!$F:$F, U$1)+SUMIFS('2012'!$I:$I, '2012'!$D:$D, $A21, '2012'!$F:$F, U$1)+SUMIFS('2012'!$J:$J, '2012'!$E:$E, $A21, '2012'!$F:$F, U$1)+SUMIFS('2011'!$H:$H, '2011'!$C:$C, $A21, '2011'!$F:$F, U$1)+SUMIFS('2011'!$I:$I, '2011'!$D:$D, $A21, '2011'!$F:$F, U$1)+SUMIFS('2011'!$J:$J, '2011'!$E:$E, $A21, '2011'!$F:$F, U$1)+SUMIFS('2010'!$H:$H, '2010'!$C:$C, $A21, '2010'!$F:$F, U$1)+SUMIFS('2010'!$I:$I, '2010'!$D:$D, $A21, '2010'!$F:$F, U$1)+SUMIFS('2010'!$J:$J, '2010'!$E:$E, $A21, '2010'!$F:$F, U$1)+SUMIFS('2009'!$H:$H, '2009'!$C:$C, $A21, '2009'!$F:$F, U$1)+SUMIFS('2009'!$I:$I, '2009'!$D:$D, $A21, '2009'!$F:$F, U$1)+SUMIFS('2009'!$J:$J, '2009'!$E:$E, $A21, '2009'!$F:$F, U$1), 0)</f>
        <v>0</v>
      </c>
      <c r="V21" s="0" t="n">
        <f aca="false">IFERROR(SUMIFS('2018'!$H:$H, '2018'!$C:$C, $A21, '2018'!$F:$F, V$1)+SUMIFS('2018'!$I:$I, '2018'!$D:$D, $A21, '2018'!$F:$F, V$1)+SUMIFS('2018'!$J:$J, '2018'!$E:$E, $A21, '2018'!$F:$F, V$1)+SUMIFS('2017'!$H:$H, '2017'!$C:$C, $A21, '2017'!$F:$F, V$1)+SUMIFS('2017'!$I:$I, '2017'!$D:$D, $A21, '2017'!$F:$F, V$1)+SUMIFS('2017'!$J:$J, '2017'!$E:$E, $A21, '2017'!$F:$F, V$1)+SUMIFS('2016'!$H:$H, '2016'!$C:$C, $A21, '2016'!$F:$F, V$1)+SUMIFS('2016'!$I:$I, '2016'!$D:$D, $A21, '2016'!$F:$F, V$1)+SUMIFS('2016'!$J:$J, '2016'!$E:$E, $A21, '2016'!$F:$F, V$1)+SUMIFS('2015'!$H:$H, '2015'!$C:$C, $A21, '2015'!$F:$F, V$1)+SUMIFS('2015'!$I:$I, '2015'!$D:$D, $A21, '2015'!$F:$F, V$1)+SUMIFS('2015'!$J:$J, '2015'!$E:$E, $A21, '2015'!$F:$F, V$1)+SUMIFS('2014'!$H:$H, '2014'!$C:$C, $A21, '2014'!$F:$F, V$1)+SUMIFS('2014'!$I:$I, '2014'!$D:$D, $A21, '2014'!$F:$F, V$1)+SUMIFS('2014'!$J:$J, '2014'!$E:$E, $A21, '2014'!$F:$F, V$1)+SUMIFS('2013'!$H:$H, '2013'!$C:$C, $A21, '2013'!$F:$F, V$1)+SUMIFS('2013'!$I:$I, '2013'!$D:$D, $A21, '2013'!$F:$F, V$1)+SUMIFS('2013'!$J:$J, '2013'!$E:$E, $A21, '2013'!$F:$F, V$1)+SUMIFS('2012'!$H:$H, '2012'!$C:$C, $A21, '2012'!$F:$F, V$1)+SUMIFS('2012'!$I:$I, '2012'!$D:$D, $A21, '2012'!$F:$F, V$1)+SUMIFS('2012'!$J:$J, '2012'!$E:$E, $A21, '2012'!$F:$F, V$1)+SUMIFS('2011'!$H:$H, '2011'!$C:$C, $A21, '2011'!$F:$F, V$1)+SUMIFS('2011'!$I:$I, '2011'!$D:$D, $A21, '2011'!$F:$F, V$1)+SUMIFS('2011'!$J:$J, '2011'!$E:$E, $A21, '2011'!$F:$F, V$1)+SUMIFS('2010'!$H:$H, '2010'!$C:$C, $A21, '2010'!$F:$F, V$1)+SUMIFS('2010'!$I:$I, '2010'!$D:$D, $A21, '2010'!$F:$F, V$1)+SUMIFS('2010'!$J:$J, '2010'!$E:$E, $A21, '2010'!$F:$F, V$1)+SUMIFS('2009'!$H:$H, '2009'!$C:$C, $A21, '2009'!$F:$F, V$1)+SUMIFS('2009'!$I:$I, '2009'!$D:$D, $A21, '2009'!$F:$F, V$1)+SUMIFS('2009'!$J:$J, '2009'!$E:$E, $A21, '2009'!$F:$F, V$1), 0)</f>
        <v>26</v>
      </c>
      <c r="W21" s="0" t="n">
        <f aca="false">IFERROR(SUMIFS('2018'!$H:$H, '2018'!$C:$C, $A21, '2018'!$F:$F, W$1)+SUMIFS('2018'!$I:$I, '2018'!$D:$D, $A21, '2018'!$F:$F, W$1)+SUMIFS('2018'!$J:$J, '2018'!$E:$E, $A21, '2018'!$F:$F, W$1)+SUMIFS('2017'!$H:$H, '2017'!$C:$C, $A21, '2017'!$F:$F, W$1)+SUMIFS('2017'!$I:$I, '2017'!$D:$D, $A21, '2017'!$F:$F, W$1)+SUMIFS('2017'!$J:$J, '2017'!$E:$E, $A21, '2017'!$F:$F, W$1)+SUMIFS('2016'!$H:$H, '2016'!$C:$C, $A21, '2016'!$F:$F, W$1)+SUMIFS('2016'!$I:$I, '2016'!$D:$D, $A21, '2016'!$F:$F, W$1)+SUMIFS('2016'!$J:$J, '2016'!$E:$E, $A21, '2016'!$F:$F, W$1)+SUMIFS('2015'!$H:$H, '2015'!$C:$C, $A21, '2015'!$F:$F, W$1)+SUMIFS('2015'!$I:$I, '2015'!$D:$D, $A21, '2015'!$F:$F, W$1)+SUMIFS('2015'!$J:$J, '2015'!$E:$E, $A21, '2015'!$F:$F, W$1)+SUMIFS('2014'!$H:$H, '2014'!$C:$C, $A21, '2014'!$F:$F, W$1)+SUMIFS('2014'!$I:$I, '2014'!$D:$D, $A21, '2014'!$F:$F, W$1)+SUMIFS('2014'!$J:$J, '2014'!$E:$E, $A21, '2014'!$F:$F, W$1)+SUMIFS('2013'!$H:$H, '2013'!$C:$C, $A21, '2013'!$F:$F, W$1)+SUMIFS('2013'!$I:$I, '2013'!$D:$D, $A21, '2013'!$F:$F, W$1)+SUMIFS('2013'!$J:$J, '2013'!$E:$E, $A21, '2013'!$F:$F, W$1)+SUMIFS('2012'!$H:$H, '2012'!$C:$C, $A21, '2012'!$F:$F, W$1)+SUMIFS('2012'!$I:$I, '2012'!$D:$D, $A21, '2012'!$F:$F, W$1)+SUMIFS('2012'!$J:$J, '2012'!$E:$E, $A21, '2012'!$F:$F, W$1)+SUMIFS('2011'!$H:$H, '2011'!$C:$C, $A21, '2011'!$F:$F, W$1)+SUMIFS('2011'!$I:$I, '2011'!$D:$D, $A21, '2011'!$F:$F, W$1)+SUMIFS('2011'!$J:$J, '2011'!$E:$E, $A21, '2011'!$F:$F, W$1)+SUMIFS('2010'!$H:$H, '2010'!$C:$C, $A21, '2010'!$F:$F, W$1)+SUMIFS('2010'!$I:$I, '2010'!$D:$D, $A21, '2010'!$F:$F, W$1)+SUMIFS('2010'!$J:$J, '2010'!$E:$E, $A21, '2010'!$F:$F, W$1)+SUMIFS('2009'!$H:$H, '2009'!$C:$C, $A21, '2009'!$F:$F, W$1)+SUMIFS('2009'!$I:$I, '2009'!$D:$D, $A21, '2009'!$F:$F, W$1)+SUMIFS('2009'!$J:$J, '2009'!$E:$E, $A21, '2009'!$F:$F, W$1), 0)</f>
        <v>61</v>
      </c>
      <c r="X21" s="0" t="n">
        <f aca="false">IFERROR(SUMIFS('2018'!$H:$H, '2018'!$C:$C, $A21, '2018'!$F:$F, X$1)+SUMIFS('2018'!$I:$I, '2018'!$D:$D, $A21, '2018'!$F:$F, X$1)+SUMIFS('2018'!$J:$J, '2018'!$E:$E, $A21, '2018'!$F:$F, X$1)+SUMIFS('2017'!$H:$H, '2017'!$C:$C, $A21, '2017'!$F:$F, X$1)+SUMIFS('2017'!$I:$I, '2017'!$D:$D, $A21, '2017'!$F:$F, X$1)+SUMIFS('2017'!$J:$J, '2017'!$E:$E, $A21, '2017'!$F:$F, X$1)+SUMIFS('2016'!$H:$H, '2016'!$C:$C, $A21, '2016'!$F:$F, X$1)+SUMIFS('2016'!$I:$I, '2016'!$D:$D, $A21, '2016'!$F:$F, X$1)+SUMIFS('2016'!$J:$J, '2016'!$E:$E, $A21, '2016'!$F:$F, X$1)+SUMIFS('2015'!$H:$H, '2015'!$C:$C, $A21, '2015'!$F:$F, X$1)+SUMIFS('2015'!$I:$I, '2015'!$D:$D, $A21, '2015'!$F:$F, X$1)+SUMIFS('2015'!$J:$J, '2015'!$E:$E, $A21, '2015'!$F:$F, X$1)+SUMIFS('2014'!$H:$H, '2014'!$C:$C, $A21, '2014'!$F:$F, X$1)+SUMIFS('2014'!$I:$I, '2014'!$D:$D, $A21, '2014'!$F:$F, X$1)+SUMIFS('2014'!$J:$J, '2014'!$E:$E, $A21, '2014'!$F:$F, X$1)+SUMIFS('2013'!$H:$H, '2013'!$C:$C, $A21, '2013'!$F:$F, X$1)+SUMIFS('2013'!$I:$I, '2013'!$D:$D, $A21, '2013'!$F:$F, X$1)+SUMIFS('2013'!$J:$J, '2013'!$E:$E, $A21, '2013'!$F:$F, X$1)+SUMIFS('2012'!$H:$H, '2012'!$C:$C, $A21, '2012'!$F:$F, X$1)+SUMIFS('2012'!$I:$I, '2012'!$D:$D, $A21, '2012'!$F:$F, X$1)+SUMIFS('2012'!$J:$J, '2012'!$E:$E, $A21, '2012'!$F:$F, X$1)+SUMIFS('2011'!$H:$H, '2011'!$C:$C, $A21, '2011'!$F:$F, X$1)+SUMIFS('2011'!$I:$I, '2011'!$D:$D, $A21, '2011'!$F:$F, X$1)+SUMIFS('2011'!$J:$J, '2011'!$E:$E, $A21, '2011'!$F:$F, X$1)+SUMIFS('2010'!$H:$H, '2010'!$C:$C, $A21, '2010'!$F:$F, X$1)+SUMIFS('2010'!$I:$I, '2010'!$D:$D, $A21, '2010'!$F:$F, X$1)+SUMIFS('2010'!$J:$J, '2010'!$E:$E, $A21, '2010'!$F:$F, X$1)+SUMIFS('2009'!$H:$H, '2009'!$C:$C, $A21, '2009'!$F:$F, X$1)+SUMIFS('2009'!$I:$I, '2009'!$D:$D, $A21, '2009'!$F:$F, X$1)+SUMIFS('2009'!$J:$J, '2009'!$E:$E, $A21, '2009'!$F:$F, X$1), 0)</f>
        <v>0</v>
      </c>
      <c r="Y21" s="0" t="n">
        <f aca="false">IFERROR(SUMIFS('2018'!$H:$H, '2018'!$C:$C, $A21, '2018'!$F:$F, Y$1)+SUMIFS('2018'!$I:$I, '2018'!$D:$D, $A21, '2018'!$F:$F, Y$1)+SUMIFS('2018'!$J:$J, '2018'!$E:$E, $A21, '2018'!$F:$F, Y$1)+SUMIFS('2017'!$H:$H, '2017'!$C:$C, $A21, '2017'!$F:$F, Y$1)+SUMIFS('2017'!$I:$I, '2017'!$D:$D, $A21, '2017'!$F:$F, Y$1)+SUMIFS('2017'!$J:$J, '2017'!$E:$E, $A21, '2017'!$F:$F, Y$1)+SUMIFS('2016'!$H:$H, '2016'!$C:$C, $A21, '2016'!$F:$F, Y$1)+SUMIFS('2016'!$I:$I, '2016'!$D:$D, $A21, '2016'!$F:$F, Y$1)+SUMIFS('2016'!$J:$J, '2016'!$E:$E, $A21, '2016'!$F:$F, Y$1)+SUMIFS('2015'!$H:$H, '2015'!$C:$C, $A21, '2015'!$F:$F, Y$1)+SUMIFS('2015'!$I:$I, '2015'!$D:$D, $A21, '2015'!$F:$F, Y$1)+SUMIFS('2015'!$J:$J, '2015'!$E:$E, $A21, '2015'!$F:$F, Y$1)+SUMIFS('2014'!$H:$H, '2014'!$C:$C, $A21, '2014'!$F:$F, Y$1)+SUMIFS('2014'!$I:$I, '2014'!$D:$D, $A21, '2014'!$F:$F, Y$1)+SUMIFS('2014'!$J:$J, '2014'!$E:$E, $A21, '2014'!$F:$F, Y$1)+SUMIFS('2013'!$H:$H, '2013'!$C:$C, $A21, '2013'!$F:$F, Y$1)+SUMIFS('2013'!$I:$I, '2013'!$D:$D, $A21, '2013'!$F:$F, Y$1)+SUMIFS('2013'!$J:$J, '2013'!$E:$E, $A21, '2013'!$F:$F, Y$1)+SUMIFS('2012'!$H:$H, '2012'!$C:$C, $A21, '2012'!$F:$F, Y$1)+SUMIFS('2012'!$I:$I, '2012'!$D:$D, $A21, '2012'!$F:$F, Y$1)+SUMIFS('2012'!$J:$J, '2012'!$E:$E, $A21, '2012'!$F:$F, Y$1)+SUMIFS('2011'!$H:$H, '2011'!$C:$C, $A21, '2011'!$F:$F, Y$1)+SUMIFS('2011'!$I:$I, '2011'!$D:$D, $A21, '2011'!$F:$F, Y$1)+SUMIFS('2011'!$J:$J, '2011'!$E:$E, $A21, '2011'!$F:$F, Y$1)+SUMIFS('2010'!$H:$H, '2010'!$C:$C, $A21, '2010'!$F:$F, Y$1)+SUMIFS('2010'!$I:$I, '2010'!$D:$D, $A21, '2010'!$F:$F, Y$1)+SUMIFS('2010'!$J:$J, '2010'!$E:$E, $A21, '2010'!$F:$F, Y$1)+SUMIFS('2009'!$H:$H, '2009'!$C:$C, $A21, '2009'!$F:$F, Y$1)+SUMIFS('2009'!$I:$I, '2009'!$D:$D, $A21, '2009'!$F:$F, Y$1)+SUMIFS('2009'!$J:$J, '2009'!$E:$E, $A21, '2009'!$F:$F, Y$1), 0)</f>
        <v>0</v>
      </c>
      <c r="Z21" s="0" t="n">
        <f aca="false">IFERROR(SUMIFS('2018'!$H:$H, '2018'!$C:$C, $A21, '2018'!$F:$F, Z$1)+SUMIFS('2018'!$I:$I, '2018'!$D:$D, $A21, '2018'!$F:$F, Z$1)+SUMIFS('2018'!$J:$J, '2018'!$E:$E, $A21, '2018'!$F:$F, Z$1)+SUMIFS('2017'!$H:$H, '2017'!$C:$C, $A21, '2017'!$F:$F, Z$1)+SUMIFS('2017'!$I:$I, '2017'!$D:$D, $A21, '2017'!$F:$F, Z$1)+SUMIFS('2017'!$J:$J, '2017'!$E:$E, $A21, '2017'!$F:$F, Z$1)+SUMIFS('2016'!$H:$H, '2016'!$C:$C, $A21, '2016'!$F:$F, Z$1)+SUMIFS('2016'!$I:$I, '2016'!$D:$D, $A21, '2016'!$F:$F, Z$1)+SUMIFS('2016'!$J:$J, '2016'!$E:$E, $A21, '2016'!$F:$F, Z$1)+SUMIFS('2015'!$H:$H, '2015'!$C:$C, $A21, '2015'!$F:$F, Z$1)+SUMIFS('2015'!$I:$I, '2015'!$D:$D, $A21, '2015'!$F:$F, Z$1)+SUMIFS('2015'!$J:$J, '2015'!$E:$E, $A21, '2015'!$F:$F, Z$1)+SUMIFS('2014'!$H:$H, '2014'!$C:$C, $A21, '2014'!$F:$F, Z$1)+SUMIFS('2014'!$I:$I, '2014'!$D:$D, $A21, '2014'!$F:$F, Z$1)+SUMIFS('2014'!$J:$J, '2014'!$E:$E, $A21, '2014'!$F:$F, Z$1)+SUMIFS('2013'!$H:$H, '2013'!$C:$C, $A21, '2013'!$F:$F, Z$1)+SUMIFS('2013'!$I:$I, '2013'!$D:$D, $A21, '2013'!$F:$F, Z$1)+SUMIFS('2013'!$J:$J, '2013'!$E:$E, $A21, '2013'!$F:$F, Z$1)+SUMIFS('2012'!$H:$H, '2012'!$C:$C, $A21, '2012'!$F:$F, Z$1)+SUMIFS('2012'!$I:$I, '2012'!$D:$D, $A21, '2012'!$F:$F, Z$1)+SUMIFS('2012'!$J:$J, '2012'!$E:$E, $A21, '2012'!$F:$F, Z$1)+SUMIFS('2011'!$H:$H, '2011'!$C:$C, $A21, '2011'!$F:$F, Z$1)+SUMIFS('2011'!$I:$I, '2011'!$D:$D, $A21, '2011'!$F:$F, Z$1)+SUMIFS('2011'!$J:$J, '2011'!$E:$E, $A21, '2011'!$F:$F, Z$1)+SUMIFS('2010'!$H:$H, '2010'!$C:$C, $A21, '2010'!$F:$F, Z$1)+SUMIFS('2010'!$I:$I, '2010'!$D:$D, $A21, '2010'!$F:$F, Z$1)+SUMIFS('2010'!$J:$J, '2010'!$E:$E, $A21, '2010'!$F:$F, Z$1)+SUMIFS('2009'!$H:$H, '2009'!$C:$C, $A21, '2009'!$F:$F, Z$1)+SUMIFS('2009'!$I:$I, '2009'!$D:$D, $A21, '2009'!$F:$F, Z$1)+SUMIFS('2009'!$J:$J, '2009'!$E:$E, $A21, '2009'!$F:$F, Z$1), 0)</f>
        <v>0</v>
      </c>
      <c r="AA21" s="0" t="n">
        <f aca="false">IFERROR(SUMIFS('2018'!$H:$H, '2018'!$C:$C, $A21, '2018'!$F:$F, AA$1)+SUMIFS('2018'!$I:$I, '2018'!$D:$D, $A21, '2018'!$F:$F, AA$1)+SUMIFS('2018'!$J:$J, '2018'!$E:$E, $A21, '2018'!$F:$F, AA$1)+SUMIFS('2017'!$H:$H, '2017'!$C:$C, $A21, '2017'!$F:$F, AA$1)+SUMIFS('2017'!$I:$I, '2017'!$D:$D, $A21, '2017'!$F:$F, AA$1)+SUMIFS('2017'!$J:$J, '2017'!$E:$E, $A21, '2017'!$F:$F, AA$1)+SUMIFS('2016'!$H:$H, '2016'!$C:$C, $A21, '2016'!$F:$F, AA$1)+SUMIFS('2016'!$I:$I, '2016'!$D:$D, $A21, '2016'!$F:$F, AA$1)+SUMIFS('2016'!$J:$J, '2016'!$E:$E, $A21, '2016'!$F:$F, AA$1)+SUMIFS('2015'!$H:$H, '2015'!$C:$C, $A21, '2015'!$F:$F, AA$1)+SUMIFS('2015'!$I:$I, '2015'!$D:$D, $A21, '2015'!$F:$F, AA$1)+SUMIFS('2015'!$J:$J, '2015'!$E:$E, $A21, '2015'!$F:$F, AA$1)+SUMIFS('2014'!$H:$H, '2014'!$C:$C, $A21, '2014'!$F:$F, AA$1)+SUMIFS('2014'!$I:$I, '2014'!$D:$D, $A21, '2014'!$F:$F, AA$1)+SUMIFS('2014'!$J:$J, '2014'!$E:$E, $A21, '2014'!$F:$F, AA$1)+SUMIFS('2013'!$H:$H, '2013'!$C:$C, $A21, '2013'!$F:$F, AA$1)+SUMIFS('2013'!$I:$I, '2013'!$D:$D, $A21, '2013'!$F:$F, AA$1)+SUMIFS('2013'!$J:$J, '2013'!$E:$E, $A21, '2013'!$F:$F, AA$1)+SUMIFS('2012'!$H:$H, '2012'!$C:$C, $A21, '2012'!$F:$F, AA$1)+SUMIFS('2012'!$I:$I, '2012'!$D:$D, $A21, '2012'!$F:$F, AA$1)+SUMIFS('2012'!$J:$J, '2012'!$E:$E, $A21, '2012'!$F:$F, AA$1)+SUMIFS('2011'!$H:$H, '2011'!$C:$C, $A21, '2011'!$F:$F, AA$1)+SUMIFS('2011'!$I:$I, '2011'!$D:$D, $A21, '2011'!$F:$F, AA$1)+SUMIFS('2011'!$J:$J, '2011'!$E:$E, $A21, '2011'!$F:$F, AA$1)+SUMIFS('2010'!$H:$H, '2010'!$C:$C, $A21, '2010'!$F:$F, AA$1)+SUMIFS('2010'!$I:$I, '2010'!$D:$D, $A21, '2010'!$F:$F, AA$1)+SUMIFS('2010'!$J:$J, '2010'!$E:$E, $A21, '2010'!$F:$F, AA$1)+SUMIFS('2009'!$H:$H, '2009'!$C:$C, $A21, '2009'!$F:$F, AA$1)+SUMIFS('2009'!$I:$I, '2009'!$D:$D, $A21, '2009'!$F:$F, AA$1)+SUMIFS('2009'!$J:$J, '2009'!$E:$E, $A21, '2009'!$F:$F, AA$1), 0)</f>
        <v>0</v>
      </c>
      <c r="AB21" s="0" t="n">
        <f aca="false">IFERROR(SUMIFS('2018'!$H:$H, '2018'!$C:$C, $A21, '2018'!$F:$F, AB$1)+SUMIFS('2018'!$I:$I, '2018'!$D:$D, $A21, '2018'!$F:$F, AB$1)+SUMIFS('2018'!$J:$J, '2018'!$E:$E, $A21, '2018'!$F:$F, AB$1)+SUMIFS('2017'!$H:$H, '2017'!$C:$C, $A21, '2017'!$F:$F, AB$1)+SUMIFS('2017'!$I:$I, '2017'!$D:$D, $A21, '2017'!$F:$F, AB$1)+SUMIFS('2017'!$J:$J, '2017'!$E:$E, $A21, '2017'!$F:$F, AB$1)+SUMIFS('2016'!$H:$H, '2016'!$C:$C, $A21, '2016'!$F:$F, AB$1)+SUMIFS('2016'!$I:$I, '2016'!$D:$D, $A21, '2016'!$F:$F, AB$1)+SUMIFS('2016'!$J:$J, '2016'!$E:$E, $A21, '2016'!$F:$F, AB$1)+SUMIFS('2015'!$H:$H, '2015'!$C:$C, $A21, '2015'!$F:$F, AB$1)+SUMIFS('2015'!$I:$I, '2015'!$D:$D, $A21, '2015'!$F:$F, AB$1)+SUMIFS('2015'!$J:$J, '2015'!$E:$E, $A21, '2015'!$F:$F, AB$1)+SUMIFS('2014'!$H:$H, '2014'!$C:$C, $A21, '2014'!$F:$F, AB$1)+SUMIFS('2014'!$I:$I, '2014'!$D:$D, $A21, '2014'!$F:$F, AB$1)+SUMIFS('2014'!$J:$J, '2014'!$E:$E, $A21, '2014'!$F:$F, AB$1)+SUMIFS('2013'!$H:$H, '2013'!$C:$C, $A21, '2013'!$F:$F, AB$1)+SUMIFS('2013'!$I:$I, '2013'!$D:$D, $A21, '2013'!$F:$F, AB$1)+SUMIFS('2013'!$J:$J, '2013'!$E:$E, $A21, '2013'!$F:$F, AB$1)+SUMIFS('2012'!$H:$H, '2012'!$C:$C, $A21, '2012'!$F:$F, AB$1)+SUMIFS('2012'!$I:$I, '2012'!$D:$D, $A21, '2012'!$F:$F, AB$1)+SUMIFS('2012'!$J:$J, '2012'!$E:$E, $A21, '2012'!$F:$F, AB$1)+SUMIFS('2011'!$H:$H, '2011'!$C:$C, $A21, '2011'!$F:$F, AB$1)+SUMIFS('2011'!$I:$I, '2011'!$D:$D, $A21, '2011'!$F:$F, AB$1)+SUMIFS('2011'!$J:$J, '2011'!$E:$E, $A21, '2011'!$F:$F, AB$1)+SUMIFS('2010'!$H:$H, '2010'!$C:$C, $A21, '2010'!$F:$F, AB$1)+SUMIFS('2010'!$I:$I, '2010'!$D:$D, $A21, '2010'!$F:$F, AB$1)+SUMIFS('2010'!$J:$J, '2010'!$E:$E, $A21, '2010'!$F:$F, AB$1)+SUMIFS('2009'!$H:$H, '2009'!$C:$C, $A21, '2009'!$F:$F, AB$1)+SUMIFS('2009'!$I:$I, '2009'!$D:$D, $A21, '2009'!$F:$F, AB$1)+SUMIFS('2009'!$J:$J, '2009'!$E:$E, $A21, '2009'!$F:$F, AB$1), 0)</f>
        <v>0</v>
      </c>
      <c r="AC21" s="0" t="n">
        <f aca="false">IFERROR(SUMIFS('2018'!$H:$H, '2018'!$C:$C, $A21, '2018'!$F:$F, AC$1)+SUMIFS('2018'!$I:$I, '2018'!$D:$D, $A21, '2018'!$F:$F, AC$1)+SUMIFS('2018'!$J:$J, '2018'!$E:$E, $A21, '2018'!$F:$F, AC$1)+SUMIFS('2017'!$H:$H, '2017'!$C:$C, $A21, '2017'!$F:$F, AC$1)+SUMIFS('2017'!$I:$I, '2017'!$D:$D, $A21, '2017'!$F:$F, AC$1)+SUMIFS('2017'!$J:$J, '2017'!$E:$E, $A21, '2017'!$F:$F, AC$1)+SUMIFS('2016'!$H:$H, '2016'!$C:$C, $A21, '2016'!$F:$F, AC$1)+SUMIFS('2016'!$I:$I, '2016'!$D:$D, $A21, '2016'!$F:$F, AC$1)+SUMIFS('2016'!$J:$J, '2016'!$E:$E, $A21, '2016'!$F:$F, AC$1)+SUMIFS('2015'!$H:$H, '2015'!$C:$C, $A21, '2015'!$F:$F, AC$1)+SUMIFS('2015'!$I:$I, '2015'!$D:$D, $A21, '2015'!$F:$F, AC$1)+SUMIFS('2015'!$J:$J, '2015'!$E:$E, $A21, '2015'!$F:$F, AC$1)+SUMIFS('2014'!$H:$H, '2014'!$C:$C, $A21, '2014'!$F:$F, AC$1)+SUMIFS('2014'!$I:$I, '2014'!$D:$D, $A21, '2014'!$F:$F, AC$1)+SUMIFS('2014'!$J:$J, '2014'!$E:$E, $A21, '2014'!$F:$F, AC$1)+SUMIFS('2013'!$H:$H, '2013'!$C:$C, $A21, '2013'!$F:$F, AC$1)+SUMIFS('2013'!$I:$I, '2013'!$D:$D, $A21, '2013'!$F:$F, AC$1)+SUMIFS('2013'!$J:$J, '2013'!$E:$E, $A21, '2013'!$F:$F, AC$1)+SUMIFS('2012'!$H:$H, '2012'!$C:$C, $A21, '2012'!$F:$F, AC$1)+SUMIFS('2012'!$I:$I, '2012'!$D:$D, $A21, '2012'!$F:$F, AC$1)+SUMIFS('2012'!$J:$J, '2012'!$E:$E, $A21, '2012'!$F:$F, AC$1)+SUMIFS('2011'!$H:$H, '2011'!$C:$C, $A21, '2011'!$F:$F, AC$1)+SUMIFS('2011'!$I:$I, '2011'!$D:$D, $A21, '2011'!$F:$F, AC$1)+SUMIFS('2011'!$J:$J, '2011'!$E:$E, $A21, '2011'!$F:$F, AC$1)+SUMIFS('2010'!$H:$H, '2010'!$C:$C, $A21, '2010'!$F:$F, AC$1)+SUMIFS('2010'!$I:$I, '2010'!$D:$D, $A21, '2010'!$F:$F, AC$1)+SUMIFS('2010'!$J:$J, '2010'!$E:$E, $A21, '2010'!$F:$F, AC$1)+SUMIFS('2009'!$H:$H, '2009'!$C:$C, $A21, '2009'!$F:$F, AC$1)+SUMIFS('2009'!$I:$I, '2009'!$D:$D, $A21, '2009'!$F:$F, AC$1)+SUMIFS('2009'!$J:$J, '2009'!$E:$E, $A21, '2009'!$F:$F, AC$1), 0)</f>
        <v>0</v>
      </c>
      <c r="AD21" s="0" t="n">
        <f aca="false">IFERROR(SUMIFS('2018'!$H:$H, '2018'!$C:$C, $A21, '2018'!$F:$F, AD$1)+SUMIFS('2018'!$I:$I, '2018'!$D:$D, $A21, '2018'!$F:$F, AD$1)+SUMIFS('2018'!$J:$J, '2018'!$E:$E, $A21, '2018'!$F:$F, AD$1)+SUMIFS('2017'!$H:$H, '2017'!$C:$C, $A21, '2017'!$F:$F, AD$1)+SUMIFS('2017'!$I:$I, '2017'!$D:$D, $A21, '2017'!$F:$F, AD$1)+SUMIFS('2017'!$J:$J, '2017'!$E:$E, $A21, '2017'!$F:$F, AD$1)+SUMIFS('2016'!$H:$H, '2016'!$C:$C, $A21, '2016'!$F:$F, AD$1)+SUMIFS('2016'!$I:$I, '2016'!$D:$D, $A21, '2016'!$F:$F, AD$1)+SUMIFS('2016'!$J:$J, '2016'!$E:$E, $A21, '2016'!$F:$F, AD$1)+SUMIFS('2015'!$H:$H, '2015'!$C:$C, $A21, '2015'!$F:$F, AD$1)+SUMIFS('2015'!$I:$I, '2015'!$D:$D, $A21, '2015'!$F:$F, AD$1)+SUMIFS('2015'!$J:$J, '2015'!$E:$E, $A21, '2015'!$F:$F, AD$1)+SUMIFS('2014'!$H:$H, '2014'!$C:$C, $A21, '2014'!$F:$F, AD$1)+SUMIFS('2014'!$I:$I, '2014'!$D:$D, $A21, '2014'!$F:$F, AD$1)+SUMIFS('2014'!$J:$J, '2014'!$E:$E, $A21, '2014'!$F:$F, AD$1)+SUMIFS('2013'!$H:$H, '2013'!$C:$C, $A21, '2013'!$F:$F, AD$1)+SUMIFS('2013'!$I:$I, '2013'!$D:$D, $A21, '2013'!$F:$F, AD$1)+SUMIFS('2013'!$J:$J, '2013'!$E:$E, $A21, '2013'!$F:$F, AD$1)+SUMIFS('2012'!$H:$H, '2012'!$C:$C, $A21, '2012'!$F:$F, AD$1)+SUMIFS('2012'!$I:$I, '2012'!$D:$D, $A21, '2012'!$F:$F, AD$1)+SUMIFS('2012'!$J:$J, '2012'!$E:$E, $A21, '2012'!$F:$F, AD$1)+SUMIFS('2011'!$H:$H, '2011'!$C:$C, $A21, '2011'!$F:$F, AD$1)+SUMIFS('2011'!$I:$I, '2011'!$D:$D, $A21, '2011'!$F:$F, AD$1)+SUMIFS('2011'!$J:$J, '2011'!$E:$E, $A21, '2011'!$F:$F, AD$1)+SUMIFS('2010'!$H:$H, '2010'!$C:$C, $A21, '2010'!$F:$F, AD$1)+SUMIFS('2010'!$I:$I, '2010'!$D:$D, $A21, '2010'!$F:$F, AD$1)+SUMIFS('2010'!$J:$J, '2010'!$E:$E, $A21, '2010'!$F:$F, AD$1)+SUMIFS('2009'!$H:$H, '2009'!$C:$C, $A21, '2009'!$F:$F, AD$1)+SUMIFS('2009'!$I:$I, '2009'!$D:$D, $A21, '2009'!$F:$F, AD$1)+SUMIFS('2009'!$J:$J, '2009'!$E:$E, $A21, '2009'!$F:$F, AD$1), 0)</f>
        <v>161</v>
      </c>
      <c r="AE21" s="0" t="n">
        <f aca="false">IFERROR(SUMIFS('2018'!$H:$H, '2018'!$C:$C, $A21, '2018'!$F:$F, AE$1)+SUMIFS('2018'!$I:$I, '2018'!$D:$D, $A21, '2018'!$F:$F, AE$1)+SUMIFS('2018'!$J:$J, '2018'!$E:$E, $A21, '2018'!$F:$F, AE$1)+SUMIFS('2017'!$H:$H, '2017'!$C:$C, $A21, '2017'!$F:$F, AE$1)+SUMIFS('2017'!$I:$I, '2017'!$D:$D, $A21, '2017'!$F:$F, AE$1)+SUMIFS('2017'!$J:$J, '2017'!$E:$E, $A21, '2017'!$F:$F, AE$1)+SUMIFS('2016'!$H:$H, '2016'!$C:$C, $A21, '2016'!$F:$F, AE$1)+SUMIFS('2016'!$I:$I, '2016'!$D:$D, $A21, '2016'!$F:$F, AE$1)+SUMIFS('2016'!$J:$J, '2016'!$E:$E, $A21, '2016'!$F:$F, AE$1)+SUMIFS('2015'!$H:$H, '2015'!$C:$C, $A21, '2015'!$F:$F, AE$1)+SUMIFS('2015'!$I:$I, '2015'!$D:$D, $A21, '2015'!$F:$F, AE$1)+SUMIFS('2015'!$J:$J, '2015'!$E:$E, $A21, '2015'!$F:$F, AE$1)+SUMIFS('2014'!$H:$H, '2014'!$C:$C, $A21, '2014'!$F:$F, AE$1)+SUMIFS('2014'!$I:$I, '2014'!$D:$D, $A21, '2014'!$F:$F, AE$1)+SUMIFS('2014'!$J:$J, '2014'!$E:$E, $A21, '2014'!$F:$F, AE$1)+SUMIFS('2013'!$H:$H, '2013'!$C:$C, $A21, '2013'!$F:$F, AE$1)+SUMIFS('2013'!$I:$I, '2013'!$D:$D, $A21, '2013'!$F:$F, AE$1)+SUMIFS('2013'!$J:$J, '2013'!$E:$E, $A21, '2013'!$F:$F, AE$1)+SUMIFS('2012'!$H:$H, '2012'!$C:$C, $A21, '2012'!$F:$F, AE$1)+SUMIFS('2012'!$I:$I, '2012'!$D:$D, $A21, '2012'!$F:$F, AE$1)+SUMIFS('2012'!$J:$J, '2012'!$E:$E, $A21, '2012'!$F:$F, AE$1)+SUMIFS('2011'!$H:$H, '2011'!$C:$C, $A21, '2011'!$F:$F, AE$1)+SUMIFS('2011'!$I:$I, '2011'!$D:$D, $A21, '2011'!$F:$F, AE$1)+SUMIFS('2011'!$J:$J, '2011'!$E:$E, $A21, '2011'!$F:$F, AE$1)+SUMIFS('2010'!$H:$H, '2010'!$C:$C, $A21, '2010'!$F:$F, AE$1)+SUMIFS('2010'!$I:$I, '2010'!$D:$D, $A21, '2010'!$F:$F, AE$1)+SUMIFS('2010'!$J:$J, '2010'!$E:$E, $A21, '2010'!$F:$F, AE$1)+SUMIFS('2009'!$H:$H, '2009'!$C:$C, $A21, '2009'!$F:$F, AE$1)+SUMIFS('2009'!$I:$I, '2009'!$D:$D, $A21, '2009'!$F:$F, AE$1)+SUMIFS('2009'!$J:$J, '2009'!$E:$E, $A21, '2009'!$F:$F, AE$1), 0)</f>
        <v>0</v>
      </c>
      <c r="AF21" s="0" t="n">
        <f aca="false">IFERROR(SUMIFS('2018'!$H:$H, '2018'!$C:$C, $A21, '2018'!$F:$F, AF$1)+SUMIFS('2018'!$I:$I, '2018'!$D:$D, $A21, '2018'!$F:$F, AF$1)+SUMIFS('2018'!$J:$J, '2018'!$E:$E, $A21, '2018'!$F:$F, AF$1)+SUMIFS('2017'!$H:$H, '2017'!$C:$C, $A21, '2017'!$F:$F, AF$1)+SUMIFS('2017'!$I:$I, '2017'!$D:$D, $A21, '2017'!$F:$F, AF$1)+SUMIFS('2017'!$J:$J, '2017'!$E:$E, $A21, '2017'!$F:$F, AF$1)+SUMIFS('2016'!$H:$H, '2016'!$C:$C, $A21, '2016'!$F:$F, AF$1)+SUMIFS('2016'!$I:$I, '2016'!$D:$D, $A21, '2016'!$F:$F, AF$1)+SUMIFS('2016'!$J:$J, '2016'!$E:$E, $A21, '2016'!$F:$F, AF$1)+SUMIFS('2015'!$H:$H, '2015'!$C:$C, $A21, '2015'!$F:$F, AF$1)+SUMIFS('2015'!$I:$I, '2015'!$D:$D, $A21, '2015'!$F:$F, AF$1)+SUMIFS('2015'!$J:$J, '2015'!$E:$E, $A21, '2015'!$F:$F, AF$1)+SUMIFS('2014'!$H:$H, '2014'!$C:$C, $A21, '2014'!$F:$F, AF$1)+SUMIFS('2014'!$I:$I, '2014'!$D:$D, $A21, '2014'!$F:$F, AF$1)+SUMIFS('2014'!$J:$J, '2014'!$E:$E, $A21, '2014'!$F:$F, AF$1)+SUMIFS('2013'!$H:$H, '2013'!$C:$C, $A21, '2013'!$F:$F, AF$1)+SUMIFS('2013'!$I:$I, '2013'!$D:$D, $A21, '2013'!$F:$F, AF$1)+SUMIFS('2013'!$J:$J, '2013'!$E:$E, $A21, '2013'!$F:$F, AF$1)+SUMIFS('2012'!$H:$H, '2012'!$C:$C, $A21, '2012'!$F:$F, AF$1)+SUMIFS('2012'!$I:$I, '2012'!$D:$D, $A21, '2012'!$F:$F, AF$1)+SUMIFS('2012'!$J:$J, '2012'!$E:$E, $A21, '2012'!$F:$F, AF$1)+SUMIFS('2011'!$H:$H, '2011'!$C:$C, $A21, '2011'!$F:$F, AF$1)+SUMIFS('2011'!$I:$I, '2011'!$D:$D, $A21, '2011'!$F:$F, AF$1)+SUMIFS('2011'!$J:$J, '2011'!$E:$E, $A21, '2011'!$F:$F, AF$1)+SUMIFS('2010'!$H:$H, '2010'!$C:$C, $A21, '2010'!$F:$F, AF$1)+SUMIFS('2010'!$I:$I, '2010'!$D:$D, $A21, '2010'!$F:$F, AF$1)+SUMIFS('2010'!$J:$J, '2010'!$E:$E, $A21, '2010'!$F:$F, AF$1)+SUMIFS('2009'!$H:$H, '2009'!$C:$C, $A21, '2009'!$F:$F, AF$1)+SUMIFS('2009'!$I:$I, '2009'!$D:$D, $A21, '2009'!$F:$F, AF$1)+SUMIFS('2009'!$J:$J, '2009'!$E:$E, $A21, '2009'!$F:$F, AF$1), 0)</f>
        <v>28</v>
      </c>
    </row>
    <row r="22" customFormat="false" ht="15" hidden="false" customHeight="false" outlineLevel="0" collapsed="false">
      <c r="A22" s="12" t="s">
        <v>80</v>
      </c>
      <c r="B22" s="0" t="n">
        <f aca="false">IFERROR(SUMIFS('2018'!$H:$H, '2018'!$C:$C, $A22, '2018'!$F:$F, B$1)+SUMIFS('2018'!$I:$I, '2018'!$D:$D, $A22, '2018'!$F:$F, B$1)+SUMIFS('2018'!$J:$J, '2018'!$E:$E, $A22, '2018'!$F:$F, B$1)+SUMIFS('2017'!$H:$H, '2017'!$C:$C, $A22, '2017'!$F:$F, B$1)+SUMIFS('2017'!$I:$I, '2017'!$D:$D, $A22, '2017'!$F:$F, B$1)+SUMIFS('2017'!$J:$J, '2017'!$E:$E, $A22, '2017'!$F:$F, B$1)+SUMIFS('2016'!$H:$H, '2016'!$C:$C, $A22, '2016'!$F:$F, B$1)+SUMIFS('2016'!$I:$I, '2016'!$D:$D, $A22, '2016'!$F:$F, B$1)+SUMIFS('2016'!$J:$J, '2016'!$E:$E, $A22, '2016'!$F:$F, B$1)+SUMIFS('2015'!$H:$H, '2015'!$C:$C, $A22, '2015'!$F:$F, B$1)+SUMIFS('2015'!$I:$I, '2015'!$D:$D, $A22, '2015'!$F:$F, B$1)+SUMIFS('2015'!$J:$J, '2015'!$E:$E, $A22, '2015'!$F:$F, B$1)+SUMIFS('2014'!$H:$H, '2014'!$C:$C, $A22, '2014'!$F:$F, B$1)+SUMIFS('2014'!$I:$I, '2014'!$D:$D, $A22, '2014'!$F:$F, B$1)+SUMIFS('2014'!$J:$J, '2014'!$E:$E, $A22, '2014'!$F:$F, B$1)+SUMIFS('2013'!$H:$H, '2013'!$C:$C, $A22, '2013'!$F:$F, B$1)+SUMIFS('2013'!$I:$I, '2013'!$D:$D, $A22, '2013'!$F:$F, B$1)+SUMIFS('2013'!$J:$J, '2013'!$E:$E, $A22, '2013'!$F:$F, B$1)+SUMIFS('2012'!$H:$H, '2012'!$C:$C, $A22, '2012'!$F:$F, B$1)+SUMIFS('2012'!$I:$I, '2012'!$D:$D, $A22, '2012'!$F:$F, B$1)+SUMIFS('2012'!$J:$J, '2012'!$E:$E, $A22, '2012'!$F:$F, B$1)+SUMIFS('2011'!$H:$H, '2011'!$C:$C, $A22, '2011'!$F:$F, B$1)+SUMIFS('2011'!$I:$I, '2011'!$D:$D, $A22, '2011'!$F:$F, B$1)+SUMIFS('2011'!$J:$J, '2011'!$E:$E, $A22, '2011'!$F:$F, B$1)+SUMIFS('2010'!$H:$H, '2010'!$C:$C, $A22, '2010'!$F:$F, B$1)+SUMIFS('2010'!$I:$I, '2010'!$D:$D, $A22, '2010'!$F:$F, B$1)+SUMIFS('2010'!$J:$J, '2010'!$E:$E, $A22, '2010'!$F:$F, B$1)+SUMIFS('2009'!$H:$H, '2009'!$C:$C, $A22, '2009'!$F:$F, B$1)+SUMIFS('2009'!$I:$I, '2009'!$D:$D, $A22, '2009'!$F:$F, B$1)+SUMIFS('2009'!$J:$J, '2009'!$E:$E, $A22, '2009'!$F:$F, B$1), 0)</f>
        <v>2.5</v>
      </c>
      <c r="C22" s="0" t="n">
        <f aca="false">IFERROR(SUMIFS('2018'!$H:$H, '2018'!$C:$C, $A22, '2018'!$F:$F, C$1)+SUMIFS('2018'!$I:$I, '2018'!$D:$D, $A22, '2018'!$F:$F, C$1)+SUMIFS('2018'!$J:$J, '2018'!$E:$E, $A22, '2018'!$F:$F, C$1)+SUMIFS('2017'!$H:$H, '2017'!$C:$C, $A22, '2017'!$F:$F, C$1)+SUMIFS('2017'!$I:$I, '2017'!$D:$D, $A22, '2017'!$F:$F, C$1)+SUMIFS('2017'!$J:$J, '2017'!$E:$E, $A22, '2017'!$F:$F, C$1)+SUMIFS('2016'!$H:$H, '2016'!$C:$C, $A22, '2016'!$F:$F, C$1)+SUMIFS('2016'!$I:$I, '2016'!$D:$D, $A22, '2016'!$F:$F, C$1)+SUMIFS('2016'!$J:$J, '2016'!$E:$E, $A22, '2016'!$F:$F, C$1)+SUMIFS('2015'!$H:$H, '2015'!$C:$C, $A22, '2015'!$F:$F, C$1)+SUMIFS('2015'!$I:$I, '2015'!$D:$D, $A22, '2015'!$F:$F, C$1)+SUMIFS('2015'!$J:$J, '2015'!$E:$E, $A22, '2015'!$F:$F, C$1)+SUMIFS('2014'!$H:$H, '2014'!$C:$C, $A22, '2014'!$F:$F, C$1)+SUMIFS('2014'!$I:$I, '2014'!$D:$D, $A22, '2014'!$F:$F, C$1)+SUMIFS('2014'!$J:$J, '2014'!$E:$E, $A22, '2014'!$F:$F, C$1)+SUMIFS('2013'!$H:$H, '2013'!$C:$C, $A22, '2013'!$F:$F, C$1)+SUMIFS('2013'!$I:$I, '2013'!$D:$D, $A22, '2013'!$F:$F, C$1)+SUMIFS('2013'!$J:$J, '2013'!$E:$E, $A22, '2013'!$F:$F, C$1)+SUMIFS('2012'!$H:$H, '2012'!$C:$C, $A22, '2012'!$F:$F, C$1)+SUMIFS('2012'!$I:$I, '2012'!$D:$D, $A22, '2012'!$F:$F, C$1)+SUMIFS('2012'!$J:$J, '2012'!$E:$E, $A22, '2012'!$F:$F, C$1)+SUMIFS('2011'!$H:$H, '2011'!$C:$C, $A22, '2011'!$F:$F, C$1)+SUMIFS('2011'!$I:$I, '2011'!$D:$D, $A22, '2011'!$F:$F, C$1)+SUMIFS('2011'!$J:$J, '2011'!$E:$E, $A22, '2011'!$F:$F, C$1)+SUMIFS('2010'!$H:$H, '2010'!$C:$C, $A22, '2010'!$F:$F, C$1)+SUMIFS('2010'!$I:$I, '2010'!$D:$D, $A22, '2010'!$F:$F, C$1)+SUMIFS('2010'!$J:$J, '2010'!$E:$E, $A22, '2010'!$F:$F, C$1)+SUMIFS('2009'!$H:$H, '2009'!$C:$C, $A22, '2009'!$F:$F, C$1)+SUMIFS('2009'!$I:$I, '2009'!$D:$D, $A22, '2009'!$F:$F, C$1)+SUMIFS('2009'!$J:$J, '2009'!$E:$E, $A22, '2009'!$F:$F, C$1), 0)</f>
        <v>0</v>
      </c>
      <c r="D22" s="0" t="n">
        <f aca="false">IFERROR(SUMIFS('2018'!$H:$H, '2018'!$C:$C, $A22, '2018'!$F:$F, D$1)+SUMIFS('2018'!$I:$I, '2018'!$D:$D, $A22, '2018'!$F:$F, D$1)+SUMIFS('2018'!$J:$J, '2018'!$E:$E, $A22, '2018'!$F:$F, D$1)+SUMIFS('2017'!$H:$H, '2017'!$C:$C, $A22, '2017'!$F:$F, D$1)+SUMIFS('2017'!$I:$I, '2017'!$D:$D, $A22, '2017'!$F:$F, D$1)+SUMIFS('2017'!$J:$J, '2017'!$E:$E, $A22, '2017'!$F:$F, D$1)+SUMIFS('2016'!$H:$H, '2016'!$C:$C, $A22, '2016'!$F:$F, D$1)+SUMIFS('2016'!$I:$I, '2016'!$D:$D, $A22, '2016'!$F:$F, D$1)+SUMIFS('2016'!$J:$J, '2016'!$E:$E, $A22, '2016'!$F:$F, D$1)+SUMIFS('2015'!$H:$H, '2015'!$C:$C, $A22, '2015'!$F:$F, D$1)+SUMIFS('2015'!$I:$I, '2015'!$D:$D, $A22, '2015'!$F:$F, D$1)+SUMIFS('2015'!$J:$J, '2015'!$E:$E, $A22, '2015'!$F:$F, D$1)+SUMIFS('2014'!$H:$H, '2014'!$C:$C, $A22, '2014'!$F:$F, D$1)+SUMIFS('2014'!$I:$I, '2014'!$D:$D, $A22, '2014'!$F:$F, D$1)+SUMIFS('2014'!$J:$J, '2014'!$E:$E, $A22, '2014'!$F:$F, D$1)+SUMIFS('2013'!$H:$H, '2013'!$C:$C, $A22, '2013'!$F:$F, D$1)+SUMIFS('2013'!$I:$I, '2013'!$D:$D, $A22, '2013'!$F:$F, D$1)+SUMIFS('2013'!$J:$J, '2013'!$E:$E, $A22, '2013'!$F:$F, D$1)+SUMIFS('2012'!$H:$H, '2012'!$C:$C, $A22, '2012'!$F:$F, D$1)+SUMIFS('2012'!$I:$I, '2012'!$D:$D, $A22, '2012'!$F:$F, D$1)+SUMIFS('2012'!$J:$J, '2012'!$E:$E, $A22, '2012'!$F:$F, D$1)+SUMIFS('2011'!$H:$H, '2011'!$C:$C, $A22, '2011'!$F:$F, D$1)+SUMIFS('2011'!$I:$I, '2011'!$D:$D, $A22, '2011'!$F:$F, D$1)+SUMIFS('2011'!$J:$J, '2011'!$E:$E, $A22, '2011'!$F:$F, D$1)+SUMIFS('2010'!$H:$H, '2010'!$C:$C, $A22, '2010'!$F:$F, D$1)+SUMIFS('2010'!$I:$I, '2010'!$D:$D, $A22, '2010'!$F:$F, D$1)+SUMIFS('2010'!$J:$J, '2010'!$E:$E, $A22, '2010'!$F:$F, D$1)+SUMIFS('2009'!$H:$H, '2009'!$C:$C, $A22, '2009'!$F:$F, D$1)+SUMIFS('2009'!$I:$I, '2009'!$D:$D, $A22, '2009'!$F:$F, D$1)+SUMIFS('2009'!$J:$J, '2009'!$E:$E, $A22, '2009'!$F:$F, D$1), 0)</f>
        <v>9</v>
      </c>
      <c r="E22" s="0" t="n">
        <f aca="false">IFERROR(SUMIFS('2018'!$H:$H, '2018'!$C:$C, $A22, '2018'!$F:$F, E$1)+SUMIFS('2018'!$I:$I, '2018'!$D:$D, $A22, '2018'!$F:$F, E$1)+SUMIFS('2018'!$J:$J, '2018'!$E:$E, $A22, '2018'!$F:$F, E$1)+SUMIFS('2017'!$H:$H, '2017'!$C:$C, $A22, '2017'!$F:$F, E$1)+SUMIFS('2017'!$I:$I, '2017'!$D:$D, $A22, '2017'!$F:$F, E$1)+SUMIFS('2017'!$J:$J, '2017'!$E:$E, $A22, '2017'!$F:$F, E$1)+SUMIFS('2016'!$H:$H, '2016'!$C:$C, $A22, '2016'!$F:$F, E$1)+SUMIFS('2016'!$I:$I, '2016'!$D:$D, $A22, '2016'!$F:$F, E$1)+SUMIFS('2016'!$J:$J, '2016'!$E:$E, $A22, '2016'!$F:$F, E$1)+SUMIFS('2015'!$H:$H, '2015'!$C:$C, $A22, '2015'!$F:$F, E$1)+SUMIFS('2015'!$I:$I, '2015'!$D:$D, $A22, '2015'!$F:$F, E$1)+SUMIFS('2015'!$J:$J, '2015'!$E:$E, $A22, '2015'!$F:$F, E$1)+SUMIFS('2014'!$H:$H, '2014'!$C:$C, $A22, '2014'!$F:$F, E$1)+SUMIFS('2014'!$I:$I, '2014'!$D:$D, $A22, '2014'!$F:$F, E$1)+SUMIFS('2014'!$J:$J, '2014'!$E:$E, $A22, '2014'!$F:$F, E$1)+SUMIFS('2013'!$H:$H, '2013'!$C:$C, $A22, '2013'!$F:$F, E$1)+SUMIFS('2013'!$I:$I, '2013'!$D:$D, $A22, '2013'!$F:$F, E$1)+SUMIFS('2013'!$J:$J, '2013'!$E:$E, $A22, '2013'!$F:$F, E$1)+SUMIFS('2012'!$H:$H, '2012'!$C:$C, $A22, '2012'!$F:$F, E$1)+SUMIFS('2012'!$I:$I, '2012'!$D:$D, $A22, '2012'!$F:$F, E$1)+SUMIFS('2012'!$J:$J, '2012'!$E:$E, $A22, '2012'!$F:$F, E$1)+SUMIFS('2011'!$H:$H, '2011'!$C:$C, $A22, '2011'!$F:$F, E$1)+SUMIFS('2011'!$I:$I, '2011'!$D:$D, $A22, '2011'!$F:$F, E$1)+SUMIFS('2011'!$J:$J, '2011'!$E:$E, $A22, '2011'!$F:$F, E$1)+SUMIFS('2010'!$H:$H, '2010'!$C:$C, $A22, '2010'!$F:$F, E$1)+SUMIFS('2010'!$I:$I, '2010'!$D:$D, $A22, '2010'!$F:$F, E$1)+SUMIFS('2010'!$J:$J, '2010'!$E:$E, $A22, '2010'!$F:$F, E$1)+SUMIFS('2009'!$H:$H, '2009'!$C:$C, $A22, '2009'!$F:$F, E$1)+SUMIFS('2009'!$I:$I, '2009'!$D:$D, $A22, '2009'!$F:$F, E$1)+SUMIFS('2009'!$J:$J, '2009'!$E:$E, $A22, '2009'!$F:$F, E$1), 0)</f>
        <v>0</v>
      </c>
      <c r="F22" s="0" t="n">
        <f aca="false">IFERROR(SUMIFS('2018'!$H:$H, '2018'!$C:$C, $A22, '2018'!$F:$F, F$1)+SUMIFS('2018'!$I:$I, '2018'!$D:$D, $A22, '2018'!$F:$F, F$1)+SUMIFS('2018'!$J:$J, '2018'!$E:$E, $A22, '2018'!$F:$F, F$1)+SUMIFS('2017'!$H:$H, '2017'!$C:$C, $A22, '2017'!$F:$F, F$1)+SUMIFS('2017'!$I:$I, '2017'!$D:$D, $A22, '2017'!$F:$F, F$1)+SUMIFS('2017'!$J:$J, '2017'!$E:$E, $A22, '2017'!$F:$F, F$1)+SUMIFS('2016'!$H:$H, '2016'!$C:$C, $A22, '2016'!$F:$F, F$1)+SUMIFS('2016'!$I:$I, '2016'!$D:$D, $A22, '2016'!$F:$F, F$1)+SUMIFS('2016'!$J:$J, '2016'!$E:$E, $A22, '2016'!$F:$F, F$1)+SUMIFS('2015'!$H:$H, '2015'!$C:$C, $A22, '2015'!$F:$F, F$1)+SUMIFS('2015'!$I:$I, '2015'!$D:$D, $A22, '2015'!$F:$F, F$1)+SUMIFS('2015'!$J:$J, '2015'!$E:$E, $A22, '2015'!$F:$F, F$1)+SUMIFS('2014'!$H:$H, '2014'!$C:$C, $A22, '2014'!$F:$F, F$1)+SUMIFS('2014'!$I:$I, '2014'!$D:$D, $A22, '2014'!$F:$F, F$1)+SUMIFS('2014'!$J:$J, '2014'!$E:$E, $A22, '2014'!$F:$F, F$1)+SUMIFS('2013'!$H:$H, '2013'!$C:$C, $A22, '2013'!$F:$F, F$1)+SUMIFS('2013'!$I:$I, '2013'!$D:$D, $A22, '2013'!$F:$F, F$1)+SUMIFS('2013'!$J:$J, '2013'!$E:$E, $A22, '2013'!$F:$F, F$1)+SUMIFS('2012'!$H:$H, '2012'!$C:$C, $A22, '2012'!$F:$F, F$1)+SUMIFS('2012'!$I:$I, '2012'!$D:$D, $A22, '2012'!$F:$F, F$1)+SUMIFS('2012'!$J:$J, '2012'!$E:$E, $A22, '2012'!$F:$F, F$1)+SUMIFS('2011'!$H:$H, '2011'!$C:$C, $A22, '2011'!$F:$F, F$1)+SUMIFS('2011'!$I:$I, '2011'!$D:$D, $A22, '2011'!$F:$F, F$1)+SUMIFS('2011'!$J:$J, '2011'!$E:$E, $A22, '2011'!$F:$F, F$1)+SUMIFS('2010'!$H:$H, '2010'!$C:$C, $A22, '2010'!$F:$F, F$1)+SUMIFS('2010'!$I:$I, '2010'!$D:$D, $A22, '2010'!$F:$F, F$1)+SUMIFS('2010'!$J:$J, '2010'!$E:$E, $A22, '2010'!$F:$F, F$1)+SUMIFS('2009'!$H:$H, '2009'!$C:$C, $A22, '2009'!$F:$F, F$1)+SUMIFS('2009'!$I:$I, '2009'!$D:$D, $A22, '2009'!$F:$F, F$1)+SUMIFS('2009'!$J:$J, '2009'!$E:$E, $A22, '2009'!$F:$F, F$1), 0)</f>
        <v>0</v>
      </c>
      <c r="G22" s="0" t="n">
        <f aca="false">IFERROR(SUMIFS('2018'!$H:$H, '2018'!$C:$C, $A22, '2018'!$F:$F, G$1)+SUMIFS('2018'!$I:$I, '2018'!$D:$D, $A22, '2018'!$F:$F, G$1)+SUMIFS('2018'!$J:$J, '2018'!$E:$E, $A22, '2018'!$F:$F, G$1)+SUMIFS('2017'!$H:$H, '2017'!$C:$C, $A22, '2017'!$F:$F, G$1)+SUMIFS('2017'!$I:$I, '2017'!$D:$D, $A22, '2017'!$F:$F, G$1)+SUMIFS('2017'!$J:$J, '2017'!$E:$E, $A22, '2017'!$F:$F, G$1)+SUMIFS('2016'!$H:$H, '2016'!$C:$C, $A22, '2016'!$F:$F, G$1)+SUMIFS('2016'!$I:$I, '2016'!$D:$D, $A22, '2016'!$F:$F, G$1)+SUMIFS('2016'!$J:$J, '2016'!$E:$E, $A22, '2016'!$F:$F, G$1)+SUMIFS('2015'!$H:$H, '2015'!$C:$C, $A22, '2015'!$F:$F, G$1)+SUMIFS('2015'!$I:$I, '2015'!$D:$D, $A22, '2015'!$F:$F, G$1)+SUMIFS('2015'!$J:$J, '2015'!$E:$E, $A22, '2015'!$F:$F, G$1)+SUMIFS('2014'!$H:$H, '2014'!$C:$C, $A22, '2014'!$F:$F, G$1)+SUMIFS('2014'!$I:$I, '2014'!$D:$D, $A22, '2014'!$F:$F, G$1)+SUMIFS('2014'!$J:$J, '2014'!$E:$E, $A22, '2014'!$F:$F, G$1)+SUMIFS('2013'!$H:$H, '2013'!$C:$C, $A22, '2013'!$F:$F, G$1)+SUMIFS('2013'!$I:$I, '2013'!$D:$D, $A22, '2013'!$F:$F, G$1)+SUMIFS('2013'!$J:$J, '2013'!$E:$E, $A22, '2013'!$F:$F, G$1)+SUMIFS('2012'!$H:$H, '2012'!$C:$C, $A22, '2012'!$F:$F, G$1)+SUMIFS('2012'!$I:$I, '2012'!$D:$D, $A22, '2012'!$F:$F, G$1)+SUMIFS('2012'!$J:$J, '2012'!$E:$E, $A22, '2012'!$F:$F, G$1)+SUMIFS('2011'!$H:$H, '2011'!$C:$C, $A22, '2011'!$F:$F, G$1)+SUMIFS('2011'!$I:$I, '2011'!$D:$D, $A22, '2011'!$F:$F, G$1)+SUMIFS('2011'!$J:$J, '2011'!$E:$E, $A22, '2011'!$F:$F, G$1)+SUMIFS('2010'!$H:$H, '2010'!$C:$C, $A22, '2010'!$F:$F, G$1)+SUMIFS('2010'!$I:$I, '2010'!$D:$D, $A22, '2010'!$F:$F, G$1)+SUMIFS('2010'!$J:$J, '2010'!$E:$E, $A22, '2010'!$F:$F, G$1)+SUMIFS('2009'!$H:$H, '2009'!$C:$C, $A22, '2009'!$F:$F, G$1)+SUMIFS('2009'!$I:$I, '2009'!$D:$D, $A22, '2009'!$F:$F, G$1)+SUMIFS('2009'!$J:$J, '2009'!$E:$E, $A22, '2009'!$F:$F, G$1), 0)</f>
        <v>0</v>
      </c>
      <c r="H22" s="0" t="n">
        <f aca="false">IFERROR(SUMIFS('2018'!$H:$H, '2018'!$C:$C, $A22, '2018'!$F:$F, H$1)+SUMIFS('2018'!$I:$I, '2018'!$D:$D, $A22, '2018'!$F:$F, H$1)+SUMIFS('2018'!$J:$J, '2018'!$E:$E, $A22, '2018'!$F:$F, H$1)+SUMIFS('2017'!$H:$H, '2017'!$C:$C, $A22, '2017'!$F:$F, H$1)+SUMIFS('2017'!$I:$I, '2017'!$D:$D, $A22, '2017'!$F:$F, H$1)+SUMIFS('2017'!$J:$J, '2017'!$E:$E, $A22, '2017'!$F:$F, H$1)+SUMIFS('2016'!$H:$H, '2016'!$C:$C, $A22, '2016'!$F:$F, H$1)+SUMIFS('2016'!$I:$I, '2016'!$D:$D, $A22, '2016'!$F:$F, H$1)+SUMIFS('2016'!$J:$J, '2016'!$E:$E, $A22, '2016'!$F:$F, H$1)+SUMIFS('2015'!$H:$H, '2015'!$C:$C, $A22, '2015'!$F:$F, H$1)+SUMIFS('2015'!$I:$I, '2015'!$D:$D, $A22, '2015'!$F:$F, H$1)+SUMIFS('2015'!$J:$J, '2015'!$E:$E, $A22, '2015'!$F:$F, H$1)+SUMIFS('2014'!$H:$H, '2014'!$C:$C, $A22, '2014'!$F:$F, H$1)+SUMIFS('2014'!$I:$I, '2014'!$D:$D, $A22, '2014'!$F:$F, H$1)+SUMIFS('2014'!$J:$J, '2014'!$E:$E, $A22, '2014'!$F:$F, H$1)+SUMIFS('2013'!$H:$H, '2013'!$C:$C, $A22, '2013'!$F:$F, H$1)+SUMIFS('2013'!$I:$I, '2013'!$D:$D, $A22, '2013'!$F:$F, H$1)+SUMIFS('2013'!$J:$J, '2013'!$E:$E, $A22, '2013'!$F:$F, H$1)+SUMIFS('2012'!$H:$H, '2012'!$C:$C, $A22, '2012'!$F:$F, H$1)+SUMIFS('2012'!$I:$I, '2012'!$D:$D, $A22, '2012'!$F:$F, H$1)+SUMIFS('2012'!$J:$J, '2012'!$E:$E, $A22, '2012'!$F:$F, H$1)+SUMIFS('2011'!$H:$H, '2011'!$C:$C, $A22, '2011'!$F:$F, H$1)+SUMIFS('2011'!$I:$I, '2011'!$D:$D, $A22, '2011'!$F:$F, H$1)+SUMIFS('2011'!$J:$J, '2011'!$E:$E, $A22, '2011'!$F:$F, H$1)+SUMIFS('2010'!$H:$H, '2010'!$C:$C, $A22, '2010'!$F:$F, H$1)+SUMIFS('2010'!$I:$I, '2010'!$D:$D, $A22, '2010'!$F:$F, H$1)+SUMIFS('2010'!$J:$J, '2010'!$E:$E, $A22, '2010'!$F:$F, H$1)+SUMIFS('2009'!$H:$H, '2009'!$C:$C, $A22, '2009'!$F:$F, H$1)+SUMIFS('2009'!$I:$I, '2009'!$D:$D, $A22, '2009'!$F:$F, H$1)+SUMIFS('2009'!$J:$J, '2009'!$E:$E, $A22, '2009'!$F:$F, H$1), 0)</f>
        <v>0</v>
      </c>
      <c r="I22" s="0" t="n">
        <f aca="false">IFERROR(SUMIFS('2018'!$H:$H, '2018'!$C:$C, $A22, '2018'!$F:$F, I$1)+SUMIFS('2018'!$I:$I, '2018'!$D:$D, $A22, '2018'!$F:$F, I$1)+SUMIFS('2018'!$J:$J, '2018'!$E:$E, $A22, '2018'!$F:$F, I$1)+SUMIFS('2017'!$H:$H, '2017'!$C:$C, $A22, '2017'!$F:$F, I$1)+SUMIFS('2017'!$I:$I, '2017'!$D:$D, $A22, '2017'!$F:$F, I$1)+SUMIFS('2017'!$J:$J, '2017'!$E:$E, $A22, '2017'!$F:$F, I$1)+SUMIFS('2016'!$H:$H, '2016'!$C:$C, $A22, '2016'!$F:$F, I$1)+SUMIFS('2016'!$I:$I, '2016'!$D:$D, $A22, '2016'!$F:$F, I$1)+SUMIFS('2016'!$J:$J, '2016'!$E:$E, $A22, '2016'!$F:$F, I$1)+SUMIFS('2015'!$H:$H, '2015'!$C:$C, $A22, '2015'!$F:$F, I$1)+SUMIFS('2015'!$I:$I, '2015'!$D:$D, $A22, '2015'!$F:$F, I$1)+SUMIFS('2015'!$J:$J, '2015'!$E:$E, $A22, '2015'!$F:$F, I$1)+SUMIFS('2014'!$H:$H, '2014'!$C:$C, $A22, '2014'!$F:$F, I$1)+SUMIFS('2014'!$I:$I, '2014'!$D:$D, $A22, '2014'!$F:$F, I$1)+SUMIFS('2014'!$J:$J, '2014'!$E:$E, $A22, '2014'!$F:$F, I$1)+SUMIFS('2013'!$H:$H, '2013'!$C:$C, $A22, '2013'!$F:$F, I$1)+SUMIFS('2013'!$I:$I, '2013'!$D:$D, $A22, '2013'!$F:$F, I$1)+SUMIFS('2013'!$J:$J, '2013'!$E:$E, $A22, '2013'!$F:$F, I$1)+SUMIFS('2012'!$H:$H, '2012'!$C:$C, $A22, '2012'!$F:$F, I$1)+SUMIFS('2012'!$I:$I, '2012'!$D:$D, $A22, '2012'!$F:$F, I$1)+SUMIFS('2012'!$J:$J, '2012'!$E:$E, $A22, '2012'!$F:$F, I$1)+SUMIFS('2011'!$H:$H, '2011'!$C:$C, $A22, '2011'!$F:$F, I$1)+SUMIFS('2011'!$I:$I, '2011'!$D:$D, $A22, '2011'!$F:$F, I$1)+SUMIFS('2011'!$J:$J, '2011'!$E:$E, $A22, '2011'!$F:$F, I$1)+SUMIFS('2010'!$H:$H, '2010'!$C:$C, $A22, '2010'!$F:$F, I$1)+SUMIFS('2010'!$I:$I, '2010'!$D:$D, $A22, '2010'!$F:$F, I$1)+SUMIFS('2010'!$J:$J, '2010'!$E:$E, $A22, '2010'!$F:$F, I$1)+SUMIFS('2009'!$H:$H, '2009'!$C:$C, $A22, '2009'!$F:$F, I$1)+SUMIFS('2009'!$I:$I, '2009'!$D:$D, $A22, '2009'!$F:$F, I$1)+SUMIFS('2009'!$J:$J, '2009'!$E:$E, $A22, '2009'!$F:$F, I$1), 0)</f>
        <v>0</v>
      </c>
      <c r="J22" s="0" t="n">
        <f aca="false">IFERROR(SUMIFS('2018'!$H:$H, '2018'!$C:$C, $A22, '2018'!$F:$F, J$1)+SUMIFS('2018'!$I:$I, '2018'!$D:$D, $A22, '2018'!$F:$F, J$1)+SUMIFS('2018'!$J:$J, '2018'!$E:$E, $A22, '2018'!$F:$F, J$1)+SUMIFS('2017'!$H:$H, '2017'!$C:$C, $A22, '2017'!$F:$F, J$1)+SUMIFS('2017'!$I:$I, '2017'!$D:$D, $A22, '2017'!$F:$F, J$1)+SUMIFS('2017'!$J:$J, '2017'!$E:$E, $A22, '2017'!$F:$F, J$1)+SUMIFS('2016'!$H:$H, '2016'!$C:$C, $A22, '2016'!$F:$F, J$1)+SUMIFS('2016'!$I:$I, '2016'!$D:$D, $A22, '2016'!$F:$F, J$1)+SUMIFS('2016'!$J:$J, '2016'!$E:$E, $A22, '2016'!$F:$F, J$1)+SUMIFS('2015'!$H:$H, '2015'!$C:$C, $A22, '2015'!$F:$F, J$1)+SUMIFS('2015'!$I:$I, '2015'!$D:$D, $A22, '2015'!$F:$F, J$1)+SUMIFS('2015'!$J:$J, '2015'!$E:$E, $A22, '2015'!$F:$F, J$1)+SUMIFS('2014'!$H:$H, '2014'!$C:$C, $A22, '2014'!$F:$F, J$1)+SUMIFS('2014'!$I:$I, '2014'!$D:$D, $A22, '2014'!$F:$F, J$1)+SUMIFS('2014'!$J:$J, '2014'!$E:$E, $A22, '2014'!$F:$F, J$1)+SUMIFS('2013'!$H:$H, '2013'!$C:$C, $A22, '2013'!$F:$F, J$1)+SUMIFS('2013'!$I:$I, '2013'!$D:$D, $A22, '2013'!$F:$F, J$1)+SUMIFS('2013'!$J:$J, '2013'!$E:$E, $A22, '2013'!$F:$F, J$1)+SUMIFS('2012'!$H:$H, '2012'!$C:$C, $A22, '2012'!$F:$F, J$1)+SUMIFS('2012'!$I:$I, '2012'!$D:$D, $A22, '2012'!$F:$F, J$1)+SUMIFS('2012'!$J:$J, '2012'!$E:$E, $A22, '2012'!$F:$F, J$1)+SUMIFS('2011'!$H:$H, '2011'!$C:$C, $A22, '2011'!$F:$F, J$1)+SUMIFS('2011'!$I:$I, '2011'!$D:$D, $A22, '2011'!$F:$F, J$1)+SUMIFS('2011'!$J:$J, '2011'!$E:$E, $A22, '2011'!$F:$F, J$1)+SUMIFS('2010'!$H:$H, '2010'!$C:$C, $A22, '2010'!$F:$F, J$1)+SUMIFS('2010'!$I:$I, '2010'!$D:$D, $A22, '2010'!$F:$F, J$1)+SUMIFS('2010'!$J:$J, '2010'!$E:$E, $A22, '2010'!$F:$F, J$1)+SUMIFS('2009'!$H:$H, '2009'!$C:$C, $A22, '2009'!$F:$F, J$1)+SUMIFS('2009'!$I:$I, '2009'!$D:$D, $A22, '2009'!$F:$F, J$1)+SUMIFS('2009'!$J:$J, '2009'!$E:$E, $A22, '2009'!$F:$F, J$1), 0)</f>
        <v>0</v>
      </c>
      <c r="K22" s="0" t="n">
        <f aca="false">IFERROR(SUMIFS('2018'!$H:$H, '2018'!$C:$C, $A22, '2018'!$F:$F, K$1)+SUMIFS('2018'!$I:$I, '2018'!$D:$D, $A22, '2018'!$F:$F, K$1)+SUMIFS('2018'!$J:$J, '2018'!$E:$E, $A22, '2018'!$F:$F, K$1)+SUMIFS('2017'!$H:$H, '2017'!$C:$C, $A22, '2017'!$F:$F, K$1)+SUMIFS('2017'!$I:$I, '2017'!$D:$D, $A22, '2017'!$F:$F, K$1)+SUMIFS('2017'!$J:$J, '2017'!$E:$E, $A22, '2017'!$F:$F, K$1)+SUMIFS('2016'!$H:$H, '2016'!$C:$C, $A22, '2016'!$F:$F, K$1)+SUMIFS('2016'!$I:$I, '2016'!$D:$D, $A22, '2016'!$F:$F, K$1)+SUMIFS('2016'!$J:$J, '2016'!$E:$E, $A22, '2016'!$F:$F, K$1)+SUMIFS('2015'!$H:$H, '2015'!$C:$C, $A22, '2015'!$F:$F, K$1)+SUMIFS('2015'!$I:$I, '2015'!$D:$D, $A22, '2015'!$F:$F, K$1)+SUMIFS('2015'!$J:$J, '2015'!$E:$E, $A22, '2015'!$F:$F, K$1)+SUMIFS('2014'!$H:$H, '2014'!$C:$C, $A22, '2014'!$F:$F, K$1)+SUMIFS('2014'!$I:$I, '2014'!$D:$D, $A22, '2014'!$F:$F, K$1)+SUMIFS('2014'!$J:$J, '2014'!$E:$E, $A22, '2014'!$F:$F, K$1)+SUMIFS('2013'!$H:$H, '2013'!$C:$C, $A22, '2013'!$F:$F, K$1)+SUMIFS('2013'!$I:$I, '2013'!$D:$D, $A22, '2013'!$F:$F, K$1)+SUMIFS('2013'!$J:$J, '2013'!$E:$E, $A22, '2013'!$F:$F, K$1)+SUMIFS('2012'!$H:$H, '2012'!$C:$C, $A22, '2012'!$F:$F, K$1)+SUMIFS('2012'!$I:$I, '2012'!$D:$D, $A22, '2012'!$F:$F, K$1)+SUMIFS('2012'!$J:$J, '2012'!$E:$E, $A22, '2012'!$F:$F, K$1)+SUMIFS('2011'!$H:$H, '2011'!$C:$C, $A22, '2011'!$F:$F, K$1)+SUMIFS('2011'!$I:$I, '2011'!$D:$D, $A22, '2011'!$F:$F, K$1)+SUMIFS('2011'!$J:$J, '2011'!$E:$E, $A22, '2011'!$F:$F, K$1)+SUMIFS('2010'!$H:$H, '2010'!$C:$C, $A22, '2010'!$F:$F, K$1)+SUMIFS('2010'!$I:$I, '2010'!$D:$D, $A22, '2010'!$F:$F, K$1)+SUMIFS('2010'!$J:$J, '2010'!$E:$E, $A22, '2010'!$F:$F, K$1)+SUMIFS('2009'!$H:$H, '2009'!$C:$C, $A22, '2009'!$F:$F, K$1)+SUMIFS('2009'!$I:$I, '2009'!$D:$D, $A22, '2009'!$F:$F, K$1)+SUMIFS('2009'!$J:$J, '2009'!$E:$E, $A22, '2009'!$F:$F, K$1), 0)</f>
        <v>0</v>
      </c>
      <c r="L22" s="0" t="n">
        <f aca="false">IFERROR(SUMIFS('2018'!$H:$H, '2018'!$C:$C, $A22, '2018'!$F:$F, L$1)+SUMIFS('2018'!$I:$I, '2018'!$D:$D, $A22, '2018'!$F:$F, L$1)+SUMIFS('2018'!$J:$J, '2018'!$E:$E, $A22, '2018'!$F:$F, L$1)+SUMIFS('2017'!$H:$H, '2017'!$C:$C, $A22, '2017'!$F:$F, L$1)+SUMIFS('2017'!$I:$I, '2017'!$D:$D, $A22, '2017'!$F:$F, L$1)+SUMIFS('2017'!$J:$J, '2017'!$E:$E, $A22, '2017'!$F:$F, L$1)+SUMIFS('2016'!$H:$H, '2016'!$C:$C, $A22, '2016'!$F:$F, L$1)+SUMIFS('2016'!$I:$I, '2016'!$D:$D, $A22, '2016'!$F:$F, L$1)+SUMIFS('2016'!$J:$J, '2016'!$E:$E, $A22, '2016'!$F:$F, L$1)+SUMIFS('2015'!$H:$H, '2015'!$C:$C, $A22, '2015'!$F:$F, L$1)+SUMIFS('2015'!$I:$I, '2015'!$D:$D, $A22, '2015'!$F:$F, L$1)+SUMIFS('2015'!$J:$J, '2015'!$E:$E, $A22, '2015'!$F:$F, L$1)+SUMIFS('2014'!$H:$H, '2014'!$C:$C, $A22, '2014'!$F:$F, L$1)+SUMIFS('2014'!$I:$I, '2014'!$D:$D, $A22, '2014'!$F:$F, L$1)+SUMIFS('2014'!$J:$J, '2014'!$E:$E, $A22, '2014'!$F:$F, L$1)+SUMIFS('2013'!$H:$H, '2013'!$C:$C, $A22, '2013'!$F:$F, L$1)+SUMIFS('2013'!$I:$I, '2013'!$D:$D, $A22, '2013'!$F:$F, L$1)+SUMIFS('2013'!$J:$J, '2013'!$E:$E, $A22, '2013'!$F:$F, L$1)+SUMIFS('2012'!$H:$H, '2012'!$C:$C, $A22, '2012'!$F:$F, L$1)+SUMIFS('2012'!$I:$I, '2012'!$D:$D, $A22, '2012'!$F:$F, L$1)+SUMIFS('2012'!$J:$J, '2012'!$E:$E, $A22, '2012'!$F:$F, L$1)+SUMIFS('2011'!$H:$H, '2011'!$C:$C, $A22, '2011'!$F:$F, L$1)+SUMIFS('2011'!$I:$I, '2011'!$D:$D, $A22, '2011'!$F:$F, L$1)+SUMIFS('2011'!$J:$J, '2011'!$E:$E, $A22, '2011'!$F:$F, L$1)+SUMIFS('2010'!$H:$H, '2010'!$C:$C, $A22, '2010'!$F:$F, L$1)+SUMIFS('2010'!$I:$I, '2010'!$D:$D, $A22, '2010'!$F:$F, L$1)+SUMIFS('2010'!$J:$J, '2010'!$E:$E, $A22, '2010'!$F:$F, L$1)+SUMIFS('2009'!$H:$H, '2009'!$C:$C, $A22, '2009'!$F:$F, L$1)+SUMIFS('2009'!$I:$I, '2009'!$D:$D, $A22, '2009'!$F:$F, L$1)+SUMIFS('2009'!$J:$J, '2009'!$E:$E, $A22, '2009'!$F:$F, L$1), 0)</f>
        <v>8.5</v>
      </c>
      <c r="M22" s="0" t="n">
        <f aca="false">IFERROR(SUMIFS('2018'!$H:$H, '2018'!$C:$C, $A22, '2018'!$F:$F, M$1)+SUMIFS('2018'!$I:$I, '2018'!$D:$D, $A22, '2018'!$F:$F, M$1)+SUMIFS('2018'!$J:$J, '2018'!$E:$E, $A22, '2018'!$F:$F, M$1)+SUMIFS('2017'!$H:$H, '2017'!$C:$C, $A22, '2017'!$F:$F, M$1)+SUMIFS('2017'!$I:$I, '2017'!$D:$D, $A22, '2017'!$F:$F, M$1)+SUMIFS('2017'!$J:$J, '2017'!$E:$E, $A22, '2017'!$F:$F, M$1)+SUMIFS('2016'!$H:$H, '2016'!$C:$C, $A22, '2016'!$F:$F, M$1)+SUMIFS('2016'!$I:$I, '2016'!$D:$D, $A22, '2016'!$F:$F, M$1)+SUMIFS('2016'!$J:$J, '2016'!$E:$E, $A22, '2016'!$F:$F, M$1)+SUMIFS('2015'!$H:$H, '2015'!$C:$C, $A22, '2015'!$F:$F, M$1)+SUMIFS('2015'!$I:$I, '2015'!$D:$D, $A22, '2015'!$F:$F, M$1)+SUMIFS('2015'!$J:$J, '2015'!$E:$E, $A22, '2015'!$F:$F, M$1)+SUMIFS('2014'!$H:$H, '2014'!$C:$C, $A22, '2014'!$F:$F, M$1)+SUMIFS('2014'!$I:$I, '2014'!$D:$D, $A22, '2014'!$F:$F, M$1)+SUMIFS('2014'!$J:$J, '2014'!$E:$E, $A22, '2014'!$F:$F, M$1)+SUMIFS('2013'!$H:$H, '2013'!$C:$C, $A22, '2013'!$F:$F, M$1)+SUMIFS('2013'!$I:$I, '2013'!$D:$D, $A22, '2013'!$F:$F, M$1)+SUMIFS('2013'!$J:$J, '2013'!$E:$E, $A22, '2013'!$F:$F, M$1)+SUMIFS('2012'!$H:$H, '2012'!$C:$C, $A22, '2012'!$F:$F, M$1)+SUMIFS('2012'!$I:$I, '2012'!$D:$D, $A22, '2012'!$F:$F, M$1)+SUMIFS('2012'!$J:$J, '2012'!$E:$E, $A22, '2012'!$F:$F, M$1)+SUMIFS('2011'!$H:$H, '2011'!$C:$C, $A22, '2011'!$F:$F, M$1)+SUMIFS('2011'!$I:$I, '2011'!$D:$D, $A22, '2011'!$F:$F, M$1)+SUMIFS('2011'!$J:$J, '2011'!$E:$E, $A22, '2011'!$F:$F, M$1)+SUMIFS('2010'!$H:$H, '2010'!$C:$C, $A22, '2010'!$F:$F, M$1)+SUMIFS('2010'!$I:$I, '2010'!$D:$D, $A22, '2010'!$F:$F, M$1)+SUMIFS('2010'!$J:$J, '2010'!$E:$E, $A22, '2010'!$F:$F, M$1)+SUMIFS('2009'!$H:$H, '2009'!$C:$C, $A22, '2009'!$F:$F, M$1)+SUMIFS('2009'!$I:$I, '2009'!$D:$D, $A22, '2009'!$F:$F, M$1)+SUMIFS('2009'!$J:$J, '2009'!$E:$E, $A22, '2009'!$F:$F, M$1), 0)</f>
        <v>1</v>
      </c>
      <c r="N22" s="0" t="n">
        <f aca="false">IFERROR(SUMIFS('2018'!$H:$H, '2018'!$C:$C, $A22, '2018'!$F:$F, N$1)+SUMIFS('2018'!$I:$I, '2018'!$D:$D, $A22, '2018'!$F:$F, N$1)+SUMIFS('2018'!$J:$J, '2018'!$E:$E, $A22, '2018'!$F:$F, N$1)+SUMIFS('2017'!$H:$H, '2017'!$C:$C, $A22, '2017'!$F:$F, N$1)+SUMIFS('2017'!$I:$I, '2017'!$D:$D, $A22, '2017'!$F:$F, N$1)+SUMIFS('2017'!$J:$J, '2017'!$E:$E, $A22, '2017'!$F:$F, N$1)+SUMIFS('2016'!$H:$H, '2016'!$C:$C, $A22, '2016'!$F:$F, N$1)+SUMIFS('2016'!$I:$I, '2016'!$D:$D, $A22, '2016'!$F:$F, N$1)+SUMIFS('2016'!$J:$J, '2016'!$E:$E, $A22, '2016'!$F:$F, N$1)+SUMIFS('2015'!$H:$H, '2015'!$C:$C, $A22, '2015'!$F:$F, N$1)+SUMIFS('2015'!$I:$I, '2015'!$D:$D, $A22, '2015'!$F:$F, N$1)+SUMIFS('2015'!$J:$J, '2015'!$E:$E, $A22, '2015'!$F:$F, N$1)+SUMIFS('2014'!$H:$H, '2014'!$C:$C, $A22, '2014'!$F:$F, N$1)+SUMIFS('2014'!$I:$I, '2014'!$D:$D, $A22, '2014'!$F:$F, N$1)+SUMIFS('2014'!$J:$J, '2014'!$E:$E, $A22, '2014'!$F:$F, N$1)+SUMIFS('2013'!$H:$H, '2013'!$C:$C, $A22, '2013'!$F:$F, N$1)+SUMIFS('2013'!$I:$I, '2013'!$D:$D, $A22, '2013'!$F:$F, N$1)+SUMIFS('2013'!$J:$J, '2013'!$E:$E, $A22, '2013'!$F:$F, N$1)+SUMIFS('2012'!$H:$H, '2012'!$C:$C, $A22, '2012'!$F:$F, N$1)+SUMIFS('2012'!$I:$I, '2012'!$D:$D, $A22, '2012'!$F:$F, N$1)+SUMIFS('2012'!$J:$J, '2012'!$E:$E, $A22, '2012'!$F:$F, N$1)+SUMIFS('2011'!$H:$H, '2011'!$C:$C, $A22, '2011'!$F:$F, N$1)+SUMIFS('2011'!$I:$I, '2011'!$D:$D, $A22, '2011'!$F:$F, N$1)+SUMIFS('2011'!$J:$J, '2011'!$E:$E, $A22, '2011'!$F:$F, N$1)+SUMIFS('2010'!$H:$H, '2010'!$C:$C, $A22, '2010'!$F:$F, N$1)+SUMIFS('2010'!$I:$I, '2010'!$D:$D, $A22, '2010'!$F:$F, N$1)+SUMIFS('2010'!$J:$J, '2010'!$E:$E, $A22, '2010'!$F:$F, N$1)+SUMIFS('2009'!$H:$H, '2009'!$C:$C, $A22, '2009'!$F:$F, N$1)+SUMIFS('2009'!$I:$I, '2009'!$D:$D, $A22, '2009'!$F:$F, N$1)+SUMIFS('2009'!$J:$J, '2009'!$E:$E, $A22, '2009'!$F:$F, N$1), 0)</f>
        <v>0</v>
      </c>
      <c r="O22" s="0" t="n">
        <f aca="false">IFERROR(SUMIFS('2018'!$H:$H, '2018'!$C:$C, $A22, '2018'!$F:$F, O$1)+SUMIFS('2018'!$I:$I, '2018'!$D:$D, $A22, '2018'!$F:$F, O$1)+SUMIFS('2018'!$J:$J, '2018'!$E:$E, $A22, '2018'!$F:$F, O$1)+SUMIFS('2017'!$H:$H, '2017'!$C:$C, $A22, '2017'!$F:$F, O$1)+SUMIFS('2017'!$I:$I, '2017'!$D:$D, $A22, '2017'!$F:$F, O$1)+SUMIFS('2017'!$J:$J, '2017'!$E:$E, $A22, '2017'!$F:$F, O$1)+SUMIFS('2016'!$H:$H, '2016'!$C:$C, $A22, '2016'!$F:$F, O$1)+SUMIFS('2016'!$I:$I, '2016'!$D:$D, $A22, '2016'!$F:$F, O$1)+SUMIFS('2016'!$J:$J, '2016'!$E:$E, $A22, '2016'!$F:$F, O$1)+SUMIFS('2015'!$H:$H, '2015'!$C:$C, $A22, '2015'!$F:$F, O$1)+SUMIFS('2015'!$I:$I, '2015'!$D:$D, $A22, '2015'!$F:$F, O$1)+SUMIFS('2015'!$J:$J, '2015'!$E:$E, $A22, '2015'!$F:$F, O$1)+SUMIFS('2014'!$H:$H, '2014'!$C:$C, $A22, '2014'!$F:$F, O$1)+SUMIFS('2014'!$I:$I, '2014'!$D:$D, $A22, '2014'!$F:$F, O$1)+SUMIFS('2014'!$J:$J, '2014'!$E:$E, $A22, '2014'!$F:$F, O$1)+SUMIFS('2013'!$H:$H, '2013'!$C:$C, $A22, '2013'!$F:$F, O$1)+SUMIFS('2013'!$I:$I, '2013'!$D:$D, $A22, '2013'!$F:$F, O$1)+SUMIFS('2013'!$J:$J, '2013'!$E:$E, $A22, '2013'!$F:$F, O$1)+SUMIFS('2012'!$H:$H, '2012'!$C:$C, $A22, '2012'!$F:$F, O$1)+SUMIFS('2012'!$I:$I, '2012'!$D:$D, $A22, '2012'!$F:$F, O$1)+SUMIFS('2012'!$J:$J, '2012'!$E:$E, $A22, '2012'!$F:$F, O$1)+SUMIFS('2011'!$H:$H, '2011'!$C:$C, $A22, '2011'!$F:$F, O$1)+SUMIFS('2011'!$I:$I, '2011'!$D:$D, $A22, '2011'!$F:$F, O$1)+SUMIFS('2011'!$J:$J, '2011'!$E:$E, $A22, '2011'!$F:$F, O$1)+SUMIFS('2010'!$H:$H, '2010'!$C:$C, $A22, '2010'!$F:$F, O$1)+SUMIFS('2010'!$I:$I, '2010'!$D:$D, $A22, '2010'!$F:$F, O$1)+SUMIFS('2010'!$J:$J, '2010'!$E:$E, $A22, '2010'!$F:$F, O$1)+SUMIFS('2009'!$H:$H, '2009'!$C:$C, $A22, '2009'!$F:$F, O$1)+SUMIFS('2009'!$I:$I, '2009'!$D:$D, $A22, '2009'!$F:$F, O$1)+SUMIFS('2009'!$J:$J, '2009'!$E:$E, $A22, '2009'!$F:$F, O$1), 0)</f>
        <v>0</v>
      </c>
      <c r="P22" s="0" t="n">
        <f aca="false">IFERROR(SUMIFS('2018'!$H:$H, '2018'!$C:$C, $A22, '2018'!$F:$F, P$1)+SUMIFS('2018'!$I:$I, '2018'!$D:$D, $A22, '2018'!$F:$F, P$1)+SUMIFS('2018'!$J:$J, '2018'!$E:$E, $A22, '2018'!$F:$F, P$1)+SUMIFS('2017'!$H:$H, '2017'!$C:$C, $A22, '2017'!$F:$F, P$1)+SUMIFS('2017'!$I:$I, '2017'!$D:$D, $A22, '2017'!$F:$F, P$1)+SUMIFS('2017'!$J:$J, '2017'!$E:$E, $A22, '2017'!$F:$F, P$1)+SUMIFS('2016'!$H:$H, '2016'!$C:$C, $A22, '2016'!$F:$F, P$1)+SUMIFS('2016'!$I:$I, '2016'!$D:$D, $A22, '2016'!$F:$F, P$1)+SUMIFS('2016'!$J:$J, '2016'!$E:$E, $A22, '2016'!$F:$F, P$1)+SUMIFS('2015'!$H:$H, '2015'!$C:$C, $A22, '2015'!$F:$F, P$1)+SUMIFS('2015'!$I:$I, '2015'!$D:$D, $A22, '2015'!$F:$F, P$1)+SUMIFS('2015'!$J:$J, '2015'!$E:$E, $A22, '2015'!$F:$F, P$1)+SUMIFS('2014'!$H:$H, '2014'!$C:$C, $A22, '2014'!$F:$F, P$1)+SUMIFS('2014'!$I:$I, '2014'!$D:$D, $A22, '2014'!$F:$F, P$1)+SUMIFS('2014'!$J:$J, '2014'!$E:$E, $A22, '2014'!$F:$F, P$1)+SUMIFS('2013'!$H:$H, '2013'!$C:$C, $A22, '2013'!$F:$F, P$1)+SUMIFS('2013'!$I:$I, '2013'!$D:$D, $A22, '2013'!$F:$F, P$1)+SUMIFS('2013'!$J:$J, '2013'!$E:$E, $A22, '2013'!$F:$F, P$1)+SUMIFS('2012'!$H:$H, '2012'!$C:$C, $A22, '2012'!$F:$F, P$1)+SUMIFS('2012'!$I:$I, '2012'!$D:$D, $A22, '2012'!$F:$F, P$1)+SUMIFS('2012'!$J:$J, '2012'!$E:$E, $A22, '2012'!$F:$F, P$1)+SUMIFS('2011'!$H:$H, '2011'!$C:$C, $A22, '2011'!$F:$F, P$1)+SUMIFS('2011'!$I:$I, '2011'!$D:$D, $A22, '2011'!$F:$F, P$1)+SUMIFS('2011'!$J:$J, '2011'!$E:$E, $A22, '2011'!$F:$F, P$1)+SUMIFS('2010'!$H:$H, '2010'!$C:$C, $A22, '2010'!$F:$F, P$1)+SUMIFS('2010'!$I:$I, '2010'!$D:$D, $A22, '2010'!$F:$F, P$1)+SUMIFS('2010'!$J:$J, '2010'!$E:$E, $A22, '2010'!$F:$F, P$1)+SUMIFS('2009'!$H:$H, '2009'!$C:$C, $A22, '2009'!$F:$F, P$1)+SUMIFS('2009'!$I:$I, '2009'!$D:$D, $A22, '2009'!$F:$F, P$1)+SUMIFS('2009'!$J:$J, '2009'!$E:$E, $A22, '2009'!$F:$F, P$1), 0)</f>
        <v>0</v>
      </c>
      <c r="Q22" s="0" t="n">
        <f aca="false">IFERROR(SUMIFS('2018'!$H:$H, '2018'!$C:$C, $A22, '2018'!$F:$F, Q$1)+SUMIFS('2018'!$I:$I, '2018'!$D:$D, $A22, '2018'!$F:$F, Q$1)+SUMIFS('2018'!$J:$J, '2018'!$E:$E, $A22, '2018'!$F:$F, Q$1)+SUMIFS('2017'!$H:$H, '2017'!$C:$C, $A22, '2017'!$F:$F, Q$1)+SUMIFS('2017'!$I:$I, '2017'!$D:$D, $A22, '2017'!$F:$F, Q$1)+SUMIFS('2017'!$J:$J, '2017'!$E:$E, $A22, '2017'!$F:$F, Q$1)+SUMIFS('2016'!$H:$H, '2016'!$C:$C, $A22, '2016'!$F:$F, Q$1)+SUMIFS('2016'!$I:$I, '2016'!$D:$D, $A22, '2016'!$F:$F, Q$1)+SUMIFS('2016'!$J:$J, '2016'!$E:$E, $A22, '2016'!$F:$F, Q$1)+SUMIFS('2015'!$H:$H, '2015'!$C:$C, $A22, '2015'!$F:$F, Q$1)+SUMIFS('2015'!$I:$I, '2015'!$D:$D, $A22, '2015'!$F:$F, Q$1)+SUMIFS('2015'!$J:$J, '2015'!$E:$E, $A22, '2015'!$F:$F, Q$1)+SUMIFS('2014'!$H:$H, '2014'!$C:$C, $A22, '2014'!$F:$F, Q$1)+SUMIFS('2014'!$I:$I, '2014'!$D:$D, $A22, '2014'!$F:$F, Q$1)+SUMIFS('2014'!$J:$J, '2014'!$E:$E, $A22, '2014'!$F:$F, Q$1)+SUMIFS('2013'!$H:$H, '2013'!$C:$C, $A22, '2013'!$F:$F, Q$1)+SUMIFS('2013'!$I:$I, '2013'!$D:$D, $A22, '2013'!$F:$F, Q$1)+SUMIFS('2013'!$J:$J, '2013'!$E:$E, $A22, '2013'!$F:$F, Q$1)+SUMIFS('2012'!$H:$H, '2012'!$C:$C, $A22, '2012'!$F:$F, Q$1)+SUMIFS('2012'!$I:$I, '2012'!$D:$D, $A22, '2012'!$F:$F, Q$1)+SUMIFS('2012'!$J:$J, '2012'!$E:$E, $A22, '2012'!$F:$F, Q$1)+SUMIFS('2011'!$H:$H, '2011'!$C:$C, $A22, '2011'!$F:$F, Q$1)+SUMIFS('2011'!$I:$I, '2011'!$D:$D, $A22, '2011'!$F:$F, Q$1)+SUMIFS('2011'!$J:$J, '2011'!$E:$E, $A22, '2011'!$F:$F, Q$1)+SUMIFS('2010'!$H:$H, '2010'!$C:$C, $A22, '2010'!$F:$F, Q$1)+SUMIFS('2010'!$I:$I, '2010'!$D:$D, $A22, '2010'!$F:$F, Q$1)+SUMIFS('2010'!$J:$J, '2010'!$E:$E, $A22, '2010'!$F:$F, Q$1)+SUMIFS('2009'!$H:$H, '2009'!$C:$C, $A22, '2009'!$F:$F, Q$1)+SUMIFS('2009'!$I:$I, '2009'!$D:$D, $A22, '2009'!$F:$F, Q$1)+SUMIFS('2009'!$J:$J, '2009'!$E:$E, $A22, '2009'!$F:$F, Q$1), 0)</f>
        <v>3</v>
      </c>
      <c r="R22" s="0" t="n">
        <f aca="false">IFERROR(SUMIFS('2018'!$H:$H, '2018'!$C:$C, $A22, '2018'!$F:$F, R$1)+SUMIFS('2018'!$I:$I, '2018'!$D:$D, $A22, '2018'!$F:$F, R$1)+SUMIFS('2018'!$J:$J, '2018'!$E:$E, $A22, '2018'!$F:$F, R$1)+SUMIFS('2017'!$H:$H, '2017'!$C:$C, $A22, '2017'!$F:$F, R$1)+SUMIFS('2017'!$I:$I, '2017'!$D:$D, $A22, '2017'!$F:$F, R$1)+SUMIFS('2017'!$J:$J, '2017'!$E:$E, $A22, '2017'!$F:$F, R$1)+SUMIFS('2016'!$H:$H, '2016'!$C:$C, $A22, '2016'!$F:$F, R$1)+SUMIFS('2016'!$I:$I, '2016'!$D:$D, $A22, '2016'!$F:$F, R$1)+SUMIFS('2016'!$J:$J, '2016'!$E:$E, $A22, '2016'!$F:$F, R$1)+SUMIFS('2015'!$H:$H, '2015'!$C:$C, $A22, '2015'!$F:$F, R$1)+SUMIFS('2015'!$I:$I, '2015'!$D:$D, $A22, '2015'!$F:$F, R$1)+SUMIFS('2015'!$J:$J, '2015'!$E:$E, $A22, '2015'!$F:$F, R$1)+SUMIFS('2014'!$H:$H, '2014'!$C:$C, $A22, '2014'!$F:$F, R$1)+SUMIFS('2014'!$I:$I, '2014'!$D:$D, $A22, '2014'!$F:$F, R$1)+SUMIFS('2014'!$J:$J, '2014'!$E:$E, $A22, '2014'!$F:$F, R$1)+SUMIFS('2013'!$H:$H, '2013'!$C:$C, $A22, '2013'!$F:$F, R$1)+SUMIFS('2013'!$I:$I, '2013'!$D:$D, $A22, '2013'!$F:$F, R$1)+SUMIFS('2013'!$J:$J, '2013'!$E:$E, $A22, '2013'!$F:$F, R$1)+SUMIFS('2012'!$H:$H, '2012'!$C:$C, $A22, '2012'!$F:$F, R$1)+SUMIFS('2012'!$I:$I, '2012'!$D:$D, $A22, '2012'!$F:$F, R$1)+SUMIFS('2012'!$J:$J, '2012'!$E:$E, $A22, '2012'!$F:$F, R$1)+SUMIFS('2011'!$H:$H, '2011'!$C:$C, $A22, '2011'!$F:$F, R$1)+SUMIFS('2011'!$I:$I, '2011'!$D:$D, $A22, '2011'!$F:$F, R$1)+SUMIFS('2011'!$J:$J, '2011'!$E:$E, $A22, '2011'!$F:$F, R$1)+SUMIFS('2010'!$H:$H, '2010'!$C:$C, $A22, '2010'!$F:$F, R$1)+SUMIFS('2010'!$I:$I, '2010'!$D:$D, $A22, '2010'!$F:$F, R$1)+SUMIFS('2010'!$J:$J, '2010'!$E:$E, $A22, '2010'!$F:$F, R$1)+SUMIFS('2009'!$H:$H, '2009'!$C:$C, $A22, '2009'!$F:$F, R$1)+SUMIFS('2009'!$I:$I, '2009'!$D:$D, $A22, '2009'!$F:$F, R$1)+SUMIFS('2009'!$J:$J, '2009'!$E:$E, $A22, '2009'!$F:$F, R$1), 0)</f>
        <v>0</v>
      </c>
      <c r="S22" s="0" t="n">
        <f aca="false">IFERROR(SUMIFS('2018'!$H:$H, '2018'!$C:$C, $A22, '2018'!$F:$F, S$1)+SUMIFS('2018'!$I:$I, '2018'!$D:$D, $A22, '2018'!$F:$F, S$1)+SUMIFS('2018'!$J:$J, '2018'!$E:$E, $A22, '2018'!$F:$F, S$1)+SUMIFS('2017'!$H:$H, '2017'!$C:$C, $A22, '2017'!$F:$F, S$1)+SUMIFS('2017'!$I:$I, '2017'!$D:$D, $A22, '2017'!$F:$F, S$1)+SUMIFS('2017'!$J:$J, '2017'!$E:$E, $A22, '2017'!$F:$F, S$1)+SUMIFS('2016'!$H:$H, '2016'!$C:$C, $A22, '2016'!$F:$F, S$1)+SUMIFS('2016'!$I:$I, '2016'!$D:$D, $A22, '2016'!$F:$F, S$1)+SUMIFS('2016'!$J:$J, '2016'!$E:$E, $A22, '2016'!$F:$F, S$1)+SUMIFS('2015'!$H:$H, '2015'!$C:$C, $A22, '2015'!$F:$F, S$1)+SUMIFS('2015'!$I:$I, '2015'!$D:$D, $A22, '2015'!$F:$F, S$1)+SUMIFS('2015'!$J:$J, '2015'!$E:$E, $A22, '2015'!$F:$F, S$1)+SUMIFS('2014'!$H:$H, '2014'!$C:$C, $A22, '2014'!$F:$F, S$1)+SUMIFS('2014'!$I:$I, '2014'!$D:$D, $A22, '2014'!$F:$F, S$1)+SUMIFS('2014'!$J:$J, '2014'!$E:$E, $A22, '2014'!$F:$F, S$1)+SUMIFS('2013'!$H:$H, '2013'!$C:$C, $A22, '2013'!$F:$F, S$1)+SUMIFS('2013'!$I:$I, '2013'!$D:$D, $A22, '2013'!$F:$F, S$1)+SUMIFS('2013'!$J:$J, '2013'!$E:$E, $A22, '2013'!$F:$F, S$1)+SUMIFS('2012'!$H:$H, '2012'!$C:$C, $A22, '2012'!$F:$F, S$1)+SUMIFS('2012'!$I:$I, '2012'!$D:$D, $A22, '2012'!$F:$F, S$1)+SUMIFS('2012'!$J:$J, '2012'!$E:$E, $A22, '2012'!$F:$F, S$1)+SUMIFS('2011'!$H:$H, '2011'!$C:$C, $A22, '2011'!$F:$F, S$1)+SUMIFS('2011'!$I:$I, '2011'!$D:$D, $A22, '2011'!$F:$F, S$1)+SUMIFS('2011'!$J:$J, '2011'!$E:$E, $A22, '2011'!$F:$F, S$1)+SUMIFS('2010'!$H:$H, '2010'!$C:$C, $A22, '2010'!$F:$F, S$1)+SUMIFS('2010'!$I:$I, '2010'!$D:$D, $A22, '2010'!$F:$F, S$1)+SUMIFS('2010'!$J:$J, '2010'!$E:$E, $A22, '2010'!$F:$F, S$1)+SUMIFS('2009'!$H:$H, '2009'!$C:$C, $A22, '2009'!$F:$F, S$1)+SUMIFS('2009'!$I:$I, '2009'!$D:$D, $A22, '2009'!$F:$F, S$1)+SUMIFS('2009'!$J:$J, '2009'!$E:$E, $A22, '2009'!$F:$F, S$1), 0)</f>
        <v>0</v>
      </c>
      <c r="T22" s="0" t="n">
        <f aca="false">IFERROR(SUMIFS('2018'!$H:$H, '2018'!$C:$C, $A22, '2018'!$F:$F, T$1)+SUMIFS('2018'!$I:$I, '2018'!$D:$D, $A22, '2018'!$F:$F, T$1)+SUMIFS('2018'!$J:$J, '2018'!$E:$E, $A22, '2018'!$F:$F, T$1)+SUMIFS('2017'!$H:$H, '2017'!$C:$C, $A22, '2017'!$F:$F, T$1)+SUMIFS('2017'!$I:$I, '2017'!$D:$D, $A22, '2017'!$F:$F, T$1)+SUMIFS('2017'!$J:$J, '2017'!$E:$E, $A22, '2017'!$F:$F, T$1)+SUMIFS('2016'!$H:$H, '2016'!$C:$C, $A22, '2016'!$F:$F, T$1)+SUMIFS('2016'!$I:$I, '2016'!$D:$D, $A22, '2016'!$F:$F, T$1)+SUMIFS('2016'!$J:$J, '2016'!$E:$E, $A22, '2016'!$F:$F, T$1)+SUMIFS('2015'!$H:$H, '2015'!$C:$C, $A22, '2015'!$F:$F, T$1)+SUMIFS('2015'!$I:$I, '2015'!$D:$D, $A22, '2015'!$F:$F, T$1)+SUMIFS('2015'!$J:$J, '2015'!$E:$E, $A22, '2015'!$F:$F, T$1)+SUMIFS('2014'!$H:$H, '2014'!$C:$C, $A22, '2014'!$F:$F, T$1)+SUMIFS('2014'!$I:$I, '2014'!$D:$D, $A22, '2014'!$F:$F, T$1)+SUMIFS('2014'!$J:$J, '2014'!$E:$E, $A22, '2014'!$F:$F, T$1)+SUMIFS('2013'!$H:$H, '2013'!$C:$C, $A22, '2013'!$F:$F, T$1)+SUMIFS('2013'!$I:$I, '2013'!$D:$D, $A22, '2013'!$F:$F, T$1)+SUMIFS('2013'!$J:$J, '2013'!$E:$E, $A22, '2013'!$F:$F, T$1)+SUMIFS('2012'!$H:$H, '2012'!$C:$C, $A22, '2012'!$F:$F, T$1)+SUMIFS('2012'!$I:$I, '2012'!$D:$D, $A22, '2012'!$F:$F, T$1)+SUMIFS('2012'!$J:$J, '2012'!$E:$E, $A22, '2012'!$F:$F, T$1)+SUMIFS('2011'!$H:$H, '2011'!$C:$C, $A22, '2011'!$F:$F, T$1)+SUMIFS('2011'!$I:$I, '2011'!$D:$D, $A22, '2011'!$F:$F, T$1)+SUMIFS('2011'!$J:$J, '2011'!$E:$E, $A22, '2011'!$F:$F, T$1)+SUMIFS('2010'!$H:$H, '2010'!$C:$C, $A22, '2010'!$F:$F, T$1)+SUMIFS('2010'!$I:$I, '2010'!$D:$D, $A22, '2010'!$F:$F, T$1)+SUMIFS('2010'!$J:$J, '2010'!$E:$E, $A22, '2010'!$F:$F, T$1)+SUMIFS('2009'!$H:$H, '2009'!$C:$C, $A22, '2009'!$F:$F, T$1)+SUMIFS('2009'!$I:$I, '2009'!$D:$D, $A22, '2009'!$F:$F, T$1)+SUMIFS('2009'!$J:$J, '2009'!$E:$E, $A22, '2009'!$F:$F, T$1), 0)</f>
        <v>0</v>
      </c>
      <c r="U22" s="0" t="n">
        <f aca="false">IFERROR(SUMIFS('2018'!$H:$H, '2018'!$C:$C, $A22, '2018'!$F:$F, U$1)+SUMIFS('2018'!$I:$I, '2018'!$D:$D, $A22, '2018'!$F:$F, U$1)+SUMIFS('2018'!$J:$J, '2018'!$E:$E, $A22, '2018'!$F:$F, U$1)+SUMIFS('2017'!$H:$H, '2017'!$C:$C, $A22, '2017'!$F:$F, U$1)+SUMIFS('2017'!$I:$I, '2017'!$D:$D, $A22, '2017'!$F:$F, U$1)+SUMIFS('2017'!$J:$J, '2017'!$E:$E, $A22, '2017'!$F:$F, U$1)+SUMIFS('2016'!$H:$H, '2016'!$C:$C, $A22, '2016'!$F:$F, U$1)+SUMIFS('2016'!$I:$I, '2016'!$D:$D, $A22, '2016'!$F:$F, U$1)+SUMIFS('2016'!$J:$J, '2016'!$E:$E, $A22, '2016'!$F:$F, U$1)+SUMIFS('2015'!$H:$H, '2015'!$C:$C, $A22, '2015'!$F:$F, U$1)+SUMIFS('2015'!$I:$I, '2015'!$D:$D, $A22, '2015'!$F:$F, U$1)+SUMIFS('2015'!$J:$J, '2015'!$E:$E, $A22, '2015'!$F:$F, U$1)+SUMIFS('2014'!$H:$H, '2014'!$C:$C, $A22, '2014'!$F:$F, U$1)+SUMIFS('2014'!$I:$I, '2014'!$D:$D, $A22, '2014'!$F:$F, U$1)+SUMIFS('2014'!$J:$J, '2014'!$E:$E, $A22, '2014'!$F:$F, U$1)+SUMIFS('2013'!$H:$H, '2013'!$C:$C, $A22, '2013'!$F:$F, U$1)+SUMIFS('2013'!$I:$I, '2013'!$D:$D, $A22, '2013'!$F:$F, U$1)+SUMIFS('2013'!$J:$J, '2013'!$E:$E, $A22, '2013'!$F:$F, U$1)+SUMIFS('2012'!$H:$H, '2012'!$C:$C, $A22, '2012'!$F:$F, U$1)+SUMIFS('2012'!$I:$I, '2012'!$D:$D, $A22, '2012'!$F:$F, U$1)+SUMIFS('2012'!$J:$J, '2012'!$E:$E, $A22, '2012'!$F:$F, U$1)+SUMIFS('2011'!$H:$H, '2011'!$C:$C, $A22, '2011'!$F:$F, U$1)+SUMIFS('2011'!$I:$I, '2011'!$D:$D, $A22, '2011'!$F:$F, U$1)+SUMIFS('2011'!$J:$J, '2011'!$E:$E, $A22, '2011'!$F:$F, U$1)+SUMIFS('2010'!$H:$H, '2010'!$C:$C, $A22, '2010'!$F:$F, U$1)+SUMIFS('2010'!$I:$I, '2010'!$D:$D, $A22, '2010'!$F:$F, U$1)+SUMIFS('2010'!$J:$J, '2010'!$E:$E, $A22, '2010'!$F:$F, U$1)+SUMIFS('2009'!$H:$H, '2009'!$C:$C, $A22, '2009'!$F:$F, U$1)+SUMIFS('2009'!$I:$I, '2009'!$D:$D, $A22, '2009'!$F:$F, U$1)+SUMIFS('2009'!$J:$J, '2009'!$E:$E, $A22, '2009'!$F:$F, U$1), 0)</f>
        <v>0</v>
      </c>
      <c r="V22" s="0" t="n">
        <f aca="false">IFERROR(SUMIFS('2018'!$H:$H, '2018'!$C:$C, $A22, '2018'!$F:$F, V$1)+SUMIFS('2018'!$I:$I, '2018'!$D:$D, $A22, '2018'!$F:$F, V$1)+SUMIFS('2018'!$J:$J, '2018'!$E:$E, $A22, '2018'!$F:$F, V$1)+SUMIFS('2017'!$H:$H, '2017'!$C:$C, $A22, '2017'!$F:$F, V$1)+SUMIFS('2017'!$I:$I, '2017'!$D:$D, $A22, '2017'!$F:$F, V$1)+SUMIFS('2017'!$J:$J, '2017'!$E:$E, $A22, '2017'!$F:$F, V$1)+SUMIFS('2016'!$H:$H, '2016'!$C:$C, $A22, '2016'!$F:$F, V$1)+SUMIFS('2016'!$I:$I, '2016'!$D:$D, $A22, '2016'!$F:$F, V$1)+SUMIFS('2016'!$J:$J, '2016'!$E:$E, $A22, '2016'!$F:$F, V$1)+SUMIFS('2015'!$H:$H, '2015'!$C:$C, $A22, '2015'!$F:$F, V$1)+SUMIFS('2015'!$I:$I, '2015'!$D:$D, $A22, '2015'!$F:$F, V$1)+SUMIFS('2015'!$J:$J, '2015'!$E:$E, $A22, '2015'!$F:$F, V$1)+SUMIFS('2014'!$H:$H, '2014'!$C:$C, $A22, '2014'!$F:$F, V$1)+SUMIFS('2014'!$I:$I, '2014'!$D:$D, $A22, '2014'!$F:$F, V$1)+SUMIFS('2014'!$J:$J, '2014'!$E:$E, $A22, '2014'!$F:$F, V$1)+SUMIFS('2013'!$H:$H, '2013'!$C:$C, $A22, '2013'!$F:$F, V$1)+SUMIFS('2013'!$I:$I, '2013'!$D:$D, $A22, '2013'!$F:$F, V$1)+SUMIFS('2013'!$J:$J, '2013'!$E:$E, $A22, '2013'!$F:$F, V$1)+SUMIFS('2012'!$H:$H, '2012'!$C:$C, $A22, '2012'!$F:$F, V$1)+SUMIFS('2012'!$I:$I, '2012'!$D:$D, $A22, '2012'!$F:$F, V$1)+SUMIFS('2012'!$J:$J, '2012'!$E:$E, $A22, '2012'!$F:$F, V$1)+SUMIFS('2011'!$H:$H, '2011'!$C:$C, $A22, '2011'!$F:$F, V$1)+SUMIFS('2011'!$I:$I, '2011'!$D:$D, $A22, '2011'!$F:$F, V$1)+SUMIFS('2011'!$J:$J, '2011'!$E:$E, $A22, '2011'!$F:$F, V$1)+SUMIFS('2010'!$H:$H, '2010'!$C:$C, $A22, '2010'!$F:$F, V$1)+SUMIFS('2010'!$I:$I, '2010'!$D:$D, $A22, '2010'!$F:$F, V$1)+SUMIFS('2010'!$J:$J, '2010'!$E:$E, $A22, '2010'!$F:$F, V$1)+SUMIFS('2009'!$H:$H, '2009'!$C:$C, $A22, '2009'!$F:$F, V$1)+SUMIFS('2009'!$I:$I, '2009'!$D:$D, $A22, '2009'!$F:$F, V$1)+SUMIFS('2009'!$J:$J, '2009'!$E:$E, $A22, '2009'!$F:$F, V$1), 0)</f>
        <v>0</v>
      </c>
      <c r="W22" s="0" t="n">
        <f aca="false">IFERROR(SUMIFS('2018'!$H:$H, '2018'!$C:$C, $A22, '2018'!$F:$F, W$1)+SUMIFS('2018'!$I:$I, '2018'!$D:$D, $A22, '2018'!$F:$F, W$1)+SUMIFS('2018'!$J:$J, '2018'!$E:$E, $A22, '2018'!$F:$F, W$1)+SUMIFS('2017'!$H:$H, '2017'!$C:$C, $A22, '2017'!$F:$F, W$1)+SUMIFS('2017'!$I:$I, '2017'!$D:$D, $A22, '2017'!$F:$F, W$1)+SUMIFS('2017'!$J:$J, '2017'!$E:$E, $A22, '2017'!$F:$F, W$1)+SUMIFS('2016'!$H:$H, '2016'!$C:$C, $A22, '2016'!$F:$F, W$1)+SUMIFS('2016'!$I:$I, '2016'!$D:$D, $A22, '2016'!$F:$F, W$1)+SUMIFS('2016'!$J:$J, '2016'!$E:$E, $A22, '2016'!$F:$F, W$1)+SUMIFS('2015'!$H:$H, '2015'!$C:$C, $A22, '2015'!$F:$F, W$1)+SUMIFS('2015'!$I:$I, '2015'!$D:$D, $A22, '2015'!$F:$F, W$1)+SUMIFS('2015'!$J:$J, '2015'!$E:$E, $A22, '2015'!$F:$F, W$1)+SUMIFS('2014'!$H:$H, '2014'!$C:$C, $A22, '2014'!$F:$F, W$1)+SUMIFS('2014'!$I:$I, '2014'!$D:$D, $A22, '2014'!$F:$F, W$1)+SUMIFS('2014'!$J:$J, '2014'!$E:$E, $A22, '2014'!$F:$F, W$1)+SUMIFS('2013'!$H:$H, '2013'!$C:$C, $A22, '2013'!$F:$F, W$1)+SUMIFS('2013'!$I:$I, '2013'!$D:$D, $A22, '2013'!$F:$F, W$1)+SUMIFS('2013'!$J:$J, '2013'!$E:$E, $A22, '2013'!$F:$F, W$1)+SUMIFS('2012'!$H:$H, '2012'!$C:$C, $A22, '2012'!$F:$F, W$1)+SUMIFS('2012'!$I:$I, '2012'!$D:$D, $A22, '2012'!$F:$F, W$1)+SUMIFS('2012'!$J:$J, '2012'!$E:$E, $A22, '2012'!$F:$F, W$1)+SUMIFS('2011'!$H:$H, '2011'!$C:$C, $A22, '2011'!$F:$F, W$1)+SUMIFS('2011'!$I:$I, '2011'!$D:$D, $A22, '2011'!$F:$F, W$1)+SUMIFS('2011'!$J:$J, '2011'!$E:$E, $A22, '2011'!$F:$F, W$1)+SUMIFS('2010'!$H:$H, '2010'!$C:$C, $A22, '2010'!$F:$F, W$1)+SUMIFS('2010'!$I:$I, '2010'!$D:$D, $A22, '2010'!$F:$F, W$1)+SUMIFS('2010'!$J:$J, '2010'!$E:$E, $A22, '2010'!$F:$F, W$1)+SUMIFS('2009'!$H:$H, '2009'!$C:$C, $A22, '2009'!$F:$F, W$1)+SUMIFS('2009'!$I:$I, '2009'!$D:$D, $A22, '2009'!$F:$F, W$1)+SUMIFS('2009'!$J:$J, '2009'!$E:$E, $A22, '2009'!$F:$F, W$1), 0)</f>
        <v>6</v>
      </c>
      <c r="X22" s="0" t="n">
        <f aca="false">IFERROR(SUMIFS('2018'!$H:$H, '2018'!$C:$C, $A22, '2018'!$F:$F, X$1)+SUMIFS('2018'!$I:$I, '2018'!$D:$D, $A22, '2018'!$F:$F, X$1)+SUMIFS('2018'!$J:$J, '2018'!$E:$E, $A22, '2018'!$F:$F, X$1)+SUMIFS('2017'!$H:$H, '2017'!$C:$C, $A22, '2017'!$F:$F, X$1)+SUMIFS('2017'!$I:$I, '2017'!$D:$D, $A22, '2017'!$F:$F, X$1)+SUMIFS('2017'!$J:$J, '2017'!$E:$E, $A22, '2017'!$F:$F, X$1)+SUMIFS('2016'!$H:$H, '2016'!$C:$C, $A22, '2016'!$F:$F, X$1)+SUMIFS('2016'!$I:$I, '2016'!$D:$D, $A22, '2016'!$F:$F, X$1)+SUMIFS('2016'!$J:$J, '2016'!$E:$E, $A22, '2016'!$F:$F, X$1)+SUMIFS('2015'!$H:$H, '2015'!$C:$C, $A22, '2015'!$F:$F, X$1)+SUMIFS('2015'!$I:$I, '2015'!$D:$D, $A22, '2015'!$F:$F, X$1)+SUMIFS('2015'!$J:$J, '2015'!$E:$E, $A22, '2015'!$F:$F, X$1)+SUMIFS('2014'!$H:$H, '2014'!$C:$C, $A22, '2014'!$F:$F, X$1)+SUMIFS('2014'!$I:$I, '2014'!$D:$D, $A22, '2014'!$F:$F, X$1)+SUMIFS('2014'!$J:$J, '2014'!$E:$E, $A22, '2014'!$F:$F, X$1)+SUMIFS('2013'!$H:$H, '2013'!$C:$C, $A22, '2013'!$F:$F, X$1)+SUMIFS('2013'!$I:$I, '2013'!$D:$D, $A22, '2013'!$F:$F, X$1)+SUMIFS('2013'!$J:$J, '2013'!$E:$E, $A22, '2013'!$F:$F, X$1)+SUMIFS('2012'!$H:$H, '2012'!$C:$C, $A22, '2012'!$F:$F, X$1)+SUMIFS('2012'!$I:$I, '2012'!$D:$D, $A22, '2012'!$F:$F, X$1)+SUMIFS('2012'!$J:$J, '2012'!$E:$E, $A22, '2012'!$F:$F, X$1)+SUMIFS('2011'!$H:$H, '2011'!$C:$C, $A22, '2011'!$F:$F, X$1)+SUMIFS('2011'!$I:$I, '2011'!$D:$D, $A22, '2011'!$F:$F, X$1)+SUMIFS('2011'!$J:$J, '2011'!$E:$E, $A22, '2011'!$F:$F, X$1)+SUMIFS('2010'!$H:$H, '2010'!$C:$C, $A22, '2010'!$F:$F, X$1)+SUMIFS('2010'!$I:$I, '2010'!$D:$D, $A22, '2010'!$F:$F, X$1)+SUMIFS('2010'!$J:$J, '2010'!$E:$E, $A22, '2010'!$F:$F, X$1)+SUMIFS('2009'!$H:$H, '2009'!$C:$C, $A22, '2009'!$F:$F, X$1)+SUMIFS('2009'!$I:$I, '2009'!$D:$D, $A22, '2009'!$F:$F, X$1)+SUMIFS('2009'!$J:$J, '2009'!$E:$E, $A22, '2009'!$F:$F, X$1), 0)</f>
        <v>1.5</v>
      </c>
      <c r="Y22" s="0" t="n">
        <f aca="false">IFERROR(SUMIFS('2018'!$H:$H, '2018'!$C:$C, $A22, '2018'!$F:$F, Y$1)+SUMIFS('2018'!$I:$I, '2018'!$D:$D, $A22, '2018'!$F:$F, Y$1)+SUMIFS('2018'!$J:$J, '2018'!$E:$E, $A22, '2018'!$F:$F, Y$1)+SUMIFS('2017'!$H:$H, '2017'!$C:$C, $A22, '2017'!$F:$F, Y$1)+SUMIFS('2017'!$I:$I, '2017'!$D:$D, $A22, '2017'!$F:$F, Y$1)+SUMIFS('2017'!$J:$J, '2017'!$E:$E, $A22, '2017'!$F:$F, Y$1)+SUMIFS('2016'!$H:$H, '2016'!$C:$C, $A22, '2016'!$F:$F, Y$1)+SUMIFS('2016'!$I:$I, '2016'!$D:$D, $A22, '2016'!$F:$F, Y$1)+SUMIFS('2016'!$J:$J, '2016'!$E:$E, $A22, '2016'!$F:$F, Y$1)+SUMIFS('2015'!$H:$H, '2015'!$C:$C, $A22, '2015'!$F:$F, Y$1)+SUMIFS('2015'!$I:$I, '2015'!$D:$D, $A22, '2015'!$F:$F, Y$1)+SUMIFS('2015'!$J:$J, '2015'!$E:$E, $A22, '2015'!$F:$F, Y$1)+SUMIFS('2014'!$H:$H, '2014'!$C:$C, $A22, '2014'!$F:$F, Y$1)+SUMIFS('2014'!$I:$I, '2014'!$D:$D, $A22, '2014'!$F:$F, Y$1)+SUMIFS('2014'!$J:$J, '2014'!$E:$E, $A22, '2014'!$F:$F, Y$1)+SUMIFS('2013'!$H:$H, '2013'!$C:$C, $A22, '2013'!$F:$F, Y$1)+SUMIFS('2013'!$I:$I, '2013'!$D:$D, $A22, '2013'!$F:$F, Y$1)+SUMIFS('2013'!$J:$J, '2013'!$E:$E, $A22, '2013'!$F:$F, Y$1)+SUMIFS('2012'!$H:$H, '2012'!$C:$C, $A22, '2012'!$F:$F, Y$1)+SUMIFS('2012'!$I:$I, '2012'!$D:$D, $A22, '2012'!$F:$F, Y$1)+SUMIFS('2012'!$J:$J, '2012'!$E:$E, $A22, '2012'!$F:$F, Y$1)+SUMIFS('2011'!$H:$H, '2011'!$C:$C, $A22, '2011'!$F:$F, Y$1)+SUMIFS('2011'!$I:$I, '2011'!$D:$D, $A22, '2011'!$F:$F, Y$1)+SUMIFS('2011'!$J:$J, '2011'!$E:$E, $A22, '2011'!$F:$F, Y$1)+SUMIFS('2010'!$H:$H, '2010'!$C:$C, $A22, '2010'!$F:$F, Y$1)+SUMIFS('2010'!$I:$I, '2010'!$D:$D, $A22, '2010'!$F:$F, Y$1)+SUMIFS('2010'!$J:$J, '2010'!$E:$E, $A22, '2010'!$F:$F, Y$1)+SUMIFS('2009'!$H:$H, '2009'!$C:$C, $A22, '2009'!$F:$F, Y$1)+SUMIFS('2009'!$I:$I, '2009'!$D:$D, $A22, '2009'!$F:$F, Y$1)+SUMIFS('2009'!$J:$J, '2009'!$E:$E, $A22, '2009'!$F:$F, Y$1), 0)</f>
        <v>0</v>
      </c>
      <c r="Z22" s="0" t="n">
        <f aca="false">IFERROR(SUMIFS('2018'!$H:$H, '2018'!$C:$C, $A22, '2018'!$F:$F, Z$1)+SUMIFS('2018'!$I:$I, '2018'!$D:$D, $A22, '2018'!$F:$F, Z$1)+SUMIFS('2018'!$J:$J, '2018'!$E:$E, $A22, '2018'!$F:$F, Z$1)+SUMIFS('2017'!$H:$H, '2017'!$C:$C, $A22, '2017'!$F:$F, Z$1)+SUMIFS('2017'!$I:$I, '2017'!$D:$D, $A22, '2017'!$F:$F, Z$1)+SUMIFS('2017'!$J:$J, '2017'!$E:$E, $A22, '2017'!$F:$F, Z$1)+SUMIFS('2016'!$H:$H, '2016'!$C:$C, $A22, '2016'!$F:$F, Z$1)+SUMIFS('2016'!$I:$I, '2016'!$D:$D, $A22, '2016'!$F:$F, Z$1)+SUMIFS('2016'!$J:$J, '2016'!$E:$E, $A22, '2016'!$F:$F, Z$1)+SUMIFS('2015'!$H:$H, '2015'!$C:$C, $A22, '2015'!$F:$F, Z$1)+SUMIFS('2015'!$I:$I, '2015'!$D:$D, $A22, '2015'!$F:$F, Z$1)+SUMIFS('2015'!$J:$J, '2015'!$E:$E, $A22, '2015'!$F:$F, Z$1)+SUMIFS('2014'!$H:$H, '2014'!$C:$C, $A22, '2014'!$F:$F, Z$1)+SUMIFS('2014'!$I:$I, '2014'!$D:$D, $A22, '2014'!$F:$F, Z$1)+SUMIFS('2014'!$J:$J, '2014'!$E:$E, $A22, '2014'!$F:$F, Z$1)+SUMIFS('2013'!$H:$H, '2013'!$C:$C, $A22, '2013'!$F:$F, Z$1)+SUMIFS('2013'!$I:$I, '2013'!$D:$D, $A22, '2013'!$F:$F, Z$1)+SUMIFS('2013'!$J:$J, '2013'!$E:$E, $A22, '2013'!$F:$F, Z$1)+SUMIFS('2012'!$H:$H, '2012'!$C:$C, $A22, '2012'!$F:$F, Z$1)+SUMIFS('2012'!$I:$I, '2012'!$D:$D, $A22, '2012'!$F:$F, Z$1)+SUMIFS('2012'!$J:$J, '2012'!$E:$E, $A22, '2012'!$F:$F, Z$1)+SUMIFS('2011'!$H:$H, '2011'!$C:$C, $A22, '2011'!$F:$F, Z$1)+SUMIFS('2011'!$I:$I, '2011'!$D:$D, $A22, '2011'!$F:$F, Z$1)+SUMIFS('2011'!$J:$J, '2011'!$E:$E, $A22, '2011'!$F:$F, Z$1)+SUMIFS('2010'!$H:$H, '2010'!$C:$C, $A22, '2010'!$F:$F, Z$1)+SUMIFS('2010'!$I:$I, '2010'!$D:$D, $A22, '2010'!$F:$F, Z$1)+SUMIFS('2010'!$J:$J, '2010'!$E:$E, $A22, '2010'!$F:$F, Z$1)+SUMIFS('2009'!$H:$H, '2009'!$C:$C, $A22, '2009'!$F:$F, Z$1)+SUMIFS('2009'!$I:$I, '2009'!$D:$D, $A22, '2009'!$F:$F, Z$1)+SUMIFS('2009'!$J:$J, '2009'!$E:$E, $A22, '2009'!$F:$F, Z$1), 0)</f>
        <v>0</v>
      </c>
      <c r="AA22" s="0" t="n">
        <f aca="false">IFERROR(SUMIFS('2018'!$H:$H, '2018'!$C:$C, $A22, '2018'!$F:$F, AA$1)+SUMIFS('2018'!$I:$I, '2018'!$D:$D, $A22, '2018'!$F:$F, AA$1)+SUMIFS('2018'!$J:$J, '2018'!$E:$E, $A22, '2018'!$F:$F, AA$1)+SUMIFS('2017'!$H:$H, '2017'!$C:$C, $A22, '2017'!$F:$F, AA$1)+SUMIFS('2017'!$I:$I, '2017'!$D:$D, $A22, '2017'!$F:$F, AA$1)+SUMIFS('2017'!$J:$J, '2017'!$E:$E, $A22, '2017'!$F:$F, AA$1)+SUMIFS('2016'!$H:$H, '2016'!$C:$C, $A22, '2016'!$F:$F, AA$1)+SUMIFS('2016'!$I:$I, '2016'!$D:$D, $A22, '2016'!$F:$F, AA$1)+SUMIFS('2016'!$J:$J, '2016'!$E:$E, $A22, '2016'!$F:$F, AA$1)+SUMIFS('2015'!$H:$H, '2015'!$C:$C, $A22, '2015'!$F:$F, AA$1)+SUMIFS('2015'!$I:$I, '2015'!$D:$D, $A22, '2015'!$F:$F, AA$1)+SUMIFS('2015'!$J:$J, '2015'!$E:$E, $A22, '2015'!$F:$F, AA$1)+SUMIFS('2014'!$H:$H, '2014'!$C:$C, $A22, '2014'!$F:$F, AA$1)+SUMIFS('2014'!$I:$I, '2014'!$D:$D, $A22, '2014'!$F:$F, AA$1)+SUMIFS('2014'!$J:$J, '2014'!$E:$E, $A22, '2014'!$F:$F, AA$1)+SUMIFS('2013'!$H:$H, '2013'!$C:$C, $A22, '2013'!$F:$F, AA$1)+SUMIFS('2013'!$I:$I, '2013'!$D:$D, $A22, '2013'!$F:$F, AA$1)+SUMIFS('2013'!$J:$J, '2013'!$E:$E, $A22, '2013'!$F:$F, AA$1)+SUMIFS('2012'!$H:$H, '2012'!$C:$C, $A22, '2012'!$F:$F, AA$1)+SUMIFS('2012'!$I:$I, '2012'!$D:$D, $A22, '2012'!$F:$F, AA$1)+SUMIFS('2012'!$J:$J, '2012'!$E:$E, $A22, '2012'!$F:$F, AA$1)+SUMIFS('2011'!$H:$H, '2011'!$C:$C, $A22, '2011'!$F:$F, AA$1)+SUMIFS('2011'!$I:$I, '2011'!$D:$D, $A22, '2011'!$F:$F, AA$1)+SUMIFS('2011'!$J:$J, '2011'!$E:$E, $A22, '2011'!$F:$F, AA$1)+SUMIFS('2010'!$H:$H, '2010'!$C:$C, $A22, '2010'!$F:$F, AA$1)+SUMIFS('2010'!$I:$I, '2010'!$D:$D, $A22, '2010'!$F:$F, AA$1)+SUMIFS('2010'!$J:$J, '2010'!$E:$E, $A22, '2010'!$F:$F, AA$1)+SUMIFS('2009'!$H:$H, '2009'!$C:$C, $A22, '2009'!$F:$F, AA$1)+SUMIFS('2009'!$I:$I, '2009'!$D:$D, $A22, '2009'!$F:$F, AA$1)+SUMIFS('2009'!$J:$J, '2009'!$E:$E, $A22, '2009'!$F:$F, AA$1), 0)</f>
        <v>0</v>
      </c>
      <c r="AB22" s="0" t="n">
        <f aca="false">IFERROR(SUMIFS('2018'!$H:$H, '2018'!$C:$C, $A22, '2018'!$F:$F, AB$1)+SUMIFS('2018'!$I:$I, '2018'!$D:$D, $A22, '2018'!$F:$F, AB$1)+SUMIFS('2018'!$J:$J, '2018'!$E:$E, $A22, '2018'!$F:$F, AB$1)+SUMIFS('2017'!$H:$H, '2017'!$C:$C, $A22, '2017'!$F:$F, AB$1)+SUMIFS('2017'!$I:$I, '2017'!$D:$D, $A22, '2017'!$F:$F, AB$1)+SUMIFS('2017'!$J:$J, '2017'!$E:$E, $A22, '2017'!$F:$F, AB$1)+SUMIFS('2016'!$H:$H, '2016'!$C:$C, $A22, '2016'!$F:$F, AB$1)+SUMIFS('2016'!$I:$I, '2016'!$D:$D, $A22, '2016'!$F:$F, AB$1)+SUMIFS('2016'!$J:$J, '2016'!$E:$E, $A22, '2016'!$F:$F, AB$1)+SUMIFS('2015'!$H:$H, '2015'!$C:$C, $A22, '2015'!$F:$F, AB$1)+SUMIFS('2015'!$I:$I, '2015'!$D:$D, $A22, '2015'!$F:$F, AB$1)+SUMIFS('2015'!$J:$J, '2015'!$E:$E, $A22, '2015'!$F:$F, AB$1)+SUMIFS('2014'!$H:$H, '2014'!$C:$C, $A22, '2014'!$F:$F, AB$1)+SUMIFS('2014'!$I:$I, '2014'!$D:$D, $A22, '2014'!$F:$F, AB$1)+SUMIFS('2014'!$J:$J, '2014'!$E:$E, $A22, '2014'!$F:$F, AB$1)+SUMIFS('2013'!$H:$H, '2013'!$C:$C, $A22, '2013'!$F:$F, AB$1)+SUMIFS('2013'!$I:$I, '2013'!$D:$D, $A22, '2013'!$F:$F, AB$1)+SUMIFS('2013'!$J:$J, '2013'!$E:$E, $A22, '2013'!$F:$F, AB$1)+SUMIFS('2012'!$H:$H, '2012'!$C:$C, $A22, '2012'!$F:$F, AB$1)+SUMIFS('2012'!$I:$I, '2012'!$D:$D, $A22, '2012'!$F:$F, AB$1)+SUMIFS('2012'!$J:$J, '2012'!$E:$E, $A22, '2012'!$F:$F, AB$1)+SUMIFS('2011'!$H:$H, '2011'!$C:$C, $A22, '2011'!$F:$F, AB$1)+SUMIFS('2011'!$I:$I, '2011'!$D:$D, $A22, '2011'!$F:$F, AB$1)+SUMIFS('2011'!$J:$J, '2011'!$E:$E, $A22, '2011'!$F:$F, AB$1)+SUMIFS('2010'!$H:$H, '2010'!$C:$C, $A22, '2010'!$F:$F, AB$1)+SUMIFS('2010'!$I:$I, '2010'!$D:$D, $A22, '2010'!$F:$F, AB$1)+SUMIFS('2010'!$J:$J, '2010'!$E:$E, $A22, '2010'!$F:$F, AB$1)+SUMIFS('2009'!$H:$H, '2009'!$C:$C, $A22, '2009'!$F:$F, AB$1)+SUMIFS('2009'!$I:$I, '2009'!$D:$D, $A22, '2009'!$F:$F, AB$1)+SUMIFS('2009'!$J:$J, '2009'!$E:$E, $A22, '2009'!$F:$F, AB$1), 0)</f>
        <v>0</v>
      </c>
      <c r="AC22" s="0" t="n">
        <f aca="false">IFERROR(SUMIFS('2018'!$H:$H, '2018'!$C:$C, $A22, '2018'!$F:$F, AC$1)+SUMIFS('2018'!$I:$I, '2018'!$D:$D, $A22, '2018'!$F:$F, AC$1)+SUMIFS('2018'!$J:$J, '2018'!$E:$E, $A22, '2018'!$F:$F, AC$1)+SUMIFS('2017'!$H:$H, '2017'!$C:$C, $A22, '2017'!$F:$F, AC$1)+SUMIFS('2017'!$I:$I, '2017'!$D:$D, $A22, '2017'!$F:$F, AC$1)+SUMIFS('2017'!$J:$J, '2017'!$E:$E, $A22, '2017'!$F:$F, AC$1)+SUMIFS('2016'!$H:$H, '2016'!$C:$C, $A22, '2016'!$F:$F, AC$1)+SUMIFS('2016'!$I:$I, '2016'!$D:$D, $A22, '2016'!$F:$F, AC$1)+SUMIFS('2016'!$J:$J, '2016'!$E:$E, $A22, '2016'!$F:$F, AC$1)+SUMIFS('2015'!$H:$H, '2015'!$C:$C, $A22, '2015'!$F:$F, AC$1)+SUMIFS('2015'!$I:$I, '2015'!$D:$D, $A22, '2015'!$F:$F, AC$1)+SUMIFS('2015'!$J:$J, '2015'!$E:$E, $A22, '2015'!$F:$F, AC$1)+SUMIFS('2014'!$H:$H, '2014'!$C:$C, $A22, '2014'!$F:$F, AC$1)+SUMIFS('2014'!$I:$I, '2014'!$D:$D, $A22, '2014'!$F:$F, AC$1)+SUMIFS('2014'!$J:$J, '2014'!$E:$E, $A22, '2014'!$F:$F, AC$1)+SUMIFS('2013'!$H:$H, '2013'!$C:$C, $A22, '2013'!$F:$F, AC$1)+SUMIFS('2013'!$I:$I, '2013'!$D:$D, $A22, '2013'!$F:$F, AC$1)+SUMIFS('2013'!$J:$J, '2013'!$E:$E, $A22, '2013'!$F:$F, AC$1)+SUMIFS('2012'!$H:$H, '2012'!$C:$C, $A22, '2012'!$F:$F, AC$1)+SUMIFS('2012'!$I:$I, '2012'!$D:$D, $A22, '2012'!$F:$F, AC$1)+SUMIFS('2012'!$J:$J, '2012'!$E:$E, $A22, '2012'!$F:$F, AC$1)+SUMIFS('2011'!$H:$H, '2011'!$C:$C, $A22, '2011'!$F:$F, AC$1)+SUMIFS('2011'!$I:$I, '2011'!$D:$D, $A22, '2011'!$F:$F, AC$1)+SUMIFS('2011'!$J:$J, '2011'!$E:$E, $A22, '2011'!$F:$F, AC$1)+SUMIFS('2010'!$H:$H, '2010'!$C:$C, $A22, '2010'!$F:$F, AC$1)+SUMIFS('2010'!$I:$I, '2010'!$D:$D, $A22, '2010'!$F:$F, AC$1)+SUMIFS('2010'!$J:$J, '2010'!$E:$E, $A22, '2010'!$F:$F, AC$1)+SUMIFS('2009'!$H:$H, '2009'!$C:$C, $A22, '2009'!$F:$F, AC$1)+SUMIFS('2009'!$I:$I, '2009'!$D:$D, $A22, '2009'!$F:$F, AC$1)+SUMIFS('2009'!$J:$J, '2009'!$E:$E, $A22, '2009'!$F:$F, AC$1), 0)</f>
        <v>5</v>
      </c>
      <c r="AD22" s="0" t="n">
        <f aca="false">IFERROR(SUMIFS('2018'!$H:$H, '2018'!$C:$C, $A22, '2018'!$F:$F, AD$1)+SUMIFS('2018'!$I:$I, '2018'!$D:$D, $A22, '2018'!$F:$F, AD$1)+SUMIFS('2018'!$J:$J, '2018'!$E:$E, $A22, '2018'!$F:$F, AD$1)+SUMIFS('2017'!$H:$H, '2017'!$C:$C, $A22, '2017'!$F:$F, AD$1)+SUMIFS('2017'!$I:$I, '2017'!$D:$D, $A22, '2017'!$F:$F, AD$1)+SUMIFS('2017'!$J:$J, '2017'!$E:$E, $A22, '2017'!$F:$F, AD$1)+SUMIFS('2016'!$H:$H, '2016'!$C:$C, $A22, '2016'!$F:$F, AD$1)+SUMIFS('2016'!$I:$I, '2016'!$D:$D, $A22, '2016'!$F:$F, AD$1)+SUMIFS('2016'!$J:$J, '2016'!$E:$E, $A22, '2016'!$F:$F, AD$1)+SUMIFS('2015'!$H:$H, '2015'!$C:$C, $A22, '2015'!$F:$F, AD$1)+SUMIFS('2015'!$I:$I, '2015'!$D:$D, $A22, '2015'!$F:$F, AD$1)+SUMIFS('2015'!$J:$J, '2015'!$E:$E, $A22, '2015'!$F:$F, AD$1)+SUMIFS('2014'!$H:$H, '2014'!$C:$C, $A22, '2014'!$F:$F, AD$1)+SUMIFS('2014'!$I:$I, '2014'!$D:$D, $A22, '2014'!$F:$F, AD$1)+SUMIFS('2014'!$J:$J, '2014'!$E:$E, $A22, '2014'!$F:$F, AD$1)+SUMIFS('2013'!$H:$H, '2013'!$C:$C, $A22, '2013'!$F:$F, AD$1)+SUMIFS('2013'!$I:$I, '2013'!$D:$D, $A22, '2013'!$F:$F, AD$1)+SUMIFS('2013'!$J:$J, '2013'!$E:$E, $A22, '2013'!$F:$F, AD$1)+SUMIFS('2012'!$H:$H, '2012'!$C:$C, $A22, '2012'!$F:$F, AD$1)+SUMIFS('2012'!$I:$I, '2012'!$D:$D, $A22, '2012'!$F:$F, AD$1)+SUMIFS('2012'!$J:$J, '2012'!$E:$E, $A22, '2012'!$F:$F, AD$1)+SUMIFS('2011'!$H:$H, '2011'!$C:$C, $A22, '2011'!$F:$F, AD$1)+SUMIFS('2011'!$I:$I, '2011'!$D:$D, $A22, '2011'!$F:$F, AD$1)+SUMIFS('2011'!$J:$J, '2011'!$E:$E, $A22, '2011'!$F:$F, AD$1)+SUMIFS('2010'!$H:$H, '2010'!$C:$C, $A22, '2010'!$F:$F, AD$1)+SUMIFS('2010'!$I:$I, '2010'!$D:$D, $A22, '2010'!$F:$F, AD$1)+SUMIFS('2010'!$J:$J, '2010'!$E:$E, $A22, '2010'!$F:$F, AD$1)+SUMIFS('2009'!$H:$H, '2009'!$C:$C, $A22, '2009'!$F:$F, AD$1)+SUMIFS('2009'!$I:$I, '2009'!$D:$D, $A22, '2009'!$F:$F, AD$1)+SUMIFS('2009'!$J:$J, '2009'!$E:$E, $A22, '2009'!$F:$F, AD$1), 0)</f>
        <v>0</v>
      </c>
      <c r="AE22" s="0" t="n">
        <f aca="false">IFERROR(SUMIFS('2018'!$H:$H, '2018'!$C:$C, $A22, '2018'!$F:$F, AE$1)+SUMIFS('2018'!$I:$I, '2018'!$D:$D, $A22, '2018'!$F:$F, AE$1)+SUMIFS('2018'!$J:$J, '2018'!$E:$E, $A22, '2018'!$F:$F, AE$1)+SUMIFS('2017'!$H:$H, '2017'!$C:$C, $A22, '2017'!$F:$F, AE$1)+SUMIFS('2017'!$I:$I, '2017'!$D:$D, $A22, '2017'!$F:$F, AE$1)+SUMIFS('2017'!$J:$J, '2017'!$E:$E, $A22, '2017'!$F:$F, AE$1)+SUMIFS('2016'!$H:$H, '2016'!$C:$C, $A22, '2016'!$F:$F, AE$1)+SUMIFS('2016'!$I:$I, '2016'!$D:$D, $A22, '2016'!$F:$F, AE$1)+SUMIFS('2016'!$J:$J, '2016'!$E:$E, $A22, '2016'!$F:$F, AE$1)+SUMIFS('2015'!$H:$H, '2015'!$C:$C, $A22, '2015'!$F:$F, AE$1)+SUMIFS('2015'!$I:$I, '2015'!$D:$D, $A22, '2015'!$F:$F, AE$1)+SUMIFS('2015'!$J:$J, '2015'!$E:$E, $A22, '2015'!$F:$F, AE$1)+SUMIFS('2014'!$H:$H, '2014'!$C:$C, $A22, '2014'!$F:$F, AE$1)+SUMIFS('2014'!$I:$I, '2014'!$D:$D, $A22, '2014'!$F:$F, AE$1)+SUMIFS('2014'!$J:$J, '2014'!$E:$E, $A22, '2014'!$F:$F, AE$1)+SUMIFS('2013'!$H:$H, '2013'!$C:$C, $A22, '2013'!$F:$F, AE$1)+SUMIFS('2013'!$I:$I, '2013'!$D:$D, $A22, '2013'!$F:$F, AE$1)+SUMIFS('2013'!$J:$J, '2013'!$E:$E, $A22, '2013'!$F:$F, AE$1)+SUMIFS('2012'!$H:$H, '2012'!$C:$C, $A22, '2012'!$F:$F, AE$1)+SUMIFS('2012'!$I:$I, '2012'!$D:$D, $A22, '2012'!$F:$F, AE$1)+SUMIFS('2012'!$J:$J, '2012'!$E:$E, $A22, '2012'!$F:$F, AE$1)+SUMIFS('2011'!$H:$H, '2011'!$C:$C, $A22, '2011'!$F:$F, AE$1)+SUMIFS('2011'!$I:$I, '2011'!$D:$D, $A22, '2011'!$F:$F, AE$1)+SUMIFS('2011'!$J:$J, '2011'!$E:$E, $A22, '2011'!$F:$F, AE$1)+SUMIFS('2010'!$H:$H, '2010'!$C:$C, $A22, '2010'!$F:$F, AE$1)+SUMIFS('2010'!$I:$I, '2010'!$D:$D, $A22, '2010'!$F:$F, AE$1)+SUMIFS('2010'!$J:$J, '2010'!$E:$E, $A22, '2010'!$F:$F, AE$1)+SUMIFS('2009'!$H:$H, '2009'!$C:$C, $A22, '2009'!$F:$F, AE$1)+SUMIFS('2009'!$I:$I, '2009'!$D:$D, $A22, '2009'!$F:$F, AE$1)+SUMIFS('2009'!$J:$J, '2009'!$E:$E, $A22, '2009'!$F:$F, AE$1), 0)</f>
        <v>10.5</v>
      </c>
      <c r="AF22" s="0" t="n">
        <f aca="false">IFERROR(SUMIFS('2018'!$H:$H, '2018'!$C:$C, $A22, '2018'!$F:$F, AF$1)+SUMIFS('2018'!$I:$I, '2018'!$D:$D, $A22, '2018'!$F:$F, AF$1)+SUMIFS('2018'!$J:$J, '2018'!$E:$E, $A22, '2018'!$F:$F, AF$1)+SUMIFS('2017'!$H:$H, '2017'!$C:$C, $A22, '2017'!$F:$F, AF$1)+SUMIFS('2017'!$I:$I, '2017'!$D:$D, $A22, '2017'!$F:$F, AF$1)+SUMIFS('2017'!$J:$J, '2017'!$E:$E, $A22, '2017'!$F:$F, AF$1)+SUMIFS('2016'!$H:$H, '2016'!$C:$C, $A22, '2016'!$F:$F, AF$1)+SUMIFS('2016'!$I:$I, '2016'!$D:$D, $A22, '2016'!$F:$F, AF$1)+SUMIFS('2016'!$J:$J, '2016'!$E:$E, $A22, '2016'!$F:$F, AF$1)+SUMIFS('2015'!$H:$H, '2015'!$C:$C, $A22, '2015'!$F:$F, AF$1)+SUMIFS('2015'!$I:$I, '2015'!$D:$D, $A22, '2015'!$F:$F, AF$1)+SUMIFS('2015'!$J:$J, '2015'!$E:$E, $A22, '2015'!$F:$F, AF$1)+SUMIFS('2014'!$H:$H, '2014'!$C:$C, $A22, '2014'!$F:$F, AF$1)+SUMIFS('2014'!$I:$I, '2014'!$D:$D, $A22, '2014'!$F:$F, AF$1)+SUMIFS('2014'!$J:$J, '2014'!$E:$E, $A22, '2014'!$F:$F, AF$1)+SUMIFS('2013'!$H:$H, '2013'!$C:$C, $A22, '2013'!$F:$F, AF$1)+SUMIFS('2013'!$I:$I, '2013'!$D:$D, $A22, '2013'!$F:$F, AF$1)+SUMIFS('2013'!$J:$J, '2013'!$E:$E, $A22, '2013'!$F:$F, AF$1)+SUMIFS('2012'!$H:$H, '2012'!$C:$C, $A22, '2012'!$F:$F, AF$1)+SUMIFS('2012'!$I:$I, '2012'!$D:$D, $A22, '2012'!$F:$F, AF$1)+SUMIFS('2012'!$J:$J, '2012'!$E:$E, $A22, '2012'!$F:$F, AF$1)+SUMIFS('2011'!$H:$H, '2011'!$C:$C, $A22, '2011'!$F:$F, AF$1)+SUMIFS('2011'!$I:$I, '2011'!$D:$D, $A22, '2011'!$F:$F, AF$1)+SUMIFS('2011'!$J:$J, '2011'!$E:$E, $A22, '2011'!$F:$F, AF$1)+SUMIFS('2010'!$H:$H, '2010'!$C:$C, $A22, '2010'!$F:$F, AF$1)+SUMIFS('2010'!$I:$I, '2010'!$D:$D, $A22, '2010'!$F:$F, AF$1)+SUMIFS('2010'!$J:$J, '2010'!$E:$E, $A22, '2010'!$F:$F, AF$1)+SUMIFS('2009'!$H:$H, '2009'!$C:$C, $A22, '2009'!$F:$F, AF$1)+SUMIFS('2009'!$I:$I, '2009'!$D:$D, $A22, '2009'!$F:$F, AF$1)+SUMIFS('2009'!$J:$J, '2009'!$E:$E, $A22, '2009'!$F:$F, AF$1), 0)</f>
        <v>0</v>
      </c>
    </row>
    <row r="23" customFormat="false" ht="15" hidden="false" customHeight="false" outlineLevel="0" collapsed="false">
      <c r="A23" s="19" t="s">
        <v>69</v>
      </c>
      <c r="B23" s="0" t="n">
        <f aca="false">IFERROR(SUMIFS('2018'!$H:$H, '2018'!$C:$C, $A23, '2018'!$F:$F, B$1)+SUMIFS('2018'!$I:$I, '2018'!$D:$D, $A23, '2018'!$F:$F, B$1)+SUMIFS('2018'!$J:$J, '2018'!$E:$E, $A23, '2018'!$F:$F, B$1)+SUMIFS('2017'!$H:$H, '2017'!$C:$C, $A23, '2017'!$F:$F, B$1)+SUMIFS('2017'!$I:$I, '2017'!$D:$D, $A23, '2017'!$F:$F, B$1)+SUMIFS('2017'!$J:$J, '2017'!$E:$E, $A23, '2017'!$F:$F, B$1)+SUMIFS('2016'!$H:$H, '2016'!$C:$C, $A23, '2016'!$F:$F, B$1)+SUMIFS('2016'!$I:$I, '2016'!$D:$D, $A23, '2016'!$F:$F, B$1)+SUMIFS('2016'!$J:$J, '2016'!$E:$E, $A23, '2016'!$F:$F, B$1)+SUMIFS('2015'!$H:$H, '2015'!$C:$C, $A23, '2015'!$F:$F, B$1)+SUMIFS('2015'!$I:$I, '2015'!$D:$D, $A23, '2015'!$F:$F, B$1)+SUMIFS('2015'!$J:$J, '2015'!$E:$E, $A23, '2015'!$F:$F, B$1)+SUMIFS('2014'!$H:$H, '2014'!$C:$C, $A23, '2014'!$F:$F, B$1)+SUMIFS('2014'!$I:$I, '2014'!$D:$D, $A23, '2014'!$F:$F, B$1)+SUMIFS('2014'!$J:$J, '2014'!$E:$E, $A23, '2014'!$F:$F, B$1)+SUMIFS('2013'!$H:$H, '2013'!$C:$C, $A23, '2013'!$F:$F, B$1)+SUMIFS('2013'!$I:$I, '2013'!$D:$D, $A23, '2013'!$F:$F, B$1)+SUMIFS('2013'!$J:$J, '2013'!$E:$E, $A23, '2013'!$F:$F, B$1)+SUMIFS('2012'!$H:$H, '2012'!$C:$C, $A23, '2012'!$F:$F, B$1)+SUMIFS('2012'!$I:$I, '2012'!$D:$D, $A23, '2012'!$F:$F, B$1)+SUMIFS('2012'!$J:$J, '2012'!$E:$E, $A23, '2012'!$F:$F, B$1)+SUMIFS('2011'!$H:$H, '2011'!$C:$C, $A23, '2011'!$F:$F, B$1)+SUMIFS('2011'!$I:$I, '2011'!$D:$D, $A23, '2011'!$F:$F, B$1)+SUMIFS('2011'!$J:$J, '2011'!$E:$E, $A23, '2011'!$F:$F, B$1)+SUMIFS('2010'!$H:$H, '2010'!$C:$C, $A23, '2010'!$F:$F, B$1)+SUMIFS('2010'!$I:$I, '2010'!$D:$D, $A23, '2010'!$F:$F, B$1)+SUMIFS('2010'!$J:$J, '2010'!$E:$E, $A23, '2010'!$F:$F, B$1)+SUMIFS('2009'!$H:$H, '2009'!$C:$C, $A23, '2009'!$F:$F, B$1)+SUMIFS('2009'!$I:$I, '2009'!$D:$D, $A23, '2009'!$F:$F, B$1)+SUMIFS('2009'!$J:$J, '2009'!$E:$E, $A23, '2009'!$F:$F, B$1), 0)</f>
        <v>1016.5</v>
      </c>
      <c r="C23" s="0" t="n">
        <f aca="false">IFERROR(SUMIFS('2018'!$H:$H, '2018'!$C:$C, $A23, '2018'!$F:$F, C$1)+SUMIFS('2018'!$I:$I, '2018'!$D:$D, $A23, '2018'!$F:$F, C$1)+SUMIFS('2018'!$J:$J, '2018'!$E:$E, $A23, '2018'!$F:$F, C$1)+SUMIFS('2017'!$H:$H, '2017'!$C:$C, $A23, '2017'!$F:$F, C$1)+SUMIFS('2017'!$I:$I, '2017'!$D:$D, $A23, '2017'!$F:$F, C$1)+SUMIFS('2017'!$J:$J, '2017'!$E:$E, $A23, '2017'!$F:$F, C$1)+SUMIFS('2016'!$H:$H, '2016'!$C:$C, $A23, '2016'!$F:$F, C$1)+SUMIFS('2016'!$I:$I, '2016'!$D:$D, $A23, '2016'!$F:$F, C$1)+SUMIFS('2016'!$J:$J, '2016'!$E:$E, $A23, '2016'!$F:$F, C$1)+SUMIFS('2015'!$H:$H, '2015'!$C:$C, $A23, '2015'!$F:$F, C$1)+SUMIFS('2015'!$I:$I, '2015'!$D:$D, $A23, '2015'!$F:$F, C$1)+SUMIFS('2015'!$J:$J, '2015'!$E:$E, $A23, '2015'!$F:$F, C$1)+SUMIFS('2014'!$H:$H, '2014'!$C:$C, $A23, '2014'!$F:$F, C$1)+SUMIFS('2014'!$I:$I, '2014'!$D:$D, $A23, '2014'!$F:$F, C$1)+SUMIFS('2014'!$J:$J, '2014'!$E:$E, $A23, '2014'!$F:$F, C$1)+SUMIFS('2013'!$H:$H, '2013'!$C:$C, $A23, '2013'!$F:$F, C$1)+SUMIFS('2013'!$I:$I, '2013'!$D:$D, $A23, '2013'!$F:$F, C$1)+SUMIFS('2013'!$J:$J, '2013'!$E:$E, $A23, '2013'!$F:$F, C$1)+SUMIFS('2012'!$H:$H, '2012'!$C:$C, $A23, '2012'!$F:$F, C$1)+SUMIFS('2012'!$I:$I, '2012'!$D:$D, $A23, '2012'!$F:$F, C$1)+SUMIFS('2012'!$J:$J, '2012'!$E:$E, $A23, '2012'!$F:$F, C$1)+SUMIFS('2011'!$H:$H, '2011'!$C:$C, $A23, '2011'!$F:$F, C$1)+SUMIFS('2011'!$I:$I, '2011'!$D:$D, $A23, '2011'!$F:$F, C$1)+SUMIFS('2011'!$J:$J, '2011'!$E:$E, $A23, '2011'!$F:$F, C$1)+SUMIFS('2010'!$H:$H, '2010'!$C:$C, $A23, '2010'!$F:$F, C$1)+SUMIFS('2010'!$I:$I, '2010'!$D:$D, $A23, '2010'!$F:$F, C$1)+SUMIFS('2010'!$J:$J, '2010'!$E:$E, $A23, '2010'!$F:$F, C$1)+SUMIFS('2009'!$H:$H, '2009'!$C:$C, $A23, '2009'!$F:$F, C$1)+SUMIFS('2009'!$I:$I, '2009'!$D:$D, $A23, '2009'!$F:$F, C$1)+SUMIFS('2009'!$J:$J, '2009'!$E:$E, $A23, '2009'!$F:$F, C$1), 0)</f>
        <v>31</v>
      </c>
      <c r="D23" s="0" t="n">
        <f aca="false">IFERROR(SUMIFS('2018'!$H:$H, '2018'!$C:$C, $A23, '2018'!$F:$F, D$1)+SUMIFS('2018'!$I:$I, '2018'!$D:$D, $A23, '2018'!$F:$F, D$1)+SUMIFS('2018'!$J:$J, '2018'!$E:$E, $A23, '2018'!$F:$F, D$1)+SUMIFS('2017'!$H:$H, '2017'!$C:$C, $A23, '2017'!$F:$F, D$1)+SUMIFS('2017'!$I:$I, '2017'!$D:$D, $A23, '2017'!$F:$F, D$1)+SUMIFS('2017'!$J:$J, '2017'!$E:$E, $A23, '2017'!$F:$F, D$1)+SUMIFS('2016'!$H:$H, '2016'!$C:$C, $A23, '2016'!$F:$F, D$1)+SUMIFS('2016'!$I:$I, '2016'!$D:$D, $A23, '2016'!$F:$F, D$1)+SUMIFS('2016'!$J:$J, '2016'!$E:$E, $A23, '2016'!$F:$F, D$1)+SUMIFS('2015'!$H:$H, '2015'!$C:$C, $A23, '2015'!$F:$F, D$1)+SUMIFS('2015'!$I:$I, '2015'!$D:$D, $A23, '2015'!$F:$F, D$1)+SUMIFS('2015'!$J:$J, '2015'!$E:$E, $A23, '2015'!$F:$F, D$1)+SUMIFS('2014'!$H:$H, '2014'!$C:$C, $A23, '2014'!$F:$F, D$1)+SUMIFS('2014'!$I:$I, '2014'!$D:$D, $A23, '2014'!$F:$F, D$1)+SUMIFS('2014'!$J:$J, '2014'!$E:$E, $A23, '2014'!$F:$F, D$1)+SUMIFS('2013'!$H:$H, '2013'!$C:$C, $A23, '2013'!$F:$F, D$1)+SUMIFS('2013'!$I:$I, '2013'!$D:$D, $A23, '2013'!$F:$F, D$1)+SUMIFS('2013'!$J:$J, '2013'!$E:$E, $A23, '2013'!$F:$F, D$1)+SUMIFS('2012'!$H:$H, '2012'!$C:$C, $A23, '2012'!$F:$F, D$1)+SUMIFS('2012'!$I:$I, '2012'!$D:$D, $A23, '2012'!$F:$F, D$1)+SUMIFS('2012'!$J:$J, '2012'!$E:$E, $A23, '2012'!$F:$F, D$1)+SUMIFS('2011'!$H:$H, '2011'!$C:$C, $A23, '2011'!$F:$F, D$1)+SUMIFS('2011'!$I:$I, '2011'!$D:$D, $A23, '2011'!$F:$F, D$1)+SUMIFS('2011'!$J:$J, '2011'!$E:$E, $A23, '2011'!$F:$F, D$1)+SUMIFS('2010'!$H:$H, '2010'!$C:$C, $A23, '2010'!$F:$F, D$1)+SUMIFS('2010'!$I:$I, '2010'!$D:$D, $A23, '2010'!$F:$F, D$1)+SUMIFS('2010'!$J:$J, '2010'!$E:$E, $A23, '2010'!$F:$F, D$1)+SUMIFS('2009'!$H:$H, '2009'!$C:$C, $A23, '2009'!$F:$F, D$1)+SUMIFS('2009'!$I:$I, '2009'!$D:$D, $A23, '2009'!$F:$F, D$1)+SUMIFS('2009'!$J:$J, '2009'!$E:$E, $A23, '2009'!$F:$F, D$1), 0)</f>
        <v>0</v>
      </c>
      <c r="E23" s="0" t="n">
        <f aca="false">IFERROR(SUMIFS('2018'!$H:$H, '2018'!$C:$C, $A23, '2018'!$F:$F, E$1)+SUMIFS('2018'!$I:$I, '2018'!$D:$D, $A23, '2018'!$F:$F, E$1)+SUMIFS('2018'!$J:$J, '2018'!$E:$E, $A23, '2018'!$F:$F, E$1)+SUMIFS('2017'!$H:$H, '2017'!$C:$C, $A23, '2017'!$F:$F, E$1)+SUMIFS('2017'!$I:$I, '2017'!$D:$D, $A23, '2017'!$F:$F, E$1)+SUMIFS('2017'!$J:$J, '2017'!$E:$E, $A23, '2017'!$F:$F, E$1)+SUMIFS('2016'!$H:$H, '2016'!$C:$C, $A23, '2016'!$F:$F, E$1)+SUMIFS('2016'!$I:$I, '2016'!$D:$D, $A23, '2016'!$F:$F, E$1)+SUMIFS('2016'!$J:$J, '2016'!$E:$E, $A23, '2016'!$F:$F, E$1)+SUMIFS('2015'!$H:$H, '2015'!$C:$C, $A23, '2015'!$F:$F, E$1)+SUMIFS('2015'!$I:$I, '2015'!$D:$D, $A23, '2015'!$F:$F, E$1)+SUMIFS('2015'!$J:$J, '2015'!$E:$E, $A23, '2015'!$F:$F, E$1)+SUMIFS('2014'!$H:$H, '2014'!$C:$C, $A23, '2014'!$F:$F, E$1)+SUMIFS('2014'!$I:$I, '2014'!$D:$D, $A23, '2014'!$F:$F, E$1)+SUMIFS('2014'!$J:$J, '2014'!$E:$E, $A23, '2014'!$F:$F, E$1)+SUMIFS('2013'!$H:$H, '2013'!$C:$C, $A23, '2013'!$F:$F, E$1)+SUMIFS('2013'!$I:$I, '2013'!$D:$D, $A23, '2013'!$F:$F, E$1)+SUMIFS('2013'!$J:$J, '2013'!$E:$E, $A23, '2013'!$F:$F, E$1)+SUMIFS('2012'!$H:$H, '2012'!$C:$C, $A23, '2012'!$F:$F, E$1)+SUMIFS('2012'!$I:$I, '2012'!$D:$D, $A23, '2012'!$F:$F, E$1)+SUMIFS('2012'!$J:$J, '2012'!$E:$E, $A23, '2012'!$F:$F, E$1)+SUMIFS('2011'!$H:$H, '2011'!$C:$C, $A23, '2011'!$F:$F, E$1)+SUMIFS('2011'!$I:$I, '2011'!$D:$D, $A23, '2011'!$F:$F, E$1)+SUMIFS('2011'!$J:$J, '2011'!$E:$E, $A23, '2011'!$F:$F, E$1)+SUMIFS('2010'!$H:$H, '2010'!$C:$C, $A23, '2010'!$F:$F, E$1)+SUMIFS('2010'!$I:$I, '2010'!$D:$D, $A23, '2010'!$F:$F, E$1)+SUMIFS('2010'!$J:$J, '2010'!$E:$E, $A23, '2010'!$F:$F, E$1)+SUMIFS('2009'!$H:$H, '2009'!$C:$C, $A23, '2009'!$F:$F, E$1)+SUMIFS('2009'!$I:$I, '2009'!$D:$D, $A23, '2009'!$F:$F, E$1)+SUMIFS('2009'!$J:$J, '2009'!$E:$E, $A23, '2009'!$F:$F, E$1), 0)</f>
        <v>4</v>
      </c>
      <c r="F23" s="0" t="n">
        <f aca="false">IFERROR(SUMIFS('2018'!$H:$H, '2018'!$C:$C, $A23, '2018'!$F:$F, F$1)+SUMIFS('2018'!$I:$I, '2018'!$D:$D, $A23, '2018'!$F:$F, F$1)+SUMIFS('2018'!$J:$J, '2018'!$E:$E, $A23, '2018'!$F:$F, F$1)+SUMIFS('2017'!$H:$H, '2017'!$C:$C, $A23, '2017'!$F:$F, F$1)+SUMIFS('2017'!$I:$I, '2017'!$D:$D, $A23, '2017'!$F:$F, F$1)+SUMIFS('2017'!$J:$J, '2017'!$E:$E, $A23, '2017'!$F:$F, F$1)+SUMIFS('2016'!$H:$H, '2016'!$C:$C, $A23, '2016'!$F:$F, F$1)+SUMIFS('2016'!$I:$I, '2016'!$D:$D, $A23, '2016'!$F:$F, F$1)+SUMIFS('2016'!$J:$J, '2016'!$E:$E, $A23, '2016'!$F:$F, F$1)+SUMIFS('2015'!$H:$H, '2015'!$C:$C, $A23, '2015'!$F:$F, F$1)+SUMIFS('2015'!$I:$I, '2015'!$D:$D, $A23, '2015'!$F:$F, F$1)+SUMIFS('2015'!$J:$J, '2015'!$E:$E, $A23, '2015'!$F:$F, F$1)+SUMIFS('2014'!$H:$H, '2014'!$C:$C, $A23, '2014'!$F:$F, F$1)+SUMIFS('2014'!$I:$I, '2014'!$D:$D, $A23, '2014'!$F:$F, F$1)+SUMIFS('2014'!$J:$J, '2014'!$E:$E, $A23, '2014'!$F:$F, F$1)+SUMIFS('2013'!$H:$H, '2013'!$C:$C, $A23, '2013'!$F:$F, F$1)+SUMIFS('2013'!$I:$I, '2013'!$D:$D, $A23, '2013'!$F:$F, F$1)+SUMIFS('2013'!$J:$J, '2013'!$E:$E, $A23, '2013'!$F:$F, F$1)+SUMIFS('2012'!$H:$H, '2012'!$C:$C, $A23, '2012'!$F:$F, F$1)+SUMIFS('2012'!$I:$I, '2012'!$D:$D, $A23, '2012'!$F:$F, F$1)+SUMIFS('2012'!$J:$J, '2012'!$E:$E, $A23, '2012'!$F:$F, F$1)+SUMIFS('2011'!$H:$H, '2011'!$C:$C, $A23, '2011'!$F:$F, F$1)+SUMIFS('2011'!$I:$I, '2011'!$D:$D, $A23, '2011'!$F:$F, F$1)+SUMIFS('2011'!$J:$J, '2011'!$E:$E, $A23, '2011'!$F:$F, F$1)+SUMIFS('2010'!$H:$H, '2010'!$C:$C, $A23, '2010'!$F:$F, F$1)+SUMIFS('2010'!$I:$I, '2010'!$D:$D, $A23, '2010'!$F:$F, F$1)+SUMIFS('2010'!$J:$J, '2010'!$E:$E, $A23, '2010'!$F:$F, F$1)+SUMIFS('2009'!$H:$H, '2009'!$C:$C, $A23, '2009'!$F:$F, F$1)+SUMIFS('2009'!$I:$I, '2009'!$D:$D, $A23, '2009'!$F:$F, F$1)+SUMIFS('2009'!$J:$J, '2009'!$E:$E, $A23, '2009'!$F:$F, F$1), 0)</f>
        <v>0</v>
      </c>
      <c r="G23" s="0" t="n">
        <f aca="false">IFERROR(SUMIFS('2018'!$H:$H, '2018'!$C:$C, $A23, '2018'!$F:$F, G$1)+SUMIFS('2018'!$I:$I, '2018'!$D:$D, $A23, '2018'!$F:$F, G$1)+SUMIFS('2018'!$J:$J, '2018'!$E:$E, $A23, '2018'!$F:$F, G$1)+SUMIFS('2017'!$H:$H, '2017'!$C:$C, $A23, '2017'!$F:$F, G$1)+SUMIFS('2017'!$I:$I, '2017'!$D:$D, $A23, '2017'!$F:$F, G$1)+SUMIFS('2017'!$J:$J, '2017'!$E:$E, $A23, '2017'!$F:$F, G$1)+SUMIFS('2016'!$H:$H, '2016'!$C:$C, $A23, '2016'!$F:$F, G$1)+SUMIFS('2016'!$I:$I, '2016'!$D:$D, $A23, '2016'!$F:$F, G$1)+SUMIFS('2016'!$J:$J, '2016'!$E:$E, $A23, '2016'!$F:$F, G$1)+SUMIFS('2015'!$H:$H, '2015'!$C:$C, $A23, '2015'!$F:$F, G$1)+SUMIFS('2015'!$I:$I, '2015'!$D:$D, $A23, '2015'!$F:$F, G$1)+SUMIFS('2015'!$J:$J, '2015'!$E:$E, $A23, '2015'!$F:$F, G$1)+SUMIFS('2014'!$H:$H, '2014'!$C:$C, $A23, '2014'!$F:$F, G$1)+SUMIFS('2014'!$I:$I, '2014'!$D:$D, $A23, '2014'!$F:$F, G$1)+SUMIFS('2014'!$J:$J, '2014'!$E:$E, $A23, '2014'!$F:$F, G$1)+SUMIFS('2013'!$H:$H, '2013'!$C:$C, $A23, '2013'!$F:$F, G$1)+SUMIFS('2013'!$I:$I, '2013'!$D:$D, $A23, '2013'!$F:$F, G$1)+SUMIFS('2013'!$J:$J, '2013'!$E:$E, $A23, '2013'!$F:$F, G$1)+SUMIFS('2012'!$H:$H, '2012'!$C:$C, $A23, '2012'!$F:$F, G$1)+SUMIFS('2012'!$I:$I, '2012'!$D:$D, $A23, '2012'!$F:$F, G$1)+SUMIFS('2012'!$J:$J, '2012'!$E:$E, $A23, '2012'!$F:$F, G$1)+SUMIFS('2011'!$H:$H, '2011'!$C:$C, $A23, '2011'!$F:$F, G$1)+SUMIFS('2011'!$I:$I, '2011'!$D:$D, $A23, '2011'!$F:$F, G$1)+SUMIFS('2011'!$J:$J, '2011'!$E:$E, $A23, '2011'!$F:$F, G$1)+SUMIFS('2010'!$H:$H, '2010'!$C:$C, $A23, '2010'!$F:$F, G$1)+SUMIFS('2010'!$I:$I, '2010'!$D:$D, $A23, '2010'!$F:$F, G$1)+SUMIFS('2010'!$J:$J, '2010'!$E:$E, $A23, '2010'!$F:$F, G$1)+SUMIFS('2009'!$H:$H, '2009'!$C:$C, $A23, '2009'!$F:$F, G$1)+SUMIFS('2009'!$I:$I, '2009'!$D:$D, $A23, '2009'!$F:$F, G$1)+SUMIFS('2009'!$J:$J, '2009'!$E:$E, $A23, '2009'!$F:$F, G$1), 0)</f>
        <v>0</v>
      </c>
      <c r="H23" s="0" t="n">
        <f aca="false">IFERROR(SUMIFS('2018'!$H:$H, '2018'!$C:$C, $A23, '2018'!$F:$F, H$1)+SUMIFS('2018'!$I:$I, '2018'!$D:$D, $A23, '2018'!$F:$F, H$1)+SUMIFS('2018'!$J:$J, '2018'!$E:$E, $A23, '2018'!$F:$F, H$1)+SUMIFS('2017'!$H:$H, '2017'!$C:$C, $A23, '2017'!$F:$F, H$1)+SUMIFS('2017'!$I:$I, '2017'!$D:$D, $A23, '2017'!$F:$F, H$1)+SUMIFS('2017'!$J:$J, '2017'!$E:$E, $A23, '2017'!$F:$F, H$1)+SUMIFS('2016'!$H:$H, '2016'!$C:$C, $A23, '2016'!$F:$F, H$1)+SUMIFS('2016'!$I:$I, '2016'!$D:$D, $A23, '2016'!$F:$F, H$1)+SUMIFS('2016'!$J:$J, '2016'!$E:$E, $A23, '2016'!$F:$F, H$1)+SUMIFS('2015'!$H:$H, '2015'!$C:$C, $A23, '2015'!$F:$F, H$1)+SUMIFS('2015'!$I:$I, '2015'!$D:$D, $A23, '2015'!$F:$F, H$1)+SUMIFS('2015'!$J:$J, '2015'!$E:$E, $A23, '2015'!$F:$F, H$1)+SUMIFS('2014'!$H:$H, '2014'!$C:$C, $A23, '2014'!$F:$F, H$1)+SUMIFS('2014'!$I:$I, '2014'!$D:$D, $A23, '2014'!$F:$F, H$1)+SUMIFS('2014'!$J:$J, '2014'!$E:$E, $A23, '2014'!$F:$F, H$1)+SUMIFS('2013'!$H:$H, '2013'!$C:$C, $A23, '2013'!$F:$F, H$1)+SUMIFS('2013'!$I:$I, '2013'!$D:$D, $A23, '2013'!$F:$F, H$1)+SUMIFS('2013'!$J:$J, '2013'!$E:$E, $A23, '2013'!$F:$F, H$1)+SUMIFS('2012'!$H:$H, '2012'!$C:$C, $A23, '2012'!$F:$F, H$1)+SUMIFS('2012'!$I:$I, '2012'!$D:$D, $A23, '2012'!$F:$F, H$1)+SUMIFS('2012'!$J:$J, '2012'!$E:$E, $A23, '2012'!$F:$F, H$1)+SUMIFS('2011'!$H:$H, '2011'!$C:$C, $A23, '2011'!$F:$F, H$1)+SUMIFS('2011'!$I:$I, '2011'!$D:$D, $A23, '2011'!$F:$F, H$1)+SUMIFS('2011'!$J:$J, '2011'!$E:$E, $A23, '2011'!$F:$F, H$1)+SUMIFS('2010'!$H:$H, '2010'!$C:$C, $A23, '2010'!$F:$F, H$1)+SUMIFS('2010'!$I:$I, '2010'!$D:$D, $A23, '2010'!$F:$F, H$1)+SUMIFS('2010'!$J:$J, '2010'!$E:$E, $A23, '2010'!$F:$F, H$1)+SUMIFS('2009'!$H:$H, '2009'!$C:$C, $A23, '2009'!$F:$F, H$1)+SUMIFS('2009'!$I:$I, '2009'!$D:$D, $A23, '2009'!$F:$F, H$1)+SUMIFS('2009'!$J:$J, '2009'!$E:$E, $A23, '2009'!$F:$F, H$1), 0)</f>
        <v>4</v>
      </c>
      <c r="I23" s="0" t="n">
        <f aca="false">IFERROR(SUMIFS('2018'!$H:$H, '2018'!$C:$C, $A23, '2018'!$F:$F, I$1)+SUMIFS('2018'!$I:$I, '2018'!$D:$D, $A23, '2018'!$F:$F, I$1)+SUMIFS('2018'!$J:$J, '2018'!$E:$E, $A23, '2018'!$F:$F, I$1)+SUMIFS('2017'!$H:$H, '2017'!$C:$C, $A23, '2017'!$F:$F, I$1)+SUMIFS('2017'!$I:$I, '2017'!$D:$D, $A23, '2017'!$F:$F, I$1)+SUMIFS('2017'!$J:$J, '2017'!$E:$E, $A23, '2017'!$F:$F, I$1)+SUMIFS('2016'!$H:$H, '2016'!$C:$C, $A23, '2016'!$F:$F, I$1)+SUMIFS('2016'!$I:$I, '2016'!$D:$D, $A23, '2016'!$F:$F, I$1)+SUMIFS('2016'!$J:$J, '2016'!$E:$E, $A23, '2016'!$F:$F, I$1)+SUMIFS('2015'!$H:$H, '2015'!$C:$C, $A23, '2015'!$F:$F, I$1)+SUMIFS('2015'!$I:$I, '2015'!$D:$D, $A23, '2015'!$F:$F, I$1)+SUMIFS('2015'!$J:$J, '2015'!$E:$E, $A23, '2015'!$F:$F, I$1)+SUMIFS('2014'!$H:$H, '2014'!$C:$C, $A23, '2014'!$F:$F, I$1)+SUMIFS('2014'!$I:$I, '2014'!$D:$D, $A23, '2014'!$F:$F, I$1)+SUMIFS('2014'!$J:$J, '2014'!$E:$E, $A23, '2014'!$F:$F, I$1)+SUMIFS('2013'!$H:$H, '2013'!$C:$C, $A23, '2013'!$F:$F, I$1)+SUMIFS('2013'!$I:$I, '2013'!$D:$D, $A23, '2013'!$F:$F, I$1)+SUMIFS('2013'!$J:$J, '2013'!$E:$E, $A23, '2013'!$F:$F, I$1)+SUMIFS('2012'!$H:$H, '2012'!$C:$C, $A23, '2012'!$F:$F, I$1)+SUMIFS('2012'!$I:$I, '2012'!$D:$D, $A23, '2012'!$F:$F, I$1)+SUMIFS('2012'!$J:$J, '2012'!$E:$E, $A23, '2012'!$F:$F, I$1)+SUMIFS('2011'!$H:$H, '2011'!$C:$C, $A23, '2011'!$F:$F, I$1)+SUMIFS('2011'!$I:$I, '2011'!$D:$D, $A23, '2011'!$F:$F, I$1)+SUMIFS('2011'!$J:$J, '2011'!$E:$E, $A23, '2011'!$F:$F, I$1)+SUMIFS('2010'!$H:$H, '2010'!$C:$C, $A23, '2010'!$F:$F, I$1)+SUMIFS('2010'!$I:$I, '2010'!$D:$D, $A23, '2010'!$F:$F, I$1)+SUMIFS('2010'!$J:$J, '2010'!$E:$E, $A23, '2010'!$F:$F, I$1)+SUMIFS('2009'!$H:$H, '2009'!$C:$C, $A23, '2009'!$F:$F, I$1)+SUMIFS('2009'!$I:$I, '2009'!$D:$D, $A23, '2009'!$F:$F, I$1)+SUMIFS('2009'!$J:$J, '2009'!$E:$E, $A23, '2009'!$F:$F, I$1), 0)</f>
        <v>0</v>
      </c>
      <c r="J23" s="0" t="n">
        <f aca="false">IFERROR(SUMIFS('2018'!$H:$H, '2018'!$C:$C, $A23, '2018'!$F:$F, J$1)+SUMIFS('2018'!$I:$I, '2018'!$D:$D, $A23, '2018'!$F:$F, J$1)+SUMIFS('2018'!$J:$J, '2018'!$E:$E, $A23, '2018'!$F:$F, J$1)+SUMIFS('2017'!$H:$H, '2017'!$C:$C, $A23, '2017'!$F:$F, J$1)+SUMIFS('2017'!$I:$I, '2017'!$D:$D, $A23, '2017'!$F:$F, J$1)+SUMIFS('2017'!$J:$J, '2017'!$E:$E, $A23, '2017'!$F:$F, J$1)+SUMIFS('2016'!$H:$H, '2016'!$C:$C, $A23, '2016'!$F:$F, J$1)+SUMIFS('2016'!$I:$I, '2016'!$D:$D, $A23, '2016'!$F:$F, J$1)+SUMIFS('2016'!$J:$J, '2016'!$E:$E, $A23, '2016'!$F:$F, J$1)+SUMIFS('2015'!$H:$H, '2015'!$C:$C, $A23, '2015'!$F:$F, J$1)+SUMIFS('2015'!$I:$I, '2015'!$D:$D, $A23, '2015'!$F:$F, J$1)+SUMIFS('2015'!$J:$J, '2015'!$E:$E, $A23, '2015'!$F:$F, J$1)+SUMIFS('2014'!$H:$H, '2014'!$C:$C, $A23, '2014'!$F:$F, J$1)+SUMIFS('2014'!$I:$I, '2014'!$D:$D, $A23, '2014'!$F:$F, J$1)+SUMIFS('2014'!$J:$J, '2014'!$E:$E, $A23, '2014'!$F:$F, J$1)+SUMIFS('2013'!$H:$H, '2013'!$C:$C, $A23, '2013'!$F:$F, J$1)+SUMIFS('2013'!$I:$I, '2013'!$D:$D, $A23, '2013'!$F:$F, J$1)+SUMIFS('2013'!$J:$J, '2013'!$E:$E, $A23, '2013'!$F:$F, J$1)+SUMIFS('2012'!$H:$H, '2012'!$C:$C, $A23, '2012'!$F:$F, J$1)+SUMIFS('2012'!$I:$I, '2012'!$D:$D, $A23, '2012'!$F:$F, J$1)+SUMIFS('2012'!$J:$J, '2012'!$E:$E, $A23, '2012'!$F:$F, J$1)+SUMIFS('2011'!$H:$H, '2011'!$C:$C, $A23, '2011'!$F:$F, J$1)+SUMIFS('2011'!$I:$I, '2011'!$D:$D, $A23, '2011'!$F:$F, J$1)+SUMIFS('2011'!$J:$J, '2011'!$E:$E, $A23, '2011'!$F:$F, J$1)+SUMIFS('2010'!$H:$H, '2010'!$C:$C, $A23, '2010'!$F:$F, J$1)+SUMIFS('2010'!$I:$I, '2010'!$D:$D, $A23, '2010'!$F:$F, J$1)+SUMIFS('2010'!$J:$J, '2010'!$E:$E, $A23, '2010'!$F:$F, J$1)+SUMIFS('2009'!$H:$H, '2009'!$C:$C, $A23, '2009'!$F:$F, J$1)+SUMIFS('2009'!$I:$I, '2009'!$D:$D, $A23, '2009'!$F:$F, J$1)+SUMIFS('2009'!$J:$J, '2009'!$E:$E, $A23, '2009'!$F:$F, J$1), 0)</f>
        <v>144</v>
      </c>
      <c r="K23" s="0" t="n">
        <f aca="false">IFERROR(SUMIFS('2018'!$H:$H, '2018'!$C:$C, $A23, '2018'!$F:$F, K$1)+SUMIFS('2018'!$I:$I, '2018'!$D:$D, $A23, '2018'!$F:$F, K$1)+SUMIFS('2018'!$J:$J, '2018'!$E:$E, $A23, '2018'!$F:$F, K$1)+SUMIFS('2017'!$H:$H, '2017'!$C:$C, $A23, '2017'!$F:$F, K$1)+SUMIFS('2017'!$I:$I, '2017'!$D:$D, $A23, '2017'!$F:$F, K$1)+SUMIFS('2017'!$J:$J, '2017'!$E:$E, $A23, '2017'!$F:$F, K$1)+SUMIFS('2016'!$H:$H, '2016'!$C:$C, $A23, '2016'!$F:$F, K$1)+SUMIFS('2016'!$I:$I, '2016'!$D:$D, $A23, '2016'!$F:$F, K$1)+SUMIFS('2016'!$J:$J, '2016'!$E:$E, $A23, '2016'!$F:$F, K$1)+SUMIFS('2015'!$H:$H, '2015'!$C:$C, $A23, '2015'!$F:$F, K$1)+SUMIFS('2015'!$I:$I, '2015'!$D:$D, $A23, '2015'!$F:$F, K$1)+SUMIFS('2015'!$J:$J, '2015'!$E:$E, $A23, '2015'!$F:$F, K$1)+SUMIFS('2014'!$H:$H, '2014'!$C:$C, $A23, '2014'!$F:$F, K$1)+SUMIFS('2014'!$I:$I, '2014'!$D:$D, $A23, '2014'!$F:$F, K$1)+SUMIFS('2014'!$J:$J, '2014'!$E:$E, $A23, '2014'!$F:$F, K$1)+SUMIFS('2013'!$H:$H, '2013'!$C:$C, $A23, '2013'!$F:$F, K$1)+SUMIFS('2013'!$I:$I, '2013'!$D:$D, $A23, '2013'!$F:$F, K$1)+SUMIFS('2013'!$J:$J, '2013'!$E:$E, $A23, '2013'!$F:$F, K$1)+SUMIFS('2012'!$H:$H, '2012'!$C:$C, $A23, '2012'!$F:$F, K$1)+SUMIFS('2012'!$I:$I, '2012'!$D:$D, $A23, '2012'!$F:$F, K$1)+SUMIFS('2012'!$J:$J, '2012'!$E:$E, $A23, '2012'!$F:$F, K$1)+SUMIFS('2011'!$H:$H, '2011'!$C:$C, $A23, '2011'!$F:$F, K$1)+SUMIFS('2011'!$I:$I, '2011'!$D:$D, $A23, '2011'!$F:$F, K$1)+SUMIFS('2011'!$J:$J, '2011'!$E:$E, $A23, '2011'!$F:$F, K$1)+SUMIFS('2010'!$H:$H, '2010'!$C:$C, $A23, '2010'!$F:$F, K$1)+SUMIFS('2010'!$I:$I, '2010'!$D:$D, $A23, '2010'!$F:$F, K$1)+SUMIFS('2010'!$J:$J, '2010'!$E:$E, $A23, '2010'!$F:$F, K$1)+SUMIFS('2009'!$H:$H, '2009'!$C:$C, $A23, '2009'!$F:$F, K$1)+SUMIFS('2009'!$I:$I, '2009'!$D:$D, $A23, '2009'!$F:$F, K$1)+SUMIFS('2009'!$J:$J, '2009'!$E:$E, $A23, '2009'!$F:$F, K$1), 0)</f>
        <v>122.5</v>
      </c>
      <c r="L23" s="0" t="n">
        <f aca="false">IFERROR(SUMIFS('2018'!$H:$H, '2018'!$C:$C, $A23, '2018'!$F:$F, L$1)+SUMIFS('2018'!$I:$I, '2018'!$D:$D, $A23, '2018'!$F:$F, L$1)+SUMIFS('2018'!$J:$J, '2018'!$E:$E, $A23, '2018'!$F:$F, L$1)+SUMIFS('2017'!$H:$H, '2017'!$C:$C, $A23, '2017'!$F:$F, L$1)+SUMIFS('2017'!$I:$I, '2017'!$D:$D, $A23, '2017'!$F:$F, L$1)+SUMIFS('2017'!$J:$J, '2017'!$E:$E, $A23, '2017'!$F:$F, L$1)+SUMIFS('2016'!$H:$H, '2016'!$C:$C, $A23, '2016'!$F:$F, L$1)+SUMIFS('2016'!$I:$I, '2016'!$D:$D, $A23, '2016'!$F:$F, L$1)+SUMIFS('2016'!$J:$J, '2016'!$E:$E, $A23, '2016'!$F:$F, L$1)+SUMIFS('2015'!$H:$H, '2015'!$C:$C, $A23, '2015'!$F:$F, L$1)+SUMIFS('2015'!$I:$I, '2015'!$D:$D, $A23, '2015'!$F:$F, L$1)+SUMIFS('2015'!$J:$J, '2015'!$E:$E, $A23, '2015'!$F:$F, L$1)+SUMIFS('2014'!$H:$H, '2014'!$C:$C, $A23, '2014'!$F:$F, L$1)+SUMIFS('2014'!$I:$I, '2014'!$D:$D, $A23, '2014'!$F:$F, L$1)+SUMIFS('2014'!$J:$J, '2014'!$E:$E, $A23, '2014'!$F:$F, L$1)+SUMIFS('2013'!$H:$H, '2013'!$C:$C, $A23, '2013'!$F:$F, L$1)+SUMIFS('2013'!$I:$I, '2013'!$D:$D, $A23, '2013'!$F:$F, L$1)+SUMIFS('2013'!$J:$J, '2013'!$E:$E, $A23, '2013'!$F:$F, L$1)+SUMIFS('2012'!$H:$H, '2012'!$C:$C, $A23, '2012'!$F:$F, L$1)+SUMIFS('2012'!$I:$I, '2012'!$D:$D, $A23, '2012'!$F:$F, L$1)+SUMIFS('2012'!$J:$J, '2012'!$E:$E, $A23, '2012'!$F:$F, L$1)+SUMIFS('2011'!$H:$H, '2011'!$C:$C, $A23, '2011'!$F:$F, L$1)+SUMIFS('2011'!$I:$I, '2011'!$D:$D, $A23, '2011'!$F:$F, L$1)+SUMIFS('2011'!$J:$J, '2011'!$E:$E, $A23, '2011'!$F:$F, L$1)+SUMIFS('2010'!$H:$H, '2010'!$C:$C, $A23, '2010'!$F:$F, L$1)+SUMIFS('2010'!$I:$I, '2010'!$D:$D, $A23, '2010'!$F:$F, L$1)+SUMIFS('2010'!$J:$J, '2010'!$E:$E, $A23, '2010'!$F:$F, L$1)+SUMIFS('2009'!$H:$H, '2009'!$C:$C, $A23, '2009'!$F:$F, L$1)+SUMIFS('2009'!$I:$I, '2009'!$D:$D, $A23, '2009'!$F:$F, L$1)+SUMIFS('2009'!$J:$J, '2009'!$E:$E, $A23, '2009'!$F:$F, L$1), 0)</f>
        <v>5363</v>
      </c>
      <c r="M23" s="0" t="n">
        <f aca="false">IFERROR(SUMIFS('2018'!$H:$H, '2018'!$C:$C, $A23, '2018'!$F:$F, M$1)+SUMIFS('2018'!$I:$I, '2018'!$D:$D, $A23, '2018'!$F:$F, M$1)+SUMIFS('2018'!$J:$J, '2018'!$E:$E, $A23, '2018'!$F:$F, M$1)+SUMIFS('2017'!$H:$H, '2017'!$C:$C, $A23, '2017'!$F:$F, M$1)+SUMIFS('2017'!$I:$I, '2017'!$D:$D, $A23, '2017'!$F:$F, M$1)+SUMIFS('2017'!$J:$J, '2017'!$E:$E, $A23, '2017'!$F:$F, M$1)+SUMIFS('2016'!$H:$H, '2016'!$C:$C, $A23, '2016'!$F:$F, M$1)+SUMIFS('2016'!$I:$I, '2016'!$D:$D, $A23, '2016'!$F:$F, M$1)+SUMIFS('2016'!$J:$J, '2016'!$E:$E, $A23, '2016'!$F:$F, M$1)+SUMIFS('2015'!$H:$H, '2015'!$C:$C, $A23, '2015'!$F:$F, M$1)+SUMIFS('2015'!$I:$I, '2015'!$D:$D, $A23, '2015'!$F:$F, M$1)+SUMIFS('2015'!$J:$J, '2015'!$E:$E, $A23, '2015'!$F:$F, M$1)+SUMIFS('2014'!$H:$H, '2014'!$C:$C, $A23, '2014'!$F:$F, M$1)+SUMIFS('2014'!$I:$I, '2014'!$D:$D, $A23, '2014'!$F:$F, M$1)+SUMIFS('2014'!$J:$J, '2014'!$E:$E, $A23, '2014'!$F:$F, M$1)+SUMIFS('2013'!$H:$H, '2013'!$C:$C, $A23, '2013'!$F:$F, M$1)+SUMIFS('2013'!$I:$I, '2013'!$D:$D, $A23, '2013'!$F:$F, M$1)+SUMIFS('2013'!$J:$J, '2013'!$E:$E, $A23, '2013'!$F:$F, M$1)+SUMIFS('2012'!$H:$H, '2012'!$C:$C, $A23, '2012'!$F:$F, M$1)+SUMIFS('2012'!$I:$I, '2012'!$D:$D, $A23, '2012'!$F:$F, M$1)+SUMIFS('2012'!$J:$J, '2012'!$E:$E, $A23, '2012'!$F:$F, M$1)+SUMIFS('2011'!$H:$H, '2011'!$C:$C, $A23, '2011'!$F:$F, M$1)+SUMIFS('2011'!$I:$I, '2011'!$D:$D, $A23, '2011'!$F:$F, M$1)+SUMIFS('2011'!$J:$J, '2011'!$E:$E, $A23, '2011'!$F:$F, M$1)+SUMIFS('2010'!$H:$H, '2010'!$C:$C, $A23, '2010'!$F:$F, M$1)+SUMIFS('2010'!$I:$I, '2010'!$D:$D, $A23, '2010'!$F:$F, M$1)+SUMIFS('2010'!$J:$J, '2010'!$E:$E, $A23, '2010'!$F:$F, M$1)+SUMIFS('2009'!$H:$H, '2009'!$C:$C, $A23, '2009'!$F:$F, M$1)+SUMIFS('2009'!$I:$I, '2009'!$D:$D, $A23, '2009'!$F:$F, M$1)+SUMIFS('2009'!$J:$J, '2009'!$E:$E, $A23, '2009'!$F:$F, M$1), 0)</f>
        <v>0</v>
      </c>
      <c r="N23" s="0" t="n">
        <f aca="false">IFERROR(SUMIFS('2018'!$H:$H, '2018'!$C:$C, $A23, '2018'!$F:$F, N$1)+SUMIFS('2018'!$I:$I, '2018'!$D:$D, $A23, '2018'!$F:$F, N$1)+SUMIFS('2018'!$J:$J, '2018'!$E:$E, $A23, '2018'!$F:$F, N$1)+SUMIFS('2017'!$H:$H, '2017'!$C:$C, $A23, '2017'!$F:$F, N$1)+SUMIFS('2017'!$I:$I, '2017'!$D:$D, $A23, '2017'!$F:$F, N$1)+SUMIFS('2017'!$J:$J, '2017'!$E:$E, $A23, '2017'!$F:$F, N$1)+SUMIFS('2016'!$H:$H, '2016'!$C:$C, $A23, '2016'!$F:$F, N$1)+SUMIFS('2016'!$I:$I, '2016'!$D:$D, $A23, '2016'!$F:$F, N$1)+SUMIFS('2016'!$J:$J, '2016'!$E:$E, $A23, '2016'!$F:$F, N$1)+SUMIFS('2015'!$H:$H, '2015'!$C:$C, $A23, '2015'!$F:$F, N$1)+SUMIFS('2015'!$I:$I, '2015'!$D:$D, $A23, '2015'!$F:$F, N$1)+SUMIFS('2015'!$J:$J, '2015'!$E:$E, $A23, '2015'!$F:$F, N$1)+SUMIFS('2014'!$H:$H, '2014'!$C:$C, $A23, '2014'!$F:$F, N$1)+SUMIFS('2014'!$I:$I, '2014'!$D:$D, $A23, '2014'!$F:$F, N$1)+SUMIFS('2014'!$J:$J, '2014'!$E:$E, $A23, '2014'!$F:$F, N$1)+SUMIFS('2013'!$H:$H, '2013'!$C:$C, $A23, '2013'!$F:$F, N$1)+SUMIFS('2013'!$I:$I, '2013'!$D:$D, $A23, '2013'!$F:$F, N$1)+SUMIFS('2013'!$J:$J, '2013'!$E:$E, $A23, '2013'!$F:$F, N$1)+SUMIFS('2012'!$H:$H, '2012'!$C:$C, $A23, '2012'!$F:$F, N$1)+SUMIFS('2012'!$I:$I, '2012'!$D:$D, $A23, '2012'!$F:$F, N$1)+SUMIFS('2012'!$J:$J, '2012'!$E:$E, $A23, '2012'!$F:$F, N$1)+SUMIFS('2011'!$H:$H, '2011'!$C:$C, $A23, '2011'!$F:$F, N$1)+SUMIFS('2011'!$I:$I, '2011'!$D:$D, $A23, '2011'!$F:$F, N$1)+SUMIFS('2011'!$J:$J, '2011'!$E:$E, $A23, '2011'!$F:$F, N$1)+SUMIFS('2010'!$H:$H, '2010'!$C:$C, $A23, '2010'!$F:$F, N$1)+SUMIFS('2010'!$I:$I, '2010'!$D:$D, $A23, '2010'!$F:$F, N$1)+SUMIFS('2010'!$J:$J, '2010'!$E:$E, $A23, '2010'!$F:$F, N$1)+SUMIFS('2009'!$H:$H, '2009'!$C:$C, $A23, '2009'!$F:$F, N$1)+SUMIFS('2009'!$I:$I, '2009'!$D:$D, $A23, '2009'!$F:$F, N$1)+SUMIFS('2009'!$J:$J, '2009'!$E:$E, $A23, '2009'!$F:$F, N$1), 0)</f>
        <v>766.5</v>
      </c>
      <c r="O23" s="0" t="n">
        <f aca="false">IFERROR(SUMIFS('2018'!$H:$H, '2018'!$C:$C, $A23, '2018'!$F:$F, O$1)+SUMIFS('2018'!$I:$I, '2018'!$D:$D, $A23, '2018'!$F:$F, O$1)+SUMIFS('2018'!$J:$J, '2018'!$E:$E, $A23, '2018'!$F:$F, O$1)+SUMIFS('2017'!$H:$H, '2017'!$C:$C, $A23, '2017'!$F:$F, O$1)+SUMIFS('2017'!$I:$I, '2017'!$D:$D, $A23, '2017'!$F:$F, O$1)+SUMIFS('2017'!$J:$J, '2017'!$E:$E, $A23, '2017'!$F:$F, O$1)+SUMIFS('2016'!$H:$H, '2016'!$C:$C, $A23, '2016'!$F:$F, O$1)+SUMIFS('2016'!$I:$I, '2016'!$D:$D, $A23, '2016'!$F:$F, O$1)+SUMIFS('2016'!$J:$J, '2016'!$E:$E, $A23, '2016'!$F:$F, O$1)+SUMIFS('2015'!$H:$H, '2015'!$C:$C, $A23, '2015'!$F:$F, O$1)+SUMIFS('2015'!$I:$I, '2015'!$D:$D, $A23, '2015'!$F:$F, O$1)+SUMIFS('2015'!$J:$J, '2015'!$E:$E, $A23, '2015'!$F:$F, O$1)+SUMIFS('2014'!$H:$H, '2014'!$C:$C, $A23, '2014'!$F:$F, O$1)+SUMIFS('2014'!$I:$I, '2014'!$D:$D, $A23, '2014'!$F:$F, O$1)+SUMIFS('2014'!$J:$J, '2014'!$E:$E, $A23, '2014'!$F:$F, O$1)+SUMIFS('2013'!$H:$H, '2013'!$C:$C, $A23, '2013'!$F:$F, O$1)+SUMIFS('2013'!$I:$I, '2013'!$D:$D, $A23, '2013'!$F:$F, O$1)+SUMIFS('2013'!$J:$J, '2013'!$E:$E, $A23, '2013'!$F:$F, O$1)+SUMIFS('2012'!$H:$H, '2012'!$C:$C, $A23, '2012'!$F:$F, O$1)+SUMIFS('2012'!$I:$I, '2012'!$D:$D, $A23, '2012'!$F:$F, O$1)+SUMIFS('2012'!$J:$J, '2012'!$E:$E, $A23, '2012'!$F:$F, O$1)+SUMIFS('2011'!$H:$H, '2011'!$C:$C, $A23, '2011'!$F:$F, O$1)+SUMIFS('2011'!$I:$I, '2011'!$D:$D, $A23, '2011'!$F:$F, O$1)+SUMIFS('2011'!$J:$J, '2011'!$E:$E, $A23, '2011'!$F:$F, O$1)+SUMIFS('2010'!$H:$H, '2010'!$C:$C, $A23, '2010'!$F:$F, O$1)+SUMIFS('2010'!$I:$I, '2010'!$D:$D, $A23, '2010'!$F:$F, O$1)+SUMIFS('2010'!$J:$J, '2010'!$E:$E, $A23, '2010'!$F:$F, O$1)+SUMIFS('2009'!$H:$H, '2009'!$C:$C, $A23, '2009'!$F:$F, O$1)+SUMIFS('2009'!$I:$I, '2009'!$D:$D, $A23, '2009'!$F:$F, O$1)+SUMIFS('2009'!$J:$J, '2009'!$E:$E, $A23, '2009'!$F:$F, O$1), 0)</f>
        <v>13.5</v>
      </c>
      <c r="P23" s="0" t="n">
        <f aca="false">IFERROR(SUMIFS('2018'!$H:$H, '2018'!$C:$C, $A23, '2018'!$F:$F, P$1)+SUMIFS('2018'!$I:$I, '2018'!$D:$D, $A23, '2018'!$F:$F, P$1)+SUMIFS('2018'!$J:$J, '2018'!$E:$E, $A23, '2018'!$F:$F, P$1)+SUMIFS('2017'!$H:$H, '2017'!$C:$C, $A23, '2017'!$F:$F, P$1)+SUMIFS('2017'!$I:$I, '2017'!$D:$D, $A23, '2017'!$F:$F, P$1)+SUMIFS('2017'!$J:$J, '2017'!$E:$E, $A23, '2017'!$F:$F, P$1)+SUMIFS('2016'!$H:$H, '2016'!$C:$C, $A23, '2016'!$F:$F, P$1)+SUMIFS('2016'!$I:$I, '2016'!$D:$D, $A23, '2016'!$F:$F, P$1)+SUMIFS('2016'!$J:$J, '2016'!$E:$E, $A23, '2016'!$F:$F, P$1)+SUMIFS('2015'!$H:$H, '2015'!$C:$C, $A23, '2015'!$F:$F, P$1)+SUMIFS('2015'!$I:$I, '2015'!$D:$D, $A23, '2015'!$F:$F, P$1)+SUMIFS('2015'!$J:$J, '2015'!$E:$E, $A23, '2015'!$F:$F, P$1)+SUMIFS('2014'!$H:$H, '2014'!$C:$C, $A23, '2014'!$F:$F, P$1)+SUMIFS('2014'!$I:$I, '2014'!$D:$D, $A23, '2014'!$F:$F, P$1)+SUMIFS('2014'!$J:$J, '2014'!$E:$E, $A23, '2014'!$F:$F, P$1)+SUMIFS('2013'!$H:$H, '2013'!$C:$C, $A23, '2013'!$F:$F, P$1)+SUMIFS('2013'!$I:$I, '2013'!$D:$D, $A23, '2013'!$F:$F, P$1)+SUMIFS('2013'!$J:$J, '2013'!$E:$E, $A23, '2013'!$F:$F, P$1)+SUMIFS('2012'!$H:$H, '2012'!$C:$C, $A23, '2012'!$F:$F, P$1)+SUMIFS('2012'!$I:$I, '2012'!$D:$D, $A23, '2012'!$F:$F, P$1)+SUMIFS('2012'!$J:$J, '2012'!$E:$E, $A23, '2012'!$F:$F, P$1)+SUMIFS('2011'!$H:$H, '2011'!$C:$C, $A23, '2011'!$F:$F, P$1)+SUMIFS('2011'!$I:$I, '2011'!$D:$D, $A23, '2011'!$F:$F, P$1)+SUMIFS('2011'!$J:$J, '2011'!$E:$E, $A23, '2011'!$F:$F, P$1)+SUMIFS('2010'!$H:$H, '2010'!$C:$C, $A23, '2010'!$F:$F, P$1)+SUMIFS('2010'!$I:$I, '2010'!$D:$D, $A23, '2010'!$F:$F, P$1)+SUMIFS('2010'!$J:$J, '2010'!$E:$E, $A23, '2010'!$F:$F, P$1)+SUMIFS('2009'!$H:$H, '2009'!$C:$C, $A23, '2009'!$F:$F, P$1)+SUMIFS('2009'!$I:$I, '2009'!$D:$D, $A23, '2009'!$F:$F, P$1)+SUMIFS('2009'!$J:$J, '2009'!$E:$E, $A23, '2009'!$F:$F, P$1), 0)</f>
        <v>0</v>
      </c>
      <c r="Q23" s="0" t="n">
        <f aca="false">IFERROR(SUMIFS('2018'!$H:$H, '2018'!$C:$C, $A23, '2018'!$F:$F, Q$1)+SUMIFS('2018'!$I:$I, '2018'!$D:$D, $A23, '2018'!$F:$F, Q$1)+SUMIFS('2018'!$J:$J, '2018'!$E:$E, $A23, '2018'!$F:$F, Q$1)+SUMIFS('2017'!$H:$H, '2017'!$C:$C, $A23, '2017'!$F:$F, Q$1)+SUMIFS('2017'!$I:$I, '2017'!$D:$D, $A23, '2017'!$F:$F, Q$1)+SUMIFS('2017'!$J:$J, '2017'!$E:$E, $A23, '2017'!$F:$F, Q$1)+SUMIFS('2016'!$H:$H, '2016'!$C:$C, $A23, '2016'!$F:$F, Q$1)+SUMIFS('2016'!$I:$I, '2016'!$D:$D, $A23, '2016'!$F:$F, Q$1)+SUMIFS('2016'!$J:$J, '2016'!$E:$E, $A23, '2016'!$F:$F, Q$1)+SUMIFS('2015'!$H:$H, '2015'!$C:$C, $A23, '2015'!$F:$F, Q$1)+SUMIFS('2015'!$I:$I, '2015'!$D:$D, $A23, '2015'!$F:$F, Q$1)+SUMIFS('2015'!$J:$J, '2015'!$E:$E, $A23, '2015'!$F:$F, Q$1)+SUMIFS('2014'!$H:$H, '2014'!$C:$C, $A23, '2014'!$F:$F, Q$1)+SUMIFS('2014'!$I:$I, '2014'!$D:$D, $A23, '2014'!$F:$F, Q$1)+SUMIFS('2014'!$J:$J, '2014'!$E:$E, $A23, '2014'!$F:$F, Q$1)+SUMIFS('2013'!$H:$H, '2013'!$C:$C, $A23, '2013'!$F:$F, Q$1)+SUMIFS('2013'!$I:$I, '2013'!$D:$D, $A23, '2013'!$F:$F, Q$1)+SUMIFS('2013'!$J:$J, '2013'!$E:$E, $A23, '2013'!$F:$F, Q$1)+SUMIFS('2012'!$H:$H, '2012'!$C:$C, $A23, '2012'!$F:$F, Q$1)+SUMIFS('2012'!$I:$I, '2012'!$D:$D, $A23, '2012'!$F:$F, Q$1)+SUMIFS('2012'!$J:$J, '2012'!$E:$E, $A23, '2012'!$F:$F, Q$1)+SUMIFS('2011'!$H:$H, '2011'!$C:$C, $A23, '2011'!$F:$F, Q$1)+SUMIFS('2011'!$I:$I, '2011'!$D:$D, $A23, '2011'!$F:$F, Q$1)+SUMIFS('2011'!$J:$J, '2011'!$E:$E, $A23, '2011'!$F:$F, Q$1)+SUMIFS('2010'!$H:$H, '2010'!$C:$C, $A23, '2010'!$F:$F, Q$1)+SUMIFS('2010'!$I:$I, '2010'!$D:$D, $A23, '2010'!$F:$F, Q$1)+SUMIFS('2010'!$J:$J, '2010'!$E:$E, $A23, '2010'!$F:$F, Q$1)+SUMIFS('2009'!$H:$H, '2009'!$C:$C, $A23, '2009'!$F:$F, Q$1)+SUMIFS('2009'!$I:$I, '2009'!$D:$D, $A23, '2009'!$F:$F, Q$1)+SUMIFS('2009'!$J:$J, '2009'!$E:$E, $A23, '2009'!$F:$F, Q$1), 0)</f>
        <v>0</v>
      </c>
      <c r="R23" s="0" t="n">
        <f aca="false">IFERROR(SUMIFS('2018'!$H:$H, '2018'!$C:$C, $A23, '2018'!$F:$F, R$1)+SUMIFS('2018'!$I:$I, '2018'!$D:$D, $A23, '2018'!$F:$F, R$1)+SUMIFS('2018'!$J:$J, '2018'!$E:$E, $A23, '2018'!$F:$F, R$1)+SUMIFS('2017'!$H:$H, '2017'!$C:$C, $A23, '2017'!$F:$F, R$1)+SUMIFS('2017'!$I:$I, '2017'!$D:$D, $A23, '2017'!$F:$F, R$1)+SUMIFS('2017'!$J:$J, '2017'!$E:$E, $A23, '2017'!$F:$F, R$1)+SUMIFS('2016'!$H:$H, '2016'!$C:$C, $A23, '2016'!$F:$F, R$1)+SUMIFS('2016'!$I:$I, '2016'!$D:$D, $A23, '2016'!$F:$F, R$1)+SUMIFS('2016'!$J:$J, '2016'!$E:$E, $A23, '2016'!$F:$F, R$1)+SUMIFS('2015'!$H:$H, '2015'!$C:$C, $A23, '2015'!$F:$F, R$1)+SUMIFS('2015'!$I:$I, '2015'!$D:$D, $A23, '2015'!$F:$F, R$1)+SUMIFS('2015'!$J:$J, '2015'!$E:$E, $A23, '2015'!$F:$F, R$1)+SUMIFS('2014'!$H:$H, '2014'!$C:$C, $A23, '2014'!$F:$F, R$1)+SUMIFS('2014'!$I:$I, '2014'!$D:$D, $A23, '2014'!$F:$F, R$1)+SUMIFS('2014'!$J:$J, '2014'!$E:$E, $A23, '2014'!$F:$F, R$1)+SUMIFS('2013'!$H:$H, '2013'!$C:$C, $A23, '2013'!$F:$F, R$1)+SUMIFS('2013'!$I:$I, '2013'!$D:$D, $A23, '2013'!$F:$F, R$1)+SUMIFS('2013'!$J:$J, '2013'!$E:$E, $A23, '2013'!$F:$F, R$1)+SUMIFS('2012'!$H:$H, '2012'!$C:$C, $A23, '2012'!$F:$F, R$1)+SUMIFS('2012'!$I:$I, '2012'!$D:$D, $A23, '2012'!$F:$F, R$1)+SUMIFS('2012'!$J:$J, '2012'!$E:$E, $A23, '2012'!$F:$F, R$1)+SUMIFS('2011'!$H:$H, '2011'!$C:$C, $A23, '2011'!$F:$F, R$1)+SUMIFS('2011'!$I:$I, '2011'!$D:$D, $A23, '2011'!$F:$F, R$1)+SUMIFS('2011'!$J:$J, '2011'!$E:$E, $A23, '2011'!$F:$F, R$1)+SUMIFS('2010'!$H:$H, '2010'!$C:$C, $A23, '2010'!$F:$F, R$1)+SUMIFS('2010'!$I:$I, '2010'!$D:$D, $A23, '2010'!$F:$F, R$1)+SUMIFS('2010'!$J:$J, '2010'!$E:$E, $A23, '2010'!$F:$F, R$1)+SUMIFS('2009'!$H:$H, '2009'!$C:$C, $A23, '2009'!$F:$F, R$1)+SUMIFS('2009'!$I:$I, '2009'!$D:$D, $A23, '2009'!$F:$F, R$1)+SUMIFS('2009'!$J:$J, '2009'!$E:$E, $A23, '2009'!$F:$F, R$1), 0)</f>
        <v>0</v>
      </c>
      <c r="S23" s="0" t="n">
        <f aca="false">IFERROR(SUMIFS('2018'!$H:$H, '2018'!$C:$C, $A23, '2018'!$F:$F, S$1)+SUMIFS('2018'!$I:$I, '2018'!$D:$D, $A23, '2018'!$F:$F, S$1)+SUMIFS('2018'!$J:$J, '2018'!$E:$E, $A23, '2018'!$F:$F, S$1)+SUMIFS('2017'!$H:$H, '2017'!$C:$C, $A23, '2017'!$F:$F, S$1)+SUMIFS('2017'!$I:$I, '2017'!$D:$D, $A23, '2017'!$F:$F, S$1)+SUMIFS('2017'!$J:$J, '2017'!$E:$E, $A23, '2017'!$F:$F, S$1)+SUMIFS('2016'!$H:$H, '2016'!$C:$C, $A23, '2016'!$F:$F, S$1)+SUMIFS('2016'!$I:$I, '2016'!$D:$D, $A23, '2016'!$F:$F, S$1)+SUMIFS('2016'!$J:$J, '2016'!$E:$E, $A23, '2016'!$F:$F, S$1)+SUMIFS('2015'!$H:$H, '2015'!$C:$C, $A23, '2015'!$F:$F, S$1)+SUMIFS('2015'!$I:$I, '2015'!$D:$D, $A23, '2015'!$F:$F, S$1)+SUMIFS('2015'!$J:$J, '2015'!$E:$E, $A23, '2015'!$F:$F, S$1)+SUMIFS('2014'!$H:$H, '2014'!$C:$C, $A23, '2014'!$F:$F, S$1)+SUMIFS('2014'!$I:$I, '2014'!$D:$D, $A23, '2014'!$F:$F, S$1)+SUMIFS('2014'!$J:$J, '2014'!$E:$E, $A23, '2014'!$F:$F, S$1)+SUMIFS('2013'!$H:$H, '2013'!$C:$C, $A23, '2013'!$F:$F, S$1)+SUMIFS('2013'!$I:$I, '2013'!$D:$D, $A23, '2013'!$F:$F, S$1)+SUMIFS('2013'!$J:$J, '2013'!$E:$E, $A23, '2013'!$F:$F, S$1)+SUMIFS('2012'!$H:$H, '2012'!$C:$C, $A23, '2012'!$F:$F, S$1)+SUMIFS('2012'!$I:$I, '2012'!$D:$D, $A23, '2012'!$F:$F, S$1)+SUMIFS('2012'!$J:$J, '2012'!$E:$E, $A23, '2012'!$F:$F, S$1)+SUMIFS('2011'!$H:$H, '2011'!$C:$C, $A23, '2011'!$F:$F, S$1)+SUMIFS('2011'!$I:$I, '2011'!$D:$D, $A23, '2011'!$F:$F, S$1)+SUMIFS('2011'!$J:$J, '2011'!$E:$E, $A23, '2011'!$F:$F, S$1)+SUMIFS('2010'!$H:$H, '2010'!$C:$C, $A23, '2010'!$F:$F, S$1)+SUMIFS('2010'!$I:$I, '2010'!$D:$D, $A23, '2010'!$F:$F, S$1)+SUMIFS('2010'!$J:$J, '2010'!$E:$E, $A23, '2010'!$F:$F, S$1)+SUMIFS('2009'!$H:$H, '2009'!$C:$C, $A23, '2009'!$F:$F, S$1)+SUMIFS('2009'!$I:$I, '2009'!$D:$D, $A23, '2009'!$F:$F, S$1)+SUMIFS('2009'!$J:$J, '2009'!$E:$E, $A23, '2009'!$F:$F, S$1), 0)</f>
        <v>0</v>
      </c>
      <c r="T23" s="0" t="n">
        <f aca="false">IFERROR(SUMIFS('2018'!$H:$H, '2018'!$C:$C, $A23, '2018'!$F:$F, T$1)+SUMIFS('2018'!$I:$I, '2018'!$D:$D, $A23, '2018'!$F:$F, T$1)+SUMIFS('2018'!$J:$J, '2018'!$E:$E, $A23, '2018'!$F:$F, T$1)+SUMIFS('2017'!$H:$H, '2017'!$C:$C, $A23, '2017'!$F:$F, T$1)+SUMIFS('2017'!$I:$I, '2017'!$D:$D, $A23, '2017'!$F:$F, T$1)+SUMIFS('2017'!$J:$J, '2017'!$E:$E, $A23, '2017'!$F:$F, T$1)+SUMIFS('2016'!$H:$H, '2016'!$C:$C, $A23, '2016'!$F:$F, T$1)+SUMIFS('2016'!$I:$I, '2016'!$D:$D, $A23, '2016'!$F:$F, T$1)+SUMIFS('2016'!$J:$J, '2016'!$E:$E, $A23, '2016'!$F:$F, T$1)+SUMIFS('2015'!$H:$H, '2015'!$C:$C, $A23, '2015'!$F:$F, T$1)+SUMIFS('2015'!$I:$I, '2015'!$D:$D, $A23, '2015'!$F:$F, T$1)+SUMIFS('2015'!$J:$J, '2015'!$E:$E, $A23, '2015'!$F:$F, T$1)+SUMIFS('2014'!$H:$H, '2014'!$C:$C, $A23, '2014'!$F:$F, T$1)+SUMIFS('2014'!$I:$I, '2014'!$D:$D, $A23, '2014'!$F:$F, T$1)+SUMIFS('2014'!$J:$J, '2014'!$E:$E, $A23, '2014'!$F:$F, T$1)+SUMIFS('2013'!$H:$H, '2013'!$C:$C, $A23, '2013'!$F:$F, T$1)+SUMIFS('2013'!$I:$I, '2013'!$D:$D, $A23, '2013'!$F:$F, T$1)+SUMIFS('2013'!$J:$J, '2013'!$E:$E, $A23, '2013'!$F:$F, T$1)+SUMIFS('2012'!$H:$H, '2012'!$C:$C, $A23, '2012'!$F:$F, T$1)+SUMIFS('2012'!$I:$I, '2012'!$D:$D, $A23, '2012'!$F:$F, T$1)+SUMIFS('2012'!$J:$J, '2012'!$E:$E, $A23, '2012'!$F:$F, T$1)+SUMIFS('2011'!$H:$H, '2011'!$C:$C, $A23, '2011'!$F:$F, T$1)+SUMIFS('2011'!$I:$I, '2011'!$D:$D, $A23, '2011'!$F:$F, T$1)+SUMIFS('2011'!$J:$J, '2011'!$E:$E, $A23, '2011'!$F:$F, T$1)+SUMIFS('2010'!$H:$H, '2010'!$C:$C, $A23, '2010'!$F:$F, T$1)+SUMIFS('2010'!$I:$I, '2010'!$D:$D, $A23, '2010'!$F:$F, T$1)+SUMIFS('2010'!$J:$J, '2010'!$E:$E, $A23, '2010'!$F:$F, T$1)+SUMIFS('2009'!$H:$H, '2009'!$C:$C, $A23, '2009'!$F:$F, T$1)+SUMIFS('2009'!$I:$I, '2009'!$D:$D, $A23, '2009'!$F:$F, T$1)+SUMIFS('2009'!$J:$J, '2009'!$E:$E, $A23, '2009'!$F:$F, T$1), 0)</f>
        <v>35.5</v>
      </c>
      <c r="U23" s="0" t="n">
        <f aca="false">IFERROR(SUMIFS('2018'!$H:$H, '2018'!$C:$C, $A23, '2018'!$F:$F, U$1)+SUMIFS('2018'!$I:$I, '2018'!$D:$D, $A23, '2018'!$F:$F, U$1)+SUMIFS('2018'!$J:$J, '2018'!$E:$E, $A23, '2018'!$F:$F, U$1)+SUMIFS('2017'!$H:$H, '2017'!$C:$C, $A23, '2017'!$F:$F, U$1)+SUMIFS('2017'!$I:$I, '2017'!$D:$D, $A23, '2017'!$F:$F, U$1)+SUMIFS('2017'!$J:$J, '2017'!$E:$E, $A23, '2017'!$F:$F, U$1)+SUMIFS('2016'!$H:$H, '2016'!$C:$C, $A23, '2016'!$F:$F, U$1)+SUMIFS('2016'!$I:$I, '2016'!$D:$D, $A23, '2016'!$F:$F, U$1)+SUMIFS('2016'!$J:$J, '2016'!$E:$E, $A23, '2016'!$F:$F, U$1)+SUMIFS('2015'!$H:$H, '2015'!$C:$C, $A23, '2015'!$F:$F, U$1)+SUMIFS('2015'!$I:$I, '2015'!$D:$D, $A23, '2015'!$F:$F, U$1)+SUMIFS('2015'!$J:$J, '2015'!$E:$E, $A23, '2015'!$F:$F, U$1)+SUMIFS('2014'!$H:$H, '2014'!$C:$C, $A23, '2014'!$F:$F, U$1)+SUMIFS('2014'!$I:$I, '2014'!$D:$D, $A23, '2014'!$F:$F, U$1)+SUMIFS('2014'!$J:$J, '2014'!$E:$E, $A23, '2014'!$F:$F, U$1)+SUMIFS('2013'!$H:$H, '2013'!$C:$C, $A23, '2013'!$F:$F, U$1)+SUMIFS('2013'!$I:$I, '2013'!$D:$D, $A23, '2013'!$F:$F, U$1)+SUMIFS('2013'!$J:$J, '2013'!$E:$E, $A23, '2013'!$F:$F, U$1)+SUMIFS('2012'!$H:$H, '2012'!$C:$C, $A23, '2012'!$F:$F, U$1)+SUMIFS('2012'!$I:$I, '2012'!$D:$D, $A23, '2012'!$F:$F, U$1)+SUMIFS('2012'!$J:$J, '2012'!$E:$E, $A23, '2012'!$F:$F, U$1)+SUMIFS('2011'!$H:$H, '2011'!$C:$C, $A23, '2011'!$F:$F, U$1)+SUMIFS('2011'!$I:$I, '2011'!$D:$D, $A23, '2011'!$F:$F, U$1)+SUMIFS('2011'!$J:$J, '2011'!$E:$E, $A23, '2011'!$F:$F, U$1)+SUMIFS('2010'!$H:$H, '2010'!$C:$C, $A23, '2010'!$F:$F, U$1)+SUMIFS('2010'!$I:$I, '2010'!$D:$D, $A23, '2010'!$F:$F, U$1)+SUMIFS('2010'!$J:$J, '2010'!$E:$E, $A23, '2010'!$F:$F, U$1)+SUMIFS('2009'!$H:$H, '2009'!$C:$C, $A23, '2009'!$F:$F, U$1)+SUMIFS('2009'!$I:$I, '2009'!$D:$D, $A23, '2009'!$F:$F, U$1)+SUMIFS('2009'!$J:$J, '2009'!$E:$E, $A23, '2009'!$F:$F, U$1), 0)</f>
        <v>0</v>
      </c>
      <c r="V23" s="0" t="n">
        <f aca="false">IFERROR(SUMIFS('2018'!$H:$H, '2018'!$C:$C, $A23, '2018'!$F:$F, V$1)+SUMIFS('2018'!$I:$I, '2018'!$D:$D, $A23, '2018'!$F:$F, V$1)+SUMIFS('2018'!$J:$J, '2018'!$E:$E, $A23, '2018'!$F:$F, V$1)+SUMIFS('2017'!$H:$H, '2017'!$C:$C, $A23, '2017'!$F:$F, V$1)+SUMIFS('2017'!$I:$I, '2017'!$D:$D, $A23, '2017'!$F:$F, V$1)+SUMIFS('2017'!$J:$J, '2017'!$E:$E, $A23, '2017'!$F:$F, V$1)+SUMIFS('2016'!$H:$H, '2016'!$C:$C, $A23, '2016'!$F:$F, V$1)+SUMIFS('2016'!$I:$I, '2016'!$D:$D, $A23, '2016'!$F:$F, V$1)+SUMIFS('2016'!$J:$J, '2016'!$E:$E, $A23, '2016'!$F:$F, V$1)+SUMIFS('2015'!$H:$H, '2015'!$C:$C, $A23, '2015'!$F:$F, V$1)+SUMIFS('2015'!$I:$I, '2015'!$D:$D, $A23, '2015'!$F:$F, V$1)+SUMIFS('2015'!$J:$J, '2015'!$E:$E, $A23, '2015'!$F:$F, V$1)+SUMIFS('2014'!$H:$H, '2014'!$C:$C, $A23, '2014'!$F:$F, V$1)+SUMIFS('2014'!$I:$I, '2014'!$D:$D, $A23, '2014'!$F:$F, V$1)+SUMIFS('2014'!$J:$J, '2014'!$E:$E, $A23, '2014'!$F:$F, V$1)+SUMIFS('2013'!$H:$H, '2013'!$C:$C, $A23, '2013'!$F:$F, V$1)+SUMIFS('2013'!$I:$I, '2013'!$D:$D, $A23, '2013'!$F:$F, V$1)+SUMIFS('2013'!$J:$J, '2013'!$E:$E, $A23, '2013'!$F:$F, V$1)+SUMIFS('2012'!$H:$H, '2012'!$C:$C, $A23, '2012'!$F:$F, V$1)+SUMIFS('2012'!$I:$I, '2012'!$D:$D, $A23, '2012'!$F:$F, V$1)+SUMIFS('2012'!$J:$J, '2012'!$E:$E, $A23, '2012'!$F:$F, V$1)+SUMIFS('2011'!$H:$H, '2011'!$C:$C, $A23, '2011'!$F:$F, V$1)+SUMIFS('2011'!$I:$I, '2011'!$D:$D, $A23, '2011'!$F:$F, V$1)+SUMIFS('2011'!$J:$J, '2011'!$E:$E, $A23, '2011'!$F:$F, V$1)+SUMIFS('2010'!$H:$H, '2010'!$C:$C, $A23, '2010'!$F:$F, V$1)+SUMIFS('2010'!$I:$I, '2010'!$D:$D, $A23, '2010'!$F:$F, V$1)+SUMIFS('2010'!$J:$J, '2010'!$E:$E, $A23, '2010'!$F:$F, V$1)+SUMIFS('2009'!$H:$H, '2009'!$C:$C, $A23, '2009'!$F:$F, V$1)+SUMIFS('2009'!$I:$I, '2009'!$D:$D, $A23, '2009'!$F:$F, V$1)+SUMIFS('2009'!$J:$J, '2009'!$E:$E, $A23, '2009'!$F:$F, V$1), 0)</f>
        <v>1</v>
      </c>
      <c r="W23" s="0" t="n">
        <f aca="false">IFERROR(SUMIFS('2018'!$H:$H, '2018'!$C:$C, $A23, '2018'!$F:$F, W$1)+SUMIFS('2018'!$I:$I, '2018'!$D:$D, $A23, '2018'!$F:$F, W$1)+SUMIFS('2018'!$J:$J, '2018'!$E:$E, $A23, '2018'!$F:$F, W$1)+SUMIFS('2017'!$H:$H, '2017'!$C:$C, $A23, '2017'!$F:$F, W$1)+SUMIFS('2017'!$I:$I, '2017'!$D:$D, $A23, '2017'!$F:$F, W$1)+SUMIFS('2017'!$J:$J, '2017'!$E:$E, $A23, '2017'!$F:$F, W$1)+SUMIFS('2016'!$H:$H, '2016'!$C:$C, $A23, '2016'!$F:$F, W$1)+SUMIFS('2016'!$I:$I, '2016'!$D:$D, $A23, '2016'!$F:$F, W$1)+SUMIFS('2016'!$J:$J, '2016'!$E:$E, $A23, '2016'!$F:$F, W$1)+SUMIFS('2015'!$H:$H, '2015'!$C:$C, $A23, '2015'!$F:$F, W$1)+SUMIFS('2015'!$I:$I, '2015'!$D:$D, $A23, '2015'!$F:$F, W$1)+SUMIFS('2015'!$J:$J, '2015'!$E:$E, $A23, '2015'!$F:$F, W$1)+SUMIFS('2014'!$H:$H, '2014'!$C:$C, $A23, '2014'!$F:$F, W$1)+SUMIFS('2014'!$I:$I, '2014'!$D:$D, $A23, '2014'!$F:$F, W$1)+SUMIFS('2014'!$J:$J, '2014'!$E:$E, $A23, '2014'!$F:$F, W$1)+SUMIFS('2013'!$H:$H, '2013'!$C:$C, $A23, '2013'!$F:$F, W$1)+SUMIFS('2013'!$I:$I, '2013'!$D:$D, $A23, '2013'!$F:$F, W$1)+SUMIFS('2013'!$J:$J, '2013'!$E:$E, $A23, '2013'!$F:$F, W$1)+SUMIFS('2012'!$H:$H, '2012'!$C:$C, $A23, '2012'!$F:$F, W$1)+SUMIFS('2012'!$I:$I, '2012'!$D:$D, $A23, '2012'!$F:$F, W$1)+SUMIFS('2012'!$J:$J, '2012'!$E:$E, $A23, '2012'!$F:$F, W$1)+SUMIFS('2011'!$H:$H, '2011'!$C:$C, $A23, '2011'!$F:$F, W$1)+SUMIFS('2011'!$I:$I, '2011'!$D:$D, $A23, '2011'!$F:$F, W$1)+SUMIFS('2011'!$J:$J, '2011'!$E:$E, $A23, '2011'!$F:$F, W$1)+SUMIFS('2010'!$H:$H, '2010'!$C:$C, $A23, '2010'!$F:$F, W$1)+SUMIFS('2010'!$I:$I, '2010'!$D:$D, $A23, '2010'!$F:$F, W$1)+SUMIFS('2010'!$J:$J, '2010'!$E:$E, $A23, '2010'!$F:$F, W$1)+SUMIFS('2009'!$H:$H, '2009'!$C:$C, $A23, '2009'!$F:$F, W$1)+SUMIFS('2009'!$I:$I, '2009'!$D:$D, $A23, '2009'!$F:$F, W$1)+SUMIFS('2009'!$J:$J, '2009'!$E:$E, $A23, '2009'!$F:$F, W$1), 0)</f>
        <v>76.5</v>
      </c>
      <c r="X23" s="0" t="n">
        <f aca="false">IFERROR(SUMIFS('2018'!$H:$H, '2018'!$C:$C, $A23, '2018'!$F:$F, X$1)+SUMIFS('2018'!$I:$I, '2018'!$D:$D, $A23, '2018'!$F:$F, X$1)+SUMIFS('2018'!$J:$J, '2018'!$E:$E, $A23, '2018'!$F:$F, X$1)+SUMIFS('2017'!$H:$H, '2017'!$C:$C, $A23, '2017'!$F:$F, X$1)+SUMIFS('2017'!$I:$I, '2017'!$D:$D, $A23, '2017'!$F:$F, X$1)+SUMIFS('2017'!$J:$J, '2017'!$E:$E, $A23, '2017'!$F:$F, X$1)+SUMIFS('2016'!$H:$H, '2016'!$C:$C, $A23, '2016'!$F:$F, X$1)+SUMIFS('2016'!$I:$I, '2016'!$D:$D, $A23, '2016'!$F:$F, X$1)+SUMIFS('2016'!$J:$J, '2016'!$E:$E, $A23, '2016'!$F:$F, X$1)+SUMIFS('2015'!$H:$H, '2015'!$C:$C, $A23, '2015'!$F:$F, X$1)+SUMIFS('2015'!$I:$I, '2015'!$D:$D, $A23, '2015'!$F:$F, X$1)+SUMIFS('2015'!$J:$J, '2015'!$E:$E, $A23, '2015'!$F:$F, X$1)+SUMIFS('2014'!$H:$H, '2014'!$C:$C, $A23, '2014'!$F:$F, X$1)+SUMIFS('2014'!$I:$I, '2014'!$D:$D, $A23, '2014'!$F:$F, X$1)+SUMIFS('2014'!$J:$J, '2014'!$E:$E, $A23, '2014'!$F:$F, X$1)+SUMIFS('2013'!$H:$H, '2013'!$C:$C, $A23, '2013'!$F:$F, X$1)+SUMIFS('2013'!$I:$I, '2013'!$D:$D, $A23, '2013'!$F:$F, X$1)+SUMIFS('2013'!$J:$J, '2013'!$E:$E, $A23, '2013'!$F:$F, X$1)+SUMIFS('2012'!$H:$H, '2012'!$C:$C, $A23, '2012'!$F:$F, X$1)+SUMIFS('2012'!$I:$I, '2012'!$D:$D, $A23, '2012'!$F:$F, X$1)+SUMIFS('2012'!$J:$J, '2012'!$E:$E, $A23, '2012'!$F:$F, X$1)+SUMIFS('2011'!$H:$H, '2011'!$C:$C, $A23, '2011'!$F:$F, X$1)+SUMIFS('2011'!$I:$I, '2011'!$D:$D, $A23, '2011'!$F:$F, X$1)+SUMIFS('2011'!$J:$J, '2011'!$E:$E, $A23, '2011'!$F:$F, X$1)+SUMIFS('2010'!$H:$H, '2010'!$C:$C, $A23, '2010'!$F:$F, X$1)+SUMIFS('2010'!$I:$I, '2010'!$D:$D, $A23, '2010'!$F:$F, X$1)+SUMIFS('2010'!$J:$J, '2010'!$E:$E, $A23, '2010'!$F:$F, X$1)+SUMIFS('2009'!$H:$H, '2009'!$C:$C, $A23, '2009'!$F:$F, X$1)+SUMIFS('2009'!$I:$I, '2009'!$D:$D, $A23, '2009'!$F:$F, X$1)+SUMIFS('2009'!$J:$J, '2009'!$E:$E, $A23, '2009'!$F:$F, X$1), 0)</f>
        <v>1.5</v>
      </c>
      <c r="Y23" s="0" t="n">
        <f aca="false">IFERROR(SUMIFS('2018'!$H:$H, '2018'!$C:$C, $A23, '2018'!$F:$F, Y$1)+SUMIFS('2018'!$I:$I, '2018'!$D:$D, $A23, '2018'!$F:$F, Y$1)+SUMIFS('2018'!$J:$J, '2018'!$E:$E, $A23, '2018'!$F:$F, Y$1)+SUMIFS('2017'!$H:$H, '2017'!$C:$C, $A23, '2017'!$F:$F, Y$1)+SUMIFS('2017'!$I:$I, '2017'!$D:$D, $A23, '2017'!$F:$F, Y$1)+SUMIFS('2017'!$J:$J, '2017'!$E:$E, $A23, '2017'!$F:$F, Y$1)+SUMIFS('2016'!$H:$H, '2016'!$C:$C, $A23, '2016'!$F:$F, Y$1)+SUMIFS('2016'!$I:$I, '2016'!$D:$D, $A23, '2016'!$F:$F, Y$1)+SUMIFS('2016'!$J:$J, '2016'!$E:$E, $A23, '2016'!$F:$F, Y$1)+SUMIFS('2015'!$H:$H, '2015'!$C:$C, $A23, '2015'!$F:$F, Y$1)+SUMIFS('2015'!$I:$I, '2015'!$D:$D, $A23, '2015'!$F:$F, Y$1)+SUMIFS('2015'!$J:$J, '2015'!$E:$E, $A23, '2015'!$F:$F, Y$1)+SUMIFS('2014'!$H:$H, '2014'!$C:$C, $A23, '2014'!$F:$F, Y$1)+SUMIFS('2014'!$I:$I, '2014'!$D:$D, $A23, '2014'!$F:$F, Y$1)+SUMIFS('2014'!$J:$J, '2014'!$E:$E, $A23, '2014'!$F:$F, Y$1)+SUMIFS('2013'!$H:$H, '2013'!$C:$C, $A23, '2013'!$F:$F, Y$1)+SUMIFS('2013'!$I:$I, '2013'!$D:$D, $A23, '2013'!$F:$F, Y$1)+SUMIFS('2013'!$J:$J, '2013'!$E:$E, $A23, '2013'!$F:$F, Y$1)+SUMIFS('2012'!$H:$H, '2012'!$C:$C, $A23, '2012'!$F:$F, Y$1)+SUMIFS('2012'!$I:$I, '2012'!$D:$D, $A23, '2012'!$F:$F, Y$1)+SUMIFS('2012'!$J:$J, '2012'!$E:$E, $A23, '2012'!$F:$F, Y$1)+SUMIFS('2011'!$H:$H, '2011'!$C:$C, $A23, '2011'!$F:$F, Y$1)+SUMIFS('2011'!$I:$I, '2011'!$D:$D, $A23, '2011'!$F:$F, Y$1)+SUMIFS('2011'!$J:$J, '2011'!$E:$E, $A23, '2011'!$F:$F, Y$1)+SUMIFS('2010'!$H:$H, '2010'!$C:$C, $A23, '2010'!$F:$F, Y$1)+SUMIFS('2010'!$I:$I, '2010'!$D:$D, $A23, '2010'!$F:$F, Y$1)+SUMIFS('2010'!$J:$J, '2010'!$E:$E, $A23, '2010'!$F:$F, Y$1)+SUMIFS('2009'!$H:$H, '2009'!$C:$C, $A23, '2009'!$F:$F, Y$1)+SUMIFS('2009'!$I:$I, '2009'!$D:$D, $A23, '2009'!$F:$F, Y$1)+SUMIFS('2009'!$J:$J, '2009'!$E:$E, $A23, '2009'!$F:$F, Y$1), 0)</f>
        <v>1</v>
      </c>
      <c r="Z23" s="0" t="n">
        <f aca="false">IFERROR(SUMIFS('2018'!$H:$H, '2018'!$C:$C, $A23, '2018'!$F:$F, Z$1)+SUMIFS('2018'!$I:$I, '2018'!$D:$D, $A23, '2018'!$F:$F, Z$1)+SUMIFS('2018'!$J:$J, '2018'!$E:$E, $A23, '2018'!$F:$F, Z$1)+SUMIFS('2017'!$H:$H, '2017'!$C:$C, $A23, '2017'!$F:$F, Z$1)+SUMIFS('2017'!$I:$I, '2017'!$D:$D, $A23, '2017'!$F:$F, Z$1)+SUMIFS('2017'!$J:$J, '2017'!$E:$E, $A23, '2017'!$F:$F, Z$1)+SUMIFS('2016'!$H:$H, '2016'!$C:$C, $A23, '2016'!$F:$F, Z$1)+SUMIFS('2016'!$I:$I, '2016'!$D:$D, $A23, '2016'!$F:$F, Z$1)+SUMIFS('2016'!$J:$J, '2016'!$E:$E, $A23, '2016'!$F:$F, Z$1)+SUMIFS('2015'!$H:$H, '2015'!$C:$C, $A23, '2015'!$F:$F, Z$1)+SUMIFS('2015'!$I:$I, '2015'!$D:$D, $A23, '2015'!$F:$F, Z$1)+SUMIFS('2015'!$J:$J, '2015'!$E:$E, $A23, '2015'!$F:$F, Z$1)+SUMIFS('2014'!$H:$H, '2014'!$C:$C, $A23, '2014'!$F:$F, Z$1)+SUMIFS('2014'!$I:$I, '2014'!$D:$D, $A23, '2014'!$F:$F, Z$1)+SUMIFS('2014'!$J:$J, '2014'!$E:$E, $A23, '2014'!$F:$F, Z$1)+SUMIFS('2013'!$H:$H, '2013'!$C:$C, $A23, '2013'!$F:$F, Z$1)+SUMIFS('2013'!$I:$I, '2013'!$D:$D, $A23, '2013'!$F:$F, Z$1)+SUMIFS('2013'!$J:$J, '2013'!$E:$E, $A23, '2013'!$F:$F, Z$1)+SUMIFS('2012'!$H:$H, '2012'!$C:$C, $A23, '2012'!$F:$F, Z$1)+SUMIFS('2012'!$I:$I, '2012'!$D:$D, $A23, '2012'!$F:$F, Z$1)+SUMIFS('2012'!$J:$J, '2012'!$E:$E, $A23, '2012'!$F:$F, Z$1)+SUMIFS('2011'!$H:$H, '2011'!$C:$C, $A23, '2011'!$F:$F, Z$1)+SUMIFS('2011'!$I:$I, '2011'!$D:$D, $A23, '2011'!$F:$F, Z$1)+SUMIFS('2011'!$J:$J, '2011'!$E:$E, $A23, '2011'!$F:$F, Z$1)+SUMIFS('2010'!$H:$H, '2010'!$C:$C, $A23, '2010'!$F:$F, Z$1)+SUMIFS('2010'!$I:$I, '2010'!$D:$D, $A23, '2010'!$F:$F, Z$1)+SUMIFS('2010'!$J:$J, '2010'!$E:$E, $A23, '2010'!$F:$F, Z$1)+SUMIFS('2009'!$H:$H, '2009'!$C:$C, $A23, '2009'!$F:$F, Z$1)+SUMIFS('2009'!$I:$I, '2009'!$D:$D, $A23, '2009'!$F:$F, Z$1)+SUMIFS('2009'!$J:$J, '2009'!$E:$E, $A23, '2009'!$F:$F, Z$1), 0)</f>
        <v>4</v>
      </c>
      <c r="AA23" s="0" t="n">
        <f aca="false">IFERROR(SUMIFS('2018'!$H:$H, '2018'!$C:$C, $A23, '2018'!$F:$F, AA$1)+SUMIFS('2018'!$I:$I, '2018'!$D:$D, $A23, '2018'!$F:$F, AA$1)+SUMIFS('2018'!$J:$J, '2018'!$E:$E, $A23, '2018'!$F:$F, AA$1)+SUMIFS('2017'!$H:$H, '2017'!$C:$C, $A23, '2017'!$F:$F, AA$1)+SUMIFS('2017'!$I:$I, '2017'!$D:$D, $A23, '2017'!$F:$F, AA$1)+SUMIFS('2017'!$J:$J, '2017'!$E:$E, $A23, '2017'!$F:$F, AA$1)+SUMIFS('2016'!$H:$H, '2016'!$C:$C, $A23, '2016'!$F:$F, AA$1)+SUMIFS('2016'!$I:$I, '2016'!$D:$D, $A23, '2016'!$F:$F, AA$1)+SUMIFS('2016'!$J:$J, '2016'!$E:$E, $A23, '2016'!$F:$F, AA$1)+SUMIFS('2015'!$H:$H, '2015'!$C:$C, $A23, '2015'!$F:$F, AA$1)+SUMIFS('2015'!$I:$I, '2015'!$D:$D, $A23, '2015'!$F:$F, AA$1)+SUMIFS('2015'!$J:$J, '2015'!$E:$E, $A23, '2015'!$F:$F, AA$1)+SUMIFS('2014'!$H:$H, '2014'!$C:$C, $A23, '2014'!$F:$F, AA$1)+SUMIFS('2014'!$I:$I, '2014'!$D:$D, $A23, '2014'!$F:$F, AA$1)+SUMIFS('2014'!$J:$J, '2014'!$E:$E, $A23, '2014'!$F:$F, AA$1)+SUMIFS('2013'!$H:$H, '2013'!$C:$C, $A23, '2013'!$F:$F, AA$1)+SUMIFS('2013'!$I:$I, '2013'!$D:$D, $A23, '2013'!$F:$F, AA$1)+SUMIFS('2013'!$J:$J, '2013'!$E:$E, $A23, '2013'!$F:$F, AA$1)+SUMIFS('2012'!$H:$H, '2012'!$C:$C, $A23, '2012'!$F:$F, AA$1)+SUMIFS('2012'!$I:$I, '2012'!$D:$D, $A23, '2012'!$F:$F, AA$1)+SUMIFS('2012'!$J:$J, '2012'!$E:$E, $A23, '2012'!$F:$F, AA$1)+SUMIFS('2011'!$H:$H, '2011'!$C:$C, $A23, '2011'!$F:$F, AA$1)+SUMIFS('2011'!$I:$I, '2011'!$D:$D, $A23, '2011'!$F:$F, AA$1)+SUMIFS('2011'!$J:$J, '2011'!$E:$E, $A23, '2011'!$F:$F, AA$1)+SUMIFS('2010'!$H:$H, '2010'!$C:$C, $A23, '2010'!$F:$F, AA$1)+SUMIFS('2010'!$I:$I, '2010'!$D:$D, $A23, '2010'!$F:$F, AA$1)+SUMIFS('2010'!$J:$J, '2010'!$E:$E, $A23, '2010'!$F:$F, AA$1)+SUMIFS('2009'!$H:$H, '2009'!$C:$C, $A23, '2009'!$F:$F, AA$1)+SUMIFS('2009'!$I:$I, '2009'!$D:$D, $A23, '2009'!$F:$F, AA$1)+SUMIFS('2009'!$J:$J, '2009'!$E:$E, $A23, '2009'!$F:$F, AA$1), 0)</f>
        <v>6</v>
      </c>
      <c r="AB23" s="0" t="n">
        <f aca="false">IFERROR(SUMIFS('2018'!$H:$H, '2018'!$C:$C, $A23, '2018'!$F:$F, AB$1)+SUMIFS('2018'!$I:$I, '2018'!$D:$D, $A23, '2018'!$F:$F, AB$1)+SUMIFS('2018'!$J:$J, '2018'!$E:$E, $A23, '2018'!$F:$F, AB$1)+SUMIFS('2017'!$H:$H, '2017'!$C:$C, $A23, '2017'!$F:$F, AB$1)+SUMIFS('2017'!$I:$I, '2017'!$D:$D, $A23, '2017'!$F:$F, AB$1)+SUMIFS('2017'!$J:$J, '2017'!$E:$E, $A23, '2017'!$F:$F, AB$1)+SUMIFS('2016'!$H:$H, '2016'!$C:$C, $A23, '2016'!$F:$F, AB$1)+SUMIFS('2016'!$I:$I, '2016'!$D:$D, $A23, '2016'!$F:$F, AB$1)+SUMIFS('2016'!$J:$J, '2016'!$E:$E, $A23, '2016'!$F:$F, AB$1)+SUMIFS('2015'!$H:$H, '2015'!$C:$C, $A23, '2015'!$F:$F, AB$1)+SUMIFS('2015'!$I:$I, '2015'!$D:$D, $A23, '2015'!$F:$F, AB$1)+SUMIFS('2015'!$J:$J, '2015'!$E:$E, $A23, '2015'!$F:$F, AB$1)+SUMIFS('2014'!$H:$H, '2014'!$C:$C, $A23, '2014'!$F:$F, AB$1)+SUMIFS('2014'!$I:$I, '2014'!$D:$D, $A23, '2014'!$F:$F, AB$1)+SUMIFS('2014'!$J:$J, '2014'!$E:$E, $A23, '2014'!$F:$F, AB$1)+SUMIFS('2013'!$H:$H, '2013'!$C:$C, $A23, '2013'!$F:$F, AB$1)+SUMIFS('2013'!$I:$I, '2013'!$D:$D, $A23, '2013'!$F:$F, AB$1)+SUMIFS('2013'!$J:$J, '2013'!$E:$E, $A23, '2013'!$F:$F, AB$1)+SUMIFS('2012'!$H:$H, '2012'!$C:$C, $A23, '2012'!$F:$F, AB$1)+SUMIFS('2012'!$I:$I, '2012'!$D:$D, $A23, '2012'!$F:$F, AB$1)+SUMIFS('2012'!$J:$J, '2012'!$E:$E, $A23, '2012'!$F:$F, AB$1)+SUMIFS('2011'!$H:$H, '2011'!$C:$C, $A23, '2011'!$F:$F, AB$1)+SUMIFS('2011'!$I:$I, '2011'!$D:$D, $A23, '2011'!$F:$F, AB$1)+SUMIFS('2011'!$J:$J, '2011'!$E:$E, $A23, '2011'!$F:$F, AB$1)+SUMIFS('2010'!$H:$H, '2010'!$C:$C, $A23, '2010'!$F:$F, AB$1)+SUMIFS('2010'!$I:$I, '2010'!$D:$D, $A23, '2010'!$F:$F, AB$1)+SUMIFS('2010'!$J:$J, '2010'!$E:$E, $A23, '2010'!$F:$F, AB$1)+SUMIFS('2009'!$H:$H, '2009'!$C:$C, $A23, '2009'!$F:$F, AB$1)+SUMIFS('2009'!$I:$I, '2009'!$D:$D, $A23, '2009'!$F:$F, AB$1)+SUMIFS('2009'!$J:$J, '2009'!$E:$E, $A23, '2009'!$F:$F, AB$1), 0)</f>
        <v>0</v>
      </c>
      <c r="AC23" s="0" t="n">
        <f aca="false">IFERROR(SUMIFS('2018'!$H:$H, '2018'!$C:$C, $A23, '2018'!$F:$F, AC$1)+SUMIFS('2018'!$I:$I, '2018'!$D:$D, $A23, '2018'!$F:$F, AC$1)+SUMIFS('2018'!$J:$J, '2018'!$E:$E, $A23, '2018'!$F:$F, AC$1)+SUMIFS('2017'!$H:$H, '2017'!$C:$C, $A23, '2017'!$F:$F, AC$1)+SUMIFS('2017'!$I:$I, '2017'!$D:$D, $A23, '2017'!$F:$F, AC$1)+SUMIFS('2017'!$J:$J, '2017'!$E:$E, $A23, '2017'!$F:$F, AC$1)+SUMIFS('2016'!$H:$H, '2016'!$C:$C, $A23, '2016'!$F:$F, AC$1)+SUMIFS('2016'!$I:$I, '2016'!$D:$D, $A23, '2016'!$F:$F, AC$1)+SUMIFS('2016'!$J:$J, '2016'!$E:$E, $A23, '2016'!$F:$F, AC$1)+SUMIFS('2015'!$H:$H, '2015'!$C:$C, $A23, '2015'!$F:$F, AC$1)+SUMIFS('2015'!$I:$I, '2015'!$D:$D, $A23, '2015'!$F:$F, AC$1)+SUMIFS('2015'!$J:$J, '2015'!$E:$E, $A23, '2015'!$F:$F, AC$1)+SUMIFS('2014'!$H:$H, '2014'!$C:$C, $A23, '2014'!$F:$F, AC$1)+SUMIFS('2014'!$I:$I, '2014'!$D:$D, $A23, '2014'!$F:$F, AC$1)+SUMIFS('2014'!$J:$J, '2014'!$E:$E, $A23, '2014'!$F:$F, AC$1)+SUMIFS('2013'!$H:$H, '2013'!$C:$C, $A23, '2013'!$F:$F, AC$1)+SUMIFS('2013'!$I:$I, '2013'!$D:$D, $A23, '2013'!$F:$F, AC$1)+SUMIFS('2013'!$J:$J, '2013'!$E:$E, $A23, '2013'!$F:$F, AC$1)+SUMIFS('2012'!$H:$H, '2012'!$C:$C, $A23, '2012'!$F:$F, AC$1)+SUMIFS('2012'!$I:$I, '2012'!$D:$D, $A23, '2012'!$F:$F, AC$1)+SUMIFS('2012'!$J:$J, '2012'!$E:$E, $A23, '2012'!$F:$F, AC$1)+SUMIFS('2011'!$H:$H, '2011'!$C:$C, $A23, '2011'!$F:$F, AC$1)+SUMIFS('2011'!$I:$I, '2011'!$D:$D, $A23, '2011'!$F:$F, AC$1)+SUMIFS('2011'!$J:$J, '2011'!$E:$E, $A23, '2011'!$F:$F, AC$1)+SUMIFS('2010'!$H:$H, '2010'!$C:$C, $A23, '2010'!$F:$F, AC$1)+SUMIFS('2010'!$I:$I, '2010'!$D:$D, $A23, '2010'!$F:$F, AC$1)+SUMIFS('2010'!$J:$J, '2010'!$E:$E, $A23, '2010'!$F:$F, AC$1)+SUMIFS('2009'!$H:$H, '2009'!$C:$C, $A23, '2009'!$F:$F, AC$1)+SUMIFS('2009'!$I:$I, '2009'!$D:$D, $A23, '2009'!$F:$F, AC$1)+SUMIFS('2009'!$J:$J, '2009'!$E:$E, $A23, '2009'!$F:$F, AC$1), 0)</f>
        <v>0</v>
      </c>
      <c r="AD23" s="0" t="n">
        <f aca="false">IFERROR(SUMIFS('2018'!$H:$H, '2018'!$C:$C, $A23, '2018'!$F:$F, AD$1)+SUMIFS('2018'!$I:$I, '2018'!$D:$D, $A23, '2018'!$F:$F, AD$1)+SUMIFS('2018'!$J:$J, '2018'!$E:$E, $A23, '2018'!$F:$F, AD$1)+SUMIFS('2017'!$H:$H, '2017'!$C:$C, $A23, '2017'!$F:$F, AD$1)+SUMIFS('2017'!$I:$I, '2017'!$D:$D, $A23, '2017'!$F:$F, AD$1)+SUMIFS('2017'!$J:$J, '2017'!$E:$E, $A23, '2017'!$F:$F, AD$1)+SUMIFS('2016'!$H:$H, '2016'!$C:$C, $A23, '2016'!$F:$F, AD$1)+SUMIFS('2016'!$I:$I, '2016'!$D:$D, $A23, '2016'!$F:$F, AD$1)+SUMIFS('2016'!$J:$J, '2016'!$E:$E, $A23, '2016'!$F:$F, AD$1)+SUMIFS('2015'!$H:$H, '2015'!$C:$C, $A23, '2015'!$F:$F, AD$1)+SUMIFS('2015'!$I:$I, '2015'!$D:$D, $A23, '2015'!$F:$F, AD$1)+SUMIFS('2015'!$J:$J, '2015'!$E:$E, $A23, '2015'!$F:$F, AD$1)+SUMIFS('2014'!$H:$H, '2014'!$C:$C, $A23, '2014'!$F:$F, AD$1)+SUMIFS('2014'!$I:$I, '2014'!$D:$D, $A23, '2014'!$F:$F, AD$1)+SUMIFS('2014'!$J:$J, '2014'!$E:$E, $A23, '2014'!$F:$F, AD$1)+SUMIFS('2013'!$H:$H, '2013'!$C:$C, $A23, '2013'!$F:$F, AD$1)+SUMIFS('2013'!$I:$I, '2013'!$D:$D, $A23, '2013'!$F:$F, AD$1)+SUMIFS('2013'!$J:$J, '2013'!$E:$E, $A23, '2013'!$F:$F, AD$1)+SUMIFS('2012'!$H:$H, '2012'!$C:$C, $A23, '2012'!$F:$F, AD$1)+SUMIFS('2012'!$I:$I, '2012'!$D:$D, $A23, '2012'!$F:$F, AD$1)+SUMIFS('2012'!$J:$J, '2012'!$E:$E, $A23, '2012'!$F:$F, AD$1)+SUMIFS('2011'!$H:$H, '2011'!$C:$C, $A23, '2011'!$F:$F, AD$1)+SUMIFS('2011'!$I:$I, '2011'!$D:$D, $A23, '2011'!$F:$F, AD$1)+SUMIFS('2011'!$J:$J, '2011'!$E:$E, $A23, '2011'!$F:$F, AD$1)+SUMIFS('2010'!$H:$H, '2010'!$C:$C, $A23, '2010'!$F:$F, AD$1)+SUMIFS('2010'!$I:$I, '2010'!$D:$D, $A23, '2010'!$F:$F, AD$1)+SUMIFS('2010'!$J:$J, '2010'!$E:$E, $A23, '2010'!$F:$F, AD$1)+SUMIFS('2009'!$H:$H, '2009'!$C:$C, $A23, '2009'!$F:$F, AD$1)+SUMIFS('2009'!$I:$I, '2009'!$D:$D, $A23, '2009'!$F:$F, AD$1)+SUMIFS('2009'!$J:$J, '2009'!$E:$E, $A23, '2009'!$F:$F, AD$1), 0)</f>
        <v>288</v>
      </c>
      <c r="AE23" s="0" t="n">
        <f aca="false">IFERROR(SUMIFS('2018'!$H:$H, '2018'!$C:$C, $A23, '2018'!$F:$F, AE$1)+SUMIFS('2018'!$I:$I, '2018'!$D:$D, $A23, '2018'!$F:$F, AE$1)+SUMIFS('2018'!$J:$J, '2018'!$E:$E, $A23, '2018'!$F:$F, AE$1)+SUMIFS('2017'!$H:$H, '2017'!$C:$C, $A23, '2017'!$F:$F, AE$1)+SUMIFS('2017'!$I:$I, '2017'!$D:$D, $A23, '2017'!$F:$F, AE$1)+SUMIFS('2017'!$J:$J, '2017'!$E:$E, $A23, '2017'!$F:$F, AE$1)+SUMIFS('2016'!$H:$H, '2016'!$C:$C, $A23, '2016'!$F:$F, AE$1)+SUMIFS('2016'!$I:$I, '2016'!$D:$D, $A23, '2016'!$F:$F, AE$1)+SUMIFS('2016'!$J:$J, '2016'!$E:$E, $A23, '2016'!$F:$F, AE$1)+SUMIFS('2015'!$H:$H, '2015'!$C:$C, $A23, '2015'!$F:$F, AE$1)+SUMIFS('2015'!$I:$I, '2015'!$D:$D, $A23, '2015'!$F:$F, AE$1)+SUMIFS('2015'!$J:$J, '2015'!$E:$E, $A23, '2015'!$F:$F, AE$1)+SUMIFS('2014'!$H:$H, '2014'!$C:$C, $A23, '2014'!$F:$F, AE$1)+SUMIFS('2014'!$I:$I, '2014'!$D:$D, $A23, '2014'!$F:$F, AE$1)+SUMIFS('2014'!$J:$J, '2014'!$E:$E, $A23, '2014'!$F:$F, AE$1)+SUMIFS('2013'!$H:$H, '2013'!$C:$C, $A23, '2013'!$F:$F, AE$1)+SUMIFS('2013'!$I:$I, '2013'!$D:$D, $A23, '2013'!$F:$F, AE$1)+SUMIFS('2013'!$J:$J, '2013'!$E:$E, $A23, '2013'!$F:$F, AE$1)+SUMIFS('2012'!$H:$H, '2012'!$C:$C, $A23, '2012'!$F:$F, AE$1)+SUMIFS('2012'!$I:$I, '2012'!$D:$D, $A23, '2012'!$F:$F, AE$1)+SUMIFS('2012'!$J:$J, '2012'!$E:$E, $A23, '2012'!$F:$F, AE$1)+SUMIFS('2011'!$H:$H, '2011'!$C:$C, $A23, '2011'!$F:$F, AE$1)+SUMIFS('2011'!$I:$I, '2011'!$D:$D, $A23, '2011'!$F:$F, AE$1)+SUMIFS('2011'!$J:$J, '2011'!$E:$E, $A23, '2011'!$F:$F, AE$1)+SUMIFS('2010'!$H:$H, '2010'!$C:$C, $A23, '2010'!$F:$F, AE$1)+SUMIFS('2010'!$I:$I, '2010'!$D:$D, $A23, '2010'!$F:$F, AE$1)+SUMIFS('2010'!$J:$J, '2010'!$E:$E, $A23, '2010'!$F:$F, AE$1)+SUMIFS('2009'!$H:$H, '2009'!$C:$C, $A23, '2009'!$F:$F, AE$1)+SUMIFS('2009'!$I:$I, '2009'!$D:$D, $A23, '2009'!$F:$F, AE$1)+SUMIFS('2009'!$J:$J, '2009'!$E:$E, $A23, '2009'!$F:$F, AE$1), 0)</f>
        <v>0</v>
      </c>
      <c r="AF23" s="0" t="n">
        <f aca="false">IFERROR(SUMIFS('2018'!$H:$H, '2018'!$C:$C, $A23, '2018'!$F:$F, AF$1)+SUMIFS('2018'!$I:$I, '2018'!$D:$D, $A23, '2018'!$F:$F, AF$1)+SUMIFS('2018'!$J:$J, '2018'!$E:$E, $A23, '2018'!$F:$F, AF$1)+SUMIFS('2017'!$H:$H, '2017'!$C:$C, $A23, '2017'!$F:$F, AF$1)+SUMIFS('2017'!$I:$I, '2017'!$D:$D, $A23, '2017'!$F:$F, AF$1)+SUMIFS('2017'!$J:$J, '2017'!$E:$E, $A23, '2017'!$F:$F, AF$1)+SUMIFS('2016'!$H:$H, '2016'!$C:$C, $A23, '2016'!$F:$F, AF$1)+SUMIFS('2016'!$I:$I, '2016'!$D:$D, $A23, '2016'!$F:$F, AF$1)+SUMIFS('2016'!$J:$J, '2016'!$E:$E, $A23, '2016'!$F:$F, AF$1)+SUMIFS('2015'!$H:$H, '2015'!$C:$C, $A23, '2015'!$F:$F, AF$1)+SUMIFS('2015'!$I:$I, '2015'!$D:$D, $A23, '2015'!$F:$F, AF$1)+SUMIFS('2015'!$J:$J, '2015'!$E:$E, $A23, '2015'!$F:$F, AF$1)+SUMIFS('2014'!$H:$H, '2014'!$C:$C, $A23, '2014'!$F:$F, AF$1)+SUMIFS('2014'!$I:$I, '2014'!$D:$D, $A23, '2014'!$F:$F, AF$1)+SUMIFS('2014'!$J:$J, '2014'!$E:$E, $A23, '2014'!$F:$F, AF$1)+SUMIFS('2013'!$H:$H, '2013'!$C:$C, $A23, '2013'!$F:$F, AF$1)+SUMIFS('2013'!$I:$I, '2013'!$D:$D, $A23, '2013'!$F:$F, AF$1)+SUMIFS('2013'!$J:$J, '2013'!$E:$E, $A23, '2013'!$F:$F, AF$1)+SUMIFS('2012'!$H:$H, '2012'!$C:$C, $A23, '2012'!$F:$F, AF$1)+SUMIFS('2012'!$I:$I, '2012'!$D:$D, $A23, '2012'!$F:$F, AF$1)+SUMIFS('2012'!$J:$J, '2012'!$E:$E, $A23, '2012'!$F:$F, AF$1)+SUMIFS('2011'!$H:$H, '2011'!$C:$C, $A23, '2011'!$F:$F, AF$1)+SUMIFS('2011'!$I:$I, '2011'!$D:$D, $A23, '2011'!$F:$F, AF$1)+SUMIFS('2011'!$J:$J, '2011'!$E:$E, $A23, '2011'!$F:$F, AF$1)+SUMIFS('2010'!$H:$H, '2010'!$C:$C, $A23, '2010'!$F:$F, AF$1)+SUMIFS('2010'!$I:$I, '2010'!$D:$D, $A23, '2010'!$F:$F, AF$1)+SUMIFS('2010'!$J:$J, '2010'!$E:$E, $A23, '2010'!$F:$F, AF$1)+SUMIFS('2009'!$H:$H, '2009'!$C:$C, $A23, '2009'!$F:$F, AF$1)+SUMIFS('2009'!$I:$I, '2009'!$D:$D, $A23, '2009'!$F:$F, AF$1)+SUMIFS('2009'!$J:$J, '2009'!$E:$E, $A23, '2009'!$F:$F, AF$1), 0)</f>
        <v>11.5</v>
      </c>
    </row>
    <row r="24" customFormat="false" ht="15" hidden="false" customHeight="false" outlineLevel="0" collapsed="false">
      <c r="A24" s="12" t="s">
        <v>81</v>
      </c>
      <c r="B24" s="0" t="n">
        <f aca="false">IFERROR(SUMIFS('2018'!$H:$H, '2018'!$C:$C, $A24, '2018'!$F:$F, B$1)+SUMIFS('2018'!$I:$I, '2018'!$D:$D, $A24, '2018'!$F:$F, B$1)+SUMIFS('2018'!$J:$J, '2018'!$E:$E, $A24, '2018'!$F:$F, B$1)+SUMIFS('2017'!$H:$H, '2017'!$C:$C, $A24, '2017'!$F:$F, B$1)+SUMIFS('2017'!$I:$I, '2017'!$D:$D, $A24, '2017'!$F:$F, B$1)+SUMIFS('2017'!$J:$J, '2017'!$E:$E, $A24, '2017'!$F:$F, B$1)+SUMIFS('2016'!$H:$H, '2016'!$C:$C, $A24, '2016'!$F:$F, B$1)+SUMIFS('2016'!$I:$I, '2016'!$D:$D, $A24, '2016'!$F:$F, B$1)+SUMIFS('2016'!$J:$J, '2016'!$E:$E, $A24, '2016'!$F:$F, B$1)+SUMIFS('2015'!$H:$H, '2015'!$C:$C, $A24, '2015'!$F:$F, B$1)+SUMIFS('2015'!$I:$I, '2015'!$D:$D, $A24, '2015'!$F:$F, B$1)+SUMIFS('2015'!$J:$J, '2015'!$E:$E, $A24, '2015'!$F:$F, B$1)+SUMIFS('2014'!$H:$H, '2014'!$C:$C, $A24, '2014'!$F:$F, B$1)+SUMIFS('2014'!$I:$I, '2014'!$D:$D, $A24, '2014'!$F:$F, B$1)+SUMIFS('2014'!$J:$J, '2014'!$E:$E, $A24, '2014'!$F:$F, B$1)+SUMIFS('2013'!$H:$H, '2013'!$C:$C, $A24, '2013'!$F:$F, B$1)+SUMIFS('2013'!$I:$I, '2013'!$D:$D, $A24, '2013'!$F:$F, B$1)+SUMIFS('2013'!$J:$J, '2013'!$E:$E, $A24, '2013'!$F:$F, B$1)+SUMIFS('2012'!$H:$H, '2012'!$C:$C, $A24, '2012'!$F:$F, B$1)+SUMIFS('2012'!$I:$I, '2012'!$D:$D, $A24, '2012'!$F:$F, B$1)+SUMIFS('2012'!$J:$J, '2012'!$E:$E, $A24, '2012'!$F:$F, B$1)+SUMIFS('2011'!$H:$H, '2011'!$C:$C, $A24, '2011'!$F:$F, B$1)+SUMIFS('2011'!$I:$I, '2011'!$D:$D, $A24, '2011'!$F:$F, B$1)+SUMIFS('2011'!$J:$J, '2011'!$E:$E, $A24, '2011'!$F:$F, B$1)+SUMIFS('2010'!$H:$H, '2010'!$C:$C, $A24, '2010'!$F:$F, B$1)+SUMIFS('2010'!$I:$I, '2010'!$D:$D, $A24, '2010'!$F:$F, B$1)+SUMIFS('2010'!$J:$J, '2010'!$E:$E, $A24, '2010'!$F:$F, B$1)+SUMIFS('2009'!$H:$H, '2009'!$C:$C, $A24, '2009'!$F:$F, B$1)+SUMIFS('2009'!$I:$I, '2009'!$D:$D, $A24, '2009'!$F:$F, B$1)+SUMIFS('2009'!$J:$J, '2009'!$E:$E, $A24, '2009'!$F:$F, B$1), 0)</f>
        <v>0</v>
      </c>
      <c r="C24" s="0" t="n">
        <f aca="false">IFERROR(SUMIFS('2018'!$H:$H, '2018'!$C:$C, $A24, '2018'!$F:$F, C$1)+SUMIFS('2018'!$I:$I, '2018'!$D:$D, $A24, '2018'!$F:$F, C$1)+SUMIFS('2018'!$J:$J, '2018'!$E:$E, $A24, '2018'!$F:$F, C$1)+SUMIFS('2017'!$H:$H, '2017'!$C:$C, $A24, '2017'!$F:$F, C$1)+SUMIFS('2017'!$I:$I, '2017'!$D:$D, $A24, '2017'!$F:$F, C$1)+SUMIFS('2017'!$J:$J, '2017'!$E:$E, $A24, '2017'!$F:$F, C$1)+SUMIFS('2016'!$H:$H, '2016'!$C:$C, $A24, '2016'!$F:$F, C$1)+SUMIFS('2016'!$I:$I, '2016'!$D:$D, $A24, '2016'!$F:$F, C$1)+SUMIFS('2016'!$J:$J, '2016'!$E:$E, $A24, '2016'!$F:$F, C$1)+SUMIFS('2015'!$H:$H, '2015'!$C:$C, $A24, '2015'!$F:$F, C$1)+SUMIFS('2015'!$I:$I, '2015'!$D:$D, $A24, '2015'!$F:$F, C$1)+SUMIFS('2015'!$J:$J, '2015'!$E:$E, $A24, '2015'!$F:$F, C$1)+SUMIFS('2014'!$H:$H, '2014'!$C:$C, $A24, '2014'!$F:$F, C$1)+SUMIFS('2014'!$I:$I, '2014'!$D:$D, $A24, '2014'!$F:$F, C$1)+SUMIFS('2014'!$J:$J, '2014'!$E:$E, $A24, '2014'!$F:$F, C$1)+SUMIFS('2013'!$H:$H, '2013'!$C:$C, $A24, '2013'!$F:$F, C$1)+SUMIFS('2013'!$I:$I, '2013'!$D:$D, $A24, '2013'!$F:$F, C$1)+SUMIFS('2013'!$J:$J, '2013'!$E:$E, $A24, '2013'!$F:$F, C$1)+SUMIFS('2012'!$H:$H, '2012'!$C:$C, $A24, '2012'!$F:$F, C$1)+SUMIFS('2012'!$I:$I, '2012'!$D:$D, $A24, '2012'!$F:$F, C$1)+SUMIFS('2012'!$J:$J, '2012'!$E:$E, $A24, '2012'!$F:$F, C$1)+SUMIFS('2011'!$H:$H, '2011'!$C:$C, $A24, '2011'!$F:$F, C$1)+SUMIFS('2011'!$I:$I, '2011'!$D:$D, $A24, '2011'!$F:$F, C$1)+SUMIFS('2011'!$J:$J, '2011'!$E:$E, $A24, '2011'!$F:$F, C$1)+SUMIFS('2010'!$H:$H, '2010'!$C:$C, $A24, '2010'!$F:$F, C$1)+SUMIFS('2010'!$I:$I, '2010'!$D:$D, $A24, '2010'!$F:$F, C$1)+SUMIFS('2010'!$J:$J, '2010'!$E:$E, $A24, '2010'!$F:$F, C$1)+SUMIFS('2009'!$H:$H, '2009'!$C:$C, $A24, '2009'!$F:$F, C$1)+SUMIFS('2009'!$I:$I, '2009'!$D:$D, $A24, '2009'!$F:$F, C$1)+SUMIFS('2009'!$J:$J, '2009'!$E:$E, $A24, '2009'!$F:$F, C$1), 0)</f>
        <v>0</v>
      </c>
      <c r="D24" s="0" t="n">
        <f aca="false">IFERROR(SUMIFS('2018'!$H:$H, '2018'!$C:$C, $A24, '2018'!$F:$F, D$1)+SUMIFS('2018'!$I:$I, '2018'!$D:$D, $A24, '2018'!$F:$F, D$1)+SUMIFS('2018'!$J:$J, '2018'!$E:$E, $A24, '2018'!$F:$F, D$1)+SUMIFS('2017'!$H:$H, '2017'!$C:$C, $A24, '2017'!$F:$F, D$1)+SUMIFS('2017'!$I:$I, '2017'!$D:$D, $A24, '2017'!$F:$F, D$1)+SUMIFS('2017'!$J:$J, '2017'!$E:$E, $A24, '2017'!$F:$F, D$1)+SUMIFS('2016'!$H:$H, '2016'!$C:$C, $A24, '2016'!$F:$F, D$1)+SUMIFS('2016'!$I:$I, '2016'!$D:$D, $A24, '2016'!$F:$F, D$1)+SUMIFS('2016'!$J:$J, '2016'!$E:$E, $A24, '2016'!$F:$F, D$1)+SUMIFS('2015'!$H:$H, '2015'!$C:$C, $A24, '2015'!$F:$F, D$1)+SUMIFS('2015'!$I:$I, '2015'!$D:$D, $A24, '2015'!$F:$F, D$1)+SUMIFS('2015'!$J:$J, '2015'!$E:$E, $A24, '2015'!$F:$F, D$1)+SUMIFS('2014'!$H:$H, '2014'!$C:$C, $A24, '2014'!$F:$F, D$1)+SUMIFS('2014'!$I:$I, '2014'!$D:$D, $A24, '2014'!$F:$F, D$1)+SUMIFS('2014'!$J:$J, '2014'!$E:$E, $A24, '2014'!$F:$F, D$1)+SUMIFS('2013'!$H:$H, '2013'!$C:$C, $A24, '2013'!$F:$F, D$1)+SUMIFS('2013'!$I:$I, '2013'!$D:$D, $A24, '2013'!$F:$F, D$1)+SUMIFS('2013'!$J:$J, '2013'!$E:$E, $A24, '2013'!$F:$F, D$1)+SUMIFS('2012'!$H:$H, '2012'!$C:$C, $A24, '2012'!$F:$F, D$1)+SUMIFS('2012'!$I:$I, '2012'!$D:$D, $A24, '2012'!$F:$F, D$1)+SUMIFS('2012'!$J:$J, '2012'!$E:$E, $A24, '2012'!$F:$F, D$1)+SUMIFS('2011'!$H:$H, '2011'!$C:$C, $A24, '2011'!$F:$F, D$1)+SUMIFS('2011'!$I:$I, '2011'!$D:$D, $A24, '2011'!$F:$F, D$1)+SUMIFS('2011'!$J:$J, '2011'!$E:$E, $A24, '2011'!$F:$F, D$1)+SUMIFS('2010'!$H:$H, '2010'!$C:$C, $A24, '2010'!$F:$F, D$1)+SUMIFS('2010'!$I:$I, '2010'!$D:$D, $A24, '2010'!$F:$F, D$1)+SUMIFS('2010'!$J:$J, '2010'!$E:$E, $A24, '2010'!$F:$F, D$1)+SUMIFS('2009'!$H:$H, '2009'!$C:$C, $A24, '2009'!$F:$F, D$1)+SUMIFS('2009'!$I:$I, '2009'!$D:$D, $A24, '2009'!$F:$F, D$1)+SUMIFS('2009'!$J:$J, '2009'!$E:$E, $A24, '2009'!$F:$F, D$1), 0)</f>
        <v>0</v>
      </c>
      <c r="E24" s="0" t="n">
        <f aca="false">IFERROR(SUMIFS('2018'!$H:$H, '2018'!$C:$C, $A24, '2018'!$F:$F, E$1)+SUMIFS('2018'!$I:$I, '2018'!$D:$D, $A24, '2018'!$F:$F, E$1)+SUMIFS('2018'!$J:$J, '2018'!$E:$E, $A24, '2018'!$F:$F, E$1)+SUMIFS('2017'!$H:$H, '2017'!$C:$C, $A24, '2017'!$F:$F, E$1)+SUMIFS('2017'!$I:$I, '2017'!$D:$D, $A24, '2017'!$F:$F, E$1)+SUMIFS('2017'!$J:$J, '2017'!$E:$E, $A24, '2017'!$F:$F, E$1)+SUMIFS('2016'!$H:$H, '2016'!$C:$C, $A24, '2016'!$F:$F, E$1)+SUMIFS('2016'!$I:$I, '2016'!$D:$D, $A24, '2016'!$F:$F, E$1)+SUMIFS('2016'!$J:$J, '2016'!$E:$E, $A24, '2016'!$F:$F, E$1)+SUMIFS('2015'!$H:$H, '2015'!$C:$C, $A24, '2015'!$F:$F, E$1)+SUMIFS('2015'!$I:$I, '2015'!$D:$D, $A24, '2015'!$F:$F, E$1)+SUMIFS('2015'!$J:$J, '2015'!$E:$E, $A24, '2015'!$F:$F, E$1)+SUMIFS('2014'!$H:$H, '2014'!$C:$C, $A24, '2014'!$F:$F, E$1)+SUMIFS('2014'!$I:$I, '2014'!$D:$D, $A24, '2014'!$F:$F, E$1)+SUMIFS('2014'!$J:$J, '2014'!$E:$E, $A24, '2014'!$F:$F, E$1)+SUMIFS('2013'!$H:$H, '2013'!$C:$C, $A24, '2013'!$F:$F, E$1)+SUMIFS('2013'!$I:$I, '2013'!$D:$D, $A24, '2013'!$F:$F, E$1)+SUMIFS('2013'!$J:$J, '2013'!$E:$E, $A24, '2013'!$F:$F, E$1)+SUMIFS('2012'!$H:$H, '2012'!$C:$C, $A24, '2012'!$F:$F, E$1)+SUMIFS('2012'!$I:$I, '2012'!$D:$D, $A24, '2012'!$F:$F, E$1)+SUMIFS('2012'!$J:$J, '2012'!$E:$E, $A24, '2012'!$F:$F, E$1)+SUMIFS('2011'!$H:$H, '2011'!$C:$C, $A24, '2011'!$F:$F, E$1)+SUMIFS('2011'!$I:$I, '2011'!$D:$D, $A24, '2011'!$F:$F, E$1)+SUMIFS('2011'!$J:$J, '2011'!$E:$E, $A24, '2011'!$F:$F, E$1)+SUMIFS('2010'!$H:$H, '2010'!$C:$C, $A24, '2010'!$F:$F, E$1)+SUMIFS('2010'!$I:$I, '2010'!$D:$D, $A24, '2010'!$F:$F, E$1)+SUMIFS('2010'!$J:$J, '2010'!$E:$E, $A24, '2010'!$F:$F, E$1)+SUMIFS('2009'!$H:$H, '2009'!$C:$C, $A24, '2009'!$F:$F, E$1)+SUMIFS('2009'!$I:$I, '2009'!$D:$D, $A24, '2009'!$F:$F, E$1)+SUMIFS('2009'!$J:$J, '2009'!$E:$E, $A24, '2009'!$F:$F, E$1), 0)</f>
        <v>0</v>
      </c>
      <c r="F24" s="0" t="n">
        <f aca="false">IFERROR(SUMIFS('2018'!$H:$H, '2018'!$C:$C, $A24, '2018'!$F:$F, F$1)+SUMIFS('2018'!$I:$I, '2018'!$D:$D, $A24, '2018'!$F:$F, F$1)+SUMIFS('2018'!$J:$J, '2018'!$E:$E, $A24, '2018'!$F:$F, F$1)+SUMIFS('2017'!$H:$H, '2017'!$C:$C, $A24, '2017'!$F:$F, F$1)+SUMIFS('2017'!$I:$I, '2017'!$D:$D, $A24, '2017'!$F:$F, F$1)+SUMIFS('2017'!$J:$J, '2017'!$E:$E, $A24, '2017'!$F:$F, F$1)+SUMIFS('2016'!$H:$H, '2016'!$C:$C, $A24, '2016'!$F:$F, F$1)+SUMIFS('2016'!$I:$I, '2016'!$D:$D, $A24, '2016'!$F:$F, F$1)+SUMIFS('2016'!$J:$J, '2016'!$E:$E, $A24, '2016'!$F:$F, F$1)+SUMIFS('2015'!$H:$H, '2015'!$C:$C, $A24, '2015'!$F:$F, F$1)+SUMIFS('2015'!$I:$I, '2015'!$D:$D, $A24, '2015'!$F:$F, F$1)+SUMIFS('2015'!$J:$J, '2015'!$E:$E, $A24, '2015'!$F:$F, F$1)+SUMIFS('2014'!$H:$H, '2014'!$C:$C, $A24, '2014'!$F:$F, F$1)+SUMIFS('2014'!$I:$I, '2014'!$D:$D, $A24, '2014'!$F:$F, F$1)+SUMIFS('2014'!$J:$J, '2014'!$E:$E, $A24, '2014'!$F:$F, F$1)+SUMIFS('2013'!$H:$H, '2013'!$C:$C, $A24, '2013'!$F:$F, F$1)+SUMIFS('2013'!$I:$I, '2013'!$D:$D, $A24, '2013'!$F:$F, F$1)+SUMIFS('2013'!$J:$J, '2013'!$E:$E, $A24, '2013'!$F:$F, F$1)+SUMIFS('2012'!$H:$H, '2012'!$C:$C, $A24, '2012'!$F:$F, F$1)+SUMIFS('2012'!$I:$I, '2012'!$D:$D, $A24, '2012'!$F:$F, F$1)+SUMIFS('2012'!$J:$J, '2012'!$E:$E, $A24, '2012'!$F:$F, F$1)+SUMIFS('2011'!$H:$H, '2011'!$C:$C, $A24, '2011'!$F:$F, F$1)+SUMIFS('2011'!$I:$I, '2011'!$D:$D, $A24, '2011'!$F:$F, F$1)+SUMIFS('2011'!$J:$J, '2011'!$E:$E, $A24, '2011'!$F:$F, F$1)+SUMIFS('2010'!$H:$H, '2010'!$C:$C, $A24, '2010'!$F:$F, F$1)+SUMIFS('2010'!$I:$I, '2010'!$D:$D, $A24, '2010'!$F:$F, F$1)+SUMIFS('2010'!$J:$J, '2010'!$E:$E, $A24, '2010'!$F:$F, F$1)+SUMIFS('2009'!$H:$H, '2009'!$C:$C, $A24, '2009'!$F:$F, F$1)+SUMIFS('2009'!$I:$I, '2009'!$D:$D, $A24, '2009'!$F:$F, F$1)+SUMIFS('2009'!$J:$J, '2009'!$E:$E, $A24, '2009'!$F:$F, F$1), 0)</f>
        <v>0</v>
      </c>
      <c r="G24" s="0" t="n">
        <f aca="false">IFERROR(SUMIFS('2018'!$H:$H, '2018'!$C:$C, $A24, '2018'!$F:$F, G$1)+SUMIFS('2018'!$I:$I, '2018'!$D:$D, $A24, '2018'!$F:$F, G$1)+SUMIFS('2018'!$J:$J, '2018'!$E:$E, $A24, '2018'!$F:$F, G$1)+SUMIFS('2017'!$H:$H, '2017'!$C:$C, $A24, '2017'!$F:$F, G$1)+SUMIFS('2017'!$I:$I, '2017'!$D:$D, $A24, '2017'!$F:$F, G$1)+SUMIFS('2017'!$J:$J, '2017'!$E:$E, $A24, '2017'!$F:$F, G$1)+SUMIFS('2016'!$H:$H, '2016'!$C:$C, $A24, '2016'!$F:$F, G$1)+SUMIFS('2016'!$I:$I, '2016'!$D:$D, $A24, '2016'!$F:$F, G$1)+SUMIFS('2016'!$J:$J, '2016'!$E:$E, $A24, '2016'!$F:$F, G$1)+SUMIFS('2015'!$H:$H, '2015'!$C:$C, $A24, '2015'!$F:$F, G$1)+SUMIFS('2015'!$I:$I, '2015'!$D:$D, $A24, '2015'!$F:$F, G$1)+SUMIFS('2015'!$J:$J, '2015'!$E:$E, $A24, '2015'!$F:$F, G$1)+SUMIFS('2014'!$H:$H, '2014'!$C:$C, $A24, '2014'!$F:$F, G$1)+SUMIFS('2014'!$I:$I, '2014'!$D:$D, $A24, '2014'!$F:$F, G$1)+SUMIFS('2014'!$J:$J, '2014'!$E:$E, $A24, '2014'!$F:$F, G$1)+SUMIFS('2013'!$H:$H, '2013'!$C:$C, $A24, '2013'!$F:$F, G$1)+SUMIFS('2013'!$I:$I, '2013'!$D:$D, $A24, '2013'!$F:$F, G$1)+SUMIFS('2013'!$J:$J, '2013'!$E:$E, $A24, '2013'!$F:$F, G$1)+SUMIFS('2012'!$H:$H, '2012'!$C:$C, $A24, '2012'!$F:$F, G$1)+SUMIFS('2012'!$I:$I, '2012'!$D:$D, $A24, '2012'!$F:$F, G$1)+SUMIFS('2012'!$J:$J, '2012'!$E:$E, $A24, '2012'!$F:$F, G$1)+SUMIFS('2011'!$H:$H, '2011'!$C:$C, $A24, '2011'!$F:$F, G$1)+SUMIFS('2011'!$I:$I, '2011'!$D:$D, $A24, '2011'!$F:$F, G$1)+SUMIFS('2011'!$J:$J, '2011'!$E:$E, $A24, '2011'!$F:$F, G$1)+SUMIFS('2010'!$H:$H, '2010'!$C:$C, $A24, '2010'!$F:$F, G$1)+SUMIFS('2010'!$I:$I, '2010'!$D:$D, $A24, '2010'!$F:$F, G$1)+SUMIFS('2010'!$J:$J, '2010'!$E:$E, $A24, '2010'!$F:$F, G$1)+SUMIFS('2009'!$H:$H, '2009'!$C:$C, $A24, '2009'!$F:$F, G$1)+SUMIFS('2009'!$I:$I, '2009'!$D:$D, $A24, '2009'!$F:$F, G$1)+SUMIFS('2009'!$J:$J, '2009'!$E:$E, $A24, '2009'!$F:$F, G$1), 0)</f>
        <v>0</v>
      </c>
      <c r="H24" s="0" t="n">
        <f aca="false">IFERROR(SUMIFS('2018'!$H:$H, '2018'!$C:$C, $A24, '2018'!$F:$F, H$1)+SUMIFS('2018'!$I:$I, '2018'!$D:$D, $A24, '2018'!$F:$F, H$1)+SUMIFS('2018'!$J:$J, '2018'!$E:$E, $A24, '2018'!$F:$F, H$1)+SUMIFS('2017'!$H:$H, '2017'!$C:$C, $A24, '2017'!$F:$F, H$1)+SUMIFS('2017'!$I:$I, '2017'!$D:$D, $A24, '2017'!$F:$F, H$1)+SUMIFS('2017'!$J:$J, '2017'!$E:$E, $A24, '2017'!$F:$F, H$1)+SUMIFS('2016'!$H:$H, '2016'!$C:$C, $A24, '2016'!$F:$F, H$1)+SUMIFS('2016'!$I:$I, '2016'!$D:$D, $A24, '2016'!$F:$F, H$1)+SUMIFS('2016'!$J:$J, '2016'!$E:$E, $A24, '2016'!$F:$F, H$1)+SUMIFS('2015'!$H:$H, '2015'!$C:$C, $A24, '2015'!$F:$F, H$1)+SUMIFS('2015'!$I:$I, '2015'!$D:$D, $A24, '2015'!$F:$F, H$1)+SUMIFS('2015'!$J:$J, '2015'!$E:$E, $A24, '2015'!$F:$F, H$1)+SUMIFS('2014'!$H:$H, '2014'!$C:$C, $A24, '2014'!$F:$F, H$1)+SUMIFS('2014'!$I:$I, '2014'!$D:$D, $A24, '2014'!$F:$F, H$1)+SUMIFS('2014'!$J:$J, '2014'!$E:$E, $A24, '2014'!$F:$F, H$1)+SUMIFS('2013'!$H:$H, '2013'!$C:$C, $A24, '2013'!$F:$F, H$1)+SUMIFS('2013'!$I:$I, '2013'!$D:$D, $A24, '2013'!$F:$F, H$1)+SUMIFS('2013'!$J:$J, '2013'!$E:$E, $A24, '2013'!$F:$F, H$1)+SUMIFS('2012'!$H:$H, '2012'!$C:$C, $A24, '2012'!$F:$F, H$1)+SUMIFS('2012'!$I:$I, '2012'!$D:$D, $A24, '2012'!$F:$F, H$1)+SUMIFS('2012'!$J:$J, '2012'!$E:$E, $A24, '2012'!$F:$F, H$1)+SUMIFS('2011'!$H:$H, '2011'!$C:$C, $A24, '2011'!$F:$F, H$1)+SUMIFS('2011'!$I:$I, '2011'!$D:$D, $A24, '2011'!$F:$F, H$1)+SUMIFS('2011'!$J:$J, '2011'!$E:$E, $A24, '2011'!$F:$F, H$1)+SUMIFS('2010'!$H:$H, '2010'!$C:$C, $A24, '2010'!$F:$F, H$1)+SUMIFS('2010'!$I:$I, '2010'!$D:$D, $A24, '2010'!$F:$F, H$1)+SUMIFS('2010'!$J:$J, '2010'!$E:$E, $A24, '2010'!$F:$F, H$1)+SUMIFS('2009'!$H:$H, '2009'!$C:$C, $A24, '2009'!$F:$F, H$1)+SUMIFS('2009'!$I:$I, '2009'!$D:$D, $A24, '2009'!$F:$F, H$1)+SUMIFS('2009'!$J:$J, '2009'!$E:$E, $A24, '2009'!$F:$F, H$1), 0)</f>
        <v>0</v>
      </c>
      <c r="I24" s="0" t="n">
        <f aca="false">IFERROR(SUMIFS('2018'!$H:$H, '2018'!$C:$C, $A24, '2018'!$F:$F, I$1)+SUMIFS('2018'!$I:$I, '2018'!$D:$D, $A24, '2018'!$F:$F, I$1)+SUMIFS('2018'!$J:$J, '2018'!$E:$E, $A24, '2018'!$F:$F, I$1)+SUMIFS('2017'!$H:$H, '2017'!$C:$C, $A24, '2017'!$F:$F, I$1)+SUMIFS('2017'!$I:$I, '2017'!$D:$D, $A24, '2017'!$F:$F, I$1)+SUMIFS('2017'!$J:$J, '2017'!$E:$E, $A24, '2017'!$F:$F, I$1)+SUMIFS('2016'!$H:$H, '2016'!$C:$C, $A24, '2016'!$F:$F, I$1)+SUMIFS('2016'!$I:$I, '2016'!$D:$D, $A24, '2016'!$F:$F, I$1)+SUMIFS('2016'!$J:$J, '2016'!$E:$E, $A24, '2016'!$F:$F, I$1)+SUMIFS('2015'!$H:$H, '2015'!$C:$C, $A24, '2015'!$F:$F, I$1)+SUMIFS('2015'!$I:$I, '2015'!$D:$D, $A24, '2015'!$F:$F, I$1)+SUMIFS('2015'!$J:$J, '2015'!$E:$E, $A24, '2015'!$F:$F, I$1)+SUMIFS('2014'!$H:$H, '2014'!$C:$C, $A24, '2014'!$F:$F, I$1)+SUMIFS('2014'!$I:$I, '2014'!$D:$D, $A24, '2014'!$F:$F, I$1)+SUMIFS('2014'!$J:$J, '2014'!$E:$E, $A24, '2014'!$F:$F, I$1)+SUMIFS('2013'!$H:$H, '2013'!$C:$C, $A24, '2013'!$F:$F, I$1)+SUMIFS('2013'!$I:$I, '2013'!$D:$D, $A24, '2013'!$F:$F, I$1)+SUMIFS('2013'!$J:$J, '2013'!$E:$E, $A24, '2013'!$F:$F, I$1)+SUMIFS('2012'!$H:$H, '2012'!$C:$C, $A24, '2012'!$F:$F, I$1)+SUMIFS('2012'!$I:$I, '2012'!$D:$D, $A24, '2012'!$F:$F, I$1)+SUMIFS('2012'!$J:$J, '2012'!$E:$E, $A24, '2012'!$F:$F, I$1)+SUMIFS('2011'!$H:$H, '2011'!$C:$C, $A24, '2011'!$F:$F, I$1)+SUMIFS('2011'!$I:$I, '2011'!$D:$D, $A24, '2011'!$F:$F, I$1)+SUMIFS('2011'!$J:$J, '2011'!$E:$E, $A24, '2011'!$F:$F, I$1)+SUMIFS('2010'!$H:$H, '2010'!$C:$C, $A24, '2010'!$F:$F, I$1)+SUMIFS('2010'!$I:$I, '2010'!$D:$D, $A24, '2010'!$F:$F, I$1)+SUMIFS('2010'!$J:$J, '2010'!$E:$E, $A24, '2010'!$F:$F, I$1)+SUMIFS('2009'!$H:$H, '2009'!$C:$C, $A24, '2009'!$F:$F, I$1)+SUMIFS('2009'!$I:$I, '2009'!$D:$D, $A24, '2009'!$F:$F, I$1)+SUMIFS('2009'!$J:$J, '2009'!$E:$E, $A24, '2009'!$F:$F, I$1), 0)</f>
        <v>0</v>
      </c>
      <c r="J24" s="0" t="n">
        <f aca="false">IFERROR(SUMIFS('2018'!$H:$H, '2018'!$C:$C, $A24, '2018'!$F:$F, J$1)+SUMIFS('2018'!$I:$I, '2018'!$D:$D, $A24, '2018'!$F:$F, J$1)+SUMIFS('2018'!$J:$J, '2018'!$E:$E, $A24, '2018'!$F:$F, J$1)+SUMIFS('2017'!$H:$H, '2017'!$C:$C, $A24, '2017'!$F:$F, J$1)+SUMIFS('2017'!$I:$I, '2017'!$D:$D, $A24, '2017'!$F:$F, J$1)+SUMIFS('2017'!$J:$J, '2017'!$E:$E, $A24, '2017'!$F:$F, J$1)+SUMIFS('2016'!$H:$H, '2016'!$C:$C, $A24, '2016'!$F:$F, J$1)+SUMIFS('2016'!$I:$I, '2016'!$D:$D, $A24, '2016'!$F:$F, J$1)+SUMIFS('2016'!$J:$J, '2016'!$E:$E, $A24, '2016'!$F:$F, J$1)+SUMIFS('2015'!$H:$H, '2015'!$C:$C, $A24, '2015'!$F:$F, J$1)+SUMIFS('2015'!$I:$I, '2015'!$D:$D, $A24, '2015'!$F:$F, J$1)+SUMIFS('2015'!$J:$J, '2015'!$E:$E, $A24, '2015'!$F:$F, J$1)+SUMIFS('2014'!$H:$H, '2014'!$C:$C, $A24, '2014'!$F:$F, J$1)+SUMIFS('2014'!$I:$I, '2014'!$D:$D, $A24, '2014'!$F:$F, J$1)+SUMIFS('2014'!$J:$J, '2014'!$E:$E, $A24, '2014'!$F:$F, J$1)+SUMIFS('2013'!$H:$H, '2013'!$C:$C, $A24, '2013'!$F:$F, J$1)+SUMIFS('2013'!$I:$I, '2013'!$D:$D, $A24, '2013'!$F:$F, J$1)+SUMIFS('2013'!$J:$J, '2013'!$E:$E, $A24, '2013'!$F:$F, J$1)+SUMIFS('2012'!$H:$H, '2012'!$C:$C, $A24, '2012'!$F:$F, J$1)+SUMIFS('2012'!$I:$I, '2012'!$D:$D, $A24, '2012'!$F:$F, J$1)+SUMIFS('2012'!$J:$J, '2012'!$E:$E, $A24, '2012'!$F:$F, J$1)+SUMIFS('2011'!$H:$H, '2011'!$C:$C, $A24, '2011'!$F:$F, J$1)+SUMIFS('2011'!$I:$I, '2011'!$D:$D, $A24, '2011'!$F:$F, J$1)+SUMIFS('2011'!$J:$J, '2011'!$E:$E, $A24, '2011'!$F:$F, J$1)+SUMIFS('2010'!$H:$H, '2010'!$C:$C, $A24, '2010'!$F:$F, J$1)+SUMIFS('2010'!$I:$I, '2010'!$D:$D, $A24, '2010'!$F:$F, J$1)+SUMIFS('2010'!$J:$J, '2010'!$E:$E, $A24, '2010'!$F:$F, J$1)+SUMIFS('2009'!$H:$H, '2009'!$C:$C, $A24, '2009'!$F:$F, J$1)+SUMIFS('2009'!$I:$I, '2009'!$D:$D, $A24, '2009'!$F:$F, J$1)+SUMIFS('2009'!$J:$J, '2009'!$E:$E, $A24, '2009'!$F:$F, J$1), 0)</f>
        <v>0</v>
      </c>
      <c r="K24" s="0" t="n">
        <f aca="false">IFERROR(SUMIFS('2018'!$H:$H, '2018'!$C:$C, $A24, '2018'!$F:$F, K$1)+SUMIFS('2018'!$I:$I, '2018'!$D:$D, $A24, '2018'!$F:$F, K$1)+SUMIFS('2018'!$J:$J, '2018'!$E:$E, $A24, '2018'!$F:$F, K$1)+SUMIFS('2017'!$H:$H, '2017'!$C:$C, $A24, '2017'!$F:$F, K$1)+SUMIFS('2017'!$I:$I, '2017'!$D:$D, $A24, '2017'!$F:$F, K$1)+SUMIFS('2017'!$J:$J, '2017'!$E:$E, $A24, '2017'!$F:$F, K$1)+SUMIFS('2016'!$H:$H, '2016'!$C:$C, $A24, '2016'!$F:$F, K$1)+SUMIFS('2016'!$I:$I, '2016'!$D:$D, $A24, '2016'!$F:$F, K$1)+SUMIFS('2016'!$J:$J, '2016'!$E:$E, $A24, '2016'!$F:$F, K$1)+SUMIFS('2015'!$H:$H, '2015'!$C:$C, $A24, '2015'!$F:$F, K$1)+SUMIFS('2015'!$I:$I, '2015'!$D:$D, $A24, '2015'!$F:$F, K$1)+SUMIFS('2015'!$J:$J, '2015'!$E:$E, $A24, '2015'!$F:$F, K$1)+SUMIFS('2014'!$H:$H, '2014'!$C:$C, $A24, '2014'!$F:$F, K$1)+SUMIFS('2014'!$I:$I, '2014'!$D:$D, $A24, '2014'!$F:$F, K$1)+SUMIFS('2014'!$J:$J, '2014'!$E:$E, $A24, '2014'!$F:$F, K$1)+SUMIFS('2013'!$H:$H, '2013'!$C:$C, $A24, '2013'!$F:$F, K$1)+SUMIFS('2013'!$I:$I, '2013'!$D:$D, $A24, '2013'!$F:$F, K$1)+SUMIFS('2013'!$J:$J, '2013'!$E:$E, $A24, '2013'!$F:$F, K$1)+SUMIFS('2012'!$H:$H, '2012'!$C:$C, $A24, '2012'!$F:$F, K$1)+SUMIFS('2012'!$I:$I, '2012'!$D:$D, $A24, '2012'!$F:$F, K$1)+SUMIFS('2012'!$J:$J, '2012'!$E:$E, $A24, '2012'!$F:$F, K$1)+SUMIFS('2011'!$H:$H, '2011'!$C:$C, $A24, '2011'!$F:$F, K$1)+SUMIFS('2011'!$I:$I, '2011'!$D:$D, $A24, '2011'!$F:$F, K$1)+SUMIFS('2011'!$J:$J, '2011'!$E:$E, $A24, '2011'!$F:$F, K$1)+SUMIFS('2010'!$H:$H, '2010'!$C:$C, $A24, '2010'!$F:$F, K$1)+SUMIFS('2010'!$I:$I, '2010'!$D:$D, $A24, '2010'!$F:$F, K$1)+SUMIFS('2010'!$J:$J, '2010'!$E:$E, $A24, '2010'!$F:$F, K$1)+SUMIFS('2009'!$H:$H, '2009'!$C:$C, $A24, '2009'!$F:$F, K$1)+SUMIFS('2009'!$I:$I, '2009'!$D:$D, $A24, '2009'!$F:$F, K$1)+SUMIFS('2009'!$J:$J, '2009'!$E:$E, $A24, '2009'!$F:$F, K$1), 0)</f>
        <v>0</v>
      </c>
      <c r="L24" s="0" t="n">
        <f aca="false">IFERROR(SUMIFS('2018'!$H:$H, '2018'!$C:$C, $A24, '2018'!$F:$F, L$1)+SUMIFS('2018'!$I:$I, '2018'!$D:$D, $A24, '2018'!$F:$F, L$1)+SUMIFS('2018'!$J:$J, '2018'!$E:$E, $A24, '2018'!$F:$F, L$1)+SUMIFS('2017'!$H:$H, '2017'!$C:$C, $A24, '2017'!$F:$F, L$1)+SUMIFS('2017'!$I:$I, '2017'!$D:$D, $A24, '2017'!$F:$F, L$1)+SUMIFS('2017'!$J:$J, '2017'!$E:$E, $A24, '2017'!$F:$F, L$1)+SUMIFS('2016'!$H:$H, '2016'!$C:$C, $A24, '2016'!$F:$F, L$1)+SUMIFS('2016'!$I:$I, '2016'!$D:$D, $A24, '2016'!$F:$F, L$1)+SUMIFS('2016'!$J:$J, '2016'!$E:$E, $A24, '2016'!$F:$F, L$1)+SUMIFS('2015'!$H:$H, '2015'!$C:$C, $A24, '2015'!$F:$F, L$1)+SUMIFS('2015'!$I:$I, '2015'!$D:$D, $A24, '2015'!$F:$F, L$1)+SUMIFS('2015'!$J:$J, '2015'!$E:$E, $A24, '2015'!$F:$F, L$1)+SUMIFS('2014'!$H:$H, '2014'!$C:$C, $A24, '2014'!$F:$F, L$1)+SUMIFS('2014'!$I:$I, '2014'!$D:$D, $A24, '2014'!$F:$F, L$1)+SUMIFS('2014'!$J:$J, '2014'!$E:$E, $A24, '2014'!$F:$F, L$1)+SUMIFS('2013'!$H:$H, '2013'!$C:$C, $A24, '2013'!$F:$F, L$1)+SUMIFS('2013'!$I:$I, '2013'!$D:$D, $A24, '2013'!$F:$F, L$1)+SUMIFS('2013'!$J:$J, '2013'!$E:$E, $A24, '2013'!$F:$F, L$1)+SUMIFS('2012'!$H:$H, '2012'!$C:$C, $A24, '2012'!$F:$F, L$1)+SUMIFS('2012'!$I:$I, '2012'!$D:$D, $A24, '2012'!$F:$F, L$1)+SUMIFS('2012'!$J:$J, '2012'!$E:$E, $A24, '2012'!$F:$F, L$1)+SUMIFS('2011'!$H:$H, '2011'!$C:$C, $A24, '2011'!$F:$F, L$1)+SUMIFS('2011'!$I:$I, '2011'!$D:$D, $A24, '2011'!$F:$F, L$1)+SUMIFS('2011'!$J:$J, '2011'!$E:$E, $A24, '2011'!$F:$F, L$1)+SUMIFS('2010'!$H:$H, '2010'!$C:$C, $A24, '2010'!$F:$F, L$1)+SUMIFS('2010'!$I:$I, '2010'!$D:$D, $A24, '2010'!$F:$F, L$1)+SUMIFS('2010'!$J:$J, '2010'!$E:$E, $A24, '2010'!$F:$F, L$1)+SUMIFS('2009'!$H:$H, '2009'!$C:$C, $A24, '2009'!$F:$F, L$1)+SUMIFS('2009'!$I:$I, '2009'!$D:$D, $A24, '2009'!$F:$F, L$1)+SUMIFS('2009'!$J:$J, '2009'!$E:$E, $A24, '2009'!$F:$F, L$1), 0)</f>
        <v>0</v>
      </c>
      <c r="M24" s="0" t="n">
        <f aca="false">IFERROR(SUMIFS('2018'!$H:$H, '2018'!$C:$C, $A24, '2018'!$F:$F, M$1)+SUMIFS('2018'!$I:$I, '2018'!$D:$D, $A24, '2018'!$F:$F, M$1)+SUMIFS('2018'!$J:$J, '2018'!$E:$E, $A24, '2018'!$F:$F, M$1)+SUMIFS('2017'!$H:$H, '2017'!$C:$C, $A24, '2017'!$F:$F, M$1)+SUMIFS('2017'!$I:$I, '2017'!$D:$D, $A24, '2017'!$F:$F, M$1)+SUMIFS('2017'!$J:$J, '2017'!$E:$E, $A24, '2017'!$F:$F, M$1)+SUMIFS('2016'!$H:$H, '2016'!$C:$C, $A24, '2016'!$F:$F, M$1)+SUMIFS('2016'!$I:$I, '2016'!$D:$D, $A24, '2016'!$F:$F, M$1)+SUMIFS('2016'!$J:$J, '2016'!$E:$E, $A24, '2016'!$F:$F, M$1)+SUMIFS('2015'!$H:$H, '2015'!$C:$C, $A24, '2015'!$F:$F, M$1)+SUMIFS('2015'!$I:$I, '2015'!$D:$D, $A24, '2015'!$F:$F, M$1)+SUMIFS('2015'!$J:$J, '2015'!$E:$E, $A24, '2015'!$F:$F, M$1)+SUMIFS('2014'!$H:$H, '2014'!$C:$C, $A24, '2014'!$F:$F, M$1)+SUMIFS('2014'!$I:$I, '2014'!$D:$D, $A24, '2014'!$F:$F, M$1)+SUMIFS('2014'!$J:$J, '2014'!$E:$E, $A24, '2014'!$F:$F, M$1)+SUMIFS('2013'!$H:$H, '2013'!$C:$C, $A24, '2013'!$F:$F, M$1)+SUMIFS('2013'!$I:$I, '2013'!$D:$D, $A24, '2013'!$F:$F, M$1)+SUMIFS('2013'!$J:$J, '2013'!$E:$E, $A24, '2013'!$F:$F, M$1)+SUMIFS('2012'!$H:$H, '2012'!$C:$C, $A24, '2012'!$F:$F, M$1)+SUMIFS('2012'!$I:$I, '2012'!$D:$D, $A24, '2012'!$F:$F, M$1)+SUMIFS('2012'!$J:$J, '2012'!$E:$E, $A24, '2012'!$F:$F, M$1)+SUMIFS('2011'!$H:$H, '2011'!$C:$C, $A24, '2011'!$F:$F, M$1)+SUMIFS('2011'!$I:$I, '2011'!$D:$D, $A24, '2011'!$F:$F, M$1)+SUMIFS('2011'!$J:$J, '2011'!$E:$E, $A24, '2011'!$F:$F, M$1)+SUMIFS('2010'!$H:$H, '2010'!$C:$C, $A24, '2010'!$F:$F, M$1)+SUMIFS('2010'!$I:$I, '2010'!$D:$D, $A24, '2010'!$F:$F, M$1)+SUMIFS('2010'!$J:$J, '2010'!$E:$E, $A24, '2010'!$F:$F, M$1)+SUMIFS('2009'!$H:$H, '2009'!$C:$C, $A24, '2009'!$F:$F, M$1)+SUMIFS('2009'!$I:$I, '2009'!$D:$D, $A24, '2009'!$F:$F, M$1)+SUMIFS('2009'!$J:$J, '2009'!$E:$E, $A24, '2009'!$F:$F, M$1), 0)</f>
        <v>0</v>
      </c>
      <c r="N24" s="0" t="n">
        <f aca="false">IFERROR(SUMIFS('2018'!$H:$H, '2018'!$C:$C, $A24, '2018'!$F:$F, N$1)+SUMIFS('2018'!$I:$I, '2018'!$D:$D, $A24, '2018'!$F:$F, N$1)+SUMIFS('2018'!$J:$J, '2018'!$E:$E, $A24, '2018'!$F:$F, N$1)+SUMIFS('2017'!$H:$H, '2017'!$C:$C, $A24, '2017'!$F:$F, N$1)+SUMIFS('2017'!$I:$I, '2017'!$D:$D, $A24, '2017'!$F:$F, N$1)+SUMIFS('2017'!$J:$J, '2017'!$E:$E, $A24, '2017'!$F:$F, N$1)+SUMIFS('2016'!$H:$H, '2016'!$C:$C, $A24, '2016'!$F:$F, N$1)+SUMIFS('2016'!$I:$I, '2016'!$D:$D, $A24, '2016'!$F:$F, N$1)+SUMIFS('2016'!$J:$J, '2016'!$E:$E, $A24, '2016'!$F:$F, N$1)+SUMIFS('2015'!$H:$H, '2015'!$C:$C, $A24, '2015'!$F:$F, N$1)+SUMIFS('2015'!$I:$I, '2015'!$D:$D, $A24, '2015'!$F:$F, N$1)+SUMIFS('2015'!$J:$J, '2015'!$E:$E, $A24, '2015'!$F:$F, N$1)+SUMIFS('2014'!$H:$H, '2014'!$C:$C, $A24, '2014'!$F:$F, N$1)+SUMIFS('2014'!$I:$I, '2014'!$D:$D, $A24, '2014'!$F:$F, N$1)+SUMIFS('2014'!$J:$J, '2014'!$E:$E, $A24, '2014'!$F:$F, N$1)+SUMIFS('2013'!$H:$H, '2013'!$C:$C, $A24, '2013'!$F:$F, N$1)+SUMIFS('2013'!$I:$I, '2013'!$D:$D, $A24, '2013'!$F:$F, N$1)+SUMIFS('2013'!$J:$J, '2013'!$E:$E, $A24, '2013'!$F:$F, N$1)+SUMIFS('2012'!$H:$H, '2012'!$C:$C, $A24, '2012'!$F:$F, N$1)+SUMIFS('2012'!$I:$I, '2012'!$D:$D, $A24, '2012'!$F:$F, N$1)+SUMIFS('2012'!$J:$J, '2012'!$E:$E, $A24, '2012'!$F:$F, N$1)+SUMIFS('2011'!$H:$H, '2011'!$C:$C, $A24, '2011'!$F:$F, N$1)+SUMIFS('2011'!$I:$I, '2011'!$D:$D, $A24, '2011'!$F:$F, N$1)+SUMIFS('2011'!$J:$J, '2011'!$E:$E, $A24, '2011'!$F:$F, N$1)+SUMIFS('2010'!$H:$H, '2010'!$C:$C, $A24, '2010'!$F:$F, N$1)+SUMIFS('2010'!$I:$I, '2010'!$D:$D, $A24, '2010'!$F:$F, N$1)+SUMIFS('2010'!$J:$J, '2010'!$E:$E, $A24, '2010'!$F:$F, N$1)+SUMIFS('2009'!$H:$H, '2009'!$C:$C, $A24, '2009'!$F:$F, N$1)+SUMIFS('2009'!$I:$I, '2009'!$D:$D, $A24, '2009'!$F:$F, N$1)+SUMIFS('2009'!$J:$J, '2009'!$E:$E, $A24, '2009'!$F:$F, N$1), 0)</f>
        <v>0</v>
      </c>
      <c r="O24" s="0" t="n">
        <f aca="false">IFERROR(SUMIFS('2018'!$H:$H, '2018'!$C:$C, $A24, '2018'!$F:$F, O$1)+SUMIFS('2018'!$I:$I, '2018'!$D:$D, $A24, '2018'!$F:$F, O$1)+SUMIFS('2018'!$J:$J, '2018'!$E:$E, $A24, '2018'!$F:$F, O$1)+SUMIFS('2017'!$H:$H, '2017'!$C:$C, $A24, '2017'!$F:$F, O$1)+SUMIFS('2017'!$I:$I, '2017'!$D:$D, $A24, '2017'!$F:$F, O$1)+SUMIFS('2017'!$J:$J, '2017'!$E:$E, $A24, '2017'!$F:$F, O$1)+SUMIFS('2016'!$H:$H, '2016'!$C:$C, $A24, '2016'!$F:$F, O$1)+SUMIFS('2016'!$I:$I, '2016'!$D:$D, $A24, '2016'!$F:$F, O$1)+SUMIFS('2016'!$J:$J, '2016'!$E:$E, $A24, '2016'!$F:$F, O$1)+SUMIFS('2015'!$H:$H, '2015'!$C:$C, $A24, '2015'!$F:$F, O$1)+SUMIFS('2015'!$I:$I, '2015'!$D:$D, $A24, '2015'!$F:$F, O$1)+SUMIFS('2015'!$J:$J, '2015'!$E:$E, $A24, '2015'!$F:$F, O$1)+SUMIFS('2014'!$H:$H, '2014'!$C:$C, $A24, '2014'!$F:$F, O$1)+SUMIFS('2014'!$I:$I, '2014'!$D:$D, $A24, '2014'!$F:$F, O$1)+SUMIFS('2014'!$J:$J, '2014'!$E:$E, $A24, '2014'!$F:$F, O$1)+SUMIFS('2013'!$H:$H, '2013'!$C:$C, $A24, '2013'!$F:$F, O$1)+SUMIFS('2013'!$I:$I, '2013'!$D:$D, $A24, '2013'!$F:$F, O$1)+SUMIFS('2013'!$J:$J, '2013'!$E:$E, $A24, '2013'!$F:$F, O$1)+SUMIFS('2012'!$H:$H, '2012'!$C:$C, $A24, '2012'!$F:$F, O$1)+SUMIFS('2012'!$I:$I, '2012'!$D:$D, $A24, '2012'!$F:$F, O$1)+SUMIFS('2012'!$J:$J, '2012'!$E:$E, $A24, '2012'!$F:$F, O$1)+SUMIFS('2011'!$H:$H, '2011'!$C:$C, $A24, '2011'!$F:$F, O$1)+SUMIFS('2011'!$I:$I, '2011'!$D:$D, $A24, '2011'!$F:$F, O$1)+SUMIFS('2011'!$J:$J, '2011'!$E:$E, $A24, '2011'!$F:$F, O$1)+SUMIFS('2010'!$H:$H, '2010'!$C:$C, $A24, '2010'!$F:$F, O$1)+SUMIFS('2010'!$I:$I, '2010'!$D:$D, $A24, '2010'!$F:$F, O$1)+SUMIFS('2010'!$J:$J, '2010'!$E:$E, $A24, '2010'!$F:$F, O$1)+SUMIFS('2009'!$H:$H, '2009'!$C:$C, $A24, '2009'!$F:$F, O$1)+SUMIFS('2009'!$I:$I, '2009'!$D:$D, $A24, '2009'!$F:$F, O$1)+SUMIFS('2009'!$J:$J, '2009'!$E:$E, $A24, '2009'!$F:$F, O$1), 0)</f>
        <v>0</v>
      </c>
      <c r="P24" s="0" t="n">
        <f aca="false">IFERROR(SUMIFS('2018'!$H:$H, '2018'!$C:$C, $A24, '2018'!$F:$F, P$1)+SUMIFS('2018'!$I:$I, '2018'!$D:$D, $A24, '2018'!$F:$F, P$1)+SUMIFS('2018'!$J:$J, '2018'!$E:$E, $A24, '2018'!$F:$F, P$1)+SUMIFS('2017'!$H:$H, '2017'!$C:$C, $A24, '2017'!$F:$F, P$1)+SUMIFS('2017'!$I:$I, '2017'!$D:$D, $A24, '2017'!$F:$F, P$1)+SUMIFS('2017'!$J:$J, '2017'!$E:$E, $A24, '2017'!$F:$F, P$1)+SUMIFS('2016'!$H:$H, '2016'!$C:$C, $A24, '2016'!$F:$F, P$1)+SUMIFS('2016'!$I:$I, '2016'!$D:$D, $A24, '2016'!$F:$F, P$1)+SUMIFS('2016'!$J:$J, '2016'!$E:$E, $A24, '2016'!$F:$F, P$1)+SUMIFS('2015'!$H:$H, '2015'!$C:$C, $A24, '2015'!$F:$F, P$1)+SUMIFS('2015'!$I:$I, '2015'!$D:$D, $A24, '2015'!$F:$F, P$1)+SUMIFS('2015'!$J:$J, '2015'!$E:$E, $A24, '2015'!$F:$F, P$1)+SUMIFS('2014'!$H:$H, '2014'!$C:$C, $A24, '2014'!$F:$F, P$1)+SUMIFS('2014'!$I:$I, '2014'!$D:$D, $A24, '2014'!$F:$F, P$1)+SUMIFS('2014'!$J:$J, '2014'!$E:$E, $A24, '2014'!$F:$F, P$1)+SUMIFS('2013'!$H:$H, '2013'!$C:$C, $A24, '2013'!$F:$F, P$1)+SUMIFS('2013'!$I:$I, '2013'!$D:$D, $A24, '2013'!$F:$F, P$1)+SUMIFS('2013'!$J:$J, '2013'!$E:$E, $A24, '2013'!$F:$F, P$1)+SUMIFS('2012'!$H:$H, '2012'!$C:$C, $A24, '2012'!$F:$F, P$1)+SUMIFS('2012'!$I:$I, '2012'!$D:$D, $A24, '2012'!$F:$F, P$1)+SUMIFS('2012'!$J:$J, '2012'!$E:$E, $A24, '2012'!$F:$F, P$1)+SUMIFS('2011'!$H:$H, '2011'!$C:$C, $A24, '2011'!$F:$F, P$1)+SUMIFS('2011'!$I:$I, '2011'!$D:$D, $A24, '2011'!$F:$F, P$1)+SUMIFS('2011'!$J:$J, '2011'!$E:$E, $A24, '2011'!$F:$F, P$1)+SUMIFS('2010'!$H:$H, '2010'!$C:$C, $A24, '2010'!$F:$F, P$1)+SUMIFS('2010'!$I:$I, '2010'!$D:$D, $A24, '2010'!$F:$F, P$1)+SUMIFS('2010'!$J:$J, '2010'!$E:$E, $A24, '2010'!$F:$F, P$1)+SUMIFS('2009'!$H:$H, '2009'!$C:$C, $A24, '2009'!$F:$F, P$1)+SUMIFS('2009'!$I:$I, '2009'!$D:$D, $A24, '2009'!$F:$F, P$1)+SUMIFS('2009'!$J:$J, '2009'!$E:$E, $A24, '2009'!$F:$F, P$1), 0)</f>
        <v>0</v>
      </c>
      <c r="Q24" s="0" t="n">
        <f aca="false">IFERROR(SUMIFS('2018'!$H:$H, '2018'!$C:$C, $A24, '2018'!$F:$F, Q$1)+SUMIFS('2018'!$I:$I, '2018'!$D:$D, $A24, '2018'!$F:$F, Q$1)+SUMIFS('2018'!$J:$J, '2018'!$E:$E, $A24, '2018'!$F:$F, Q$1)+SUMIFS('2017'!$H:$H, '2017'!$C:$C, $A24, '2017'!$F:$F, Q$1)+SUMIFS('2017'!$I:$I, '2017'!$D:$D, $A24, '2017'!$F:$F, Q$1)+SUMIFS('2017'!$J:$J, '2017'!$E:$E, $A24, '2017'!$F:$F, Q$1)+SUMIFS('2016'!$H:$H, '2016'!$C:$C, $A24, '2016'!$F:$F, Q$1)+SUMIFS('2016'!$I:$I, '2016'!$D:$D, $A24, '2016'!$F:$F, Q$1)+SUMIFS('2016'!$J:$J, '2016'!$E:$E, $A24, '2016'!$F:$F, Q$1)+SUMIFS('2015'!$H:$H, '2015'!$C:$C, $A24, '2015'!$F:$F, Q$1)+SUMIFS('2015'!$I:$I, '2015'!$D:$D, $A24, '2015'!$F:$F, Q$1)+SUMIFS('2015'!$J:$J, '2015'!$E:$E, $A24, '2015'!$F:$F, Q$1)+SUMIFS('2014'!$H:$H, '2014'!$C:$C, $A24, '2014'!$F:$F, Q$1)+SUMIFS('2014'!$I:$I, '2014'!$D:$D, $A24, '2014'!$F:$F, Q$1)+SUMIFS('2014'!$J:$J, '2014'!$E:$E, $A24, '2014'!$F:$F, Q$1)+SUMIFS('2013'!$H:$H, '2013'!$C:$C, $A24, '2013'!$F:$F, Q$1)+SUMIFS('2013'!$I:$I, '2013'!$D:$D, $A24, '2013'!$F:$F, Q$1)+SUMIFS('2013'!$J:$J, '2013'!$E:$E, $A24, '2013'!$F:$F, Q$1)+SUMIFS('2012'!$H:$H, '2012'!$C:$C, $A24, '2012'!$F:$F, Q$1)+SUMIFS('2012'!$I:$I, '2012'!$D:$D, $A24, '2012'!$F:$F, Q$1)+SUMIFS('2012'!$J:$J, '2012'!$E:$E, $A24, '2012'!$F:$F, Q$1)+SUMIFS('2011'!$H:$H, '2011'!$C:$C, $A24, '2011'!$F:$F, Q$1)+SUMIFS('2011'!$I:$I, '2011'!$D:$D, $A24, '2011'!$F:$F, Q$1)+SUMIFS('2011'!$J:$J, '2011'!$E:$E, $A24, '2011'!$F:$F, Q$1)+SUMIFS('2010'!$H:$H, '2010'!$C:$C, $A24, '2010'!$F:$F, Q$1)+SUMIFS('2010'!$I:$I, '2010'!$D:$D, $A24, '2010'!$F:$F, Q$1)+SUMIFS('2010'!$J:$J, '2010'!$E:$E, $A24, '2010'!$F:$F, Q$1)+SUMIFS('2009'!$H:$H, '2009'!$C:$C, $A24, '2009'!$F:$F, Q$1)+SUMIFS('2009'!$I:$I, '2009'!$D:$D, $A24, '2009'!$F:$F, Q$1)+SUMIFS('2009'!$J:$J, '2009'!$E:$E, $A24, '2009'!$F:$F, Q$1), 0)</f>
        <v>0</v>
      </c>
      <c r="R24" s="0" t="n">
        <f aca="false">IFERROR(SUMIFS('2018'!$H:$H, '2018'!$C:$C, $A24, '2018'!$F:$F, R$1)+SUMIFS('2018'!$I:$I, '2018'!$D:$D, $A24, '2018'!$F:$F, R$1)+SUMIFS('2018'!$J:$J, '2018'!$E:$E, $A24, '2018'!$F:$F, R$1)+SUMIFS('2017'!$H:$H, '2017'!$C:$C, $A24, '2017'!$F:$F, R$1)+SUMIFS('2017'!$I:$I, '2017'!$D:$D, $A24, '2017'!$F:$F, R$1)+SUMIFS('2017'!$J:$J, '2017'!$E:$E, $A24, '2017'!$F:$F, R$1)+SUMIFS('2016'!$H:$H, '2016'!$C:$C, $A24, '2016'!$F:$F, R$1)+SUMIFS('2016'!$I:$I, '2016'!$D:$D, $A24, '2016'!$F:$F, R$1)+SUMIFS('2016'!$J:$J, '2016'!$E:$E, $A24, '2016'!$F:$F, R$1)+SUMIFS('2015'!$H:$H, '2015'!$C:$C, $A24, '2015'!$F:$F, R$1)+SUMIFS('2015'!$I:$I, '2015'!$D:$D, $A24, '2015'!$F:$F, R$1)+SUMIFS('2015'!$J:$J, '2015'!$E:$E, $A24, '2015'!$F:$F, R$1)+SUMIFS('2014'!$H:$H, '2014'!$C:$C, $A24, '2014'!$F:$F, R$1)+SUMIFS('2014'!$I:$I, '2014'!$D:$D, $A24, '2014'!$F:$F, R$1)+SUMIFS('2014'!$J:$J, '2014'!$E:$E, $A24, '2014'!$F:$F, R$1)+SUMIFS('2013'!$H:$H, '2013'!$C:$C, $A24, '2013'!$F:$F, R$1)+SUMIFS('2013'!$I:$I, '2013'!$D:$D, $A24, '2013'!$F:$F, R$1)+SUMIFS('2013'!$J:$J, '2013'!$E:$E, $A24, '2013'!$F:$F, R$1)+SUMIFS('2012'!$H:$H, '2012'!$C:$C, $A24, '2012'!$F:$F, R$1)+SUMIFS('2012'!$I:$I, '2012'!$D:$D, $A24, '2012'!$F:$F, R$1)+SUMIFS('2012'!$J:$J, '2012'!$E:$E, $A24, '2012'!$F:$F, R$1)+SUMIFS('2011'!$H:$H, '2011'!$C:$C, $A24, '2011'!$F:$F, R$1)+SUMIFS('2011'!$I:$I, '2011'!$D:$D, $A24, '2011'!$F:$F, R$1)+SUMIFS('2011'!$J:$J, '2011'!$E:$E, $A24, '2011'!$F:$F, R$1)+SUMIFS('2010'!$H:$H, '2010'!$C:$C, $A24, '2010'!$F:$F, R$1)+SUMIFS('2010'!$I:$I, '2010'!$D:$D, $A24, '2010'!$F:$F, R$1)+SUMIFS('2010'!$J:$J, '2010'!$E:$E, $A24, '2010'!$F:$F, R$1)+SUMIFS('2009'!$H:$H, '2009'!$C:$C, $A24, '2009'!$F:$F, R$1)+SUMIFS('2009'!$I:$I, '2009'!$D:$D, $A24, '2009'!$F:$F, R$1)+SUMIFS('2009'!$J:$J, '2009'!$E:$E, $A24, '2009'!$F:$F, R$1), 0)</f>
        <v>0</v>
      </c>
      <c r="S24" s="0" t="n">
        <f aca="false">IFERROR(SUMIFS('2018'!$H:$H, '2018'!$C:$C, $A24, '2018'!$F:$F, S$1)+SUMIFS('2018'!$I:$I, '2018'!$D:$D, $A24, '2018'!$F:$F, S$1)+SUMIFS('2018'!$J:$J, '2018'!$E:$E, $A24, '2018'!$F:$F, S$1)+SUMIFS('2017'!$H:$H, '2017'!$C:$C, $A24, '2017'!$F:$F, S$1)+SUMIFS('2017'!$I:$I, '2017'!$D:$D, $A24, '2017'!$F:$F, S$1)+SUMIFS('2017'!$J:$J, '2017'!$E:$E, $A24, '2017'!$F:$F, S$1)+SUMIFS('2016'!$H:$H, '2016'!$C:$C, $A24, '2016'!$F:$F, S$1)+SUMIFS('2016'!$I:$I, '2016'!$D:$D, $A24, '2016'!$F:$F, S$1)+SUMIFS('2016'!$J:$J, '2016'!$E:$E, $A24, '2016'!$F:$F, S$1)+SUMIFS('2015'!$H:$H, '2015'!$C:$C, $A24, '2015'!$F:$F, S$1)+SUMIFS('2015'!$I:$I, '2015'!$D:$D, $A24, '2015'!$F:$F, S$1)+SUMIFS('2015'!$J:$J, '2015'!$E:$E, $A24, '2015'!$F:$F, S$1)+SUMIFS('2014'!$H:$H, '2014'!$C:$C, $A24, '2014'!$F:$F, S$1)+SUMIFS('2014'!$I:$I, '2014'!$D:$D, $A24, '2014'!$F:$F, S$1)+SUMIFS('2014'!$J:$J, '2014'!$E:$E, $A24, '2014'!$F:$F, S$1)+SUMIFS('2013'!$H:$H, '2013'!$C:$C, $A24, '2013'!$F:$F, S$1)+SUMIFS('2013'!$I:$I, '2013'!$D:$D, $A24, '2013'!$F:$F, S$1)+SUMIFS('2013'!$J:$J, '2013'!$E:$E, $A24, '2013'!$F:$F, S$1)+SUMIFS('2012'!$H:$H, '2012'!$C:$C, $A24, '2012'!$F:$F, S$1)+SUMIFS('2012'!$I:$I, '2012'!$D:$D, $A24, '2012'!$F:$F, S$1)+SUMIFS('2012'!$J:$J, '2012'!$E:$E, $A24, '2012'!$F:$F, S$1)+SUMIFS('2011'!$H:$H, '2011'!$C:$C, $A24, '2011'!$F:$F, S$1)+SUMIFS('2011'!$I:$I, '2011'!$D:$D, $A24, '2011'!$F:$F, S$1)+SUMIFS('2011'!$J:$J, '2011'!$E:$E, $A24, '2011'!$F:$F, S$1)+SUMIFS('2010'!$H:$H, '2010'!$C:$C, $A24, '2010'!$F:$F, S$1)+SUMIFS('2010'!$I:$I, '2010'!$D:$D, $A24, '2010'!$F:$F, S$1)+SUMIFS('2010'!$J:$J, '2010'!$E:$E, $A24, '2010'!$F:$F, S$1)+SUMIFS('2009'!$H:$H, '2009'!$C:$C, $A24, '2009'!$F:$F, S$1)+SUMIFS('2009'!$I:$I, '2009'!$D:$D, $A24, '2009'!$F:$F, S$1)+SUMIFS('2009'!$J:$J, '2009'!$E:$E, $A24, '2009'!$F:$F, S$1), 0)</f>
        <v>0</v>
      </c>
      <c r="T24" s="0" t="n">
        <f aca="false">IFERROR(SUMIFS('2018'!$H:$H, '2018'!$C:$C, $A24, '2018'!$F:$F, T$1)+SUMIFS('2018'!$I:$I, '2018'!$D:$D, $A24, '2018'!$F:$F, T$1)+SUMIFS('2018'!$J:$J, '2018'!$E:$E, $A24, '2018'!$F:$F, T$1)+SUMIFS('2017'!$H:$H, '2017'!$C:$C, $A24, '2017'!$F:$F, T$1)+SUMIFS('2017'!$I:$I, '2017'!$D:$D, $A24, '2017'!$F:$F, T$1)+SUMIFS('2017'!$J:$J, '2017'!$E:$E, $A24, '2017'!$F:$F, T$1)+SUMIFS('2016'!$H:$H, '2016'!$C:$C, $A24, '2016'!$F:$F, T$1)+SUMIFS('2016'!$I:$I, '2016'!$D:$D, $A24, '2016'!$F:$F, T$1)+SUMIFS('2016'!$J:$J, '2016'!$E:$E, $A24, '2016'!$F:$F, T$1)+SUMIFS('2015'!$H:$H, '2015'!$C:$C, $A24, '2015'!$F:$F, T$1)+SUMIFS('2015'!$I:$I, '2015'!$D:$D, $A24, '2015'!$F:$F, T$1)+SUMIFS('2015'!$J:$J, '2015'!$E:$E, $A24, '2015'!$F:$F, T$1)+SUMIFS('2014'!$H:$H, '2014'!$C:$C, $A24, '2014'!$F:$F, T$1)+SUMIFS('2014'!$I:$I, '2014'!$D:$D, $A24, '2014'!$F:$F, T$1)+SUMIFS('2014'!$J:$J, '2014'!$E:$E, $A24, '2014'!$F:$F, T$1)+SUMIFS('2013'!$H:$H, '2013'!$C:$C, $A24, '2013'!$F:$F, T$1)+SUMIFS('2013'!$I:$I, '2013'!$D:$D, $A24, '2013'!$F:$F, T$1)+SUMIFS('2013'!$J:$J, '2013'!$E:$E, $A24, '2013'!$F:$F, T$1)+SUMIFS('2012'!$H:$H, '2012'!$C:$C, $A24, '2012'!$F:$F, T$1)+SUMIFS('2012'!$I:$I, '2012'!$D:$D, $A24, '2012'!$F:$F, T$1)+SUMIFS('2012'!$J:$J, '2012'!$E:$E, $A24, '2012'!$F:$F, T$1)+SUMIFS('2011'!$H:$H, '2011'!$C:$C, $A24, '2011'!$F:$F, T$1)+SUMIFS('2011'!$I:$I, '2011'!$D:$D, $A24, '2011'!$F:$F, T$1)+SUMIFS('2011'!$J:$J, '2011'!$E:$E, $A24, '2011'!$F:$F, T$1)+SUMIFS('2010'!$H:$H, '2010'!$C:$C, $A24, '2010'!$F:$F, T$1)+SUMIFS('2010'!$I:$I, '2010'!$D:$D, $A24, '2010'!$F:$F, T$1)+SUMIFS('2010'!$J:$J, '2010'!$E:$E, $A24, '2010'!$F:$F, T$1)+SUMIFS('2009'!$H:$H, '2009'!$C:$C, $A24, '2009'!$F:$F, T$1)+SUMIFS('2009'!$I:$I, '2009'!$D:$D, $A24, '2009'!$F:$F, T$1)+SUMIFS('2009'!$J:$J, '2009'!$E:$E, $A24, '2009'!$F:$F, T$1), 0)</f>
        <v>0</v>
      </c>
      <c r="U24" s="0" t="n">
        <f aca="false">IFERROR(SUMIFS('2018'!$H:$H, '2018'!$C:$C, $A24, '2018'!$F:$F, U$1)+SUMIFS('2018'!$I:$I, '2018'!$D:$D, $A24, '2018'!$F:$F, U$1)+SUMIFS('2018'!$J:$J, '2018'!$E:$E, $A24, '2018'!$F:$F, U$1)+SUMIFS('2017'!$H:$H, '2017'!$C:$C, $A24, '2017'!$F:$F, U$1)+SUMIFS('2017'!$I:$I, '2017'!$D:$D, $A24, '2017'!$F:$F, U$1)+SUMIFS('2017'!$J:$J, '2017'!$E:$E, $A24, '2017'!$F:$F, U$1)+SUMIFS('2016'!$H:$H, '2016'!$C:$C, $A24, '2016'!$F:$F, U$1)+SUMIFS('2016'!$I:$I, '2016'!$D:$D, $A24, '2016'!$F:$F, U$1)+SUMIFS('2016'!$J:$J, '2016'!$E:$E, $A24, '2016'!$F:$F, U$1)+SUMIFS('2015'!$H:$H, '2015'!$C:$C, $A24, '2015'!$F:$F, U$1)+SUMIFS('2015'!$I:$I, '2015'!$D:$D, $A24, '2015'!$F:$F, U$1)+SUMIFS('2015'!$J:$J, '2015'!$E:$E, $A24, '2015'!$F:$F, U$1)+SUMIFS('2014'!$H:$H, '2014'!$C:$C, $A24, '2014'!$F:$F, U$1)+SUMIFS('2014'!$I:$I, '2014'!$D:$D, $A24, '2014'!$F:$F, U$1)+SUMIFS('2014'!$J:$J, '2014'!$E:$E, $A24, '2014'!$F:$F, U$1)+SUMIFS('2013'!$H:$H, '2013'!$C:$C, $A24, '2013'!$F:$F, U$1)+SUMIFS('2013'!$I:$I, '2013'!$D:$D, $A24, '2013'!$F:$F, U$1)+SUMIFS('2013'!$J:$J, '2013'!$E:$E, $A24, '2013'!$F:$F, U$1)+SUMIFS('2012'!$H:$H, '2012'!$C:$C, $A24, '2012'!$F:$F, U$1)+SUMIFS('2012'!$I:$I, '2012'!$D:$D, $A24, '2012'!$F:$F, U$1)+SUMIFS('2012'!$J:$J, '2012'!$E:$E, $A24, '2012'!$F:$F, U$1)+SUMIFS('2011'!$H:$H, '2011'!$C:$C, $A24, '2011'!$F:$F, U$1)+SUMIFS('2011'!$I:$I, '2011'!$D:$D, $A24, '2011'!$F:$F, U$1)+SUMIFS('2011'!$J:$J, '2011'!$E:$E, $A24, '2011'!$F:$F, U$1)+SUMIFS('2010'!$H:$H, '2010'!$C:$C, $A24, '2010'!$F:$F, U$1)+SUMIFS('2010'!$I:$I, '2010'!$D:$D, $A24, '2010'!$F:$F, U$1)+SUMIFS('2010'!$J:$J, '2010'!$E:$E, $A24, '2010'!$F:$F, U$1)+SUMIFS('2009'!$H:$H, '2009'!$C:$C, $A24, '2009'!$F:$F, U$1)+SUMIFS('2009'!$I:$I, '2009'!$D:$D, $A24, '2009'!$F:$F, U$1)+SUMIFS('2009'!$J:$J, '2009'!$E:$E, $A24, '2009'!$F:$F, U$1), 0)</f>
        <v>0</v>
      </c>
      <c r="V24" s="0" t="n">
        <f aca="false">IFERROR(SUMIFS('2018'!$H:$H, '2018'!$C:$C, $A24, '2018'!$F:$F, V$1)+SUMIFS('2018'!$I:$I, '2018'!$D:$D, $A24, '2018'!$F:$F, V$1)+SUMIFS('2018'!$J:$J, '2018'!$E:$E, $A24, '2018'!$F:$F, V$1)+SUMIFS('2017'!$H:$H, '2017'!$C:$C, $A24, '2017'!$F:$F, V$1)+SUMIFS('2017'!$I:$I, '2017'!$D:$D, $A24, '2017'!$F:$F, V$1)+SUMIFS('2017'!$J:$J, '2017'!$E:$E, $A24, '2017'!$F:$F, V$1)+SUMIFS('2016'!$H:$H, '2016'!$C:$C, $A24, '2016'!$F:$F, V$1)+SUMIFS('2016'!$I:$I, '2016'!$D:$D, $A24, '2016'!$F:$F, V$1)+SUMIFS('2016'!$J:$J, '2016'!$E:$E, $A24, '2016'!$F:$F, V$1)+SUMIFS('2015'!$H:$H, '2015'!$C:$C, $A24, '2015'!$F:$F, V$1)+SUMIFS('2015'!$I:$I, '2015'!$D:$D, $A24, '2015'!$F:$F, V$1)+SUMIFS('2015'!$J:$J, '2015'!$E:$E, $A24, '2015'!$F:$F, V$1)+SUMIFS('2014'!$H:$H, '2014'!$C:$C, $A24, '2014'!$F:$F, V$1)+SUMIFS('2014'!$I:$I, '2014'!$D:$D, $A24, '2014'!$F:$F, V$1)+SUMIFS('2014'!$J:$J, '2014'!$E:$E, $A24, '2014'!$F:$F, V$1)+SUMIFS('2013'!$H:$H, '2013'!$C:$C, $A24, '2013'!$F:$F, V$1)+SUMIFS('2013'!$I:$I, '2013'!$D:$D, $A24, '2013'!$F:$F, V$1)+SUMIFS('2013'!$J:$J, '2013'!$E:$E, $A24, '2013'!$F:$F, V$1)+SUMIFS('2012'!$H:$H, '2012'!$C:$C, $A24, '2012'!$F:$F, V$1)+SUMIFS('2012'!$I:$I, '2012'!$D:$D, $A24, '2012'!$F:$F, V$1)+SUMIFS('2012'!$J:$J, '2012'!$E:$E, $A24, '2012'!$F:$F, V$1)+SUMIFS('2011'!$H:$H, '2011'!$C:$C, $A24, '2011'!$F:$F, V$1)+SUMIFS('2011'!$I:$I, '2011'!$D:$D, $A24, '2011'!$F:$F, V$1)+SUMIFS('2011'!$J:$J, '2011'!$E:$E, $A24, '2011'!$F:$F, V$1)+SUMIFS('2010'!$H:$H, '2010'!$C:$C, $A24, '2010'!$F:$F, V$1)+SUMIFS('2010'!$I:$I, '2010'!$D:$D, $A24, '2010'!$F:$F, V$1)+SUMIFS('2010'!$J:$J, '2010'!$E:$E, $A24, '2010'!$F:$F, V$1)+SUMIFS('2009'!$H:$H, '2009'!$C:$C, $A24, '2009'!$F:$F, V$1)+SUMIFS('2009'!$I:$I, '2009'!$D:$D, $A24, '2009'!$F:$F, V$1)+SUMIFS('2009'!$J:$J, '2009'!$E:$E, $A24, '2009'!$F:$F, V$1), 0)</f>
        <v>0</v>
      </c>
      <c r="W24" s="0" t="n">
        <f aca="false">IFERROR(SUMIFS('2018'!$H:$H, '2018'!$C:$C, $A24, '2018'!$F:$F, W$1)+SUMIFS('2018'!$I:$I, '2018'!$D:$D, $A24, '2018'!$F:$F, W$1)+SUMIFS('2018'!$J:$J, '2018'!$E:$E, $A24, '2018'!$F:$F, W$1)+SUMIFS('2017'!$H:$H, '2017'!$C:$C, $A24, '2017'!$F:$F, W$1)+SUMIFS('2017'!$I:$I, '2017'!$D:$D, $A24, '2017'!$F:$F, W$1)+SUMIFS('2017'!$J:$J, '2017'!$E:$E, $A24, '2017'!$F:$F, W$1)+SUMIFS('2016'!$H:$H, '2016'!$C:$C, $A24, '2016'!$F:$F, W$1)+SUMIFS('2016'!$I:$I, '2016'!$D:$D, $A24, '2016'!$F:$F, W$1)+SUMIFS('2016'!$J:$J, '2016'!$E:$E, $A24, '2016'!$F:$F, W$1)+SUMIFS('2015'!$H:$H, '2015'!$C:$C, $A24, '2015'!$F:$F, W$1)+SUMIFS('2015'!$I:$I, '2015'!$D:$D, $A24, '2015'!$F:$F, W$1)+SUMIFS('2015'!$J:$J, '2015'!$E:$E, $A24, '2015'!$F:$F, W$1)+SUMIFS('2014'!$H:$H, '2014'!$C:$C, $A24, '2014'!$F:$F, W$1)+SUMIFS('2014'!$I:$I, '2014'!$D:$D, $A24, '2014'!$F:$F, W$1)+SUMIFS('2014'!$J:$J, '2014'!$E:$E, $A24, '2014'!$F:$F, W$1)+SUMIFS('2013'!$H:$H, '2013'!$C:$C, $A24, '2013'!$F:$F, W$1)+SUMIFS('2013'!$I:$I, '2013'!$D:$D, $A24, '2013'!$F:$F, W$1)+SUMIFS('2013'!$J:$J, '2013'!$E:$E, $A24, '2013'!$F:$F, W$1)+SUMIFS('2012'!$H:$H, '2012'!$C:$C, $A24, '2012'!$F:$F, W$1)+SUMIFS('2012'!$I:$I, '2012'!$D:$D, $A24, '2012'!$F:$F, W$1)+SUMIFS('2012'!$J:$J, '2012'!$E:$E, $A24, '2012'!$F:$F, W$1)+SUMIFS('2011'!$H:$H, '2011'!$C:$C, $A24, '2011'!$F:$F, W$1)+SUMIFS('2011'!$I:$I, '2011'!$D:$D, $A24, '2011'!$F:$F, W$1)+SUMIFS('2011'!$J:$J, '2011'!$E:$E, $A24, '2011'!$F:$F, W$1)+SUMIFS('2010'!$H:$H, '2010'!$C:$C, $A24, '2010'!$F:$F, W$1)+SUMIFS('2010'!$I:$I, '2010'!$D:$D, $A24, '2010'!$F:$F, W$1)+SUMIFS('2010'!$J:$J, '2010'!$E:$E, $A24, '2010'!$F:$F, W$1)+SUMIFS('2009'!$H:$H, '2009'!$C:$C, $A24, '2009'!$F:$F, W$1)+SUMIFS('2009'!$I:$I, '2009'!$D:$D, $A24, '2009'!$F:$F, W$1)+SUMIFS('2009'!$J:$J, '2009'!$E:$E, $A24, '2009'!$F:$F, W$1), 0)</f>
        <v>0</v>
      </c>
      <c r="X24" s="0" t="n">
        <f aca="false">IFERROR(SUMIFS('2018'!$H:$H, '2018'!$C:$C, $A24, '2018'!$F:$F, X$1)+SUMIFS('2018'!$I:$I, '2018'!$D:$D, $A24, '2018'!$F:$F, X$1)+SUMIFS('2018'!$J:$J, '2018'!$E:$E, $A24, '2018'!$F:$F, X$1)+SUMIFS('2017'!$H:$H, '2017'!$C:$C, $A24, '2017'!$F:$F, X$1)+SUMIFS('2017'!$I:$I, '2017'!$D:$D, $A24, '2017'!$F:$F, X$1)+SUMIFS('2017'!$J:$J, '2017'!$E:$E, $A24, '2017'!$F:$F, X$1)+SUMIFS('2016'!$H:$H, '2016'!$C:$C, $A24, '2016'!$F:$F, X$1)+SUMIFS('2016'!$I:$I, '2016'!$D:$D, $A24, '2016'!$F:$F, X$1)+SUMIFS('2016'!$J:$J, '2016'!$E:$E, $A24, '2016'!$F:$F, X$1)+SUMIFS('2015'!$H:$H, '2015'!$C:$C, $A24, '2015'!$F:$F, X$1)+SUMIFS('2015'!$I:$I, '2015'!$D:$D, $A24, '2015'!$F:$F, X$1)+SUMIFS('2015'!$J:$J, '2015'!$E:$E, $A24, '2015'!$F:$F, X$1)+SUMIFS('2014'!$H:$H, '2014'!$C:$C, $A24, '2014'!$F:$F, X$1)+SUMIFS('2014'!$I:$I, '2014'!$D:$D, $A24, '2014'!$F:$F, X$1)+SUMIFS('2014'!$J:$J, '2014'!$E:$E, $A24, '2014'!$F:$F, X$1)+SUMIFS('2013'!$H:$H, '2013'!$C:$C, $A24, '2013'!$F:$F, X$1)+SUMIFS('2013'!$I:$I, '2013'!$D:$D, $A24, '2013'!$F:$F, X$1)+SUMIFS('2013'!$J:$J, '2013'!$E:$E, $A24, '2013'!$F:$F, X$1)+SUMIFS('2012'!$H:$H, '2012'!$C:$C, $A24, '2012'!$F:$F, X$1)+SUMIFS('2012'!$I:$I, '2012'!$D:$D, $A24, '2012'!$F:$F, X$1)+SUMIFS('2012'!$J:$J, '2012'!$E:$E, $A24, '2012'!$F:$F, X$1)+SUMIFS('2011'!$H:$H, '2011'!$C:$C, $A24, '2011'!$F:$F, X$1)+SUMIFS('2011'!$I:$I, '2011'!$D:$D, $A24, '2011'!$F:$F, X$1)+SUMIFS('2011'!$J:$J, '2011'!$E:$E, $A24, '2011'!$F:$F, X$1)+SUMIFS('2010'!$H:$H, '2010'!$C:$C, $A24, '2010'!$F:$F, X$1)+SUMIFS('2010'!$I:$I, '2010'!$D:$D, $A24, '2010'!$F:$F, X$1)+SUMIFS('2010'!$J:$J, '2010'!$E:$E, $A24, '2010'!$F:$F, X$1)+SUMIFS('2009'!$H:$H, '2009'!$C:$C, $A24, '2009'!$F:$F, X$1)+SUMIFS('2009'!$I:$I, '2009'!$D:$D, $A24, '2009'!$F:$F, X$1)+SUMIFS('2009'!$J:$J, '2009'!$E:$E, $A24, '2009'!$F:$F, X$1), 0)</f>
        <v>0</v>
      </c>
      <c r="Y24" s="0" t="n">
        <f aca="false">IFERROR(SUMIFS('2018'!$H:$H, '2018'!$C:$C, $A24, '2018'!$F:$F, Y$1)+SUMIFS('2018'!$I:$I, '2018'!$D:$D, $A24, '2018'!$F:$F, Y$1)+SUMIFS('2018'!$J:$J, '2018'!$E:$E, $A24, '2018'!$F:$F, Y$1)+SUMIFS('2017'!$H:$H, '2017'!$C:$C, $A24, '2017'!$F:$F, Y$1)+SUMIFS('2017'!$I:$I, '2017'!$D:$D, $A24, '2017'!$F:$F, Y$1)+SUMIFS('2017'!$J:$J, '2017'!$E:$E, $A24, '2017'!$F:$F, Y$1)+SUMIFS('2016'!$H:$H, '2016'!$C:$C, $A24, '2016'!$F:$F, Y$1)+SUMIFS('2016'!$I:$I, '2016'!$D:$D, $A24, '2016'!$F:$F, Y$1)+SUMIFS('2016'!$J:$J, '2016'!$E:$E, $A24, '2016'!$F:$F, Y$1)+SUMIFS('2015'!$H:$H, '2015'!$C:$C, $A24, '2015'!$F:$F, Y$1)+SUMIFS('2015'!$I:$I, '2015'!$D:$D, $A24, '2015'!$F:$F, Y$1)+SUMIFS('2015'!$J:$J, '2015'!$E:$E, $A24, '2015'!$F:$F, Y$1)+SUMIFS('2014'!$H:$H, '2014'!$C:$C, $A24, '2014'!$F:$F, Y$1)+SUMIFS('2014'!$I:$I, '2014'!$D:$D, $A24, '2014'!$F:$F, Y$1)+SUMIFS('2014'!$J:$J, '2014'!$E:$E, $A24, '2014'!$F:$F, Y$1)+SUMIFS('2013'!$H:$H, '2013'!$C:$C, $A24, '2013'!$F:$F, Y$1)+SUMIFS('2013'!$I:$I, '2013'!$D:$D, $A24, '2013'!$F:$F, Y$1)+SUMIFS('2013'!$J:$J, '2013'!$E:$E, $A24, '2013'!$F:$F, Y$1)+SUMIFS('2012'!$H:$H, '2012'!$C:$C, $A24, '2012'!$F:$F, Y$1)+SUMIFS('2012'!$I:$I, '2012'!$D:$D, $A24, '2012'!$F:$F, Y$1)+SUMIFS('2012'!$J:$J, '2012'!$E:$E, $A24, '2012'!$F:$F, Y$1)+SUMIFS('2011'!$H:$H, '2011'!$C:$C, $A24, '2011'!$F:$F, Y$1)+SUMIFS('2011'!$I:$I, '2011'!$D:$D, $A24, '2011'!$F:$F, Y$1)+SUMIFS('2011'!$J:$J, '2011'!$E:$E, $A24, '2011'!$F:$F, Y$1)+SUMIFS('2010'!$H:$H, '2010'!$C:$C, $A24, '2010'!$F:$F, Y$1)+SUMIFS('2010'!$I:$I, '2010'!$D:$D, $A24, '2010'!$F:$F, Y$1)+SUMIFS('2010'!$J:$J, '2010'!$E:$E, $A24, '2010'!$F:$F, Y$1)+SUMIFS('2009'!$H:$H, '2009'!$C:$C, $A24, '2009'!$F:$F, Y$1)+SUMIFS('2009'!$I:$I, '2009'!$D:$D, $A24, '2009'!$F:$F, Y$1)+SUMIFS('2009'!$J:$J, '2009'!$E:$E, $A24, '2009'!$F:$F, Y$1), 0)</f>
        <v>0</v>
      </c>
      <c r="Z24" s="0" t="n">
        <f aca="false">IFERROR(SUMIFS('2018'!$H:$H, '2018'!$C:$C, $A24, '2018'!$F:$F, Z$1)+SUMIFS('2018'!$I:$I, '2018'!$D:$D, $A24, '2018'!$F:$F, Z$1)+SUMIFS('2018'!$J:$J, '2018'!$E:$E, $A24, '2018'!$F:$F, Z$1)+SUMIFS('2017'!$H:$H, '2017'!$C:$C, $A24, '2017'!$F:$F, Z$1)+SUMIFS('2017'!$I:$I, '2017'!$D:$D, $A24, '2017'!$F:$F, Z$1)+SUMIFS('2017'!$J:$J, '2017'!$E:$E, $A24, '2017'!$F:$F, Z$1)+SUMIFS('2016'!$H:$H, '2016'!$C:$C, $A24, '2016'!$F:$F, Z$1)+SUMIFS('2016'!$I:$I, '2016'!$D:$D, $A24, '2016'!$F:$F, Z$1)+SUMIFS('2016'!$J:$J, '2016'!$E:$E, $A24, '2016'!$F:$F, Z$1)+SUMIFS('2015'!$H:$H, '2015'!$C:$C, $A24, '2015'!$F:$F, Z$1)+SUMIFS('2015'!$I:$I, '2015'!$D:$D, $A24, '2015'!$F:$F, Z$1)+SUMIFS('2015'!$J:$J, '2015'!$E:$E, $A24, '2015'!$F:$F, Z$1)+SUMIFS('2014'!$H:$H, '2014'!$C:$C, $A24, '2014'!$F:$F, Z$1)+SUMIFS('2014'!$I:$I, '2014'!$D:$D, $A24, '2014'!$F:$F, Z$1)+SUMIFS('2014'!$J:$J, '2014'!$E:$E, $A24, '2014'!$F:$F, Z$1)+SUMIFS('2013'!$H:$H, '2013'!$C:$C, $A24, '2013'!$F:$F, Z$1)+SUMIFS('2013'!$I:$I, '2013'!$D:$D, $A24, '2013'!$F:$F, Z$1)+SUMIFS('2013'!$J:$J, '2013'!$E:$E, $A24, '2013'!$F:$F, Z$1)+SUMIFS('2012'!$H:$H, '2012'!$C:$C, $A24, '2012'!$F:$F, Z$1)+SUMIFS('2012'!$I:$I, '2012'!$D:$D, $A24, '2012'!$F:$F, Z$1)+SUMIFS('2012'!$J:$J, '2012'!$E:$E, $A24, '2012'!$F:$F, Z$1)+SUMIFS('2011'!$H:$H, '2011'!$C:$C, $A24, '2011'!$F:$F, Z$1)+SUMIFS('2011'!$I:$I, '2011'!$D:$D, $A24, '2011'!$F:$F, Z$1)+SUMIFS('2011'!$J:$J, '2011'!$E:$E, $A24, '2011'!$F:$F, Z$1)+SUMIFS('2010'!$H:$H, '2010'!$C:$C, $A24, '2010'!$F:$F, Z$1)+SUMIFS('2010'!$I:$I, '2010'!$D:$D, $A24, '2010'!$F:$F, Z$1)+SUMIFS('2010'!$J:$J, '2010'!$E:$E, $A24, '2010'!$F:$F, Z$1)+SUMIFS('2009'!$H:$H, '2009'!$C:$C, $A24, '2009'!$F:$F, Z$1)+SUMIFS('2009'!$I:$I, '2009'!$D:$D, $A24, '2009'!$F:$F, Z$1)+SUMIFS('2009'!$J:$J, '2009'!$E:$E, $A24, '2009'!$F:$F, Z$1), 0)</f>
        <v>0</v>
      </c>
      <c r="AA24" s="0" t="n">
        <f aca="false">IFERROR(SUMIFS('2018'!$H:$H, '2018'!$C:$C, $A24, '2018'!$F:$F, AA$1)+SUMIFS('2018'!$I:$I, '2018'!$D:$D, $A24, '2018'!$F:$F, AA$1)+SUMIFS('2018'!$J:$J, '2018'!$E:$E, $A24, '2018'!$F:$F, AA$1)+SUMIFS('2017'!$H:$H, '2017'!$C:$C, $A24, '2017'!$F:$F, AA$1)+SUMIFS('2017'!$I:$I, '2017'!$D:$D, $A24, '2017'!$F:$F, AA$1)+SUMIFS('2017'!$J:$J, '2017'!$E:$E, $A24, '2017'!$F:$F, AA$1)+SUMIFS('2016'!$H:$H, '2016'!$C:$C, $A24, '2016'!$F:$F, AA$1)+SUMIFS('2016'!$I:$I, '2016'!$D:$D, $A24, '2016'!$F:$F, AA$1)+SUMIFS('2016'!$J:$J, '2016'!$E:$E, $A24, '2016'!$F:$F, AA$1)+SUMIFS('2015'!$H:$H, '2015'!$C:$C, $A24, '2015'!$F:$F, AA$1)+SUMIFS('2015'!$I:$I, '2015'!$D:$D, $A24, '2015'!$F:$F, AA$1)+SUMIFS('2015'!$J:$J, '2015'!$E:$E, $A24, '2015'!$F:$F, AA$1)+SUMIFS('2014'!$H:$H, '2014'!$C:$C, $A24, '2014'!$F:$F, AA$1)+SUMIFS('2014'!$I:$I, '2014'!$D:$D, $A24, '2014'!$F:$F, AA$1)+SUMIFS('2014'!$J:$J, '2014'!$E:$E, $A24, '2014'!$F:$F, AA$1)+SUMIFS('2013'!$H:$H, '2013'!$C:$C, $A24, '2013'!$F:$F, AA$1)+SUMIFS('2013'!$I:$I, '2013'!$D:$D, $A24, '2013'!$F:$F, AA$1)+SUMIFS('2013'!$J:$J, '2013'!$E:$E, $A24, '2013'!$F:$F, AA$1)+SUMIFS('2012'!$H:$H, '2012'!$C:$C, $A24, '2012'!$F:$F, AA$1)+SUMIFS('2012'!$I:$I, '2012'!$D:$D, $A24, '2012'!$F:$F, AA$1)+SUMIFS('2012'!$J:$J, '2012'!$E:$E, $A24, '2012'!$F:$F, AA$1)+SUMIFS('2011'!$H:$H, '2011'!$C:$C, $A24, '2011'!$F:$F, AA$1)+SUMIFS('2011'!$I:$I, '2011'!$D:$D, $A24, '2011'!$F:$F, AA$1)+SUMIFS('2011'!$J:$J, '2011'!$E:$E, $A24, '2011'!$F:$F, AA$1)+SUMIFS('2010'!$H:$H, '2010'!$C:$C, $A24, '2010'!$F:$F, AA$1)+SUMIFS('2010'!$I:$I, '2010'!$D:$D, $A24, '2010'!$F:$F, AA$1)+SUMIFS('2010'!$J:$J, '2010'!$E:$E, $A24, '2010'!$F:$F, AA$1)+SUMIFS('2009'!$H:$H, '2009'!$C:$C, $A24, '2009'!$F:$F, AA$1)+SUMIFS('2009'!$I:$I, '2009'!$D:$D, $A24, '2009'!$F:$F, AA$1)+SUMIFS('2009'!$J:$J, '2009'!$E:$E, $A24, '2009'!$F:$F, AA$1), 0)</f>
        <v>0</v>
      </c>
      <c r="AB24" s="0" t="n">
        <f aca="false">IFERROR(SUMIFS('2018'!$H:$H, '2018'!$C:$C, $A24, '2018'!$F:$F, AB$1)+SUMIFS('2018'!$I:$I, '2018'!$D:$D, $A24, '2018'!$F:$F, AB$1)+SUMIFS('2018'!$J:$J, '2018'!$E:$E, $A24, '2018'!$F:$F, AB$1)+SUMIFS('2017'!$H:$H, '2017'!$C:$C, $A24, '2017'!$F:$F, AB$1)+SUMIFS('2017'!$I:$I, '2017'!$D:$D, $A24, '2017'!$F:$F, AB$1)+SUMIFS('2017'!$J:$J, '2017'!$E:$E, $A24, '2017'!$F:$F, AB$1)+SUMIFS('2016'!$H:$H, '2016'!$C:$C, $A24, '2016'!$F:$F, AB$1)+SUMIFS('2016'!$I:$I, '2016'!$D:$D, $A24, '2016'!$F:$F, AB$1)+SUMIFS('2016'!$J:$J, '2016'!$E:$E, $A24, '2016'!$F:$F, AB$1)+SUMIFS('2015'!$H:$H, '2015'!$C:$C, $A24, '2015'!$F:$F, AB$1)+SUMIFS('2015'!$I:$I, '2015'!$D:$D, $A24, '2015'!$F:$F, AB$1)+SUMIFS('2015'!$J:$J, '2015'!$E:$E, $A24, '2015'!$F:$F, AB$1)+SUMIFS('2014'!$H:$H, '2014'!$C:$C, $A24, '2014'!$F:$F, AB$1)+SUMIFS('2014'!$I:$I, '2014'!$D:$D, $A24, '2014'!$F:$F, AB$1)+SUMIFS('2014'!$J:$J, '2014'!$E:$E, $A24, '2014'!$F:$F, AB$1)+SUMIFS('2013'!$H:$H, '2013'!$C:$C, $A24, '2013'!$F:$F, AB$1)+SUMIFS('2013'!$I:$I, '2013'!$D:$D, $A24, '2013'!$F:$F, AB$1)+SUMIFS('2013'!$J:$J, '2013'!$E:$E, $A24, '2013'!$F:$F, AB$1)+SUMIFS('2012'!$H:$H, '2012'!$C:$C, $A24, '2012'!$F:$F, AB$1)+SUMIFS('2012'!$I:$I, '2012'!$D:$D, $A24, '2012'!$F:$F, AB$1)+SUMIFS('2012'!$J:$J, '2012'!$E:$E, $A24, '2012'!$F:$F, AB$1)+SUMIFS('2011'!$H:$H, '2011'!$C:$C, $A24, '2011'!$F:$F, AB$1)+SUMIFS('2011'!$I:$I, '2011'!$D:$D, $A24, '2011'!$F:$F, AB$1)+SUMIFS('2011'!$J:$J, '2011'!$E:$E, $A24, '2011'!$F:$F, AB$1)+SUMIFS('2010'!$H:$H, '2010'!$C:$C, $A24, '2010'!$F:$F, AB$1)+SUMIFS('2010'!$I:$I, '2010'!$D:$D, $A24, '2010'!$F:$F, AB$1)+SUMIFS('2010'!$J:$J, '2010'!$E:$E, $A24, '2010'!$F:$F, AB$1)+SUMIFS('2009'!$H:$H, '2009'!$C:$C, $A24, '2009'!$F:$F, AB$1)+SUMIFS('2009'!$I:$I, '2009'!$D:$D, $A24, '2009'!$F:$F, AB$1)+SUMIFS('2009'!$J:$J, '2009'!$E:$E, $A24, '2009'!$F:$F, AB$1), 0)</f>
        <v>0</v>
      </c>
      <c r="AC24" s="0" t="n">
        <f aca="false">IFERROR(SUMIFS('2018'!$H:$H, '2018'!$C:$C, $A24, '2018'!$F:$F, AC$1)+SUMIFS('2018'!$I:$I, '2018'!$D:$D, $A24, '2018'!$F:$F, AC$1)+SUMIFS('2018'!$J:$J, '2018'!$E:$E, $A24, '2018'!$F:$F, AC$1)+SUMIFS('2017'!$H:$H, '2017'!$C:$C, $A24, '2017'!$F:$F, AC$1)+SUMIFS('2017'!$I:$I, '2017'!$D:$D, $A24, '2017'!$F:$F, AC$1)+SUMIFS('2017'!$J:$J, '2017'!$E:$E, $A24, '2017'!$F:$F, AC$1)+SUMIFS('2016'!$H:$H, '2016'!$C:$C, $A24, '2016'!$F:$F, AC$1)+SUMIFS('2016'!$I:$I, '2016'!$D:$D, $A24, '2016'!$F:$F, AC$1)+SUMIFS('2016'!$J:$J, '2016'!$E:$E, $A24, '2016'!$F:$F, AC$1)+SUMIFS('2015'!$H:$H, '2015'!$C:$C, $A24, '2015'!$F:$F, AC$1)+SUMIFS('2015'!$I:$I, '2015'!$D:$D, $A24, '2015'!$F:$F, AC$1)+SUMIFS('2015'!$J:$J, '2015'!$E:$E, $A24, '2015'!$F:$F, AC$1)+SUMIFS('2014'!$H:$H, '2014'!$C:$C, $A24, '2014'!$F:$F, AC$1)+SUMIFS('2014'!$I:$I, '2014'!$D:$D, $A24, '2014'!$F:$F, AC$1)+SUMIFS('2014'!$J:$J, '2014'!$E:$E, $A24, '2014'!$F:$F, AC$1)+SUMIFS('2013'!$H:$H, '2013'!$C:$C, $A24, '2013'!$F:$F, AC$1)+SUMIFS('2013'!$I:$I, '2013'!$D:$D, $A24, '2013'!$F:$F, AC$1)+SUMIFS('2013'!$J:$J, '2013'!$E:$E, $A24, '2013'!$F:$F, AC$1)+SUMIFS('2012'!$H:$H, '2012'!$C:$C, $A24, '2012'!$F:$F, AC$1)+SUMIFS('2012'!$I:$I, '2012'!$D:$D, $A24, '2012'!$F:$F, AC$1)+SUMIFS('2012'!$J:$J, '2012'!$E:$E, $A24, '2012'!$F:$F, AC$1)+SUMIFS('2011'!$H:$H, '2011'!$C:$C, $A24, '2011'!$F:$F, AC$1)+SUMIFS('2011'!$I:$I, '2011'!$D:$D, $A24, '2011'!$F:$F, AC$1)+SUMIFS('2011'!$J:$J, '2011'!$E:$E, $A24, '2011'!$F:$F, AC$1)+SUMIFS('2010'!$H:$H, '2010'!$C:$C, $A24, '2010'!$F:$F, AC$1)+SUMIFS('2010'!$I:$I, '2010'!$D:$D, $A24, '2010'!$F:$F, AC$1)+SUMIFS('2010'!$J:$J, '2010'!$E:$E, $A24, '2010'!$F:$F, AC$1)+SUMIFS('2009'!$H:$H, '2009'!$C:$C, $A24, '2009'!$F:$F, AC$1)+SUMIFS('2009'!$I:$I, '2009'!$D:$D, $A24, '2009'!$F:$F, AC$1)+SUMIFS('2009'!$J:$J, '2009'!$E:$E, $A24, '2009'!$F:$F, AC$1), 0)</f>
        <v>0</v>
      </c>
      <c r="AD24" s="0" t="n">
        <f aca="false">IFERROR(SUMIFS('2018'!$H:$H, '2018'!$C:$C, $A24, '2018'!$F:$F, AD$1)+SUMIFS('2018'!$I:$I, '2018'!$D:$D, $A24, '2018'!$F:$F, AD$1)+SUMIFS('2018'!$J:$J, '2018'!$E:$E, $A24, '2018'!$F:$F, AD$1)+SUMIFS('2017'!$H:$H, '2017'!$C:$C, $A24, '2017'!$F:$F, AD$1)+SUMIFS('2017'!$I:$I, '2017'!$D:$D, $A24, '2017'!$F:$F, AD$1)+SUMIFS('2017'!$J:$J, '2017'!$E:$E, $A24, '2017'!$F:$F, AD$1)+SUMIFS('2016'!$H:$H, '2016'!$C:$C, $A24, '2016'!$F:$F, AD$1)+SUMIFS('2016'!$I:$I, '2016'!$D:$D, $A24, '2016'!$F:$F, AD$1)+SUMIFS('2016'!$J:$J, '2016'!$E:$E, $A24, '2016'!$F:$F, AD$1)+SUMIFS('2015'!$H:$H, '2015'!$C:$C, $A24, '2015'!$F:$F, AD$1)+SUMIFS('2015'!$I:$I, '2015'!$D:$D, $A24, '2015'!$F:$F, AD$1)+SUMIFS('2015'!$J:$J, '2015'!$E:$E, $A24, '2015'!$F:$F, AD$1)+SUMIFS('2014'!$H:$H, '2014'!$C:$C, $A24, '2014'!$F:$F, AD$1)+SUMIFS('2014'!$I:$I, '2014'!$D:$D, $A24, '2014'!$F:$F, AD$1)+SUMIFS('2014'!$J:$J, '2014'!$E:$E, $A24, '2014'!$F:$F, AD$1)+SUMIFS('2013'!$H:$H, '2013'!$C:$C, $A24, '2013'!$F:$F, AD$1)+SUMIFS('2013'!$I:$I, '2013'!$D:$D, $A24, '2013'!$F:$F, AD$1)+SUMIFS('2013'!$J:$J, '2013'!$E:$E, $A24, '2013'!$F:$F, AD$1)+SUMIFS('2012'!$H:$H, '2012'!$C:$C, $A24, '2012'!$F:$F, AD$1)+SUMIFS('2012'!$I:$I, '2012'!$D:$D, $A24, '2012'!$F:$F, AD$1)+SUMIFS('2012'!$J:$J, '2012'!$E:$E, $A24, '2012'!$F:$F, AD$1)+SUMIFS('2011'!$H:$H, '2011'!$C:$C, $A24, '2011'!$F:$F, AD$1)+SUMIFS('2011'!$I:$I, '2011'!$D:$D, $A24, '2011'!$F:$F, AD$1)+SUMIFS('2011'!$J:$J, '2011'!$E:$E, $A24, '2011'!$F:$F, AD$1)+SUMIFS('2010'!$H:$H, '2010'!$C:$C, $A24, '2010'!$F:$F, AD$1)+SUMIFS('2010'!$I:$I, '2010'!$D:$D, $A24, '2010'!$F:$F, AD$1)+SUMIFS('2010'!$J:$J, '2010'!$E:$E, $A24, '2010'!$F:$F, AD$1)+SUMIFS('2009'!$H:$H, '2009'!$C:$C, $A24, '2009'!$F:$F, AD$1)+SUMIFS('2009'!$I:$I, '2009'!$D:$D, $A24, '2009'!$F:$F, AD$1)+SUMIFS('2009'!$J:$J, '2009'!$E:$E, $A24, '2009'!$F:$F, AD$1), 0)</f>
        <v>0</v>
      </c>
      <c r="AE24" s="0" t="n">
        <f aca="false">IFERROR(SUMIFS('2018'!$H:$H, '2018'!$C:$C, $A24, '2018'!$F:$F, AE$1)+SUMIFS('2018'!$I:$I, '2018'!$D:$D, $A24, '2018'!$F:$F, AE$1)+SUMIFS('2018'!$J:$J, '2018'!$E:$E, $A24, '2018'!$F:$F, AE$1)+SUMIFS('2017'!$H:$H, '2017'!$C:$C, $A24, '2017'!$F:$F, AE$1)+SUMIFS('2017'!$I:$I, '2017'!$D:$D, $A24, '2017'!$F:$F, AE$1)+SUMIFS('2017'!$J:$J, '2017'!$E:$E, $A24, '2017'!$F:$F, AE$1)+SUMIFS('2016'!$H:$H, '2016'!$C:$C, $A24, '2016'!$F:$F, AE$1)+SUMIFS('2016'!$I:$I, '2016'!$D:$D, $A24, '2016'!$F:$F, AE$1)+SUMIFS('2016'!$J:$J, '2016'!$E:$E, $A24, '2016'!$F:$F, AE$1)+SUMIFS('2015'!$H:$H, '2015'!$C:$C, $A24, '2015'!$F:$F, AE$1)+SUMIFS('2015'!$I:$I, '2015'!$D:$D, $A24, '2015'!$F:$F, AE$1)+SUMIFS('2015'!$J:$J, '2015'!$E:$E, $A24, '2015'!$F:$F, AE$1)+SUMIFS('2014'!$H:$H, '2014'!$C:$C, $A24, '2014'!$F:$F, AE$1)+SUMIFS('2014'!$I:$I, '2014'!$D:$D, $A24, '2014'!$F:$F, AE$1)+SUMIFS('2014'!$J:$J, '2014'!$E:$E, $A24, '2014'!$F:$F, AE$1)+SUMIFS('2013'!$H:$H, '2013'!$C:$C, $A24, '2013'!$F:$F, AE$1)+SUMIFS('2013'!$I:$I, '2013'!$D:$D, $A24, '2013'!$F:$F, AE$1)+SUMIFS('2013'!$J:$J, '2013'!$E:$E, $A24, '2013'!$F:$F, AE$1)+SUMIFS('2012'!$H:$H, '2012'!$C:$C, $A24, '2012'!$F:$F, AE$1)+SUMIFS('2012'!$I:$I, '2012'!$D:$D, $A24, '2012'!$F:$F, AE$1)+SUMIFS('2012'!$J:$J, '2012'!$E:$E, $A24, '2012'!$F:$F, AE$1)+SUMIFS('2011'!$H:$H, '2011'!$C:$C, $A24, '2011'!$F:$F, AE$1)+SUMIFS('2011'!$I:$I, '2011'!$D:$D, $A24, '2011'!$F:$F, AE$1)+SUMIFS('2011'!$J:$J, '2011'!$E:$E, $A24, '2011'!$F:$F, AE$1)+SUMIFS('2010'!$H:$H, '2010'!$C:$C, $A24, '2010'!$F:$F, AE$1)+SUMIFS('2010'!$I:$I, '2010'!$D:$D, $A24, '2010'!$F:$F, AE$1)+SUMIFS('2010'!$J:$J, '2010'!$E:$E, $A24, '2010'!$F:$F, AE$1)+SUMIFS('2009'!$H:$H, '2009'!$C:$C, $A24, '2009'!$F:$F, AE$1)+SUMIFS('2009'!$I:$I, '2009'!$D:$D, $A24, '2009'!$F:$F, AE$1)+SUMIFS('2009'!$J:$J, '2009'!$E:$E, $A24, '2009'!$F:$F, AE$1), 0)</f>
        <v>2</v>
      </c>
      <c r="AF24" s="0" t="n">
        <f aca="false">IFERROR(SUMIFS('2018'!$H:$H, '2018'!$C:$C, $A24, '2018'!$F:$F, AF$1)+SUMIFS('2018'!$I:$I, '2018'!$D:$D, $A24, '2018'!$F:$F, AF$1)+SUMIFS('2018'!$J:$J, '2018'!$E:$E, $A24, '2018'!$F:$F, AF$1)+SUMIFS('2017'!$H:$H, '2017'!$C:$C, $A24, '2017'!$F:$F, AF$1)+SUMIFS('2017'!$I:$I, '2017'!$D:$D, $A24, '2017'!$F:$F, AF$1)+SUMIFS('2017'!$J:$J, '2017'!$E:$E, $A24, '2017'!$F:$F, AF$1)+SUMIFS('2016'!$H:$H, '2016'!$C:$C, $A24, '2016'!$F:$F, AF$1)+SUMIFS('2016'!$I:$I, '2016'!$D:$D, $A24, '2016'!$F:$F, AF$1)+SUMIFS('2016'!$J:$J, '2016'!$E:$E, $A24, '2016'!$F:$F, AF$1)+SUMIFS('2015'!$H:$H, '2015'!$C:$C, $A24, '2015'!$F:$F, AF$1)+SUMIFS('2015'!$I:$I, '2015'!$D:$D, $A24, '2015'!$F:$F, AF$1)+SUMIFS('2015'!$J:$J, '2015'!$E:$E, $A24, '2015'!$F:$F, AF$1)+SUMIFS('2014'!$H:$H, '2014'!$C:$C, $A24, '2014'!$F:$F, AF$1)+SUMIFS('2014'!$I:$I, '2014'!$D:$D, $A24, '2014'!$F:$F, AF$1)+SUMIFS('2014'!$J:$J, '2014'!$E:$E, $A24, '2014'!$F:$F, AF$1)+SUMIFS('2013'!$H:$H, '2013'!$C:$C, $A24, '2013'!$F:$F, AF$1)+SUMIFS('2013'!$I:$I, '2013'!$D:$D, $A24, '2013'!$F:$F, AF$1)+SUMIFS('2013'!$J:$J, '2013'!$E:$E, $A24, '2013'!$F:$F, AF$1)+SUMIFS('2012'!$H:$H, '2012'!$C:$C, $A24, '2012'!$F:$F, AF$1)+SUMIFS('2012'!$I:$I, '2012'!$D:$D, $A24, '2012'!$F:$F, AF$1)+SUMIFS('2012'!$J:$J, '2012'!$E:$E, $A24, '2012'!$F:$F, AF$1)+SUMIFS('2011'!$H:$H, '2011'!$C:$C, $A24, '2011'!$F:$F, AF$1)+SUMIFS('2011'!$I:$I, '2011'!$D:$D, $A24, '2011'!$F:$F, AF$1)+SUMIFS('2011'!$J:$J, '2011'!$E:$E, $A24, '2011'!$F:$F, AF$1)+SUMIFS('2010'!$H:$H, '2010'!$C:$C, $A24, '2010'!$F:$F, AF$1)+SUMIFS('2010'!$I:$I, '2010'!$D:$D, $A24, '2010'!$F:$F, AF$1)+SUMIFS('2010'!$J:$J, '2010'!$E:$E, $A24, '2010'!$F:$F, AF$1)+SUMIFS('2009'!$H:$H, '2009'!$C:$C, $A24, '2009'!$F:$F, AF$1)+SUMIFS('2009'!$I:$I, '2009'!$D:$D, $A24, '2009'!$F:$F, AF$1)+SUMIFS('2009'!$J:$J, '2009'!$E:$E, $A24, '2009'!$F:$F, AF$1), 0)</f>
        <v>0</v>
      </c>
    </row>
    <row r="25" customFormat="false" ht="15" hidden="false" customHeight="false" outlineLevel="0" collapsed="false">
      <c r="A25" s="12" t="s">
        <v>57</v>
      </c>
      <c r="B25" s="0" t="n">
        <f aca="false">IFERROR(SUMIFS('2018'!$H:$H, '2018'!$C:$C, $A25, '2018'!$F:$F, B$1)+SUMIFS('2018'!$I:$I, '2018'!$D:$D, $A25, '2018'!$F:$F, B$1)+SUMIFS('2018'!$J:$J, '2018'!$E:$E, $A25, '2018'!$F:$F, B$1)+SUMIFS('2017'!$H:$H, '2017'!$C:$C, $A25, '2017'!$F:$F, B$1)+SUMIFS('2017'!$I:$I, '2017'!$D:$D, $A25, '2017'!$F:$F, B$1)+SUMIFS('2017'!$J:$J, '2017'!$E:$E, $A25, '2017'!$F:$F, B$1)+SUMIFS('2016'!$H:$H, '2016'!$C:$C, $A25, '2016'!$F:$F, B$1)+SUMIFS('2016'!$I:$I, '2016'!$D:$D, $A25, '2016'!$F:$F, B$1)+SUMIFS('2016'!$J:$J, '2016'!$E:$E, $A25, '2016'!$F:$F, B$1)+SUMIFS('2015'!$H:$H, '2015'!$C:$C, $A25, '2015'!$F:$F, B$1)+SUMIFS('2015'!$I:$I, '2015'!$D:$D, $A25, '2015'!$F:$F, B$1)+SUMIFS('2015'!$J:$J, '2015'!$E:$E, $A25, '2015'!$F:$F, B$1)+SUMIFS('2014'!$H:$H, '2014'!$C:$C, $A25, '2014'!$F:$F, B$1)+SUMIFS('2014'!$I:$I, '2014'!$D:$D, $A25, '2014'!$F:$F, B$1)+SUMIFS('2014'!$J:$J, '2014'!$E:$E, $A25, '2014'!$F:$F, B$1)+SUMIFS('2013'!$H:$H, '2013'!$C:$C, $A25, '2013'!$F:$F, B$1)+SUMIFS('2013'!$I:$I, '2013'!$D:$D, $A25, '2013'!$F:$F, B$1)+SUMIFS('2013'!$J:$J, '2013'!$E:$E, $A25, '2013'!$F:$F, B$1)+SUMIFS('2012'!$H:$H, '2012'!$C:$C, $A25, '2012'!$F:$F, B$1)+SUMIFS('2012'!$I:$I, '2012'!$D:$D, $A25, '2012'!$F:$F, B$1)+SUMIFS('2012'!$J:$J, '2012'!$E:$E, $A25, '2012'!$F:$F, B$1)+SUMIFS('2011'!$H:$H, '2011'!$C:$C, $A25, '2011'!$F:$F, B$1)+SUMIFS('2011'!$I:$I, '2011'!$D:$D, $A25, '2011'!$F:$F, B$1)+SUMIFS('2011'!$J:$J, '2011'!$E:$E, $A25, '2011'!$F:$F, B$1)+SUMIFS('2010'!$H:$H, '2010'!$C:$C, $A25, '2010'!$F:$F, B$1)+SUMIFS('2010'!$I:$I, '2010'!$D:$D, $A25, '2010'!$F:$F, B$1)+SUMIFS('2010'!$J:$J, '2010'!$E:$E, $A25, '2010'!$F:$F, B$1)+SUMIFS('2009'!$H:$H, '2009'!$C:$C, $A25, '2009'!$F:$F, B$1)+SUMIFS('2009'!$I:$I, '2009'!$D:$D, $A25, '2009'!$F:$F, B$1)+SUMIFS('2009'!$J:$J, '2009'!$E:$E, $A25, '2009'!$F:$F, B$1), 0)</f>
        <v>0</v>
      </c>
      <c r="C25" s="0" t="n">
        <f aca="false">IFERROR(SUMIFS('2018'!$H:$H, '2018'!$C:$C, $A25, '2018'!$F:$F, C$1)+SUMIFS('2018'!$I:$I, '2018'!$D:$D, $A25, '2018'!$F:$F, C$1)+SUMIFS('2018'!$J:$J, '2018'!$E:$E, $A25, '2018'!$F:$F, C$1)+SUMIFS('2017'!$H:$H, '2017'!$C:$C, $A25, '2017'!$F:$F, C$1)+SUMIFS('2017'!$I:$I, '2017'!$D:$D, $A25, '2017'!$F:$F, C$1)+SUMIFS('2017'!$J:$J, '2017'!$E:$E, $A25, '2017'!$F:$F, C$1)+SUMIFS('2016'!$H:$H, '2016'!$C:$C, $A25, '2016'!$F:$F, C$1)+SUMIFS('2016'!$I:$I, '2016'!$D:$D, $A25, '2016'!$F:$F, C$1)+SUMIFS('2016'!$J:$J, '2016'!$E:$E, $A25, '2016'!$F:$F, C$1)+SUMIFS('2015'!$H:$H, '2015'!$C:$C, $A25, '2015'!$F:$F, C$1)+SUMIFS('2015'!$I:$I, '2015'!$D:$D, $A25, '2015'!$F:$F, C$1)+SUMIFS('2015'!$J:$J, '2015'!$E:$E, $A25, '2015'!$F:$F, C$1)+SUMIFS('2014'!$H:$H, '2014'!$C:$C, $A25, '2014'!$F:$F, C$1)+SUMIFS('2014'!$I:$I, '2014'!$D:$D, $A25, '2014'!$F:$F, C$1)+SUMIFS('2014'!$J:$J, '2014'!$E:$E, $A25, '2014'!$F:$F, C$1)+SUMIFS('2013'!$H:$H, '2013'!$C:$C, $A25, '2013'!$F:$F, C$1)+SUMIFS('2013'!$I:$I, '2013'!$D:$D, $A25, '2013'!$F:$F, C$1)+SUMIFS('2013'!$J:$J, '2013'!$E:$E, $A25, '2013'!$F:$F, C$1)+SUMIFS('2012'!$H:$H, '2012'!$C:$C, $A25, '2012'!$F:$F, C$1)+SUMIFS('2012'!$I:$I, '2012'!$D:$D, $A25, '2012'!$F:$F, C$1)+SUMIFS('2012'!$J:$J, '2012'!$E:$E, $A25, '2012'!$F:$F, C$1)+SUMIFS('2011'!$H:$H, '2011'!$C:$C, $A25, '2011'!$F:$F, C$1)+SUMIFS('2011'!$I:$I, '2011'!$D:$D, $A25, '2011'!$F:$F, C$1)+SUMIFS('2011'!$J:$J, '2011'!$E:$E, $A25, '2011'!$F:$F, C$1)+SUMIFS('2010'!$H:$H, '2010'!$C:$C, $A25, '2010'!$F:$F, C$1)+SUMIFS('2010'!$I:$I, '2010'!$D:$D, $A25, '2010'!$F:$F, C$1)+SUMIFS('2010'!$J:$J, '2010'!$E:$E, $A25, '2010'!$F:$F, C$1)+SUMIFS('2009'!$H:$H, '2009'!$C:$C, $A25, '2009'!$F:$F, C$1)+SUMIFS('2009'!$I:$I, '2009'!$D:$D, $A25, '2009'!$F:$F, C$1)+SUMIFS('2009'!$J:$J, '2009'!$E:$E, $A25, '2009'!$F:$F, C$1), 0)</f>
        <v>0</v>
      </c>
      <c r="D25" s="0" t="n">
        <f aca="false">IFERROR(SUMIFS('2018'!$H:$H, '2018'!$C:$C, $A25, '2018'!$F:$F, D$1)+SUMIFS('2018'!$I:$I, '2018'!$D:$D, $A25, '2018'!$F:$F, D$1)+SUMIFS('2018'!$J:$J, '2018'!$E:$E, $A25, '2018'!$F:$F, D$1)+SUMIFS('2017'!$H:$H, '2017'!$C:$C, $A25, '2017'!$F:$F, D$1)+SUMIFS('2017'!$I:$I, '2017'!$D:$D, $A25, '2017'!$F:$F, D$1)+SUMIFS('2017'!$J:$J, '2017'!$E:$E, $A25, '2017'!$F:$F, D$1)+SUMIFS('2016'!$H:$H, '2016'!$C:$C, $A25, '2016'!$F:$F, D$1)+SUMIFS('2016'!$I:$I, '2016'!$D:$D, $A25, '2016'!$F:$F, D$1)+SUMIFS('2016'!$J:$J, '2016'!$E:$E, $A25, '2016'!$F:$F, D$1)+SUMIFS('2015'!$H:$H, '2015'!$C:$C, $A25, '2015'!$F:$F, D$1)+SUMIFS('2015'!$I:$I, '2015'!$D:$D, $A25, '2015'!$F:$F, D$1)+SUMIFS('2015'!$J:$J, '2015'!$E:$E, $A25, '2015'!$F:$F, D$1)+SUMIFS('2014'!$H:$H, '2014'!$C:$C, $A25, '2014'!$F:$F, D$1)+SUMIFS('2014'!$I:$I, '2014'!$D:$D, $A25, '2014'!$F:$F, D$1)+SUMIFS('2014'!$J:$J, '2014'!$E:$E, $A25, '2014'!$F:$F, D$1)+SUMIFS('2013'!$H:$H, '2013'!$C:$C, $A25, '2013'!$F:$F, D$1)+SUMIFS('2013'!$I:$I, '2013'!$D:$D, $A25, '2013'!$F:$F, D$1)+SUMIFS('2013'!$J:$J, '2013'!$E:$E, $A25, '2013'!$F:$F, D$1)+SUMIFS('2012'!$H:$H, '2012'!$C:$C, $A25, '2012'!$F:$F, D$1)+SUMIFS('2012'!$I:$I, '2012'!$D:$D, $A25, '2012'!$F:$F, D$1)+SUMIFS('2012'!$J:$J, '2012'!$E:$E, $A25, '2012'!$F:$F, D$1)+SUMIFS('2011'!$H:$H, '2011'!$C:$C, $A25, '2011'!$F:$F, D$1)+SUMIFS('2011'!$I:$I, '2011'!$D:$D, $A25, '2011'!$F:$F, D$1)+SUMIFS('2011'!$J:$J, '2011'!$E:$E, $A25, '2011'!$F:$F, D$1)+SUMIFS('2010'!$H:$H, '2010'!$C:$C, $A25, '2010'!$F:$F, D$1)+SUMIFS('2010'!$I:$I, '2010'!$D:$D, $A25, '2010'!$F:$F, D$1)+SUMIFS('2010'!$J:$J, '2010'!$E:$E, $A25, '2010'!$F:$F, D$1)+SUMIFS('2009'!$H:$H, '2009'!$C:$C, $A25, '2009'!$F:$F, D$1)+SUMIFS('2009'!$I:$I, '2009'!$D:$D, $A25, '2009'!$F:$F, D$1)+SUMIFS('2009'!$J:$J, '2009'!$E:$E, $A25, '2009'!$F:$F, D$1), 0)</f>
        <v>0</v>
      </c>
      <c r="E25" s="0" t="n">
        <f aca="false">IFERROR(SUMIFS('2018'!$H:$H, '2018'!$C:$C, $A25, '2018'!$F:$F, E$1)+SUMIFS('2018'!$I:$I, '2018'!$D:$D, $A25, '2018'!$F:$F, E$1)+SUMIFS('2018'!$J:$J, '2018'!$E:$E, $A25, '2018'!$F:$F, E$1)+SUMIFS('2017'!$H:$H, '2017'!$C:$C, $A25, '2017'!$F:$F, E$1)+SUMIFS('2017'!$I:$I, '2017'!$D:$D, $A25, '2017'!$F:$F, E$1)+SUMIFS('2017'!$J:$J, '2017'!$E:$E, $A25, '2017'!$F:$F, E$1)+SUMIFS('2016'!$H:$H, '2016'!$C:$C, $A25, '2016'!$F:$F, E$1)+SUMIFS('2016'!$I:$I, '2016'!$D:$D, $A25, '2016'!$F:$F, E$1)+SUMIFS('2016'!$J:$J, '2016'!$E:$E, $A25, '2016'!$F:$F, E$1)+SUMIFS('2015'!$H:$H, '2015'!$C:$C, $A25, '2015'!$F:$F, E$1)+SUMIFS('2015'!$I:$I, '2015'!$D:$D, $A25, '2015'!$F:$F, E$1)+SUMIFS('2015'!$J:$J, '2015'!$E:$E, $A25, '2015'!$F:$F, E$1)+SUMIFS('2014'!$H:$H, '2014'!$C:$C, $A25, '2014'!$F:$F, E$1)+SUMIFS('2014'!$I:$I, '2014'!$D:$D, $A25, '2014'!$F:$F, E$1)+SUMIFS('2014'!$J:$J, '2014'!$E:$E, $A25, '2014'!$F:$F, E$1)+SUMIFS('2013'!$H:$H, '2013'!$C:$C, $A25, '2013'!$F:$F, E$1)+SUMIFS('2013'!$I:$I, '2013'!$D:$D, $A25, '2013'!$F:$F, E$1)+SUMIFS('2013'!$J:$J, '2013'!$E:$E, $A25, '2013'!$F:$F, E$1)+SUMIFS('2012'!$H:$H, '2012'!$C:$C, $A25, '2012'!$F:$F, E$1)+SUMIFS('2012'!$I:$I, '2012'!$D:$D, $A25, '2012'!$F:$F, E$1)+SUMIFS('2012'!$J:$J, '2012'!$E:$E, $A25, '2012'!$F:$F, E$1)+SUMIFS('2011'!$H:$H, '2011'!$C:$C, $A25, '2011'!$F:$F, E$1)+SUMIFS('2011'!$I:$I, '2011'!$D:$D, $A25, '2011'!$F:$F, E$1)+SUMIFS('2011'!$J:$J, '2011'!$E:$E, $A25, '2011'!$F:$F, E$1)+SUMIFS('2010'!$H:$H, '2010'!$C:$C, $A25, '2010'!$F:$F, E$1)+SUMIFS('2010'!$I:$I, '2010'!$D:$D, $A25, '2010'!$F:$F, E$1)+SUMIFS('2010'!$J:$J, '2010'!$E:$E, $A25, '2010'!$F:$F, E$1)+SUMIFS('2009'!$H:$H, '2009'!$C:$C, $A25, '2009'!$F:$F, E$1)+SUMIFS('2009'!$I:$I, '2009'!$D:$D, $A25, '2009'!$F:$F, E$1)+SUMIFS('2009'!$J:$J, '2009'!$E:$E, $A25, '2009'!$F:$F, E$1), 0)</f>
        <v>0</v>
      </c>
      <c r="F25" s="0" t="n">
        <f aca="false">IFERROR(SUMIFS('2018'!$H:$H, '2018'!$C:$C, $A25, '2018'!$F:$F, F$1)+SUMIFS('2018'!$I:$I, '2018'!$D:$D, $A25, '2018'!$F:$F, F$1)+SUMIFS('2018'!$J:$J, '2018'!$E:$E, $A25, '2018'!$F:$F, F$1)+SUMIFS('2017'!$H:$H, '2017'!$C:$C, $A25, '2017'!$F:$F, F$1)+SUMIFS('2017'!$I:$I, '2017'!$D:$D, $A25, '2017'!$F:$F, F$1)+SUMIFS('2017'!$J:$J, '2017'!$E:$E, $A25, '2017'!$F:$F, F$1)+SUMIFS('2016'!$H:$H, '2016'!$C:$C, $A25, '2016'!$F:$F, F$1)+SUMIFS('2016'!$I:$I, '2016'!$D:$D, $A25, '2016'!$F:$F, F$1)+SUMIFS('2016'!$J:$J, '2016'!$E:$E, $A25, '2016'!$F:$F, F$1)+SUMIFS('2015'!$H:$H, '2015'!$C:$C, $A25, '2015'!$F:$F, F$1)+SUMIFS('2015'!$I:$I, '2015'!$D:$D, $A25, '2015'!$F:$F, F$1)+SUMIFS('2015'!$J:$J, '2015'!$E:$E, $A25, '2015'!$F:$F, F$1)+SUMIFS('2014'!$H:$H, '2014'!$C:$C, $A25, '2014'!$F:$F, F$1)+SUMIFS('2014'!$I:$I, '2014'!$D:$D, $A25, '2014'!$F:$F, F$1)+SUMIFS('2014'!$J:$J, '2014'!$E:$E, $A25, '2014'!$F:$F, F$1)+SUMIFS('2013'!$H:$H, '2013'!$C:$C, $A25, '2013'!$F:$F, F$1)+SUMIFS('2013'!$I:$I, '2013'!$D:$D, $A25, '2013'!$F:$F, F$1)+SUMIFS('2013'!$J:$J, '2013'!$E:$E, $A25, '2013'!$F:$F, F$1)+SUMIFS('2012'!$H:$H, '2012'!$C:$C, $A25, '2012'!$F:$F, F$1)+SUMIFS('2012'!$I:$I, '2012'!$D:$D, $A25, '2012'!$F:$F, F$1)+SUMIFS('2012'!$J:$J, '2012'!$E:$E, $A25, '2012'!$F:$F, F$1)+SUMIFS('2011'!$H:$H, '2011'!$C:$C, $A25, '2011'!$F:$F, F$1)+SUMIFS('2011'!$I:$I, '2011'!$D:$D, $A25, '2011'!$F:$F, F$1)+SUMIFS('2011'!$J:$J, '2011'!$E:$E, $A25, '2011'!$F:$F, F$1)+SUMIFS('2010'!$H:$H, '2010'!$C:$C, $A25, '2010'!$F:$F, F$1)+SUMIFS('2010'!$I:$I, '2010'!$D:$D, $A25, '2010'!$F:$F, F$1)+SUMIFS('2010'!$J:$J, '2010'!$E:$E, $A25, '2010'!$F:$F, F$1)+SUMIFS('2009'!$H:$H, '2009'!$C:$C, $A25, '2009'!$F:$F, F$1)+SUMIFS('2009'!$I:$I, '2009'!$D:$D, $A25, '2009'!$F:$F, F$1)+SUMIFS('2009'!$J:$J, '2009'!$E:$E, $A25, '2009'!$F:$F, F$1), 0)</f>
        <v>0</v>
      </c>
      <c r="G25" s="0" t="n">
        <f aca="false">IFERROR(SUMIFS('2018'!$H:$H, '2018'!$C:$C, $A25, '2018'!$F:$F, G$1)+SUMIFS('2018'!$I:$I, '2018'!$D:$D, $A25, '2018'!$F:$F, G$1)+SUMIFS('2018'!$J:$J, '2018'!$E:$E, $A25, '2018'!$F:$F, G$1)+SUMIFS('2017'!$H:$H, '2017'!$C:$C, $A25, '2017'!$F:$F, G$1)+SUMIFS('2017'!$I:$I, '2017'!$D:$D, $A25, '2017'!$F:$F, G$1)+SUMIFS('2017'!$J:$J, '2017'!$E:$E, $A25, '2017'!$F:$F, G$1)+SUMIFS('2016'!$H:$H, '2016'!$C:$C, $A25, '2016'!$F:$F, G$1)+SUMIFS('2016'!$I:$I, '2016'!$D:$D, $A25, '2016'!$F:$F, G$1)+SUMIFS('2016'!$J:$J, '2016'!$E:$E, $A25, '2016'!$F:$F, G$1)+SUMIFS('2015'!$H:$H, '2015'!$C:$C, $A25, '2015'!$F:$F, G$1)+SUMIFS('2015'!$I:$I, '2015'!$D:$D, $A25, '2015'!$F:$F, G$1)+SUMIFS('2015'!$J:$J, '2015'!$E:$E, $A25, '2015'!$F:$F, G$1)+SUMIFS('2014'!$H:$H, '2014'!$C:$C, $A25, '2014'!$F:$F, G$1)+SUMIFS('2014'!$I:$I, '2014'!$D:$D, $A25, '2014'!$F:$F, G$1)+SUMIFS('2014'!$J:$J, '2014'!$E:$E, $A25, '2014'!$F:$F, G$1)+SUMIFS('2013'!$H:$H, '2013'!$C:$C, $A25, '2013'!$F:$F, G$1)+SUMIFS('2013'!$I:$I, '2013'!$D:$D, $A25, '2013'!$F:$F, G$1)+SUMIFS('2013'!$J:$J, '2013'!$E:$E, $A25, '2013'!$F:$F, G$1)+SUMIFS('2012'!$H:$H, '2012'!$C:$C, $A25, '2012'!$F:$F, G$1)+SUMIFS('2012'!$I:$I, '2012'!$D:$D, $A25, '2012'!$F:$F, G$1)+SUMIFS('2012'!$J:$J, '2012'!$E:$E, $A25, '2012'!$F:$F, G$1)+SUMIFS('2011'!$H:$H, '2011'!$C:$C, $A25, '2011'!$F:$F, G$1)+SUMIFS('2011'!$I:$I, '2011'!$D:$D, $A25, '2011'!$F:$F, G$1)+SUMIFS('2011'!$J:$J, '2011'!$E:$E, $A25, '2011'!$F:$F, G$1)+SUMIFS('2010'!$H:$H, '2010'!$C:$C, $A25, '2010'!$F:$F, G$1)+SUMIFS('2010'!$I:$I, '2010'!$D:$D, $A25, '2010'!$F:$F, G$1)+SUMIFS('2010'!$J:$J, '2010'!$E:$E, $A25, '2010'!$F:$F, G$1)+SUMIFS('2009'!$H:$H, '2009'!$C:$C, $A25, '2009'!$F:$F, G$1)+SUMIFS('2009'!$I:$I, '2009'!$D:$D, $A25, '2009'!$F:$F, G$1)+SUMIFS('2009'!$J:$J, '2009'!$E:$E, $A25, '2009'!$F:$F, G$1), 0)</f>
        <v>0</v>
      </c>
      <c r="H25" s="0" t="n">
        <f aca="false">IFERROR(SUMIFS('2018'!$H:$H, '2018'!$C:$C, $A25, '2018'!$F:$F, H$1)+SUMIFS('2018'!$I:$I, '2018'!$D:$D, $A25, '2018'!$F:$F, H$1)+SUMIFS('2018'!$J:$J, '2018'!$E:$E, $A25, '2018'!$F:$F, H$1)+SUMIFS('2017'!$H:$H, '2017'!$C:$C, $A25, '2017'!$F:$F, H$1)+SUMIFS('2017'!$I:$I, '2017'!$D:$D, $A25, '2017'!$F:$F, H$1)+SUMIFS('2017'!$J:$J, '2017'!$E:$E, $A25, '2017'!$F:$F, H$1)+SUMIFS('2016'!$H:$H, '2016'!$C:$C, $A25, '2016'!$F:$F, H$1)+SUMIFS('2016'!$I:$I, '2016'!$D:$D, $A25, '2016'!$F:$F, H$1)+SUMIFS('2016'!$J:$J, '2016'!$E:$E, $A25, '2016'!$F:$F, H$1)+SUMIFS('2015'!$H:$H, '2015'!$C:$C, $A25, '2015'!$F:$F, H$1)+SUMIFS('2015'!$I:$I, '2015'!$D:$D, $A25, '2015'!$F:$F, H$1)+SUMIFS('2015'!$J:$J, '2015'!$E:$E, $A25, '2015'!$F:$F, H$1)+SUMIFS('2014'!$H:$H, '2014'!$C:$C, $A25, '2014'!$F:$F, H$1)+SUMIFS('2014'!$I:$I, '2014'!$D:$D, $A25, '2014'!$F:$F, H$1)+SUMIFS('2014'!$J:$J, '2014'!$E:$E, $A25, '2014'!$F:$F, H$1)+SUMIFS('2013'!$H:$H, '2013'!$C:$C, $A25, '2013'!$F:$F, H$1)+SUMIFS('2013'!$I:$I, '2013'!$D:$D, $A25, '2013'!$F:$F, H$1)+SUMIFS('2013'!$J:$J, '2013'!$E:$E, $A25, '2013'!$F:$F, H$1)+SUMIFS('2012'!$H:$H, '2012'!$C:$C, $A25, '2012'!$F:$F, H$1)+SUMIFS('2012'!$I:$I, '2012'!$D:$D, $A25, '2012'!$F:$F, H$1)+SUMIFS('2012'!$J:$J, '2012'!$E:$E, $A25, '2012'!$F:$F, H$1)+SUMIFS('2011'!$H:$H, '2011'!$C:$C, $A25, '2011'!$F:$F, H$1)+SUMIFS('2011'!$I:$I, '2011'!$D:$D, $A25, '2011'!$F:$F, H$1)+SUMIFS('2011'!$J:$J, '2011'!$E:$E, $A25, '2011'!$F:$F, H$1)+SUMIFS('2010'!$H:$H, '2010'!$C:$C, $A25, '2010'!$F:$F, H$1)+SUMIFS('2010'!$I:$I, '2010'!$D:$D, $A25, '2010'!$F:$F, H$1)+SUMIFS('2010'!$J:$J, '2010'!$E:$E, $A25, '2010'!$F:$F, H$1)+SUMIFS('2009'!$H:$H, '2009'!$C:$C, $A25, '2009'!$F:$F, H$1)+SUMIFS('2009'!$I:$I, '2009'!$D:$D, $A25, '2009'!$F:$F, H$1)+SUMIFS('2009'!$J:$J, '2009'!$E:$E, $A25, '2009'!$F:$F, H$1), 0)</f>
        <v>0</v>
      </c>
      <c r="I25" s="0" t="n">
        <f aca="false">IFERROR(SUMIFS('2018'!$H:$H, '2018'!$C:$C, $A25, '2018'!$F:$F, I$1)+SUMIFS('2018'!$I:$I, '2018'!$D:$D, $A25, '2018'!$F:$F, I$1)+SUMIFS('2018'!$J:$J, '2018'!$E:$E, $A25, '2018'!$F:$F, I$1)+SUMIFS('2017'!$H:$H, '2017'!$C:$C, $A25, '2017'!$F:$F, I$1)+SUMIFS('2017'!$I:$I, '2017'!$D:$D, $A25, '2017'!$F:$F, I$1)+SUMIFS('2017'!$J:$J, '2017'!$E:$E, $A25, '2017'!$F:$F, I$1)+SUMIFS('2016'!$H:$H, '2016'!$C:$C, $A25, '2016'!$F:$F, I$1)+SUMIFS('2016'!$I:$I, '2016'!$D:$D, $A25, '2016'!$F:$F, I$1)+SUMIFS('2016'!$J:$J, '2016'!$E:$E, $A25, '2016'!$F:$F, I$1)+SUMIFS('2015'!$H:$H, '2015'!$C:$C, $A25, '2015'!$F:$F, I$1)+SUMIFS('2015'!$I:$I, '2015'!$D:$D, $A25, '2015'!$F:$F, I$1)+SUMIFS('2015'!$J:$J, '2015'!$E:$E, $A25, '2015'!$F:$F, I$1)+SUMIFS('2014'!$H:$H, '2014'!$C:$C, $A25, '2014'!$F:$F, I$1)+SUMIFS('2014'!$I:$I, '2014'!$D:$D, $A25, '2014'!$F:$F, I$1)+SUMIFS('2014'!$J:$J, '2014'!$E:$E, $A25, '2014'!$F:$F, I$1)+SUMIFS('2013'!$H:$H, '2013'!$C:$C, $A25, '2013'!$F:$F, I$1)+SUMIFS('2013'!$I:$I, '2013'!$D:$D, $A25, '2013'!$F:$F, I$1)+SUMIFS('2013'!$J:$J, '2013'!$E:$E, $A25, '2013'!$F:$F, I$1)+SUMIFS('2012'!$H:$H, '2012'!$C:$C, $A25, '2012'!$F:$F, I$1)+SUMIFS('2012'!$I:$I, '2012'!$D:$D, $A25, '2012'!$F:$F, I$1)+SUMIFS('2012'!$J:$J, '2012'!$E:$E, $A25, '2012'!$F:$F, I$1)+SUMIFS('2011'!$H:$H, '2011'!$C:$C, $A25, '2011'!$F:$F, I$1)+SUMIFS('2011'!$I:$I, '2011'!$D:$D, $A25, '2011'!$F:$F, I$1)+SUMIFS('2011'!$J:$J, '2011'!$E:$E, $A25, '2011'!$F:$F, I$1)+SUMIFS('2010'!$H:$H, '2010'!$C:$C, $A25, '2010'!$F:$F, I$1)+SUMIFS('2010'!$I:$I, '2010'!$D:$D, $A25, '2010'!$F:$F, I$1)+SUMIFS('2010'!$J:$J, '2010'!$E:$E, $A25, '2010'!$F:$F, I$1)+SUMIFS('2009'!$H:$H, '2009'!$C:$C, $A25, '2009'!$F:$F, I$1)+SUMIFS('2009'!$I:$I, '2009'!$D:$D, $A25, '2009'!$F:$F, I$1)+SUMIFS('2009'!$J:$J, '2009'!$E:$E, $A25, '2009'!$F:$F, I$1), 0)</f>
        <v>0</v>
      </c>
      <c r="J25" s="0" t="n">
        <f aca="false">IFERROR(SUMIFS('2018'!$H:$H, '2018'!$C:$C, $A25, '2018'!$F:$F, J$1)+SUMIFS('2018'!$I:$I, '2018'!$D:$D, $A25, '2018'!$F:$F, J$1)+SUMIFS('2018'!$J:$J, '2018'!$E:$E, $A25, '2018'!$F:$F, J$1)+SUMIFS('2017'!$H:$H, '2017'!$C:$C, $A25, '2017'!$F:$F, J$1)+SUMIFS('2017'!$I:$I, '2017'!$D:$D, $A25, '2017'!$F:$F, J$1)+SUMIFS('2017'!$J:$J, '2017'!$E:$E, $A25, '2017'!$F:$F, J$1)+SUMIFS('2016'!$H:$H, '2016'!$C:$C, $A25, '2016'!$F:$F, J$1)+SUMIFS('2016'!$I:$I, '2016'!$D:$D, $A25, '2016'!$F:$F, J$1)+SUMIFS('2016'!$J:$J, '2016'!$E:$E, $A25, '2016'!$F:$F, J$1)+SUMIFS('2015'!$H:$H, '2015'!$C:$C, $A25, '2015'!$F:$F, J$1)+SUMIFS('2015'!$I:$I, '2015'!$D:$D, $A25, '2015'!$F:$F, J$1)+SUMIFS('2015'!$J:$J, '2015'!$E:$E, $A25, '2015'!$F:$F, J$1)+SUMIFS('2014'!$H:$H, '2014'!$C:$C, $A25, '2014'!$F:$F, J$1)+SUMIFS('2014'!$I:$I, '2014'!$D:$D, $A25, '2014'!$F:$F, J$1)+SUMIFS('2014'!$J:$J, '2014'!$E:$E, $A25, '2014'!$F:$F, J$1)+SUMIFS('2013'!$H:$H, '2013'!$C:$C, $A25, '2013'!$F:$F, J$1)+SUMIFS('2013'!$I:$I, '2013'!$D:$D, $A25, '2013'!$F:$F, J$1)+SUMIFS('2013'!$J:$J, '2013'!$E:$E, $A25, '2013'!$F:$F, J$1)+SUMIFS('2012'!$H:$H, '2012'!$C:$C, $A25, '2012'!$F:$F, J$1)+SUMIFS('2012'!$I:$I, '2012'!$D:$D, $A25, '2012'!$F:$F, J$1)+SUMIFS('2012'!$J:$J, '2012'!$E:$E, $A25, '2012'!$F:$F, J$1)+SUMIFS('2011'!$H:$H, '2011'!$C:$C, $A25, '2011'!$F:$F, J$1)+SUMIFS('2011'!$I:$I, '2011'!$D:$D, $A25, '2011'!$F:$F, J$1)+SUMIFS('2011'!$J:$J, '2011'!$E:$E, $A25, '2011'!$F:$F, J$1)+SUMIFS('2010'!$H:$H, '2010'!$C:$C, $A25, '2010'!$F:$F, J$1)+SUMIFS('2010'!$I:$I, '2010'!$D:$D, $A25, '2010'!$F:$F, J$1)+SUMIFS('2010'!$J:$J, '2010'!$E:$E, $A25, '2010'!$F:$F, J$1)+SUMIFS('2009'!$H:$H, '2009'!$C:$C, $A25, '2009'!$F:$F, J$1)+SUMIFS('2009'!$I:$I, '2009'!$D:$D, $A25, '2009'!$F:$F, J$1)+SUMIFS('2009'!$J:$J, '2009'!$E:$E, $A25, '2009'!$F:$F, J$1), 0)</f>
        <v>0</v>
      </c>
      <c r="K25" s="0" t="n">
        <f aca="false">IFERROR(SUMIFS('2018'!$H:$H, '2018'!$C:$C, $A25, '2018'!$F:$F, K$1)+SUMIFS('2018'!$I:$I, '2018'!$D:$D, $A25, '2018'!$F:$F, K$1)+SUMIFS('2018'!$J:$J, '2018'!$E:$E, $A25, '2018'!$F:$F, K$1)+SUMIFS('2017'!$H:$H, '2017'!$C:$C, $A25, '2017'!$F:$F, K$1)+SUMIFS('2017'!$I:$I, '2017'!$D:$D, $A25, '2017'!$F:$F, K$1)+SUMIFS('2017'!$J:$J, '2017'!$E:$E, $A25, '2017'!$F:$F, K$1)+SUMIFS('2016'!$H:$H, '2016'!$C:$C, $A25, '2016'!$F:$F, K$1)+SUMIFS('2016'!$I:$I, '2016'!$D:$D, $A25, '2016'!$F:$F, K$1)+SUMIFS('2016'!$J:$J, '2016'!$E:$E, $A25, '2016'!$F:$F, K$1)+SUMIFS('2015'!$H:$H, '2015'!$C:$C, $A25, '2015'!$F:$F, K$1)+SUMIFS('2015'!$I:$I, '2015'!$D:$D, $A25, '2015'!$F:$F, K$1)+SUMIFS('2015'!$J:$J, '2015'!$E:$E, $A25, '2015'!$F:$F, K$1)+SUMIFS('2014'!$H:$H, '2014'!$C:$C, $A25, '2014'!$F:$F, K$1)+SUMIFS('2014'!$I:$I, '2014'!$D:$D, $A25, '2014'!$F:$F, K$1)+SUMIFS('2014'!$J:$J, '2014'!$E:$E, $A25, '2014'!$F:$F, K$1)+SUMIFS('2013'!$H:$H, '2013'!$C:$C, $A25, '2013'!$F:$F, K$1)+SUMIFS('2013'!$I:$I, '2013'!$D:$D, $A25, '2013'!$F:$F, K$1)+SUMIFS('2013'!$J:$J, '2013'!$E:$E, $A25, '2013'!$F:$F, K$1)+SUMIFS('2012'!$H:$H, '2012'!$C:$C, $A25, '2012'!$F:$F, K$1)+SUMIFS('2012'!$I:$I, '2012'!$D:$D, $A25, '2012'!$F:$F, K$1)+SUMIFS('2012'!$J:$J, '2012'!$E:$E, $A25, '2012'!$F:$F, K$1)+SUMIFS('2011'!$H:$H, '2011'!$C:$C, $A25, '2011'!$F:$F, K$1)+SUMIFS('2011'!$I:$I, '2011'!$D:$D, $A25, '2011'!$F:$F, K$1)+SUMIFS('2011'!$J:$J, '2011'!$E:$E, $A25, '2011'!$F:$F, K$1)+SUMIFS('2010'!$H:$H, '2010'!$C:$C, $A25, '2010'!$F:$F, K$1)+SUMIFS('2010'!$I:$I, '2010'!$D:$D, $A25, '2010'!$F:$F, K$1)+SUMIFS('2010'!$J:$J, '2010'!$E:$E, $A25, '2010'!$F:$F, K$1)+SUMIFS('2009'!$H:$H, '2009'!$C:$C, $A25, '2009'!$F:$F, K$1)+SUMIFS('2009'!$I:$I, '2009'!$D:$D, $A25, '2009'!$F:$F, K$1)+SUMIFS('2009'!$J:$J, '2009'!$E:$E, $A25, '2009'!$F:$F, K$1), 0)</f>
        <v>0</v>
      </c>
      <c r="L25" s="0" t="n">
        <f aca="false">IFERROR(SUMIFS('2018'!$H:$H, '2018'!$C:$C, $A25, '2018'!$F:$F, L$1)+SUMIFS('2018'!$I:$I, '2018'!$D:$D, $A25, '2018'!$F:$F, L$1)+SUMIFS('2018'!$J:$J, '2018'!$E:$E, $A25, '2018'!$F:$F, L$1)+SUMIFS('2017'!$H:$H, '2017'!$C:$C, $A25, '2017'!$F:$F, L$1)+SUMIFS('2017'!$I:$I, '2017'!$D:$D, $A25, '2017'!$F:$F, L$1)+SUMIFS('2017'!$J:$J, '2017'!$E:$E, $A25, '2017'!$F:$F, L$1)+SUMIFS('2016'!$H:$H, '2016'!$C:$C, $A25, '2016'!$F:$F, L$1)+SUMIFS('2016'!$I:$I, '2016'!$D:$D, $A25, '2016'!$F:$F, L$1)+SUMIFS('2016'!$J:$J, '2016'!$E:$E, $A25, '2016'!$F:$F, L$1)+SUMIFS('2015'!$H:$H, '2015'!$C:$C, $A25, '2015'!$F:$F, L$1)+SUMIFS('2015'!$I:$I, '2015'!$D:$D, $A25, '2015'!$F:$F, L$1)+SUMIFS('2015'!$J:$J, '2015'!$E:$E, $A25, '2015'!$F:$F, L$1)+SUMIFS('2014'!$H:$H, '2014'!$C:$C, $A25, '2014'!$F:$F, L$1)+SUMIFS('2014'!$I:$I, '2014'!$D:$D, $A25, '2014'!$F:$F, L$1)+SUMIFS('2014'!$J:$J, '2014'!$E:$E, $A25, '2014'!$F:$F, L$1)+SUMIFS('2013'!$H:$H, '2013'!$C:$C, $A25, '2013'!$F:$F, L$1)+SUMIFS('2013'!$I:$I, '2013'!$D:$D, $A25, '2013'!$F:$F, L$1)+SUMIFS('2013'!$J:$J, '2013'!$E:$E, $A25, '2013'!$F:$F, L$1)+SUMIFS('2012'!$H:$H, '2012'!$C:$C, $A25, '2012'!$F:$F, L$1)+SUMIFS('2012'!$I:$I, '2012'!$D:$D, $A25, '2012'!$F:$F, L$1)+SUMIFS('2012'!$J:$J, '2012'!$E:$E, $A25, '2012'!$F:$F, L$1)+SUMIFS('2011'!$H:$H, '2011'!$C:$C, $A25, '2011'!$F:$F, L$1)+SUMIFS('2011'!$I:$I, '2011'!$D:$D, $A25, '2011'!$F:$F, L$1)+SUMIFS('2011'!$J:$J, '2011'!$E:$E, $A25, '2011'!$F:$F, L$1)+SUMIFS('2010'!$H:$H, '2010'!$C:$C, $A25, '2010'!$F:$F, L$1)+SUMIFS('2010'!$I:$I, '2010'!$D:$D, $A25, '2010'!$F:$F, L$1)+SUMIFS('2010'!$J:$J, '2010'!$E:$E, $A25, '2010'!$F:$F, L$1)+SUMIFS('2009'!$H:$H, '2009'!$C:$C, $A25, '2009'!$F:$F, L$1)+SUMIFS('2009'!$I:$I, '2009'!$D:$D, $A25, '2009'!$F:$F, L$1)+SUMIFS('2009'!$J:$J, '2009'!$E:$E, $A25, '2009'!$F:$F, L$1), 0)</f>
        <v>6</v>
      </c>
      <c r="M25" s="0" t="n">
        <f aca="false">IFERROR(SUMIFS('2018'!$H:$H, '2018'!$C:$C, $A25, '2018'!$F:$F, M$1)+SUMIFS('2018'!$I:$I, '2018'!$D:$D, $A25, '2018'!$F:$F, M$1)+SUMIFS('2018'!$J:$J, '2018'!$E:$E, $A25, '2018'!$F:$F, M$1)+SUMIFS('2017'!$H:$H, '2017'!$C:$C, $A25, '2017'!$F:$F, M$1)+SUMIFS('2017'!$I:$I, '2017'!$D:$D, $A25, '2017'!$F:$F, M$1)+SUMIFS('2017'!$J:$J, '2017'!$E:$E, $A25, '2017'!$F:$F, M$1)+SUMIFS('2016'!$H:$H, '2016'!$C:$C, $A25, '2016'!$F:$F, M$1)+SUMIFS('2016'!$I:$I, '2016'!$D:$D, $A25, '2016'!$F:$F, M$1)+SUMIFS('2016'!$J:$J, '2016'!$E:$E, $A25, '2016'!$F:$F, M$1)+SUMIFS('2015'!$H:$H, '2015'!$C:$C, $A25, '2015'!$F:$F, M$1)+SUMIFS('2015'!$I:$I, '2015'!$D:$D, $A25, '2015'!$F:$F, M$1)+SUMIFS('2015'!$J:$J, '2015'!$E:$E, $A25, '2015'!$F:$F, M$1)+SUMIFS('2014'!$H:$H, '2014'!$C:$C, $A25, '2014'!$F:$F, M$1)+SUMIFS('2014'!$I:$I, '2014'!$D:$D, $A25, '2014'!$F:$F, M$1)+SUMIFS('2014'!$J:$J, '2014'!$E:$E, $A25, '2014'!$F:$F, M$1)+SUMIFS('2013'!$H:$H, '2013'!$C:$C, $A25, '2013'!$F:$F, M$1)+SUMIFS('2013'!$I:$I, '2013'!$D:$D, $A25, '2013'!$F:$F, M$1)+SUMIFS('2013'!$J:$J, '2013'!$E:$E, $A25, '2013'!$F:$F, M$1)+SUMIFS('2012'!$H:$H, '2012'!$C:$C, $A25, '2012'!$F:$F, M$1)+SUMIFS('2012'!$I:$I, '2012'!$D:$D, $A25, '2012'!$F:$F, M$1)+SUMIFS('2012'!$J:$J, '2012'!$E:$E, $A25, '2012'!$F:$F, M$1)+SUMIFS('2011'!$H:$H, '2011'!$C:$C, $A25, '2011'!$F:$F, M$1)+SUMIFS('2011'!$I:$I, '2011'!$D:$D, $A25, '2011'!$F:$F, M$1)+SUMIFS('2011'!$J:$J, '2011'!$E:$E, $A25, '2011'!$F:$F, M$1)+SUMIFS('2010'!$H:$H, '2010'!$C:$C, $A25, '2010'!$F:$F, M$1)+SUMIFS('2010'!$I:$I, '2010'!$D:$D, $A25, '2010'!$F:$F, M$1)+SUMIFS('2010'!$J:$J, '2010'!$E:$E, $A25, '2010'!$F:$F, M$1)+SUMIFS('2009'!$H:$H, '2009'!$C:$C, $A25, '2009'!$F:$F, M$1)+SUMIFS('2009'!$I:$I, '2009'!$D:$D, $A25, '2009'!$F:$F, M$1)+SUMIFS('2009'!$J:$J, '2009'!$E:$E, $A25, '2009'!$F:$F, M$1), 0)</f>
        <v>0</v>
      </c>
      <c r="N25" s="0" t="n">
        <f aca="false">IFERROR(SUMIFS('2018'!$H:$H, '2018'!$C:$C, $A25, '2018'!$F:$F, N$1)+SUMIFS('2018'!$I:$I, '2018'!$D:$D, $A25, '2018'!$F:$F, N$1)+SUMIFS('2018'!$J:$J, '2018'!$E:$E, $A25, '2018'!$F:$F, N$1)+SUMIFS('2017'!$H:$H, '2017'!$C:$C, $A25, '2017'!$F:$F, N$1)+SUMIFS('2017'!$I:$I, '2017'!$D:$D, $A25, '2017'!$F:$F, N$1)+SUMIFS('2017'!$J:$J, '2017'!$E:$E, $A25, '2017'!$F:$F, N$1)+SUMIFS('2016'!$H:$H, '2016'!$C:$C, $A25, '2016'!$F:$F, N$1)+SUMIFS('2016'!$I:$I, '2016'!$D:$D, $A25, '2016'!$F:$F, N$1)+SUMIFS('2016'!$J:$J, '2016'!$E:$E, $A25, '2016'!$F:$F, N$1)+SUMIFS('2015'!$H:$H, '2015'!$C:$C, $A25, '2015'!$F:$F, N$1)+SUMIFS('2015'!$I:$I, '2015'!$D:$D, $A25, '2015'!$F:$F, N$1)+SUMIFS('2015'!$J:$J, '2015'!$E:$E, $A25, '2015'!$F:$F, N$1)+SUMIFS('2014'!$H:$H, '2014'!$C:$C, $A25, '2014'!$F:$F, N$1)+SUMIFS('2014'!$I:$I, '2014'!$D:$D, $A25, '2014'!$F:$F, N$1)+SUMIFS('2014'!$J:$J, '2014'!$E:$E, $A25, '2014'!$F:$F, N$1)+SUMIFS('2013'!$H:$H, '2013'!$C:$C, $A25, '2013'!$F:$F, N$1)+SUMIFS('2013'!$I:$I, '2013'!$D:$D, $A25, '2013'!$F:$F, N$1)+SUMIFS('2013'!$J:$J, '2013'!$E:$E, $A25, '2013'!$F:$F, N$1)+SUMIFS('2012'!$H:$H, '2012'!$C:$C, $A25, '2012'!$F:$F, N$1)+SUMIFS('2012'!$I:$I, '2012'!$D:$D, $A25, '2012'!$F:$F, N$1)+SUMIFS('2012'!$J:$J, '2012'!$E:$E, $A25, '2012'!$F:$F, N$1)+SUMIFS('2011'!$H:$H, '2011'!$C:$C, $A25, '2011'!$F:$F, N$1)+SUMIFS('2011'!$I:$I, '2011'!$D:$D, $A25, '2011'!$F:$F, N$1)+SUMIFS('2011'!$J:$J, '2011'!$E:$E, $A25, '2011'!$F:$F, N$1)+SUMIFS('2010'!$H:$H, '2010'!$C:$C, $A25, '2010'!$F:$F, N$1)+SUMIFS('2010'!$I:$I, '2010'!$D:$D, $A25, '2010'!$F:$F, N$1)+SUMIFS('2010'!$J:$J, '2010'!$E:$E, $A25, '2010'!$F:$F, N$1)+SUMIFS('2009'!$H:$H, '2009'!$C:$C, $A25, '2009'!$F:$F, N$1)+SUMIFS('2009'!$I:$I, '2009'!$D:$D, $A25, '2009'!$F:$F, N$1)+SUMIFS('2009'!$J:$J, '2009'!$E:$E, $A25, '2009'!$F:$F, N$1), 0)</f>
        <v>0</v>
      </c>
      <c r="O25" s="0" t="n">
        <f aca="false">IFERROR(SUMIFS('2018'!$H:$H, '2018'!$C:$C, $A25, '2018'!$F:$F, O$1)+SUMIFS('2018'!$I:$I, '2018'!$D:$D, $A25, '2018'!$F:$F, O$1)+SUMIFS('2018'!$J:$J, '2018'!$E:$E, $A25, '2018'!$F:$F, O$1)+SUMIFS('2017'!$H:$H, '2017'!$C:$C, $A25, '2017'!$F:$F, O$1)+SUMIFS('2017'!$I:$I, '2017'!$D:$D, $A25, '2017'!$F:$F, O$1)+SUMIFS('2017'!$J:$J, '2017'!$E:$E, $A25, '2017'!$F:$F, O$1)+SUMIFS('2016'!$H:$H, '2016'!$C:$C, $A25, '2016'!$F:$F, O$1)+SUMIFS('2016'!$I:$I, '2016'!$D:$D, $A25, '2016'!$F:$F, O$1)+SUMIFS('2016'!$J:$J, '2016'!$E:$E, $A25, '2016'!$F:$F, O$1)+SUMIFS('2015'!$H:$H, '2015'!$C:$C, $A25, '2015'!$F:$F, O$1)+SUMIFS('2015'!$I:$I, '2015'!$D:$D, $A25, '2015'!$F:$F, O$1)+SUMIFS('2015'!$J:$J, '2015'!$E:$E, $A25, '2015'!$F:$F, O$1)+SUMIFS('2014'!$H:$H, '2014'!$C:$C, $A25, '2014'!$F:$F, O$1)+SUMIFS('2014'!$I:$I, '2014'!$D:$D, $A25, '2014'!$F:$F, O$1)+SUMIFS('2014'!$J:$J, '2014'!$E:$E, $A25, '2014'!$F:$F, O$1)+SUMIFS('2013'!$H:$H, '2013'!$C:$C, $A25, '2013'!$F:$F, O$1)+SUMIFS('2013'!$I:$I, '2013'!$D:$D, $A25, '2013'!$F:$F, O$1)+SUMIFS('2013'!$J:$J, '2013'!$E:$E, $A25, '2013'!$F:$F, O$1)+SUMIFS('2012'!$H:$H, '2012'!$C:$C, $A25, '2012'!$F:$F, O$1)+SUMIFS('2012'!$I:$I, '2012'!$D:$D, $A25, '2012'!$F:$F, O$1)+SUMIFS('2012'!$J:$J, '2012'!$E:$E, $A25, '2012'!$F:$F, O$1)+SUMIFS('2011'!$H:$H, '2011'!$C:$C, $A25, '2011'!$F:$F, O$1)+SUMIFS('2011'!$I:$I, '2011'!$D:$D, $A25, '2011'!$F:$F, O$1)+SUMIFS('2011'!$J:$J, '2011'!$E:$E, $A25, '2011'!$F:$F, O$1)+SUMIFS('2010'!$H:$H, '2010'!$C:$C, $A25, '2010'!$F:$F, O$1)+SUMIFS('2010'!$I:$I, '2010'!$D:$D, $A25, '2010'!$F:$F, O$1)+SUMIFS('2010'!$J:$J, '2010'!$E:$E, $A25, '2010'!$F:$F, O$1)+SUMIFS('2009'!$H:$H, '2009'!$C:$C, $A25, '2009'!$F:$F, O$1)+SUMIFS('2009'!$I:$I, '2009'!$D:$D, $A25, '2009'!$F:$F, O$1)+SUMIFS('2009'!$J:$J, '2009'!$E:$E, $A25, '2009'!$F:$F, O$1), 0)</f>
        <v>0</v>
      </c>
      <c r="P25" s="0" t="n">
        <f aca="false">IFERROR(SUMIFS('2018'!$H:$H, '2018'!$C:$C, $A25, '2018'!$F:$F, P$1)+SUMIFS('2018'!$I:$I, '2018'!$D:$D, $A25, '2018'!$F:$F, P$1)+SUMIFS('2018'!$J:$J, '2018'!$E:$E, $A25, '2018'!$F:$F, P$1)+SUMIFS('2017'!$H:$H, '2017'!$C:$C, $A25, '2017'!$F:$F, P$1)+SUMIFS('2017'!$I:$I, '2017'!$D:$D, $A25, '2017'!$F:$F, P$1)+SUMIFS('2017'!$J:$J, '2017'!$E:$E, $A25, '2017'!$F:$F, P$1)+SUMIFS('2016'!$H:$H, '2016'!$C:$C, $A25, '2016'!$F:$F, P$1)+SUMIFS('2016'!$I:$I, '2016'!$D:$D, $A25, '2016'!$F:$F, P$1)+SUMIFS('2016'!$J:$J, '2016'!$E:$E, $A25, '2016'!$F:$F, P$1)+SUMIFS('2015'!$H:$H, '2015'!$C:$C, $A25, '2015'!$F:$F, P$1)+SUMIFS('2015'!$I:$I, '2015'!$D:$D, $A25, '2015'!$F:$F, P$1)+SUMIFS('2015'!$J:$J, '2015'!$E:$E, $A25, '2015'!$F:$F, P$1)+SUMIFS('2014'!$H:$H, '2014'!$C:$C, $A25, '2014'!$F:$F, P$1)+SUMIFS('2014'!$I:$I, '2014'!$D:$D, $A25, '2014'!$F:$F, P$1)+SUMIFS('2014'!$J:$J, '2014'!$E:$E, $A25, '2014'!$F:$F, P$1)+SUMIFS('2013'!$H:$H, '2013'!$C:$C, $A25, '2013'!$F:$F, P$1)+SUMIFS('2013'!$I:$I, '2013'!$D:$D, $A25, '2013'!$F:$F, P$1)+SUMIFS('2013'!$J:$J, '2013'!$E:$E, $A25, '2013'!$F:$F, P$1)+SUMIFS('2012'!$H:$H, '2012'!$C:$C, $A25, '2012'!$F:$F, P$1)+SUMIFS('2012'!$I:$I, '2012'!$D:$D, $A25, '2012'!$F:$F, P$1)+SUMIFS('2012'!$J:$J, '2012'!$E:$E, $A25, '2012'!$F:$F, P$1)+SUMIFS('2011'!$H:$H, '2011'!$C:$C, $A25, '2011'!$F:$F, P$1)+SUMIFS('2011'!$I:$I, '2011'!$D:$D, $A25, '2011'!$F:$F, P$1)+SUMIFS('2011'!$J:$J, '2011'!$E:$E, $A25, '2011'!$F:$F, P$1)+SUMIFS('2010'!$H:$H, '2010'!$C:$C, $A25, '2010'!$F:$F, P$1)+SUMIFS('2010'!$I:$I, '2010'!$D:$D, $A25, '2010'!$F:$F, P$1)+SUMIFS('2010'!$J:$J, '2010'!$E:$E, $A25, '2010'!$F:$F, P$1)+SUMIFS('2009'!$H:$H, '2009'!$C:$C, $A25, '2009'!$F:$F, P$1)+SUMIFS('2009'!$I:$I, '2009'!$D:$D, $A25, '2009'!$F:$F, P$1)+SUMIFS('2009'!$J:$J, '2009'!$E:$E, $A25, '2009'!$F:$F, P$1), 0)</f>
        <v>0</v>
      </c>
      <c r="Q25" s="0" t="n">
        <f aca="false">IFERROR(SUMIFS('2018'!$H:$H, '2018'!$C:$C, $A25, '2018'!$F:$F, Q$1)+SUMIFS('2018'!$I:$I, '2018'!$D:$D, $A25, '2018'!$F:$F, Q$1)+SUMIFS('2018'!$J:$J, '2018'!$E:$E, $A25, '2018'!$F:$F, Q$1)+SUMIFS('2017'!$H:$H, '2017'!$C:$C, $A25, '2017'!$F:$F, Q$1)+SUMIFS('2017'!$I:$I, '2017'!$D:$D, $A25, '2017'!$F:$F, Q$1)+SUMIFS('2017'!$J:$J, '2017'!$E:$E, $A25, '2017'!$F:$F, Q$1)+SUMIFS('2016'!$H:$H, '2016'!$C:$C, $A25, '2016'!$F:$F, Q$1)+SUMIFS('2016'!$I:$I, '2016'!$D:$D, $A25, '2016'!$F:$F, Q$1)+SUMIFS('2016'!$J:$J, '2016'!$E:$E, $A25, '2016'!$F:$F, Q$1)+SUMIFS('2015'!$H:$H, '2015'!$C:$C, $A25, '2015'!$F:$F, Q$1)+SUMIFS('2015'!$I:$I, '2015'!$D:$D, $A25, '2015'!$F:$F, Q$1)+SUMIFS('2015'!$J:$J, '2015'!$E:$E, $A25, '2015'!$F:$F, Q$1)+SUMIFS('2014'!$H:$H, '2014'!$C:$C, $A25, '2014'!$F:$F, Q$1)+SUMIFS('2014'!$I:$I, '2014'!$D:$D, $A25, '2014'!$F:$F, Q$1)+SUMIFS('2014'!$J:$J, '2014'!$E:$E, $A25, '2014'!$F:$F, Q$1)+SUMIFS('2013'!$H:$H, '2013'!$C:$C, $A25, '2013'!$F:$F, Q$1)+SUMIFS('2013'!$I:$I, '2013'!$D:$D, $A25, '2013'!$F:$F, Q$1)+SUMIFS('2013'!$J:$J, '2013'!$E:$E, $A25, '2013'!$F:$F, Q$1)+SUMIFS('2012'!$H:$H, '2012'!$C:$C, $A25, '2012'!$F:$F, Q$1)+SUMIFS('2012'!$I:$I, '2012'!$D:$D, $A25, '2012'!$F:$F, Q$1)+SUMIFS('2012'!$J:$J, '2012'!$E:$E, $A25, '2012'!$F:$F, Q$1)+SUMIFS('2011'!$H:$H, '2011'!$C:$C, $A25, '2011'!$F:$F, Q$1)+SUMIFS('2011'!$I:$I, '2011'!$D:$D, $A25, '2011'!$F:$F, Q$1)+SUMIFS('2011'!$J:$J, '2011'!$E:$E, $A25, '2011'!$F:$F, Q$1)+SUMIFS('2010'!$H:$H, '2010'!$C:$C, $A25, '2010'!$F:$F, Q$1)+SUMIFS('2010'!$I:$I, '2010'!$D:$D, $A25, '2010'!$F:$F, Q$1)+SUMIFS('2010'!$J:$J, '2010'!$E:$E, $A25, '2010'!$F:$F, Q$1)+SUMIFS('2009'!$H:$H, '2009'!$C:$C, $A25, '2009'!$F:$F, Q$1)+SUMIFS('2009'!$I:$I, '2009'!$D:$D, $A25, '2009'!$F:$F, Q$1)+SUMIFS('2009'!$J:$J, '2009'!$E:$E, $A25, '2009'!$F:$F, Q$1), 0)</f>
        <v>0</v>
      </c>
      <c r="R25" s="0" t="n">
        <f aca="false">IFERROR(SUMIFS('2018'!$H:$H, '2018'!$C:$C, $A25, '2018'!$F:$F, R$1)+SUMIFS('2018'!$I:$I, '2018'!$D:$D, $A25, '2018'!$F:$F, R$1)+SUMIFS('2018'!$J:$J, '2018'!$E:$E, $A25, '2018'!$F:$F, R$1)+SUMIFS('2017'!$H:$H, '2017'!$C:$C, $A25, '2017'!$F:$F, R$1)+SUMIFS('2017'!$I:$I, '2017'!$D:$D, $A25, '2017'!$F:$F, R$1)+SUMIFS('2017'!$J:$J, '2017'!$E:$E, $A25, '2017'!$F:$F, R$1)+SUMIFS('2016'!$H:$H, '2016'!$C:$C, $A25, '2016'!$F:$F, R$1)+SUMIFS('2016'!$I:$I, '2016'!$D:$D, $A25, '2016'!$F:$F, R$1)+SUMIFS('2016'!$J:$J, '2016'!$E:$E, $A25, '2016'!$F:$F, R$1)+SUMIFS('2015'!$H:$H, '2015'!$C:$C, $A25, '2015'!$F:$F, R$1)+SUMIFS('2015'!$I:$I, '2015'!$D:$D, $A25, '2015'!$F:$F, R$1)+SUMIFS('2015'!$J:$J, '2015'!$E:$E, $A25, '2015'!$F:$F, R$1)+SUMIFS('2014'!$H:$H, '2014'!$C:$C, $A25, '2014'!$F:$F, R$1)+SUMIFS('2014'!$I:$I, '2014'!$D:$D, $A25, '2014'!$F:$F, R$1)+SUMIFS('2014'!$J:$J, '2014'!$E:$E, $A25, '2014'!$F:$F, R$1)+SUMIFS('2013'!$H:$H, '2013'!$C:$C, $A25, '2013'!$F:$F, R$1)+SUMIFS('2013'!$I:$I, '2013'!$D:$D, $A25, '2013'!$F:$F, R$1)+SUMIFS('2013'!$J:$J, '2013'!$E:$E, $A25, '2013'!$F:$F, R$1)+SUMIFS('2012'!$H:$H, '2012'!$C:$C, $A25, '2012'!$F:$F, R$1)+SUMIFS('2012'!$I:$I, '2012'!$D:$D, $A25, '2012'!$F:$F, R$1)+SUMIFS('2012'!$J:$J, '2012'!$E:$E, $A25, '2012'!$F:$F, R$1)+SUMIFS('2011'!$H:$H, '2011'!$C:$C, $A25, '2011'!$F:$F, R$1)+SUMIFS('2011'!$I:$I, '2011'!$D:$D, $A25, '2011'!$F:$F, R$1)+SUMIFS('2011'!$J:$J, '2011'!$E:$E, $A25, '2011'!$F:$F, R$1)+SUMIFS('2010'!$H:$H, '2010'!$C:$C, $A25, '2010'!$F:$F, R$1)+SUMIFS('2010'!$I:$I, '2010'!$D:$D, $A25, '2010'!$F:$F, R$1)+SUMIFS('2010'!$J:$J, '2010'!$E:$E, $A25, '2010'!$F:$F, R$1)+SUMIFS('2009'!$H:$H, '2009'!$C:$C, $A25, '2009'!$F:$F, R$1)+SUMIFS('2009'!$I:$I, '2009'!$D:$D, $A25, '2009'!$F:$F, R$1)+SUMIFS('2009'!$J:$J, '2009'!$E:$E, $A25, '2009'!$F:$F, R$1), 0)</f>
        <v>0</v>
      </c>
      <c r="S25" s="0" t="n">
        <f aca="false">IFERROR(SUMIFS('2018'!$H:$H, '2018'!$C:$C, $A25, '2018'!$F:$F, S$1)+SUMIFS('2018'!$I:$I, '2018'!$D:$D, $A25, '2018'!$F:$F, S$1)+SUMIFS('2018'!$J:$J, '2018'!$E:$E, $A25, '2018'!$F:$F, S$1)+SUMIFS('2017'!$H:$H, '2017'!$C:$C, $A25, '2017'!$F:$F, S$1)+SUMIFS('2017'!$I:$I, '2017'!$D:$D, $A25, '2017'!$F:$F, S$1)+SUMIFS('2017'!$J:$J, '2017'!$E:$E, $A25, '2017'!$F:$F, S$1)+SUMIFS('2016'!$H:$H, '2016'!$C:$C, $A25, '2016'!$F:$F, S$1)+SUMIFS('2016'!$I:$I, '2016'!$D:$D, $A25, '2016'!$F:$F, S$1)+SUMIFS('2016'!$J:$J, '2016'!$E:$E, $A25, '2016'!$F:$F, S$1)+SUMIFS('2015'!$H:$H, '2015'!$C:$C, $A25, '2015'!$F:$F, S$1)+SUMIFS('2015'!$I:$I, '2015'!$D:$D, $A25, '2015'!$F:$F, S$1)+SUMIFS('2015'!$J:$J, '2015'!$E:$E, $A25, '2015'!$F:$F, S$1)+SUMIFS('2014'!$H:$H, '2014'!$C:$C, $A25, '2014'!$F:$F, S$1)+SUMIFS('2014'!$I:$I, '2014'!$D:$D, $A25, '2014'!$F:$F, S$1)+SUMIFS('2014'!$J:$J, '2014'!$E:$E, $A25, '2014'!$F:$F, S$1)+SUMIFS('2013'!$H:$H, '2013'!$C:$C, $A25, '2013'!$F:$F, S$1)+SUMIFS('2013'!$I:$I, '2013'!$D:$D, $A25, '2013'!$F:$F, S$1)+SUMIFS('2013'!$J:$J, '2013'!$E:$E, $A25, '2013'!$F:$F, S$1)+SUMIFS('2012'!$H:$H, '2012'!$C:$C, $A25, '2012'!$F:$F, S$1)+SUMIFS('2012'!$I:$I, '2012'!$D:$D, $A25, '2012'!$F:$F, S$1)+SUMIFS('2012'!$J:$J, '2012'!$E:$E, $A25, '2012'!$F:$F, S$1)+SUMIFS('2011'!$H:$H, '2011'!$C:$C, $A25, '2011'!$F:$F, S$1)+SUMIFS('2011'!$I:$I, '2011'!$D:$D, $A25, '2011'!$F:$F, S$1)+SUMIFS('2011'!$J:$J, '2011'!$E:$E, $A25, '2011'!$F:$F, S$1)+SUMIFS('2010'!$H:$H, '2010'!$C:$C, $A25, '2010'!$F:$F, S$1)+SUMIFS('2010'!$I:$I, '2010'!$D:$D, $A25, '2010'!$F:$F, S$1)+SUMIFS('2010'!$J:$J, '2010'!$E:$E, $A25, '2010'!$F:$F, S$1)+SUMIFS('2009'!$H:$H, '2009'!$C:$C, $A25, '2009'!$F:$F, S$1)+SUMIFS('2009'!$I:$I, '2009'!$D:$D, $A25, '2009'!$F:$F, S$1)+SUMIFS('2009'!$J:$J, '2009'!$E:$E, $A25, '2009'!$F:$F, S$1), 0)</f>
        <v>0</v>
      </c>
      <c r="T25" s="0" t="n">
        <f aca="false">IFERROR(SUMIFS('2018'!$H:$H, '2018'!$C:$C, $A25, '2018'!$F:$F, T$1)+SUMIFS('2018'!$I:$I, '2018'!$D:$D, $A25, '2018'!$F:$F, T$1)+SUMIFS('2018'!$J:$J, '2018'!$E:$E, $A25, '2018'!$F:$F, T$1)+SUMIFS('2017'!$H:$H, '2017'!$C:$C, $A25, '2017'!$F:$F, T$1)+SUMIFS('2017'!$I:$I, '2017'!$D:$D, $A25, '2017'!$F:$F, T$1)+SUMIFS('2017'!$J:$J, '2017'!$E:$E, $A25, '2017'!$F:$F, T$1)+SUMIFS('2016'!$H:$H, '2016'!$C:$C, $A25, '2016'!$F:$F, T$1)+SUMIFS('2016'!$I:$I, '2016'!$D:$D, $A25, '2016'!$F:$F, T$1)+SUMIFS('2016'!$J:$J, '2016'!$E:$E, $A25, '2016'!$F:$F, T$1)+SUMIFS('2015'!$H:$H, '2015'!$C:$C, $A25, '2015'!$F:$F, T$1)+SUMIFS('2015'!$I:$I, '2015'!$D:$D, $A25, '2015'!$F:$F, T$1)+SUMIFS('2015'!$J:$J, '2015'!$E:$E, $A25, '2015'!$F:$F, T$1)+SUMIFS('2014'!$H:$H, '2014'!$C:$C, $A25, '2014'!$F:$F, T$1)+SUMIFS('2014'!$I:$I, '2014'!$D:$D, $A25, '2014'!$F:$F, T$1)+SUMIFS('2014'!$J:$J, '2014'!$E:$E, $A25, '2014'!$F:$F, T$1)+SUMIFS('2013'!$H:$H, '2013'!$C:$C, $A25, '2013'!$F:$F, T$1)+SUMIFS('2013'!$I:$I, '2013'!$D:$D, $A25, '2013'!$F:$F, T$1)+SUMIFS('2013'!$J:$J, '2013'!$E:$E, $A25, '2013'!$F:$F, T$1)+SUMIFS('2012'!$H:$H, '2012'!$C:$C, $A25, '2012'!$F:$F, T$1)+SUMIFS('2012'!$I:$I, '2012'!$D:$D, $A25, '2012'!$F:$F, T$1)+SUMIFS('2012'!$J:$J, '2012'!$E:$E, $A25, '2012'!$F:$F, T$1)+SUMIFS('2011'!$H:$H, '2011'!$C:$C, $A25, '2011'!$F:$F, T$1)+SUMIFS('2011'!$I:$I, '2011'!$D:$D, $A25, '2011'!$F:$F, T$1)+SUMIFS('2011'!$J:$J, '2011'!$E:$E, $A25, '2011'!$F:$F, T$1)+SUMIFS('2010'!$H:$H, '2010'!$C:$C, $A25, '2010'!$F:$F, T$1)+SUMIFS('2010'!$I:$I, '2010'!$D:$D, $A25, '2010'!$F:$F, T$1)+SUMIFS('2010'!$J:$J, '2010'!$E:$E, $A25, '2010'!$F:$F, T$1)+SUMIFS('2009'!$H:$H, '2009'!$C:$C, $A25, '2009'!$F:$F, T$1)+SUMIFS('2009'!$I:$I, '2009'!$D:$D, $A25, '2009'!$F:$F, T$1)+SUMIFS('2009'!$J:$J, '2009'!$E:$E, $A25, '2009'!$F:$F, T$1), 0)</f>
        <v>0</v>
      </c>
      <c r="U25" s="0" t="n">
        <f aca="false">IFERROR(SUMIFS('2018'!$H:$H, '2018'!$C:$C, $A25, '2018'!$F:$F, U$1)+SUMIFS('2018'!$I:$I, '2018'!$D:$D, $A25, '2018'!$F:$F, U$1)+SUMIFS('2018'!$J:$J, '2018'!$E:$E, $A25, '2018'!$F:$F, U$1)+SUMIFS('2017'!$H:$H, '2017'!$C:$C, $A25, '2017'!$F:$F, U$1)+SUMIFS('2017'!$I:$I, '2017'!$D:$D, $A25, '2017'!$F:$F, U$1)+SUMIFS('2017'!$J:$J, '2017'!$E:$E, $A25, '2017'!$F:$F, U$1)+SUMIFS('2016'!$H:$H, '2016'!$C:$C, $A25, '2016'!$F:$F, U$1)+SUMIFS('2016'!$I:$I, '2016'!$D:$D, $A25, '2016'!$F:$F, U$1)+SUMIFS('2016'!$J:$J, '2016'!$E:$E, $A25, '2016'!$F:$F, U$1)+SUMIFS('2015'!$H:$H, '2015'!$C:$C, $A25, '2015'!$F:$F, U$1)+SUMIFS('2015'!$I:$I, '2015'!$D:$D, $A25, '2015'!$F:$F, U$1)+SUMIFS('2015'!$J:$J, '2015'!$E:$E, $A25, '2015'!$F:$F, U$1)+SUMIFS('2014'!$H:$H, '2014'!$C:$C, $A25, '2014'!$F:$F, U$1)+SUMIFS('2014'!$I:$I, '2014'!$D:$D, $A25, '2014'!$F:$F, U$1)+SUMIFS('2014'!$J:$J, '2014'!$E:$E, $A25, '2014'!$F:$F, U$1)+SUMIFS('2013'!$H:$H, '2013'!$C:$C, $A25, '2013'!$F:$F, U$1)+SUMIFS('2013'!$I:$I, '2013'!$D:$D, $A25, '2013'!$F:$F, U$1)+SUMIFS('2013'!$J:$J, '2013'!$E:$E, $A25, '2013'!$F:$F, U$1)+SUMIFS('2012'!$H:$H, '2012'!$C:$C, $A25, '2012'!$F:$F, U$1)+SUMIFS('2012'!$I:$I, '2012'!$D:$D, $A25, '2012'!$F:$F, U$1)+SUMIFS('2012'!$J:$J, '2012'!$E:$E, $A25, '2012'!$F:$F, U$1)+SUMIFS('2011'!$H:$H, '2011'!$C:$C, $A25, '2011'!$F:$F, U$1)+SUMIFS('2011'!$I:$I, '2011'!$D:$D, $A25, '2011'!$F:$F, U$1)+SUMIFS('2011'!$J:$J, '2011'!$E:$E, $A25, '2011'!$F:$F, U$1)+SUMIFS('2010'!$H:$H, '2010'!$C:$C, $A25, '2010'!$F:$F, U$1)+SUMIFS('2010'!$I:$I, '2010'!$D:$D, $A25, '2010'!$F:$F, U$1)+SUMIFS('2010'!$J:$J, '2010'!$E:$E, $A25, '2010'!$F:$F, U$1)+SUMIFS('2009'!$H:$H, '2009'!$C:$C, $A25, '2009'!$F:$F, U$1)+SUMIFS('2009'!$I:$I, '2009'!$D:$D, $A25, '2009'!$F:$F, U$1)+SUMIFS('2009'!$J:$J, '2009'!$E:$E, $A25, '2009'!$F:$F, U$1), 0)</f>
        <v>0</v>
      </c>
      <c r="V25" s="0" t="n">
        <f aca="false">IFERROR(SUMIFS('2018'!$H:$H, '2018'!$C:$C, $A25, '2018'!$F:$F, V$1)+SUMIFS('2018'!$I:$I, '2018'!$D:$D, $A25, '2018'!$F:$F, V$1)+SUMIFS('2018'!$J:$J, '2018'!$E:$E, $A25, '2018'!$F:$F, V$1)+SUMIFS('2017'!$H:$H, '2017'!$C:$C, $A25, '2017'!$F:$F, V$1)+SUMIFS('2017'!$I:$I, '2017'!$D:$D, $A25, '2017'!$F:$F, V$1)+SUMIFS('2017'!$J:$J, '2017'!$E:$E, $A25, '2017'!$F:$F, V$1)+SUMIFS('2016'!$H:$H, '2016'!$C:$C, $A25, '2016'!$F:$F, V$1)+SUMIFS('2016'!$I:$I, '2016'!$D:$D, $A25, '2016'!$F:$F, V$1)+SUMIFS('2016'!$J:$J, '2016'!$E:$E, $A25, '2016'!$F:$F, V$1)+SUMIFS('2015'!$H:$H, '2015'!$C:$C, $A25, '2015'!$F:$F, V$1)+SUMIFS('2015'!$I:$I, '2015'!$D:$D, $A25, '2015'!$F:$F, V$1)+SUMIFS('2015'!$J:$J, '2015'!$E:$E, $A25, '2015'!$F:$F, V$1)+SUMIFS('2014'!$H:$H, '2014'!$C:$C, $A25, '2014'!$F:$F, V$1)+SUMIFS('2014'!$I:$I, '2014'!$D:$D, $A25, '2014'!$F:$F, V$1)+SUMIFS('2014'!$J:$J, '2014'!$E:$E, $A25, '2014'!$F:$F, V$1)+SUMIFS('2013'!$H:$H, '2013'!$C:$C, $A25, '2013'!$F:$F, V$1)+SUMIFS('2013'!$I:$I, '2013'!$D:$D, $A25, '2013'!$F:$F, V$1)+SUMIFS('2013'!$J:$J, '2013'!$E:$E, $A25, '2013'!$F:$F, V$1)+SUMIFS('2012'!$H:$H, '2012'!$C:$C, $A25, '2012'!$F:$F, V$1)+SUMIFS('2012'!$I:$I, '2012'!$D:$D, $A25, '2012'!$F:$F, V$1)+SUMIFS('2012'!$J:$J, '2012'!$E:$E, $A25, '2012'!$F:$F, V$1)+SUMIFS('2011'!$H:$H, '2011'!$C:$C, $A25, '2011'!$F:$F, V$1)+SUMIFS('2011'!$I:$I, '2011'!$D:$D, $A25, '2011'!$F:$F, V$1)+SUMIFS('2011'!$J:$J, '2011'!$E:$E, $A25, '2011'!$F:$F, V$1)+SUMIFS('2010'!$H:$H, '2010'!$C:$C, $A25, '2010'!$F:$F, V$1)+SUMIFS('2010'!$I:$I, '2010'!$D:$D, $A25, '2010'!$F:$F, V$1)+SUMIFS('2010'!$J:$J, '2010'!$E:$E, $A25, '2010'!$F:$F, V$1)+SUMIFS('2009'!$H:$H, '2009'!$C:$C, $A25, '2009'!$F:$F, V$1)+SUMIFS('2009'!$I:$I, '2009'!$D:$D, $A25, '2009'!$F:$F, V$1)+SUMIFS('2009'!$J:$J, '2009'!$E:$E, $A25, '2009'!$F:$F, V$1), 0)</f>
        <v>0</v>
      </c>
      <c r="W25" s="0" t="n">
        <f aca="false">IFERROR(SUMIFS('2018'!$H:$H, '2018'!$C:$C, $A25, '2018'!$F:$F, W$1)+SUMIFS('2018'!$I:$I, '2018'!$D:$D, $A25, '2018'!$F:$F, W$1)+SUMIFS('2018'!$J:$J, '2018'!$E:$E, $A25, '2018'!$F:$F, W$1)+SUMIFS('2017'!$H:$H, '2017'!$C:$C, $A25, '2017'!$F:$F, W$1)+SUMIFS('2017'!$I:$I, '2017'!$D:$D, $A25, '2017'!$F:$F, W$1)+SUMIFS('2017'!$J:$J, '2017'!$E:$E, $A25, '2017'!$F:$F, W$1)+SUMIFS('2016'!$H:$H, '2016'!$C:$C, $A25, '2016'!$F:$F, W$1)+SUMIFS('2016'!$I:$I, '2016'!$D:$D, $A25, '2016'!$F:$F, W$1)+SUMIFS('2016'!$J:$J, '2016'!$E:$E, $A25, '2016'!$F:$F, W$1)+SUMIFS('2015'!$H:$H, '2015'!$C:$C, $A25, '2015'!$F:$F, W$1)+SUMIFS('2015'!$I:$I, '2015'!$D:$D, $A25, '2015'!$F:$F, W$1)+SUMIFS('2015'!$J:$J, '2015'!$E:$E, $A25, '2015'!$F:$F, W$1)+SUMIFS('2014'!$H:$H, '2014'!$C:$C, $A25, '2014'!$F:$F, W$1)+SUMIFS('2014'!$I:$I, '2014'!$D:$D, $A25, '2014'!$F:$F, W$1)+SUMIFS('2014'!$J:$J, '2014'!$E:$E, $A25, '2014'!$F:$F, W$1)+SUMIFS('2013'!$H:$H, '2013'!$C:$C, $A25, '2013'!$F:$F, W$1)+SUMIFS('2013'!$I:$I, '2013'!$D:$D, $A25, '2013'!$F:$F, W$1)+SUMIFS('2013'!$J:$J, '2013'!$E:$E, $A25, '2013'!$F:$F, W$1)+SUMIFS('2012'!$H:$H, '2012'!$C:$C, $A25, '2012'!$F:$F, W$1)+SUMIFS('2012'!$I:$I, '2012'!$D:$D, $A25, '2012'!$F:$F, W$1)+SUMIFS('2012'!$J:$J, '2012'!$E:$E, $A25, '2012'!$F:$F, W$1)+SUMIFS('2011'!$H:$H, '2011'!$C:$C, $A25, '2011'!$F:$F, W$1)+SUMIFS('2011'!$I:$I, '2011'!$D:$D, $A25, '2011'!$F:$F, W$1)+SUMIFS('2011'!$J:$J, '2011'!$E:$E, $A25, '2011'!$F:$F, W$1)+SUMIFS('2010'!$H:$H, '2010'!$C:$C, $A25, '2010'!$F:$F, W$1)+SUMIFS('2010'!$I:$I, '2010'!$D:$D, $A25, '2010'!$F:$F, W$1)+SUMIFS('2010'!$J:$J, '2010'!$E:$E, $A25, '2010'!$F:$F, W$1)+SUMIFS('2009'!$H:$H, '2009'!$C:$C, $A25, '2009'!$F:$F, W$1)+SUMIFS('2009'!$I:$I, '2009'!$D:$D, $A25, '2009'!$F:$F, W$1)+SUMIFS('2009'!$J:$J, '2009'!$E:$E, $A25, '2009'!$F:$F, W$1), 0)</f>
        <v>64</v>
      </c>
      <c r="X25" s="0" t="n">
        <f aca="false">IFERROR(SUMIFS('2018'!$H:$H, '2018'!$C:$C, $A25, '2018'!$F:$F, X$1)+SUMIFS('2018'!$I:$I, '2018'!$D:$D, $A25, '2018'!$F:$F, X$1)+SUMIFS('2018'!$J:$J, '2018'!$E:$E, $A25, '2018'!$F:$F, X$1)+SUMIFS('2017'!$H:$H, '2017'!$C:$C, $A25, '2017'!$F:$F, X$1)+SUMIFS('2017'!$I:$I, '2017'!$D:$D, $A25, '2017'!$F:$F, X$1)+SUMIFS('2017'!$J:$J, '2017'!$E:$E, $A25, '2017'!$F:$F, X$1)+SUMIFS('2016'!$H:$H, '2016'!$C:$C, $A25, '2016'!$F:$F, X$1)+SUMIFS('2016'!$I:$I, '2016'!$D:$D, $A25, '2016'!$F:$F, X$1)+SUMIFS('2016'!$J:$J, '2016'!$E:$E, $A25, '2016'!$F:$F, X$1)+SUMIFS('2015'!$H:$H, '2015'!$C:$C, $A25, '2015'!$F:$F, X$1)+SUMIFS('2015'!$I:$I, '2015'!$D:$D, $A25, '2015'!$F:$F, X$1)+SUMIFS('2015'!$J:$J, '2015'!$E:$E, $A25, '2015'!$F:$F, X$1)+SUMIFS('2014'!$H:$H, '2014'!$C:$C, $A25, '2014'!$F:$F, X$1)+SUMIFS('2014'!$I:$I, '2014'!$D:$D, $A25, '2014'!$F:$F, X$1)+SUMIFS('2014'!$J:$J, '2014'!$E:$E, $A25, '2014'!$F:$F, X$1)+SUMIFS('2013'!$H:$H, '2013'!$C:$C, $A25, '2013'!$F:$F, X$1)+SUMIFS('2013'!$I:$I, '2013'!$D:$D, $A25, '2013'!$F:$F, X$1)+SUMIFS('2013'!$J:$J, '2013'!$E:$E, $A25, '2013'!$F:$F, X$1)+SUMIFS('2012'!$H:$H, '2012'!$C:$C, $A25, '2012'!$F:$F, X$1)+SUMIFS('2012'!$I:$I, '2012'!$D:$D, $A25, '2012'!$F:$F, X$1)+SUMIFS('2012'!$J:$J, '2012'!$E:$E, $A25, '2012'!$F:$F, X$1)+SUMIFS('2011'!$H:$H, '2011'!$C:$C, $A25, '2011'!$F:$F, X$1)+SUMIFS('2011'!$I:$I, '2011'!$D:$D, $A25, '2011'!$F:$F, X$1)+SUMIFS('2011'!$J:$J, '2011'!$E:$E, $A25, '2011'!$F:$F, X$1)+SUMIFS('2010'!$H:$H, '2010'!$C:$C, $A25, '2010'!$F:$F, X$1)+SUMIFS('2010'!$I:$I, '2010'!$D:$D, $A25, '2010'!$F:$F, X$1)+SUMIFS('2010'!$J:$J, '2010'!$E:$E, $A25, '2010'!$F:$F, X$1)+SUMIFS('2009'!$H:$H, '2009'!$C:$C, $A25, '2009'!$F:$F, X$1)+SUMIFS('2009'!$I:$I, '2009'!$D:$D, $A25, '2009'!$F:$F, X$1)+SUMIFS('2009'!$J:$J, '2009'!$E:$E, $A25, '2009'!$F:$F, X$1), 0)</f>
        <v>0</v>
      </c>
      <c r="Y25" s="0" t="n">
        <f aca="false">IFERROR(SUMIFS('2018'!$H:$H, '2018'!$C:$C, $A25, '2018'!$F:$F, Y$1)+SUMIFS('2018'!$I:$I, '2018'!$D:$D, $A25, '2018'!$F:$F, Y$1)+SUMIFS('2018'!$J:$J, '2018'!$E:$E, $A25, '2018'!$F:$F, Y$1)+SUMIFS('2017'!$H:$H, '2017'!$C:$C, $A25, '2017'!$F:$F, Y$1)+SUMIFS('2017'!$I:$I, '2017'!$D:$D, $A25, '2017'!$F:$F, Y$1)+SUMIFS('2017'!$J:$J, '2017'!$E:$E, $A25, '2017'!$F:$F, Y$1)+SUMIFS('2016'!$H:$H, '2016'!$C:$C, $A25, '2016'!$F:$F, Y$1)+SUMIFS('2016'!$I:$I, '2016'!$D:$D, $A25, '2016'!$F:$F, Y$1)+SUMIFS('2016'!$J:$J, '2016'!$E:$E, $A25, '2016'!$F:$F, Y$1)+SUMIFS('2015'!$H:$H, '2015'!$C:$C, $A25, '2015'!$F:$F, Y$1)+SUMIFS('2015'!$I:$I, '2015'!$D:$D, $A25, '2015'!$F:$F, Y$1)+SUMIFS('2015'!$J:$J, '2015'!$E:$E, $A25, '2015'!$F:$F, Y$1)+SUMIFS('2014'!$H:$H, '2014'!$C:$C, $A25, '2014'!$F:$F, Y$1)+SUMIFS('2014'!$I:$I, '2014'!$D:$D, $A25, '2014'!$F:$F, Y$1)+SUMIFS('2014'!$J:$J, '2014'!$E:$E, $A25, '2014'!$F:$F, Y$1)+SUMIFS('2013'!$H:$H, '2013'!$C:$C, $A25, '2013'!$F:$F, Y$1)+SUMIFS('2013'!$I:$I, '2013'!$D:$D, $A25, '2013'!$F:$F, Y$1)+SUMIFS('2013'!$J:$J, '2013'!$E:$E, $A25, '2013'!$F:$F, Y$1)+SUMIFS('2012'!$H:$H, '2012'!$C:$C, $A25, '2012'!$F:$F, Y$1)+SUMIFS('2012'!$I:$I, '2012'!$D:$D, $A25, '2012'!$F:$F, Y$1)+SUMIFS('2012'!$J:$J, '2012'!$E:$E, $A25, '2012'!$F:$F, Y$1)+SUMIFS('2011'!$H:$H, '2011'!$C:$C, $A25, '2011'!$F:$F, Y$1)+SUMIFS('2011'!$I:$I, '2011'!$D:$D, $A25, '2011'!$F:$F, Y$1)+SUMIFS('2011'!$J:$J, '2011'!$E:$E, $A25, '2011'!$F:$F, Y$1)+SUMIFS('2010'!$H:$H, '2010'!$C:$C, $A25, '2010'!$F:$F, Y$1)+SUMIFS('2010'!$I:$I, '2010'!$D:$D, $A25, '2010'!$F:$F, Y$1)+SUMIFS('2010'!$J:$J, '2010'!$E:$E, $A25, '2010'!$F:$F, Y$1)+SUMIFS('2009'!$H:$H, '2009'!$C:$C, $A25, '2009'!$F:$F, Y$1)+SUMIFS('2009'!$I:$I, '2009'!$D:$D, $A25, '2009'!$F:$F, Y$1)+SUMIFS('2009'!$J:$J, '2009'!$E:$E, $A25, '2009'!$F:$F, Y$1), 0)</f>
        <v>0</v>
      </c>
      <c r="Z25" s="0" t="n">
        <f aca="false">IFERROR(SUMIFS('2018'!$H:$H, '2018'!$C:$C, $A25, '2018'!$F:$F, Z$1)+SUMIFS('2018'!$I:$I, '2018'!$D:$D, $A25, '2018'!$F:$F, Z$1)+SUMIFS('2018'!$J:$J, '2018'!$E:$E, $A25, '2018'!$F:$F, Z$1)+SUMIFS('2017'!$H:$H, '2017'!$C:$C, $A25, '2017'!$F:$F, Z$1)+SUMIFS('2017'!$I:$I, '2017'!$D:$D, $A25, '2017'!$F:$F, Z$1)+SUMIFS('2017'!$J:$J, '2017'!$E:$E, $A25, '2017'!$F:$F, Z$1)+SUMIFS('2016'!$H:$H, '2016'!$C:$C, $A25, '2016'!$F:$F, Z$1)+SUMIFS('2016'!$I:$I, '2016'!$D:$D, $A25, '2016'!$F:$F, Z$1)+SUMIFS('2016'!$J:$J, '2016'!$E:$E, $A25, '2016'!$F:$F, Z$1)+SUMIFS('2015'!$H:$H, '2015'!$C:$C, $A25, '2015'!$F:$F, Z$1)+SUMIFS('2015'!$I:$I, '2015'!$D:$D, $A25, '2015'!$F:$F, Z$1)+SUMIFS('2015'!$J:$J, '2015'!$E:$E, $A25, '2015'!$F:$F, Z$1)+SUMIFS('2014'!$H:$H, '2014'!$C:$C, $A25, '2014'!$F:$F, Z$1)+SUMIFS('2014'!$I:$I, '2014'!$D:$D, $A25, '2014'!$F:$F, Z$1)+SUMIFS('2014'!$J:$J, '2014'!$E:$E, $A25, '2014'!$F:$F, Z$1)+SUMIFS('2013'!$H:$H, '2013'!$C:$C, $A25, '2013'!$F:$F, Z$1)+SUMIFS('2013'!$I:$I, '2013'!$D:$D, $A25, '2013'!$F:$F, Z$1)+SUMIFS('2013'!$J:$J, '2013'!$E:$E, $A25, '2013'!$F:$F, Z$1)+SUMIFS('2012'!$H:$H, '2012'!$C:$C, $A25, '2012'!$F:$F, Z$1)+SUMIFS('2012'!$I:$I, '2012'!$D:$D, $A25, '2012'!$F:$F, Z$1)+SUMIFS('2012'!$J:$J, '2012'!$E:$E, $A25, '2012'!$F:$F, Z$1)+SUMIFS('2011'!$H:$H, '2011'!$C:$C, $A25, '2011'!$F:$F, Z$1)+SUMIFS('2011'!$I:$I, '2011'!$D:$D, $A25, '2011'!$F:$F, Z$1)+SUMIFS('2011'!$J:$J, '2011'!$E:$E, $A25, '2011'!$F:$F, Z$1)+SUMIFS('2010'!$H:$H, '2010'!$C:$C, $A25, '2010'!$F:$F, Z$1)+SUMIFS('2010'!$I:$I, '2010'!$D:$D, $A25, '2010'!$F:$F, Z$1)+SUMIFS('2010'!$J:$J, '2010'!$E:$E, $A25, '2010'!$F:$F, Z$1)+SUMIFS('2009'!$H:$H, '2009'!$C:$C, $A25, '2009'!$F:$F, Z$1)+SUMIFS('2009'!$I:$I, '2009'!$D:$D, $A25, '2009'!$F:$F, Z$1)+SUMIFS('2009'!$J:$J, '2009'!$E:$E, $A25, '2009'!$F:$F, Z$1), 0)</f>
        <v>0</v>
      </c>
      <c r="AA25" s="0" t="n">
        <f aca="false">IFERROR(SUMIFS('2018'!$H:$H, '2018'!$C:$C, $A25, '2018'!$F:$F, AA$1)+SUMIFS('2018'!$I:$I, '2018'!$D:$D, $A25, '2018'!$F:$F, AA$1)+SUMIFS('2018'!$J:$J, '2018'!$E:$E, $A25, '2018'!$F:$F, AA$1)+SUMIFS('2017'!$H:$H, '2017'!$C:$C, $A25, '2017'!$F:$F, AA$1)+SUMIFS('2017'!$I:$I, '2017'!$D:$D, $A25, '2017'!$F:$F, AA$1)+SUMIFS('2017'!$J:$J, '2017'!$E:$E, $A25, '2017'!$F:$F, AA$1)+SUMIFS('2016'!$H:$H, '2016'!$C:$C, $A25, '2016'!$F:$F, AA$1)+SUMIFS('2016'!$I:$I, '2016'!$D:$D, $A25, '2016'!$F:$F, AA$1)+SUMIFS('2016'!$J:$J, '2016'!$E:$E, $A25, '2016'!$F:$F, AA$1)+SUMIFS('2015'!$H:$H, '2015'!$C:$C, $A25, '2015'!$F:$F, AA$1)+SUMIFS('2015'!$I:$I, '2015'!$D:$D, $A25, '2015'!$F:$F, AA$1)+SUMIFS('2015'!$J:$J, '2015'!$E:$E, $A25, '2015'!$F:$F, AA$1)+SUMIFS('2014'!$H:$H, '2014'!$C:$C, $A25, '2014'!$F:$F, AA$1)+SUMIFS('2014'!$I:$I, '2014'!$D:$D, $A25, '2014'!$F:$F, AA$1)+SUMIFS('2014'!$J:$J, '2014'!$E:$E, $A25, '2014'!$F:$F, AA$1)+SUMIFS('2013'!$H:$H, '2013'!$C:$C, $A25, '2013'!$F:$F, AA$1)+SUMIFS('2013'!$I:$I, '2013'!$D:$D, $A25, '2013'!$F:$F, AA$1)+SUMIFS('2013'!$J:$J, '2013'!$E:$E, $A25, '2013'!$F:$F, AA$1)+SUMIFS('2012'!$H:$H, '2012'!$C:$C, $A25, '2012'!$F:$F, AA$1)+SUMIFS('2012'!$I:$I, '2012'!$D:$D, $A25, '2012'!$F:$F, AA$1)+SUMIFS('2012'!$J:$J, '2012'!$E:$E, $A25, '2012'!$F:$F, AA$1)+SUMIFS('2011'!$H:$H, '2011'!$C:$C, $A25, '2011'!$F:$F, AA$1)+SUMIFS('2011'!$I:$I, '2011'!$D:$D, $A25, '2011'!$F:$F, AA$1)+SUMIFS('2011'!$J:$J, '2011'!$E:$E, $A25, '2011'!$F:$F, AA$1)+SUMIFS('2010'!$H:$H, '2010'!$C:$C, $A25, '2010'!$F:$F, AA$1)+SUMIFS('2010'!$I:$I, '2010'!$D:$D, $A25, '2010'!$F:$F, AA$1)+SUMIFS('2010'!$J:$J, '2010'!$E:$E, $A25, '2010'!$F:$F, AA$1)+SUMIFS('2009'!$H:$H, '2009'!$C:$C, $A25, '2009'!$F:$F, AA$1)+SUMIFS('2009'!$I:$I, '2009'!$D:$D, $A25, '2009'!$F:$F, AA$1)+SUMIFS('2009'!$J:$J, '2009'!$E:$E, $A25, '2009'!$F:$F, AA$1), 0)</f>
        <v>0</v>
      </c>
      <c r="AB25" s="0" t="n">
        <f aca="false">IFERROR(SUMIFS('2018'!$H:$H, '2018'!$C:$C, $A25, '2018'!$F:$F, AB$1)+SUMIFS('2018'!$I:$I, '2018'!$D:$D, $A25, '2018'!$F:$F, AB$1)+SUMIFS('2018'!$J:$J, '2018'!$E:$E, $A25, '2018'!$F:$F, AB$1)+SUMIFS('2017'!$H:$H, '2017'!$C:$C, $A25, '2017'!$F:$F, AB$1)+SUMIFS('2017'!$I:$I, '2017'!$D:$D, $A25, '2017'!$F:$F, AB$1)+SUMIFS('2017'!$J:$J, '2017'!$E:$E, $A25, '2017'!$F:$F, AB$1)+SUMIFS('2016'!$H:$H, '2016'!$C:$C, $A25, '2016'!$F:$F, AB$1)+SUMIFS('2016'!$I:$I, '2016'!$D:$D, $A25, '2016'!$F:$F, AB$1)+SUMIFS('2016'!$J:$J, '2016'!$E:$E, $A25, '2016'!$F:$F, AB$1)+SUMIFS('2015'!$H:$H, '2015'!$C:$C, $A25, '2015'!$F:$F, AB$1)+SUMIFS('2015'!$I:$I, '2015'!$D:$D, $A25, '2015'!$F:$F, AB$1)+SUMIFS('2015'!$J:$J, '2015'!$E:$E, $A25, '2015'!$F:$F, AB$1)+SUMIFS('2014'!$H:$H, '2014'!$C:$C, $A25, '2014'!$F:$F, AB$1)+SUMIFS('2014'!$I:$I, '2014'!$D:$D, $A25, '2014'!$F:$F, AB$1)+SUMIFS('2014'!$J:$J, '2014'!$E:$E, $A25, '2014'!$F:$F, AB$1)+SUMIFS('2013'!$H:$H, '2013'!$C:$C, $A25, '2013'!$F:$F, AB$1)+SUMIFS('2013'!$I:$I, '2013'!$D:$D, $A25, '2013'!$F:$F, AB$1)+SUMIFS('2013'!$J:$J, '2013'!$E:$E, $A25, '2013'!$F:$F, AB$1)+SUMIFS('2012'!$H:$H, '2012'!$C:$C, $A25, '2012'!$F:$F, AB$1)+SUMIFS('2012'!$I:$I, '2012'!$D:$D, $A25, '2012'!$F:$F, AB$1)+SUMIFS('2012'!$J:$J, '2012'!$E:$E, $A25, '2012'!$F:$F, AB$1)+SUMIFS('2011'!$H:$H, '2011'!$C:$C, $A25, '2011'!$F:$F, AB$1)+SUMIFS('2011'!$I:$I, '2011'!$D:$D, $A25, '2011'!$F:$F, AB$1)+SUMIFS('2011'!$J:$J, '2011'!$E:$E, $A25, '2011'!$F:$F, AB$1)+SUMIFS('2010'!$H:$H, '2010'!$C:$C, $A25, '2010'!$F:$F, AB$1)+SUMIFS('2010'!$I:$I, '2010'!$D:$D, $A25, '2010'!$F:$F, AB$1)+SUMIFS('2010'!$J:$J, '2010'!$E:$E, $A25, '2010'!$F:$F, AB$1)+SUMIFS('2009'!$H:$H, '2009'!$C:$C, $A25, '2009'!$F:$F, AB$1)+SUMIFS('2009'!$I:$I, '2009'!$D:$D, $A25, '2009'!$F:$F, AB$1)+SUMIFS('2009'!$J:$J, '2009'!$E:$E, $A25, '2009'!$F:$F, AB$1), 0)</f>
        <v>0</v>
      </c>
      <c r="AC25" s="0" t="n">
        <f aca="false">IFERROR(SUMIFS('2018'!$H:$H, '2018'!$C:$C, $A25, '2018'!$F:$F, AC$1)+SUMIFS('2018'!$I:$I, '2018'!$D:$D, $A25, '2018'!$F:$F, AC$1)+SUMIFS('2018'!$J:$J, '2018'!$E:$E, $A25, '2018'!$F:$F, AC$1)+SUMIFS('2017'!$H:$H, '2017'!$C:$C, $A25, '2017'!$F:$F, AC$1)+SUMIFS('2017'!$I:$I, '2017'!$D:$D, $A25, '2017'!$F:$F, AC$1)+SUMIFS('2017'!$J:$J, '2017'!$E:$E, $A25, '2017'!$F:$F, AC$1)+SUMIFS('2016'!$H:$H, '2016'!$C:$C, $A25, '2016'!$F:$F, AC$1)+SUMIFS('2016'!$I:$I, '2016'!$D:$D, $A25, '2016'!$F:$F, AC$1)+SUMIFS('2016'!$J:$J, '2016'!$E:$E, $A25, '2016'!$F:$F, AC$1)+SUMIFS('2015'!$H:$H, '2015'!$C:$C, $A25, '2015'!$F:$F, AC$1)+SUMIFS('2015'!$I:$I, '2015'!$D:$D, $A25, '2015'!$F:$F, AC$1)+SUMIFS('2015'!$J:$J, '2015'!$E:$E, $A25, '2015'!$F:$F, AC$1)+SUMIFS('2014'!$H:$H, '2014'!$C:$C, $A25, '2014'!$F:$F, AC$1)+SUMIFS('2014'!$I:$I, '2014'!$D:$D, $A25, '2014'!$F:$F, AC$1)+SUMIFS('2014'!$J:$J, '2014'!$E:$E, $A25, '2014'!$F:$F, AC$1)+SUMIFS('2013'!$H:$H, '2013'!$C:$C, $A25, '2013'!$F:$F, AC$1)+SUMIFS('2013'!$I:$I, '2013'!$D:$D, $A25, '2013'!$F:$F, AC$1)+SUMIFS('2013'!$J:$J, '2013'!$E:$E, $A25, '2013'!$F:$F, AC$1)+SUMIFS('2012'!$H:$H, '2012'!$C:$C, $A25, '2012'!$F:$F, AC$1)+SUMIFS('2012'!$I:$I, '2012'!$D:$D, $A25, '2012'!$F:$F, AC$1)+SUMIFS('2012'!$J:$J, '2012'!$E:$E, $A25, '2012'!$F:$F, AC$1)+SUMIFS('2011'!$H:$H, '2011'!$C:$C, $A25, '2011'!$F:$F, AC$1)+SUMIFS('2011'!$I:$I, '2011'!$D:$D, $A25, '2011'!$F:$F, AC$1)+SUMIFS('2011'!$J:$J, '2011'!$E:$E, $A25, '2011'!$F:$F, AC$1)+SUMIFS('2010'!$H:$H, '2010'!$C:$C, $A25, '2010'!$F:$F, AC$1)+SUMIFS('2010'!$I:$I, '2010'!$D:$D, $A25, '2010'!$F:$F, AC$1)+SUMIFS('2010'!$J:$J, '2010'!$E:$E, $A25, '2010'!$F:$F, AC$1)+SUMIFS('2009'!$H:$H, '2009'!$C:$C, $A25, '2009'!$F:$F, AC$1)+SUMIFS('2009'!$I:$I, '2009'!$D:$D, $A25, '2009'!$F:$F, AC$1)+SUMIFS('2009'!$J:$J, '2009'!$E:$E, $A25, '2009'!$F:$F, AC$1), 0)</f>
        <v>0</v>
      </c>
      <c r="AD25" s="0" t="n">
        <f aca="false">IFERROR(SUMIFS('2018'!$H:$H, '2018'!$C:$C, $A25, '2018'!$F:$F, AD$1)+SUMIFS('2018'!$I:$I, '2018'!$D:$D, $A25, '2018'!$F:$F, AD$1)+SUMIFS('2018'!$J:$J, '2018'!$E:$E, $A25, '2018'!$F:$F, AD$1)+SUMIFS('2017'!$H:$H, '2017'!$C:$C, $A25, '2017'!$F:$F, AD$1)+SUMIFS('2017'!$I:$I, '2017'!$D:$D, $A25, '2017'!$F:$F, AD$1)+SUMIFS('2017'!$J:$J, '2017'!$E:$E, $A25, '2017'!$F:$F, AD$1)+SUMIFS('2016'!$H:$H, '2016'!$C:$C, $A25, '2016'!$F:$F, AD$1)+SUMIFS('2016'!$I:$I, '2016'!$D:$D, $A25, '2016'!$F:$F, AD$1)+SUMIFS('2016'!$J:$J, '2016'!$E:$E, $A25, '2016'!$F:$F, AD$1)+SUMIFS('2015'!$H:$H, '2015'!$C:$C, $A25, '2015'!$F:$F, AD$1)+SUMIFS('2015'!$I:$I, '2015'!$D:$D, $A25, '2015'!$F:$F, AD$1)+SUMIFS('2015'!$J:$J, '2015'!$E:$E, $A25, '2015'!$F:$F, AD$1)+SUMIFS('2014'!$H:$H, '2014'!$C:$C, $A25, '2014'!$F:$F, AD$1)+SUMIFS('2014'!$I:$I, '2014'!$D:$D, $A25, '2014'!$F:$F, AD$1)+SUMIFS('2014'!$J:$J, '2014'!$E:$E, $A25, '2014'!$F:$F, AD$1)+SUMIFS('2013'!$H:$H, '2013'!$C:$C, $A25, '2013'!$F:$F, AD$1)+SUMIFS('2013'!$I:$I, '2013'!$D:$D, $A25, '2013'!$F:$F, AD$1)+SUMIFS('2013'!$J:$J, '2013'!$E:$E, $A25, '2013'!$F:$F, AD$1)+SUMIFS('2012'!$H:$H, '2012'!$C:$C, $A25, '2012'!$F:$F, AD$1)+SUMIFS('2012'!$I:$I, '2012'!$D:$D, $A25, '2012'!$F:$F, AD$1)+SUMIFS('2012'!$J:$J, '2012'!$E:$E, $A25, '2012'!$F:$F, AD$1)+SUMIFS('2011'!$H:$H, '2011'!$C:$C, $A25, '2011'!$F:$F, AD$1)+SUMIFS('2011'!$I:$I, '2011'!$D:$D, $A25, '2011'!$F:$F, AD$1)+SUMIFS('2011'!$J:$J, '2011'!$E:$E, $A25, '2011'!$F:$F, AD$1)+SUMIFS('2010'!$H:$H, '2010'!$C:$C, $A25, '2010'!$F:$F, AD$1)+SUMIFS('2010'!$I:$I, '2010'!$D:$D, $A25, '2010'!$F:$F, AD$1)+SUMIFS('2010'!$J:$J, '2010'!$E:$E, $A25, '2010'!$F:$F, AD$1)+SUMIFS('2009'!$H:$H, '2009'!$C:$C, $A25, '2009'!$F:$F, AD$1)+SUMIFS('2009'!$I:$I, '2009'!$D:$D, $A25, '2009'!$F:$F, AD$1)+SUMIFS('2009'!$J:$J, '2009'!$E:$E, $A25, '2009'!$F:$F, AD$1), 0)</f>
        <v>0</v>
      </c>
      <c r="AE25" s="0" t="n">
        <f aca="false">IFERROR(SUMIFS('2018'!$H:$H, '2018'!$C:$C, $A25, '2018'!$F:$F, AE$1)+SUMIFS('2018'!$I:$I, '2018'!$D:$D, $A25, '2018'!$F:$F, AE$1)+SUMIFS('2018'!$J:$J, '2018'!$E:$E, $A25, '2018'!$F:$F, AE$1)+SUMIFS('2017'!$H:$H, '2017'!$C:$C, $A25, '2017'!$F:$F, AE$1)+SUMIFS('2017'!$I:$I, '2017'!$D:$D, $A25, '2017'!$F:$F, AE$1)+SUMIFS('2017'!$J:$J, '2017'!$E:$E, $A25, '2017'!$F:$F, AE$1)+SUMIFS('2016'!$H:$H, '2016'!$C:$C, $A25, '2016'!$F:$F, AE$1)+SUMIFS('2016'!$I:$I, '2016'!$D:$D, $A25, '2016'!$F:$F, AE$1)+SUMIFS('2016'!$J:$J, '2016'!$E:$E, $A25, '2016'!$F:$F, AE$1)+SUMIFS('2015'!$H:$H, '2015'!$C:$C, $A25, '2015'!$F:$F, AE$1)+SUMIFS('2015'!$I:$I, '2015'!$D:$D, $A25, '2015'!$F:$F, AE$1)+SUMIFS('2015'!$J:$J, '2015'!$E:$E, $A25, '2015'!$F:$F, AE$1)+SUMIFS('2014'!$H:$H, '2014'!$C:$C, $A25, '2014'!$F:$F, AE$1)+SUMIFS('2014'!$I:$I, '2014'!$D:$D, $A25, '2014'!$F:$F, AE$1)+SUMIFS('2014'!$J:$J, '2014'!$E:$E, $A25, '2014'!$F:$F, AE$1)+SUMIFS('2013'!$H:$H, '2013'!$C:$C, $A25, '2013'!$F:$F, AE$1)+SUMIFS('2013'!$I:$I, '2013'!$D:$D, $A25, '2013'!$F:$F, AE$1)+SUMIFS('2013'!$J:$J, '2013'!$E:$E, $A25, '2013'!$F:$F, AE$1)+SUMIFS('2012'!$H:$H, '2012'!$C:$C, $A25, '2012'!$F:$F, AE$1)+SUMIFS('2012'!$I:$I, '2012'!$D:$D, $A25, '2012'!$F:$F, AE$1)+SUMIFS('2012'!$J:$J, '2012'!$E:$E, $A25, '2012'!$F:$F, AE$1)+SUMIFS('2011'!$H:$H, '2011'!$C:$C, $A25, '2011'!$F:$F, AE$1)+SUMIFS('2011'!$I:$I, '2011'!$D:$D, $A25, '2011'!$F:$F, AE$1)+SUMIFS('2011'!$J:$J, '2011'!$E:$E, $A25, '2011'!$F:$F, AE$1)+SUMIFS('2010'!$H:$H, '2010'!$C:$C, $A25, '2010'!$F:$F, AE$1)+SUMIFS('2010'!$I:$I, '2010'!$D:$D, $A25, '2010'!$F:$F, AE$1)+SUMIFS('2010'!$J:$J, '2010'!$E:$E, $A25, '2010'!$F:$F, AE$1)+SUMIFS('2009'!$H:$H, '2009'!$C:$C, $A25, '2009'!$F:$F, AE$1)+SUMIFS('2009'!$I:$I, '2009'!$D:$D, $A25, '2009'!$F:$F, AE$1)+SUMIFS('2009'!$J:$J, '2009'!$E:$E, $A25, '2009'!$F:$F, AE$1), 0)</f>
        <v>0</v>
      </c>
      <c r="AF25" s="0" t="n">
        <f aca="false">IFERROR(SUMIFS('2018'!$H:$H, '2018'!$C:$C, $A25, '2018'!$F:$F, AF$1)+SUMIFS('2018'!$I:$I, '2018'!$D:$D, $A25, '2018'!$F:$F, AF$1)+SUMIFS('2018'!$J:$J, '2018'!$E:$E, $A25, '2018'!$F:$F, AF$1)+SUMIFS('2017'!$H:$H, '2017'!$C:$C, $A25, '2017'!$F:$F, AF$1)+SUMIFS('2017'!$I:$I, '2017'!$D:$D, $A25, '2017'!$F:$F, AF$1)+SUMIFS('2017'!$J:$J, '2017'!$E:$E, $A25, '2017'!$F:$F, AF$1)+SUMIFS('2016'!$H:$H, '2016'!$C:$C, $A25, '2016'!$F:$F, AF$1)+SUMIFS('2016'!$I:$I, '2016'!$D:$D, $A25, '2016'!$F:$F, AF$1)+SUMIFS('2016'!$J:$J, '2016'!$E:$E, $A25, '2016'!$F:$F, AF$1)+SUMIFS('2015'!$H:$H, '2015'!$C:$C, $A25, '2015'!$F:$F, AF$1)+SUMIFS('2015'!$I:$I, '2015'!$D:$D, $A25, '2015'!$F:$F, AF$1)+SUMIFS('2015'!$J:$J, '2015'!$E:$E, $A25, '2015'!$F:$F, AF$1)+SUMIFS('2014'!$H:$H, '2014'!$C:$C, $A25, '2014'!$F:$F, AF$1)+SUMIFS('2014'!$I:$I, '2014'!$D:$D, $A25, '2014'!$F:$F, AF$1)+SUMIFS('2014'!$J:$J, '2014'!$E:$E, $A25, '2014'!$F:$F, AF$1)+SUMIFS('2013'!$H:$H, '2013'!$C:$C, $A25, '2013'!$F:$F, AF$1)+SUMIFS('2013'!$I:$I, '2013'!$D:$D, $A25, '2013'!$F:$F, AF$1)+SUMIFS('2013'!$J:$J, '2013'!$E:$E, $A25, '2013'!$F:$F, AF$1)+SUMIFS('2012'!$H:$H, '2012'!$C:$C, $A25, '2012'!$F:$F, AF$1)+SUMIFS('2012'!$I:$I, '2012'!$D:$D, $A25, '2012'!$F:$F, AF$1)+SUMIFS('2012'!$J:$J, '2012'!$E:$E, $A25, '2012'!$F:$F, AF$1)+SUMIFS('2011'!$H:$H, '2011'!$C:$C, $A25, '2011'!$F:$F, AF$1)+SUMIFS('2011'!$I:$I, '2011'!$D:$D, $A25, '2011'!$F:$F, AF$1)+SUMIFS('2011'!$J:$J, '2011'!$E:$E, $A25, '2011'!$F:$F, AF$1)+SUMIFS('2010'!$H:$H, '2010'!$C:$C, $A25, '2010'!$F:$F, AF$1)+SUMIFS('2010'!$I:$I, '2010'!$D:$D, $A25, '2010'!$F:$F, AF$1)+SUMIFS('2010'!$J:$J, '2010'!$E:$E, $A25, '2010'!$F:$F, AF$1)+SUMIFS('2009'!$H:$H, '2009'!$C:$C, $A25, '2009'!$F:$F, AF$1)+SUMIFS('2009'!$I:$I, '2009'!$D:$D, $A25, '2009'!$F:$F, AF$1)+SUMIFS('2009'!$J:$J, '2009'!$E:$E, $A25, '2009'!$F:$F, AF$1), 0)</f>
        <v>0</v>
      </c>
    </row>
    <row r="26" customFormat="false" ht="15" hidden="false" customHeight="false" outlineLevel="0" collapsed="false">
      <c r="A26" s="19" t="s">
        <v>68</v>
      </c>
      <c r="B26" s="0" t="n">
        <f aca="false">IFERROR(SUMIFS('2018'!$H:$H, '2018'!$C:$C, $A26, '2018'!$F:$F, B$1)+SUMIFS('2018'!$I:$I, '2018'!$D:$D, $A26, '2018'!$F:$F, B$1)+SUMIFS('2018'!$J:$J, '2018'!$E:$E, $A26, '2018'!$F:$F, B$1)+SUMIFS('2017'!$H:$H, '2017'!$C:$C, $A26, '2017'!$F:$F, B$1)+SUMIFS('2017'!$I:$I, '2017'!$D:$D, $A26, '2017'!$F:$F, B$1)+SUMIFS('2017'!$J:$J, '2017'!$E:$E, $A26, '2017'!$F:$F, B$1)+SUMIFS('2016'!$H:$H, '2016'!$C:$C, $A26, '2016'!$F:$F, B$1)+SUMIFS('2016'!$I:$I, '2016'!$D:$D, $A26, '2016'!$F:$F, B$1)+SUMIFS('2016'!$J:$J, '2016'!$E:$E, $A26, '2016'!$F:$F, B$1)+SUMIFS('2015'!$H:$H, '2015'!$C:$C, $A26, '2015'!$F:$F, B$1)+SUMIFS('2015'!$I:$I, '2015'!$D:$D, $A26, '2015'!$F:$F, B$1)+SUMIFS('2015'!$J:$J, '2015'!$E:$E, $A26, '2015'!$F:$F, B$1)+SUMIFS('2014'!$H:$H, '2014'!$C:$C, $A26, '2014'!$F:$F, B$1)+SUMIFS('2014'!$I:$I, '2014'!$D:$D, $A26, '2014'!$F:$F, B$1)+SUMIFS('2014'!$J:$J, '2014'!$E:$E, $A26, '2014'!$F:$F, B$1)+SUMIFS('2013'!$H:$H, '2013'!$C:$C, $A26, '2013'!$F:$F, B$1)+SUMIFS('2013'!$I:$I, '2013'!$D:$D, $A26, '2013'!$F:$F, B$1)+SUMIFS('2013'!$J:$J, '2013'!$E:$E, $A26, '2013'!$F:$F, B$1)+SUMIFS('2012'!$H:$H, '2012'!$C:$C, $A26, '2012'!$F:$F, B$1)+SUMIFS('2012'!$I:$I, '2012'!$D:$D, $A26, '2012'!$F:$F, B$1)+SUMIFS('2012'!$J:$J, '2012'!$E:$E, $A26, '2012'!$F:$F, B$1)+SUMIFS('2011'!$H:$H, '2011'!$C:$C, $A26, '2011'!$F:$F, B$1)+SUMIFS('2011'!$I:$I, '2011'!$D:$D, $A26, '2011'!$F:$F, B$1)+SUMIFS('2011'!$J:$J, '2011'!$E:$E, $A26, '2011'!$F:$F, B$1)+SUMIFS('2010'!$H:$H, '2010'!$C:$C, $A26, '2010'!$F:$F, B$1)+SUMIFS('2010'!$I:$I, '2010'!$D:$D, $A26, '2010'!$F:$F, B$1)+SUMIFS('2010'!$J:$J, '2010'!$E:$E, $A26, '2010'!$F:$F, B$1)+SUMIFS('2009'!$H:$H, '2009'!$C:$C, $A26, '2009'!$F:$F, B$1)+SUMIFS('2009'!$I:$I, '2009'!$D:$D, $A26, '2009'!$F:$F, B$1)+SUMIFS('2009'!$J:$J, '2009'!$E:$E, $A26, '2009'!$F:$F, B$1), 0)</f>
        <v>38</v>
      </c>
      <c r="C26" s="0" t="n">
        <f aca="false">IFERROR(SUMIFS('2018'!$H:$H, '2018'!$C:$C, $A26, '2018'!$F:$F, C$1)+SUMIFS('2018'!$I:$I, '2018'!$D:$D, $A26, '2018'!$F:$F, C$1)+SUMIFS('2018'!$J:$J, '2018'!$E:$E, $A26, '2018'!$F:$F, C$1)+SUMIFS('2017'!$H:$H, '2017'!$C:$C, $A26, '2017'!$F:$F, C$1)+SUMIFS('2017'!$I:$I, '2017'!$D:$D, $A26, '2017'!$F:$F, C$1)+SUMIFS('2017'!$J:$J, '2017'!$E:$E, $A26, '2017'!$F:$F, C$1)+SUMIFS('2016'!$H:$H, '2016'!$C:$C, $A26, '2016'!$F:$F, C$1)+SUMIFS('2016'!$I:$I, '2016'!$D:$D, $A26, '2016'!$F:$F, C$1)+SUMIFS('2016'!$J:$J, '2016'!$E:$E, $A26, '2016'!$F:$F, C$1)+SUMIFS('2015'!$H:$H, '2015'!$C:$C, $A26, '2015'!$F:$F, C$1)+SUMIFS('2015'!$I:$I, '2015'!$D:$D, $A26, '2015'!$F:$F, C$1)+SUMIFS('2015'!$J:$J, '2015'!$E:$E, $A26, '2015'!$F:$F, C$1)+SUMIFS('2014'!$H:$H, '2014'!$C:$C, $A26, '2014'!$F:$F, C$1)+SUMIFS('2014'!$I:$I, '2014'!$D:$D, $A26, '2014'!$F:$F, C$1)+SUMIFS('2014'!$J:$J, '2014'!$E:$E, $A26, '2014'!$F:$F, C$1)+SUMIFS('2013'!$H:$H, '2013'!$C:$C, $A26, '2013'!$F:$F, C$1)+SUMIFS('2013'!$I:$I, '2013'!$D:$D, $A26, '2013'!$F:$F, C$1)+SUMIFS('2013'!$J:$J, '2013'!$E:$E, $A26, '2013'!$F:$F, C$1)+SUMIFS('2012'!$H:$H, '2012'!$C:$C, $A26, '2012'!$F:$F, C$1)+SUMIFS('2012'!$I:$I, '2012'!$D:$D, $A26, '2012'!$F:$F, C$1)+SUMIFS('2012'!$J:$J, '2012'!$E:$E, $A26, '2012'!$F:$F, C$1)+SUMIFS('2011'!$H:$H, '2011'!$C:$C, $A26, '2011'!$F:$F, C$1)+SUMIFS('2011'!$I:$I, '2011'!$D:$D, $A26, '2011'!$F:$F, C$1)+SUMIFS('2011'!$J:$J, '2011'!$E:$E, $A26, '2011'!$F:$F, C$1)+SUMIFS('2010'!$H:$H, '2010'!$C:$C, $A26, '2010'!$F:$F, C$1)+SUMIFS('2010'!$I:$I, '2010'!$D:$D, $A26, '2010'!$F:$F, C$1)+SUMIFS('2010'!$J:$J, '2010'!$E:$E, $A26, '2010'!$F:$F, C$1)+SUMIFS('2009'!$H:$H, '2009'!$C:$C, $A26, '2009'!$F:$F, C$1)+SUMIFS('2009'!$I:$I, '2009'!$D:$D, $A26, '2009'!$F:$F, C$1)+SUMIFS('2009'!$J:$J, '2009'!$E:$E, $A26, '2009'!$F:$F, C$1), 0)</f>
        <v>9</v>
      </c>
      <c r="D26" s="0" t="n">
        <f aca="false">IFERROR(SUMIFS('2018'!$H:$H, '2018'!$C:$C, $A26, '2018'!$F:$F, D$1)+SUMIFS('2018'!$I:$I, '2018'!$D:$D, $A26, '2018'!$F:$F, D$1)+SUMIFS('2018'!$J:$J, '2018'!$E:$E, $A26, '2018'!$F:$F, D$1)+SUMIFS('2017'!$H:$H, '2017'!$C:$C, $A26, '2017'!$F:$F, D$1)+SUMIFS('2017'!$I:$I, '2017'!$D:$D, $A26, '2017'!$F:$F, D$1)+SUMIFS('2017'!$J:$J, '2017'!$E:$E, $A26, '2017'!$F:$F, D$1)+SUMIFS('2016'!$H:$H, '2016'!$C:$C, $A26, '2016'!$F:$F, D$1)+SUMIFS('2016'!$I:$I, '2016'!$D:$D, $A26, '2016'!$F:$F, D$1)+SUMIFS('2016'!$J:$J, '2016'!$E:$E, $A26, '2016'!$F:$F, D$1)+SUMIFS('2015'!$H:$H, '2015'!$C:$C, $A26, '2015'!$F:$F, D$1)+SUMIFS('2015'!$I:$I, '2015'!$D:$D, $A26, '2015'!$F:$F, D$1)+SUMIFS('2015'!$J:$J, '2015'!$E:$E, $A26, '2015'!$F:$F, D$1)+SUMIFS('2014'!$H:$H, '2014'!$C:$C, $A26, '2014'!$F:$F, D$1)+SUMIFS('2014'!$I:$I, '2014'!$D:$D, $A26, '2014'!$F:$F, D$1)+SUMIFS('2014'!$J:$J, '2014'!$E:$E, $A26, '2014'!$F:$F, D$1)+SUMIFS('2013'!$H:$H, '2013'!$C:$C, $A26, '2013'!$F:$F, D$1)+SUMIFS('2013'!$I:$I, '2013'!$D:$D, $A26, '2013'!$F:$F, D$1)+SUMIFS('2013'!$J:$J, '2013'!$E:$E, $A26, '2013'!$F:$F, D$1)+SUMIFS('2012'!$H:$H, '2012'!$C:$C, $A26, '2012'!$F:$F, D$1)+SUMIFS('2012'!$I:$I, '2012'!$D:$D, $A26, '2012'!$F:$F, D$1)+SUMIFS('2012'!$J:$J, '2012'!$E:$E, $A26, '2012'!$F:$F, D$1)+SUMIFS('2011'!$H:$H, '2011'!$C:$C, $A26, '2011'!$F:$F, D$1)+SUMIFS('2011'!$I:$I, '2011'!$D:$D, $A26, '2011'!$F:$F, D$1)+SUMIFS('2011'!$J:$J, '2011'!$E:$E, $A26, '2011'!$F:$F, D$1)+SUMIFS('2010'!$H:$H, '2010'!$C:$C, $A26, '2010'!$F:$F, D$1)+SUMIFS('2010'!$I:$I, '2010'!$D:$D, $A26, '2010'!$F:$F, D$1)+SUMIFS('2010'!$J:$J, '2010'!$E:$E, $A26, '2010'!$F:$F, D$1)+SUMIFS('2009'!$H:$H, '2009'!$C:$C, $A26, '2009'!$F:$F, D$1)+SUMIFS('2009'!$I:$I, '2009'!$D:$D, $A26, '2009'!$F:$F, D$1)+SUMIFS('2009'!$J:$J, '2009'!$E:$E, $A26, '2009'!$F:$F, D$1), 0)</f>
        <v>0</v>
      </c>
      <c r="E26" s="0" t="n">
        <f aca="false">IFERROR(SUMIFS('2018'!$H:$H, '2018'!$C:$C, $A26, '2018'!$F:$F, E$1)+SUMIFS('2018'!$I:$I, '2018'!$D:$D, $A26, '2018'!$F:$F, E$1)+SUMIFS('2018'!$J:$J, '2018'!$E:$E, $A26, '2018'!$F:$F, E$1)+SUMIFS('2017'!$H:$H, '2017'!$C:$C, $A26, '2017'!$F:$F, E$1)+SUMIFS('2017'!$I:$I, '2017'!$D:$D, $A26, '2017'!$F:$F, E$1)+SUMIFS('2017'!$J:$J, '2017'!$E:$E, $A26, '2017'!$F:$F, E$1)+SUMIFS('2016'!$H:$H, '2016'!$C:$C, $A26, '2016'!$F:$F, E$1)+SUMIFS('2016'!$I:$I, '2016'!$D:$D, $A26, '2016'!$F:$F, E$1)+SUMIFS('2016'!$J:$J, '2016'!$E:$E, $A26, '2016'!$F:$F, E$1)+SUMIFS('2015'!$H:$H, '2015'!$C:$C, $A26, '2015'!$F:$F, E$1)+SUMIFS('2015'!$I:$I, '2015'!$D:$D, $A26, '2015'!$F:$F, E$1)+SUMIFS('2015'!$J:$J, '2015'!$E:$E, $A26, '2015'!$F:$F, E$1)+SUMIFS('2014'!$H:$H, '2014'!$C:$C, $A26, '2014'!$F:$F, E$1)+SUMIFS('2014'!$I:$I, '2014'!$D:$D, $A26, '2014'!$F:$F, E$1)+SUMIFS('2014'!$J:$J, '2014'!$E:$E, $A26, '2014'!$F:$F, E$1)+SUMIFS('2013'!$H:$H, '2013'!$C:$C, $A26, '2013'!$F:$F, E$1)+SUMIFS('2013'!$I:$I, '2013'!$D:$D, $A26, '2013'!$F:$F, E$1)+SUMIFS('2013'!$J:$J, '2013'!$E:$E, $A26, '2013'!$F:$F, E$1)+SUMIFS('2012'!$H:$H, '2012'!$C:$C, $A26, '2012'!$F:$F, E$1)+SUMIFS('2012'!$I:$I, '2012'!$D:$D, $A26, '2012'!$F:$F, E$1)+SUMIFS('2012'!$J:$J, '2012'!$E:$E, $A26, '2012'!$F:$F, E$1)+SUMIFS('2011'!$H:$H, '2011'!$C:$C, $A26, '2011'!$F:$F, E$1)+SUMIFS('2011'!$I:$I, '2011'!$D:$D, $A26, '2011'!$F:$F, E$1)+SUMIFS('2011'!$J:$J, '2011'!$E:$E, $A26, '2011'!$F:$F, E$1)+SUMIFS('2010'!$H:$H, '2010'!$C:$C, $A26, '2010'!$F:$F, E$1)+SUMIFS('2010'!$I:$I, '2010'!$D:$D, $A26, '2010'!$F:$F, E$1)+SUMIFS('2010'!$J:$J, '2010'!$E:$E, $A26, '2010'!$F:$F, E$1)+SUMIFS('2009'!$H:$H, '2009'!$C:$C, $A26, '2009'!$F:$F, E$1)+SUMIFS('2009'!$I:$I, '2009'!$D:$D, $A26, '2009'!$F:$F, E$1)+SUMIFS('2009'!$J:$J, '2009'!$E:$E, $A26, '2009'!$F:$F, E$1), 0)</f>
        <v>0</v>
      </c>
      <c r="F26" s="0" t="n">
        <f aca="false">IFERROR(SUMIFS('2018'!$H:$H, '2018'!$C:$C, $A26, '2018'!$F:$F, F$1)+SUMIFS('2018'!$I:$I, '2018'!$D:$D, $A26, '2018'!$F:$F, F$1)+SUMIFS('2018'!$J:$J, '2018'!$E:$E, $A26, '2018'!$F:$F, F$1)+SUMIFS('2017'!$H:$H, '2017'!$C:$C, $A26, '2017'!$F:$F, F$1)+SUMIFS('2017'!$I:$I, '2017'!$D:$D, $A26, '2017'!$F:$F, F$1)+SUMIFS('2017'!$J:$J, '2017'!$E:$E, $A26, '2017'!$F:$F, F$1)+SUMIFS('2016'!$H:$H, '2016'!$C:$C, $A26, '2016'!$F:$F, F$1)+SUMIFS('2016'!$I:$I, '2016'!$D:$D, $A26, '2016'!$F:$F, F$1)+SUMIFS('2016'!$J:$J, '2016'!$E:$E, $A26, '2016'!$F:$F, F$1)+SUMIFS('2015'!$H:$H, '2015'!$C:$C, $A26, '2015'!$F:$F, F$1)+SUMIFS('2015'!$I:$I, '2015'!$D:$D, $A26, '2015'!$F:$F, F$1)+SUMIFS('2015'!$J:$J, '2015'!$E:$E, $A26, '2015'!$F:$F, F$1)+SUMIFS('2014'!$H:$H, '2014'!$C:$C, $A26, '2014'!$F:$F, F$1)+SUMIFS('2014'!$I:$I, '2014'!$D:$D, $A26, '2014'!$F:$F, F$1)+SUMIFS('2014'!$J:$J, '2014'!$E:$E, $A26, '2014'!$F:$F, F$1)+SUMIFS('2013'!$H:$H, '2013'!$C:$C, $A26, '2013'!$F:$F, F$1)+SUMIFS('2013'!$I:$I, '2013'!$D:$D, $A26, '2013'!$F:$F, F$1)+SUMIFS('2013'!$J:$J, '2013'!$E:$E, $A26, '2013'!$F:$F, F$1)+SUMIFS('2012'!$H:$H, '2012'!$C:$C, $A26, '2012'!$F:$F, F$1)+SUMIFS('2012'!$I:$I, '2012'!$D:$D, $A26, '2012'!$F:$F, F$1)+SUMIFS('2012'!$J:$J, '2012'!$E:$E, $A26, '2012'!$F:$F, F$1)+SUMIFS('2011'!$H:$H, '2011'!$C:$C, $A26, '2011'!$F:$F, F$1)+SUMIFS('2011'!$I:$I, '2011'!$D:$D, $A26, '2011'!$F:$F, F$1)+SUMIFS('2011'!$J:$J, '2011'!$E:$E, $A26, '2011'!$F:$F, F$1)+SUMIFS('2010'!$H:$H, '2010'!$C:$C, $A26, '2010'!$F:$F, F$1)+SUMIFS('2010'!$I:$I, '2010'!$D:$D, $A26, '2010'!$F:$F, F$1)+SUMIFS('2010'!$J:$J, '2010'!$E:$E, $A26, '2010'!$F:$F, F$1)+SUMIFS('2009'!$H:$H, '2009'!$C:$C, $A26, '2009'!$F:$F, F$1)+SUMIFS('2009'!$I:$I, '2009'!$D:$D, $A26, '2009'!$F:$F, F$1)+SUMIFS('2009'!$J:$J, '2009'!$E:$E, $A26, '2009'!$F:$F, F$1), 0)</f>
        <v>0</v>
      </c>
      <c r="G26" s="0" t="n">
        <f aca="false">IFERROR(SUMIFS('2018'!$H:$H, '2018'!$C:$C, $A26, '2018'!$F:$F, G$1)+SUMIFS('2018'!$I:$I, '2018'!$D:$D, $A26, '2018'!$F:$F, G$1)+SUMIFS('2018'!$J:$J, '2018'!$E:$E, $A26, '2018'!$F:$F, G$1)+SUMIFS('2017'!$H:$H, '2017'!$C:$C, $A26, '2017'!$F:$F, G$1)+SUMIFS('2017'!$I:$I, '2017'!$D:$D, $A26, '2017'!$F:$F, G$1)+SUMIFS('2017'!$J:$J, '2017'!$E:$E, $A26, '2017'!$F:$F, G$1)+SUMIFS('2016'!$H:$H, '2016'!$C:$C, $A26, '2016'!$F:$F, G$1)+SUMIFS('2016'!$I:$I, '2016'!$D:$D, $A26, '2016'!$F:$F, G$1)+SUMIFS('2016'!$J:$J, '2016'!$E:$E, $A26, '2016'!$F:$F, G$1)+SUMIFS('2015'!$H:$H, '2015'!$C:$C, $A26, '2015'!$F:$F, G$1)+SUMIFS('2015'!$I:$I, '2015'!$D:$D, $A26, '2015'!$F:$F, G$1)+SUMIFS('2015'!$J:$J, '2015'!$E:$E, $A26, '2015'!$F:$F, G$1)+SUMIFS('2014'!$H:$H, '2014'!$C:$C, $A26, '2014'!$F:$F, G$1)+SUMIFS('2014'!$I:$I, '2014'!$D:$D, $A26, '2014'!$F:$F, G$1)+SUMIFS('2014'!$J:$J, '2014'!$E:$E, $A26, '2014'!$F:$F, G$1)+SUMIFS('2013'!$H:$H, '2013'!$C:$C, $A26, '2013'!$F:$F, G$1)+SUMIFS('2013'!$I:$I, '2013'!$D:$D, $A26, '2013'!$F:$F, G$1)+SUMIFS('2013'!$J:$J, '2013'!$E:$E, $A26, '2013'!$F:$F, G$1)+SUMIFS('2012'!$H:$H, '2012'!$C:$C, $A26, '2012'!$F:$F, G$1)+SUMIFS('2012'!$I:$I, '2012'!$D:$D, $A26, '2012'!$F:$F, G$1)+SUMIFS('2012'!$J:$J, '2012'!$E:$E, $A26, '2012'!$F:$F, G$1)+SUMIFS('2011'!$H:$H, '2011'!$C:$C, $A26, '2011'!$F:$F, G$1)+SUMIFS('2011'!$I:$I, '2011'!$D:$D, $A26, '2011'!$F:$F, G$1)+SUMIFS('2011'!$J:$J, '2011'!$E:$E, $A26, '2011'!$F:$F, G$1)+SUMIFS('2010'!$H:$H, '2010'!$C:$C, $A26, '2010'!$F:$F, G$1)+SUMIFS('2010'!$I:$I, '2010'!$D:$D, $A26, '2010'!$F:$F, G$1)+SUMIFS('2010'!$J:$J, '2010'!$E:$E, $A26, '2010'!$F:$F, G$1)+SUMIFS('2009'!$H:$H, '2009'!$C:$C, $A26, '2009'!$F:$F, G$1)+SUMIFS('2009'!$I:$I, '2009'!$D:$D, $A26, '2009'!$F:$F, G$1)+SUMIFS('2009'!$J:$J, '2009'!$E:$E, $A26, '2009'!$F:$F, G$1), 0)</f>
        <v>0</v>
      </c>
      <c r="H26" s="0" t="n">
        <f aca="false">IFERROR(SUMIFS('2018'!$H:$H, '2018'!$C:$C, $A26, '2018'!$F:$F, H$1)+SUMIFS('2018'!$I:$I, '2018'!$D:$D, $A26, '2018'!$F:$F, H$1)+SUMIFS('2018'!$J:$J, '2018'!$E:$E, $A26, '2018'!$F:$F, H$1)+SUMIFS('2017'!$H:$H, '2017'!$C:$C, $A26, '2017'!$F:$F, H$1)+SUMIFS('2017'!$I:$I, '2017'!$D:$D, $A26, '2017'!$F:$F, H$1)+SUMIFS('2017'!$J:$J, '2017'!$E:$E, $A26, '2017'!$F:$F, H$1)+SUMIFS('2016'!$H:$H, '2016'!$C:$C, $A26, '2016'!$F:$F, H$1)+SUMIFS('2016'!$I:$I, '2016'!$D:$D, $A26, '2016'!$F:$F, H$1)+SUMIFS('2016'!$J:$J, '2016'!$E:$E, $A26, '2016'!$F:$F, H$1)+SUMIFS('2015'!$H:$H, '2015'!$C:$C, $A26, '2015'!$F:$F, H$1)+SUMIFS('2015'!$I:$I, '2015'!$D:$D, $A26, '2015'!$F:$F, H$1)+SUMIFS('2015'!$J:$J, '2015'!$E:$E, $A26, '2015'!$F:$F, H$1)+SUMIFS('2014'!$H:$H, '2014'!$C:$C, $A26, '2014'!$F:$F, H$1)+SUMIFS('2014'!$I:$I, '2014'!$D:$D, $A26, '2014'!$F:$F, H$1)+SUMIFS('2014'!$J:$J, '2014'!$E:$E, $A26, '2014'!$F:$F, H$1)+SUMIFS('2013'!$H:$H, '2013'!$C:$C, $A26, '2013'!$F:$F, H$1)+SUMIFS('2013'!$I:$I, '2013'!$D:$D, $A26, '2013'!$F:$F, H$1)+SUMIFS('2013'!$J:$J, '2013'!$E:$E, $A26, '2013'!$F:$F, H$1)+SUMIFS('2012'!$H:$H, '2012'!$C:$C, $A26, '2012'!$F:$F, H$1)+SUMIFS('2012'!$I:$I, '2012'!$D:$D, $A26, '2012'!$F:$F, H$1)+SUMIFS('2012'!$J:$J, '2012'!$E:$E, $A26, '2012'!$F:$F, H$1)+SUMIFS('2011'!$H:$H, '2011'!$C:$C, $A26, '2011'!$F:$F, H$1)+SUMIFS('2011'!$I:$I, '2011'!$D:$D, $A26, '2011'!$F:$F, H$1)+SUMIFS('2011'!$J:$J, '2011'!$E:$E, $A26, '2011'!$F:$F, H$1)+SUMIFS('2010'!$H:$H, '2010'!$C:$C, $A26, '2010'!$F:$F, H$1)+SUMIFS('2010'!$I:$I, '2010'!$D:$D, $A26, '2010'!$F:$F, H$1)+SUMIFS('2010'!$J:$J, '2010'!$E:$E, $A26, '2010'!$F:$F, H$1)+SUMIFS('2009'!$H:$H, '2009'!$C:$C, $A26, '2009'!$F:$F, H$1)+SUMIFS('2009'!$I:$I, '2009'!$D:$D, $A26, '2009'!$F:$F, H$1)+SUMIFS('2009'!$J:$J, '2009'!$E:$E, $A26, '2009'!$F:$F, H$1), 0)</f>
        <v>0</v>
      </c>
      <c r="I26" s="0" t="n">
        <f aca="false">IFERROR(SUMIFS('2018'!$H:$H, '2018'!$C:$C, $A26, '2018'!$F:$F, I$1)+SUMIFS('2018'!$I:$I, '2018'!$D:$D, $A26, '2018'!$F:$F, I$1)+SUMIFS('2018'!$J:$J, '2018'!$E:$E, $A26, '2018'!$F:$F, I$1)+SUMIFS('2017'!$H:$H, '2017'!$C:$C, $A26, '2017'!$F:$F, I$1)+SUMIFS('2017'!$I:$I, '2017'!$D:$D, $A26, '2017'!$F:$F, I$1)+SUMIFS('2017'!$J:$J, '2017'!$E:$E, $A26, '2017'!$F:$F, I$1)+SUMIFS('2016'!$H:$H, '2016'!$C:$C, $A26, '2016'!$F:$F, I$1)+SUMIFS('2016'!$I:$I, '2016'!$D:$D, $A26, '2016'!$F:$F, I$1)+SUMIFS('2016'!$J:$J, '2016'!$E:$E, $A26, '2016'!$F:$F, I$1)+SUMIFS('2015'!$H:$H, '2015'!$C:$C, $A26, '2015'!$F:$F, I$1)+SUMIFS('2015'!$I:$I, '2015'!$D:$D, $A26, '2015'!$F:$F, I$1)+SUMIFS('2015'!$J:$J, '2015'!$E:$E, $A26, '2015'!$F:$F, I$1)+SUMIFS('2014'!$H:$H, '2014'!$C:$C, $A26, '2014'!$F:$F, I$1)+SUMIFS('2014'!$I:$I, '2014'!$D:$D, $A26, '2014'!$F:$F, I$1)+SUMIFS('2014'!$J:$J, '2014'!$E:$E, $A26, '2014'!$F:$F, I$1)+SUMIFS('2013'!$H:$H, '2013'!$C:$C, $A26, '2013'!$F:$F, I$1)+SUMIFS('2013'!$I:$I, '2013'!$D:$D, $A26, '2013'!$F:$F, I$1)+SUMIFS('2013'!$J:$J, '2013'!$E:$E, $A26, '2013'!$F:$F, I$1)+SUMIFS('2012'!$H:$H, '2012'!$C:$C, $A26, '2012'!$F:$F, I$1)+SUMIFS('2012'!$I:$I, '2012'!$D:$D, $A26, '2012'!$F:$F, I$1)+SUMIFS('2012'!$J:$J, '2012'!$E:$E, $A26, '2012'!$F:$F, I$1)+SUMIFS('2011'!$H:$H, '2011'!$C:$C, $A26, '2011'!$F:$F, I$1)+SUMIFS('2011'!$I:$I, '2011'!$D:$D, $A26, '2011'!$F:$F, I$1)+SUMIFS('2011'!$J:$J, '2011'!$E:$E, $A26, '2011'!$F:$F, I$1)+SUMIFS('2010'!$H:$H, '2010'!$C:$C, $A26, '2010'!$F:$F, I$1)+SUMIFS('2010'!$I:$I, '2010'!$D:$D, $A26, '2010'!$F:$F, I$1)+SUMIFS('2010'!$J:$J, '2010'!$E:$E, $A26, '2010'!$F:$F, I$1)+SUMIFS('2009'!$H:$H, '2009'!$C:$C, $A26, '2009'!$F:$F, I$1)+SUMIFS('2009'!$I:$I, '2009'!$D:$D, $A26, '2009'!$F:$F, I$1)+SUMIFS('2009'!$J:$J, '2009'!$E:$E, $A26, '2009'!$F:$F, I$1), 0)</f>
        <v>0</v>
      </c>
      <c r="J26" s="0" t="n">
        <f aca="false">IFERROR(SUMIFS('2018'!$H:$H, '2018'!$C:$C, $A26, '2018'!$F:$F, J$1)+SUMIFS('2018'!$I:$I, '2018'!$D:$D, $A26, '2018'!$F:$F, J$1)+SUMIFS('2018'!$J:$J, '2018'!$E:$E, $A26, '2018'!$F:$F, J$1)+SUMIFS('2017'!$H:$H, '2017'!$C:$C, $A26, '2017'!$F:$F, J$1)+SUMIFS('2017'!$I:$I, '2017'!$D:$D, $A26, '2017'!$F:$F, J$1)+SUMIFS('2017'!$J:$J, '2017'!$E:$E, $A26, '2017'!$F:$F, J$1)+SUMIFS('2016'!$H:$H, '2016'!$C:$C, $A26, '2016'!$F:$F, J$1)+SUMIFS('2016'!$I:$I, '2016'!$D:$D, $A26, '2016'!$F:$F, J$1)+SUMIFS('2016'!$J:$J, '2016'!$E:$E, $A26, '2016'!$F:$F, J$1)+SUMIFS('2015'!$H:$H, '2015'!$C:$C, $A26, '2015'!$F:$F, J$1)+SUMIFS('2015'!$I:$I, '2015'!$D:$D, $A26, '2015'!$F:$F, J$1)+SUMIFS('2015'!$J:$J, '2015'!$E:$E, $A26, '2015'!$F:$F, J$1)+SUMIFS('2014'!$H:$H, '2014'!$C:$C, $A26, '2014'!$F:$F, J$1)+SUMIFS('2014'!$I:$I, '2014'!$D:$D, $A26, '2014'!$F:$F, J$1)+SUMIFS('2014'!$J:$J, '2014'!$E:$E, $A26, '2014'!$F:$F, J$1)+SUMIFS('2013'!$H:$H, '2013'!$C:$C, $A26, '2013'!$F:$F, J$1)+SUMIFS('2013'!$I:$I, '2013'!$D:$D, $A26, '2013'!$F:$F, J$1)+SUMIFS('2013'!$J:$J, '2013'!$E:$E, $A26, '2013'!$F:$F, J$1)+SUMIFS('2012'!$H:$H, '2012'!$C:$C, $A26, '2012'!$F:$F, J$1)+SUMIFS('2012'!$I:$I, '2012'!$D:$D, $A26, '2012'!$F:$F, J$1)+SUMIFS('2012'!$J:$J, '2012'!$E:$E, $A26, '2012'!$F:$F, J$1)+SUMIFS('2011'!$H:$H, '2011'!$C:$C, $A26, '2011'!$F:$F, J$1)+SUMIFS('2011'!$I:$I, '2011'!$D:$D, $A26, '2011'!$F:$F, J$1)+SUMIFS('2011'!$J:$J, '2011'!$E:$E, $A26, '2011'!$F:$F, J$1)+SUMIFS('2010'!$H:$H, '2010'!$C:$C, $A26, '2010'!$F:$F, J$1)+SUMIFS('2010'!$I:$I, '2010'!$D:$D, $A26, '2010'!$F:$F, J$1)+SUMIFS('2010'!$J:$J, '2010'!$E:$E, $A26, '2010'!$F:$F, J$1)+SUMIFS('2009'!$H:$H, '2009'!$C:$C, $A26, '2009'!$F:$F, J$1)+SUMIFS('2009'!$I:$I, '2009'!$D:$D, $A26, '2009'!$F:$F, J$1)+SUMIFS('2009'!$J:$J, '2009'!$E:$E, $A26, '2009'!$F:$F, J$1), 0)</f>
        <v>5</v>
      </c>
      <c r="K26" s="0" t="n">
        <f aca="false">IFERROR(SUMIFS('2018'!$H:$H, '2018'!$C:$C, $A26, '2018'!$F:$F, K$1)+SUMIFS('2018'!$I:$I, '2018'!$D:$D, $A26, '2018'!$F:$F, K$1)+SUMIFS('2018'!$J:$J, '2018'!$E:$E, $A26, '2018'!$F:$F, K$1)+SUMIFS('2017'!$H:$H, '2017'!$C:$C, $A26, '2017'!$F:$F, K$1)+SUMIFS('2017'!$I:$I, '2017'!$D:$D, $A26, '2017'!$F:$F, K$1)+SUMIFS('2017'!$J:$J, '2017'!$E:$E, $A26, '2017'!$F:$F, K$1)+SUMIFS('2016'!$H:$H, '2016'!$C:$C, $A26, '2016'!$F:$F, K$1)+SUMIFS('2016'!$I:$I, '2016'!$D:$D, $A26, '2016'!$F:$F, K$1)+SUMIFS('2016'!$J:$J, '2016'!$E:$E, $A26, '2016'!$F:$F, K$1)+SUMIFS('2015'!$H:$H, '2015'!$C:$C, $A26, '2015'!$F:$F, K$1)+SUMIFS('2015'!$I:$I, '2015'!$D:$D, $A26, '2015'!$F:$F, K$1)+SUMIFS('2015'!$J:$J, '2015'!$E:$E, $A26, '2015'!$F:$F, K$1)+SUMIFS('2014'!$H:$H, '2014'!$C:$C, $A26, '2014'!$F:$F, K$1)+SUMIFS('2014'!$I:$I, '2014'!$D:$D, $A26, '2014'!$F:$F, K$1)+SUMIFS('2014'!$J:$J, '2014'!$E:$E, $A26, '2014'!$F:$F, K$1)+SUMIFS('2013'!$H:$H, '2013'!$C:$C, $A26, '2013'!$F:$F, K$1)+SUMIFS('2013'!$I:$I, '2013'!$D:$D, $A26, '2013'!$F:$F, K$1)+SUMIFS('2013'!$J:$J, '2013'!$E:$E, $A26, '2013'!$F:$F, K$1)+SUMIFS('2012'!$H:$H, '2012'!$C:$C, $A26, '2012'!$F:$F, K$1)+SUMIFS('2012'!$I:$I, '2012'!$D:$D, $A26, '2012'!$F:$F, K$1)+SUMIFS('2012'!$J:$J, '2012'!$E:$E, $A26, '2012'!$F:$F, K$1)+SUMIFS('2011'!$H:$H, '2011'!$C:$C, $A26, '2011'!$F:$F, K$1)+SUMIFS('2011'!$I:$I, '2011'!$D:$D, $A26, '2011'!$F:$F, K$1)+SUMIFS('2011'!$J:$J, '2011'!$E:$E, $A26, '2011'!$F:$F, K$1)+SUMIFS('2010'!$H:$H, '2010'!$C:$C, $A26, '2010'!$F:$F, K$1)+SUMIFS('2010'!$I:$I, '2010'!$D:$D, $A26, '2010'!$F:$F, K$1)+SUMIFS('2010'!$J:$J, '2010'!$E:$E, $A26, '2010'!$F:$F, K$1)+SUMIFS('2009'!$H:$H, '2009'!$C:$C, $A26, '2009'!$F:$F, K$1)+SUMIFS('2009'!$I:$I, '2009'!$D:$D, $A26, '2009'!$F:$F, K$1)+SUMIFS('2009'!$J:$J, '2009'!$E:$E, $A26, '2009'!$F:$F, K$1), 0)</f>
        <v>2.5</v>
      </c>
      <c r="L26" s="0" t="n">
        <f aca="false">IFERROR(SUMIFS('2018'!$H:$H, '2018'!$C:$C, $A26, '2018'!$F:$F, L$1)+SUMIFS('2018'!$I:$I, '2018'!$D:$D, $A26, '2018'!$F:$F, L$1)+SUMIFS('2018'!$J:$J, '2018'!$E:$E, $A26, '2018'!$F:$F, L$1)+SUMIFS('2017'!$H:$H, '2017'!$C:$C, $A26, '2017'!$F:$F, L$1)+SUMIFS('2017'!$I:$I, '2017'!$D:$D, $A26, '2017'!$F:$F, L$1)+SUMIFS('2017'!$J:$J, '2017'!$E:$E, $A26, '2017'!$F:$F, L$1)+SUMIFS('2016'!$H:$H, '2016'!$C:$C, $A26, '2016'!$F:$F, L$1)+SUMIFS('2016'!$I:$I, '2016'!$D:$D, $A26, '2016'!$F:$F, L$1)+SUMIFS('2016'!$J:$J, '2016'!$E:$E, $A26, '2016'!$F:$F, L$1)+SUMIFS('2015'!$H:$H, '2015'!$C:$C, $A26, '2015'!$F:$F, L$1)+SUMIFS('2015'!$I:$I, '2015'!$D:$D, $A26, '2015'!$F:$F, L$1)+SUMIFS('2015'!$J:$J, '2015'!$E:$E, $A26, '2015'!$F:$F, L$1)+SUMIFS('2014'!$H:$H, '2014'!$C:$C, $A26, '2014'!$F:$F, L$1)+SUMIFS('2014'!$I:$I, '2014'!$D:$D, $A26, '2014'!$F:$F, L$1)+SUMIFS('2014'!$J:$J, '2014'!$E:$E, $A26, '2014'!$F:$F, L$1)+SUMIFS('2013'!$H:$H, '2013'!$C:$C, $A26, '2013'!$F:$F, L$1)+SUMIFS('2013'!$I:$I, '2013'!$D:$D, $A26, '2013'!$F:$F, L$1)+SUMIFS('2013'!$J:$J, '2013'!$E:$E, $A26, '2013'!$F:$F, L$1)+SUMIFS('2012'!$H:$H, '2012'!$C:$C, $A26, '2012'!$F:$F, L$1)+SUMIFS('2012'!$I:$I, '2012'!$D:$D, $A26, '2012'!$F:$F, L$1)+SUMIFS('2012'!$J:$J, '2012'!$E:$E, $A26, '2012'!$F:$F, L$1)+SUMIFS('2011'!$H:$H, '2011'!$C:$C, $A26, '2011'!$F:$F, L$1)+SUMIFS('2011'!$I:$I, '2011'!$D:$D, $A26, '2011'!$F:$F, L$1)+SUMIFS('2011'!$J:$J, '2011'!$E:$E, $A26, '2011'!$F:$F, L$1)+SUMIFS('2010'!$H:$H, '2010'!$C:$C, $A26, '2010'!$F:$F, L$1)+SUMIFS('2010'!$I:$I, '2010'!$D:$D, $A26, '2010'!$F:$F, L$1)+SUMIFS('2010'!$J:$J, '2010'!$E:$E, $A26, '2010'!$F:$F, L$1)+SUMIFS('2009'!$H:$H, '2009'!$C:$C, $A26, '2009'!$F:$F, L$1)+SUMIFS('2009'!$I:$I, '2009'!$D:$D, $A26, '2009'!$F:$F, L$1)+SUMIFS('2009'!$J:$J, '2009'!$E:$E, $A26, '2009'!$F:$F, L$1), 0)</f>
        <v>2367.5</v>
      </c>
      <c r="M26" s="0" t="n">
        <f aca="false">IFERROR(SUMIFS('2018'!$H:$H, '2018'!$C:$C, $A26, '2018'!$F:$F, M$1)+SUMIFS('2018'!$I:$I, '2018'!$D:$D, $A26, '2018'!$F:$F, M$1)+SUMIFS('2018'!$J:$J, '2018'!$E:$E, $A26, '2018'!$F:$F, M$1)+SUMIFS('2017'!$H:$H, '2017'!$C:$C, $A26, '2017'!$F:$F, M$1)+SUMIFS('2017'!$I:$I, '2017'!$D:$D, $A26, '2017'!$F:$F, M$1)+SUMIFS('2017'!$J:$J, '2017'!$E:$E, $A26, '2017'!$F:$F, M$1)+SUMIFS('2016'!$H:$H, '2016'!$C:$C, $A26, '2016'!$F:$F, M$1)+SUMIFS('2016'!$I:$I, '2016'!$D:$D, $A26, '2016'!$F:$F, M$1)+SUMIFS('2016'!$J:$J, '2016'!$E:$E, $A26, '2016'!$F:$F, M$1)+SUMIFS('2015'!$H:$H, '2015'!$C:$C, $A26, '2015'!$F:$F, M$1)+SUMIFS('2015'!$I:$I, '2015'!$D:$D, $A26, '2015'!$F:$F, M$1)+SUMIFS('2015'!$J:$J, '2015'!$E:$E, $A26, '2015'!$F:$F, M$1)+SUMIFS('2014'!$H:$H, '2014'!$C:$C, $A26, '2014'!$F:$F, M$1)+SUMIFS('2014'!$I:$I, '2014'!$D:$D, $A26, '2014'!$F:$F, M$1)+SUMIFS('2014'!$J:$J, '2014'!$E:$E, $A26, '2014'!$F:$F, M$1)+SUMIFS('2013'!$H:$H, '2013'!$C:$C, $A26, '2013'!$F:$F, M$1)+SUMIFS('2013'!$I:$I, '2013'!$D:$D, $A26, '2013'!$F:$F, M$1)+SUMIFS('2013'!$J:$J, '2013'!$E:$E, $A26, '2013'!$F:$F, M$1)+SUMIFS('2012'!$H:$H, '2012'!$C:$C, $A26, '2012'!$F:$F, M$1)+SUMIFS('2012'!$I:$I, '2012'!$D:$D, $A26, '2012'!$F:$F, M$1)+SUMIFS('2012'!$J:$J, '2012'!$E:$E, $A26, '2012'!$F:$F, M$1)+SUMIFS('2011'!$H:$H, '2011'!$C:$C, $A26, '2011'!$F:$F, M$1)+SUMIFS('2011'!$I:$I, '2011'!$D:$D, $A26, '2011'!$F:$F, M$1)+SUMIFS('2011'!$J:$J, '2011'!$E:$E, $A26, '2011'!$F:$F, M$1)+SUMIFS('2010'!$H:$H, '2010'!$C:$C, $A26, '2010'!$F:$F, M$1)+SUMIFS('2010'!$I:$I, '2010'!$D:$D, $A26, '2010'!$F:$F, M$1)+SUMIFS('2010'!$J:$J, '2010'!$E:$E, $A26, '2010'!$F:$F, M$1)+SUMIFS('2009'!$H:$H, '2009'!$C:$C, $A26, '2009'!$F:$F, M$1)+SUMIFS('2009'!$I:$I, '2009'!$D:$D, $A26, '2009'!$F:$F, M$1)+SUMIFS('2009'!$J:$J, '2009'!$E:$E, $A26, '2009'!$F:$F, M$1), 0)</f>
        <v>0</v>
      </c>
      <c r="N26" s="0" t="n">
        <f aca="false">IFERROR(SUMIFS('2018'!$H:$H, '2018'!$C:$C, $A26, '2018'!$F:$F, N$1)+SUMIFS('2018'!$I:$I, '2018'!$D:$D, $A26, '2018'!$F:$F, N$1)+SUMIFS('2018'!$J:$J, '2018'!$E:$E, $A26, '2018'!$F:$F, N$1)+SUMIFS('2017'!$H:$H, '2017'!$C:$C, $A26, '2017'!$F:$F, N$1)+SUMIFS('2017'!$I:$I, '2017'!$D:$D, $A26, '2017'!$F:$F, N$1)+SUMIFS('2017'!$J:$J, '2017'!$E:$E, $A26, '2017'!$F:$F, N$1)+SUMIFS('2016'!$H:$H, '2016'!$C:$C, $A26, '2016'!$F:$F, N$1)+SUMIFS('2016'!$I:$I, '2016'!$D:$D, $A26, '2016'!$F:$F, N$1)+SUMIFS('2016'!$J:$J, '2016'!$E:$E, $A26, '2016'!$F:$F, N$1)+SUMIFS('2015'!$H:$H, '2015'!$C:$C, $A26, '2015'!$F:$F, N$1)+SUMIFS('2015'!$I:$I, '2015'!$D:$D, $A26, '2015'!$F:$F, N$1)+SUMIFS('2015'!$J:$J, '2015'!$E:$E, $A26, '2015'!$F:$F, N$1)+SUMIFS('2014'!$H:$H, '2014'!$C:$C, $A26, '2014'!$F:$F, N$1)+SUMIFS('2014'!$I:$I, '2014'!$D:$D, $A26, '2014'!$F:$F, N$1)+SUMIFS('2014'!$J:$J, '2014'!$E:$E, $A26, '2014'!$F:$F, N$1)+SUMIFS('2013'!$H:$H, '2013'!$C:$C, $A26, '2013'!$F:$F, N$1)+SUMIFS('2013'!$I:$I, '2013'!$D:$D, $A26, '2013'!$F:$F, N$1)+SUMIFS('2013'!$J:$J, '2013'!$E:$E, $A26, '2013'!$F:$F, N$1)+SUMIFS('2012'!$H:$H, '2012'!$C:$C, $A26, '2012'!$F:$F, N$1)+SUMIFS('2012'!$I:$I, '2012'!$D:$D, $A26, '2012'!$F:$F, N$1)+SUMIFS('2012'!$J:$J, '2012'!$E:$E, $A26, '2012'!$F:$F, N$1)+SUMIFS('2011'!$H:$H, '2011'!$C:$C, $A26, '2011'!$F:$F, N$1)+SUMIFS('2011'!$I:$I, '2011'!$D:$D, $A26, '2011'!$F:$F, N$1)+SUMIFS('2011'!$J:$J, '2011'!$E:$E, $A26, '2011'!$F:$F, N$1)+SUMIFS('2010'!$H:$H, '2010'!$C:$C, $A26, '2010'!$F:$F, N$1)+SUMIFS('2010'!$I:$I, '2010'!$D:$D, $A26, '2010'!$F:$F, N$1)+SUMIFS('2010'!$J:$J, '2010'!$E:$E, $A26, '2010'!$F:$F, N$1)+SUMIFS('2009'!$H:$H, '2009'!$C:$C, $A26, '2009'!$F:$F, N$1)+SUMIFS('2009'!$I:$I, '2009'!$D:$D, $A26, '2009'!$F:$F, N$1)+SUMIFS('2009'!$J:$J, '2009'!$E:$E, $A26, '2009'!$F:$F, N$1), 0)</f>
        <v>0.5</v>
      </c>
      <c r="O26" s="0" t="n">
        <f aca="false">IFERROR(SUMIFS('2018'!$H:$H, '2018'!$C:$C, $A26, '2018'!$F:$F, O$1)+SUMIFS('2018'!$I:$I, '2018'!$D:$D, $A26, '2018'!$F:$F, O$1)+SUMIFS('2018'!$J:$J, '2018'!$E:$E, $A26, '2018'!$F:$F, O$1)+SUMIFS('2017'!$H:$H, '2017'!$C:$C, $A26, '2017'!$F:$F, O$1)+SUMIFS('2017'!$I:$I, '2017'!$D:$D, $A26, '2017'!$F:$F, O$1)+SUMIFS('2017'!$J:$J, '2017'!$E:$E, $A26, '2017'!$F:$F, O$1)+SUMIFS('2016'!$H:$H, '2016'!$C:$C, $A26, '2016'!$F:$F, O$1)+SUMIFS('2016'!$I:$I, '2016'!$D:$D, $A26, '2016'!$F:$F, O$1)+SUMIFS('2016'!$J:$J, '2016'!$E:$E, $A26, '2016'!$F:$F, O$1)+SUMIFS('2015'!$H:$H, '2015'!$C:$C, $A26, '2015'!$F:$F, O$1)+SUMIFS('2015'!$I:$I, '2015'!$D:$D, $A26, '2015'!$F:$F, O$1)+SUMIFS('2015'!$J:$J, '2015'!$E:$E, $A26, '2015'!$F:$F, O$1)+SUMIFS('2014'!$H:$H, '2014'!$C:$C, $A26, '2014'!$F:$F, O$1)+SUMIFS('2014'!$I:$I, '2014'!$D:$D, $A26, '2014'!$F:$F, O$1)+SUMIFS('2014'!$J:$J, '2014'!$E:$E, $A26, '2014'!$F:$F, O$1)+SUMIFS('2013'!$H:$H, '2013'!$C:$C, $A26, '2013'!$F:$F, O$1)+SUMIFS('2013'!$I:$I, '2013'!$D:$D, $A26, '2013'!$F:$F, O$1)+SUMIFS('2013'!$J:$J, '2013'!$E:$E, $A26, '2013'!$F:$F, O$1)+SUMIFS('2012'!$H:$H, '2012'!$C:$C, $A26, '2012'!$F:$F, O$1)+SUMIFS('2012'!$I:$I, '2012'!$D:$D, $A26, '2012'!$F:$F, O$1)+SUMIFS('2012'!$J:$J, '2012'!$E:$E, $A26, '2012'!$F:$F, O$1)+SUMIFS('2011'!$H:$H, '2011'!$C:$C, $A26, '2011'!$F:$F, O$1)+SUMIFS('2011'!$I:$I, '2011'!$D:$D, $A26, '2011'!$F:$F, O$1)+SUMIFS('2011'!$J:$J, '2011'!$E:$E, $A26, '2011'!$F:$F, O$1)+SUMIFS('2010'!$H:$H, '2010'!$C:$C, $A26, '2010'!$F:$F, O$1)+SUMIFS('2010'!$I:$I, '2010'!$D:$D, $A26, '2010'!$F:$F, O$1)+SUMIFS('2010'!$J:$J, '2010'!$E:$E, $A26, '2010'!$F:$F, O$1)+SUMIFS('2009'!$H:$H, '2009'!$C:$C, $A26, '2009'!$F:$F, O$1)+SUMIFS('2009'!$I:$I, '2009'!$D:$D, $A26, '2009'!$F:$F, O$1)+SUMIFS('2009'!$J:$J, '2009'!$E:$E, $A26, '2009'!$F:$F, O$1), 0)</f>
        <v>240</v>
      </c>
      <c r="P26" s="0" t="n">
        <f aca="false">IFERROR(SUMIFS('2018'!$H:$H, '2018'!$C:$C, $A26, '2018'!$F:$F, P$1)+SUMIFS('2018'!$I:$I, '2018'!$D:$D, $A26, '2018'!$F:$F, P$1)+SUMIFS('2018'!$J:$J, '2018'!$E:$E, $A26, '2018'!$F:$F, P$1)+SUMIFS('2017'!$H:$H, '2017'!$C:$C, $A26, '2017'!$F:$F, P$1)+SUMIFS('2017'!$I:$I, '2017'!$D:$D, $A26, '2017'!$F:$F, P$1)+SUMIFS('2017'!$J:$J, '2017'!$E:$E, $A26, '2017'!$F:$F, P$1)+SUMIFS('2016'!$H:$H, '2016'!$C:$C, $A26, '2016'!$F:$F, P$1)+SUMIFS('2016'!$I:$I, '2016'!$D:$D, $A26, '2016'!$F:$F, P$1)+SUMIFS('2016'!$J:$J, '2016'!$E:$E, $A26, '2016'!$F:$F, P$1)+SUMIFS('2015'!$H:$H, '2015'!$C:$C, $A26, '2015'!$F:$F, P$1)+SUMIFS('2015'!$I:$I, '2015'!$D:$D, $A26, '2015'!$F:$F, P$1)+SUMIFS('2015'!$J:$J, '2015'!$E:$E, $A26, '2015'!$F:$F, P$1)+SUMIFS('2014'!$H:$H, '2014'!$C:$C, $A26, '2014'!$F:$F, P$1)+SUMIFS('2014'!$I:$I, '2014'!$D:$D, $A26, '2014'!$F:$F, P$1)+SUMIFS('2014'!$J:$J, '2014'!$E:$E, $A26, '2014'!$F:$F, P$1)+SUMIFS('2013'!$H:$H, '2013'!$C:$C, $A26, '2013'!$F:$F, P$1)+SUMIFS('2013'!$I:$I, '2013'!$D:$D, $A26, '2013'!$F:$F, P$1)+SUMIFS('2013'!$J:$J, '2013'!$E:$E, $A26, '2013'!$F:$F, P$1)+SUMIFS('2012'!$H:$H, '2012'!$C:$C, $A26, '2012'!$F:$F, P$1)+SUMIFS('2012'!$I:$I, '2012'!$D:$D, $A26, '2012'!$F:$F, P$1)+SUMIFS('2012'!$J:$J, '2012'!$E:$E, $A26, '2012'!$F:$F, P$1)+SUMIFS('2011'!$H:$H, '2011'!$C:$C, $A26, '2011'!$F:$F, P$1)+SUMIFS('2011'!$I:$I, '2011'!$D:$D, $A26, '2011'!$F:$F, P$1)+SUMIFS('2011'!$J:$J, '2011'!$E:$E, $A26, '2011'!$F:$F, P$1)+SUMIFS('2010'!$H:$H, '2010'!$C:$C, $A26, '2010'!$F:$F, P$1)+SUMIFS('2010'!$I:$I, '2010'!$D:$D, $A26, '2010'!$F:$F, P$1)+SUMIFS('2010'!$J:$J, '2010'!$E:$E, $A26, '2010'!$F:$F, P$1)+SUMIFS('2009'!$H:$H, '2009'!$C:$C, $A26, '2009'!$F:$F, P$1)+SUMIFS('2009'!$I:$I, '2009'!$D:$D, $A26, '2009'!$F:$F, P$1)+SUMIFS('2009'!$J:$J, '2009'!$E:$E, $A26, '2009'!$F:$F, P$1), 0)</f>
        <v>0</v>
      </c>
      <c r="Q26" s="0" t="n">
        <f aca="false">IFERROR(SUMIFS('2018'!$H:$H, '2018'!$C:$C, $A26, '2018'!$F:$F, Q$1)+SUMIFS('2018'!$I:$I, '2018'!$D:$D, $A26, '2018'!$F:$F, Q$1)+SUMIFS('2018'!$J:$J, '2018'!$E:$E, $A26, '2018'!$F:$F, Q$1)+SUMIFS('2017'!$H:$H, '2017'!$C:$C, $A26, '2017'!$F:$F, Q$1)+SUMIFS('2017'!$I:$I, '2017'!$D:$D, $A26, '2017'!$F:$F, Q$1)+SUMIFS('2017'!$J:$J, '2017'!$E:$E, $A26, '2017'!$F:$F, Q$1)+SUMIFS('2016'!$H:$H, '2016'!$C:$C, $A26, '2016'!$F:$F, Q$1)+SUMIFS('2016'!$I:$I, '2016'!$D:$D, $A26, '2016'!$F:$F, Q$1)+SUMIFS('2016'!$J:$J, '2016'!$E:$E, $A26, '2016'!$F:$F, Q$1)+SUMIFS('2015'!$H:$H, '2015'!$C:$C, $A26, '2015'!$F:$F, Q$1)+SUMIFS('2015'!$I:$I, '2015'!$D:$D, $A26, '2015'!$F:$F, Q$1)+SUMIFS('2015'!$J:$J, '2015'!$E:$E, $A26, '2015'!$F:$F, Q$1)+SUMIFS('2014'!$H:$H, '2014'!$C:$C, $A26, '2014'!$F:$F, Q$1)+SUMIFS('2014'!$I:$I, '2014'!$D:$D, $A26, '2014'!$F:$F, Q$1)+SUMIFS('2014'!$J:$J, '2014'!$E:$E, $A26, '2014'!$F:$F, Q$1)+SUMIFS('2013'!$H:$H, '2013'!$C:$C, $A26, '2013'!$F:$F, Q$1)+SUMIFS('2013'!$I:$I, '2013'!$D:$D, $A26, '2013'!$F:$F, Q$1)+SUMIFS('2013'!$J:$J, '2013'!$E:$E, $A26, '2013'!$F:$F, Q$1)+SUMIFS('2012'!$H:$H, '2012'!$C:$C, $A26, '2012'!$F:$F, Q$1)+SUMIFS('2012'!$I:$I, '2012'!$D:$D, $A26, '2012'!$F:$F, Q$1)+SUMIFS('2012'!$J:$J, '2012'!$E:$E, $A26, '2012'!$F:$F, Q$1)+SUMIFS('2011'!$H:$H, '2011'!$C:$C, $A26, '2011'!$F:$F, Q$1)+SUMIFS('2011'!$I:$I, '2011'!$D:$D, $A26, '2011'!$F:$F, Q$1)+SUMIFS('2011'!$J:$J, '2011'!$E:$E, $A26, '2011'!$F:$F, Q$1)+SUMIFS('2010'!$H:$H, '2010'!$C:$C, $A26, '2010'!$F:$F, Q$1)+SUMIFS('2010'!$I:$I, '2010'!$D:$D, $A26, '2010'!$F:$F, Q$1)+SUMIFS('2010'!$J:$J, '2010'!$E:$E, $A26, '2010'!$F:$F, Q$1)+SUMIFS('2009'!$H:$H, '2009'!$C:$C, $A26, '2009'!$F:$F, Q$1)+SUMIFS('2009'!$I:$I, '2009'!$D:$D, $A26, '2009'!$F:$F, Q$1)+SUMIFS('2009'!$J:$J, '2009'!$E:$E, $A26, '2009'!$F:$F, Q$1), 0)</f>
        <v>0</v>
      </c>
      <c r="R26" s="0" t="n">
        <f aca="false">IFERROR(SUMIFS('2018'!$H:$H, '2018'!$C:$C, $A26, '2018'!$F:$F, R$1)+SUMIFS('2018'!$I:$I, '2018'!$D:$D, $A26, '2018'!$F:$F, R$1)+SUMIFS('2018'!$J:$J, '2018'!$E:$E, $A26, '2018'!$F:$F, R$1)+SUMIFS('2017'!$H:$H, '2017'!$C:$C, $A26, '2017'!$F:$F, R$1)+SUMIFS('2017'!$I:$I, '2017'!$D:$D, $A26, '2017'!$F:$F, R$1)+SUMIFS('2017'!$J:$J, '2017'!$E:$E, $A26, '2017'!$F:$F, R$1)+SUMIFS('2016'!$H:$H, '2016'!$C:$C, $A26, '2016'!$F:$F, R$1)+SUMIFS('2016'!$I:$I, '2016'!$D:$D, $A26, '2016'!$F:$F, R$1)+SUMIFS('2016'!$J:$J, '2016'!$E:$E, $A26, '2016'!$F:$F, R$1)+SUMIFS('2015'!$H:$H, '2015'!$C:$C, $A26, '2015'!$F:$F, R$1)+SUMIFS('2015'!$I:$I, '2015'!$D:$D, $A26, '2015'!$F:$F, R$1)+SUMIFS('2015'!$J:$J, '2015'!$E:$E, $A26, '2015'!$F:$F, R$1)+SUMIFS('2014'!$H:$H, '2014'!$C:$C, $A26, '2014'!$F:$F, R$1)+SUMIFS('2014'!$I:$I, '2014'!$D:$D, $A26, '2014'!$F:$F, R$1)+SUMIFS('2014'!$J:$J, '2014'!$E:$E, $A26, '2014'!$F:$F, R$1)+SUMIFS('2013'!$H:$H, '2013'!$C:$C, $A26, '2013'!$F:$F, R$1)+SUMIFS('2013'!$I:$I, '2013'!$D:$D, $A26, '2013'!$F:$F, R$1)+SUMIFS('2013'!$J:$J, '2013'!$E:$E, $A26, '2013'!$F:$F, R$1)+SUMIFS('2012'!$H:$H, '2012'!$C:$C, $A26, '2012'!$F:$F, R$1)+SUMIFS('2012'!$I:$I, '2012'!$D:$D, $A26, '2012'!$F:$F, R$1)+SUMIFS('2012'!$J:$J, '2012'!$E:$E, $A26, '2012'!$F:$F, R$1)+SUMIFS('2011'!$H:$H, '2011'!$C:$C, $A26, '2011'!$F:$F, R$1)+SUMIFS('2011'!$I:$I, '2011'!$D:$D, $A26, '2011'!$F:$F, R$1)+SUMIFS('2011'!$J:$J, '2011'!$E:$E, $A26, '2011'!$F:$F, R$1)+SUMIFS('2010'!$H:$H, '2010'!$C:$C, $A26, '2010'!$F:$F, R$1)+SUMIFS('2010'!$I:$I, '2010'!$D:$D, $A26, '2010'!$F:$F, R$1)+SUMIFS('2010'!$J:$J, '2010'!$E:$E, $A26, '2010'!$F:$F, R$1)+SUMIFS('2009'!$H:$H, '2009'!$C:$C, $A26, '2009'!$F:$F, R$1)+SUMIFS('2009'!$I:$I, '2009'!$D:$D, $A26, '2009'!$F:$F, R$1)+SUMIFS('2009'!$J:$J, '2009'!$E:$E, $A26, '2009'!$F:$F, R$1), 0)</f>
        <v>0</v>
      </c>
      <c r="S26" s="0" t="n">
        <f aca="false">IFERROR(SUMIFS('2018'!$H:$H, '2018'!$C:$C, $A26, '2018'!$F:$F, S$1)+SUMIFS('2018'!$I:$I, '2018'!$D:$D, $A26, '2018'!$F:$F, S$1)+SUMIFS('2018'!$J:$J, '2018'!$E:$E, $A26, '2018'!$F:$F, S$1)+SUMIFS('2017'!$H:$H, '2017'!$C:$C, $A26, '2017'!$F:$F, S$1)+SUMIFS('2017'!$I:$I, '2017'!$D:$D, $A26, '2017'!$F:$F, S$1)+SUMIFS('2017'!$J:$J, '2017'!$E:$E, $A26, '2017'!$F:$F, S$1)+SUMIFS('2016'!$H:$H, '2016'!$C:$C, $A26, '2016'!$F:$F, S$1)+SUMIFS('2016'!$I:$I, '2016'!$D:$D, $A26, '2016'!$F:$F, S$1)+SUMIFS('2016'!$J:$J, '2016'!$E:$E, $A26, '2016'!$F:$F, S$1)+SUMIFS('2015'!$H:$H, '2015'!$C:$C, $A26, '2015'!$F:$F, S$1)+SUMIFS('2015'!$I:$I, '2015'!$D:$D, $A26, '2015'!$F:$F, S$1)+SUMIFS('2015'!$J:$J, '2015'!$E:$E, $A26, '2015'!$F:$F, S$1)+SUMIFS('2014'!$H:$H, '2014'!$C:$C, $A26, '2014'!$F:$F, S$1)+SUMIFS('2014'!$I:$I, '2014'!$D:$D, $A26, '2014'!$F:$F, S$1)+SUMIFS('2014'!$J:$J, '2014'!$E:$E, $A26, '2014'!$F:$F, S$1)+SUMIFS('2013'!$H:$H, '2013'!$C:$C, $A26, '2013'!$F:$F, S$1)+SUMIFS('2013'!$I:$I, '2013'!$D:$D, $A26, '2013'!$F:$F, S$1)+SUMIFS('2013'!$J:$J, '2013'!$E:$E, $A26, '2013'!$F:$F, S$1)+SUMIFS('2012'!$H:$H, '2012'!$C:$C, $A26, '2012'!$F:$F, S$1)+SUMIFS('2012'!$I:$I, '2012'!$D:$D, $A26, '2012'!$F:$F, S$1)+SUMIFS('2012'!$J:$J, '2012'!$E:$E, $A26, '2012'!$F:$F, S$1)+SUMIFS('2011'!$H:$H, '2011'!$C:$C, $A26, '2011'!$F:$F, S$1)+SUMIFS('2011'!$I:$I, '2011'!$D:$D, $A26, '2011'!$F:$F, S$1)+SUMIFS('2011'!$J:$J, '2011'!$E:$E, $A26, '2011'!$F:$F, S$1)+SUMIFS('2010'!$H:$H, '2010'!$C:$C, $A26, '2010'!$F:$F, S$1)+SUMIFS('2010'!$I:$I, '2010'!$D:$D, $A26, '2010'!$F:$F, S$1)+SUMIFS('2010'!$J:$J, '2010'!$E:$E, $A26, '2010'!$F:$F, S$1)+SUMIFS('2009'!$H:$H, '2009'!$C:$C, $A26, '2009'!$F:$F, S$1)+SUMIFS('2009'!$I:$I, '2009'!$D:$D, $A26, '2009'!$F:$F, S$1)+SUMIFS('2009'!$J:$J, '2009'!$E:$E, $A26, '2009'!$F:$F, S$1), 0)</f>
        <v>0</v>
      </c>
      <c r="T26" s="0" t="n">
        <f aca="false">IFERROR(SUMIFS('2018'!$H:$H, '2018'!$C:$C, $A26, '2018'!$F:$F, T$1)+SUMIFS('2018'!$I:$I, '2018'!$D:$D, $A26, '2018'!$F:$F, T$1)+SUMIFS('2018'!$J:$J, '2018'!$E:$E, $A26, '2018'!$F:$F, T$1)+SUMIFS('2017'!$H:$H, '2017'!$C:$C, $A26, '2017'!$F:$F, T$1)+SUMIFS('2017'!$I:$I, '2017'!$D:$D, $A26, '2017'!$F:$F, T$1)+SUMIFS('2017'!$J:$J, '2017'!$E:$E, $A26, '2017'!$F:$F, T$1)+SUMIFS('2016'!$H:$H, '2016'!$C:$C, $A26, '2016'!$F:$F, T$1)+SUMIFS('2016'!$I:$I, '2016'!$D:$D, $A26, '2016'!$F:$F, T$1)+SUMIFS('2016'!$J:$J, '2016'!$E:$E, $A26, '2016'!$F:$F, T$1)+SUMIFS('2015'!$H:$H, '2015'!$C:$C, $A26, '2015'!$F:$F, T$1)+SUMIFS('2015'!$I:$I, '2015'!$D:$D, $A26, '2015'!$F:$F, T$1)+SUMIFS('2015'!$J:$J, '2015'!$E:$E, $A26, '2015'!$F:$F, T$1)+SUMIFS('2014'!$H:$H, '2014'!$C:$C, $A26, '2014'!$F:$F, T$1)+SUMIFS('2014'!$I:$I, '2014'!$D:$D, $A26, '2014'!$F:$F, T$1)+SUMIFS('2014'!$J:$J, '2014'!$E:$E, $A26, '2014'!$F:$F, T$1)+SUMIFS('2013'!$H:$H, '2013'!$C:$C, $A26, '2013'!$F:$F, T$1)+SUMIFS('2013'!$I:$I, '2013'!$D:$D, $A26, '2013'!$F:$F, T$1)+SUMIFS('2013'!$J:$J, '2013'!$E:$E, $A26, '2013'!$F:$F, T$1)+SUMIFS('2012'!$H:$H, '2012'!$C:$C, $A26, '2012'!$F:$F, T$1)+SUMIFS('2012'!$I:$I, '2012'!$D:$D, $A26, '2012'!$F:$F, T$1)+SUMIFS('2012'!$J:$J, '2012'!$E:$E, $A26, '2012'!$F:$F, T$1)+SUMIFS('2011'!$H:$H, '2011'!$C:$C, $A26, '2011'!$F:$F, T$1)+SUMIFS('2011'!$I:$I, '2011'!$D:$D, $A26, '2011'!$F:$F, T$1)+SUMIFS('2011'!$J:$J, '2011'!$E:$E, $A26, '2011'!$F:$F, T$1)+SUMIFS('2010'!$H:$H, '2010'!$C:$C, $A26, '2010'!$F:$F, T$1)+SUMIFS('2010'!$I:$I, '2010'!$D:$D, $A26, '2010'!$F:$F, T$1)+SUMIFS('2010'!$J:$J, '2010'!$E:$E, $A26, '2010'!$F:$F, T$1)+SUMIFS('2009'!$H:$H, '2009'!$C:$C, $A26, '2009'!$F:$F, T$1)+SUMIFS('2009'!$I:$I, '2009'!$D:$D, $A26, '2009'!$F:$F, T$1)+SUMIFS('2009'!$J:$J, '2009'!$E:$E, $A26, '2009'!$F:$F, T$1), 0)</f>
        <v>0</v>
      </c>
      <c r="U26" s="0" t="n">
        <f aca="false">IFERROR(SUMIFS('2018'!$H:$H, '2018'!$C:$C, $A26, '2018'!$F:$F, U$1)+SUMIFS('2018'!$I:$I, '2018'!$D:$D, $A26, '2018'!$F:$F, U$1)+SUMIFS('2018'!$J:$J, '2018'!$E:$E, $A26, '2018'!$F:$F, U$1)+SUMIFS('2017'!$H:$H, '2017'!$C:$C, $A26, '2017'!$F:$F, U$1)+SUMIFS('2017'!$I:$I, '2017'!$D:$D, $A26, '2017'!$F:$F, U$1)+SUMIFS('2017'!$J:$J, '2017'!$E:$E, $A26, '2017'!$F:$F, U$1)+SUMIFS('2016'!$H:$H, '2016'!$C:$C, $A26, '2016'!$F:$F, U$1)+SUMIFS('2016'!$I:$I, '2016'!$D:$D, $A26, '2016'!$F:$F, U$1)+SUMIFS('2016'!$J:$J, '2016'!$E:$E, $A26, '2016'!$F:$F, U$1)+SUMIFS('2015'!$H:$H, '2015'!$C:$C, $A26, '2015'!$F:$F, U$1)+SUMIFS('2015'!$I:$I, '2015'!$D:$D, $A26, '2015'!$F:$F, U$1)+SUMIFS('2015'!$J:$J, '2015'!$E:$E, $A26, '2015'!$F:$F, U$1)+SUMIFS('2014'!$H:$H, '2014'!$C:$C, $A26, '2014'!$F:$F, U$1)+SUMIFS('2014'!$I:$I, '2014'!$D:$D, $A26, '2014'!$F:$F, U$1)+SUMIFS('2014'!$J:$J, '2014'!$E:$E, $A26, '2014'!$F:$F, U$1)+SUMIFS('2013'!$H:$H, '2013'!$C:$C, $A26, '2013'!$F:$F, U$1)+SUMIFS('2013'!$I:$I, '2013'!$D:$D, $A26, '2013'!$F:$F, U$1)+SUMIFS('2013'!$J:$J, '2013'!$E:$E, $A26, '2013'!$F:$F, U$1)+SUMIFS('2012'!$H:$H, '2012'!$C:$C, $A26, '2012'!$F:$F, U$1)+SUMIFS('2012'!$I:$I, '2012'!$D:$D, $A26, '2012'!$F:$F, U$1)+SUMIFS('2012'!$J:$J, '2012'!$E:$E, $A26, '2012'!$F:$F, U$1)+SUMIFS('2011'!$H:$H, '2011'!$C:$C, $A26, '2011'!$F:$F, U$1)+SUMIFS('2011'!$I:$I, '2011'!$D:$D, $A26, '2011'!$F:$F, U$1)+SUMIFS('2011'!$J:$J, '2011'!$E:$E, $A26, '2011'!$F:$F, U$1)+SUMIFS('2010'!$H:$H, '2010'!$C:$C, $A26, '2010'!$F:$F, U$1)+SUMIFS('2010'!$I:$I, '2010'!$D:$D, $A26, '2010'!$F:$F, U$1)+SUMIFS('2010'!$J:$J, '2010'!$E:$E, $A26, '2010'!$F:$F, U$1)+SUMIFS('2009'!$H:$H, '2009'!$C:$C, $A26, '2009'!$F:$F, U$1)+SUMIFS('2009'!$I:$I, '2009'!$D:$D, $A26, '2009'!$F:$F, U$1)+SUMIFS('2009'!$J:$J, '2009'!$E:$E, $A26, '2009'!$F:$F, U$1), 0)</f>
        <v>0</v>
      </c>
      <c r="V26" s="0" t="n">
        <f aca="false">IFERROR(SUMIFS('2018'!$H:$H, '2018'!$C:$C, $A26, '2018'!$F:$F, V$1)+SUMIFS('2018'!$I:$I, '2018'!$D:$D, $A26, '2018'!$F:$F, V$1)+SUMIFS('2018'!$J:$J, '2018'!$E:$E, $A26, '2018'!$F:$F, V$1)+SUMIFS('2017'!$H:$H, '2017'!$C:$C, $A26, '2017'!$F:$F, V$1)+SUMIFS('2017'!$I:$I, '2017'!$D:$D, $A26, '2017'!$F:$F, V$1)+SUMIFS('2017'!$J:$J, '2017'!$E:$E, $A26, '2017'!$F:$F, V$1)+SUMIFS('2016'!$H:$H, '2016'!$C:$C, $A26, '2016'!$F:$F, V$1)+SUMIFS('2016'!$I:$I, '2016'!$D:$D, $A26, '2016'!$F:$F, V$1)+SUMIFS('2016'!$J:$J, '2016'!$E:$E, $A26, '2016'!$F:$F, V$1)+SUMIFS('2015'!$H:$H, '2015'!$C:$C, $A26, '2015'!$F:$F, V$1)+SUMIFS('2015'!$I:$I, '2015'!$D:$D, $A26, '2015'!$F:$F, V$1)+SUMIFS('2015'!$J:$J, '2015'!$E:$E, $A26, '2015'!$F:$F, V$1)+SUMIFS('2014'!$H:$H, '2014'!$C:$C, $A26, '2014'!$F:$F, V$1)+SUMIFS('2014'!$I:$I, '2014'!$D:$D, $A26, '2014'!$F:$F, V$1)+SUMIFS('2014'!$J:$J, '2014'!$E:$E, $A26, '2014'!$F:$F, V$1)+SUMIFS('2013'!$H:$H, '2013'!$C:$C, $A26, '2013'!$F:$F, V$1)+SUMIFS('2013'!$I:$I, '2013'!$D:$D, $A26, '2013'!$F:$F, V$1)+SUMIFS('2013'!$J:$J, '2013'!$E:$E, $A26, '2013'!$F:$F, V$1)+SUMIFS('2012'!$H:$H, '2012'!$C:$C, $A26, '2012'!$F:$F, V$1)+SUMIFS('2012'!$I:$I, '2012'!$D:$D, $A26, '2012'!$F:$F, V$1)+SUMIFS('2012'!$J:$J, '2012'!$E:$E, $A26, '2012'!$F:$F, V$1)+SUMIFS('2011'!$H:$H, '2011'!$C:$C, $A26, '2011'!$F:$F, V$1)+SUMIFS('2011'!$I:$I, '2011'!$D:$D, $A26, '2011'!$F:$F, V$1)+SUMIFS('2011'!$J:$J, '2011'!$E:$E, $A26, '2011'!$F:$F, V$1)+SUMIFS('2010'!$H:$H, '2010'!$C:$C, $A26, '2010'!$F:$F, V$1)+SUMIFS('2010'!$I:$I, '2010'!$D:$D, $A26, '2010'!$F:$F, V$1)+SUMIFS('2010'!$J:$J, '2010'!$E:$E, $A26, '2010'!$F:$F, V$1)+SUMIFS('2009'!$H:$H, '2009'!$C:$C, $A26, '2009'!$F:$F, V$1)+SUMIFS('2009'!$I:$I, '2009'!$D:$D, $A26, '2009'!$F:$F, V$1)+SUMIFS('2009'!$J:$J, '2009'!$E:$E, $A26, '2009'!$F:$F, V$1), 0)</f>
        <v>0</v>
      </c>
      <c r="W26" s="0" t="n">
        <f aca="false">IFERROR(SUMIFS('2018'!$H:$H, '2018'!$C:$C, $A26, '2018'!$F:$F, W$1)+SUMIFS('2018'!$I:$I, '2018'!$D:$D, $A26, '2018'!$F:$F, W$1)+SUMIFS('2018'!$J:$J, '2018'!$E:$E, $A26, '2018'!$F:$F, W$1)+SUMIFS('2017'!$H:$H, '2017'!$C:$C, $A26, '2017'!$F:$F, W$1)+SUMIFS('2017'!$I:$I, '2017'!$D:$D, $A26, '2017'!$F:$F, W$1)+SUMIFS('2017'!$J:$J, '2017'!$E:$E, $A26, '2017'!$F:$F, W$1)+SUMIFS('2016'!$H:$H, '2016'!$C:$C, $A26, '2016'!$F:$F, W$1)+SUMIFS('2016'!$I:$I, '2016'!$D:$D, $A26, '2016'!$F:$F, W$1)+SUMIFS('2016'!$J:$J, '2016'!$E:$E, $A26, '2016'!$F:$F, W$1)+SUMIFS('2015'!$H:$H, '2015'!$C:$C, $A26, '2015'!$F:$F, W$1)+SUMIFS('2015'!$I:$I, '2015'!$D:$D, $A26, '2015'!$F:$F, W$1)+SUMIFS('2015'!$J:$J, '2015'!$E:$E, $A26, '2015'!$F:$F, W$1)+SUMIFS('2014'!$H:$H, '2014'!$C:$C, $A26, '2014'!$F:$F, W$1)+SUMIFS('2014'!$I:$I, '2014'!$D:$D, $A26, '2014'!$F:$F, W$1)+SUMIFS('2014'!$J:$J, '2014'!$E:$E, $A26, '2014'!$F:$F, W$1)+SUMIFS('2013'!$H:$H, '2013'!$C:$C, $A26, '2013'!$F:$F, W$1)+SUMIFS('2013'!$I:$I, '2013'!$D:$D, $A26, '2013'!$F:$F, W$1)+SUMIFS('2013'!$J:$J, '2013'!$E:$E, $A26, '2013'!$F:$F, W$1)+SUMIFS('2012'!$H:$H, '2012'!$C:$C, $A26, '2012'!$F:$F, W$1)+SUMIFS('2012'!$I:$I, '2012'!$D:$D, $A26, '2012'!$F:$F, W$1)+SUMIFS('2012'!$J:$J, '2012'!$E:$E, $A26, '2012'!$F:$F, W$1)+SUMIFS('2011'!$H:$H, '2011'!$C:$C, $A26, '2011'!$F:$F, W$1)+SUMIFS('2011'!$I:$I, '2011'!$D:$D, $A26, '2011'!$F:$F, W$1)+SUMIFS('2011'!$J:$J, '2011'!$E:$E, $A26, '2011'!$F:$F, W$1)+SUMIFS('2010'!$H:$H, '2010'!$C:$C, $A26, '2010'!$F:$F, W$1)+SUMIFS('2010'!$I:$I, '2010'!$D:$D, $A26, '2010'!$F:$F, W$1)+SUMIFS('2010'!$J:$J, '2010'!$E:$E, $A26, '2010'!$F:$F, W$1)+SUMIFS('2009'!$H:$H, '2009'!$C:$C, $A26, '2009'!$F:$F, W$1)+SUMIFS('2009'!$I:$I, '2009'!$D:$D, $A26, '2009'!$F:$F, W$1)+SUMIFS('2009'!$J:$J, '2009'!$E:$E, $A26, '2009'!$F:$F, W$1), 0)</f>
        <v>0</v>
      </c>
      <c r="X26" s="0" t="n">
        <f aca="false">IFERROR(SUMIFS('2018'!$H:$H, '2018'!$C:$C, $A26, '2018'!$F:$F, X$1)+SUMIFS('2018'!$I:$I, '2018'!$D:$D, $A26, '2018'!$F:$F, X$1)+SUMIFS('2018'!$J:$J, '2018'!$E:$E, $A26, '2018'!$F:$F, X$1)+SUMIFS('2017'!$H:$H, '2017'!$C:$C, $A26, '2017'!$F:$F, X$1)+SUMIFS('2017'!$I:$I, '2017'!$D:$D, $A26, '2017'!$F:$F, X$1)+SUMIFS('2017'!$J:$J, '2017'!$E:$E, $A26, '2017'!$F:$F, X$1)+SUMIFS('2016'!$H:$H, '2016'!$C:$C, $A26, '2016'!$F:$F, X$1)+SUMIFS('2016'!$I:$I, '2016'!$D:$D, $A26, '2016'!$F:$F, X$1)+SUMIFS('2016'!$J:$J, '2016'!$E:$E, $A26, '2016'!$F:$F, X$1)+SUMIFS('2015'!$H:$H, '2015'!$C:$C, $A26, '2015'!$F:$F, X$1)+SUMIFS('2015'!$I:$I, '2015'!$D:$D, $A26, '2015'!$F:$F, X$1)+SUMIFS('2015'!$J:$J, '2015'!$E:$E, $A26, '2015'!$F:$F, X$1)+SUMIFS('2014'!$H:$H, '2014'!$C:$C, $A26, '2014'!$F:$F, X$1)+SUMIFS('2014'!$I:$I, '2014'!$D:$D, $A26, '2014'!$F:$F, X$1)+SUMIFS('2014'!$J:$J, '2014'!$E:$E, $A26, '2014'!$F:$F, X$1)+SUMIFS('2013'!$H:$H, '2013'!$C:$C, $A26, '2013'!$F:$F, X$1)+SUMIFS('2013'!$I:$I, '2013'!$D:$D, $A26, '2013'!$F:$F, X$1)+SUMIFS('2013'!$J:$J, '2013'!$E:$E, $A26, '2013'!$F:$F, X$1)+SUMIFS('2012'!$H:$H, '2012'!$C:$C, $A26, '2012'!$F:$F, X$1)+SUMIFS('2012'!$I:$I, '2012'!$D:$D, $A26, '2012'!$F:$F, X$1)+SUMIFS('2012'!$J:$J, '2012'!$E:$E, $A26, '2012'!$F:$F, X$1)+SUMIFS('2011'!$H:$H, '2011'!$C:$C, $A26, '2011'!$F:$F, X$1)+SUMIFS('2011'!$I:$I, '2011'!$D:$D, $A26, '2011'!$F:$F, X$1)+SUMIFS('2011'!$J:$J, '2011'!$E:$E, $A26, '2011'!$F:$F, X$1)+SUMIFS('2010'!$H:$H, '2010'!$C:$C, $A26, '2010'!$F:$F, X$1)+SUMIFS('2010'!$I:$I, '2010'!$D:$D, $A26, '2010'!$F:$F, X$1)+SUMIFS('2010'!$J:$J, '2010'!$E:$E, $A26, '2010'!$F:$F, X$1)+SUMIFS('2009'!$H:$H, '2009'!$C:$C, $A26, '2009'!$F:$F, X$1)+SUMIFS('2009'!$I:$I, '2009'!$D:$D, $A26, '2009'!$F:$F, X$1)+SUMIFS('2009'!$J:$J, '2009'!$E:$E, $A26, '2009'!$F:$F, X$1), 0)</f>
        <v>0</v>
      </c>
      <c r="Y26" s="0" t="n">
        <f aca="false">IFERROR(SUMIFS('2018'!$H:$H, '2018'!$C:$C, $A26, '2018'!$F:$F, Y$1)+SUMIFS('2018'!$I:$I, '2018'!$D:$D, $A26, '2018'!$F:$F, Y$1)+SUMIFS('2018'!$J:$J, '2018'!$E:$E, $A26, '2018'!$F:$F, Y$1)+SUMIFS('2017'!$H:$H, '2017'!$C:$C, $A26, '2017'!$F:$F, Y$1)+SUMIFS('2017'!$I:$I, '2017'!$D:$D, $A26, '2017'!$F:$F, Y$1)+SUMIFS('2017'!$J:$J, '2017'!$E:$E, $A26, '2017'!$F:$F, Y$1)+SUMIFS('2016'!$H:$H, '2016'!$C:$C, $A26, '2016'!$F:$F, Y$1)+SUMIFS('2016'!$I:$I, '2016'!$D:$D, $A26, '2016'!$F:$F, Y$1)+SUMIFS('2016'!$J:$J, '2016'!$E:$E, $A26, '2016'!$F:$F, Y$1)+SUMIFS('2015'!$H:$H, '2015'!$C:$C, $A26, '2015'!$F:$F, Y$1)+SUMIFS('2015'!$I:$I, '2015'!$D:$D, $A26, '2015'!$F:$F, Y$1)+SUMIFS('2015'!$J:$J, '2015'!$E:$E, $A26, '2015'!$F:$F, Y$1)+SUMIFS('2014'!$H:$H, '2014'!$C:$C, $A26, '2014'!$F:$F, Y$1)+SUMIFS('2014'!$I:$I, '2014'!$D:$D, $A26, '2014'!$F:$F, Y$1)+SUMIFS('2014'!$J:$J, '2014'!$E:$E, $A26, '2014'!$F:$F, Y$1)+SUMIFS('2013'!$H:$H, '2013'!$C:$C, $A26, '2013'!$F:$F, Y$1)+SUMIFS('2013'!$I:$I, '2013'!$D:$D, $A26, '2013'!$F:$F, Y$1)+SUMIFS('2013'!$J:$J, '2013'!$E:$E, $A26, '2013'!$F:$F, Y$1)+SUMIFS('2012'!$H:$H, '2012'!$C:$C, $A26, '2012'!$F:$F, Y$1)+SUMIFS('2012'!$I:$I, '2012'!$D:$D, $A26, '2012'!$F:$F, Y$1)+SUMIFS('2012'!$J:$J, '2012'!$E:$E, $A26, '2012'!$F:$F, Y$1)+SUMIFS('2011'!$H:$H, '2011'!$C:$C, $A26, '2011'!$F:$F, Y$1)+SUMIFS('2011'!$I:$I, '2011'!$D:$D, $A26, '2011'!$F:$F, Y$1)+SUMIFS('2011'!$J:$J, '2011'!$E:$E, $A26, '2011'!$F:$F, Y$1)+SUMIFS('2010'!$H:$H, '2010'!$C:$C, $A26, '2010'!$F:$F, Y$1)+SUMIFS('2010'!$I:$I, '2010'!$D:$D, $A26, '2010'!$F:$F, Y$1)+SUMIFS('2010'!$J:$J, '2010'!$E:$E, $A26, '2010'!$F:$F, Y$1)+SUMIFS('2009'!$H:$H, '2009'!$C:$C, $A26, '2009'!$F:$F, Y$1)+SUMIFS('2009'!$I:$I, '2009'!$D:$D, $A26, '2009'!$F:$F, Y$1)+SUMIFS('2009'!$J:$J, '2009'!$E:$E, $A26, '2009'!$F:$F, Y$1), 0)</f>
        <v>0</v>
      </c>
      <c r="Z26" s="0" t="n">
        <f aca="false">IFERROR(SUMIFS('2018'!$H:$H, '2018'!$C:$C, $A26, '2018'!$F:$F, Z$1)+SUMIFS('2018'!$I:$I, '2018'!$D:$D, $A26, '2018'!$F:$F, Z$1)+SUMIFS('2018'!$J:$J, '2018'!$E:$E, $A26, '2018'!$F:$F, Z$1)+SUMIFS('2017'!$H:$H, '2017'!$C:$C, $A26, '2017'!$F:$F, Z$1)+SUMIFS('2017'!$I:$I, '2017'!$D:$D, $A26, '2017'!$F:$F, Z$1)+SUMIFS('2017'!$J:$J, '2017'!$E:$E, $A26, '2017'!$F:$F, Z$1)+SUMIFS('2016'!$H:$H, '2016'!$C:$C, $A26, '2016'!$F:$F, Z$1)+SUMIFS('2016'!$I:$I, '2016'!$D:$D, $A26, '2016'!$F:$F, Z$1)+SUMIFS('2016'!$J:$J, '2016'!$E:$E, $A26, '2016'!$F:$F, Z$1)+SUMIFS('2015'!$H:$H, '2015'!$C:$C, $A26, '2015'!$F:$F, Z$1)+SUMIFS('2015'!$I:$I, '2015'!$D:$D, $A26, '2015'!$F:$F, Z$1)+SUMIFS('2015'!$J:$J, '2015'!$E:$E, $A26, '2015'!$F:$F, Z$1)+SUMIFS('2014'!$H:$H, '2014'!$C:$C, $A26, '2014'!$F:$F, Z$1)+SUMIFS('2014'!$I:$I, '2014'!$D:$D, $A26, '2014'!$F:$F, Z$1)+SUMIFS('2014'!$J:$J, '2014'!$E:$E, $A26, '2014'!$F:$F, Z$1)+SUMIFS('2013'!$H:$H, '2013'!$C:$C, $A26, '2013'!$F:$F, Z$1)+SUMIFS('2013'!$I:$I, '2013'!$D:$D, $A26, '2013'!$F:$F, Z$1)+SUMIFS('2013'!$J:$J, '2013'!$E:$E, $A26, '2013'!$F:$F, Z$1)+SUMIFS('2012'!$H:$H, '2012'!$C:$C, $A26, '2012'!$F:$F, Z$1)+SUMIFS('2012'!$I:$I, '2012'!$D:$D, $A26, '2012'!$F:$F, Z$1)+SUMIFS('2012'!$J:$J, '2012'!$E:$E, $A26, '2012'!$F:$F, Z$1)+SUMIFS('2011'!$H:$H, '2011'!$C:$C, $A26, '2011'!$F:$F, Z$1)+SUMIFS('2011'!$I:$I, '2011'!$D:$D, $A26, '2011'!$F:$F, Z$1)+SUMIFS('2011'!$J:$J, '2011'!$E:$E, $A26, '2011'!$F:$F, Z$1)+SUMIFS('2010'!$H:$H, '2010'!$C:$C, $A26, '2010'!$F:$F, Z$1)+SUMIFS('2010'!$I:$I, '2010'!$D:$D, $A26, '2010'!$F:$F, Z$1)+SUMIFS('2010'!$J:$J, '2010'!$E:$E, $A26, '2010'!$F:$F, Z$1)+SUMIFS('2009'!$H:$H, '2009'!$C:$C, $A26, '2009'!$F:$F, Z$1)+SUMIFS('2009'!$I:$I, '2009'!$D:$D, $A26, '2009'!$F:$F, Z$1)+SUMIFS('2009'!$J:$J, '2009'!$E:$E, $A26, '2009'!$F:$F, Z$1), 0)</f>
        <v>0</v>
      </c>
      <c r="AA26" s="0" t="n">
        <f aca="false">IFERROR(SUMIFS('2018'!$H:$H, '2018'!$C:$C, $A26, '2018'!$F:$F, AA$1)+SUMIFS('2018'!$I:$I, '2018'!$D:$D, $A26, '2018'!$F:$F, AA$1)+SUMIFS('2018'!$J:$J, '2018'!$E:$E, $A26, '2018'!$F:$F, AA$1)+SUMIFS('2017'!$H:$H, '2017'!$C:$C, $A26, '2017'!$F:$F, AA$1)+SUMIFS('2017'!$I:$I, '2017'!$D:$D, $A26, '2017'!$F:$F, AA$1)+SUMIFS('2017'!$J:$J, '2017'!$E:$E, $A26, '2017'!$F:$F, AA$1)+SUMIFS('2016'!$H:$H, '2016'!$C:$C, $A26, '2016'!$F:$F, AA$1)+SUMIFS('2016'!$I:$I, '2016'!$D:$D, $A26, '2016'!$F:$F, AA$1)+SUMIFS('2016'!$J:$J, '2016'!$E:$E, $A26, '2016'!$F:$F, AA$1)+SUMIFS('2015'!$H:$H, '2015'!$C:$C, $A26, '2015'!$F:$F, AA$1)+SUMIFS('2015'!$I:$I, '2015'!$D:$D, $A26, '2015'!$F:$F, AA$1)+SUMIFS('2015'!$J:$J, '2015'!$E:$E, $A26, '2015'!$F:$F, AA$1)+SUMIFS('2014'!$H:$H, '2014'!$C:$C, $A26, '2014'!$F:$F, AA$1)+SUMIFS('2014'!$I:$I, '2014'!$D:$D, $A26, '2014'!$F:$F, AA$1)+SUMIFS('2014'!$J:$J, '2014'!$E:$E, $A26, '2014'!$F:$F, AA$1)+SUMIFS('2013'!$H:$H, '2013'!$C:$C, $A26, '2013'!$F:$F, AA$1)+SUMIFS('2013'!$I:$I, '2013'!$D:$D, $A26, '2013'!$F:$F, AA$1)+SUMIFS('2013'!$J:$J, '2013'!$E:$E, $A26, '2013'!$F:$F, AA$1)+SUMIFS('2012'!$H:$H, '2012'!$C:$C, $A26, '2012'!$F:$F, AA$1)+SUMIFS('2012'!$I:$I, '2012'!$D:$D, $A26, '2012'!$F:$F, AA$1)+SUMIFS('2012'!$J:$J, '2012'!$E:$E, $A26, '2012'!$F:$F, AA$1)+SUMIFS('2011'!$H:$H, '2011'!$C:$C, $A26, '2011'!$F:$F, AA$1)+SUMIFS('2011'!$I:$I, '2011'!$D:$D, $A26, '2011'!$F:$F, AA$1)+SUMIFS('2011'!$J:$J, '2011'!$E:$E, $A26, '2011'!$F:$F, AA$1)+SUMIFS('2010'!$H:$H, '2010'!$C:$C, $A26, '2010'!$F:$F, AA$1)+SUMIFS('2010'!$I:$I, '2010'!$D:$D, $A26, '2010'!$F:$F, AA$1)+SUMIFS('2010'!$J:$J, '2010'!$E:$E, $A26, '2010'!$F:$F, AA$1)+SUMIFS('2009'!$H:$H, '2009'!$C:$C, $A26, '2009'!$F:$F, AA$1)+SUMIFS('2009'!$I:$I, '2009'!$D:$D, $A26, '2009'!$F:$F, AA$1)+SUMIFS('2009'!$J:$J, '2009'!$E:$E, $A26, '2009'!$F:$F, AA$1), 0)</f>
        <v>0</v>
      </c>
      <c r="AB26" s="0" t="n">
        <f aca="false">IFERROR(SUMIFS('2018'!$H:$H, '2018'!$C:$C, $A26, '2018'!$F:$F, AB$1)+SUMIFS('2018'!$I:$I, '2018'!$D:$D, $A26, '2018'!$F:$F, AB$1)+SUMIFS('2018'!$J:$J, '2018'!$E:$E, $A26, '2018'!$F:$F, AB$1)+SUMIFS('2017'!$H:$H, '2017'!$C:$C, $A26, '2017'!$F:$F, AB$1)+SUMIFS('2017'!$I:$I, '2017'!$D:$D, $A26, '2017'!$F:$F, AB$1)+SUMIFS('2017'!$J:$J, '2017'!$E:$E, $A26, '2017'!$F:$F, AB$1)+SUMIFS('2016'!$H:$H, '2016'!$C:$C, $A26, '2016'!$F:$F, AB$1)+SUMIFS('2016'!$I:$I, '2016'!$D:$D, $A26, '2016'!$F:$F, AB$1)+SUMIFS('2016'!$J:$J, '2016'!$E:$E, $A26, '2016'!$F:$F, AB$1)+SUMIFS('2015'!$H:$H, '2015'!$C:$C, $A26, '2015'!$F:$F, AB$1)+SUMIFS('2015'!$I:$I, '2015'!$D:$D, $A26, '2015'!$F:$F, AB$1)+SUMIFS('2015'!$J:$J, '2015'!$E:$E, $A26, '2015'!$F:$F, AB$1)+SUMIFS('2014'!$H:$H, '2014'!$C:$C, $A26, '2014'!$F:$F, AB$1)+SUMIFS('2014'!$I:$I, '2014'!$D:$D, $A26, '2014'!$F:$F, AB$1)+SUMIFS('2014'!$J:$J, '2014'!$E:$E, $A26, '2014'!$F:$F, AB$1)+SUMIFS('2013'!$H:$H, '2013'!$C:$C, $A26, '2013'!$F:$F, AB$1)+SUMIFS('2013'!$I:$I, '2013'!$D:$D, $A26, '2013'!$F:$F, AB$1)+SUMIFS('2013'!$J:$J, '2013'!$E:$E, $A26, '2013'!$F:$F, AB$1)+SUMIFS('2012'!$H:$H, '2012'!$C:$C, $A26, '2012'!$F:$F, AB$1)+SUMIFS('2012'!$I:$I, '2012'!$D:$D, $A26, '2012'!$F:$F, AB$1)+SUMIFS('2012'!$J:$J, '2012'!$E:$E, $A26, '2012'!$F:$F, AB$1)+SUMIFS('2011'!$H:$H, '2011'!$C:$C, $A26, '2011'!$F:$F, AB$1)+SUMIFS('2011'!$I:$I, '2011'!$D:$D, $A26, '2011'!$F:$F, AB$1)+SUMIFS('2011'!$J:$J, '2011'!$E:$E, $A26, '2011'!$F:$F, AB$1)+SUMIFS('2010'!$H:$H, '2010'!$C:$C, $A26, '2010'!$F:$F, AB$1)+SUMIFS('2010'!$I:$I, '2010'!$D:$D, $A26, '2010'!$F:$F, AB$1)+SUMIFS('2010'!$J:$J, '2010'!$E:$E, $A26, '2010'!$F:$F, AB$1)+SUMIFS('2009'!$H:$H, '2009'!$C:$C, $A26, '2009'!$F:$F, AB$1)+SUMIFS('2009'!$I:$I, '2009'!$D:$D, $A26, '2009'!$F:$F, AB$1)+SUMIFS('2009'!$J:$J, '2009'!$E:$E, $A26, '2009'!$F:$F, AB$1), 0)</f>
        <v>0</v>
      </c>
      <c r="AC26" s="0" t="n">
        <f aca="false">IFERROR(SUMIFS('2018'!$H:$H, '2018'!$C:$C, $A26, '2018'!$F:$F, AC$1)+SUMIFS('2018'!$I:$I, '2018'!$D:$D, $A26, '2018'!$F:$F, AC$1)+SUMIFS('2018'!$J:$J, '2018'!$E:$E, $A26, '2018'!$F:$F, AC$1)+SUMIFS('2017'!$H:$H, '2017'!$C:$C, $A26, '2017'!$F:$F, AC$1)+SUMIFS('2017'!$I:$I, '2017'!$D:$D, $A26, '2017'!$F:$F, AC$1)+SUMIFS('2017'!$J:$J, '2017'!$E:$E, $A26, '2017'!$F:$F, AC$1)+SUMIFS('2016'!$H:$H, '2016'!$C:$C, $A26, '2016'!$F:$F, AC$1)+SUMIFS('2016'!$I:$I, '2016'!$D:$D, $A26, '2016'!$F:$F, AC$1)+SUMIFS('2016'!$J:$J, '2016'!$E:$E, $A26, '2016'!$F:$F, AC$1)+SUMIFS('2015'!$H:$H, '2015'!$C:$C, $A26, '2015'!$F:$F, AC$1)+SUMIFS('2015'!$I:$I, '2015'!$D:$D, $A26, '2015'!$F:$F, AC$1)+SUMIFS('2015'!$J:$J, '2015'!$E:$E, $A26, '2015'!$F:$F, AC$1)+SUMIFS('2014'!$H:$H, '2014'!$C:$C, $A26, '2014'!$F:$F, AC$1)+SUMIFS('2014'!$I:$I, '2014'!$D:$D, $A26, '2014'!$F:$F, AC$1)+SUMIFS('2014'!$J:$J, '2014'!$E:$E, $A26, '2014'!$F:$F, AC$1)+SUMIFS('2013'!$H:$H, '2013'!$C:$C, $A26, '2013'!$F:$F, AC$1)+SUMIFS('2013'!$I:$I, '2013'!$D:$D, $A26, '2013'!$F:$F, AC$1)+SUMIFS('2013'!$J:$J, '2013'!$E:$E, $A26, '2013'!$F:$F, AC$1)+SUMIFS('2012'!$H:$H, '2012'!$C:$C, $A26, '2012'!$F:$F, AC$1)+SUMIFS('2012'!$I:$I, '2012'!$D:$D, $A26, '2012'!$F:$F, AC$1)+SUMIFS('2012'!$J:$J, '2012'!$E:$E, $A26, '2012'!$F:$F, AC$1)+SUMIFS('2011'!$H:$H, '2011'!$C:$C, $A26, '2011'!$F:$F, AC$1)+SUMIFS('2011'!$I:$I, '2011'!$D:$D, $A26, '2011'!$F:$F, AC$1)+SUMIFS('2011'!$J:$J, '2011'!$E:$E, $A26, '2011'!$F:$F, AC$1)+SUMIFS('2010'!$H:$H, '2010'!$C:$C, $A26, '2010'!$F:$F, AC$1)+SUMIFS('2010'!$I:$I, '2010'!$D:$D, $A26, '2010'!$F:$F, AC$1)+SUMIFS('2010'!$J:$J, '2010'!$E:$E, $A26, '2010'!$F:$F, AC$1)+SUMIFS('2009'!$H:$H, '2009'!$C:$C, $A26, '2009'!$F:$F, AC$1)+SUMIFS('2009'!$I:$I, '2009'!$D:$D, $A26, '2009'!$F:$F, AC$1)+SUMIFS('2009'!$J:$J, '2009'!$E:$E, $A26, '2009'!$F:$F, AC$1), 0)</f>
        <v>3</v>
      </c>
      <c r="AD26" s="0" t="n">
        <f aca="false">IFERROR(SUMIFS('2018'!$H:$H, '2018'!$C:$C, $A26, '2018'!$F:$F, AD$1)+SUMIFS('2018'!$I:$I, '2018'!$D:$D, $A26, '2018'!$F:$F, AD$1)+SUMIFS('2018'!$J:$J, '2018'!$E:$E, $A26, '2018'!$F:$F, AD$1)+SUMIFS('2017'!$H:$H, '2017'!$C:$C, $A26, '2017'!$F:$F, AD$1)+SUMIFS('2017'!$I:$I, '2017'!$D:$D, $A26, '2017'!$F:$F, AD$1)+SUMIFS('2017'!$J:$J, '2017'!$E:$E, $A26, '2017'!$F:$F, AD$1)+SUMIFS('2016'!$H:$H, '2016'!$C:$C, $A26, '2016'!$F:$F, AD$1)+SUMIFS('2016'!$I:$I, '2016'!$D:$D, $A26, '2016'!$F:$F, AD$1)+SUMIFS('2016'!$J:$J, '2016'!$E:$E, $A26, '2016'!$F:$F, AD$1)+SUMIFS('2015'!$H:$H, '2015'!$C:$C, $A26, '2015'!$F:$F, AD$1)+SUMIFS('2015'!$I:$I, '2015'!$D:$D, $A26, '2015'!$F:$F, AD$1)+SUMIFS('2015'!$J:$J, '2015'!$E:$E, $A26, '2015'!$F:$F, AD$1)+SUMIFS('2014'!$H:$H, '2014'!$C:$C, $A26, '2014'!$F:$F, AD$1)+SUMIFS('2014'!$I:$I, '2014'!$D:$D, $A26, '2014'!$F:$F, AD$1)+SUMIFS('2014'!$J:$J, '2014'!$E:$E, $A26, '2014'!$F:$F, AD$1)+SUMIFS('2013'!$H:$H, '2013'!$C:$C, $A26, '2013'!$F:$F, AD$1)+SUMIFS('2013'!$I:$I, '2013'!$D:$D, $A26, '2013'!$F:$F, AD$1)+SUMIFS('2013'!$J:$J, '2013'!$E:$E, $A26, '2013'!$F:$F, AD$1)+SUMIFS('2012'!$H:$H, '2012'!$C:$C, $A26, '2012'!$F:$F, AD$1)+SUMIFS('2012'!$I:$I, '2012'!$D:$D, $A26, '2012'!$F:$F, AD$1)+SUMIFS('2012'!$J:$J, '2012'!$E:$E, $A26, '2012'!$F:$F, AD$1)+SUMIFS('2011'!$H:$H, '2011'!$C:$C, $A26, '2011'!$F:$F, AD$1)+SUMIFS('2011'!$I:$I, '2011'!$D:$D, $A26, '2011'!$F:$F, AD$1)+SUMIFS('2011'!$J:$J, '2011'!$E:$E, $A26, '2011'!$F:$F, AD$1)+SUMIFS('2010'!$H:$H, '2010'!$C:$C, $A26, '2010'!$F:$F, AD$1)+SUMIFS('2010'!$I:$I, '2010'!$D:$D, $A26, '2010'!$F:$F, AD$1)+SUMIFS('2010'!$J:$J, '2010'!$E:$E, $A26, '2010'!$F:$F, AD$1)+SUMIFS('2009'!$H:$H, '2009'!$C:$C, $A26, '2009'!$F:$F, AD$1)+SUMIFS('2009'!$I:$I, '2009'!$D:$D, $A26, '2009'!$F:$F, AD$1)+SUMIFS('2009'!$J:$J, '2009'!$E:$E, $A26, '2009'!$F:$F, AD$1), 0)</f>
        <v>64</v>
      </c>
      <c r="AE26" s="0" t="n">
        <f aca="false">IFERROR(SUMIFS('2018'!$H:$H, '2018'!$C:$C, $A26, '2018'!$F:$F, AE$1)+SUMIFS('2018'!$I:$I, '2018'!$D:$D, $A26, '2018'!$F:$F, AE$1)+SUMIFS('2018'!$J:$J, '2018'!$E:$E, $A26, '2018'!$F:$F, AE$1)+SUMIFS('2017'!$H:$H, '2017'!$C:$C, $A26, '2017'!$F:$F, AE$1)+SUMIFS('2017'!$I:$I, '2017'!$D:$D, $A26, '2017'!$F:$F, AE$1)+SUMIFS('2017'!$J:$J, '2017'!$E:$E, $A26, '2017'!$F:$F, AE$1)+SUMIFS('2016'!$H:$H, '2016'!$C:$C, $A26, '2016'!$F:$F, AE$1)+SUMIFS('2016'!$I:$I, '2016'!$D:$D, $A26, '2016'!$F:$F, AE$1)+SUMIFS('2016'!$J:$J, '2016'!$E:$E, $A26, '2016'!$F:$F, AE$1)+SUMIFS('2015'!$H:$H, '2015'!$C:$C, $A26, '2015'!$F:$F, AE$1)+SUMIFS('2015'!$I:$I, '2015'!$D:$D, $A26, '2015'!$F:$F, AE$1)+SUMIFS('2015'!$J:$J, '2015'!$E:$E, $A26, '2015'!$F:$F, AE$1)+SUMIFS('2014'!$H:$H, '2014'!$C:$C, $A26, '2014'!$F:$F, AE$1)+SUMIFS('2014'!$I:$I, '2014'!$D:$D, $A26, '2014'!$F:$F, AE$1)+SUMIFS('2014'!$J:$J, '2014'!$E:$E, $A26, '2014'!$F:$F, AE$1)+SUMIFS('2013'!$H:$H, '2013'!$C:$C, $A26, '2013'!$F:$F, AE$1)+SUMIFS('2013'!$I:$I, '2013'!$D:$D, $A26, '2013'!$F:$F, AE$1)+SUMIFS('2013'!$J:$J, '2013'!$E:$E, $A26, '2013'!$F:$F, AE$1)+SUMIFS('2012'!$H:$H, '2012'!$C:$C, $A26, '2012'!$F:$F, AE$1)+SUMIFS('2012'!$I:$I, '2012'!$D:$D, $A26, '2012'!$F:$F, AE$1)+SUMIFS('2012'!$J:$J, '2012'!$E:$E, $A26, '2012'!$F:$F, AE$1)+SUMIFS('2011'!$H:$H, '2011'!$C:$C, $A26, '2011'!$F:$F, AE$1)+SUMIFS('2011'!$I:$I, '2011'!$D:$D, $A26, '2011'!$F:$F, AE$1)+SUMIFS('2011'!$J:$J, '2011'!$E:$E, $A26, '2011'!$F:$F, AE$1)+SUMIFS('2010'!$H:$H, '2010'!$C:$C, $A26, '2010'!$F:$F, AE$1)+SUMIFS('2010'!$I:$I, '2010'!$D:$D, $A26, '2010'!$F:$F, AE$1)+SUMIFS('2010'!$J:$J, '2010'!$E:$E, $A26, '2010'!$F:$F, AE$1)+SUMIFS('2009'!$H:$H, '2009'!$C:$C, $A26, '2009'!$F:$F, AE$1)+SUMIFS('2009'!$I:$I, '2009'!$D:$D, $A26, '2009'!$F:$F, AE$1)+SUMIFS('2009'!$J:$J, '2009'!$E:$E, $A26, '2009'!$F:$F, AE$1), 0)</f>
        <v>0</v>
      </c>
      <c r="AF26" s="0" t="n">
        <f aca="false">IFERROR(SUMIFS('2018'!$H:$H, '2018'!$C:$C, $A26, '2018'!$F:$F, AF$1)+SUMIFS('2018'!$I:$I, '2018'!$D:$D, $A26, '2018'!$F:$F, AF$1)+SUMIFS('2018'!$J:$J, '2018'!$E:$E, $A26, '2018'!$F:$F, AF$1)+SUMIFS('2017'!$H:$H, '2017'!$C:$C, $A26, '2017'!$F:$F, AF$1)+SUMIFS('2017'!$I:$I, '2017'!$D:$D, $A26, '2017'!$F:$F, AF$1)+SUMIFS('2017'!$J:$J, '2017'!$E:$E, $A26, '2017'!$F:$F, AF$1)+SUMIFS('2016'!$H:$H, '2016'!$C:$C, $A26, '2016'!$F:$F, AF$1)+SUMIFS('2016'!$I:$I, '2016'!$D:$D, $A26, '2016'!$F:$F, AF$1)+SUMIFS('2016'!$J:$J, '2016'!$E:$E, $A26, '2016'!$F:$F, AF$1)+SUMIFS('2015'!$H:$H, '2015'!$C:$C, $A26, '2015'!$F:$F, AF$1)+SUMIFS('2015'!$I:$I, '2015'!$D:$D, $A26, '2015'!$F:$F, AF$1)+SUMIFS('2015'!$J:$J, '2015'!$E:$E, $A26, '2015'!$F:$F, AF$1)+SUMIFS('2014'!$H:$H, '2014'!$C:$C, $A26, '2014'!$F:$F, AF$1)+SUMIFS('2014'!$I:$I, '2014'!$D:$D, $A26, '2014'!$F:$F, AF$1)+SUMIFS('2014'!$J:$J, '2014'!$E:$E, $A26, '2014'!$F:$F, AF$1)+SUMIFS('2013'!$H:$H, '2013'!$C:$C, $A26, '2013'!$F:$F, AF$1)+SUMIFS('2013'!$I:$I, '2013'!$D:$D, $A26, '2013'!$F:$F, AF$1)+SUMIFS('2013'!$J:$J, '2013'!$E:$E, $A26, '2013'!$F:$F, AF$1)+SUMIFS('2012'!$H:$H, '2012'!$C:$C, $A26, '2012'!$F:$F, AF$1)+SUMIFS('2012'!$I:$I, '2012'!$D:$D, $A26, '2012'!$F:$F, AF$1)+SUMIFS('2012'!$J:$J, '2012'!$E:$E, $A26, '2012'!$F:$F, AF$1)+SUMIFS('2011'!$H:$H, '2011'!$C:$C, $A26, '2011'!$F:$F, AF$1)+SUMIFS('2011'!$I:$I, '2011'!$D:$D, $A26, '2011'!$F:$F, AF$1)+SUMIFS('2011'!$J:$J, '2011'!$E:$E, $A26, '2011'!$F:$F, AF$1)+SUMIFS('2010'!$H:$H, '2010'!$C:$C, $A26, '2010'!$F:$F, AF$1)+SUMIFS('2010'!$I:$I, '2010'!$D:$D, $A26, '2010'!$F:$F, AF$1)+SUMIFS('2010'!$J:$J, '2010'!$E:$E, $A26, '2010'!$F:$F, AF$1)+SUMIFS('2009'!$H:$H, '2009'!$C:$C, $A26, '2009'!$F:$F, AF$1)+SUMIFS('2009'!$I:$I, '2009'!$D:$D, $A26, '2009'!$F:$F, AF$1)+SUMIFS('2009'!$J:$J, '2009'!$E:$E, $A26, '2009'!$F:$F, AF$1), 0)</f>
        <v>0</v>
      </c>
    </row>
    <row r="27" customFormat="false" ht="15" hidden="false" customHeight="false" outlineLevel="0" collapsed="false">
      <c r="A27" s="12" t="s">
        <v>74</v>
      </c>
      <c r="B27" s="0" t="n">
        <f aca="false">IFERROR(SUMIFS('2018'!$H:$H, '2018'!$C:$C, $A27, '2018'!$F:$F, B$1)+SUMIFS('2018'!$I:$I, '2018'!$D:$D, $A27, '2018'!$F:$F, B$1)+SUMIFS('2018'!$J:$J, '2018'!$E:$E, $A27, '2018'!$F:$F, B$1)+SUMIFS('2017'!$H:$H, '2017'!$C:$C, $A27, '2017'!$F:$F, B$1)+SUMIFS('2017'!$I:$I, '2017'!$D:$D, $A27, '2017'!$F:$F, B$1)+SUMIFS('2017'!$J:$J, '2017'!$E:$E, $A27, '2017'!$F:$F, B$1)+SUMIFS('2016'!$H:$H, '2016'!$C:$C, $A27, '2016'!$F:$F, B$1)+SUMIFS('2016'!$I:$I, '2016'!$D:$D, $A27, '2016'!$F:$F, B$1)+SUMIFS('2016'!$J:$J, '2016'!$E:$E, $A27, '2016'!$F:$F, B$1)+SUMIFS('2015'!$H:$H, '2015'!$C:$C, $A27, '2015'!$F:$F, B$1)+SUMIFS('2015'!$I:$I, '2015'!$D:$D, $A27, '2015'!$F:$F, B$1)+SUMIFS('2015'!$J:$J, '2015'!$E:$E, $A27, '2015'!$F:$F, B$1)+SUMIFS('2014'!$H:$H, '2014'!$C:$C, $A27, '2014'!$F:$F, B$1)+SUMIFS('2014'!$I:$I, '2014'!$D:$D, $A27, '2014'!$F:$F, B$1)+SUMIFS('2014'!$J:$J, '2014'!$E:$E, $A27, '2014'!$F:$F, B$1)+SUMIFS('2013'!$H:$H, '2013'!$C:$C, $A27, '2013'!$F:$F, B$1)+SUMIFS('2013'!$I:$I, '2013'!$D:$D, $A27, '2013'!$F:$F, B$1)+SUMIFS('2013'!$J:$J, '2013'!$E:$E, $A27, '2013'!$F:$F, B$1)+SUMIFS('2012'!$H:$H, '2012'!$C:$C, $A27, '2012'!$F:$F, B$1)+SUMIFS('2012'!$I:$I, '2012'!$D:$D, $A27, '2012'!$F:$F, B$1)+SUMIFS('2012'!$J:$J, '2012'!$E:$E, $A27, '2012'!$F:$F, B$1)+SUMIFS('2011'!$H:$H, '2011'!$C:$C, $A27, '2011'!$F:$F, B$1)+SUMIFS('2011'!$I:$I, '2011'!$D:$D, $A27, '2011'!$F:$F, B$1)+SUMIFS('2011'!$J:$J, '2011'!$E:$E, $A27, '2011'!$F:$F, B$1)+SUMIFS('2010'!$H:$H, '2010'!$C:$C, $A27, '2010'!$F:$F, B$1)+SUMIFS('2010'!$I:$I, '2010'!$D:$D, $A27, '2010'!$F:$F, B$1)+SUMIFS('2010'!$J:$J, '2010'!$E:$E, $A27, '2010'!$F:$F, B$1)+SUMIFS('2009'!$H:$H, '2009'!$C:$C, $A27, '2009'!$F:$F, B$1)+SUMIFS('2009'!$I:$I, '2009'!$D:$D, $A27, '2009'!$F:$F, B$1)+SUMIFS('2009'!$J:$J, '2009'!$E:$E, $A27, '2009'!$F:$F, B$1), 0)</f>
        <v>0</v>
      </c>
      <c r="C27" s="0" t="n">
        <f aca="false">IFERROR(SUMIFS('2018'!$H:$H, '2018'!$C:$C, $A27, '2018'!$F:$F, C$1)+SUMIFS('2018'!$I:$I, '2018'!$D:$D, $A27, '2018'!$F:$F, C$1)+SUMIFS('2018'!$J:$J, '2018'!$E:$E, $A27, '2018'!$F:$F, C$1)+SUMIFS('2017'!$H:$H, '2017'!$C:$C, $A27, '2017'!$F:$F, C$1)+SUMIFS('2017'!$I:$I, '2017'!$D:$D, $A27, '2017'!$F:$F, C$1)+SUMIFS('2017'!$J:$J, '2017'!$E:$E, $A27, '2017'!$F:$F, C$1)+SUMIFS('2016'!$H:$H, '2016'!$C:$C, $A27, '2016'!$F:$F, C$1)+SUMIFS('2016'!$I:$I, '2016'!$D:$D, $A27, '2016'!$F:$F, C$1)+SUMIFS('2016'!$J:$J, '2016'!$E:$E, $A27, '2016'!$F:$F, C$1)+SUMIFS('2015'!$H:$H, '2015'!$C:$C, $A27, '2015'!$F:$F, C$1)+SUMIFS('2015'!$I:$I, '2015'!$D:$D, $A27, '2015'!$F:$F, C$1)+SUMIFS('2015'!$J:$J, '2015'!$E:$E, $A27, '2015'!$F:$F, C$1)+SUMIFS('2014'!$H:$H, '2014'!$C:$C, $A27, '2014'!$F:$F, C$1)+SUMIFS('2014'!$I:$I, '2014'!$D:$D, $A27, '2014'!$F:$F, C$1)+SUMIFS('2014'!$J:$J, '2014'!$E:$E, $A27, '2014'!$F:$F, C$1)+SUMIFS('2013'!$H:$H, '2013'!$C:$C, $A27, '2013'!$F:$F, C$1)+SUMIFS('2013'!$I:$I, '2013'!$D:$D, $A27, '2013'!$F:$F, C$1)+SUMIFS('2013'!$J:$J, '2013'!$E:$E, $A27, '2013'!$F:$F, C$1)+SUMIFS('2012'!$H:$H, '2012'!$C:$C, $A27, '2012'!$F:$F, C$1)+SUMIFS('2012'!$I:$I, '2012'!$D:$D, $A27, '2012'!$F:$F, C$1)+SUMIFS('2012'!$J:$J, '2012'!$E:$E, $A27, '2012'!$F:$F, C$1)+SUMIFS('2011'!$H:$H, '2011'!$C:$C, $A27, '2011'!$F:$F, C$1)+SUMIFS('2011'!$I:$I, '2011'!$D:$D, $A27, '2011'!$F:$F, C$1)+SUMIFS('2011'!$J:$J, '2011'!$E:$E, $A27, '2011'!$F:$F, C$1)+SUMIFS('2010'!$H:$H, '2010'!$C:$C, $A27, '2010'!$F:$F, C$1)+SUMIFS('2010'!$I:$I, '2010'!$D:$D, $A27, '2010'!$F:$F, C$1)+SUMIFS('2010'!$J:$J, '2010'!$E:$E, $A27, '2010'!$F:$F, C$1)+SUMIFS('2009'!$H:$H, '2009'!$C:$C, $A27, '2009'!$F:$F, C$1)+SUMIFS('2009'!$I:$I, '2009'!$D:$D, $A27, '2009'!$F:$F, C$1)+SUMIFS('2009'!$J:$J, '2009'!$E:$E, $A27, '2009'!$F:$F, C$1), 0)</f>
        <v>0</v>
      </c>
      <c r="D27" s="0" t="n">
        <f aca="false">IFERROR(SUMIFS('2018'!$H:$H, '2018'!$C:$C, $A27, '2018'!$F:$F, D$1)+SUMIFS('2018'!$I:$I, '2018'!$D:$D, $A27, '2018'!$F:$F, D$1)+SUMIFS('2018'!$J:$J, '2018'!$E:$E, $A27, '2018'!$F:$F, D$1)+SUMIFS('2017'!$H:$H, '2017'!$C:$C, $A27, '2017'!$F:$F, D$1)+SUMIFS('2017'!$I:$I, '2017'!$D:$D, $A27, '2017'!$F:$F, D$1)+SUMIFS('2017'!$J:$J, '2017'!$E:$E, $A27, '2017'!$F:$F, D$1)+SUMIFS('2016'!$H:$H, '2016'!$C:$C, $A27, '2016'!$F:$F, D$1)+SUMIFS('2016'!$I:$I, '2016'!$D:$D, $A27, '2016'!$F:$F, D$1)+SUMIFS('2016'!$J:$J, '2016'!$E:$E, $A27, '2016'!$F:$F, D$1)+SUMIFS('2015'!$H:$H, '2015'!$C:$C, $A27, '2015'!$F:$F, D$1)+SUMIFS('2015'!$I:$I, '2015'!$D:$D, $A27, '2015'!$F:$F, D$1)+SUMIFS('2015'!$J:$J, '2015'!$E:$E, $A27, '2015'!$F:$F, D$1)+SUMIFS('2014'!$H:$H, '2014'!$C:$C, $A27, '2014'!$F:$F, D$1)+SUMIFS('2014'!$I:$I, '2014'!$D:$D, $A27, '2014'!$F:$F, D$1)+SUMIFS('2014'!$J:$J, '2014'!$E:$E, $A27, '2014'!$F:$F, D$1)+SUMIFS('2013'!$H:$H, '2013'!$C:$C, $A27, '2013'!$F:$F, D$1)+SUMIFS('2013'!$I:$I, '2013'!$D:$D, $A27, '2013'!$F:$F, D$1)+SUMIFS('2013'!$J:$J, '2013'!$E:$E, $A27, '2013'!$F:$F, D$1)+SUMIFS('2012'!$H:$H, '2012'!$C:$C, $A27, '2012'!$F:$F, D$1)+SUMIFS('2012'!$I:$I, '2012'!$D:$D, $A27, '2012'!$F:$F, D$1)+SUMIFS('2012'!$J:$J, '2012'!$E:$E, $A27, '2012'!$F:$F, D$1)+SUMIFS('2011'!$H:$H, '2011'!$C:$C, $A27, '2011'!$F:$F, D$1)+SUMIFS('2011'!$I:$I, '2011'!$D:$D, $A27, '2011'!$F:$F, D$1)+SUMIFS('2011'!$J:$J, '2011'!$E:$E, $A27, '2011'!$F:$F, D$1)+SUMIFS('2010'!$H:$H, '2010'!$C:$C, $A27, '2010'!$F:$F, D$1)+SUMIFS('2010'!$I:$I, '2010'!$D:$D, $A27, '2010'!$F:$F, D$1)+SUMIFS('2010'!$J:$J, '2010'!$E:$E, $A27, '2010'!$F:$F, D$1)+SUMIFS('2009'!$H:$H, '2009'!$C:$C, $A27, '2009'!$F:$F, D$1)+SUMIFS('2009'!$I:$I, '2009'!$D:$D, $A27, '2009'!$F:$F, D$1)+SUMIFS('2009'!$J:$J, '2009'!$E:$E, $A27, '2009'!$F:$F, D$1), 0)</f>
        <v>0</v>
      </c>
      <c r="E27" s="0" t="n">
        <f aca="false">IFERROR(SUMIFS('2018'!$H:$H, '2018'!$C:$C, $A27, '2018'!$F:$F, E$1)+SUMIFS('2018'!$I:$I, '2018'!$D:$D, $A27, '2018'!$F:$F, E$1)+SUMIFS('2018'!$J:$J, '2018'!$E:$E, $A27, '2018'!$F:$F, E$1)+SUMIFS('2017'!$H:$H, '2017'!$C:$C, $A27, '2017'!$F:$F, E$1)+SUMIFS('2017'!$I:$I, '2017'!$D:$D, $A27, '2017'!$F:$F, E$1)+SUMIFS('2017'!$J:$J, '2017'!$E:$E, $A27, '2017'!$F:$F, E$1)+SUMIFS('2016'!$H:$H, '2016'!$C:$C, $A27, '2016'!$F:$F, E$1)+SUMIFS('2016'!$I:$I, '2016'!$D:$D, $A27, '2016'!$F:$F, E$1)+SUMIFS('2016'!$J:$J, '2016'!$E:$E, $A27, '2016'!$F:$F, E$1)+SUMIFS('2015'!$H:$H, '2015'!$C:$C, $A27, '2015'!$F:$F, E$1)+SUMIFS('2015'!$I:$I, '2015'!$D:$D, $A27, '2015'!$F:$F, E$1)+SUMIFS('2015'!$J:$J, '2015'!$E:$E, $A27, '2015'!$F:$F, E$1)+SUMIFS('2014'!$H:$H, '2014'!$C:$C, $A27, '2014'!$F:$F, E$1)+SUMIFS('2014'!$I:$I, '2014'!$D:$D, $A27, '2014'!$F:$F, E$1)+SUMIFS('2014'!$J:$J, '2014'!$E:$E, $A27, '2014'!$F:$F, E$1)+SUMIFS('2013'!$H:$H, '2013'!$C:$C, $A27, '2013'!$F:$F, E$1)+SUMIFS('2013'!$I:$I, '2013'!$D:$D, $A27, '2013'!$F:$F, E$1)+SUMIFS('2013'!$J:$J, '2013'!$E:$E, $A27, '2013'!$F:$F, E$1)+SUMIFS('2012'!$H:$H, '2012'!$C:$C, $A27, '2012'!$F:$F, E$1)+SUMIFS('2012'!$I:$I, '2012'!$D:$D, $A27, '2012'!$F:$F, E$1)+SUMIFS('2012'!$J:$J, '2012'!$E:$E, $A27, '2012'!$F:$F, E$1)+SUMIFS('2011'!$H:$H, '2011'!$C:$C, $A27, '2011'!$F:$F, E$1)+SUMIFS('2011'!$I:$I, '2011'!$D:$D, $A27, '2011'!$F:$F, E$1)+SUMIFS('2011'!$J:$J, '2011'!$E:$E, $A27, '2011'!$F:$F, E$1)+SUMIFS('2010'!$H:$H, '2010'!$C:$C, $A27, '2010'!$F:$F, E$1)+SUMIFS('2010'!$I:$I, '2010'!$D:$D, $A27, '2010'!$F:$F, E$1)+SUMIFS('2010'!$J:$J, '2010'!$E:$E, $A27, '2010'!$F:$F, E$1)+SUMIFS('2009'!$H:$H, '2009'!$C:$C, $A27, '2009'!$F:$F, E$1)+SUMIFS('2009'!$I:$I, '2009'!$D:$D, $A27, '2009'!$F:$F, E$1)+SUMIFS('2009'!$J:$J, '2009'!$E:$E, $A27, '2009'!$F:$F, E$1), 0)</f>
        <v>0</v>
      </c>
      <c r="F27" s="0" t="n">
        <f aca="false">IFERROR(SUMIFS('2018'!$H:$H, '2018'!$C:$C, $A27, '2018'!$F:$F, F$1)+SUMIFS('2018'!$I:$I, '2018'!$D:$D, $A27, '2018'!$F:$F, F$1)+SUMIFS('2018'!$J:$J, '2018'!$E:$E, $A27, '2018'!$F:$F, F$1)+SUMIFS('2017'!$H:$H, '2017'!$C:$C, $A27, '2017'!$F:$F, F$1)+SUMIFS('2017'!$I:$I, '2017'!$D:$D, $A27, '2017'!$F:$F, F$1)+SUMIFS('2017'!$J:$J, '2017'!$E:$E, $A27, '2017'!$F:$F, F$1)+SUMIFS('2016'!$H:$H, '2016'!$C:$C, $A27, '2016'!$F:$F, F$1)+SUMIFS('2016'!$I:$I, '2016'!$D:$D, $A27, '2016'!$F:$F, F$1)+SUMIFS('2016'!$J:$J, '2016'!$E:$E, $A27, '2016'!$F:$F, F$1)+SUMIFS('2015'!$H:$H, '2015'!$C:$C, $A27, '2015'!$F:$F, F$1)+SUMIFS('2015'!$I:$I, '2015'!$D:$D, $A27, '2015'!$F:$F, F$1)+SUMIFS('2015'!$J:$J, '2015'!$E:$E, $A27, '2015'!$F:$F, F$1)+SUMIFS('2014'!$H:$H, '2014'!$C:$C, $A27, '2014'!$F:$F, F$1)+SUMIFS('2014'!$I:$I, '2014'!$D:$D, $A27, '2014'!$F:$F, F$1)+SUMIFS('2014'!$J:$J, '2014'!$E:$E, $A27, '2014'!$F:$F, F$1)+SUMIFS('2013'!$H:$H, '2013'!$C:$C, $A27, '2013'!$F:$F, F$1)+SUMIFS('2013'!$I:$I, '2013'!$D:$D, $A27, '2013'!$F:$F, F$1)+SUMIFS('2013'!$J:$J, '2013'!$E:$E, $A27, '2013'!$F:$F, F$1)+SUMIFS('2012'!$H:$H, '2012'!$C:$C, $A27, '2012'!$F:$F, F$1)+SUMIFS('2012'!$I:$I, '2012'!$D:$D, $A27, '2012'!$F:$F, F$1)+SUMIFS('2012'!$J:$J, '2012'!$E:$E, $A27, '2012'!$F:$F, F$1)+SUMIFS('2011'!$H:$H, '2011'!$C:$C, $A27, '2011'!$F:$F, F$1)+SUMIFS('2011'!$I:$I, '2011'!$D:$D, $A27, '2011'!$F:$F, F$1)+SUMIFS('2011'!$J:$J, '2011'!$E:$E, $A27, '2011'!$F:$F, F$1)+SUMIFS('2010'!$H:$H, '2010'!$C:$C, $A27, '2010'!$F:$F, F$1)+SUMIFS('2010'!$I:$I, '2010'!$D:$D, $A27, '2010'!$F:$F, F$1)+SUMIFS('2010'!$J:$J, '2010'!$E:$E, $A27, '2010'!$F:$F, F$1)+SUMIFS('2009'!$H:$H, '2009'!$C:$C, $A27, '2009'!$F:$F, F$1)+SUMIFS('2009'!$I:$I, '2009'!$D:$D, $A27, '2009'!$F:$F, F$1)+SUMIFS('2009'!$J:$J, '2009'!$E:$E, $A27, '2009'!$F:$F, F$1), 0)</f>
        <v>0</v>
      </c>
      <c r="G27" s="0" t="n">
        <f aca="false">IFERROR(SUMIFS('2018'!$H:$H, '2018'!$C:$C, $A27, '2018'!$F:$F, G$1)+SUMIFS('2018'!$I:$I, '2018'!$D:$D, $A27, '2018'!$F:$F, G$1)+SUMIFS('2018'!$J:$J, '2018'!$E:$E, $A27, '2018'!$F:$F, G$1)+SUMIFS('2017'!$H:$H, '2017'!$C:$C, $A27, '2017'!$F:$F, G$1)+SUMIFS('2017'!$I:$I, '2017'!$D:$D, $A27, '2017'!$F:$F, G$1)+SUMIFS('2017'!$J:$J, '2017'!$E:$E, $A27, '2017'!$F:$F, G$1)+SUMIFS('2016'!$H:$H, '2016'!$C:$C, $A27, '2016'!$F:$F, G$1)+SUMIFS('2016'!$I:$I, '2016'!$D:$D, $A27, '2016'!$F:$F, G$1)+SUMIFS('2016'!$J:$J, '2016'!$E:$E, $A27, '2016'!$F:$F, G$1)+SUMIFS('2015'!$H:$H, '2015'!$C:$C, $A27, '2015'!$F:$F, G$1)+SUMIFS('2015'!$I:$I, '2015'!$D:$D, $A27, '2015'!$F:$F, G$1)+SUMIFS('2015'!$J:$J, '2015'!$E:$E, $A27, '2015'!$F:$F, G$1)+SUMIFS('2014'!$H:$H, '2014'!$C:$C, $A27, '2014'!$F:$F, G$1)+SUMIFS('2014'!$I:$I, '2014'!$D:$D, $A27, '2014'!$F:$F, G$1)+SUMIFS('2014'!$J:$J, '2014'!$E:$E, $A27, '2014'!$F:$F, G$1)+SUMIFS('2013'!$H:$H, '2013'!$C:$C, $A27, '2013'!$F:$F, G$1)+SUMIFS('2013'!$I:$I, '2013'!$D:$D, $A27, '2013'!$F:$F, G$1)+SUMIFS('2013'!$J:$J, '2013'!$E:$E, $A27, '2013'!$F:$F, G$1)+SUMIFS('2012'!$H:$H, '2012'!$C:$C, $A27, '2012'!$F:$F, G$1)+SUMIFS('2012'!$I:$I, '2012'!$D:$D, $A27, '2012'!$F:$F, G$1)+SUMIFS('2012'!$J:$J, '2012'!$E:$E, $A27, '2012'!$F:$F, G$1)+SUMIFS('2011'!$H:$H, '2011'!$C:$C, $A27, '2011'!$F:$F, G$1)+SUMIFS('2011'!$I:$I, '2011'!$D:$D, $A27, '2011'!$F:$F, G$1)+SUMIFS('2011'!$J:$J, '2011'!$E:$E, $A27, '2011'!$F:$F, G$1)+SUMIFS('2010'!$H:$H, '2010'!$C:$C, $A27, '2010'!$F:$F, G$1)+SUMIFS('2010'!$I:$I, '2010'!$D:$D, $A27, '2010'!$F:$F, G$1)+SUMIFS('2010'!$J:$J, '2010'!$E:$E, $A27, '2010'!$F:$F, G$1)+SUMIFS('2009'!$H:$H, '2009'!$C:$C, $A27, '2009'!$F:$F, G$1)+SUMIFS('2009'!$I:$I, '2009'!$D:$D, $A27, '2009'!$F:$F, G$1)+SUMIFS('2009'!$J:$J, '2009'!$E:$E, $A27, '2009'!$F:$F, G$1), 0)</f>
        <v>0</v>
      </c>
      <c r="H27" s="0" t="n">
        <f aca="false">IFERROR(SUMIFS('2018'!$H:$H, '2018'!$C:$C, $A27, '2018'!$F:$F, H$1)+SUMIFS('2018'!$I:$I, '2018'!$D:$D, $A27, '2018'!$F:$F, H$1)+SUMIFS('2018'!$J:$J, '2018'!$E:$E, $A27, '2018'!$F:$F, H$1)+SUMIFS('2017'!$H:$H, '2017'!$C:$C, $A27, '2017'!$F:$F, H$1)+SUMIFS('2017'!$I:$I, '2017'!$D:$D, $A27, '2017'!$F:$F, H$1)+SUMIFS('2017'!$J:$J, '2017'!$E:$E, $A27, '2017'!$F:$F, H$1)+SUMIFS('2016'!$H:$H, '2016'!$C:$C, $A27, '2016'!$F:$F, H$1)+SUMIFS('2016'!$I:$I, '2016'!$D:$D, $A27, '2016'!$F:$F, H$1)+SUMIFS('2016'!$J:$J, '2016'!$E:$E, $A27, '2016'!$F:$F, H$1)+SUMIFS('2015'!$H:$H, '2015'!$C:$C, $A27, '2015'!$F:$F, H$1)+SUMIFS('2015'!$I:$I, '2015'!$D:$D, $A27, '2015'!$F:$F, H$1)+SUMIFS('2015'!$J:$J, '2015'!$E:$E, $A27, '2015'!$F:$F, H$1)+SUMIFS('2014'!$H:$H, '2014'!$C:$C, $A27, '2014'!$F:$F, H$1)+SUMIFS('2014'!$I:$I, '2014'!$D:$D, $A27, '2014'!$F:$F, H$1)+SUMIFS('2014'!$J:$J, '2014'!$E:$E, $A27, '2014'!$F:$F, H$1)+SUMIFS('2013'!$H:$H, '2013'!$C:$C, $A27, '2013'!$F:$F, H$1)+SUMIFS('2013'!$I:$I, '2013'!$D:$D, $A27, '2013'!$F:$F, H$1)+SUMIFS('2013'!$J:$J, '2013'!$E:$E, $A27, '2013'!$F:$F, H$1)+SUMIFS('2012'!$H:$H, '2012'!$C:$C, $A27, '2012'!$F:$F, H$1)+SUMIFS('2012'!$I:$I, '2012'!$D:$D, $A27, '2012'!$F:$F, H$1)+SUMIFS('2012'!$J:$J, '2012'!$E:$E, $A27, '2012'!$F:$F, H$1)+SUMIFS('2011'!$H:$H, '2011'!$C:$C, $A27, '2011'!$F:$F, H$1)+SUMIFS('2011'!$I:$I, '2011'!$D:$D, $A27, '2011'!$F:$F, H$1)+SUMIFS('2011'!$J:$J, '2011'!$E:$E, $A27, '2011'!$F:$F, H$1)+SUMIFS('2010'!$H:$H, '2010'!$C:$C, $A27, '2010'!$F:$F, H$1)+SUMIFS('2010'!$I:$I, '2010'!$D:$D, $A27, '2010'!$F:$F, H$1)+SUMIFS('2010'!$J:$J, '2010'!$E:$E, $A27, '2010'!$F:$F, H$1)+SUMIFS('2009'!$H:$H, '2009'!$C:$C, $A27, '2009'!$F:$F, H$1)+SUMIFS('2009'!$I:$I, '2009'!$D:$D, $A27, '2009'!$F:$F, H$1)+SUMIFS('2009'!$J:$J, '2009'!$E:$E, $A27, '2009'!$F:$F, H$1), 0)</f>
        <v>0</v>
      </c>
      <c r="I27" s="0" t="n">
        <f aca="false">IFERROR(SUMIFS('2018'!$H:$H, '2018'!$C:$C, $A27, '2018'!$F:$F, I$1)+SUMIFS('2018'!$I:$I, '2018'!$D:$D, $A27, '2018'!$F:$F, I$1)+SUMIFS('2018'!$J:$J, '2018'!$E:$E, $A27, '2018'!$F:$F, I$1)+SUMIFS('2017'!$H:$H, '2017'!$C:$C, $A27, '2017'!$F:$F, I$1)+SUMIFS('2017'!$I:$I, '2017'!$D:$D, $A27, '2017'!$F:$F, I$1)+SUMIFS('2017'!$J:$J, '2017'!$E:$E, $A27, '2017'!$F:$F, I$1)+SUMIFS('2016'!$H:$H, '2016'!$C:$C, $A27, '2016'!$F:$F, I$1)+SUMIFS('2016'!$I:$I, '2016'!$D:$D, $A27, '2016'!$F:$F, I$1)+SUMIFS('2016'!$J:$J, '2016'!$E:$E, $A27, '2016'!$F:$F, I$1)+SUMIFS('2015'!$H:$H, '2015'!$C:$C, $A27, '2015'!$F:$F, I$1)+SUMIFS('2015'!$I:$I, '2015'!$D:$D, $A27, '2015'!$F:$F, I$1)+SUMIFS('2015'!$J:$J, '2015'!$E:$E, $A27, '2015'!$F:$F, I$1)+SUMIFS('2014'!$H:$H, '2014'!$C:$C, $A27, '2014'!$F:$F, I$1)+SUMIFS('2014'!$I:$I, '2014'!$D:$D, $A27, '2014'!$F:$F, I$1)+SUMIFS('2014'!$J:$J, '2014'!$E:$E, $A27, '2014'!$F:$F, I$1)+SUMIFS('2013'!$H:$H, '2013'!$C:$C, $A27, '2013'!$F:$F, I$1)+SUMIFS('2013'!$I:$I, '2013'!$D:$D, $A27, '2013'!$F:$F, I$1)+SUMIFS('2013'!$J:$J, '2013'!$E:$E, $A27, '2013'!$F:$F, I$1)+SUMIFS('2012'!$H:$H, '2012'!$C:$C, $A27, '2012'!$F:$F, I$1)+SUMIFS('2012'!$I:$I, '2012'!$D:$D, $A27, '2012'!$F:$F, I$1)+SUMIFS('2012'!$J:$J, '2012'!$E:$E, $A27, '2012'!$F:$F, I$1)+SUMIFS('2011'!$H:$H, '2011'!$C:$C, $A27, '2011'!$F:$F, I$1)+SUMIFS('2011'!$I:$I, '2011'!$D:$D, $A27, '2011'!$F:$F, I$1)+SUMIFS('2011'!$J:$J, '2011'!$E:$E, $A27, '2011'!$F:$F, I$1)+SUMIFS('2010'!$H:$H, '2010'!$C:$C, $A27, '2010'!$F:$F, I$1)+SUMIFS('2010'!$I:$I, '2010'!$D:$D, $A27, '2010'!$F:$F, I$1)+SUMIFS('2010'!$J:$J, '2010'!$E:$E, $A27, '2010'!$F:$F, I$1)+SUMIFS('2009'!$H:$H, '2009'!$C:$C, $A27, '2009'!$F:$F, I$1)+SUMIFS('2009'!$I:$I, '2009'!$D:$D, $A27, '2009'!$F:$F, I$1)+SUMIFS('2009'!$J:$J, '2009'!$E:$E, $A27, '2009'!$F:$F, I$1), 0)</f>
        <v>0</v>
      </c>
      <c r="J27" s="0" t="n">
        <f aca="false">IFERROR(SUMIFS('2018'!$H:$H, '2018'!$C:$C, $A27, '2018'!$F:$F, J$1)+SUMIFS('2018'!$I:$I, '2018'!$D:$D, $A27, '2018'!$F:$F, J$1)+SUMIFS('2018'!$J:$J, '2018'!$E:$E, $A27, '2018'!$F:$F, J$1)+SUMIFS('2017'!$H:$H, '2017'!$C:$C, $A27, '2017'!$F:$F, J$1)+SUMIFS('2017'!$I:$I, '2017'!$D:$D, $A27, '2017'!$F:$F, J$1)+SUMIFS('2017'!$J:$J, '2017'!$E:$E, $A27, '2017'!$F:$F, J$1)+SUMIFS('2016'!$H:$H, '2016'!$C:$C, $A27, '2016'!$F:$F, J$1)+SUMIFS('2016'!$I:$I, '2016'!$D:$D, $A27, '2016'!$F:$F, J$1)+SUMIFS('2016'!$J:$J, '2016'!$E:$E, $A27, '2016'!$F:$F, J$1)+SUMIFS('2015'!$H:$H, '2015'!$C:$C, $A27, '2015'!$F:$F, J$1)+SUMIFS('2015'!$I:$I, '2015'!$D:$D, $A27, '2015'!$F:$F, J$1)+SUMIFS('2015'!$J:$J, '2015'!$E:$E, $A27, '2015'!$F:$F, J$1)+SUMIFS('2014'!$H:$H, '2014'!$C:$C, $A27, '2014'!$F:$F, J$1)+SUMIFS('2014'!$I:$I, '2014'!$D:$D, $A27, '2014'!$F:$F, J$1)+SUMIFS('2014'!$J:$J, '2014'!$E:$E, $A27, '2014'!$F:$F, J$1)+SUMIFS('2013'!$H:$H, '2013'!$C:$C, $A27, '2013'!$F:$F, J$1)+SUMIFS('2013'!$I:$I, '2013'!$D:$D, $A27, '2013'!$F:$F, J$1)+SUMIFS('2013'!$J:$J, '2013'!$E:$E, $A27, '2013'!$F:$F, J$1)+SUMIFS('2012'!$H:$H, '2012'!$C:$C, $A27, '2012'!$F:$F, J$1)+SUMIFS('2012'!$I:$I, '2012'!$D:$D, $A27, '2012'!$F:$F, J$1)+SUMIFS('2012'!$J:$J, '2012'!$E:$E, $A27, '2012'!$F:$F, J$1)+SUMIFS('2011'!$H:$H, '2011'!$C:$C, $A27, '2011'!$F:$F, J$1)+SUMIFS('2011'!$I:$I, '2011'!$D:$D, $A27, '2011'!$F:$F, J$1)+SUMIFS('2011'!$J:$J, '2011'!$E:$E, $A27, '2011'!$F:$F, J$1)+SUMIFS('2010'!$H:$H, '2010'!$C:$C, $A27, '2010'!$F:$F, J$1)+SUMIFS('2010'!$I:$I, '2010'!$D:$D, $A27, '2010'!$F:$F, J$1)+SUMIFS('2010'!$J:$J, '2010'!$E:$E, $A27, '2010'!$F:$F, J$1)+SUMIFS('2009'!$H:$H, '2009'!$C:$C, $A27, '2009'!$F:$F, J$1)+SUMIFS('2009'!$I:$I, '2009'!$D:$D, $A27, '2009'!$F:$F, J$1)+SUMIFS('2009'!$J:$J, '2009'!$E:$E, $A27, '2009'!$F:$F, J$1), 0)</f>
        <v>0</v>
      </c>
      <c r="K27" s="0" t="n">
        <f aca="false">IFERROR(SUMIFS('2018'!$H:$H, '2018'!$C:$C, $A27, '2018'!$F:$F, K$1)+SUMIFS('2018'!$I:$I, '2018'!$D:$D, $A27, '2018'!$F:$F, K$1)+SUMIFS('2018'!$J:$J, '2018'!$E:$E, $A27, '2018'!$F:$F, K$1)+SUMIFS('2017'!$H:$H, '2017'!$C:$C, $A27, '2017'!$F:$F, K$1)+SUMIFS('2017'!$I:$I, '2017'!$D:$D, $A27, '2017'!$F:$F, K$1)+SUMIFS('2017'!$J:$J, '2017'!$E:$E, $A27, '2017'!$F:$F, K$1)+SUMIFS('2016'!$H:$H, '2016'!$C:$C, $A27, '2016'!$F:$F, K$1)+SUMIFS('2016'!$I:$I, '2016'!$D:$D, $A27, '2016'!$F:$F, K$1)+SUMIFS('2016'!$J:$J, '2016'!$E:$E, $A27, '2016'!$F:$F, K$1)+SUMIFS('2015'!$H:$H, '2015'!$C:$C, $A27, '2015'!$F:$F, K$1)+SUMIFS('2015'!$I:$I, '2015'!$D:$D, $A27, '2015'!$F:$F, K$1)+SUMIFS('2015'!$J:$J, '2015'!$E:$E, $A27, '2015'!$F:$F, K$1)+SUMIFS('2014'!$H:$H, '2014'!$C:$C, $A27, '2014'!$F:$F, K$1)+SUMIFS('2014'!$I:$I, '2014'!$D:$D, $A27, '2014'!$F:$F, K$1)+SUMIFS('2014'!$J:$J, '2014'!$E:$E, $A27, '2014'!$F:$F, K$1)+SUMIFS('2013'!$H:$H, '2013'!$C:$C, $A27, '2013'!$F:$F, K$1)+SUMIFS('2013'!$I:$I, '2013'!$D:$D, $A27, '2013'!$F:$F, K$1)+SUMIFS('2013'!$J:$J, '2013'!$E:$E, $A27, '2013'!$F:$F, K$1)+SUMIFS('2012'!$H:$H, '2012'!$C:$C, $A27, '2012'!$F:$F, K$1)+SUMIFS('2012'!$I:$I, '2012'!$D:$D, $A27, '2012'!$F:$F, K$1)+SUMIFS('2012'!$J:$J, '2012'!$E:$E, $A27, '2012'!$F:$F, K$1)+SUMIFS('2011'!$H:$H, '2011'!$C:$C, $A27, '2011'!$F:$F, K$1)+SUMIFS('2011'!$I:$I, '2011'!$D:$D, $A27, '2011'!$F:$F, K$1)+SUMIFS('2011'!$J:$J, '2011'!$E:$E, $A27, '2011'!$F:$F, K$1)+SUMIFS('2010'!$H:$H, '2010'!$C:$C, $A27, '2010'!$F:$F, K$1)+SUMIFS('2010'!$I:$I, '2010'!$D:$D, $A27, '2010'!$F:$F, K$1)+SUMIFS('2010'!$J:$J, '2010'!$E:$E, $A27, '2010'!$F:$F, K$1)+SUMIFS('2009'!$H:$H, '2009'!$C:$C, $A27, '2009'!$F:$F, K$1)+SUMIFS('2009'!$I:$I, '2009'!$D:$D, $A27, '2009'!$F:$F, K$1)+SUMIFS('2009'!$J:$J, '2009'!$E:$E, $A27, '2009'!$F:$F, K$1), 0)</f>
        <v>0</v>
      </c>
      <c r="L27" s="0" t="n">
        <f aca="false">IFERROR(SUMIFS('2018'!$H:$H, '2018'!$C:$C, $A27, '2018'!$F:$F, L$1)+SUMIFS('2018'!$I:$I, '2018'!$D:$D, $A27, '2018'!$F:$F, L$1)+SUMIFS('2018'!$J:$J, '2018'!$E:$E, $A27, '2018'!$F:$F, L$1)+SUMIFS('2017'!$H:$H, '2017'!$C:$C, $A27, '2017'!$F:$F, L$1)+SUMIFS('2017'!$I:$I, '2017'!$D:$D, $A27, '2017'!$F:$F, L$1)+SUMIFS('2017'!$J:$J, '2017'!$E:$E, $A27, '2017'!$F:$F, L$1)+SUMIFS('2016'!$H:$H, '2016'!$C:$C, $A27, '2016'!$F:$F, L$1)+SUMIFS('2016'!$I:$I, '2016'!$D:$D, $A27, '2016'!$F:$F, L$1)+SUMIFS('2016'!$J:$J, '2016'!$E:$E, $A27, '2016'!$F:$F, L$1)+SUMIFS('2015'!$H:$H, '2015'!$C:$C, $A27, '2015'!$F:$F, L$1)+SUMIFS('2015'!$I:$I, '2015'!$D:$D, $A27, '2015'!$F:$F, L$1)+SUMIFS('2015'!$J:$J, '2015'!$E:$E, $A27, '2015'!$F:$F, L$1)+SUMIFS('2014'!$H:$H, '2014'!$C:$C, $A27, '2014'!$F:$F, L$1)+SUMIFS('2014'!$I:$I, '2014'!$D:$D, $A27, '2014'!$F:$F, L$1)+SUMIFS('2014'!$J:$J, '2014'!$E:$E, $A27, '2014'!$F:$F, L$1)+SUMIFS('2013'!$H:$H, '2013'!$C:$C, $A27, '2013'!$F:$F, L$1)+SUMIFS('2013'!$I:$I, '2013'!$D:$D, $A27, '2013'!$F:$F, L$1)+SUMIFS('2013'!$J:$J, '2013'!$E:$E, $A27, '2013'!$F:$F, L$1)+SUMIFS('2012'!$H:$H, '2012'!$C:$C, $A27, '2012'!$F:$F, L$1)+SUMIFS('2012'!$I:$I, '2012'!$D:$D, $A27, '2012'!$F:$F, L$1)+SUMIFS('2012'!$J:$J, '2012'!$E:$E, $A27, '2012'!$F:$F, L$1)+SUMIFS('2011'!$H:$H, '2011'!$C:$C, $A27, '2011'!$F:$F, L$1)+SUMIFS('2011'!$I:$I, '2011'!$D:$D, $A27, '2011'!$F:$F, L$1)+SUMIFS('2011'!$J:$J, '2011'!$E:$E, $A27, '2011'!$F:$F, L$1)+SUMIFS('2010'!$H:$H, '2010'!$C:$C, $A27, '2010'!$F:$F, L$1)+SUMIFS('2010'!$I:$I, '2010'!$D:$D, $A27, '2010'!$F:$F, L$1)+SUMIFS('2010'!$J:$J, '2010'!$E:$E, $A27, '2010'!$F:$F, L$1)+SUMIFS('2009'!$H:$H, '2009'!$C:$C, $A27, '2009'!$F:$F, L$1)+SUMIFS('2009'!$I:$I, '2009'!$D:$D, $A27, '2009'!$F:$F, L$1)+SUMIFS('2009'!$J:$J, '2009'!$E:$E, $A27, '2009'!$F:$F, L$1), 0)</f>
        <v>759</v>
      </c>
      <c r="M27" s="0" t="n">
        <f aca="false">IFERROR(SUMIFS('2018'!$H:$H, '2018'!$C:$C, $A27, '2018'!$F:$F, M$1)+SUMIFS('2018'!$I:$I, '2018'!$D:$D, $A27, '2018'!$F:$F, M$1)+SUMIFS('2018'!$J:$J, '2018'!$E:$E, $A27, '2018'!$F:$F, M$1)+SUMIFS('2017'!$H:$H, '2017'!$C:$C, $A27, '2017'!$F:$F, M$1)+SUMIFS('2017'!$I:$I, '2017'!$D:$D, $A27, '2017'!$F:$F, M$1)+SUMIFS('2017'!$J:$J, '2017'!$E:$E, $A27, '2017'!$F:$F, M$1)+SUMIFS('2016'!$H:$H, '2016'!$C:$C, $A27, '2016'!$F:$F, M$1)+SUMIFS('2016'!$I:$I, '2016'!$D:$D, $A27, '2016'!$F:$F, M$1)+SUMIFS('2016'!$J:$J, '2016'!$E:$E, $A27, '2016'!$F:$F, M$1)+SUMIFS('2015'!$H:$H, '2015'!$C:$C, $A27, '2015'!$F:$F, M$1)+SUMIFS('2015'!$I:$I, '2015'!$D:$D, $A27, '2015'!$F:$F, M$1)+SUMIFS('2015'!$J:$J, '2015'!$E:$E, $A27, '2015'!$F:$F, M$1)+SUMIFS('2014'!$H:$H, '2014'!$C:$C, $A27, '2014'!$F:$F, M$1)+SUMIFS('2014'!$I:$I, '2014'!$D:$D, $A27, '2014'!$F:$F, M$1)+SUMIFS('2014'!$J:$J, '2014'!$E:$E, $A27, '2014'!$F:$F, M$1)+SUMIFS('2013'!$H:$H, '2013'!$C:$C, $A27, '2013'!$F:$F, M$1)+SUMIFS('2013'!$I:$I, '2013'!$D:$D, $A27, '2013'!$F:$F, M$1)+SUMIFS('2013'!$J:$J, '2013'!$E:$E, $A27, '2013'!$F:$F, M$1)+SUMIFS('2012'!$H:$H, '2012'!$C:$C, $A27, '2012'!$F:$F, M$1)+SUMIFS('2012'!$I:$I, '2012'!$D:$D, $A27, '2012'!$F:$F, M$1)+SUMIFS('2012'!$J:$J, '2012'!$E:$E, $A27, '2012'!$F:$F, M$1)+SUMIFS('2011'!$H:$H, '2011'!$C:$C, $A27, '2011'!$F:$F, M$1)+SUMIFS('2011'!$I:$I, '2011'!$D:$D, $A27, '2011'!$F:$F, M$1)+SUMIFS('2011'!$J:$J, '2011'!$E:$E, $A27, '2011'!$F:$F, M$1)+SUMIFS('2010'!$H:$H, '2010'!$C:$C, $A27, '2010'!$F:$F, M$1)+SUMIFS('2010'!$I:$I, '2010'!$D:$D, $A27, '2010'!$F:$F, M$1)+SUMIFS('2010'!$J:$J, '2010'!$E:$E, $A27, '2010'!$F:$F, M$1)+SUMIFS('2009'!$H:$H, '2009'!$C:$C, $A27, '2009'!$F:$F, M$1)+SUMIFS('2009'!$I:$I, '2009'!$D:$D, $A27, '2009'!$F:$F, M$1)+SUMIFS('2009'!$J:$J, '2009'!$E:$E, $A27, '2009'!$F:$F, M$1), 0)</f>
        <v>0</v>
      </c>
      <c r="N27" s="0" t="n">
        <f aca="false">IFERROR(SUMIFS('2018'!$H:$H, '2018'!$C:$C, $A27, '2018'!$F:$F, N$1)+SUMIFS('2018'!$I:$I, '2018'!$D:$D, $A27, '2018'!$F:$F, N$1)+SUMIFS('2018'!$J:$J, '2018'!$E:$E, $A27, '2018'!$F:$F, N$1)+SUMIFS('2017'!$H:$H, '2017'!$C:$C, $A27, '2017'!$F:$F, N$1)+SUMIFS('2017'!$I:$I, '2017'!$D:$D, $A27, '2017'!$F:$F, N$1)+SUMIFS('2017'!$J:$J, '2017'!$E:$E, $A27, '2017'!$F:$F, N$1)+SUMIFS('2016'!$H:$H, '2016'!$C:$C, $A27, '2016'!$F:$F, N$1)+SUMIFS('2016'!$I:$I, '2016'!$D:$D, $A27, '2016'!$F:$F, N$1)+SUMIFS('2016'!$J:$J, '2016'!$E:$E, $A27, '2016'!$F:$F, N$1)+SUMIFS('2015'!$H:$H, '2015'!$C:$C, $A27, '2015'!$F:$F, N$1)+SUMIFS('2015'!$I:$I, '2015'!$D:$D, $A27, '2015'!$F:$F, N$1)+SUMIFS('2015'!$J:$J, '2015'!$E:$E, $A27, '2015'!$F:$F, N$1)+SUMIFS('2014'!$H:$H, '2014'!$C:$C, $A27, '2014'!$F:$F, N$1)+SUMIFS('2014'!$I:$I, '2014'!$D:$D, $A27, '2014'!$F:$F, N$1)+SUMIFS('2014'!$J:$J, '2014'!$E:$E, $A27, '2014'!$F:$F, N$1)+SUMIFS('2013'!$H:$H, '2013'!$C:$C, $A27, '2013'!$F:$F, N$1)+SUMIFS('2013'!$I:$I, '2013'!$D:$D, $A27, '2013'!$F:$F, N$1)+SUMIFS('2013'!$J:$J, '2013'!$E:$E, $A27, '2013'!$F:$F, N$1)+SUMIFS('2012'!$H:$H, '2012'!$C:$C, $A27, '2012'!$F:$F, N$1)+SUMIFS('2012'!$I:$I, '2012'!$D:$D, $A27, '2012'!$F:$F, N$1)+SUMIFS('2012'!$J:$J, '2012'!$E:$E, $A27, '2012'!$F:$F, N$1)+SUMIFS('2011'!$H:$H, '2011'!$C:$C, $A27, '2011'!$F:$F, N$1)+SUMIFS('2011'!$I:$I, '2011'!$D:$D, $A27, '2011'!$F:$F, N$1)+SUMIFS('2011'!$J:$J, '2011'!$E:$E, $A27, '2011'!$F:$F, N$1)+SUMIFS('2010'!$H:$H, '2010'!$C:$C, $A27, '2010'!$F:$F, N$1)+SUMIFS('2010'!$I:$I, '2010'!$D:$D, $A27, '2010'!$F:$F, N$1)+SUMIFS('2010'!$J:$J, '2010'!$E:$E, $A27, '2010'!$F:$F, N$1)+SUMIFS('2009'!$H:$H, '2009'!$C:$C, $A27, '2009'!$F:$F, N$1)+SUMIFS('2009'!$I:$I, '2009'!$D:$D, $A27, '2009'!$F:$F, N$1)+SUMIFS('2009'!$J:$J, '2009'!$E:$E, $A27, '2009'!$F:$F, N$1), 0)</f>
        <v>0</v>
      </c>
      <c r="O27" s="0" t="n">
        <f aca="false">IFERROR(SUMIFS('2018'!$H:$H, '2018'!$C:$C, $A27, '2018'!$F:$F, O$1)+SUMIFS('2018'!$I:$I, '2018'!$D:$D, $A27, '2018'!$F:$F, O$1)+SUMIFS('2018'!$J:$J, '2018'!$E:$E, $A27, '2018'!$F:$F, O$1)+SUMIFS('2017'!$H:$H, '2017'!$C:$C, $A27, '2017'!$F:$F, O$1)+SUMIFS('2017'!$I:$I, '2017'!$D:$D, $A27, '2017'!$F:$F, O$1)+SUMIFS('2017'!$J:$J, '2017'!$E:$E, $A27, '2017'!$F:$F, O$1)+SUMIFS('2016'!$H:$H, '2016'!$C:$C, $A27, '2016'!$F:$F, O$1)+SUMIFS('2016'!$I:$I, '2016'!$D:$D, $A27, '2016'!$F:$F, O$1)+SUMIFS('2016'!$J:$J, '2016'!$E:$E, $A27, '2016'!$F:$F, O$1)+SUMIFS('2015'!$H:$H, '2015'!$C:$C, $A27, '2015'!$F:$F, O$1)+SUMIFS('2015'!$I:$I, '2015'!$D:$D, $A27, '2015'!$F:$F, O$1)+SUMIFS('2015'!$J:$J, '2015'!$E:$E, $A27, '2015'!$F:$F, O$1)+SUMIFS('2014'!$H:$H, '2014'!$C:$C, $A27, '2014'!$F:$F, O$1)+SUMIFS('2014'!$I:$I, '2014'!$D:$D, $A27, '2014'!$F:$F, O$1)+SUMIFS('2014'!$J:$J, '2014'!$E:$E, $A27, '2014'!$F:$F, O$1)+SUMIFS('2013'!$H:$H, '2013'!$C:$C, $A27, '2013'!$F:$F, O$1)+SUMIFS('2013'!$I:$I, '2013'!$D:$D, $A27, '2013'!$F:$F, O$1)+SUMIFS('2013'!$J:$J, '2013'!$E:$E, $A27, '2013'!$F:$F, O$1)+SUMIFS('2012'!$H:$H, '2012'!$C:$C, $A27, '2012'!$F:$F, O$1)+SUMIFS('2012'!$I:$I, '2012'!$D:$D, $A27, '2012'!$F:$F, O$1)+SUMIFS('2012'!$J:$J, '2012'!$E:$E, $A27, '2012'!$F:$F, O$1)+SUMIFS('2011'!$H:$H, '2011'!$C:$C, $A27, '2011'!$F:$F, O$1)+SUMIFS('2011'!$I:$I, '2011'!$D:$D, $A27, '2011'!$F:$F, O$1)+SUMIFS('2011'!$J:$J, '2011'!$E:$E, $A27, '2011'!$F:$F, O$1)+SUMIFS('2010'!$H:$H, '2010'!$C:$C, $A27, '2010'!$F:$F, O$1)+SUMIFS('2010'!$I:$I, '2010'!$D:$D, $A27, '2010'!$F:$F, O$1)+SUMIFS('2010'!$J:$J, '2010'!$E:$E, $A27, '2010'!$F:$F, O$1)+SUMIFS('2009'!$H:$H, '2009'!$C:$C, $A27, '2009'!$F:$F, O$1)+SUMIFS('2009'!$I:$I, '2009'!$D:$D, $A27, '2009'!$F:$F, O$1)+SUMIFS('2009'!$J:$J, '2009'!$E:$E, $A27, '2009'!$F:$F, O$1), 0)</f>
        <v>0</v>
      </c>
      <c r="P27" s="0" t="n">
        <f aca="false">IFERROR(SUMIFS('2018'!$H:$H, '2018'!$C:$C, $A27, '2018'!$F:$F, P$1)+SUMIFS('2018'!$I:$I, '2018'!$D:$D, $A27, '2018'!$F:$F, P$1)+SUMIFS('2018'!$J:$J, '2018'!$E:$E, $A27, '2018'!$F:$F, P$1)+SUMIFS('2017'!$H:$H, '2017'!$C:$C, $A27, '2017'!$F:$F, P$1)+SUMIFS('2017'!$I:$I, '2017'!$D:$D, $A27, '2017'!$F:$F, P$1)+SUMIFS('2017'!$J:$J, '2017'!$E:$E, $A27, '2017'!$F:$F, P$1)+SUMIFS('2016'!$H:$H, '2016'!$C:$C, $A27, '2016'!$F:$F, P$1)+SUMIFS('2016'!$I:$I, '2016'!$D:$D, $A27, '2016'!$F:$F, P$1)+SUMIFS('2016'!$J:$J, '2016'!$E:$E, $A27, '2016'!$F:$F, P$1)+SUMIFS('2015'!$H:$H, '2015'!$C:$C, $A27, '2015'!$F:$F, P$1)+SUMIFS('2015'!$I:$I, '2015'!$D:$D, $A27, '2015'!$F:$F, P$1)+SUMIFS('2015'!$J:$J, '2015'!$E:$E, $A27, '2015'!$F:$F, P$1)+SUMIFS('2014'!$H:$H, '2014'!$C:$C, $A27, '2014'!$F:$F, P$1)+SUMIFS('2014'!$I:$I, '2014'!$D:$D, $A27, '2014'!$F:$F, P$1)+SUMIFS('2014'!$J:$J, '2014'!$E:$E, $A27, '2014'!$F:$F, P$1)+SUMIFS('2013'!$H:$H, '2013'!$C:$C, $A27, '2013'!$F:$F, P$1)+SUMIFS('2013'!$I:$I, '2013'!$D:$D, $A27, '2013'!$F:$F, P$1)+SUMIFS('2013'!$J:$J, '2013'!$E:$E, $A27, '2013'!$F:$F, P$1)+SUMIFS('2012'!$H:$H, '2012'!$C:$C, $A27, '2012'!$F:$F, P$1)+SUMIFS('2012'!$I:$I, '2012'!$D:$D, $A27, '2012'!$F:$F, P$1)+SUMIFS('2012'!$J:$J, '2012'!$E:$E, $A27, '2012'!$F:$F, P$1)+SUMIFS('2011'!$H:$H, '2011'!$C:$C, $A27, '2011'!$F:$F, P$1)+SUMIFS('2011'!$I:$I, '2011'!$D:$D, $A27, '2011'!$F:$F, P$1)+SUMIFS('2011'!$J:$J, '2011'!$E:$E, $A27, '2011'!$F:$F, P$1)+SUMIFS('2010'!$H:$H, '2010'!$C:$C, $A27, '2010'!$F:$F, P$1)+SUMIFS('2010'!$I:$I, '2010'!$D:$D, $A27, '2010'!$F:$F, P$1)+SUMIFS('2010'!$J:$J, '2010'!$E:$E, $A27, '2010'!$F:$F, P$1)+SUMIFS('2009'!$H:$H, '2009'!$C:$C, $A27, '2009'!$F:$F, P$1)+SUMIFS('2009'!$I:$I, '2009'!$D:$D, $A27, '2009'!$F:$F, P$1)+SUMIFS('2009'!$J:$J, '2009'!$E:$E, $A27, '2009'!$F:$F, P$1), 0)</f>
        <v>0</v>
      </c>
      <c r="Q27" s="0" t="n">
        <f aca="false">IFERROR(SUMIFS('2018'!$H:$H, '2018'!$C:$C, $A27, '2018'!$F:$F, Q$1)+SUMIFS('2018'!$I:$I, '2018'!$D:$D, $A27, '2018'!$F:$F, Q$1)+SUMIFS('2018'!$J:$J, '2018'!$E:$E, $A27, '2018'!$F:$F, Q$1)+SUMIFS('2017'!$H:$H, '2017'!$C:$C, $A27, '2017'!$F:$F, Q$1)+SUMIFS('2017'!$I:$I, '2017'!$D:$D, $A27, '2017'!$F:$F, Q$1)+SUMIFS('2017'!$J:$J, '2017'!$E:$E, $A27, '2017'!$F:$F, Q$1)+SUMIFS('2016'!$H:$H, '2016'!$C:$C, $A27, '2016'!$F:$F, Q$1)+SUMIFS('2016'!$I:$I, '2016'!$D:$D, $A27, '2016'!$F:$F, Q$1)+SUMIFS('2016'!$J:$J, '2016'!$E:$E, $A27, '2016'!$F:$F, Q$1)+SUMIFS('2015'!$H:$H, '2015'!$C:$C, $A27, '2015'!$F:$F, Q$1)+SUMIFS('2015'!$I:$I, '2015'!$D:$D, $A27, '2015'!$F:$F, Q$1)+SUMIFS('2015'!$J:$J, '2015'!$E:$E, $A27, '2015'!$F:$F, Q$1)+SUMIFS('2014'!$H:$H, '2014'!$C:$C, $A27, '2014'!$F:$F, Q$1)+SUMIFS('2014'!$I:$I, '2014'!$D:$D, $A27, '2014'!$F:$F, Q$1)+SUMIFS('2014'!$J:$J, '2014'!$E:$E, $A27, '2014'!$F:$F, Q$1)+SUMIFS('2013'!$H:$H, '2013'!$C:$C, $A27, '2013'!$F:$F, Q$1)+SUMIFS('2013'!$I:$I, '2013'!$D:$D, $A27, '2013'!$F:$F, Q$1)+SUMIFS('2013'!$J:$J, '2013'!$E:$E, $A27, '2013'!$F:$F, Q$1)+SUMIFS('2012'!$H:$H, '2012'!$C:$C, $A27, '2012'!$F:$F, Q$1)+SUMIFS('2012'!$I:$I, '2012'!$D:$D, $A27, '2012'!$F:$F, Q$1)+SUMIFS('2012'!$J:$J, '2012'!$E:$E, $A27, '2012'!$F:$F, Q$1)+SUMIFS('2011'!$H:$H, '2011'!$C:$C, $A27, '2011'!$F:$F, Q$1)+SUMIFS('2011'!$I:$I, '2011'!$D:$D, $A27, '2011'!$F:$F, Q$1)+SUMIFS('2011'!$J:$J, '2011'!$E:$E, $A27, '2011'!$F:$F, Q$1)+SUMIFS('2010'!$H:$H, '2010'!$C:$C, $A27, '2010'!$F:$F, Q$1)+SUMIFS('2010'!$I:$I, '2010'!$D:$D, $A27, '2010'!$F:$F, Q$1)+SUMIFS('2010'!$J:$J, '2010'!$E:$E, $A27, '2010'!$F:$F, Q$1)+SUMIFS('2009'!$H:$H, '2009'!$C:$C, $A27, '2009'!$F:$F, Q$1)+SUMIFS('2009'!$I:$I, '2009'!$D:$D, $A27, '2009'!$F:$F, Q$1)+SUMIFS('2009'!$J:$J, '2009'!$E:$E, $A27, '2009'!$F:$F, Q$1), 0)</f>
        <v>0</v>
      </c>
      <c r="R27" s="0" t="n">
        <f aca="false">IFERROR(SUMIFS('2018'!$H:$H, '2018'!$C:$C, $A27, '2018'!$F:$F, R$1)+SUMIFS('2018'!$I:$I, '2018'!$D:$D, $A27, '2018'!$F:$F, R$1)+SUMIFS('2018'!$J:$J, '2018'!$E:$E, $A27, '2018'!$F:$F, R$1)+SUMIFS('2017'!$H:$H, '2017'!$C:$C, $A27, '2017'!$F:$F, R$1)+SUMIFS('2017'!$I:$I, '2017'!$D:$D, $A27, '2017'!$F:$F, R$1)+SUMIFS('2017'!$J:$J, '2017'!$E:$E, $A27, '2017'!$F:$F, R$1)+SUMIFS('2016'!$H:$H, '2016'!$C:$C, $A27, '2016'!$F:$F, R$1)+SUMIFS('2016'!$I:$I, '2016'!$D:$D, $A27, '2016'!$F:$F, R$1)+SUMIFS('2016'!$J:$J, '2016'!$E:$E, $A27, '2016'!$F:$F, R$1)+SUMIFS('2015'!$H:$H, '2015'!$C:$C, $A27, '2015'!$F:$F, R$1)+SUMIFS('2015'!$I:$I, '2015'!$D:$D, $A27, '2015'!$F:$F, R$1)+SUMIFS('2015'!$J:$J, '2015'!$E:$E, $A27, '2015'!$F:$F, R$1)+SUMIFS('2014'!$H:$H, '2014'!$C:$C, $A27, '2014'!$F:$F, R$1)+SUMIFS('2014'!$I:$I, '2014'!$D:$D, $A27, '2014'!$F:$F, R$1)+SUMIFS('2014'!$J:$J, '2014'!$E:$E, $A27, '2014'!$F:$F, R$1)+SUMIFS('2013'!$H:$H, '2013'!$C:$C, $A27, '2013'!$F:$F, R$1)+SUMIFS('2013'!$I:$I, '2013'!$D:$D, $A27, '2013'!$F:$F, R$1)+SUMIFS('2013'!$J:$J, '2013'!$E:$E, $A27, '2013'!$F:$F, R$1)+SUMIFS('2012'!$H:$H, '2012'!$C:$C, $A27, '2012'!$F:$F, R$1)+SUMIFS('2012'!$I:$I, '2012'!$D:$D, $A27, '2012'!$F:$F, R$1)+SUMIFS('2012'!$J:$J, '2012'!$E:$E, $A27, '2012'!$F:$F, R$1)+SUMIFS('2011'!$H:$H, '2011'!$C:$C, $A27, '2011'!$F:$F, R$1)+SUMIFS('2011'!$I:$I, '2011'!$D:$D, $A27, '2011'!$F:$F, R$1)+SUMIFS('2011'!$J:$J, '2011'!$E:$E, $A27, '2011'!$F:$F, R$1)+SUMIFS('2010'!$H:$H, '2010'!$C:$C, $A27, '2010'!$F:$F, R$1)+SUMIFS('2010'!$I:$I, '2010'!$D:$D, $A27, '2010'!$F:$F, R$1)+SUMIFS('2010'!$J:$J, '2010'!$E:$E, $A27, '2010'!$F:$F, R$1)+SUMIFS('2009'!$H:$H, '2009'!$C:$C, $A27, '2009'!$F:$F, R$1)+SUMIFS('2009'!$I:$I, '2009'!$D:$D, $A27, '2009'!$F:$F, R$1)+SUMIFS('2009'!$J:$J, '2009'!$E:$E, $A27, '2009'!$F:$F, R$1), 0)</f>
        <v>0</v>
      </c>
      <c r="S27" s="0" t="n">
        <f aca="false">IFERROR(SUMIFS('2018'!$H:$H, '2018'!$C:$C, $A27, '2018'!$F:$F, S$1)+SUMIFS('2018'!$I:$I, '2018'!$D:$D, $A27, '2018'!$F:$F, S$1)+SUMIFS('2018'!$J:$J, '2018'!$E:$E, $A27, '2018'!$F:$F, S$1)+SUMIFS('2017'!$H:$H, '2017'!$C:$C, $A27, '2017'!$F:$F, S$1)+SUMIFS('2017'!$I:$I, '2017'!$D:$D, $A27, '2017'!$F:$F, S$1)+SUMIFS('2017'!$J:$J, '2017'!$E:$E, $A27, '2017'!$F:$F, S$1)+SUMIFS('2016'!$H:$H, '2016'!$C:$C, $A27, '2016'!$F:$F, S$1)+SUMIFS('2016'!$I:$I, '2016'!$D:$D, $A27, '2016'!$F:$F, S$1)+SUMIFS('2016'!$J:$J, '2016'!$E:$E, $A27, '2016'!$F:$F, S$1)+SUMIFS('2015'!$H:$H, '2015'!$C:$C, $A27, '2015'!$F:$F, S$1)+SUMIFS('2015'!$I:$I, '2015'!$D:$D, $A27, '2015'!$F:$F, S$1)+SUMIFS('2015'!$J:$J, '2015'!$E:$E, $A27, '2015'!$F:$F, S$1)+SUMIFS('2014'!$H:$H, '2014'!$C:$C, $A27, '2014'!$F:$F, S$1)+SUMIFS('2014'!$I:$I, '2014'!$D:$D, $A27, '2014'!$F:$F, S$1)+SUMIFS('2014'!$J:$J, '2014'!$E:$E, $A27, '2014'!$F:$F, S$1)+SUMIFS('2013'!$H:$H, '2013'!$C:$C, $A27, '2013'!$F:$F, S$1)+SUMIFS('2013'!$I:$I, '2013'!$D:$D, $A27, '2013'!$F:$F, S$1)+SUMIFS('2013'!$J:$J, '2013'!$E:$E, $A27, '2013'!$F:$F, S$1)+SUMIFS('2012'!$H:$H, '2012'!$C:$C, $A27, '2012'!$F:$F, S$1)+SUMIFS('2012'!$I:$I, '2012'!$D:$D, $A27, '2012'!$F:$F, S$1)+SUMIFS('2012'!$J:$J, '2012'!$E:$E, $A27, '2012'!$F:$F, S$1)+SUMIFS('2011'!$H:$H, '2011'!$C:$C, $A27, '2011'!$F:$F, S$1)+SUMIFS('2011'!$I:$I, '2011'!$D:$D, $A27, '2011'!$F:$F, S$1)+SUMIFS('2011'!$J:$J, '2011'!$E:$E, $A27, '2011'!$F:$F, S$1)+SUMIFS('2010'!$H:$H, '2010'!$C:$C, $A27, '2010'!$F:$F, S$1)+SUMIFS('2010'!$I:$I, '2010'!$D:$D, $A27, '2010'!$F:$F, S$1)+SUMIFS('2010'!$J:$J, '2010'!$E:$E, $A27, '2010'!$F:$F, S$1)+SUMIFS('2009'!$H:$H, '2009'!$C:$C, $A27, '2009'!$F:$F, S$1)+SUMIFS('2009'!$I:$I, '2009'!$D:$D, $A27, '2009'!$F:$F, S$1)+SUMIFS('2009'!$J:$J, '2009'!$E:$E, $A27, '2009'!$F:$F, S$1), 0)</f>
        <v>0</v>
      </c>
      <c r="T27" s="0" t="n">
        <f aca="false">IFERROR(SUMIFS('2018'!$H:$H, '2018'!$C:$C, $A27, '2018'!$F:$F, T$1)+SUMIFS('2018'!$I:$I, '2018'!$D:$D, $A27, '2018'!$F:$F, T$1)+SUMIFS('2018'!$J:$J, '2018'!$E:$E, $A27, '2018'!$F:$F, T$1)+SUMIFS('2017'!$H:$H, '2017'!$C:$C, $A27, '2017'!$F:$F, T$1)+SUMIFS('2017'!$I:$I, '2017'!$D:$D, $A27, '2017'!$F:$F, T$1)+SUMIFS('2017'!$J:$J, '2017'!$E:$E, $A27, '2017'!$F:$F, T$1)+SUMIFS('2016'!$H:$H, '2016'!$C:$C, $A27, '2016'!$F:$F, T$1)+SUMIFS('2016'!$I:$I, '2016'!$D:$D, $A27, '2016'!$F:$F, T$1)+SUMIFS('2016'!$J:$J, '2016'!$E:$E, $A27, '2016'!$F:$F, T$1)+SUMIFS('2015'!$H:$H, '2015'!$C:$C, $A27, '2015'!$F:$F, T$1)+SUMIFS('2015'!$I:$I, '2015'!$D:$D, $A27, '2015'!$F:$F, T$1)+SUMIFS('2015'!$J:$J, '2015'!$E:$E, $A27, '2015'!$F:$F, T$1)+SUMIFS('2014'!$H:$H, '2014'!$C:$C, $A27, '2014'!$F:$F, T$1)+SUMIFS('2014'!$I:$I, '2014'!$D:$D, $A27, '2014'!$F:$F, T$1)+SUMIFS('2014'!$J:$J, '2014'!$E:$E, $A27, '2014'!$F:$F, T$1)+SUMIFS('2013'!$H:$H, '2013'!$C:$C, $A27, '2013'!$F:$F, T$1)+SUMIFS('2013'!$I:$I, '2013'!$D:$D, $A27, '2013'!$F:$F, T$1)+SUMIFS('2013'!$J:$J, '2013'!$E:$E, $A27, '2013'!$F:$F, T$1)+SUMIFS('2012'!$H:$H, '2012'!$C:$C, $A27, '2012'!$F:$F, T$1)+SUMIFS('2012'!$I:$I, '2012'!$D:$D, $A27, '2012'!$F:$F, T$1)+SUMIFS('2012'!$J:$J, '2012'!$E:$E, $A27, '2012'!$F:$F, T$1)+SUMIFS('2011'!$H:$H, '2011'!$C:$C, $A27, '2011'!$F:$F, T$1)+SUMIFS('2011'!$I:$I, '2011'!$D:$D, $A27, '2011'!$F:$F, T$1)+SUMIFS('2011'!$J:$J, '2011'!$E:$E, $A27, '2011'!$F:$F, T$1)+SUMIFS('2010'!$H:$H, '2010'!$C:$C, $A27, '2010'!$F:$F, T$1)+SUMIFS('2010'!$I:$I, '2010'!$D:$D, $A27, '2010'!$F:$F, T$1)+SUMIFS('2010'!$J:$J, '2010'!$E:$E, $A27, '2010'!$F:$F, T$1)+SUMIFS('2009'!$H:$H, '2009'!$C:$C, $A27, '2009'!$F:$F, T$1)+SUMIFS('2009'!$I:$I, '2009'!$D:$D, $A27, '2009'!$F:$F, T$1)+SUMIFS('2009'!$J:$J, '2009'!$E:$E, $A27, '2009'!$F:$F, T$1), 0)</f>
        <v>0</v>
      </c>
      <c r="U27" s="0" t="n">
        <f aca="false">IFERROR(SUMIFS('2018'!$H:$H, '2018'!$C:$C, $A27, '2018'!$F:$F, U$1)+SUMIFS('2018'!$I:$I, '2018'!$D:$D, $A27, '2018'!$F:$F, U$1)+SUMIFS('2018'!$J:$J, '2018'!$E:$E, $A27, '2018'!$F:$F, U$1)+SUMIFS('2017'!$H:$H, '2017'!$C:$C, $A27, '2017'!$F:$F, U$1)+SUMIFS('2017'!$I:$I, '2017'!$D:$D, $A27, '2017'!$F:$F, U$1)+SUMIFS('2017'!$J:$J, '2017'!$E:$E, $A27, '2017'!$F:$F, U$1)+SUMIFS('2016'!$H:$H, '2016'!$C:$C, $A27, '2016'!$F:$F, U$1)+SUMIFS('2016'!$I:$I, '2016'!$D:$D, $A27, '2016'!$F:$F, U$1)+SUMIFS('2016'!$J:$J, '2016'!$E:$E, $A27, '2016'!$F:$F, U$1)+SUMIFS('2015'!$H:$H, '2015'!$C:$C, $A27, '2015'!$F:$F, U$1)+SUMIFS('2015'!$I:$I, '2015'!$D:$D, $A27, '2015'!$F:$F, U$1)+SUMIFS('2015'!$J:$J, '2015'!$E:$E, $A27, '2015'!$F:$F, U$1)+SUMIFS('2014'!$H:$H, '2014'!$C:$C, $A27, '2014'!$F:$F, U$1)+SUMIFS('2014'!$I:$I, '2014'!$D:$D, $A27, '2014'!$F:$F, U$1)+SUMIFS('2014'!$J:$J, '2014'!$E:$E, $A27, '2014'!$F:$F, U$1)+SUMIFS('2013'!$H:$H, '2013'!$C:$C, $A27, '2013'!$F:$F, U$1)+SUMIFS('2013'!$I:$I, '2013'!$D:$D, $A27, '2013'!$F:$F, U$1)+SUMIFS('2013'!$J:$J, '2013'!$E:$E, $A27, '2013'!$F:$F, U$1)+SUMIFS('2012'!$H:$H, '2012'!$C:$C, $A27, '2012'!$F:$F, U$1)+SUMIFS('2012'!$I:$I, '2012'!$D:$D, $A27, '2012'!$F:$F, U$1)+SUMIFS('2012'!$J:$J, '2012'!$E:$E, $A27, '2012'!$F:$F, U$1)+SUMIFS('2011'!$H:$H, '2011'!$C:$C, $A27, '2011'!$F:$F, U$1)+SUMIFS('2011'!$I:$I, '2011'!$D:$D, $A27, '2011'!$F:$F, U$1)+SUMIFS('2011'!$J:$J, '2011'!$E:$E, $A27, '2011'!$F:$F, U$1)+SUMIFS('2010'!$H:$H, '2010'!$C:$C, $A27, '2010'!$F:$F, U$1)+SUMIFS('2010'!$I:$I, '2010'!$D:$D, $A27, '2010'!$F:$F, U$1)+SUMIFS('2010'!$J:$J, '2010'!$E:$E, $A27, '2010'!$F:$F, U$1)+SUMIFS('2009'!$H:$H, '2009'!$C:$C, $A27, '2009'!$F:$F, U$1)+SUMIFS('2009'!$I:$I, '2009'!$D:$D, $A27, '2009'!$F:$F, U$1)+SUMIFS('2009'!$J:$J, '2009'!$E:$E, $A27, '2009'!$F:$F, U$1), 0)</f>
        <v>0</v>
      </c>
      <c r="V27" s="0" t="n">
        <f aca="false">IFERROR(SUMIFS('2018'!$H:$H, '2018'!$C:$C, $A27, '2018'!$F:$F, V$1)+SUMIFS('2018'!$I:$I, '2018'!$D:$D, $A27, '2018'!$F:$F, V$1)+SUMIFS('2018'!$J:$J, '2018'!$E:$E, $A27, '2018'!$F:$F, V$1)+SUMIFS('2017'!$H:$H, '2017'!$C:$C, $A27, '2017'!$F:$F, V$1)+SUMIFS('2017'!$I:$I, '2017'!$D:$D, $A27, '2017'!$F:$F, V$1)+SUMIFS('2017'!$J:$J, '2017'!$E:$E, $A27, '2017'!$F:$F, V$1)+SUMIFS('2016'!$H:$H, '2016'!$C:$C, $A27, '2016'!$F:$F, V$1)+SUMIFS('2016'!$I:$I, '2016'!$D:$D, $A27, '2016'!$F:$F, V$1)+SUMIFS('2016'!$J:$J, '2016'!$E:$E, $A27, '2016'!$F:$F, V$1)+SUMIFS('2015'!$H:$H, '2015'!$C:$C, $A27, '2015'!$F:$F, V$1)+SUMIFS('2015'!$I:$I, '2015'!$D:$D, $A27, '2015'!$F:$F, V$1)+SUMIFS('2015'!$J:$J, '2015'!$E:$E, $A27, '2015'!$F:$F, V$1)+SUMIFS('2014'!$H:$H, '2014'!$C:$C, $A27, '2014'!$F:$F, V$1)+SUMIFS('2014'!$I:$I, '2014'!$D:$D, $A27, '2014'!$F:$F, V$1)+SUMIFS('2014'!$J:$J, '2014'!$E:$E, $A27, '2014'!$F:$F, V$1)+SUMIFS('2013'!$H:$H, '2013'!$C:$C, $A27, '2013'!$F:$F, V$1)+SUMIFS('2013'!$I:$I, '2013'!$D:$D, $A27, '2013'!$F:$F, V$1)+SUMIFS('2013'!$J:$J, '2013'!$E:$E, $A27, '2013'!$F:$F, V$1)+SUMIFS('2012'!$H:$H, '2012'!$C:$C, $A27, '2012'!$F:$F, V$1)+SUMIFS('2012'!$I:$I, '2012'!$D:$D, $A27, '2012'!$F:$F, V$1)+SUMIFS('2012'!$J:$J, '2012'!$E:$E, $A27, '2012'!$F:$F, V$1)+SUMIFS('2011'!$H:$H, '2011'!$C:$C, $A27, '2011'!$F:$F, V$1)+SUMIFS('2011'!$I:$I, '2011'!$D:$D, $A27, '2011'!$F:$F, V$1)+SUMIFS('2011'!$J:$J, '2011'!$E:$E, $A27, '2011'!$F:$F, V$1)+SUMIFS('2010'!$H:$H, '2010'!$C:$C, $A27, '2010'!$F:$F, V$1)+SUMIFS('2010'!$I:$I, '2010'!$D:$D, $A27, '2010'!$F:$F, V$1)+SUMIFS('2010'!$J:$J, '2010'!$E:$E, $A27, '2010'!$F:$F, V$1)+SUMIFS('2009'!$H:$H, '2009'!$C:$C, $A27, '2009'!$F:$F, V$1)+SUMIFS('2009'!$I:$I, '2009'!$D:$D, $A27, '2009'!$F:$F, V$1)+SUMIFS('2009'!$J:$J, '2009'!$E:$E, $A27, '2009'!$F:$F, V$1), 0)</f>
        <v>0</v>
      </c>
      <c r="W27" s="0" t="n">
        <f aca="false">IFERROR(SUMIFS('2018'!$H:$H, '2018'!$C:$C, $A27, '2018'!$F:$F, W$1)+SUMIFS('2018'!$I:$I, '2018'!$D:$D, $A27, '2018'!$F:$F, W$1)+SUMIFS('2018'!$J:$J, '2018'!$E:$E, $A27, '2018'!$F:$F, W$1)+SUMIFS('2017'!$H:$H, '2017'!$C:$C, $A27, '2017'!$F:$F, W$1)+SUMIFS('2017'!$I:$I, '2017'!$D:$D, $A27, '2017'!$F:$F, W$1)+SUMIFS('2017'!$J:$J, '2017'!$E:$E, $A27, '2017'!$F:$F, W$1)+SUMIFS('2016'!$H:$H, '2016'!$C:$C, $A27, '2016'!$F:$F, W$1)+SUMIFS('2016'!$I:$I, '2016'!$D:$D, $A27, '2016'!$F:$F, W$1)+SUMIFS('2016'!$J:$J, '2016'!$E:$E, $A27, '2016'!$F:$F, W$1)+SUMIFS('2015'!$H:$H, '2015'!$C:$C, $A27, '2015'!$F:$F, W$1)+SUMIFS('2015'!$I:$I, '2015'!$D:$D, $A27, '2015'!$F:$F, W$1)+SUMIFS('2015'!$J:$J, '2015'!$E:$E, $A27, '2015'!$F:$F, W$1)+SUMIFS('2014'!$H:$H, '2014'!$C:$C, $A27, '2014'!$F:$F, W$1)+SUMIFS('2014'!$I:$I, '2014'!$D:$D, $A27, '2014'!$F:$F, W$1)+SUMIFS('2014'!$J:$J, '2014'!$E:$E, $A27, '2014'!$F:$F, W$1)+SUMIFS('2013'!$H:$H, '2013'!$C:$C, $A27, '2013'!$F:$F, W$1)+SUMIFS('2013'!$I:$I, '2013'!$D:$D, $A27, '2013'!$F:$F, W$1)+SUMIFS('2013'!$J:$J, '2013'!$E:$E, $A27, '2013'!$F:$F, W$1)+SUMIFS('2012'!$H:$H, '2012'!$C:$C, $A27, '2012'!$F:$F, W$1)+SUMIFS('2012'!$I:$I, '2012'!$D:$D, $A27, '2012'!$F:$F, W$1)+SUMIFS('2012'!$J:$J, '2012'!$E:$E, $A27, '2012'!$F:$F, W$1)+SUMIFS('2011'!$H:$H, '2011'!$C:$C, $A27, '2011'!$F:$F, W$1)+SUMIFS('2011'!$I:$I, '2011'!$D:$D, $A27, '2011'!$F:$F, W$1)+SUMIFS('2011'!$J:$J, '2011'!$E:$E, $A27, '2011'!$F:$F, W$1)+SUMIFS('2010'!$H:$H, '2010'!$C:$C, $A27, '2010'!$F:$F, W$1)+SUMIFS('2010'!$I:$I, '2010'!$D:$D, $A27, '2010'!$F:$F, W$1)+SUMIFS('2010'!$J:$J, '2010'!$E:$E, $A27, '2010'!$F:$F, W$1)+SUMIFS('2009'!$H:$H, '2009'!$C:$C, $A27, '2009'!$F:$F, W$1)+SUMIFS('2009'!$I:$I, '2009'!$D:$D, $A27, '2009'!$F:$F, W$1)+SUMIFS('2009'!$J:$J, '2009'!$E:$E, $A27, '2009'!$F:$F, W$1), 0)</f>
        <v>0</v>
      </c>
      <c r="X27" s="0" t="n">
        <f aca="false">IFERROR(SUMIFS('2018'!$H:$H, '2018'!$C:$C, $A27, '2018'!$F:$F, X$1)+SUMIFS('2018'!$I:$I, '2018'!$D:$D, $A27, '2018'!$F:$F, X$1)+SUMIFS('2018'!$J:$J, '2018'!$E:$E, $A27, '2018'!$F:$F, X$1)+SUMIFS('2017'!$H:$H, '2017'!$C:$C, $A27, '2017'!$F:$F, X$1)+SUMIFS('2017'!$I:$I, '2017'!$D:$D, $A27, '2017'!$F:$F, X$1)+SUMIFS('2017'!$J:$J, '2017'!$E:$E, $A27, '2017'!$F:$F, X$1)+SUMIFS('2016'!$H:$H, '2016'!$C:$C, $A27, '2016'!$F:$F, X$1)+SUMIFS('2016'!$I:$I, '2016'!$D:$D, $A27, '2016'!$F:$F, X$1)+SUMIFS('2016'!$J:$J, '2016'!$E:$E, $A27, '2016'!$F:$F, X$1)+SUMIFS('2015'!$H:$H, '2015'!$C:$C, $A27, '2015'!$F:$F, X$1)+SUMIFS('2015'!$I:$I, '2015'!$D:$D, $A27, '2015'!$F:$F, X$1)+SUMIFS('2015'!$J:$J, '2015'!$E:$E, $A27, '2015'!$F:$F, X$1)+SUMIFS('2014'!$H:$H, '2014'!$C:$C, $A27, '2014'!$F:$F, X$1)+SUMIFS('2014'!$I:$I, '2014'!$D:$D, $A27, '2014'!$F:$F, X$1)+SUMIFS('2014'!$J:$J, '2014'!$E:$E, $A27, '2014'!$F:$F, X$1)+SUMIFS('2013'!$H:$H, '2013'!$C:$C, $A27, '2013'!$F:$F, X$1)+SUMIFS('2013'!$I:$I, '2013'!$D:$D, $A27, '2013'!$F:$F, X$1)+SUMIFS('2013'!$J:$J, '2013'!$E:$E, $A27, '2013'!$F:$F, X$1)+SUMIFS('2012'!$H:$H, '2012'!$C:$C, $A27, '2012'!$F:$F, X$1)+SUMIFS('2012'!$I:$I, '2012'!$D:$D, $A27, '2012'!$F:$F, X$1)+SUMIFS('2012'!$J:$J, '2012'!$E:$E, $A27, '2012'!$F:$F, X$1)+SUMIFS('2011'!$H:$H, '2011'!$C:$C, $A27, '2011'!$F:$F, X$1)+SUMIFS('2011'!$I:$I, '2011'!$D:$D, $A27, '2011'!$F:$F, X$1)+SUMIFS('2011'!$J:$J, '2011'!$E:$E, $A27, '2011'!$F:$F, X$1)+SUMIFS('2010'!$H:$H, '2010'!$C:$C, $A27, '2010'!$F:$F, X$1)+SUMIFS('2010'!$I:$I, '2010'!$D:$D, $A27, '2010'!$F:$F, X$1)+SUMIFS('2010'!$J:$J, '2010'!$E:$E, $A27, '2010'!$F:$F, X$1)+SUMIFS('2009'!$H:$H, '2009'!$C:$C, $A27, '2009'!$F:$F, X$1)+SUMIFS('2009'!$I:$I, '2009'!$D:$D, $A27, '2009'!$F:$F, X$1)+SUMIFS('2009'!$J:$J, '2009'!$E:$E, $A27, '2009'!$F:$F, X$1), 0)</f>
        <v>0</v>
      </c>
      <c r="Y27" s="0" t="n">
        <f aca="false">IFERROR(SUMIFS('2018'!$H:$H, '2018'!$C:$C, $A27, '2018'!$F:$F, Y$1)+SUMIFS('2018'!$I:$I, '2018'!$D:$D, $A27, '2018'!$F:$F, Y$1)+SUMIFS('2018'!$J:$J, '2018'!$E:$E, $A27, '2018'!$F:$F, Y$1)+SUMIFS('2017'!$H:$H, '2017'!$C:$C, $A27, '2017'!$F:$F, Y$1)+SUMIFS('2017'!$I:$I, '2017'!$D:$D, $A27, '2017'!$F:$F, Y$1)+SUMIFS('2017'!$J:$J, '2017'!$E:$E, $A27, '2017'!$F:$F, Y$1)+SUMIFS('2016'!$H:$H, '2016'!$C:$C, $A27, '2016'!$F:$F, Y$1)+SUMIFS('2016'!$I:$I, '2016'!$D:$D, $A27, '2016'!$F:$F, Y$1)+SUMIFS('2016'!$J:$J, '2016'!$E:$E, $A27, '2016'!$F:$F, Y$1)+SUMIFS('2015'!$H:$H, '2015'!$C:$C, $A27, '2015'!$F:$F, Y$1)+SUMIFS('2015'!$I:$I, '2015'!$D:$D, $A27, '2015'!$F:$F, Y$1)+SUMIFS('2015'!$J:$J, '2015'!$E:$E, $A27, '2015'!$F:$F, Y$1)+SUMIFS('2014'!$H:$H, '2014'!$C:$C, $A27, '2014'!$F:$F, Y$1)+SUMIFS('2014'!$I:$I, '2014'!$D:$D, $A27, '2014'!$F:$F, Y$1)+SUMIFS('2014'!$J:$J, '2014'!$E:$E, $A27, '2014'!$F:$F, Y$1)+SUMIFS('2013'!$H:$H, '2013'!$C:$C, $A27, '2013'!$F:$F, Y$1)+SUMIFS('2013'!$I:$I, '2013'!$D:$D, $A27, '2013'!$F:$F, Y$1)+SUMIFS('2013'!$J:$J, '2013'!$E:$E, $A27, '2013'!$F:$F, Y$1)+SUMIFS('2012'!$H:$H, '2012'!$C:$C, $A27, '2012'!$F:$F, Y$1)+SUMIFS('2012'!$I:$I, '2012'!$D:$D, $A27, '2012'!$F:$F, Y$1)+SUMIFS('2012'!$J:$J, '2012'!$E:$E, $A27, '2012'!$F:$F, Y$1)+SUMIFS('2011'!$H:$H, '2011'!$C:$C, $A27, '2011'!$F:$F, Y$1)+SUMIFS('2011'!$I:$I, '2011'!$D:$D, $A27, '2011'!$F:$F, Y$1)+SUMIFS('2011'!$J:$J, '2011'!$E:$E, $A27, '2011'!$F:$F, Y$1)+SUMIFS('2010'!$H:$H, '2010'!$C:$C, $A27, '2010'!$F:$F, Y$1)+SUMIFS('2010'!$I:$I, '2010'!$D:$D, $A27, '2010'!$F:$F, Y$1)+SUMIFS('2010'!$J:$J, '2010'!$E:$E, $A27, '2010'!$F:$F, Y$1)+SUMIFS('2009'!$H:$H, '2009'!$C:$C, $A27, '2009'!$F:$F, Y$1)+SUMIFS('2009'!$I:$I, '2009'!$D:$D, $A27, '2009'!$F:$F, Y$1)+SUMIFS('2009'!$J:$J, '2009'!$E:$E, $A27, '2009'!$F:$F, Y$1), 0)</f>
        <v>0</v>
      </c>
      <c r="Z27" s="0" t="n">
        <f aca="false">IFERROR(SUMIFS('2018'!$H:$H, '2018'!$C:$C, $A27, '2018'!$F:$F, Z$1)+SUMIFS('2018'!$I:$I, '2018'!$D:$D, $A27, '2018'!$F:$F, Z$1)+SUMIFS('2018'!$J:$J, '2018'!$E:$E, $A27, '2018'!$F:$F, Z$1)+SUMIFS('2017'!$H:$H, '2017'!$C:$C, $A27, '2017'!$F:$F, Z$1)+SUMIFS('2017'!$I:$I, '2017'!$D:$D, $A27, '2017'!$F:$F, Z$1)+SUMIFS('2017'!$J:$J, '2017'!$E:$E, $A27, '2017'!$F:$F, Z$1)+SUMIFS('2016'!$H:$H, '2016'!$C:$C, $A27, '2016'!$F:$F, Z$1)+SUMIFS('2016'!$I:$I, '2016'!$D:$D, $A27, '2016'!$F:$F, Z$1)+SUMIFS('2016'!$J:$J, '2016'!$E:$E, $A27, '2016'!$F:$F, Z$1)+SUMIFS('2015'!$H:$H, '2015'!$C:$C, $A27, '2015'!$F:$F, Z$1)+SUMIFS('2015'!$I:$I, '2015'!$D:$D, $A27, '2015'!$F:$F, Z$1)+SUMIFS('2015'!$J:$J, '2015'!$E:$E, $A27, '2015'!$F:$F, Z$1)+SUMIFS('2014'!$H:$H, '2014'!$C:$C, $A27, '2014'!$F:$F, Z$1)+SUMIFS('2014'!$I:$I, '2014'!$D:$D, $A27, '2014'!$F:$F, Z$1)+SUMIFS('2014'!$J:$J, '2014'!$E:$E, $A27, '2014'!$F:$F, Z$1)+SUMIFS('2013'!$H:$H, '2013'!$C:$C, $A27, '2013'!$F:$F, Z$1)+SUMIFS('2013'!$I:$I, '2013'!$D:$D, $A27, '2013'!$F:$F, Z$1)+SUMIFS('2013'!$J:$J, '2013'!$E:$E, $A27, '2013'!$F:$F, Z$1)+SUMIFS('2012'!$H:$H, '2012'!$C:$C, $A27, '2012'!$F:$F, Z$1)+SUMIFS('2012'!$I:$I, '2012'!$D:$D, $A27, '2012'!$F:$F, Z$1)+SUMIFS('2012'!$J:$J, '2012'!$E:$E, $A27, '2012'!$F:$F, Z$1)+SUMIFS('2011'!$H:$H, '2011'!$C:$C, $A27, '2011'!$F:$F, Z$1)+SUMIFS('2011'!$I:$I, '2011'!$D:$D, $A27, '2011'!$F:$F, Z$1)+SUMIFS('2011'!$J:$J, '2011'!$E:$E, $A27, '2011'!$F:$F, Z$1)+SUMIFS('2010'!$H:$H, '2010'!$C:$C, $A27, '2010'!$F:$F, Z$1)+SUMIFS('2010'!$I:$I, '2010'!$D:$D, $A27, '2010'!$F:$F, Z$1)+SUMIFS('2010'!$J:$J, '2010'!$E:$E, $A27, '2010'!$F:$F, Z$1)+SUMIFS('2009'!$H:$H, '2009'!$C:$C, $A27, '2009'!$F:$F, Z$1)+SUMIFS('2009'!$I:$I, '2009'!$D:$D, $A27, '2009'!$F:$F, Z$1)+SUMIFS('2009'!$J:$J, '2009'!$E:$E, $A27, '2009'!$F:$F, Z$1), 0)</f>
        <v>0</v>
      </c>
      <c r="AA27" s="0" t="n">
        <f aca="false">IFERROR(SUMIFS('2018'!$H:$H, '2018'!$C:$C, $A27, '2018'!$F:$F, AA$1)+SUMIFS('2018'!$I:$I, '2018'!$D:$D, $A27, '2018'!$F:$F, AA$1)+SUMIFS('2018'!$J:$J, '2018'!$E:$E, $A27, '2018'!$F:$F, AA$1)+SUMIFS('2017'!$H:$H, '2017'!$C:$C, $A27, '2017'!$F:$F, AA$1)+SUMIFS('2017'!$I:$I, '2017'!$D:$D, $A27, '2017'!$F:$F, AA$1)+SUMIFS('2017'!$J:$J, '2017'!$E:$E, $A27, '2017'!$F:$F, AA$1)+SUMIFS('2016'!$H:$H, '2016'!$C:$C, $A27, '2016'!$F:$F, AA$1)+SUMIFS('2016'!$I:$I, '2016'!$D:$D, $A27, '2016'!$F:$F, AA$1)+SUMIFS('2016'!$J:$J, '2016'!$E:$E, $A27, '2016'!$F:$F, AA$1)+SUMIFS('2015'!$H:$H, '2015'!$C:$C, $A27, '2015'!$F:$F, AA$1)+SUMIFS('2015'!$I:$I, '2015'!$D:$D, $A27, '2015'!$F:$F, AA$1)+SUMIFS('2015'!$J:$J, '2015'!$E:$E, $A27, '2015'!$F:$F, AA$1)+SUMIFS('2014'!$H:$H, '2014'!$C:$C, $A27, '2014'!$F:$F, AA$1)+SUMIFS('2014'!$I:$I, '2014'!$D:$D, $A27, '2014'!$F:$F, AA$1)+SUMIFS('2014'!$J:$J, '2014'!$E:$E, $A27, '2014'!$F:$F, AA$1)+SUMIFS('2013'!$H:$H, '2013'!$C:$C, $A27, '2013'!$F:$F, AA$1)+SUMIFS('2013'!$I:$I, '2013'!$D:$D, $A27, '2013'!$F:$F, AA$1)+SUMIFS('2013'!$J:$J, '2013'!$E:$E, $A27, '2013'!$F:$F, AA$1)+SUMIFS('2012'!$H:$H, '2012'!$C:$C, $A27, '2012'!$F:$F, AA$1)+SUMIFS('2012'!$I:$I, '2012'!$D:$D, $A27, '2012'!$F:$F, AA$1)+SUMIFS('2012'!$J:$J, '2012'!$E:$E, $A27, '2012'!$F:$F, AA$1)+SUMIFS('2011'!$H:$H, '2011'!$C:$C, $A27, '2011'!$F:$F, AA$1)+SUMIFS('2011'!$I:$I, '2011'!$D:$D, $A27, '2011'!$F:$F, AA$1)+SUMIFS('2011'!$J:$J, '2011'!$E:$E, $A27, '2011'!$F:$F, AA$1)+SUMIFS('2010'!$H:$H, '2010'!$C:$C, $A27, '2010'!$F:$F, AA$1)+SUMIFS('2010'!$I:$I, '2010'!$D:$D, $A27, '2010'!$F:$F, AA$1)+SUMIFS('2010'!$J:$J, '2010'!$E:$E, $A27, '2010'!$F:$F, AA$1)+SUMIFS('2009'!$H:$H, '2009'!$C:$C, $A27, '2009'!$F:$F, AA$1)+SUMIFS('2009'!$I:$I, '2009'!$D:$D, $A27, '2009'!$F:$F, AA$1)+SUMIFS('2009'!$J:$J, '2009'!$E:$E, $A27, '2009'!$F:$F, AA$1), 0)</f>
        <v>0</v>
      </c>
      <c r="AB27" s="0" t="n">
        <f aca="false">IFERROR(SUMIFS('2018'!$H:$H, '2018'!$C:$C, $A27, '2018'!$F:$F, AB$1)+SUMIFS('2018'!$I:$I, '2018'!$D:$D, $A27, '2018'!$F:$F, AB$1)+SUMIFS('2018'!$J:$J, '2018'!$E:$E, $A27, '2018'!$F:$F, AB$1)+SUMIFS('2017'!$H:$H, '2017'!$C:$C, $A27, '2017'!$F:$F, AB$1)+SUMIFS('2017'!$I:$I, '2017'!$D:$D, $A27, '2017'!$F:$F, AB$1)+SUMIFS('2017'!$J:$J, '2017'!$E:$E, $A27, '2017'!$F:$F, AB$1)+SUMIFS('2016'!$H:$H, '2016'!$C:$C, $A27, '2016'!$F:$F, AB$1)+SUMIFS('2016'!$I:$I, '2016'!$D:$D, $A27, '2016'!$F:$F, AB$1)+SUMIFS('2016'!$J:$J, '2016'!$E:$E, $A27, '2016'!$F:$F, AB$1)+SUMIFS('2015'!$H:$H, '2015'!$C:$C, $A27, '2015'!$F:$F, AB$1)+SUMIFS('2015'!$I:$I, '2015'!$D:$D, $A27, '2015'!$F:$F, AB$1)+SUMIFS('2015'!$J:$J, '2015'!$E:$E, $A27, '2015'!$F:$F, AB$1)+SUMIFS('2014'!$H:$H, '2014'!$C:$C, $A27, '2014'!$F:$F, AB$1)+SUMIFS('2014'!$I:$I, '2014'!$D:$D, $A27, '2014'!$F:$F, AB$1)+SUMIFS('2014'!$J:$J, '2014'!$E:$E, $A27, '2014'!$F:$F, AB$1)+SUMIFS('2013'!$H:$H, '2013'!$C:$C, $A27, '2013'!$F:$F, AB$1)+SUMIFS('2013'!$I:$I, '2013'!$D:$D, $A27, '2013'!$F:$F, AB$1)+SUMIFS('2013'!$J:$J, '2013'!$E:$E, $A27, '2013'!$F:$F, AB$1)+SUMIFS('2012'!$H:$H, '2012'!$C:$C, $A27, '2012'!$F:$F, AB$1)+SUMIFS('2012'!$I:$I, '2012'!$D:$D, $A27, '2012'!$F:$F, AB$1)+SUMIFS('2012'!$J:$J, '2012'!$E:$E, $A27, '2012'!$F:$F, AB$1)+SUMIFS('2011'!$H:$H, '2011'!$C:$C, $A27, '2011'!$F:$F, AB$1)+SUMIFS('2011'!$I:$I, '2011'!$D:$D, $A27, '2011'!$F:$F, AB$1)+SUMIFS('2011'!$J:$J, '2011'!$E:$E, $A27, '2011'!$F:$F, AB$1)+SUMIFS('2010'!$H:$H, '2010'!$C:$C, $A27, '2010'!$F:$F, AB$1)+SUMIFS('2010'!$I:$I, '2010'!$D:$D, $A27, '2010'!$F:$F, AB$1)+SUMIFS('2010'!$J:$J, '2010'!$E:$E, $A27, '2010'!$F:$F, AB$1)+SUMIFS('2009'!$H:$H, '2009'!$C:$C, $A27, '2009'!$F:$F, AB$1)+SUMIFS('2009'!$I:$I, '2009'!$D:$D, $A27, '2009'!$F:$F, AB$1)+SUMIFS('2009'!$J:$J, '2009'!$E:$E, $A27, '2009'!$F:$F, AB$1), 0)</f>
        <v>0</v>
      </c>
      <c r="AC27" s="0" t="n">
        <f aca="false">IFERROR(SUMIFS('2018'!$H:$H, '2018'!$C:$C, $A27, '2018'!$F:$F, AC$1)+SUMIFS('2018'!$I:$I, '2018'!$D:$D, $A27, '2018'!$F:$F, AC$1)+SUMIFS('2018'!$J:$J, '2018'!$E:$E, $A27, '2018'!$F:$F, AC$1)+SUMIFS('2017'!$H:$H, '2017'!$C:$C, $A27, '2017'!$F:$F, AC$1)+SUMIFS('2017'!$I:$I, '2017'!$D:$D, $A27, '2017'!$F:$F, AC$1)+SUMIFS('2017'!$J:$J, '2017'!$E:$E, $A27, '2017'!$F:$F, AC$1)+SUMIFS('2016'!$H:$H, '2016'!$C:$C, $A27, '2016'!$F:$F, AC$1)+SUMIFS('2016'!$I:$I, '2016'!$D:$D, $A27, '2016'!$F:$F, AC$1)+SUMIFS('2016'!$J:$J, '2016'!$E:$E, $A27, '2016'!$F:$F, AC$1)+SUMIFS('2015'!$H:$H, '2015'!$C:$C, $A27, '2015'!$F:$F, AC$1)+SUMIFS('2015'!$I:$I, '2015'!$D:$D, $A27, '2015'!$F:$F, AC$1)+SUMIFS('2015'!$J:$J, '2015'!$E:$E, $A27, '2015'!$F:$F, AC$1)+SUMIFS('2014'!$H:$H, '2014'!$C:$C, $A27, '2014'!$F:$F, AC$1)+SUMIFS('2014'!$I:$I, '2014'!$D:$D, $A27, '2014'!$F:$F, AC$1)+SUMIFS('2014'!$J:$J, '2014'!$E:$E, $A27, '2014'!$F:$F, AC$1)+SUMIFS('2013'!$H:$H, '2013'!$C:$C, $A27, '2013'!$F:$F, AC$1)+SUMIFS('2013'!$I:$I, '2013'!$D:$D, $A27, '2013'!$F:$F, AC$1)+SUMIFS('2013'!$J:$J, '2013'!$E:$E, $A27, '2013'!$F:$F, AC$1)+SUMIFS('2012'!$H:$H, '2012'!$C:$C, $A27, '2012'!$F:$F, AC$1)+SUMIFS('2012'!$I:$I, '2012'!$D:$D, $A27, '2012'!$F:$F, AC$1)+SUMIFS('2012'!$J:$J, '2012'!$E:$E, $A27, '2012'!$F:$F, AC$1)+SUMIFS('2011'!$H:$H, '2011'!$C:$C, $A27, '2011'!$F:$F, AC$1)+SUMIFS('2011'!$I:$I, '2011'!$D:$D, $A27, '2011'!$F:$F, AC$1)+SUMIFS('2011'!$J:$J, '2011'!$E:$E, $A27, '2011'!$F:$F, AC$1)+SUMIFS('2010'!$H:$H, '2010'!$C:$C, $A27, '2010'!$F:$F, AC$1)+SUMIFS('2010'!$I:$I, '2010'!$D:$D, $A27, '2010'!$F:$F, AC$1)+SUMIFS('2010'!$J:$J, '2010'!$E:$E, $A27, '2010'!$F:$F, AC$1)+SUMIFS('2009'!$H:$H, '2009'!$C:$C, $A27, '2009'!$F:$F, AC$1)+SUMIFS('2009'!$I:$I, '2009'!$D:$D, $A27, '2009'!$F:$F, AC$1)+SUMIFS('2009'!$J:$J, '2009'!$E:$E, $A27, '2009'!$F:$F, AC$1), 0)</f>
        <v>0</v>
      </c>
      <c r="AD27" s="0" t="n">
        <f aca="false">IFERROR(SUMIFS('2018'!$H:$H, '2018'!$C:$C, $A27, '2018'!$F:$F, AD$1)+SUMIFS('2018'!$I:$I, '2018'!$D:$D, $A27, '2018'!$F:$F, AD$1)+SUMIFS('2018'!$J:$J, '2018'!$E:$E, $A27, '2018'!$F:$F, AD$1)+SUMIFS('2017'!$H:$H, '2017'!$C:$C, $A27, '2017'!$F:$F, AD$1)+SUMIFS('2017'!$I:$I, '2017'!$D:$D, $A27, '2017'!$F:$F, AD$1)+SUMIFS('2017'!$J:$J, '2017'!$E:$E, $A27, '2017'!$F:$F, AD$1)+SUMIFS('2016'!$H:$H, '2016'!$C:$C, $A27, '2016'!$F:$F, AD$1)+SUMIFS('2016'!$I:$I, '2016'!$D:$D, $A27, '2016'!$F:$F, AD$1)+SUMIFS('2016'!$J:$J, '2016'!$E:$E, $A27, '2016'!$F:$F, AD$1)+SUMIFS('2015'!$H:$H, '2015'!$C:$C, $A27, '2015'!$F:$F, AD$1)+SUMIFS('2015'!$I:$I, '2015'!$D:$D, $A27, '2015'!$F:$F, AD$1)+SUMIFS('2015'!$J:$J, '2015'!$E:$E, $A27, '2015'!$F:$F, AD$1)+SUMIFS('2014'!$H:$H, '2014'!$C:$C, $A27, '2014'!$F:$F, AD$1)+SUMIFS('2014'!$I:$I, '2014'!$D:$D, $A27, '2014'!$F:$F, AD$1)+SUMIFS('2014'!$J:$J, '2014'!$E:$E, $A27, '2014'!$F:$F, AD$1)+SUMIFS('2013'!$H:$H, '2013'!$C:$C, $A27, '2013'!$F:$F, AD$1)+SUMIFS('2013'!$I:$I, '2013'!$D:$D, $A27, '2013'!$F:$F, AD$1)+SUMIFS('2013'!$J:$J, '2013'!$E:$E, $A27, '2013'!$F:$F, AD$1)+SUMIFS('2012'!$H:$H, '2012'!$C:$C, $A27, '2012'!$F:$F, AD$1)+SUMIFS('2012'!$I:$I, '2012'!$D:$D, $A27, '2012'!$F:$F, AD$1)+SUMIFS('2012'!$J:$J, '2012'!$E:$E, $A27, '2012'!$F:$F, AD$1)+SUMIFS('2011'!$H:$H, '2011'!$C:$C, $A27, '2011'!$F:$F, AD$1)+SUMIFS('2011'!$I:$I, '2011'!$D:$D, $A27, '2011'!$F:$F, AD$1)+SUMIFS('2011'!$J:$J, '2011'!$E:$E, $A27, '2011'!$F:$F, AD$1)+SUMIFS('2010'!$H:$H, '2010'!$C:$C, $A27, '2010'!$F:$F, AD$1)+SUMIFS('2010'!$I:$I, '2010'!$D:$D, $A27, '2010'!$F:$F, AD$1)+SUMIFS('2010'!$J:$J, '2010'!$E:$E, $A27, '2010'!$F:$F, AD$1)+SUMIFS('2009'!$H:$H, '2009'!$C:$C, $A27, '2009'!$F:$F, AD$1)+SUMIFS('2009'!$I:$I, '2009'!$D:$D, $A27, '2009'!$F:$F, AD$1)+SUMIFS('2009'!$J:$J, '2009'!$E:$E, $A27, '2009'!$F:$F, AD$1), 0)</f>
        <v>3</v>
      </c>
      <c r="AE27" s="0" t="n">
        <f aca="false">IFERROR(SUMIFS('2018'!$H:$H, '2018'!$C:$C, $A27, '2018'!$F:$F, AE$1)+SUMIFS('2018'!$I:$I, '2018'!$D:$D, $A27, '2018'!$F:$F, AE$1)+SUMIFS('2018'!$J:$J, '2018'!$E:$E, $A27, '2018'!$F:$F, AE$1)+SUMIFS('2017'!$H:$H, '2017'!$C:$C, $A27, '2017'!$F:$F, AE$1)+SUMIFS('2017'!$I:$I, '2017'!$D:$D, $A27, '2017'!$F:$F, AE$1)+SUMIFS('2017'!$J:$J, '2017'!$E:$E, $A27, '2017'!$F:$F, AE$1)+SUMIFS('2016'!$H:$H, '2016'!$C:$C, $A27, '2016'!$F:$F, AE$1)+SUMIFS('2016'!$I:$I, '2016'!$D:$D, $A27, '2016'!$F:$F, AE$1)+SUMIFS('2016'!$J:$J, '2016'!$E:$E, $A27, '2016'!$F:$F, AE$1)+SUMIFS('2015'!$H:$H, '2015'!$C:$C, $A27, '2015'!$F:$F, AE$1)+SUMIFS('2015'!$I:$I, '2015'!$D:$D, $A27, '2015'!$F:$F, AE$1)+SUMIFS('2015'!$J:$J, '2015'!$E:$E, $A27, '2015'!$F:$F, AE$1)+SUMIFS('2014'!$H:$H, '2014'!$C:$C, $A27, '2014'!$F:$F, AE$1)+SUMIFS('2014'!$I:$I, '2014'!$D:$D, $A27, '2014'!$F:$F, AE$1)+SUMIFS('2014'!$J:$J, '2014'!$E:$E, $A27, '2014'!$F:$F, AE$1)+SUMIFS('2013'!$H:$H, '2013'!$C:$C, $A27, '2013'!$F:$F, AE$1)+SUMIFS('2013'!$I:$I, '2013'!$D:$D, $A27, '2013'!$F:$F, AE$1)+SUMIFS('2013'!$J:$J, '2013'!$E:$E, $A27, '2013'!$F:$F, AE$1)+SUMIFS('2012'!$H:$H, '2012'!$C:$C, $A27, '2012'!$F:$F, AE$1)+SUMIFS('2012'!$I:$I, '2012'!$D:$D, $A27, '2012'!$F:$F, AE$1)+SUMIFS('2012'!$J:$J, '2012'!$E:$E, $A27, '2012'!$F:$F, AE$1)+SUMIFS('2011'!$H:$H, '2011'!$C:$C, $A27, '2011'!$F:$F, AE$1)+SUMIFS('2011'!$I:$I, '2011'!$D:$D, $A27, '2011'!$F:$F, AE$1)+SUMIFS('2011'!$J:$J, '2011'!$E:$E, $A27, '2011'!$F:$F, AE$1)+SUMIFS('2010'!$H:$H, '2010'!$C:$C, $A27, '2010'!$F:$F, AE$1)+SUMIFS('2010'!$I:$I, '2010'!$D:$D, $A27, '2010'!$F:$F, AE$1)+SUMIFS('2010'!$J:$J, '2010'!$E:$E, $A27, '2010'!$F:$F, AE$1)+SUMIFS('2009'!$H:$H, '2009'!$C:$C, $A27, '2009'!$F:$F, AE$1)+SUMIFS('2009'!$I:$I, '2009'!$D:$D, $A27, '2009'!$F:$F, AE$1)+SUMIFS('2009'!$J:$J, '2009'!$E:$E, $A27, '2009'!$F:$F, AE$1), 0)</f>
        <v>5</v>
      </c>
      <c r="AF27" s="0" t="n">
        <f aca="false">IFERROR(SUMIFS('2018'!$H:$H, '2018'!$C:$C, $A27, '2018'!$F:$F, AF$1)+SUMIFS('2018'!$I:$I, '2018'!$D:$D, $A27, '2018'!$F:$F, AF$1)+SUMIFS('2018'!$J:$J, '2018'!$E:$E, $A27, '2018'!$F:$F, AF$1)+SUMIFS('2017'!$H:$H, '2017'!$C:$C, $A27, '2017'!$F:$F, AF$1)+SUMIFS('2017'!$I:$I, '2017'!$D:$D, $A27, '2017'!$F:$F, AF$1)+SUMIFS('2017'!$J:$J, '2017'!$E:$E, $A27, '2017'!$F:$F, AF$1)+SUMIFS('2016'!$H:$H, '2016'!$C:$C, $A27, '2016'!$F:$F, AF$1)+SUMIFS('2016'!$I:$I, '2016'!$D:$D, $A27, '2016'!$F:$F, AF$1)+SUMIFS('2016'!$J:$J, '2016'!$E:$E, $A27, '2016'!$F:$F, AF$1)+SUMIFS('2015'!$H:$H, '2015'!$C:$C, $A27, '2015'!$F:$F, AF$1)+SUMIFS('2015'!$I:$I, '2015'!$D:$D, $A27, '2015'!$F:$F, AF$1)+SUMIFS('2015'!$J:$J, '2015'!$E:$E, $A27, '2015'!$F:$F, AF$1)+SUMIFS('2014'!$H:$H, '2014'!$C:$C, $A27, '2014'!$F:$F, AF$1)+SUMIFS('2014'!$I:$I, '2014'!$D:$D, $A27, '2014'!$F:$F, AF$1)+SUMIFS('2014'!$J:$J, '2014'!$E:$E, $A27, '2014'!$F:$F, AF$1)+SUMIFS('2013'!$H:$H, '2013'!$C:$C, $A27, '2013'!$F:$F, AF$1)+SUMIFS('2013'!$I:$I, '2013'!$D:$D, $A27, '2013'!$F:$F, AF$1)+SUMIFS('2013'!$J:$J, '2013'!$E:$E, $A27, '2013'!$F:$F, AF$1)+SUMIFS('2012'!$H:$H, '2012'!$C:$C, $A27, '2012'!$F:$F, AF$1)+SUMIFS('2012'!$I:$I, '2012'!$D:$D, $A27, '2012'!$F:$F, AF$1)+SUMIFS('2012'!$J:$J, '2012'!$E:$E, $A27, '2012'!$F:$F, AF$1)+SUMIFS('2011'!$H:$H, '2011'!$C:$C, $A27, '2011'!$F:$F, AF$1)+SUMIFS('2011'!$I:$I, '2011'!$D:$D, $A27, '2011'!$F:$F, AF$1)+SUMIFS('2011'!$J:$J, '2011'!$E:$E, $A27, '2011'!$F:$F, AF$1)+SUMIFS('2010'!$H:$H, '2010'!$C:$C, $A27, '2010'!$F:$F, AF$1)+SUMIFS('2010'!$I:$I, '2010'!$D:$D, $A27, '2010'!$F:$F, AF$1)+SUMIFS('2010'!$J:$J, '2010'!$E:$E, $A27, '2010'!$F:$F, AF$1)+SUMIFS('2009'!$H:$H, '2009'!$C:$C, $A27, '2009'!$F:$F, AF$1)+SUMIFS('2009'!$I:$I, '2009'!$D:$D, $A27, '2009'!$F:$F, AF$1)+SUMIFS('2009'!$J:$J, '2009'!$E:$E, $A27, '2009'!$F:$F, AF$1), 0)</f>
        <v>0</v>
      </c>
    </row>
    <row r="28" customFormat="false" ht="15" hidden="false" customHeight="false" outlineLevel="0" collapsed="false">
      <c r="A28" s="20" t="s">
        <v>64</v>
      </c>
      <c r="B28" s="0" t="n">
        <f aca="false">IFERROR(SUMIFS('2018'!$H:$H, '2018'!$C:$C, $A28, '2018'!$F:$F, B$1)+SUMIFS('2018'!$I:$I, '2018'!$D:$D, $A28, '2018'!$F:$F, B$1)+SUMIFS('2018'!$J:$J, '2018'!$E:$E, $A28, '2018'!$F:$F, B$1)+SUMIFS('2017'!$H:$H, '2017'!$C:$C, $A28, '2017'!$F:$F, B$1)+SUMIFS('2017'!$I:$I, '2017'!$D:$D, $A28, '2017'!$F:$F, B$1)+SUMIFS('2017'!$J:$J, '2017'!$E:$E, $A28, '2017'!$F:$F, B$1)+SUMIFS('2016'!$H:$H, '2016'!$C:$C, $A28, '2016'!$F:$F, B$1)+SUMIFS('2016'!$I:$I, '2016'!$D:$D, $A28, '2016'!$F:$F, B$1)+SUMIFS('2016'!$J:$J, '2016'!$E:$E, $A28, '2016'!$F:$F, B$1)+SUMIFS('2015'!$H:$H, '2015'!$C:$C, $A28, '2015'!$F:$F, B$1)+SUMIFS('2015'!$I:$I, '2015'!$D:$D, $A28, '2015'!$F:$F, B$1)+SUMIFS('2015'!$J:$J, '2015'!$E:$E, $A28, '2015'!$F:$F, B$1)+SUMIFS('2014'!$H:$H, '2014'!$C:$C, $A28, '2014'!$F:$F, B$1)+SUMIFS('2014'!$I:$I, '2014'!$D:$D, $A28, '2014'!$F:$F, B$1)+SUMIFS('2014'!$J:$J, '2014'!$E:$E, $A28, '2014'!$F:$F, B$1)+SUMIFS('2013'!$H:$H, '2013'!$C:$C, $A28, '2013'!$F:$F, B$1)+SUMIFS('2013'!$I:$I, '2013'!$D:$D, $A28, '2013'!$F:$F, B$1)+SUMIFS('2013'!$J:$J, '2013'!$E:$E, $A28, '2013'!$F:$F, B$1)+SUMIFS('2012'!$H:$H, '2012'!$C:$C, $A28, '2012'!$F:$F, B$1)+SUMIFS('2012'!$I:$I, '2012'!$D:$D, $A28, '2012'!$F:$F, B$1)+SUMIFS('2012'!$J:$J, '2012'!$E:$E, $A28, '2012'!$F:$F, B$1)+SUMIFS('2011'!$H:$H, '2011'!$C:$C, $A28, '2011'!$F:$F, B$1)+SUMIFS('2011'!$I:$I, '2011'!$D:$D, $A28, '2011'!$F:$F, B$1)+SUMIFS('2011'!$J:$J, '2011'!$E:$E, $A28, '2011'!$F:$F, B$1)+SUMIFS('2010'!$H:$H, '2010'!$C:$C, $A28, '2010'!$F:$F, B$1)+SUMIFS('2010'!$I:$I, '2010'!$D:$D, $A28, '2010'!$F:$F, B$1)+SUMIFS('2010'!$J:$J, '2010'!$E:$E, $A28, '2010'!$F:$F, B$1)+SUMIFS('2009'!$H:$H, '2009'!$C:$C, $A28, '2009'!$F:$F, B$1)+SUMIFS('2009'!$I:$I, '2009'!$D:$D, $A28, '2009'!$F:$F, B$1)+SUMIFS('2009'!$J:$J, '2009'!$E:$E, $A28, '2009'!$F:$F, B$1), 0)</f>
        <v>6</v>
      </c>
      <c r="C28" s="0" t="n">
        <f aca="false">IFERROR(SUMIFS('2018'!$H:$H, '2018'!$C:$C, $A28, '2018'!$F:$F, C$1)+SUMIFS('2018'!$I:$I, '2018'!$D:$D, $A28, '2018'!$F:$F, C$1)+SUMIFS('2018'!$J:$J, '2018'!$E:$E, $A28, '2018'!$F:$F, C$1)+SUMIFS('2017'!$H:$H, '2017'!$C:$C, $A28, '2017'!$F:$F, C$1)+SUMIFS('2017'!$I:$I, '2017'!$D:$D, $A28, '2017'!$F:$F, C$1)+SUMIFS('2017'!$J:$J, '2017'!$E:$E, $A28, '2017'!$F:$F, C$1)+SUMIFS('2016'!$H:$H, '2016'!$C:$C, $A28, '2016'!$F:$F, C$1)+SUMIFS('2016'!$I:$I, '2016'!$D:$D, $A28, '2016'!$F:$F, C$1)+SUMIFS('2016'!$J:$J, '2016'!$E:$E, $A28, '2016'!$F:$F, C$1)+SUMIFS('2015'!$H:$H, '2015'!$C:$C, $A28, '2015'!$F:$F, C$1)+SUMIFS('2015'!$I:$I, '2015'!$D:$D, $A28, '2015'!$F:$F, C$1)+SUMIFS('2015'!$J:$J, '2015'!$E:$E, $A28, '2015'!$F:$F, C$1)+SUMIFS('2014'!$H:$H, '2014'!$C:$C, $A28, '2014'!$F:$F, C$1)+SUMIFS('2014'!$I:$I, '2014'!$D:$D, $A28, '2014'!$F:$F, C$1)+SUMIFS('2014'!$J:$J, '2014'!$E:$E, $A28, '2014'!$F:$F, C$1)+SUMIFS('2013'!$H:$H, '2013'!$C:$C, $A28, '2013'!$F:$F, C$1)+SUMIFS('2013'!$I:$I, '2013'!$D:$D, $A28, '2013'!$F:$F, C$1)+SUMIFS('2013'!$J:$J, '2013'!$E:$E, $A28, '2013'!$F:$F, C$1)+SUMIFS('2012'!$H:$H, '2012'!$C:$C, $A28, '2012'!$F:$F, C$1)+SUMIFS('2012'!$I:$I, '2012'!$D:$D, $A28, '2012'!$F:$F, C$1)+SUMIFS('2012'!$J:$J, '2012'!$E:$E, $A28, '2012'!$F:$F, C$1)+SUMIFS('2011'!$H:$H, '2011'!$C:$C, $A28, '2011'!$F:$F, C$1)+SUMIFS('2011'!$I:$I, '2011'!$D:$D, $A28, '2011'!$F:$F, C$1)+SUMIFS('2011'!$J:$J, '2011'!$E:$E, $A28, '2011'!$F:$F, C$1)+SUMIFS('2010'!$H:$H, '2010'!$C:$C, $A28, '2010'!$F:$F, C$1)+SUMIFS('2010'!$I:$I, '2010'!$D:$D, $A28, '2010'!$F:$F, C$1)+SUMIFS('2010'!$J:$J, '2010'!$E:$E, $A28, '2010'!$F:$F, C$1)+SUMIFS('2009'!$H:$H, '2009'!$C:$C, $A28, '2009'!$F:$F, C$1)+SUMIFS('2009'!$I:$I, '2009'!$D:$D, $A28, '2009'!$F:$F, C$1)+SUMIFS('2009'!$J:$J, '2009'!$E:$E, $A28, '2009'!$F:$F, C$1), 0)</f>
        <v>0</v>
      </c>
      <c r="D28" s="0" t="n">
        <f aca="false">IFERROR(SUMIFS('2018'!$H:$H, '2018'!$C:$C, $A28, '2018'!$F:$F, D$1)+SUMIFS('2018'!$I:$I, '2018'!$D:$D, $A28, '2018'!$F:$F, D$1)+SUMIFS('2018'!$J:$J, '2018'!$E:$E, $A28, '2018'!$F:$F, D$1)+SUMIFS('2017'!$H:$H, '2017'!$C:$C, $A28, '2017'!$F:$F, D$1)+SUMIFS('2017'!$I:$I, '2017'!$D:$D, $A28, '2017'!$F:$F, D$1)+SUMIFS('2017'!$J:$J, '2017'!$E:$E, $A28, '2017'!$F:$F, D$1)+SUMIFS('2016'!$H:$H, '2016'!$C:$C, $A28, '2016'!$F:$F, D$1)+SUMIFS('2016'!$I:$I, '2016'!$D:$D, $A28, '2016'!$F:$F, D$1)+SUMIFS('2016'!$J:$J, '2016'!$E:$E, $A28, '2016'!$F:$F, D$1)+SUMIFS('2015'!$H:$H, '2015'!$C:$C, $A28, '2015'!$F:$F, D$1)+SUMIFS('2015'!$I:$I, '2015'!$D:$D, $A28, '2015'!$F:$F, D$1)+SUMIFS('2015'!$J:$J, '2015'!$E:$E, $A28, '2015'!$F:$F, D$1)+SUMIFS('2014'!$H:$H, '2014'!$C:$C, $A28, '2014'!$F:$F, D$1)+SUMIFS('2014'!$I:$I, '2014'!$D:$D, $A28, '2014'!$F:$F, D$1)+SUMIFS('2014'!$J:$J, '2014'!$E:$E, $A28, '2014'!$F:$F, D$1)+SUMIFS('2013'!$H:$H, '2013'!$C:$C, $A28, '2013'!$F:$F, D$1)+SUMIFS('2013'!$I:$I, '2013'!$D:$D, $A28, '2013'!$F:$F, D$1)+SUMIFS('2013'!$J:$J, '2013'!$E:$E, $A28, '2013'!$F:$F, D$1)+SUMIFS('2012'!$H:$H, '2012'!$C:$C, $A28, '2012'!$F:$F, D$1)+SUMIFS('2012'!$I:$I, '2012'!$D:$D, $A28, '2012'!$F:$F, D$1)+SUMIFS('2012'!$J:$J, '2012'!$E:$E, $A28, '2012'!$F:$F, D$1)+SUMIFS('2011'!$H:$H, '2011'!$C:$C, $A28, '2011'!$F:$F, D$1)+SUMIFS('2011'!$I:$I, '2011'!$D:$D, $A28, '2011'!$F:$F, D$1)+SUMIFS('2011'!$J:$J, '2011'!$E:$E, $A28, '2011'!$F:$F, D$1)+SUMIFS('2010'!$H:$H, '2010'!$C:$C, $A28, '2010'!$F:$F, D$1)+SUMIFS('2010'!$I:$I, '2010'!$D:$D, $A28, '2010'!$F:$F, D$1)+SUMIFS('2010'!$J:$J, '2010'!$E:$E, $A28, '2010'!$F:$F, D$1)+SUMIFS('2009'!$H:$H, '2009'!$C:$C, $A28, '2009'!$F:$F, D$1)+SUMIFS('2009'!$I:$I, '2009'!$D:$D, $A28, '2009'!$F:$F, D$1)+SUMIFS('2009'!$J:$J, '2009'!$E:$E, $A28, '2009'!$F:$F, D$1), 0)</f>
        <v>0</v>
      </c>
      <c r="E28" s="0" t="n">
        <f aca="false">IFERROR(SUMIFS('2018'!$H:$H, '2018'!$C:$C, $A28, '2018'!$F:$F, E$1)+SUMIFS('2018'!$I:$I, '2018'!$D:$D, $A28, '2018'!$F:$F, E$1)+SUMIFS('2018'!$J:$J, '2018'!$E:$E, $A28, '2018'!$F:$F, E$1)+SUMIFS('2017'!$H:$H, '2017'!$C:$C, $A28, '2017'!$F:$F, E$1)+SUMIFS('2017'!$I:$I, '2017'!$D:$D, $A28, '2017'!$F:$F, E$1)+SUMIFS('2017'!$J:$J, '2017'!$E:$E, $A28, '2017'!$F:$F, E$1)+SUMIFS('2016'!$H:$H, '2016'!$C:$C, $A28, '2016'!$F:$F, E$1)+SUMIFS('2016'!$I:$I, '2016'!$D:$D, $A28, '2016'!$F:$F, E$1)+SUMIFS('2016'!$J:$J, '2016'!$E:$E, $A28, '2016'!$F:$F, E$1)+SUMIFS('2015'!$H:$H, '2015'!$C:$C, $A28, '2015'!$F:$F, E$1)+SUMIFS('2015'!$I:$I, '2015'!$D:$D, $A28, '2015'!$F:$F, E$1)+SUMIFS('2015'!$J:$J, '2015'!$E:$E, $A28, '2015'!$F:$F, E$1)+SUMIFS('2014'!$H:$H, '2014'!$C:$C, $A28, '2014'!$F:$F, E$1)+SUMIFS('2014'!$I:$I, '2014'!$D:$D, $A28, '2014'!$F:$F, E$1)+SUMIFS('2014'!$J:$J, '2014'!$E:$E, $A28, '2014'!$F:$F, E$1)+SUMIFS('2013'!$H:$H, '2013'!$C:$C, $A28, '2013'!$F:$F, E$1)+SUMIFS('2013'!$I:$I, '2013'!$D:$D, $A28, '2013'!$F:$F, E$1)+SUMIFS('2013'!$J:$J, '2013'!$E:$E, $A28, '2013'!$F:$F, E$1)+SUMIFS('2012'!$H:$H, '2012'!$C:$C, $A28, '2012'!$F:$F, E$1)+SUMIFS('2012'!$I:$I, '2012'!$D:$D, $A28, '2012'!$F:$F, E$1)+SUMIFS('2012'!$J:$J, '2012'!$E:$E, $A28, '2012'!$F:$F, E$1)+SUMIFS('2011'!$H:$H, '2011'!$C:$C, $A28, '2011'!$F:$F, E$1)+SUMIFS('2011'!$I:$I, '2011'!$D:$D, $A28, '2011'!$F:$F, E$1)+SUMIFS('2011'!$J:$J, '2011'!$E:$E, $A28, '2011'!$F:$F, E$1)+SUMIFS('2010'!$H:$H, '2010'!$C:$C, $A28, '2010'!$F:$F, E$1)+SUMIFS('2010'!$I:$I, '2010'!$D:$D, $A28, '2010'!$F:$F, E$1)+SUMIFS('2010'!$J:$J, '2010'!$E:$E, $A28, '2010'!$F:$F, E$1)+SUMIFS('2009'!$H:$H, '2009'!$C:$C, $A28, '2009'!$F:$F, E$1)+SUMIFS('2009'!$I:$I, '2009'!$D:$D, $A28, '2009'!$F:$F, E$1)+SUMIFS('2009'!$J:$J, '2009'!$E:$E, $A28, '2009'!$F:$F, E$1), 0)</f>
        <v>0</v>
      </c>
      <c r="F28" s="0" t="n">
        <f aca="false">IFERROR(SUMIFS('2018'!$H:$H, '2018'!$C:$C, $A28, '2018'!$F:$F, F$1)+SUMIFS('2018'!$I:$I, '2018'!$D:$D, $A28, '2018'!$F:$F, F$1)+SUMIFS('2018'!$J:$J, '2018'!$E:$E, $A28, '2018'!$F:$F, F$1)+SUMIFS('2017'!$H:$H, '2017'!$C:$C, $A28, '2017'!$F:$F, F$1)+SUMIFS('2017'!$I:$I, '2017'!$D:$D, $A28, '2017'!$F:$F, F$1)+SUMIFS('2017'!$J:$J, '2017'!$E:$E, $A28, '2017'!$F:$F, F$1)+SUMIFS('2016'!$H:$H, '2016'!$C:$C, $A28, '2016'!$F:$F, F$1)+SUMIFS('2016'!$I:$I, '2016'!$D:$D, $A28, '2016'!$F:$F, F$1)+SUMIFS('2016'!$J:$J, '2016'!$E:$E, $A28, '2016'!$F:$F, F$1)+SUMIFS('2015'!$H:$H, '2015'!$C:$C, $A28, '2015'!$F:$F, F$1)+SUMIFS('2015'!$I:$I, '2015'!$D:$D, $A28, '2015'!$F:$F, F$1)+SUMIFS('2015'!$J:$J, '2015'!$E:$E, $A28, '2015'!$F:$F, F$1)+SUMIFS('2014'!$H:$H, '2014'!$C:$C, $A28, '2014'!$F:$F, F$1)+SUMIFS('2014'!$I:$I, '2014'!$D:$D, $A28, '2014'!$F:$F, F$1)+SUMIFS('2014'!$J:$J, '2014'!$E:$E, $A28, '2014'!$F:$F, F$1)+SUMIFS('2013'!$H:$H, '2013'!$C:$C, $A28, '2013'!$F:$F, F$1)+SUMIFS('2013'!$I:$I, '2013'!$D:$D, $A28, '2013'!$F:$F, F$1)+SUMIFS('2013'!$J:$J, '2013'!$E:$E, $A28, '2013'!$F:$F, F$1)+SUMIFS('2012'!$H:$H, '2012'!$C:$C, $A28, '2012'!$F:$F, F$1)+SUMIFS('2012'!$I:$I, '2012'!$D:$D, $A28, '2012'!$F:$F, F$1)+SUMIFS('2012'!$J:$J, '2012'!$E:$E, $A28, '2012'!$F:$F, F$1)+SUMIFS('2011'!$H:$H, '2011'!$C:$C, $A28, '2011'!$F:$F, F$1)+SUMIFS('2011'!$I:$I, '2011'!$D:$D, $A28, '2011'!$F:$F, F$1)+SUMIFS('2011'!$J:$J, '2011'!$E:$E, $A28, '2011'!$F:$F, F$1)+SUMIFS('2010'!$H:$H, '2010'!$C:$C, $A28, '2010'!$F:$F, F$1)+SUMIFS('2010'!$I:$I, '2010'!$D:$D, $A28, '2010'!$F:$F, F$1)+SUMIFS('2010'!$J:$J, '2010'!$E:$E, $A28, '2010'!$F:$F, F$1)+SUMIFS('2009'!$H:$H, '2009'!$C:$C, $A28, '2009'!$F:$F, F$1)+SUMIFS('2009'!$I:$I, '2009'!$D:$D, $A28, '2009'!$F:$F, F$1)+SUMIFS('2009'!$J:$J, '2009'!$E:$E, $A28, '2009'!$F:$F, F$1), 0)</f>
        <v>0</v>
      </c>
      <c r="G28" s="0" t="n">
        <f aca="false">IFERROR(SUMIFS('2018'!$H:$H, '2018'!$C:$C, $A28, '2018'!$F:$F, G$1)+SUMIFS('2018'!$I:$I, '2018'!$D:$D, $A28, '2018'!$F:$F, G$1)+SUMIFS('2018'!$J:$J, '2018'!$E:$E, $A28, '2018'!$F:$F, G$1)+SUMIFS('2017'!$H:$H, '2017'!$C:$C, $A28, '2017'!$F:$F, G$1)+SUMIFS('2017'!$I:$I, '2017'!$D:$D, $A28, '2017'!$F:$F, G$1)+SUMIFS('2017'!$J:$J, '2017'!$E:$E, $A28, '2017'!$F:$F, G$1)+SUMIFS('2016'!$H:$H, '2016'!$C:$C, $A28, '2016'!$F:$F, G$1)+SUMIFS('2016'!$I:$I, '2016'!$D:$D, $A28, '2016'!$F:$F, G$1)+SUMIFS('2016'!$J:$J, '2016'!$E:$E, $A28, '2016'!$F:$F, G$1)+SUMIFS('2015'!$H:$H, '2015'!$C:$C, $A28, '2015'!$F:$F, G$1)+SUMIFS('2015'!$I:$I, '2015'!$D:$D, $A28, '2015'!$F:$F, G$1)+SUMIFS('2015'!$J:$J, '2015'!$E:$E, $A28, '2015'!$F:$F, G$1)+SUMIFS('2014'!$H:$H, '2014'!$C:$C, $A28, '2014'!$F:$F, G$1)+SUMIFS('2014'!$I:$I, '2014'!$D:$D, $A28, '2014'!$F:$F, G$1)+SUMIFS('2014'!$J:$J, '2014'!$E:$E, $A28, '2014'!$F:$F, G$1)+SUMIFS('2013'!$H:$H, '2013'!$C:$C, $A28, '2013'!$F:$F, G$1)+SUMIFS('2013'!$I:$I, '2013'!$D:$D, $A28, '2013'!$F:$F, G$1)+SUMIFS('2013'!$J:$J, '2013'!$E:$E, $A28, '2013'!$F:$F, G$1)+SUMIFS('2012'!$H:$H, '2012'!$C:$C, $A28, '2012'!$F:$F, G$1)+SUMIFS('2012'!$I:$I, '2012'!$D:$D, $A28, '2012'!$F:$F, G$1)+SUMIFS('2012'!$J:$J, '2012'!$E:$E, $A28, '2012'!$F:$F, G$1)+SUMIFS('2011'!$H:$H, '2011'!$C:$C, $A28, '2011'!$F:$F, G$1)+SUMIFS('2011'!$I:$I, '2011'!$D:$D, $A28, '2011'!$F:$F, G$1)+SUMIFS('2011'!$J:$J, '2011'!$E:$E, $A28, '2011'!$F:$F, G$1)+SUMIFS('2010'!$H:$H, '2010'!$C:$C, $A28, '2010'!$F:$F, G$1)+SUMIFS('2010'!$I:$I, '2010'!$D:$D, $A28, '2010'!$F:$F, G$1)+SUMIFS('2010'!$J:$J, '2010'!$E:$E, $A28, '2010'!$F:$F, G$1)+SUMIFS('2009'!$H:$H, '2009'!$C:$C, $A28, '2009'!$F:$F, G$1)+SUMIFS('2009'!$I:$I, '2009'!$D:$D, $A28, '2009'!$F:$F, G$1)+SUMIFS('2009'!$J:$J, '2009'!$E:$E, $A28, '2009'!$F:$F, G$1), 0)</f>
        <v>1</v>
      </c>
      <c r="H28" s="0" t="n">
        <f aca="false">IFERROR(SUMIFS('2018'!$H:$H, '2018'!$C:$C, $A28, '2018'!$F:$F, H$1)+SUMIFS('2018'!$I:$I, '2018'!$D:$D, $A28, '2018'!$F:$F, H$1)+SUMIFS('2018'!$J:$J, '2018'!$E:$E, $A28, '2018'!$F:$F, H$1)+SUMIFS('2017'!$H:$H, '2017'!$C:$C, $A28, '2017'!$F:$F, H$1)+SUMIFS('2017'!$I:$I, '2017'!$D:$D, $A28, '2017'!$F:$F, H$1)+SUMIFS('2017'!$J:$J, '2017'!$E:$E, $A28, '2017'!$F:$F, H$1)+SUMIFS('2016'!$H:$H, '2016'!$C:$C, $A28, '2016'!$F:$F, H$1)+SUMIFS('2016'!$I:$I, '2016'!$D:$D, $A28, '2016'!$F:$F, H$1)+SUMIFS('2016'!$J:$J, '2016'!$E:$E, $A28, '2016'!$F:$F, H$1)+SUMIFS('2015'!$H:$H, '2015'!$C:$C, $A28, '2015'!$F:$F, H$1)+SUMIFS('2015'!$I:$I, '2015'!$D:$D, $A28, '2015'!$F:$F, H$1)+SUMIFS('2015'!$J:$J, '2015'!$E:$E, $A28, '2015'!$F:$F, H$1)+SUMIFS('2014'!$H:$H, '2014'!$C:$C, $A28, '2014'!$F:$F, H$1)+SUMIFS('2014'!$I:$I, '2014'!$D:$D, $A28, '2014'!$F:$F, H$1)+SUMIFS('2014'!$J:$J, '2014'!$E:$E, $A28, '2014'!$F:$F, H$1)+SUMIFS('2013'!$H:$H, '2013'!$C:$C, $A28, '2013'!$F:$F, H$1)+SUMIFS('2013'!$I:$I, '2013'!$D:$D, $A28, '2013'!$F:$F, H$1)+SUMIFS('2013'!$J:$J, '2013'!$E:$E, $A28, '2013'!$F:$F, H$1)+SUMIFS('2012'!$H:$H, '2012'!$C:$C, $A28, '2012'!$F:$F, H$1)+SUMIFS('2012'!$I:$I, '2012'!$D:$D, $A28, '2012'!$F:$F, H$1)+SUMIFS('2012'!$J:$J, '2012'!$E:$E, $A28, '2012'!$F:$F, H$1)+SUMIFS('2011'!$H:$H, '2011'!$C:$C, $A28, '2011'!$F:$F, H$1)+SUMIFS('2011'!$I:$I, '2011'!$D:$D, $A28, '2011'!$F:$F, H$1)+SUMIFS('2011'!$J:$J, '2011'!$E:$E, $A28, '2011'!$F:$F, H$1)+SUMIFS('2010'!$H:$H, '2010'!$C:$C, $A28, '2010'!$F:$F, H$1)+SUMIFS('2010'!$I:$I, '2010'!$D:$D, $A28, '2010'!$F:$F, H$1)+SUMIFS('2010'!$J:$J, '2010'!$E:$E, $A28, '2010'!$F:$F, H$1)+SUMIFS('2009'!$H:$H, '2009'!$C:$C, $A28, '2009'!$F:$F, H$1)+SUMIFS('2009'!$I:$I, '2009'!$D:$D, $A28, '2009'!$F:$F, H$1)+SUMIFS('2009'!$J:$J, '2009'!$E:$E, $A28, '2009'!$F:$F, H$1), 0)</f>
        <v>0</v>
      </c>
      <c r="I28" s="0" t="n">
        <f aca="false">IFERROR(SUMIFS('2018'!$H:$H, '2018'!$C:$C, $A28, '2018'!$F:$F, I$1)+SUMIFS('2018'!$I:$I, '2018'!$D:$D, $A28, '2018'!$F:$F, I$1)+SUMIFS('2018'!$J:$J, '2018'!$E:$E, $A28, '2018'!$F:$F, I$1)+SUMIFS('2017'!$H:$H, '2017'!$C:$C, $A28, '2017'!$F:$F, I$1)+SUMIFS('2017'!$I:$I, '2017'!$D:$D, $A28, '2017'!$F:$F, I$1)+SUMIFS('2017'!$J:$J, '2017'!$E:$E, $A28, '2017'!$F:$F, I$1)+SUMIFS('2016'!$H:$H, '2016'!$C:$C, $A28, '2016'!$F:$F, I$1)+SUMIFS('2016'!$I:$I, '2016'!$D:$D, $A28, '2016'!$F:$F, I$1)+SUMIFS('2016'!$J:$J, '2016'!$E:$E, $A28, '2016'!$F:$F, I$1)+SUMIFS('2015'!$H:$H, '2015'!$C:$C, $A28, '2015'!$F:$F, I$1)+SUMIFS('2015'!$I:$I, '2015'!$D:$D, $A28, '2015'!$F:$F, I$1)+SUMIFS('2015'!$J:$J, '2015'!$E:$E, $A28, '2015'!$F:$F, I$1)+SUMIFS('2014'!$H:$H, '2014'!$C:$C, $A28, '2014'!$F:$F, I$1)+SUMIFS('2014'!$I:$I, '2014'!$D:$D, $A28, '2014'!$F:$F, I$1)+SUMIFS('2014'!$J:$J, '2014'!$E:$E, $A28, '2014'!$F:$F, I$1)+SUMIFS('2013'!$H:$H, '2013'!$C:$C, $A28, '2013'!$F:$F, I$1)+SUMIFS('2013'!$I:$I, '2013'!$D:$D, $A28, '2013'!$F:$F, I$1)+SUMIFS('2013'!$J:$J, '2013'!$E:$E, $A28, '2013'!$F:$F, I$1)+SUMIFS('2012'!$H:$H, '2012'!$C:$C, $A28, '2012'!$F:$F, I$1)+SUMIFS('2012'!$I:$I, '2012'!$D:$D, $A28, '2012'!$F:$F, I$1)+SUMIFS('2012'!$J:$J, '2012'!$E:$E, $A28, '2012'!$F:$F, I$1)+SUMIFS('2011'!$H:$H, '2011'!$C:$C, $A28, '2011'!$F:$F, I$1)+SUMIFS('2011'!$I:$I, '2011'!$D:$D, $A28, '2011'!$F:$F, I$1)+SUMIFS('2011'!$J:$J, '2011'!$E:$E, $A28, '2011'!$F:$F, I$1)+SUMIFS('2010'!$H:$H, '2010'!$C:$C, $A28, '2010'!$F:$F, I$1)+SUMIFS('2010'!$I:$I, '2010'!$D:$D, $A28, '2010'!$F:$F, I$1)+SUMIFS('2010'!$J:$J, '2010'!$E:$E, $A28, '2010'!$F:$F, I$1)+SUMIFS('2009'!$H:$H, '2009'!$C:$C, $A28, '2009'!$F:$F, I$1)+SUMIFS('2009'!$I:$I, '2009'!$D:$D, $A28, '2009'!$F:$F, I$1)+SUMIFS('2009'!$J:$J, '2009'!$E:$E, $A28, '2009'!$F:$F, I$1), 0)</f>
        <v>0</v>
      </c>
      <c r="J28" s="0" t="n">
        <f aca="false">IFERROR(SUMIFS('2018'!$H:$H, '2018'!$C:$C, $A28, '2018'!$F:$F, J$1)+SUMIFS('2018'!$I:$I, '2018'!$D:$D, $A28, '2018'!$F:$F, J$1)+SUMIFS('2018'!$J:$J, '2018'!$E:$E, $A28, '2018'!$F:$F, J$1)+SUMIFS('2017'!$H:$H, '2017'!$C:$C, $A28, '2017'!$F:$F, J$1)+SUMIFS('2017'!$I:$I, '2017'!$D:$D, $A28, '2017'!$F:$F, J$1)+SUMIFS('2017'!$J:$J, '2017'!$E:$E, $A28, '2017'!$F:$F, J$1)+SUMIFS('2016'!$H:$H, '2016'!$C:$C, $A28, '2016'!$F:$F, J$1)+SUMIFS('2016'!$I:$I, '2016'!$D:$D, $A28, '2016'!$F:$F, J$1)+SUMIFS('2016'!$J:$J, '2016'!$E:$E, $A28, '2016'!$F:$F, J$1)+SUMIFS('2015'!$H:$H, '2015'!$C:$C, $A28, '2015'!$F:$F, J$1)+SUMIFS('2015'!$I:$I, '2015'!$D:$D, $A28, '2015'!$F:$F, J$1)+SUMIFS('2015'!$J:$J, '2015'!$E:$E, $A28, '2015'!$F:$F, J$1)+SUMIFS('2014'!$H:$H, '2014'!$C:$C, $A28, '2014'!$F:$F, J$1)+SUMIFS('2014'!$I:$I, '2014'!$D:$D, $A28, '2014'!$F:$F, J$1)+SUMIFS('2014'!$J:$J, '2014'!$E:$E, $A28, '2014'!$F:$F, J$1)+SUMIFS('2013'!$H:$H, '2013'!$C:$C, $A28, '2013'!$F:$F, J$1)+SUMIFS('2013'!$I:$I, '2013'!$D:$D, $A28, '2013'!$F:$F, J$1)+SUMIFS('2013'!$J:$J, '2013'!$E:$E, $A28, '2013'!$F:$F, J$1)+SUMIFS('2012'!$H:$H, '2012'!$C:$C, $A28, '2012'!$F:$F, J$1)+SUMIFS('2012'!$I:$I, '2012'!$D:$D, $A28, '2012'!$F:$F, J$1)+SUMIFS('2012'!$J:$J, '2012'!$E:$E, $A28, '2012'!$F:$F, J$1)+SUMIFS('2011'!$H:$H, '2011'!$C:$C, $A28, '2011'!$F:$F, J$1)+SUMIFS('2011'!$I:$I, '2011'!$D:$D, $A28, '2011'!$F:$F, J$1)+SUMIFS('2011'!$J:$J, '2011'!$E:$E, $A28, '2011'!$F:$F, J$1)+SUMIFS('2010'!$H:$H, '2010'!$C:$C, $A28, '2010'!$F:$F, J$1)+SUMIFS('2010'!$I:$I, '2010'!$D:$D, $A28, '2010'!$F:$F, J$1)+SUMIFS('2010'!$J:$J, '2010'!$E:$E, $A28, '2010'!$F:$F, J$1)+SUMIFS('2009'!$H:$H, '2009'!$C:$C, $A28, '2009'!$F:$F, J$1)+SUMIFS('2009'!$I:$I, '2009'!$D:$D, $A28, '2009'!$F:$F, J$1)+SUMIFS('2009'!$J:$J, '2009'!$E:$E, $A28, '2009'!$F:$F, J$1), 0)</f>
        <v>0</v>
      </c>
      <c r="K28" s="0" t="n">
        <f aca="false">IFERROR(SUMIFS('2018'!$H:$H, '2018'!$C:$C, $A28, '2018'!$F:$F, K$1)+SUMIFS('2018'!$I:$I, '2018'!$D:$D, $A28, '2018'!$F:$F, K$1)+SUMIFS('2018'!$J:$J, '2018'!$E:$E, $A28, '2018'!$F:$F, K$1)+SUMIFS('2017'!$H:$H, '2017'!$C:$C, $A28, '2017'!$F:$F, K$1)+SUMIFS('2017'!$I:$I, '2017'!$D:$D, $A28, '2017'!$F:$F, K$1)+SUMIFS('2017'!$J:$J, '2017'!$E:$E, $A28, '2017'!$F:$F, K$1)+SUMIFS('2016'!$H:$H, '2016'!$C:$C, $A28, '2016'!$F:$F, K$1)+SUMIFS('2016'!$I:$I, '2016'!$D:$D, $A28, '2016'!$F:$F, K$1)+SUMIFS('2016'!$J:$J, '2016'!$E:$E, $A28, '2016'!$F:$F, K$1)+SUMIFS('2015'!$H:$H, '2015'!$C:$C, $A28, '2015'!$F:$F, K$1)+SUMIFS('2015'!$I:$I, '2015'!$D:$D, $A28, '2015'!$F:$F, K$1)+SUMIFS('2015'!$J:$J, '2015'!$E:$E, $A28, '2015'!$F:$F, K$1)+SUMIFS('2014'!$H:$H, '2014'!$C:$C, $A28, '2014'!$F:$F, K$1)+SUMIFS('2014'!$I:$I, '2014'!$D:$D, $A28, '2014'!$F:$F, K$1)+SUMIFS('2014'!$J:$J, '2014'!$E:$E, $A28, '2014'!$F:$F, K$1)+SUMIFS('2013'!$H:$H, '2013'!$C:$C, $A28, '2013'!$F:$F, K$1)+SUMIFS('2013'!$I:$I, '2013'!$D:$D, $A28, '2013'!$F:$F, K$1)+SUMIFS('2013'!$J:$J, '2013'!$E:$E, $A28, '2013'!$F:$F, K$1)+SUMIFS('2012'!$H:$H, '2012'!$C:$C, $A28, '2012'!$F:$F, K$1)+SUMIFS('2012'!$I:$I, '2012'!$D:$D, $A28, '2012'!$F:$F, K$1)+SUMIFS('2012'!$J:$J, '2012'!$E:$E, $A28, '2012'!$F:$F, K$1)+SUMIFS('2011'!$H:$H, '2011'!$C:$C, $A28, '2011'!$F:$F, K$1)+SUMIFS('2011'!$I:$I, '2011'!$D:$D, $A28, '2011'!$F:$F, K$1)+SUMIFS('2011'!$J:$J, '2011'!$E:$E, $A28, '2011'!$F:$F, K$1)+SUMIFS('2010'!$H:$H, '2010'!$C:$C, $A28, '2010'!$F:$F, K$1)+SUMIFS('2010'!$I:$I, '2010'!$D:$D, $A28, '2010'!$F:$F, K$1)+SUMIFS('2010'!$J:$J, '2010'!$E:$E, $A28, '2010'!$F:$F, K$1)+SUMIFS('2009'!$H:$H, '2009'!$C:$C, $A28, '2009'!$F:$F, K$1)+SUMIFS('2009'!$I:$I, '2009'!$D:$D, $A28, '2009'!$F:$F, K$1)+SUMIFS('2009'!$J:$J, '2009'!$E:$E, $A28, '2009'!$F:$F, K$1), 0)</f>
        <v>0</v>
      </c>
      <c r="L28" s="0" t="n">
        <f aca="false">IFERROR(SUMIFS('2018'!$H:$H, '2018'!$C:$C, $A28, '2018'!$F:$F, L$1)+SUMIFS('2018'!$I:$I, '2018'!$D:$D, $A28, '2018'!$F:$F, L$1)+SUMIFS('2018'!$J:$J, '2018'!$E:$E, $A28, '2018'!$F:$F, L$1)+SUMIFS('2017'!$H:$H, '2017'!$C:$C, $A28, '2017'!$F:$F, L$1)+SUMIFS('2017'!$I:$I, '2017'!$D:$D, $A28, '2017'!$F:$F, L$1)+SUMIFS('2017'!$J:$J, '2017'!$E:$E, $A28, '2017'!$F:$F, L$1)+SUMIFS('2016'!$H:$H, '2016'!$C:$C, $A28, '2016'!$F:$F, L$1)+SUMIFS('2016'!$I:$I, '2016'!$D:$D, $A28, '2016'!$F:$F, L$1)+SUMIFS('2016'!$J:$J, '2016'!$E:$E, $A28, '2016'!$F:$F, L$1)+SUMIFS('2015'!$H:$H, '2015'!$C:$C, $A28, '2015'!$F:$F, L$1)+SUMIFS('2015'!$I:$I, '2015'!$D:$D, $A28, '2015'!$F:$F, L$1)+SUMIFS('2015'!$J:$J, '2015'!$E:$E, $A28, '2015'!$F:$F, L$1)+SUMIFS('2014'!$H:$H, '2014'!$C:$C, $A28, '2014'!$F:$F, L$1)+SUMIFS('2014'!$I:$I, '2014'!$D:$D, $A28, '2014'!$F:$F, L$1)+SUMIFS('2014'!$J:$J, '2014'!$E:$E, $A28, '2014'!$F:$F, L$1)+SUMIFS('2013'!$H:$H, '2013'!$C:$C, $A28, '2013'!$F:$F, L$1)+SUMIFS('2013'!$I:$I, '2013'!$D:$D, $A28, '2013'!$F:$F, L$1)+SUMIFS('2013'!$J:$J, '2013'!$E:$E, $A28, '2013'!$F:$F, L$1)+SUMIFS('2012'!$H:$H, '2012'!$C:$C, $A28, '2012'!$F:$F, L$1)+SUMIFS('2012'!$I:$I, '2012'!$D:$D, $A28, '2012'!$F:$F, L$1)+SUMIFS('2012'!$J:$J, '2012'!$E:$E, $A28, '2012'!$F:$F, L$1)+SUMIFS('2011'!$H:$H, '2011'!$C:$C, $A28, '2011'!$F:$F, L$1)+SUMIFS('2011'!$I:$I, '2011'!$D:$D, $A28, '2011'!$F:$F, L$1)+SUMIFS('2011'!$J:$J, '2011'!$E:$E, $A28, '2011'!$F:$F, L$1)+SUMIFS('2010'!$H:$H, '2010'!$C:$C, $A28, '2010'!$F:$F, L$1)+SUMIFS('2010'!$I:$I, '2010'!$D:$D, $A28, '2010'!$F:$F, L$1)+SUMIFS('2010'!$J:$J, '2010'!$E:$E, $A28, '2010'!$F:$F, L$1)+SUMIFS('2009'!$H:$H, '2009'!$C:$C, $A28, '2009'!$F:$F, L$1)+SUMIFS('2009'!$I:$I, '2009'!$D:$D, $A28, '2009'!$F:$F, L$1)+SUMIFS('2009'!$J:$J, '2009'!$E:$E, $A28, '2009'!$F:$F, L$1), 0)</f>
        <v>0</v>
      </c>
      <c r="M28" s="0" t="n">
        <f aca="false">IFERROR(SUMIFS('2018'!$H:$H, '2018'!$C:$C, $A28, '2018'!$F:$F, M$1)+SUMIFS('2018'!$I:$I, '2018'!$D:$D, $A28, '2018'!$F:$F, M$1)+SUMIFS('2018'!$J:$J, '2018'!$E:$E, $A28, '2018'!$F:$F, M$1)+SUMIFS('2017'!$H:$H, '2017'!$C:$C, $A28, '2017'!$F:$F, M$1)+SUMIFS('2017'!$I:$I, '2017'!$D:$D, $A28, '2017'!$F:$F, M$1)+SUMIFS('2017'!$J:$J, '2017'!$E:$E, $A28, '2017'!$F:$F, M$1)+SUMIFS('2016'!$H:$H, '2016'!$C:$C, $A28, '2016'!$F:$F, M$1)+SUMIFS('2016'!$I:$I, '2016'!$D:$D, $A28, '2016'!$F:$F, M$1)+SUMIFS('2016'!$J:$J, '2016'!$E:$E, $A28, '2016'!$F:$F, M$1)+SUMIFS('2015'!$H:$H, '2015'!$C:$C, $A28, '2015'!$F:$F, M$1)+SUMIFS('2015'!$I:$I, '2015'!$D:$D, $A28, '2015'!$F:$F, M$1)+SUMIFS('2015'!$J:$J, '2015'!$E:$E, $A28, '2015'!$F:$F, M$1)+SUMIFS('2014'!$H:$H, '2014'!$C:$C, $A28, '2014'!$F:$F, M$1)+SUMIFS('2014'!$I:$I, '2014'!$D:$D, $A28, '2014'!$F:$F, M$1)+SUMIFS('2014'!$J:$J, '2014'!$E:$E, $A28, '2014'!$F:$F, M$1)+SUMIFS('2013'!$H:$H, '2013'!$C:$C, $A28, '2013'!$F:$F, M$1)+SUMIFS('2013'!$I:$I, '2013'!$D:$D, $A28, '2013'!$F:$F, M$1)+SUMIFS('2013'!$J:$J, '2013'!$E:$E, $A28, '2013'!$F:$F, M$1)+SUMIFS('2012'!$H:$H, '2012'!$C:$C, $A28, '2012'!$F:$F, M$1)+SUMIFS('2012'!$I:$I, '2012'!$D:$D, $A28, '2012'!$F:$F, M$1)+SUMIFS('2012'!$J:$J, '2012'!$E:$E, $A28, '2012'!$F:$F, M$1)+SUMIFS('2011'!$H:$H, '2011'!$C:$C, $A28, '2011'!$F:$F, M$1)+SUMIFS('2011'!$I:$I, '2011'!$D:$D, $A28, '2011'!$F:$F, M$1)+SUMIFS('2011'!$J:$J, '2011'!$E:$E, $A28, '2011'!$F:$F, M$1)+SUMIFS('2010'!$H:$H, '2010'!$C:$C, $A28, '2010'!$F:$F, M$1)+SUMIFS('2010'!$I:$I, '2010'!$D:$D, $A28, '2010'!$F:$F, M$1)+SUMIFS('2010'!$J:$J, '2010'!$E:$E, $A28, '2010'!$F:$F, M$1)+SUMIFS('2009'!$H:$H, '2009'!$C:$C, $A28, '2009'!$F:$F, M$1)+SUMIFS('2009'!$I:$I, '2009'!$D:$D, $A28, '2009'!$F:$F, M$1)+SUMIFS('2009'!$J:$J, '2009'!$E:$E, $A28, '2009'!$F:$F, M$1), 0)</f>
        <v>0</v>
      </c>
      <c r="N28" s="0" t="n">
        <f aca="false">IFERROR(SUMIFS('2018'!$H:$H, '2018'!$C:$C, $A28, '2018'!$F:$F, N$1)+SUMIFS('2018'!$I:$I, '2018'!$D:$D, $A28, '2018'!$F:$F, N$1)+SUMIFS('2018'!$J:$J, '2018'!$E:$E, $A28, '2018'!$F:$F, N$1)+SUMIFS('2017'!$H:$H, '2017'!$C:$C, $A28, '2017'!$F:$F, N$1)+SUMIFS('2017'!$I:$I, '2017'!$D:$D, $A28, '2017'!$F:$F, N$1)+SUMIFS('2017'!$J:$J, '2017'!$E:$E, $A28, '2017'!$F:$F, N$1)+SUMIFS('2016'!$H:$H, '2016'!$C:$C, $A28, '2016'!$F:$F, N$1)+SUMIFS('2016'!$I:$I, '2016'!$D:$D, $A28, '2016'!$F:$F, N$1)+SUMIFS('2016'!$J:$J, '2016'!$E:$E, $A28, '2016'!$F:$F, N$1)+SUMIFS('2015'!$H:$H, '2015'!$C:$C, $A28, '2015'!$F:$F, N$1)+SUMIFS('2015'!$I:$I, '2015'!$D:$D, $A28, '2015'!$F:$F, N$1)+SUMIFS('2015'!$J:$J, '2015'!$E:$E, $A28, '2015'!$F:$F, N$1)+SUMIFS('2014'!$H:$H, '2014'!$C:$C, $A28, '2014'!$F:$F, N$1)+SUMIFS('2014'!$I:$I, '2014'!$D:$D, $A28, '2014'!$F:$F, N$1)+SUMIFS('2014'!$J:$J, '2014'!$E:$E, $A28, '2014'!$F:$F, N$1)+SUMIFS('2013'!$H:$H, '2013'!$C:$C, $A28, '2013'!$F:$F, N$1)+SUMIFS('2013'!$I:$I, '2013'!$D:$D, $A28, '2013'!$F:$F, N$1)+SUMIFS('2013'!$J:$J, '2013'!$E:$E, $A28, '2013'!$F:$F, N$1)+SUMIFS('2012'!$H:$H, '2012'!$C:$C, $A28, '2012'!$F:$F, N$1)+SUMIFS('2012'!$I:$I, '2012'!$D:$D, $A28, '2012'!$F:$F, N$1)+SUMIFS('2012'!$J:$J, '2012'!$E:$E, $A28, '2012'!$F:$F, N$1)+SUMIFS('2011'!$H:$H, '2011'!$C:$C, $A28, '2011'!$F:$F, N$1)+SUMIFS('2011'!$I:$I, '2011'!$D:$D, $A28, '2011'!$F:$F, N$1)+SUMIFS('2011'!$J:$J, '2011'!$E:$E, $A28, '2011'!$F:$F, N$1)+SUMIFS('2010'!$H:$H, '2010'!$C:$C, $A28, '2010'!$F:$F, N$1)+SUMIFS('2010'!$I:$I, '2010'!$D:$D, $A28, '2010'!$F:$F, N$1)+SUMIFS('2010'!$J:$J, '2010'!$E:$E, $A28, '2010'!$F:$F, N$1)+SUMIFS('2009'!$H:$H, '2009'!$C:$C, $A28, '2009'!$F:$F, N$1)+SUMIFS('2009'!$I:$I, '2009'!$D:$D, $A28, '2009'!$F:$F, N$1)+SUMIFS('2009'!$J:$J, '2009'!$E:$E, $A28, '2009'!$F:$F, N$1), 0)</f>
        <v>0</v>
      </c>
      <c r="O28" s="0" t="n">
        <f aca="false">IFERROR(SUMIFS('2018'!$H:$H, '2018'!$C:$C, $A28, '2018'!$F:$F, O$1)+SUMIFS('2018'!$I:$I, '2018'!$D:$D, $A28, '2018'!$F:$F, O$1)+SUMIFS('2018'!$J:$J, '2018'!$E:$E, $A28, '2018'!$F:$F, O$1)+SUMIFS('2017'!$H:$H, '2017'!$C:$C, $A28, '2017'!$F:$F, O$1)+SUMIFS('2017'!$I:$I, '2017'!$D:$D, $A28, '2017'!$F:$F, O$1)+SUMIFS('2017'!$J:$J, '2017'!$E:$E, $A28, '2017'!$F:$F, O$1)+SUMIFS('2016'!$H:$H, '2016'!$C:$C, $A28, '2016'!$F:$F, O$1)+SUMIFS('2016'!$I:$I, '2016'!$D:$D, $A28, '2016'!$F:$F, O$1)+SUMIFS('2016'!$J:$J, '2016'!$E:$E, $A28, '2016'!$F:$F, O$1)+SUMIFS('2015'!$H:$H, '2015'!$C:$C, $A28, '2015'!$F:$F, O$1)+SUMIFS('2015'!$I:$I, '2015'!$D:$D, $A28, '2015'!$F:$F, O$1)+SUMIFS('2015'!$J:$J, '2015'!$E:$E, $A28, '2015'!$F:$F, O$1)+SUMIFS('2014'!$H:$H, '2014'!$C:$C, $A28, '2014'!$F:$F, O$1)+SUMIFS('2014'!$I:$I, '2014'!$D:$D, $A28, '2014'!$F:$F, O$1)+SUMIFS('2014'!$J:$J, '2014'!$E:$E, $A28, '2014'!$F:$F, O$1)+SUMIFS('2013'!$H:$H, '2013'!$C:$C, $A28, '2013'!$F:$F, O$1)+SUMIFS('2013'!$I:$I, '2013'!$D:$D, $A28, '2013'!$F:$F, O$1)+SUMIFS('2013'!$J:$J, '2013'!$E:$E, $A28, '2013'!$F:$F, O$1)+SUMIFS('2012'!$H:$H, '2012'!$C:$C, $A28, '2012'!$F:$F, O$1)+SUMIFS('2012'!$I:$I, '2012'!$D:$D, $A28, '2012'!$F:$F, O$1)+SUMIFS('2012'!$J:$J, '2012'!$E:$E, $A28, '2012'!$F:$F, O$1)+SUMIFS('2011'!$H:$H, '2011'!$C:$C, $A28, '2011'!$F:$F, O$1)+SUMIFS('2011'!$I:$I, '2011'!$D:$D, $A28, '2011'!$F:$F, O$1)+SUMIFS('2011'!$J:$J, '2011'!$E:$E, $A28, '2011'!$F:$F, O$1)+SUMIFS('2010'!$H:$H, '2010'!$C:$C, $A28, '2010'!$F:$F, O$1)+SUMIFS('2010'!$I:$I, '2010'!$D:$D, $A28, '2010'!$F:$F, O$1)+SUMIFS('2010'!$J:$J, '2010'!$E:$E, $A28, '2010'!$F:$F, O$1)+SUMIFS('2009'!$H:$H, '2009'!$C:$C, $A28, '2009'!$F:$F, O$1)+SUMIFS('2009'!$I:$I, '2009'!$D:$D, $A28, '2009'!$F:$F, O$1)+SUMIFS('2009'!$J:$J, '2009'!$E:$E, $A28, '2009'!$F:$F, O$1), 0)</f>
        <v>0</v>
      </c>
      <c r="P28" s="0" t="n">
        <f aca="false">IFERROR(SUMIFS('2018'!$H:$H, '2018'!$C:$C, $A28, '2018'!$F:$F, P$1)+SUMIFS('2018'!$I:$I, '2018'!$D:$D, $A28, '2018'!$F:$F, P$1)+SUMIFS('2018'!$J:$J, '2018'!$E:$E, $A28, '2018'!$F:$F, P$1)+SUMIFS('2017'!$H:$H, '2017'!$C:$C, $A28, '2017'!$F:$F, P$1)+SUMIFS('2017'!$I:$I, '2017'!$D:$D, $A28, '2017'!$F:$F, P$1)+SUMIFS('2017'!$J:$J, '2017'!$E:$E, $A28, '2017'!$F:$F, P$1)+SUMIFS('2016'!$H:$H, '2016'!$C:$C, $A28, '2016'!$F:$F, P$1)+SUMIFS('2016'!$I:$I, '2016'!$D:$D, $A28, '2016'!$F:$F, P$1)+SUMIFS('2016'!$J:$J, '2016'!$E:$E, $A28, '2016'!$F:$F, P$1)+SUMIFS('2015'!$H:$H, '2015'!$C:$C, $A28, '2015'!$F:$F, P$1)+SUMIFS('2015'!$I:$I, '2015'!$D:$D, $A28, '2015'!$F:$F, P$1)+SUMIFS('2015'!$J:$J, '2015'!$E:$E, $A28, '2015'!$F:$F, P$1)+SUMIFS('2014'!$H:$H, '2014'!$C:$C, $A28, '2014'!$F:$F, P$1)+SUMIFS('2014'!$I:$I, '2014'!$D:$D, $A28, '2014'!$F:$F, P$1)+SUMIFS('2014'!$J:$J, '2014'!$E:$E, $A28, '2014'!$F:$F, P$1)+SUMIFS('2013'!$H:$H, '2013'!$C:$C, $A28, '2013'!$F:$F, P$1)+SUMIFS('2013'!$I:$I, '2013'!$D:$D, $A28, '2013'!$F:$F, P$1)+SUMIFS('2013'!$J:$J, '2013'!$E:$E, $A28, '2013'!$F:$F, P$1)+SUMIFS('2012'!$H:$H, '2012'!$C:$C, $A28, '2012'!$F:$F, P$1)+SUMIFS('2012'!$I:$I, '2012'!$D:$D, $A28, '2012'!$F:$F, P$1)+SUMIFS('2012'!$J:$J, '2012'!$E:$E, $A28, '2012'!$F:$F, P$1)+SUMIFS('2011'!$H:$H, '2011'!$C:$C, $A28, '2011'!$F:$F, P$1)+SUMIFS('2011'!$I:$I, '2011'!$D:$D, $A28, '2011'!$F:$F, P$1)+SUMIFS('2011'!$J:$J, '2011'!$E:$E, $A28, '2011'!$F:$F, P$1)+SUMIFS('2010'!$H:$H, '2010'!$C:$C, $A28, '2010'!$F:$F, P$1)+SUMIFS('2010'!$I:$I, '2010'!$D:$D, $A28, '2010'!$F:$F, P$1)+SUMIFS('2010'!$J:$J, '2010'!$E:$E, $A28, '2010'!$F:$F, P$1)+SUMIFS('2009'!$H:$H, '2009'!$C:$C, $A28, '2009'!$F:$F, P$1)+SUMIFS('2009'!$I:$I, '2009'!$D:$D, $A28, '2009'!$F:$F, P$1)+SUMIFS('2009'!$J:$J, '2009'!$E:$E, $A28, '2009'!$F:$F, P$1), 0)</f>
        <v>0</v>
      </c>
      <c r="Q28" s="0" t="n">
        <f aca="false">IFERROR(SUMIFS('2018'!$H:$H, '2018'!$C:$C, $A28, '2018'!$F:$F, Q$1)+SUMIFS('2018'!$I:$I, '2018'!$D:$D, $A28, '2018'!$F:$F, Q$1)+SUMIFS('2018'!$J:$J, '2018'!$E:$E, $A28, '2018'!$F:$F, Q$1)+SUMIFS('2017'!$H:$H, '2017'!$C:$C, $A28, '2017'!$F:$F, Q$1)+SUMIFS('2017'!$I:$I, '2017'!$D:$D, $A28, '2017'!$F:$F, Q$1)+SUMIFS('2017'!$J:$J, '2017'!$E:$E, $A28, '2017'!$F:$F, Q$1)+SUMIFS('2016'!$H:$H, '2016'!$C:$C, $A28, '2016'!$F:$F, Q$1)+SUMIFS('2016'!$I:$I, '2016'!$D:$D, $A28, '2016'!$F:$F, Q$1)+SUMIFS('2016'!$J:$J, '2016'!$E:$E, $A28, '2016'!$F:$F, Q$1)+SUMIFS('2015'!$H:$H, '2015'!$C:$C, $A28, '2015'!$F:$F, Q$1)+SUMIFS('2015'!$I:$I, '2015'!$D:$D, $A28, '2015'!$F:$F, Q$1)+SUMIFS('2015'!$J:$J, '2015'!$E:$E, $A28, '2015'!$F:$F, Q$1)+SUMIFS('2014'!$H:$H, '2014'!$C:$C, $A28, '2014'!$F:$F, Q$1)+SUMIFS('2014'!$I:$I, '2014'!$D:$D, $A28, '2014'!$F:$F, Q$1)+SUMIFS('2014'!$J:$J, '2014'!$E:$E, $A28, '2014'!$F:$F, Q$1)+SUMIFS('2013'!$H:$H, '2013'!$C:$C, $A28, '2013'!$F:$F, Q$1)+SUMIFS('2013'!$I:$I, '2013'!$D:$D, $A28, '2013'!$F:$F, Q$1)+SUMIFS('2013'!$J:$J, '2013'!$E:$E, $A28, '2013'!$F:$F, Q$1)+SUMIFS('2012'!$H:$H, '2012'!$C:$C, $A28, '2012'!$F:$F, Q$1)+SUMIFS('2012'!$I:$I, '2012'!$D:$D, $A28, '2012'!$F:$F, Q$1)+SUMIFS('2012'!$J:$J, '2012'!$E:$E, $A28, '2012'!$F:$F, Q$1)+SUMIFS('2011'!$H:$H, '2011'!$C:$C, $A28, '2011'!$F:$F, Q$1)+SUMIFS('2011'!$I:$I, '2011'!$D:$D, $A28, '2011'!$F:$F, Q$1)+SUMIFS('2011'!$J:$J, '2011'!$E:$E, $A28, '2011'!$F:$F, Q$1)+SUMIFS('2010'!$H:$H, '2010'!$C:$C, $A28, '2010'!$F:$F, Q$1)+SUMIFS('2010'!$I:$I, '2010'!$D:$D, $A28, '2010'!$F:$F, Q$1)+SUMIFS('2010'!$J:$J, '2010'!$E:$E, $A28, '2010'!$F:$F, Q$1)+SUMIFS('2009'!$H:$H, '2009'!$C:$C, $A28, '2009'!$F:$F, Q$1)+SUMIFS('2009'!$I:$I, '2009'!$D:$D, $A28, '2009'!$F:$F, Q$1)+SUMIFS('2009'!$J:$J, '2009'!$E:$E, $A28, '2009'!$F:$F, Q$1), 0)</f>
        <v>0</v>
      </c>
      <c r="R28" s="0" t="n">
        <f aca="false">IFERROR(SUMIFS('2018'!$H:$H, '2018'!$C:$C, $A28, '2018'!$F:$F, R$1)+SUMIFS('2018'!$I:$I, '2018'!$D:$D, $A28, '2018'!$F:$F, R$1)+SUMIFS('2018'!$J:$J, '2018'!$E:$E, $A28, '2018'!$F:$F, R$1)+SUMIFS('2017'!$H:$H, '2017'!$C:$C, $A28, '2017'!$F:$F, R$1)+SUMIFS('2017'!$I:$I, '2017'!$D:$D, $A28, '2017'!$F:$F, R$1)+SUMIFS('2017'!$J:$J, '2017'!$E:$E, $A28, '2017'!$F:$F, R$1)+SUMIFS('2016'!$H:$H, '2016'!$C:$C, $A28, '2016'!$F:$F, R$1)+SUMIFS('2016'!$I:$I, '2016'!$D:$D, $A28, '2016'!$F:$F, R$1)+SUMIFS('2016'!$J:$J, '2016'!$E:$E, $A28, '2016'!$F:$F, R$1)+SUMIFS('2015'!$H:$H, '2015'!$C:$C, $A28, '2015'!$F:$F, R$1)+SUMIFS('2015'!$I:$I, '2015'!$D:$D, $A28, '2015'!$F:$F, R$1)+SUMIFS('2015'!$J:$J, '2015'!$E:$E, $A28, '2015'!$F:$F, R$1)+SUMIFS('2014'!$H:$H, '2014'!$C:$C, $A28, '2014'!$F:$F, R$1)+SUMIFS('2014'!$I:$I, '2014'!$D:$D, $A28, '2014'!$F:$F, R$1)+SUMIFS('2014'!$J:$J, '2014'!$E:$E, $A28, '2014'!$F:$F, R$1)+SUMIFS('2013'!$H:$H, '2013'!$C:$C, $A28, '2013'!$F:$F, R$1)+SUMIFS('2013'!$I:$I, '2013'!$D:$D, $A28, '2013'!$F:$F, R$1)+SUMIFS('2013'!$J:$J, '2013'!$E:$E, $A28, '2013'!$F:$F, R$1)+SUMIFS('2012'!$H:$H, '2012'!$C:$C, $A28, '2012'!$F:$F, R$1)+SUMIFS('2012'!$I:$I, '2012'!$D:$D, $A28, '2012'!$F:$F, R$1)+SUMIFS('2012'!$J:$J, '2012'!$E:$E, $A28, '2012'!$F:$F, R$1)+SUMIFS('2011'!$H:$H, '2011'!$C:$C, $A28, '2011'!$F:$F, R$1)+SUMIFS('2011'!$I:$I, '2011'!$D:$D, $A28, '2011'!$F:$F, R$1)+SUMIFS('2011'!$J:$J, '2011'!$E:$E, $A28, '2011'!$F:$F, R$1)+SUMIFS('2010'!$H:$H, '2010'!$C:$C, $A28, '2010'!$F:$F, R$1)+SUMIFS('2010'!$I:$I, '2010'!$D:$D, $A28, '2010'!$F:$F, R$1)+SUMIFS('2010'!$J:$J, '2010'!$E:$E, $A28, '2010'!$F:$F, R$1)+SUMIFS('2009'!$H:$H, '2009'!$C:$C, $A28, '2009'!$F:$F, R$1)+SUMIFS('2009'!$I:$I, '2009'!$D:$D, $A28, '2009'!$F:$F, R$1)+SUMIFS('2009'!$J:$J, '2009'!$E:$E, $A28, '2009'!$F:$F, R$1), 0)</f>
        <v>0</v>
      </c>
      <c r="S28" s="0" t="n">
        <f aca="false">IFERROR(SUMIFS('2018'!$H:$H, '2018'!$C:$C, $A28, '2018'!$F:$F, S$1)+SUMIFS('2018'!$I:$I, '2018'!$D:$D, $A28, '2018'!$F:$F, S$1)+SUMIFS('2018'!$J:$J, '2018'!$E:$E, $A28, '2018'!$F:$F, S$1)+SUMIFS('2017'!$H:$H, '2017'!$C:$C, $A28, '2017'!$F:$F, S$1)+SUMIFS('2017'!$I:$I, '2017'!$D:$D, $A28, '2017'!$F:$F, S$1)+SUMIFS('2017'!$J:$J, '2017'!$E:$E, $A28, '2017'!$F:$F, S$1)+SUMIFS('2016'!$H:$H, '2016'!$C:$C, $A28, '2016'!$F:$F, S$1)+SUMIFS('2016'!$I:$I, '2016'!$D:$D, $A28, '2016'!$F:$F, S$1)+SUMIFS('2016'!$J:$J, '2016'!$E:$E, $A28, '2016'!$F:$F, S$1)+SUMIFS('2015'!$H:$H, '2015'!$C:$C, $A28, '2015'!$F:$F, S$1)+SUMIFS('2015'!$I:$I, '2015'!$D:$D, $A28, '2015'!$F:$F, S$1)+SUMIFS('2015'!$J:$J, '2015'!$E:$E, $A28, '2015'!$F:$F, S$1)+SUMIFS('2014'!$H:$H, '2014'!$C:$C, $A28, '2014'!$F:$F, S$1)+SUMIFS('2014'!$I:$I, '2014'!$D:$D, $A28, '2014'!$F:$F, S$1)+SUMIFS('2014'!$J:$J, '2014'!$E:$E, $A28, '2014'!$F:$F, S$1)+SUMIFS('2013'!$H:$H, '2013'!$C:$C, $A28, '2013'!$F:$F, S$1)+SUMIFS('2013'!$I:$I, '2013'!$D:$D, $A28, '2013'!$F:$F, S$1)+SUMIFS('2013'!$J:$J, '2013'!$E:$E, $A28, '2013'!$F:$F, S$1)+SUMIFS('2012'!$H:$H, '2012'!$C:$C, $A28, '2012'!$F:$F, S$1)+SUMIFS('2012'!$I:$I, '2012'!$D:$D, $A28, '2012'!$F:$F, S$1)+SUMIFS('2012'!$J:$J, '2012'!$E:$E, $A28, '2012'!$F:$F, S$1)+SUMIFS('2011'!$H:$H, '2011'!$C:$C, $A28, '2011'!$F:$F, S$1)+SUMIFS('2011'!$I:$I, '2011'!$D:$D, $A28, '2011'!$F:$F, S$1)+SUMIFS('2011'!$J:$J, '2011'!$E:$E, $A28, '2011'!$F:$F, S$1)+SUMIFS('2010'!$H:$H, '2010'!$C:$C, $A28, '2010'!$F:$F, S$1)+SUMIFS('2010'!$I:$I, '2010'!$D:$D, $A28, '2010'!$F:$F, S$1)+SUMIFS('2010'!$J:$J, '2010'!$E:$E, $A28, '2010'!$F:$F, S$1)+SUMIFS('2009'!$H:$H, '2009'!$C:$C, $A28, '2009'!$F:$F, S$1)+SUMIFS('2009'!$I:$I, '2009'!$D:$D, $A28, '2009'!$F:$F, S$1)+SUMIFS('2009'!$J:$J, '2009'!$E:$E, $A28, '2009'!$F:$F, S$1), 0)</f>
        <v>0</v>
      </c>
      <c r="T28" s="0" t="n">
        <f aca="false">IFERROR(SUMIFS('2018'!$H:$H, '2018'!$C:$C, $A28, '2018'!$F:$F, T$1)+SUMIFS('2018'!$I:$I, '2018'!$D:$D, $A28, '2018'!$F:$F, T$1)+SUMIFS('2018'!$J:$J, '2018'!$E:$E, $A28, '2018'!$F:$F, T$1)+SUMIFS('2017'!$H:$H, '2017'!$C:$C, $A28, '2017'!$F:$F, T$1)+SUMIFS('2017'!$I:$I, '2017'!$D:$D, $A28, '2017'!$F:$F, T$1)+SUMIFS('2017'!$J:$J, '2017'!$E:$E, $A28, '2017'!$F:$F, T$1)+SUMIFS('2016'!$H:$H, '2016'!$C:$C, $A28, '2016'!$F:$F, T$1)+SUMIFS('2016'!$I:$I, '2016'!$D:$D, $A28, '2016'!$F:$F, T$1)+SUMIFS('2016'!$J:$J, '2016'!$E:$E, $A28, '2016'!$F:$F, T$1)+SUMIFS('2015'!$H:$H, '2015'!$C:$C, $A28, '2015'!$F:$F, T$1)+SUMIFS('2015'!$I:$I, '2015'!$D:$D, $A28, '2015'!$F:$F, T$1)+SUMIFS('2015'!$J:$J, '2015'!$E:$E, $A28, '2015'!$F:$F, T$1)+SUMIFS('2014'!$H:$H, '2014'!$C:$C, $A28, '2014'!$F:$F, T$1)+SUMIFS('2014'!$I:$I, '2014'!$D:$D, $A28, '2014'!$F:$F, T$1)+SUMIFS('2014'!$J:$J, '2014'!$E:$E, $A28, '2014'!$F:$F, T$1)+SUMIFS('2013'!$H:$H, '2013'!$C:$C, $A28, '2013'!$F:$F, T$1)+SUMIFS('2013'!$I:$I, '2013'!$D:$D, $A28, '2013'!$F:$F, T$1)+SUMIFS('2013'!$J:$J, '2013'!$E:$E, $A28, '2013'!$F:$F, T$1)+SUMIFS('2012'!$H:$H, '2012'!$C:$C, $A28, '2012'!$F:$F, T$1)+SUMIFS('2012'!$I:$I, '2012'!$D:$D, $A28, '2012'!$F:$F, T$1)+SUMIFS('2012'!$J:$J, '2012'!$E:$E, $A28, '2012'!$F:$F, T$1)+SUMIFS('2011'!$H:$H, '2011'!$C:$C, $A28, '2011'!$F:$F, T$1)+SUMIFS('2011'!$I:$I, '2011'!$D:$D, $A28, '2011'!$F:$F, T$1)+SUMIFS('2011'!$J:$J, '2011'!$E:$E, $A28, '2011'!$F:$F, T$1)+SUMIFS('2010'!$H:$H, '2010'!$C:$C, $A28, '2010'!$F:$F, T$1)+SUMIFS('2010'!$I:$I, '2010'!$D:$D, $A28, '2010'!$F:$F, T$1)+SUMIFS('2010'!$J:$J, '2010'!$E:$E, $A28, '2010'!$F:$F, T$1)+SUMIFS('2009'!$H:$H, '2009'!$C:$C, $A28, '2009'!$F:$F, T$1)+SUMIFS('2009'!$I:$I, '2009'!$D:$D, $A28, '2009'!$F:$F, T$1)+SUMIFS('2009'!$J:$J, '2009'!$E:$E, $A28, '2009'!$F:$F, T$1), 0)</f>
        <v>0</v>
      </c>
      <c r="U28" s="0" t="n">
        <f aca="false">IFERROR(SUMIFS('2018'!$H:$H, '2018'!$C:$C, $A28, '2018'!$F:$F, U$1)+SUMIFS('2018'!$I:$I, '2018'!$D:$D, $A28, '2018'!$F:$F, U$1)+SUMIFS('2018'!$J:$J, '2018'!$E:$E, $A28, '2018'!$F:$F, U$1)+SUMIFS('2017'!$H:$H, '2017'!$C:$C, $A28, '2017'!$F:$F, U$1)+SUMIFS('2017'!$I:$I, '2017'!$D:$D, $A28, '2017'!$F:$F, U$1)+SUMIFS('2017'!$J:$J, '2017'!$E:$E, $A28, '2017'!$F:$F, U$1)+SUMIFS('2016'!$H:$H, '2016'!$C:$C, $A28, '2016'!$F:$F, U$1)+SUMIFS('2016'!$I:$I, '2016'!$D:$D, $A28, '2016'!$F:$F, U$1)+SUMIFS('2016'!$J:$J, '2016'!$E:$E, $A28, '2016'!$F:$F, U$1)+SUMIFS('2015'!$H:$H, '2015'!$C:$C, $A28, '2015'!$F:$F, U$1)+SUMIFS('2015'!$I:$I, '2015'!$D:$D, $A28, '2015'!$F:$F, U$1)+SUMIFS('2015'!$J:$J, '2015'!$E:$E, $A28, '2015'!$F:$F, U$1)+SUMIFS('2014'!$H:$H, '2014'!$C:$C, $A28, '2014'!$F:$F, U$1)+SUMIFS('2014'!$I:$I, '2014'!$D:$D, $A28, '2014'!$F:$F, U$1)+SUMIFS('2014'!$J:$J, '2014'!$E:$E, $A28, '2014'!$F:$F, U$1)+SUMIFS('2013'!$H:$H, '2013'!$C:$C, $A28, '2013'!$F:$F, U$1)+SUMIFS('2013'!$I:$I, '2013'!$D:$D, $A28, '2013'!$F:$F, U$1)+SUMIFS('2013'!$J:$J, '2013'!$E:$E, $A28, '2013'!$F:$F, U$1)+SUMIFS('2012'!$H:$H, '2012'!$C:$C, $A28, '2012'!$F:$F, U$1)+SUMIFS('2012'!$I:$I, '2012'!$D:$D, $A28, '2012'!$F:$F, U$1)+SUMIFS('2012'!$J:$J, '2012'!$E:$E, $A28, '2012'!$F:$F, U$1)+SUMIFS('2011'!$H:$H, '2011'!$C:$C, $A28, '2011'!$F:$F, U$1)+SUMIFS('2011'!$I:$I, '2011'!$D:$D, $A28, '2011'!$F:$F, U$1)+SUMIFS('2011'!$J:$J, '2011'!$E:$E, $A28, '2011'!$F:$F, U$1)+SUMIFS('2010'!$H:$H, '2010'!$C:$C, $A28, '2010'!$F:$F, U$1)+SUMIFS('2010'!$I:$I, '2010'!$D:$D, $A28, '2010'!$F:$F, U$1)+SUMIFS('2010'!$J:$J, '2010'!$E:$E, $A28, '2010'!$F:$F, U$1)+SUMIFS('2009'!$H:$H, '2009'!$C:$C, $A28, '2009'!$F:$F, U$1)+SUMIFS('2009'!$I:$I, '2009'!$D:$D, $A28, '2009'!$F:$F, U$1)+SUMIFS('2009'!$J:$J, '2009'!$E:$E, $A28, '2009'!$F:$F, U$1), 0)</f>
        <v>0</v>
      </c>
      <c r="V28" s="0" t="n">
        <f aca="false">IFERROR(SUMIFS('2018'!$H:$H, '2018'!$C:$C, $A28, '2018'!$F:$F, V$1)+SUMIFS('2018'!$I:$I, '2018'!$D:$D, $A28, '2018'!$F:$F, V$1)+SUMIFS('2018'!$J:$J, '2018'!$E:$E, $A28, '2018'!$F:$F, V$1)+SUMIFS('2017'!$H:$H, '2017'!$C:$C, $A28, '2017'!$F:$F, V$1)+SUMIFS('2017'!$I:$I, '2017'!$D:$D, $A28, '2017'!$F:$F, V$1)+SUMIFS('2017'!$J:$J, '2017'!$E:$E, $A28, '2017'!$F:$F, V$1)+SUMIFS('2016'!$H:$H, '2016'!$C:$C, $A28, '2016'!$F:$F, V$1)+SUMIFS('2016'!$I:$I, '2016'!$D:$D, $A28, '2016'!$F:$F, V$1)+SUMIFS('2016'!$J:$J, '2016'!$E:$E, $A28, '2016'!$F:$F, V$1)+SUMIFS('2015'!$H:$H, '2015'!$C:$C, $A28, '2015'!$F:$F, V$1)+SUMIFS('2015'!$I:$I, '2015'!$D:$D, $A28, '2015'!$F:$F, V$1)+SUMIFS('2015'!$J:$J, '2015'!$E:$E, $A28, '2015'!$F:$F, V$1)+SUMIFS('2014'!$H:$H, '2014'!$C:$C, $A28, '2014'!$F:$F, V$1)+SUMIFS('2014'!$I:$I, '2014'!$D:$D, $A28, '2014'!$F:$F, V$1)+SUMIFS('2014'!$J:$J, '2014'!$E:$E, $A28, '2014'!$F:$F, V$1)+SUMIFS('2013'!$H:$H, '2013'!$C:$C, $A28, '2013'!$F:$F, V$1)+SUMIFS('2013'!$I:$I, '2013'!$D:$D, $A28, '2013'!$F:$F, V$1)+SUMIFS('2013'!$J:$J, '2013'!$E:$E, $A28, '2013'!$F:$F, V$1)+SUMIFS('2012'!$H:$H, '2012'!$C:$C, $A28, '2012'!$F:$F, V$1)+SUMIFS('2012'!$I:$I, '2012'!$D:$D, $A28, '2012'!$F:$F, V$1)+SUMIFS('2012'!$J:$J, '2012'!$E:$E, $A28, '2012'!$F:$F, V$1)+SUMIFS('2011'!$H:$H, '2011'!$C:$C, $A28, '2011'!$F:$F, V$1)+SUMIFS('2011'!$I:$I, '2011'!$D:$D, $A28, '2011'!$F:$F, V$1)+SUMIFS('2011'!$J:$J, '2011'!$E:$E, $A28, '2011'!$F:$F, V$1)+SUMIFS('2010'!$H:$H, '2010'!$C:$C, $A28, '2010'!$F:$F, V$1)+SUMIFS('2010'!$I:$I, '2010'!$D:$D, $A28, '2010'!$F:$F, V$1)+SUMIFS('2010'!$J:$J, '2010'!$E:$E, $A28, '2010'!$F:$F, V$1)+SUMIFS('2009'!$H:$H, '2009'!$C:$C, $A28, '2009'!$F:$F, V$1)+SUMIFS('2009'!$I:$I, '2009'!$D:$D, $A28, '2009'!$F:$F, V$1)+SUMIFS('2009'!$J:$J, '2009'!$E:$E, $A28, '2009'!$F:$F, V$1), 0)</f>
        <v>0</v>
      </c>
      <c r="W28" s="0" t="n">
        <f aca="false">IFERROR(SUMIFS('2018'!$H:$H, '2018'!$C:$C, $A28, '2018'!$F:$F, W$1)+SUMIFS('2018'!$I:$I, '2018'!$D:$D, $A28, '2018'!$F:$F, W$1)+SUMIFS('2018'!$J:$J, '2018'!$E:$E, $A28, '2018'!$F:$F, W$1)+SUMIFS('2017'!$H:$H, '2017'!$C:$C, $A28, '2017'!$F:$F, W$1)+SUMIFS('2017'!$I:$I, '2017'!$D:$D, $A28, '2017'!$F:$F, W$1)+SUMIFS('2017'!$J:$J, '2017'!$E:$E, $A28, '2017'!$F:$F, W$1)+SUMIFS('2016'!$H:$H, '2016'!$C:$C, $A28, '2016'!$F:$F, W$1)+SUMIFS('2016'!$I:$I, '2016'!$D:$D, $A28, '2016'!$F:$F, W$1)+SUMIFS('2016'!$J:$J, '2016'!$E:$E, $A28, '2016'!$F:$F, W$1)+SUMIFS('2015'!$H:$H, '2015'!$C:$C, $A28, '2015'!$F:$F, W$1)+SUMIFS('2015'!$I:$I, '2015'!$D:$D, $A28, '2015'!$F:$F, W$1)+SUMIFS('2015'!$J:$J, '2015'!$E:$E, $A28, '2015'!$F:$F, W$1)+SUMIFS('2014'!$H:$H, '2014'!$C:$C, $A28, '2014'!$F:$F, W$1)+SUMIFS('2014'!$I:$I, '2014'!$D:$D, $A28, '2014'!$F:$F, W$1)+SUMIFS('2014'!$J:$J, '2014'!$E:$E, $A28, '2014'!$F:$F, W$1)+SUMIFS('2013'!$H:$H, '2013'!$C:$C, $A28, '2013'!$F:$F, W$1)+SUMIFS('2013'!$I:$I, '2013'!$D:$D, $A28, '2013'!$F:$F, W$1)+SUMIFS('2013'!$J:$J, '2013'!$E:$E, $A28, '2013'!$F:$F, W$1)+SUMIFS('2012'!$H:$H, '2012'!$C:$C, $A28, '2012'!$F:$F, W$1)+SUMIFS('2012'!$I:$I, '2012'!$D:$D, $A28, '2012'!$F:$F, W$1)+SUMIFS('2012'!$J:$J, '2012'!$E:$E, $A28, '2012'!$F:$F, W$1)+SUMIFS('2011'!$H:$H, '2011'!$C:$C, $A28, '2011'!$F:$F, W$1)+SUMIFS('2011'!$I:$I, '2011'!$D:$D, $A28, '2011'!$F:$F, W$1)+SUMIFS('2011'!$J:$J, '2011'!$E:$E, $A28, '2011'!$F:$F, W$1)+SUMIFS('2010'!$H:$H, '2010'!$C:$C, $A28, '2010'!$F:$F, W$1)+SUMIFS('2010'!$I:$I, '2010'!$D:$D, $A28, '2010'!$F:$F, W$1)+SUMIFS('2010'!$J:$J, '2010'!$E:$E, $A28, '2010'!$F:$F, W$1)+SUMIFS('2009'!$H:$H, '2009'!$C:$C, $A28, '2009'!$F:$F, W$1)+SUMIFS('2009'!$I:$I, '2009'!$D:$D, $A28, '2009'!$F:$F, W$1)+SUMIFS('2009'!$J:$J, '2009'!$E:$E, $A28, '2009'!$F:$F, W$1), 0)</f>
        <v>0</v>
      </c>
      <c r="X28" s="0" t="n">
        <f aca="false">IFERROR(SUMIFS('2018'!$H:$H, '2018'!$C:$C, $A28, '2018'!$F:$F, X$1)+SUMIFS('2018'!$I:$I, '2018'!$D:$D, $A28, '2018'!$F:$F, X$1)+SUMIFS('2018'!$J:$J, '2018'!$E:$E, $A28, '2018'!$F:$F, X$1)+SUMIFS('2017'!$H:$H, '2017'!$C:$C, $A28, '2017'!$F:$F, X$1)+SUMIFS('2017'!$I:$I, '2017'!$D:$D, $A28, '2017'!$F:$F, X$1)+SUMIFS('2017'!$J:$J, '2017'!$E:$E, $A28, '2017'!$F:$F, X$1)+SUMIFS('2016'!$H:$H, '2016'!$C:$C, $A28, '2016'!$F:$F, X$1)+SUMIFS('2016'!$I:$I, '2016'!$D:$D, $A28, '2016'!$F:$F, X$1)+SUMIFS('2016'!$J:$J, '2016'!$E:$E, $A28, '2016'!$F:$F, X$1)+SUMIFS('2015'!$H:$H, '2015'!$C:$C, $A28, '2015'!$F:$F, X$1)+SUMIFS('2015'!$I:$I, '2015'!$D:$D, $A28, '2015'!$F:$F, X$1)+SUMIFS('2015'!$J:$J, '2015'!$E:$E, $A28, '2015'!$F:$F, X$1)+SUMIFS('2014'!$H:$H, '2014'!$C:$C, $A28, '2014'!$F:$F, X$1)+SUMIFS('2014'!$I:$I, '2014'!$D:$D, $A28, '2014'!$F:$F, X$1)+SUMIFS('2014'!$J:$J, '2014'!$E:$E, $A28, '2014'!$F:$F, X$1)+SUMIFS('2013'!$H:$H, '2013'!$C:$C, $A28, '2013'!$F:$F, X$1)+SUMIFS('2013'!$I:$I, '2013'!$D:$D, $A28, '2013'!$F:$F, X$1)+SUMIFS('2013'!$J:$J, '2013'!$E:$E, $A28, '2013'!$F:$F, X$1)+SUMIFS('2012'!$H:$H, '2012'!$C:$C, $A28, '2012'!$F:$F, X$1)+SUMIFS('2012'!$I:$I, '2012'!$D:$D, $A28, '2012'!$F:$F, X$1)+SUMIFS('2012'!$J:$J, '2012'!$E:$E, $A28, '2012'!$F:$F, X$1)+SUMIFS('2011'!$H:$H, '2011'!$C:$C, $A28, '2011'!$F:$F, X$1)+SUMIFS('2011'!$I:$I, '2011'!$D:$D, $A28, '2011'!$F:$F, X$1)+SUMIFS('2011'!$J:$J, '2011'!$E:$E, $A28, '2011'!$F:$F, X$1)+SUMIFS('2010'!$H:$H, '2010'!$C:$C, $A28, '2010'!$F:$F, X$1)+SUMIFS('2010'!$I:$I, '2010'!$D:$D, $A28, '2010'!$F:$F, X$1)+SUMIFS('2010'!$J:$J, '2010'!$E:$E, $A28, '2010'!$F:$F, X$1)+SUMIFS('2009'!$H:$H, '2009'!$C:$C, $A28, '2009'!$F:$F, X$1)+SUMIFS('2009'!$I:$I, '2009'!$D:$D, $A28, '2009'!$F:$F, X$1)+SUMIFS('2009'!$J:$J, '2009'!$E:$E, $A28, '2009'!$F:$F, X$1), 0)</f>
        <v>0</v>
      </c>
      <c r="Y28" s="0" t="n">
        <f aca="false">IFERROR(SUMIFS('2018'!$H:$H, '2018'!$C:$C, $A28, '2018'!$F:$F, Y$1)+SUMIFS('2018'!$I:$I, '2018'!$D:$D, $A28, '2018'!$F:$F, Y$1)+SUMIFS('2018'!$J:$J, '2018'!$E:$E, $A28, '2018'!$F:$F, Y$1)+SUMIFS('2017'!$H:$H, '2017'!$C:$C, $A28, '2017'!$F:$F, Y$1)+SUMIFS('2017'!$I:$I, '2017'!$D:$D, $A28, '2017'!$F:$F, Y$1)+SUMIFS('2017'!$J:$J, '2017'!$E:$E, $A28, '2017'!$F:$F, Y$1)+SUMIFS('2016'!$H:$H, '2016'!$C:$C, $A28, '2016'!$F:$F, Y$1)+SUMIFS('2016'!$I:$I, '2016'!$D:$D, $A28, '2016'!$F:$F, Y$1)+SUMIFS('2016'!$J:$J, '2016'!$E:$E, $A28, '2016'!$F:$F, Y$1)+SUMIFS('2015'!$H:$H, '2015'!$C:$C, $A28, '2015'!$F:$F, Y$1)+SUMIFS('2015'!$I:$I, '2015'!$D:$D, $A28, '2015'!$F:$F, Y$1)+SUMIFS('2015'!$J:$J, '2015'!$E:$E, $A28, '2015'!$F:$F, Y$1)+SUMIFS('2014'!$H:$H, '2014'!$C:$C, $A28, '2014'!$F:$F, Y$1)+SUMIFS('2014'!$I:$I, '2014'!$D:$D, $A28, '2014'!$F:$F, Y$1)+SUMIFS('2014'!$J:$J, '2014'!$E:$E, $A28, '2014'!$F:$F, Y$1)+SUMIFS('2013'!$H:$H, '2013'!$C:$C, $A28, '2013'!$F:$F, Y$1)+SUMIFS('2013'!$I:$I, '2013'!$D:$D, $A28, '2013'!$F:$F, Y$1)+SUMIFS('2013'!$J:$J, '2013'!$E:$E, $A28, '2013'!$F:$F, Y$1)+SUMIFS('2012'!$H:$H, '2012'!$C:$C, $A28, '2012'!$F:$F, Y$1)+SUMIFS('2012'!$I:$I, '2012'!$D:$D, $A28, '2012'!$F:$F, Y$1)+SUMIFS('2012'!$J:$J, '2012'!$E:$E, $A28, '2012'!$F:$F, Y$1)+SUMIFS('2011'!$H:$H, '2011'!$C:$C, $A28, '2011'!$F:$F, Y$1)+SUMIFS('2011'!$I:$I, '2011'!$D:$D, $A28, '2011'!$F:$F, Y$1)+SUMIFS('2011'!$J:$J, '2011'!$E:$E, $A28, '2011'!$F:$F, Y$1)+SUMIFS('2010'!$H:$H, '2010'!$C:$C, $A28, '2010'!$F:$F, Y$1)+SUMIFS('2010'!$I:$I, '2010'!$D:$D, $A28, '2010'!$F:$F, Y$1)+SUMIFS('2010'!$J:$J, '2010'!$E:$E, $A28, '2010'!$F:$F, Y$1)+SUMIFS('2009'!$H:$H, '2009'!$C:$C, $A28, '2009'!$F:$F, Y$1)+SUMIFS('2009'!$I:$I, '2009'!$D:$D, $A28, '2009'!$F:$F, Y$1)+SUMIFS('2009'!$J:$J, '2009'!$E:$E, $A28, '2009'!$F:$F, Y$1), 0)</f>
        <v>0</v>
      </c>
      <c r="Z28" s="0" t="n">
        <f aca="false">IFERROR(SUMIFS('2018'!$H:$H, '2018'!$C:$C, $A28, '2018'!$F:$F, Z$1)+SUMIFS('2018'!$I:$I, '2018'!$D:$D, $A28, '2018'!$F:$F, Z$1)+SUMIFS('2018'!$J:$J, '2018'!$E:$E, $A28, '2018'!$F:$F, Z$1)+SUMIFS('2017'!$H:$H, '2017'!$C:$C, $A28, '2017'!$F:$F, Z$1)+SUMIFS('2017'!$I:$I, '2017'!$D:$D, $A28, '2017'!$F:$F, Z$1)+SUMIFS('2017'!$J:$J, '2017'!$E:$E, $A28, '2017'!$F:$F, Z$1)+SUMIFS('2016'!$H:$H, '2016'!$C:$C, $A28, '2016'!$F:$F, Z$1)+SUMIFS('2016'!$I:$I, '2016'!$D:$D, $A28, '2016'!$F:$F, Z$1)+SUMIFS('2016'!$J:$J, '2016'!$E:$E, $A28, '2016'!$F:$F, Z$1)+SUMIFS('2015'!$H:$H, '2015'!$C:$C, $A28, '2015'!$F:$F, Z$1)+SUMIFS('2015'!$I:$I, '2015'!$D:$D, $A28, '2015'!$F:$F, Z$1)+SUMIFS('2015'!$J:$J, '2015'!$E:$E, $A28, '2015'!$F:$F, Z$1)+SUMIFS('2014'!$H:$H, '2014'!$C:$C, $A28, '2014'!$F:$F, Z$1)+SUMIFS('2014'!$I:$I, '2014'!$D:$D, $A28, '2014'!$F:$F, Z$1)+SUMIFS('2014'!$J:$J, '2014'!$E:$E, $A28, '2014'!$F:$F, Z$1)+SUMIFS('2013'!$H:$H, '2013'!$C:$C, $A28, '2013'!$F:$F, Z$1)+SUMIFS('2013'!$I:$I, '2013'!$D:$D, $A28, '2013'!$F:$F, Z$1)+SUMIFS('2013'!$J:$J, '2013'!$E:$E, $A28, '2013'!$F:$F, Z$1)+SUMIFS('2012'!$H:$H, '2012'!$C:$C, $A28, '2012'!$F:$F, Z$1)+SUMIFS('2012'!$I:$I, '2012'!$D:$D, $A28, '2012'!$F:$F, Z$1)+SUMIFS('2012'!$J:$J, '2012'!$E:$E, $A28, '2012'!$F:$F, Z$1)+SUMIFS('2011'!$H:$H, '2011'!$C:$C, $A28, '2011'!$F:$F, Z$1)+SUMIFS('2011'!$I:$I, '2011'!$D:$D, $A28, '2011'!$F:$F, Z$1)+SUMIFS('2011'!$J:$J, '2011'!$E:$E, $A28, '2011'!$F:$F, Z$1)+SUMIFS('2010'!$H:$H, '2010'!$C:$C, $A28, '2010'!$F:$F, Z$1)+SUMIFS('2010'!$I:$I, '2010'!$D:$D, $A28, '2010'!$F:$F, Z$1)+SUMIFS('2010'!$J:$J, '2010'!$E:$E, $A28, '2010'!$F:$F, Z$1)+SUMIFS('2009'!$H:$H, '2009'!$C:$C, $A28, '2009'!$F:$F, Z$1)+SUMIFS('2009'!$I:$I, '2009'!$D:$D, $A28, '2009'!$F:$F, Z$1)+SUMIFS('2009'!$J:$J, '2009'!$E:$E, $A28, '2009'!$F:$F, Z$1), 0)</f>
        <v>0</v>
      </c>
      <c r="AA28" s="0" t="n">
        <f aca="false">IFERROR(SUMIFS('2018'!$H:$H, '2018'!$C:$C, $A28, '2018'!$F:$F, AA$1)+SUMIFS('2018'!$I:$I, '2018'!$D:$D, $A28, '2018'!$F:$F, AA$1)+SUMIFS('2018'!$J:$J, '2018'!$E:$E, $A28, '2018'!$F:$F, AA$1)+SUMIFS('2017'!$H:$H, '2017'!$C:$C, $A28, '2017'!$F:$F, AA$1)+SUMIFS('2017'!$I:$I, '2017'!$D:$D, $A28, '2017'!$F:$F, AA$1)+SUMIFS('2017'!$J:$J, '2017'!$E:$E, $A28, '2017'!$F:$F, AA$1)+SUMIFS('2016'!$H:$H, '2016'!$C:$C, $A28, '2016'!$F:$F, AA$1)+SUMIFS('2016'!$I:$I, '2016'!$D:$D, $A28, '2016'!$F:$F, AA$1)+SUMIFS('2016'!$J:$J, '2016'!$E:$E, $A28, '2016'!$F:$F, AA$1)+SUMIFS('2015'!$H:$H, '2015'!$C:$C, $A28, '2015'!$F:$F, AA$1)+SUMIFS('2015'!$I:$I, '2015'!$D:$D, $A28, '2015'!$F:$F, AA$1)+SUMIFS('2015'!$J:$J, '2015'!$E:$E, $A28, '2015'!$F:$F, AA$1)+SUMIFS('2014'!$H:$H, '2014'!$C:$C, $A28, '2014'!$F:$F, AA$1)+SUMIFS('2014'!$I:$I, '2014'!$D:$D, $A28, '2014'!$F:$F, AA$1)+SUMIFS('2014'!$J:$J, '2014'!$E:$E, $A28, '2014'!$F:$F, AA$1)+SUMIFS('2013'!$H:$H, '2013'!$C:$C, $A28, '2013'!$F:$F, AA$1)+SUMIFS('2013'!$I:$I, '2013'!$D:$D, $A28, '2013'!$F:$F, AA$1)+SUMIFS('2013'!$J:$J, '2013'!$E:$E, $A28, '2013'!$F:$F, AA$1)+SUMIFS('2012'!$H:$H, '2012'!$C:$C, $A28, '2012'!$F:$F, AA$1)+SUMIFS('2012'!$I:$I, '2012'!$D:$D, $A28, '2012'!$F:$F, AA$1)+SUMIFS('2012'!$J:$J, '2012'!$E:$E, $A28, '2012'!$F:$F, AA$1)+SUMIFS('2011'!$H:$H, '2011'!$C:$C, $A28, '2011'!$F:$F, AA$1)+SUMIFS('2011'!$I:$I, '2011'!$D:$D, $A28, '2011'!$F:$F, AA$1)+SUMIFS('2011'!$J:$J, '2011'!$E:$E, $A28, '2011'!$F:$F, AA$1)+SUMIFS('2010'!$H:$H, '2010'!$C:$C, $A28, '2010'!$F:$F, AA$1)+SUMIFS('2010'!$I:$I, '2010'!$D:$D, $A28, '2010'!$F:$F, AA$1)+SUMIFS('2010'!$J:$J, '2010'!$E:$E, $A28, '2010'!$F:$F, AA$1)+SUMIFS('2009'!$H:$H, '2009'!$C:$C, $A28, '2009'!$F:$F, AA$1)+SUMIFS('2009'!$I:$I, '2009'!$D:$D, $A28, '2009'!$F:$F, AA$1)+SUMIFS('2009'!$J:$J, '2009'!$E:$E, $A28, '2009'!$F:$F, AA$1), 0)</f>
        <v>0</v>
      </c>
      <c r="AB28" s="0" t="n">
        <f aca="false">IFERROR(SUMIFS('2018'!$H:$H, '2018'!$C:$C, $A28, '2018'!$F:$F, AB$1)+SUMIFS('2018'!$I:$I, '2018'!$D:$D, $A28, '2018'!$F:$F, AB$1)+SUMIFS('2018'!$J:$J, '2018'!$E:$E, $A28, '2018'!$F:$F, AB$1)+SUMIFS('2017'!$H:$H, '2017'!$C:$C, $A28, '2017'!$F:$F, AB$1)+SUMIFS('2017'!$I:$I, '2017'!$D:$D, $A28, '2017'!$F:$F, AB$1)+SUMIFS('2017'!$J:$J, '2017'!$E:$E, $A28, '2017'!$F:$F, AB$1)+SUMIFS('2016'!$H:$H, '2016'!$C:$C, $A28, '2016'!$F:$F, AB$1)+SUMIFS('2016'!$I:$I, '2016'!$D:$D, $A28, '2016'!$F:$F, AB$1)+SUMIFS('2016'!$J:$J, '2016'!$E:$E, $A28, '2016'!$F:$F, AB$1)+SUMIFS('2015'!$H:$H, '2015'!$C:$C, $A28, '2015'!$F:$F, AB$1)+SUMIFS('2015'!$I:$I, '2015'!$D:$D, $A28, '2015'!$F:$F, AB$1)+SUMIFS('2015'!$J:$J, '2015'!$E:$E, $A28, '2015'!$F:$F, AB$1)+SUMIFS('2014'!$H:$H, '2014'!$C:$C, $A28, '2014'!$F:$F, AB$1)+SUMIFS('2014'!$I:$I, '2014'!$D:$D, $A28, '2014'!$F:$F, AB$1)+SUMIFS('2014'!$J:$J, '2014'!$E:$E, $A28, '2014'!$F:$F, AB$1)+SUMIFS('2013'!$H:$H, '2013'!$C:$C, $A28, '2013'!$F:$F, AB$1)+SUMIFS('2013'!$I:$I, '2013'!$D:$D, $A28, '2013'!$F:$F, AB$1)+SUMIFS('2013'!$J:$J, '2013'!$E:$E, $A28, '2013'!$F:$F, AB$1)+SUMIFS('2012'!$H:$H, '2012'!$C:$C, $A28, '2012'!$F:$F, AB$1)+SUMIFS('2012'!$I:$I, '2012'!$D:$D, $A28, '2012'!$F:$F, AB$1)+SUMIFS('2012'!$J:$J, '2012'!$E:$E, $A28, '2012'!$F:$F, AB$1)+SUMIFS('2011'!$H:$H, '2011'!$C:$C, $A28, '2011'!$F:$F, AB$1)+SUMIFS('2011'!$I:$I, '2011'!$D:$D, $A28, '2011'!$F:$F, AB$1)+SUMIFS('2011'!$J:$J, '2011'!$E:$E, $A28, '2011'!$F:$F, AB$1)+SUMIFS('2010'!$H:$H, '2010'!$C:$C, $A28, '2010'!$F:$F, AB$1)+SUMIFS('2010'!$I:$I, '2010'!$D:$D, $A28, '2010'!$F:$F, AB$1)+SUMIFS('2010'!$J:$J, '2010'!$E:$E, $A28, '2010'!$F:$F, AB$1)+SUMIFS('2009'!$H:$H, '2009'!$C:$C, $A28, '2009'!$F:$F, AB$1)+SUMIFS('2009'!$I:$I, '2009'!$D:$D, $A28, '2009'!$F:$F, AB$1)+SUMIFS('2009'!$J:$J, '2009'!$E:$E, $A28, '2009'!$F:$F, AB$1), 0)</f>
        <v>0</v>
      </c>
      <c r="AC28" s="0" t="n">
        <f aca="false">IFERROR(SUMIFS('2018'!$H:$H, '2018'!$C:$C, $A28, '2018'!$F:$F, AC$1)+SUMIFS('2018'!$I:$I, '2018'!$D:$D, $A28, '2018'!$F:$F, AC$1)+SUMIFS('2018'!$J:$J, '2018'!$E:$E, $A28, '2018'!$F:$F, AC$1)+SUMIFS('2017'!$H:$H, '2017'!$C:$C, $A28, '2017'!$F:$F, AC$1)+SUMIFS('2017'!$I:$I, '2017'!$D:$D, $A28, '2017'!$F:$F, AC$1)+SUMIFS('2017'!$J:$J, '2017'!$E:$E, $A28, '2017'!$F:$F, AC$1)+SUMIFS('2016'!$H:$H, '2016'!$C:$C, $A28, '2016'!$F:$F, AC$1)+SUMIFS('2016'!$I:$I, '2016'!$D:$D, $A28, '2016'!$F:$F, AC$1)+SUMIFS('2016'!$J:$J, '2016'!$E:$E, $A28, '2016'!$F:$F, AC$1)+SUMIFS('2015'!$H:$H, '2015'!$C:$C, $A28, '2015'!$F:$F, AC$1)+SUMIFS('2015'!$I:$I, '2015'!$D:$D, $A28, '2015'!$F:$F, AC$1)+SUMIFS('2015'!$J:$J, '2015'!$E:$E, $A28, '2015'!$F:$F, AC$1)+SUMIFS('2014'!$H:$H, '2014'!$C:$C, $A28, '2014'!$F:$F, AC$1)+SUMIFS('2014'!$I:$I, '2014'!$D:$D, $A28, '2014'!$F:$F, AC$1)+SUMIFS('2014'!$J:$J, '2014'!$E:$E, $A28, '2014'!$F:$F, AC$1)+SUMIFS('2013'!$H:$H, '2013'!$C:$C, $A28, '2013'!$F:$F, AC$1)+SUMIFS('2013'!$I:$I, '2013'!$D:$D, $A28, '2013'!$F:$F, AC$1)+SUMIFS('2013'!$J:$J, '2013'!$E:$E, $A28, '2013'!$F:$F, AC$1)+SUMIFS('2012'!$H:$H, '2012'!$C:$C, $A28, '2012'!$F:$F, AC$1)+SUMIFS('2012'!$I:$I, '2012'!$D:$D, $A28, '2012'!$F:$F, AC$1)+SUMIFS('2012'!$J:$J, '2012'!$E:$E, $A28, '2012'!$F:$F, AC$1)+SUMIFS('2011'!$H:$H, '2011'!$C:$C, $A28, '2011'!$F:$F, AC$1)+SUMIFS('2011'!$I:$I, '2011'!$D:$D, $A28, '2011'!$F:$F, AC$1)+SUMIFS('2011'!$J:$J, '2011'!$E:$E, $A28, '2011'!$F:$F, AC$1)+SUMIFS('2010'!$H:$H, '2010'!$C:$C, $A28, '2010'!$F:$F, AC$1)+SUMIFS('2010'!$I:$I, '2010'!$D:$D, $A28, '2010'!$F:$F, AC$1)+SUMIFS('2010'!$J:$J, '2010'!$E:$E, $A28, '2010'!$F:$F, AC$1)+SUMIFS('2009'!$H:$H, '2009'!$C:$C, $A28, '2009'!$F:$F, AC$1)+SUMIFS('2009'!$I:$I, '2009'!$D:$D, $A28, '2009'!$F:$F, AC$1)+SUMIFS('2009'!$J:$J, '2009'!$E:$E, $A28, '2009'!$F:$F, AC$1), 0)</f>
        <v>0</v>
      </c>
      <c r="AD28" s="0" t="n">
        <f aca="false">IFERROR(SUMIFS('2018'!$H:$H, '2018'!$C:$C, $A28, '2018'!$F:$F, AD$1)+SUMIFS('2018'!$I:$I, '2018'!$D:$D, $A28, '2018'!$F:$F, AD$1)+SUMIFS('2018'!$J:$J, '2018'!$E:$E, $A28, '2018'!$F:$F, AD$1)+SUMIFS('2017'!$H:$H, '2017'!$C:$C, $A28, '2017'!$F:$F, AD$1)+SUMIFS('2017'!$I:$I, '2017'!$D:$D, $A28, '2017'!$F:$F, AD$1)+SUMIFS('2017'!$J:$J, '2017'!$E:$E, $A28, '2017'!$F:$F, AD$1)+SUMIFS('2016'!$H:$H, '2016'!$C:$C, $A28, '2016'!$F:$F, AD$1)+SUMIFS('2016'!$I:$I, '2016'!$D:$D, $A28, '2016'!$F:$F, AD$1)+SUMIFS('2016'!$J:$J, '2016'!$E:$E, $A28, '2016'!$F:$F, AD$1)+SUMIFS('2015'!$H:$H, '2015'!$C:$C, $A28, '2015'!$F:$F, AD$1)+SUMIFS('2015'!$I:$I, '2015'!$D:$D, $A28, '2015'!$F:$F, AD$1)+SUMIFS('2015'!$J:$J, '2015'!$E:$E, $A28, '2015'!$F:$F, AD$1)+SUMIFS('2014'!$H:$H, '2014'!$C:$C, $A28, '2014'!$F:$F, AD$1)+SUMIFS('2014'!$I:$I, '2014'!$D:$D, $A28, '2014'!$F:$F, AD$1)+SUMIFS('2014'!$J:$J, '2014'!$E:$E, $A28, '2014'!$F:$F, AD$1)+SUMIFS('2013'!$H:$H, '2013'!$C:$C, $A28, '2013'!$F:$F, AD$1)+SUMIFS('2013'!$I:$I, '2013'!$D:$D, $A28, '2013'!$F:$F, AD$1)+SUMIFS('2013'!$J:$J, '2013'!$E:$E, $A28, '2013'!$F:$F, AD$1)+SUMIFS('2012'!$H:$H, '2012'!$C:$C, $A28, '2012'!$F:$F, AD$1)+SUMIFS('2012'!$I:$I, '2012'!$D:$D, $A28, '2012'!$F:$F, AD$1)+SUMIFS('2012'!$J:$J, '2012'!$E:$E, $A28, '2012'!$F:$F, AD$1)+SUMIFS('2011'!$H:$H, '2011'!$C:$C, $A28, '2011'!$F:$F, AD$1)+SUMIFS('2011'!$I:$I, '2011'!$D:$D, $A28, '2011'!$F:$F, AD$1)+SUMIFS('2011'!$J:$J, '2011'!$E:$E, $A28, '2011'!$F:$F, AD$1)+SUMIFS('2010'!$H:$H, '2010'!$C:$C, $A28, '2010'!$F:$F, AD$1)+SUMIFS('2010'!$I:$I, '2010'!$D:$D, $A28, '2010'!$F:$F, AD$1)+SUMIFS('2010'!$J:$J, '2010'!$E:$E, $A28, '2010'!$F:$F, AD$1)+SUMIFS('2009'!$H:$H, '2009'!$C:$C, $A28, '2009'!$F:$F, AD$1)+SUMIFS('2009'!$I:$I, '2009'!$D:$D, $A28, '2009'!$F:$F, AD$1)+SUMIFS('2009'!$J:$J, '2009'!$E:$E, $A28, '2009'!$F:$F, AD$1), 0)</f>
        <v>117</v>
      </c>
      <c r="AE28" s="0" t="n">
        <f aca="false">IFERROR(SUMIFS('2018'!$H:$H, '2018'!$C:$C, $A28, '2018'!$F:$F, AE$1)+SUMIFS('2018'!$I:$I, '2018'!$D:$D, $A28, '2018'!$F:$F, AE$1)+SUMIFS('2018'!$J:$J, '2018'!$E:$E, $A28, '2018'!$F:$F, AE$1)+SUMIFS('2017'!$H:$H, '2017'!$C:$C, $A28, '2017'!$F:$F, AE$1)+SUMIFS('2017'!$I:$I, '2017'!$D:$D, $A28, '2017'!$F:$F, AE$1)+SUMIFS('2017'!$J:$J, '2017'!$E:$E, $A28, '2017'!$F:$F, AE$1)+SUMIFS('2016'!$H:$H, '2016'!$C:$C, $A28, '2016'!$F:$F, AE$1)+SUMIFS('2016'!$I:$I, '2016'!$D:$D, $A28, '2016'!$F:$F, AE$1)+SUMIFS('2016'!$J:$J, '2016'!$E:$E, $A28, '2016'!$F:$F, AE$1)+SUMIFS('2015'!$H:$H, '2015'!$C:$C, $A28, '2015'!$F:$F, AE$1)+SUMIFS('2015'!$I:$I, '2015'!$D:$D, $A28, '2015'!$F:$F, AE$1)+SUMIFS('2015'!$J:$J, '2015'!$E:$E, $A28, '2015'!$F:$F, AE$1)+SUMIFS('2014'!$H:$H, '2014'!$C:$C, $A28, '2014'!$F:$F, AE$1)+SUMIFS('2014'!$I:$I, '2014'!$D:$D, $A28, '2014'!$F:$F, AE$1)+SUMIFS('2014'!$J:$J, '2014'!$E:$E, $A28, '2014'!$F:$F, AE$1)+SUMIFS('2013'!$H:$H, '2013'!$C:$C, $A28, '2013'!$F:$F, AE$1)+SUMIFS('2013'!$I:$I, '2013'!$D:$D, $A28, '2013'!$F:$F, AE$1)+SUMIFS('2013'!$J:$J, '2013'!$E:$E, $A28, '2013'!$F:$F, AE$1)+SUMIFS('2012'!$H:$H, '2012'!$C:$C, $A28, '2012'!$F:$F, AE$1)+SUMIFS('2012'!$I:$I, '2012'!$D:$D, $A28, '2012'!$F:$F, AE$1)+SUMIFS('2012'!$J:$J, '2012'!$E:$E, $A28, '2012'!$F:$F, AE$1)+SUMIFS('2011'!$H:$H, '2011'!$C:$C, $A28, '2011'!$F:$F, AE$1)+SUMIFS('2011'!$I:$I, '2011'!$D:$D, $A28, '2011'!$F:$F, AE$1)+SUMIFS('2011'!$J:$J, '2011'!$E:$E, $A28, '2011'!$F:$F, AE$1)+SUMIFS('2010'!$H:$H, '2010'!$C:$C, $A28, '2010'!$F:$F, AE$1)+SUMIFS('2010'!$I:$I, '2010'!$D:$D, $A28, '2010'!$F:$F, AE$1)+SUMIFS('2010'!$J:$J, '2010'!$E:$E, $A28, '2010'!$F:$F, AE$1)+SUMIFS('2009'!$H:$H, '2009'!$C:$C, $A28, '2009'!$F:$F, AE$1)+SUMIFS('2009'!$I:$I, '2009'!$D:$D, $A28, '2009'!$F:$F, AE$1)+SUMIFS('2009'!$J:$J, '2009'!$E:$E, $A28, '2009'!$F:$F, AE$1), 0)</f>
        <v>0</v>
      </c>
      <c r="AF28" s="0" t="n">
        <f aca="false">IFERROR(SUMIFS('2018'!$H:$H, '2018'!$C:$C, $A28, '2018'!$F:$F, AF$1)+SUMIFS('2018'!$I:$I, '2018'!$D:$D, $A28, '2018'!$F:$F, AF$1)+SUMIFS('2018'!$J:$J, '2018'!$E:$E, $A28, '2018'!$F:$F, AF$1)+SUMIFS('2017'!$H:$H, '2017'!$C:$C, $A28, '2017'!$F:$F, AF$1)+SUMIFS('2017'!$I:$I, '2017'!$D:$D, $A28, '2017'!$F:$F, AF$1)+SUMIFS('2017'!$J:$J, '2017'!$E:$E, $A28, '2017'!$F:$F, AF$1)+SUMIFS('2016'!$H:$H, '2016'!$C:$C, $A28, '2016'!$F:$F, AF$1)+SUMIFS('2016'!$I:$I, '2016'!$D:$D, $A28, '2016'!$F:$F, AF$1)+SUMIFS('2016'!$J:$J, '2016'!$E:$E, $A28, '2016'!$F:$F, AF$1)+SUMIFS('2015'!$H:$H, '2015'!$C:$C, $A28, '2015'!$F:$F, AF$1)+SUMIFS('2015'!$I:$I, '2015'!$D:$D, $A28, '2015'!$F:$F, AF$1)+SUMIFS('2015'!$J:$J, '2015'!$E:$E, $A28, '2015'!$F:$F, AF$1)+SUMIFS('2014'!$H:$H, '2014'!$C:$C, $A28, '2014'!$F:$F, AF$1)+SUMIFS('2014'!$I:$I, '2014'!$D:$D, $A28, '2014'!$F:$F, AF$1)+SUMIFS('2014'!$J:$J, '2014'!$E:$E, $A28, '2014'!$F:$F, AF$1)+SUMIFS('2013'!$H:$H, '2013'!$C:$C, $A28, '2013'!$F:$F, AF$1)+SUMIFS('2013'!$I:$I, '2013'!$D:$D, $A28, '2013'!$F:$F, AF$1)+SUMIFS('2013'!$J:$J, '2013'!$E:$E, $A28, '2013'!$F:$F, AF$1)+SUMIFS('2012'!$H:$H, '2012'!$C:$C, $A28, '2012'!$F:$F, AF$1)+SUMIFS('2012'!$I:$I, '2012'!$D:$D, $A28, '2012'!$F:$F, AF$1)+SUMIFS('2012'!$J:$J, '2012'!$E:$E, $A28, '2012'!$F:$F, AF$1)+SUMIFS('2011'!$H:$H, '2011'!$C:$C, $A28, '2011'!$F:$F, AF$1)+SUMIFS('2011'!$I:$I, '2011'!$D:$D, $A28, '2011'!$F:$F, AF$1)+SUMIFS('2011'!$J:$J, '2011'!$E:$E, $A28, '2011'!$F:$F, AF$1)+SUMIFS('2010'!$H:$H, '2010'!$C:$C, $A28, '2010'!$F:$F, AF$1)+SUMIFS('2010'!$I:$I, '2010'!$D:$D, $A28, '2010'!$F:$F, AF$1)+SUMIFS('2010'!$J:$J, '2010'!$E:$E, $A28, '2010'!$F:$F, AF$1)+SUMIFS('2009'!$H:$H, '2009'!$C:$C, $A28, '2009'!$F:$F, AF$1)+SUMIFS('2009'!$I:$I, '2009'!$D:$D, $A28, '2009'!$F:$F, AF$1)+SUMIFS('2009'!$J:$J, '2009'!$E:$E, $A28, '2009'!$F:$F, AF$1), 0)</f>
        <v>0</v>
      </c>
    </row>
    <row r="29" customFormat="false" ht="15" hidden="false" customHeight="false" outlineLevel="0" collapsed="false">
      <c r="A29" s="12" t="s">
        <v>71</v>
      </c>
      <c r="B29" s="0" t="n">
        <f aca="false">IFERROR(SUMIFS('2018'!$H:$H, '2018'!$C:$C, $A29, '2018'!$F:$F, B$1)+SUMIFS('2018'!$I:$I, '2018'!$D:$D, $A29, '2018'!$F:$F, B$1)+SUMIFS('2018'!$J:$J, '2018'!$E:$E, $A29, '2018'!$F:$F, B$1)+SUMIFS('2017'!$H:$H, '2017'!$C:$C, $A29, '2017'!$F:$F, B$1)+SUMIFS('2017'!$I:$I, '2017'!$D:$D, $A29, '2017'!$F:$F, B$1)+SUMIFS('2017'!$J:$J, '2017'!$E:$E, $A29, '2017'!$F:$F, B$1)+SUMIFS('2016'!$H:$H, '2016'!$C:$C, $A29, '2016'!$F:$F, B$1)+SUMIFS('2016'!$I:$I, '2016'!$D:$D, $A29, '2016'!$F:$F, B$1)+SUMIFS('2016'!$J:$J, '2016'!$E:$E, $A29, '2016'!$F:$F, B$1)+SUMIFS('2015'!$H:$H, '2015'!$C:$C, $A29, '2015'!$F:$F, B$1)+SUMIFS('2015'!$I:$I, '2015'!$D:$D, $A29, '2015'!$F:$F, B$1)+SUMIFS('2015'!$J:$J, '2015'!$E:$E, $A29, '2015'!$F:$F, B$1)+SUMIFS('2014'!$H:$H, '2014'!$C:$C, $A29, '2014'!$F:$F, B$1)+SUMIFS('2014'!$I:$I, '2014'!$D:$D, $A29, '2014'!$F:$F, B$1)+SUMIFS('2014'!$J:$J, '2014'!$E:$E, $A29, '2014'!$F:$F, B$1)+SUMIFS('2013'!$H:$H, '2013'!$C:$C, $A29, '2013'!$F:$F, B$1)+SUMIFS('2013'!$I:$I, '2013'!$D:$D, $A29, '2013'!$F:$F, B$1)+SUMIFS('2013'!$J:$J, '2013'!$E:$E, $A29, '2013'!$F:$F, B$1)+SUMIFS('2012'!$H:$H, '2012'!$C:$C, $A29, '2012'!$F:$F, B$1)+SUMIFS('2012'!$I:$I, '2012'!$D:$D, $A29, '2012'!$F:$F, B$1)+SUMIFS('2012'!$J:$J, '2012'!$E:$E, $A29, '2012'!$F:$F, B$1)+SUMIFS('2011'!$H:$H, '2011'!$C:$C, $A29, '2011'!$F:$F, B$1)+SUMIFS('2011'!$I:$I, '2011'!$D:$D, $A29, '2011'!$F:$F, B$1)+SUMIFS('2011'!$J:$J, '2011'!$E:$E, $A29, '2011'!$F:$F, B$1)+SUMIFS('2010'!$H:$H, '2010'!$C:$C, $A29, '2010'!$F:$F, B$1)+SUMIFS('2010'!$I:$I, '2010'!$D:$D, $A29, '2010'!$F:$F, B$1)+SUMIFS('2010'!$J:$J, '2010'!$E:$E, $A29, '2010'!$F:$F, B$1)+SUMIFS('2009'!$H:$H, '2009'!$C:$C, $A29, '2009'!$F:$F, B$1)+SUMIFS('2009'!$I:$I, '2009'!$D:$D, $A29, '2009'!$F:$F, B$1)+SUMIFS('2009'!$J:$J, '2009'!$E:$E, $A29, '2009'!$F:$F, B$1), 0)</f>
        <v>0</v>
      </c>
      <c r="C29" s="0" t="n">
        <f aca="false">IFERROR(SUMIFS('2018'!$H:$H, '2018'!$C:$C, $A29, '2018'!$F:$F, C$1)+SUMIFS('2018'!$I:$I, '2018'!$D:$D, $A29, '2018'!$F:$F, C$1)+SUMIFS('2018'!$J:$J, '2018'!$E:$E, $A29, '2018'!$F:$F, C$1)+SUMIFS('2017'!$H:$H, '2017'!$C:$C, $A29, '2017'!$F:$F, C$1)+SUMIFS('2017'!$I:$I, '2017'!$D:$D, $A29, '2017'!$F:$F, C$1)+SUMIFS('2017'!$J:$J, '2017'!$E:$E, $A29, '2017'!$F:$F, C$1)+SUMIFS('2016'!$H:$H, '2016'!$C:$C, $A29, '2016'!$F:$F, C$1)+SUMIFS('2016'!$I:$I, '2016'!$D:$D, $A29, '2016'!$F:$F, C$1)+SUMIFS('2016'!$J:$J, '2016'!$E:$E, $A29, '2016'!$F:$F, C$1)+SUMIFS('2015'!$H:$H, '2015'!$C:$C, $A29, '2015'!$F:$F, C$1)+SUMIFS('2015'!$I:$I, '2015'!$D:$D, $A29, '2015'!$F:$F, C$1)+SUMIFS('2015'!$J:$J, '2015'!$E:$E, $A29, '2015'!$F:$F, C$1)+SUMIFS('2014'!$H:$H, '2014'!$C:$C, $A29, '2014'!$F:$F, C$1)+SUMIFS('2014'!$I:$I, '2014'!$D:$D, $A29, '2014'!$F:$F, C$1)+SUMIFS('2014'!$J:$J, '2014'!$E:$E, $A29, '2014'!$F:$F, C$1)+SUMIFS('2013'!$H:$H, '2013'!$C:$C, $A29, '2013'!$F:$F, C$1)+SUMIFS('2013'!$I:$I, '2013'!$D:$D, $A29, '2013'!$F:$F, C$1)+SUMIFS('2013'!$J:$J, '2013'!$E:$E, $A29, '2013'!$F:$F, C$1)+SUMIFS('2012'!$H:$H, '2012'!$C:$C, $A29, '2012'!$F:$F, C$1)+SUMIFS('2012'!$I:$I, '2012'!$D:$D, $A29, '2012'!$F:$F, C$1)+SUMIFS('2012'!$J:$J, '2012'!$E:$E, $A29, '2012'!$F:$F, C$1)+SUMIFS('2011'!$H:$H, '2011'!$C:$C, $A29, '2011'!$F:$F, C$1)+SUMIFS('2011'!$I:$I, '2011'!$D:$D, $A29, '2011'!$F:$F, C$1)+SUMIFS('2011'!$J:$J, '2011'!$E:$E, $A29, '2011'!$F:$F, C$1)+SUMIFS('2010'!$H:$H, '2010'!$C:$C, $A29, '2010'!$F:$F, C$1)+SUMIFS('2010'!$I:$I, '2010'!$D:$D, $A29, '2010'!$F:$F, C$1)+SUMIFS('2010'!$J:$J, '2010'!$E:$E, $A29, '2010'!$F:$F, C$1)+SUMIFS('2009'!$H:$H, '2009'!$C:$C, $A29, '2009'!$F:$F, C$1)+SUMIFS('2009'!$I:$I, '2009'!$D:$D, $A29, '2009'!$F:$F, C$1)+SUMIFS('2009'!$J:$J, '2009'!$E:$E, $A29, '2009'!$F:$F, C$1), 0)</f>
        <v>0</v>
      </c>
      <c r="D29" s="0" t="n">
        <f aca="false">IFERROR(SUMIFS('2018'!$H:$H, '2018'!$C:$C, $A29, '2018'!$F:$F, D$1)+SUMIFS('2018'!$I:$I, '2018'!$D:$D, $A29, '2018'!$F:$F, D$1)+SUMIFS('2018'!$J:$J, '2018'!$E:$E, $A29, '2018'!$F:$F, D$1)+SUMIFS('2017'!$H:$H, '2017'!$C:$C, $A29, '2017'!$F:$F, D$1)+SUMIFS('2017'!$I:$I, '2017'!$D:$D, $A29, '2017'!$F:$F, D$1)+SUMIFS('2017'!$J:$J, '2017'!$E:$E, $A29, '2017'!$F:$F, D$1)+SUMIFS('2016'!$H:$H, '2016'!$C:$C, $A29, '2016'!$F:$F, D$1)+SUMIFS('2016'!$I:$I, '2016'!$D:$D, $A29, '2016'!$F:$F, D$1)+SUMIFS('2016'!$J:$J, '2016'!$E:$E, $A29, '2016'!$F:$F, D$1)+SUMIFS('2015'!$H:$H, '2015'!$C:$C, $A29, '2015'!$F:$F, D$1)+SUMIFS('2015'!$I:$I, '2015'!$D:$D, $A29, '2015'!$F:$F, D$1)+SUMIFS('2015'!$J:$J, '2015'!$E:$E, $A29, '2015'!$F:$F, D$1)+SUMIFS('2014'!$H:$H, '2014'!$C:$C, $A29, '2014'!$F:$F, D$1)+SUMIFS('2014'!$I:$I, '2014'!$D:$D, $A29, '2014'!$F:$F, D$1)+SUMIFS('2014'!$J:$J, '2014'!$E:$E, $A29, '2014'!$F:$F, D$1)+SUMIFS('2013'!$H:$H, '2013'!$C:$C, $A29, '2013'!$F:$F, D$1)+SUMIFS('2013'!$I:$I, '2013'!$D:$D, $A29, '2013'!$F:$F, D$1)+SUMIFS('2013'!$J:$J, '2013'!$E:$E, $A29, '2013'!$F:$F, D$1)+SUMIFS('2012'!$H:$H, '2012'!$C:$C, $A29, '2012'!$F:$F, D$1)+SUMIFS('2012'!$I:$I, '2012'!$D:$D, $A29, '2012'!$F:$F, D$1)+SUMIFS('2012'!$J:$J, '2012'!$E:$E, $A29, '2012'!$F:$F, D$1)+SUMIFS('2011'!$H:$H, '2011'!$C:$C, $A29, '2011'!$F:$F, D$1)+SUMIFS('2011'!$I:$I, '2011'!$D:$D, $A29, '2011'!$F:$F, D$1)+SUMIFS('2011'!$J:$J, '2011'!$E:$E, $A29, '2011'!$F:$F, D$1)+SUMIFS('2010'!$H:$H, '2010'!$C:$C, $A29, '2010'!$F:$F, D$1)+SUMIFS('2010'!$I:$I, '2010'!$D:$D, $A29, '2010'!$F:$F, D$1)+SUMIFS('2010'!$J:$J, '2010'!$E:$E, $A29, '2010'!$F:$F, D$1)+SUMIFS('2009'!$H:$H, '2009'!$C:$C, $A29, '2009'!$F:$F, D$1)+SUMIFS('2009'!$I:$I, '2009'!$D:$D, $A29, '2009'!$F:$F, D$1)+SUMIFS('2009'!$J:$J, '2009'!$E:$E, $A29, '2009'!$F:$F, D$1), 0)</f>
        <v>0</v>
      </c>
      <c r="E29" s="0" t="n">
        <f aca="false">IFERROR(SUMIFS('2018'!$H:$H, '2018'!$C:$C, $A29, '2018'!$F:$F, E$1)+SUMIFS('2018'!$I:$I, '2018'!$D:$D, $A29, '2018'!$F:$F, E$1)+SUMIFS('2018'!$J:$J, '2018'!$E:$E, $A29, '2018'!$F:$F, E$1)+SUMIFS('2017'!$H:$H, '2017'!$C:$C, $A29, '2017'!$F:$F, E$1)+SUMIFS('2017'!$I:$I, '2017'!$D:$D, $A29, '2017'!$F:$F, E$1)+SUMIFS('2017'!$J:$J, '2017'!$E:$E, $A29, '2017'!$F:$F, E$1)+SUMIFS('2016'!$H:$H, '2016'!$C:$C, $A29, '2016'!$F:$F, E$1)+SUMIFS('2016'!$I:$I, '2016'!$D:$D, $A29, '2016'!$F:$F, E$1)+SUMIFS('2016'!$J:$J, '2016'!$E:$E, $A29, '2016'!$F:$F, E$1)+SUMIFS('2015'!$H:$H, '2015'!$C:$C, $A29, '2015'!$F:$F, E$1)+SUMIFS('2015'!$I:$I, '2015'!$D:$D, $A29, '2015'!$F:$F, E$1)+SUMIFS('2015'!$J:$J, '2015'!$E:$E, $A29, '2015'!$F:$F, E$1)+SUMIFS('2014'!$H:$H, '2014'!$C:$C, $A29, '2014'!$F:$F, E$1)+SUMIFS('2014'!$I:$I, '2014'!$D:$D, $A29, '2014'!$F:$F, E$1)+SUMIFS('2014'!$J:$J, '2014'!$E:$E, $A29, '2014'!$F:$F, E$1)+SUMIFS('2013'!$H:$H, '2013'!$C:$C, $A29, '2013'!$F:$F, E$1)+SUMIFS('2013'!$I:$I, '2013'!$D:$D, $A29, '2013'!$F:$F, E$1)+SUMIFS('2013'!$J:$J, '2013'!$E:$E, $A29, '2013'!$F:$F, E$1)+SUMIFS('2012'!$H:$H, '2012'!$C:$C, $A29, '2012'!$F:$F, E$1)+SUMIFS('2012'!$I:$I, '2012'!$D:$D, $A29, '2012'!$F:$F, E$1)+SUMIFS('2012'!$J:$J, '2012'!$E:$E, $A29, '2012'!$F:$F, E$1)+SUMIFS('2011'!$H:$H, '2011'!$C:$C, $A29, '2011'!$F:$F, E$1)+SUMIFS('2011'!$I:$I, '2011'!$D:$D, $A29, '2011'!$F:$F, E$1)+SUMIFS('2011'!$J:$J, '2011'!$E:$E, $A29, '2011'!$F:$F, E$1)+SUMIFS('2010'!$H:$H, '2010'!$C:$C, $A29, '2010'!$F:$F, E$1)+SUMIFS('2010'!$I:$I, '2010'!$D:$D, $A29, '2010'!$F:$F, E$1)+SUMIFS('2010'!$J:$J, '2010'!$E:$E, $A29, '2010'!$F:$F, E$1)+SUMIFS('2009'!$H:$H, '2009'!$C:$C, $A29, '2009'!$F:$F, E$1)+SUMIFS('2009'!$I:$I, '2009'!$D:$D, $A29, '2009'!$F:$F, E$1)+SUMIFS('2009'!$J:$J, '2009'!$E:$E, $A29, '2009'!$F:$F, E$1), 0)</f>
        <v>0</v>
      </c>
      <c r="F29" s="0" t="n">
        <f aca="false">IFERROR(SUMIFS('2018'!$H:$H, '2018'!$C:$C, $A29, '2018'!$F:$F, F$1)+SUMIFS('2018'!$I:$I, '2018'!$D:$D, $A29, '2018'!$F:$F, F$1)+SUMIFS('2018'!$J:$J, '2018'!$E:$E, $A29, '2018'!$F:$F, F$1)+SUMIFS('2017'!$H:$H, '2017'!$C:$C, $A29, '2017'!$F:$F, F$1)+SUMIFS('2017'!$I:$I, '2017'!$D:$D, $A29, '2017'!$F:$F, F$1)+SUMIFS('2017'!$J:$J, '2017'!$E:$E, $A29, '2017'!$F:$F, F$1)+SUMIFS('2016'!$H:$H, '2016'!$C:$C, $A29, '2016'!$F:$F, F$1)+SUMIFS('2016'!$I:$I, '2016'!$D:$D, $A29, '2016'!$F:$F, F$1)+SUMIFS('2016'!$J:$J, '2016'!$E:$E, $A29, '2016'!$F:$F, F$1)+SUMIFS('2015'!$H:$H, '2015'!$C:$C, $A29, '2015'!$F:$F, F$1)+SUMIFS('2015'!$I:$I, '2015'!$D:$D, $A29, '2015'!$F:$F, F$1)+SUMIFS('2015'!$J:$J, '2015'!$E:$E, $A29, '2015'!$F:$F, F$1)+SUMIFS('2014'!$H:$H, '2014'!$C:$C, $A29, '2014'!$F:$F, F$1)+SUMIFS('2014'!$I:$I, '2014'!$D:$D, $A29, '2014'!$F:$F, F$1)+SUMIFS('2014'!$J:$J, '2014'!$E:$E, $A29, '2014'!$F:$F, F$1)+SUMIFS('2013'!$H:$H, '2013'!$C:$C, $A29, '2013'!$F:$F, F$1)+SUMIFS('2013'!$I:$I, '2013'!$D:$D, $A29, '2013'!$F:$F, F$1)+SUMIFS('2013'!$J:$J, '2013'!$E:$E, $A29, '2013'!$F:$F, F$1)+SUMIFS('2012'!$H:$H, '2012'!$C:$C, $A29, '2012'!$F:$F, F$1)+SUMIFS('2012'!$I:$I, '2012'!$D:$D, $A29, '2012'!$F:$F, F$1)+SUMIFS('2012'!$J:$J, '2012'!$E:$E, $A29, '2012'!$F:$F, F$1)+SUMIFS('2011'!$H:$H, '2011'!$C:$C, $A29, '2011'!$F:$F, F$1)+SUMIFS('2011'!$I:$I, '2011'!$D:$D, $A29, '2011'!$F:$F, F$1)+SUMIFS('2011'!$J:$J, '2011'!$E:$E, $A29, '2011'!$F:$F, F$1)+SUMIFS('2010'!$H:$H, '2010'!$C:$C, $A29, '2010'!$F:$F, F$1)+SUMIFS('2010'!$I:$I, '2010'!$D:$D, $A29, '2010'!$F:$F, F$1)+SUMIFS('2010'!$J:$J, '2010'!$E:$E, $A29, '2010'!$F:$F, F$1)+SUMIFS('2009'!$H:$H, '2009'!$C:$C, $A29, '2009'!$F:$F, F$1)+SUMIFS('2009'!$I:$I, '2009'!$D:$D, $A29, '2009'!$F:$F, F$1)+SUMIFS('2009'!$J:$J, '2009'!$E:$E, $A29, '2009'!$F:$F, F$1), 0)</f>
        <v>0</v>
      </c>
      <c r="G29" s="0" t="n">
        <f aca="false">IFERROR(SUMIFS('2018'!$H:$H, '2018'!$C:$C, $A29, '2018'!$F:$F, G$1)+SUMIFS('2018'!$I:$I, '2018'!$D:$D, $A29, '2018'!$F:$F, G$1)+SUMIFS('2018'!$J:$J, '2018'!$E:$E, $A29, '2018'!$F:$F, G$1)+SUMIFS('2017'!$H:$H, '2017'!$C:$C, $A29, '2017'!$F:$F, G$1)+SUMIFS('2017'!$I:$I, '2017'!$D:$D, $A29, '2017'!$F:$F, G$1)+SUMIFS('2017'!$J:$J, '2017'!$E:$E, $A29, '2017'!$F:$F, G$1)+SUMIFS('2016'!$H:$H, '2016'!$C:$C, $A29, '2016'!$F:$F, G$1)+SUMIFS('2016'!$I:$I, '2016'!$D:$D, $A29, '2016'!$F:$F, G$1)+SUMIFS('2016'!$J:$J, '2016'!$E:$E, $A29, '2016'!$F:$F, G$1)+SUMIFS('2015'!$H:$H, '2015'!$C:$C, $A29, '2015'!$F:$F, G$1)+SUMIFS('2015'!$I:$I, '2015'!$D:$D, $A29, '2015'!$F:$F, G$1)+SUMIFS('2015'!$J:$J, '2015'!$E:$E, $A29, '2015'!$F:$F, G$1)+SUMIFS('2014'!$H:$H, '2014'!$C:$C, $A29, '2014'!$F:$F, G$1)+SUMIFS('2014'!$I:$I, '2014'!$D:$D, $A29, '2014'!$F:$F, G$1)+SUMIFS('2014'!$J:$J, '2014'!$E:$E, $A29, '2014'!$F:$F, G$1)+SUMIFS('2013'!$H:$H, '2013'!$C:$C, $A29, '2013'!$F:$F, G$1)+SUMIFS('2013'!$I:$I, '2013'!$D:$D, $A29, '2013'!$F:$F, G$1)+SUMIFS('2013'!$J:$J, '2013'!$E:$E, $A29, '2013'!$F:$F, G$1)+SUMIFS('2012'!$H:$H, '2012'!$C:$C, $A29, '2012'!$F:$F, G$1)+SUMIFS('2012'!$I:$I, '2012'!$D:$D, $A29, '2012'!$F:$F, G$1)+SUMIFS('2012'!$J:$J, '2012'!$E:$E, $A29, '2012'!$F:$F, G$1)+SUMIFS('2011'!$H:$H, '2011'!$C:$C, $A29, '2011'!$F:$F, G$1)+SUMIFS('2011'!$I:$I, '2011'!$D:$D, $A29, '2011'!$F:$F, G$1)+SUMIFS('2011'!$J:$J, '2011'!$E:$E, $A29, '2011'!$F:$F, G$1)+SUMIFS('2010'!$H:$H, '2010'!$C:$C, $A29, '2010'!$F:$F, G$1)+SUMIFS('2010'!$I:$I, '2010'!$D:$D, $A29, '2010'!$F:$F, G$1)+SUMIFS('2010'!$J:$J, '2010'!$E:$E, $A29, '2010'!$F:$F, G$1)+SUMIFS('2009'!$H:$H, '2009'!$C:$C, $A29, '2009'!$F:$F, G$1)+SUMIFS('2009'!$I:$I, '2009'!$D:$D, $A29, '2009'!$F:$F, G$1)+SUMIFS('2009'!$J:$J, '2009'!$E:$E, $A29, '2009'!$F:$F, G$1), 0)</f>
        <v>0</v>
      </c>
      <c r="H29" s="0" t="n">
        <f aca="false">IFERROR(SUMIFS('2018'!$H:$H, '2018'!$C:$C, $A29, '2018'!$F:$F, H$1)+SUMIFS('2018'!$I:$I, '2018'!$D:$D, $A29, '2018'!$F:$F, H$1)+SUMIFS('2018'!$J:$J, '2018'!$E:$E, $A29, '2018'!$F:$F, H$1)+SUMIFS('2017'!$H:$H, '2017'!$C:$C, $A29, '2017'!$F:$F, H$1)+SUMIFS('2017'!$I:$I, '2017'!$D:$D, $A29, '2017'!$F:$F, H$1)+SUMIFS('2017'!$J:$J, '2017'!$E:$E, $A29, '2017'!$F:$F, H$1)+SUMIFS('2016'!$H:$H, '2016'!$C:$C, $A29, '2016'!$F:$F, H$1)+SUMIFS('2016'!$I:$I, '2016'!$D:$D, $A29, '2016'!$F:$F, H$1)+SUMIFS('2016'!$J:$J, '2016'!$E:$E, $A29, '2016'!$F:$F, H$1)+SUMIFS('2015'!$H:$H, '2015'!$C:$C, $A29, '2015'!$F:$F, H$1)+SUMIFS('2015'!$I:$I, '2015'!$D:$D, $A29, '2015'!$F:$F, H$1)+SUMIFS('2015'!$J:$J, '2015'!$E:$E, $A29, '2015'!$F:$F, H$1)+SUMIFS('2014'!$H:$H, '2014'!$C:$C, $A29, '2014'!$F:$F, H$1)+SUMIFS('2014'!$I:$I, '2014'!$D:$D, $A29, '2014'!$F:$F, H$1)+SUMIFS('2014'!$J:$J, '2014'!$E:$E, $A29, '2014'!$F:$F, H$1)+SUMIFS('2013'!$H:$H, '2013'!$C:$C, $A29, '2013'!$F:$F, H$1)+SUMIFS('2013'!$I:$I, '2013'!$D:$D, $A29, '2013'!$F:$F, H$1)+SUMIFS('2013'!$J:$J, '2013'!$E:$E, $A29, '2013'!$F:$F, H$1)+SUMIFS('2012'!$H:$H, '2012'!$C:$C, $A29, '2012'!$F:$F, H$1)+SUMIFS('2012'!$I:$I, '2012'!$D:$D, $A29, '2012'!$F:$F, H$1)+SUMIFS('2012'!$J:$J, '2012'!$E:$E, $A29, '2012'!$F:$F, H$1)+SUMIFS('2011'!$H:$H, '2011'!$C:$C, $A29, '2011'!$F:$F, H$1)+SUMIFS('2011'!$I:$I, '2011'!$D:$D, $A29, '2011'!$F:$F, H$1)+SUMIFS('2011'!$J:$J, '2011'!$E:$E, $A29, '2011'!$F:$F, H$1)+SUMIFS('2010'!$H:$H, '2010'!$C:$C, $A29, '2010'!$F:$F, H$1)+SUMIFS('2010'!$I:$I, '2010'!$D:$D, $A29, '2010'!$F:$F, H$1)+SUMIFS('2010'!$J:$J, '2010'!$E:$E, $A29, '2010'!$F:$F, H$1)+SUMIFS('2009'!$H:$H, '2009'!$C:$C, $A29, '2009'!$F:$F, H$1)+SUMIFS('2009'!$I:$I, '2009'!$D:$D, $A29, '2009'!$F:$F, H$1)+SUMIFS('2009'!$J:$J, '2009'!$E:$E, $A29, '2009'!$F:$F, H$1), 0)</f>
        <v>0</v>
      </c>
      <c r="I29" s="0" t="n">
        <f aca="false">IFERROR(SUMIFS('2018'!$H:$H, '2018'!$C:$C, $A29, '2018'!$F:$F, I$1)+SUMIFS('2018'!$I:$I, '2018'!$D:$D, $A29, '2018'!$F:$F, I$1)+SUMIFS('2018'!$J:$J, '2018'!$E:$E, $A29, '2018'!$F:$F, I$1)+SUMIFS('2017'!$H:$H, '2017'!$C:$C, $A29, '2017'!$F:$F, I$1)+SUMIFS('2017'!$I:$I, '2017'!$D:$D, $A29, '2017'!$F:$F, I$1)+SUMIFS('2017'!$J:$J, '2017'!$E:$E, $A29, '2017'!$F:$F, I$1)+SUMIFS('2016'!$H:$H, '2016'!$C:$C, $A29, '2016'!$F:$F, I$1)+SUMIFS('2016'!$I:$I, '2016'!$D:$D, $A29, '2016'!$F:$F, I$1)+SUMIFS('2016'!$J:$J, '2016'!$E:$E, $A29, '2016'!$F:$F, I$1)+SUMIFS('2015'!$H:$H, '2015'!$C:$C, $A29, '2015'!$F:$F, I$1)+SUMIFS('2015'!$I:$I, '2015'!$D:$D, $A29, '2015'!$F:$F, I$1)+SUMIFS('2015'!$J:$J, '2015'!$E:$E, $A29, '2015'!$F:$F, I$1)+SUMIFS('2014'!$H:$H, '2014'!$C:$C, $A29, '2014'!$F:$F, I$1)+SUMIFS('2014'!$I:$I, '2014'!$D:$D, $A29, '2014'!$F:$F, I$1)+SUMIFS('2014'!$J:$J, '2014'!$E:$E, $A29, '2014'!$F:$F, I$1)+SUMIFS('2013'!$H:$H, '2013'!$C:$C, $A29, '2013'!$F:$F, I$1)+SUMIFS('2013'!$I:$I, '2013'!$D:$D, $A29, '2013'!$F:$F, I$1)+SUMIFS('2013'!$J:$J, '2013'!$E:$E, $A29, '2013'!$F:$F, I$1)+SUMIFS('2012'!$H:$H, '2012'!$C:$C, $A29, '2012'!$F:$F, I$1)+SUMIFS('2012'!$I:$I, '2012'!$D:$D, $A29, '2012'!$F:$F, I$1)+SUMIFS('2012'!$J:$J, '2012'!$E:$E, $A29, '2012'!$F:$F, I$1)+SUMIFS('2011'!$H:$H, '2011'!$C:$C, $A29, '2011'!$F:$F, I$1)+SUMIFS('2011'!$I:$I, '2011'!$D:$D, $A29, '2011'!$F:$F, I$1)+SUMIFS('2011'!$J:$J, '2011'!$E:$E, $A29, '2011'!$F:$F, I$1)+SUMIFS('2010'!$H:$H, '2010'!$C:$C, $A29, '2010'!$F:$F, I$1)+SUMIFS('2010'!$I:$I, '2010'!$D:$D, $A29, '2010'!$F:$F, I$1)+SUMIFS('2010'!$J:$J, '2010'!$E:$E, $A29, '2010'!$F:$F, I$1)+SUMIFS('2009'!$H:$H, '2009'!$C:$C, $A29, '2009'!$F:$F, I$1)+SUMIFS('2009'!$I:$I, '2009'!$D:$D, $A29, '2009'!$F:$F, I$1)+SUMIFS('2009'!$J:$J, '2009'!$E:$E, $A29, '2009'!$F:$F, I$1), 0)</f>
        <v>0</v>
      </c>
      <c r="J29" s="0" t="n">
        <f aca="false">IFERROR(SUMIFS('2018'!$H:$H, '2018'!$C:$C, $A29, '2018'!$F:$F, J$1)+SUMIFS('2018'!$I:$I, '2018'!$D:$D, $A29, '2018'!$F:$F, J$1)+SUMIFS('2018'!$J:$J, '2018'!$E:$E, $A29, '2018'!$F:$F, J$1)+SUMIFS('2017'!$H:$H, '2017'!$C:$C, $A29, '2017'!$F:$F, J$1)+SUMIFS('2017'!$I:$I, '2017'!$D:$D, $A29, '2017'!$F:$F, J$1)+SUMIFS('2017'!$J:$J, '2017'!$E:$E, $A29, '2017'!$F:$F, J$1)+SUMIFS('2016'!$H:$H, '2016'!$C:$C, $A29, '2016'!$F:$F, J$1)+SUMIFS('2016'!$I:$I, '2016'!$D:$D, $A29, '2016'!$F:$F, J$1)+SUMIFS('2016'!$J:$J, '2016'!$E:$E, $A29, '2016'!$F:$F, J$1)+SUMIFS('2015'!$H:$H, '2015'!$C:$C, $A29, '2015'!$F:$F, J$1)+SUMIFS('2015'!$I:$I, '2015'!$D:$D, $A29, '2015'!$F:$F, J$1)+SUMIFS('2015'!$J:$J, '2015'!$E:$E, $A29, '2015'!$F:$F, J$1)+SUMIFS('2014'!$H:$H, '2014'!$C:$C, $A29, '2014'!$F:$F, J$1)+SUMIFS('2014'!$I:$I, '2014'!$D:$D, $A29, '2014'!$F:$F, J$1)+SUMIFS('2014'!$J:$J, '2014'!$E:$E, $A29, '2014'!$F:$F, J$1)+SUMIFS('2013'!$H:$H, '2013'!$C:$C, $A29, '2013'!$F:$F, J$1)+SUMIFS('2013'!$I:$I, '2013'!$D:$D, $A29, '2013'!$F:$F, J$1)+SUMIFS('2013'!$J:$J, '2013'!$E:$E, $A29, '2013'!$F:$F, J$1)+SUMIFS('2012'!$H:$H, '2012'!$C:$C, $A29, '2012'!$F:$F, J$1)+SUMIFS('2012'!$I:$I, '2012'!$D:$D, $A29, '2012'!$F:$F, J$1)+SUMIFS('2012'!$J:$J, '2012'!$E:$E, $A29, '2012'!$F:$F, J$1)+SUMIFS('2011'!$H:$H, '2011'!$C:$C, $A29, '2011'!$F:$F, J$1)+SUMIFS('2011'!$I:$I, '2011'!$D:$D, $A29, '2011'!$F:$F, J$1)+SUMIFS('2011'!$J:$J, '2011'!$E:$E, $A29, '2011'!$F:$F, J$1)+SUMIFS('2010'!$H:$H, '2010'!$C:$C, $A29, '2010'!$F:$F, J$1)+SUMIFS('2010'!$I:$I, '2010'!$D:$D, $A29, '2010'!$F:$F, J$1)+SUMIFS('2010'!$J:$J, '2010'!$E:$E, $A29, '2010'!$F:$F, J$1)+SUMIFS('2009'!$H:$H, '2009'!$C:$C, $A29, '2009'!$F:$F, J$1)+SUMIFS('2009'!$I:$I, '2009'!$D:$D, $A29, '2009'!$F:$F, J$1)+SUMIFS('2009'!$J:$J, '2009'!$E:$E, $A29, '2009'!$F:$F, J$1), 0)</f>
        <v>0</v>
      </c>
      <c r="K29" s="0" t="n">
        <f aca="false">IFERROR(SUMIFS('2018'!$H:$H, '2018'!$C:$C, $A29, '2018'!$F:$F, K$1)+SUMIFS('2018'!$I:$I, '2018'!$D:$D, $A29, '2018'!$F:$F, K$1)+SUMIFS('2018'!$J:$J, '2018'!$E:$E, $A29, '2018'!$F:$F, K$1)+SUMIFS('2017'!$H:$H, '2017'!$C:$C, $A29, '2017'!$F:$F, K$1)+SUMIFS('2017'!$I:$I, '2017'!$D:$D, $A29, '2017'!$F:$F, K$1)+SUMIFS('2017'!$J:$J, '2017'!$E:$E, $A29, '2017'!$F:$F, K$1)+SUMIFS('2016'!$H:$H, '2016'!$C:$C, $A29, '2016'!$F:$F, K$1)+SUMIFS('2016'!$I:$I, '2016'!$D:$D, $A29, '2016'!$F:$F, K$1)+SUMIFS('2016'!$J:$J, '2016'!$E:$E, $A29, '2016'!$F:$F, K$1)+SUMIFS('2015'!$H:$H, '2015'!$C:$C, $A29, '2015'!$F:$F, K$1)+SUMIFS('2015'!$I:$I, '2015'!$D:$D, $A29, '2015'!$F:$F, K$1)+SUMIFS('2015'!$J:$J, '2015'!$E:$E, $A29, '2015'!$F:$F, K$1)+SUMIFS('2014'!$H:$H, '2014'!$C:$C, $A29, '2014'!$F:$F, K$1)+SUMIFS('2014'!$I:$I, '2014'!$D:$D, $A29, '2014'!$F:$F, K$1)+SUMIFS('2014'!$J:$J, '2014'!$E:$E, $A29, '2014'!$F:$F, K$1)+SUMIFS('2013'!$H:$H, '2013'!$C:$C, $A29, '2013'!$F:$F, K$1)+SUMIFS('2013'!$I:$I, '2013'!$D:$D, $A29, '2013'!$F:$F, K$1)+SUMIFS('2013'!$J:$J, '2013'!$E:$E, $A29, '2013'!$F:$F, K$1)+SUMIFS('2012'!$H:$H, '2012'!$C:$C, $A29, '2012'!$F:$F, K$1)+SUMIFS('2012'!$I:$I, '2012'!$D:$D, $A29, '2012'!$F:$F, K$1)+SUMIFS('2012'!$J:$J, '2012'!$E:$E, $A29, '2012'!$F:$F, K$1)+SUMIFS('2011'!$H:$H, '2011'!$C:$C, $A29, '2011'!$F:$F, K$1)+SUMIFS('2011'!$I:$I, '2011'!$D:$D, $A29, '2011'!$F:$F, K$1)+SUMIFS('2011'!$J:$J, '2011'!$E:$E, $A29, '2011'!$F:$F, K$1)+SUMIFS('2010'!$H:$H, '2010'!$C:$C, $A29, '2010'!$F:$F, K$1)+SUMIFS('2010'!$I:$I, '2010'!$D:$D, $A29, '2010'!$F:$F, K$1)+SUMIFS('2010'!$J:$J, '2010'!$E:$E, $A29, '2010'!$F:$F, K$1)+SUMIFS('2009'!$H:$H, '2009'!$C:$C, $A29, '2009'!$F:$F, K$1)+SUMIFS('2009'!$I:$I, '2009'!$D:$D, $A29, '2009'!$F:$F, K$1)+SUMIFS('2009'!$J:$J, '2009'!$E:$E, $A29, '2009'!$F:$F, K$1), 0)</f>
        <v>0</v>
      </c>
      <c r="L29" s="0" t="n">
        <f aca="false">IFERROR(SUMIFS('2018'!$H:$H, '2018'!$C:$C, $A29, '2018'!$F:$F, L$1)+SUMIFS('2018'!$I:$I, '2018'!$D:$D, $A29, '2018'!$F:$F, L$1)+SUMIFS('2018'!$J:$J, '2018'!$E:$E, $A29, '2018'!$F:$F, L$1)+SUMIFS('2017'!$H:$H, '2017'!$C:$C, $A29, '2017'!$F:$F, L$1)+SUMIFS('2017'!$I:$I, '2017'!$D:$D, $A29, '2017'!$F:$F, L$1)+SUMIFS('2017'!$J:$J, '2017'!$E:$E, $A29, '2017'!$F:$F, L$1)+SUMIFS('2016'!$H:$H, '2016'!$C:$C, $A29, '2016'!$F:$F, L$1)+SUMIFS('2016'!$I:$I, '2016'!$D:$D, $A29, '2016'!$F:$F, L$1)+SUMIFS('2016'!$J:$J, '2016'!$E:$E, $A29, '2016'!$F:$F, L$1)+SUMIFS('2015'!$H:$H, '2015'!$C:$C, $A29, '2015'!$F:$F, L$1)+SUMIFS('2015'!$I:$I, '2015'!$D:$D, $A29, '2015'!$F:$F, L$1)+SUMIFS('2015'!$J:$J, '2015'!$E:$E, $A29, '2015'!$F:$F, L$1)+SUMIFS('2014'!$H:$H, '2014'!$C:$C, $A29, '2014'!$F:$F, L$1)+SUMIFS('2014'!$I:$I, '2014'!$D:$D, $A29, '2014'!$F:$F, L$1)+SUMIFS('2014'!$J:$J, '2014'!$E:$E, $A29, '2014'!$F:$F, L$1)+SUMIFS('2013'!$H:$H, '2013'!$C:$C, $A29, '2013'!$F:$F, L$1)+SUMIFS('2013'!$I:$I, '2013'!$D:$D, $A29, '2013'!$F:$F, L$1)+SUMIFS('2013'!$J:$J, '2013'!$E:$E, $A29, '2013'!$F:$F, L$1)+SUMIFS('2012'!$H:$H, '2012'!$C:$C, $A29, '2012'!$F:$F, L$1)+SUMIFS('2012'!$I:$I, '2012'!$D:$D, $A29, '2012'!$F:$F, L$1)+SUMIFS('2012'!$J:$J, '2012'!$E:$E, $A29, '2012'!$F:$F, L$1)+SUMIFS('2011'!$H:$H, '2011'!$C:$C, $A29, '2011'!$F:$F, L$1)+SUMIFS('2011'!$I:$I, '2011'!$D:$D, $A29, '2011'!$F:$F, L$1)+SUMIFS('2011'!$J:$J, '2011'!$E:$E, $A29, '2011'!$F:$F, L$1)+SUMIFS('2010'!$H:$H, '2010'!$C:$C, $A29, '2010'!$F:$F, L$1)+SUMIFS('2010'!$I:$I, '2010'!$D:$D, $A29, '2010'!$F:$F, L$1)+SUMIFS('2010'!$J:$J, '2010'!$E:$E, $A29, '2010'!$F:$F, L$1)+SUMIFS('2009'!$H:$H, '2009'!$C:$C, $A29, '2009'!$F:$F, L$1)+SUMIFS('2009'!$I:$I, '2009'!$D:$D, $A29, '2009'!$F:$F, L$1)+SUMIFS('2009'!$J:$J, '2009'!$E:$E, $A29, '2009'!$F:$F, L$1), 0)</f>
        <v>214</v>
      </c>
      <c r="M29" s="0" t="n">
        <f aca="false">IFERROR(SUMIFS('2018'!$H:$H, '2018'!$C:$C, $A29, '2018'!$F:$F, M$1)+SUMIFS('2018'!$I:$I, '2018'!$D:$D, $A29, '2018'!$F:$F, M$1)+SUMIFS('2018'!$J:$J, '2018'!$E:$E, $A29, '2018'!$F:$F, M$1)+SUMIFS('2017'!$H:$H, '2017'!$C:$C, $A29, '2017'!$F:$F, M$1)+SUMIFS('2017'!$I:$I, '2017'!$D:$D, $A29, '2017'!$F:$F, M$1)+SUMIFS('2017'!$J:$J, '2017'!$E:$E, $A29, '2017'!$F:$F, M$1)+SUMIFS('2016'!$H:$H, '2016'!$C:$C, $A29, '2016'!$F:$F, M$1)+SUMIFS('2016'!$I:$I, '2016'!$D:$D, $A29, '2016'!$F:$F, M$1)+SUMIFS('2016'!$J:$J, '2016'!$E:$E, $A29, '2016'!$F:$F, M$1)+SUMIFS('2015'!$H:$H, '2015'!$C:$C, $A29, '2015'!$F:$F, M$1)+SUMIFS('2015'!$I:$I, '2015'!$D:$D, $A29, '2015'!$F:$F, M$1)+SUMIFS('2015'!$J:$J, '2015'!$E:$E, $A29, '2015'!$F:$F, M$1)+SUMIFS('2014'!$H:$H, '2014'!$C:$C, $A29, '2014'!$F:$F, M$1)+SUMIFS('2014'!$I:$I, '2014'!$D:$D, $A29, '2014'!$F:$F, M$1)+SUMIFS('2014'!$J:$J, '2014'!$E:$E, $A29, '2014'!$F:$F, M$1)+SUMIFS('2013'!$H:$H, '2013'!$C:$C, $A29, '2013'!$F:$F, M$1)+SUMIFS('2013'!$I:$I, '2013'!$D:$D, $A29, '2013'!$F:$F, M$1)+SUMIFS('2013'!$J:$J, '2013'!$E:$E, $A29, '2013'!$F:$F, M$1)+SUMIFS('2012'!$H:$H, '2012'!$C:$C, $A29, '2012'!$F:$F, M$1)+SUMIFS('2012'!$I:$I, '2012'!$D:$D, $A29, '2012'!$F:$F, M$1)+SUMIFS('2012'!$J:$J, '2012'!$E:$E, $A29, '2012'!$F:$F, M$1)+SUMIFS('2011'!$H:$H, '2011'!$C:$C, $A29, '2011'!$F:$F, M$1)+SUMIFS('2011'!$I:$I, '2011'!$D:$D, $A29, '2011'!$F:$F, M$1)+SUMIFS('2011'!$J:$J, '2011'!$E:$E, $A29, '2011'!$F:$F, M$1)+SUMIFS('2010'!$H:$H, '2010'!$C:$C, $A29, '2010'!$F:$F, M$1)+SUMIFS('2010'!$I:$I, '2010'!$D:$D, $A29, '2010'!$F:$F, M$1)+SUMIFS('2010'!$J:$J, '2010'!$E:$E, $A29, '2010'!$F:$F, M$1)+SUMIFS('2009'!$H:$H, '2009'!$C:$C, $A29, '2009'!$F:$F, M$1)+SUMIFS('2009'!$I:$I, '2009'!$D:$D, $A29, '2009'!$F:$F, M$1)+SUMIFS('2009'!$J:$J, '2009'!$E:$E, $A29, '2009'!$F:$F, M$1), 0)</f>
        <v>0</v>
      </c>
      <c r="N29" s="0" t="n">
        <f aca="false">IFERROR(SUMIFS('2018'!$H:$H, '2018'!$C:$C, $A29, '2018'!$F:$F, N$1)+SUMIFS('2018'!$I:$I, '2018'!$D:$D, $A29, '2018'!$F:$F, N$1)+SUMIFS('2018'!$J:$J, '2018'!$E:$E, $A29, '2018'!$F:$F, N$1)+SUMIFS('2017'!$H:$H, '2017'!$C:$C, $A29, '2017'!$F:$F, N$1)+SUMIFS('2017'!$I:$I, '2017'!$D:$D, $A29, '2017'!$F:$F, N$1)+SUMIFS('2017'!$J:$J, '2017'!$E:$E, $A29, '2017'!$F:$F, N$1)+SUMIFS('2016'!$H:$H, '2016'!$C:$C, $A29, '2016'!$F:$F, N$1)+SUMIFS('2016'!$I:$I, '2016'!$D:$D, $A29, '2016'!$F:$F, N$1)+SUMIFS('2016'!$J:$J, '2016'!$E:$E, $A29, '2016'!$F:$F, N$1)+SUMIFS('2015'!$H:$H, '2015'!$C:$C, $A29, '2015'!$F:$F, N$1)+SUMIFS('2015'!$I:$I, '2015'!$D:$D, $A29, '2015'!$F:$F, N$1)+SUMIFS('2015'!$J:$J, '2015'!$E:$E, $A29, '2015'!$F:$F, N$1)+SUMIFS('2014'!$H:$H, '2014'!$C:$C, $A29, '2014'!$F:$F, N$1)+SUMIFS('2014'!$I:$I, '2014'!$D:$D, $A29, '2014'!$F:$F, N$1)+SUMIFS('2014'!$J:$J, '2014'!$E:$E, $A29, '2014'!$F:$F, N$1)+SUMIFS('2013'!$H:$H, '2013'!$C:$C, $A29, '2013'!$F:$F, N$1)+SUMIFS('2013'!$I:$I, '2013'!$D:$D, $A29, '2013'!$F:$F, N$1)+SUMIFS('2013'!$J:$J, '2013'!$E:$E, $A29, '2013'!$F:$F, N$1)+SUMIFS('2012'!$H:$H, '2012'!$C:$C, $A29, '2012'!$F:$F, N$1)+SUMIFS('2012'!$I:$I, '2012'!$D:$D, $A29, '2012'!$F:$F, N$1)+SUMIFS('2012'!$J:$J, '2012'!$E:$E, $A29, '2012'!$F:$F, N$1)+SUMIFS('2011'!$H:$H, '2011'!$C:$C, $A29, '2011'!$F:$F, N$1)+SUMIFS('2011'!$I:$I, '2011'!$D:$D, $A29, '2011'!$F:$F, N$1)+SUMIFS('2011'!$J:$J, '2011'!$E:$E, $A29, '2011'!$F:$F, N$1)+SUMIFS('2010'!$H:$H, '2010'!$C:$C, $A29, '2010'!$F:$F, N$1)+SUMIFS('2010'!$I:$I, '2010'!$D:$D, $A29, '2010'!$F:$F, N$1)+SUMIFS('2010'!$J:$J, '2010'!$E:$E, $A29, '2010'!$F:$F, N$1)+SUMIFS('2009'!$H:$H, '2009'!$C:$C, $A29, '2009'!$F:$F, N$1)+SUMIFS('2009'!$I:$I, '2009'!$D:$D, $A29, '2009'!$F:$F, N$1)+SUMIFS('2009'!$J:$J, '2009'!$E:$E, $A29, '2009'!$F:$F, N$1), 0)</f>
        <v>0</v>
      </c>
      <c r="O29" s="0" t="n">
        <f aca="false">IFERROR(SUMIFS('2018'!$H:$H, '2018'!$C:$C, $A29, '2018'!$F:$F, O$1)+SUMIFS('2018'!$I:$I, '2018'!$D:$D, $A29, '2018'!$F:$F, O$1)+SUMIFS('2018'!$J:$J, '2018'!$E:$E, $A29, '2018'!$F:$F, O$1)+SUMIFS('2017'!$H:$H, '2017'!$C:$C, $A29, '2017'!$F:$F, O$1)+SUMIFS('2017'!$I:$I, '2017'!$D:$D, $A29, '2017'!$F:$F, O$1)+SUMIFS('2017'!$J:$J, '2017'!$E:$E, $A29, '2017'!$F:$F, O$1)+SUMIFS('2016'!$H:$H, '2016'!$C:$C, $A29, '2016'!$F:$F, O$1)+SUMIFS('2016'!$I:$I, '2016'!$D:$D, $A29, '2016'!$F:$F, O$1)+SUMIFS('2016'!$J:$J, '2016'!$E:$E, $A29, '2016'!$F:$F, O$1)+SUMIFS('2015'!$H:$H, '2015'!$C:$C, $A29, '2015'!$F:$F, O$1)+SUMIFS('2015'!$I:$I, '2015'!$D:$D, $A29, '2015'!$F:$F, O$1)+SUMIFS('2015'!$J:$J, '2015'!$E:$E, $A29, '2015'!$F:$F, O$1)+SUMIFS('2014'!$H:$H, '2014'!$C:$C, $A29, '2014'!$F:$F, O$1)+SUMIFS('2014'!$I:$I, '2014'!$D:$D, $A29, '2014'!$F:$F, O$1)+SUMIFS('2014'!$J:$J, '2014'!$E:$E, $A29, '2014'!$F:$F, O$1)+SUMIFS('2013'!$H:$H, '2013'!$C:$C, $A29, '2013'!$F:$F, O$1)+SUMIFS('2013'!$I:$I, '2013'!$D:$D, $A29, '2013'!$F:$F, O$1)+SUMIFS('2013'!$J:$J, '2013'!$E:$E, $A29, '2013'!$F:$F, O$1)+SUMIFS('2012'!$H:$H, '2012'!$C:$C, $A29, '2012'!$F:$F, O$1)+SUMIFS('2012'!$I:$I, '2012'!$D:$D, $A29, '2012'!$F:$F, O$1)+SUMIFS('2012'!$J:$J, '2012'!$E:$E, $A29, '2012'!$F:$F, O$1)+SUMIFS('2011'!$H:$H, '2011'!$C:$C, $A29, '2011'!$F:$F, O$1)+SUMIFS('2011'!$I:$I, '2011'!$D:$D, $A29, '2011'!$F:$F, O$1)+SUMIFS('2011'!$J:$J, '2011'!$E:$E, $A29, '2011'!$F:$F, O$1)+SUMIFS('2010'!$H:$H, '2010'!$C:$C, $A29, '2010'!$F:$F, O$1)+SUMIFS('2010'!$I:$I, '2010'!$D:$D, $A29, '2010'!$F:$F, O$1)+SUMIFS('2010'!$J:$J, '2010'!$E:$E, $A29, '2010'!$F:$F, O$1)+SUMIFS('2009'!$H:$H, '2009'!$C:$C, $A29, '2009'!$F:$F, O$1)+SUMIFS('2009'!$I:$I, '2009'!$D:$D, $A29, '2009'!$F:$F, O$1)+SUMIFS('2009'!$J:$J, '2009'!$E:$E, $A29, '2009'!$F:$F, O$1), 0)</f>
        <v>0</v>
      </c>
      <c r="P29" s="0" t="n">
        <f aca="false">IFERROR(SUMIFS('2018'!$H:$H, '2018'!$C:$C, $A29, '2018'!$F:$F, P$1)+SUMIFS('2018'!$I:$I, '2018'!$D:$D, $A29, '2018'!$F:$F, P$1)+SUMIFS('2018'!$J:$J, '2018'!$E:$E, $A29, '2018'!$F:$F, P$1)+SUMIFS('2017'!$H:$H, '2017'!$C:$C, $A29, '2017'!$F:$F, P$1)+SUMIFS('2017'!$I:$I, '2017'!$D:$D, $A29, '2017'!$F:$F, P$1)+SUMIFS('2017'!$J:$J, '2017'!$E:$E, $A29, '2017'!$F:$F, P$1)+SUMIFS('2016'!$H:$H, '2016'!$C:$C, $A29, '2016'!$F:$F, P$1)+SUMIFS('2016'!$I:$I, '2016'!$D:$D, $A29, '2016'!$F:$F, P$1)+SUMIFS('2016'!$J:$J, '2016'!$E:$E, $A29, '2016'!$F:$F, P$1)+SUMIFS('2015'!$H:$H, '2015'!$C:$C, $A29, '2015'!$F:$F, P$1)+SUMIFS('2015'!$I:$I, '2015'!$D:$D, $A29, '2015'!$F:$F, P$1)+SUMIFS('2015'!$J:$J, '2015'!$E:$E, $A29, '2015'!$F:$F, P$1)+SUMIFS('2014'!$H:$H, '2014'!$C:$C, $A29, '2014'!$F:$F, P$1)+SUMIFS('2014'!$I:$I, '2014'!$D:$D, $A29, '2014'!$F:$F, P$1)+SUMIFS('2014'!$J:$J, '2014'!$E:$E, $A29, '2014'!$F:$F, P$1)+SUMIFS('2013'!$H:$H, '2013'!$C:$C, $A29, '2013'!$F:$F, P$1)+SUMIFS('2013'!$I:$I, '2013'!$D:$D, $A29, '2013'!$F:$F, P$1)+SUMIFS('2013'!$J:$J, '2013'!$E:$E, $A29, '2013'!$F:$F, P$1)+SUMIFS('2012'!$H:$H, '2012'!$C:$C, $A29, '2012'!$F:$F, P$1)+SUMIFS('2012'!$I:$I, '2012'!$D:$D, $A29, '2012'!$F:$F, P$1)+SUMIFS('2012'!$J:$J, '2012'!$E:$E, $A29, '2012'!$F:$F, P$1)+SUMIFS('2011'!$H:$H, '2011'!$C:$C, $A29, '2011'!$F:$F, P$1)+SUMIFS('2011'!$I:$I, '2011'!$D:$D, $A29, '2011'!$F:$F, P$1)+SUMIFS('2011'!$J:$J, '2011'!$E:$E, $A29, '2011'!$F:$F, P$1)+SUMIFS('2010'!$H:$H, '2010'!$C:$C, $A29, '2010'!$F:$F, P$1)+SUMIFS('2010'!$I:$I, '2010'!$D:$D, $A29, '2010'!$F:$F, P$1)+SUMIFS('2010'!$J:$J, '2010'!$E:$E, $A29, '2010'!$F:$F, P$1)+SUMIFS('2009'!$H:$H, '2009'!$C:$C, $A29, '2009'!$F:$F, P$1)+SUMIFS('2009'!$I:$I, '2009'!$D:$D, $A29, '2009'!$F:$F, P$1)+SUMIFS('2009'!$J:$J, '2009'!$E:$E, $A29, '2009'!$F:$F, P$1), 0)</f>
        <v>0</v>
      </c>
      <c r="Q29" s="0" t="n">
        <f aca="false">IFERROR(SUMIFS('2018'!$H:$H, '2018'!$C:$C, $A29, '2018'!$F:$F, Q$1)+SUMIFS('2018'!$I:$I, '2018'!$D:$D, $A29, '2018'!$F:$F, Q$1)+SUMIFS('2018'!$J:$J, '2018'!$E:$E, $A29, '2018'!$F:$F, Q$1)+SUMIFS('2017'!$H:$H, '2017'!$C:$C, $A29, '2017'!$F:$F, Q$1)+SUMIFS('2017'!$I:$I, '2017'!$D:$D, $A29, '2017'!$F:$F, Q$1)+SUMIFS('2017'!$J:$J, '2017'!$E:$E, $A29, '2017'!$F:$F, Q$1)+SUMIFS('2016'!$H:$H, '2016'!$C:$C, $A29, '2016'!$F:$F, Q$1)+SUMIFS('2016'!$I:$I, '2016'!$D:$D, $A29, '2016'!$F:$F, Q$1)+SUMIFS('2016'!$J:$J, '2016'!$E:$E, $A29, '2016'!$F:$F, Q$1)+SUMIFS('2015'!$H:$H, '2015'!$C:$C, $A29, '2015'!$F:$F, Q$1)+SUMIFS('2015'!$I:$I, '2015'!$D:$D, $A29, '2015'!$F:$F, Q$1)+SUMIFS('2015'!$J:$J, '2015'!$E:$E, $A29, '2015'!$F:$F, Q$1)+SUMIFS('2014'!$H:$H, '2014'!$C:$C, $A29, '2014'!$F:$F, Q$1)+SUMIFS('2014'!$I:$I, '2014'!$D:$D, $A29, '2014'!$F:$F, Q$1)+SUMIFS('2014'!$J:$J, '2014'!$E:$E, $A29, '2014'!$F:$F, Q$1)+SUMIFS('2013'!$H:$H, '2013'!$C:$C, $A29, '2013'!$F:$F, Q$1)+SUMIFS('2013'!$I:$I, '2013'!$D:$D, $A29, '2013'!$F:$F, Q$1)+SUMIFS('2013'!$J:$J, '2013'!$E:$E, $A29, '2013'!$F:$F, Q$1)+SUMIFS('2012'!$H:$H, '2012'!$C:$C, $A29, '2012'!$F:$F, Q$1)+SUMIFS('2012'!$I:$I, '2012'!$D:$D, $A29, '2012'!$F:$F, Q$1)+SUMIFS('2012'!$J:$J, '2012'!$E:$E, $A29, '2012'!$F:$F, Q$1)+SUMIFS('2011'!$H:$H, '2011'!$C:$C, $A29, '2011'!$F:$F, Q$1)+SUMIFS('2011'!$I:$I, '2011'!$D:$D, $A29, '2011'!$F:$F, Q$1)+SUMIFS('2011'!$J:$J, '2011'!$E:$E, $A29, '2011'!$F:$F, Q$1)+SUMIFS('2010'!$H:$H, '2010'!$C:$C, $A29, '2010'!$F:$F, Q$1)+SUMIFS('2010'!$I:$I, '2010'!$D:$D, $A29, '2010'!$F:$F, Q$1)+SUMIFS('2010'!$J:$J, '2010'!$E:$E, $A29, '2010'!$F:$F, Q$1)+SUMIFS('2009'!$H:$H, '2009'!$C:$C, $A29, '2009'!$F:$F, Q$1)+SUMIFS('2009'!$I:$I, '2009'!$D:$D, $A29, '2009'!$F:$F, Q$1)+SUMIFS('2009'!$J:$J, '2009'!$E:$E, $A29, '2009'!$F:$F, Q$1), 0)</f>
        <v>0</v>
      </c>
      <c r="R29" s="0" t="n">
        <f aca="false">IFERROR(SUMIFS('2018'!$H:$H, '2018'!$C:$C, $A29, '2018'!$F:$F, R$1)+SUMIFS('2018'!$I:$I, '2018'!$D:$D, $A29, '2018'!$F:$F, R$1)+SUMIFS('2018'!$J:$J, '2018'!$E:$E, $A29, '2018'!$F:$F, R$1)+SUMIFS('2017'!$H:$H, '2017'!$C:$C, $A29, '2017'!$F:$F, R$1)+SUMIFS('2017'!$I:$I, '2017'!$D:$D, $A29, '2017'!$F:$F, R$1)+SUMIFS('2017'!$J:$J, '2017'!$E:$E, $A29, '2017'!$F:$F, R$1)+SUMIFS('2016'!$H:$H, '2016'!$C:$C, $A29, '2016'!$F:$F, R$1)+SUMIFS('2016'!$I:$I, '2016'!$D:$D, $A29, '2016'!$F:$F, R$1)+SUMIFS('2016'!$J:$J, '2016'!$E:$E, $A29, '2016'!$F:$F, R$1)+SUMIFS('2015'!$H:$H, '2015'!$C:$C, $A29, '2015'!$F:$F, R$1)+SUMIFS('2015'!$I:$I, '2015'!$D:$D, $A29, '2015'!$F:$F, R$1)+SUMIFS('2015'!$J:$J, '2015'!$E:$E, $A29, '2015'!$F:$F, R$1)+SUMIFS('2014'!$H:$H, '2014'!$C:$C, $A29, '2014'!$F:$F, R$1)+SUMIFS('2014'!$I:$I, '2014'!$D:$D, $A29, '2014'!$F:$F, R$1)+SUMIFS('2014'!$J:$J, '2014'!$E:$E, $A29, '2014'!$F:$F, R$1)+SUMIFS('2013'!$H:$H, '2013'!$C:$C, $A29, '2013'!$F:$F, R$1)+SUMIFS('2013'!$I:$I, '2013'!$D:$D, $A29, '2013'!$F:$F, R$1)+SUMIFS('2013'!$J:$J, '2013'!$E:$E, $A29, '2013'!$F:$F, R$1)+SUMIFS('2012'!$H:$H, '2012'!$C:$C, $A29, '2012'!$F:$F, R$1)+SUMIFS('2012'!$I:$I, '2012'!$D:$D, $A29, '2012'!$F:$F, R$1)+SUMIFS('2012'!$J:$J, '2012'!$E:$E, $A29, '2012'!$F:$F, R$1)+SUMIFS('2011'!$H:$H, '2011'!$C:$C, $A29, '2011'!$F:$F, R$1)+SUMIFS('2011'!$I:$I, '2011'!$D:$D, $A29, '2011'!$F:$F, R$1)+SUMIFS('2011'!$J:$J, '2011'!$E:$E, $A29, '2011'!$F:$F, R$1)+SUMIFS('2010'!$H:$H, '2010'!$C:$C, $A29, '2010'!$F:$F, R$1)+SUMIFS('2010'!$I:$I, '2010'!$D:$D, $A29, '2010'!$F:$F, R$1)+SUMIFS('2010'!$J:$J, '2010'!$E:$E, $A29, '2010'!$F:$F, R$1)+SUMIFS('2009'!$H:$H, '2009'!$C:$C, $A29, '2009'!$F:$F, R$1)+SUMIFS('2009'!$I:$I, '2009'!$D:$D, $A29, '2009'!$F:$F, R$1)+SUMIFS('2009'!$J:$J, '2009'!$E:$E, $A29, '2009'!$F:$F, R$1), 0)</f>
        <v>0</v>
      </c>
      <c r="S29" s="0" t="n">
        <f aca="false">IFERROR(SUMIFS('2018'!$H:$H, '2018'!$C:$C, $A29, '2018'!$F:$F, S$1)+SUMIFS('2018'!$I:$I, '2018'!$D:$D, $A29, '2018'!$F:$F, S$1)+SUMIFS('2018'!$J:$J, '2018'!$E:$E, $A29, '2018'!$F:$F, S$1)+SUMIFS('2017'!$H:$H, '2017'!$C:$C, $A29, '2017'!$F:$F, S$1)+SUMIFS('2017'!$I:$I, '2017'!$D:$D, $A29, '2017'!$F:$F, S$1)+SUMIFS('2017'!$J:$J, '2017'!$E:$E, $A29, '2017'!$F:$F, S$1)+SUMIFS('2016'!$H:$H, '2016'!$C:$C, $A29, '2016'!$F:$F, S$1)+SUMIFS('2016'!$I:$I, '2016'!$D:$D, $A29, '2016'!$F:$F, S$1)+SUMIFS('2016'!$J:$J, '2016'!$E:$E, $A29, '2016'!$F:$F, S$1)+SUMIFS('2015'!$H:$H, '2015'!$C:$C, $A29, '2015'!$F:$F, S$1)+SUMIFS('2015'!$I:$I, '2015'!$D:$D, $A29, '2015'!$F:$F, S$1)+SUMIFS('2015'!$J:$J, '2015'!$E:$E, $A29, '2015'!$F:$F, S$1)+SUMIFS('2014'!$H:$H, '2014'!$C:$C, $A29, '2014'!$F:$F, S$1)+SUMIFS('2014'!$I:$I, '2014'!$D:$D, $A29, '2014'!$F:$F, S$1)+SUMIFS('2014'!$J:$J, '2014'!$E:$E, $A29, '2014'!$F:$F, S$1)+SUMIFS('2013'!$H:$H, '2013'!$C:$C, $A29, '2013'!$F:$F, S$1)+SUMIFS('2013'!$I:$I, '2013'!$D:$D, $A29, '2013'!$F:$F, S$1)+SUMIFS('2013'!$J:$J, '2013'!$E:$E, $A29, '2013'!$F:$F, S$1)+SUMIFS('2012'!$H:$H, '2012'!$C:$C, $A29, '2012'!$F:$F, S$1)+SUMIFS('2012'!$I:$I, '2012'!$D:$D, $A29, '2012'!$F:$F, S$1)+SUMIFS('2012'!$J:$J, '2012'!$E:$E, $A29, '2012'!$F:$F, S$1)+SUMIFS('2011'!$H:$H, '2011'!$C:$C, $A29, '2011'!$F:$F, S$1)+SUMIFS('2011'!$I:$I, '2011'!$D:$D, $A29, '2011'!$F:$F, S$1)+SUMIFS('2011'!$J:$J, '2011'!$E:$E, $A29, '2011'!$F:$F, S$1)+SUMIFS('2010'!$H:$H, '2010'!$C:$C, $A29, '2010'!$F:$F, S$1)+SUMIFS('2010'!$I:$I, '2010'!$D:$D, $A29, '2010'!$F:$F, S$1)+SUMIFS('2010'!$J:$J, '2010'!$E:$E, $A29, '2010'!$F:$F, S$1)+SUMIFS('2009'!$H:$H, '2009'!$C:$C, $A29, '2009'!$F:$F, S$1)+SUMIFS('2009'!$I:$I, '2009'!$D:$D, $A29, '2009'!$F:$F, S$1)+SUMIFS('2009'!$J:$J, '2009'!$E:$E, $A29, '2009'!$F:$F, S$1), 0)</f>
        <v>0</v>
      </c>
      <c r="T29" s="0" t="n">
        <f aca="false">IFERROR(SUMIFS('2018'!$H:$H, '2018'!$C:$C, $A29, '2018'!$F:$F, T$1)+SUMIFS('2018'!$I:$I, '2018'!$D:$D, $A29, '2018'!$F:$F, T$1)+SUMIFS('2018'!$J:$J, '2018'!$E:$E, $A29, '2018'!$F:$F, T$1)+SUMIFS('2017'!$H:$H, '2017'!$C:$C, $A29, '2017'!$F:$F, T$1)+SUMIFS('2017'!$I:$I, '2017'!$D:$D, $A29, '2017'!$F:$F, T$1)+SUMIFS('2017'!$J:$J, '2017'!$E:$E, $A29, '2017'!$F:$F, T$1)+SUMIFS('2016'!$H:$H, '2016'!$C:$C, $A29, '2016'!$F:$F, T$1)+SUMIFS('2016'!$I:$I, '2016'!$D:$D, $A29, '2016'!$F:$F, T$1)+SUMIFS('2016'!$J:$J, '2016'!$E:$E, $A29, '2016'!$F:$F, T$1)+SUMIFS('2015'!$H:$H, '2015'!$C:$C, $A29, '2015'!$F:$F, T$1)+SUMIFS('2015'!$I:$I, '2015'!$D:$D, $A29, '2015'!$F:$F, T$1)+SUMIFS('2015'!$J:$J, '2015'!$E:$E, $A29, '2015'!$F:$F, T$1)+SUMIFS('2014'!$H:$H, '2014'!$C:$C, $A29, '2014'!$F:$F, T$1)+SUMIFS('2014'!$I:$I, '2014'!$D:$D, $A29, '2014'!$F:$F, T$1)+SUMIFS('2014'!$J:$J, '2014'!$E:$E, $A29, '2014'!$F:$F, T$1)+SUMIFS('2013'!$H:$H, '2013'!$C:$C, $A29, '2013'!$F:$F, T$1)+SUMIFS('2013'!$I:$I, '2013'!$D:$D, $A29, '2013'!$F:$F, T$1)+SUMIFS('2013'!$J:$J, '2013'!$E:$E, $A29, '2013'!$F:$F, T$1)+SUMIFS('2012'!$H:$H, '2012'!$C:$C, $A29, '2012'!$F:$F, T$1)+SUMIFS('2012'!$I:$I, '2012'!$D:$D, $A29, '2012'!$F:$F, T$1)+SUMIFS('2012'!$J:$J, '2012'!$E:$E, $A29, '2012'!$F:$F, T$1)+SUMIFS('2011'!$H:$H, '2011'!$C:$C, $A29, '2011'!$F:$F, T$1)+SUMIFS('2011'!$I:$I, '2011'!$D:$D, $A29, '2011'!$F:$F, T$1)+SUMIFS('2011'!$J:$J, '2011'!$E:$E, $A29, '2011'!$F:$F, T$1)+SUMIFS('2010'!$H:$H, '2010'!$C:$C, $A29, '2010'!$F:$F, T$1)+SUMIFS('2010'!$I:$I, '2010'!$D:$D, $A29, '2010'!$F:$F, T$1)+SUMIFS('2010'!$J:$J, '2010'!$E:$E, $A29, '2010'!$F:$F, T$1)+SUMIFS('2009'!$H:$H, '2009'!$C:$C, $A29, '2009'!$F:$F, T$1)+SUMIFS('2009'!$I:$I, '2009'!$D:$D, $A29, '2009'!$F:$F, T$1)+SUMIFS('2009'!$J:$J, '2009'!$E:$E, $A29, '2009'!$F:$F, T$1), 0)</f>
        <v>14</v>
      </c>
      <c r="U29" s="0" t="n">
        <f aca="false">IFERROR(SUMIFS('2018'!$H:$H, '2018'!$C:$C, $A29, '2018'!$F:$F, U$1)+SUMIFS('2018'!$I:$I, '2018'!$D:$D, $A29, '2018'!$F:$F, U$1)+SUMIFS('2018'!$J:$J, '2018'!$E:$E, $A29, '2018'!$F:$F, U$1)+SUMIFS('2017'!$H:$H, '2017'!$C:$C, $A29, '2017'!$F:$F, U$1)+SUMIFS('2017'!$I:$I, '2017'!$D:$D, $A29, '2017'!$F:$F, U$1)+SUMIFS('2017'!$J:$J, '2017'!$E:$E, $A29, '2017'!$F:$F, U$1)+SUMIFS('2016'!$H:$H, '2016'!$C:$C, $A29, '2016'!$F:$F, U$1)+SUMIFS('2016'!$I:$I, '2016'!$D:$D, $A29, '2016'!$F:$F, U$1)+SUMIFS('2016'!$J:$J, '2016'!$E:$E, $A29, '2016'!$F:$F, U$1)+SUMIFS('2015'!$H:$H, '2015'!$C:$C, $A29, '2015'!$F:$F, U$1)+SUMIFS('2015'!$I:$I, '2015'!$D:$D, $A29, '2015'!$F:$F, U$1)+SUMIFS('2015'!$J:$J, '2015'!$E:$E, $A29, '2015'!$F:$F, U$1)+SUMIFS('2014'!$H:$H, '2014'!$C:$C, $A29, '2014'!$F:$F, U$1)+SUMIFS('2014'!$I:$I, '2014'!$D:$D, $A29, '2014'!$F:$F, U$1)+SUMIFS('2014'!$J:$J, '2014'!$E:$E, $A29, '2014'!$F:$F, U$1)+SUMIFS('2013'!$H:$H, '2013'!$C:$C, $A29, '2013'!$F:$F, U$1)+SUMIFS('2013'!$I:$I, '2013'!$D:$D, $A29, '2013'!$F:$F, U$1)+SUMIFS('2013'!$J:$J, '2013'!$E:$E, $A29, '2013'!$F:$F, U$1)+SUMIFS('2012'!$H:$H, '2012'!$C:$C, $A29, '2012'!$F:$F, U$1)+SUMIFS('2012'!$I:$I, '2012'!$D:$D, $A29, '2012'!$F:$F, U$1)+SUMIFS('2012'!$J:$J, '2012'!$E:$E, $A29, '2012'!$F:$F, U$1)+SUMIFS('2011'!$H:$H, '2011'!$C:$C, $A29, '2011'!$F:$F, U$1)+SUMIFS('2011'!$I:$I, '2011'!$D:$D, $A29, '2011'!$F:$F, U$1)+SUMIFS('2011'!$J:$J, '2011'!$E:$E, $A29, '2011'!$F:$F, U$1)+SUMIFS('2010'!$H:$H, '2010'!$C:$C, $A29, '2010'!$F:$F, U$1)+SUMIFS('2010'!$I:$I, '2010'!$D:$D, $A29, '2010'!$F:$F, U$1)+SUMIFS('2010'!$J:$J, '2010'!$E:$E, $A29, '2010'!$F:$F, U$1)+SUMIFS('2009'!$H:$H, '2009'!$C:$C, $A29, '2009'!$F:$F, U$1)+SUMIFS('2009'!$I:$I, '2009'!$D:$D, $A29, '2009'!$F:$F, U$1)+SUMIFS('2009'!$J:$J, '2009'!$E:$E, $A29, '2009'!$F:$F, U$1), 0)</f>
        <v>0</v>
      </c>
      <c r="V29" s="0" t="n">
        <f aca="false">IFERROR(SUMIFS('2018'!$H:$H, '2018'!$C:$C, $A29, '2018'!$F:$F, V$1)+SUMIFS('2018'!$I:$I, '2018'!$D:$D, $A29, '2018'!$F:$F, V$1)+SUMIFS('2018'!$J:$J, '2018'!$E:$E, $A29, '2018'!$F:$F, V$1)+SUMIFS('2017'!$H:$H, '2017'!$C:$C, $A29, '2017'!$F:$F, V$1)+SUMIFS('2017'!$I:$I, '2017'!$D:$D, $A29, '2017'!$F:$F, V$1)+SUMIFS('2017'!$J:$J, '2017'!$E:$E, $A29, '2017'!$F:$F, V$1)+SUMIFS('2016'!$H:$H, '2016'!$C:$C, $A29, '2016'!$F:$F, V$1)+SUMIFS('2016'!$I:$I, '2016'!$D:$D, $A29, '2016'!$F:$F, V$1)+SUMIFS('2016'!$J:$J, '2016'!$E:$E, $A29, '2016'!$F:$F, V$1)+SUMIFS('2015'!$H:$H, '2015'!$C:$C, $A29, '2015'!$F:$F, V$1)+SUMIFS('2015'!$I:$I, '2015'!$D:$D, $A29, '2015'!$F:$F, V$1)+SUMIFS('2015'!$J:$J, '2015'!$E:$E, $A29, '2015'!$F:$F, V$1)+SUMIFS('2014'!$H:$H, '2014'!$C:$C, $A29, '2014'!$F:$F, V$1)+SUMIFS('2014'!$I:$I, '2014'!$D:$D, $A29, '2014'!$F:$F, V$1)+SUMIFS('2014'!$J:$J, '2014'!$E:$E, $A29, '2014'!$F:$F, V$1)+SUMIFS('2013'!$H:$H, '2013'!$C:$C, $A29, '2013'!$F:$F, V$1)+SUMIFS('2013'!$I:$I, '2013'!$D:$D, $A29, '2013'!$F:$F, V$1)+SUMIFS('2013'!$J:$J, '2013'!$E:$E, $A29, '2013'!$F:$F, V$1)+SUMIFS('2012'!$H:$H, '2012'!$C:$C, $A29, '2012'!$F:$F, V$1)+SUMIFS('2012'!$I:$I, '2012'!$D:$D, $A29, '2012'!$F:$F, V$1)+SUMIFS('2012'!$J:$J, '2012'!$E:$E, $A29, '2012'!$F:$F, V$1)+SUMIFS('2011'!$H:$H, '2011'!$C:$C, $A29, '2011'!$F:$F, V$1)+SUMIFS('2011'!$I:$I, '2011'!$D:$D, $A29, '2011'!$F:$F, V$1)+SUMIFS('2011'!$J:$J, '2011'!$E:$E, $A29, '2011'!$F:$F, V$1)+SUMIFS('2010'!$H:$H, '2010'!$C:$C, $A29, '2010'!$F:$F, V$1)+SUMIFS('2010'!$I:$I, '2010'!$D:$D, $A29, '2010'!$F:$F, V$1)+SUMIFS('2010'!$J:$J, '2010'!$E:$E, $A29, '2010'!$F:$F, V$1)+SUMIFS('2009'!$H:$H, '2009'!$C:$C, $A29, '2009'!$F:$F, V$1)+SUMIFS('2009'!$I:$I, '2009'!$D:$D, $A29, '2009'!$F:$F, V$1)+SUMIFS('2009'!$J:$J, '2009'!$E:$E, $A29, '2009'!$F:$F, V$1), 0)</f>
        <v>0</v>
      </c>
      <c r="W29" s="0" t="n">
        <f aca="false">IFERROR(SUMIFS('2018'!$H:$H, '2018'!$C:$C, $A29, '2018'!$F:$F, W$1)+SUMIFS('2018'!$I:$I, '2018'!$D:$D, $A29, '2018'!$F:$F, W$1)+SUMIFS('2018'!$J:$J, '2018'!$E:$E, $A29, '2018'!$F:$F, W$1)+SUMIFS('2017'!$H:$H, '2017'!$C:$C, $A29, '2017'!$F:$F, W$1)+SUMIFS('2017'!$I:$I, '2017'!$D:$D, $A29, '2017'!$F:$F, W$1)+SUMIFS('2017'!$J:$J, '2017'!$E:$E, $A29, '2017'!$F:$F, W$1)+SUMIFS('2016'!$H:$H, '2016'!$C:$C, $A29, '2016'!$F:$F, W$1)+SUMIFS('2016'!$I:$I, '2016'!$D:$D, $A29, '2016'!$F:$F, W$1)+SUMIFS('2016'!$J:$J, '2016'!$E:$E, $A29, '2016'!$F:$F, W$1)+SUMIFS('2015'!$H:$H, '2015'!$C:$C, $A29, '2015'!$F:$F, W$1)+SUMIFS('2015'!$I:$I, '2015'!$D:$D, $A29, '2015'!$F:$F, W$1)+SUMIFS('2015'!$J:$J, '2015'!$E:$E, $A29, '2015'!$F:$F, W$1)+SUMIFS('2014'!$H:$H, '2014'!$C:$C, $A29, '2014'!$F:$F, W$1)+SUMIFS('2014'!$I:$I, '2014'!$D:$D, $A29, '2014'!$F:$F, W$1)+SUMIFS('2014'!$J:$J, '2014'!$E:$E, $A29, '2014'!$F:$F, W$1)+SUMIFS('2013'!$H:$H, '2013'!$C:$C, $A29, '2013'!$F:$F, W$1)+SUMIFS('2013'!$I:$I, '2013'!$D:$D, $A29, '2013'!$F:$F, W$1)+SUMIFS('2013'!$J:$J, '2013'!$E:$E, $A29, '2013'!$F:$F, W$1)+SUMIFS('2012'!$H:$H, '2012'!$C:$C, $A29, '2012'!$F:$F, W$1)+SUMIFS('2012'!$I:$I, '2012'!$D:$D, $A29, '2012'!$F:$F, W$1)+SUMIFS('2012'!$J:$J, '2012'!$E:$E, $A29, '2012'!$F:$F, W$1)+SUMIFS('2011'!$H:$H, '2011'!$C:$C, $A29, '2011'!$F:$F, W$1)+SUMIFS('2011'!$I:$I, '2011'!$D:$D, $A29, '2011'!$F:$F, W$1)+SUMIFS('2011'!$J:$J, '2011'!$E:$E, $A29, '2011'!$F:$F, W$1)+SUMIFS('2010'!$H:$H, '2010'!$C:$C, $A29, '2010'!$F:$F, W$1)+SUMIFS('2010'!$I:$I, '2010'!$D:$D, $A29, '2010'!$F:$F, W$1)+SUMIFS('2010'!$J:$J, '2010'!$E:$E, $A29, '2010'!$F:$F, W$1)+SUMIFS('2009'!$H:$H, '2009'!$C:$C, $A29, '2009'!$F:$F, W$1)+SUMIFS('2009'!$I:$I, '2009'!$D:$D, $A29, '2009'!$F:$F, W$1)+SUMIFS('2009'!$J:$J, '2009'!$E:$E, $A29, '2009'!$F:$F, W$1), 0)</f>
        <v>0</v>
      </c>
      <c r="X29" s="0" t="n">
        <f aca="false">IFERROR(SUMIFS('2018'!$H:$H, '2018'!$C:$C, $A29, '2018'!$F:$F, X$1)+SUMIFS('2018'!$I:$I, '2018'!$D:$D, $A29, '2018'!$F:$F, X$1)+SUMIFS('2018'!$J:$J, '2018'!$E:$E, $A29, '2018'!$F:$F, X$1)+SUMIFS('2017'!$H:$H, '2017'!$C:$C, $A29, '2017'!$F:$F, X$1)+SUMIFS('2017'!$I:$I, '2017'!$D:$D, $A29, '2017'!$F:$F, X$1)+SUMIFS('2017'!$J:$J, '2017'!$E:$E, $A29, '2017'!$F:$F, X$1)+SUMIFS('2016'!$H:$H, '2016'!$C:$C, $A29, '2016'!$F:$F, X$1)+SUMIFS('2016'!$I:$I, '2016'!$D:$D, $A29, '2016'!$F:$F, X$1)+SUMIFS('2016'!$J:$J, '2016'!$E:$E, $A29, '2016'!$F:$F, X$1)+SUMIFS('2015'!$H:$H, '2015'!$C:$C, $A29, '2015'!$F:$F, X$1)+SUMIFS('2015'!$I:$I, '2015'!$D:$D, $A29, '2015'!$F:$F, X$1)+SUMIFS('2015'!$J:$J, '2015'!$E:$E, $A29, '2015'!$F:$F, X$1)+SUMIFS('2014'!$H:$H, '2014'!$C:$C, $A29, '2014'!$F:$F, X$1)+SUMIFS('2014'!$I:$I, '2014'!$D:$D, $A29, '2014'!$F:$F, X$1)+SUMIFS('2014'!$J:$J, '2014'!$E:$E, $A29, '2014'!$F:$F, X$1)+SUMIFS('2013'!$H:$H, '2013'!$C:$C, $A29, '2013'!$F:$F, X$1)+SUMIFS('2013'!$I:$I, '2013'!$D:$D, $A29, '2013'!$F:$F, X$1)+SUMIFS('2013'!$J:$J, '2013'!$E:$E, $A29, '2013'!$F:$F, X$1)+SUMIFS('2012'!$H:$H, '2012'!$C:$C, $A29, '2012'!$F:$F, X$1)+SUMIFS('2012'!$I:$I, '2012'!$D:$D, $A29, '2012'!$F:$F, X$1)+SUMIFS('2012'!$J:$J, '2012'!$E:$E, $A29, '2012'!$F:$F, X$1)+SUMIFS('2011'!$H:$H, '2011'!$C:$C, $A29, '2011'!$F:$F, X$1)+SUMIFS('2011'!$I:$I, '2011'!$D:$D, $A29, '2011'!$F:$F, X$1)+SUMIFS('2011'!$J:$J, '2011'!$E:$E, $A29, '2011'!$F:$F, X$1)+SUMIFS('2010'!$H:$H, '2010'!$C:$C, $A29, '2010'!$F:$F, X$1)+SUMIFS('2010'!$I:$I, '2010'!$D:$D, $A29, '2010'!$F:$F, X$1)+SUMIFS('2010'!$J:$J, '2010'!$E:$E, $A29, '2010'!$F:$F, X$1)+SUMIFS('2009'!$H:$H, '2009'!$C:$C, $A29, '2009'!$F:$F, X$1)+SUMIFS('2009'!$I:$I, '2009'!$D:$D, $A29, '2009'!$F:$F, X$1)+SUMIFS('2009'!$J:$J, '2009'!$E:$E, $A29, '2009'!$F:$F, X$1), 0)</f>
        <v>0</v>
      </c>
      <c r="Y29" s="0" t="n">
        <f aca="false">IFERROR(SUMIFS('2018'!$H:$H, '2018'!$C:$C, $A29, '2018'!$F:$F, Y$1)+SUMIFS('2018'!$I:$I, '2018'!$D:$D, $A29, '2018'!$F:$F, Y$1)+SUMIFS('2018'!$J:$J, '2018'!$E:$E, $A29, '2018'!$F:$F, Y$1)+SUMIFS('2017'!$H:$H, '2017'!$C:$C, $A29, '2017'!$F:$F, Y$1)+SUMIFS('2017'!$I:$I, '2017'!$D:$D, $A29, '2017'!$F:$F, Y$1)+SUMIFS('2017'!$J:$J, '2017'!$E:$E, $A29, '2017'!$F:$F, Y$1)+SUMIFS('2016'!$H:$H, '2016'!$C:$C, $A29, '2016'!$F:$F, Y$1)+SUMIFS('2016'!$I:$I, '2016'!$D:$D, $A29, '2016'!$F:$F, Y$1)+SUMIFS('2016'!$J:$J, '2016'!$E:$E, $A29, '2016'!$F:$F, Y$1)+SUMIFS('2015'!$H:$H, '2015'!$C:$C, $A29, '2015'!$F:$F, Y$1)+SUMIFS('2015'!$I:$I, '2015'!$D:$D, $A29, '2015'!$F:$F, Y$1)+SUMIFS('2015'!$J:$J, '2015'!$E:$E, $A29, '2015'!$F:$F, Y$1)+SUMIFS('2014'!$H:$H, '2014'!$C:$C, $A29, '2014'!$F:$F, Y$1)+SUMIFS('2014'!$I:$I, '2014'!$D:$D, $A29, '2014'!$F:$F, Y$1)+SUMIFS('2014'!$J:$J, '2014'!$E:$E, $A29, '2014'!$F:$F, Y$1)+SUMIFS('2013'!$H:$H, '2013'!$C:$C, $A29, '2013'!$F:$F, Y$1)+SUMIFS('2013'!$I:$I, '2013'!$D:$D, $A29, '2013'!$F:$F, Y$1)+SUMIFS('2013'!$J:$J, '2013'!$E:$E, $A29, '2013'!$F:$F, Y$1)+SUMIFS('2012'!$H:$H, '2012'!$C:$C, $A29, '2012'!$F:$F, Y$1)+SUMIFS('2012'!$I:$I, '2012'!$D:$D, $A29, '2012'!$F:$F, Y$1)+SUMIFS('2012'!$J:$J, '2012'!$E:$E, $A29, '2012'!$F:$F, Y$1)+SUMIFS('2011'!$H:$H, '2011'!$C:$C, $A29, '2011'!$F:$F, Y$1)+SUMIFS('2011'!$I:$I, '2011'!$D:$D, $A29, '2011'!$F:$F, Y$1)+SUMIFS('2011'!$J:$J, '2011'!$E:$E, $A29, '2011'!$F:$F, Y$1)+SUMIFS('2010'!$H:$H, '2010'!$C:$C, $A29, '2010'!$F:$F, Y$1)+SUMIFS('2010'!$I:$I, '2010'!$D:$D, $A29, '2010'!$F:$F, Y$1)+SUMIFS('2010'!$J:$J, '2010'!$E:$E, $A29, '2010'!$F:$F, Y$1)+SUMIFS('2009'!$H:$H, '2009'!$C:$C, $A29, '2009'!$F:$F, Y$1)+SUMIFS('2009'!$I:$I, '2009'!$D:$D, $A29, '2009'!$F:$F, Y$1)+SUMIFS('2009'!$J:$J, '2009'!$E:$E, $A29, '2009'!$F:$F, Y$1), 0)</f>
        <v>0</v>
      </c>
      <c r="Z29" s="0" t="n">
        <f aca="false">IFERROR(SUMIFS('2018'!$H:$H, '2018'!$C:$C, $A29, '2018'!$F:$F, Z$1)+SUMIFS('2018'!$I:$I, '2018'!$D:$D, $A29, '2018'!$F:$F, Z$1)+SUMIFS('2018'!$J:$J, '2018'!$E:$E, $A29, '2018'!$F:$F, Z$1)+SUMIFS('2017'!$H:$H, '2017'!$C:$C, $A29, '2017'!$F:$F, Z$1)+SUMIFS('2017'!$I:$I, '2017'!$D:$D, $A29, '2017'!$F:$F, Z$1)+SUMIFS('2017'!$J:$J, '2017'!$E:$E, $A29, '2017'!$F:$F, Z$1)+SUMIFS('2016'!$H:$H, '2016'!$C:$C, $A29, '2016'!$F:$F, Z$1)+SUMIFS('2016'!$I:$I, '2016'!$D:$D, $A29, '2016'!$F:$F, Z$1)+SUMIFS('2016'!$J:$J, '2016'!$E:$E, $A29, '2016'!$F:$F, Z$1)+SUMIFS('2015'!$H:$H, '2015'!$C:$C, $A29, '2015'!$F:$F, Z$1)+SUMIFS('2015'!$I:$I, '2015'!$D:$D, $A29, '2015'!$F:$F, Z$1)+SUMIFS('2015'!$J:$J, '2015'!$E:$E, $A29, '2015'!$F:$F, Z$1)+SUMIFS('2014'!$H:$H, '2014'!$C:$C, $A29, '2014'!$F:$F, Z$1)+SUMIFS('2014'!$I:$I, '2014'!$D:$D, $A29, '2014'!$F:$F, Z$1)+SUMIFS('2014'!$J:$J, '2014'!$E:$E, $A29, '2014'!$F:$F, Z$1)+SUMIFS('2013'!$H:$H, '2013'!$C:$C, $A29, '2013'!$F:$F, Z$1)+SUMIFS('2013'!$I:$I, '2013'!$D:$D, $A29, '2013'!$F:$F, Z$1)+SUMIFS('2013'!$J:$J, '2013'!$E:$E, $A29, '2013'!$F:$F, Z$1)+SUMIFS('2012'!$H:$H, '2012'!$C:$C, $A29, '2012'!$F:$F, Z$1)+SUMIFS('2012'!$I:$I, '2012'!$D:$D, $A29, '2012'!$F:$F, Z$1)+SUMIFS('2012'!$J:$J, '2012'!$E:$E, $A29, '2012'!$F:$F, Z$1)+SUMIFS('2011'!$H:$H, '2011'!$C:$C, $A29, '2011'!$F:$F, Z$1)+SUMIFS('2011'!$I:$I, '2011'!$D:$D, $A29, '2011'!$F:$F, Z$1)+SUMIFS('2011'!$J:$J, '2011'!$E:$E, $A29, '2011'!$F:$F, Z$1)+SUMIFS('2010'!$H:$H, '2010'!$C:$C, $A29, '2010'!$F:$F, Z$1)+SUMIFS('2010'!$I:$I, '2010'!$D:$D, $A29, '2010'!$F:$F, Z$1)+SUMIFS('2010'!$J:$J, '2010'!$E:$E, $A29, '2010'!$F:$F, Z$1)+SUMIFS('2009'!$H:$H, '2009'!$C:$C, $A29, '2009'!$F:$F, Z$1)+SUMIFS('2009'!$I:$I, '2009'!$D:$D, $A29, '2009'!$F:$F, Z$1)+SUMIFS('2009'!$J:$J, '2009'!$E:$E, $A29, '2009'!$F:$F, Z$1), 0)</f>
        <v>0</v>
      </c>
      <c r="AA29" s="0" t="n">
        <f aca="false">IFERROR(SUMIFS('2018'!$H:$H, '2018'!$C:$C, $A29, '2018'!$F:$F, AA$1)+SUMIFS('2018'!$I:$I, '2018'!$D:$D, $A29, '2018'!$F:$F, AA$1)+SUMIFS('2018'!$J:$J, '2018'!$E:$E, $A29, '2018'!$F:$F, AA$1)+SUMIFS('2017'!$H:$H, '2017'!$C:$C, $A29, '2017'!$F:$F, AA$1)+SUMIFS('2017'!$I:$I, '2017'!$D:$D, $A29, '2017'!$F:$F, AA$1)+SUMIFS('2017'!$J:$J, '2017'!$E:$E, $A29, '2017'!$F:$F, AA$1)+SUMIFS('2016'!$H:$H, '2016'!$C:$C, $A29, '2016'!$F:$F, AA$1)+SUMIFS('2016'!$I:$I, '2016'!$D:$D, $A29, '2016'!$F:$F, AA$1)+SUMIFS('2016'!$J:$J, '2016'!$E:$E, $A29, '2016'!$F:$F, AA$1)+SUMIFS('2015'!$H:$H, '2015'!$C:$C, $A29, '2015'!$F:$F, AA$1)+SUMIFS('2015'!$I:$I, '2015'!$D:$D, $A29, '2015'!$F:$F, AA$1)+SUMIFS('2015'!$J:$J, '2015'!$E:$E, $A29, '2015'!$F:$F, AA$1)+SUMIFS('2014'!$H:$H, '2014'!$C:$C, $A29, '2014'!$F:$F, AA$1)+SUMIFS('2014'!$I:$I, '2014'!$D:$D, $A29, '2014'!$F:$F, AA$1)+SUMIFS('2014'!$J:$J, '2014'!$E:$E, $A29, '2014'!$F:$F, AA$1)+SUMIFS('2013'!$H:$H, '2013'!$C:$C, $A29, '2013'!$F:$F, AA$1)+SUMIFS('2013'!$I:$I, '2013'!$D:$D, $A29, '2013'!$F:$F, AA$1)+SUMIFS('2013'!$J:$J, '2013'!$E:$E, $A29, '2013'!$F:$F, AA$1)+SUMIFS('2012'!$H:$H, '2012'!$C:$C, $A29, '2012'!$F:$F, AA$1)+SUMIFS('2012'!$I:$I, '2012'!$D:$D, $A29, '2012'!$F:$F, AA$1)+SUMIFS('2012'!$J:$J, '2012'!$E:$E, $A29, '2012'!$F:$F, AA$1)+SUMIFS('2011'!$H:$H, '2011'!$C:$C, $A29, '2011'!$F:$F, AA$1)+SUMIFS('2011'!$I:$I, '2011'!$D:$D, $A29, '2011'!$F:$F, AA$1)+SUMIFS('2011'!$J:$J, '2011'!$E:$E, $A29, '2011'!$F:$F, AA$1)+SUMIFS('2010'!$H:$H, '2010'!$C:$C, $A29, '2010'!$F:$F, AA$1)+SUMIFS('2010'!$I:$I, '2010'!$D:$D, $A29, '2010'!$F:$F, AA$1)+SUMIFS('2010'!$J:$J, '2010'!$E:$E, $A29, '2010'!$F:$F, AA$1)+SUMIFS('2009'!$H:$H, '2009'!$C:$C, $A29, '2009'!$F:$F, AA$1)+SUMIFS('2009'!$I:$I, '2009'!$D:$D, $A29, '2009'!$F:$F, AA$1)+SUMIFS('2009'!$J:$J, '2009'!$E:$E, $A29, '2009'!$F:$F, AA$1), 0)</f>
        <v>0</v>
      </c>
      <c r="AB29" s="0" t="n">
        <f aca="false">IFERROR(SUMIFS('2018'!$H:$H, '2018'!$C:$C, $A29, '2018'!$F:$F, AB$1)+SUMIFS('2018'!$I:$I, '2018'!$D:$D, $A29, '2018'!$F:$F, AB$1)+SUMIFS('2018'!$J:$J, '2018'!$E:$E, $A29, '2018'!$F:$F, AB$1)+SUMIFS('2017'!$H:$H, '2017'!$C:$C, $A29, '2017'!$F:$F, AB$1)+SUMIFS('2017'!$I:$I, '2017'!$D:$D, $A29, '2017'!$F:$F, AB$1)+SUMIFS('2017'!$J:$J, '2017'!$E:$E, $A29, '2017'!$F:$F, AB$1)+SUMIFS('2016'!$H:$H, '2016'!$C:$C, $A29, '2016'!$F:$F, AB$1)+SUMIFS('2016'!$I:$I, '2016'!$D:$D, $A29, '2016'!$F:$F, AB$1)+SUMIFS('2016'!$J:$J, '2016'!$E:$E, $A29, '2016'!$F:$F, AB$1)+SUMIFS('2015'!$H:$H, '2015'!$C:$C, $A29, '2015'!$F:$F, AB$1)+SUMIFS('2015'!$I:$I, '2015'!$D:$D, $A29, '2015'!$F:$F, AB$1)+SUMIFS('2015'!$J:$J, '2015'!$E:$E, $A29, '2015'!$F:$F, AB$1)+SUMIFS('2014'!$H:$H, '2014'!$C:$C, $A29, '2014'!$F:$F, AB$1)+SUMIFS('2014'!$I:$I, '2014'!$D:$D, $A29, '2014'!$F:$F, AB$1)+SUMIFS('2014'!$J:$J, '2014'!$E:$E, $A29, '2014'!$F:$F, AB$1)+SUMIFS('2013'!$H:$H, '2013'!$C:$C, $A29, '2013'!$F:$F, AB$1)+SUMIFS('2013'!$I:$I, '2013'!$D:$D, $A29, '2013'!$F:$F, AB$1)+SUMIFS('2013'!$J:$J, '2013'!$E:$E, $A29, '2013'!$F:$F, AB$1)+SUMIFS('2012'!$H:$H, '2012'!$C:$C, $A29, '2012'!$F:$F, AB$1)+SUMIFS('2012'!$I:$I, '2012'!$D:$D, $A29, '2012'!$F:$F, AB$1)+SUMIFS('2012'!$J:$J, '2012'!$E:$E, $A29, '2012'!$F:$F, AB$1)+SUMIFS('2011'!$H:$H, '2011'!$C:$C, $A29, '2011'!$F:$F, AB$1)+SUMIFS('2011'!$I:$I, '2011'!$D:$D, $A29, '2011'!$F:$F, AB$1)+SUMIFS('2011'!$J:$J, '2011'!$E:$E, $A29, '2011'!$F:$F, AB$1)+SUMIFS('2010'!$H:$H, '2010'!$C:$C, $A29, '2010'!$F:$F, AB$1)+SUMIFS('2010'!$I:$I, '2010'!$D:$D, $A29, '2010'!$F:$F, AB$1)+SUMIFS('2010'!$J:$J, '2010'!$E:$E, $A29, '2010'!$F:$F, AB$1)+SUMIFS('2009'!$H:$H, '2009'!$C:$C, $A29, '2009'!$F:$F, AB$1)+SUMIFS('2009'!$I:$I, '2009'!$D:$D, $A29, '2009'!$F:$F, AB$1)+SUMIFS('2009'!$J:$J, '2009'!$E:$E, $A29, '2009'!$F:$F, AB$1), 0)</f>
        <v>0</v>
      </c>
      <c r="AC29" s="0" t="n">
        <f aca="false">IFERROR(SUMIFS('2018'!$H:$H, '2018'!$C:$C, $A29, '2018'!$F:$F, AC$1)+SUMIFS('2018'!$I:$I, '2018'!$D:$D, $A29, '2018'!$F:$F, AC$1)+SUMIFS('2018'!$J:$J, '2018'!$E:$E, $A29, '2018'!$F:$F, AC$1)+SUMIFS('2017'!$H:$H, '2017'!$C:$C, $A29, '2017'!$F:$F, AC$1)+SUMIFS('2017'!$I:$I, '2017'!$D:$D, $A29, '2017'!$F:$F, AC$1)+SUMIFS('2017'!$J:$J, '2017'!$E:$E, $A29, '2017'!$F:$F, AC$1)+SUMIFS('2016'!$H:$H, '2016'!$C:$C, $A29, '2016'!$F:$F, AC$1)+SUMIFS('2016'!$I:$I, '2016'!$D:$D, $A29, '2016'!$F:$F, AC$1)+SUMIFS('2016'!$J:$J, '2016'!$E:$E, $A29, '2016'!$F:$F, AC$1)+SUMIFS('2015'!$H:$H, '2015'!$C:$C, $A29, '2015'!$F:$F, AC$1)+SUMIFS('2015'!$I:$I, '2015'!$D:$D, $A29, '2015'!$F:$F, AC$1)+SUMIFS('2015'!$J:$J, '2015'!$E:$E, $A29, '2015'!$F:$F, AC$1)+SUMIFS('2014'!$H:$H, '2014'!$C:$C, $A29, '2014'!$F:$F, AC$1)+SUMIFS('2014'!$I:$I, '2014'!$D:$D, $A29, '2014'!$F:$F, AC$1)+SUMIFS('2014'!$J:$J, '2014'!$E:$E, $A29, '2014'!$F:$F, AC$1)+SUMIFS('2013'!$H:$H, '2013'!$C:$C, $A29, '2013'!$F:$F, AC$1)+SUMIFS('2013'!$I:$I, '2013'!$D:$D, $A29, '2013'!$F:$F, AC$1)+SUMIFS('2013'!$J:$J, '2013'!$E:$E, $A29, '2013'!$F:$F, AC$1)+SUMIFS('2012'!$H:$H, '2012'!$C:$C, $A29, '2012'!$F:$F, AC$1)+SUMIFS('2012'!$I:$I, '2012'!$D:$D, $A29, '2012'!$F:$F, AC$1)+SUMIFS('2012'!$J:$J, '2012'!$E:$E, $A29, '2012'!$F:$F, AC$1)+SUMIFS('2011'!$H:$H, '2011'!$C:$C, $A29, '2011'!$F:$F, AC$1)+SUMIFS('2011'!$I:$I, '2011'!$D:$D, $A29, '2011'!$F:$F, AC$1)+SUMIFS('2011'!$J:$J, '2011'!$E:$E, $A29, '2011'!$F:$F, AC$1)+SUMIFS('2010'!$H:$H, '2010'!$C:$C, $A29, '2010'!$F:$F, AC$1)+SUMIFS('2010'!$I:$I, '2010'!$D:$D, $A29, '2010'!$F:$F, AC$1)+SUMIFS('2010'!$J:$J, '2010'!$E:$E, $A29, '2010'!$F:$F, AC$1)+SUMIFS('2009'!$H:$H, '2009'!$C:$C, $A29, '2009'!$F:$F, AC$1)+SUMIFS('2009'!$I:$I, '2009'!$D:$D, $A29, '2009'!$F:$F, AC$1)+SUMIFS('2009'!$J:$J, '2009'!$E:$E, $A29, '2009'!$F:$F, AC$1), 0)</f>
        <v>0</v>
      </c>
      <c r="AD29" s="0" t="n">
        <f aca="false">IFERROR(SUMIFS('2018'!$H:$H, '2018'!$C:$C, $A29, '2018'!$F:$F, AD$1)+SUMIFS('2018'!$I:$I, '2018'!$D:$D, $A29, '2018'!$F:$F, AD$1)+SUMIFS('2018'!$J:$J, '2018'!$E:$E, $A29, '2018'!$F:$F, AD$1)+SUMIFS('2017'!$H:$H, '2017'!$C:$C, $A29, '2017'!$F:$F, AD$1)+SUMIFS('2017'!$I:$I, '2017'!$D:$D, $A29, '2017'!$F:$F, AD$1)+SUMIFS('2017'!$J:$J, '2017'!$E:$E, $A29, '2017'!$F:$F, AD$1)+SUMIFS('2016'!$H:$H, '2016'!$C:$C, $A29, '2016'!$F:$F, AD$1)+SUMIFS('2016'!$I:$I, '2016'!$D:$D, $A29, '2016'!$F:$F, AD$1)+SUMIFS('2016'!$J:$J, '2016'!$E:$E, $A29, '2016'!$F:$F, AD$1)+SUMIFS('2015'!$H:$H, '2015'!$C:$C, $A29, '2015'!$F:$F, AD$1)+SUMIFS('2015'!$I:$I, '2015'!$D:$D, $A29, '2015'!$F:$F, AD$1)+SUMIFS('2015'!$J:$J, '2015'!$E:$E, $A29, '2015'!$F:$F, AD$1)+SUMIFS('2014'!$H:$H, '2014'!$C:$C, $A29, '2014'!$F:$F, AD$1)+SUMIFS('2014'!$I:$I, '2014'!$D:$D, $A29, '2014'!$F:$F, AD$1)+SUMIFS('2014'!$J:$J, '2014'!$E:$E, $A29, '2014'!$F:$F, AD$1)+SUMIFS('2013'!$H:$H, '2013'!$C:$C, $A29, '2013'!$F:$F, AD$1)+SUMIFS('2013'!$I:$I, '2013'!$D:$D, $A29, '2013'!$F:$F, AD$1)+SUMIFS('2013'!$J:$J, '2013'!$E:$E, $A29, '2013'!$F:$F, AD$1)+SUMIFS('2012'!$H:$H, '2012'!$C:$C, $A29, '2012'!$F:$F, AD$1)+SUMIFS('2012'!$I:$I, '2012'!$D:$D, $A29, '2012'!$F:$F, AD$1)+SUMIFS('2012'!$J:$J, '2012'!$E:$E, $A29, '2012'!$F:$F, AD$1)+SUMIFS('2011'!$H:$H, '2011'!$C:$C, $A29, '2011'!$F:$F, AD$1)+SUMIFS('2011'!$I:$I, '2011'!$D:$D, $A29, '2011'!$F:$F, AD$1)+SUMIFS('2011'!$J:$J, '2011'!$E:$E, $A29, '2011'!$F:$F, AD$1)+SUMIFS('2010'!$H:$H, '2010'!$C:$C, $A29, '2010'!$F:$F, AD$1)+SUMIFS('2010'!$I:$I, '2010'!$D:$D, $A29, '2010'!$F:$F, AD$1)+SUMIFS('2010'!$J:$J, '2010'!$E:$E, $A29, '2010'!$F:$F, AD$1)+SUMIFS('2009'!$H:$H, '2009'!$C:$C, $A29, '2009'!$F:$F, AD$1)+SUMIFS('2009'!$I:$I, '2009'!$D:$D, $A29, '2009'!$F:$F, AD$1)+SUMIFS('2009'!$J:$J, '2009'!$E:$E, $A29, '2009'!$F:$F, AD$1), 0)</f>
        <v>0</v>
      </c>
      <c r="AE29" s="0" t="n">
        <f aca="false">IFERROR(SUMIFS('2018'!$H:$H, '2018'!$C:$C, $A29, '2018'!$F:$F, AE$1)+SUMIFS('2018'!$I:$I, '2018'!$D:$D, $A29, '2018'!$F:$F, AE$1)+SUMIFS('2018'!$J:$J, '2018'!$E:$E, $A29, '2018'!$F:$F, AE$1)+SUMIFS('2017'!$H:$H, '2017'!$C:$C, $A29, '2017'!$F:$F, AE$1)+SUMIFS('2017'!$I:$I, '2017'!$D:$D, $A29, '2017'!$F:$F, AE$1)+SUMIFS('2017'!$J:$J, '2017'!$E:$E, $A29, '2017'!$F:$F, AE$1)+SUMIFS('2016'!$H:$H, '2016'!$C:$C, $A29, '2016'!$F:$F, AE$1)+SUMIFS('2016'!$I:$I, '2016'!$D:$D, $A29, '2016'!$F:$F, AE$1)+SUMIFS('2016'!$J:$J, '2016'!$E:$E, $A29, '2016'!$F:$F, AE$1)+SUMIFS('2015'!$H:$H, '2015'!$C:$C, $A29, '2015'!$F:$F, AE$1)+SUMIFS('2015'!$I:$I, '2015'!$D:$D, $A29, '2015'!$F:$F, AE$1)+SUMIFS('2015'!$J:$J, '2015'!$E:$E, $A29, '2015'!$F:$F, AE$1)+SUMIFS('2014'!$H:$H, '2014'!$C:$C, $A29, '2014'!$F:$F, AE$1)+SUMIFS('2014'!$I:$I, '2014'!$D:$D, $A29, '2014'!$F:$F, AE$1)+SUMIFS('2014'!$J:$J, '2014'!$E:$E, $A29, '2014'!$F:$F, AE$1)+SUMIFS('2013'!$H:$H, '2013'!$C:$C, $A29, '2013'!$F:$F, AE$1)+SUMIFS('2013'!$I:$I, '2013'!$D:$D, $A29, '2013'!$F:$F, AE$1)+SUMIFS('2013'!$J:$J, '2013'!$E:$E, $A29, '2013'!$F:$F, AE$1)+SUMIFS('2012'!$H:$H, '2012'!$C:$C, $A29, '2012'!$F:$F, AE$1)+SUMIFS('2012'!$I:$I, '2012'!$D:$D, $A29, '2012'!$F:$F, AE$1)+SUMIFS('2012'!$J:$J, '2012'!$E:$E, $A29, '2012'!$F:$F, AE$1)+SUMIFS('2011'!$H:$H, '2011'!$C:$C, $A29, '2011'!$F:$F, AE$1)+SUMIFS('2011'!$I:$I, '2011'!$D:$D, $A29, '2011'!$F:$F, AE$1)+SUMIFS('2011'!$J:$J, '2011'!$E:$E, $A29, '2011'!$F:$F, AE$1)+SUMIFS('2010'!$H:$H, '2010'!$C:$C, $A29, '2010'!$F:$F, AE$1)+SUMIFS('2010'!$I:$I, '2010'!$D:$D, $A29, '2010'!$F:$F, AE$1)+SUMIFS('2010'!$J:$J, '2010'!$E:$E, $A29, '2010'!$F:$F, AE$1)+SUMIFS('2009'!$H:$H, '2009'!$C:$C, $A29, '2009'!$F:$F, AE$1)+SUMIFS('2009'!$I:$I, '2009'!$D:$D, $A29, '2009'!$F:$F, AE$1)+SUMIFS('2009'!$J:$J, '2009'!$E:$E, $A29, '2009'!$F:$F, AE$1), 0)</f>
        <v>0</v>
      </c>
      <c r="AF29" s="0" t="n">
        <f aca="false">IFERROR(SUMIFS('2018'!$H:$H, '2018'!$C:$C, $A29, '2018'!$F:$F, AF$1)+SUMIFS('2018'!$I:$I, '2018'!$D:$D, $A29, '2018'!$F:$F, AF$1)+SUMIFS('2018'!$J:$J, '2018'!$E:$E, $A29, '2018'!$F:$F, AF$1)+SUMIFS('2017'!$H:$H, '2017'!$C:$C, $A29, '2017'!$F:$F, AF$1)+SUMIFS('2017'!$I:$I, '2017'!$D:$D, $A29, '2017'!$F:$F, AF$1)+SUMIFS('2017'!$J:$J, '2017'!$E:$E, $A29, '2017'!$F:$F, AF$1)+SUMIFS('2016'!$H:$H, '2016'!$C:$C, $A29, '2016'!$F:$F, AF$1)+SUMIFS('2016'!$I:$I, '2016'!$D:$D, $A29, '2016'!$F:$F, AF$1)+SUMIFS('2016'!$J:$J, '2016'!$E:$E, $A29, '2016'!$F:$F, AF$1)+SUMIFS('2015'!$H:$H, '2015'!$C:$C, $A29, '2015'!$F:$F, AF$1)+SUMIFS('2015'!$I:$I, '2015'!$D:$D, $A29, '2015'!$F:$F, AF$1)+SUMIFS('2015'!$J:$J, '2015'!$E:$E, $A29, '2015'!$F:$F, AF$1)+SUMIFS('2014'!$H:$H, '2014'!$C:$C, $A29, '2014'!$F:$F, AF$1)+SUMIFS('2014'!$I:$I, '2014'!$D:$D, $A29, '2014'!$F:$F, AF$1)+SUMIFS('2014'!$J:$J, '2014'!$E:$E, $A29, '2014'!$F:$F, AF$1)+SUMIFS('2013'!$H:$H, '2013'!$C:$C, $A29, '2013'!$F:$F, AF$1)+SUMIFS('2013'!$I:$I, '2013'!$D:$D, $A29, '2013'!$F:$F, AF$1)+SUMIFS('2013'!$J:$J, '2013'!$E:$E, $A29, '2013'!$F:$F, AF$1)+SUMIFS('2012'!$H:$H, '2012'!$C:$C, $A29, '2012'!$F:$F, AF$1)+SUMIFS('2012'!$I:$I, '2012'!$D:$D, $A29, '2012'!$F:$F, AF$1)+SUMIFS('2012'!$J:$J, '2012'!$E:$E, $A29, '2012'!$F:$F, AF$1)+SUMIFS('2011'!$H:$H, '2011'!$C:$C, $A29, '2011'!$F:$F, AF$1)+SUMIFS('2011'!$I:$I, '2011'!$D:$D, $A29, '2011'!$F:$F, AF$1)+SUMIFS('2011'!$J:$J, '2011'!$E:$E, $A29, '2011'!$F:$F, AF$1)+SUMIFS('2010'!$H:$H, '2010'!$C:$C, $A29, '2010'!$F:$F, AF$1)+SUMIFS('2010'!$I:$I, '2010'!$D:$D, $A29, '2010'!$F:$F, AF$1)+SUMIFS('2010'!$J:$J, '2010'!$E:$E, $A29, '2010'!$F:$F, AF$1)+SUMIFS('2009'!$H:$H, '2009'!$C:$C, $A29, '2009'!$F:$F, AF$1)+SUMIFS('2009'!$I:$I, '2009'!$D:$D, $A29, '2009'!$F:$F, AF$1)+SUMIFS('2009'!$J:$J, '2009'!$E:$E, $A29, '2009'!$F:$F, AF$1), 0)</f>
        <v>0</v>
      </c>
    </row>
    <row r="30" customFormat="false" ht="15" hidden="false" customHeight="false" outlineLevel="0" collapsed="false">
      <c r="A30" s="19" t="s">
        <v>53</v>
      </c>
      <c r="B30" s="0" t="n">
        <f aca="false">IFERROR(SUMIFS('2018'!$H:$H, '2018'!$C:$C, $A30, '2018'!$F:$F, B$1)+SUMIFS('2018'!$I:$I, '2018'!$D:$D, $A30, '2018'!$F:$F, B$1)+SUMIFS('2018'!$J:$J, '2018'!$E:$E, $A30, '2018'!$F:$F, B$1)+SUMIFS('2017'!$H:$H, '2017'!$C:$C, $A30, '2017'!$F:$F, B$1)+SUMIFS('2017'!$I:$I, '2017'!$D:$D, $A30, '2017'!$F:$F, B$1)+SUMIFS('2017'!$J:$J, '2017'!$E:$E, $A30, '2017'!$F:$F, B$1)+SUMIFS('2016'!$H:$H, '2016'!$C:$C, $A30, '2016'!$F:$F, B$1)+SUMIFS('2016'!$I:$I, '2016'!$D:$D, $A30, '2016'!$F:$F, B$1)+SUMIFS('2016'!$J:$J, '2016'!$E:$E, $A30, '2016'!$F:$F, B$1)+SUMIFS('2015'!$H:$H, '2015'!$C:$C, $A30, '2015'!$F:$F, B$1)+SUMIFS('2015'!$I:$I, '2015'!$D:$D, $A30, '2015'!$F:$F, B$1)+SUMIFS('2015'!$J:$J, '2015'!$E:$E, $A30, '2015'!$F:$F, B$1)+SUMIFS('2014'!$H:$H, '2014'!$C:$C, $A30, '2014'!$F:$F, B$1)+SUMIFS('2014'!$I:$I, '2014'!$D:$D, $A30, '2014'!$F:$F, B$1)+SUMIFS('2014'!$J:$J, '2014'!$E:$E, $A30, '2014'!$F:$F, B$1)+SUMIFS('2013'!$H:$H, '2013'!$C:$C, $A30, '2013'!$F:$F, B$1)+SUMIFS('2013'!$I:$I, '2013'!$D:$D, $A30, '2013'!$F:$F, B$1)+SUMIFS('2013'!$J:$J, '2013'!$E:$E, $A30, '2013'!$F:$F, B$1)+SUMIFS('2012'!$H:$H, '2012'!$C:$C, $A30, '2012'!$F:$F, B$1)+SUMIFS('2012'!$I:$I, '2012'!$D:$D, $A30, '2012'!$F:$F, B$1)+SUMIFS('2012'!$J:$J, '2012'!$E:$E, $A30, '2012'!$F:$F, B$1)+SUMIFS('2011'!$H:$H, '2011'!$C:$C, $A30, '2011'!$F:$F, B$1)+SUMIFS('2011'!$I:$I, '2011'!$D:$D, $A30, '2011'!$F:$F, B$1)+SUMIFS('2011'!$J:$J, '2011'!$E:$E, $A30, '2011'!$F:$F, B$1)+SUMIFS('2010'!$H:$H, '2010'!$C:$C, $A30, '2010'!$F:$F, B$1)+SUMIFS('2010'!$I:$I, '2010'!$D:$D, $A30, '2010'!$F:$F, B$1)+SUMIFS('2010'!$J:$J, '2010'!$E:$E, $A30, '2010'!$F:$F, B$1)+SUMIFS('2009'!$H:$H, '2009'!$C:$C, $A30, '2009'!$F:$F, B$1)+SUMIFS('2009'!$I:$I, '2009'!$D:$D, $A30, '2009'!$F:$F, B$1)+SUMIFS('2009'!$J:$J, '2009'!$E:$E, $A30, '2009'!$F:$F, B$1), 0)</f>
        <v>650</v>
      </c>
      <c r="C30" s="0" t="n">
        <f aca="false">IFERROR(SUMIFS('2018'!$H:$H, '2018'!$C:$C, $A30, '2018'!$F:$F, C$1)+SUMIFS('2018'!$I:$I, '2018'!$D:$D, $A30, '2018'!$F:$F, C$1)+SUMIFS('2018'!$J:$J, '2018'!$E:$E, $A30, '2018'!$F:$F, C$1)+SUMIFS('2017'!$H:$H, '2017'!$C:$C, $A30, '2017'!$F:$F, C$1)+SUMIFS('2017'!$I:$I, '2017'!$D:$D, $A30, '2017'!$F:$F, C$1)+SUMIFS('2017'!$J:$J, '2017'!$E:$E, $A30, '2017'!$F:$F, C$1)+SUMIFS('2016'!$H:$H, '2016'!$C:$C, $A30, '2016'!$F:$F, C$1)+SUMIFS('2016'!$I:$I, '2016'!$D:$D, $A30, '2016'!$F:$F, C$1)+SUMIFS('2016'!$J:$J, '2016'!$E:$E, $A30, '2016'!$F:$F, C$1)+SUMIFS('2015'!$H:$H, '2015'!$C:$C, $A30, '2015'!$F:$F, C$1)+SUMIFS('2015'!$I:$I, '2015'!$D:$D, $A30, '2015'!$F:$F, C$1)+SUMIFS('2015'!$J:$J, '2015'!$E:$E, $A30, '2015'!$F:$F, C$1)+SUMIFS('2014'!$H:$H, '2014'!$C:$C, $A30, '2014'!$F:$F, C$1)+SUMIFS('2014'!$I:$I, '2014'!$D:$D, $A30, '2014'!$F:$F, C$1)+SUMIFS('2014'!$J:$J, '2014'!$E:$E, $A30, '2014'!$F:$F, C$1)+SUMIFS('2013'!$H:$H, '2013'!$C:$C, $A30, '2013'!$F:$F, C$1)+SUMIFS('2013'!$I:$I, '2013'!$D:$D, $A30, '2013'!$F:$F, C$1)+SUMIFS('2013'!$J:$J, '2013'!$E:$E, $A30, '2013'!$F:$F, C$1)+SUMIFS('2012'!$H:$H, '2012'!$C:$C, $A30, '2012'!$F:$F, C$1)+SUMIFS('2012'!$I:$I, '2012'!$D:$D, $A30, '2012'!$F:$F, C$1)+SUMIFS('2012'!$J:$J, '2012'!$E:$E, $A30, '2012'!$F:$F, C$1)+SUMIFS('2011'!$H:$H, '2011'!$C:$C, $A30, '2011'!$F:$F, C$1)+SUMIFS('2011'!$I:$I, '2011'!$D:$D, $A30, '2011'!$F:$F, C$1)+SUMIFS('2011'!$J:$J, '2011'!$E:$E, $A30, '2011'!$F:$F, C$1)+SUMIFS('2010'!$H:$H, '2010'!$C:$C, $A30, '2010'!$F:$F, C$1)+SUMIFS('2010'!$I:$I, '2010'!$D:$D, $A30, '2010'!$F:$F, C$1)+SUMIFS('2010'!$J:$J, '2010'!$E:$E, $A30, '2010'!$F:$F, C$1)+SUMIFS('2009'!$H:$H, '2009'!$C:$C, $A30, '2009'!$F:$F, C$1)+SUMIFS('2009'!$I:$I, '2009'!$D:$D, $A30, '2009'!$F:$F, C$1)+SUMIFS('2009'!$J:$J, '2009'!$E:$E, $A30, '2009'!$F:$F, C$1), 0)</f>
        <v>72</v>
      </c>
      <c r="D30" s="0" t="n">
        <f aca="false">IFERROR(SUMIFS('2018'!$H:$H, '2018'!$C:$C, $A30, '2018'!$F:$F, D$1)+SUMIFS('2018'!$I:$I, '2018'!$D:$D, $A30, '2018'!$F:$F, D$1)+SUMIFS('2018'!$J:$J, '2018'!$E:$E, $A30, '2018'!$F:$F, D$1)+SUMIFS('2017'!$H:$H, '2017'!$C:$C, $A30, '2017'!$F:$F, D$1)+SUMIFS('2017'!$I:$I, '2017'!$D:$D, $A30, '2017'!$F:$F, D$1)+SUMIFS('2017'!$J:$J, '2017'!$E:$E, $A30, '2017'!$F:$F, D$1)+SUMIFS('2016'!$H:$H, '2016'!$C:$C, $A30, '2016'!$F:$F, D$1)+SUMIFS('2016'!$I:$I, '2016'!$D:$D, $A30, '2016'!$F:$F, D$1)+SUMIFS('2016'!$J:$J, '2016'!$E:$E, $A30, '2016'!$F:$F, D$1)+SUMIFS('2015'!$H:$H, '2015'!$C:$C, $A30, '2015'!$F:$F, D$1)+SUMIFS('2015'!$I:$I, '2015'!$D:$D, $A30, '2015'!$F:$F, D$1)+SUMIFS('2015'!$J:$J, '2015'!$E:$E, $A30, '2015'!$F:$F, D$1)+SUMIFS('2014'!$H:$H, '2014'!$C:$C, $A30, '2014'!$F:$F, D$1)+SUMIFS('2014'!$I:$I, '2014'!$D:$D, $A30, '2014'!$F:$F, D$1)+SUMIFS('2014'!$J:$J, '2014'!$E:$E, $A30, '2014'!$F:$F, D$1)+SUMIFS('2013'!$H:$H, '2013'!$C:$C, $A30, '2013'!$F:$F, D$1)+SUMIFS('2013'!$I:$I, '2013'!$D:$D, $A30, '2013'!$F:$F, D$1)+SUMIFS('2013'!$J:$J, '2013'!$E:$E, $A30, '2013'!$F:$F, D$1)+SUMIFS('2012'!$H:$H, '2012'!$C:$C, $A30, '2012'!$F:$F, D$1)+SUMIFS('2012'!$I:$I, '2012'!$D:$D, $A30, '2012'!$F:$F, D$1)+SUMIFS('2012'!$J:$J, '2012'!$E:$E, $A30, '2012'!$F:$F, D$1)+SUMIFS('2011'!$H:$H, '2011'!$C:$C, $A30, '2011'!$F:$F, D$1)+SUMIFS('2011'!$I:$I, '2011'!$D:$D, $A30, '2011'!$F:$F, D$1)+SUMIFS('2011'!$J:$J, '2011'!$E:$E, $A30, '2011'!$F:$F, D$1)+SUMIFS('2010'!$H:$H, '2010'!$C:$C, $A30, '2010'!$F:$F, D$1)+SUMIFS('2010'!$I:$I, '2010'!$D:$D, $A30, '2010'!$F:$F, D$1)+SUMIFS('2010'!$J:$J, '2010'!$E:$E, $A30, '2010'!$F:$F, D$1)+SUMIFS('2009'!$H:$H, '2009'!$C:$C, $A30, '2009'!$F:$F, D$1)+SUMIFS('2009'!$I:$I, '2009'!$D:$D, $A30, '2009'!$F:$F, D$1)+SUMIFS('2009'!$J:$J, '2009'!$E:$E, $A30, '2009'!$F:$F, D$1), 0)</f>
        <v>67</v>
      </c>
      <c r="E30" s="0" t="n">
        <f aca="false">IFERROR(SUMIFS('2018'!$H:$H, '2018'!$C:$C, $A30, '2018'!$F:$F, E$1)+SUMIFS('2018'!$I:$I, '2018'!$D:$D, $A30, '2018'!$F:$F, E$1)+SUMIFS('2018'!$J:$J, '2018'!$E:$E, $A30, '2018'!$F:$F, E$1)+SUMIFS('2017'!$H:$H, '2017'!$C:$C, $A30, '2017'!$F:$F, E$1)+SUMIFS('2017'!$I:$I, '2017'!$D:$D, $A30, '2017'!$F:$F, E$1)+SUMIFS('2017'!$J:$J, '2017'!$E:$E, $A30, '2017'!$F:$F, E$1)+SUMIFS('2016'!$H:$H, '2016'!$C:$C, $A30, '2016'!$F:$F, E$1)+SUMIFS('2016'!$I:$I, '2016'!$D:$D, $A30, '2016'!$F:$F, E$1)+SUMIFS('2016'!$J:$J, '2016'!$E:$E, $A30, '2016'!$F:$F, E$1)+SUMIFS('2015'!$H:$H, '2015'!$C:$C, $A30, '2015'!$F:$F, E$1)+SUMIFS('2015'!$I:$I, '2015'!$D:$D, $A30, '2015'!$F:$F, E$1)+SUMIFS('2015'!$J:$J, '2015'!$E:$E, $A30, '2015'!$F:$F, E$1)+SUMIFS('2014'!$H:$H, '2014'!$C:$C, $A30, '2014'!$F:$F, E$1)+SUMIFS('2014'!$I:$I, '2014'!$D:$D, $A30, '2014'!$F:$F, E$1)+SUMIFS('2014'!$J:$J, '2014'!$E:$E, $A30, '2014'!$F:$F, E$1)+SUMIFS('2013'!$H:$H, '2013'!$C:$C, $A30, '2013'!$F:$F, E$1)+SUMIFS('2013'!$I:$I, '2013'!$D:$D, $A30, '2013'!$F:$F, E$1)+SUMIFS('2013'!$J:$J, '2013'!$E:$E, $A30, '2013'!$F:$F, E$1)+SUMIFS('2012'!$H:$H, '2012'!$C:$C, $A30, '2012'!$F:$F, E$1)+SUMIFS('2012'!$I:$I, '2012'!$D:$D, $A30, '2012'!$F:$F, E$1)+SUMIFS('2012'!$J:$J, '2012'!$E:$E, $A30, '2012'!$F:$F, E$1)+SUMIFS('2011'!$H:$H, '2011'!$C:$C, $A30, '2011'!$F:$F, E$1)+SUMIFS('2011'!$I:$I, '2011'!$D:$D, $A30, '2011'!$F:$F, E$1)+SUMIFS('2011'!$J:$J, '2011'!$E:$E, $A30, '2011'!$F:$F, E$1)+SUMIFS('2010'!$H:$H, '2010'!$C:$C, $A30, '2010'!$F:$F, E$1)+SUMIFS('2010'!$I:$I, '2010'!$D:$D, $A30, '2010'!$F:$F, E$1)+SUMIFS('2010'!$J:$J, '2010'!$E:$E, $A30, '2010'!$F:$F, E$1)+SUMIFS('2009'!$H:$H, '2009'!$C:$C, $A30, '2009'!$F:$F, E$1)+SUMIFS('2009'!$I:$I, '2009'!$D:$D, $A30, '2009'!$F:$F, E$1)+SUMIFS('2009'!$J:$J, '2009'!$E:$E, $A30, '2009'!$F:$F, E$1), 0)</f>
        <v>0</v>
      </c>
      <c r="F30" s="0" t="n">
        <f aca="false">IFERROR(SUMIFS('2018'!$H:$H, '2018'!$C:$C, $A30, '2018'!$F:$F, F$1)+SUMIFS('2018'!$I:$I, '2018'!$D:$D, $A30, '2018'!$F:$F, F$1)+SUMIFS('2018'!$J:$J, '2018'!$E:$E, $A30, '2018'!$F:$F, F$1)+SUMIFS('2017'!$H:$H, '2017'!$C:$C, $A30, '2017'!$F:$F, F$1)+SUMIFS('2017'!$I:$I, '2017'!$D:$D, $A30, '2017'!$F:$F, F$1)+SUMIFS('2017'!$J:$J, '2017'!$E:$E, $A30, '2017'!$F:$F, F$1)+SUMIFS('2016'!$H:$H, '2016'!$C:$C, $A30, '2016'!$F:$F, F$1)+SUMIFS('2016'!$I:$I, '2016'!$D:$D, $A30, '2016'!$F:$F, F$1)+SUMIFS('2016'!$J:$J, '2016'!$E:$E, $A30, '2016'!$F:$F, F$1)+SUMIFS('2015'!$H:$H, '2015'!$C:$C, $A30, '2015'!$F:$F, F$1)+SUMIFS('2015'!$I:$I, '2015'!$D:$D, $A30, '2015'!$F:$F, F$1)+SUMIFS('2015'!$J:$J, '2015'!$E:$E, $A30, '2015'!$F:$F, F$1)+SUMIFS('2014'!$H:$H, '2014'!$C:$C, $A30, '2014'!$F:$F, F$1)+SUMIFS('2014'!$I:$I, '2014'!$D:$D, $A30, '2014'!$F:$F, F$1)+SUMIFS('2014'!$J:$J, '2014'!$E:$E, $A30, '2014'!$F:$F, F$1)+SUMIFS('2013'!$H:$H, '2013'!$C:$C, $A30, '2013'!$F:$F, F$1)+SUMIFS('2013'!$I:$I, '2013'!$D:$D, $A30, '2013'!$F:$F, F$1)+SUMIFS('2013'!$J:$J, '2013'!$E:$E, $A30, '2013'!$F:$F, F$1)+SUMIFS('2012'!$H:$H, '2012'!$C:$C, $A30, '2012'!$F:$F, F$1)+SUMIFS('2012'!$I:$I, '2012'!$D:$D, $A30, '2012'!$F:$F, F$1)+SUMIFS('2012'!$J:$J, '2012'!$E:$E, $A30, '2012'!$F:$F, F$1)+SUMIFS('2011'!$H:$H, '2011'!$C:$C, $A30, '2011'!$F:$F, F$1)+SUMIFS('2011'!$I:$I, '2011'!$D:$D, $A30, '2011'!$F:$F, F$1)+SUMIFS('2011'!$J:$J, '2011'!$E:$E, $A30, '2011'!$F:$F, F$1)+SUMIFS('2010'!$H:$H, '2010'!$C:$C, $A30, '2010'!$F:$F, F$1)+SUMIFS('2010'!$I:$I, '2010'!$D:$D, $A30, '2010'!$F:$F, F$1)+SUMIFS('2010'!$J:$J, '2010'!$E:$E, $A30, '2010'!$F:$F, F$1)+SUMIFS('2009'!$H:$H, '2009'!$C:$C, $A30, '2009'!$F:$F, F$1)+SUMIFS('2009'!$I:$I, '2009'!$D:$D, $A30, '2009'!$F:$F, F$1)+SUMIFS('2009'!$J:$J, '2009'!$E:$E, $A30, '2009'!$F:$F, F$1), 0)</f>
        <v>4</v>
      </c>
      <c r="G30" s="0" t="n">
        <f aca="false">IFERROR(SUMIFS('2018'!$H:$H, '2018'!$C:$C, $A30, '2018'!$F:$F, G$1)+SUMIFS('2018'!$I:$I, '2018'!$D:$D, $A30, '2018'!$F:$F, G$1)+SUMIFS('2018'!$J:$J, '2018'!$E:$E, $A30, '2018'!$F:$F, G$1)+SUMIFS('2017'!$H:$H, '2017'!$C:$C, $A30, '2017'!$F:$F, G$1)+SUMIFS('2017'!$I:$I, '2017'!$D:$D, $A30, '2017'!$F:$F, G$1)+SUMIFS('2017'!$J:$J, '2017'!$E:$E, $A30, '2017'!$F:$F, G$1)+SUMIFS('2016'!$H:$H, '2016'!$C:$C, $A30, '2016'!$F:$F, G$1)+SUMIFS('2016'!$I:$I, '2016'!$D:$D, $A30, '2016'!$F:$F, G$1)+SUMIFS('2016'!$J:$J, '2016'!$E:$E, $A30, '2016'!$F:$F, G$1)+SUMIFS('2015'!$H:$H, '2015'!$C:$C, $A30, '2015'!$F:$F, G$1)+SUMIFS('2015'!$I:$I, '2015'!$D:$D, $A30, '2015'!$F:$F, G$1)+SUMIFS('2015'!$J:$J, '2015'!$E:$E, $A30, '2015'!$F:$F, G$1)+SUMIFS('2014'!$H:$H, '2014'!$C:$C, $A30, '2014'!$F:$F, G$1)+SUMIFS('2014'!$I:$I, '2014'!$D:$D, $A30, '2014'!$F:$F, G$1)+SUMIFS('2014'!$J:$J, '2014'!$E:$E, $A30, '2014'!$F:$F, G$1)+SUMIFS('2013'!$H:$H, '2013'!$C:$C, $A30, '2013'!$F:$F, G$1)+SUMIFS('2013'!$I:$I, '2013'!$D:$D, $A30, '2013'!$F:$F, G$1)+SUMIFS('2013'!$J:$J, '2013'!$E:$E, $A30, '2013'!$F:$F, G$1)+SUMIFS('2012'!$H:$H, '2012'!$C:$C, $A30, '2012'!$F:$F, G$1)+SUMIFS('2012'!$I:$I, '2012'!$D:$D, $A30, '2012'!$F:$F, G$1)+SUMIFS('2012'!$J:$J, '2012'!$E:$E, $A30, '2012'!$F:$F, G$1)+SUMIFS('2011'!$H:$H, '2011'!$C:$C, $A30, '2011'!$F:$F, G$1)+SUMIFS('2011'!$I:$I, '2011'!$D:$D, $A30, '2011'!$F:$F, G$1)+SUMIFS('2011'!$J:$J, '2011'!$E:$E, $A30, '2011'!$F:$F, G$1)+SUMIFS('2010'!$H:$H, '2010'!$C:$C, $A30, '2010'!$F:$F, G$1)+SUMIFS('2010'!$I:$I, '2010'!$D:$D, $A30, '2010'!$F:$F, G$1)+SUMIFS('2010'!$J:$J, '2010'!$E:$E, $A30, '2010'!$F:$F, G$1)+SUMIFS('2009'!$H:$H, '2009'!$C:$C, $A30, '2009'!$F:$F, G$1)+SUMIFS('2009'!$I:$I, '2009'!$D:$D, $A30, '2009'!$F:$F, G$1)+SUMIFS('2009'!$J:$J, '2009'!$E:$E, $A30, '2009'!$F:$F, G$1), 0)</f>
        <v>10</v>
      </c>
      <c r="H30" s="0" t="n">
        <f aca="false">IFERROR(SUMIFS('2018'!$H:$H, '2018'!$C:$C, $A30, '2018'!$F:$F, H$1)+SUMIFS('2018'!$I:$I, '2018'!$D:$D, $A30, '2018'!$F:$F, H$1)+SUMIFS('2018'!$J:$J, '2018'!$E:$E, $A30, '2018'!$F:$F, H$1)+SUMIFS('2017'!$H:$H, '2017'!$C:$C, $A30, '2017'!$F:$F, H$1)+SUMIFS('2017'!$I:$I, '2017'!$D:$D, $A30, '2017'!$F:$F, H$1)+SUMIFS('2017'!$J:$J, '2017'!$E:$E, $A30, '2017'!$F:$F, H$1)+SUMIFS('2016'!$H:$H, '2016'!$C:$C, $A30, '2016'!$F:$F, H$1)+SUMIFS('2016'!$I:$I, '2016'!$D:$D, $A30, '2016'!$F:$F, H$1)+SUMIFS('2016'!$J:$J, '2016'!$E:$E, $A30, '2016'!$F:$F, H$1)+SUMIFS('2015'!$H:$H, '2015'!$C:$C, $A30, '2015'!$F:$F, H$1)+SUMIFS('2015'!$I:$I, '2015'!$D:$D, $A30, '2015'!$F:$F, H$1)+SUMIFS('2015'!$J:$J, '2015'!$E:$E, $A30, '2015'!$F:$F, H$1)+SUMIFS('2014'!$H:$H, '2014'!$C:$C, $A30, '2014'!$F:$F, H$1)+SUMIFS('2014'!$I:$I, '2014'!$D:$D, $A30, '2014'!$F:$F, H$1)+SUMIFS('2014'!$J:$J, '2014'!$E:$E, $A30, '2014'!$F:$F, H$1)+SUMIFS('2013'!$H:$H, '2013'!$C:$C, $A30, '2013'!$F:$F, H$1)+SUMIFS('2013'!$I:$I, '2013'!$D:$D, $A30, '2013'!$F:$F, H$1)+SUMIFS('2013'!$J:$J, '2013'!$E:$E, $A30, '2013'!$F:$F, H$1)+SUMIFS('2012'!$H:$H, '2012'!$C:$C, $A30, '2012'!$F:$F, H$1)+SUMIFS('2012'!$I:$I, '2012'!$D:$D, $A30, '2012'!$F:$F, H$1)+SUMIFS('2012'!$J:$J, '2012'!$E:$E, $A30, '2012'!$F:$F, H$1)+SUMIFS('2011'!$H:$H, '2011'!$C:$C, $A30, '2011'!$F:$F, H$1)+SUMIFS('2011'!$I:$I, '2011'!$D:$D, $A30, '2011'!$F:$F, H$1)+SUMIFS('2011'!$J:$J, '2011'!$E:$E, $A30, '2011'!$F:$F, H$1)+SUMIFS('2010'!$H:$H, '2010'!$C:$C, $A30, '2010'!$F:$F, H$1)+SUMIFS('2010'!$I:$I, '2010'!$D:$D, $A30, '2010'!$F:$F, H$1)+SUMIFS('2010'!$J:$J, '2010'!$E:$E, $A30, '2010'!$F:$F, H$1)+SUMIFS('2009'!$H:$H, '2009'!$C:$C, $A30, '2009'!$F:$F, H$1)+SUMIFS('2009'!$I:$I, '2009'!$D:$D, $A30, '2009'!$F:$F, H$1)+SUMIFS('2009'!$J:$J, '2009'!$E:$E, $A30, '2009'!$F:$F, H$1), 0)</f>
        <v>43.5</v>
      </c>
      <c r="I30" s="0" t="n">
        <f aca="false">IFERROR(SUMIFS('2018'!$H:$H, '2018'!$C:$C, $A30, '2018'!$F:$F, I$1)+SUMIFS('2018'!$I:$I, '2018'!$D:$D, $A30, '2018'!$F:$F, I$1)+SUMIFS('2018'!$J:$J, '2018'!$E:$E, $A30, '2018'!$F:$F, I$1)+SUMIFS('2017'!$H:$H, '2017'!$C:$C, $A30, '2017'!$F:$F, I$1)+SUMIFS('2017'!$I:$I, '2017'!$D:$D, $A30, '2017'!$F:$F, I$1)+SUMIFS('2017'!$J:$J, '2017'!$E:$E, $A30, '2017'!$F:$F, I$1)+SUMIFS('2016'!$H:$H, '2016'!$C:$C, $A30, '2016'!$F:$F, I$1)+SUMIFS('2016'!$I:$I, '2016'!$D:$D, $A30, '2016'!$F:$F, I$1)+SUMIFS('2016'!$J:$J, '2016'!$E:$E, $A30, '2016'!$F:$F, I$1)+SUMIFS('2015'!$H:$H, '2015'!$C:$C, $A30, '2015'!$F:$F, I$1)+SUMIFS('2015'!$I:$I, '2015'!$D:$D, $A30, '2015'!$F:$F, I$1)+SUMIFS('2015'!$J:$J, '2015'!$E:$E, $A30, '2015'!$F:$F, I$1)+SUMIFS('2014'!$H:$H, '2014'!$C:$C, $A30, '2014'!$F:$F, I$1)+SUMIFS('2014'!$I:$I, '2014'!$D:$D, $A30, '2014'!$F:$F, I$1)+SUMIFS('2014'!$J:$J, '2014'!$E:$E, $A30, '2014'!$F:$F, I$1)+SUMIFS('2013'!$H:$H, '2013'!$C:$C, $A30, '2013'!$F:$F, I$1)+SUMIFS('2013'!$I:$I, '2013'!$D:$D, $A30, '2013'!$F:$F, I$1)+SUMIFS('2013'!$J:$J, '2013'!$E:$E, $A30, '2013'!$F:$F, I$1)+SUMIFS('2012'!$H:$H, '2012'!$C:$C, $A30, '2012'!$F:$F, I$1)+SUMIFS('2012'!$I:$I, '2012'!$D:$D, $A30, '2012'!$F:$F, I$1)+SUMIFS('2012'!$J:$J, '2012'!$E:$E, $A30, '2012'!$F:$F, I$1)+SUMIFS('2011'!$H:$H, '2011'!$C:$C, $A30, '2011'!$F:$F, I$1)+SUMIFS('2011'!$I:$I, '2011'!$D:$D, $A30, '2011'!$F:$F, I$1)+SUMIFS('2011'!$J:$J, '2011'!$E:$E, $A30, '2011'!$F:$F, I$1)+SUMIFS('2010'!$H:$H, '2010'!$C:$C, $A30, '2010'!$F:$F, I$1)+SUMIFS('2010'!$I:$I, '2010'!$D:$D, $A30, '2010'!$F:$F, I$1)+SUMIFS('2010'!$J:$J, '2010'!$E:$E, $A30, '2010'!$F:$F, I$1)+SUMIFS('2009'!$H:$H, '2009'!$C:$C, $A30, '2009'!$F:$F, I$1)+SUMIFS('2009'!$I:$I, '2009'!$D:$D, $A30, '2009'!$F:$F, I$1)+SUMIFS('2009'!$J:$J, '2009'!$E:$E, $A30, '2009'!$F:$F, I$1), 0)</f>
        <v>1</v>
      </c>
      <c r="J30" s="0" t="n">
        <f aca="false">IFERROR(SUMIFS('2018'!$H:$H, '2018'!$C:$C, $A30, '2018'!$F:$F, J$1)+SUMIFS('2018'!$I:$I, '2018'!$D:$D, $A30, '2018'!$F:$F, J$1)+SUMIFS('2018'!$J:$J, '2018'!$E:$E, $A30, '2018'!$F:$F, J$1)+SUMIFS('2017'!$H:$H, '2017'!$C:$C, $A30, '2017'!$F:$F, J$1)+SUMIFS('2017'!$I:$I, '2017'!$D:$D, $A30, '2017'!$F:$F, J$1)+SUMIFS('2017'!$J:$J, '2017'!$E:$E, $A30, '2017'!$F:$F, J$1)+SUMIFS('2016'!$H:$H, '2016'!$C:$C, $A30, '2016'!$F:$F, J$1)+SUMIFS('2016'!$I:$I, '2016'!$D:$D, $A30, '2016'!$F:$F, J$1)+SUMIFS('2016'!$J:$J, '2016'!$E:$E, $A30, '2016'!$F:$F, J$1)+SUMIFS('2015'!$H:$H, '2015'!$C:$C, $A30, '2015'!$F:$F, J$1)+SUMIFS('2015'!$I:$I, '2015'!$D:$D, $A30, '2015'!$F:$F, J$1)+SUMIFS('2015'!$J:$J, '2015'!$E:$E, $A30, '2015'!$F:$F, J$1)+SUMIFS('2014'!$H:$H, '2014'!$C:$C, $A30, '2014'!$F:$F, J$1)+SUMIFS('2014'!$I:$I, '2014'!$D:$D, $A30, '2014'!$F:$F, J$1)+SUMIFS('2014'!$J:$J, '2014'!$E:$E, $A30, '2014'!$F:$F, J$1)+SUMIFS('2013'!$H:$H, '2013'!$C:$C, $A30, '2013'!$F:$F, J$1)+SUMIFS('2013'!$I:$I, '2013'!$D:$D, $A30, '2013'!$F:$F, J$1)+SUMIFS('2013'!$J:$J, '2013'!$E:$E, $A30, '2013'!$F:$F, J$1)+SUMIFS('2012'!$H:$H, '2012'!$C:$C, $A30, '2012'!$F:$F, J$1)+SUMIFS('2012'!$I:$I, '2012'!$D:$D, $A30, '2012'!$F:$F, J$1)+SUMIFS('2012'!$J:$J, '2012'!$E:$E, $A30, '2012'!$F:$F, J$1)+SUMIFS('2011'!$H:$H, '2011'!$C:$C, $A30, '2011'!$F:$F, J$1)+SUMIFS('2011'!$I:$I, '2011'!$D:$D, $A30, '2011'!$F:$F, J$1)+SUMIFS('2011'!$J:$J, '2011'!$E:$E, $A30, '2011'!$F:$F, J$1)+SUMIFS('2010'!$H:$H, '2010'!$C:$C, $A30, '2010'!$F:$F, J$1)+SUMIFS('2010'!$I:$I, '2010'!$D:$D, $A30, '2010'!$F:$F, J$1)+SUMIFS('2010'!$J:$J, '2010'!$E:$E, $A30, '2010'!$F:$F, J$1)+SUMIFS('2009'!$H:$H, '2009'!$C:$C, $A30, '2009'!$F:$F, J$1)+SUMIFS('2009'!$I:$I, '2009'!$D:$D, $A30, '2009'!$F:$F, J$1)+SUMIFS('2009'!$J:$J, '2009'!$E:$E, $A30, '2009'!$F:$F, J$1), 0)</f>
        <v>99</v>
      </c>
      <c r="K30" s="0" t="n">
        <f aca="false">IFERROR(SUMIFS('2018'!$H:$H, '2018'!$C:$C, $A30, '2018'!$F:$F, K$1)+SUMIFS('2018'!$I:$I, '2018'!$D:$D, $A30, '2018'!$F:$F, K$1)+SUMIFS('2018'!$J:$J, '2018'!$E:$E, $A30, '2018'!$F:$F, K$1)+SUMIFS('2017'!$H:$H, '2017'!$C:$C, $A30, '2017'!$F:$F, K$1)+SUMIFS('2017'!$I:$I, '2017'!$D:$D, $A30, '2017'!$F:$F, K$1)+SUMIFS('2017'!$J:$J, '2017'!$E:$E, $A30, '2017'!$F:$F, K$1)+SUMIFS('2016'!$H:$H, '2016'!$C:$C, $A30, '2016'!$F:$F, K$1)+SUMIFS('2016'!$I:$I, '2016'!$D:$D, $A30, '2016'!$F:$F, K$1)+SUMIFS('2016'!$J:$J, '2016'!$E:$E, $A30, '2016'!$F:$F, K$1)+SUMIFS('2015'!$H:$H, '2015'!$C:$C, $A30, '2015'!$F:$F, K$1)+SUMIFS('2015'!$I:$I, '2015'!$D:$D, $A30, '2015'!$F:$F, K$1)+SUMIFS('2015'!$J:$J, '2015'!$E:$E, $A30, '2015'!$F:$F, K$1)+SUMIFS('2014'!$H:$H, '2014'!$C:$C, $A30, '2014'!$F:$F, K$1)+SUMIFS('2014'!$I:$I, '2014'!$D:$D, $A30, '2014'!$F:$F, K$1)+SUMIFS('2014'!$J:$J, '2014'!$E:$E, $A30, '2014'!$F:$F, K$1)+SUMIFS('2013'!$H:$H, '2013'!$C:$C, $A30, '2013'!$F:$F, K$1)+SUMIFS('2013'!$I:$I, '2013'!$D:$D, $A30, '2013'!$F:$F, K$1)+SUMIFS('2013'!$J:$J, '2013'!$E:$E, $A30, '2013'!$F:$F, K$1)+SUMIFS('2012'!$H:$H, '2012'!$C:$C, $A30, '2012'!$F:$F, K$1)+SUMIFS('2012'!$I:$I, '2012'!$D:$D, $A30, '2012'!$F:$F, K$1)+SUMIFS('2012'!$J:$J, '2012'!$E:$E, $A30, '2012'!$F:$F, K$1)+SUMIFS('2011'!$H:$H, '2011'!$C:$C, $A30, '2011'!$F:$F, K$1)+SUMIFS('2011'!$I:$I, '2011'!$D:$D, $A30, '2011'!$F:$F, K$1)+SUMIFS('2011'!$J:$J, '2011'!$E:$E, $A30, '2011'!$F:$F, K$1)+SUMIFS('2010'!$H:$H, '2010'!$C:$C, $A30, '2010'!$F:$F, K$1)+SUMIFS('2010'!$I:$I, '2010'!$D:$D, $A30, '2010'!$F:$F, K$1)+SUMIFS('2010'!$J:$J, '2010'!$E:$E, $A30, '2010'!$F:$F, K$1)+SUMIFS('2009'!$H:$H, '2009'!$C:$C, $A30, '2009'!$F:$F, K$1)+SUMIFS('2009'!$I:$I, '2009'!$D:$D, $A30, '2009'!$F:$F, K$1)+SUMIFS('2009'!$J:$J, '2009'!$E:$E, $A30, '2009'!$F:$F, K$1), 0)</f>
        <v>93.5</v>
      </c>
      <c r="L30" s="0" t="n">
        <f aca="false">IFERROR(SUMIFS('2018'!$H:$H, '2018'!$C:$C, $A30, '2018'!$F:$F, L$1)+SUMIFS('2018'!$I:$I, '2018'!$D:$D, $A30, '2018'!$F:$F, L$1)+SUMIFS('2018'!$J:$J, '2018'!$E:$E, $A30, '2018'!$F:$F, L$1)+SUMIFS('2017'!$H:$H, '2017'!$C:$C, $A30, '2017'!$F:$F, L$1)+SUMIFS('2017'!$I:$I, '2017'!$D:$D, $A30, '2017'!$F:$F, L$1)+SUMIFS('2017'!$J:$J, '2017'!$E:$E, $A30, '2017'!$F:$F, L$1)+SUMIFS('2016'!$H:$H, '2016'!$C:$C, $A30, '2016'!$F:$F, L$1)+SUMIFS('2016'!$I:$I, '2016'!$D:$D, $A30, '2016'!$F:$F, L$1)+SUMIFS('2016'!$J:$J, '2016'!$E:$E, $A30, '2016'!$F:$F, L$1)+SUMIFS('2015'!$H:$H, '2015'!$C:$C, $A30, '2015'!$F:$F, L$1)+SUMIFS('2015'!$I:$I, '2015'!$D:$D, $A30, '2015'!$F:$F, L$1)+SUMIFS('2015'!$J:$J, '2015'!$E:$E, $A30, '2015'!$F:$F, L$1)+SUMIFS('2014'!$H:$H, '2014'!$C:$C, $A30, '2014'!$F:$F, L$1)+SUMIFS('2014'!$I:$I, '2014'!$D:$D, $A30, '2014'!$F:$F, L$1)+SUMIFS('2014'!$J:$J, '2014'!$E:$E, $A30, '2014'!$F:$F, L$1)+SUMIFS('2013'!$H:$H, '2013'!$C:$C, $A30, '2013'!$F:$F, L$1)+SUMIFS('2013'!$I:$I, '2013'!$D:$D, $A30, '2013'!$F:$F, L$1)+SUMIFS('2013'!$J:$J, '2013'!$E:$E, $A30, '2013'!$F:$F, L$1)+SUMIFS('2012'!$H:$H, '2012'!$C:$C, $A30, '2012'!$F:$F, L$1)+SUMIFS('2012'!$I:$I, '2012'!$D:$D, $A30, '2012'!$F:$F, L$1)+SUMIFS('2012'!$J:$J, '2012'!$E:$E, $A30, '2012'!$F:$F, L$1)+SUMIFS('2011'!$H:$H, '2011'!$C:$C, $A30, '2011'!$F:$F, L$1)+SUMIFS('2011'!$I:$I, '2011'!$D:$D, $A30, '2011'!$F:$F, L$1)+SUMIFS('2011'!$J:$J, '2011'!$E:$E, $A30, '2011'!$F:$F, L$1)+SUMIFS('2010'!$H:$H, '2010'!$C:$C, $A30, '2010'!$F:$F, L$1)+SUMIFS('2010'!$I:$I, '2010'!$D:$D, $A30, '2010'!$F:$F, L$1)+SUMIFS('2010'!$J:$J, '2010'!$E:$E, $A30, '2010'!$F:$F, L$1)+SUMIFS('2009'!$H:$H, '2009'!$C:$C, $A30, '2009'!$F:$F, L$1)+SUMIFS('2009'!$I:$I, '2009'!$D:$D, $A30, '2009'!$F:$F, L$1)+SUMIFS('2009'!$J:$J, '2009'!$E:$E, $A30, '2009'!$F:$F, L$1), 0)</f>
        <v>466</v>
      </c>
      <c r="M30" s="0" t="n">
        <f aca="false">IFERROR(SUMIFS('2018'!$H:$H, '2018'!$C:$C, $A30, '2018'!$F:$F, M$1)+SUMIFS('2018'!$I:$I, '2018'!$D:$D, $A30, '2018'!$F:$F, M$1)+SUMIFS('2018'!$J:$J, '2018'!$E:$E, $A30, '2018'!$F:$F, M$1)+SUMIFS('2017'!$H:$H, '2017'!$C:$C, $A30, '2017'!$F:$F, M$1)+SUMIFS('2017'!$I:$I, '2017'!$D:$D, $A30, '2017'!$F:$F, M$1)+SUMIFS('2017'!$J:$J, '2017'!$E:$E, $A30, '2017'!$F:$F, M$1)+SUMIFS('2016'!$H:$H, '2016'!$C:$C, $A30, '2016'!$F:$F, M$1)+SUMIFS('2016'!$I:$I, '2016'!$D:$D, $A30, '2016'!$F:$F, M$1)+SUMIFS('2016'!$J:$J, '2016'!$E:$E, $A30, '2016'!$F:$F, M$1)+SUMIFS('2015'!$H:$H, '2015'!$C:$C, $A30, '2015'!$F:$F, M$1)+SUMIFS('2015'!$I:$I, '2015'!$D:$D, $A30, '2015'!$F:$F, M$1)+SUMIFS('2015'!$J:$J, '2015'!$E:$E, $A30, '2015'!$F:$F, M$1)+SUMIFS('2014'!$H:$H, '2014'!$C:$C, $A30, '2014'!$F:$F, M$1)+SUMIFS('2014'!$I:$I, '2014'!$D:$D, $A30, '2014'!$F:$F, M$1)+SUMIFS('2014'!$J:$J, '2014'!$E:$E, $A30, '2014'!$F:$F, M$1)+SUMIFS('2013'!$H:$H, '2013'!$C:$C, $A30, '2013'!$F:$F, M$1)+SUMIFS('2013'!$I:$I, '2013'!$D:$D, $A30, '2013'!$F:$F, M$1)+SUMIFS('2013'!$J:$J, '2013'!$E:$E, $A30, '2013'!$F:$F, M$1)+SUMIFS('2012'!$H:$H, '2012'!$C:$C, $A30, '2012'!$F:$F, M$1)+SUMIFS('2012'!$I:$I, '2012'!$D:$D, $A30, '2012'!$F:$F, M$1)+SUMIFS('2012'!$J:$J, '2012'!$E:$E, $A30, '2012'!$F:$F, M$1)+SUMIFS('2011'!$H:$H, '2011'!$C:$C, $A30, '2011'!$F:$F, M$1)+SUMIFS('2011'!$I:$I, '2011'!$D:$D, $A30, '2011'!$F:$F, M$1)+SUMIFS('2011'!$J:$J, '2011'!$E:$E, $A30, '2011'!$F:$F, M$1)+SUMIFS('2010'!$H:$H, '2010'!$C:$C, $A30, '2010'!$F:$F, M$1)+SUMIFS('2010'!$I:$I, '2010'!$D:$D, $A30, '2010'!$F:$F, M$1)+SUMIFS('2010'!$J:$J, '2010'!$E:$E, $A30, '2010'!$F:$F, M$1)+SUMIFS('2009'!$H:$H, '2009'!$C:$C, $A30, '2009'!$F:$F, M$1)+SUMIFS('2009'!$I:$I, '2009'!$D:$D, $A30, '2009'!$F:$F, M$1)+SUMIFS('2009'!$J:$J, '2009'!$E:$E, $A30, '2009'!$F:$F, M$1), 0)</f>
        <v>181.5</v>
      </c>
      <c r="N30" s="0" t="n">
        <f aca="false">IFERROR(SUMIFS('2018'!$H:$H, '2018'!$C:$C, $A30, '2018'!$F:$F, N$1)+SUMIFS('2018'!$I:$I, '2018'!$D:$D, $A30, '2018'!$F:$F, N$1)+SUMIFS('2018'!$J:$J, '2018'!$E:$E, $A30, '2018'!$F:$F, N$1)+SUMIFS('2017'!$H:$H, '2017'!$C:$C, $A30, '2017'!$F:$F, N$1)+SUMIFS('2017'!$I:$I, '2017'!$D:$D, $A30, '2017'!$F:$F, N$1)+SUMIFS('2017'!$J:$J, '2017'!$E:$E, $A30, '2017'!$F:$F, N$1)+SUMIFS('2016'!$H:$H, '2016'!$C:$C, $A30, '2016'!$F:$F, N$1)+SUMIFS('2016'!$I:$I, '2016'!$D:$D, $A30, '2016'!$F:$F, N$1)+SUMIFS('2016'!$J:$J, '2016'!$E:$E, $A30, '2016'!$F:$F, N$1)+SUMIFS('2015'!$H:$H, '2015'!$C:$C, $A30, '2015'!$F:$F, N$1)+SUMIFS('2015'!$I:$I, '2015'!$D:$D, $A30, '2015'!$F:$F, N$1)+SUMIFS('2015'!$J:$J, '2015'!$E:$E, $A30, '2015'!$F:$F, N$1)+SUMIFS('2014'!$H:$H, '2014'!$C:$C, $A30, '2014'!$F:$F, N$1)+SUMIFS('2014'!$I:$I, '2014'!$D:$D, $A30, '2014'!$F:$F, N$1)+SUMIFS('2014'!$J:$J, '2014'!$E:$E, $A30, '2014'!$F:$F, N$1)+SUMIFS('2013'!$H:$H, '2013'!$C:$C, $A30, '2013'!$F:$F, N$1)+SUMIFS('2013'!$I:$I, '2013'!$D:$D, $A30, '2013'!$F:$F, N$1)+SUMIFS('2013'!$J:$J, '2013'!$E:$E, $A30, '2013'!$F:$F, N$1)+SUMIFS('2012'!$H:$H, '2012'!$C:$C, $A30, '2012'!$F:$F, N$1)+SUMIFS('2012'!$I:$I, '2012'!$D:$D, $A30, '2012'!$F:$F, N$1)+SUMIFS('2012'!$J:$J, '2012'!$E:$E, $A30, '2012'!$F:$F, N$1)+SUMIFS('2011'!$H:$H, '2011'!$C:$C, $A30, '2011'!$F:$F, N$1)+SUMIFS('2011'!$I:$I, '2011'!$D:$D, $A30, '2011'!$F:$F, N$1)+SUMIFS('2011'!$J:$J, '2011'!$E:$E, $A30, '2011'!$F:$F, N$1)+SUMIFS('2010'!$H:$H, '2010'!$C:$C, $A30, '2010'!$F:$F, N$1)+SUMIFS('2010'!$I:$I, '2010'!$D:$D, $A30, '2010'!$F:$F, N$1)+SUMIFS('2010'!$J:$J, '2010'!$E:$E, $A30, '2010'!$F:$F, N$1)+SUMIFS('2009'!$H:$H, '2009'!$C:$C, $A30, '2009'!$F:$F, N$1)+SUMIFS('2009'!$I:$I, '2009'!$D:$D, $A30, '2009'!$F:$F, N$1)+SUMIFS('2009'!$J:$J, '2009'!$E:$E, $A30, '2009'!$F:$F, N$1), 0)</f>
        <v>79.5</v>
      </c>
      <c r="O30" s="0" t="n">
        <f aca="false">IFERROR(SUMIFS('2018'!$H:$H, '2018'!$C:$C, $A30, '2018'!$F:$F, O$1)+SUMIFS('2018'!$I:$I, '2018'!$D:$D, $A30, '2018'!$F:$F, O$1)+SUMIFS('2018'!$J:$J, '2018'!$E:$E, $A30, '2018'!$F:$F, O$1)+SUMIFS('2017'!$H:$H, '2017'!$C:$C, $A30, '2017'!$F:$F, O$1)+SUMIFS('2017'!$I:$I, '2017'!$D:$D, $A30, '2017'!$F:$F, O$1)+SUMIFS('2017'!$J:$J, '2017'!$E:$E, $A30, '2017'!$F:$F, O$1)+SUMIFS('2016'!$H:$H, '2016'!$C:$C, $A30, '2016'!$F:$F, O$1)+SUMIFS('2016'!$I:$I, '2016'!$D:$D, $A30, '2016'!$F:$F, O$1)+SUMIFS('2016'!$J:$J, '2016'!$E:$E, $A30, '2016'!$F:$F, O$1)+SUMIFS('2015'!$H:$H, '2015'!$C:$C, $A30, '2015'!$F:$F, O$1)+SUMIFS('2015'!$I:$I, '2015'!$D:$D, $A30, '2015'!$F:$F, O$1)+SUMIFS('2015'!$J:$J, '2015'!$E:$E, $A30, '2015'!$F:$F, O$1)+SUMIFS('2014'!$H:$H, '2014'!$C:$C, $A30, '2014'!$F:$F, O$1)+SUMIFS('2014'!$I:$I, '2014'!$D:$D, $A30, '2014'!$F:$F, O$1)+SUMIFS('2014'!$J:$J, '2014'!$E:$E, $A30, '2014'!$F:$F, O$1)+SUMIFS('2013'!$H:$H, '2013'!$C:$C, $A30, '2013'!$F:$F, O$1)+SUMIFS('2013'!$I:$I, '2013'!$D:$D, $A30, '2013'!$F:$F, O$1)+SUMIFS('2013'!$J:$J, '2013'!$E:$E, $A30, '2013'!$F:$F, O$1)+SUMIFS('2012'!$H:$H, '2012'!$C:$C, $A30, '2012'!$F:$F, O$1)+SUMIFS('2012'!$I:$I, '2012'!$D:$D, $A30, '2012'!$F:$F, O$1)+SUMIFS('2012'!$J:$J, '2012'!$E:$E, $A30, '2012'!$F:$F, O$1)+SUMIFS('2011'!$H:$H, '2011'!$C:$C, $A30, '2011'!$F:$F, O$1)+SUMIFS('2011'!$I:$I, '2011'!$D:$D, $A30, '2011'!$F:$F, O$1)+SUMIFS('2011'!$J:$J, '2011'!$E:$E, $A30, '2011'!$F:$F, O$1)+SUMIFS('2010'!$H:$H, '2010'!$C:$C, $A30, '2010'!$F:$F, O$1)+SUMIFS('2010'!$I:$I, '2010'!$D:$D, $A30, '2010'!$F:$F, O$1)+SUMIFS('2010'!$J:$J, '2010'!$E:$E, $A30, '2010'!$F:$F, O$1)+SUMIFS('2009'!$H:$H, '2009'!$C:$C, $A30, '2009'!$F:$F, O$1)+SUMIFS('2009'!$I:$I, '2009'!$D:$D, $A30, '2009'!$F:$F, O$1)+SUMIFS('2009'!$J:$J, '2009'!$E:$E, $A30, '2009'!$F:$F, O$1), 0)</f>
        <v>4</v>
      </c>
      <c r="P30" s="0" t="n">
        <f aca="false">IFERROR(SUMIFS('2018'!$H:$H, '2018'!$C:$C, $A30, '2018'!$F:$F, P$1)+SUMIFS('2018'!$I:$I, '2018'!$D:$D, $A30, '2018'!$F:$F, P$1)+SUMIFS('2018'!$J:$J, '2018'!$E:$E, $A30, '2018'!$F:$F, P$1)+SUMIFS('2017'!$H:$H, '2017'!$C:$C, $A30, '2017'!$F:$F, P$1)+SUMIFS('2017'!$I:$I, '2017'!$D:$D, $A30, '2017'!$F:$F, P$1)+SUMIFS('2017'!$J:$J, '2017'!$E:$E, $A30, '2017'!$F:$F, P$1)+SUMIFS('2016'!$H:$H, '2016'!$C:$C, $A30, '2016'!$F:$F, P$1)+SUMIFS('2016'!$I:$I, '2016'!$D:$D, $A30, '2016'!$F:$F, P$1)+SUMIFS('2016'!$J:$J, '2016'!$E:$E, $A30, '2016'!$F:$F, P$1)+SUMIFS('2015'!$H:$H, '2015'!$C:$C, $A30, '2015'!$F:$F, P$1)+SUMIFS('2015'!$I:$I, '2015'!$D:$D, $A30, '2015'!$F:$F, P$1)+SUMIFS('2015'!$J:$J, '2015'!$E:$E, $A30, '2015'!$F:$F, P$1)+SUMIFS('2014'!$H:$H, '2014'!$C:$C, $A30, '2014'!$F:$F, P$1)+SUMIFS('2014'!$I:$I, '2014'!$D:$D, $A30, '2014'!$F:$F, P$1)+SUMIFS('2014'!$J:$J, '2014'!$E:$E, $A30, '2014'!$F:$F, P$1)+SUMIFS('2013'!$H:$H, '2013'!$C:$C, $A30, '2013'!$F:$F, P$1)+SUMIFS('2013'!$I:$I, '2013'!$D:$D, $A30, '2013'!$F:$F, P$1)+SUMIFS('2013'!$J:$J, '2013'!$E:$E, $A30, '2013'!$F:$F, P$1)+SUMIFS('2012'!$H:$H, '2012'!$C:$C, $A30, '2012'!$F:$F, P$1)+SUMIFS('2012'!$I:$I, '2012'!$D:$D, $A30, '2012'!$F:$F, P$1)+SUMIFS('2012'!$J:$J, '2012'!$E:$E, $A30, '2012'!$F:$F, P$1)+SUMIFS('2011'!$H:$H, '2011'!$C:$C, $A30, '2011'!$F:$F, P$1)+SUMIFS('2011'!$I:$I, '2011'!$D:$D, $A30, '2011'!$F:$F, P$1)+SUMIFS('2011'!$J:$J, '2011'!$E:$E, $A30, '2011'!$F:$F, P$1)+SUMIFS('2010'!$H:$H, '2010'!$C:$C, $A30, '2010'!$F:$F, P$1)+SUMIFS('2010'!$I:$I, '2010'!$D:$D, $A30, '2010'!$F:$F, P$1)+SUMIFS('2010'!$J:$J, '2010'!$E:$E, $A30, '2010'!$F:$F, P$1)+SUMIFS('2009'!$H:$H, '2009'!$C:$C, $A30, '2009'!$F:$F, P$1)+SUMIFS('2009'!$I:$I, '2009'!$D:$D, $A30, '2009'!$F:$F, P$1)+SUMIFS('2009'!$J:$J, '2009'!$E:$E, $A30, '2009'!$F:$F, P$1), 0)</f>
        <v>512</v>
      </c>
      <c r="Q30" s="0" t="n">
        <f aca="false">IFERROR(SUMIFS('2018'!$H:$H, '2018'!$C:$C, $A30, '2018'!$F:$F, Q$1)+SUMIFS('2018'!$I:$I, '2018'!$D:$D, $A30, '2018'!$F:$F, Q$1)+SUMIFS('2018'!$J:$J, '2018'!$E:$E, $A30, '2018'!$F:$F, Q$1)+SUMIFS('2017'!$H:$H, '2017'!$C:$C, $A30, '2017'!$F:$F, Q$1)+SUMIFS('2017'!$I:$I, '2017'!$D:$D, $A30, '2017'!$F:$F, Q$1)+SUMIFS('2017'!$J:$J, '2017'!$E:$E, $A30, '2017'!$F:$F, Q$1)+SUMIFS('2016'!$H:$H, '2016'!$C:$C, $A30, '2016'!$F:$F, Q$1)+SUMIFS('2016'!$I:$I, '2016'!$D:$D, $A30, '2016'!$F:$F, Q$1)+SUMIFS('2016'!$J:$J, '2016'!$E:$E, $A30, '2016'!$F:$F, Q$1)+SUMIFS('2015'!$H:$H, '2015'!$C:$C, $A30, '2015'!$F:$F, Q$1)+SUMIFS('2015'!$I:$I, '2015'!$D:$D, $A30, '2015'!$F:$F, Q$1)+SUMIFS('2015'!$J:$J, '2015'!$E:$E, $A30, '2015'!$F:$F, Q$1)+SUMIFS('2014'!$H:$H, '2014'!$C:$C, $A30, '2014'!$F:$F, Q$1)+SUMIFS('2014'!$I:$I, '2014'!$D:$D, $A30, '2014'!$F:$F, Q$1)+SUMIFS('2014'!$J:$J, '2014'!$E:$E, $A30, '2014'!$F:$F, Q$1)+SUMIFS('2013'!$H:$H, '2013'!$C:$C, $A30, '2013'!$F:$F, Q$1)+SUMIFS('2013'!$I:$I, '2013'!$D:$D, $A30, '2013'!$F:$F, Q$1)+SUMIFS('2013'!$J:$J, '2013'!$E:$E, $A30, '2013'!$F:$F, Q$1)+SUMIFS('2012'!$H:$H, '2012'!$C:$C, $A30, '2012'!$F:$F, Q$1)+SUMIFS('2012'!$I:$I, '2012'!$D:$D, $A30, '2012'!$F:$F, Q$1)+SUMIFS('2012'!$J:$J, '2012'!$E:$E, $A30, '2012'!$F:$F, Q$1)+SUMIFS('2011'!$H:$H, '2011'!$C:$C, $A30, '2011'!$F:$F, Q$1)+SUMIFS('2011'!$I:$I, '2011'!$D:$D, $A30, '2011'!$F:$F, Q$1)+SUMIFS('2011'!$J:$J, '2011'!$E:$E, $A30, '2011'!$F:$F, Q$1)+SUMIFS('2010'!$H:$H, '2010'!$C:$C, $A30, '2010'!$F:$F, Q$1)+SUMIFS('2010'!$I:$I, '2010'!$D:$D, $A30, '2010'!$F:$F, Q$1)+SUMIFS('2010'!$J:$J, '2010'!$E:$E, $A30, '2010'!$F:$F, Q$1)+SUMIFS('2009'!$H:$H, '2009'!$C:$C, $A30, '2009'!$F:$F, Q$1)+SUMIFS('2009'!$I:$I, '2009'!$D:$D, $A30, '2009'!$F:$F, Q$1)+SUMIFS('2009'!$J:$J, '2009'!$E:$E, $A30, '2009'!$F:$F, Q$1), 0)</f>
        <v>1463</v>
      </c>
      <c r="R30" s="0" t="n">
        <f aca="false">IFERROR(SUMIFS('2018'!$H:$H, '2018'!$C:$C, $A30, '2018'!$F:$F, R$1)+SUMIFS('2018'!$I:$I, '2018'!$D:$D, $A30, '2018'!$F:$F, R$1)+SUMIFS('2018'!$J:$J, '2018'!$E:$E, $A30, '2018'!$F:$F, R$1)+SUMIFS('2017'!$H:$H, '2017'!$C:$C, $A30, '2017'!$F:$F, R$1)+SUMIFS('2017'!$I:$I, '2017'!$D:$D, $A30, '2017'!$F:$F, R$1)+SUMIFS('2017'!$J:$J, '2017'!$E:$E, $A30, '2017'!$F:$F, R$1)+SUMIFS('2016'!$H:$H, '2016'!$C:$C, $A30, '2016'!$F:$F, R$1)+SUMIFS('2016'!$I:$I, '2016'!$D:$D, $A30, '2016'!$F:$F, R$1)+SUMIFS('2016'!$J:$J, '2016'!$E:$E, $A30, '2016'!$F:$F, R$1)+SUMIFS('2015'!$H:$H, '2015'!$C:$C, $A30, '2015'!$F:$F, R$1)+SUMIFS('2015'!$I:$I, '2015'!$D:$D, $A30, '2015'!$F:$F, R$1)+SUMIFS('2015'!$J:$J, '2015'!$E:$E, $A30, '2015'!$F:$F, R$1)+SUMIFS('2014'!$H:$H, '2014'!$C:$C, $A30, '2014'!$F:$F, R$1)+SUMIFS('2014'!$I:$I, '2014'!$D:$D, $A30, '2014'!$F:$F, R$1)+SUMIFS('2014'!$J:$J, '2014'!$E:$E, $A30, '2014'!$F:$F, R$1)+SUMIFS('2013'!$H:$H, '2013'!$C:$C, $A30, '2013'!$F:$F, R$1)+SUMIFS('2013'!$I:$I, '2013'!$D:$D, $A30, '2013'!$F:$F, R$1)+SUMIFS('2013'!$J:$J, '2013'!$E:$E, $A30, '2013'!$F:$F, R$1)+SUMIFS('2012'!$H:$H, '2012'!$C:$C, $A30, '2012'!$F:$F, R$1)+SUMIFS('2012'!$I:$I, '2012'!$D:$D, $A30, '2012'!$F:$F, R$1)+SUMIFS('2012'!$J:$J, '2012'!$E:$E, $A30, '2012'!$F:$F, R$1)+SUMIFS('2011'!$H:$H, '2011'!$C:$C, $A30, '2011'!$F:$F, R$1)+SUMIFS('2011'!$I:$I, '2011'!$D:$D, $A30, '2011'!$F:$F, R$1)+SUMIFS('2011'!$J:$J, '2011'!$E:$E, $A30, '2011'!$F:$F, R$1)+SUMIFS('2010'!$H:$H, '2010'!$C:$C, $A30, '2010'!$F:$F, R$1)+SUMIFS('2010'!$I:$I, '2010'!$D:$D, $A30, '2010'!$F:$F, R$1)+SUMIFS('2010'!$J:$J, '2010'!$E:$E, $A30, '2010'!$F:$F, R$1)+SUMIFS('2009'!$H:$H, '2009'!$C:$C, $A30, '2009'!$F:$F, R$1)+SUMIFS('2009'!$I:$I, '2009'!$D:$D, $A30, '2009'!$F:$F, R$1)+SUMIFS('2009'!$J:$J, '2009'!$E:$E, $A30, '2009'!$F:$F, R$1), 0)</f>
        <v>1</v>
      </c>
      <c r="S30" s="0" t="n">
        <f aca="false">IFERROR(SUMIFS('2018'!$H:$H, '2018'!$C:$C, $A30, '2018'!$F:$F, S$1)+SUMIFS('2018'!$I:$I, '2018'!$D:$D, $A30, '2018'!$F:$F, S$1)+SUMIFS('2018'!$J:$J, '2018'!$E:$E, $A30, '2018'!$F:$F, S$1)+SUMIFS('2017'!$H:$H, '2017'!$C:$C, $A30, '2017'!$F:$F, S$1)+SUMIFS('2017'!$I:$I, '2017'!$D:$D, $A30, '2017'!$F:$F, S$1)+SUMIFS('2017'!$J:$J, '2017'!$E:$E, $A30, '2017'!$F:$F, S$1)+SUMIFS('2016'!$H:$H, '2016'!$C:$C, $A30, '2016'!$F:$F, S$1)+SUMIFS('2016'!$I:$I, '2016'!$D:$D, $A30, '2016'!$F:$F, S$1)+SUMIFS('2016'!$J:$J, '2016'!$E:$E, $A30, '2016'!$F:$F, S$1)+SUMIFS('2015'!$H:$H, '2015'!$C:$C, $A30, '2015'!$F:$F, S$1)+SUMIFS('2015'!$I:$I, '2015'!$D:$D, $A30, '2015'!$F:$F, S$1)+SUMIFS('2015'!$J:$J, '2015'!$E:$E, $A30, '2015'!$F:$F, S$1)+SUMIFS('2014'!$H:$H, '2014'!$C:$C, $A30, '2014'!$F:$F, S$1)+SUMIFS('2014'!$I:$I, '2014'!$D:$D, $A30, '2014'!$F:$F, S$1)+SUMIFS('2014'!$J:$J, '2014'!$E:$E, $A30, '2014'!$F:$F, S$1)+SUMIFS('2013'!$H:$H, '2013'!$C:$C, $A30, '2013'!$F:$F, S$1)+SUMIFS('2013'!$I:$I, '2013'!$D:$D, $A30, '2013'!$F:$F, S$1)+SUMIFS('2013'!$J:$J, '2013'!$E:$E, $A30, '2013'!$F:$F, S$1)+SUMIFS('2012'!$H:$H, '2012'!$C:$C, $A30, '2012'!$F:$F, S$1)+SUMIFS('2012'!$I:$I, '2012'!$D:$D, $A30, '2012'!$F:$F, S$1)+SUMIFS('2012'!$J:$J, '2012'!$E:$E, $A30, '2012'!$F:$F, S$1)+SUMIFS('2011'!$H:$H, '2011'!$C:$C, $A30, '2011'!$F:$F, S$1)+SUMIFS('2011'!$I:$I, '2011'!$D:$D, $A30, '2011'!$F:$F, S$1)+SUMIFS('2011'!$J:$J, '2011'!$E:$E, $A30, '2011'!$F:$F, S$1)+SUMIFS('2010'!$H:$H, '2010'!$C:$C, $A30, '2010'!$F:$F, S$1)+SUMIFS('2010'!$I:$I, '2010'!$D:$D, $A30, '2010'!$F:$F, S$1)+SUMIFS('2010'!$J:$J, '2010'!$E:$E, $A30, '2010'!$F:$F, S$1)+SUMIFS('2009'!$H:$H, '2009'!$C:$C, $A30, '2009'!$F:$F, S$1)+SUMIFS('2009'!$I:$I, '2009'!$D:$D, $A30, '2009'!$F:$F, S$1)+SUMIFS('2009'!$J:$J, '2009'!$E:$E, $A30, '2009'!$F:$F, S$1), 0)</f>
        <v>4</v>
      </c>
      <c r="T30" s="0" t="n">
        <f aca="false">IFERROR(SUMIFS('2018'!$H:$H, '2018'!$C:$C, $A30, '2018'!$F:$F, T$1)+SUMIFS('2018'!$I:$I, '2018'!$D:$D, $A30, '2018'!$F:$F, T$1)+SUMIFS('2018'!$J:$J, '2018'!$E:$E, $A30, '2018'!$F:$F, T$1)+SUMIFS('2017'!$H:$H, '2017'!$C:$C, $A30, '2017'!$F:$F, T$1)+SUMIFS('2017'!$I:$I, '2017'!$D:$D, $A30, '2017'!$F:$F, T$1)+SUMIFS('2017'!$J:$J, '2017'!$E:$E, $A30, '2017'!$F:$F, T$1)+SUMIFS('2016'!$H:$H, '2016'!$C:$C, $A30, '2016'!$F:$F, T$1)+SUMIFS('2016'!$I:$I, '2016'!$D:$D, $A30, '2016'!$F:$F, T$1)+SUMIFS('2016'!$J:$J, '2016'!$E:$E, $A30, '2016'!$F:$F, T$1)+SUMIFS('2015'!$H:$H, '2015'!$C:$C, $A30, '2015'!$F:$F, T$1)+SUMIFS('2015'!$I:$I, '2015'!$D:$D, $A30, '2015'!$F:$F, T$1)+SUMIFS('2015'!$J:$J, '2015'!$E:$E, $A30, '2015'!$F:$F, T$1)+SUMIFS('2014'!$H:$H, '2014'!$C:$C, $A30, '2014'!$F:$F, T$1)+SUMIFS('2014'!$I:$I, '2014'!$D:$D, $A30, '2014'!$F:$F, T$1)+SUMIFS('2014'!$J:$J, '2014'!$E:$E, $A30, '2014'!$F:$F, T$1)+SUMIFS('2013'!$H:$H, '2013'!$C:$C, $A30, '2013'!$F:$F, T$1)+SUMIFS('2013'!$I:$I, '2013'!$D:$D, $A30, '2013'!$F:$F, T$1)+SUMIFS('2013'!$J:$J, '2013'!$E:$E, $A30, '2013'!$F:$F, T$1)+SUMIFS('2012'!$H:$H, '2012'!$C:$C, $A30, '2012'!$F:$F, T$1)+SUMIFS('2012'!$I:$I, '2012'!$D:$D, $A30, '2012'!$F:$F, T$1)+SUMIFS('2012'!$J:$J, '2012'!$E:$E, $A30, '2012'!$F:$F, T$1)+SUMIFS('2011'!$H:$H, '2011'!$C:$C, $A30, '2011'!$F:$F, T$1)+SUMIFS('2011'!$I:$I, '2011'!$D:$D, $A30, '2011'!$F:$F, T$1)+SUMIFS('2011'!$J:$J, '2011'!$E:$E, $A30, '2011'!$F:$F, T$1)+SUMIFS('2010'!$H:$H, '2010'!$C:$C, $A30, '2010'!$F:$F, T$1)+SUMIFS('2010'!$I:$I, '2010'!$D:$D, $A30, '2010'!$F:$F, T$1)+SUMIFS('2010'!$J:$J, '2010'!$E:$E, $A30, '2010'!$F:$F, T$1)+SUMIFS('2009'!$H:$H, '2009'!$C:$C, $A30, '2009'!$F:$F, T$1)+SUMIFS('2009'!$I:$I, '2009'!$D:$D, $A30, '2009'!$F:$F, T$1)+SUMIFS('2009'!$J:$J, '2009'!$E:$E, $A30, '2009'!$F:$F, T$1), 0)</f>
        <v>38</v>
      </c>
      <c r="U30" s="0" t="n">
        <f aca="false">IFERROR(SUMIFS('2018'!$H:$H, '2018'!$C:$C, $A30, '2018'!$F:$F, U$1)+SUMIFS('2018'!$I:$I, '2018'!$D:$D, $A30, '2018'!$F:$F, U$1)+SUMIFS('2018'!$J:$J, '2018'!$E:$E, $A30, '2018'!$F:$F, U$1)+SUMIFS('2017'!$H:$H, '2017'!$C:$C, $A30, '2017'!$F:$F, U$1)+SUMIFS('2017'!$I:$I, '2017'!$D:$D, $A30, '2017'!$F:$F, U$1)+SUMIFS('2017'!$J:$J, '2017'!$E:$E, $A30, '2017'!$F:$F, U$1)+SUMIFS('2016'!$H:$H, '2016'!$C:$C, $A30, '2016'!$F:$F, U$1)+SUMIFS('2016'!$I:$I, '2016'!$D:$D, $A30, '2016'!$F:$F, U$1)+SUMIFS('2016'!$J:$J, '2016'!$E:$E, $A30, '2016'!$F:$F, U$1)+SUMIFS('2015'!$H:$H, '2015'!$C:$C, $A30, '2015'!$F:$F, U$1)+SUMIFS('2015'!$I:$I, '2015'!$D:$D, $A30, '2015'!$F:$F, U$1)+SUMIFS('2015'!$J:$J, '2015'!$E:$E, $A30, '2015'!$F:$F, U$1)+SUMIFS('2014'!$H:$H, '2014'!$C:$C, $A30, '2014'!$F:$F, U$1)+SUMIFS('2014'!$I:$I, '2014'!$D:$D, $A30, '2014'!$F:$F, U$1)+SUMIFS('2014'!$J:$J, '2014'!$E:$E, $A30, '2014'!$F:$F, U$1)+SUMIFS('2013'!$H:$H, '2013'!$C:$C, $A30, '2013'!$F:$F, U$1)+SUMIFS('2013'!$I:$I, '2013'!$D:$D, $A30, '2013'!$F:$F, U$1)+SUMIFS('2013'!$J:$J, '2013'!$E:$E, $A30, '2013'!$F:$F, U$1)+SUMIFS('2012'!$H:$H, '2012'!$C:$C, $A30, '2012'!$F:$F, U$1)+SUMIFS('2012'!$I:$I, '2012'!$D:$D, $A30, '2012'!$F:$F, U$1)+SUMIFS('2012'!$J:$J, '2012'!$E:$E, $A30, '2012'!$F:$F, U$1)+SUMIFS('2011'!$H:$H, '2011'!$C:$C, $A30, '2011'!$F:$F, U$1)+SUMIFS('2011'!$I:$I, '2011'!$D:$D, $A30, '2011'!$F:$F, U$1)+SUMIFS('2011'!$J:$J, '2011'!$E:$E, $A30, '2011'!$F:$F, U$1)+SUMIFS('2010'!$H:$H, '2010'!$C:$C, $A30, '2010'!$F:$F, U$1)+SUMIFS('2010'!$I:$I, '2010'!$D:$D, $A30, '2010'!$F:$F, U$1)+SUMIFS('2010'!$J:$J, '2010'!$E:$E, $A30, '2010'!$F:$F, U$1)+SUMIFS('2009'!$H:$H, '2009'!$C:$C, $A30, '2009'!$F:$F, U$1)+SUMIFS('2009'!$I:$I, '2009'!$D:$D, $A30, '2009'!$F:$F, U$1)+SUMIFS('2009'!$J:$J, '2009'!$E:$E, $A30, '2009'!$F:$F, U$1), 0)</f>
        <v>100</v>
      </c>
      <c r="V30" s="0" t="n">
        <f aca="false">IFERROR(SUMIFS('2018'!$H:$H, '2018'!$C:$C, $A30, '2018'!$F:$F, V$1)+SUMIFS('2018'!$I:$I, '2018'!$D:$D, $A30, '2018'!$F:$F, V$1)+SUMIFS('2018'!$J:$J, '2018'!$E:$E, $A30, '2018'!$F:$F, V$1)+SUMIFS('2017'!$H:$H, '2017'!$C:$C, $A30, '2017'!$F:$F, V$1)+SUMIFS('2017'!$I:$I, '2017'!$D:$D, $A30, '2017'!$F:$F, V$1)+SUMIFS('2017'!$J:$J, '2017'!$E:$E, $A30, '2017'!$F:$F, V$1)+SUMIFS('2016'!$H:$H, '2016'!$C:$C, $A30, '2016'!$F:$F, V$1)+SUMIFS('2016'!$I:$I, '2016'!$D:$D, $A30, '2016'!$F:$F, V$1)+SUMIFS('2016'!$J:$J, '2016'!$E:$E, $A30, '2016'!$F:$F, V$1)+SUMIFS('2015'!$H:$H, '2015'!$C:$C, $A30, '2015'!$F:$F, V$1)+SUMIFS('2015'!$I:$I, '2015'!$D:$D, $A30, '2015'!$F:$F, V$1)+SUMIFS('2015'!$J:$J, '2015'!$E:$E, $A30, '2015'!$F:$F, V$1)+SUMIFS('2014'!$H:$H, '2014'!$C:$C, $A30, '2014'!$F:$F, V$1)+SUMIFS('2014'!$I:$I, '2014'!$D:$D, $A30, '2014'!$F:$F, V$1)+SUMIFS('2014'!$J:$J, '2014'!$E:$E, $A30, '2014'!$F:$F, V$1)+SUMIFS('2013'!$H:$H, '2013'!$C:$C, $A30, '2013'!$F:$F, V$1)+SUMIFS('2013'!$I:$I, '2013'!$D:$D, $A30, '2013'!$F:$F, V$1)+SUMIFS('2013'!$J:$J, '2013'!$E:$E, $A30, '2013'!$F:$F, V$1)+SUMIFS('2012'!$H:$H, '2012'!$C:$C, $A30, '2012'!$F:$F, V$1)+SUMIFS('2012'!$I:$I, '2012'!$D:$D, $A30, '2012'!$F:$F, V$1)+SUMIFS('2012'!$J:$J, '2012'!$E:$E, $A30, '2012'!$F:$F, V$1)+SUMIFS('2011'!$H:$H, '2011'!$C:$C, $A30, '2011'!$F:$F, V$1)+SUMIFS('2011'!$I:$I, '2011'!$D:$D, $A30, '2011'!$F:$F, V$1)+SUMIFS('2011'!$J:$J, '2011'!$E:$E, $A30, '2011'!$F:$F, V$1)+SUMIFS('2010'!$H:$H, '2010'!$C:$C, $A30, '2010'!$F:$F, V$1)+SUMIFS('2010'!$I:$I, '2010'!$D:$D, $A30, '2010'!$F:$F, V$1)+SUMIFS('2010'!$J:$J, '2010'!$E:$E, $A30, '2010'!$F:$F, V$1)+SUMIFS('2009'!$H:$H, '2009'!$C:$C, $A30, '2009'!$F:$F, V$1)+SUMIFS('2009'!$I:$I, '2009'!$D:$D, $A30, '2009'!$F:$F, V$1)+SUMIFS('2009'!$J:$J, '2009'!$E:$E, $A30, '2009'!$F:$F, V$1), 0)</f>
        <v>189</v>
      </c>
      <c r="W30" s="0" t="n">
        <f aca="false">IFERROR(SUMIFS('2018'!$H:$H, '2018'!$C:$C, $A30, '2018'!$F:$F, W$1)+SUMIFS('2018'!$I:$I, '2018'!$D:$D, $A30, '2018'!$F:$F, W$1)+SUMIFS('2018'!$J:$J, '2018'!$E:$E, $A30, '2018'!$F:$F, W$1)+SUMIFS('2017'!$H:$H, '2017'!$C:$C, $A30, '2017'!$F:$F, W$1)+SUMIFS('2017'!$I:$I, '2017'!$D:$D, $A30, '2017'!$F:$F, W$1)+SUMIFS('2017'!$J:$J, '2017'!$E:$E, $A30, '2017'!$F:$F, W$1)+SUMIFS('2016'!$H:$H, '2016'!$C:$C, $A30, '2016'!$F:$F, W$1)+SUMIFS('2016'!$I:$I, '2016'!$D:$D, $A30, '2016'!$F:$F, W$1)+SUMIFS('2016'!$J:$J, '2016'!$E:$E, $A30, '2016'!$F:$F, W$1)+SUMIFS('2015'!$H:$H, '2015'!$C:$C, $A30, '2015'!$F:$F, W$1)+SUMIFS('2015'!$I:$I, '2015'!$D:$D, $A30, '2015'!$F:$F, W$1)+SUMIFS('2015'!$J:$J, '2015'!$E:$E, $A30, '2015'!$F:$F, W$1)+SUMIFS('2014'!$H:$H, '2014'!$C:$C, $A30, '2014'!$F:$F, W$1)+SUMIFS('2014'!$I:$I, '2014'!$D:$D, $A30, '2014'!$F:$F, W$1)+SUMIFS('2014'!$J:$J, '2014'!$E:$E, $A30, '2014'!$F:$F, W$1)+SUMIFS('2013'!$H:$H, '2013'!$C:$C, $A30, '2013'!$F:$F, W$1)+SUMIFS('2013'!$I:$I, '2013'!$D:$D, $A30, '2013'!$F:$F, W$1)+SUMIFS('2013'!$J:$J, '2013'!$E:$E, $A30, '2013'!$F:$F, W$1)+SUMIFS('2012'!$H:$H, '2012'!$C:$C, $A30, '2012'!$F:$F, W$1)+SUMIFS('2012'!$I:$I, '2012'!$D:$D, $A30, '2012'!$F:$F, W$1)+SUMIFS('2012'!$J:$J, '2012'!$E:$E, $A30, '2012'!$F:$F, W$1)+SUMIFS('2011'!$H:$H, '2011'!$C:$C, $A30, '2011'!$F:$F, W$1)+SUMIFS('2011'!$I:$I, '2011'!$D:$D, $A30, '2011'!$F:$F, W$1)+SUMIFS('2011'!$J:$J, '2011'!$E:$E, $A30, '2011'!$F:$F, W$1)+SUMIFS('2010'!$H:$H, '2010'!$C:$C, $A30, '2010'!$F:$F, W$1)+SUMIFS('2010'!$I:$I, '2010'!$D:$D, $A30, '2010'!$F:$F, W$1)+SUMIFS('2010'!$J:$J, '2010'!$E:$E, $A30, '2010'!$F:$F, W$1)+SUMIFS('2009'!$H:$H, '2009'!$C:$C, $A30, '2009'!$F:$F, W$1)+SUMIFS('2009'!$I:$I, '2009'!$D:$D, $A30, '2009'!$F:$F, W$1)+SUMIFS('2009'!$J:$J, '2009'!$E:$E, $A30, '2009'!$F:$F, W$1), 0)</f>
        <v>473</v>
      </c>
      <c r="X30" s="0" t="n">
        <f aca="false">IFERROR(SUMIFS('2018'!$H:$H, '2018'!$C:$C, $A30, '2018'!$F:$F, X$1)+SUMIFS('2018'!$I:$I, '2018'!$D:$D, $A30, '2018'!$F:$F, X$1)+SUMIFS('2018'!$J:$J, '2018'!$E:$E, $A30, '2018'!$F:$F, X$1)+SUMIFS('2017'!$H:$H, '2017'!$C:$C, $A30, '2017'!$F:$F, X$1)+SUMIFS('2017'!$I:$I, '2017'!$D:$D, $A30, '2017'!$F:$F, X$1)+SUMIFS('2017'!$J:$J, '2017'!$E:$E, $A30, '2017'!$F:$F, X$1)+SUMIFS('2016'!$H:$H, '2016'!$C:$C, $A30, '2016'!$F:$F, X$1)+SUMIFS('2016'!$I:$I, '2016'!$D:$D, $A30, '2016'!$F:$F, X$1)+SUMIFS('2016'!$J:$J, '2016'!$E:$E, $A30, '2016'!$F:$F, X$1)+SUMIFS('2015'!$H:$H, '2015'!$C:$C, $A30, '2015'!$F:$F, X$1)+SUMIFS('2015'!$I:$I, '2015'!$D:$D, $A30, '2015'!$F:$F, X$1)+SUMIFS('2015'!$J:$J, '2015'!$E:$E, $A30, '2015'!$F:$F, X$1)+SUMIFS('2014'!$H:$H, '2014'!$C:$C, $A30, '2014'!$F:$F, X$1)+SUMIFS('2014'!$I:$I, '2014'!$D:$D, $A30, '2014'!$F:$F, X$1)+SUMIFS('2014'!$J:$J, '2014'!$E:$E, $A30, '2014'!$F:$F, X$1)+SUMIFS('2013'!$H:$H, '2013'!$C:$C, $A30, '2013'!$F:$F, X$1)+SUMIFS('2013'!$I:$I, '2013'!$D:$D, $A30, '2013'!$F:$F, X$1)+SUMIFS('2013'!$J:$J, '2013'!$E:$E, $A30, '2013'!$F:$F, X$1)+SUMIFS('2012'!$H:$H, '2012'!$C:$C, $A30, '2012'!$F:$F, X$1)+SUMIFS('2012'!$I:$I, '2012'!$D:$D, $A30, '2012'!$F:$F, X$1)+SUMIFS('2012'!$J:$J, '2012'!$E:$E, $A30, '2012'!$F:$F, X$1)+SUMIFS('2011'!$H:$H, '2011'!$C:$C, $A30, '2011'!$F:$F, X$1)+SUMIFS('2011'!$I:$I, '2011'!$D:$D, $A30, '2011'!$F:$F, X$1)+SUMIFS('2011'!$J:$J, '2011'!$E:$E, $A30, '2011'!$F:$F, X$1)+SUMIFS('2010'!$H:$H, '2010'!$C:$C, $A30, '2010'!$F:$F, X$1)+SUMIFS('2010'!$I:$I, '2010'!$D:$D, $A30, '2010'!$F:$F, X$1)+SUMIFS('2010'!$J:$J, '2010'!$E:$E, $A30, '2010'!$F:$F, X$1)+SUMIFS('2009'!$H:$H, '2009'!$C:$C, $A30, '2009'!$F:$F, X$1)+SUMIFS('2009'!$I:$I, '2009'!$D:$D, $A30, '2009'!$F:$F, X$1)+SUMIFS('2009'!$J:$J, '2009'!$E:$E, $A30, '2009'!$F:$F, X$1), 0)</f>
        <v>36.5</v>
      </c>
      <c r="Y30" s="0" t="n">
        <f aca="false">IFERROR(SUMIFS('2018'!$H:$H, '2018'!$C:$C, $A30, '2018'!$F:$F, Y$1)+SUMIFS('2018'!$I:$I, '2018'!$D:$D, $A30, '2018'!$F:$F, Y$1)+SUMIFS('2018'!$J:$J, '2018'!$E:$E, $A30, '2018'!$F:$F, Y$1)+SUMIFS('2017'!$H:$H, '2017'!$C:$C, $A30, '2017'!$F:$F, Y$1)+SUMIFS('2017'!$I:$I, '2017'!$D:$D, $A30, '2017'!$F:$F, Y$1)+SUMIFS('2017'!$J:$J, '2017'!$E:$E, $A30, '2017'!$F:$F, Y$1)+SUMIFS('2016'!$H:$H, '2016'!$C:$C, $A30, '2016'!$F:$F, Y$1)+SUMIFS('2016'!$I:$I, '2016'!$D:$D, $A30, '2016'!$F:$F, Y$1)+SUMIFS('2016'!$J:$J, '2016'!$E:$E, $A30, '2016'!$F:$F, Y$1)+SUMIFS('2015'!$H:$H, '2015'!$C:$C, $A30, '2015'!$F:$F, Y$1)+SUMIFS('2015'!$I:$I, '2015'!$D:$D, $A30, '2015'!$F:$F, Y$1)+SUMIFS('2015'!$J:$J, '2015'!$E:$E, $A30, '2015'!$F:$F, Y$1)+SUMIFS('2014'!$H:$H, '2014'!$C:$C, $A30, '2014'!$F:$F, Y$1)+SUMIFS('2014'!$I:$I, '2014'!$D:$D, $A30, '2014'!$F:$F, Y$1)+SUMIFS('2014'!$J:$J, '2014'!$E:$E, $A30, '2014'!$F:$F, Y$1)+SUMIFS('2013'!$H:$H, '2013'!$C:$C, $A30, '2013'!$F:$F, Y$1)+SUMIFS('2013'!$I:$I, '2013'!$D:$D, $A30, '2013'!$F:$F, Y$1)+SUMIFS('2013'!$J:$J, '2013'!$E:$E, $A30, '2013'!$F:$F, Y$1)+SUMIFS('2012'!$H:$H, '2012'!$C:$C, $A30, '2012'!$F:$F, Y$1)+SUMIFS('2012'!$I:$I, '2012'!$D:$D, $A30, '2012'!$F:$F, Y$1)+SUMIFS('2012'!$J:$J, '2012'!$E:$E, $A30, '2012'!$F:$F, Y$1)+SUMIFS('2011'!$H:$H, '2011'!$C:$C, $A30, '2011'!$F:$F, Y$1)+SUMIFS('2011'!$I:$I, '2011'!$D:$D, $A30, '2011'!$F:$F, Y$1)+SUMIFS('2011'!$J:$J, '2011'!$E:$E, $A30, '2011'!$F:$F, Y$1)+SUMIFS('2010'!$H:$H, '2010'!$C:$C, $A30, '2010'!$F:$F, Y$1)+SUMIFS('2010'!$I:$I, '2010'!$D:$D, $A30, '2010'!$F:$F, Y$1)+SUMIFS('2010'!$J:$J, '2010'!$E:$E, $A30, '2010'!$F:$F, Y$1)+SUMIFS('2009'!$H:$H, '2009'!$C:$C, $A30, '2009'!$F:$F, Y$1)+SUMIFS('2009'!$I:$I, '2009'!$D:$D, $A30, '2009'!$F:$F, Y$1)+SUMIFS('2009'!$J:$J, '2009'!$E:$E, $A30, '2009'!$F:$F, Y$1), 0)</f>
        <v>22</v>
      </c>
      <c r="Z30" s="0" t="n">
        <f aca="false">IFERROR(SUMIFS('2018'!$H:$H, '2018'!$C:$C, $A30, '2018'!$F:$F, Z$1)+SUMIFS('2018'!$I:$I, '2018'!$D:$D, $A30, '2018'!$F:$F, Z$1)+SUMIFS('2018'!$J:$J, '2018'!$E:$E, $A30, '2018'!$F:$F, Z$1)+SUMIFS('2017'!$H:$H, '2017'!$C:$C, $A30, '2017'!$F:$F, Z$1)+SUMIFS('2017'!$I:$I, '2017'!$D:$D, $A30, '2017'!$F:$F, Z$1)+SUMIFS('2017'!$J:$J, '2017'!$E:$E, $A30, '2017'!$F:$F, Z$1)+SUMIFS('2016'!$H:$H, '2016'!$C:$C, $A30, '2016'!$F:$F, Z$1)+SUMIFS('2016'!$I:$I, '2016'!$D:$D, $A30, '2016'!$F:$F, Z$1)+SUMIFS('2016'!$J:$J, '2016'!$E:$E, $A30, '2016'!$F:$F, Z$1)+SUMIFS('2015'!$H:$H, '2015'!$C:$C, $A30, '2015'!$F:$F, Z$1)+SUMIFS('2015'!$I:$I, '2015'!$D:$D, $A30, '2015'!$F:$F, Z$1)+SUMIFS('2015'!$J:$J, '2015'!$E:$E, $A30, '2015'!$F:$F, Z$1)+SUMIFS('2014'!$H:$H, '2014'!$C:$C, $A30, '2014'!$F:$F, Z$1)+SUMIFS('2014'!$I:$I, '2014'!$D:$D, $A30, '2014'!$F:$F, Z$1)+SUMIFS('2014'!$J:$J, '2014'!$E:$E, $A30, '2014'!$F:$F, Z$1)+SUMIFS('2013'!$H:$H, '2013'!$C:$C, $A30, '2013'!$F:$F, Z$1)+SUMIFS('2013'!$I:$I, '2013'!$D:$D, $A30, '2013'!$F:$F, Z$1)+SUMIFS('2013'!$J:$J, '2013'!$E:$E, $A30, '2013'!$F:$F, Z$1)+SUMIFS('2012'!$H:$H, '2012'!$C:$C, $A30, '2012'!$F:$F, Z$1)+SUMIFS('2012'!$I:$I, '2012'!$D:$D, $A30, '2012'!$F:$F, Z$1)+SUMIFS('2012'!$J:$J, '2012'!$E:$E, $A30, '2012'!$F:$F, Z$1)+SUMIFS('2011'!$H:$H, '2011'!$C:$C, $A30, '2011'!$F:$F, Z$1)+SUMIFS('2011'!$I:$I, '2011'!$D:$D, $A30, '2011'!$F:$F, Z$1)+SUMIFS('2011'!$J:$J, '2011'!$E:$E, $A30, '2011'!$F:$F, Z$1)+SUMIFS('2010'!$H:$H, '2010'!$C:$C, $A30, '2010'!$F:$F, Z$1)+SUMIFS('2010'!$I:$I, '2010'!$D:$D, $A30, '2010'!$F:$F, Z$1)+SUMIFS('2010'!$J:$J, '2010'!$E:$E, $A30, '2010'!$F:$F, Z$1)+SUMIFS('2009'!$H:$H, '2009'!$C:$C, $A30, '2009'!$F:$F, Z$1)+SUMIFS('2009'!$I:$I, '2009'!$D:$D, $A30, '2009'!$F:$F, Z$1)+SUMIFS('2009'!$J:$J, '2009'!$E:$E, $A30, '2009'!$F:$F, Z$1), 0)</f>
        <v>11</v>
      </c>
      <c r="AA30" s="0" t="n">
        <f aca="false">IFERROR(SUMIFS('2018'!$H:$H, '2018'!$C:$C, $A30, '2018'!$F:$F, AA$1)+SUMIFS('2018'!$I:$I, '2018'!$D:$D, $A30, '2018'!$F:$F, AA$1)+SUMIFS('2018'!$J:$J, '2018'!$E:$E, $A30, '2018'!$F:$F, AA$1)+SUMIFS('2017'!$H:$H, '2017'!$C:$C, $A30, '2017'!$F:$F, AA$1)+SUMIFS('2017'!$I:$I, '2017'!$D:$D, $A30, '2017'!$F:$F, AA$1)+SUMIFS('2017'!$J:$J, '2017'!$E:$E, $A30, '2017'!$F:$F, AA$1)+SUMIFS('2016'!$H:$H, '2016'!$C:$C, $A30, '2016'!$F:$F, AA$1)+SUMIFS('2016'!$I:$I, '2016'!$D:$D, $A30, '2016'!$F:$F, AA$1)+SUMIFS('2016'!$J:$J, '2016'!$E:$E, $A30, '2016'!$F:$F, AA$1)+SUMIFS('2015'!$H:$H, '2015'!$C:$C, $A30, '2015'!$F:$F, AA$1)+SUMIFS('2015'!$I:$I, '2015'!$D:$D, $A30, '2015'!$F:$F, AA$1)+SUMIFS('2015'!$J:$J, '2015'!$E:$E, $A30, '2015'!$F:$F, AA$1)+SUMIFS('2014'!$H:$H, '2014'!$C:$C, $A30, '2014'!$F:$F, AA$1)+SUMIFS('2014'!$I:$I, '2014'!$D:$D, $A30, '2014'!$F:$F, AA$1)+SUMIFS('2014'!$J:$J, '2014'!$E:$E, $A30, '2014'!$F:$F, AA$1)+SUMIFS('2013'!$H:$H, '2013'!$C:$C, $A30, '2013'!$F:$F, AA$1)+SUMIFS('2013'!$I:$I, '2013'!$D:$D, $A30, '2013'!$F:$F, AA$1)+SUMIFS('2013'!$J:$J, '2013'!$E:$E, $A30, '2013'!$F:$F, AA$1)+SUMIFS('2012'!$H:$H, '2012'!$C:$C, $A30, '2012'!$F:$F, AA$1)+SUMIFS('2012'!$I:$I, '2012'!$D:$D, $A30, '2012'!$F:$F, AA$1)+SUMIFS('2012'!$J:$J, '2012'!$E:$E, $A30, '2012'!$F:$F, AA$1)+SUMIFS('2011'!$H:$H, '2011'!$C:$C, $A30, '2011'!$F:$F, AA$1)+SUMIFS('2011'!$I:$I, '2011'!$D:$D, $A30, '2011'!$F:$F, AA$1)+SUMIFS('2011'!$J:$J, '2011'!$E:$E, $A30, '2011'!$F:$F, AA$1)+SUMIFS('2010'!$H:$H, '2010'!$C:$C, $A30, '2010'!$F:$F, AA$1)+SUMIFS('2010'!$I:$I, '2010'!$D:$D, $A30, '2010'!$F:$F, AA$1)+SUMIFS('2010'!$J:$J, '2010'!$E:$E, $A30, '2010'!$F:$F, AA$1)+SUMIFS('2009'!$H:$H, '2009'!$C:$C, $A30, '2009'!$F:$F, AA$1)+SUMIFS('2009'!$I:$I, '2009'!$D:$D, $A30, '2009'!$F:$F, AA$1)+SUMIFS('2009'!$J:$J, '2009'!$E:$E, $A30, '2009'!$F:$F, AA$1), 0)</f>
        <v>3</v>
      </c>
      <c r="AB30" s="0" t="n">
        <f aca="false">IFERROR(SUMIFS('2018'!$H:$H, '2018'!$C:$C, $A30, '2018'!$F:$F, AB$1)+SUMIFS('2018'!$I:$I, '2018'!$D:$D, $A30, '2018'!$F:$F, AB$1)+SUMIFS('2018'!$J:$J, '2018'!$E:$E, $A30, '2018'!$F:$F, AB$1)+SUMIFS('2017'!$H:$H, '2017'!$C:$C, $A30, '2017'!$F:$F, AB$1)+SUMIFS('2017'!$I:$I, '2017'!$D:$D, $A30, '2017'!$F:$F, AB$1)+SUMIFS('2017'!$J:$J, '2017'!$E:$E, $A30, '2017'!$F:$F, AB$1)+SUMIFS('2016'!$H:$H, '2016'!$C:$C, $A30, '2016'!$F:$F, AB$1)+SUMIFS('2016'!$I:$I, '2016'!$D:$D, $A30, '2016'!$F:$F, AB$1)+SUMIFS('2016'!$J:$J, '2016'!$E:$E, $A30, '2016'!$F:$F, AB$1)+SUMIFS('2015'!$H:$H, '2015'!$C:$C, $A30, '2015'!$F:$F, AB$1)+SUMIFS('2015'!$I:$I, '2015'!$D:$D, $A30, '2015'!$F:$F, AB$1)+SUMIFS('2015'!$J:$J, '2015'!$E:$E, $A30, '2015'!$F:$F, AB$1)+SUMIFS('2014'!$H:$H, '2014'!$C:$C, $A30, '2014'!$F:$F, AB$1)+SUMIFS('2014'!$I:$I, '2014'!$D:$D, $A30, '2014'!$F:$F, AB$1)+SUMIFS('2014'!$J:$J, '2014'!$E:$E, $A30, '2014'!$F:$F, AB$1)+SUMIFS('2013'!$H:$H, '2013'!$C:$C, $A30, '2013'!$F:$F, AB$1)+SUMIFS('2013'!$I:$I, '2013'!$D:$D, $A30, '2013'!$F:$F, AB$1)+SUMIFS('2013'!$J:$J, '2013'!$E:$E, $A30, '2013'!$F:$F, AB$1)+SUMIFS('2012'!$H:$H, '2012'!$C:$C, $A30, '2012'!$F:$F, AB$1)+SUMIFS('2012'!$I:$I, '2012'!$D:$D, $A30, '2012'!$F:$F, AB$1)+SUMIFS('2012'!$J:$J, '2012'!$E:$E, $A30, '2012'!$F:$F, AB$1)+SUMIFS('2011'!$H:$H, '2011'!$C:$C, $A30, '2011'!$F:$F, AB$1)+SUMIFS('2011'!$I:$I, '2011'!$D:$D, $A30, '2011'!$F:$F, AB$1)+SUMIFS('2011'!$J:$J, '2011'!$E:$E, $A30, '2011'!$F:$F, AB$1)+SUMIFS('2010'!$H:$H, '2010'!$C:$C, $A30, '2010'!$F:$F, AB$1)+SUMIFS('2010'!$I:$I, '2010'!$D:$D, $A30, '2010'!$F:$F, AB$1)+SUMIFS('2010'!$J:$J, '2010'!$E:$E, $A30, '2010'!$F:$F, AB$1)+SUMIFS('2009'!$H:$H, '2009'!$C:$C, $A30, '2009'!$F:$F, AB$1)+SUMIFS('2009'!$I:$I, '2009'!$D:$D, $A30, '2009'!$F:$F, AB$1)+SUMIFS('2009'!$J:$J, '2009'!$E:$E, $A30, '2009'!$F:$F, AB$1), 0)</f>
        <v>6</v>
      </c>
      <c r="AC30" s="0" t="n">
        <f aca="false">IFERROR(SUMIFS('2018'!$H:$H, '2018'!$C:$C, $A30, '2018'!$F:$F, AC$1)+SUMIFS('2018'!$I:$I, '2018'!$D:$D, $A30, '2018'!$F:$F, AC$1)+SUMIFS('2018'!$J:$J, '2018'!$E:$E, $A30, '2018'!$F:$F, AC$1)+SUMIFS('2017'!$H:$H, '2017'!$C:$C, $A30, '2017'!$F:$F, AC$1)+SUMIFS('2017'!$I:$I, '2017'!$D:$D, $A30, '2017'!$F:$F, AC$1)+SUMIFS('2017'!$J:$J, '2017'!$E:$E, $A30, '2017'!$F:$F, AC$1)+SUMIFS('2016'!$H:$H, '2016'!$C:$C, $A30, '2016'!$F:$F, AC$1)+SUMIFS('2016'!$I:$I, '2016'!$D:$D, $A30, '2016'!$F:$F, AC$1)+SUMIFS('2016'!$J:$J, '2016'!$E:$E, $A30, '2016'!$F:$F, AC$1)+SUMIFS('2015'!$H:$H, '2015'!$C:$C, $A30, '2015'!$F:$F, AC$1)+SUMIFS('2015'!$I:$I, '2015'!$D:$D, $A30, '2015'!$F:$F, AC$1)+SUMIFS('2015'!$J:$J, '2015'!$E:$E, $A30, '2015'!$F:$F, AC$1)+SUMIFS('2014'!$H:$H, '2014'!$C:$C, $A30, '2014'!$F:$F, AC$1)+SUMIFS('2014'!$I:$I, '2014'!$D:$D, $A30, '2014'!$F:$F, AC$1)+SUMIFS('2014'!$J:$J, '2014'!$E:$E, $A30, '2014'!$F:$F, AC$1)+SUMIFS('2013'!$H:$H, '2013'!$C:$C, $A30, '2013'!$F:$F, AC$1)+SUMIFS('2013'!$I:$I, '2013'!$D:$D, $A30, '2013'!$F:$F, AC$1)+SUMIFS('2013'!$J:$J, '2013'!$E:$E, $A30, '2013'!$F:$F, AC$1)+SUMIFS('2012'!$H:$H, '2012'!$C:$C, $A30, '2012'!$F:$F, AC$1)+SUMIFS('2012'!$I:$I, '2012'!$D:$D, $A30, '2012'!$F:$F, AC$1)+SUMIFS('2012'!$J:$J, '2012'!$E:$E, $A30, '2012'!$F:$F, AC$1)+SUMIFS('2011'!$H:$H, '2011'!$C:$C, $A30, '2011'!$F:$F, AC$1)+SUMIFS('2011'!$I:$I, '2011'!$D:$D, $A30, '2011'!$F:$F, AC$1)+SUMIFS('2011'!$J:$J, '2011'!$E:$E, $A30, '2011'!$F:$F, AC$1)+SUMIFS('2010'!$H:$H, '2010'!$C:$C, $A30, '2010'!$F:$F, AC$1)+SUMIFS('2010'!$I:$I, '2010'!$D:$D, $A30, '2010'!$F:$F, AC$1)+SUMIFS('2010'!$J:$J, '2010'!$E:$E, $A30, '2010'!$F:$F, AC$1)+SUMIFS('2009'!$H:$H, '2009'!$C:$C, $A30, '2009'!$F:$F, AC$1)+SUMIFS('2009'!$I:$I, '2009'!$D:$D, $A30, '2009'!$F:$F, AC$1)+SUMIFS('2009'!$J:$J, '2009'!$E:$E, $A30, '2009'!$F:$F, AC$1), 0)</f>
        <v>488</v>
      </c>
      <c r="AD30" s="0" t="n">
        <f aca="false">IFERROR(SUMIFS('2018'!$H:$H, '2018'!$C:$C, $A30, '2018'!$F:$F, AD$1)+SUMIFS('2018'!$I:$I, '2018'!$D:$D, $A30, '2018'!$F:$F, AD$1)+SUMIFS('2018'!$J:$J, '2018'!$E:$E, $A30, '2018'!$F:$F, AD$1)+SUMIFS('2017'!$H:$H, '2017'!$C:$C, $A30, '2017'!$F:$F, AD$1)+SUMIFS('2017'!$I:$I, '2017'!$D:$D, $A30, '2017'!$F:$F, AD$1)+SUMIFS('2017'!$J:$J, '2017'!$E:$E, $A30, '2017'!$F:$F, AD$1)+SUMIFS('2016'!$H:$H, '2016'!$C:$C, $A30, '2016'!$F:$F, AD$1)+SUMIFS('2016'!$I:$I, '2016'!$D:$D, $A30, '2016'!$F:$F, AD$1)+SUMIFS('2016'!$J:$J, '2016'!$E:$E, $A30, '2016'!$F:$F, AD$1)+SUMIFS('2015'!$H:$H, '2015'!$C:$C, $A30, '2015'!$F:$F, AD$1)+SUMIFS('2015'!$I:$I, '2015'!$D:$D, $A30, '2015'!$F:$F, AD$1)+SUMIFS('2015'!$J:$J, '2015'!$E:$E, $A30, '2015'!$F:$F, AD$1)+SUMIFS('2014'!$H:$H, '2014'!$C:$C, $A30, '2014'!$F:$F, AD$1)+SUMIFS('2014'!$I:$I, '2014'!$D:$D, $A30, '2014'!$F:$F, AD$1)+SUMIFS('2014'!$J:$J, '2014'!$E:$E, $A30, '2014'!$F:$F, AD$1)+SUMIFS('2013'!$H:$H, '2013'!$C:$C, $A30, '2013'!$F:$F, AD$1)+SUMIFS('2013'!$I:$I, '2013'!$D:$D, $A30, '2013'!$F:$F, AD$1)+SUMIFS('2013'!$J:$J, '2013'!$E:$E, $A30, '2013'!$F:$F, AD$1)+SUMIFS('2012'!$H:$H, '2012'!$C:$C, $A30, '2012'!$F:$F, AD$1)+SUMIFS('2012'!$I:$I, '2012'!$D:$D, $A30, '2012'!$F:$F, AD$1)+SUMIFS('2012'!$J:$J, '2012'!$E:$E, $A30, '2012'!$F:$F, AD$1)+SUMIFS('2011'!$H:$H, '2011'!$C:$C, $A30, '2011'!$F:$F, AD$1)+SUMIFS('2011'!$I:$I, '2011'!$D:$D, $A30, '2011'!$F:$F, AD$1)+SUMIFS('2011'!$J:$J, '2011'!$E:$E, $A30, '2011'!$F:$F, AD$1)+SUMIFS('2010'!$H:$H, '2010'!$C:$C, $A30, '2010'!$F:$F, AD$1)+SUMIFS('2010'!$I:$I, '2010'!$D:$D, $A30, '2010'!$F:$F, AD$1)+SUMIFS('2010'!$J:$J, '2010'!$E:$E, $A30, '2010'!$F:$F, AD$1)+SUMIFS('2009'!$H:$H, '2009'!$C:$C, $A30, '2009'!$F:$F, AD$1)+SUMIFS('2009'!$I:$I, '2009'!$D:$D, $A30, '2009'!$F:$F, AD$1)+SUMIFS('2009'!$J:$J, '2009'!$E:$E, $A30, '2009'!$F:$F, AD$1), 0)</f>
        <v>124.5</v>
      </c>
      <c r="AE30" s="0" t="n">
        <f aca="false">IFERROR(SUMIFS('2018'!$H:$H, '2018'!$C:$C, $A30, '2018'!$F:$F, AE$1)+SUMIFS('2018'!$I:$I, '2018'!$D:$D, $A30, '2018'!$F:$F, AE$1)+SUMIFS('2018'!$J:$J, '2018'!$E:$E, $A30, '2018'!$F:$F, AE$1)+SUMIFS('2017'!$H:$H, '2017'!$C:$C, $A30, '2017'!$F:$F, AE$1)+SUMIFS('2017'!$I:$I, '2017'!$D:$D, $A30, '2017'!$F:$F, AE$1)+SUMIFS('2017'!$J:$J, '2017'!$E:$E, $A30, '2017'!$F:$F, AE$1)+SUMIFS('2016'!$H:$H, '2016'!$C:$C, $A30, '2016'!$F:$F, AE$1)+SUMIFS('2016'!$I:$I, '2016'!$D:$D, $A30, '2016'!$F:$F, AE$1)+SUMIFS('2016'!$J:$J, '2016'!$E:$E, $A30, '2016'!$F:$F, AE$1)+SUMIFS('2015'!$H:$H, '2015'!$C:$C, $A30, '2015'!$F:$F, AE$1)+SUMIFS('2015'!$I:$I, '2015'!$D:$D, $A30, '2015'!$F:$F, AE$1)+SUMIFS('2015'!$J:$J, '2015'!$E:$E, $A30, '2015'!$F:$F, AE$1)+SUMIFS('2014'!$H:$H, '2014'!$C:$C, $A30, '2014'!$F:$F, AE$1)+SUMIFS('2014'!$I:$I, '2014'!$D:$D, $A30, '2014'!$F:$F, AE$1)+SUMIFS('2014'!$J:$J, '2014'!$E:$E, $A30, '2014'!$F:$F, AE$1)+SUMIFS('2013'!$H:$H, '2013'!$C:$C, $A30, '2013'!$F:$F, AE$1)+SUMIFS('2013'!$I:$I, '2013'!$D:$D, $A30, '2013'!$F:$F, AE$1)+SUMIFS('2013'!$J:$J, '2013'!$E:$E, $A30, '2013'!$F:$F, AE$1)+SUMIFS('2012'!$H:$H, '2012'!$C:$C, $A30, '2012'!$F:$F, AE$1)+SUMIFS('2012'!$I:$I, '2012'!$D:$D, $A30, '2012'!$F:$F, AE$1)+SUMIFS('2012'!$J:$J, '2012'!$E:$E, $A30, '2012'!$F:$F, AE$1)+SUMIFS('2011'!$H:$H, '2011'!$C:$C, $A30, '2011'!$F:$F, AE$1)+SUMIFS('2011'!$I:$I, '2011'!$D:$D, $A30, '2011'!$F:$F, AE$1)+SUMIFS('2011'!$J:$J, '2011'!$E:$E, $A30, '2011'!$F:$F, AE$1)+SUMIFS('2010'!$H:$H, '2010'!$C:$C, $A30, '2010'!$F:$F, AE$1)+SUMIFS('2010'!$I:$I, '2010'!$D:$D, $A30, '2010'!$F:$F, AE$1)+SUMIFS('2010'!$J:$J, '2010'!$E:$E, $A30, '2010'!$F:$F, AE$1)+SUMIFS('2009'!$H:$H, '2009'!$C:$C, $A30, '2009'!$F:$F, AE$1)+SUMIFS('2009'!$I:$I, '2009'!$D:$D, $A30, '2009'!$F:$F, AE$1)+SUMIFS('2009'!$J:$J, '2009'!$E:$E, $A30, '2009'!$F:$F, AE$1), 0)</f>
        <v>202</v>
      </c>
      <c r="AF30" s="0" t="n">
        <f aca="false">IFERROR(SUMIFS('2018'!$H:$H, '2018'!$C:$C, $A30, '2018'!$F:$F, AF$1)+SUMIFS('2018'!$I:$I, '2018'!$D:$D, $A30, '2018'!$F:$F, AF$1)+SUMIFS('2018'!$J:$J, '2018'!$E:$E, $A30, '2018'!$F:$F, AF$1)+SUMIFS('2017'!$H:$H, '2017'!$C:$C, $A30, '2017'!$F:$F, AF$1)+SUMIFS('2017'!$I:$I, '2017'!$D:$D, $A30, '2017'!$F:$F, AF$1)+SUMIFS('2017'!$J:$J, '2017'!$E:$E, $A30, '2017'!$F:$F, AF$1)+SUMIFS('2016'!$H:$H, '2016'!$C:$C, $A30, '2016'!$F:$F, AF$1)+SUMIFS('2016'!$I:$I, '2016'!$D:$D, $A30, '2016'!$F:$F, AF$1)+SUMIFS('2016'!$J:$J, '2016'!$E:$E, $A30, '2016'!$F:$F, AF$1)+SUMIFS('2015'!$H:$H, '2015'!$C:$C, $A30, '2015'!$F:$F, AF$1)+SUMIFS('2015'!$I:$I, '2015'!$D:$D, $A30, '2015'!$F:$F, AF$1)+SUMIFS('2015'!$J:$J, '2015'!$E:$E, $A30, '2015'!$F:$F, AF$1)+SUMIFS('2014'!$H:$H, '2014'!$C:$C, $A30, '2014'!$F:$F, AF$1)+SUMIFS('2014'!$I:$I, '2014'!$D:$D, $A30, '2014'!$F:$F, AF$1)+SUMIFS('2014'!$J:$J, '2014'!$E:$E, $A30, '2014'!$F:$F, AF$1)+SUMIFS('2013'!$H:$H, '2013'!$C:$C, $A30, '2013'!$F:$F, AF$1)+SUMIFS('2013'!$I:$I, '2013'!$D:$D, $A30, '2013'!$F:$F, AF$1)+SUMIFS('2013'!$J:$J, '2013'!$E:$E, $A30, '2013'!$F:$F, AF$1)+SUMIFS('2012'!$H:$H, '2012'!$C:$C, $A30, '2012'!$F:$F, AF$1)+SUMIFS('2012'!$I:$I, '2012'!$D:$D, $A30, '2012'!$F:$F, AF$1)+SUMIFS('2012'!$J:$J, '2012'!$E:$E, $A30, '2012'!$F:$F, AF$1)+SUMIFS('2011'!$H:$H, '2011'!$C:$C, $A30, '2011'!$F:$F, AF$1)+SUMIFS('2011'!$I:$I, '2011'!$D:$D, $A30, '2011'!$F:$F, AF$1)+SUMIFS('2011'!$J:$J, '2011'!$E:$E, $A30, '2011'!$F:$F, AF$1)+SUMIFS('2010'!$H:$H, '2010'!$C:$C, $A30, '2010'!$F:$F, AF$1)+SUMIFS('2010'!$I:$I, '2010'!$D:$D, $A30, '2010'!$F:$F, AF$1)+SUMIFS('2010'!$J:$J, '2010'!$E:$E, $A30, '2010'!$F:$F, AF$1)+SUMIFS('2009'!$H:$H, '2009'!$C:$C, $A30, '2009'!$F:$F, AF$1)+SUMIFS('2009'!$I:$I, '2009'!$D:$D, $A30, '2009'!$F:$F, AF$1)+SUMIFS('2009'!$J:$J, '2009'!$E:$E, $A30, '2009'!$F:$F, AF$1), 0)</f>
        <v>410</v>
      </c>
    </row>
    <row r="31" customFormat="false" ht="15" hidden="false" customHeight="false" outlineLevel="0" collapsed="false">
      <c r="A31" s="19" t="s">
        <v>50</v>
      </c>
      <c r="B31" s="0" t="n">
        <f aca="false">IFERROR(SUMIFS('2018'!$H:$H, '2018'!$C:$C, $A31, '2018'!$F:$F, B$1)+SUMIFS('2018'!$I:$I, '2018'!$D:$D, $A31, '2018'!$F:$F, B$1)+SUMIFS('2018'!$J:$J, '2018'!$E:$E, $A31, '2018'!$F:$F, B$1)+SUMIFS('2017'!$H:$H, '2017'!$C:$C, $A31, '2017'!$F:$F, B$1)+SUMIFS('2017'!$I:$I, '2017'!$D:$D, $A31, '2017'!$F:$F, B$1)+SUMIFS('2017'!$J:$J, '2017'!$E:$E, $A31, '2017'!$F:$F, B$1)+SUMIFS('2016'!$H:$H, '2016'!$C:$C, $A31, '2016'!$F:$F, B$1)+SUMIFS('2016'!$I:$I, '2016'!$D:$D, $A31, '2016'!$F:$F, B$1)+SUMIFS('2016'!$J:$J, '2016'!$E:$E, $A31, '2016'!$F:$F, B$1)+SUMIFS('2015'!$H:$H, '2015'!$C:$C, $A31, '2015'!$F:$F, B$1)+SUMIFS('2015'!$I:$I, '2015'!$D:$D, $A31, '2015'!$F:$F, B$1)+SUMIFS('2015'!$J:$J, '2015'!$E:$E, $A31, '2015'!$F:$F, B$1)+SUMIFS('2014'!$H:$H, '2014'!$C:$C, $A31, '2014'!$F:$F, B$1)+SUMIFS('2014'!$I:$I, '2014'!$D:$D, $A31, '2014'!$F:$F, B$1)+SUMIFS('2014'!$J:$J, '2014'!$E:$E, $A31, '2014'!$F:$F, B$1)+SUMIFS('2013'!$H:$H, '2013'!$C:$C, $A31, '2013'!$F:$F, B$1)+SUMIFS('2013'!$I:$I, '2013'!$D:$D, $A31, '2013'!$F:$F, B$1)+SUMIFS('2013'!$J:$J, '2013'!$E:$E, $A31, '2013'!$F:$F, B$1)+SUMIFS('2012'!$H:$H, '2012'!$C:$C, $A31, '2012'!$F:$F, B$1)+SUMIFS('2012'!$I:$I, '2012'!$D:$D, $A31, '2012'!$F:$F, B$1)+SUMIFS('2012'!$J:$J, '2012'!$E:$E, $A31, '2012'!$F:$F, B$1)+SUMIFS('2011'!$H:$H, '2011'!$C:$C, $A31, '2011'!$F:$F, B$1)+SUMIFS('2011'!$I:$I, '2011'!$D:$D, $A31, '2011'!$F:$F, B$1)+SUMIFS('2011'!$J:$J, '2011'!$E:$E, $A31, '2011'!$F:$F, B$1)+SUMIFS('2010'!$H:$H, '2010'!$C:$C, $A31, '2010'!$F:$F, B$1)+SUMIFS('2010'!$I:$I, '2010'!$D:$D, $A31, '2010'!$F:$F, B$1)+SUMIFS('2010'!$J:$J, '2010'!$E:$E, $A31, '2010'!$F:$F, B$1)+SUMIFS('2009'!$H:$H, '2009'!$C:$C, $A31, '2009'!$F:$F, B$1)+SUMIFS('2009'!$I:$I, '2009'!$D:$D, $A31, '2009'!$F:$F, B$1)+SUMIFS('2009'!$J:$J, '2009'!$E:$E, $A31, '2009'!$F:$F, B$1), 0)</f>
        <v>143</v>
      </c>
      <c r="C31" s="0" t="n">
        <f aca="false">IFERROR(SUMIFS('2018'!$H:$H, '2018'!$C:$C, $A31, '2018'!$F:$F, C$1)+SUMIFS('2018'!$I:$I, '2018'!$D:$D, $A31, '2018'!$F:$F, C$1)+SUMIFS('2018'!$J:$J, '2018'!$E:$E, $A31, '2018'!$F:$F, C$1)+SUMIFS('2017'!$H:$H, '2017'!$C:$C, $A31, '2017'!$F:$F, C$1)+SUMIFS('2017'!$I:$I, '2017'!$D:$D, $A31, '2017'!$F:$F, C$1)+SUMIFS('2017'!$J:$J, '2017'!$E:$E, $A31, '2017'!$F:$F, C$1)+SUMIFS('2016'!$H:$H, '2016'!$C:$C, $A31, '2016'!$F:$F, C$1)+SUMIFS('2016'!$I:$I, '2016'!$D:$D, $A31, '2016'!$F:$F, C$1)+SUMIFS('2016'!$J:$J, '2016'!$E:$E, $A31, '2016'!$F:$F, C$1)+SUMIFS('2015'!$H:$H, '2015'!$C:$C, $A31, '2015'!$F:$F, C$1)+SUMIFS('2015'!$I:$I, '2015'!$D:$D, $A31, '2015'!$F:$F, C$1)+SUMIFS('2015'!$J:$J, '2015'!$E:$E, $A31, '2015'!$F:$F, C$1)+SUMIFS('2014'!$H:$H, '2014'!$C:$C, $A31, '2014'!$F:$F, C$1)+SUMIFS('2014'!$I:$I, '2014'!$D:$D, $A31, '2014'!$F:$F, C$1)+SUMIFS('2014'!$J:$J, '2014'!$E:$E, $A31, '2014'!$F:$F, C$1)+SUMIFS('2013'!$H:$H, '2013'!$C:$C, $A31, '2013'!$F:$F, C$1)+SUMIFS('2013'!$I:$I, '2013'!$D:$D, $A31, '2013'!$F:$F, C$1)+SUMIFS('2013'!$J:$J, '2013'!$E:$E, $A31, '2013'!$F:$F, C$1)+SUMIFS('2012'!$H:$H, '2012'!$C:$C, $A31, '2012'!$F:$F, C$1)+SUMIFS('2012'!$I:$I, '2012'!$D:$D, $A31, '2012'!$F:$F, C$1)+SUMIFS('2012'!$J:$J, '2012'!$E:$E, $A31, '2012'!$F:$F, C$1)+SUMIFS('2011'!$H:$H, '2011'!$C:$C, $A31, '2011'!$F:$F, C$1)+SUMIFS('2011'!$I:$I, '2011'!$D:$D, $A31, '2011'!$F:$F, C$1)+SUMIFS('2011'!$J:$J, '2011'!$E:$E, $A31, '2011'!$F:$F, C$1)+SUMIFS('2010'!$H:$H, '2010'!$C:$C, $A31, '2010'!$F:$F, C$1)+SUMIFS('2010'!$I:$I, '2010'!$D:$D, $A31, '2010'!$F:$F, C$1)+SUMIFS('2010'!$J:$J, '2010'!$E:$E, $A31, '2010'!$F:$F, C$1)+SUMIFS('2009'!$H:$H, '2009'!$C:$C, $A31, '2009'!$F:$F, C$1)+SUMIFS('2009'!$I:$I, '2009'!$D:$D, $A31, '2009'!$F:$F, C$1)+SUMIFS('2009'!$J:$J, '2009'!$E:$E, $A31, '2009'!$F:$F, C$1), 0)</f>
        <v>30</v>
      </c>
      <c r="D31" s="0" t="n">
        <f aca="false">IFERROR(SUMIFS('2018'!$H:$H, '2018'!$C:$C, $A31, '2018'!$F:$F, D$1)+SUMIFS('2018'!$I:$I, '2018'!$D:$D, $A31, '2018'!$F:$F, D$1)+SUMIFS('2018'!$J:$J, '2018'!$E:$E, $A31, '2018'!$F:$F, D$1)+SUMIFS('2017'!$H:$H, '2017'!$C:$C, $A31, '2017'!$F:$F, D$1)+SUMIFS('2017'!$I:$I, '2017'!$D:$D, $A31, '2017'!$F:$F, D$1)+SUMIFS('2017'!$J:$J, '2017'!$E:$E, $A31, '2017'!$F:$F, D$1)+SUMIFS('2016'!$H:$H, '2016'!$C:$C, $A31, '2016'!$F:$F, D$1)+SUMIFS('2016'!$I:$I, '2016'!$D:$D, $A31, '2016'!$F:$F, D$1)+SUMIFS('2016'!$J:$J, '2016'!$E:$E, $A31, '2016'!$F:$F, D$1)+SUMIFS('2015'!$H:$H, '2015'!$C:$C, $A31, '2015'!$F:$F, D$1)+SUMIFS('2015'!$I:$I, '2015'!$D:$D, $A31, '2015'!$F:$F, D$1)+SUMIFS('2015'!$J:$J, '2015'!$E:$E, $A31, '2015'!$F:$F, D$1)+SUMIFS('2014'!$H:$H, '2014'!$C:$C, $A31, '2014'!$F:$F, D$1)+SUMIFS('2014'!$I:$I, '2014'!$D:$D, $A31, '2014'!$F:$F, D$1)+SUMIFS('2014'!$J:$J, '2014'!$E:$E, $A31, '2014'!$F:$F, D$1)+SUMIFS('2013'!$H:$H, '2013'!$C:$C, $A31, '2013'!$F:$F, D$1)+SUMIFS('2013'!$I:$I, '2013'!$D:$D, $A31, '2013'!$F:$F, D$1)+SUMIFS('2013'!$J:$J, '2013'!$E:$E, $A31, '2013'!$F:$F, D$1)+SUMIFS('2012'!$H:$H, '2012'!$C:$C, $A31, '2012'!$F:$F, D$1)+SUMIFS('2012'!$I:$I, '2012'!$D:$D, $A31, '2012'!$F:$F, D$1)+SUMIFS('2012'!$J:$J, '2012'!$E:$E, $A31, '2012'!$F:$F, D$1)+SUMIFS('2011'!$H:$H, '2011'!$C:$C, $A31, '2011'!$F:$F, D$1)+SUMIFS('2011'!$I:$I, '2011'!$D:$D, $A31, '2011'!$F:$F, D$1)+SUMIFS('2011'!$J:$J, '2011'!$E:$E, $A31, '2011'!$F:$F, D$1)+SUMIFS('2010'!$H:$H, '2010'!$C:$C, $A31, '2010'!$F:$F, D$1)+SUMIFS('2010'!$I:$I, '2010'!$D:$D, $A31, '2010'!$F:$F, D$1)+SUMIFS('2010'!$J:$J, '2010'!$E:$E, $A31, '2010'!$F:$F, D$1)+SUMIFS('2009'!$H:$H, '2009'!$C:$C, $A31, '2009'!$F:$F, D$1)+SUMIFS('2009'!$I:$I, '2009'!$D:$D, $A31, '2009'!$F:$F, D$1)+SUMIFS('2009'!$J:$J, '2009'!$E:$E, $A31, '2009'!$F:$F, D$1), 0)</f>
        <v>79</v>
      </c>
      <c r="E31" s="0" t="n">
        <f aca="false">IFERROR(SUMIFS('2018'!$H:$H, '2018'!$C:$C, $A31, '2018'!$F:$F, E$1)+SUMIFS('2018'!$I:$I, '2018'!$D:$D, $A31, '2018'!$F:$F, E$1)+SUMIFS('2018'!$J:$J, '2018'!$E:$E, $A31, '2018'!$F:$F, E$1)+SUMIFS('2017'!$H:$H, '2017'!$C:$C, $A31, '2017'!$F:$F, E$1)+SUMIFS('2017'!$I:$I, '2017'!$D:$D, $A31, '2017'!$F:$F, E$1)+SUMIFS('2017'!$J:$J, '2017'!$E:$E, $A31, '2017'!$F:$F, E$1)+SUMIFS('2016'!$H:$H, '2016'!$C:$C, $A31, '2016'!$F:$F, E$1)+SUMIFS('2016'!$I:$I, '2016'!$D:$D, $A31, '2016'!$F:$F, E$1)+SUMIFS('2016'!$J:$J, '2016'!$E:$E, $A31, '2016'!$F:$F, E$1)+SUMIFS('2015'!$H:$H, '2015'!$C:$C, $A31, '2015'!$F:$F, E$1)+SUMIFS('2015'!$I:$I, '2015'!$D:$D, $A31, '2015'!$F:$F, E$1)+SUMIFS('2015'!$J:$J, '2015'!$E:$E, $A31, '2015'!$F:$F, E$1)+SUMIFS('2014'!$H:$H, '2014'!$C:$C, $A31, '2014'!$F:$F, E$1)+SUMIFS('2014'!$I:$I, '2014'!$D:$D, $A31, '2014'!$F:$F, E$1)+SUMIFS('2014'!$J:$J, '2014'!$E:$E, $A31, '2014'!$F:$F, E$1)+SUMIFS('2013'!$H:$H, '2013'!$C:$C, $A31, '2013'!$F:$F, E$1)+SUMIFS('2013'!$I:$I, '2013'!$D:$D, $A31, '2013'!$F:$F, E$1)+SUMIFS('2013'!$J:$J, '2013'!$E:$E, $A31, '2013'!$F:$F, E$1)+SUMIFS('2012'!$H:$H, '2012'!$C:$C, $A31, '2012'!$F:$F, E$1)+SUMIFS('2012'!$I:$I, '2012'!$D:$D, $A31, '2012'!$F:$F, E$1)+SUMIFS('2012'!$J:$J, '2012'!$E:$E, $A31, '2012'!$F:$F, E$1)+SUMIFS('2011'!$H:$H, '2011'!$C:$C, $A31, '2011'!$F:$F, E$1)+SUMIFS('2011'!$I:$I, '2011'!$D:$D, $A31, '2011'!$F:$F, E$1)+SUMIFS('2011'!$J:$J, '2011'!$E:$E, $A31, '2011'!$F:$F, E$1)+SUMIFS('2010'!$H:$H, '2010'!$C:$C, $A31, '2010'!$F:$F, E$1)+SUMIFS('2010'!$I:$I, '2010'!$D:$D, $A31, '2010'!$F:$F, E$1)+SUMIFS('2010'!$J:$J, '2010'!$E:$E, $A31, '2010'!$F:$F, E$1)+SUMIFS('2009'!$H:$H, '2009'!$C:$C, $A31, '2009'!$F:$F, E$1)+SUMIFS('2009'!$I:$I, '2009'!$D:$D, $A31, '2009'!$F:$F, E$1)+SUMIFS('2009'!$J:$J, '2009'!$E:$E, $A31, '2009'!$F:$F, E$1), 0)</f>
        <v>0</v>
      </c>
      <c r="F31" s="0" t="n">
        <f aca="false">IFERROR(SUMIFS('2018'!$H:$H, '2018'!$C:$C, $A31, '2018'!$F:$F, F$1)+SUMIFS('2018'!$I:$I, '2018'!$D:$D, $A31, '2018'!$F:$F, F$1)+SUMIFS('2018'!$J:$J, '2018'!$E:$E, $A31, '2018'!$F:$F, F$1)+SUMIFS('2017'!$H:$H, '2017'!$C:$C, $A31, '2017'!$F:$F, F$1)+SUMIFS('2017'!$I:$I, '2017'!$D:$D, $A31, '2017'!$F:$F, F$1)+SUMIFS('2017'!$J:$J, '2017'!$E:$E, $A31, '2017'!$F:$F, F$1)+SUMIFS('2016'!$H:$H, '2016'!$C:$C, $A31, '2016'!$F:$F, F$1)+SUMIFS('2016'!$I:$I, '2016'!$D:$D, $A31, '2016'!$F:$F, F$1)+SUMIFS('2016'!$J:$J, '2016'!$E:$E, $A31, '2016'!$F:$F, F$1)+SUMIFS('2015'!$H:$H, '2015'!$C:$C, $A31, '2015'!$F:$F, F$1)+SUMIFS('2015'!$I:$I, '2015'!$D:$D, $A31, '2015'!$F:$F, F$1)+SUMIFS('2015'!$J:$J, '2015'!$E:$E, $A31, '2015'!$F:$F, F$1)+SUMIFS('2014'!$H:$H, '2014'!$C:$C, $A31, '2014'!$F:$F, F$1)+SUMIFS('2014'!$I:$I, '2014'!$D:$D, $A31, '2014'!$F:$F, F$1)+SUMIFS('2014'!$J:$J, '2014'!$E:$E, $A31, '2014'!$F:$F, F$1)+SUMIFS('2013'!$H:$H, '2013'!$C:$C, $A31, '2013'!$F:$F, F$1)+SUMIFS('2013'!$I:$I, '2013'!$D:$D, $A31, '2013'!$F:$F, F$1)+SUMIFS('2013'!$J:$J, '2013'!$E:$E, $A31, '2013'!$F:$F, F$1)+SUMIFS('2012'!$H:$H, '2012'!$C:$C, $A31, '2012'!$F:$F, F$1)+SUMIFS('2012'!$I:$I, '2012'!$D:$D, $A31, '2012'!$F:$F, F$1)+SUMIFS('2012'!$J:$J, '2012'!$E:$E, $A31, '2012'!$F:$F, F$1)+SUMIFS('2011'!$H:$H, '2011'!$C:$C, $A31, '2011'!$F:$F, F$1)+SUMIFS('2011'!$I:$I, '2011'!$D:$D, $A31, '2011'!$F:$F, F$1)+SUMIFS('2011'!$J:$J, '2011'!$E:$E, $A31, '2011'!$F:$F, F$1)+SUMIFS('2010'!$H:$H, '2010'!$C:$C, $A31, '2010'!$F:$F, F$1)+SUMIFS('2010'!$I:$I, '2010'!$D:$D, $A31, '2010'!$F:$F, F$1)+SUMIFS('2010'!$J:$J, '2010'!$E:$E, $A31, '2010'!$F:$F, F$1)+SUMIFS('2009'!$H:$H, '2009'!$C:$C, $A31, '2009'!$F:$F, F$1)+SUMIFS('2009'!$I:$I, '2009'!$D:$D, $A31, '2009'!$F:$F, F$1)+SUMIFS('2009'!$J:$J, '2009'!$E:$E, $A31, '2009'!$F:$F, F$1), 0)</f>
        <v>0</v>
      </c>
      <c r="G31" s="0" t="n">
        <f aca="false">IFERROR(SUMIFS('2018'!$H:$H, '2018'!$C:$C, $A31, '2018'!$F:$F, G$1)+SUMIFS('2018'!$I:$I, '2018'!$D:$D, $A31, '2018'!$F:$F, G$1)+SUMIFS('2018'!$J:$J, '2018'!$E:$E, $A31, '2018'!$F:$F, G$1)+SUMIFS('2017'!$H:$H, '2017'!$C:$C, $A31, '2017'!$F:$F, G$1)+SUMIFS('2017'!$I:$I, '2017'!$D:$D, $A31, '2017'!$F:$F, G$1)+SUMIFS('2017'!$J:$J, '2017'!$E:$E, $A31, '2017'!$F:$F, G$1)+SUMIFS('2016'!$H:$H, '2016'!$C:$C, $A31, '2016'!$F:$F, G$1)+SUMIFS('2016'!$I:$I, '2016'!$D:$D, $A31, '2016'!$F:$F, G$1)+SUMIFS('2016'!$J:$J, '2016'!$E:$E, $A31, '2016'!$F:$F, G$1)+SUMIFS('2015'!$H:$H, '2015'!$C:$C, $A31, '2015'!$F:$F, G$1)+SUMIFS('2015'!$I:$I, '2015'!$D:$D, $A31, '2015'!$F:$F, G$1)+SUMIFS('2015'!$J:$J, '2015'!$E:$E, $A31, '2015'!$F:$F, G$1)+SUMIFS('2014'!$H:$H, '2014'!$C:$C, $A31, '2014'!$F:$F, G$1)+SUMIFS('2014'!$I:$I, '2014'!$D:$D, $A31, '2014'!$F:$F, G$1)+SUMIFS('2014'!$J:$J, '2014'!$E:$E, $A31, '2014'!$F:$F, G$1)+SUMIFS('2013'!$H:$H, '2013'!$C:$C, $A31, '2013'!$F:$F, G$1)+SUMIFS('2013'!$I:$I, '2013'!$D:$D, $A31, '2013'!$F:$F, G$1)+SUMIFS('2013'!$J:$J, '2013'!$E:$E, $A31, '2013'!$F:$F, G$1)+SUMIFS('2012'!$H:$H, '2012'!$C:$C, $A31, '2012'!$F:$F, G$1)+SUMIFS('2012'!$I:$I, '2012'!$D:$D, $A31, '2012'!$F:$F, G$1)+SUMIFS('2012'!$J:$J, '2012'!$E:$E, $A31, '2012'!$F:$F, G$1)+SUMIFS('2011'!$H:$H, '2011'!$C:$C, $A31, '2011'!$F:$F, G$1)+SUMIFS('2011'!$I:$I, '2011'!$D:$D, $A31, '2011'!$F:$F, G$1)+SUMIFS('2011'!$J:$J, '2011'!$E:$E, $A31, '2011'!$F:$F, G$1)+SUMIFS('2010'!$H:$H, '2010'!$C:$C, $A31, '2010'!$F:$F, G$1)+SUMIFS('2010'!$I:$I, '2010'!$D:$D, $A31, '2010'!$F:$F, G$1)+SUMIFS('2010'!$J:$J, '2010'!$E:$E, $A31, '2010'!$F:$F, G$1)+SUMIFS('2009'!$H:$H, '2009'!$C:$C, $A31, '2009'!$F:$F, G$1)+SUMIFS('2009'!$I:$I, '2009'!$D:$D, $A31, '2009'!$F:$F, G$1)+SUMIFS('2009'!$J:$J, '2009'!$E:$E, $A31, '2009'!$F:$F, G$1), 0)</f>
        <v>0</v>
      </c>
      <c r="H31" s="0" t="n">
        <f aca="false">IFERROR(SUMIFS('2018'!$H:$H, '2018'!$C:$C, $A31, '2018'!$F:$F, H$1)+SUMIFS('2018'!$I:$I, '2018'!$D:$D, $A31, '2018'!$F:$F, H$1)+SUMIFS('2018'!$J:$J, '2018'!$E:$E, $A31, '2018'!$F:$F, H$1)+SUMIFS('2017'!$H:$H, '2017'!$C:$C, $A31, '2017'!$F:$F, H$1)+SUMIFS('2017'!$I:$I, '2017'!$D:$D, $A31, '2017'!$F:$F, H$1)+SUMIFS('2017'!$J:$J, '2017'!$E:$E, $A31, '2017'!$F:$F, H$1)+SUMIFS('2016'!$H:$H, '2016'!$C:$C, $A31, '2016'!$F:$F, H$1)+SUMIFS('2016'!$I:$I, '2016'!$D:$D, $A31, '2016'!$F:$F, H$1)+SUMIFS('2016'!$J:$J, '2016'!$E:$E, $A31, '2016'!$F:$F, H$1)+SUMIFS('2015'!$H:$H, '2015'!$C:$C, $A31, '2015'!$F:$F, H$1)+SUMIFS('2015'!$I:$I, '2015'!$D:$D, $A31, '2015'!$F:$F, H$1)+SUMIFS('2015'!$J:$J, '2015'!$E:$E, $A31, '2015'!$F:$F, H$1)+SUMIFS('2014'!$H:$H, '2014'!$C:$C, $A31, '2014'!$F:$F, H$1)+SUMIFS('2014'!$I:$I, '2014'!$D:$D, $A31, '2014'!$F:$F, H$1)+SUMIFS('2014'!$J:$J, '2014'!$E:$E, $A31, '2014'!$F:$F, H$1)+SUMIFS('2013'!$H:$H, '2013'!$C:$C, $A31, '2013'!$F:$F, H$1)+SUMIFS('2013'!$I:$I, '2013'!$D:$D, $A31, '2013'!$F:$F, H$1)+SUMIFS('2013'!$J:$J, '2013'!$E:$E, $A31, '2013'!$F:$F, H$1)+SUMIFS('2012'!$H:$H, '2012'!$C:$C, $A31, '2012'!$F:$F, H$1)+SUMIFS('2012'!$I:$I, '2012'!$D:$D, $A31, '2012'!$F:$F, H$1)+SUMIFS('2012'!$J:$J, '2012'!$E:$E, $A31, '2012'!$F:$F, H$1)+SUMIFS('2011'!$H:$H, '2011'!$C:$C, $A31, '2011'!$F:$F, H$1)+SUMIFS('2011'!$I:$I, '2011'!$D:$D, $A31, '2011'!$F:$F, H$1)+SUMIFS('2011'!$J:$J, '2011'!$E:$E, $A31, '2011'!$F:$F, H$1)+SUMIFS('2010'!$H:$H, '2010'!$C:$C, $A31, '2010'!$F:$F, H$1)+SUMIFS('2010'!$I:$I, '2010'!$D:$D, $A31, '2010'!$F:$F, H$1)+SUMIFS('2010'!$J:$J, '2010'!$E:$E, $A31, '2010'!$F:$F, H$1)+SUMIFS('2009'!$H:$H, '2009'!$C:$C, $A31, '2009'!$F:$F, H$1)+SUMIFS('2009'!$I:$I, '2009'!$D:$D, $A31, '2009'!$F:$F, H$1)+SUMIFS('2009'!$J:$J, '2009'!$E:$E, $A31, '2009'!$F:$F, H$1), 0)</f>
        <v>0</v>
      </c>
      <c r="I31" s="0" t="n">
        <f aca="false">IFERROR(SUMIFS('2018'!$H:$H, '2018'!$C:$C, $A31, '2018'!$F:$F, I$1)+SUMIFS('2018'!$I:$I, '2018'!$D:$D, $A31, '2018'!$F:$F, I$1)+SUMIFS('2018'!$J:$J, '2018'!$E:$E, $A31, '2018'!$F:$F, I$1)+SUMIFS('2017'!$H:$H, '2017'!$C:$C, $A31, '2017'!$F:$F, I$1)+SUMIFS('2017'!$I:$I, '2017'!$D:$D, $A31, '2017'!$F:$F, I$1)+SUMIFS('2017'!$J:$J, '2017'!$E:$E, $A31, '2017'!$F:$F, I$1)+SUMIFS('2016'!$H:$H, '2016'!$C:$C, $A31, '2016'!$F:$F, I$1)+SUMIFS('2016'!$I:$I, '2016'!$D:$D, $A31, '2016'!$F:$F, I$1)+SUMIFS('2016'!$J:$J, '2016'!$E:$E, $A31, '2016'!$F:$F, I$1)+SUMIFS('2015'!$H:$H, '2015'!$C:$C, $A31, '2015'!$F:$F, I$1)+SUMIFS('2015'!$I:$I, '2015'!$D:$D, $A31, '2015'!$F:$F, I$1)+SUMIFS('2015'!$J:$J, '2015'!$E:$E, $A31, '2015'!$F:$F, I$1)+SUMIFS('2014'!$H:$H, '2014'!$C:$C, $A31, '2014'!$F:$F, I$1)+SUMIFS('2014'!$I:$I, '2014'!$D:$D, $A31, '2014'!$F:$F, I$1)+SUMIFS('2014'!$J:$J, '2014'!$E:$E, $A31, '2014'!$F:$F, I$1)+SUMIFS('2013'!$H:$H, '2013'!$C:$C, $A31, '2013'!$F:$F, I$1)+SUMIFS('2013'!$I:$I, '2013'!$D:$D, $A31, '2013'!$F:$F, I$1)+SUMIFS('2013'!$J:$J, '2013'!$E:$E, $A31, '2013'!$F:$F, I$1)+SUMIFS('2012'!$H:$H, '2012'!$C:$C, $A31, '2012'!$F:$F, I$1)+SUMIFS('2012'!$I:$I, '2012'!$D:$D, $A31, '2012'!$F:$F, I$1)+SUMIFS('2012'!$J:$J, '2012'!$E:$E, $A31, '2012'!$F:$F, I$1)+SUMIFS('2011'!$H:$H, '2011'!$C:$C, $A31, '2011'!$F:$F, I$1)+SUMIFS('2011'!$I:$I, '2011'!$D:$D, $A31, '2011'!$F:$F, I$1)+SUMIFS('2011'!$J:$J, '2011'!$E:$E, $A31, '2011'!$F:$F, I$1)+SUMIFS('2010'!$H:$H, '2010'!$C:$C, $A31, '2010'!$F:$F, I$1)+SUMIFS('2010'!$I:$I, '2010'!$D:$D, $A31, '2010'!$F:$F, I$1)+SUMIFS('2010'!$J:$J, '2010'!$E:$E, $A31, '2010'!$F:$F, I$1)+SUMIFS('2009'!$H:$H, '2009'!$C:$C, $A31, '2009'!$F:$F, I$1)+SUMIFS('2009'!$I:$I, '2009'!$D:$D, $A31, '2009'!$F:$F, I$1)+SUMIFS('2009'!$J:$J, '2009'!$E:$E, $A31, '2009'!$F:$F, I$1), 0)</f>
        <v>0</v>
      </c>
      <c r="J31" s="0" t="n">
        <f aca="false">IFERROR(SUMIFS('2018'!$H:$H, '2018'!$C:$C, $A31, '2018'!$F:$F, J$1)+SUMIFS('2018'!$I:$I, '2018'!$D:$D, $A31, '2018'!$F:$F, J$1)+SUMIFS('2018'!$J:$J, '2018'!$E:$E, $A31, '2018'!$F:$F, J$1)+SUMIFS('2017'!$H:$H, '2017'!$C:$C, $A31, '2017'!$F:$F, J$1)+SUMIFS('2017'!$I:$I, '2017'!$D:$D, $A31, '2017'!$F:$F, J$1)+SUMIFS('2017'!$J:$J, '2017'!$E:$E, $A31, '2017'!$F:$F, J$1)+SUMIFS('2016'!$H:$H, '2016'!$C:$C, $A31, '2016'!$F:$F, J$1)+SUMIFS('2016'!$I:$I, '2016'!$D:$D, $A31, '2016'!$F:$F, J$1)+SUMIFS('2016'!$J:$J, '2016'!$E:$E, $A31, '2016'!$F:$F, J$1)+SUMIFS('2015'!$H:$H, '2015'!$C:$C, $A31, '2015'!$F:$F, J$1)+SUMIFS('2015'!$I:$I, '2015'!$D:$D, $A31, '2015'!$F:$F, J$1)+SUMIFS('2015'!$J:$J, '2015'!$E:$E, $A31, '2015'!$F:$F, J$1)+SUMIFS('2014'!$H:$H, '2014'!$C:$C, $A31, '2014'!$F:$F, J$1)+SUMIFS('2014'!$I:$I, '2014'!$D:$D, $A31, '2014'!$F:$F, J$1)+SUMIFS('2014'!$J:$J, '2014'!$E:$E, $A31, '2014'!$F:$F, J$1)+SUMIFS('2013'!$H:$H, '2013'!$C:$C, $A31, '2013'!$F:$F, J$1)+SUMIFS('2013'!$I:$I, '2013'!$D:$D, $A31, '2013'!$F:$F, J$1)+SUMIFS('2013'!$J:$J, '2013'!$E:$E, $A31, '2013'!$F:$F, J$1)+SUMIFS('2012'!$H:$H, '2012'!$C:$C, $A31, '2012'!$F:$F, J$1)+SUMIFS('2012'!$I:$I, '2012'!$D:$D, $A31, '2012'!$F:$F, J$1)+SUMIFS('2012'!$J:$J, '2012'!$E:$E, $A31, '2012'!$F:$F, J$1)+SUMIFS('2011'!$H:$H, '2011'!$C:$C, $A31, '2011'!$F:$F, J$1)+SUMIFS('2011'!$I:$I, '2011'!$D:$D, $A31, '2011'!$F:$F, J$1)+SUMIFS('2011'!$J:$J, '2011'!$E:$E, $A31, '2011'!$F:$F, J$1)+SUMIFS('2010'!$H:$H, '2010'!$C:$C, $A31, '2010'!$F:$F, J$1)+SUMIFS('2010'!$I:$I, '2010'!$D:$D, $A31, '2010'!$F:$F, J$1)+SUMIFS('2010'!$J:$J, '2010'!$E:$E, $A31, '2010'!$F:$F, J$1)+SUMIFS('2009'!$H:$H, '2009'!$C:$C, $A31, '2009'!$F:$F, J$1)+SUMIFS('2009'!$I:$I, '2009'!$D:$D, $A31, '2009'!$F:$F, J$1)+SUMIFS('2009'!$J:$J, '2009'!$E:$E, $A31, '2009'!$F:$F, J$1), 0)</f>
        <v>8</v>
      </c>
      <c r="K31" s="0" t="n">
        <f aca="false">IFERROR(SUMIFS('2018'!$H:$H, '2018'!$C:$C, $A31, '2018'!$F:$F, K$1)+SUMIFS('2018'!$I:$I, '2018'!$D:$D, $A31, '2018'!$F:$F, K$1)+SUMIFS('2018'!$J:$J, '2018'!$E:$E, $A31, '2018'!$F:$F, K$1)+SUMIFS('2017'!$H:$H, '2017'!$C:$C, $A31, '2017'!$F:$F, K$1)+SUMIFS('2017'!$I:$I, '2017'!$D:$D, $A31, '2017'!$F:$F, K$1)+SUMIFS('2017'!$J:$J, '2017'!$E:$E, $A31, '2017'!$F:$F, K$1)+SUMIFS('2016'!$H:$H, '2016'!$C:$C, $A31, '2016'!$F:$F, K$1)+SUMIFS('2016'!$I:$I, '2016'!$D:$D, $A31, '2016'!$F:$F, K$1)+SUMIFS('2016'!$J:$J, '2016'!$E:$E, $A31, '2016'!$F:$F, K$1)+SUMIFS('2015'!$H:$H, '2015'!$C:$C, $A31, '2015'!$F:$F, K$1)+SUMIFS('2015'!$I:$I, '2015'!$D:$D, $A31, '2015'!$F:$F, K$1)+SUMIFS('2015'!$J:$J, '2015'!$E:$E, $A31, '2015'!$F:$F, K$1)+SUMIFS('2014'!$H:$H, '2014'!$C:$C, $A31, '2014'!$F:$F, K$1)+SUMIFS('2014'!$I:$I, '2014'!$D:$D, $A31, '2014'!$F:$F, K$1)+SUMIFS('2014'!$J:$J, '2014'!$E:$E, $A31, '2014'!$F:$F, K$1)+SUMIFS('2013'!$H:$H, '2013'!$C:$C, $A31, '2013'!$F:$F, K$1)+SUMIFS('2013'!$I:$I, '2013'!$D:$D, $A31, '2013'!$F:$F, K$1)+SUMIFS('2013'!$J:$J, '2013'!$E:$E, $A31, '2013'!$F:$F, K$1)+SUMIFS('2012'!$H:$H, '2012'!$C:$C, $A31, '2012'!$F:$F, K$1)+SUMIFS('2012'!$I:$I, '2012'!$D:$D, $A31, '2012'!$F:$F, K$1)+SUMIFS('2012'!$J:$J, '2012'!$E:$E, $A31, '2012'!$F:$F, K$1)+SUMIFS('2011'!$H:$H, '2011'!$C:$C, $A31, '2011'!$F:$F, K$1)+SUMIFS('2011'!$I:$I, '2011'!$D:$D, $A31, '2011'!$F:$F, K$1)+SUMIFS('2011'!$J:$J, '2011'!$E:$E, $A31, '2011'!$F:$F, K$1)+SUMIFS('2010'!$H:$H, '2010'!$C:$C, $A31, '2010'!$F:$F, K$1)+SUMIFS('2010'!$I:$I, '2010'!$D:$D, $A31, '2010'!$F:$F, K$1)+SUMIFS('2010'!$J:$J, '2010'!$E:$E, $A31, '2010'!$F:$F, K$1)+SUMIFS('2009'!$H:$H, '2009'!$C:$C, $A31, '2009'!$F:$F, K$1)+SUMIFS('2009'!$I:$I, '2009'!$D:$D, $A31, '2009'!$F:$F, K$1)+SUMIFS('2009'!$J:$J, '2009'!$E:$E, $A31, '2009'!$F:$F, K$1), 0)</f>
        <v>20</v>
      </c>
      <c r="L31" s="0" t="n">
        <f aca="false">IFERROR(SUMIFS('2018'!$H:$H, '2018'!$C:$C, $A31, '2018'!$F:$F, L$1)+SUMIFS('2018'!$I:$I, '2018'!$D:$D, $A31, '2018'!$F:$F, L$1)+SUMIFS('2018'!$J:$J, '2018'!$E:$E, $A31, '2018'!$F:$F, L$1)+SUMIFS('2017'!$H:$H, '2017'!$C:$C, $A31, '2017'!$F:$F, L$1)+SUMIFS('2017'!$I:$I, '2017'!$D:$D, $A31, '2017'!$F:$F, L$1)+SUMIFS('2017'!$J:$J, '2017'!$E:$E, $A31, '2017'!$F:$F, L$1)+SUMIFS('2016'!$H:$H, '2016'!$C:$C, $A31, '2016'!$F:$F, L$1)+SUMIFS('2016'!$I:$I, '2016'!$D:$D, $A31, '2016'!$F:$F, L$1)+SUMIFS('2016'!$J:$J, '2016'!$E:$E, $A31, '2016'!$F:$F, L$1)+SUMIFS('2015'!$H:$H, '2015'!$C:$C, $A31, '2015'!$F:$F, L$1)+SUMIFS('2015'!$I:$I, '2015'!$D:$D, $A31, '2015'!$F:$F, L$1)+SUMIFS('2015'!$J:$J, '2015'!$E:$E, $A31, '2015'!$F:$F, L$1)+SUMIFS('2014'!$H:$H, '2014'!$C:$C, $A31, '2014'!$F:$F, L$1)+SUMIFS('2014'!$I:$I, '2014'!$D:$D, $A31, '2014'!$F:$F, L$1)+SUMIFS('2014'!$J:$J, '2014'!$E:$E, $A31, '2014'!$F:$F, L$1)+SUMIFS('2013'!$H:$H, '2013'!$C:$C, $A31, '2013'!$F:$F, L$1)+SUMIFS('2013'!$I:$I, '2013'!$D:$D, $A31, '2013'!$F:$F, L$1)+SUMIFS('2013'!$J:$J, '2013'!$E:$E, $A31, '2013'!$F:$F, L$1)+SUMIFS('2012'!$H:$H, '2012'!$C:$C, $A31, '2012'!$F:$F, L$1)+SUMIFS('2012'!$I:$I, '2012'!$D:$D, $A31, '2012'!$F:$F, L$1)+SUMIFS('2012'!$J:$J, '2012'!$E:$E, $A31, '2012'!$F:$F, L$1)+SUMIFS('2011'!$H:$H, '2011'!$C:$C, $A31, '2011'!$F:$F, L$1)+SUMIFS('2011'!$I:$I, '2011'!$D:$D, $A31, '2011'!$F:$F, L$1)+SUMIFS('2011'!$J:$J, '2011'!$E:$E, $A31, '2011'!$F:$F, L$1)+SUMIFS('2010'!$H:$H, '2010'!$C:$C, $A31, '2010'!$F:$F, L$1)+SUMIFS('2010'!$I:$I, '2010'!$D:$D, $A31, '2010'!$F:$F, L$1)+SUMIFS('2010'!$J:$J, '2010'!$E:$E, $A31, '2010'!$F:$F, L$1)+SUMIFS('2009'!$H:$H, '2009'!$C:$C, $A31, '2009'!$F:$F, L$1)+SUMIFS('2009'!$I:$I, '2009'!$D:$D, $A31, '2009'!$F:$F, L$1)+SUMIFS('2009'!$J:$J, '2009'!$E:$E, $A31, '2009'!$F:$F, L$1), 0)</f>
        <v>400</v>
      </c>
      <c r="M31" s="0" t="n">
        <f aca="false">IFERROR(SUMIFS('2018'!$H:$H, '2018'!$C:$C, $A31, '2018'!$F:$F, M$1)+SUMIFS('2018'!$I:$I, '2018'!$D:$D, $A31, '2018'!$F:$F, M$1)+SUMIFS('2018'!$J:$J, '2018'!$E:$E, $A31, '2018'!$F:$F, M$1)+SUMIFS('2017'!$H:$H, '2017'!$C:$C, $A31, '2017'!$F:$F, M$1)+SUMIFS('2017'!$I:$I, '2017'!$D:$D, $A31, '2017'!$F:$F, M$1)+SUMIFS('2017'!$J:$J, '2017'!$E:$E, $A31, '2017'!$F:$F, M$1)+SUMIFS('2016'!$H:$H, '2016'!$C:$C, $A31, '2016'!$F:$F, M$1)+SUMIFS('2016'!$I:$I, '2016'!$D:$D, $A31, '2016'!$F:$F, M$1)+SUMIFS('2016'!$J:$J, '2016'!$E:$E, $A31, '2016'!$F:$F, M$1)+SUMIFS('2015'!$H:$H, '2015'!$C:$C, $A31, '2015'!$F:$F, M$1)+SUMIFS('2015'!$I:$I, '2015'!$D:$D, $A31, '2015'!$F:$F, M$1)+SUMIFS('2015'!$J:$J, '2015'!$E:$E, $A31, '2015'!$F:$F, M$1)+SUMIFS('2014'!$H:$H, '2014'!$C:$C, $A31, '2014'!$F:$F, M$1)+SUMIFS('2014'!$I:$I, '2014'!$D:$D, $A31, '2014'!$F:$F, M$1)+SUMIFS('2014'!$J:$J, '2014'!$E:$E, $A31, '2014'!$F:$F, M$1)+SUMIFS('2013'!$H:$H, '2013'!$C:$C, $A31, '2013'!$F:$F, M$1)+SUMIFS('2013'!$I:$I, '2013'!$D:$D, $A31, '2013'!$F:$F, M$1)+SUMIFS('2013'!$J:$J, '2013'!$E:$E, $A31, '2013'!$F:$F, M$1)+SUMIFS('2012'!$H:$H, '2012'!$C:$C, $A31, '2012'!$F:$F, M$1)+SUMIFS('2012'!$I:$I, '2012'!$D:$D, $A31, '2012'!$F:$F, M$1)+SUMIFS('2012'!$J:$J, '2012'!$E:$E, $A31, '2012'!$F:$F, M$1)+SUMIFS('2011'!$H:$H, '2011'!$C:$C, $A31, '2011'!$F:$F, M$1)+SUMIFS('2011'!$I:$I, '2011'!$D:$D, $A31, '2011'!$F:$F, M$1)+SUMIFS('2011'!$J:$J, '2011'!$E:$E, $A31, '2011'!$F:$F, M$1)+SUMIFS('2010'!$H:$H, '2010'!$C:$C, $A31, '2010'!$F:$F, M$1)+SUMIFS('2010'!$I:$I, '2010'!$D:$D, $A31, '2010'!$F:$F, M$1)+SUMIFS('2010'!$J:$J, '2010'!$E:$E, $A31, '2010'!$F:$F, M$1)+SUMIFS('2009'!$H:$H, '2009'!$C:$C, $A31, '2009'!$F:$F, M$1)+SUMIFS('2009'!$I:$I, '2009'!$D:$D, $A31, '2009'!$F:$F, M$1)+SUMIFS('2009'!$J:$J, '2009'!$E:$E, $A31, '2009'!$F:$F, M$1), 0)</f>
        <v>529</v>
      </c>
      <c r="N31" s="0" t="n">
        <f aca="false">IFERROR(SUMIFS('2018'!$H:$H, '2018'!$C:$C, $A31, '2018'!$F:$F, N$1)+SUMIFS('2018'!$I:$I, '2018'!$D:$D, $A31, '2018'!$F:$F, N$1)+SUMIFS('2018'!$J:$J, '2018'!$E:$E, $A31, '2018'!$F:$F, N$1)+SUMIFS('2017'!$H:$H, '2017'!$C:$C, $A31, '2017'!$F:$F, N$1)+SUMIFS('2017'!$I:$I, '2017'!$D:$D, $A31, '2017'!$F:$F, N$1)+SUMIFS('2017'!$J:$J, '2017'!$E:$E, $A31, '2017'!$F:$F, N$1)+SUMIFS('2016'!$H:$H, '2016'!$C:$C, $A31, '2016'!$F:$F, N$1)+SUMIFS('2016'!$I:$I, '2016'!$D:$D, $A31, '2016'!$F:$F, N$1)+SUMIFS('2016'!$J:$J, '2016'!$E:$E, $A31, '2016'!$F:$F, N$1)+SUMIFS('2015'!$H:$H, '2015'!$C:$C, $A31, '2015'!$F:$F, N$1)+SUMIFS('2015'!$I:$I, '2015'!$D:$D, $A31, '2015'!$F:$F, N$1)+SUMIFS('2015'!$J:$J, '2015'!$E:$E, $A31, '2015'!$F:$F, N$1)+SUMIFS('2014'!$H:$H, '2014'!$C:$C, $A31, '2014'!$F:$F, N$1)+SUMIFS('2014'!$I:$I, '2014'!$D:$D, $A31, '2014'!$F:$F, N$1)+SUMIFS('2014'!$J:$J, '2014'!$E:$E, $A31, '2014'!$F:$F, N$1)+SUMIFS('2013'!$H:$H, '2013'!$C:$C, $A31, '2013'!$F:$F, N$1)+SUMIFS('2013'!$I:$I, '2013'!$D:$D, $A31, '2013'!$F:$F, N$1)+SUMIFS('2013'!$J:$J, '2013'!$E:$E, $A31, '2013'!$F:$F, N$1)+SUMIFS('2012'!$H:$H, '2012'!$C:$C, $A31, '2012'!$F:$F, N$1)+SUMIFS('2012'!$I:$I, '2012'!$D:$D, $A31, '2012'!$F:$F, N$1)+SUMIFS('2012'!$J:$J, '2012'!$E:$E, $A31, '2012'!$F:$F, N$1)+SUMIFS('2011'!$H:$H, '2011'!$C:$C, $A31, '2011'!$F:$F, N$1)+SUMIFS('2011'!$I:$I, '2011'!$D:$D, $A31, '2011'!$F:$F, N$1)+SUMIFS('2011'!$J:$J, '2011'!$E:$E, $A31, '2011'!$F:$F, N$1)+SUMIFS('2010'!$H:$H, '2010'!$C:$C, $A31, '2010'!$F:$F, N$1)+SUMIFS('2010'!$I:$I, '2010'!$D:$D, $A31, '2010'!$F:$F, N$1)+SUMIFS('2010'!$J:$J, '2010'!$E:$E, $A31, '2010'!$F:$F, N$1)+SUMIFS('2009'!$H:$H, '2009'!$C:$C, $A31, '2009'!$F:$F, N$1)+SUMIFS('2009'!$I:$I, '2009'!$D:$D, $A31, '2009'!$F:$F, N$1)+SUMIFS('2009'!$J:$J, '2009'!$E:$E, $A31, '2009'!$F:$F, N$1), 0)</f>
        <v>77</v>
      </c>
      <c r="O31" s="0" t="n">
        <f aca="false">IFERROR(SUMIFS('2018'!$H:$H, '2018'!$C:$C, $A31, '2018'!$F:$F, O$1)+SUMIFS('2018'!$I:$I, '2018'!$D:$D, $A31, '2018'!$F:$F, O$1)+SUMIFS('2018'!$J:$J, '2018'!$E:$E, $A31, '2018'!$F:$F, O$1)+SUMIFS('2017'!$H:$H, '2017'!$C:$C, $A31, '2017'!$F:$F, O$1)+SUMIFS('2017'!$I:$I, '2017'!$D:$D, $A31, '2017'!$F:$F, O$1)+SUMIFS('2017'!$J:$J, '2017'!$E:$E, $A31, '2017'!$F:$F, O$1)+SUMIFS('2016'!$H:$H, '2016'!$C:$C, $A31, '2016'!$F:$F, O$1)+SUMIFS('2016'!$I:$I, '2016'!$D:$D, $A31, '2016'!$F:$F, O$1)+SUMIFS('2016'!$J:$J, '2016'!$E:$E, $A31, '2016'!$F:$F, O$1)+SUMIFS('2015'!$H:$H, '2015'!$C:$C, $A31, '2015'!$F:$F, O$1)+SUMIFS('2015'!$I:$I, '2015'!$D:$D, $A31, '2015'!$F:$F, O$1)+SUMIFS('2015'!$J:$J, '2015'!$E:$E, $A31, '2015'!$F:$F, O$1)+SUMIFS('2014'!$H:$H, '2014'!$C:$C, $A31, '2014'!$F:$F, O$1)+SUMIFS('2014'!$I:$I, '2014'!$D:$D, $A31, '2014'!$F:$F, O$1)+SUMIFS('2014'!$J:$J, '2014'!$E:$E, $A31, '2014'!$F:$F, O$1)+SUMIFS('2013'!$H:$H, '2013'!$C:$C, $A31, '2013'!$F:$F, O$1)+SUMIFS('2013'!$I:$I, '2013'!$D:$D, $A31, '2013'!$F:$F, O$1)+SUMIFS('2013'!$J:$J, '2013'!$E:$E, $A31, '2013'!$F:$F, O$1)+SUMIFS('2012'!$H:$H, '2012'!$C:$C, $A31, '2012'!$F:$F, O$1)+SUMIFS('2012'!$I:$I, '2012'!$D:$D, $A31, '2012'!$F:$F, O$1)+SUMIFS('2012'!$J:$J, '2012'!$E:$E, $A31, '2012'!$F:$F, O$1)+SUMIFS('2011'!$H:$H, '2011'!$C:$C, $A31, '2011'!$F:$F, O$1)+SUMIFS('2011'!$I:$I, '2011'!$D:$D, $A31, '2011'!$F:$F, O$1)+SUMIFS('2011'!$J:$J, '2011'!$E:$E, $A31, '2011'!$F:$F, O$1)+SUMIFS('2010'!$H:$H, '2010'!$C:$C, $A31, '2010'!$F:$F, O$1)+SUMIFS('2010'!$I:$I, '2010'!$D:$D, $A31, '2010'!$F:$F, O$1)+SUMIFS('2010'!$J:$J, '2010'!$E:$E, $A31, '2010'!$F:$F, O$1)+SUMIFS('2009'!$H:$H, '2009'!$C:$C, $A31, '2009'!$F:$F, O$1)+SUMIFS('2009'!$I:$I, '2009'!$D:$D, $A31, '2009'!$F:$F, O$1)+SUMIFS('2009'!$J:$J, '2009'!$E:$E, $A31, '2009'!$F:$F, O$1), 0)</f>
        <v>0</v>
      </c>
      <c r="P31" s="0" t="n">
        <f aca="false">IFERROR(SUMIFS('2018'!$H:$H, '2018'!$C:$C, $A31, '2018'!$F:$F, P$1)+SUMIFS('2018'!$I:$I, '2018'!$D:$D, $A31, '2018'!$F:$F, P$1)+SUMIFS('2018'!$J:$J, '2018'!$E:$E, $A31, '2018'!$F:$F, P$1)+SUMIFS('2017'!$H:$H, '2017'!$C:$C, $A31, '2017'!$F:$F, P$1)+SUMIFS('2017'!$I:$I, '2017'!$D:$D, $A31, '2017'!$F:$F, P$1)+SUMIFS('2017'!$J:$J, '2017'!$E:$E, $A31, '2017'!$F:$F, P$1)+SUMIFS('2016'!$H:$H, '2016'!$C:$C, $A31, '2016'!$F:$F, P$1)+SUMIFS('2016'!$I:$I, '2016'!$D:$D, $A31, '2016'!$F:$F, P$1)+SUMIFS('2016'!$J:$J, '2016'!$E:$E, $A31, '2016'!$F:$F, P$1)+SUMIFS('2015'!$H:$H, '2015'!$C:$C, $A31, '2015'!$F:$F, P$1)+SUMIFS('2015'!$I:$I, '2015'!$D:$D, $A31, '2015'!$F:$F, P$1)+SUMIFS('2015'!$J:$J, '2015'!$E:$E, $A31, '2015'!$F:$F, P$1)+SUMIFS('2014'!$H:$H, '2014'!$C:$C, $A31, '2014'!$F:$F, P$1)+SUMIFS('2014'!$I:$I, '2014'!$D:$D, $A31, '2014'!$F:$F, P$1)+SUMIFS('2014'!$J:$J, '2014'!$E:$E, $A31, '2014'!$F:$F, P$1)+SUMIFS('2013'!$H:$H, '2013'!$C:$C, $A31, '2013'!$F:$F, P$1)+SUMIFS('2013'!$I:$I, '2013'!$D:$D, $A31, '2013'!$F:$F, P$1)+SUMIFS('2013'!$J:$J, '2013'!$E:$E, $A31, '2013'!$F:$F, P$1)+SUMIFS('2012'!$H:$H, '2012'!$C:$C, $A31, '2012'!$F:$F, P$1)+SUMIFS('2012'!$I:$I, '2012'!$D:$D, $A31, '2012'!$F:$F, P$1)+SUMIFS('2012'!$J:$J, '2012'!$E:$E, $A31, '2012'!$F:$F, P$1)+SUMIFS('2011'!$H:$H, '2011'!$C:$C, $A31, '2011'!$F:$F, P$1)+SUMIFS('2011'!$I:$I, '2011'!$D:$D, $A31, '2011'!$F:$F, P$1)+SUMIFS('2011'!$J:$J, '2011'!$E:$E, $A31, '2011'!$F:$F, P$1)+SUMIFS('2010'!$H:$H, '2010'!$C:$C, $A31, '2010'!$F:$F, P$1)+SUMIFS('2010'!$I:$I, '2010'!$D:$D, $A31, '2010'!$F:$F, P$1)+SUMIFS('2010'!$J:$J, '2010'!$E:$E, $A31, '2010'!$F:$F, P$1)+SUMIFS('2009'!$H:$H, '2009'!$C:$C, $A31, '2009'!$F:$F, P$1)+SUMIFS('2009'!$I:$I, '2009'!$D:$D, $A31, '2009'!$F:$F, P$1)+SUMIFS('2009'!$J:$J, '2009'!$E:$E, $A31, '2009'!$F:$F, P$1), 0)</f>
        <v>39</v>
      </c>
      <c r="Q31" s="0" t="n">
        <f aca="false">IFERROR(SUMIFS('2018'!$H:$H, '2018'!$C:$C, $A31, '2018'!$F:$F, Q$1)+SUMIFS('2018'!$I:$I, '2018'!$D:$D, $A31, '2018'!$F:$F, Q$1)+SUMIFS('2018'!$J:$J, '2018'!$E:$E, $A31, '2018'!$F:$F, Q$1)+SUMIFS('2017'!$H:$H, '2017'!$C:$C, $A31, '2017'!$F:$F, Q$1)+SUMIFS('2017'!$I:$I, '2017'!$D:$D, $A31, '2017'!$F:$F, Q$1)+SUMIFS('2017'!$J:$J, '2017'!$E:$E, $A31, '2017'!$F:$F, Q$1)+SUMIFS('2016'!$H:$H, '2016'!$C:$C, $A31, '2016'!$F:$F, Q$1)+SUMIFS('2016'!$I:$I, '2016'!$D:$D, $A31, '2016'!$F:$F, Q$1)+SUMIFS('2016'!$J:$J, '2016'!$E:$E, $A31, '2016'!$F:$F, Q$1)+SUMIFS('2015'!$H:$H, '2015'!$C:$C, $A31, '2015'!$F:$F, Q$1)+SUMIFS('2015'!$I:$I, '2015'!$D:$D, $A31, '2015'!$F:$F, Q$1)+SUMIFS('2015'!$J:$J, '2015'!$E:$E, $A31, '2015'!$F:$F, Q$1)+SUMIFS('2014'!$H:$H, '2014'!$C:$C, $A31, '2014'!$F:$F, Q$1)+SUMIFS('2014'!$I:$I, '2014'!$D:$D, $A31, '2014'!$F:$F, Q$1)+SUMIFS('2014'!$J:$J, '2014'!$E:$E, $A31, '2014'!$F:$F, Q$1)+SUMIFS('2013'!$H:$H, '2013'!$C:$C, $A31, '2013'!$F:$F, Q$1)+SUMIFS('2013'!$I:$I, '2013'!$D:$D, $A31, '2013'!$F:$F, Q$1)+SUMIFS('2013'!$J:$J, '2013'!$E:$E, $A31, '2013'!$F:$F, Q$1)+SUMIFS('2012'!$H:$H, '2012'!$C:$C, $A31, '2012'!$F:$F, Q$1)+SUMIFS('2012'!$I:$I, '2012'!$D:$D, $A31, '2012'!$F:$F, Q$1)+SUMIFS('2012'!$J:$J, '2012'!$E:$E, $A31, '2012'!$F:$F, Q$1)+SUMIFS('2011'!$H:$H, '2011'!$C:$C, $A31, '2011'!$F:$F, Q$1)+SUMIFS('2011'!$I:$I, '2011'!$D:$D, $A31, '2011'!$F:$F, Q$1)+SUMIFS('2011'!$J:$J, '2011'!$E:$E, $A31, '2011'!$F:$F, Q$1)+SUMIFS('2010'!$H:$H, '2010'!$C:$C, $A31, '2010'!$F:$F, Q$1)+SUMIFS('2010'!$I:$I, '2010'!$D:$D, $A31, '2010'!$F:$F, Q$1)+SUMIFS('2010'!$J:$J, '2010'!$E:$E, $A31, '2010'!$F:$F, Q$1)+SUMIFS('2009'!$H:$H, '2009'!$C:$C, $A31, '2009'!$F:$F, Q$1)+SUMIFS('2009'!$I:$I, '2009'!$D:$D, $A31, '2009'!$F:$F, Q$1)+SUMIFS('2009'!$J:$J, '2009'!$E:$E, $A31, '2009'!$F:$F, Q$1), 0)</f>
        <v>7</v>
      </c>
      <c r="R31" s="0" t="n">
        <f aca="false">IFERROR(SUMIFS('2018'!$H:$H, '2018'!$C:$C, $A31, '2018'!$F:$F, R$1)+SUMIFS('2018'!$I:$I, '2018'!$D:$D, $A31, '2018'!$F:$F, R$1)+SUMIFS('2018'!$J:$J, '2018'!$E:$E, $A31, '2018'!$F:$F, R$1)+SUMIFS('2017'!$H:$H, '2017'!$C:$C, $A31, '2017'!$F:$F, R$1)+SUMIFS('2017'!$I:$I, '2017'!$D:$D, $A31, '2017'!$F:$F, R$1)+SUMIFS('2017'!$J:$J, '2017'!$E:$E, $A31, '2017'!$F:$F, R$1)+SUMIFS('2016'!$H:$H, '2016'!$C:$C, $A31, '2016'!$F:$F, R$1)+SUMIFS('2016'!$I:$I, '2016'!$D:$D, $A31, '2016'!$F:$F, R$1)+SUMIFS('2016'!$J:$J, '2016'!$E:$E, $A31, '2016'!$F:$F, R$1)+SUMIFS('2015'!$H:$H, '2015'!$C:$C, $A31, '2015'!$F:$F, R$1)+SUMIFS('2015'!$I:$I, '2015'!$D:$D, $A31, '2015'!$F:$F, R$1)+SUMIFS('2015'!$J:$J, '2015'!$E:$E, $A31, '2015'!$F:$F, R$1)+SUMIFS('2014'!$H:$H, '2014'!$C:$C, $A31, '2014'!$F:$F, R$1)+SUMIFS('2014'!$I:$I, '2014'!$D:$D, $A31, '2014'!$F:$F, R$1)+SUMIFS('2014'!$J:$J, '2014'!$E:$E, $A31, '2014'!$F:$F, R$1)+SUMIFS('2013'!$H:$H, '2013'!$C:$C, $A31, '2013'!$F:$F, R$1)+SUMIFS('2013'!$I:$I, '2013'!$D:$D, $A31, '2013'!$F:$F, R$1)+SUMIFS('2013'!$J:$J, '2013'!$E:$E, $A31, '2013'!$F:$F, R$1)+SUMIFS('2012'!$H:$H, '2012'!$C:$C, $A31, '2012'!$F:$F, R$1)+SUMIFS('2012'!$I:$I, '2012'!$D:$D, $A31, '2012'!$F:$F, R$1)+SUMIFS('2012'!$J:$J, '2012'!$E:$E, $A31, '2012'!$F:$F, R$1)+SUMIFS('2011'!$H:$H, '2011'!$C:$C, $A31, '2011'!$F:$F, R$1)+SUMIFS('2011'!$I:$I, '2011'!$D:$D, $A31, '2011'!$F:$F, R$1)+SUMIFS('2011'!$J:$J, '2011'!$E:$E, $A31, '2011'!$F:$F, R$1)+SUMIFS('2010'!$H:$H, '2010'!$C:$C, $A31, '2010'!$F:$F, R$1)+SUMIFS('2010'!$I:$I, '2010'!$D:$D, $A31, '2010'!$F:$F, R$1)+SUMIFS('2010'!$J:$J, '2010'!$E:$E, $A31, '2010'!$F:$F, R$1)+SUMIFS('2009'!$H:$H, '2009'!$C:$C, $A31, '2009'!$F:$F, R$1)+SUMIFS('2009'!$I:$I, '2009'!$D:$D, $A31, '2009'!$F:$F, R$1)+SUMIFS('2009'!$J:$J, '2009'!$E:$E, $A31, '2009'!$F:$F, R$1), 0)</f>
        <v>0</v>
      </c>
      <c r="S31" s="0" t="n">
        <f aca="false">IFERROR(SUMIFS('2018'!$H:$H, '2018'!$C:$C, $A31, '2018'!$F:$F, S$1)+SUMIFS('2018'!$I:$I, '2018'!$D:$D, $A31, '2018'!$F:$F, S$1)+SUMIFS('2018'!$J:$J, '2018'!$E:$E, $A31, '2018'!$F:$F, S$1)+SUMIFS('2017'!$H:$H, '2017'!$C:$C, $A31, '2017'!$F:$F, S$1)+SUMIFS('2017'!$I:$I, '2017'!$D:$D, $A31, '2017'!$F:$F, S$1)+SUMIFS('2017'!$J:$J, '2017'!$E:$E, $A31, '2017'!$F:$F, S$1)+SUMIFS('2016'!$H:$H, '2016'!$C:$C, $A31, '2016'!$F:$F, S$1)+SUMIFS('2016'!$I:$I, '2016'!$D:$D, $A31, '2016'!$F:$F, S$1)+SUMIFS('2016'!$J:$J, '2016'!$E:$E, $A31, '2016'!$F:$F, S$1)+SUMIFS('2015'!$H:$H, '2015'!$C:$C, $A31, '2015'!$F:$F, S$1)+SUMIFS('2015'!$I:$I, '2015'!$D:$D, $A31, '2015'!$F:$F, S$1)+SUMIFS('2015'!$J:$J, '2015'!$E:$E, $A31, '2015'!$F:$F, S$1)+SUMIFS('2014'!$H:$H, '2014'!$C:$C, $A31, '2014'!$F:$F, S$1)+SUMIFS('2014'!$I:$I, '2014'!$D:$D, $A31, '2014'!$F:$F, S$1)+SUMIFS('2014'!$J:$J, '2014'!$E:$E, $A31, '2014'!$F:$F, S$1)+SUMIFS('2013'!$H:$H, '2013'!$C:$C, $A31, '2013'!$F:$F, S$1)+SUMIFS('2013'!$I:$I, '2013'!$D:$D, $A31, '2013'!$F:$F, S$1)+SUMIFS('2013'!$J:$J, '2013'!$E:$E, $A31, '2013'!$F:$F, S$1)+SUMIFS('2012'!$H:$H, '2012'!$C:$C, $A31, '2012'!$F:$F, S$1)+SUMIFS('2012'!$I:$I, '2012'!$D:$D, $A31, '2012'!$F:$F, S$1)+SUMIFS('2012'!$J:$J, '2012'!$E:$E, $A31, '2012'!$F:$F, S$1)+SUMIFS('2011'!$H:$H, '2011'!$C:$C, $A31, '2011'!$F:$F, S$1)+SUMIFS('2011'!$I:$I, '2011'!$D:$D, $A31, '2011'!$F:$F, S$1)+SUMIFS('2011'!$J:$J, '2011'!$E:$E, $A31, '2011'!$F:$F, S$1)+SUMIFS('2010'!$H:$H, '2010'!$C:$C, $A31, '2010'!$F:$F, S$1)+SUMIFS('2010'!$I:$I, '2010'!$D:$D, $A31, '2010'!$F:$F, S$1)+SUMIFS('2010'!$J:$J, '2010'!$E:$E, $A31, '2010'!$F:$F, S$1)+SUMIFS('2009'!$H:$H, '2009'!$C:$C, $A31, '2009'!$F:$F, S$1)+SUMIFS('2009'!$I:$I, '2009'!$D:$D, $A31, '2009'!$F:$F, S$1)+SUMIFS('2009'!$J:$J, '2009'!$E:$E, $A31, '2009'!$F:$F, S$1), 0)</f>
        <v>5</v>
      </c>
      <c r="T31" s="0" t="n">
        <f aca="false">IFERROR(SUMIFS('2018'!$H:$H, '2018'!$C:$C, $A31, '2018'!$F:$F, T$1)+SUMIFS('2018'!$I:$I, '2018'!$D:$D, $A31, '2018'!$F:$F, T$1)+SUMIFS('2018'!$J:$J, '2018'!$E:$E, $A31, '2018'!$F:$F, T$1)+SUMIFS('2017'!$H:$H, '2017'!$C:$C, $A31, '2017'!$F:$F, T$1)+SUMIFS('2017'!$I:$I, '2017'!$D:$D, $A31, '2017'!$F:$F, T$1)+SUMIFS('2017'!$J:$J, '2017'!$E:$E, $A31, '2017'!$F:$F, T$1)+SUMIFS('2016'!$H:$H, '2016'!$C:$C, $A31, '2016'!$F:$F, T$1)+SUMIFS('2016'!$I:$I, '2016'!$D:$D, $A31, '2016'!$F:$F, T$1)+SUMIFS('2016'!$J:$J, '2016'!$E:$E, $A31, '2016'!$F:$F, T$1)+SUMIFS('2015'!$H:$H, '2015'!$C:$C, $A31, '2015'!$F:$F, T$1)+SUMIFS('2015'!$I:$I, '2015'!$D:$D, $A31, '2015'!$F:$F, T$1)+SUMIFS('2015'!$J:$J, '2015'!$E:$E, $A31, '2015'!$F:$F, T$1)+SUMIFS('2014'!$H:$H, '2014'!$C:$C, $A31, '2014'!$F:$F, T$1)+SUMIFS('2014'!$I:$I, '2014'!$D:$D, $A31, '2014'!$F:$F, T$1)+SUMIFS('2014'!$J:$J, '2014'!$E:$E, $A31, '2014'!$F:$F, T$1)+SUMIFS('2013'!$H:$H, '2013'!$C:$C, $A31, '2013'!$F:$F, T$1)+SUMIFS('2013'!$I:$I, '2013'!$D:$D, $A31, '2013'!$F:$F, T$1)+SUMIFS('2013'!$J:$J, '2013'!$E:$E, $A31, '2013'!$F:$F, T$1)+SUMIFS('2012'!$H:$H, '2012'!$C:$C, $A31, '2012'!$F:$F, T$1)+SUMIFS('2012'!$I:$I, '2012'!$D:$D, $A31, '2012'!$F:$F, T$1)+SUMIFS('2012'!$J:$J, '2012'!$E:$E, $A31, '2012'!$F:$F, T$1)+SUMIFS('2011'!$H:$H, '2011'!$C:$C, $A31, '2011'!$F:$F, T$1)+SUMIFS('2011'!$I:$I, '2011'!$D:$D, $A31, '2011'!$F:$F, T$1)+SUMIFS('2011'!$J:$J, '2011'!$E:$E, $A31, '2011'!$F:$F, T$1)+SUMIFS('2010'!$H:$H, '2010'!$C:$C, $A31, '2010'!$F:$F, T$1)+SUMIFS('2010'!$I:$I, '2010'!$D:$D, $A31, '2010'!$F:$F, T$1)+SUMIFS('2010'!$J:$J, '2010'!$E:$E, $A31, '2010'!$F:$F, T$1)+SUMIFS('2009'!$H:$H, '2009'!$C:$C, $A31, '2009'!$F:$F, T$1)+SUMIFS('2009'!$I:$I, '2009'!$D:$D, $A31, '2009'!$F:$F, T$1)+SUMIFS('2009'!$J:$J, '2009'!$E:$E, $A31, '2009'!$F:$F, T$1), 0)</f>
        <v>0</v>
      </c>
      <c r="U31" s="0" t="n">
        <f aca="false">IFERROR(SUMIFS('2018'!$H:$H, '2018'!$C:$C, $A31, '2018'!$F:$F, U$1)+SUMIFS('2018'!$I:$I, '2018'!$D:$D, $A31, '2018'!$F:$F, U$1)+SUMIFS('2018'!$J:$J, '2018'!$E:$E, $A31, '2018'!$F:$F, U$1)+SUMIFS('2017'!$H:$H, '2017'!$C:$C, $A31, '2017'!$F:$F, U$1)+SUMIFS('2017'!$I:$I, '2017'!$D:$D, $A31, '2017'!$F:$F, U$1)+SUMIFS('2017'!$J:$J, '2017'!$E:$E, $A31, '2017'!$F:$F, U$1)+SUMIFS('2016'!$H:$H, '2016'!$C:$C, $A31, '2016'!$F:$F, U$1)+SUMIFS('2016'!$I:$I, '2016'!$D:$D, $A31, '2016'!$F:$F, U$1)+SUMIFS('2016'!$J:$J, '2016'!$E:$E, $A31, '2016'!$F:$F, U$1)+SUMIFS('2015'!$H:$H, '2015'!$C:$C, $A31, '2015'!$F:$F, U$1)+SUMIFS('2015'!$I:$I, '2015'!$D:$D, $A31, '2015'!$F:$F, U$1)+SUMIFS('2015'!$J:$J, '2015'!$E:$E, $A31, '2015'!$F:$F, U$1)+SUMIFS('2014'!$H:$H, '2014'!$C:$C, $A31, '2014'!$F:$F, U$1)+SUMIFS('2014'!$I:$I, '2014'!$D:$D, $A31, '2014'!$F:$F, U$1)+SUMIFS('2014'!$J:$J, '2014'!$E:$E, $A31, '2014'!$F:$F, U$1)+SUMIFS('2013'!$H:$H, '2013'!$C:$C, $A31, '2013'!$F:$F, U$1)+SUMIFS('2013'!$I:$I, '2013'!$D:$D, $A31, '2013'!$F:$F, U$1)+SUMIFS('2013'!$J:$J, '2013'!$E:$E, $A31, '2013'!$F:$F, U$1)+SUMIFS('2012'!$H:$H, '2012'!$C:$C, $A31, '2012'!$F:$F, U$1)+SUMIFS('2012'!$I:$I, '2012'!$D:$D, $A31, '2012'!$F:$F, U$1)+SUMIFS('2012'!$J:$J, '2012'!$E:$E, $A31, '2012'!$F:$F, U$1)+SUMIFS('2011'!$H:$H, '2011'!$C:$C, $A31, '2011'!$F:$F, U$1)+SUMIFS('2011'!$I:$I, '2011'!$D:$D, $A31, '2011'!$F:$F, U$1)+SUMIFS('2011'!$J:$J, '2011'!$E:$E, $A31, '2011'!$F:$F, U$1)+SUMIFS('2010'!$H:$H, '2010'!$C:$C, $A31, '2010'!$F:$F, U$1)+SUMIFS('2010'!$I:$I, '2010'!$D:$D, $A31, '2010'!$F:$F, U$1)+SUMIFS('2010'!$J:$J, '2010'!$E:$E, $A31, '2010'!$F:$F, U$1)+SUMIFS('2009'!$H:$H, '2009'!$C:$C, $A31, '2009'!$F:$F, U$1)+SUMIFS('2009'!$I:$I, '2009'!$D:$D, $A31, '2009'!$F:$F, U$1)+SUMIFS('2009'!$J:$J, '2009'!$E:$E, $A31, '2009'!$F:$F, U$1), 0)</f>
        <v>2</v>
      </c>
      <c r="V31" s="0" t="n">
        <f aca="false">IFERROR(SUMIFS('2018'!$H:$H, '2018'!$C:$C, $A31, '2018'!$F:$F, V$1)+SUMIFS('2018'!$I:$I, '2018'!$D:$D, $A31, '2018'!$F:$F, V$1)+SUMIFS('2018'!$J:$J, '2018'!$E:$E, $A31, '2018'!$F:$F, V$1)+SUMIFS('2017'!$H:$H, '2017'!$C:$C, $A31, '2017'!$F:$F, V$1)+SUMIFS('2017'!$I:$I, '2017'!$D:$D, $A31, '2017'!$F:$F, V$1)+SUMIFS('2017'!$J:$J, '2017'!$E:$E, $A31, '2017'!$F:$F, V$1)+SUMIFS('2016'!$H:$H, '2016'!$C:$C, $A31, '2016'!$F:$F, V$1)+SUMIFS('2016'!$I:$I, '2016'!$D:$D, $A31, '2016'!$F:$F, V$1)+SUMIFS('2016'!$J:$J, '2016'!$E:$E, $A31, '2016'!$F:$F, V$1)+SUMIFS('2015'!$H:$H, '2015'!$C:$C, $A31, '2015'!$F:$F, V$1)+SUMIFS('2015'!$I:$I, '2015'!$D:$D, $A31, '2015'!$F:$F, V$1)+SUMIFS('2015'!$J:$J, '2015'!$E:$E, $A31, '2015'!$F:$F, V$1)+SUMIFS('2014'!$H:$H, '2014'!$C:$C, $A31, '2014'!$F:$F, V$1)+SUMIFS('2014'!$I:$I, '2014'!$D:$D, $A31, '2014'!$F:$F, V$1)+SUMIFS('2014'!$J:$J, '2014'!$E:$E, $A31, '2014'!$F:$F, V$1)+SUMIFS('2013'!$H:$H, '2013'!$C:$C, $A31, '2013'!$F:$F, V$1)+SUMIFS('2013'!$I:$I, '2013'!$D:$D, $A31, '2013'!$F:$F, V$1)+SUMIFS('2013'!$J:$J, '2013'!$E:$E, $A31, '2013'!$F:$F, V$1)+SUMIFS('2012'!$H:$H, '2012'!$C:$C, $A31, '2012'!$F:$F, V$1)+SUMIFS('2012'!$I:$I, '2012'!$D:$D, $A31, '2012'!$F:$F, V$1)+SUMIFS('2012'!$J:$J, '2012'!$E:$E, $A31, '2012'!$F:$F, V$1)+SUMIFS('2011'!$H:$H, '2011'!$C:$C, $A31, '2011'!$F:$F, V$1)+SUMIFS('2011'!$I:$I, '2011'!$D:$D, $A31, '2011'!$F:$F, V$1)+SUMIFS('2011'!$J:$J, '2011'!$E:$E, $A31, '2011'!$F:$F, V$1)+SUMIFS('2010'!$H:$H, '2010'!$C:$C, $A31, '2010'!$F:$F, V$1)+SUMIFS('2010'!$I:$I, '2010'!$D:$D, $A31, '2010'!$F:$F, V$1)+SUMIFS('2010'!$J:$J, '2010'!$E:$E, $A31, '2010'!$F:$F, V$1)+SUMIFS('2009'!$H:$H, '2009'!$C:$C, $A31, '2009'!$F:$F, V$1)+SUMIFS('2009'!$I:$I, '2009'!$D:$D, $A31, '2009'!$F:$F, V$1)+SUMIFS('2009'!$J:$J, '2009'!$E:$E, $A31, '2009'!$F:$F, V$1), 0)</f>
        <v>4</v>
      </c>
      <c r="W31" s="0" t="n">
        <f aca="false">IFERROR(SUMIFS('2018'!$H:$H, '2018'!$C:$C, $A31, '2018'!$F:$F, W$1)+SUMIFS('2018'!$I:$I, '2018'!$D:$D, $A31, '2018'!$F:$F, W$1)+SUMIFS('2018'!$J:$J, '2018'!$E:$E, $A31, '2018'!$F:$F, W$1)+SUMIFS('2017'!$H:$H, '2017'!$C:$C, $A31, '2017'!$F:$F, W$1)+SUMIFS('2017'!$I:$I, '2017'!$D:$D, $A31, '2017'!$F:$F, W$1)+SUMIFS('2017'!$J:$J, '2017'!$E:$E, $A31, '2017'!$F:$F, W$1)+SUMIFS('2016'!$H:$H, '2016'!$C:$C, $A31, '2016'!$F:$F, W$1)+SUMIFS('2016'!$I:$I, '2016'!$D:$D, $A31, '2016'!$F:$F, W$1)+SUMIFS('2016'!$J:$J, '2016'!$E:$E, $A31, '2016'!$F:$F, W$1)+SUMIFS('2015'!$H:$H, '2015'!$C:$C, $A31, '2015'!$F:$F, W$1)+SUMIFS('2015'!$I:$I, '2015'!$D:$D, $A31, '2015'!$F:$F, W$1)+SUMIFS('2015'!$J:$J, '2015'!$E:$E, $A31, '2015'!$F:$F, W$1)+SUMIFS('2014'!$H:$H, '2014'!$C:$C, $A31, '2014'!$F:$F, W$1)+SUMIFS('2014'!$I:$I, '2014'!$D:$D, $A31, '2014'!$F:$F, W$1)+SUMIFS('2014'!$J:$J, '2014'!$E:$E, $A31, '2014'!$F:$F, W$1)+SUMIFS('2013'!$H:$H, '2013'!$C:$C, $A31, '2013'!$F:$F, W$1)+SUMIFS('2013'!$I:$I, '2013'!$D:$D, $A31, '2013'!$F:$F, W$1)+SUMIFS('2013'!$J:$J, '2013'!$E:$E, $A31, '2013'!$F:$F, W$1)+SUMIFS('2012'!$H:$H, '2012'!$C:$C, $A31, '2012'!$F:$F, W$1)+SUMIFS('2012'!$I:$I, '2012'!$D:$D, $A31, '2012'!$F:$F, W$1)+SUMIFS('2012'!$J:$J, '2012'!$E:$E, $A31, '2012'!$F:$F, W$1)+SUMIFS('2011'!$H:$H, '2011'!$C:$C, $A31, '2011'!$F:$F, W$1)+SUMIFS('2011'!$I:$I, '2011'!$D:$D, $A31, '2011'!$F:$F, W$1)+SUMIFS('2011'!$J:$J, '2011'!$E:$E, $A31, '2011'!$F:$F, W$1)+SUMIFS('2010'!$H:$H, '2010'!$C:$C, $A31, '2010'!$F:$F, W$1)+SUMIFS('2010'!$I:$I, '2010'!$D:$D, $A31, '2010'!$F:$F, W$1)+SUMIFS('2010'!$J:$J, '2010'!$E:$E, $A31, '2010'!$F:$F, W$1)+SUMIFS('2009'!$H:$H, '2009'!$C:$C, $A31, '2009'!$F:$F, W$1)+SUMIFS('2009'!$I:$I, '2009'!$D:$D, $A31, '2009'!$F:$F, W$1)+SUMIFS('2009'!$J:$J, '2009'!$E:$E, $A31, '2009'!$F:$F, W$1), 0)</f>
        <v>22</v>
      </c>
      <c r="X31" s="0" t="n">
        <f aca="false">IFERROR(SUMIFS('2018'!$H:$H, '2018'!$C:$C, $A31, '2018'!$F:$F, X$1)+SUMIFS('2018'!$I:$I, '2018'!$D:$D, $A31, '2018'!$F:$F, X$1)+SUMIFS('2018'!$J:$J, '2018'!$E:$E, $A31, '2018'!$F:$F, X$1)+SUMIFS('2017'!$H:$H, '2017'!$C:$C, $A31, '2017'!$F:$F, X$1)+SUMIFS('2017'!$I:$I, '2017'!$D:$D, $A31, '2017'!$F:$F, X$1)+SUMIFS('2017'!$J:$J, '2017'!$E:$E, $A31, '2017'!$F:$F, X$1)+SUMIFS('2016'!$H:$H, '2016'!$C:$C, $A31, '2016'!$F:$F, X$1)+SUMIFS('2016'!$I:$I, '2016'!$D:$D, $A31, '2016'!$F:$F, X$1)+SUMIFS('2016'!$J:$J, '2016'!$E:$E, $A31, '2016'!$F:$F, X$1)+SUMIFS('2015'!$H:$H, '2015'!$C:$C, $A31, '2015'!$F:$F, X$1)+SUMIFS('2015'!$I:$I, '2015'!$D:$D, $A31, '2015'!$F:$F, X$1)+SUMIFS('2015'!$J:$J, '2015'!$E:$E, $A31, '2015'!$F:$F, X$1)+SUMIFS('2014'!$H:$H, '2014'!$C:$C, $A31, '2014'!$F:$F, X$1)+SUMIFS('2014'!$I:$I, '2014'!$D:$D, $A31, '2014'!$F:$F, X$1)+SUMIFS('2014'!$J:$J, '2014'!$E:$E, $A31, '2014'!$F:$F, X$1)+SUMIFS('2013'!$H:$H, '2013'!$C:$C, $A31, '2013'!$F:$F, X$1)+SUMIFS('2013'!$I:$I, '2013'!$D:$D, $A31, '2013'!$F:$F, X$1)+SUMIFS('2013'!$J:$J, '2013'!$E:$E, $A31, '2013'!$F:$F, X$1)+SUMIFS('2012'!$H:$H, '2012'!$C:$C, $A31, '2012'!$F:$F, X$1)+SUMIFS('2012'!$I:$I, '2012'!$D:$D, $A31, '2012'!$F:$F, X$1)+SUMIFS('2012'!$J:$J, '2012'!$E:$E, $A31, '2012'!$F:$F, X$1)+SUMIFS('2011'!$H:$H, '2011'!$C:$C, $A31, '2011'!$F:$F, X$1)+SUMIFS('2011'!$I:$I, '2011'!$D:$D, $A31, '2011'!$F:$F, X$1)+SUMIFS('2011'!$J:$J, '2011'!$E:$E, $A31, '2011'!$F:$F, X$1)+SUMIFS('2010'!$H:$H, '2010'!$C:$C, $A31, '2010'!$F:$F, X$1)+SUMIFS('2010'!$I:$I, '2010'!$D:$D, $A31, '2010'!$F:$F, X$1)+SUMIFS('2010'!$J:$J, '2010'!$E:$E, $A31, '2010'!$F:$F, X$1)+SUMIFS('2009'!$H:$H, '2009'!$C:$C, $A31, '2009'!$F:$F, X$1)+SUMIFS('2009'!$I:$I, '2009'!$D:$D, $A31, '2009'!$F:$F, X$1)+SUMIFS('2009'!$J:$J, '2009'!$E:$E, $A31, '2009'!$F:$F, X$1), 0)</f>
        <v>25</v>
      </c>
      <c r="Y31" s="0" t="n">
        <f aca="false">IFERROR(SUMIFS('2018'!$H:$H, '2018'!$C:$C, $A31, '2018'!$F:$F, Y$1)+SUMIFS('2018'!$I:$I, '2018'!$D:$D, $A31, '2018'!$F:$F, Y$1)+SUMIFS('2018'!$J:$J, '2018'!$E:$E, $A31, '2018'!$F:$F, Y$1)+SUMIFS('2017'!$H:$H, '2017'!$C:$C, $A31, '2017'!$F:$F, Y$1)+SUMIFS('2017'!$I:$I, '2017'!$D:$D, $A31, '2017'!$F:$F, Y$1)+SUMIFS('2017'!$J:$J, '2017'!$E:$E, $A31, '2017'!$F:$F, Y$1)+SUMIFS('2016'!$H:$H, '2016'!$C:$C, $A31, '2016'!$F:$F, Y$1)+SUMIFS('2016'!$I:$I, '2016'!$D:$D, $A31, '2016'!$F:$F, Y$1)+SUMIFS('2016'!$J:$J, '2016'!$E:$E, $A31, '2016'!$F:$F, Y$1)+SUMIFS('2015'!$H:$H, '2015'!$C:$C, $A31, '2015'!$F:$F, Y$1)+SUMIFS('2015'!$I:$I, '2015'!$D:$D, $A31, '2015'!$F:$F, Y$1)+SUMIFS('2015'!$J:$J, '2015'!$E:$E, $A31, '2015'!$F:$F, Y$1)+SUMIFS('2014'!$H:$H, '2014'!$C:$C, $A31, '2014'!$F:$F, Y$1)+SUMIFS('2014'!$I:$I, '2014'!$D:$D, $A31, '2014'!$F:$F, Y$1)+SUMIFS('2014'!$J:$J, '2014'!$E:$E, $A31, '2014'!$F:$F, Y$1)+SUMIFS('2013'!$H:$H, '2013'!$C:$C, $A31, '2013'!$F:$F, Y$1)+SUMIFS('2013'!$I:$I, '2013'!$D:$D, $A31, '2013'!$F:$F, Y$1)+SUMIFS('2013'!$J:$J, '2013'!$E:$E, $A31, '2013'!$F:$F, Y$1)+SUMIFS('2012'!$H:$H, '2012'!$C:$C, $A31, '2012'!$F:$F, Y$1)+SUMIFS('2012'!$I:$I, '2012'!$D:$D, $A31, '2012'!$F:$F, Y$1)+SUMIFS('2012'!$J:$J, '2012'!$E:$E, $A31, '2012'!$F:$F, Y$1)+SUMIFS('2011'!$H:$H, '2011'!$C:$C, $A31, '2011'!$F:$F, Y$1)+SUMIFS('2011'!$I:$I, '2011'!$D:$D, $A31, '2011'!$F:$F, Y$1)+SUMIFS('2011'!$J:$J, '2011'!$E:$E, $A31, '2011'!$F:$F, Y$1)+SUMIFS('2010'!$H:$H, '2010'!$C:$C, $A31, '2010'!$F:$F, Y$1)+SUMIFS('2010'!$I:$I, '2010'!$D:$D, $A31, '2010'!$F:$F, Y$1)+SUMIFS('2010'!$J:$J, '2010'!$E:$E, $A31, '2010'!$F:$F, Y$1)+SUMIFS('2009'!$H:$H, '2009'!$C:$C, $A31, '2009'!$F:$F, Y$1)+SUMIFS('2009'!$I:$I, '2009'!$D:$D, $A31, '2009'!$F:$F, Y$1)+SUMIFS('2009'!$J:$J, '2009'!$E:$E, $A31, '2009'!$F:$F, Y$1), 0)</f>
        <v>4</v>
      </c>
      <c r="Z31" s="0" t="n">
        <f aca="false">IFERROR(SUMIFS('2018'!$H:$H, '2018'!$C:$C, $A31, '2018'!$F:$F, Z$1)+SUMIFS('2018'!$I:$I, '2018'!$D:$D, $A31, '2018'!$F:$F, Z$1)+SUMIFS('2018'!$J:$J, '2018'!$E:$E, $A31, '2018'!$F:$F, Z$1)+SUMIFS('2017'!$H:$H, '2017'!$C:$C, $A31, '2017'!$F:$F, Z$1)+SUMIFS('2017'!$I:$I, '2017'!$D:$D, $A31, '2017'!$F:$F, Z$1)+SUMIFS('2017'!$J:$J, '2017'!$E:$E, $A31, '2017'!$F:$F, Z$1)+SUMIFS('2016'!$H:$H, '2016'!$C:$C, $A31, '2016'!$F:$F, Z$1)+SUMIFS('2016'!$I:$I, '2016'!$D:$D, $A31, '2016'!$F:$F, Z$1)+SUMIFS('2016'!$J:$J, '2016'!$E:$E, $A31, '2016'!$F:$F, Z$1)+SUMIFS('2015'!$H:$H, '2015'!$C:$C, $A31, '2015'!$F:$F, Z$1)+SUMIFS('2015'!$I:$I, '2015'!$D:$D, $A31, '2015'!$F:$F, Z$1)+SUMIFS('2015'!$J:$J, '2015'!$E:$E, $A31, '2015'!$F:$F, Z$1)+SUMIFS('2014'!$H:$H, '2014'!$C:$C, $A31, '2014'!$F:$F, Z$1)+SUMIFS('2014'!$I:$I, '2014'!$D:$D, $A31, '2014'!$F:$F, Z$1)+SUMIFS('2014'!$J:$J, '2014'!$E:$E, $A31, '2014'!$F:$F, Z$1)+SUMIFS('2013'!$H:$H, '2013'!$C:$C, $A31, '2013'!$F:$F, Z$1)+SUMIFS('2013'!$I:$I, '2013'!$D:$D, $A31, '2013'!$F:$F, Z$1)+SUMIFS('2013'!$J:$J, '2013'!$E:$E, $A31, '2013'!$F:$F, Z$1)+SUMIFS('2012'!$H:$H, '2012'!$C:$C, $A31, '2012'!$F:$F, Z$1)+SUMIFS('2012'!$I:$I, '2012'!$D:$D, $A31, '2012'!$F:$F, Z$1)+SUMIFS('2012'!$J:$J, '2012'!$E:$E, $A31, '2012'!$F:$F, Z$1)+SUMIFS('2011'!$H:$H, '2011'!$C:$C, $A31, '2011'!$F:$F, Z$1)+SUMIFS('2011'!$I:$I, '2011'!$D:$D, $A31, '2011'!$F:$F, Z$1)+SUMIFS('2011'!$J:$J, '2011'!$E:$E, $A31, '2011'!$F:$F, Z$1)+SUMIFS('2010'!$H:$H, '2010'!$C:$C, $A31, '2010'!$F:$F, Z$1)+SUMIFS('2010'!$I:$I, '2010'!$D:$D, $A31, '2010'!$F:$F, Z$1)+SUMIFS('2010'!$J:$J, '2010'!$E:$E, $A31, '2010'!$F:$F, Z$1)+SUMIFS('2009'!$H:$H, '2009'!$C:$C, $A31, '2009'!$F:$F, Z$1)+SUMIFS('2009'!$I:$I, '2009'!$D:$D, $A31, '2009'!$F:$F, Z$1)+SUMIFS('2009'!$J:$J, '2009'!$E:$E, $A31, '2009'!$F:$F, Z$1), 0)</f>
        <v>3</v>
      </c>
      <c r="AA31" s="0" t="n">
        <f aca="false">IFERROR(SUMIFS('2018'!$H:$H, '2018'!$C:$C, $A31, '2018'!$F:$F, AA$1)+SUMIFS('2018'!$I:$I, '2018'!$D:$D, $A31, '2018'!$F:$F, AA$1)+SUMIFS('2018'!$J:$J, '2018'!$E:$E, $A31, '2018'!$F:$F, AA$1)+SUMIFS('2017'!$H:$H, '2017'!$C:$C, $A31, '2017'!$F:$F, AA$1)+SUMIFS('2017'!$I:$I, '2017'!$D:$D, $A31, '2017'!$F:$F, AA$1)+SUMIFS('2017'!$J:$J, '2017'!$E:$E, $A31, '2017'!$F:$F, AA$1)+SUMIFS('2016'!$H:$H, '2016'!$C:$C, $A31, '2016'!$F:$F, AA$1)+SUMIFS('2016'!$I:$I, '2016'!$D:$D, $A31, '2016'!$F:$F, AA$1)+SUMIFS('2016'!$J:$J, '2016'!$E:$E, $A31, '2016'!$F:$F, AA$1)+SUMIFS('2015'!$H:$H, '2015'!$C:$C, $A31, '2015'!$F:$F, AA$1)+SUMIFS('2015'!$I:$I, '2015'!$D:$D, $A31, '2015'!$F:$F, AA$1)+SUMIFS('2015'!$J:$J, '2015'!$E:$E, $A31, '2015'!$F:$F, AA$1)+SUMIFS('2014'!$H:$H, '2014'!$C:$C, $A31, '2014'!$F:$F, AA$1)+SUMIFS('2014'!$I:$I, '2014'!$D:$D, $A31, '2014'!$F:$F, AA$1)+SUMIFS('2014'!$J:$J, '2014'!$E:$E, $A31, '2014'!$F:$F, AA$1)+SUMIFS('2013'!$H:$H, '2013'!$C:$C, $A31, '2013'!$F:$F, AA$1)+SUMIFS('2013'!$I:$I, '2013'!$D:$D, $A31, '2013'!$F:$F, AA$1)+SUMIFS('2013'!$J:$J, '2013'!$E:$E, $A31, '2013'!$F:$F, AA$1)+SUMIFS('2012'!$H:$H, '2012'!$C:$C, $A31, '2012'!$F:$F, AA$1)+SUMIFS('2012'!$I:$I, '2012'!$D:$D, $A31, '2012'!$F:$F, AA$1)+SUMIFS('2012'!$J:$J, '2012'!$E:$E, $A31, '2012'!$F:$F, AA$1)+SUMIFS('2011'!$H:$H, '2011'!$C:$C, $A31, '2011'!$F:$F, AA$1)+SUMIFS('2011'!$I:$I, '2011'!$D:$D, $A31, '2011'!$F:$F, AA$1)+SUMIFS('2011'!$J:$J, '2011'!$E:$E, $A31, '2011'!$F:$F, AA$1)+SUMIFS('2010'!$H:$H, '2010'!$C:$C, $A31, '2010'!$F:$F, AA$1)+SUMIFS('2010'!$I:$I, '2010'!$D:$D, $A31, '2010'!$F:$F, AA$1)+SUMIFS('2010'!$J:$J, '2010'!$E:$E, $A31, '2010'!$F:$F, AA$1)+SUMIFS('2009'!$H:$H, '2009'!$C:$C, $A31, '2009'!$F:$F, AA$1)+SUMIFS('2009'!$I:$I, '2009'!$D:$D, $A31, '2009'!$F:$F, AA$1)+SUMIFS('2009'!$J:$J, '2009'!$E:$E, $A31, '2009'!$F:$F, AA$1), 0)</f>
        <v>7</v>
      </c>
      <c r="AB31" s="0" t="n">
        <f aca="false">IFERROR(SUMIFS('2018'!$H:$H, '2018'!$C:$C, $A31, '2018'!$F:$F, AB$1)+SUMIFS('2018'!$I:$I, '2018'!$D:$D, $A31, '2018'!$F:$F, AB$1)+SUMIFS('2018'!$J:$J, '2018'!$E:$E, $A31, '2018'!$F:$F, AB$1)+SUMIFS('2017'!$H:$H, '2017'!$C:$C, $A31, '2017'!$F:$F, AB$1)+SUMIFS('2017'!$I:$I, '2017'!$D:$D, $A31, '2017'!$F:$F, AB$1)+SUMIFS('2017'!$J:$J, '2017'!$E:$E, $A31, '2017'!$F:$F, AB$1)+SUMIFS('2016'!$H:$H, '2016'!$C:$C, $A31, '2016'!$F:$F, AB$1)+SUMIFS('2016'!$I:$I, '2016'!$D:$D, $A31, '2016'!$F:$F, AB$1)+SUMIFS('2016'!$J:$J, '2016'!$E:$E, $A31, '2016'!$F:$F, AB$1)+SUMIFS('2015'!$H:$H, '2015'!$C:$C, $A31, '2015'!$F:$F, AB$1)+SUMIFS('2015'!$I:$I, '2015'!$D:$D, $A31, '2015'!$F:$F, AB$1)+SUMIFS('2015'!$J:$J, '2015'!$E:$E, $A31, '2015'!$F:$F, AB$1)+SUMIFS('2014'!$H:$H, '2014'!$C:$C, $A31, '2014'!$F:$F, AB$1)+SUMIFS('2014'!$I:$I, '2014'!$D:$D, $A31, '2014'!$F:$F, AB$1)+SUMIFS('2014'!$J:$J, '2014'!$E:$E, $A31, '2014'!$F:$F, AB$1)+SUMIFS('2013'!$H:$H, '2013'!$C:$C, $A31, '2013'!$F:$F, AB$1)+SUMIFS('2013'!$I:$I, '2013'!$D:$D, $A31, '2013'!$F:$F, AB$1)+SUMIFS('2013'!$J:$J, '2013'!$E:$E, $A31, '2013'!$F:$F, AB$1)+SUMIFS('2012'!$H:$H, '2012'!$C:$C, $A31, '2012'!$F:$F, AB$1)+SUMIFS('2012'!$I:$I, '2012'!$D:$D, $A31, '2012'!$F:$F, AB$1)+SUMIFS('2012'!$J:$J, '2012'!$E:$E, $A31, '2012'!$F:$F, AB$1)+SUMIFS('2011'!$H:$H, '2011'!$C:$C, $A31, '2011'!$F:$F, AB$1)+SUMIFS('2011'!$I:$I, '2011'!$D:$D, $A31, '2011'!$F:$F, AB$1)+SUMIFS('2011'!$J:$J, '2011'!$E:$E, $A31, '2011'!$F:$F, AB$1)+SUMIFS('2010'!$H:$H, '2010'!$C:$C, $A31, '2010'!$F:$F, AB$1)+SUMIFS('2010'!$I:$I, '2010'!$D:$D, $A31, '2010'!$F:$F, AB$1)+SUMIFS('2010'!$J:$J, '2010'!$E:$E, $A31, '2010'!$F:$F, AB$1)+SUMIFS('2009'!$H:$H, '2009'!$C:$C, $A31, '2009'!$F:$F, AB$1)+SUMIFS('2009'!$I:$I, '2009'!$D:$D, $A31, '2009'!$F:$F, AB$1)+SUMIFS('2009'!$J:$J, '2009'!$E:$E, $A31, '2009'!$F:$F, AB$1), 0)</f>
        <v>3</v>
      </c>
      <c r="AC31" s="0" t="n">
        <f aca="false">IFERROR(SUMIFS('2018'!$H:$H, '2018'!$C:$C, $A31, '2018'!$F:$F, AC$1)+SUMIFS('2018'!$I:$I, '2018'!$D:$D, $A31, '2018'!$F:$F, AC$1)+SUMIFS('2018'!$J:$J, '2018'!$E:$E, $A31, '2018'!$F:$F, AC$1)+SUMIFS('2017'!$H:$H, '2017'!$C:$C, $A31, '2017'!$F:$F, AC$1)+SUMIFS('2017'!$I:$I, '2017'!$D:$D, $A31, '2017'!$F:$F, AC$1)+SUMIFS('2017'!$J:$J, '2017'!$E:$E, $A31, '2017'!$F:$F, AC$1)+SUMIFS('2016'!$H:$H, '2016'!$C:$C, $A31, '2016'!$F:$F, AC$1)+SUMIFS('2016'!$I:$I, '2016'!$D:$D, $A31, '2016'!$F:$F, AC$1)+SUMIFS('2016'!$J:$J, '2016'!$E:$E, $A31, '2016'!$F:$F, AC$1)+SUMIFS('2015'!$H:$H, '2015'!$C:$C, $A31, '2015'!$F:$F, AC$1)+SUMIFS('2015'!$I:$I, '2015'!$D:$D, $A31, '2015'!$F:$F, AC$1)+SUMIFS('2015'!$J:$J, '2015'!$E:$E, $A31, '2015'!$F:$F, AC$1)+SUMIFS('2014'!$H:$H, '2014'!$C:$C, $A31, '2014'!$F:$F, AC$1)+SUMIFS('2014'!$I:$I, '2014'!$D:$D, $A31, '2014'!$F:$F, AC$1)+SUMIFS('2014'!$J:$J, '2014'!$E:$E, $A31, '2014'!$F:$F, AC$1)+SUMIFS('2013'!$H:$H, '2013'!$C:$C, $A31, '2013'!$F:$F, AC$1)+SUMIFS('2013'!$I:$I, '2013'!$D:$D, $A31, '2013'!$F:$F, AC$1)+SUMIFS('2013'!$J:$J, '2013'!$E:$E, $A31, '2013'!$F:$F, AC$1)+SUMIFS('2012'!$H:$H, '2012'!$C:$C, $A31, '2012'!$F:$F, AC$1)+SUMIFS('2012'!$I:$I, '2012'!$D:$D, $A31, '2012'!$F:$F, AC$1)+SUMIFS('2012'!$J:$J, '2012'!$E:$E, $A31, '2012'!$F:$F, AC$1)+SUMIFS('2011'!$H:$H, '2011'!$C:$C, $A31, '2011'!$F:$F, AC$1)+SUMIFS('2011'!$I:$I, '2011'!$D:$D, $A31, '2011'!$F:$F, AC$1)+SUMIFS('2011'!$J:$J, '2011'!$E:$E, $A31, '2011'!$F:$F, AC$1)+SUMIFS('2010'!$H:$H, '2010'!$C:$C, $A31, '2010'!$F:$F, AC$1)+SUMIFS('2010'!$I:$I, '2010'!$D:$D, $A31, '2010'!$F:$F, AC$1)+SUMIFS('2010'!$J:$J, '2010'!$E:$E, $A31, '2010'!$F:$F, AC$1)+SUMIFS('2009'!$H:$H, '2009'!$C:$C, $A31, '2009'!$F:$F, AC$1)+SUMIFS('2009'!$I:$I, '2009'!$D:$D, $A31, '2009'!$F:$F, AC$1)+SUMIFS('2009'!$J:$J, '2009'!$E:$E, $A31, '2009'!$F:$F, AC$1), 0)</f>
        <v>149</v>
      </c>
      <c r="AD31" s="0" t="n">
        <f aca="false">IFERROR(SUMIFS('2018'!$H:$H, '2018'!$C:$C, $A31, '2018'!$F:$F, AD$1)+SUMIFS('2018'!$I:$I, '2018'!$D:$D, $A31, '2018'!$F:$F, AD$1)+SUMIFS('2018'!$J:$J, '2018'!$E:$E, $A31, '2018'!$F:$F, AD$1)+SUMIFS('2017'!$H:$H, '2017'!$C:$C, $A31, '2017'!$F:$F, AD$1)+SUMIFS('2017'!$I:$I, '2017'!$D:$D, $A31, '2017'!$F:$F, AD$1)+SUMIFS('2017'!$J:$J, '2017'!$E:$E, $A31, '2017'!$F:$F, AD$1)+SUMIFS('2016'!$H:$H, '2016'!$C:$C, $A31, '2016'!$F:$F, AD$1)+SUMIFS('2016'!$I:$I, '2016'!$D:$D, $A31, '2016'!$F:$F, AD$1)+SUMIFS('2016'!$J:$J, '2016'!$E:$E, $A31, '2016'!$F:$F, AD$1)+SUMIFS('2015'!$H:$H, '2015'!$C:$C, $A31, '2015'!$F:$F, AD$1)+SUMIFS('2015'!$I:$I, '2015'!$D:$D, $A31, '2015'!$F:$F, AD$1)+SUMIFS('2015'!$J:$J, '2015'!$E:$E, $A31, '2015'!$F:$F, AD$1)+SUMIFS('2014'!$H:$H, '2014'!$C:$C, $A31, '2014'!$F:$F, AD$1)+SUMIFS('2014'!$I:$I, '2014'!$D:$D, $A31, '2014'!$F:$F, AD$1)+SUMIFS('2014'!$J:$J, '2014'!$E:$E, $A31, '2014'!$F:$F, AD$1)+SUMIFS('2013'!$H:$H, '2013'!$C:$C, $A31, '2013'!$F:$F, AD$1)+SUMIFS('2013'!$I:$I, '2013'!$D:$D, $A31, '2013'!$F:$F, AD$1)+SUMIFS('2013'!$J:$J, '2013'!$E:$E, $A31, '2013'!$F:$F, AD$1)+SUMIFS('2012'!$H:$H, '2012'!$C:$C, $A31, '2012'!$F:$F, AD$1)+SUMIFS('2012'!$I:$I, '2012'!$D:$D, $A31, '2012'!$F:$F, AD$1)+SUMIFS('2012'!$J:$J, '2012'!$E:$E, $A31, '2012'!$F:$F, AD$1)+SUMIFS('2011'!$H:$H, '2011'!$C:$C, $A31, '2011'!$F:$F, AD$1)+SUMIFS('2011'!$I:$I, '2011'!$D:$D, $A31, '2011'!$F:$F, AD$1)+SUMIFS('2011'!$J:$J, '2011'!$E:$E, $A31, '2011'!$F:$F, AD$1)+SUMIFS('2010'!$H:$H, '2010'!$C:$C, $A31, '2010'!$F:$F, AD$1)+SUMIFS('2010'!$I:$I, '2010'!$D:$D, $A31, '2010'!$F:$F, AD$1)+SUMIFS('2010'!$J:$J, '2010'!$E:$E, $A31, '2010'!$F:$F, AD$1)+SUMIFS('2009'!$H:$H, '2009'!$C:$C, $A31, '2009'!$F:$F, AD$1)+SUMIFS('2009'!$I:$I, '2009'!$D:$D, $A31, '2009'!$F:$F, AD$1)+SUMIFS('2009'!$J:$J, '2009'!$E:$E, $A31, '2009'!$F:$F, AD$1), 0)</f>
        <v>40</v>
      </c>
      <c r="AE31" s="0" t="n">
        <f aca="false">IFERROR(SUMIFS('2018'!$H:$H, '2018'!$C:$C, $A31, '2018'!$F:$F, AE$1)+SUMIFS('2018'!$I:$I, '2018'!$D:$D, $A31, '2018'!$F:$F, AE$1)+SUMIFS('2018'!$J:$J, '2018'!$E:$E, $A31, '2018'!$F:$F, AE$1)+SUMIFS('2017'!$H:$H, '2017'!$C:$C, $A31, '2017'!$F:$F, AE$1)+SUMIFS('2017'!$I:$I, '2017'!$D:$D, $A31, '2017'!$F:$F, AE$1)+SUMIFS('2017'!$J:$J, '2017'!$E:$E, $A31, '2017'!$F:$F, AE$1)+SUMIFS('2016'!$H:$H, '2016'!$C:$C, $A31, '2016'!$F:$F, AE$1)+SUMIFS('2016'!$I:$I, '2016'!$D:$D, $A31, '2016'!$F:$F, AE$1)+SUMIFS('2016'!$J:$J, '2016'!$E:$E, $A31, '2016'!$F:$F, AE$1)+SUMIFS('2015'!$H:$H, '2015'!$C:$C, $A31, '2015'!$F:$F, AE$1)+SUMIFS('2015'!$I:$I, '2015'!$D:$D, $A31, '2015'!$F:$F, AE$1)+SUMIFS('2015'!$J:$J, '2015'!$E:$E, $A31, '2015'!$F:$F, AE$1)+SUMIFS('2014'!$H:$H, '2014'!$C:$C, $A31, '2014'!$F:$F, AE$1)+SUMIFS('2014'!$I:$I, '2014'!$D:$D, $A31, '2014'!$F:$F, AE$1)+SUMIFS('2014'!$J:$J, '2014'!$E:$E, $A31, '2014'!$F:$F, AE$1)+SUMIFS('2013'!$H:$H, '2013'!$C:$C, $A31, '2013'!$F:$F, AE$1)+SUMIFS('2013'!$I:$I, '2013'!$D:$D, $A31, '2013'!$F:$F, AE$1)+SUMIFS('2013'!$J:$J, '2013'!$E:$E, $A31, '2013'!$F:$F, AE$1)+SUMIFS('2012'!$H:$H, '2012'!$C:$C, $A31, '2012'!$F:$F, AE$1)+SUMIFS('2012'!$I:$I, '2012'!$D:$D, $A31, '2012'!$F:$F, AE$1)+SUMIFS('2012'!$J:$J, '2012'!$E:$E, $A31, '2012'!$F:$F, AE$1)+SUMIFS('2011'!$H:$H, '2011'!$C:$C, $A31, '2011'!$F:$F, AE$1)+SUMIFS('2011'!$I:$I, '2011'!$D:$D, $A31, '2011'!$F:$F, AE$1)+SUMIFS('2011'!$J:$J, '2011'!$E:$E, $A31, '2011'!$F:$F, AE$1)+SUMIFS('2010'!$H:$H, '2010'!$C:$C, $A31, '2010'!$F:$F, AE$1)+SUMIFS('2010'!$I:$I, '2010'!$D:$D, $A31, '2010'!$F:$F, AE$1)+SUMIFS('2010'!$J:$J, '2010'!$E:$E, $A31, '2010'!$F:$F, AE$1)+SUMIFS('2009'!$H:$H, '2009'!$C:$C, $A31, '2009'!$F:$F, AE$1)+SUMIFS('2009'!$I:$I, '2009'!$D:$D, $A31, '2009'!$F:$F, AE$1)+SUMIFS('2009'!$J:$J, '2009'!$E:$E, $A31, '2009'!$F:$F, AE$1), 0)</f>
        <v>8</v>
      </c>
      <c r="AF31" s="0" t="n">
        <f aca="false">IFERROR(SUMIFS('2018'!$H:$H, '2018'!$C:$C, $A31, '2018'!$F:$F, AF$1)+SUMIFS('2018'!$I:$I, '2018'!$D:$D, $A31, '2018'!$F:$F, AF$1)+SUMIFS('2018'!$J:$J, '2018'!$E:$E, $A31, '2018'!$F:$F, AF$1)+SUMIFS('2017'!$H:$H, '2017'!$C:$C, $A31, '2017'!$F:$F, AF$1)+SUMIFS('2017'!$I:$I, '2017'!$D:$D, $A31, '2017'!$F:$F, AF$1)+SUMIFS('2017'!$J:$J, '2017'!$E:$E, $A31, '2017'!$F:$F, AF$1)+SUMIFS('2016'!$H:$H, '2016'!$C:$C, $A31, '2016'!$F:$F, AF$1)+SUMIFS('2016'!$I:$I, '2016'!$D:$D, $A31, '2016'!$F:$F, AF$1)+SUMIFS('2016'!$J:$J, '2016'!$E:$E, $A31, '2016'!$F:$F, AF$1)+SUMIFS('2015'!$H:$H, '2015'!$C:$C, $A31, '2015'!$F:$F, AF$1)+SUMIFS('2015'!$I:$I, '2015'!$D:$D, $A31, '2015'!$F:$F, AF$1)+SUMIFS('2015'!$J:$J, '2015'!$E:$E, $A31, '2015'!$F:$F, AF$1)+SUMIFS('2014'!$H:$H, '2014'!$C:$C, $A31, '2014'!$F:$F, AF$1)+SUMIFS('2014'!$I:$I, '2014'!$D:$D, $A31, '2014'!$F:$F, AF$1)+SUMIFS('2014'!$J:$J, '2014'!$E:$E, $A31, '2014'!$F:$F, AF$1)+SUMIFS('2013'!$H:$H, '2013'!$C:$C, $A31, '2013'!$F:$F, AF$1)+SUMIFS('2013'!$I:$I, '2013'!$D:$D, $A31, '2013'!$F:$F, AF$1)+SUMIFS('2013'!$J:$J, '2013'!$E:$E, $A31, '2013'!$F:$F, AF$1)+SUMIFS('2012'!$H:$H, '2012'!$C:$C, $A31, '2012'!$F:$F, AF$1)+SUMIFS('2012'!$I:$I, '2012'!$D:$D, $A31, '2012'!$F:$F, AF$1)+SUMIFS('2012'!$J:$J, '2012'!$E:$E, $A31, '2012'!$F:$F, AF$1)+SUMIFS('2011'!$H:$H, '2011'!$C:$C, $A31, '2011'!$F:$F, AF$1)+SUMIFS('2011'!$I:$I, '2011'!$D:$D, $A31, '2011'!$F:$F, AF$1)+SUMIFS('2011'!$J:$J, '2011'!$E:$E, $A31, '2011'!$F:$F, AF$1)+SUMIFS('2010'!$H:$H, '2010'!$C:$C, $A31, '2010'!$F:$F, AF$1)+SUMIFS('2010'!$I:$I, '2010'!$D:$D, $A31, '2010'!$F:$F, AF$1)+SUMIFS('2010'!$J:$J, '2010'!$E:$E, $A31, '2010'!$F:$F, AF$1)+SUMIFS('2009'!$H:$H, '2009'!$C:$C, $A31, '2009'!$F:$F, AF$1)+SUMIFS('2009'!$I:$I, '2009'!$D:$D, $A31, '2009'!$F:$F, AF$1)+SUMIFS('2009'!$J:$J, '2009'!$E:$E, $A31, '2009'!$F:$F, AF$1), 0)</f>
        <v>25</v>
      </c>
      <c r="AG31" s="0" t="n">
        <f aca="false">SUM(B31:AF31)</f>
        <v>1629</v>
      </c>
    </row>
    <row r="32" customFormat="false" ht="15" hidden="false" customHeight="false" outlineLevel="0" collapsed="false">
      <c r="A32" s="12" t="s">
        <v>83</v>
      </c>
      <c r="B32" s="0" t="n">
        <f aca="false">IFERROR(SUMIFS('2018'!$H:$H, '2018'!$C:$C, $A32, '2018'!$F:$F, B$1)+SUMIFS('2018'!$I:$I, '2018'!$D:$D, $A32, '2018'!$F:$F, B$1)+SUMIFS('2018'!$J:$J, '2018'!$E:$E, $A32, '2018'!$F:$F, B$1)+SUMIFS('2017'!$H:$H, '2017'!$C:$C, $A32, '2017'!$F:$F, B$1)+SUMIFS('2017'!$I:$I, '2017'!$D:$D, $A32, '2017'!$F:$F, B$1)+SUMIFS('2017'!$J:$J, '2017'!$E:$E, $A32, '2017'!$F:$F, B$1)+SUMIFS('2016'!$H:$H, '2016'!$C:$C, $A32, '2016'!$F:$F, B$1)+SUMIFS('2016'!$I:$I, '2016'!$D:$D, $A32, '2016'!$F:$F, B$1)+SUMIFS('2016'!$J:$J, '2016'!$E:$E, $A32, '2016'!$F:$F, B$1)+SUMIFS('2015'!$H:$H, '2015'!$C:$C, $A32, '2015'!$F:$F, B$1)+SUMIFS('2015'!$I:$I, '2015'!$D:$D, $A32, '2015'!$F:$F, B$1)+SUMIFS('2015'!$J:$J, '2015'!$E:$E, $A32, '2015'!$F:$F, B$1)+SUMIFS('2014'!$H:$H, '2014'!$C:$C, $A32, '2014'!$F:$F, B$1)+SUMIFS('2014'!$I:$I, '2014'!$D:$D, $A32, '2014'!$F:$F, B$1)+SUMIFS('2014'!$J:$J, '2014'!$E:$E, $A32, '2014'!$F:$F, B$1)+SUMIFS('2013'!$H:$H, '2013'!$C:$C, $A32, '2013'!$F:$F, B$1)+SUMIFS('2013'!$I:$I, '2013'!$D:$D, $A32, '2013'!$F:$F, B$1)+SUMIFS('2013'!$J:$J, '2013'!$E:$E, $A32, '2013'!$F:$F, B$1)+SUMIFS('2012'!$H:$H, '2012'!$C:$C, $A32, '2012'!$F:$F, B$1)+SUMIFS('2012'!$I:$I, '2012'!$D:$D, $A32, '2012'!$F:$F, B$1)+SUMIFS('2012'!$J:$J, '2012'!$E:$E, $A32, '2012'!$F:$F, B$1)+SUMIFS('2011'!$H:$H, '2011'!$C:$C, $A32, '2011'!$F:$F, B$1)+SUMIFS('2011'!$I:$I, '2011'!$D:$D, $A32, '2011'!$F:$F, B$1)+SUMIFS('2011'!$J:$J, '2011'!$E:$E, $A32, '2011'!$F:$F, B$1)+SUMIFS('2010'!$H:$H, '2010'!$C:$C, $A32, '2010'!$F:$F, B$1)+SUMIFS('2010'!$I:$I, '2010'!$D:$D, $A32, '2010'!$F:$F, B$1)+SUMIFS('2010'!$J:$J, '2010'!$E:$E, $A32, '2010'!$F:$F, B$1)+SUMIFS('2009'!$H:$H, '2009'!$C:$C, $A32, '2009'!$F:$F, B$1)+SUMIFS('2009'!$I:$I, '2009'!$D:$D, $A32, '2009'!$F:$F, B$1)+SUMIFS('2009'!$J:$J, '2009'!$E:$E, $A32, '2009'!$F:$F, B$1), 0)</f>
        <v>0</v>
      </c>
      <c r="C32" s="0" t="n">
        <f aca="false">IFERROR(SUMIFS('2018'!$H:$H, '2018'!$C:$C, $A32, '2018'!$F:$F, C$1)+SUMIFS('2018'!$I:$I, '2018'!$D:$D, $A32, '2018'!$F:$F, C$1)+SUMIFS('2018'!$J:$J, '2018'!$E:$E, $A32, '2018'!$F:$F, C$1)+SUMIFS('2017'!$H:$H, '2017'!$C:$C, $A32, '2017'!$F:$F, C$1)+SUMIFS('2017'!$I:$I, '2017'!$D:$D, $A32, '2017'!$F:$F, C$1)+SUMIFS('2017'!$J:$J, '2017'!$E:$E, $A32, '2017'!$F:$F, C$1)+SUMIFS('2016'!$H:$H, '2016'!$C:$C, $A32, '2016'!$F:$F, C$1)+SUMIFS('2016'!$I:$I, '2016'!$D:$D, $A32, '2016'!$F:$F, C$1)+SUMIFS('2016'!$J:$J, '2016'!$E:$E, $A32, '2016'!$F:$F, C$1)+SUMIFS('2015'!$H:$H, '2015'!$C:$C, $A32, '2015'!$F:$F, C$1)+SUMIFS('2015'!$I:$I, '2015'!$D:$D, $A32, '2015'!$F:$F, C$1)+SUMIFS('2015'!$J:$J, '2015'!$E:$E, $A32, '2015'!$F:$F, C$1)+SUMIFS('2014'!$H:$H, '2014'!$C:$C, $A32, '2014'!$F:$F, C$1)+SUMIFS('2014'!$I:$I, '2014'!$D:$D, $A32, '2014'!$F:$F, C$1)+SUMIFS('2014'!$J:$J, '2014'!$E:$E, $A32, '2014'!$F:$F, C$1)+SUMIFS('2013'!$H:$H, '2013'!$C:$C, $A32, '2013'!$F:$F, C$1)+SUMIFS('2013'!$I:$I, '2013'!$D:$D, $A32, '2013'!$F:$F, C$1)+SUMIFS('2013'!$J:$J, '2013'!$E:$E, $A32, '2013'!$F:$F, C$1)+SUMIFS('2012'!$H:$H, '2012'!$C:$C, $A32, '2012'!$F:$F, C$1)+SUMIFS('2012'!$I:$I, '2012'!$D:$D, $A32, '2012'!$F:$F, C$1)+SUMIFS('2012'!$J:$J, '2012'!$E:$E, $A32, '2012'!$F:$F, C$1)+SUMIFS('2011'!$H:$H, '2011'!$C:$C, $A32, '2011'!$F:$F, C$1)+SUMIFS('2011'!$I:$I, '2011'!$D:$D, $A32, '2011'!$F:$F, C$1)+SUMIFS('2011'!$J:$J, '2011'!$E:$E, $A32, '2011'!$F:$F, C$1)+SUMIFS('2010'!$H:$H, '2010'!$C:$C, $A32, '2010'!$F:$F, C$1)+SUMIFS('2010'!$I:$I, '2010'!$D:$D, $A32, '2010'!$F:$F, C$1)+SUMIFS('2010'!$J:$J, '2010'!$E:$E, $A32, '2010'!$F:$F, C$1)+SUMIFS('2009'!$H:$H, '2009'!$C:$C, $A32, '2009'!$F:$F, C$1)+SUMIFS('2009'!$I:$I, '2009'!$D:$D, $A32, '2009'!$F:$F, C$1)+SUMIFS('2009'!$J:$J, '2009'!$E:$E, $A32, '2009'!$F:$F, C$1), 0)</f>
        <v>0</v>
      </c>
      <c r="D32" s="0" t="n">
        <f aca="false">IFERROR(SUMIFS('2018'!$H:$H, '2018'!$C:$C, $A32, '2018'!$F:$F, D$1)+SUMIFS('2018'!$I:$I, '2018'!$D:$D, $A32, '2018'!$F:$F, D$1)+SUMIFS('2018'!$J:$J, '2018'!$E:$E, $A32, '2018'!$F:$F, D$1)+SUMIFS('2017'!$H:$H, '2017'!$C:$C, $A32, '2017'!$F:$F, D$1)+SUMIFS('2017'!$I:$I, '2017'!$D:$D, $A32, '2017'!$F:$F, D$1)+SUMIFS('2017'!$J:$J, '2017'!$E:$E, $A32, '2017'!$F:$F, D$1)+SUMIFS('2016'!$H:$H, '2016'!$C:$C, $A32, '2016'!$F:$F, D$1)+SUMIFS('2016'!$I:$I, '2016'!$D:$D, $A32, '2016'!$F:$F, D$1)+SUMIFS('2016'!$J:$J, '2016'!$E:$E, $A32, '2016'!$F:$F, D$1)+SUMIFS('2015'!$H:$H, '2015'!$C:$C, $A32, '2015'!$F:$F, D$1)+SUMIFS('2015'!$I:$I, '2015'!$D:$D, $A32, '2015'!$F:$F, D$1)+SUMIFS('2015'!$J:$J, '2015'!$E:$E, $A32, '2015'!$F:$F, D$1)+SUMIFS('2014'!$H:$H, '2014'!$C:$C, $A32, '2014'!$F:$F, D$1)+SUMIFS('2014'!$I:$I, '2014'!$D:$D, $A32, '2014'!$F:$F, D$1)+SUMIFS('2014'!$J:$J, '2014'!$E:$E, $A32, '2014'!$F:$F, D$1)+SUMIFS('2013'!$H:$H, '2013'!$C:$C, $A32, '2013'!$F:$F, D$1)+SUMIFS('2013'!$I:$I, '2013'!$D:$D, $A32, '2013'!$F:$F, D$1)+SUMIFS('2013'!$J:$J, '2013'!$E:$E, $A32, '2013'!$F:$F, D$1)+SUMIFS('2012'!$H:$H, '2012'!$C:$C, $A32, '2012'!$F:$F, D$1)+SUMIFS('2012'!$I:$I, '2012'!$D:$D, $A32, '2012'!$F:$F, D$1)+SUMIFS('2012'!$J:$J, '2012'!$E:$E, $A32, '2012'!$F:$F, D$1)+SUMIFS('2011'!$H:$H, '2011'!$C:$C, $A32, '2011'!$F:$F, D$1)+SUMIFS('2011'!$I:$I, '2011'!$D:$D, $A32, '2011'!$F:$F, D$1)+SUMIFS('2011'!$J:$J, '2011'!$E:$E, $A32, '2011'!$F:$F, D$1)+SUMIFS('2010'!$H:$H, '2010'!$C:$C, $A32, '2010'!$F:$F, D$1)+SUMIFS('2010'!$I:$I, '2010'!$D:$D, $A32, '2010'!$F:$F, D$1)+SUMIFS('2010'!$J:$J, '2010'!$E:$E, $A32, '2010'!$F:$F, D$1)+SUMIFS('2009'!$H:$H, '2009'!$C:$C, $A32, '2009'!$F:$F, D$1)+SUMIFS('2009'!$I:$I, '2009'!$D:$D, $A32, '2009'!$F:$F, D$1)+SUMIFS('2009'!$J:$J, '2009'!$E:$E, $A32, '2009'!$F:$F, D$1), 0)</f>
        <v>0</v>
      </c>
      <c r="E32" s="0" t="n">
        <f aca="false">IFERROR(SUMIFS('2018'!$H:$H, '2018'!$C:$C, $A32, '2018'!$F:$F, E$1)+SUMIFS('2018'!$I:$I, '2018'!$D:$D, $A32, '2018'!$F:$F, E$1)+SUMIFS('2018'!$J:$J, '2018'!$E:$E, $A32, '2018'!$F:$F, E$1)+SUMIFS('2017'!$H:$H, '2017'!$C:$C, $A32, '2017'!$F:$F, E$1)+SUMIFS('2017'!$I:$I, '2017'!$D:$D, $A32, '2017'!$F:$F, E$1)+SUMIFS('2017'!$J:$J, '2017'!$E:$E, $A32, '2017'!$F:$F, E$1)+SUMIFS('2016'!$H:$H, '2016'!$C:$C, $A32, '2016'!$F:$F, E$1)+SUMIFS('2016'!$I:$I, '2016'!$D:$D, $A32, '2016'!$F:$F, E$1)+SUMIFS('2016'!$J:$J, '2016'!$E:$E, $A32, '2016'!$F:$F, E$1)+SUMIFS('2015'!$H:$H, '2015'!$C:$C, $A32, '2015'!$F:$F, E$1)+SUMIFS('2015'!$I:$I, '2015'!$D:$D, $A32, '2015'!$F:$F, E$1)+SUMIFS('2015'!$J:$J, '2015'!$E:$E, $A32, '2015'!$F:$F, E$1)+SUMIFS('2014'!$H:$H, '2014'!$C:$C, $A32, '2014'!$F:$F, E$1)+SUMIFS('2014'!$I:$I, '2014'!$D:$D, $A32, '2014'!$F:$F, E$1)+SUMIFS('2014'!$J:$J, '2014'!$E:$E, $A32, '2014'!$F:$F, E$1)+SUMIFS('2013'!$H:$H, '2013'!$C:$C, $A32, '2013'!$F:$F, E$1)+SUMIFS('2013'!$I:$I, '2013'!$D:$D, $A32, '2013'!$F:$F, E$1)+SUMIFS('2013'!$J:$J, '2013'!$E:$E, $A32, '2013'!$F:$F, E$1)+SUMIFS('2012'!$H:$H, '2012'!$C:$C, $A32, '2012'!$F:$F, E$1)+SUMIFS('2012'!$I:$I, '2012'!$D:$D, $A32, '2012'!$F:$F, E$1)+SUMIFS('2012'!$J:$J, '2012'!$E:$E, $A32, '2012'!$F:$F, E$1)+SUMIFS('2011'!$H:$H, '2011'!$C:$C, $A32, '2011'!$F:$F, E$1)+SUMIFS('2011'!$I:$I, '2011'!$D:$D, $A32, '2011'!$F:$F, E$1)+SUMIFS('2011'!$J:$J, '2011'!$E:$E, $A32, '2011'!$F:$F, E$1)+SUMIFS('2010'!$H:$H, '2010'!$C:$C, $A32, '2010'!$F:$F, E$1)+SUMIFS('2010'!$I:$I, '2010'!$D:$D, $A32, '2010'!$F:$F, E$1)+SUMIFS('2010'!$J:$J, '2010'!$E:$E, $A32, '2010'!$F:$F, E$1)+SUMIFS('2009'!$H:$H, '2009'!$C:$C, $A32, '2009'!$F:$F, E$1)+SUMIFS('2009'!$I:$I, '2009'!$D:$D, $A32, '2009'!$F:$F, E$1)+SUMIFS('2009'!$J:$J, '2009'!$E:$E, $A32, '2009'!$F:$F, E$1), 0)</f>
        <v>0</v>
      </c>
      <c r="F32" s="0" t="n">
        <f aca="false">IFERROR(SUMIFS('2018'!$H:$H, '2018'!$C:$C, $A32, '2018'!$F:$F, F$1)+SUMIFS('2018'!$I:$I, '2018'!$D:$D, $A32, '2018'!$F:$F, F$1)+SUMIFS('2018'!$J:$J, '2018'!$E:$E, $A32, '2018'!$F:$F, F$1)+SUMIFS('2017'!$H:$H, '2017'!$C:$C, $A32, '2017'!$F:$F, F$1)+SUMIFS('2017'!$I:$I, '2017'!$D:$D, $A32, '2017'!$F:$F, F$1)+SUMIFS('2017'!$J:$J, '2017'!$E:$E, $A32, '2017'!$F:$F, F$1)+SUMIFS('2016'!$H:$H, '2016'!$C:$C, $A32, '2016'!$F:$F, F$1)+SUMIFS('2016'!$I:$I, '2016'!$D:$D, $A32, '2016'!$F:$F, F$1)+SUMIFS('2016'!$J:$J, '2016'!$E:$E, $A32, '2016'!$F:$F, F$1)+SUMIFS('2015'!$H:$H, '2015'!$C:$C, $A32, '2015'!$F:$F, F$1)+SUMIFS('2015'!$I:$I, '2015'!$D:$D, $A32, '2015'!$F:$F, F$1)+SUMIFS('2015'!$J:$J, '2015'!$E:$E, $A32, '2015'!$F:$F, F$1)+SUMIFS('2014'!$H:$H, '2014'!$C:$C, $A32, '2014'!$F:$F, F$1)+SUMIFS('2014'!$I:$I, '2014'!$D:$D, $A32, '2014'!$F:$F, F$1)+SUMIFS('2014'!$J:$J, '2014'!$E:$E, $A32, '2014'!$F:$F, F$1)+SUMIFS('2013'!$H:$H, '2013'!$C:$C, $A32, '2013'!$F:$F, F$1)+SUMIFS('2013'!$I:$I, '2013'!$D:$D, $A32, '2013'!$F:$F, F$1)+SUMIFS('2013'!$J:$J, '2013'!$E:$E, $A32, '2013'!$F:$F, F$1)+SUMIFS('2012'!$H:$H, '2012'!$C:$C, $A32, '2012'!$F:$F, F$1)+SUMIFS('2012'!$I:$I, '2012'!$D:$D, $A32, '2012'!$F:$F, F$1)+SUMIFS('2012'!$J:$J, '2012'!$E:$E, $A32, '2012'!$F:$F, F$1)+SUMIFS('2011'!$H:$H, '2011'!$C:$C, $A32, '2011'!$F:$F, F$1)+SUMIFS('2011'!$I:$I, '2011'!$D:$D, $A32, '2011'!$F:$F, F$1)+SUMIFS('2011'!$J:$J, '2011'!$E:$E, $A32, '2011'!$F:$F, F$1)+SUMIFS('2010'!$H:$H, '2010'!$C:$C, $A32, '2010'!$F:$F, F$1)+SUMIFS('2010'!$I:$I, '2010'!$D:$D, $A32, '2010'!$F:$F, F$1)+SUMIFS('2010'!$J:$J, '2010'!$E:$E, $A32, '2010'!$F:$F, F$1)+SUMIFS('2009'!$H:$H, '2009'!$C:$C, $A32, '2009'!$F:$F, F$1)+SUMIFS('2009'!$I:$I, '2009'!$D:$D, $A32, '2009'!$F:$F, F$1)+SUMIFS('2009'!$J:$J, '2009'!$E:$E, $A32, '2009'!$F:$F, F$1), 0)</f>
        <v>0</v>
      </c>
      <c r="G32" s="0" t="n">
        <f aca="false">IFERROR(SUMIFS('2018'!$H:$H, '2018'!$C:$C, $A32, '2018'!$F:$F, G$1)+SUMIFS('2018'!$I:$I, '2018'!$D:$D, $A32, '2018'!$F:$F, G$1)+SUMIFS('2018'!$J:$J, '2018'!$E:$E, $A32, '2018'!$F:$F, G$1)+SUMIFS('2017'!$H:$H, '2017'!$C:$C, $A32, '2017'!$F:$F, G$1)+SUMIFS('2017'!$I:$I, '2017'!$D:$D, $A32, '2017'!$F:$F, G$1)+SUMIFS('2017'!$J:$J, '2017'!$E:$E, $A32, '2017'!$F:$F, G$1)+SUMIFS('2016'!$H:$H, '2016'!$C:$C, $A32, '2016'!$F:$F, G$1)+SUMIFS('2016'!$I:$I, '2016'!$D:$D, $A32, '2016'!$F:$F, G$1)+SUMIFS('2016'!$J:$J, '2016'!$E:$E, $A32, '2016'!$F:$F, G$1)+SUMIFS('2015'!$H:$H, '2015'!$C:$C, $A32, '2015'!$F:$F, G$1)+SUMIFS('2015'!$I:$I, '2015'!$D:$D, $A32, '2015'!$F:$F, G$1)+SUMIFS('2015'!$J:$J, '2015'!$E:$E, $A32, '2015'!$F:$F, G$1)+SUMIFS('2014'!$H:$H, '2014'!$C:$C, $A32, '2014'!$F:$F, G$1)+SUMIFS('2014'!$I:$I, '2014'!$D:$D, $A32, '2014'!$F:$F, G$1)+SUMIFS('2014'!$J:$J, '2014'!$E:$E, $A32, '2014'!$F:$F, G$1)+SUMIFS('2013'!$H:$H, '2013'!$C:$C, $A32, '2013'!$F:$F, G$1)+SUMIFS('2013'!$I:$I, '2013'!$D:$D, $A32, '2013'!$F:$F, G$1)+SUMIFS('2013'!$J:$J, '2013'!$E:$E, $A32, '2013'!$F:$F, G$1)+SUMIFS('2012'!$H:$H, '2012'!$C:$C, $A32, '2012'!$F:$F, G$1)+SUMIFS('2012'!$I:$I, '2012'!$D:$D, $A32, '2012'!$F:$F, G$1)+SUMIFS('2012'!$J:$J, '2012'!$E:$E, $A32, '2012'!$F:$F, G$1)+SUMIFS('2011'!$H:$H, '2011'!$C:$C, $A32, '2011'!$F:$F, G$1)+SUMIFS('2011'!$I:$I, '2011'!$D:$D, $A32, '2011'!$F:$F, G$1)+SUMIFS('2011'!$J:$J, '2011'!$E:$E, $A32, '2011'!$F:$F, G$1)+SUMIFS('2010'!$H:$H, '2010'!$C:$C, $A32, '2010'!$F:$F, G$1)+SUMIFS('2010'!$I:$I, '2010'!$D:$D, $A32, '2010'!$F:$F, G$1)+SUMIFS('2010'!$J:$J, '2010'!$E:$E, $A32, '2010'!$F:$F, G$1)+SUMIFS('2009'!$H:$H, '2009'!$C:$C, $A32, '2009'!$F:$F, G$1)+SUMIFS('2009'!$I:$I, '2009'!$D:$D, $A32, '2009'!$F:$F, G$1)+SUMIFS('2009'!$J:$J, '2009'!$E:$E, $A32, '2009'!$F:$F, G$1), 0)</f>
        <v>0</v>
      </c>
      <c r="H32" s="0" t="n">
        <f aca="false">IFERROR(SUMIFS('2018'!$H:$H, '2018'!$C:$C, $A32, '2018'!$F:$F, H$1)+SUMIFS('2018'!$I:$I, '2018'!$D:$D, $A32, '2018'!$F:$F, H$1)+SUMIFS('2018'!$J:$J, '2018'!$E:$E, $A32, '2018'!$F:$F, H$1)+SUMIFS('2017'!$H:$H, '2017'!$C:$C, $A32, '2017'!$F:$F, H$1)+SUMIFS('2017'!$I:$I, '2017'!$D:$D, $A32, '2017'!$F:$F, H$1)+SUMIFS('2017'!$J:$J, '2017'!$E:$E, $A32, '2017'!$F:$F, H$1)+SUMIFS('2016'!$H:$H, '2016'!$C:$C, $A32, '2016'!$F:$F, H$1)+SUMIFS('2016'!$I:$I, '2016'!$D:$D, $A32, '2016'!$F:$F, H$1)+SUMIFS('2016'!$J:$J, '2016'!$E:$E, $A32, '2016'!$F:$F, H$1)+SUMIFS('2015'!$H:$H, '2015'!$C:$C, $A32, '2015'!$F:$F, H$1)+SUMIFS('2015'!$I:$I, '2015'!$D:$D, $A32, '2015'!$F:$F, H$1)+SUMIFS('2015'!$J:$J, '2015'!$E:$E, $A32, '2015'!$F:$F, H$1)+SUMIFS('2014'!$H:$H, '2014'!$C:$C, $A32, '2014'!$F:$F, H$1)+SUMIFS('2014'!$I:$I, '2014'!$D:$D, $A32, '2014'!$F:$F, H$1)+SUMIFS('2014'!$J:$J, '2014'!$E:$E, $A32, '2014'!$F:$F, H$1)+SUMIFS('2013'!$H:$H, '2013'!$C:$C, $A32, '2013'!$F:$F, H$1)+SUMIFS('2013'!$I:$I, '2013'!$D:$D, $A32, '2013'!$F:$F, H$1)+SUMIFS('2013'!$J:$J, '2013'!$E:$E, $A32, '2013'!$F:$F, H$1)+SUMIFS('2012'!$H:$H, '2012'!$C:$C, $A32, '2012'!$F:$F, H$1)+SUMIFS('2012'!$I:$I, '2012'!$D:$D, $A32, '2012'!$F:$F, H$1)+SUMIFS('2012'!$J:$J, '2012'!$E:$E, $A32, '2012'!$F:$F, H$1)+SUMIFS('2011'!$H:$H, '2011'!$C:$C, $A32, '2011'!$F:$F, H$1)+SUMIFS('2011'!$I:$I, '2011'!$D:$D, $A32, '2011'!$F:$F, H$1)+SUMIFS('2011'!$J:$J, '2011'!$E:$E, $A32, '2011'!$F:$F, H$1)+SUMIFS('2010'!$H:$H, '2010'!$C:$C, $A32, '2010'!$F:$F, H$1)+SUMIFS('2010'!$I:$I, '2010'!$D:$D, $A32, '2010'!$F:$F, H$1)+SUMIFS('2010'!$J:$J, '2010'!$E:$E, $A32, '2010'!$F:$F, H$1)+SUMIFS('2009'!$H:$H, '2009'!$C:$C, $A32, '2009'!$F:$F, H$1)+SUMIFS('2009'!$I:$I, '2009'!$D:$D, $A32, '2009'!$F:$F, H$1)+SUMIFS('2009'!$J:$J, '2009'!$E:$E, $A32, '2009'!$F:$F, H$1), 0)</f>
        <v>0</v>
      </c>
      <c r="I32" s="0" t="n">
        <f aca="false">IFERROR(SUMIFS('2018'!$H:$H, '2018'!$C:$C, $A32, '2018'!$F:$F, I$1)+SUMIFS('2018'!$I:$I, '2018'!$D:$D, $A32, '2018'!$F:$F, I$1)+SUMIFS('2018'!$J:$J, '2018'!$E:$E, $A32, '2018'!$F:$F, I$1)+SUMIFS('2017'!$H:$H, '2017'!$C:$C, $A32, '2017'!$F:$F, I$1)+SUMIFS('2017'!$I:$I, '2017'!$D:$D, $A32, '2017'!$F:$F, I$1)+SUMIFS('2017'!$J:$J, '2017'!$E:$E, $A32, '2017'!$F:$F, I$1)+SUMIFS('2016'!$H:$H, '2016'!$C:$C, $A32, '2016'!$F:$F, I$1)+SUMIFS('2016'!$I:$I, '2016'!$D:$D, $A32, '2016'!$F:$F, I$1)+SUMIFS('2016'!$J:$J, '2016'!$E:$E, $A32, '2016'!$F:$F, I$1)+SUMIFS('2015'!$H:$H, '2015'!$C:$C, $A32, '2015'!$F:$F, I$1)+SUMIFS('2015'!$I:$I, '2015'!$D:$D, $A32, '2015'!$F:$F, I$1)+SUMIFS('2015'!$J:$J, '2015'!$E:$E, $A32, '2015'!$F:$F, I$1)+SUMIFS('2014'!$H:$H, '2014'!$C:$C, $A32, '2014'!$F:$F, I$1)+SUMIFS('2014'!$I:$I, '2014'!$D:$D, $A32, '2014'!$F:$F, I$1)+SUMIFS('2014'!$J:$J, '2014'!$E:$E, $A32, '2014'!$F:$F, I$1)+SUMIFS('2013'!$H:$H, '2013'!$C:$C, $A32, '2013'!$F:$F, I$1)+SUMIFS('2013'!$I:$I, '2013'!$D:$D, $A32, '2013'!$F:$F, I$1)+SUMIFS('2013'!$J:$J, '2013'!$E:$E, $A32, '2013'!$F:$F, I$1)+SUMIFS('2012'!$H:$H, '2012'!$C:$C, $A32, '2012'!$F:$F, I$1)+SUMIFS('2012'!$I:$I, '2012'!$D:$D, $A32, '2012'!$F:$F, I$1)+SUMIFS('2012'!$J:$J, '2012'!$E:$E, $A32, '2012'!$F:$F, I$1)+SUMIFS('2011'!$H:$H, '2011'!$C:$C, $A32, '2011'!$F:$F, I$1)+SUMIFS('2011'!$I:$I, '2011'!$D:$D, $A32, '2011'!$F:$F, I$1)+SUMIFS('2011'!$J:$J, '2011'!$E:$E, $A32, '2011'!$F:$F, I$1)+SUMIFS('2010'!$H:$H, '2010'!$C:$C, $A32, '2010'!$F:$F, I$1)+SUMIFS('2010'!$I:$I, '2010'!$D:$D, $A32, '2010'!$F:$F, I$1)+SUMIFS('2010'!$J:$J, '2010'!$E:$E, $A32, '2010'!$F:$F, I$1)+SUMIFS('2009'!$H:$H, '2009'!$C:$C, $A32, '2009'!$F:$F, I$1)+SUMIFS('2009'!$I:$I, '2009'!$D:$D, $A32, '2009'!$F:$F, I$1)+SUMIFS('2009'!$J:$J, '2009'!$E:$E, $A32, '2009'!$F:$F, I$1), 0)</f>
        <v>0</v>
      </c>
      <c r="J32" s="0" t="n">
        <f aca="false">IFERROR(SUMIFS('2018'!$H:$H, '2018'!$C:$C, $A32, '2018'!$F:$F, J$1)+SUMIFS('2018'!$I:$I, '2018'!$D:$D, $A32, '2018'!$F:$F, J$1)+SUMIFS('2018'!$J:$J, '2018'!$E:$E, $A32, '2018'!$F:$F, J$1)+SUMIFS('2017'!$H:$H, '2017'!$C:$C, $A32, '2017'!$F:$F, J$1)+SUMIFS('2017'!$I:$I, '2017'!$D:$D, $A32, '2017'!$F:$F, J$1)+SUMIFS('2017'!$J:$J, '2017'!$E:$E, $A32, '2017'!$F:$F, J$1)+SUMIFS('2016'!$H:$H, '2016'!$C:$C, $A32, '2016'!$F:$F, J$1)+SUMIFS('2016'!$I:$I, '2016'!$D:$D, $A32, '2016'!$F:$F, J$1)+SUMIFS('2016'!$J:$J, '2016'!$E:$E, $A32, '2016'!$F:$F, J$1)+SUMIFS('2015'!$H:$H, '2015'!$C:$C, $A32, '2015'!$F:$F, J$1)+SUMIFS('2015'!$I:$I, '2015'!$D:$D, $A32, '2015'!$F:$F, J$1)+SUMIFS('2015'!$J:$J, '2015'!$E:$E, $A32, '2015'!$F:$F, J$1)+SUMIFS('2014'!$H:$H, '2014'!$C:$C, $A32, '2014'!$F:$F, J$1)+SUMIFS('2014'!$I:$I, '2014'!$D:$D, $A32, '2014'!$F:$F, J$1)+SUMIFS('2014'!$J:$J, '2014'!$E:$E, $A32, '2014'!$F:$F, J$1)+SUMIFS('2013'!$H:$H, '2013'!$C:$C, $A32, '2013'!$F:$F, J$1)+SUMIFS('2013'!$I:$I, '2013'!$D:$D, $A32, '2013'!$F:$F, J$1)+SUMIFS('2013'!$J:$J, '2013'!$E:$E, $A32, '2013'!$F:$F, J$1)+SUMIFS('2012'!$H:$H, '2012'!$C:$C, $A32, '2012'!$F:$F, J$1)+SUMIFS('2012'!$I:$I, '2012'!$D:$D, $A32, '2012'!$F:$F, J$1)+SUMIFS('2012'!$J:$J, '2012'!$E:$E, $A32, '2012'!$F:$F, J$1)+SUMIFS('2011'!$H:$H, '2011'!$C:$C, $A32, '2011'!$F:$F, J$1)+SUMIFS('2011'!$I:$I, '2011'!$D:$D, $A32, '2011'!$F:$F, J$1)+SUMIFS('2011'!$J:$J, '2011'!$E:$E, $A32, '2011'!$F:$F, J$1)+SUMIFS('2010'!$H:$H, '2010'!$C:$C, $A32, '2010'!$F:$F, J$1)+SUMIFS('2010'!$I:$I, '2010'!$D:$D, $A32, '2010'!$F:$F, J$1)+SUMIFS('2010'!$J:$J, '2010'!$E:$E, $A32, '2010'!$F:$F, J$1)+SUMIFS('2009'!$H:$H, '2009'!$C:$C, $A32, '2009'!$F:$F, J$1)+SUMIFS('2009'!$I:$I, '2009'!$D:$D, $A32, '2009'!$F:$F, J$1)+SUMIFS('2009'!$J:$J, '2009'!$E:$E, $A32, '2009'!$F:$F, J$1), 0)</f>
        <v>0</v>
      </c>
      <c r="K32" s="0" t="n">
        <f aca="false">IFERROR(SUMIFS('2018'!$H:$H, '2018'!$C:$C, $A32, '2018'!$F:$F, K$1)+SUMIFS('2018'!$I:$I, '2018'!$D:$D, $A32, '2018'!$F:$F, K$1)+SUMIFS('2018'!$J:$J, '2018'!$E:$E, $A32, '2018'!$F:$F, K$1)+SUMIFS('2017'!$H:$H, '2017'!$C:$C, $A32, '2017'!$F:$F, K$1)+SUMIFS('2017'!$I:$I, '2017'!$D:$D, $A32, '2017'!$F:$F, K$1)+SUMIFS('2017'!$J:$J, '2017'!$E:$E, $A32, '2017'!$F:$F, K$1)+SUMIFS('2016'!$H:$H, '2016'!$C:$C, $A32, '2016'!$F:$F, K$1)+SUMIFS('2016'!$I:$I, '2016'!$D:$D, $A32, '2016'!$F:$F, K$1)+SUMIFS('2016'!$J:$J, '2016'!$E:$E, $A32, '2016'!$F:$F, K$1)+SUMIFS('2015'!$H:$H, '2015'!$C:$C, $A32, '2015'!$F:$F, K$1)+SUMIFS('2015'!$I:$I, '2015'!$D:$D, $A32, '2015'!$F:$F, K$1)+SUMIFS('2015'!$J:$J, '2015'!$E:$E, $A32, '2015'!$F:$F, K$1)+SUMIFS('2014'!$H:$H, '2014'!$C:$C, $A32, '2014'!$F:$F, K$1)+SUMIFS('2014'!$I:$I, '2014'!$D:$D, $A32, '2014'!$F:$F, K$1)+SUMIFS('2014'!$J:$J, '2014'!$E:$E, $A32, '2014'!$F:$F, K$1)+SUMIFS('2013'!$H:$H, '2013'!$C:$C, $A32, '2013'!$F:$F, K$1)+SUMIFS('2013'!$I:$I, '2013'!$D:$D, $A32, '2013'!$F:$F, K$1)+SUMIFS('2013'!$J:$J, '2013'!$E:$E, $A32, '2013'!$F:$F, K$1)+SUMIFS('2012'!$H:$H, '2012'!$C:$C, $A32, '2012'!$F:$F, K$1)+SUMIFS('2012'!$I:$I, '2012'!$D:$D, $A32, '2012'!$F:$F, K$1)+SUMIFS('2012'!$J:$J, '2012'!$E:$E, $A32, '2012'!$F:$F, K$1)+SUMIFS('2011'!$H:$H, '2011'!$C:$C, $A32, '2011'!$F:$F, K$1)+SUMIFS('2011'!$I:$I, '2011'!$D:$D, $A32, '2011'!$F:$F, K$1)+SUMIFS('2011'!$J:$J, '2011'!$E:$E, $A32, '2011'!$F:$F, K$1)+SUMIFS('2010'!$H:$H, '2010'!$C:$C, $A32, '2010'!$F:$F, K$1)+SUMIFS('2010'!$I:$I, '2010'!$D:$D, $A32, '2010'!$F:$F, K$1)+SUMIFS('2010'!$J:$J, '2010'!$E:$E, $A32, '2010'!$F:$F, K$1)+SUMIFS('2009'!$H:$H, '2009'!$C:$C, $A32, '2009'!$F:$F, K$1)+SUMIFS('2009'!$I:$I, '2009'!$D:$D, $A32, '2009'!$F:$F, K$1)+SUMIFS('2009'!$J:$J, '2009'!$E:$E, $A32, '2009'!$F:$F, K$1), 0)</f>
        <v>0</v>
      </c>
      <c r="L32" s="0" t="n">
        <f aca="false">IFERROR(SUMIFS('2018'!$H:$H, '2018'!$C:$C, $A32, '2018'!$F:$F, L$1)+SUMIFS('2018'!$I:$I, '2018'!$D:$D, $A32, '2018'!$F:$F, L$1)+SUMIFS('2018'!$J:$J, '2018'!$E:$E, $A32, '2018'!$F:$F, L$1)+SUMIFS('2017'!$H:$H, '2017'!$C:$C, $A32, '2017'!$F:$F, L$1)+SUMIFS('2017'!$I:$I, '2017'!$D:$D, $A32, '2017'!$F:$F, L$1)+SUMIFS('2017'!$J:$J, '2017'!$E:$E, $A32, '2017'!$F:$F, L$1)+SUMIFS('2016'!$H:$H, '2016'!$C:$C, $A32, '2016'!$F:$F, L$1)+SUMIFS('2016'!$I:$I, '2016'!$D:$D, $A32, '2016'!$F:$F, L$1)+SUMIFS('2016'!$J:$J, '2016'!$E:$E, $A32, '2016'!$F:$F, L$1)+SUMIFS('2015'!$H:$H, '2015'!$C:$C, $A32, '2015'!$F:$F, L$1)+SUMIFS('2015'!$I:$I, '2015'!$D:$D, $A32, '2015'!$F:$F, L$1)+SUMIFS('2015'!$J:$J, '2015'!$E:$E, $A32, '2015'!$F:$F, L$1)+SUMIFS('2014'!$H:$H, '2014'!$C:$C, $A32, '2014'!$F:$F, L$1)+SUMIFS('2014'!$I:$I, '2014'!$D:$D, $A32, '2014'!$F:$F, L$1)+SUMIFS('2014'!$J:$J, '2014'!$E:$E, $A32, '2014'!$F:$F, L$1)+SUMIFS('2013'!$H:$H, '2013'!$C:$C, $A32, '2013'!$F:$F, L$1)+SUMIFS('2013'!$I:$I, '2013'!$D:$D, $A32, '2013'!$F:$F, L$1)+SUMIFS('2013'!$J:$J, '2013'!$E:$E, $A32, '2013'!$F:$F, L$1)+SUMIFS('2012'!$H:$H, '2012'!$C:$C, $A32, '2012'!$F:$F, L$1)+SUMIFS('2012'!$I:$I, '2012'!$D:$D, $A32, '2012'!$F:$F, L$1)+SUMIFS('2012'!$J:$J, '2012'!$E:$E, $A32, '2012'!$F:$F, L$1)+SUMIFS('2011'!$H:$H, '2011'!$C:$C, $A32, '2011'!$F:$F, L$1)+SUMIFS('2011'!$I:$I, '2011'!$D:$D, $A32, '2011'!$F:$F, L$1)+SUMIFS('2011'!$J:$J, '2011'!$E:$E, $A32, '2011'!$F:$F, L$1)+SUMIFS('2010'!$H:$H, '2010'!$C:$C, $A32, '2010'!$F:$F, L$1)+SUMIFS('2010'!$I:$I, '2010'!$D:$D, $A32, '2010'!$F:$F, L$1)+SUMIFS('2010'!$J:$J, '2010'!$E:$E, $A32, '2010'!$F:$F, L$1)+SUMIFS('2009'!$H:$H, '2009'!$C:$C, $A32, '2009'!$F:$F, L$1)+SUMIFS('2009'!$I:$I, '2009'!$D:$D, $A32, '2009'!$F:$F, L$1)+SUMIFS('2009'!$J:$J, '2009'!$E:$E, $A32, '2009'!$F:$F, L$1), 0)</f>
        <v>0</v>
      </c>
      <c r="M32" s="0" t="n">
        <f aca="false">IFERROR(SUMIFS('2018'!$H:$H, '2018'!$C:$C, $A32, '2018'!$F:$F, M$1)+SUMIFS('2018'!$I:$I, '2018'!$D:$D, $A32, '2018'!$F:$F, M$1)+SUMIFS('2018'!$J:$J, '2018'!$E:$E, $A32, '2018'!$F:$F, M$1)+SUMIFS('2017'!$H:$H, '2017'!$C:$C, $A32, '2017'!$F:$F, M$1)+SUMIFS('2017'!$I:$I, '2017'!$D:$D, $A32, '2017'!$F:$F, M$1)+SUMIFS('2017'!$J:$J, '2017'!$E:$E, $A32, '2017'!$F:$F, M$1)+SUMIFS('2016'!$H:$H, '2016'!$C:$C, $A32, '2016'!$F:$F, M$1)+SUMIFS('2016'!$I:$I, '2016'!$D:$D, $A32, '2016'!$F:$F, M$1)+SUMIFS('2016'!$J:$J, '2016'!$E:$E, $A32, '2016'!$F:$F, M$1)+SUMIFS('2015'!$H:$H, '2015'!$C:$C, $A32, '2015'!$F:$F, M$1)+SUMIFS('2015'!$I:$I, '2015'!$D:$D, $A32, '2015'!$F:$F, M$1)+SUMIFS('2015'!$J:$J, '2015'!$E:$E, $A32, '2015'!$F:$F, M$1)+SUMIFS('2014'!$H:$H, '2014'!$C:$C, $A32, '2014'!$F:$F, M$1)+SUMIFS('2014'!$I:$I, '2014'!$D:$D, $A32, '2014'!$F:$F, M$1)+SUMIFS('2014'!$J:$J, '2014'!$E:$E, $A32, '2014'!$F:$F, M$1)+SUMIFS('2013'!$H:$H, '2013'!$C:$C, $A32, '2013'!$F:$F, M$1)+SUMIFS('2013'!$I:$I, '2013'!$D:$D, $A32, '2013'!$F:$F, M$1)+SUMIFS('2013'!$J:$J, '2013'!$E:$E, $A32, '2013'!$F:$F, M$1)+SUMIFS('2012'!$H:$H, '2012'!$C:$C, $A32, '2012'!$F:$F, M$1)+SUMIFS('2012'!$I:$I, '2012'!$D:$D, $A32, '2012'!$F:$F, M$1)+SUMIFS('2012'!$J:$J, '2012'!$E:$E, $A32, '2012'!$F:$F, M$1)+SUMIFS('2011'!$H:$H, '2011'!$C:$C, $A32, '2011'!$F:$F, M$1)+SUMIFS('2011'!$I:$I, '2011'!$D:$D, $A32, '2011'!$F:$F, M$1)+SUMIFS('2011'!$J:$J, '2011'!$E:$E, $A32, '2011'!$F:$F, M$1)+SUMIFS('2010'!$H:$H, '2010'!$C:$C, $A32, '2010'!$F:$F, M$1)+SUMIFS('2010'!$I:$I, '2010'!$D:$D, $A32, '2010'!$F:$F, M$1)+SUMIFS('2010'!$J:$J, '2010'!$E:$E, $A32, '2010'!$F:$F, M$1)+SUMIFS('2009'!$H:$H, '2009'!$C:$C, $A32, '2009'!$F:$F, M$1)+SUMIFS('2009'!$I:$I, '2009'!$D:$D, $A32, '2009'!$F:$F, M$1)+SUMIFS('2009'!$J:$J, '2009'!$E:$E, $A32, '2009'!$F:$F, M$1), 0)</f>
        <v>0</v>
      </c>
      <c r="N32" s="0" t="n">
        <f aca="false">IFERROR(SUMIFS('2018'!$H:$H, '2018'!$C:$C, $A32, '2018'!$F:$F, N$1)+SUMIFS('2018'!$I:$I, '2018'!$D:$D, $A32, '2018'!$F:$F, N$1)+SUMIFS('2018'!$J:$J, '2018'!$E:$E, $A32, '2018'!$F:$F, N$1)+SUMIFS('2017'!$H:$H, '2017'!$C:$C, $A32, '2017'!$F:$F, N$1)+SUMIFS('2017'!$I:$I, '2017'!$D:$D, $A32, '2017'!$F:$F, N$1)+SUMIFS('2017'!$J:$J, '2017'!$E:$E, $A32, '2017'!$F:$F, N$1)+SUMIFS('2016'!$H:$H, '2016'!$C:$C, $A32, '2016'!$F:$F, N$1)+SUMIFS('2016'!$I:$I, '2016'!$D:$D, $A32, '2016'!$F:$F, N$1)+SUMIFS('2016'!$J:$J, '2016'!$E:$E, $A32, '2016'!$F:$F, N$1)+SUMIFS('2015'!$H:$H, '2015'!$C:$C, $A32, '2015'!$F:$F, N$1)+SUMIFS('2015'!$I:$I, '2015'!$D:$D, $A32, '2015'!$F:$F, N$1)+SUMIFS('2015'!$J:$J, '2015'!$E:$E, $A32, '2015'!$F:$F, N$1)+SUMIFS('2014'!$H:$H, '2014'!$C:$C, $A32, '2014'!$F:$F, N$1)+SUMIFS('2014'!$I:$I, '2014'!$D:$D, $A32, '2014'!$F:$F, N$1)+SUMIFS('2014'!$J:$J, '2014'!$E:$E, $A32, '2014'!$F:$F, N$1)+SUMIFS('2013'!$H:$H, '2013'!$C:$C, $A32, '2013'!$F:$F, N$1)+SUMIFS('2013'!$I:$I, '2013'!$D:$D, $A32, '2013'!$F:$F, N$1)+SUMIFS('2013'!$J:$J, '2013'!$E:$E, $A32, '2013'!$F:$F, N$1)+SUMIFS('2012'!$H:$H, '2012'!$C:$C, $A32, '2012'!$F:$F, N$1)+SUMIFS('2012'!$I:$I, '2012'!$D:$D, $A32, '2012'!$F:$F, N$1)+SUMIFS('2012'!$J:$J, '2012'!$E:$E, $A32, '2012'!$F:$F, N$1)+SUMIFS('2011'!$H:$H, '2011'!$C:$C, $A32, '2011'!$F:$F, N$1)+SUMIFS('2011'!$I:$I, '2011'!$D:$D, $A32, '2011'!$F:$F, N$1)+SUMIFS('2011'!$J:$J, '2011'!$E:$E, $A32, '2011'!$F:$F, N$1)+SUMIFS('2010'!$H:$H, '2010'!$C:$C, $A32, '2010'!$F:$F, N$1)+SUMIFS('2010'!$I:$I, '2010'!$D:$D, $A32, '2010'!$F:$F, N$1)+SUMIFS('2010'!$J:$J, '2010'!$E:$E, $A32, '2010'!$F:$F, N$1)+SUMIFS('2009'!$H:$H, '2009'!$C:$C, $A32, '2009'!$F:$F, N$1)+SUMIFS('2009'!$I:$I, '2009'!$D:$D, $A32, '2009'!$F:$F, N$1)+SUMIFS('2009'!$J:$J, '2009'!$E:$E, $A32, '2009'!$F:$F, N$1), 0)</f>
        <v>0</v>
      </c>
      <c r="O32" s="0" t="n">
        <f aca="false">IFERROR(SUMIFS('2018'!$H:$H, '2018'!$C:$C, $A32, '2018'!$F:$F, O$1)+SUMIFS('2018'!$I:$I, '2018'!$D:$D, $A32, '2018'!$F:$F, O$1)+SUMIFS('2018'!$J:$J, '2018'!$E:$E, $A32, '2018'!$F:$F, O$1)+SUMIFS('2017'!$H:$H, '2017'!$C:$C, $A32, '2017'!$F:$F, O$1)+SUMIFS('2017'!$I:$I, '2017'!$D:$D, $A32, '2017'!$F:$F, O$1)+SUMIFS('2017'!$J:$J, '2017'!$E:$E, $A32, '2017'!$F:$F, O$1)+SUMIFS('2016'!$H:$H, '2016'!$C:$C, $A32, '2016'!$F:$F, O$1)+SUMIFS('2016'!$I:$I, '2016'!$D:$D, $A32, '2016'!$F:$F, O$1)+SUMIFS('2016'!$J:$J, '2016'!$E:$E, $A32, '2016'!$F:$F, O$1)+SUMIFS('2015'!$H:$H, '2015'!$C:$C, $A32, '2015'!$F:$F, O$1)+SUMIFS('2015'!$I:$I, '2015'!$D:$D, $A32, '2015'!$F:$F, O$1)+SUMIFS('2015'!$J:$J, '2015'!$E:$E, $A32, '2015'!$F:$F, O$1)+SUMIFS('2014'!$H:$H, '2014'!$C:$C, $A32, '2014'!$F:$F, O$1)+SUMIFS('2014'!$I:$I, '2014'!$D:$D, $A32, '2014'!$F:$F, O$1)+SUMIFS('2014'!$J:$J, '2014'!$E:$E, $A32, '2014'!$F:$F, O$1)+SUMIFS('2013'!$H:$H, '2013'!$C:$C, $A32, '2013'!$F:$F, O$1)+SUMIFS('2013'!$I:$I, '2013'!$D:$D, $A32, '2013'!$F:$F, O$1)+SUMIFS('2013'!$J:$J, '2013'!$E:$E, $A32, '2013'!$F:$F, O$1)+SUMIFS('2012'!$H:$H, '2012'!$C:$C, $A32, '2012'!$F:$F, O$1)+SUMIFS('2012'!$I:$I, '2012'!$D:$D, $A32, '2012'!$F:$F, O$1)+SUMIFS('2012'!$J:$J, '2012'!$E:$E, $A32, '2012'!$F:$F, O$1)+SUMIFS('2011'!$H:$H, '2011'!$C:$C, $A32, '2011'!$F:$F, O$1)+SUMIFS('2011'!$I:$I, '2011'!$D:$D, $A32, '2011'!$F:$F, O$1)+SUMIFS('2011'!$J:$J, '2011'!$E:$E, $A32, '2011'!$F:$F, O$1)+SUMIFS('2010'!$H:$H, '2010'!$C:$C, $A32, '2010'!$F:$F, O$1)+SUMIFS('2010'!$I:$I, '2010'!$D:$D, $A32, '2010'!$F:$F, O$1)+SUMIFS('2010'!$J:$J, '2010'!$E:$E, $A32, '2010'!$F:$F, O$1)+SUMIFS('2009'!$H:$H, '2009'!$C:$C, $A32, '2009'!$F:$F, O$1)+SUMIFS('2009'!$I:$I, '2009'!$D:$D, $A32, '2009'!$F:$F, O$1)+SUMIFS('2009'!$J:$J, '2009'!$E:$E, $A32, '2009'!$F:$F, O$1), 0)</f>
        <v>0</v>
      </c>
      <c r="P32" s="0" t="n">
        <f aca="false">IFERROR(SUMIFS('2018'!$H:$H, '2018'!$C:$C, $A32, '2018'!$F:$F, P$1)+SUMIFS('2018'!$I:$I, '2018'!$D:$D, $A32, '2018'!$F:$F, P$1)+SUMIFS('2018'!$J:$J, '2018'!$E:$E, $A32, '2018'!$F:$F, P$1)+SUMIFS('2017'!$H:$H, '2017'!$C:$C, $A32, '2017'!$F:$F, P$1)+SUMIFS('2017'!$I:$I, '2017'!$D:$D, $A32, '2017'!$F:$F, P$1)+SUMIFS('2017'!$J:$J, '2017'!$E:$E, $A32, '2017'!$F:$F, P$1)+SUMIFS('2016'!$H:$H, '2016'!$C:$C, $A32, '2016'!$F:$F, P$1)+SUMIFS('2016'!$I:$I, '2016'!$D:$D, $A32, '2016'!$F:$F, P$1)+SUMIFS('2016'!$J:$J, '2016'!$E:$E, $A32, '2016'!$F:$F, P$1)+SUMIFS('2015'!$H:$H, '2015'!$C:$C, $A32, '2015'!$F:$F, P$1)+SUMIFS('2015'!$I:$I, '2015'!$D:$D, $A32, '2015'!$F:$F, P$1)+SUMIFS('2015'!$J:$J, '2015'!$E:$E, $A32, '2015'!$F:$F, P$1)+SUMIFS('2014'!$H:$H, '2014'!$C:$C, $A32, '2014'!$F:$F, P$1)+SUMIFS('2014'!$I:$I, '2014'!$D:$D, $A32, '2014'!$F:$F, P$1)+SUMIFS('2014'!$J:$J, '2014'!$E:$E, $A32, '2014'!$F:$F, P$1)+SUMIFS('2013'!$H:$H, '2013'!$C:$C, $A32, '2013'!$F:$F, P$1)+SUMIFS('2013'!$I:$I, '2013'!$D:$D, $A32, '2013'!$F:$F, P$1)+SUMIFS('2013'!$J:$J, '2013'!$E:$E, $A32, '2013'!$F:$F, P$1)+SUMIFS('2012'!$H:$H, '2012'!$C:$C, $A32, '2012'!$F:$F, P$1)+SUMIFS('2012'!$I:$I, '2012'!$D:$D, $A32, '2012'!$F:$F, P$1)+SUMIFS('2012'!$J:$J, '2012'!$E:$E, $A32, '2012'!$F:$F, P$1)+SUMIFS('2011'!$H:$H, '2011'!$C:$C, $A32, '2011'!$F:$F, P$1)+SUMIFS('2011'!$I:$I, '2011'!$D:$D, $A32, '2011'!$F:$F, P$1)+SUMIFS('2011'!$J:$J, '2011'!$E:$E, $A32, '2011'!$F:$F, P$1)+SUMIFS('2010'!$H:$H, '2010'!$C:$C, $A32, '2010'!$F:$F, P$1)+SUMIFS('2010'!$I:$I, '2010'!$D:$D, $A32, '2010'!$F:$F, P$1)+SUMIFS('2010'!$J:$J, '2010'!$E:$E, $A32, '2010'!$F:$F, P$1)+SUMIFS('2009'!$H:$H, '2009'!$C:$C, $A32, '2009'!$F:$F, P$1)+SUMIFS('2009'!$I:$I, '2009'!$D:$D, $A32, '2009'!$F:$F, P$1)+SUMIFS('2009'!$J:$J, '2009'!$E:$E, $A32, '2009'!$F:$F, P$1), 0)</f>
        <v>0</v>
      </c>
      <c r="Q32" s="0" t="n">
        <f aca="false">IFERROR(SUMIFS('2018'!$H:$H, '2018'!$C:$C, $A32, '2018'!$F:$F, Q$1)+SUMIFS('2018'!$I:$I, '2018'!$D:$D, $A32, '2018'!$F:$F, Q$1)+SUMIFS('2018'!$J:$J, '2018'!$E:$E, $A32, '2018'!$F:$F, Q$1)+SUMIFS('2017'!$H:$H, '2017'!$C:$C, $A32, '2017'!$F:$F, Q$1)+SUMIFS('2017'!$I:$I, '2017'!$D:$D, $A32, '2017'!$F:$F, Q$1)+SUMIFS('2017'!$J:$J, '2017'!$E:$E, $A32, '2017'!$F:$F, Q$1)+SUMIFS('2016'!$H:$H, '2016'!$C:$C, $A32, '2016'!$F:$F, Q$1)+SUMIFS('2016'!$I:$I, '2016'!$D:$D, $A32, '2016'!$F:$F, Q$1)+SUMIFS('2016'!$J:$J, '2016'!$E:$E, $A32, '2016'!$F:$F, Q$1)+SUMIFS('2015'!$H:$H, '2015'!$C:$C, $A32, '2015'!$F:$F, Q$1)+SUMIFS('2015'!$I:$I, '2015'!$D:$D, $A32, '2015'!$F:$F, Q$1)+SUMIFS('2015'!$J:$J, '2015'!$E:$E, $A32, '2015'!$F:$F, Q$1)+SUMIFS('2014'!$H:$H, '2014'!$C:$C, $A32, '2014'!$F:$F, Q$1)+SUMIFS('2014'!$I:$I, '2014'!$D:$D, $A32, '2014'!$F:$F, Q$1)+SUMIFS('2014'!$J:$J, '2014'!$E:$E, $A32, '2014'!$F:$F, Q$1)+SUMIFS('2013'!$H:$H, '2013'!$C:$C, $A32, '2013'!$F:$F, Q$1)+SUMIFS('2013'!$I:$I, '2013'!$D:$D, $A32, '2013'!$F:$F, Q$1)+SUMIFS('2013'!$J:$J, '2013'!$E:$E, $A32, '2013'!$F:$F, Q$1)+SUMIFS('2012'!$H:$H, '2012'!$C:$C, $A32, '2012'!$F:$F, Q$1)+SUMIFS('2012'!$I:$I, '2012'!$D:$D, $A32, '2012'!$F:$F, Q$1)+SUMIFS('2012'!$J:$J, '2012'!$E:$E, $A32, '2012'!$F:$F, Q$1)+SUMIFS('2011'!$H:$H, '2011'!$C:$C, $A32, '2011'!$F:$F, Q$1)+SUMIFS('2011'!$I:$I, '2011'!$D:$D, $A32, '2011'!$F:$F, Q$1)+SUMIFS('2011'!$J:$J, '2011'!$E:$E, $A32, '2011'!$F:$F, Q$1)+SUMIFS('2010'!$H:$H, '2010'!$C:$C, $A32, '2010'!$F:$F, Q$1)+SUMIFS('2010'!$I:$I, '2010'!$D:$D, $A32, '2010'!$F:$F, Q$1)+SUMIFS('2010'!$J:$J, '2010'!$E:$E, $A32, '2010'!$F:$F, Q$1)+SUMIFS('2009'!$H:$H, '2009'!$C:$C, $A32, '2009'!$F:$F, Q$1)+SUMIFS('2009'!$I:$I, '2009'!$D:$D, $A32, '2009'!$F:$F, Q$1)+SUMIFS('2009'!$J:$J, '2009'!$E:$E, $A32, '2009'!$F:$F, Q$1), 0)</f>
        <v>0</v>
      </c>
      <c r="R32" s="0" t="n">
        <f aca="false">IFERROR(SUMIFS('2018'!$H:$H, '2018'!$C:$C, $A32, '2018'!$F:$F, R$1)+SUMIFS('2018'!$I:$I, '2018'!$D:$D, $A32, '2018'!$F:$F, R$1)+SUMIFS('2018'!$J:$J, '2018'!$E:$E, $A32, '2018'!$F:$F, R$1)+SUMIFS('2017'!$H:$H, '2017'!$C:$C, $A32, '2017'!$F:$F, R$1)+SUMIFS('2017'!$I:$I, '2017'!$D:$D, $A32, '2017'!$F:$F, R$1)+SUMIFS('2017'!$J:$J, '2017'!$E:$E, $A32, '2017'!$F:$F, R$1)+SUMIFS('2016'!$H:$H, '2016'!$C:$C, $A32, '2016'!$F:$F, R$1)+SUMIFS('2016'!$I:$I, '2016'!$D:$D, $A32, '2016'!$F:$F, R$1)+SUMIFS('2016'!$J:$J, '2016'!$E:$E, $A32, '2016'!$F:$F, R$1)+SUMIFS('2015'!$H:$H, '2015'!$C:$C, $A32, '2015'!$F:$F, R$1)+SUMIFS('2015'!$I:$I, '2015'!$D:$D, $A32, '2015'!$F:$F, R$1)+SUMIFS('2015'!$J:$J, '2015'!$E:$E, $A32, '2015'!$F:$F, R$1)+SUMIFS('2014'!$H:$H, '2014'!$C:$C, $A32, '2014'!$F:$F, R$1)+SUMIFS('2014'!$I:$I, '2014'!$D:$D, $A32, '2014'!$F:$F, R$1)+SUMIFS('2014'!$J:$J, '2014'!$E:$E, $A32, '2014'!$F:$F, R$1)+SUMIFS('2013'!$H:$H, '2013'!$C:$C, $A32, '2013'!$F:$F, R$1)+SUMIFS('2013'!$I:$I, '2013'!$D:$D, $A32, '2013'!$F:$F, R$1)+SUMIFS('2013'!$J:$J, '2013'!$E:$E, $A32, '2013'!$F:$F, R$1)+SUMIFS('2012'!$H:$H, '2012'!$C:$C, $A32, '2012'!$F:$F, R$1)+SUMIFS('2012'!$I:$I, '2012'!$D:$D, $A32, '2012'!$F:$F, R$1)+SUMIFS('2012'!$J:$J, '2012'!$E:$E, $A32, '2012'!$F:$F, R$1)+SUMIFS('2011'!$H:$H, '2011'!$C:$C, $A32, '2011'!$F:$F, R$1)+SUMIFS('2011'!$I:$I, '2011'!$D:$D, $A32, '2011'!$F:$F, R$1)+SUMIFS('2011'!$J:$J, '2011'!$E:$E, $A32, '2011'!$F:$F, R$1)+SUMIFS('2010'!$H:$H, '2010'!$C:$C, $A32, '2010'!$F:$F, R$1)+SUMIFS('2010'!$I:$I, '2010'!$D:$D, $A32, '2010'!$F:$F, R$1)+SUMIFS('2010'!$J:$J, '2010'!$E:$E, $A32, '2010'!$F:$F, R$1)+SUMIFS('2009'!$H:$H, '2009'!$C:$C, $A32, '2009'!$F:$F, R$1)+SUMIFS('2009'!$I:$I, '2009'!$D:$D, $A32, '2009'!$F:$F, R$1)+SUMIFS('2009'!$J:$J, '2009'!$E:$E, $A32, '2009'!$F:$F, R$1), 0)</f>
        <v>0</v>
      </c>
      <c r="S32" s="0" t="n">
        <f aca="false">IFERROR(SUMIFS('2018'!$H:$H, '2018'!$C:$C, $A32, '2018'!$F:$F, S$1)+SUMIFS('2018'!$I:$I, '2018'!$D:$D, $A32, '2018'!$F:$F, S$1)+SUMIFS('2018'!$J:$J, '2018'!$E:$E, $A32, '2018'!$F:$F, S$1)+SUMIFS('2017'!$H:$H, '2017'!$C:$C, $A32, '2017'!$F:$F, S$1)+SUMIFS('2017'!$I:$I, '2017'!$D:$D, $A32, '2017'!$F:$F, S$1)+SUMIFS('2017'!$J:$J, '2017'!$E:$E, $A32, '2017'!$F:$F, S$1)+SUMIFS('2016'!$H:$H, '2016'!$C:$C, $A32, '2016'!$F:$F, S$1)+SUMIFS('2016'!$I:$I, '2016'!$D:$D, $A32, '2016'!$F:$F, S$1)+SUMIFS('2016'!$J:$J, '2016'!$E:$E, $A32, '2016'!$F:$F, S$1)+SUMIFS('2015'!$H:$H, '2015'!$C:$C, $A32, '2015'!$F:$F, S$1)+SUMIFS('2015'!$I:$I, '2015'!$D:$D, $A32, '2015'!$F:$F, S$1)+SUMIFS('2015'!$J:$J, '2015'!$E:$E, $A32, '2015'!$F:$F, S$1)+SUMIFS('2014'!$H:$H, '2014'!$C:$C, $A32, '2014'!$F:$F, S$1)+SUMIFS('2014'!$I:$I, '2014'!$D:$D, $A32, '2014'!$F:$F, S$1)+SUMIFS('2014'!$J:$J, '2014'!$E:$E, $A32, '2014'!$F:$F, S$1)+SUMIFS('2013'!$H:$H, '2013'!$C:$C, $A32, '2013'!$F:$F, S$1)+SUMIFS('2013'!$I:$I, '2013'!$D:$D, $A32, '2013'!$F:$F, S$1)+SUMIFS('2013'!$J:$J, '2013'!$E:$E, $A32, '2013'!$F:$F, S$1)+SUMIFS('2012'!$H:$H, '2012'!$C:$C, $A32, '2012'!$F:$F, S$1)+SUMIFS('2012'!$I:$I, '2012'!$D:$D, $A32, '2012'!$F:$F, S$1)+SUMIFS('2012'!$J:$J, '2012'!$E:$E, $A32, '2012'!$F:$F, S$1)+SUMIFS('2011'!$H:$H, '2011'!$C:$C, $A32, '2011'!$F:$F, S$1)+SUMIFS('2011'!$I:$I, '2011'!$D:$D, $A32, '2011'!$F:$F, S$1)+SUMIFS('2011'!$J:$J, '2011'!$E:$E, $A32, '2011'!$F:$F, S$1)+SUMIFS('2010'!$H:$H, '2010'!$C:$C, $A32, '2010'!$F:$F, S$1)+SUMIFS('2010'!$I:$I, '2010'!$D:$D, $A32, '2010'!$F:$F, S$1)+SUMIFS('2010'!$J:$J, '2010'!$E:$E, $A32, '2010'!$F:$F, S$1)+SUMIFS('2009'!$H:$H, '2009'!$C:$C, $A32, '2009'!$F:$F, S$1)+SUMIFS('2009'!$I:$I, '2009'!$D:$D, $A32, '2009'!$F:$F, S$1)+SUMIFS('2009'!$J:$J, '2009'!$E:$E, $A32, '2009'!$F:$F, S$1), 0)</f>
        <v>0</v>
      </c>
      <c r="T32" s="0" t="n">
        <f aca="false">IFERROR(SUMIFS('2018'!$H:$H, '2018'!$C:$C, $A32, '2018'!$F:$F, T$1)+SUMIFS('2018'!$I:$I, '2018'!$D:$D, $A32, '2018'!$F:$F, T$1)+SUMIFS('2018'!$J:$J, '2018'!$E:$E, $A32, '2018'!$F:$F, T$1)+SUMIFS('2017'!$H:$H, '2017'!$C:$C, $A32, '2017'!$F:$F, T$1)+SUMIFS('2017'!$I:$I, '2017'!$D:$D, $A32, '2017'!$F:$F, T$1)+SUMIFS('2017'!$J:$J, '2017'!$E:$E, $A32, '2017'!$F:$F, T$1)+SUMIFS('2016'!$H:$H, '2016'!$C:$C, $A32, '2016'!$F:$F, T$1)+SUMIFS('2016'!$I:$I, '2016'!$D:$D, $A32, '2016'!$F:$F, T$1)+SUMIFS('2016'!$J:$J, '2016'!$E:$E, $A32, '2016'!$F:$F, T$1)+SUMIFS('2015'!$H:$H, '2015'!$C:$C, $A32, '2015'!$F:$F, T$1)+SUMIFS('2015'!$I:$I, '2015'!$D:$D, $A32, '2015'!$F:$F, T$1)+SUMIFS('2015'!$J:$J, '2015'!$E:$E, $A32, '2015'!$F:$F, T$1)+SUMIFS('2014'!$H:$H, '2014'!$C:$C, $A32, '2014'!$F:$F, T$1)+SUMIFS('2014'!$I:$I, '2014'!$D:$D, $A32, '2014'!$F:$F, T$1)+SUMIFS('2014'!$J:$J, '2014'!$E:$E, $A32, '2014'!$F:$F, T$1)+SUMIFS('2013'!$H:$H, '2013'!$C:$C, $A32, '2013'!$F:$F, T$1)+SUMIFS('2013'!$I:$I, '2013'!$D:$D, $A32, '2013'!$F:$F, T$1)+SUMIFS('2013'!$J:$J, '2013'!$E:$E, $A32, '2013'!$F:$F, T$1)+SUMIFS('2012'!$H:$H, '2012'!$C:$C, $A32, '2012'!$F:$F, T$1)+SUMIFS('2012'!$I:$I, '2012'!$D:$D, $A32, '2012'!$F:$F, T$1)+SUMIFS('2012'!$J:$J, '2012'!$E:$E, $A32, '2012'!$F:$F, T$1)+SUMIFS('2011'!$H:$H, '2011'!$C:$C, $A32, '2011'!$F:$F, T$1)+SUMIFS('2011'!$I:$I, '2011'!$D:$D, $A32, '2011'!$F:$F, T$1)+SUMIFS('2011'!$J:$J, '2011'!$E:$E, $A32, '2011'!$F:$F, T$1)+SUMIFS('2010'!$H:$H, '2010'!$C:$C, $A32, '2010'!$F:$F, T$1)+SUMIFS('2010'!$I:$I, '2010'!$D:$D, $A32, '2010'!$F:$F, T$1)+SUMIFS('2010'!$J:$J, '2010'!$E:$E, $A32, '2010'!$F:$F, T$1)+SUMIFS('2009'!$H:$H, '2009'!$C:$C, $A32, '2009'!$F:$F, T$1)+SUMIFS('2009'!$I:$I, '2009'!$D:$D, $A32, '2009'!$F:$F, T$1)+SUMIFS('2009'!$J:$J, '2009'!$E:$E, $A32, '2009'!$F:$F, T$1), 0)</f>
        <v>0</v>
      </c>
      <c r="U32" s="0" t="n">
        <f aca="false">IFERROR(SUMIFS('2018'!$H:$H, '2018'!$C:$C, $A32, '2018'!$F:$F, U$1)+SUMIFS('2018'!$I:$I, '2018'!$D:$D, $A32, '2018'!$F:$F, U$1)+SUMIFS('2018'!$J:$J, '2018'!$E:$E, $A32, '2018'!$F:$F, U$1)+SUMIFS('2017'!$H:$H, '2017'!$C:$C, $A32, '2017'!$F:$F, U$1)+SUMIFS('2017'!$I:$I, '2017'!$D:$D, $A32, '2017'!$F:$F, U$1)+SUMIFS('2017'!$J:$J, '2017'!$E:$E, $A32, '2017'!$F:$F, U$1)+SUMIFS('2016'!$H:$H, '2016'!$C:$C, $A32, '2016'!$F:$F, U$1)+SUMIFS('2016'!$I:$I, '2016'!$D:$D, $A32, '2016'!$F:$F, U$1)+SUMIFS('2016'!$J:$J, '2016'!$E:$E, $A32, '2016'!$F:$F, U$1)+SUMIFS('2015'!$H:$H, '2015'!$C:$C, $A32, '2015'!$F:$F, U$1)+SUMIFS('2015'!$I:$I, '2015'!$D:$D, $A32, '2015'!$F:$F, U$1)+SUMIFS('2015'!$J:$J, '2015'!$E:$E, $A32, '2015'!$F:$F, U$1)+SUMIFS('2014'!$H:$H, '2014'!$C:$C, $A32, '2014'!$F:$F, U$1)+SUMIFS('2014'!$I:$I, '2014'!$D:$D, $A32, '2014'!$F:$F, U$1)+SUMIFS('2014'!$J:$J, '2014'!$E:$E, $A32, '2014'!$F:$F, U$1)+SUMIFS('2013'!$H:$H, '2013'!$C:$C, $A32, '2013'!$F:$F, U$1)+SUMIFS('2013'!$I:$I, '2013'!$D:$D, $A32, '2013'!$F:$F, U$1)+SUMIFS('2013'!$J:$J, '2013'!$E:$E, $A32, '2013'!$F:$F, U$1)+SUMIFS('2012'!$H:$H, '2012'!$C:$C, $A32, '2012'!$F:$F, U$1)+SUMIFS('2012'!$I:$I, '2012'!$D:$D, $A32, '2012'!$F:$F, U$1)+SUMIFS('2012'!$J:$J, '2012'!$E:$E, $A32, '2012'!$F:$F, U$1)+SUMIFS('2011'!$H:$H, '2011'!$C:$C, $A32, '2011'!$F:$F, U$1)+SUMIFS('2011'!$I:$I, '2011'!$D:$D, $A32, '2011'!$F:$F, U$1)+SUMIFS('2011'!$J:$J, '2011'!$E:$E, $A32, '2011'!$F:$F, U$1)+SUMIFS('2010'!$H:$H, '2010'!$C:$C, $A32, '2010'!$F:$F, U$1)+SUMIFS('2010'!$I:$I, '2010'!$D:$D, $A32, '2010'!$F:$F, U$1)+SUMIFS('2010'!$J:$J, '2010'!$E:$E, $A32, '2010'!$F:$F, U$1)+SUMIFS('2009'!$H:$H, '2009'!$C:$C, $A32, '2009'!$F:$F, U$1)+SUMIFS('2009'!$I:$I, '2009'!$D:$D, $A32, '2009'!$F:$F, U$1)+SUMIFS('2009'!$J:$J, '2009'!$E:$E, $A32, '2009'!$F:$F, U$1), 0)</f>
        <v>0</v>
      </c>
      <c r="V32" s="0" t="n">
        <f aca="false">IFERROR(SUMIFS('2018'!$H:$H, '2018'!$C:$C, $A32, '2018'!$F:$F, V$1)+SUMIFS('2018'!$I:$I, '2018'!$D:$D, $A32, '2018'!$F:$F, V$1)+SUMIFS('2018'!$J:$J, '2018'!$E:$E, $A32, '2018'!$F:$F, V$1)+SUMIFS('2017'!$H:$H, '2017'!$C:$C, $A32, '2017'!$F:$F, V$1)+SUMIFS('2017'!$I:$I, '2017'!$D:$D, $A32, '2017'!$F:$F, V$1)+SUMIFS('2017'!$J:$J, '2017'!$E:$E, $A32, '2017'!$F:$F, V$1)+SUMIFS('2016'!$H:$H, '2016'!$C:$C, $A32, '2016'!$F:$F, V$1)+SUMIFS('2016'!$I:$I, '2016'!$D:$D, $A32, '2016'!$F:$F, V$1)+SUMIFS('2016'!$J:$J, '2016'!$E:$E, $A32, '2016'!$F:$F, V$1)+SUMIFS('2015'!$H:$H, '2015'!$C:$C, $A32, '2015'!$F:$F, V$1)+SUMIFS('2015'!$I:$I, '2015'!$D:$D, $A32, '2015'!$F:$F, V$1)+SUMIFS('2015'!$J:$J, '2015'!$E:$E, $A32, '2015'!$F:$F, V$1)+SUMIFS('2014'!$H:$H, '2014'!$C:$C, $A32, '2014'!$F:$F, V$1)+SUMIFS('2014'!$I:$I, '2014'!$D:$D, $A32, '2014'!$F:$F, V$1)+SUMIFS('2014'!$J:$J, '2014'!$E:$E, $A32, '2014'!$F:$F, V$1)+SUMIFS('2013'!$H:$H, '2013'!$C:$C, $A32, '2013'!$F:$F, V$1)+SUMIFS('2013'!$I:$I, '2013'!$D:$D, $A32, '2013'!$F:$F, V$1)+SUMIFS('2013'!$J:$J, '2013'!$E:$E, $A32, '2013'!$F:$F, V$1)+SUMIFS('2012'!$H:$H, '2012'!$C:$C, $A32, '2012'!$F:$F, V$1)+SUMIFS('2012'!$I:$I, '2012'!$D:$D, $A32, '2012'!$F:$F, V$1)+SUMIFS('2012'!$J:$J, '2012'!$E:$E, $A32, '2012'!$F:$F, V$1)+SUMIFS('2011'!$H:$H, '2011'!$C:$C, $A32, '2011'!$F:$F, V$1)+SUMIFS('2011'!$I:$I, '2011'!$D:$D, $A32, '2011'!$F:$F, V$1)+SUMIFS('2011'!$J:$J, '2011'!$E:$E, $A32, '2011'!$F:$F, V$1)+SUMIFS('2010'!$H:$H, '2010'!$C:$C, $A32, '2010'!$F:$F, V$1)+SUMIFS('2010'!$I:$I, '2010'!$D:$D, $A32, '2010'!$F:$F, V$1)+SUMIFS('2010'!$J:$J, '2010'!$E:$E, $A32, '2010'!$F:$F, V$1)+SUMIFS('2009'!$H:$H, '2009'!$C:$C, $A32, '2009'!$F:$F, V$1)+SUMIFS('2009'!$I:$I, '2009'!$D:$D, $A32, '2009'!$F:$F, V$1)+SUMIFS('2009'!$J:$J, '2009'!$E:$E, $A32, '2009'!$F:$F, V$1), 0)</f>
        <v>0</v>
      </c>
      <c r="W32" s="0" t="n">
        <f aca="false">IFERROR(SUMIFS('2018'!$H:$H, '2018'!$C:$C, $A32, '2018'!$F:$F, W$1)+SUMIFS('2018'!$I:$I, '2018'!$D:$D, $A32, '2018'!$F:$F, W$1)+SUMIFS('2018'!$J:$J, '2018'!$E:$E, $A32, '2018'!$F:$F, W$1)+SUMIFS('2017'!$H:$H, '2017'!$C:$C, $A32, '2017'!$F:$F, W$1)+SUMIFS('2017'!$I:$I, '2017'!$D:$D, $A32, '2017'!$F:$F, W$1)+SUMIFS('2017'!$J:$J, '2017'!$E:$E, $A32, '2017'!$F:$F, W$1)+SUMIFS('2016'!$H:$H, '2016'!$C:$C, $A32, '2016'!$F:$F, W$1)+SUMIFS('2016'!$I:$I, '2016'!$D:$D, $A32, '2016'!$F:$F, W$1)+SUMIFS('2016'!$J:$J, '2016'!$E:$E, $A32, '2016'!$F:$F, W$1)+SUMIFS('2015'!$H:$H, '2015'!$C:$C, $A32, '2015'!$F:$F, W$1)+SUMIFS('2015'!$I:$I, '2015'!$D:$D, $A32, '2015'!$F:$F, W$1)+SUMIFS('2015'!$J:$J, '2015'!$E:$E, $A32, '2015'!$F:$F, W$1)+SUMIFS('2014'!$H:$H, '2014'!$C:$C, $A32, '2014'!$F:$F, W$1)+SUMIFS('2014'!$I:$I, '2014'!$D:$D, $A32, '2014'!$F:$F, W$1)+SUMIFS('2014'!$J:$J, '2014'!$E:$E, $A32, '2014'!$F:$F, W$1)+SUMIFS('2013'!$H:$H, '2013'!$C:$C, $A32, '2013'!$F:$F, W$1)+SUMIFS('2013'!$I:$I, '2013'!$D:$D, $A32, '2013'!$F:$F, W$1)+SUMIFS('2013'!$J:$J, '2013'!$E:$E, $A32, '2013'!$F:$F, W$1)+SUMIFS('2012'!$H:$H, '2012'!$C:$C, $A32, '2012'!$F:$F, W$1)+SUMIFS('2012'!$I:$I, '2012'!$D:$D, $A32, '2012'!$F:$F, W$1)+SUMIFS('2012'!$J:$J, '2012'!$E:$E, $A32, '2012'!$F:$F, W$1)+SUMIFS('2011'!$H:$H, '2011'!$C:$C, $A32, '2011'!$F:$F, W$1)+SUMIFS('2011'!$I:$I, '2011'!$D:$D, $A32, '2011'!$F:$F, W$1)+SUMIFS('2011'!$J:$J, '2011'!$E:$E, $A32, '2011'!$F:$F, W$1)+SUMIFS('2010'!$H:$H, '2010'!$C:$C, $A32, '2010'!$F:$F, W$1)+SUMIFS('2010'!$I:$I, '2010'!$D:$D, $A32, '2010'!$F:$F, W$1)+SUMIFS('2010'!$J:$J, '2010'!$E:$E, $A32, '2010'!$F:$F, W$1)+SUMIFS('2009'!$H:$H, '2009'!$C:$C, $A32, '2009'!$F:$F, W$1)+SUMIFS('2009'!$I:$I, '2009'!$D:$D, $A32, '2009'!$F:$F, W$1)+SUMIFS('2009'!$J:$J, '2009'!$E:$E, $A32, '2009'!$F:$F, W$1), 0)</f>
        <v>0</v>
      </c>
      <c r="X32" s="0" t="n">
        <f aca="false">IFERROR(SUMIFS('2018'!$H:$H, '2018'!$C:$C, $A32, '2018'!$F:$F, X$1)+SUMIFS('2018'!$I:$I, '2018'!$D:$D, $A32, '2018'!$F:$F, X$1)+SUMIFS('2018'!$J:$J, '2018'!$E:$E, $A32, '2018'!$F:$F, X$1)+SUMIFS('2017'!$H:$H, '2017'!$C:$C, $A32, '2017'!$F:$F, X$1)+SUMIFS('2017'!$I:$I, '2017'!$D:$D, $A32, '2017'!$F:$F, X$1)+SUMIFS('2017'!$J:$J, '2017'!$E:$E, $A32, '2017'!$F:$F, X$1)+SUMIFS('2016'!$H:$H, '2016'!$C:$C, $A32, '2016'!$F:$F, X$1)+SUMIFS('2016'!$I:$I, '2016'!$D:$D, $A32, '2016'!$F:$F, X$1)+SUMIFS('2016'!$J:$J, '2016'!$E:$E, $A32, '2016'!$F:$F, X$1)+SUMIFS('2015'!$H:$H, '2015'!$C:$C, $A32, '2015'!$F:$F, X$1)+SUMIFS('2015'!$I:$I, '2015'!$D:$D, $A32, '2015'!$F:$F, X$1)+SUMIFS('2015'!$J:$J, '2015'!$E:$E, $A32, '2015'!$F:$F, X$1)+SUMIFS('2014'!$H:$H, '2014'!$C:$C, $A32, '2014'!$F:$F, X$1)+SUMIFS('2014'!$I:$I, '2014'!$D:$D, $A32, '2014'!$F:$F, X$1)+SUMIFS('2014'!$J:$J, '2014'!$E:$E, $A32, '2014'!$F:$F, X$1)+SUMIFS('2013'!$H:$H, '2013'!$C:$C, $A32, '2013'!$F:$F, X$1)+SUMIFS('2013'!$I:$I, '2013'!$D:$D, $A32, '2013'!$F:$F, X$1)+SUMIFS('2013'!$J:$J, '2013'!$E:$E, $A32, '2013'!$F:$F, X$1)+SUMIFS('2012'!$H:$H, '2012'!$C:$C, $A32, '2012'!$F:$F, X$1)+SUMIFS('2012'!$I:$I, '2012'!$D:$D, $A32, '2012'!$F:$F, X$1)+SUMIFS('2012'!$J:$J, '2012'!$E:$E, $A32, '2012'!$F:$F, X$1)+SUMIFS('2011'!$H:$H, '2011'!$C:$C, $A32, '2011'!$F:$F, X$1)+SUMIFS('2011'!$I:$I, '2011'!$D:$D, $A32, '2011'!$F:$F, X$1)+SUMIFS('2011'!$J:$J, '2011'!$E:$E, $A32, '2011'!$F:$F, X$1)+SUMIFS('2010'!$H:$H, '2010'!$C:$C, $A32, '2010'!$F:$F, X$1)+SUMIFS('2010'!$I:$I, '2010'!$D:$D, $A32, '2010'!$F:$F, X$1)+SUMIFS('2010'!$J:$J, '2010'!$E:$E, $A32, '2010'!$F:$F, X$1)+SUMIFS('2009'!$H:$H, '2009'!$C:$C, $A32, '2009'!$F:$F, X$1)+SUMIFS('2009'!$I:$I, '2009'!$D:$D, $A32, '2009'!$F:$F, X$1)+SUMIFS('2009'!$J:$J, '2009'!$E:$E, $A32, '2009'!$F:$F, X$1), 0)</f>
        <v>0</v>
      </c>
      <c r="Y32" s="0" t="n">
        <f aca="false">IFERROR(SUMIFS('2018'!$H:$H, '2018'!$C:$C, $A32, '2018'!$F:$F, Y$1)+SUMIFS('2018'!$I:$I, '2018'!$D:$D, $A32, '2018'!$F:$F, Y$1)+SUMIFS('2018'!$J:$J, '2018'!$E:$E, $A32, '2018'!$F:$F, Y$1)+SUMIFS('2017'!$H:$H, '2017'!$C:$C, $A32, '2017'!$F:$F, Y$1)+SUMIFS('2017'!$I:$I, '2017'!$D:$D, $A32, '2017'!$F:$F, Y$1)+SUMIFS('2017'!$J:$J, '2017'!$E:$E, $A32, '2017'!$F:$F, Y$1)+SUMIFS('2016'!$H:$H, '2016'!$C:$C, $A32, '2016'!$F:$F, Y$1)+SUMIFS('2016'!$I:$I, '2016'!$D:$D, $A32, '2016'!$F:$F, Y$1)+SUMIFS('2016'!$J:$J, '2016'!$E:$E, $A32, '2016'!$F:$F, Y$1)+SUMIFS('2015'!$H:$H, '2015'!$C:$C, $A32, '2015'!$F:$F, Y$1)+SUMIFS('2015'!$I:$I, '2015'!$D:$D, $A32, '2015'!$F:$F, Y$1)+SUMIFS('2015'!$J:$J, '2015'!$E:$E, $A32, '2015'!$F:$F, Y$1)+SUMIFS('2014'!$H:$H, '2014'!$C:$C, $A32, '2014'!$F:$F, Y$1)+SUMIFS('2014'!$I:$I, '2014'!$D:$D, $A32, '2014'!$F:$F, Y$1)+SUMIFS('2014'!$J:$J, '2014'!$E:$E, $A32, '2014'!$F:$F, Y$1)+SUMIFS('2013'!$H:$H, '2013'!$C:$C, $A32, '2013'!$F:$F, Y$1)+SUMIFS('2013'!$I:$I, '2013'!$D:$D, $A32, '2013'!$F:$F, Y$1)+SUMIFS('2013'!$J:$J, '2013'!$E:$E, $A32, '2013'!$F:$F, Y$1)+SUMIFS('2012'!$H:$H, '2012'!$C:$C, $A32, '2012'!$F:$F, Y$1)+SUMIFS('2012'!$I:$I, '2012'!$D:$D, $A32, '2012'!$F:$F, Y$1)+SUMIFS('2012'!$J:$J, '2012'!$E:$E, $A32, '2012'!$F:$F, Y$1)+SUMIFS('2011'!$H:$H, '2011'!$C:$C, $A32, '2011'!$F:$F, Y$1)+SUMIFS('2011'!$I:$I, '2011'!$D:$D, $A32, '2011'!$F:$F, Y$1)+SUMIFS('2011'!$J:$J, '2011'!$E:$E, $A32, '2011'!$F:$F, Y$1)+SUMIFS('2010'!$H:$H, '2010'!$C:$C, $A32, '2010'!$F:$F, Y$1)+SUMIFS('2010'!$I:$I, '2010'!$D:$D, $A32, '2010'!$F:$F, Y$1)+SUMIFS('2010'!$J:$J, '2010'!$E:$E, $A32, '2010'!$F:$F, Y$1)+SUMIFS('2009'!$H:$H, '2009'!$C:$C, $A32, '2009'!$F:$F, Y$1)+SUMIFS('2009'!$I:$I, '2009'!$D:$D, $A32, '2009'!$F:$F, Y$1)+SUMIFS('2009'!$J:$J, '2009'!$E:$E, $A32, '2009'!$F:$F, Y$1), 0)</f>
        <v>0</v>
      </c>
      <c r="Z32" s="0" t="n">
        <f aca="false">IFERROR(SUMIFS('2018'!$H:$H, '2018'!$C:$C, $A32, '2018'!$F:$F, Z$1)+SUMIFS('2018'!$I:$I, '2018'!$D:$D, $A32, '2018'!$F:$F, Z$1)+SUMIFS('2018'!$J:$J, '2018'!$E:$E, $A32, '2018'!$F:$F, Z$1)+SUMIFS('2017'!$H:$H, '2017'!$C:$C, $A32, '2017'!$F:$F, Z$1)+SUMIFS('2017'!$I:$I, '2017'!$D:$D, $A32, '2017'!$F:$F, Z$1)+SUMIFS('2017'!$J:$J, '2017'!$E:$E, $A32, '2017'!$F:$F, Z$1)+SUMIFS('2016'!$H:$H, '2016'!$C:$C, $A32, '2016'!$F:$F, Z$1)+SUMIFS('2016'!$I:$I, '2016'!$D:$D, $A32, '2016'!$F:$F, Z$1)+SUMIFS('2016'!$J:$J, '2016'!$E:$E, $A32, '2016'!$F:$F, Z$1)+SUMIFS('2015'!$H:$H, '2015'!$C:$C, $A32, '2015'!$F:$F, Z$1)+SUMIFS('2015'!$I:$I, '2015'!$D:$D, $A32, '2015'!$F:$F, Z$1)+SUMIFS('2015'!$J:$J, '2015'!$E:$E, $A32, '2015'!$F:$F, Z$1)+SUMIFS('2014'!$H:$H, '2014'!$C:$C, $A32, '2014'!$F:$F, Z$1)+SUMIFS('2014'!$I:$I, '2014'!$D:$D, $A32, '2014'!$F:$F, Z$1)+SUMIFS('2014'!$J:$J, '2014'!$E:$E, $A32, '2014'!$F:$F, Z$1)+SUMIFS('2013'!$H:$H, '2013'!$C:$C, $A32, '2013'!$F:$F, Z$1)+SUMIFS('2013'!$I:$I, '2013'!$D:$D, $A32, '2013'!$F:$F, Z$1)+SUMIFS('2013'!$J:$J, '2013'!$E:$E, $A32, '2013'!$F:$F, Z$1)+SUMIFS('2012'!$H:$H, '2012'!$C:$C, $A32, '2012'!$F:$F, Z$1)+SUMIFS('2012'!$I:$I, '2012'!$D:$D, $A32, '2012'!$F:$F, Z$1)+SUMIFS('2012'!$J:$J, '2012'!$E:$E, $A32, '2012'!$F:$F, Z$1)+SUMIFS('2011'!$H:$H, '2011'!$C:$C, $A32, '2011'!$F:$F, Z$1)+SUMIFS('2011'!$I:$I, '2011'!$D:$D, $A32, '2011'!$F:$F, Z$1)+SUMIFS('2011'!$J:$J, '2011'!$E:$E, $A32, '2011'!$F:$F, Z$1)+SUMIFS('2010'!$H:$H, '2010'!$C:$C, $A32, '2010'!$F:$F, Z$1)+SUMIFS('2010'!$I:$I, '2010'!$D:$D, $A32, '2010'!$F:$F, Z$1)+SUMIFS('2010'!$J:$J, '2010'!$E:$E, $A32, '2010'!$F:$F, Z$1)+SUMIFS('2009'!$H:$H, '2009'!$C:$C, $A32, '2009'!$F:$F, Z$1)+SUMIFS('2009'!$I:$I, '2009'!$D:$D, $A32, '2009'!$F:$F, Z$1)+SUMIFS('2009'!$J:$J, '2009'!$E:$E, $A32, '2009'!$F:$F, Z$1), 0)</f>
        <v>0</v>
      </c>
      <c r="AA32" s="0" t="n">
        <f aca="false">IFERROR(SUMIFS('2018'!$H:$H, '2018'!$C:$C, $A32, '2018'!$F:$F, AA$1)+SUMIFS('2018'!$I:$I, '2018'!$D:$D, $A32, '2018'!$F:$F, AA$1)+SUMIFS('2018'!$J:$J, '2018'!$E:$E, $A32, '2018'!$F:$F, AA$1)+SUMIFS('2017'!$H:$H, '2017'!$C:$C, $A32, '2017'!$F:$F, AA$1)+SUMIFS('2017'!$I:$I, '2017'!$D:$D, $A32, '2017'!$F:$F, AA$1)+SUMIFS('2017'!$J:$J, '2017'!$E:$E, $A32, '2017'!$F:$F, AA$1)+SUMIFS('2016'!$H:$H, '2016'!$C:$C, $A32, '2016'!$F:$F, AA$1)+SUMIFS('2016'!$I:$I, '2016'!$D:$D, $A32, '2016'!$F:$F, AA$1)+SUMIFS('2016'!$J:$J, '2016'!$E:$E, $A32, '2016'!$F:$F, AA$1)+SUMIFS('2015'!$H:$H, '2015'!$C:$C, $A32, '2015'!$F:$F, AA$1)+SUMIFS('2015'!$I:$I, '2015'!$D:$D, $A32, '2015'!$F:$F, AA$1)+SUMIFS('2015'!$J:$J, '2015'!$E:$E, $A32, '2015'!$F:$F, AA$1)+SUMIFS('2014'!$H:$H, '2014'!$C:$C, $A32, '2014'!$F:$F, AA$1)+SUMIFS('2014'!$I:$I, '2014'!$D:$D, $A32, '2014'!$F:$F, AA$1)+SUMIFS('2014'!$J:$J, '2014'!$E:$E, $A32, '2014'!$F:$F, AA$1)+SUMIFS('2013'!$H:$H, '2013'!$C:$C, $A32, '2013'!$F:$F, AA$1)+SUMIFS('2013'!$I:$I, '2013'!$D:$D, $A32, '2013'!$F:$F, AA$1)+SUMIFS('2013'!$J:$J, '2013'!$E:$E, $A32, '2013'!$F:$F, AA$1)+SUMIFS('2012'!$H:$H, '2012'!$C:$C, $A32, '2012'!$F:$F, AA$1)+SUMIFS('2012'!$I:$I, '2012'!$D:$D, $A32, '2012'!$F:$F, AA$1)+SUMIFS('2012'!$J:$J, '2012'!$E:$E, $A32, '2012'!$F:$F, AA$1)+SUMIFS('2011'!$H:$H, '2011'!$C:$C, $A32, '2011'!$F:$F, AA$1)+SUMIFS('2011'!$I:$I, '2011'!$D:$D, $A32, '2011'!$F:$F, AA$1)+SUMIFS('2011'!$J:$J, '2011'!$E:$E, $A32, '2011'!$F:$F, AA$1)+SUMIFS('2010'!$H:$H, '2010'!$C:$C, $A32, '2010'!$F:$F, AA$1)+SUMIFS('2010'!$I:$I, '2010'!$D:$D, $A32, '2010'!$F:$F, AA$1)+SUMIFS('2010'!$J:$J, '2010'!$E:$E, $A32, '2010'!$F:$F, AA$1)+SUMIFS('2009'!$H:$H, '2009'!$C:$C, $A32, '2009'!$F:$F, AA$1)+SUMIFS('2009'!$I:$I, '2009'!$D:$D, $A32, '2009'!$F:$F, AA$1)+SUMIFS('2009'!$J:$J, '2009'!$E:$E, $A32, '2009'!$F:$F, AA$1), 0)</f>
        <v>0</v>
      </c>
      <c r="AB32" s="0" t="n">
        <f aca="false">IFERROR(SUMIFS('2018'!$H:$H, '2018'!$C:$C, $A32, '2018'!$F:$F, AB$1)+SUMIFS('2018'!$I:$I, '2018'!$D:$D, $A32, '2018'!$F:$F, AB$1)+SUMIFS('2018'!$J:$J, '2018'!$E:$E, $A32, '2018'!$F:$F, AB$1)+SUMIFS('2017'!$H:$H, '2017'!$C:$C, $A32, '2017'!$F:$F, AB$1)+SUMIFS('2017'!$I:$I, '2017'!$D:$D, $A32, '2017'!$F:$F, AB$1)+SUMIFS('2017'!$J:$J, '2017'!$E:$E, $A32, '2017'!$F:$F, AB$1)+SUMIFS('2016'!$H:$H, '2016'!$C:$C, $A32, '2016'!$F:$F, AB$1)+SUMIFS('2016'!$I:$I, '2016'!$D:$D, $A32, '2016'!$F:$F, AB$1)+SUMIFS('2016'!$J:$J, '2016'!$E:$E, $A32, '2016'!$F:$F, AB$1)+SUMIFS('2015'!$H:$H, '2015'!$C:$C, $A32, '2015'!$F:$F, AB$1)+SUMIFS('2015'!$I:$I, '2015'!$D:$D, $A32, '2015'!$F:$F, AB$1)+SUMIFS('2015'!$J:$J, '2015'!$E:$E, $A32, '2015'!$F:$F, AB$1)+SUMIFS('2014'!$H:$H, '2014'!$C:$C, $A32, '2014'!$F:$F, AB$1)+SUMIFS('2014'!$I:$I, '2014'!$D:$D, $A32, '2014'!$F:$F, AB$1)+SUMIFS('2014'!$J:$J, '2014'!$E:$E, $A32, '2014'!$F:$F, AB$1)+SUMIFS('2013'!$H:$H, '2013'!$C:$C, $A32, '2013'!$F:$F, AB$1)+SUMIFS('2013'!$I:$I, '2013'!$D:$D, $A32, '2013'!$F:$F, AB$1)+SUMIFS('2013'!$J:$J, '2013'!$E:$E, $A32, '2013'!$F:$F, AB$1)+SUMIFS('2012'!$H:$H, '2012'!$C:$C, $A32, '2012'!$F:$F, AB$1)+SUMIFS('2012'!$I:$I, '2012'!$D:$D, $A32, '2012'!$F:$F, AB$1)+SUMIFS('2012'!$J:$J, '2012'!$E:$E, $A32, '2012'!$F:$F, AB$1)+SUMIFS('2011'!$H:$H, '2011'!$C:$C, $A32, '2011'!$F:$F, AB$1)+SUMIFS('2011'!$I:$I, '2011'!$D:$D, $A32, '2011'!$F:$F, AB$1)+SUMIFS('2011'!$J:$J, '2011'!$E:$E, $A32, '2011'!$F:$F, AB$1)+SUMIFS('2010'!$H:$H, '2010'!$C:$C, $A32, '2010'!$F:$F, AB$1)+SUMIFS('2010'!$I:$I, '2010'!$D:$D, $A32, '2010'!$F:$F, AB$1)+SUMIFS('2010'!$J:$J, '2010'!$E:$E, $A32, '2010'!$F:$F, AB$1)+SUMIFS('2009'!$H:$H, '2009'!$C:$C, $A32, '2009'!$F:$F, AB$1)+SUMIFS('2009'!$I:$I, '2009'!$D:$D, $A32, '2009'!$F:$F, AB$1)+SUMIFS('2009'!$J:$J, '2009'!$E:$E, $A32, '2009'!$F:$F, AB$1), 0)</f>
        <v>0</v>
      </c>
      <c r="AC32" s="0" t="n">
        <f aca="false">IFERROR(SUMIFS('2018'!$H:$H, '2018'!$C:$C, $A32, '2018'!$F:$F, AC$1)+SUMIFS('2018'!$I:$I, '2018'!$D:$D, $A32, '2018'!$F:$F, AC$1)+SUMIFS('2018'!$J:$J, '2018'!$E:$E, $A32, '2018'!$F:$F, AC$1)+SUMIFS('2017'!$H:$H, '2017'!$C:$C, $A32, '2017'!$F:$F, AC$1)+SUMIFS('2017'!$I:$I, '2017'!$D:$D, $A32, '2017'!$F:$F, AC$1)+SUMIFS('2017'!$J:$J, '2017'!$E:$E, $A32, '2017'!$F:$F, AC$1)+SUMIFS('2016'!$H:$H, '2016'!$C:$C, $A32, '2016'!$F:$F, AC$1)+SUMIFS('2016'!$I:$I, '2016'!$D:$D, $A32, '2016'!$F:$F, AC$1)+SUMIFS('2016'!$J:$J, '2016'!$E:$E, $A32, '2016'!$F:$F, AC$1)+SUMIFS('2015'!$H:$H, '2015'!$C:$C, $A32, '2015'!$F:$F, AC$1)+SUMIFS('2015'!$I:$I, '2015'!$D:$D, $A32, '2015'!$F:$F, AC$1)+SUMIFS('2015'!$J:$J, '2015'!$E:$E, $A32, '2015'!$F:$F, AC$1)+SUMIFS('2014'!$H:$H, '2014'!$C:$C, $A32, '2014'!$F:$F, AC$1)+SUMIFS('2014'!$I:$I, '2014'!$D:$D, $A32, '2014'!$F:$F, AC$1)+SUMIFS('2014'!$J:$J, '2014'!$E:$E, $A32, '2014'!$F:$F, AC$1)+SUMIFS('2013'!$H:$H, '2013'!$C:$C, $A32, '2013'!$F:$F, AC$1)+SUMIFS('2013'!$I:$I, '2013'!$D:$D, $A32, '2013'!$F:$F, AC$1)+SUMIFS('2013'!$J:$J, '2013'!$E:$E, $A32, '2013'!$F:$F, AC$1)+SUMIFS('2012'!$H:$H, '2012'!$C:$C, $A32, '2012'!$F:$F, AC$1)+SUMIFS('2012'!$I:$I, '2012'!$D:$D, $A32, '2012'!$F:$F, AC$1)+SUMIFS('2012'!$J:$J, '2012'!$E:$E, $A32, '2012'!$F:$F, AC$1)+SUMIFS('2011'!$H:$H, '2011'!$C:$C, $A32, '2011'!$F:$F, AC$1)+SUMIFS('2011'!$I:$I, '2011'!$D:$D, $A32, '2011'!$F:$F, AC$1)+SUMIFS('2011'!$J:$J, '2011'!$E:$E, $A32, '2011'!$F:$F, AC$1)+SUMIFS('2010'!$H:$H, '2010'!$C:$C, $A32, '2010'!$F:$F, AC$1)+SUMIFS('2010'!$I:$I, '2010'!$D:$D, $A32, '2010'!$F:$F, AC$1)+SUMIFS('2010'!$J:$J, '2010'!$E:$E, $A32, '2010'!$F:$F, AC$1)+SUMIFS('2009'!$H:$H, '2009'!$C:$C, $A32, '2009'!$F:$F, AC$1)+SUMIFS('2009'!$I:$I, '2009'!$D:$D, $A32, '2009'!$F:$F, AC$1)+SUMIFS('2009'!$J:$J, '2009'!$E:$E, $A32, '2009'!$F:$F, AC$1), 0)</f>
        <v>20</v>
      </c>
      <c r="AD32" s="0" t="n">
        <f aca="false">IFERROR(SUMIFS('2018'!$H:$H, '2018'!$C:$C, $A32, '2018'!$F:$F, AD$1)+SUMIFS('2018'!$I:$I, '2018'!$D:$D, $A32, '2018'!$F:$F, AD$1)+SUMIFS('2018'!$J:$J, '2018'!$E:$E, $A32, '2018'!$F:$F, AD$1)+SUMIFS('2017'!$H:$H, '2017'!$C:$C, $A32, '2017'!$F:$F, AD$1)+SUMIFS('2017'!$I:$I, '2017'!$D:$D, $A32, '2017'!$F:$F, AD$1)+SUMIFS('2017'!$J:$J, '2017'!$E:$E, $A32, '2017'!$F:$F, AD$1)+SUMIFS('2016'!$H:$H, '2016'!$C:$C, $A32, '2016'!$F:$F, AD$1)+SUMIFS('2016'!$I:$I, '2016'!$D:$D, $A32, '2016'!$F:$F, AD$1)+SUMIFS('2016'!$J:$J, '2016'!$E:$E, $A32, '2016'!$F:$F, AD$1)+SUMIFS('2015'!$H:$H, '2015'!$C:$C, $A32, '2015'!$F:$F, AD$1)+SUMIFS('2015'!$I:$I, '2015'!$D:$D, $A32, '2015'!$F:$F, AD$1)+SUMIFS('2015'!$J:$J, '2015'!$E:$E, $A32, '2015'!$F:$F, AD$1)+SUMIFS('2014'!$H:$H, '2014'!$C:$C, $A32, '2014'!$F:$F, AD$1)+SUMIFS('2014'!$I:$I, '2014'!$D:$D, $A32, '2014'!$F:$F, AD$1)+SUMIFS('2014'!$J:$J, '2014'!$E:$E, $A32, '2014'!$F:$F, AD$1)+SUMIFS('2013'!$H:$H, '2013'!$C:$C, $A32, '2013'!$F:$F, AD$1)+SUMIFS('2013'!$I:$I, '2013'!$D:$D, $A32, '2013'!$F:$F, AD$1)+SUMIFS('2013'!$J:$J, '2013'!$E:$E, $A32, '2013'!$F:$F, AD$1)+SUMIFS('2012'!$H:$H, '2012'!$C:$C, $A32, '2012'!$F:$F, AD$1)+SUMIFS('2012'!$I:$I, '2012'!$D:$D, $A32, '2012'!$F:$F, AD$1)+SUMIFS('2012'!$J:$J, '2012'!$E:$E, $A32, '2012'!$F:$F, AD$1)+SUMIFS('2011'!$H:$H, '2011'!$C:$C, $A32, '2011'!$F:$F, AD$1)+SUMIFS('2011'!$I:$I, '2011'!$D:$D, $A32, '2011'!$F:$F, AD$1)+SUMIFS('2011'!$J:$J, '2011'!$E:$E, $A32, '2011'!$F:$F, AD$1)+SUMIFS('2010'!$H:$H, '2010'!$C:$C, $A32, '2010'!$F:$F, AD$1)+SUMIFS('2010'!$I:$I, '2010'!$D:$D, $A32, '2010'!$F:$F, AD$1)+SUMIFS('2010'!$J:$J, '2010'!$E:$E, $A32, '2010'!$F:$F, AD$1)+SUMIFS('2009'!$H:$H, '2009'!$C:$C, $A32, '2009'!$F:$F, AD$1)+SUMIFS('2009'!$I:$I, '2009'!$D:$D, $A32, '2009'!$F:$F, AD$1)+SUMIFS('2009'!$J:$J, '2009'!$E:$E, $A32, '2009'!$F:$F, AD$1), 0)</f>
        <v>0</v>
      </c>
      <c r="AE32" s="0" t="n">
        <f aca="false">IFERROR(SUMIFS('2018'!$H:$H, '2018'!$C:$C, $A32, '2018'!$F:$F, AE$1)+SUMIFS('2018'!$I:$I, '2018'!$D:$D, $A32, '2018'!$F:$F, AE$1)+SUMIFS('2018'!$J:$J, '2018'!$E:$E, $A32, '2018'!$F:$F, AE$1)+SUMIFS('2017'!$H:$H, '2017'!$C:$C, $A32, '2017'!$F:$F, AE$1)+SUMIFS('2017'!$I:$I, '2017'!$D:$D, $A32, '2017'!$F:$F, AE$1)+SUMIFS('2017'!$J:$J, '2017'!$E:$E, $A32, '2017'!$F:$F, AE$1)+SUMIFS('2016'!$H:$H, '2016'!$C:$C, $A32, '2016'!$F:$F, AE$1)+SUMIFS('2016'!$I:$I, '2016'!$D:$D, $A32, '2016'!$F:$F, AE$1)+SUMIFS('2016'!$J:$J, '2016'!$E:$E, $A32, '2016'!$F:$F, AE$1)+SUMIFS('2015'!$H:$H, '2015'!$C:$C, $A32, '2015'!$F:$F, AE$1)+SUMIFS('2015'!$I:$I, '2015'!$D:$D, $A32, '2015'!$F:$F, AE$1)+SUMIFS('2015'!$J:$J, '2015'!$E:$E, $A32, '2015'!$F:$F, AE$1)+SUMIFS('2014'!$H:$H, '2014'!$C:$C, $A32, '2014'!$F:$F, AE$1)+SUMIFS('2014'!$I:$I, '2014'!$D:$D, $A32, '2014'!$F:$F, AE$1)+SUMIFS('2014'!$J:$J, '2014'!$E:$E, $A32, '2014'!$F:$F, AE$1)+SUMIFS('2013'!$H:$H, '2013'!$C:$C, $A32, '2013'!$F:$F, AE$1)+SUMIFS('2013'!$I:$I, '2013'!$D:$D, $A32, '2013'!$F:$F, AE$1)+SUMIFS('2013'!$J:$J, '2013'!$E:$E, $A32, '2013'!$F:$F, AE$1)+SUMIFS('2012'!$H:$H, '2012'!$C:$C, $A32, '2012'!$F:$F, AE$1)+SUMIFS('2012'!$I:$I, '2012'!$D:$D, $A32, '2012'!$F:$F, AE$1)+SUMIFS('2012'!$J:$J, '2012'!$E:$E, $A32, '2012'!$F:$F, AE$1)+SUMIFS('2011'!$H:$H, '2011'!$C:$C, $A32, '2011'!$F:$F, AE$1)+SUMIFS('2011'!$I:$I, '2011'!$D:$D, $A32, '2011'!$F:$F, AE$1)+SUMIFS('2011'!$J:$J, '2011'!$E:$E, $A32, '2011'!$F:$F, AE$1)+SUMIFS('2010'!$H:$H, '2010'!$C:$C, $A32, '2010'!$F:$F, AE$1)+SUMIFS('2010'!$I:$I, '2010'!$D:$D, $A32, '2010'!$F:$F, AE$1)+SUMIFS('2010'!$J:$J, '2010'!$E:$E, $A32, '2010'!$F:$F, AE$1)+SUMIFS('2009'!$H:$H, '2009'!$C:$C, $A32, '2009'!$F:$F, AE$1)+SUMIFS('2009'!$I:$I, '2009'!$D:$D, $A32, '2009'!$F:$F, AE$1)+SUMIFS('2009'!$J:$J, '2009'!$E:$E, $A32, '2009'!$F:$F, AE$1), 0)</f>
        <v>0</v>
      </c>
      <c r="AF32" s="0" t="n">
        <f aca="false">IFERROR(SUMIFS('2018'!$H:$H, '2018'!$C:$C, $A32, '2018'!$F:$F, AF$1)+SUMIFS('2018'!$I:$I, '2018'!$D:$D, $A32, '2018'!$F:$F, AF$1)+SUMIFS('2018'!$J:$J, '2018'!$E:$E, $A32, '2018'!$F:$F, AF$1)+SUMIFS('2017'!$H:$H, '2017'!$C:$C, $A32, '2017'!$F:$F, AF$1)+SUMIFS('2017'!$I:$I, '2017'!$D:$D, $A32, '2017'!$F:$F, AF$1)+SUMIFS('2017'!$J:$J, '2017'!$E:$E, $A32, '2017'!$F:$F, AF$1)+SUMIFS('2016'!$H:$H, '2016'!$C:$C, $A32, '2016'!$F:$F, AF$1)+SUMIFS('2016'!$I:$I, '2016'!$D:$D, $A32, '2016'!$F:$F, AF$1)+SUMIFS('2016'!$J:$J, '2016'!$E:$E, $A32, '2016'!$F:$F, AF$1)+SUMIFS('2015'!$H:$H, '2015'!$C:$C, $A32, '2015'!$F:$F, AF$1)+SUMIFS('2015'!$I:$I, '2015'!$D:$D, $A32, '2015'!$F:$F, AF$1)+SUMIFS('2015'!$J:$J, '2015'!$E:$E, $A32, '2015'!$F:$F, AF$1)+SUMIFS('2014'!$H:$H, '2014'!$C:$C, $A32, '2014'!$F:$F, AF$1)+SUMIFS('2014'!$I:$I, '2014'!$D:$D, $A32, '2014'!$F:$F, AF$1)+SUMIFS('2014'!$J:$J, '2014'!$E:$E, $A32, '2014'!$F:$F, AF$1)+SUMIFS('2013'!$H:$H, '2013'!$C:$C, $A32, '2013'!$F:$F, AF$1)+SUMIFS('2013'!$I:$I, '2013'!$D:$D, $A32, '2013'!$F:$F, AF$1)+SUMIFS('2013'!$J:$J, '2013'!$E:$E, $A32, '2013'!$F:$F, AF$1)+SUMIFS('2012'!$H:$H, '2012'!$C:$C, $A32, '2012'!$F:$F, AF$1)+SUMIFS('2012'!$I:$I, '2012'!$D:$D, $A32, '2012'!$F:$F, AF$1)+SUMIFS('2012'!$J:$J, '2012'!$E:$E, $A32, '2012'!$F:$F, AF$1)+SUMIFS('2011'!$H:$H, '2011'!$C:$C, $A32, '2011'!$F:$F, AF$1)+SUMIFS('2011'!$I:$I, '2011'!$D:$D, $A32, '2011'!$F:$F, AF$1)+SUMIFS('2011'!$J:$J, '2011'!$E:$E, $A32, '2011'!$F:$F, AF$1)+SUMIFS('2010'!$H:$H, '2010'!$C:$C, $A32, '2010'!$F:$F, AF$1)+SUMIFS('2010'!$I:$I, '2010'!$D:$D, $A32, '2010'!$F:$F, AF$1)+SUMIFS('2010'!$J:$J, '2010'!$E:$E, $A32, '2010'!$F:$F, AF$1)+SUMIFS('2009'!$H:$H, '2009'!$C:$C, $A32, '2009'!$F:$F, AF$1)+SUMIFS('2009'!$I:$I, '2009'!$D:$D, $A32, '2009'!$F:$F, AF$1)+SUMIFS('2009'!$J:$J, '2009'!$E:$E, $A32, '2009'!$F:$F, AF$1), 0)</f>
        <v>0</v>
      </c>
    </row>
    <row r="33" customFormat="false" ht="15" hidden="false" customHeight="false" outlineLevel="0" collapsed="false">
      <c r="A33" s="21" t="s">
        <v>65</v>
      </c>
      <c r="B33" s="0" t="n">
        <f aca="false">IFERROR(SUMIFS('2018'!$H:$H, '2018'!$C:$C, $A33, '2018'!$F:$F, B$1)+SUMIFS('2018'!$I:$I, '2018'!$D:$D, $A33, '2018'!$F:$F, B$1)+SUMIFS('2018'!$J:$J, '2018'!$E:$E, $A33, '2018'!$F:$F, B$1)+SUMIFS('2017'!$H:$H, '2017'!$C:$C, $A33, '2017'!$F:$F, B$1)+SUMIFS('2017'!$I:$I, '2017'!$D:$D, $A33, '2017'!$F:$F, B$1)+SUMIFS('2017'!$J:$J, '2017'!$E:$E, $A33, '2017'!$F:$F, B$1)+SUMIFS('2016'!$H:$H, '2016'!$C:$C, $A33, '2016'!$F:$F, B$1)+SUMIFS('2016'!$I:$I, '2016'!$D:$D, $A33, '2016'!$F:$F, B$1)+SUMIFS('2016'!$J:$J, '2016'!$E:$E, $A33, '2016'!$F:$F, B$1)+SUMIFS('2015'!$H:$H, '2015'!$C:$C, $A33, '2015'!$F:$F, B$1)+SUMIFS('2015'!$I:$I, '2015'!$D:$D, $A33, '2015'!$F:$F, B$1)+SUMIFS('2015'!$J:$J, '2015'!$E:$E, $A33, '2015'!$F:$F, B$1)+SUMIFS('2014'!$H:$H, '2014'!$C:$C, $A33, '2014'!$F:$F, B$1)+SUMIFS('2014'!$I:$I, '2014'!$D:$D, $A33, '2014'!$F:$F, B$1)+SUMIFS('2014'!$J:$J, '2014'!$E:$E, $A33, '2014'!$F:$F, B$1)+SUMIFS('2013'!$H:$H, '2013'!$C:$C, $A33, '2013'!$F:$F, B$1)+SUMIFS('2013'!$I:$I, '2013'!$D:$D, $A33, '2013'!$F:$F, B$1)+SUMIFS('2013'!$J:$J, '2013'!$E:$E, $A33, '2013'!$F:$F, B$1)+SUMIFS('2012'!$H:$H, '2012'!$C:$C, $A33, '2012'!$F:$F, B$1)+SUMIFS('2012'!$I:$I, '2012'!$D:$D, $A33, '2012'!$F:$F, B$1)+SUMIFS('2012'!$J:$J, '2012'!$E:$E, $A33, '2012'!$F:$F, B$1)+SUMIFS('2011'!$H:$H, '2011'!$C:$C, $A33, '2011'!$F:$F, B$1)+SUMIFS('2011'!$I:$I, '2011'!$D:$D, $A33, '2011'!$F:$F, B$1)+SUMIFS('2011'!$J:$J, '2011'!$E:$E, $A33, '2011'!$F:$F, B$1)+SUMIFS('2010'!$H:$H, '2010'!$C:$C, $A33, '2010'!$F:$F, B$1)+SUMIFS('2010'!$I:$I, '2010'!$D:$D, $A33, '2010'!$F:$F, B$1)+SUMIFS('2010'!$J:$J, '2010'!$E:$E, $A33, '2010'!$F:$F, B$1)+SUMIFS('2009'!$H:$H, '2009'!$C:$C, $A33, '2009'!$F:$F, B$1)+SUMIFS('2009'!$I:$I, '2009'!$D:$D, $A33, '2009'!$F:$F, B$1)+SUMIFS('2009'!$J:$J, '2009'!$E:$E, $A33, '2009'!$F:$F, B$1), 0)</f>
        <v>123</v>
      </c>
      <c r="C33" s="0" t="n">
        <f aca="false">IFERROR(SUMIFS('2018'!$H:$H, '2018'!$C:$C, $A33, '2018'!$F:$F, C$1)+SUMIFS('2018'!$I:$I, '2018'!$D:$D, $A33, '2018'!$F:$F, C$1)+SUMIFS('2018'!$J:$J, '2018'!$E:$E, $A33, '2018'!$F:$F, C$1)+SUMIFS('2017'!$H:$H, '2017'!$C:$C, $A33, '2017'!$F:$F, C$1)+SUMIFS('2017'!$I:$I, '2017'!$D:$D, $A33, '2017'!$F:$F, C$1)+SUMIFS('2017'!$J:$J, '2017'!$E:$E, $A33, '2017'!$F:$F, C$1)+SUMIFS('2016'!$H:$H, '2016'!$C:$C, $A33, '2016'!$F:$F, C$1)+SUMIFS('2016'!$I:$I, '2016'!$D:$D, $A33, '2016'!$F:$F, C$1)+SUMIFS('2016'!$J:$J, '2016'!$E:$E, $A33, '2016'!$F:$F, C$1)+SUMIFS('2015'!$H:$H, '2015'!$C:$C, $A33, '2015'!$F:$F, C$1)+SUMIFS('2015'!$I:$I, '2015'!$D:$D, $A33, '2015'!$F:$F, C$1)+SUMIFS('2015'!$J:$J, '2015'!$E:$E, $A33, '2015'!$F:$F, C$1)+SUMIFS('2014'!$H:$H, '2014'!$C:$C, $A33, '2014'!$F:$F, C$1)+SUMIFS('2014'!$I:$I, '2014'!$D:$D, $A33, '2014'!$F:$F, C$1)+SUMIFS('2014'!$J:$J, '2014'!$E:$E, $A33, '2014'!$F:$F, C$1)+SUMIFS('2013'!$H:$H, '2013'!$C:$C, $A33, '2013'!$F:$F, C$1)+SUMIFS('2013'!$I:$I, '2013'!$D:$D, $A33, '2013'!$F:$F, C$1)+SUMIFS('2013'!$J:$J, '2013'!$E:$E, $A33, '2013'!$F:$F, C$1)+SUMIFS('2012'!$H:$H, '2012'!$C:$C, $A33, '2012'!$F:$F, C$1)+SUMIFS('2012'!$I:$I, '2012'!$D:$D, $A33, '2012'!$F:$F, C$1)+SUMIFS('2012'!$J:$J, '2012'!$E:$E, $A33, '2012'!$F:$F, C$1)+SUMIFS('2011'!$H:$H, '2011'!$C:$C, $A33, '2011'!$F:$F, C$1)+SUMIFS('2011'!$I:$I, '2011'!$D:$D, $A33, '2011'!$F:$F, C$1)+SUMIFS('2011'!$J:$J, '2011'!$E:$E, $A33, '2011'!$F:$F, C$1)+SUMIFS('2010'!$H:$H, '2010'!$C:$C, $A33, '2010'!$F:$F, C$1)+SUMIFS('2010'!$I:$I, '2010'!$D:$D, $A33, '2010'!$F:$F, C$1)+SUMIFS('2010'!$J:$J, '2010'!$E:$E, $A33, '2010'!$F:$F, C$1)+SUMIFS('2009'!$H:$H, '2009'!$C:$C, $A33, '2009'!$F:$F, C$1)+SUMIFS('2009'!$I:$I, '2009'!$D:$D, $A33, '2009'!$F:$F, C$1)+SUMIFS('2009'!$J:$J, '2009'!$E:$E, $A33, '2009'!$F:$F, C$1), 0)</f>
        <v>0</v>
      </c>
      <c r="D33" s="0" t="n">
        <f aca="false">IFERROR(SUMIFS('2018'!$H:$H, '2018'!$C:$C, $A33, '2018'!$F:$F, D$1)+SUMIFS('2018'!$I:$I, '2018'!$D:$D, $A33, '2018'!$F:$F, D$1)+SUMIFS('2018'!$J:$J, '2018'!$E:$E, $A33, '2018'!$F:$F, D$1)+SUMIFS('2017'!$H:$H, '2017'!$C:$C, $A33, '2017'!$F:$F, D$1)+SUMIFS('2017'!$I:$I, '2017'!$D:$D, $A33, '2017'!$F:$F, D$1)+SUMIFS('2017'!$J:$J, '2017'!$E:$E, $A33, '2017'!$F:$F, D$1)+SUMIFS('2016'!$H:$H, '2016'!$C:$C, $A33, '2016'!$F:$F, D$1)+SUMIFS('2016'!$I:$I, '2016'!$D:$D, $A33, '2016'!$F:$F, D$1)+SUMIFS('2016'!$J:$J, '2016'!$E:$E, $A33, '2016'!$F:$F, D$1)+SUMIFS('2015'!$H:$H, '2015'!$C:$C, $A33, '2015'!$F:$F, D$1)+SUMIFS('2015'!$I:$I, '2015'!$D:$D, $A33, '2015'!$F:$F, D$1)+SUMIFS('2015'!$J:$J, '2015'!$E:$E, $A33, '2015'!$F:$F, D$1)+SUMIFS('2014'!$H:$H, '2014'!$C:$C, $A33, '2014'!$F:$F, D$1)+SUMIFS('2014'!$I:$I, '2014'!$D:$D, $A33, '2014'!$F:$F, D$1)+SUMIFS('2014'!$J:$J, '2014'!$E:$E, $A33, '2014'!$F:$F, D$1)+SUMIFS('2013'!$H:$H, '2013'!$C:$C, $A33, '2013'!$F:$F, D$1)+SUMIFS('2013'!$I:$I, '2013'!$D:$D, $A33, '2013'!$F:$F, D$1)+SUMIFS('2013'!$J:$J, '2013'!$E:$E, $A33, '2013'!$F:$F, D$1)+SUMIFS('2012'!$H:$H, '2012'!$C:$C, $A33, '2012'!$F:$F, D$1)+SUMIFS('2012'!$I:$I, '2012'!$D:$D, $A33, '2012'!$F:$F, D$1)+SUMIFS('2012'!$J:$J, '2012'!$E:$E, $A33, '2012'!$F:$F, D$1)+SUMIFS('2011'!$H:$H, '2011'!$C:$C, $A33, '2011'!$F:$F, D$1)+SUMIFS('2011'!$I:$I, '2011'!$D:$D, $A33, '2011'!$F:$F, D$1)+SUMIFS('2011'!$J:$J, '2011'!$E:$E, $A33, '2011'!$F:$F, D$1)+SUMIFS('2010'!$H:$H, '2010'!$C:$C, $A33, '2010'!$F:$F, D$1)+SUMIFS('2010'!$I:$I, '2010'!$D:$D, $A33, '2010'!$F:$F, D$1)+SUMIFS('2010'!$J:$J, '2010'!$E:$E, $A33, '2010'!$F:$F, D$1)+SUMIFS('2009'!$H:$H, '2009'!$C:$C, $A33, '2009'!$F:$F, D$1)+SUMIFS('2009'!$I:$I, '2009'!$D:$D, $A33, '2009'!$F:$F, D$1)+SUMIFS('2009'!$J:$J, '2009'!$E:$E, $A33, '2009'!$F:$F, D$1), 0)</f>
        <v>1</v>
      </c>
      <c r="E33" s="0" t="n">
        <f aca="false">IFERROR(SUMIFS('2018'!$H:$H, '2018'!$C:$C, $A33, '2018'!$F:$F, E$1)+SUMIFS('2018'!$I:$I, '2018'!$D:$D, $A33, '2018'!$F:$F, E$1)+SUMIFS('2018'!$J:$J, '2018'!$E:$E, $A33, '2018'!$F:$F, E$1)+SUMIFS('2017'!$H:$H, '2017'!$C:$C, $A33, '2017'!$F:$F, E$1)+SUMIFS('2017'!$I:$I, '2017'!$D:$D, $A33, '2017'!$F:$F, E$1)+SUMIFS('2017'!$J:$J, '2017'!$E:$E, $A33, '2017'!$F:$F, E$1)+SUMIFS('2016'!$H:$H, '2016'!$C:$C, $A33, '2016'!$F:$F, E$1)+SUMIFS('2016'!$I:$I, '2016'!$D:$D, $A33, '2016'!$F:$F, E$1)+SUMIFS('2016'!$J:$J, '2016'!$E:$E, $A33, '2016'!$F:$F, E$1)+SUMIFS('2015'!$H:$H, '2015'!$C:$C, $A33, '2015'!$F:$F, E$1)+SUMIFS('2015'!$I:$I, '2015'!$D:$D, $A33, '2015'!$F:$F, E$1)+SUMIFS('2015'!$J:$J, '2015'!$E:$E, $A33, '2015'!$F:$F, E$1)+SUMIFS('2014'!$H:$H, '2014'!$C:$C, $A33, '2014'!$F:$F, E$1)+SUMIFS('2014'!$I:$I, '2014'!$D:$D, $A33, '2014'!$F:$F, E$1)+SUMIFS('2014'!$J:$J, '2014'!$E:$E, $A33, '2014'!$F:$F, E$1)+SUMIFS('2013'!$H:$H, '2013'!$C:$C, $A33, '2013'!$F:$F, E$1)+SUMIFS('2013'!$I:$I, '2013'!$D:$D, $A33, '2013'!$F:$F, E$1)+SUMIFS('2013'!$J:$J, '2013'!$E:$E, $A33, '2013'!$F:$F, E$1)+SUMIFS('2012'!$H:$H, '2012'!$C:$C, $A33, '2012'!$F:$F, E$1)+SUMIFS('2012'!$I:$I, '2012'!$D:$D, $A33, '2012'!$F:$F, E$1)+SUMIFS('2012'!$J:$J, '2012'!$E:$E, $A33, '2012'!$F:$F, E$1)+SUMIFS('2011'!$H:$H, '2011'!$C:$C, $A33, '2011'!$F:$F, E$1)+SUMIFS('2011'!$I:$I, '2011'!$D:$D, $A33, '2011'!$F:$F, E$1)+SUMIFS('2011'!$J:$J, '2011'!$E:$E, $A33, '2011'!$F:$F, E$1)+SUMIFS('2010'!$H:$H, '2010'!$C:$C, $A33, '2010'!$F:$F, E$1)+SUMIFS('2010'!$I:$I, '2010'!$D:$D, $A33, '2010'!$F:$F, E$1)+SUMIFS('2010'!$J:$J, '2010'!$E:$E, $A33, '2010'!$F:$F, E$1)+SUMIFS('2009'!$H:$H, '2009'!$C:$C, $A33, '2009'!$F:$F, E$1)+SUMIFS('2009'!$I:$I, '2009'!$D:$D, $A33, '2009'!$F:$F, E$1)+SUMIFS('2009'!$J:$J, '2009'!$E:$E, $A33, '2009'!$F:$F, E$1), 0)</f>
        <v>0</v>
      </c>
      <c r="F33" s="0" t="n">
        <f aca="false">IFERROR(SUMIFS('2018'!$H:$H, '2018'!$C:$C, $A33, '2018'!$F:$F, F$1)+SUMIFS('2018'!$I:$I, '2018'!$D:$D, $A33, '2018'!$F:$F, F$1)+SUMIFS('2018'!$J:$J, '2018'!$E:$E, $A33, '2018'!$F:$F, F$1)+SUMIFS('2017'!$H:$H, '2017'!$C:$C, $A33, '2017'!$F:$F, F$1)+SUMIFS('2017'!$I:$I, '2017'!$D:$D, $A33, '2017'!$F:$F, F$1)+SUMIFS('2017'!$J:$J, '2017'!$E:$E, $A33, '2017'!$F:$F, F$1)+SUMIFS('2016'!$H:$H, '2016'!$C:$C, $A33, '2016'!$F:$F, F$1)+SUMIFS('2016'!$I:$I, '2016'!$D:$D, $A33, '2016'!$F:$F, F$1)+SUMIFS('2016'!$J:$J, '2016'!$E:$E, $A33, '2016'!$F:$F, F$1)+SUMIFS('2015'!$H:$H, '2015'!$C:$C, $A33, '2015'!$F:$F, F$1)+SUMIFS('2015'!$I:$I, '2015'!$D:$D, $A33, '2015'!$F:$F, F$1)+SUMIFS('2015'!$J:$J, '2015'!$E:$E, $A33, '2015'!$F:$F, F$1)+SUMIFS('2014'!$H:$H, '2014'!$C:$C, $A33, '2014'!$F:$F, F$1)+SUMIFS('2014'!$I:$I, '2014'!$D:$D, $A33, '2014'!$F:$F, F$1)+SUMIFS('2014'!$J:$J, '2014'!$E:$E, $A33, '2014'!$F:$F, F$1)+SUMIFS('2013'!$H:$H, '2013'!$C:$C, $A33, '2013'!$F:$F, F$1)+SUMIFS('2013'!$I:$I, '2013'!$D:$D, $A33, '2013'!$F:$F, F$1)+SUMIFS('2013'!$J:$J, '2013'!$E:$E, $A33, '2013'!$F:$F, F$1)+SUMIFS('2012'!$H:$H, '2012'!$C:$C, $A33, '2012'!$F:$F, F$1)+SUMIFS('2012'!$I:$I, '2012'!$D:$D, $A33, '2012'!$F:$F, F$1)+SUMIFS('2012'!$J:$J, '2012'!$E:$E, $A33, '2012'!$F:$F, F$1)+SUMIFS('2011'!$H:$H, '2011'!$C:$C, $A33, '2011'!$F:$F, F$1)+SUMIFS('2011'!$I:$I, '2011'!$D:$D, $A33, '2011'!$F:$F, F$1)+SUMIFS('2011'!$J:$J, '2011'!$E:$E, $A33, '2011'!$F:$F, F$1)+SUMIFS('2010'!$H:$H, '2010'!$C:$C, $A33, '2010'!$F:$F, F$1)+SUMIFS('2010'!$I:$I, '2010'!$D:$D, $A33, '2010'!$F:$F, F$1)+SUMIFS('2010'!$J:$J, '2010'!$E:$E, $A33, '2010'!$F:$F, F$1)+SUMIFS('2009'!$H:$H, '2009'!$C:$C, $A33, '2009'!$F:$F, F$1)+SUMIFS('2009'!$I:$I, '2009'!$D:$D, $A33, '2009'!$F:$F, F$1)+SUMIFS('2009'!$J:$J, '2009'!$E:$E, $A33, '2009'!$F:$F, F$1), 0)</f>
        <v>0</v>
      </c>
      <c r="G33" s="0" t="n">
        <f aca="false">IFERROR(SUMIFS('2018'!$H:$H, '2018'!$C:$C, $A33, '2018'!$F:$F, G$1)+SUMIFS('2018'!$I:$I, '2018'!$D:$D, $A33, '2018'!$F:$F, G$1)+SUMIFS('2018'!$J:$J, '2018'!$E:$E, $A33, '2018'!$F:$F, G$1)+SUMIFS('2017'!$H:$H, '2017'!$C:$C, $A33, '2017'!$F:$F, G$1)+SUMIFS('2017'!$I:$I, '2017'!$D:$D, $A33, '2017'!$F:$F, G$1)+SUMIFS('2017'!$J:$J, '2017'!$E:$E, $A33, '2017'!$F:$F, G$1)+SUMIFS('2016'!$H:$H, '2016'!$C:$C, $A33, '2016'!$F:$F, G$1)+SUMIFS('2016'!$I:$I, '2016'!$D:$D, $A33, '2016'!$F:$F, G$1)+SUMIFS('2016'!$J:$J, '2016'!$E:$E, $A33, '2016'!$F:$F, G$1)+SUMIFS('2015'!$H:$H, '2015'!$C:$C, $A33, '2015'!$F:$F, G$1)+SUMIFS('2015'!$I:$I, '2015'!$D:$D, $A33, '2015'!$F:$F, G$1)+SUMIFS('2015'!$J:$J, '2015'!$E:$E, $A33, '2015'!$F:$F, G$1)+SUMIFS('2014'!$H:$H, '2014'!$C:$C, $A33, '2014'!$F:$F, G$1)+SUMIFS('2014'!$I:$I, '2014'!$D:$D, $A33, '2014'!$F:$F, G$1)+SUMIFS('2014'!$J:$J, '2014'!$E:$E, $A33, '2014'!$F:$F, G$1)+SUMIFS('2013'!$H:$H, '2013'!$C:$C, $A33, '2013'!$F:$F, G$1)+SUMIFS('2013'!$I:$I, '2013'!$D:$D, $A33, '2013'!$F:$F, G$1)+SUMIFS('2013'!$J:$J, '2013'!$E:$E, $A33, '2013'!$F:$F, G$1)+SUMIFS('2012'!$H:$H, '2012'!$C:$C, $A33, '2012'!$F:$F, G$1)+SUMIFS('2012'!$I:$I, '2012'!$D:$D, $A33, '2012'!$F:$F, G$1)+SUMIFS('2012'!$J:$J, '2012'!$E:$E, $A33, '2012'!$F:$F, G$1)+SUMIFS('2011'!$H:$H, '2011'!$C:$C, $A33, '2011'!$F:$F, G$1)+SUMIFS('2011'!$I:$I, '2011'!$D:$D, $A33, '2011'!$F:$F, G$1)+SUMIFS('2011'!$J:$J, '2011'!$E:$E, $A33, '2011'!$F:$F, G$1)+SUMIFS('2010'!$H:$H, '2010'!$C:$C, $A33, '2010'!$F:$F, G$1)+SUMIFS('2010'!$I:$I, '2010'!$D:$D, $A33, '2010'!$F:$F, G$1)+SUMIFS('2010'!$J:$J, '2010'!$E:$E, $A33, '2010'!$F:$F, G$1)+SUMIFS('2009'!$H:$H, '2009'!$C:$C, $A33, '2009'!$F:$F, G$1)+SUMIFS('2009'!$I:$I, '2009'!$D:$D, $A33, '2009'!$F:$F, G$1)+SUMIFS('2009'!$J:$J, '2009'!$E:$E, $A33, '2009'!$F:$F, G$1), 0)</f>
        <v>0</v>
      </c>
      <c r="H33" s="0" t="n">
        <f aca="false">IFERROR(SUMIFS('2018'!$H:$H, '2018'!$C:$C, $A33, '2018'!$F:$F, H$1)+SUMIFS('2018'!$I:$I, '2018'!$D:$D, $A33, '2018'!$F:$F, H$1)+SUMIFS('2018'!$J:$J, '2018'!$E:$E, $A33, '2018'!$F:$F, H$1)+SUMIFS('2017'!$H:$H, '2017'!$C:$C, $A33, '2017'!$F:$F, H$1)+SUMIFS('2017'!$I:$I, '2017'!$D:$D, $A33, '2017'!$F:$F, H$1)+SUMIFS('2017'!$J:$J, '2017'!$E:$E, $A33, '2017'!$F:$F, H$1)+SUMIFS('2016'!$H:$H, '2016'!$C:$C, $A33, '2016'!$F:$F, H$1)+SUMIFS('2016'!$I:$I, '2016'!$D:$D, $A33, '2016'!$F:$F, H$1)+SUMIFS('2016'!$J:$J, '2016'!$E:$E, $A33, '2016'!$F:$F, H$1)+SUMIFS('2015'!$H:$H, '2015'!$C:$C, $A33, '2015'!$F:$F, H$1)+SUMIFS('2015'!$I:$I, '2015'!$D:$D, $A33, '2015'!$F:$F, H$1)+SUMIFS('2015'!$J:$J, '2015'!$E:$E, $A33, '2015'!$F:$F, H$1)+SUMIFS('2014'!$H:$H, '2014'!$C:$C, $A33, '2014'!$F:$F, H$1)+SUMIFS('2014'!$I:$I, '2014'!$D:$D, $A33, '2014'!$F:$F, H$1)+SUMIFS('2014'!$J:$J, '2014'!$E:$E, $A33, '2014'!$F:$F, H$1)+SUMIFS('2013'!$H:$H, '2013'!$C:$C, $A33, '2013'!$F:$F, H$1)+SUMIFS('2013'!$I:$I, '2013'!$D:$D, $A33, '2013'!$F:$F, H$1)+SUMIFS('2013'!$J:$J, '2013'!$E:$E, $A33, '2013'!$F:$F, H$1)+SUMIFS('2012'!$H:$H, '2012'!$C:$C, $A33, '2012'!$F:$F, H$1)+SUMIFS('2012'!$I:$I, '2012'!$D:$D, $A33, '2012'!$F:$F, H$1)+SUMIFS('2012'!$J:$J, '2012'!$E:$E, $A33, '2012'!$F:$F, H$1)+SUMIFS('2011'!$H:$H, '2011'!$C:$C, $A33, '2011'!$F:$F, H$1)+SUMIFS('2011'!$I:$I, '2011'!$D:$D, $A33, '2011'!$F:$F, H$1)+SUMIFS('2011'!$J:$J, '2011'!$E:$E, $A33, '2011'!$F:$F, H$1)+SUMIFS('2010'!$H:$H, '2010'!$C:$C, $A33, '2010'!$F:$F, H$1)+SUMIFS('2010'!$I:$I, '2010'!$D:$D, $A33, '2010'!$F:$F, H$1)+SUMIFS('2010'!$J:$J, '2010'!$E:$E, $A33, '2010'!$F:$F, H$1)+SUMIFS('2009'!$H:$H, '2009'!$C:$C, $A33, '2009'!$F:$F, H$1)+SUMIFS('2009'!$I:$I, '2009'!$D:$D, $A33, '2009'!$F:$F, H$1)+SUMIFS('2009'!$J:$J, '2009'!$E:$E, $A33, '2009'!$F:$F, H$1), 0)</f>
        <v>0</v>
      </c>
      <c r="I33" s="0" t="n">
        <f aca="false">IFERROR(SUMIFS('2018'!$H:$H, '2018'!$C:$C, $A33, '2018'!$F:$F, I$1)+SUMIFS('2018'!$I:$I, '2018'!$D:$D, $A33, '2018'!$F:$F, I$1)+SUMIFS('2018'!$J:$J, '2018'!$E:$E, $A33, '2018'!$F:$F, I$1)+SUMIFS('2017'!$H:$H, '2017'!$C:$C, $A33, '2017'!$F:$F, I$1)+SUMIFS('2017'!$I:$I, '2017'!$D:$D, $A33, '2017'!$F:$F, I$1)+SUMIFS('2017'!$J:$J, '2017'!$E:$E, $A33, '2017'!$F:$F, I$1)+SUMIFS('2016'!$H:$H, '2016'!$C:$C, $A33, '2016'!$F:$F, I$1)+SUMIFS('2016'!$I:$I, '2016'!$D:$D, $A33, '2016'!$F:$F, I$1)+SUMIFS('2016'!$J:$J, '2016'!$E:$E, $A33, '2016'!$F:$F, I$1)+SUMIFS('2015'!$H:$H, '2015'!$C:$C, $A33, '2015'!$F:$F, I$1)+SUMIFS('2015'!$I:$I, '2015'!$D:$D, $A33, '2015'!$F:$F, I$1)+SUMIFS('2015'!$J:$J, '2015'!$E:$E, $A33, '2015'!$F:$F, I$1)+SUMIFS('2014'!$H:$H, '2014'!$C:$C, $A33, '2014'!$F:$F, I$1)+SUMIFS('2014'!$I:$I, '2014'!$D:$D, $A33, '2014'!$F:$F, I$1)+SUMIFS('2014'!$J:$J, '2014'!$E:$E, $A33, '2014'!$F:$F, I$1)+SUMIFS('2013'!$H:$H, '2013'!$C:$C, $A33, '2013'!$F:$F, I$1)+SUMIFS('2013'!$I:$I, '2013'!$D:$D, $A33, '2013'!$F:$F, I$1)+SUMIFS('2013'!$J:$J, '2013'!$E:$E, $A33, '2013'!$F:$F, I$1)+SUMIFS('2012'!$H:$H, '2012'!$C:$C, $A33, '2012'!$F:$F, I$1)+SUMIFS('2012'!$I:$I, '2012'!$D:$D, $A33, '2012'!$F:$F, I$1)+SUMIFS('2012'!$J:$J, '2012'!$E:$E, $A33, '2012'!$F:$F, I$1)+SUMIFS('2011'!$H:$H, '2011'!$C:$C, $A33, '2011'!$F:$F, I$1)+SUMIFS('2011'!$I:$I, '2011'!$D:$D, $A33, '2011'!$F:$F, I$1)+SUMIFS('2011'!$J:$J, '2011'!$E:$E, $A33, '2011'!$F:$F, I$1)+SUMIFS('2010'!$H:$H, '2010'!$C:$C, $A33, '2010'!$F:$F, I$1)+SUMIFS('2010'!$I:$I, '2010'!$D:$D, $A33, '2010'!$F:$F, I$1)+SUMIFS('2010'!$J:$J, '2010'!$E:$E, $A33, '2010'!$F:$F, I$1)+SUMIFS('2009'!$H:$H, '2009'!$C:$C, $A33, '2009'!$F:$F, I$1)+SUMIFS('2009'!$I:$I, '2009'!$D:$D, $A33, '2009'!$F:$F, I$1)+SUMIFS('2009'!$J:$J, '2009'!$E:$E, $A33, '2009'!$F:$F, I$1), 0)</f>
        <v>0</v>
      </c>
      <c r="J33" s="0" t="n">
        <f aca="false">IFERROR(SUMIFS('2018'!$H:$H, '2018'!$C:$C, $A33, '2018'!$F:$F, J$1)+SUMIFS('2018'!$I:$I, '2018'!$D:$D, $A33, '2018'!$F:$F, J$1)+SUMIFS('2018'!$J:$J, '2018'!$E:$E, $A33, '2018'!$F:$F, J$1)+SUMIFS('2017'!$H:$H, '2017'!$C:$C, $A33, '2017'!$F:$F, J$1)+SUMIFS('2017'!$I:$I, '2017'!$D:$D, $A33, '2017'!$F:$F, J$1)+SUMIFS('2017'!$J:$J, '2017'!$E:$E, $A33, '2017'!$F:$F, J$1)+SUMIFS('2016'!$H:$H, '2016'!$C:$C, $A33, '2016'!$F:$F, J$1)+SUMIFS('2016'!$I:$I, '2016'!$D:$D, $A33, '2016'!$F:$F, J$1)+SUMIFS('2016'!$J:$J, '2016'!$E:$E, $A33, '2016'!$F:$F, J$1)+SUMIFS('2015'!$H:$H, '2015'!$C:$C, $A33, '2015'!$F:$F, J$1)+SUMIFS('2015'!$I:$I, '2015'!$D:$D, $A33, '2015'!$F:$F, J$1)+SUMIFS('2015'!$J:$J, '2015'!$E:$E, $A33, '2015'!$F:$F, J$1)+SUMIFS('2014'!$H:$H, '2014'!$C:$C, $A33, '2014'!$F:$F, J$1)+SUMIFS('2014'!$I:$I, '2014'!$D:$D, $A33, '2014'!$F:$F, J$1)+SUMIFS('2014'!$J:$J, '2014'!$E:$E, $A33, '2014'!$F:$F, J$1)+SUMIFS('2013'!$H:$H, '2013'!$C:$C, $A33, '2013'!$F:$F, J$1)+SUMIFS('2013'!$I:$I, '2013'!$D:$D, $A33, '2013'!$F:$F, J$1)+SUMIFS('2013'!$J:$J, '2013'!$E:$E, $A33, '2013'!$F:$F, J$1)+SUMIFS('2012'!$H:$H, '2012'!$C:$C, $A33, '2012'!$F:$F, J$1)+SUMIFS('2012'!$I:$I, '2012'!$D:$D, $A33, '2012'!$F:$F, J$1)+SUMIFS('2012'!$J:$J, '2012'!$E:$E, $A33, '2012'!$F:$F, J$1)+SUMIFS('2011'!$H:$H, '2011'!$C:$C, $A33, '2011'!$F:$F, J$1)+SUMIFS('2011'!$I:$I, '2011'!$D:$D, $A33, '2011'!$F:$F, J$1)+SUMIFS('2011'!$J:$J, '2011'!$E:$E, $A33, '2011'!$F:$F, J$1)+SUMIFS('2010'!$H:$H, '2010'!$C:$C, $A33, '2010'!$F:$F, J$1)+SUMIFS('2010'!$I:$I, '2010'!$D:$D, $A33, '2010'!$F:$F, J$1)+SUMIFS('2010'!$J:$J, '2010'!$E:$E, $A33, '2010'!$F:$F, J$1)+SUMIFS('2009'!$H:$H, '2009'!$C:$C, $A33, '2009'!$F:$F, J$1)+SUMIFS('2009'!$I:$I, '2009'!$D:$D, $A33, '2009'!$F:$F, J$1)+SUMIFS('2009'!$J:$J, '2009'!$E:$E, $A33, '2009'!$F:$F, J$1), 0)</f>
        <v>0</v>
      </c>
      <c r="K33" s="0" t="n">
        <f aca="false">IFERROR(SUMIFS('2018'!$H:$H, '2018'!$C:$C, $A33, '2018'!$F:$F, K$1)+SUMIFS('2018'!$I:$I, '2018'!$D:$D, $A33, '2018'!$F:$F, K$1)+SUMIFS('2018'!$J:$J, '2018'!$E:$E, $A33, '2018'!$F:$F, K$1)+SUMIFS('2017'!$H:$H, '2017'!$C:$C, $A33, '2017'!$F:$F, K$1)+SUMIFS('2017'!$I:$I, '2017'!$D:$D, $A33, '2017'!$F:$F, K$1)+SUMIFS('2017'!$J:$J, '2017'!$E:$E, $A33, '2017'!$F:$F, K$1)+SUMIFS('2016'!$H:$H, '2016'!$C:$C, $A33, '2016'!$F:$F, K$1)+SUMIFS('2016'!$I:$I, '2016'!$D:$D, $A33, '2016'!$F:$F, K$1)+SUMIFS('2016'!$J:$J, '2016'!$E:$E, $A33, '2016'!$F:$F, K$1)+SUMIFS('2015'!$H:$H, '2015'!$C:$C, $A33, '2015'!$F:$F, K$1)+SUMIFS('2015'!$I:$I, '2015'!$D:$D, $A33, '2015'!$F:$F, K$1)+SUMIFS('2015'!$J:$J, '2015'!$E:$E, $A33, '2015'!$F:$F, K$1)+SUMIFS('2014'!$H:$H, '2014'!$C:$C, $A33, '2014'!$F:$F, K$1)+SUMIFS('2014'!$I:$I, '2014'!$D:$D, $A33, '2014'!$F:$F, K$1)+SUMIFS('2014'!$J:$J, '2014'!$E:$E, $A33, '2014'!$F:$F, K$1)+SUMIFS('2013'!$H:$H, '2013'!$C:$C, $A33, '2013'!$F:$F, K$1)+SUMIFS('2013'!$I:$I, '2013'!$D:$D, $A33, '2013'!$F:$F, K$1)+SUMIFS('2013'!$J:$J, '2013'!$E:$E, $A33, '2013'!$F:$F, K$1)+SUMIFS('2012'!$H:$H, '2012'!$C:$C, $A33, '2012'!$F:$F, K$1)+SUMIFS('2012'!$I:$I, '2012'!$D:$D, $A33, '2012'!$F:$F, K$1)+SUMIFS('2012'!$J:$J, '2012'!$E:$E, $A33, '2012'!$F:$F, K$1)+SUMIFS('2011'!$H:$H, '2011'!$C:$C, $A33, '2011'!$F:$F, K$1)+SUMIFS('2011'!$I:$I, '2011'!$D:$D, $A33, '2011'!$F:$F, K$1)+SUMIFS('2011'!$J:$J, '2011'!$E:$E, $A33, '2011'!$F:$F, K$1)+SUMIFS('2010'!$H:$H, '2010'!$C:$C, $A33, '2010'!$F:$F, K$1)+SUMIFS('2010'!$I:$I, '2010'!$D:$D, $A33, '2010'!$F:$F, K$1)+SUMIFS('2010'!$J:$J, '2010'!$E:$E, $A33, '2010'!$F:$F, K$1)+SUMIFS('2009'!$H:$H, '2009'!$C:$C, $A33, '2009'!$F:$F, K$1)+SUMIFS('2009'!$I:$I, '2009'!$D:$D, $A33, '2009'!$F:$F, K$1)+SUMIFS('2009'!$J:$J, '2009'!$E:$E, $A33, '2009'!$F:$F, K$1), 0)</f>
        <v>0</v>
      </c>
      <c r="L33" s="0" t="n">
        <f aca="false">IFERROR(SUMIFS('2018'!$H:$H, '2018'!$C:$C, $A33, '2018'!$F:$F, L$1)+SUMIFS('2018'!$I:$I, '2018'!$D:$D, $A33, '2018'!$F:$F, L$1)+SUMIFS('2018'!$J:$J, '2018'!$E:$E, $A33, '2018'!$F:$F, L$1)+SUMIFS('2017'!$H:$H, '2017'!$C:$C, $A33, '2017'!$F:$F, L$1)+SUMIFS('2017'!$I:$I, '2017'!$D:$D, $A33, '2017'!$F:$F, L$1)+SUMIFS('2017'!$J:$J, '2017'!$E:$E, $A33, '2017'!$F:$F, L$1)+SUMIFS('2016'!$H:$H, '2016'!$C:$C, $A33, '2016'!$F:$F, L$1)+SUMIFS('2016'!$I:$I, '2016'!$D:$D, $A33, '2016'!$F:$F, L$1)+SUMIFS('2016'!$J:$J, '2016'!$E:$E, $A33, '2016'!$F:$F, L$1)+SUMIFS('2015'!$H:$H, '2015'!$C:$C, $A33, '2015'!$F:$F, L$1)+SUMIFS('2015'!$I:$I, '2015'!$D:$D, $A33, '2015'!$F:$F, L$1)+SUMIFS('2015'!$J:$J, '2015'!$E:$E, $A33, '2015'!$F:$F, L$1)+SUMIFS('2014'!$H:$H, '2014'!$C:$C, $A33, '2014'!$F:$F, L$1)+SUMIFS('2014'!$I:$I, '2014'!$D:$D, $A33, '2014'!$F:$F, L$1)+SUMIFS('2014'!$J:$J, '2014'!$E:$E, $A33, '2014'!$F:$F, L$1)+SUMIFS('2013'!$H:$H, '2013'!$C:$C, $A33, '2013'!$F:$F, L$1)+SUMIFS('2013'!$I:$I, '2013'!$D:$D, $A33, '2013'!$F:$F, L$1)+SUMIFS('2013'!$J:$J, '2013'!$E:$E, $A33, '2013'!$F:$F, L$1)+SUMIFS('2012'!$H:$H, '2012'!$C:$C, $A33, '2012'!$F:$F, L$1)+SUMIFS('2012'!$I:$I, '2012'!$D:$D, $A33, '2012'!$F:$F, L$1)+SUMIFS('2012'!$J:$J, '2012'!$E:$E, $A33, '2012'!$F:$F, L$1)+SUMIFS('2011'!$H:$H, '2011'!$C:$C, $A33, '2011'!$F:$F, L$1)+SUMIFS('2011'!$I:$I, '2011'!$D:$D, $A33, '2011'!$F:$F, L$1)+SUMIFS('2011'!$J:$J, '2011'!$E:$E, $A33, '2011'!$F:$F, L$1)+SUMIFS('2010'!$H:$H, '2010'!$C:$C, $A33, '2010'!$F:$F, L$1)+SUMIFS('2010'!$I:$I, '2010'!$D:$D, $A33, '2010'!$F:$F, L$1)+SUMIFS('2010'!$J:$J, '2010'!$E:$E, $A33, '2010'!$F:$F, L$1)+SUMIFS('2009'!$H:$H, '2009'!$C:$C, $A33, '2009'!$F:$F, L$1)+SUMIFS('2009'!$I:$I, '2009'!$D:$D, $A33, '2009'!$F:$F, L$1)+SUMIFS('2009'!$J:$J, '2009'!$E:$E, $A33, '2009'!$F:$F, L$1), 0)</f>
        <v>252</v>
      </c>
      <c r="M33" s="0" t="n">
        <f aca="false">IFERROR(SUMIFS('2018'!$H:$H, '2018'!$C:$C, $A33, '2018'!$F:$F, M$1)+SUMIFS('2018'!$I:$I, '2018'!$D:$D, $A33, '2018'!$F:$F, M$1)+SUMIFS('2018'!$J:$J, '2018'!$E:$E, $A33, '2018'!$F:$F, M$1)+SUMIFS('2017'!$H:$H, '2017'!$C:$C, $A33, '2017'!$F:$F, M$1)+SUMIFS('2017'!$I:$I, '2017'!$D:$D, $A33, '2017'!$F:$F, M$1)+SUMIFS('2017'!$J:$J, '2017'!$E:$E, $A33, '2017'!$F:$F, M$1)+SUMIFS('2016'!$H:$H, '2016'!$C:$C, $A33, '2016'!$F:$F, M$1)+SUMIFS('2016'!$I:$I, '2016'!$D:$D, $A33, '2016'!$F:$F, M$1)+SUMIFS('2016'!$J:$J, '2016'!$E:$E, $A33, '2016'!$F:$F, M$1)+SUMIFS('2015'!$H:$H, '2015'!$C:$C, $A33, '2015'!$F:$F, M$1)+SUMIFS('2015'!$I:$I, '2015'!$D:$D, $A33, '2015'!$F:$F, M$1)+SUMIFS('2015'!$J:$J, '2015'!$E:$E, $A33, '2015'!$F:$F, M$1)+SUMIFS('2014'!$H:$H, '2014'!$C:$C, $A33, '2014'!$F:$F, M$1)+SUMIFS('2014'!$I:$I, '2014'!$D:$D, $A33, '2014'!$F:$F, M$1)+SUMIFS('2014'!$J:$J, '2014'!$E:$E, $A33, '2014'!$F:$F, M$1)+SUMIFS('2013'!$H:$H, '2013'!$C:$C, $A33, '2013'!$F:$F, M$1)+SUMIFS('2013'!$I:$I, '2013'!$D:$D, $A33, '2013'!$F:$F, M$1)+SUMIFS('2013'!$J:$J, '2013'!$E:$E, $A33, '2013'!$F:$F, M$1)+SUMIFS('2012'!$H:$H, '2012'!$C:$C, $A33, '2012'!$F:$F, M$1)+SUMIFS('2012'!$I:$I, '2012'!$D:$D, $A33, '2012'!$F:$F, M$1)+SUMIFS('2012'!$J:$J, '2012'!$E:$E, $A33, '2012'!$F:$F, M$1)+SUMIFS('2011'!$H:$H, '2011'!$C:$C, $A33, '2011'!$F:$F, M$1)+SUMIFS('2011'!$I:$I, '2011'!$D:$D, $A33, '2011'!$F:$F, M$1)+SUMIFS('2011'!$J:$J, '2011'!$E:$E, $A33, '2011'!$F:$F, M$1)+SUMIFS('2010'!$H:$H, '2010'!$C:$C, $A33, '2010'!$F:$F, M$1)+SUMIFS('2010'!$I:$I, '2010'!$D:$D, $A33, '2010'!$F:$F, M$1)+SUMIFS('2010'!$J:$J, '2010'!$E:$E, $A33, '2010'!$F:$F, M$1)+SUMIFS('2009'!$H:$H, '2009'!$C:$C, $A33, '2009'!$F:$F, M$1)+SUMIFS('2009'!$I:$I, '2009'!$D:$D, $A33, '2009'!$F:$F, M$1)+SUMIFS('2009'!$J:$J, '2009'!$E:$E, $A33, '2009'!$F:$F, M$1), 0)</f>
        <v>0</v>
      </c>
      <c r="N33" s="0" t="n">
        <f aca="false">IFERROR(SUMIFS('2018'!$H:$H, '2018'!$C:$C, $A33, '2018'!$F:$F, N$1)+SUMIFS('2018'!$I:$I, '2018'!$D:$D, $A33, '2018'!$F:$F, N$1)+SUMIFS('2018'!$J:$J, '2018'!$E:$E, $A33, '2018'!$F:$F, N$1)+SUMIFS('2017'!$H:$H, '2017'!$C:$C, $A33, '2017'!$F:$F, N$1)+SUMIFS('2017'!$I:$I, '2017'!$D:$D, $A33, '2017'!$F:$F, N$1)+SUMIFS('2017'!$J:$J, '2017'!$E:$E, $A33, '2017'!$F:$F, N$1)+SUMIFS('2016'!$H:$H, '2016'!$C:$C, $A33, '2016'!$F:$F, N$1)+SUMIFS('2016'!$I:$I, '2016'!$D:$D, $A33, '2016'!$F:$F, N$1)+SUMIFS('2016'!$J:$J, '2016'!$E:$E, $A33, '2016'!$F:$F, N$1)+SUMIFS('2015'!$H:$H, '2015'!$C:$C, $A33, '2015'!$F:$F, N$1)+SUMIFS('2015'!$I:$I, '2015'!$D:$D, $A33, '2015'!$F:$F, N$1)+SUMIFS('2015'!$J:$J, '2015'!$E:$E, $A33, '2015'!$F:$F, N$1)+SUMIFS('2014'!$H:$H, '2014'!$C:$C, $A33, '2014'!$F:$F, N$1)+SUMIFS('2014'!$I:$I, '2014'!$D:$D, $A33, '2014'!$F:$F, N$1)+SUMIFS('2014'!$J:$J, '2014'!$E:$E, $A33, '2014'!$F:$F, N$1)+SUMIFS('2013'!$H:$H, '2013'!$C:$C, $A33, '2013'!$F:$F, N$1)+SUMIFS('2013'!$I:$I, '2013'!$D:$D, $A33, '2013'!$F:$F, N$1)+SUMIFS('2013'!$J:$J, '2013'!$E:$E, $A33, '2013'!$F:$F, N$1)+SUMIFS('2012'!$H:$H, '2012'!$C:$C, $A33, '2012'!$F:$F, N$1)+SUMIFS('2012'!$I:$I, '2012'!$D:$D, $A33, '2012'!$F:$F, N$1)+SUMIFS('2012'!$J:$J, '2012'!$E:$E, $A33, '2012'!$F:$F, N$1)+SUMIFS('2011'!$H:$H, '2011'!$C:$C, $A33, '2011'!$F:$F, N$1)+SUMIFS('2011'!$I:$I, '2011'!$D:$D, $A33, '2011'!$F:$F, N$1)+SUMIFS('2011'!$J:$J, '2011'!$E:$E, $A33, '2011'!$F:$F, N$1)+SUMIFS('2010'!$H:$H, '2010'!$C:$C, $A33, '2010'!$F:$F, N$1)+SUMIFS('2010'!$I:$I, '2010'!$D:$D, $A33, '2010'!$F:$F, N$1)+SUMIFS('2010'!$J:$J, '2010'!$E:$E, $A33, '2010'!$F:$F, N$1)+SUMIFS('2009'!$H:$H, '2009'!$C:$C, $A33, '2009'!$F:$F, N$1)+SUMIFS('2009'!$I:$I, '2009'!$D:$D, $A33, '2009'!$F:$F, N$1)+SUMIFS('2009'!$J:$J, '2009'!$E:$E, $A33, '2009'!$F:$F, N$1), 0)</f>
        <v>1</v>
      </c>
      <c r="O33" s="0" t="n">
        <f aca="false">IFERROR(SUMIFS('2018'!$H:$H, '2018'!$C:$C, $A33, '2018'!$F:$F, O$1)+SUMIFS('2018'!$I:$I, '2018'!$D:$D, $A33, '2018'!$F:$F, O$1)+SUMIFS('2018'!$J:$J, '2018'!$E:$E, $A33, '2018'!$F:$F, O$1)+SUMIFS('2017'!$H:$H, '2017'!$C:$C, $A33, '2017'!$F:$F, O$1)+SUMIFS('2017'!$I:$I, '2017'!$D:$D, $A33, '2017'!$F:$F, O$1)+SUMIFS('2017'!$J:$J, '2017'!$E:$E, $A33, '2017'!$F:$F, O$1)+SUMIFS('2016'!$H:$H, '2016'!$C:$C, $A33, '2016'!$F:$F, O$1)+SUMIFS('2016'!$I:$I, '2016'!$D:$D, $A33, '2016'!$F:$F, O$1)+SUMIFS('2016'!$J:$J, '2016'!$E:$E, $A33, '2016'!$F:$F, O$1)+SUMIFS('2015'!$H:$H, '2015'!$C:$C, $A33, '2015'!$F:$F, O$1)+SUMIFS('2015'!$I:$I, '2015'!$D:$D, $A33, '2015'!$F:$F, O$1)+SUMIFS('2015'!$J:$J, '2015'!$E:$E, $A33, '2015'!$F:$F, O$1)+SUMIFS('2014'!$H:$H, '2014'!$C:$C, $A33, '2014'!$F:$F, O$1)+SUMIFS('2014'!$I:$I, '2014'!$D:$D, $A33, '2014'!$F:$F, O$1)+SUMIFS('2014'!$J:$J, '2014'!$E:$E, $A33, '2014'!$F:$F, O$1)+SUMIFS('2013'!$H:$H, '2013'!$C:$C, $A33, '2013'!$F:$F, O$1)+SUMIFS('2013'!$I:$I, '2013'!$D:$D, $A33, '2013'!$F:$F, O$1)+SUMIFS('2013'!$J:$J, '2013'!$E:$E, $A33, '2013'!$F:$F, O$1)+SUMIFS('2012'!$H:$H, '2012'!$C:$C, $A33, '2012'!$F:$F, O$1)+SUMIFS('2012'!$I:$I, '2012'!$D:$D, $A33, '2012'!$F:$F, O$1)+SUMIFS('2012'!$J:$J, '2012'!$E:$E, $A33, '2012'!$F:$F, O$1)+SUMIFS('2011'!$H:$H, '2011'!$C:$C, $A33, '2011'!$F:$F, O$1)+SUMIFS('2011'!$I:$I, '2011'!$D:$D, $A33, '2011'!$F:$F, O$1)+SUMIFS('2011'!$J:$J, '2011'!$E:$E, $A33, '2011'!$F:$F, O$1)+SUMIFS('2010'!$H:$H, '2010'!$C:$C, $A33, '2010'!$F:$F, O$1)+SUMIFS('2010'!$I:$I, '2010'!$D:$D, $A33, '2010'!$F:$F, O$1)+SUMIFS('2010'!$J:$J, '2010'!$E:$E, $A33, '2010'!$F:$F, O$1)+SUMIFS('2009'!$H:$H, '2009'!$C:$C, $A33, '2009'!$F:$F, O$1)+SUMIFS('2009'!$I:$I, '2009'!$D:$D, $A33, '2009'!$F:$F, O$1)+SUMIFS('2009'!$J:$J, '2009'!$E:$E, $A33, '2009'!$F:$F, O$1), 0)</f>
        <v>0</v>
      </c>
      <c r="P33" s="0" t="n">
        <f aca="false">IFERROR(SUMIFS('2018'!$H:$H, '2018'!$C:$C, $A33, '2018'!$F:$F, P$1)+SUMIFS('2018'!$I:$I, '2018'!$D:$D, $A33, '2018'!$F:$F, P$1)+SUMIFS('2018'!$J:$J, '2018'!$E:$E, $A33, '2018'!$F:$F, P$1)+SUMIFS('2017'!$H:$H, '2017'!$C:$C, $A33, '2017'!$F:$F, P$1)+SUMIFS('2017'!$I:$I, '2017'!$D:$D, $A33, '2017'!$F:$F, P$1)+SUMIFS('2017'!$J:$J, '2017'!$E:$E, $A33, '2017'!$F:$F, P$1)+SUMIFS('2016'!$H:$H, '2016'!$C:$C, $A33, '2016'!$F:$F, P$1)+SUMIFS('2016'!$I:$I, '2016'!$D:$D, $A33, '2016'!$F:$F, P$1)+SUMIFS('2016'!$J:$J, '2016'!$E:$E, $A33, '2016'!$F:$F, P$1)+SUMIFS('2015'!$H:$H, '2015'!$C:$C, $A33, '2015'!$F:$F, P$1)+SUMIFS('2015'!$I:$I, '2015'!$D:$D, $A33, '2015'!$F:$F, P$1)+SUMIFS('2015'!$J:$J, '2015'!$E:$E, $A33, '2015'!$F:$F, P$1)+SUMIFS('2014'!$H:$H, '2014'!$C:$C, $A33, '2014'!$F:$F, P$1)+SUMIFS('2014'!$I:$I, '2014'!$D:$D, $A33, '2014'!$F:$F, P$1)+SUMIFS('2014'!$J:$J, '2014'!$E:$E, $A33, '2014'!$F:$F, P$1)+SUMIFS('2013'!$H:$H, '2013'!$C:$C, $A33, '2013'!$F:$F, P$1)+SUMIFS('2013'!$I:$I, '2013'!$D:$D, $A33, '2013'!$F:$F, P$1)+SUMIFS('2013'!$J:$J, '2013'!$E:$E, $A33, '2013'!$F:$F, P$1)+SUMIFS('2012'!$H:$H, '2012'!$C:$C, $A33, '2012'!$F:$F, P$1)+SUMIFS('2012'!$I:$I, '2012'!$D:$D, $A33, '2012'!$F:$F, P$1)+SUMIFS('2012'!$J:$J, '2012'!$E:$E, $A33, '2012'!$F:$F, P$1)+SUMIFS('2011'!$H:$H, '2011'!$C:$C, $A33, '2011'!$F:$F, P$1)+SUMIFS('2011'!$I:$I, '2011'!$D:$D, $A33, '2011'!$F:$F, P$1)+SUMIFS('2011'!$J:$J, '2011'!$E:$E, $A33, '2011'!$F:$F, P$1)+SUMIFS('2010'!$H:$H, '2010'!$C:$C, $A33, '2010'!$F:$F, P$1)+SUMIFS('2010'!$I:$I, '2010'!$D:$D, $A33, '2010'!$F:$F, P$1)+SUMIFS('2010'!$J:$J, '2010'!$E:$E, $A33, '2010'!$F:$F, P$1)+SUMIFS('2009'!$H:$H, '2009'!$C:$C, $A33, '2009'!$F:$F, P$1)+SUMIFS('2009'!$I:$I, '2009'!$D:$D, $A33, '2009'!$F:$F, P$1)+SUMIFS('2009'!$J:$J, '2009'!$E:$E, $A33, '2009'!$F:$F, P$1), 0)</f>
        <v>0</v>
      </c>
      <c r="Q33" s="0" t="n">
        <f aca="false">IFERROR(SUMIFS('2018'!$H:$H, '2018'!$C:$C, $A33, '2018'!$F:$F, Q$1)+SUMIFS('2018'!$I:$I, '2018'!$D:$D, $A33, '2018'!$F:$F, Q$1)+SUMIFS('2018'!$J:$J, '2018'!$E:$E, $A33, '2018'!$F:$F, Q$1)+SUMIFS('2017'!$H:$H, '2017'!$C:$C, $A33, '2017'!$F:$F, Q$1)+SUMIFS('2017'!$I:$I, '2017'!$D:$D, $A33, '2017'!$F:$F, Q$1)+SUMIFS('2017'!$J:$J, '2017'!$E:$E, $A33, '2017'!$F:$F, Q$1)+SUMIFS('2016'!$H:$H, '2016'!$C:$C, $A33, '2016'!$F:$F, Q$1)+SUMIFS('2016'!$I:$I, '2016'!$D:$D, $A33, '2016'!$F:$F, Q$1)+SUMIFS('2016'!$J:$J, '2016'!$E:$E, $A33, '2016'!$F:$F, Q$1)+SUMIFS('2015'!$H:$H, '2015'!$C:$C, $A33, '2015'!$F:$F, Q$1)+SUMIFS('2015'!$I:$I, '2015'!$D:$D, $A33, '2015'!$F:$F, Q$1)+SUMIFS('2015'!$J:$J, '2015'!$E:$E, $A33, '2015'!$F:$F, Q$1)+SUMIFS('2014'!$H:$H, '2014'!$C:$C, $A33, '2014'!$F:$F, Q$1)+SUMIFS('2014'!$I:$I, '2014'!$D:$D, $A33, '2014'!$F:$F, Q$1)+SUMIFS('2014'!$J:$J, '2014'!$E:$E, $A33, '2014'!$F:$F, Q$1)+SUMIFS('2013'!$H:$H, '2013'!$C:$C, $A33, '2013'!$F:$F, Q$1)+SUMIFS('2013'!$I:$I, '2013'!$D:$D, $A33, '2013'!$F:$F, Q$1)+SUMIFS('2013'!$J:$J, '2013'!$E:$E, $A33, '2013'!$F:$F, Q$1)+SUMIFS('2012'!$H:$H, '2012'!$C:$C, $A33, '2012'!$F:$F, Q$1)+SUMIFS('2012'!$I:$I, '2012'!$D:$D, $A33, '2012'!$F:$F, Q$1)+SUMIFS('2012'!$J:$J, '2012'!$E:$E, $A33, '2012'!$F:$F, Q$1)+SUMIFS('2011'!$H:$H, '2011'!$C:$C, $A33, '2011'!$F:$F, Q$1)+SUMIFS('2011'!$I:$I, '2011'!$D:$D, $A33, '2011'!$F:$F, Q$1)+SUMIFS('2011'!$J:$J, '2011'!$E:$E, $A33, '2011'!$F:$F, Q$1)+SUMIFS('2010'!$H:$H, '2010'!$C:$C, $A33, '2010'!$F:$F, Q$1)+SUMIFS('2010'!$I:$I, '2010'!$D:$D, $A33, '2010'!$F:$F, Q$1)+SUMIFS('2010'!$J:$J, '2010'!$E:$E, $A33, '2010'!$F:$F, Q$1)+SUMIFS('2009'!$H:$H, '2009'!$C:$C, $A33, '2009'!$F:$F, Q$1)+SUMIFS('2009'!$I:$I, '2009'!$D:$D, $A33, '2009'!$F:$F, Q$1)+SUMIFS('2009'!$J:$J, '2009'!$E:$E, $A33, '2009'!$F:$F, Q$1), 0)</f>
        <v>0</v>
      </c>
      <c r="R33" s="0" t="n">
        <f aca="false">IFERROR(SUMIFS('2018'!$H:$H, '2018'!$C:$C, $A33, '2018'!$F:$F, R$1)+SUMIFS('2018'!$I:$I, '2018'!$D:$D, $A33, '2018'!$F:$F, R$1)+SUMIFS('2018'!$J:$J, '2018'!$E:$E, $A33, '2018'!$F:$F, R$1)+SUMIFS('2017'!$H:$H, '2017'!$C:$C, $A33, '2017'!$F:$F, R$1)+SUMIFS('2017'!$I:$I, '2017'!$D:$D, $A33, '2017'!$F:$F, R$1)+SUMIFS('2017'!$J:$J, '2017'!$E:$E, $A33, '2017'!$F:$F, R$1)+SUMIFS('2016'!$H:$H, '2016'!$C:$C, $A33, '2016'!$F:$F, R$1)+SUMIFS('2016'!$I:$I, '2016'!$D:$D, $A33, '2016'!$F:$F, R$1)+SUMIFS('2016'!$J:$J, '2016'!$E:$E, $A33, '2016'!$F:$F, R$1)+SUMIFS('2015'!$H:$H, '2015'!$C:$C, $A33, '2015'!$F:$F, R$1)+SUMIFS('2015'!$I:$I, '2015'!$D:$D, $A33, '2015'!$F:$F, R$1)+SUMIFS('2015'!$J:$J, '2015'!$E:$E, $A33, '2015'!$F:$F, R$1)+SUMIFS('2014'!$H:$H, '2014'!$C:$C, $A33, '2014'!$F:$F, R$1)+SUMIFS('2014'!$I:$I, '2014'!$D:$D, $A33, '2014'!$F:$F, R$1)+SUMIFS('2014'!$J:$J, '2014'!$E:$E, $A33, '2014'!$F:$F, R$1)+SUMIFS('2013'!$H:$H, '2013'!$C:$C, $A33, '2013'!$F:$F, R$1)+SUMIFS('2013'!$I:$I, '2013'!$D:$D, $A33, '2013'!$F:$F, R$1)+SUMIFS('2013'!$J:$J, '2013'!$E:$E, $A33, '2013'!$F:$F, R$1)+SUMIFS('2012'!$H:$H, '2012'!$C:$C, $A33, '2012'!$F:$F, R$1)+SUMIFS('2012'!$I:$I, '2012'!$D:$D, $A33, '2012'!$F:$F, R$1)+SUMIFS('2012'!$J:$J, '2012'!$E:$E, $A33, '2012'!$F:$F, R$1)+SUMIFS('2011'!$H:$H, '2011'!$C:$C, $A33, '2011'!$F:$F, R$1)+SUMIFS('2011'!$I:$I, '2011'!$D:$D, $A33, '2011'!$F:$F, R$1)+SUMIFS('2011'!$J:$J, '2011'!$E:$E, $A33, '2011'!$F:$F, R$1)+SUMIFS('2010'!$H:$H, '2010'!$C:$C, $A33, '2010'!$F:$F, R$1)+SUMIFS('2010'!$I:$I, '2010'!$D:$D, $A33, '2010'!$F:$F, R$1)+SUMIFS('2010'!$J:$J, '2010'!$E:$E, $A33, '2010'!$F:$F, R$1)+SUMIFS('2009'!$H:$H, '2009'!$C:$C, $A33, '2009'!$F:$F, R$1)+SUMIFS('2009'!$I:$I, '2009'!$D:$D, $A33, '2009'!$F:$F, R$1)+SUMIFS('2009'!$J:$J, '2009'!$E:$E, $A33, '2009'!$F:$F, R$1), 0)</f>
        <v>0</v>
      </c>
      <c r="S33" s="0" t="n">
        <f aca="false">IFERROR(SUMIFS('2018'!$H:$H, '2018'!$C:$C, $A33, '2018'!$F:$F, S$1)+SUMIFS('2018'!$I:$I, '2018'!$D:$D, $A33, '2018'!$F:$F, S$1)+SUMIFS('2018'!$J:$J, '2018'!$E:$E, $A33, '2018'!$F:$F, S$1)+SUMIFS('2017'!$H:$H, '2017'!$C:$C, $A33, '2017'!$F:$F, S$1)+SUMIFS('2017'!$I:$I, '2017'!$D:$D, $A33, '2017'!$F:$F, S$1)+SUMIFS('2017'!$J:$J, '2017'!$E:$E, $A33, '2017'!$F:$F, S$1)+SUMIFS('2016'!$H:$H, '2016'!$C:$C, $A33, '2016'!$F:$F, S$1)+SUMIFS('2016'!$I:$I, '2016'!$D:$D, $A33, '2016'!$F:$F, S$1)+SUMIFS('2016'!$J:$J, '2016'!$E:$E, $A33, '2016'!$F:$F, S$1)+SUMIFS('2015'!$H:$H, '2015'!$C:$C, $A33, '2015'!$F:$F, S$1)+SUMIFS('2015'!$I:$I, '2015'!$D:$D, $A33, '2015'!$F:$F, S$1)+SUMIFS('2015'!$J:$J, '2015'!$E:$E, $A33, '2015'!$F:$F, S$1)+SUMIFS('2014'!$H:$H, '2014'!$C:$C, $A33, '2014'!$F:$F, S$1)+SUMIFS('2014'!$I:$I, '2014'!$D:$D, $A33, '2014'!$F:$F, S$1)+SUMIFS('2014'!$J:$J, '2014'!$E:$E, $A33, '2014'!$F:$F, S$1)+SUMIFS('2013'!$H:$H, '2013'!$C:$C, $A33, '2013'!$F:$F, S$1)+SUMIFS('2013'!$I:$I, '2013'!$D:$D, $A33, '2013'!$F:$F, S$1)+SUMIFS('2013'!$J:$J, '2013'!$E:$E, $A33, '2013'!$F:$F, S$1)+SUMIFS('2012'!$H:$H, '2012'!$C:$C, $A33, '2012'!$F:$F, S$1)+SUMIFS('2012'!$I:$I, '2012'!$D:$D, $A33, '2012'!$F:$F, S$1)+SUMIFS('2012'!$J:$J, '2012'!$E:$E, $A33, '2012'!$F:$F, S$1)+SUMIFS('2011'!$H:$H, '2011'!$C:$C, $A33, '2011'!$F:$F, S$1)+SUMIFS('2011'!$I:$I, '2011'!$D:$D, $A33, '2011'!$F:$F, S$1)+SUMIFS('2011'!$J:$J, '2011'!$E:$E, $A33, '2011'!$F:$F, S$1)+SUMIFS('2010'!$H:$H, '2010'!$C:$C, $A33, '2010'!$F:$F, S$1)+SUMIFS('2010'!$I:$I, '2010'!$D:$D, $A33, '2010'!$F:$F, S$1)+SUMIFS('2010'!$J:$J, '2010'!$E:$E, $A33, '2010'!$F:$F, S$1)+SUMIFS('2009'!$H:$H, '2009'!$C:$C, $A33, '2009'!$F:$F, S$1)+SUMIFS('2009'!$I:$I, '2009'!$D:$D, $A33, '2009'!$F:$F, S$1)+SUMIFS('2009'!$J:$J, '2009'!$E:$E, $A33, '2009'!$F:$F, S$1), 0)</f>
        <v>0</v>
      </c>
      <c r="T33" s="0" t="n">
        <f aca="false">IFERROR(SUMIFS('2018'!$H:$H, '2018'!$C:$C, $A33, '2018'!$F:$F, T$1)+SUMIFS('2018'!$I:$I, '2018'!$D:$D, $A33, '2018'!$F:$F, T$1)+SUMIFS('2018'!$J:$J, '2018'!$E:$E, $A33, '2018'!$F:$F, T$1)+SUMIFS('2017'!$H:$H, '2017'!$C:$C, $A33, '2017'!$F:$F, T$1)+SUMIFS('2017'!$I:$I, '2017'!$D:$D, $A33, '2017'!$F:$F, T$1)+SUMIFS('2017'!$J:$J, '2017'!$E:$E, $A33, '2017'!$F:$F, T$1)+SUMIFS('2016'!$H:$H, '2016'!$C:$C, $A33, '2016'!$F:$F, T$1)+SUMIFS('2016'!$I:$I, '2016'!$D:$D, $A33, '2016'!$F:$F, T$1)+SUMIFS('2016'!$J:$J, '2016'!$E:$E, $A33, '2016'!$F:$F, T$1)+SUMIFS('2015'!$H:$H, '2015'!$C:$C, $A33, '2015'!$F:$F, T$1)+SUMIFS('2015'!$I:$I, '2015'!$D:$D, $A33, '2015'!$F:$F, T$1)+SUMIFS('2015'!$J:$J, '2015'!$E:$E, $A33, '2015'!$F:$F, T$1)+SUMIFS('2014'!$H:$H, '2014'!$C:$C, $A33, '2014'!$F:$F, T$1)+SUMIFS('2014'!$I:$I, '2014'!$D:$D, $A33, '2014'!$F:$F, T$1)+SUMIFS('2014'!$J:$J, '2014'!$E:$E, $A33, '2014'!$F:$F, T$1)+SUMIFS('2013'!$H:$H, '2013'!$C:$C, $A33, '2013'!$F:$F, T$1)+SUMIFS('2013'!$I:$I, '2013'!$D:$D, $A33, '2013'!$F:$F, T$1)+SUMIFS('2013'!$J:$J, '2013'!$E:$E, $A33, '2013'!$F:$F, T$1)+SUMIFS('2012'!$H:$H, '2012'!$C:$C, $A33, '2012'!$F:$F, T$1)+SUMIFS('2012'!$I:$I, '2012'!$D:$D, $A33, '2012'!$F:$F, T$1)+SUMIFS('2012'!$J:$J, '2012'!$E:$E, $A33, '2012'!$F:$F, T$1)+SUMIFS('2011'!$H:$H, '2011'!$C:$C, $A33, '2011'!$F:$F, T$1)+SUMIFS('2011'!$I:$I, '2011'!$D:$D, $A33, '2011'!$F:$F, T$1)+SUMIFS('2011'!$J:$J, '2011'!$E:$E, $A33, '2011'!$F:$F, T$1)+SUMIFS('2010'!$H:$H, '2010'!$C:$C, $A33, '2010'!$F:$F, T$1)+SUMIFS('2010'!$I:$I, '2010'!$D:$D, $A33, '2010'!$F:$F, T$1)+SUMIFS('2010'!$J:$J, '2010'!$E:$E, $A33, '2010'!$F:$F, T$1)+SUMIFS('2009'!$H:$H, '2009'!$C:$C, $A33, '2009'!$F:$F, T$1)+SUMIFS('2009'!$I:$I, '2009'!$D:$D, $A33, '2009'!$F:$F, T$1)+SUMIFS('2009'!$J:$J, '2009'!$E:$E, $A33, '2009'!$F:$F, T$1), 0)</f>
        <v>0</v>
      </c>
      <c r="U33" s="0" t="n">
        <f aca="false">IFERROR(SUMIFS('2018'!$H:$H, '2018'!$C:$C, $A33, '2018'!$F:$F, U$1)+SUMIFS('2018'!$I:$I, '2018'!$D:$D, $A33, '2018'!$F:$F, U$1)+SUMIFS('2018'!$J:$J, '2018'!$E:$E, $A33, '2018'!$F:$F, U$1)+SUMIFS('2017'!$H:$H, '2017'!$C:$C, $A33, '2017'!$F:$F, U$1)+SUMIFS('2017'!$I:$I, '2017'!$D:$D, $A33, '2017'!$F:$F, U$1)+SUMIFS('2017'!$J:$J, '2017'!$E:$E, $A33, '2017'!$F:$F, U$1)+SUMIFS('2016'!$H:$H, '2016'!$C:$C, $A33, '2016'!$F:$F, U$1)+SUMIFS('2016'!$I:$I, '2016'!$D:$D, $A33, '2016'!$F:$F, U$1)+SUMIFS('2016'!$J:$J, '2016'!$E:$E, $A33, '2016'!$F:$F, U$1)+SUMIFS('2015'!$H:$H, '2015'!$C:$C, $A33, '2015'!$F:$F, U$1)+SUMIFS('2015'!$I:$I, '2015'!$D:$D, $A33, '2015'!$F:$F, U$1)+SUMIFS('2015'!$J:$J, '2015'!$E:$E, $A33, '2015'!$F:$F, U$1)+SUMIFS('2014'!$H:$H, '2014'!$C:$C, $A33, '2014'!$F:$F, U$1)+SUMIFS('2014'!$I:$I, '2014'!$D:$D, $A33, '2014'!$F:$F, U$1)+SUMIFS('2014'!$J:$J, '2014'!$E:$E, $A33, '2014'!$F:$F, U$1)+SUMIFS('2013'!$H:$H, '2013'!$C:$C, $A33, '2013'!$F:$F, U$1)+SUMIFS('2013'!$I:$I, '2013'!$D:$D, $A33, '2013'!$F:$F, U$1)+SUMIFS('2013'!$J:$J, '2013'!$E:$E, $A33, '2013'!$F:$F, U$1)+SUMIFS('2012'!$H:$H, '2012'!$C:$C, $A33, '2012'!$F:$F, U$1)+SUMIFS('2012'!$I:$I, '2012'!$D:$D, $A33, '2012'!$F:$F, U$1)+SUMIFS('2012'!$J:$J, '2012'!$E:$E, $A33, '2012'!$F:$F, U$1)+SUMIFS('2011'!$H:$H, '2011'!$C:$C, $A33, '2011'!$F:$F, U$1)+SUMIFS('2011'!$I:$I, '2011'!$D:$D, $A33, '2011'!$F:$F, U$1)+SUMIFS('2011'!$J:$J, '2011'!$E:$E, $A33, '2011'!$F:$F, U$1)+SUMIFS('2010'!$H:$H, '2010'!$C:$C, $A33, '2010'!$F:$F, U$1)+SUMIFS('2010'!$I:$I, '2010'!$D:$D, $A33, '2010'!$F:$F, U$1)+SUMIFS('2010'!$J:$J, '2010'!$E:$E, $A33, '2010'!$F:$F, U$1)+SUMIFS('2009'!$H:$H, '2009'!$C:$C, $A33, '2009'!$F:$F, U$1)+SUMIFS('2009'!$I:$I, '2009'!$D:$D, $A33, '2009'!$F:$F, U$1)+SUMIFS('2009'!$J:$J, '2009'!$E:$E, $A33, '2009'!$F:$F, U$1), 0)</f>
        <v>0</v>
      </c>
      <c r="V33" s="0" t="n">
        <f aca="false">IFERROR(SUMIFS('2018'!$H:$H, '2018'!$C:$C, $A33, '2018'!$F:$F, V$1)+SUMIFS('2018'!$I:$I, '2018'!$D:$D, $A33, '2018'!$F:$F, V$1)+SUMIFS('2018'!$J:$J, '2018'!$E:$E, $A33, '2018'!$F:$F, V$1)+SUMIFS('2017'!$H:$H, '2017'!$C:$C, $A33, '2017'!$F:$F, V$1)+SUMIFS('2017'!$I:$I, '2017'!$D:$D, $A33, '2017'!$F:$F, V$1)+SUMIFS('2017'!$J:$J, '2017'!$E:$E, $A33, '2017'!$F:$F, V$1)+SUMIFS('2016'!$H:$H, '2016'!$C:$C, $A33, '2016'!$F:$F, V$1)+SUMIFS('2016'!$I:$I, '2016'!$D:$D, $A33, '2016'!$F:$F, V$1)+SUMIFS('2016'!$J:$J, '2016'!$E:$E, $A33, '2016'!$F:$F, V$1)+SUMIFS('2015'!$H:$H, '2015'!$C:$C, $A33, '2015'!$F:$F, V$1)+SUMIFS('2015'!$I:$I, '2015'!$D:$D, $A33, '2015'!$F:$F, V$1)+SUMIFS('2015'!$J:$J, '2015'!$E:$E, $A33, '2015'!$F:$F, V$1)+SUMIFS('2014'!$H:$H, '2014'!$C:$C, $A33, '2014'!$F:$F, V$1)+SUMIFS('2014'!$I:$I, '2014'!$D:$D, $A33, '2014'!$F:$F, V$1)+SUMIFS('2014'!$J:$J, '2014'!$E:$E, $A33, '2014'!$F:$F, V$1)+SUMIFS('2013'!$H:$H, '2013'!$C:$C, $A33, '2013'!$F:$F, V$1)+SUMIFS('2013'!$I:$I, '2013'!$D:$D, $A33, '2013'!$F:$F, V$1)+SUMIFS('2013'!$J:$J, '2013'!$E:$E, $A33, '2013'!$F:$F, V$1)+SUMIFS('2012'!$H:$H, '2012'!$C:$C, $A33, '2012'!$F:$F, V$1)+SUMIFS('2012'!$I:$I, '2012'!$D:$D, $A33, '2012'!$F:$F, V$1)+SUMIFS('2012'!$J:$J, '2012'!$E:$E, $A33, '2012'!$F:$F, V$1)+SUMIFS('2011'!$H:$H, '2011'!$C:$C, $A33, '2011'!$F:$F, V$1)+SUMIFS('2011'!$I:$I, '2011'!$D:$D, $A33, '2011'!$F:$F, V$1)+SUMIFS('2011'!$J:$J, '2011'!$E:$E, $A33, '2011'!$F:$F, V$1)+SUMIFS('2010'!$H:$H, '2010'!$C:$C, $A33, '2010'!$F:$F, V$1)+SUMIFS('2010'!$I:$I, '2010'!$D:$D, $A33, '2010'!$F:$F, V$1)+SUMIFS('2010'!$J:$J, '2010'!$E:$E, $A33, '2010'!$F:$F, V$1)+SUMIFS('2009'!$H:$H, '2009'!$C:$C, $A33, '2009'!$F:$F, V$1)+SUMIFS('2009'!$I:$I, '2009'!$D:$D, $A33, '2009'!$F:$F, V$1)+SUMIFS('2009'!$J:$J, '2009'!$E:$E, $A33, '2009'!$F:$F, V$1), 0)</f>
        <v>0</v>
      </c>
      <c r="W33" s="0" t="n">
        <f aca="false">IFERROR(SUMIFS('2018'!$H:$H, '2018'!$C:$C, $A33, '2018'!$F:$F, W$1)+SUMIFS('2018'!$I:$I, '2018'!$D:$D, $A33, '2018'!$F:$F, W$1)+SUMIFS('2018'!$J:$J, '2018'!$E:$E, $A33, '2018'!$F:$F, W$1)+SUMIFS('2017'!$H:$H, '2017'!$C:$C, $A33, '2017'!$F:$F, W$1)+SUMIFS('2017'!$I:$I, '2017'!$D:$D, $A33, '2017'!$F:$F, W$1)+SUMIFS('2017'!$J:$J, '2017'!$E:$E, $A33, '2017'!$F:$F, W$1)+SUMIFS('2016'!$H:$H, '2016'!$C:$C, $A33, '2016'!$F:$F, W$1)+SUMIFS('2016'!$I:$I, '2016'!$D:$D, $A33, '2016'!$F:$F, W$1)+SUMIFS('2016'!$J:$J, '2016'!$E:$E, $A33, '2016'!$F:$F, W$1)+SUMIFS('2015'!$H:$H, '2015'!$C:$C, $A33, '2015'!$F:$F, W$1)+SUMIFS('2015'!$I:$I, '2015'!$D:$D, $A33, '2015'!$F:$F, W$1)+SUMIFS('2015'!$J:$J, '2015'!$E:$E, $A33, '2015'!$F:$F, W$1)+SUMIFS('2014'!$H:$H, '2014'!$C:$C, $A33, '2014'!$F:$F, W$1)+SUMIFS('2014'!$I:$I, '2014'!$D:$D, $A33, '2014'!$F:$F, W$1)+SUMIFS('2014'!$J:$J, '2014'!$E:$E, $A33, '2014'!$F:$F, W$1)+SUMIFS('2013'!$H:$H, '2013'!$C:$C, $A33, '2013'!$F:$F, W$1)+SUMIFS('2013'!$I:$I, '2013'!$D:$D, $A33, '2013'!$F:$F, W$1)+SUMIFS('2013'!$J:$J, '2013'!$E:$E, $A33, '2013'!$F:$F, W$1)+SUMIFS('2012'!$H:$H, '2012'!$C:$C, $A33, '2012'!$F:$F, W$1)+SUMIFS('2012'!$I:$I, '2012'!$D:$D, $A33, '2012'!$F:$F, W$1)+SUMIFS('2012'!$J:$J, '2012'!$E:$E, $A33, '2012'!$F:$F, W$1)+SUMIFS('2011'!$H:$H, '2011'!$C:$C, $A33, '2011'!$F:$F, W$1)+SUMIFS('2011'!$I:$I, '2011'!$D:$D, $A33, '2011'!$F:$F, W$1)+SUMIFS('2011'!$J:$J, '2011'!$E:$E, $A33, '2011'!$F:$F, W$1)+SUMIFS('2010'!$H:$H, '2010'!$C:$C, $A33, '2010'!$F:$F, W$1)+SUMIFS('2010'!$I:$I, '2010'!$D:$D, $A33, '2010'!$F:$F, W$1)+SUMIFS('2010'!$J:$J, '2010'!$E:$E, $A33, '2010'!$F:$F, W$1)+SUMIFS('2009'!$H:$H, '2009'!$C:$C, $A33, '2009'!$F:$F, W$1)+SUMIFS('2009'!$I:$I, '2009'!$D:$D, $A33, '2009'!$F:$F, W$1)+SUMIFS('2009'!$J:$J, '2009'!$E:$E, $A33, '2009'!$F:$F, W$1), 0)</f>
        <v>0</v>
      </c>
      <c r="X33" s="0" t="n">
        <f aca="false">IFERROR(SUMIFS('2018'!$H:$H, '2018'!$C:$C, $A33, '2018'!$F:$F, X$1)+SUMIFS('2018'!$I:$I, '2018'!$D:$D, $A33, '2018'!$F:$F, X$1)+SUMIFS('2018'!$J:$J, '2018'!$E:$E, $A33, '2018'!$F:$F, X$1)+SUMIFS('2017'!$H:$H, '2017'!$C:$C, $A33, '2017'!$F:$F, X$1)+SUMIFS('2017'!$I:$I, '2017'!$D:$D, $A33, '2017'!$F:$F, X$1)+SUMIFS('2017'!$J:$J, '2017'!$E:$E, $A33, '2017'!$F:$F, X$1)+SUMIFS('2016'!$H:$H, '2016'!$C:$C, $A33, '2016'!$F:$F, X$1)+SUMIFS('2016'!$I:$I, '2016'!$D:$D, $A33, '2016'!$F:$F, X$1)+SUMIFS('2016'!$J:$J, '2016'!$E:$E, $A33, '2016'!$F:$F, X$1)+SUMIFS('2015'!$H:$H, '2015'!$C:$C, $A33, '2015'!$F:$F, X$1)+SUMIFS('2015'!$I:$I, '2015'!$D:$D, $A33, '2015'!$F:$F, X$1)+SUMIFS('2015'!$J:$J, '2015'!$E:$E, $A33, '2015'!$F:$F, X$1)+SUMIFS('2014'!$H:$H, '2014'!$C:$C, $A33, '2014'!$F:$F, X$1)+SUMIFS('2014'!$I:$I, '2014'!$D:$D, $A33, '2014'!$F:$F, X$1)+SUMIFS('2014'!$J:$J, '2014'!$E:$E, $A33, '2014'!$F:$F, X$1)+SUMIFS('2013'!$H:$H, '2013'!$C:$C, $A33, '2013'!$F:$F, X$1)+SUMIFS('2013'!$I:$I, '2013'!$D:$D, $A33, '2013'!$F:$F, X$1)+SUMIFS('2013'!$J:$J, '2013'!$E:$E, $A33, '2013'!$F:$F, X$1)+SUMIFS('2012'!$H:$H, '2012'!$C:$C, $A33, '2012'!$F:$F, X$1)+SUMIFS('2012'!$I:$I, '2012'!$D:$D, $A33, '2012'!$F:$F, X$1)+SUMIFS('2012'!$J:$J, '2012'!$E:$E, $A33, '2012'!$F:$F, X$1)+SUMIFS('2011'!$H:$H, '2011'!$C:$C, $A33, '2011'!$F:$F, X$1)+SUMIFS('2011'!$I:$I, '2011'!$D:$D, $A33, '2011'!$F:$F, X$1)+SUMIFS('2011'!$J:$J, '2011'!$E:$E, $A33, '2011'!$F:$F, X$1)+SUMIFS('2010'!$H:$H, '2010'!$C:$C, $A33, '2010'!$F:$F, X$1)+SUMIFS('2010'!$I:$I, '2010'!$D:$D, $A33, '2010'!$F:$F, X$1)+SUMIFS('2010'!$J:$J, '2010'!$E:$E, $A33, '2010'!$F:$F, X$1)+SUMIFS('2009'!$H:$H, '2009'!$C:$C, $A33, '2009'!$F:$F, X$1)+SUMIFS('2009'!$I:$I, '2009'!$D:$D, $A33, '2009'!$F:$F, X$1)+SUMIFS('2009'!$J:$J, '2009'!$E:$E, $A33, '2009'!$F:$F, X$1), 0)</f>
        <v>44</v>
      </c>
      <c r="Y33" s="0" t="n">
        <f aca="false">IFERROR(SUMIFS('2018'!$H:$H, '2018'!$C:$C, $A33, '2018'!$F:$F, Y$1)+SUMIFS('2018'!$I:$I, '2018'!$D:$D, $A33, '2018'!$F:$F, Y$1)+SUMIFS('2018'!$J:$J, '2018'!$E:$E, $A33, '2018'!$F:$F, Y$1)+SUMIFS('2017'!$H:$H, '2017'!$C:$C, $A33, '2017'!$F:$F, Y$1)+SUMIFS('2017'!$I:$I, '2017'!$D:$D, $A33, '2017'!$F:$F, Y$1)+SUMIFS('2017'!$J:$J, '2017'!$E:$E, $A33, '2017'!$F:$F, Y$1)+SUMIFS('2016'!$H:$H, '2016'!$C:$C, $A33, '2016'!$F:$F, Y$1)+SUMIFS('2016'!$I:$I, '2016'!$D:$D, $A33, '2016'!$F:$F, Y$1)+SUMIFS('2016'!$J:$J, '2016'!$E:$E, $A33, '2016'!$F:$F, Y$1)+SUMIFS('2015'!$H:$H, '2015'!$C:$C, $A33, '2015'!$F:$F, Y$1)+SUMIFS('2015'!$I:$I, '2015'!$D:$D, $A33, '2015'!$F:$F, Y$1)+SUMIFS('2015'!$J:$J, '2015'!$E:$E, $A33, '2015'!$F:$F, Y$1)+SUMIFS('2014'!$H:$H, '2014'!$C:$C, $A33, '2014'!$F:$F, Y$1)+SUMIFS('2014'!$I:$I, '2014'!$D:$D, $A33, '2014'!$F:$F, Y$1)+SUMIFS('2014'!$J:$J, '2014'!$E:$E, $A33, '2014'!$F:$F, Y$1)+SUMIFS('2013'!$H:$H, '2013'!$C:$C, $A33, '2013'!$F:$F, Y$1)+SUMIFS('2013'!$I:$I, '2013'!$D:$D, $A33, '2013'!$F:$F, Y$1)+SUMIFS('2013'!$J:$J, '2013'!$E:$E, $A33, '2013'!$F:$F, Y$1)+SUMIFS('2012'!$H:$H, '2012'!$C:$C, $A33, '2012'!$F:$F, Y$1)+SUMIFS('2012'!$I:$I, '2012'!$D:$D, $A33, '2012'!$F:$F, Y$1)+SUMIFS('2012'!$J:$J, '2012'!$E:$E, $A33, '2012'!$F:$F, Y$1)+SUMIFS('2011'!$H:$H, '2011'!$C:$C, $A33, '2011'!$F:$F, Y$1)+SUMIFS('2011'!$I:$I, '2011'!$D:$D, $A33, '2011'!$F:$F, Y$1)+SUMIFS('2011'!$J:$J, '2011'!$E:$E, $A33, '2011'!$F:$F, Y$1)+SUMIFS('2010'!$H:$H, '2010'!$C:$C, $A33, '2010'!$F:$F, Y$1)+SUMIFS('2010'!$I:$I, '2010'!$D:$D, $A33, '2010'!$F:$F, Y$1)+SUMIFS('2010'!$J:$J, '2010'!$E:$E, $A33, '2010'!$F:$F, Y$1)+SUMIFS('2009'!$H:$H, '2009'!$C:$C, $A33, '2009'!$F:$F, Y$1)+SUMIFS('2009'!$I:$I, '2009'!$D:$D, $A33, '2009'!$F:$F, Y$1)+SUMIFS('2009'!$J:$J, '2009'!$E:$E, $A33, '2009'!$F:$F, Y$1), 0)</f>
        <v>0</v>
      </c>
      <c r="Z33" s="0" t="n">
        <f aca="false">IFERROR(SUMIFS('2018'!$H:$H, '2018'!$C:$C, $A33, '2018'!$F:$F, Z$1)+SUMIFS('2018'!$I:$I, '2018'!$D:$D, $A33, '2018'!$F:$F, Z$1)+SUMIFS('2018'!$J:$J, '2018'!$E:$E, $A33, '2018'!$F:$F, Z$1)+SUMIFS('2017'!$H:$H, '2017'!$C:$C, $A33, '2017'!$F:$F, Z$1)+SUMIFS('2017'!$I:$I, '2017'!$D:$D, $A33, '2017'!$F:$F, Z$1)+SUMIFS('2017'!$J:$J, '2017'!$E:$E, $A33, '2017'!$F:$F, Z$1)+SUMIFS('2016'!$H:$H, '2016'!$C:$C, $A33, '2016'!$F:$F, Z$1)+SUMIFS('2016'!$I:$I, '2016'!$D:$D, $A33, '2016'!$F:$F, Z$1)+SUMIFS('2016'!$J:$J, '2016'!$E:$E, $A33, '2016'!$F:$F, Z$1)+SUMIFS('2015'!$H:$H, '2015'!$C:$C, $A33, '2015'!$F:$F, Z$1)+SUMIFS('2015'!$I:$I, '2015'!$D:$D, $A33, '2015'!$F:$F, Z$1)+SUMIFS('2015'!$J:$J, '2015'!$E:$E, $A33, '2015'!$F:$F, Z$1)+SUMIFS('2014'!$H:$H, '2014'!$C:$C, $A33, '2014'!$F:$F, Z$1)+SUMIFS('2014'!$I:$I, '2014'!$D:$D, $A33, '2014'!$F:$F, Z$1)+SUMIFS('2014'!$J:$J, '2014'!$E:$E, $A33, '2014'!$F:$F, Z$1)+SUMIFS('2013'!$H:$H, '2013'!$C:$C, $A33, '2013'!$F:$F, Z$1)+SUMIFS('2013'!$I:$I, '2013'!$D:$D, $A33, '2013'!$F:$F, Z$1)+SUMIFS('2013'!$J:$J, '2013'!$E:$E, $A33, '2013'!$F:$F, Z$1)+SUMIFS('2012'!$H:$H, '2012'!$C:$C, $A33, '2012'!$F:$F, Z$1)+SUMIFS('2012'!$I:$I, '2012'!$D:$D, $A33, '2012'!$F:$F, Z$1)+SUMIFS('2012'!$J:$J, '2012'!$E:$E, $A33, '2012'!$F:$F, Z$1)+SUMIFS('2011'!$H:$H, '2011'!$C:$C, $A33, '2011'!$F:$F, Z$1)+SUMIFS('2011'!$I:$I, '2011'!$D:$D, $A33, '2011'!$F:$F, Z$1)+SUMIFS('2011'!$J:$J, '2011'!$E:$E, $A33, '2011'!$F:$F, Z$1)+SUMIFS('2010'!$H:$H, '2010'!$C:$C, $A33, '2010'!$F:$F, Z$1)+SUMIFS('2010'!$I:$I, '2010'!$D:$D, $A33, '2010'!$F:$F, Z$1)+SUMIFS('2010'!$J:$J, '2010'!$E:$E, $A33, '2010'!$F:$F, Z$1)+SUMIFS('2009'!$H:$H, '2009'!$C:$C, $A33, '2009'!$F:$F, Z$1)+SUMIFS('2009'!$I:$I, '2009'!$D:$D, $A33, '2009'!$F:$F, Z$1)+SUMIFS('2009'!$J:$J, '2009'!$E:$E, $A33, '2009'!$F:$F, Z$1), 0)</f>
        <v>0</v>
      </c>
      <c r="AA33" s="0" t="n">
        <f aca="false">IFERROR(SUMIFS('2018'!$H:$H, '2018'!$C:$C, $A33, '2018'!$F:$F, AA$1)+SUMIFS('2018'!$I:$I, '2018'!$D:$D, $A33, '2018'!$F:$F, AA$1)+SUMIFS('2018'!$J:$J, '2018'!$E:$E, $A33, '2018'!$F:$F, AA$1)+SUMIFS('2017'!$H:$H, '2017'!$C:$C, $A33, '2017'!$F:$F, AA$1)+SUMIFS('2017'!$I:$I, '2017'!$D:$D, $A33, '2017'!$F:$F, AA$1)+SUMIFS('2017'!$J:$J, '2017'!$E:$E, $A33, '2017'!$F:$F, AA$1)+SUMIFS('2016'!$H:$H, '2016'!$C:$C, $A33, '2016'!$F:$F, AA$1)+SUMIFS('2016'!$I:$I, '2016'!$D:$D, $A33, '2016'!$F:$F, AA$1)+SUMIFS('2016'!$J:$J, '2016'!$E:$E, $A33, '2016'!$F:$F, AA$1)+SUMIFS('2015'!$H:$H, '2015'!$C:$C, $A33, '2015'!$F:$F, AA$1)+SUMIFS('2015'!$I:$I, '2015'!$D:$D, $A33, '2015'!$F:$F, AA$1)+SUMIFS('2015'!$J:$J, '2015'!$E:$E, $A33, '2015'!$F:$F, AA$1)+SUMIFS('2014'!$H:$H, '2014'!$C:$C, $A33, '2014'!$F:$F, AA$1)+SUMIFS('2014'!$I:$I, '2014'!$D:$D, $A33, '2014'!$F:$F, AA$1)+SUMIFS('2014'!$J:$J, '2014'!$E:$E, $A33, '2014'!$F:$F, AA$1)+SUMIFS('2013'!$H:$H, '2013'!$C:$C, $A33, '2013'!$F:$F, AA$1)+SUMIFS('2013'!$I:$I, '2013'!$D:$D, $A33, '2013'!$F:$F, AA$1)+SUMIFS('2013'!$J:$J, '2013'!$E:$E, $A33, '2013'!$F:$F, AA$1)+SUMIFS('2012'!$H:$H, '2012'!$C:$C, $A33, '2012'!$F:$F, AA$1)+SUMIFS('2012'!$I:$I, '2012'!$D:$D, $A33, '2012'!$F:$F, AA$1)+SUMIFS('2012'!$J:$J, '2012'!$E:$E, $A33, '2012'!$F:$F, AA$1)+SUMIFS('2011'!$H:$H, '2011'!$C:$C, $A33, '2011'!$F:$F, AA$1)+SUMIFS('2011'!$I:$I, '2011'!$D:$D, $A33, '2011'!$F:$F, AA$1)+SUMIFS('2011'!$J:$J, '2011'!$E:$E, $A33, '2011'!$F:$F, AA$1)+SUMIFS('2010'!$H:$H, '2010'!$C:$C, $A33, '2010'!$F:$F, AA$1)+SUMIFS('2010'!$I:$I, '2010'!$D:$D, $A33, '2010'!$F:$F, AA$1)+SUMIFS('2010'!$J:$J, '2010'!$E:$E, $A33, '2010'!$F:$F, AA$1)+SUMIFS('2009'!$H:$H, '2009'!$C:$C, $A33, '2009'!$F:$F, AA$1)+SUMIFS('2009'!$I:$I, '2009'!$D:$D, $A33, '2009'!$F:$F, AA$1)+SUMIFS('2009'!$J:$J, '2009'!$E:$E, $A33, '2009'!$F:$F, AA$1), 0)</f>
        <v>0</v>
      </c>
      <c r="AB33" s="0" t="n">
        <f aca="false">IFERROR(SUMIFS('2018'!$H:$H, '2018'!$C:$C, $A33, '2018'!$F:$F, AB$1)+SUMIFS('2018'!$I:$I, '2018'!$D:$D, $A33, '2018'!$F:$F, AB$1)+SUMIFS('2018'!$J:$J, '2018'!$E:$E, $A33, '2018'!$F:$F, AB$1)+SUMIFS('2017'!$H:$H, '2017'!$C:$C, $A33, '2017'!$F:$F, AB$1)+SUMIFS('2017'!$I:$I, '2017'!$D:$D, $A33, '2017'!$F:$F, AB$1)+SUMIFS('2017'!$J:$J, '2017'!$E:$E, $A33, '2017'!$F:$F, AB$1)+SUMIFS('2016'!$H:$H, '2016'!$C:$C, $A33, '2016'!$F:$F, AB$1)+SUMIFS('2016'!$I:$I, '2016'!$D:$D, $A33, '2016'!$F:$F, AB$1)+SUMIFS('2016'!$J:$J, '2016'!$E:$E, $A33, '2016'!$F:$F, AB$1)+SUMIFS('2015'!$H:$H, '2015'!$C:$C, $A33, '2015'!$F:$F, AB$1)+SUMIFS('2015'!$I:$I, '2015'!$D:$D, $A33, '2015'!$F:$F, AB$1)+SUMIFS('2015'!$J:$J, '2015'!$E:$E, $A33, '2015'!$F:$F, AB$1)+SUMIFS('2014'!$H:$H, '2014'!$C:$C, $A33, '2014'!$F:$F, AB$1)+SUMIFS('2014'!$I:$I, '2014'!$D:$D, $A33, '2014'!$F:$F, AB$1)+SUMIFS('2014'!$J:$J, '2014'!$E:$E, $A33, '2014'!$F:$F, AB$1)+SUMIFS('2013'!$H:$H, '2013'!$C:$C, $A33, '2013'!$F:$F, AB$1)+SUMIFS('2013'!$I:$I, '2013'!$D:$D, $A33, '2013'!$F:$F, AB$1)+SUMIFS('2013'!$J:$J, '2013'!$E:$E, $A33, '2013'!$F:$F, AB$1)+SUMIFS('2012'!$H:$H, '2012'!$C:$C, $A33, '2012'!$F:$F, AB$1)+SUMIFS('2012'!$I:$I, '2012'!$D:$D, $A33, '2012'!$F:$F, AB$1)+SUMIFS('2012'!$J:$J, '2012'!$E:$E, $A33, '2012'!$F:$F, AB$1)+SUMIFS('2011'!$H:$H, '2011'!$C:$C, $A33, '2011'!$F:$F, AB$1)+SUMIFS('2011'!$I:$I, '2011'!$D:$D, $A33, '2011'!$F:$F, AB$1)+SUMIFS('2011'!$J:$J, '2011'!$E:$E, $A33, '2011'!$F:$F, AB$1)+SUMIFS('2010'!$H:$H, '2010'!$C:$C, $A33, '2010'!$F:$F, AB$1)+SUMIFS('2010'!$I:$I, '2010'!$D:$D, $A33, '2010'!$F:$F, AB$1)+SUMIFS('2010'!$J:$J, '2010'!$E:$E, $A33, '2010'!$F:$F, AB$1)+SUMIFS('2009'!$H:$H, '2009'!$C:$C, $A33, '2009'!$F:$F, AB$1)+SUMIFS('2009'!$I:$I, '2009'!$D:$D, $A33, '2009'!$F:$F, AB$1)+SUMIFS('2009'!$J:$J, '2009'!$E:$E, $A33, '2009'!$F:$F, AB$1), 0)</f>
        <v>0</v>
      </c>
      <c r="AC33" s="0" t="n">
        <f aca="false">IFERROR(SUMIFS('2018'!$H:$H, '2018'!$C:$C, $A33, '2018'!$F:$F, AC$1)+SUMIFS('2018'!$I:$I, '2018'!$D:$D, $A33, '2018'!$F:$F, AC$1)+SUMIFS('2018'!$J:$J, '2018'!$E:$E, $A33, '2018'!$F:$F, AC$1)+SUMIFS('2017'!$H:$H, '2017'!$C:$C, $A33, '2017'!$F:$F, AC$1)+SUMIFS('2017'!$I:$I, '2017'!$D:$D, $A33, '2017'!$F:$F, AC$1)+SUMIFS('2017'!$J:$J, '2017'!$E:$E, $A33, '2017'!$F:$F, AC$1)+SUMIFS('2016'!$H:$H, '2016'!$C:$C, $A33, '2016'!$F:$F, AC$1)+SUMIFS('2016'!$I:$I, '2016'!$D:$D, $A33, '2016'!$F:$F, AC$1)+SUMIFS('2016'!$J:$J, '2016'!$E:$E, $A33, '2016'!$F:$F, AC$1)+SUMIFS('2015'!$H:$H, '2015'!$C:$C, $A33, '2015'!$F:$F, AC$1)+SUMIFS('2015'!$I:$I, '2015'!$D:$D, $A33, '2015'!$F:$F, AC$1)+SUMIFS('2015'!$J:$J, '2015'!$E:$E, $A33, '2015'!$F:$F, AC$1)+SUMIFS('2014'!$H:$H, '2014'!$C:$C, $A33, '2014'!$F:$F, AC$1)+SUMIFS('2014'!$I:$I, '2014'!$D:$D, $A33, '2014'!$F:$F, AC$1)+SUMIFS('2014'!$J:$J, '2014'!$E:$E, $A33, '2014'!$F:$F, AC$1)+SUMIFS('2013'!$H:$H, '2013'!$C:$C, $A33, '2013'!$F:$F, AC$1)+SUMIFS('2013'!$I:$I, '2013'!$D:$D, $A33, '2013'!$F:$F, AC$1)+SUMIFS('2013'!$J:$J, '2013'!$E:$E, $A33, '2013'!$F:$F, AC$1)+SUMIFS('2012'!$H:$H, '2012'!$C:$C, $A33, '2012'!$F:$F, AC$1)+SUMIFS('2012'!$I:$I, '2012'!$D:$D, $A33, '2012'!$F:$F, AC$1)+SUMIFS('2012'!$J:$J, '2012'!$E:$E, $A33, '2012'!$F:$F, AC$1)+SUMIFS('2011'!$H:$H, '2011'!$C:$C, $A33, '2011'!$F:$F, AC$1)+SUMIFS('2011'!$I:$I, '2011'!$D:$D, $A33, '2011'!$F:$F, AC$1)+SUMIFS('2011'!$J:$J, '2011'!$E:$E, $A33, '2011'!$F:$F, AC$1)+SUMIFS('2010'!$H:$H, '2010'!$C:$C, $A33, '2010'!$F:$F, AC$1)+SUMIFS('2010'!$I:$I, '2010'!$D:$D, $A33, '2010'!$F:$F, AC$1)+SUMIFS('2010'!$J:$J, '2010'!$E:$E, $A33, '2010'!$F:$F, AC$1)+SUMIFS('2009'!$H:$H, '2009'!$C:$C, $A33, '2009'!$F:$F, AC$1)+SUMIFS('2009'!$I:$I, '2009'!$D:$D, $A33, '2009'!$F:$F, AC$1)+SUMIFS('2009'!$J:$J, '2009'!$E:$E, $A33, '2009'!$F:$F, AC$1), 0)</f>
        <v>0</v>
      </c>
      <c r="AD33" s="0" t="n">
        <f aca="false">IFERROR(SUMIFS('2018'!$H:$H, '2018'!$C:$C, $A33, '2018'!$F:$F, AD$1)+SUMIFS('2018'!$I:$I, '2018'!$D:$D, $A33, '2018'!$F:$F, AD$1)+SUMIFS('2018'!$J:$J, '2018'!$E:$E, $A33, '2018'!$F:$F, AD$1)+SUMIFS('2017'!$H:$H, '2017'!$C:$C, $A33, '2017'!$F:$F, AD$1)+SUMIFS('2017'!$I:$I, '2017'!$D:$D, $A33, '2017'!$F:$F, AD$1)+SUMIFS('2017'!$J:$J, '2017'!$E:$E, $A33, '2017'!$F:$F, AD$1)+SUMIFS('2016'!$H:$H, '2016'!$C:$C, $A33, '2016'!$F:$F, AD$1)+SUMIFS('2016'!$I:$I, '2016'!$D:$D, $A33, '2016'!$F:$F, AD$1)+SUMIFS('2016'!$J:$J, '2016'!$E:$E, $A33, '2016'!$F:$F, AD$1)+SUMIFS('2015'!$H:$H, '2015'!$C:$C, $A33, '2015'!$F:$F, AD$1)+SUMIFS('2015'!$I:$I, '2015'!$D:$D, $A33, '2015'!$F:$F, AD$1)+SUMIFS('2015'!$J:$J, '2015'!$E:$E, $A33, '2015'!$F:$F, AD$1)+SUMIFS('2014'!$H:$H, '2014'!$C:$C, $A33, '2014'!$F:$F, AD$1)+SUMIFS('2014'!$I:$I, '2014'!$D:$D, $A33, '2014'!$F:$F, AD$1)+SUMIFS('2014'!$J:$J, '2014'!$E:$E, $A33, '2014'!$F:$F, AD$1)+SUMIFS('2013'!$H:$H, '2013'!$C:$C, $A33, '2013'!$F:$F, AD$1)+SUMIFS('2013'!$I:$I, '2013'!$D:$D, $A33, '2013'!$F:$F, AD$1)+SUMIFS('2013'!$J:$J, '2013'!$E:$E, $A33, '2013'!$F:$F, AD$1)+SUMIFS('2012'!$H:$H, '2012'!$C:$C, $A33, '2012'!$F:$F, AD$1)+SUMIFS('2012'!$I:$I, '2012'!$D:$D, $A33, '2012'!$F:$F, AD$1)+SUMIFS('2012'!$J:$J, '2012'!$E:$E, $A33, '2012'!$F:$F, AD$1)+SUMIFS('2011'!$H:$H, '2011'!$C:$C, $A33, '2011'!$F:$F, AD$1)+SUMIFS('2011'!$I:$I, '2011'!$D:$D, $A33, '2011'!$F:$F, AD$1)+SUMIFS('2011'!$J:$J, '2011'!$E:$E, $A33, '2011'!$F:$F, AD$1)+SUMIFS('2010'!$H:$H, '2010'!$C:$C, $A33, '2010'!$F:$F, AD$1)+SUMIFS('2010'!$I:$I, '2010'!$D:$D, $A33, '2010'!$F:$F, AD$1)+SUMIFS('2010'!$J:$J, '2010'!$E:$E, $A33, '2010'!$F:$F, AD$1)+SUMIFS('2009'!$H:$H, '2009'!$C:$C, $A33, '2009'!$F:$F, AD$1)+SUMIFS('2009'!$I:$I, '2009'!$D:$D, $A33, '2009'!$F:$F, AD$1)+SUMIFS('2009'!$J:$J, '2009'!$E:$E, $A33, '2009'!$F:$F, AD$1), 0)</f>
        <v>4</v>
      </c>
      <c r="AE33" s="0" t="n">
        <f aca="false">IFERROR(SUMIFS('2018'!$H:$H, '2018'!$C:$C, $A33, '2018'!$F:$F, AE$1)+SUMIFS('2018'!$I:$I, '2018'!$D:$D, $A33, '2018'!$F:$F, AE$1)+SUMIFS('2018'!$J:$J, '2018'!$E:$E, $A33, '2018'!$F:$F, AE$1)+SUMIFS('2017'!$H:$H, '2017'!$C:$C, $A33, '2017'!$F:$F, AE$1)+SUMIFS('2017'!$I:$I, '2017'!$D:$D, $A33, '2017'!$F:$F, AE$1)+SUMIFS('2017'!$J:$J, '2017'!$E:$E, $A33, '2017'!$F:$F, AE$1)+SUMIFS('2016'!$H:$H, '2016'!$C:$C, $A33, '2016'!$F:$F, AE$1)+SUMIFS('2016'!$I:$I, '2016'!$D:$D, $A33, '2016'!$F:$F, AE$1)+SUMIFS('2016'!$J:$J, '2016'!$E:$E, $A33, '2016'!$F:$F, AE$1)+SUMIFS('2015'!$H:$H, '2015'!$C:$C, $A33, '2015'!$F:$F, AE$1)+SUMIFS('2015'!$I:$I, '2015'!$D:$D, $A33, '2015'!$F:$F, AE$1)+SUMIFS('2015'!$J:$J, '2015'!$E:$E, $A33, '2015'!$F:$F, AE$1)+SUMIFS('2014'!$H:$H, '2014'!$C:$C, $A33, '2014'!$F:$F, AE$1)+SUMIFS('2014'!$I:$I, '2014'!$D:$D, $A33, '2014'!$F:$F, AE$1)+SUMIFS('2014'!$J:$J, '2014'!$E:$E, $A33, '2014'!$F:$F, AE$1)+SUMIFS('2013'!$H:$H, '2013'!$C:$C, $A33, '2013'!$F:$F, AE$1)+SUMIFS('2013'!$I:$I, '2013'!$D:$D, $A33, '2013'!$F:$F, AE$1)+SUMIFS('2013'!$J:$J, '2013'!$E:$E, $A33, '2013'!$F:$F, AE$1)+SUMIFS('2012'!$H:$H, '2012'!$C:$C, $A33, '2012'!$F:$F, AE$1)+SUMIFS('2012'!$I:$I, '2012'!$D:$D, $A33, '2012'!$F:$F, AE$1)+SUMIFS('2012'!$J:$J, '2012'!$E:$E, $A33, '2012'!$F:$F, AE$1)+SUMIFS('2011'!$H:$H, '2011'!$C:$C, $A33, '2011'!$F:$F, AE$1)+SUMIFS('2011'!$I:$I, '2011'!$D:$D, $A33, '2011'!$F:$F, AE$1)+SUMIFS('2011'!$J:$J, '2011'!$E:$E, $A33, '2011'!$F:$F, AE$1)+SUMIFS('2010'!$H:$H, '2010'!$C:$C, $A33, '2010'!$F:$F, AE$1)+SUMIFS('2010'!$I:$I, '2010'!$D:$D, $A33, '2010'!$F:$F, AE$1)+SUMIFS('2010'!$J:$J, '2010'!$E:$E, $A33, '2010'!$F:$F, AE$1)+SUMIFS('2009'!$H:$H, '2009'!$C:$C, $A33, '2009'!$F:$F, AE$1)+SUMIFS('2009'!$I:$I, '2009'!$D:$D, $A33, '2009'!$F:$F, AE$1)+SUMIFS('2009'!$J:$J, '2009'!$E:$E, $A33, '2009'!$F:$F, AE$1), 0)</f>
        <v>19</v>
      </c>
      <c r="AF33" s="0" t="n">
        <f aca="false">IFERROR(SUMIFS('2018'!$H:$H, '2018'!$C:$C, $A33, '2018'!$F:$F, AF$1)+SUMIFS('2018'!$I:$I, '2018'!$D:$D, $A33, '2018'!$F:$F, AF$1)+SUMIFS('2018'!$J:$J, '2018'!$E:$E, $A33, '2018'!$F:$F, AF$1)+SUMIFS('2017'!$H:$H, '2017'!$C:$C, $A33, '2017'!$F:$F, AF$1)+SUMIFS('2017'!$I:$I, '2017'!$D:$D, $A33, '2017'!$F:$F, AF$1)+SUMIFS('2017'!$J:$J, '2017'!$E:$E, $A33, '2017'!$F:$F, AF$1)+SUMIFS('2016'!$H:$H, '2016'!$C:$C, $A33, '2016'!$F:$F, AF$1)+SUMIFS('2016'!$I:$I, '2016'!$D:$D, $A33, '2016'!$F:$F, AF$1)+SUMIFS('2016'!$J:$J, '2016'!$E:$E, $A33, '2016'!$F:$F, AF$1)+SUMIFS('2015'!$H:$H, '2015'!$C:$C, $A33, '2015'!$F:$F, AF$1)+SUMIFS('2015'!$I:$I, '2015'!$D:$D, $A33, '2015'!$F:$F, AF$1)+SUMIFS('2015'!$J:$J, '2015'!$E:$E, $A33, '2015'!$F:$F, AF$1)+SUMIFS('2014'!$H:$H, '2014'!$C:$C, $A33, '2014'!$F:$F, AF$1)+SUMIFS('2014'!$I:$I, '2014'!$D:$D, $A33, '2014'!$F:$F, AF$1)+SUMIFS('2014'!$J:$J, '2014'!$E:$E, $A33, '2014'!$F:$F, AF$1)+SUMIFS('2013'!$H:$H, '2013'!$C:$C, $A33, '2013'!$F:$F, AF$1)+SUMIFS('2013'!$I:$I, '2013'!$D:$D, $A33, '2013'!$F:$F, AF$1)+SUMIFS('2013'!$J:$J, '2013'!$E:$E, $A33, '2013'!$F:$F, AF$1)+SUMIFS('2012'!$H:$H, '2012'!$C:$C, $A33, '2012'!$F:$F, AF$1)+SUMIFS('2012'!$I:$I, '2012'!$D:$D, $A33, '2012'!$F:$F, AF$1)+SUMIFS('2012'!$J:$J, '2012'!$E:$E, $A33, '2012'!$F:$F, AF$1)+SUMIFS('2011'!$H:$H, '2011'!$C:$C, $A33, '2011'!$F:$F, AF$1)+SUMIFS('2011'!$I:$I, '2011'!$D:$D, $A33, '2011'!$F:$F, AF$1)+SUMIFS('2011'!$J:$J, '2011'!$E:$E, $A33, '2011'!$F:$F, AF$1)+SUMIFS('2010'!$H:$H, '2010'!$C:$C, $A33, '2010'!$F:$F, AF$1)+SUMIFS('2010'!$I:$I, '2010'!$D:$D, $A33, '2010'!$F:$F, AF$1)+SUMIFS('2010'!$J:$J, '2010'!$E:$E, $A33, '2010'!$F:$F, AF$1)+SUMIFS('2009'!$H:$H, '2009'!$C:$C, $A33, '2009'!$F:$F, AF$1)+SUMIFS('2009'!$I:$I, '2009'!$D:$D, $A33, '2009'!$F:$F, AF$1)+SUMIFS('2009'!$J:$J, '2009'!$E:$E, $A33, '2009'!$F:$F, AF$1), 0)</f>
        <v>0</v>
      </c>
    </row>
    <row r="34" customFormat="false" ht="15" hidden="false" customHeight="false" outlineLevel="0" collapsed="false">
      <c r="A34" s="12" t="s">
        <v>58</v>
      </c>
      <c r="B34" s="0" t="n">
        <f aca="false">IFERROR(SUMIFS('2018'!$H:$H, '2018'!$C:$C, $A34, '2018'!$F:$F, B$1)+SUMIFS('2018'!$I:$I, '2018'!$D:$D, $A34, '2018'!$F:$F, B$1)+SUMIFS('2018'!$J:$J, '2018'!$E:$E, $A34, '2018'!$F:$F, B$1)+SUMIFS('2017'!$H:$H, '2017'!$C:$C, $A34, '2017'!$F:$F, B$1)+SUMIFS('2017'!$I:$I, '2017'!$D:$D, $A34, '2017'!$F:$F, B$1)+SUMIFS('2017'!$J:$J, '2017'!$E:$E, $A34, '2017'!$F:$F, B$1)+SUMIFS('2016'!$H:$H, '2016'!$C:$C, $A34, '2016'!$F:$F, B$1)+SUMIFS('2016'!$I:$I, '2016'!$D:$D, $A34, '2016'!$F:$F, B$1)+SUMIFS('2016'!$J:$J, '2016'!$E:$E, $A34, '2016'!$F:$F, B$1)+SUMIFS('2015'!$H:$H, '2015'!$C:$C, $A34, '2015'!$F:$F, B$1)+SUMIFS('2015'!$I:$I, '2015'!$D:$D, $A34, '2015'!$F:$F, B$1)+SUMIFS('2015'!$J:$J, '2015'!$E:$E, $A34, '2015'!$F:$F, B$1)+SUMIFS('2014'!$H:$H, '2014'!$C:$C, $A34, '2014'!$F:$F, B$1)+SUMIFS('2014'!$I:$I, '2014'!$D:$D, $A34, '2014'!$F:$F, B$1)+SUMIFS('2014'!$J:$J, '2014'!$E:$E, $A34, '2014'!$F:$F, B$1)+SUMIFS('2013'!$H:$H, '2013'!$C:$C, $A34, '2013'!$F:$F, B$1)+SUMIFS('2013'!$I:$I, '2013'!$D:$D, $A34, '2013'!$F:$F, B$1)+SUMIFS('2013'!$J:$J, '2013'!$E:$E, $A34, '2013'!$F:$F, B$1)+SUMIFS('2012'!$H:$H, '2012'!$C:$C, $A34, '2012'!$F:$F, B$1)+SUMIFS('2012'!$I:$I, '2012'!$D:$D, $A34, '2012'!$F:$F, B$1)+SUMIFS('2012'!$J:$J, '2012'!$E:$E, $A34, '2012'!$F:$F, B$1)+SUMIFS('2011'!$H:$H, '2011'!$C:$C, $A34, '2011'!$F:$F, B$1)+SUMIFS('2011'!$I:$I, '2011'!$D:$D, $A34, '2011'!$F:$F, B$1)+SUMIFS('2011'!$J:$J, '2011'!$E:$E, $A34, '2011'!$F:$F, B$1)+SUMIFS('2010'!$H:$H, '2010'!$C:$C, $A34, '2010'!$F:$F, B$1)+SUMIFS('2010'!$I:$I, '2010'!$D:$D, $A34, '2010'!$F:$F, B$1)+SUMIFS('2010'!$J:$J, '2010'!$E:$E, $A34, '2010'!$F:$F, B$1)+SUMIFS('2009'!$H:$H, '2009'!$C:$C, $A34, '2009'!$F:$F, B$1)+SUMIFS('2009'!$I:$I, '2009'!$D:$D, $A34, '2009'!$F:$F, B$1)+SUMIFS('2009'!$J:$J, '2009'!$E:$E, $A34, '2009'!$F:$F, B$1), 0)</f>
        <v>0</v>
      </c>
      <c r="C34" s="0" t="n">
        <f aca="false">IFERROR(SUMIFS('2018'!$H:$H, '2018'!$C:$C, $A34, '2018'!$F:$F, C$1)+SUMIFS('2018'!$I:$I, '2018'!$D:$D, $A34, '2018'!$F:$F, C$1)+SUMIFS('2018'!$J:$J, '2018'!$E:$E, $A34, '2018'!$F:$F, C$1)+SUMIFS('2017'!$H:$H, '2017'!$C:$C, $A34, '2017'!$F:$F, C$1)+SUMIFS('2017'!$I:$I, '2017'!$D:$D, $A34, '2017'!$F:$F, C$1)+SUMIFS('2017'!$J:$J, '2017'!$E:$E, $A34, '2017'!$F:$F, C$1)+SUMIFS('2016'!$H:$H, '2016'!$C:$C, $A34, '2016'!$F:$F, C$1)+SUMIFS('2016'!$I:$I, '2016'!$D:$D, $A34, '2016'!$F:$F, C$1)+SUMIFS('2016'!$J:$J, '2016'!$E:$E, $A34, '2016'!$F:$F, C$1)+SUMIFS('2015'!$H:$H, '2015'!$C:$C, $A34, '2015'!$F:$F, C$1)+SUMIFS('2015'!$I:$I, '2015'!$D:$D, $A34, '2015'!$F:$F, C$1)+SUMIFS('2015'!$J:$J, '2015'!$E:$E, $A34, '2015'!$F:$F, C$1)+SUMIFS('2014'!$H:$H, '2014'!$C:$C, $A34, '2014'!$F:$F, C$1)+SUMIFS('2014'!$I:$I, '2014'!$D:$D, $A34, '2014'!$F:$F, C$1)+SUMIFS('2014'!$J:$J, '2014'!$E:$E, $A34, '2014'!$F:$F, C$1)+SUMIFS('2013'!$H:$H, '2013'!$C:$C, $A34, '2013'!$F:$F, C$1)+SUMIFS('2013'!$I:$I, '2013'!$D:$D, $A34, '2013'!$F:$F, C$1)+SUMIFS('2013'!$J:$J, '2013'!$E:$E, $A34, '2013'!$F:$F, C$1)+SUMIFS('2012'!$H:$H, '2012'!$C:$C, $A34, '2012'!$F:$F, C$1)+SUMIFS('2012'!$I:$I, '2012'!$D:$D, $A34, '2012'!$F:$F, C$1)+SUMIFS('2012'!$J:$J, '2012'!$E:$E, $A34, '2012'!$F:$F, C$1)+SUMIFS('2011'!$H:$H, '2011'!$C:$C, $A34, '2011'!$F:$F, C$1)+SUMIFS('2011'!$I:$I, '2011'!$D:$D, $A34, '2011'!$F:$F, C$1)+SUMIFS('2011'!$J:$J, '2011'!$E:$E, $A34, '2011'!$F:$F, C$1)+SUMIFS('2010'!$H:$H, '2010'!$C:$C, $A34, '2010'!$F:$F, C$1)+SUMIFS('2010'!$I:$I, '2010'!$D:$D, $A34, '2010'!$F:$F, C$1)+SUMIFS('2010'!$J:$J, '2010'!$E:$E, $A34, '2010'!$F:$F, C$1)+SUMIFS('2009'!$H:$H, '2009'!$C:$C, $A34, '2009'!$F:$F, C$1)+SUMIFS('2009'!$I:$I, '2009'!$D:$D, $A34, '2009'!$F:$F, C$1)+SUMIFS('2009'!$J:$J, '2009'!$E:$E, $A34, '2009'!$F:$F, C$1), 0)</f>
        <v>0</v>
      </c>
      <c r="D34" s="0" t="n">
        <f aca="false">IFERROR(SUMIFS('2018'!$H:$H, '2018'!$C:$C, $A34, '2018'!$F:$F, D$1)+SUMIFS('2018'!$I:$I, '2018'!$D:$D, $A34, '2018'!$F:$F, D$1)+SUMIFS('2018'!$J:$J, '2018'!$E:$E, $A34, '2018'!$F:$F, D$1)+SUMIFS('2017'!$H:$H, '2017'!$C:$C, $A34, '2017'!$F:$F, D$1)+SUMIFS('2017'!$I:$I, '2017'!$D:$D, $A34, '2017'!$F:$F, D$1)+SUMIFS('2017'!$J:$J, '2017'!$E:$E, $A34, '2017'!$F:$F, D$1)+SUMIFS('2016'!$H:$H, '2016'!$C:$C, $A34, '2016'!$F:$F, D$1)+SUMIFS('2016'!$I:$I, '2016'!$D:$D, $A34, '2016'!$F:$F, D$1)+SUMIFS('2016'!$J:$J, '2016'!$E:$E, $A34, '2016'!$F:$F, D$1)+SUMIFS('2015'!$H:$H, '2015'!$C:$C, $A34, '2015'!$F:$F, D$1)+SUMIFS('2015'!$I:$I, '2015'!$D:$D, $A34, '2015'!$F:$F, D$1)+SUMIFS('2015'!$J:$J, '2015'!$E:$E, $A34, '2015'!$F:$F, D$1)+SUMIFS('2014'!$H:$H, '2014'!$C:$C, $A34, '2014'!$F:$F, D$1)+SUMIFS('2014'!$I:$I, '2014'!$D:$D, $A34, '2014'!$F:$F, D$1)+SUMIFS('2014'!$J:$J, '2014'!$E:$E, $A34, '2014'!$F:$F, D$1)+SUMIFS('2013'!$H:$H, '2013'!$C:$C, $A34, '2013'!$F:$F, D$1)+SUMIFS('2013'!$I:$I, '2013'!$D:$D, $A34, '2013'!$F:$F, D$1)+SUMIFS('2013'!$J:$J, '2013'!$E:$E, $A34, '2013'!$F:$F, D$1)+SUMIFS('2012'!$H:$H, '2012'!$C:$C, $A34, '2012'!$F:$F, D$1)+SUMIFS('2012'!$I:$I, '2012'!$D:$D, $A34, '2012'!$F:$F, D$1)+SUMIFS('2012'!$J:$J, '2012'!$E:$E, $A34, '2012'!$F:$F, D$1)+SUMIFS('2011'!$H:$H, '2011'!$C:$C, $A34, '2011'!$F:$F, D$1)+SUMIFS('2011'!$I:$I, '2011'!$D:$D, $A34, '2011'!$F:$F, D$1)+SUMIFS('2011'!$J:$J, '2011'!$E:$E, $A34, '2011'!$F:$F, D$1)+SUMIFS('2010'!$H:$H, '2010'!$C:$C, $A34, '2010'!$F:$F, D$1)+SUMIFS('2010'!$I:$I, '2010'!$D:$D, $A34, '2010'!$F:$F, D$1)+SUMIFS('2010'!$J:$J, '2010'!$E:$E, $A34, '2010'!$F:$F, D$1)+SUMIFS('2009'!$H:$H, '2009'!$C:$C, $A34, '2009'!$F:$F, D$1)+SUMIFS('2009'!$I:$I, '2009'!$D:$D, $A34, '2009'!$F:$F, D$1)+SUMIFS('2009'!$J:$J, '2009'!$E:$E, $A34, '2009'!$F:$F, D$1), 0)</f>
        <v>0</v>
      </c>
      <c r="E34" s="0" t="n">
        <f aca="false">IFERROR(SUMIFS('2018'!$H:$H, '2018'!$C:$C, $A34, '2018'!$F:$F, E$1)+SUMIFS('2018'!$I:$I, '2018'!$D:$D, $A34, '2018'!$F:$F, E$1)+SUMIFS('2018'!$J:$J, '2018'!$E:$E, $A34, '2018'!$F:$F, E$1)+SUMIFS('2017'!$H:$H, '2017'!$C:$C, $A34, '2017'!$F:$F, E$1)+SUMIFS('2017'!$I:$I, '2017'!$D:$D, $A34, '2017'!$F:$F, E$1)+SUMIFS('2017'!$J:$J, '2017'!$E:$E, $A34, '2017'!$F:$F, E$1)+SUMIFS('2016'!$H:$H, '2016'!$C:$C, $A34, '2016'!$F:$F, E$1)+SUMIFS('2016'!$I:$I, '2016'!$D:$D, $A34, '2016'!$F:$F, E$1)+SUMIFS('2016'!$J:$J, '2016'!$E:$E, $A34, '2016'!$F:$F, E$1)+SUMIFS('2015'!$H:$H, '2015'!$C:$C, $A34, '2015'!$F:$F, E$1)+SUMIFS('2015'!$I:$I, '2015'!$D:$D, $A34, '2015'!$F:$F, E$1)+SUMIFS('2015'!$J:$J, '2015'!$E:$E, $A34, '2015'!$F:$F, E$1)+SUMIFS('2014'!$H:$H, '2014'!$C:$C, $A34, '2014'!$F:$F, E$1)+SUMIFS('2014'!$I:$I, '2014'!$D:$D, $A34, '2014'!$F:$F, E$1)+SUMIFS('2014'!$J:$J, '2014'!$E:$E, $A34, '2014'!$F:$F, E$1)+SUMIFS('2013'!$H:$H, '2013'!$C:$C, $A34, '2013'!$F:$F, E$1)+SUMIFS('2013'!$I:$I, '2013'!$D:$D, $A34, '2013'!$F:$F, E$1)+SUMIFS('2013'!$J:$J, '2013'!$E:$E, $A34, '2013'!$F:$F, E$1)+SUMIFS('2012'!$H:$H, '2012'!$C:$C, $A34, '2012'!$F:$F, E$1)+SUMIFS('2012'!$I:$I, '2012'!$D:$D, $A34, '2012'!$F:$F, E$1)+SUMIFS('2012'!$J:$J, '2012'!$E:$E, $A34, '2012'!$F:$F, E$1)+SUMIFS('2011'!$H:$H, '2011'!$C:$C, $A34, '2011'!$F:$F, E$1)+SUMIFS('2011'!$I:$I, '2011'!$D:$D, $A34, '2011'!$F:$F, E$1)+SUMIFS('2011'!$J:$J, '2011'!$E:$E, $A34, '2011'!$F:$F, E$1)+SUMIFS('2010'!$H:$H, '2010'!$C:$C, $A34, '2010'!$F:$F, E$1)+SUMIFS('2010'!$I:$I, '2010'!$D:$D, $A34, '2010'!$F:$F, E$1)+SUMIFS('2010'!$J:$J, '2010'!$E:$E, $A34, '2010'!$F:$F, E$1)+SUMIFS('2009'!$H:$H, '2009'!$C:$C, $A34, '2009'!$F:$F, E$1)+SUMIFS('2009'!$I:$I, '2009'!$D:$D, $A34, '2009'!$F:$F, E$1)+SUMIFS('2009'!$J:$J, '2009'!$E:$E, $A34, '2009'!$F:$F, E$1), 0)</f>
        <v>0</v>
      </c>
      <c r="F34" s="0" t="n">
        <f aca="false">IFERROR(SUMIFS('2018'!$H:$H, '2018'!$C:$C, $A34, '2018'!$F:$F, F$1)+SUMIFS('2018'!$I:$I, '2018'!$D:$D, $A34, '2018'!$F:$F, F$1)+SUMIFS('2018'!$J:$J, '2018'!$E:$E, $A34, '2018'!$F:$F, F$1)+SUMIFS('2017'!$H:$H, '2017'!$C:$C, $A34, '2017'!$F:$F, F$1)+SUMIFS('2017'!$I:$I, '2017'!$D:$D, $A34, '2017'!$F:$F, F$1)+SUMIFS('2017'!$J:$J, '2017'!$E:$E, $A34, '2017'!$F:$F, F$1)+SUMIFS('2016'!$H:$H, '2016'!$C:$C, $A34, '2016'!$F:$F, F$1)+SUMIFS('2016'!$I:$I, '2016'!$D:$D, $A34, '2016'!$F:$F, F$1)+SUMIFS('2016'!$J:$J, '2016'!$E:$E, $A34, '2016'!$F:$F, F$1)+SUMIFS('2015'!$H:$H, '2015'!$C:$C, $A34, '2015'!$F:$F, F$1)+SUMIFS('2015'!$I:$I, '2015'!$D:$D, $A34, '2015'!$F:$F, F$1)+SUMIFS('2015'!$J:$J, '2015'!$E:$E, $A34, '2015'!$F:$F, F$1)+SUMIFS('2014'!$H:$H, '2014'!$C:$C, $A34, '2014'!$F:$F, F$1)+SUMIFS('2014'!$I:$I, '2014'!$D:$D, $A34, '2014'!$F:$F, F$1)+SUMIFS('2014'!$J:$J, '2014'!$E:$E, $A34, '2014'!$F:$F, F$1)+SUMIFS('2013'!$H:$H, '2013'!$C:$C, $A34, '2013'!$F:$F, F$1)+SUMIFS('2013'!$I:$I, '2013'!$D:$D, $A34, '2013'!$F:$F, F$1)+SUMIFS('2013'!$J:$J, '2013'!$E:$E, $A34, '2013'!$F:$F, F$1)+SUMIFS('2012'!$H:$H, '2012'!$C:$C, $A34, '2012'!$F:$F, F$1)+SUMIFS('2012'!$I:$I, '2012'!$D:$D, $A34, '2012'!$F:$F, F$1)+SUMIFS('2012'!$J:$J, '2012'!$E:$E, $A34, '2012'!$F:$F, F$1)+SUMIFS('2011'!$H:$H, '2011'!$C:$C, $A34, '2011'!$F:$F, F$1)+SUMIFS('2011'!$I:$I, '2011'!$D:$D, $A34, '2011'!$F:$F, F$1)+SUMIFS('2011'!$J:$J, '2011'!$E:$E, $A34, '2011'!$F:$F, F$1)+SUMIFS('2010'!$H:$H, '2010'!$C:$C, $A34, '2010'!$F:$F, F$1)+SUMIFS('2010'!$I:$I, '2010'!$D:$D, $A34, '2010'!$F:$F, F$1)+SUMIFS('2010'!$J:$J, '2010'!$E:$E, $A34, '2010'!$F:$F, F$1)+SUMIFS('2009'!$H:$H, '2009'!$C:$C, $A34, '2009'!$F:$F, F$1)+SUMIFS('2009'!$I:$I, '2009'!$D:$D, $A34, '2009'!$F:$F, F$1)+SUMIFS('2009'!$J:$J, '2009'!$E:$E, $A34, '2009'!$F:$F, F$1), 0)</f>
        <v>0</v>
      </c>
      <c r="G34" s="0" t="n">
        <f aca="false">IFERROR(SUMIFS('2018'!$H:$H, '2018'!$C:$C, $A34, '2018'!$F:$F, G$1)+SUMIFS('2018'!$I:$I, '2018'!$D:$D, $A34, '2018'!$F:$F, G$1)+SUMIFS('2018'!$J:$J, '2018'!$E:$E, $A34, '2018'!$F:$F, G$1)+SUMIFS('2017'!$H:$H, '2017'!$C:$C, $A34, '2017'!$F:$F, G$1)+SUMIFS('2017'!$I:$I, '2017'!$D:$D, $A34, '2017'!$F:$F, G$1)+SUMIFS('2017'!$J:$J, '2017'!$E:$E, $A34, '2017'!$F:$F, G$1)+SUMIFS('2016'!$H:$H, '2016'!$C:$C, $A34, '2016'!$F:$F, G$1)+SUMIFS('2016'!$I:$I, '2016'!$D:$D, $A34, '2016'!$F:$F, G$1)+SUMIFS('2016'!$J:$J, '2016'!$E:$E, $A34, '2016'!$F:$F, G$1)+SUMIFS('2015'!$H:$H, '2015'!$C:$C, $A34, '2015'!$F:$F, G$1)+SUMIFS('2015'!$I:$I, '2015'!$D:$D, $A34, '2015'!$F:$F, G$1)+SUMIFS('2015'!$J:$J, '2015'!$E:$E, $A34, '2015'!$F:$F, G$1)+SUMIFS('2014'!$H:$H, '2014'!$C:$C, $A34, '2014'!$F:$F, G$1)+SUMIFS('2014'!$I:$I, '2014'!$D:$D, $A34, '2014'!$F:$F, G$1)+SUMIFS('2014'!$J:$J, '2014'!$E:$E, $A34, '2014'!$F:$F, G$1)+SUMIFS('2013'!$H:$H, '2013'!$C:$C, $A34, '2013'!$F:$F, G$1)+SUMIFS('2013'!$I:$I, '2013'!$D:$D, $A34, '2013'!$F:$F, G$1)+SUMIFS('2013'!$J:$J, '2013'!$E:$E, $A34, '2013'!$F:$F, G$1)+SUMIFS('2012'!$H:$H, '2012'!$C:$C, $A34, '2012'!$F:$F, G$1)+SUMIFS('2012'!$I:$I, '2012'!$D:$D, $A34, '2012'!$F:$F, G$1)+SUMIFS('2012'!$J:$J, '2012'!$E:$E, $A34, '2012'!$F:$F, G$1)+SUMIFS('2011'!$H:$H, '2011'!$C:$C, $A34, '2011'!$F:$F, G$1)+SUMIFS('2011'!$I:$I, '2011'!$D:$D, $A34, '2011'!$F:$F, G$1)+SUMIFS('2011'!$J:$J, '2011'!$E:$E, $A34, '2011'!$F:$F, G$1)+SUMIFS('2010'!$H:$H, '2010'!$C:$C, $A34, '2010'!$F:$F, G$1)+SUMIFS('2010'!$I:$I, '2010'!$D:$D, $A34, '2010'!$F:$F, G$1)+SUMIFS('2010'!$J:$J, '2010'!$E:$E, $A34, '2010'!$F:$F, G$1)+SUMIFS('2009'!$H:$H, '2009'!$C:$C, $A34, '2009'!$F:$F, G$1)+SUMIFS('2009'!$I:$I, '2009'!$D:$D, $A34, '2009'!$F:$F, G$1)+SUMIFS('2009'!$J:$J, '2009'!$E:$E, $A34, '2009'!$F:$F, G$1), 0)</f>
        <v>0</v>
      </c>
      <c r="H34" s="0" t="n">
        <f aca="false">IFERROR(SUMIFS('2018'!$H:$H, '2018'!$C:$C, $A34, '2018'!$F:$F, H$1)+SUMIFS('2018'!$I:$I, '2018'!$D:$D, $A34, '2018'!$F:$F, H$1)+SUMIFS('2018'!$J:$J, '2018'!$E:$E, $A34, '2018'!$F:$F, H$1)+SUMIFS('2017'!$H:$H, '2017'!$C:$C, $A34, '2017'!$F:$F, H$1)+SUMIFS('2017'!$I:$I, '2017'!$D:$D, $A34, '2017'!$F:$F, H$1)+SUMIFS('2017'!$J:$J, '2017'!$E:$E, $A34, '2017'!$F:$F, H$1)+SUMIFS('2016'!$H:$H, '2016'!$C:$C, $A34, '2016'!$F:$F, H$1)+SUMIFS('2016'!$I:$I, '2016'!$D:$D, $A34, '2016'!$F:$F, H$1)+SUMIFS('2016'!$J:$J, '2016'!$E:$E, $A34, '2016'!$F:$F, H$1)+SUMIFS('2015'!$H:$H, '2015'!$C:$C, $A34, '2015'!$F:$F, H$1)+SUMIFS('2015'!$I:$I, '2015'!$D:$D, $A34, '2015'!$F:$F, H$1)+SUMIFS('2015'!$J:$J, '2015'!$E:$E, $A34, '2015'!$F:$F, H$1)+SUMIFS('2014'!$H:$H, '2014'!$C:$C, $A34, '2014'!$F:$F, H$1)+SUMIFS('2014'!$I:$I, '2014'!$D:$D, $A34, '2014'!$F:$F, H$1)+SUMIFS('2014'!$J:$J, '2014'!$E:$E, $A34, '2014'!$F:$F, H$1)+SUMIFS('2013'!$H:$H, '2013'!$C:$C, $A34, '2013'!$F:$F, H$1)+SUMIFS('2013'!$I:$I, '2013'!$D:$D, $A34, '2013'!$F:$F, H$1)+SUMIFS('2013'!$J:$J, '2013'!$E:$E, $A34, '2013'!$F:$F, H$1)+SUMIFS('2012'!$H:$H, '2012'!$C:$C, $A34, '2012'!$F:$F, H$1)+SUMIFS('2012'!$I:$I, '2012'!$D:$D, $A34, '2012'!$F:$F, H$1)+SUMIFS('2012'!$J:$J, '2012'!$E:$E, $A34, '2012'!$F:$F, H$1)+SUMIFS('2011'!$H:$H, '2011'!$C:$C, $A34, '2011'!$F:$F, H$1)+SUMIFS('2011'!$I:$I, '2011'!$D:$D, $A34, '2011'!$F:$F, H$1)+SUMIFS('2011'!$J:$J, '2011'!$E:$E, $A34, '2011'!$F:$F, H$1)+SUMIFS('2010'!$H:$H, '2010'!$C:$C, $A34, '2010'!$F:$F, H$1)+SUMIFS('2010'!$I:$I, '2010'!$D:$D, $A34, '2010'!$F:$F, H$1)+SUMIFS('2010'!$J:$J, '2010'!$E:$E, $A34, '2010'!$F:$F, H$1)+SUMIFS('2009'!$H:$H, '2009'!$C:$C, $A34, '2009'!$F:$F, H$1)+SUMIFS('2009'!$I:$I, '2009'!$D:$D, $A34, '2009'!$F:$F, H$1)+SUMIFS('2009'!$J:$J, '2009'!$E:$E, $A34, '2009'!$F:$F, H$1), 0)</f>
        <v>0</v>
      </c>
      <c r="I34" s="0" t="n">
        <f aca="false">IFERROR(SUMIFS('2018'!$H:$H, '2018'!$C:$C, $A34, '2018'!$F:$F, I$1)+SUMIFS('2018'!$I:$I, '2018'!$D:$D, $A34, '2018'!$F:$F, I$1)+SUMIFS('2018'!$J:$J, '2018'!$E:$E, $A34, '2018'!$F:$F, I$1)+SUMIFS('2017'!$H:$H, '2017'!$C:$C, $A34, '2017'!$F:$F, I$1)+SUMIFS('2017'!$I:$I, '2017'!$D:$D, $A34, '2017'!$F:$F, I$1)+SUMIFS('2017'!$J:$J, '2017'!$E:$E, $A34, '2017'!$F:$F, I$1)+SUMIFS('2016'!$H:$H, '2016'!$C:$C, $A34, '2016'!$F:$F, I$1)+SUMIFS('2016'!$I:$I, '2016'!$D:$D, $A34, '2016'!$F:$F, I$1)+SUMIFS('2016'!$J:$J, '2016'!$E:$E, $A34, '2016'!$F:$F, I$1)+SUMIFS('2015'!$H:$H, '2015'!$C:$C, $A34, '2015'!$F:$F, I$1)+SUMIFS('2015'!$I:$I, '2015'!$D:$D, $A34, '2015'!$F:$F, I$1)+SUMIFS('2015'!$J:$J, '2015'!$E:$E, $A34, '2015'!$F:$F, I$1)+SUMIFS('2014'!$H:$H, '2014'!$C:$C, $A34, '2014'!$F:$F, I$1)+SUMIFS('2014'!$I:$I, '2014'!$D:$D, $A34, '2014'!$F:$F, I$1)+SUMIFS('2014'!$J:$J, '2014'!$E:$E, $A34, '2014'!$F:$F, I$1)+SUMIFS('2013'!$H:$H, '2013'!$C:$C, $A34, '2013'!$F:$F, I$1)+SUMIFS('2013'!$I:$I, '2013'!$D:$D, $A34, '2013'!$F:$F, I$1)+SUMIFS('2013'!$J:$J, '2013'!$E:$E, $A34, '2013'!$F:$F, I$1)+SUMIFS('2012'!$H:$H, '2012'!$C:$C, $A34, '2012'!$F:$F, I$1)+SUMIFS('2012'!$I:$I, '2012'!$D:$D, $A34, '2012'!$F:$F, I$1)+SUMIFS('2012'!$J:$J, '2012'!$E:$E, $A34, '2012'!$F:$F, I$1)+SUMIFS('2011'!$H:$H, '2011'!$C:$C, $A34, '2011'!$F:$F, I$1)+SUMIFS('2011'!$I:$I, '2011'!$D:$D, $A34, '2011'!$F:$F, I$1)+SUMIFS('2011'!$J:$J, '2011'!$E:$E, $A34, '2011'!$F:$F, I$1)+SUMIFS('2010'!$H:$H, '2010'!$C:$C, $A34, '2010'!$F:$F, I$1)+SUMIFS('2010'!$I:$I, '2010'!$D:$D, $A34, '2010'!$F:$F, I$1)+SUMIFS('2010'!$J:$J, '2010'!$E:$E, $A34, '2010'!$F:$F, I$1)+SUMIFS('2009'!$H:$H, '2009'!$C:$C, $A34, '2009'!$F:$F, I$1)+SUMIFS('2009'!$I:$I, '2009'!$D:$D, $A34, '2009'!$F:$F, I$1)+SUMIFS('2009'!$J:$J, '2009'!$E:$E, $A34, '2009'!$F:$F, I$1), 0)</f>
        <v>0</v>
      </c>
      <c r="J34" s="0" t="n">
        <f aca="false">IFERROR(SUMIFS('2018'!$H:$H, '2018'!$C:$C, $A34, '2018'!$F:$F, J$1)+SUMIFS('2018'!$I:$I, '2018'!$D:$D, $A34, '2018'!$F:$F, J$1)+SUMIFS('2018'!$J:$J, '2018'!$E:$E, $A34, '2018'!$F:$F, J$1)+SUMIFS('2017'!$H:$H, '2017'!$C:$C, $A34, '2017'!$F:$F, J$1)+SUMIFS('2017'!$I:$I, '2017'!$D:$D, $A34, '2017'!$F:$F, J$1)+SUMIFS('2017'!$J:$J, '2017'!$E:$E, $A34, '2017'!$F:$F, J$1)+SUMIFS('2016'!$H:$H, '2016'!$C:$C, $A34, '2016'!$F:$F, J$1)+SUMIFS('2016'!$I:$I, '2016'!$D:$D, $A34, '2016'!$F:$F, J$1)+SUMIFS('2016'!$J:$J, '2016'!$E:$E, $A34, '2016'!$F:$F, J$1)+SUMIFS('2015'!$H:$H, '2015'!$C:$C, $A34, '2015'!$F:$F, J$1)+SUMIFS('2015'!$I:$I, '2015'!$D:$D, $A34, '2015'!$F:$F, J$1)+SUMIFS('2015'!$J:$J, '2015'!$E:$E, $A34, '2015'!$F:$F, J$1)+SUMIFS('2014'!$H:$H, '2014'!$C:$C, $A34, '2014'!$F:$F, J$1)+SUMIFS('2014'!$I:$I, '2014'!$D:$D, $A34, '2014'!$F:$F, J$1)+SUMIFS('2014'!$J:$J, '2014'!$E:$E, $A34, '2014'!$F:$F, J$1)+SUMIFS('2013'!$H:$H, '2013'!$C:$C, $A34, '2013'!$F:$F, J$1)+SUMIFS('2013'!$I:$I, '2013'!$D:$D, $A34, '2013'!$F:$F, J$1)+SUMIFS('2013'!$J:$J, '2013'!$E:$E, $A34, '2013'!$F:$F, J$1)+SUMIFS('2012'!$H:$H, '2012'!$C:$C, $A34, '2012'!$F:$F, J$1)+SUMIFS('2012'!$I:$I, '2012'!$D:$D, $A34, '2012'!$F:$F, J$1)+SUMIFS('2012'!$J:$J, '2012'!$E:$E, $A34, '2012'!$F:$F, J$1)+SUMIFS('2011'!$H:$H, '2011'!$C:$C, $A34, '2011'!$F:$F, J$1)+SUMIFS('2011'!$I:$I, '2011'!$D:$D, $A34, '2011'!$F:$F, J$1)+SUMIFS('2011'!$J:$J, '2011'!$E:$E, $A34, '2011'!$F:$F, J$1)+SUMIFS('2010'!$H:$H, '2010'!$C:$C, $A34, '2010'!$F:$F, J$1)+SUMIFS('2010'!$I:$I, '2010'!$D:$D, $A34, '2010'!$F:$F, J$1)+SUMIFS('2010'!$J:$J, '2010'!$E:$E, $A34, '2010'!$F:$F, J$1)+SUMIFS('2009'!$H:$H, '2009'!$C:$C, $A34, '2009'!$F:$F, J$1)+SUMIFS('2009'!$I:$I, '2009'!$D:$D, $A34, '2009'!$F:$F, J$1)+SUMIFS('2009'!$J:$J, '2009'!$E:$E, $A34, '2009'!$F:$F, J$1), 0)</f>
        <v>0</v>
      </c>
      <c r="K34" s="0" t="n">
        <f aca="false">IFERROR(SUMIFS('2018'!$H:$H, '2018'!$C:$C, $A34, '2018'!$F:$F, K$1)+SUMIFS('2018'!$I:$I, '2018'!$D:$D, $A34, '2018'!$F:$F, K$1)+SUMIFS('2018'!$J:$J, '2018'!$E:$E, $A34, '2018'!$F:$F, K$1)+SUMIFS('2017'!$H:$H, '2017'!$C:$C, $A34, '2017'!$F:$F, K$1)+SUMIFS('2017'!$I:$I, '2017'!$D:$D, $A34, '2017'!$F:$F, K$1)+SUMIFS('2017'!$J:$J, '2017'!$E:$E, $A34, '2017'!$F:$F, K$1)+SUMIFS('2016'!$H:$H, '2016'!$C:$C, $A34, '2016'!$F:$F, K$1)+SUMIFS('2016'!$I:$I, '2016'!$D:$D, $A34, '2016'!$F:$F, K$1)+SUMIFS('2016'!$J:$J, '2016'!$E:$E, $A34, '2016'!$F:$F, K$1)+SUMIFS('2015'!$H:$H, '2015'!$C:$C, $A34, '2015'!$F:$F, K$1)+SUMIFS('2015'!$I:$I, '2015'!$D:$D, $A34, '2015'!$F:$F, K$1)+SUMIFS('2015'!$J:$J, '2015'!$E:$E, $A34, '2015'!$F:$F, K$1)+SUMIFS('2014'!$H:$H, '2014'!$C:$C, $A34, '2014'!$F:$F, K$1)+SUMIFS('2014'!$I:$I, '2014'!$D:$D, $A34, '2014'!$F:$F, K$1)+SUMIFS('2014'!$J:$J, '2014'!$E:$E, $A34, '2014'!$F:$F, K$1)+SUMIFS('2013'!$H:$H, '2013'!$C:$C, $A34, '2013'!$F:$F, K$1)+SUMIFS('2013'!$I:$I, '2013'!$D:$D, $A34, '2013'!$F:$F, K$1)+SUMIFS('2013'!$J:$J, '2013'!$E:$E, $A34, '2013'!$F:$F, K$1)+SUMIFS('2012'!$H:$H, '2012'!$C:$C, $A34, '2012'!$F:$F, K$1)+SUMIFS('2012'!$I:$I, '2012'!$D:$D, $A34, '2012'!$F:$F, K$1)+SUMIFS('2012'!$J:$J, '2012'!$E:$E, $A34, '2012'!$F:$F, K$1)+SUMIFS('2011'!$H:$H, '2011'!$C:$C, $A34, '2011'!$F:$F, K$1)+SUMIFS('2011'!$I:$I, '2011'!$D:$D, $A34, '2011'!$F:$F, K$1)+SUMIFS('2011'!$J:$J, '2011'!$E:$E, $A34, '2011'!$F:$F, K$1)+SUMIFS('2010'!$H:$H, '2010'!$C:$C, $A34, '2010'!$F:$F, K$1)+SUMIFS('2010'!$I:$I, '2010'!$D:$D, $A34, '2010'!$F:$F, K$1)+SUMIFS('2010'!$J:$J, '2010'!$E:$E, $A34, '2010'!$F:$F, K$1)+SUMIFS('2009'!$H:$H, '2009'!$C:$C, $A34, '2009'!$F:$F, K$1)+SUMIFS('2009'!$I:$I, '2009'!$D:$D, $A34, '2009'!$F:$F, K$1)+SUMIFS('2009'!$J:$J, '2009'!$E:$E, $A34, '2009'!$F:$F, K$1), 0)</f>
        <v>0</v>
      </c>
      <c r="L34" s="0" t="n">
        <f aca="false">IFERROR(SUMIFS('2018'!$H:$H, '2018'!$C:$C, $A34, '2018'!$F:$F, L$1)+SUMIFS('2018'!$I:$I, '2018'!$D:$D, $A34, '2018'!$F:$F, L$1)+SUMIFS('2018'!$J:$J, '2018'!$E:$E, $A34, '2018'!$F:$F, L$1)+SUMIFS('2017'!$H:$H, '2017'!$C:$C, $A34, '2017'!$F:$F, L$1)+SUMIFS('2017'!$I:$I, '2017'!$D:$D, $A34, '2017'!$F:$F, L$1)+SUMIFS('2017'!$J:$J, '2017'!$E:$E, $A34, '2017'!$F:$F, L$1)+SUMIFS('2016'!$H:$H, '2016'!$C:$C, $A34, '2016'!$F:$F, L$1)+SUMIFS('2016'!$I:$I, '2016'!$D:$D, $A34, '2016'!$F:$F, L$1)+SUMIFS('2016'!$J:$J, '2016'!$E:$E, $A34, '2016'!$F:$F, L$1)+SUMIFS('2015'!$H:$H, '2015'!$C:$C, $A34, '2015'!$F:$F, L$1)+SUMIFS('2015'!$I:$I, '2015'!$D:$D, $A34, '2015'!$F:$F, L$1)+SUMIFS('2015'!$J:$J, '2015'!$E:$E, $A34, '2015'!$F:$F, L$1)+SUMIFS('2014'!$H:$H, '2014'!$C:$C, $A34, '2014'!$F:$F, L$1)+SUMIFS('2014'!$I:$I, '2014'!$D:$D, $A34, '2014'!$F:$F, L$1)+SUMIFS('2014'!$J:$J, '2014'!$E:$E, $A34, '2014'!$F:$F, L$1)+SUMIFS('2013'!$H:$H, '2013'!$C:$C, $A34, '2013'!$F:$F, L$1)+SUMIFS('2013'!$I:$I, '2013'!$D:$D, $A34, '2013'!$F:$F, L$1)+SUMIFS('2013'!$J:$J, '2013'!$E:$E, $A34, '2013'!$F:$F, L$1)+SUMIFS('2012'!$H:$H, '2012'!$C:$C, $A34, '2012'!$F:$F, L$1)+SUMIFS('2012'!$I:$I, '2012'!$D:$D, $A34, '2012'!$F:$F, L$1)+SUMIFS('2012'!$J:$J, '2012'!$E:$E, $A34, '2012'!$F:$F, L$1)+SUMIFS('2011'!$H:$H, '2011'!$C:$C, $A34, '2011'!$F:$F, L$1)+SUMIFS('2011'!$I:$I, '2011'!$D:$D, $A34, '2011'!$F:$F, L$1)+SUMIFS('2011'!$J:$J, '2011'!$E:$E, $A34, '2011'!$F:$F, L$1)+SUMIFS('2010'!$H:$H, '2010'!$C:$C, $A34, '2010'!$F:$F, L$1)+SUMIFS('2010'!$I:$I, '2010'!$D:$D, $A34, '2010'!$F:$F, L$1)+SUMIFS('2010'!$J:$J, '2010'!$E:$E, $A34, '2010'!$F:$F, L$1)+SUMIFS('2009'!$H:$H, '2009'!$C:$C, $A34, '2009'!$F:$F, L$1)+SUMIFS('2009'!$I:$I, '2009'!$D:$D, $A34, '2009'!$F:$F, L$1)+SUMIFS('2009'!$J:$J, '2009'!$E:$E, $A34, '2009'!$F:$F, L$1), 0)</f>
        <v>3</v>
      </c>
      <c r="M34" s="0" t="n">
        <f aca="false">IFERROR(SUMIFS('2018'!$H:$H, '2018'!$C:$C, $A34, '2018'!$F:$F, M$1)+SUMIFS('2018'!$I:$I, '2018'!$D:$D, $A34, '2018'!$F:$F, M$1)+SUMIFS('2018'!$J:$J, '2018'!$E:$E, $A34, '2018'!$F:$F, M$1)+SUMIFS('2017'!$H:$H, '2017'!$C:$C, $A34, '2017'!$F:$F, M$1)+SUMIFS('2017'!$I:$I, '2017'!$D:$D, $A34, '2017'!$F:$F, M$1)+SUMIFS('2017'!$J:$J, '2017'!$E:$E, $A34, '2017'!$F:$F, M$1)+SUMIFS('2016'!$H:$H, '2016'!$C:$C, $A34, '2016'!$F:$F, M$1)+SUMIFS('2016'!$I:$I, '2016'!$D:$D, $A34, '2016'!$F:$F, M$1)+SUMIFS('2016'!$J:$J, '2016'!$E:$E, $A34, '2016'!$F:$F, M$1)+SUMIFS('2015'!$H:$H, '2015'!$C:$C, $A34, '2015'!$F:$F, M$1)+SUMIFS('2015'!$I:$I, '2015'!$D:$D, $A34, '2015'!$F:$F, M$1)+SUMIFS('2015'!$J:$J, '2015'!$E:$E, $A34, '2015'!$F:$F, M$1)+SUMIFS('2014'!$H:$H, '2014'!$C:$C, $A34, '2014'!$F:$F, M$1)+SUMIFS('2014'!$I:$I, '2014'!$D:$D, $A34, '2014'!$F:$F, M$1)+SUMIFS('2014'!$J:$J, '2014'!$E:$E, $A34, '2014'!$F:$F, M$1)+SUMIFS('2013'!$H:$H, '2013'!$C:$C, $A34, '2013'!$F:$F, M$1)+SUMIFS('2013'!$I:$I, '2013'!$D:$D, $A34, '2013'!$F:$F, M$1)+SUMIFS('2013'!$J:$J, '2013'!$E:$E, $A34, '2013'!$F:$F, M$1)+SUMIFS('2012'!$H:$H, '2012'!$C:$C, $A34, '2012'!$F:$F, M$1)+SUMIFS('2012'!$I:$I, '2012'!$D:$D, $A34, '2012'!$F:$F, M$1)+SUMIFS('2012'!$J:$J, '2012'!$E:$E, $A34, '2012'!$F:$F, M$1)+SUMIFS('2011'!$H:$H, '2011'!$C:$C, $A34, '2011'!$F:$F, M$1)+SUMIFS('2011'!$I:$I, '2011'!$D:$D, $A34, '2011'!$F:$F, M$1)+SUMIFS('2011'!$J:$J, '2011'!$E:$E, $A34, '2011'!$F:$F, M$1)+SUMIFS('2010'!$H:$H, '2010'!$C:$C, $A34, '2010'!$F:$F, M$1)+SUMIFS('2010'!$I:$I, '2010'!$D:$D, $A34, '2010'!$F:$F, M$1)+SUMIFS('2010'!$J:$J, '2010'!$E:$E, $A34, '2010'!$F:$F, M$1)+SUMIFS('2009'!$H:$H, '2009'!$C:$C, $A34, '2009'!$F:$F, M$1)+SUMIFS('2009'!$I:$I, '2009'!$D:$D, $A34, '2009'!$F:$F, M$1)+SUMIFS('2009'!$J:$J, '2009'!$E:$E, $A34, '2009'!$F:$F, M$1), 0)</f>
        <v>0</v>
      </c>
      <c r="N34" s="0" t="n">
        <f aca="false">IFERROR(SUMIFS('2018'!$H:$H, '2018'!$C:$C, $A34, '2018'!$F:$F, N$1)+SUMIFS('2018'!$I:$I, '2018'!$D:$D, $A34, '2018'!$F:$F, N$1)+SUMIFS('2018'!$J:$J, '2018'!$E:$E, $A34, '2018'!$F:$F, N$1)+SUMIFS('2017'!$H:$H, '2017'!$C:$C, $A34, '2017'!$F:$F, N$1)+SUMIFS('2017'!$I:$I, '2017'!$D:$D, $A34, '2017'!$F:$F, N$1)+SUMIFS('2017'!$J:$J, '2017'!$E:$E, $A34, '2017'!$F:$F, N$1)+SUMIFS('2016'!$H:$H, '2016'!$C:$C, $A34, '2016'!$F:$F, N$1)+SUMIFS('2016'!$I:$I, '2016'!$D:$D, $A34, '2016'!$F:$F, N$1)+SUMIFS('2016'!$J:$J, '2016'!$E:$E, $A34, '2016'!$F:$F, N$1)+SUMIFS('2015'!$H:$H, '2015'!$C:$C, $A34, '2015'!$F:$F, N$1)+SUMIFS('2015'!$I:$I, '2015'!$D:$D, $A34, '2015'!$F:$F, N$1)+SUMIFS('2015'!$J:$J, '2015'!$E:$E, $A34, '2015'!$F:$F, N$1)+SUMIFS('2014'!$H:$H, '2014'!$C:$C, $A34, '2014'!$F:$F, N$1)+SUMIFS('2014'!$I:$I, '2014'!$D:$D, $A34, '2014'!$F:$F, N$1)+SUMIFS('2014'!$J:$J, '2014'!$E:$E, $A34, '2014'!$F:$F, N$1)+SUMIFS('2013'!$H:$H, '2013'!$C:$C, $A34, '2013'!$F:$F, N$1)+SUMIFS('2013'!$I:$I, '2013'!$D:$D, $A34, '2013'!$F:$F, N$1)+SUMIFS('2013'!$J:$J, '2013'!$E:$E, $A34, '2013'!$F:$F, N$1)+SUMIFS('2012'!$H:$H, '2012'!$C:$C, $A34, '2012'!$F:$F, N$1)+SUMIFS('2012'!$I:$I, '2012'!$D:$D, $A34, '2012'!$F:$F, N$1)+SUMIFS('2012'!$J:$J, '2012'!$E:$E, $A34, '2012'!$F:$F, N$1)+SUMIFS('2011'!$H:$H, '2011'!$C:$C, $A34, '2011'!$F:$F, N$1)+SUMIFS('2011'!$I:$I, '2011'!$D:$D, $A34, '2011'!$F:$F, N$1)+SUMIFS('2011'!$J:$J, '2011'!$E:$E, $A34, '2011'!$F:$F, N$1)+SUMIFS('2010'!$H:$H, '2010'!$C:$C, $A34, '2010'!$F:$F, N$1)+SUMIFS('2010'!$I:$I, '2010'!$D:$D, $A34, '2010'!$F:$F, N$1)+SUMIFS('2010'!$J:$J, '2010'!$E:$E, $A34, '2010'!$F:$F, N$1)+SUMIFS('2009'!$H:$H, '2009'!$C:$C, $A34, '2009'!$F:$F, N$1)+SUMIFS('2009'!$I:$I, '2009'!$D:$D, $A34, '2009'!$F:$F, N$1)+SUMIFS('2009'!$J:$J, '2009'!$E:$E, $A34, '2009'!$F:$F, N$1), 0)</f>
        <v>0</v>
      </c>
      <c r="O34" s="0" t="n">
        <f aca="false">IFERROR(SUMIFS('2018'!$H:$H, '2018'!$C:$C, $A34, '2018'!$F:$F, O$1)+SUMIFS('2018'!$I:$I, '2018'!$D:$D, $A34, '2018'!$F:$F, O$1)+SUMIFS('2018'!$J:$J, '2018'!$E:$E, $A34, '2018'!$F:$F, O$1)+SUMIFS('2017'!$H:$H, '2017'!$C:$C, $A34, '2017'!$F:$F, O$1)+SUMIFS('2017'!$I:$I, '2017'!$D:$D, $A34, '2017'!$F:$F, O$1)+SUMIFS('2017'!$J:$J, '2017'!$E:$E, $A34, '2017'!$F:$F, O$1)+SUMIFS('2016'!$H:$H, '2016'!$C:$C, $A34, '2016'!$F:$F, O$1)+SUMIFS('2016'!$I:$I, '2016'!$D:$D, $A34, '2016'!$F:$F, O$1)+SUMIFS('2016'!$J:$J, '2016'!$E:$E, $A34, '2016'!$F:$F, O$1)+SUMIFS('2015'!$H:$H, '2015'!$C:$C, $A34, '2015'!$F:$F, O$1)+SUMIFS('2015'!$I:$I, '2015'!$D:$D, $A34, '2015'!$F:$F, O$1)+SUMIFS('2015'!$J:$J, '2015'!$E:$E, $A34, '2015'!$F:$F, O$1)+SUMIFS('2014'!$H:$H, '2014'!$C:$C, $A34, '2014'!$F:$F, O$1)+SUMIFS('2014'!$I:$I, '2014'!$D:$D, $A34, '2014'!$F:$F, O$1)+SUMIFS('2014'!$J:$J, '2014'!$E:$E, $A34, '2014'!$F:$F, O$1)+SUMIFS('2013'!$H:$H, '2013'!$C:$C, $A34, '2013'!$F:$F, O$1)+SUMIFS('2013'!$I:$I, '2013'!$D:$D, $A34, '2013'!$F:$F, O$1)+SUMIFS('2013'!$J:$J, '2013'!$E:$E, $A34, '2013'!$F:$F, O$1)+SUMIFS('2012'!$H:$H, '2012'!$C:$C, $A34, '2012'!$F:$F, O$1)+SUMIFS('2012'!$I:$I, '2012'!$D:$D, $A34, '2012'!$F:$F, O$1)+SUMIFS('2012'!$J:$J, '2012'!$E:$E, $A34, '2012'!$F:$F, O$1)+SUMIFS('2011'!$H:$H, '2011'!$C:$C, $A34, '2011'!$F:$F, O$1)+SUMIFS('2011'!$I:$I, '2011'!$D:$D, $A34, '2011'!$F:$F, O$1)+SUMIFS('2011'!$J:$J, '2011'!$E:$E, $A34, '2011'!$F:$F, O$1)+SUMIFS('2010'!$H:$H, '2010'!$C:$C, $A34, '2010'!$F:$F, O$1)+SUMIFS('2010'!$I:$I, '2010'!$D:$D, $A34, '2010'!$F:$F, O$1)+SUMIFS('2010'!$J:$J, '2010'!$E:$E, $A34, '2010'!$F:$F, O$1)+SUMIFS('2009'!$H:$H, '2009'!$C:$C, $A34, '2009'!$F:$F, O$1)+SUMIFS('2009'!$I:$I, '2009'!$D:$D, $A34, '2009'!$F:$F, O$1)+SUMIFS('2009'!$J:$J, '2009'!$E:$E, $A34, '2009'!$F:$F, O$1), 0)</f>
        <v>0</v>
      </c>
      <c r="P34" s="0" t="n">
        <f aca="false">IFERROR(SUMIFS('2018'!$H:$H, '2018'!$C:$C, $A34, '2018'!$F:$F, P$1)+SUMIFS('2018'!$I:$I, '2018'!$D:$D, $A34, '2018'!$F:$F, P$1)+SUMIFS('2018'!$J:$J, '2018'!$E:$E, $A34, '2018'!$F:$F, P$1)+SUMIFS('2017'!$H:$H, '2017'!$C:$C, $A34, '2017'!$F:$F, P$1)+SUMIFS('2017'!$I:$I, '2017'!$D:$D, $A34, '2017'!$F:$F, P$1)+SUMIFS('2017'!$J:$J, '2017'!$E:$E, $A34, '2017'!$F:$F, P$1)+SUMIFS('2016'!$H:$H, '2016'!$C:$C, $A34, '2016'!$F:$F, P$1)+SUMIFS('2016'!$I:$I, '2016'!$D:$D, $A34, '2016'!$F:$F, P$1)+SUMIFS('2016'!$J:$J, '2016'!$E:$E, $A34, '2016'!$F:$F, P$1)+SUMIFS('2015'!$H:$H, '2015'!$C:$C, $A34, '2015'!$F:$F, P$1)+SUMIFS('2015'!$I:$I, '2015'!$D:$D, $A34, '2015'!$F:$F, P$1)+SUMIFS('2015'!$J:$J, '2015'!$E:$E, $A34, '2015'!$F:$F, P$1)+SUMIFS('2014'!$H:$H, '2014'!$C:$C, $A34, '2014'!$F:$F, P$1)+SUMIFS('2014'!$I:$I, '2014'!$D:$D, $A34, '2014'!$F:$F, P$1)+SUMIFS('2014'!$J:$J, '2014'!$E:$E, $A34, '2014'!$F:$F, P$1)+SUMIFS('2013'!$H:$H, '2013'!$C:$C, $A34, '2013'!$F:$F, P$1)+SUMIFS('2013'!$I:$I, '2013'!$D:$D, $A34, '2013'!$F:$F, P$1)+SUMIFS('2013'!$J:$J, '2013'!$E:$E, $A34, '2013'!$F:$F, P$1)+SUMIFS('2012'!$H:$H, '2012'!$C:$C, $A34, '2012'!$F:$F, P$1)+SUMIFS('2012'!$I:$I, '2012'!$D:$D, $A34, '2012'!$F:$F, P$1)+SUMIFS('2012'!$J:$J, '2012'!$E:$E, $A34, '2012'!$F:$F, P$1)+SUMIFS('2011'!$H:$H, '2011'!$C:$C, $A34, '2011'!$F:$F, P$1)+SUMIFS('2011'!$I:$I, '2011'!$D:$D, $A34, '2011'!$F:$F, P$1)+SUMIFS('2011'!$J:$J, '2011'!$E:$E, $A34, '2011'!$F:$F, P$1)+SUMIFS('2010'!$H:$H, '2010'!$C:$C, $A34, '2010'!$F:$F, P$1)+SUMIFS('2010'!$I:$I, '2010'!$D:$D, $A34, '2010'!$F:$F, P$1)+SUMIFS('2010'!$J:$J, '2010'!$E:$E, $A34, '2010'!$F:$F, P$1)+SUMIFS('2009'!$H:$H, '2009'!$C:$C, $A34, '2009'!$F:$F, P$1)+SUMIFS('2009'!$I:$I, '2009'!$D:$D, $A34, '2009'!$F:$F, P$1)+SUMIFS('2009'!$J:$J, '2009'!$E:$E, $A34, '2009'!$F:$F, P$1), 0)</f>
        <v>0</v>
      </c>
      <c r="Q34" s="0" t="n">
        <f aca="false">IFERROR(SUMIFS('2018'!$H:$H, '2018'!$C:$C, $A34, '2018'!$F:$F, Q$1)+SUMIFS('2018'!$I:$I, '2018'!$D:$D, $A34, '2018'!$F:$F, Q$1)+SUMIFS('2018'!$J:$J, '2018'!$E:$E, $A34, '2018'!$F:$F, Q$1)+SUMIFS('2017'!$H:$H, '2017'!$C:$C, $A34, '2017'!$F:$F, Q$1)+SUMIFS('2017'!$I:$I, '2017'!$D:$D, $A34, '2017'!$F:$F, Q$1)+SUMIFS('2017'!$J:$J, '2017'!$E:$E, $A34, '2017'!$F:$F, Q$1)+SUMIFS('2016'!$H:$H, '2016'!$C:$C, $A34, '2016'!$F:$F, Q$1)+SUMIFS('2016'!$I:$I, '2016'!$D:$D, $A34, '2016'!$F:$F, Q$1)+SUMIFS('2016'!$J:$J, '2016'!$E:$E, $A34, '2016'!$F:$F, Q$1)+SUMIFS('2015'!$H:$H, '2015'!$C:$C, $A34, '2015'!$F:$F, Q$1)+SUMIFS('2015'!$I:$I, '2015'!$D:$D, $A34, '2015'!$F:$F, Q$1)+SUMIFS('2015'!$J:$J, '2015'!$E:$E, $A34, '2015'!$F:$F, Q$1)+SUMIFS('2014'!$H:$H, '2014'!$C:$C, $A34, '2014'!$F:$F, Q$1)+SUMIFS('2014'!$I:$I, '2014'!$D:$D, $A34, '2014'!$F:$F, Q$1)+SUMIFS('2014'!$J:$J, '2014'!$E:$E, $A34, '2014'!$F:$F, Q$1)+SUMIFS('2013'!$H:$H, '2013'!$C:$C, $A34, '2013'!$F:$F, Q$1)+SUMIFS('2013'!$I:$I, '2013'!$D:$D, $A34, '2013'!$F:$F, Q$1)+SUMIFS('2013'!$J:$J, '2013'!$E:$E, $A34, '2013'!$F:$F, Q$1)+SUMIFS('2012'!$H:$H, '2012'!$C:$C, $A34, '2012'!$F:$F, Q$1)+SUMIFS('2012'!$I:$I, '2012'!$D:$D, $A34, '2012'!$F:$F, Q$1)+SUMIFS('2012'!$J:$J, '2012'!$E:$E, $A34, '2012'!$F:$F, Q$1)+SUMIFS('2011'!$H:$H, '2011'!$C:$C, $A34, '2011'!$F:$F, Q$1)+SUMIFS('2011'!$I:$I, '2011'!$D:$D, $A34, '2011'!$F:$F, Q$1)+SUMIFS('2011'!$J:$J, '2011'!$E:$E, $A34, '2011'!$F:$F, Q$1)+SUMIFS('2010'!$H:$H, '2010'!$C:$C, $A34, '2010'!$F:$F, Q$1)+SUMIFS('2010'!$I:$I, '2010'!$D:$D, $A34, '2010'!$F:$F, Q$1)+SUMIFS('2010'!$J:$J, '2010'!$E:$E, $A34, '2010'!$F:$F, Q$1)+SUMIFS('2009'!$H:$H, '2009'!$C:$C, $A34, '2009'!$F:$F, Q$1)+SUMIFS('2009'!$I:$I, '2009'!$D:$D, $A34, '2009'!$F:$F, Q$1)+SUMIFS('2009'!$J:$J, '2009'!$E:$E, $A34, '2009'!$F:$F, Q$1), 0)</f>
        <v>0</v>
      </c>
      <c r="R34" s="0" t="n">
        <f aca="false">IFERROR(SUMIFS('2018'!$H:$H, '2018'!$C:$C, $A34, '2018'!$F:$F, R$1)+SUMIFS('2018'!$I:$I, '2018'!$D:$D, $A34, '2018'!$F:$F, R$1)+SUMIFS('2018'!$J:$J, '2018'!$E:$E, $A34, '2018'!$F:$F, R$1)+SUMIFS('2017'!$H:$H, '2017'!$C:$C, $A34, '2017'!$F:$F, R$1)+SUMIFS('2017'!$I:$I, '2017'!$D:$D, $A34, '2017'!$F:$F, R$1)+SUMIFS('2017'!$J:$J, '2017'!$E:$E, $A34, '2017'!$F:$F, R$1)+SUMIFS('2016'!$H:$H, '2016'!$C:$C, $A34, '2016'!$F:$F, R$1)+SUMIFS('2016'!$I:$I, '2016'!$D:$D, $A34, '2016'!$F:$F, R$1)+SUMIFS('2016'!$J:$J, '2016'!$E:$E, $A34, '2016'!$F:$F, R$1)+SUMIFS('2015'!$H:$H, '2015'!$C:$C, $A34, '2015'!$F:$F, R$1)+SUMIFS('2015'!$I:$I, '2015'!$D:$D, $A34, '2015'!$F:$F, R$1)+SUMIFS('2015'!$J:$J, '2015'!$E:$E, $A34, '2015'!$F:$F, R$1)+SUMIFS('2014'!$H:$H, '2014'!$C:$C, $A34, '2014'!$F:$F, R$1)+SUMIFS('2014'!$I:$I, '2014'!$D:$D, $A34, '2014'!$F:$F, R$1)+SUMIFS('2014'!$J:$J, '2014'!$E:$E, $A34, '2014'!$F:$F, R$1)+SUMIFS('2013'!$H:$H, '2013'!$C:$C, $A34, '2013'!$F:$F, R$1)+SUMIFS('2013'!$I:$I, '2013'!$D:$D, $A34, '2013'!$F:$F, R$1)+SUMIFS('2013'!$J:$J, '2013'!$E:$E, $A34, '2013'!$F:$F, R$1)+SUMIFS('2012'!$H:$H, '2012'!$C:$C, $A34, '2012'!$F:$F, R$1)+SUMIFS('2012'!$I:$I, '2012'!$D:$D, $A34, '2012'!$F:$F, R$1)+SUMIFS('2012'!$J:$J, '2012'!$E:$E, $A34, '2012'!$F:$F, R$1)+SUMIFS('2011'!$H:$H, '2011'!$C:$C, $A34, '2011'!$F:$F, R$1)+SUMIFS('2011'!$I:$I, '2011'!$D:$D, $A34, '2011'!$F:$F, R$1)+SUMIFS('2011'!$J:$J, '2011'!$E:$E, $A34, '2011'!$F:$F, R$1)+SUMIFS('2010'!$H:$H, '2010'!$C:$C, $A34, '2010'!$F:$F, R$1)+SUMIFS('2010'!$I:$I, '2010'!$D:$D, $A34, '2010'!$F:$F, R$1)+SUMIFS('2010'!$J:$J, '2010'!$E:$E, $A34, '2010'!$F:$F, R$1)+SUMIFS('2009'!$H:$H, '2009'!$C:$C, $A34, '2009'!$F:$F, R$1)+SUMIFS('2009'!$I:$I, '2009'!$D:$D, $A34, '2009'!$F:$F, R$1)+SUMIFS('2009'!$J:$J, '2009'!$E:$E, $A34, '2009'!$F:$F, R$1), 0)</f>
        <v>0</v>
      </c>
      <c r="S34" s="0" t="n">
        <f aca="false">IFERROR(SUMIFS('2018'!$H:$H, '2018'!$C:$C, $A34, '2018'!$F:$F, S$1)+SUMIFS('2018'!$I:$I, '2018'!$D:$D, $A34, '2018'!$F:$F, S$1)+SUMIFS('2018'!$J:$J, '2018'!$E:$E, $A34, '2018'!$F:$F, S$1)+SUMIFS('2017'!$H:$H, '2017'!$C:$C, $A34, '2017'!$F:$F, S$1)+SUMIFS('2017'!$I:$I, '2017'!$D:$D, $A34, '2017'!$F:$F, S$1)+SUMIFS('2017'!$J:$J, '2017'!$E:$E, $A34, '2017'!$F:$F, S$1)+SUMIFS('2016'!$H:$H, '2016'!$C:$C, $A34, '2016'!$F:$F, S$1)+SUMIFS('2016'!$I:$I, '2016'!$D:$D, $A34, '2016'!$F:$F, S$1)+SUMIFS('2016'!$J:$J, '2016'!$E:$E, $A34, '2016'!$F:$F, S$1)+SUMIFS('2015'!$H:$H, '2015'!$C:$C, $A34, '2015'!$F:$F, S$1)+SUMIFS('2015'!$I:$I, '2015'!$D:$D, $A34, '2015'!$F:$F, S$1)+SUMIFS('2015'!$J:$J, '2015'!$E:$E, $A34, '2015'!$F:$F, S$1)+SUMIFS('2014'!$H:$H, '2014'!$C:$C, $A34, '2014'!$F:$F, S$1)+SUMIFS('2014'!$I:$I, '2014'!$D:$D, $A34, '2014'!$F:$F, S$1)+SUMIFS('2014'!$J:$J, '2014'!$E:$E, $A34, '2014'!$F:$F, S$1)+SUMIFS('2013'!$H:$H, '2013'!$C:$C, $A34, '2013'!$F:$F, S$1)+SUMIFS('2013'!$I:$I, '2013'!$D:$D, $A34, '2013'!$F:$F, S$1)+SUMIFS('2013'!$J:$J, '2013'!$E:$E, $A34, '2013'!$F:$F, S$1)+SUMIFS('2012'!$H:$H, '2012'!$C:$C, $A34, '2012'!$F:$F, S$1)+SUMIFS('2012'!$I:$I, '2012'!$D:$D, $A34, '2012'!$F:$F, S$1)+SUMIFS('2012'!$J:$J, '2012'!$E:$E, $A34, '2012'!$F:$F, S$1)+SUMIFS('2011'!$H:$H, '2011'!$C:$C, $A34, '2011'!$F:$F, S$1)+SUMIFS('2011'!$I:$I, '2011'!$D:$D, $A34, '2011'!$F:$F, S$1)+SUMIFS('2011'!$J:$J, '2011'!$E:$E, $A34, '2011'!$F:$F, S$1)+SUMIFS('2010'!$H:$H, '2010'!$C:$C, $A34, '2010'!$F:$F, S$1)+SUMIFS('2010'!$I:$I, '2010'!$D:$D, $A34, '2010'!$F:$F, S$1)+SUMIFS('2010'!$J:$J, '2010'!$E:$E, $A34, '2010'!$F:$F, S$1)+SUMIFS('2009'!$H:$H, '2009'!$C:$C, $A34, '2009'!$F:$F, S$1)+SUMIFS('2009'!$I:$I, '2009'!$D:$D, $A34, '2009'!$F:$F, S$1)+SUMIFS('2009'!$J:$J, '2009'!$E:$E, $A34, '2009'!$F:$F, S$1), 0)</f>
        <v>0</v>
      </c>
      <c r="T34" s="0" t="n">
        <f aca="false">IFERROR(SUMIFS('2018'!$H:$H, '2018'!$C:$C, $A34, '2018'!$F:$F, T$1)+SUMIFS('2018'!$I:$I, '2018'!$D:$D, $A34, '2018'!$F:$F, T$1)+SUMIFS('2018'!$J:$J, '2018'!$E:$E, $A34, '2018'!$F:$F, T$1)+SUMIFS('2017'!$H:$H, '2017'!$C:$C, $A34, '2017'!$F:$F, T$1)+SUMIFS('2017'!$I:$I, '2017'!$D:$D, $A34, '2017'!$F:$F, T$1)+SUMIFS('2017'!$J:$J, '2017'!$E:$E, $A34, '2017'!$F:$F, T$1)+SUMIFS('2016'!$H:$H, '2016'!$C:$C, $A34, '2016'!$F:$F, T$1)+SUMIFS('2016'!$I:$I, '2016'!$D:$D, $A34, '2016'!$F:$F, T$1)+SUMIFS('2016'!$J:$J, '2016'!$E:$E, $A34, '2016'!$F:$F, T$1)+SUMIFS('2015'!$H:$H, '2015'!$C:$C, $A34, '2015'!$F:$F, T$1)+SUMIFS('2015'!$I:$I, '2015'!$D:$D, $A34, '2015'!$F:$F, T$1)+SUMIFS('2015'!$J:$J, '2015'!$E:$E, $A34, '2015'!$F:$F, T$1)+SUMIFS('2014'!$H:$H, '2014'!$C:$C, $A34, '2014'!$F:$F, T$1)+SUMIFS('2014'!$I:$I, '2014'!$D:$D, $A34, '2014'!$F:$F, T$1)+SUMIFS('2014'!$J:$J, '2014'!$E:$E, $A34, '2014'!$F:$F, T$1)+SUMIFS('2013'!$H:$H, '2013'!$C:$C, $A34, '2013'!$F:$F, T$1)+SUMIFS('2013'!$I:$I, '2013'!$D:$D, $A34, '2013'!$F:$F, T$1)+SUMIFS('2013'!$J:$J, '2013'!$E:$E, $A34, '2013'!$F:$F, T$1)+SUMIFS('2012'!$H:$H, '2012'!$C:$C, $A34, '2012'!$F:$F, T$1)+SUMIFS('2012'!$I:$I, '2012'!$D:$D, $A34, '2012'!$F:$F, T$1)+SUMIFS('2012'!$J:$J, '2012'!$E:$E, $A34, '2012'!$F:$F, T$1)+SUMIFS('2011'!$H:$H, '2011'!$C:$C, $A34, '2011'!$F:$F, T$1)+SUMIFS('2011'!$I:$I, '2011'!$D:$D, $A34, '2011'!$F:$F, T$1)+SUMIFS('2011'!$J:$J, '2011'!$E:$E, $A34, '2011'!$F:$F, T$1)+SUMIFS('2010'!$H:$H, '2010'!$C:$C, $A34, '2010'!$F:$F, T$1)+SUMIFS('2010'!$I:$I, '2010'!$D:$D, $A34, '2010'!$F:$F, T$1)+SUMIFS('2010'!$J:$J, '2010'!$E:$E, $A34, '2010'!$F:$F, T$1)+SUMIFS('2009'!$H:$H, '2009'!$C:$C, $A34, '2009'!$F:$F, T$1)+SUMIFS('2009'!$I:$I, '2009'!$D:$D, $A34, '2009'!$F:$F, T$1)+SUMIFS('2009'!$J:$J, '2009'!$E:$E, $A34, '2009'!$F:$F, T$1), 0)</f>
        <v>0</v>
      </c>
      <c r="U34" s="0" t="n">
        <f aca="false">IFERROR(SUMIFS('2018'!$H:$H, '2018'!$C:$C, $A34, '2018'!$F:$F, U$1)+SUMIFS('2018'!$I:$I, '2018'!$D:$D, $A34, '2018'!$F:$F, U$1)+SUMIFS('2018'!$J:$J, '2018'!$E:$E, $A34, '2018'!$F:$F, U$1)+SUMIFS('2017'!$H:$H, '2017'!$C:$C, $A34, '2017'!$F:$F, U$1)+SUMIFS('2017'!$I:$I, '2017'!$D:$D, $A34, '2017'!$F:$F, U$1)+SUMIFS('2017'!$J:$J, '2017'!$E:$E, $A34, '2017'!$F:$F, U$1)+SUMIFS('2016'!$H:$H, '2016'!$C:$C, $A34, '2016'!$F:$F, U$1)+SUMIFS('2016'!$I:$I, '2016'!$D:$D, $A34, '2016'!$F:$F, U$1)+SUMIFS('2016'!$J:$J, '2016'!$E:$E, $A34, '2016'!$F:$F, U$1)+SUMIFS('2015'!$H:$H, '2015'!$C:$C, $A34, '2015'!$F:$F, U$1)+SUMIFS('2015'!$I:$I, '2015'!$D:$D, $A34, '2015'!$F:$F, U$1)+SUMIFS('2015'!$J:$J, '2015'!$E:$E, $A34, '2015'!$F:$F, U$1)+SUMIFS('2014'!$H:$H, '2014'!$C:$C, $A34, '2014'!$F:$F, U$1)+SUMIFS('2014'!$I:$I, '2014'!$D:$D, $A34, '2014'!$F:$F, U$1)+SUMIFS('2014'!$J:$J, '2014'!$E:$E, $A34, '2014'!$F:$F, U$1)+SUMIFS('2013'!$H:$H, '2013'!$C:$C, $A34, '2013'!$F:$F, U$1)+SUMIFS('2013'!$I:$I, '2013'!$D:$D, $A34, '2013'!$F:$F, U$1)+SUMIFS('2013'!$J:$J, '2013'!$E:$E, $A34, '2013'!$F:$F, U$1)+SUMIFS('2012'!$H:$H, '2012'!$C:$C, $A34, '2012'!$F:$F, U$1)+SUMIFS('2012'!$I:$I, '2012'!$D:$D, $A34, '2012'!$F:$F, U$1)+SUMIFS('2012'!$J:$J, '2012'!$E:$E, $A34, '2012'!$F:$F, U$1)+SUMIFS('2011'!$H:$H, '2011'!$C:$C, $A34, '2011'!$F:$F, U$1)+SUMIFS('2011'!$I:$I, '2011'!$D:$D, $A34, '2011'!$F:$F, U$1)+SUMIFS('2011'!$J:$J, '2011'!$E:$E, $A34, '2011'!$F:$F, U$1)+SUMIFS('2010'!$H:$H, '2010'!$C:$C, $A34, '2010'!$F:$F, U$1)+SUMIFS('2010'!$I:$I, '2010'!$D:$D, $A34, '2010'!$F:$F, U$1)+SUMIFS('2010'!$J:$J, '2010'!$E:$E, $A34, '2010'!$F:$F, U$1)+SUMIFS('2009'!$H:$H, '2009'!$C:$C, $A34, '2009'!$F:$F, U$1)+SUMIFS('2009'!$I:$I, '2009'!$D:$D, $A34, '2009'!$F:$F, U$1)+SUMIFS('2009'!$J:$J, '2009'!$E:$E, $A34, '2009'!$F:$F, U$1), 0)</f>
        <v>0</v>
      </c>
      <c r="V34" s="0" t="n">
        <f aca="false">IFERROR(SUMIFS('2018'!$H:$H, '2018'!$C:$C, $A34, '2018'!$F:$F, V$1)+SUMIFS('2018'!$I:$I, '2018'!$D:$D, $A34, '2018'!$F:$F, V$1)+SUMIFS('2018'!$J:$J, '2018'!$E:$E, $A34, '2018'!$F:$F, V$1)+SUMIFS('2017'!$H:$H, '2017'!$C:$C, $A34, '2017'!$F:$F, V$1)+SUMIFS('2017'!$I:$I, '2017'!$D:$D, $A34, '2017'!$F:$F, V$1)+SUMIFS('2017'!$J:$J, '2017'!$E:$E, $A34, '2017'!$F:$F, V$1)+SUMIFS('2016'!$H:$H, '2016'!$C:$C, $A34, '2016'!$F:$F, V$1)+SUMIFS('2016'!$I:$I, '2016'!$D:$D, $A34, '2016'!$F:$F, V$1)+SUMIFS('2016'!$J:$J, '2016'!$E:$E, $A34, '2016'!$F:$F, V$1)+SUMIFS('2015'!$H:$H, '2015'!$C:$C, $A34, '2015'!$F:$F, V$1)+SUMIFS('2015'!$I:$I, '2015'!$D:$D, $A34, '2015'!$F:$F, V$1)+SUMIFS('2015'!$J:$J, '2015'!$E:$E, $A34, '2015'!$F:$F, V$1)+SUMIFS('2014'!$H:$H, '2014'!$C:$C, $A34, '2014'!$F:$F, V$1)+SUMIFS('2014'!$I:$I, '2014'!$D:$D, $A34, '2014'!$F:$F, V$1)+SUMIFS('2014'!$J:$J, '2014'!$E:$E, $A34, '2014'!$F:$F, V$1)+SUMIFS('2013'!$H:$H, '2013'!$C:$C, $A34, '2013'!$F:$F, V$1)+SUMIFS('2013'!$I:$I, '2013'!$D:$D, $A34, '2013'!$F:$F, V$1)+SUMIFS('2013'!$J:$J, '2013'!$E:$E, $A34, '2013'!$F:$F, V$1)+SUMIFS('2012'!$H:$H, '2012'!$C:$C, $A34, '2012'!$F:$F, V$1)+SUMIFS('2012'!$I:$I, '2012'!$D:$D, $A34, '2012'!$F:$F, V$1)+SUMIFS('2012'!$J:$J, '2012'!$E:$E, $A34, '2012'!$F:$F, V$1)+SUMIFS('2011'!$H:$H, '2011'!$C:$C, $A34, '2011'!$F:$F, V$1)+SUMIFS('2011'!$I:$I, '2011'!$D:$D, $A34, '2011'!$F:$F, V$1)+SUMIFS('2011'!$J:$J, '2011'!$E:$E, $A34, '2011'!$F:$F, V$1)+SUMIFS('2010'!$H:$H, '2010'!$C:$C, $A34, '2010'!$F:$F, V$1)+SUMIFS('2010'!$I:$I, '2010'!$D:$D, $A34, '2010'!$F:$F, V$1)+SUMIFS('2010'!$J:$J, '2010'!$E:$E, $A34, '2010'!$F:$F, V$1)+SUMIFS('2009'!$H:$H, '2009'!$C:$C, $A34, '2009'!$F:$F, V$1)+SUMIFS('2009'!$I:$I, '2009'!$D:$D, $A34, '2009'!$F:$F, V$1)+SUMIFS('2009'!$J:$J, '2009'!$E:$E, $A34, '2009'!$F:$F, V$1), 0)</f>
        <v>0</v>
      </c>
      <c r="W34" s="0" t="n">
        <f aca="false">IFERROR(SUMIFS('2018'!$H:$H, '2018'!$C:$C, $A34, '2018'!$F:$F, W$1)+SUMIFS('2018'!$I:$I, '2018'!$D:$D, $A34, '2018'!$F:$F, W$1)+SUMIFS('2018'!$J:$J, '2018'!$E:$E, $A34, '2018'!$F:$F, W$1)+SUMIFS('2017'!$H:$H, '2017'!$C:$C, $A34, '2017'!$F:$F, W$1)+SUMIFS('2017'!$I:$I, '2017'!$D:$D, $A34, '2017'!$F:$F, W$1)+SUMIFS('2017'!$J:$J, '2017'!$E:$E, $A34, '2017'!$F:$F, W$1)+SUMIFS('2016'!$H:$H, '2016'!$C:$C, $A34, '2016'!$F:$F, W$1)+SUMIFS('2016'!$I:$I, '2016'!$D:$D, $A34, '2016'!$F:$F, W$1)+SUMIFS('2016'!$J:$J, '2016'!$E:$E, $A34, '2016'!$F:$F, W$1)+SUMIFS('2015'!$H:$H, '2015'!$C:$C, $A34, '2015'!$F:$F, W$1)+SUMIFS('2015'!$I:$I, '2015'!$D:$D, $A34, '2015'!$F:$F, W$1)+SUMIFS('2015'!$J:$J, '2015'!$E:$E, $A34, '2015'!$F:$F, W$1)+SUMIFS('2014'!$H:$H, '2014'!$C:$C, $A34, '2014'!$F:$F, W$1)+SUMIFS('2014'!$I:$I, '2014'!$D:$D, $A34, '2014'!$F:$F, W$1)+SUMIFS('2014'!$J:$J, '2014'!$E:$E, $A34, '2014'!$F:$F, W$1)+SUMIFS('2013'!$H:$H, '2013'!$C:$C, $A34, '2013'!$F:$F, W$1)+SUMIFS('2013'!$I:$I, '2013'!$D:$D, $A34, '2013'!$F:$F, W$1)+SUMIFS('2013'!$J:$J, '2013'!$E:$E, $A34, '2013'!$F:$F, W$1)+SUMIFS('2012'!$H:$H, '2012'!$C:$C, $A34, '2012'!$F:$F, W$1)+SUMIFS('2012'!$I:$I, '2012'!$D:$D, $A34, '2012'!$F:$F, W$1)+SUMIFS('2012'!$J:$J, '2012'!$E:$E, $A34, '2012'!$F:$F, W$1)+SUMIFS('2011'!$H:$H, '2011'!$C:$C, $A34, '2011'!$F:$F, W$1)+SUMIFS('2011'!$I:$I, '2011'!$D:$D, $A34, '2011'!$F:$F, W$1)+SUMIFS('2011'!$J:$J, '2011'!$E:$E, $A34, '2011'!$F:$F, W$1)+SUMIFS('2010'!$H:$H, '2010'!$C:$C, $A34, '2010'!$F:$F, W$1)+SUMIFS('2010'!$I:$I, '2010'!$D:$D, $A34, '2010'!$F:$F, W$1)+SUMIFS('2010'!$J:$J, '2010'!$E:$E, $A34, '2010'!$F:$F, W$1)+SUMIFS('2009'!$H:$H, '2009'!$C:$C, $A34, '2009'!$F:$F, W$1)+SUMIFS('2009'!$I:$I, '2009'!$D:$D, $A34, '2009'!$F:$F, W$1)+SUMIFS('2009'!$J:$J, '2009'!$E:$E, $A34, '2009'!$F:$F, W$1), 0)</f>
        <v>0</v>
      </c>
      <c r="X34" s="0" t="n">
        <f aca="false">IFERROR(SUMIFS('2018'!$H:$H, '2018'!$C:$C, $A34, '2018'!$F:$F, X$1)+SUMIFS('2018'!$I:$I, '2018'!$D:$D, $A34, '2018'!$F:$F, X$1)+SUMIFS('2018'!$J:$J, '2018'!$E:$E, $A34, '2018'!$F:$F, X$1)+SUMIFS('2017'!$H:$H, '2017'!$C:$C, $A34, '2017'!$F:$F, X$1)+SUMIFS('2017'!$I:$I, '2017'!$D:$D, $A34, '2017'!$F:$F, X$1)+SUMIFS('2017'!$J:$J, '2017'!$E:$E, $A34, '2017'!$F:$F, X$1)+SUMIFS('2016'!$H:$H, '2016'!$C:$C, $A34, '2016'!$F:$F, X$1)+SUMIFS('2016'!$I:$I, '2016'!$D:$D, $A34, '2016'!$F:$F, X$1)+SUMIFS('2016'!$J:$J, '2016'!$E:$E, $A34, '2016'!$F:$F, X$1)+SUMIFS('2015'!$H:$H, '2015'!$C:$C, $A34, '2015'!$F:$F, X$1)+SUMIFS('2015'!$I:$I, '2015'!$D:$D, $A34, '2015'!$F:$F, X$1)+SUMIFS('2015'!$J:$J, '2015'!$E:$E, $A34, '2015'!$F:$F, X$1)+SUMIFS('2014'!$H:$H, '2014'!$C:$C, $A34, '2014'!$F:$F, X$1)+SUMIFS('2014'!$I:$I, '2014'!$D:$D, $A34, '2014'!$F:$F, X$1)+SUMIFS('2014'!$J:$J, '2014'!$E:$E, $A34, '2014'!$F:$F, X$1)+SUMIFS('2013'!$H:$H, '2013'!$C:$C, $A34, '2013'!$F:$F, X$1)+SUMIFS('2013'!$I:$I, '2013'!$D:$D, $A34, '2013'!$F:$F, X$1)+SUMIFS('2013'!$J:$J, '2013'!$E:$E, $A34, '2013'!$F:$F, X$1)+SUMIFS('2012'!$H:$H, '2012'!$C:$C, $A34, '2012'!$F:$F, X$1)+SUMIFS('2012'!$I:$I, '2012'!$D:$D, $A34, '2012'!$F:$F, X$1)+SUMIFS('2012'!$J:$J, '2012'!$E:$E, $A34, '2012'!$F:$F, X$1)+SUMIFS('2011'!$H:$H, '2011'!$C:$C, $A34, '2011'!$F:$F, X$1)+SUMIFS('2011'!$I:$I, '2011'!$D:$D, $A34, '2011'!$F:$F, X$1)+SUMIFS('2011'!$J:$J, '2011'!$E:$E, $A34, '2011'!$F:$F, X$1)+SUMIFS('2010'!$H:$H, '2010'!$C:$C, $A34, '2010'!$F:$F, X$1)+SUMIFS('2010'!$I:$I, '2010'!$D:$D, $A34, '2010'!$F:$F, X$1)+SUMIFS('2010'!$J:$J, '2010'!$E:$E, $A34, '2010'!$F:$F, X$1)+SUMIFS('2009'!$H:$H, '2009'!$C:$C, $A34, '2009'!$F:$F, X$1)+SUMIFS('2009'!$I:$I, '2009'!$D:$D, $A34, '2009'!$F:$F, X$1)+SUMIFS('2009'!$J:$J, '2009'!$E:$E, $A34, '2009'!$F:$F, X$1), 0)</f>
        <v>0</v>
      </c>
      <c r="Y34" s="0" t="n">
        <f aca="false">IFERROR(SUMIFS('2018'!$H:$H, '2018'!$C:$C, $A34, '2018'!$F:$F, Y$1)+SUMIFS('2018'!$I:$I, '2018'!$D:$D, $A34, '2018'!$F:$F, Y$1)+SUMIFS('2018'!$J:$J, '2018'!$E:$E, $A34, '2018'!$F:$F, Y$1)+SUMIFS('2017'!$H:$H, '2017'!$C:$C, $A34, '2017'!$F:$F, Y$1)+SUMIFS('2017'!$I:$I, '2017'!$D:$D, $A34, '2017'!$F:$F, Y$1)+SUMIFS('2017'!$J:$J, '2017'!$E:$E, $A34, '2017'!$F:$F, Y$1)+SUMIFS('2016'!$H:$H, '2016'!$C:$C, $A34, '2016'!$F:$F, Y$1)+SUMIFS('2016'!$I:$I, '2016'!$D:$D, $A34, '2016'!$F:$F, Y$1)+SUMIFS('2016'!$J:$J, '2016'!$E:$E, $A34, '2016'!$F:$F, Y$1)+SUMIFS('2015'!$H:$H, '2015'!$C:$C, $A34, '2015'!$F:$F, Y$1)+SUMIFS('2015'!$I:$I, '2015'!$D:$D, $A34, '2015'!$F:$F, Y$1)+SUMIFS('2015'!$J:$J, '2015'!$E:$E, $A34, '2015'!$F:$F, Y$1)+SUMIFS('2014'!$H:$H, '2014'!$C:$C, $A34, '2014'!$F:$F, Y$1)+SUMIFS('2014'!$I:$I, '2014'!$D:$D, $A34, '2014'!$F:$F, Y$1)+SUMIFS('2014'!$J:$J, '2014'!$E:$E, $A34, '2014'!$F:$F, Y$1)+SUMIFS('2013'!$H:$H, '2013'!$C:$C, $A34, '2013'!$F:$F, Y$1)+SUMIFS('2013'!$I:$I, '2013'!$D:$D, $A34, '2013'!$F:$F, Y$1)+SUMIFS('2013'!$J:$J, '2013'!$E:$E, $A34, '2013'!$F:$F, Y$1)+SUMIFS('2012'!$H:$H, '2012'!$C:$C, $A34, '2012'!$F:$F, Y$1)+SUMIFS('2012'!$I:$I, '2012'!$D:$D, $A34, '2012'!$F:$F, Y$1)+SUMIFS('2012'!$J:$J, '2012'!$E:$E, $A34, '2012'!$F:$F, Y$1)+SUMIFS('2011'!$H:$H, '2011'!$C:$C, $A34, '2011'!$F:$F, Y$1)+SUMIFS('2011'!$I:$I, '2011'!$D:$D, $A34, '2011'!$F:$F, Y$1)+SUMIFS('2011'!$J:$J, '2011'!$E:$E, $A34, '2011'!$F:$F, Y$1)+SUMIFS('2010'!$H:$H, '2010'!$C:$C, $A34, '2010'!$F:$F, Y$1)+SUMIFS('2010'!$I:$I, '2010'!$D:$D, $A34, '2010'!$F:$F, Y$1)+SUMIFS('2010'!$J:$J, '2010'!$E:$E, $A34, '2010'!$F:$F, Y$1)+SUMIFS('2009'!$H:$H, '2009'!$C:$C, $A34, '2009'!$F:$F, Y$1)+SUMIFS('2009'!$I:$I, '2009'!$D:$D, $A34, '2009'!$F:$F, Y$1)+SUMIFS('2009'!$J:$J, '2009'!$E:$E, $A34, '2009'!$F:$F, Y$1), 0)</f>
        <v>0</v>
      </c>
      <c r="Z34" s="0" t="n">
        <f aca="false">IFERROR(SUMIFS('2018'!$H:$H, '2018'!$C:$C, $A34, '2018'!$F:$F, Z$1)+SUMIFS('2018'!$I:$I, '2018'!$D:$D, $A34, '2018'!$F:$F, Z$1)+SUMIFS('2018'!$J:$J, '2018'!$E:$E, $A34, '2018'!$F:$F, Z$1)+SUMIFS('2017'!$H:$H, '2017'!$C:$C, $A34, '2017'!$F:$F, Z$1)+SUMIFS('2017'!$I:$I, '2017'!$D:$D, $A34, '2017'!$F:$F, Z$1)+SUMIFS('2017'!$J:$J, '2017'!$E:$E, $A34, '2017'!$F:$F, Z$1)+SUMIFS('2016'!$H:$H, '2016'!$C:$C, $A34, '2016'!$F:$F, Z$1)+SUMIFS('2016'!$I:$I, '2016'!$D:$D, $A34, '2016'!$F:$F, Z$1)+SUMIFS('2016'!$J:$J, '2016'!$E:$E, $A34, '2016'!$F:$F, Z$1)+SUMIFS('2015'!$H:$H, '2015'!$C:$C, $A34, '2015'!$F:$F, Z$1)+SUMIFS('2015'!$I:$I, '2015'!$D:$D, $A34, '2015'!$F:$F, Z$1)+SUMIFS('2015'!$J:$J, '2015'!$E:$E, $A34, '2015'!$F:$F, Z$1)+SUMIFS('2014'!$H:$H, '2014'!$C:$C, $A34, '2014'!$F:$F, Z$1)+SUMIFS('2014'!$I:$I, '2014'!$D:$D, $A34, '2014'!$F:$F, Z$1)+SUMIFS('2014'!$J:$J, '2014'!$E:$E, $A34, '2014'!$F:$F, Z$1)+SUMIFS('2013'!$H:$H, '2013'!$C:$C, $A34, '2013'!$F:$F, Z$1)+SUMIFS('2013'!$I:$I, '2013'!$D:$D, $A34, '2013'!$F:$F, Z$1)+SUMIFS('2013'!$J:$J, '2013'!$E:$E, $A34, '2013'!$F:$F, Z$1)+SUMIFS('2012'!$H:$H, '2012'!$C:$C, $A34, '2012'!$F:$F, Z$1)+SUMIFS('2012'!$I:$I, '2012'!$D:$D, $A34, '2012'!$F:$F, Z$1)+SUMIFS('2012'!$J:$J, '2012'!$E:$E, $A34, '2012'!$F:$F, Z$1)+SUMIFS('2011'!$H:$H, '2011'!$C:$C, $A34, '2011'!$F:$F, Z$1)+SUMIFS('2011'!$I:$I, '2011'!$D:$D, $A34, '2011'!$F:$F, Z$1)+SUMIFS('2011'!$J:$J, '2011'!$E:$E, $A34, '2011'!$F:$F, Z$1)+SUMIFS('2010'!$H:$H, '2010'!$C:$C, $A34, '2010'!$F:$F, Z$1)+SUMIFS('2010'!$I:$I, '2010'!$D:$D, $A34, '2010'!$F:$F, Z$1)+SUMIFS('2010'!$J:$J, '2010'!$E:$E, $A34, '2010'!$F:$F, Z$1)+SUMIFS('2009'!$H:$H, '2009'!$C:$C, $A34, '2009'!$F:$F, Z$1)+SUMIFS('2009'!$I:$I, '2009'!$D:$D, $A34, '2009'!$F:$F, Z$1)+SUMIFS('2009'!$J:$J, '2009'!$E:$E, $A34, '2009'!$F:$F, Z$1), 0)</f>
        <v>0</v>
      </c>
      <c r="AA34" s="0" t="n">
        <f aca="false">IFERROR(SUMIFS('2018'!$H:$H, '2018'!$C:$C, $A34, '2018'!$F:$F, AA$1)+SUMIFS('2018'!$I:$I, '2018'!$D:$D, $A34, '2018'!$F:$F, AA$1)+SUMIFS('2018'!$J:$J, '2018'!$E:$E, $A34, '2018'!$F:$F, AA$1)+SUMIFS('2017'!$H:$H, '2017'!$C:$C, $A34, '2017'!$F:$F, AA$1)+SUMIFS('2017'!$I:$I, '2017'!$D:$D, $A34, '2017'!$F:$F, AA$1)+SUMIFS('2017'!$J:$J, '2017'!$E:$E, $A34, '2017'!$F:$F, AA$1)+SUMIFS('2016'!$H:$H, '2016'!$C:$C, $A34, '2016'!$F:$F, AA$1)+SUMIFS('2016'!$I:$I, '2016'!$D:$D, $A34, '2016'!$F:$F, AA$1)+SUMIFS('2016'!$J:$J, '2016'!$E:$E, $A34, '2016'!$F:$F, AA$1)+SUMIFS('2015'!$H:$H, '2015'!$C:$C, $A34, '2015'!$F:$F, AA$1)+SUMIFS('2015'!$I:$I, '2015'!$D:$D, $A34, '2015'!$F:$F, AA$1)+SUMIFS('2015'!$J:$J, '2015'!$E:$E, $A34, '2015'!$F:$F, AA$1)+SUMIFS('2014'!$H:$H, '2014'!$C:$C, $A34, '2014'!$F:$F, AA$1)+SUMIFS('2014'!$I:$I, '2014'!$D:$D, $A34, '2014'!$F:$F, AA$1)+SUMIFS('2014'!$J:$J, '2014'!$E:$E, $A34, '2014'!$F:$F, AA$1)+SUMIFS('2013'!$H:$H, '2013'!$C:$C, $A34, '2013'!$F:$F, AA$1)+SUMIFS('2013'!$I:$I, '2013'!$D:$D, $A34, '2013'!$F:$F, AA$1)+SUMIFS('2013'!$J:$J, '2013'!$E:$E, $A34, '2013'!$F:$F, AA$1)+SUMIFS('2012'!$H:$H, '2012'!$C:$C, $A34, '2012'!$F:$F, AA$1)+SUMIFS('2012'!$I:$I, '2012'!$D:$D, $A34, '2012'!$F:$F, AA$1)+SUMIFS('2012'!$J:$J, '2012'!$E:$E, $A34, '2012'!$F:$F, AA$1)+SUMIFS('2011'!$H:$H, '2011'!$C:$C, $A34, '2011'!$F:$F, AA$1)+SUMIFS('2011'!$I:$I, '2011'!$D:$D, $A34, '2011'!$F:$F, AA$1)+SUMIFS('2011'!$J:$J, '2011'!$E:$E, $A34, '2011'!$F:$F, AA$1)+SUMIFS('2010'!$H:$H, '2010'!$C:$C, $A34, '2010'!$F:$F, AA$1)+SUMIFS('2010'!$I:$I, '2010'!$D:$D, $A34, '2010'!$F:$F, AA$1)+SUMIFS('2010'!$J:$J, '2010'!$E:$E, $A34, '2010'!$F:$F, AA$1)+SUMIFS('2009'!$H:$H, '2009'!$C:$C, $A34, '2009'!$F:$F, AA$1)+SUMIFS('2009'!$I:$I, '2009'!$D:$D, $A34, '2009'!$F:$F, AA$1)+SUMIFS('2009'!$J:$J, '2009'!$E:$E, $A34, '2009'!$F:$F, AA$1), 0)</f>
        <v>0</v>
      </c>
      <c r="AB34" s="0" t="n">
        <f aca="false">IFERROR(SUMIFS('2018'!$H:$H, '2018'!$C:$C, $A34, '2018'!$F:$F, AB$1)+SUMIFS('2018'!$I:$I, '2018'!$D:$D, $A34, '2018'!$F:$F, AB$1)+SUMIFS('2018'!$J:$J, '2018'!$E:$E, $A34, '2018'!$F:$F, AB$1)+SUMIFS('2017'!$H:$H, '2017'!$C:$C, $A34, '2017'!$F:$F, AB$1)+SUMIFS('2017'!$I:$I, '2017'!$D:$D, $A34, '2017'!$F:$F, AB$1)+SUMIFS('2017'!$J:$J, '2017'!$E:$E, $A34, '2017'!$F:$F, AB$1)+SUMIFS('2016'!$H:$H, '2016'!$C:$C, $A34, '2016'!$F:$F, AB$1)+SUMIFS('2016'!$I:$I, '2016'!$D:$D, $A34, '2016'!$F:$F, AB$1)+SUMIFS('2016'!$J:$J, '2016'!$E:$E, $A34, '2016'!$F:$F, AB$1)+SUMIFS('2015'!$H:$H, '2015'!$C:$C, $A34, '2015'!$F:$F, AB$1)+SUMIFS('2015'!$I:$I, '2015'!$D:$D, $A34, '2015'!$F:$F, AB$1)+SUMIFS('2015'!$J:$J, '2015'!$E:$E, $A34, '2015'!$F:$F, AB$1)+SUMIFS('2014'!$H:$H, '2014'!$C:$C, $A34, '2014'!$F:$F, AB$1)+SUMIFS('2014'!$I:$I, '2014'!$D:$D, $A34, '2014'!$F:$F, AB$1)+SUMIFS('2014'!$J:$J, '2014'!$E:$E, $A34, '2014'!$F:$F, AB$1)+SUMIFS('2013'!$H:$H, '2013'!$C:$C, $A34, '2013'!$F:$F, AB$1)+SUMIFS('2013'!$I:$I, '2013'!$D:$D, $A34, '2013'!$F:$F, AB$1)+SUMIFS('2013'!$J:$J, '2013'!$E:$E, $A34, '2013'!$F:$F, AB$1)+SUMIFS('2012'!$H:$H, '2012'!$C:$C, $A34, '2012'!$F:$F, AB$1)+SUMIFS('2012'!$I:$I, '2012'!$D:$D, $A34, '2012'!$F:$F, AB$1)+SUMIFS('2012'!$J:$J, '2012'!$E:$E, $A34, '2012'!$F:$F, AB$1)+SUMIFS('2011'!$H:$H, '2011'!$C:$C, $A34, '2011'!$F:$F, AB$1)+SUMIFS('2011'!$I:$I, '2011'!$D:$D, $A34, '2011'!$F:$F, AB$1)+SUMIFS('2011'!$J:$J, '2011'!$E:$E, $A34, '2011'!$F:$F, AB$1)+SUMIFS('2010'!$H:$H, '2010'!$C:$C, $A34, '2010'!$F:$F, AB$1)+SUMIFS('2010'!$I:$I, '2010'!$D:$D, $A34, '2010'!$F:$F, AB$1)+SUMIFS('2010'!$J:$J, '2010'!$E:$E, $A34, '2010'!$F:$F, AB$1)+SUMIFS('2009'!$H:$H, '2009'!$C:$C, $A34, '2009'!$F:$F, AB$1)+SUMIFS('2009'!$I:$I, '2009'!$D:$D, $A34, '2009'!$F:$F, AB$1)+SUMIFS('2009'!$J:$J, '2009'!$E:$E, $A34, '2009'!$F:$F, AB$1), 0)</f>
        <v>0</v>
      </c>
      <c r="AC34" s="0" t="n">
        <f aca="false">IFERROR(SUMIFS('2018'!$H:$H, '2018'!$C:$C, $A34, '2018'!$F:$F, AC$1)+SUMIFS('2018'!$I:$I, '2018'!$D:$D, $A34, '2018'!$F:$F, AC$1)+SUMIFS('2018'!$J:$J, '2018'!$E:$E, $A34, '2018'!$F:$F, AC$1)+SUMIFS('2017'!$H:$H, '2017'!$C:$C, $A34, '2017'!$F:$F, AC$1)+SUMIFS('2017'!$I:$I, '2017'!$D:$D, $A34, '2017'!$F:$F, AC$1)+SUMIFS('2017'!$J:$J, '2017'!$E:$E, $A34, '2017'!$F:$F, AC$1)+SUMIFS('2016'!$H:$H, '2016'!$C:$C, $A34, '2016'!$F:$F, AC$1)+SUMIFS('2016'!$I:$I, '2016'!$D:$D, $A34, '2016'!$F:$F, AC$1)+SUMIFS('2016'!$J:$J, '2016'!$E:$E, $A34, '2016'!$F:$F, AC$1)+SUMIFS('2015'!$H:$H, '2015'!$C:$C, $A34, '2015'!$F:$F, AC$1)+SUMIFS('2015'!$I:$I, '2015'!$D:$D, $A34, '2015'!$F:$F, AC$1)+SUMIFS('2015'!$J:$J, '2015'!$E:$E, $A34, '2015'!$F:$F, AC$1)+SUMIFS('2014'!$H:$H, '2014'!$C:$C, $A34, '2014'!$F:$F, AC$1)+SUMIFS('2014'!$I:$I, '2014'!$D:$D, $A34, '2014'!$F:$F, AC$1)+SUMIFS('2014'!$J:$J, '2014'!$E:$E, $A34, '2014'!$F:$F, AC$1)+SUMIFS('2013'!$H:$H, '2013'!$C:$C, $A34, '2013'!$F:$F, AC$1)+SUMIFS('2013'!$I:$I, '2013'!$D:$D, $A34, '2013'!$F:$F, AC$1)+SUMIFS('2013'!$J:$J, '2013'!$E:$E, $A34, '2013'!$F:$F, AC$1)+SUMIFS('2012'!$H:$H, '2012'!$C:$C, $A34, '2012'!$F:$F, AC$1)+SUMIFS('2012'!$I:$I, '2012'!$D:$D, $A34, '2012'!$F:$F, AC$1)+SUMIFS('2012'!$J:$J, '2012'!$E:$E, $A34, '2012'!$F:$F, AC$1)+SUMIFS('2011'!$H:$H, '2011'!$C:$C, $A34, '2011'!$F:$F, AC$1)+SUMIFS('2011'!$I:$I, '2011'!$D:$D, $A34, '2011'!$F:$F, AC$1)+SUMIFS('2011'!$J:$J, '2011'!$E:$E, $A34, '2011'!$F:$F, AC$1)+SUMIFS('2010'!$H:$H, '2010'!$C:$C, $A34, '2010'!$F:$F, AC$1)+SUMIFS('2010'!$I:$I, '2010'!$D:$D, $A34, '2010'!$F:$F, AC$1)+SUMIFS('2010'!$J:$J, '2010'!$E:$E, $A34, '2010'!$F:$F, AC$1)+SUMIFS('2009'!$H:$H, '2009'!$C:$C, $A34, '2009'!$F:$F, AC$1)+SUMIFS('2009'!$I:$I, '2009'!$D:$D, $A34, '2009'!$F:$F, AC$1)+SUMIFS('2009'!$J:$J, '2009'!$E:$E, $A34, '2009'!$F:$F, AC$1), 0)</f>
        <v>203</v>
      </c>
      <c r="AD34" s="0" t="n">
        <f aca="false">IFERROR(SUMIFS('2018'!$H:$H, '2018'!$C:$C, $A34, '2018'!$F:$F, AD$1)+SUMIFS('2018'!$I:$I, '2018'!$D:$D, $A34, '2018'!$F:$F, AD$1)+SUMIFS('2018'!$J:$J, '2018'!$E:$E, $A34, '2018'!$F:$F, AD$1)+SUMIFS('2017'!$H:$H, '2017'!$C:$C, $A34, '2017'!$F:$F, AD$1)+SUMIFS('2017'!$I:$I, '2017'!$D:$D, $A34, '2017'!$F:$F, AD$1)+SUMIFS('2017'!$J:$J, '2017'!$E:$E, $A34, '2017'!$F:$F, AD$1)+SUMIFS('2016'!$H:$H, '2016'!$C:$C, $A34, '2016'!$F:$F, AD$1)+SUMIFS('2016'!$I:$I, '2016'!$D:$D, $A34, '2016'!$F:$F, AD$1)+SUMIFS('2016'!$J:$J, '2016'!$E:$E, $A34, '2016'!$F:$F, AD$1)+SUMIFS('2015'!$H:$H, '2015'!$C:$C, $A34, '2015'!$F:$F, AD$1)+SUMIFS('2015'!$I:$I, '2015'!$D:$D, $A34, '2015'!$F:$F, AD$1)+SUMIFS('2015'!$J:$J, '2015'!$E:$E, $A34, '2015'!$F:$F, AD$1)+SUMIFS('2014'!$H:$H, '2014'!$C:$C, $A34, '2014'!$F:$F, AD$1)+SUMIFS('2014'!$I:$I, '2014'!$D:$D, $A34, '2014'!$F:$F, AD$1)+SUMIFS('2014'!$J:$J, '2014'!$E:$E, $A34, '2014'!$F:$F, AD$1)+SUMIFS('2013'!$H:$H, '2013'!$C:$C, $A34, '2013'!$F:$F, AD$1)+SUMIFS('2013'!$I:$I, '2013'!$D:$D, $A34, '2013'!$F:$F, AD$1)+SUMIFS('2013'!$J:$J, '2013'!$E:$E, $A34, '2013'!$F:$F, AD$1)+SUMIFS('2012'!$H:$H, '2012'!$C:$C, $A34, '2012'!$F:$F, AD$1)+SUMIFS('2012'!$I:$I, '2012'!$D:$D, $A34, '2012'!$F:$F, AD$1)+SUMIFS('2012'!$J:$J, '2012'!$E:$E, $A34, '2012'!$F:$F, AD$1)+SUMIFS('2011'!$H:$H, '2011'!$C:$C, $A34, '2011'!$F:$F, AD$1)+SUMIFS('2011'!$I:$I, '2011'!$D:$D, $A34, '2011'!$F:$F, AD$1)+SUMIFS('2011'!$J:$J, '2011'!$E:$E, $A34, '2011'!$F:$F, AD$1)+SUMIFS('2010'!$H:$H, '2010'!$C:$C, $A34, '2010'!$F:$F, AD$1)+SUMIFS('2010'!$I:$I, '2010'!$D:$D, $A34, '2010'!$F:$F, AD$1)+SUMIFS('2010'!$J:$J, '2010'!$E:$E, $A34, '2010'!$F:$F, AD$1)+SUMIFS('2009'!$H:$H, '2009'!$C:$C, $A34, '2009'!$F:$F, AD$1)+SUMIFS('2009'!$I:$I, '2009'!$D:$D, $A34, '2009'!$F:$F, AD$1)+SUMIFS('2009'!$J:$J, '2009'!$E:$E, $A34, '2009'!$F:$F, AD$1), 0)</f>
        <v>0</v>
      </c>
      <c r="AE34" s="0" t="n">
        <f aca="false">IFERROR(SUMIFS('2018'!$H:$H, '2018'!$C:$C, $A34, '2018'!$F:$F, AE$1)+SUMIFS('2018'!$I:$I, '2018'!$D:$D, $A34, '2018'!$F:$F, AE$1)+SUMIFS('2018'!$J:$J, '2018'!$E:$E, $A34, '2018'!$F:$F, AE$1)+SUMIFS('2017'!$H:$H, '2017'!$C:$C, $A34, '2017'!$F:$F, AE$1)+SUMIFS('2017'!$I:$I, '2017'!$D:$D, $A34, '2017'!$F:$F, AE$1)+SUMIFS('2017'!$J:$J, '2017'!$E:$E, $A34, '2017'!$F:$F, AE$1)+SUMIFS('2016'!$H:$H, '2016'!$C:$C, $A34, '2016'!$F:$F, AE$1)+SUMIFS('2016'!$I:$I, '2016'!$D:$D, $A34, '2016'!$F:$F, AE$1)+SUMIFS('2016'!$J:$J, '2016'!$E:$E, $A34, '2016'!$F:$F, AE$1)+SUMIFS('2015'!$H:$H, '2015'!$C:$C, $A34, '2015'!$F:$F, AE$1)+SUMIFS('2015'!$I:$I, '2015'!$D:$D, $A34, '2015'!$F:$F, AE$1)+SUMIFS('2015'!$J:$J, '2015'!$E:$E, $A34, '2015'!$F:$F, AE$1)+SUMIFS('2014'!$H:$H, '2014'!$C:$C, $A34, '2014'!$F:$F, AE$1)+SUMIFS('2014'!$I:$I, '2014'!$D:$D, $A34, '2014'!$F:$F, AE$1)+SUMIFS('2014'!$J:$J, '2014'!$E:$E, $A34, '2014'!$F:$F, AE$1)+SUMIFS('2013'!$H:$H, '2013'!$C:$C, $A34, '2013'!$F:$F, AE$1)+SUMIFS('2013'!$I:$I, '2013'!$D:$D, $A34, '2013'!$F:$F, AE$1)+SUMIFS('2013'!$J:$J, '2013'!$E:$E, $A34, '2013'!$F:$F, AE$1)+SUMIFS('2012'!$H:$H, '2012'!$C:$C, $A34, '2012'!$F:$F, AE$1)+SUMIFS('2012'!$I:$I, '2012'!$D:$D, $A34, '2012'!$F:$F, AE$1)+SUMIFS('2012'!$J:$J, '2012'!$E:$E, $A34, '2012'!$F:$F, AE$1)+SUMIFS('2011'!$H:$H, '2011'!$C:$C, $A34, '2011'!$F:$F, AE$1)+SUMIFS('2011'!$I:$I, '2011'!$D:$D, $A34, '2011'!$F:$F, AE$1)+SUMIFS('2011'!$J:$J, '2011'!$E:$E, $A34, '2011'!$F:$F, AE$1)+SUMIFS('2010'!$H:$H, '2010'!$C:$C, $A34, '2010'!$F:$F, AE$1)+SUMIFS('2010'!$I:$I, '2010'!$D:$D, $A34, '2010'!$F:$F, AE$1)+SUMIFS('2010'!$J:$J, '2010'!$E:$E, $A34, '2010'!$F:$F, AE$1)+SUMIFS('2009'!$H:$H, '2009'!$C:$C, $A34, '2009'!$F:$F, AE$1)+SUMIFS('2009'!$I:$I, '2009'!$D:$D, $A34, '2009'!$F:$F, AE$1)+SUMIFS('2009'!$J:$J, '2009'!$E:$E, $A34, '2009'!$F:$F, AE$1), 0)</f>
        <v>0</v>
      </c>
      <c r="AF34" s="0" t="n">
        <f aca="false">IFERROR(SUMIFS('2018'!$H:$H, '2018'!$C:$C, $A34, '2018'!$F:$F, AF$1)+SUMIFS('2018'!$I:$I, '2018'!$D:$D, $A34, '2018'!$F:$F, AF$1)+SUMIFS('2018'!$J:$J, '2018'!$E:$E, $A34, '2018'!$F:$F, AF$1)+SUMIFS('2017'!$H:$H, '2017'!$C:$C, $A34, '2017'!$F:$F, AF$1)+SUMIFS('2017'!$I:$I, '2017'!$D:$D, $A34, '2017'!$F:$F, AF$1)+SUMIFS('2017'!$J:$J, '2017'!$E:$E, $A34, '2017'!$F:$F, AF$1)+SUMIFS('2016'!$H:$H, '2016'!$C:$C, $A34, '2016'!$F:$F, AF$1)+SUMIFS('2016'!$I:$I, '2016'!$D:$D, $A34, '2016'!$F:$F, AF$1)+SUMIFS('2016'!$J:$J, '2016'!$E:$E, $A34, '2016'!$F:$F, AF$1)+SUMIFS('2015'!$H:$H, '2015'!$C:$C, $A34, '2015'!$F:$F, AF$1)+SUMIFS('2015'!$I:$I, '2015'!$D:$D, $A34, '2015'!$F:$F, AF$1)+SUMIFS('2015'!$J:$J, '2015'!$E:$E, $A34, '2015'!$F:$F, AF$1)+SUMIFS('2014'!$H:$H, '2014'!$C:$C, $A34, '2014'!$F:$F, AF$1)+SUMIFS('2014'!$I:$I, '2014'!$D:$D, $A34, '2014'!$F:$F, AF$1)+SUMIFS('2014'!$J:$J, '2014'!$E:$E, $A34, '2014'!$F:$F, AF$1)+SUMIFS('2013'!$H:$H, '2013'!$C:$C, $A34, '2013'!$F:$F, AF$1)+SUMIFS('2013'!$I:$I, '2013'!$D:$D, $A34, '2013'!$F:$F, AF$1)+SUMIFS('2013'!$J:$J, '2013'!$E:$E, $A34, '2013'!$F:$F, AF$1)+SUMIFS('2012'!$H:$H, '2012'!$C:$C, $A34, '2012'!$F:$F, AF$1)+SUMIFS('2012'!$I:$I, '2012'!$D:$D, $A34, '2012'!$F:$F, AF$1)+SUMIFS('2012'!$J:$J, '2012'!$E:$E, $A34, '2012'!$F:$F, AF$1)+SUMIFS('2011'!$H:$H, '2011'!$C:$C, $A34, '2011'!$F:$F, AF$1)+SUMIFS('2011'!$I:$I, '2011'!$D:$D, $A34, '2011'!$F:$F, AF$1)+SUMIFS('2011'!$J:$J, '2011'!$E:$E, $A34, '2011'!$F:$F, AF$1)+SUMIFS('2010'!$H:$H, '2010'!$C:$C, $A34, '2010'!$F:$F, AF$1)+SUMIFS('2010'!$I:$I, '2010'!$D:$D, $A34, '2010'!$F:$F, AF$1)+SUMIFS('2010'!$J:$J, '2010'!$E:$E, $A34, '2010'!$F:$F, AF$1)+SUMIFS('2009'!$H:$H, '2009'!$C:$C, $A34, '2009'!$F:$F, AF$1)+SUMIFS('2009'!$I:$I, '2009'!$D:$D, $A34, '2009'!$F:$F, AF$1)+SUMIFS('2009'!$J:$J, '2009'!$E:$E, $A34, '2009'!$F:$F, AF$1), 0)</f>
        <v>0</v>
      </c>
    </row>
    <row r="35" customFormat="false" ht="15" hidden="false" customHeight="false" outlineLevel="0" collapsed="false">
      <c r="A35" s="19" t="s">
        <v>70</v>
      </c>
      <c r="B35" s="0" t="n">
        <f aca="false">IFERROR(SUMIFS('2018'!$H:$H, '2018'!$C:$C, $A35, '2018'!$F:$F, B$1)+SUMIFS('2018'!$I:$I, '2018'!$D:$D, $A35, '2018'!$F:$F, B$1)+SUMIFS('2018'!$J:$J, '2018'!$E:$E, $A35, '2018'!$F:$F, B$1)+SUMIFS('2017'!$H:$H, '2017'!$C:$C, $A35, '2017'!$F:$F, B$1)+SUMIFS('2017'!$I:$I, '2017'!$D:$D, $A35, '2017'!$F:$F, B$1)+SUMIFS('2017'!$J:$J, '2017'!$E:$E, $A35, '2017'!$F:$F, B$1)+SUMIFS('2016'!$H:$H, '2016'!$C:$C, $A35, '2016'!$F:$F, B$1)+SUMIFS('2016'!$I:$I, '2016'!$D:$D, $A35, '2016'!$F:$F, B$1)+SUMIFS('2016'!$J:$J, '2016'!$E:$E, $A35, '2016'!$F:$F, B$1)+SUMIFS('2015'!$H:$H, '2015'!$C:$C, $A35, '2015'!$F:$F, B$1)+SUMIFS('2015'!$I:$I, '2015'!$D:$D, $A35, '2015'!$F:$F, B$1)+SUMIFS('2015'!$J:$J, '2015'!$E:$E, $A35, '2015'!$F:$F, B$1)+SUMIFS('2014'!$H:$H, '2014'!$C:$C, $A35, '2014'!$F:$F, B$1)+SUMIFS('2014'!$I:$I, '2014'!$D:$D, $A35, '2014'!$F:$F, B$1)+SUMIFS('2014'!$J:$J, '2014'!$E:$E, $A35, '2014'!$F:$F, B$1)+SUMIFS('2013'!$H:$H, '2013'!$C:$C, $A35, '2013'!$F:$F, B$1)+SUMIFS('2013'!$I:$I, '2013'!$D:$D, $A35, '2013'!$F:$F, B$1)+SUMIFS('2013'!$J:$J, '2013'!$E:$E, $A35, '2013'!$F:$F, B$1)+SUMIFS('2012'!$H:$H, '2012'!$C:$C, $A35, '2012'!$F:$F, B$1)+SUMIFS('2012'!$I:$I, '2012'!$D:$D, $A35, '2012'!$F:$F, B$1)+SUMIFS('2012'!$J:$J, '2012'!$E:$E, $A35, '2012'!$F:$F, B$1)+SUMIFS('2011'!$H:$H, '2011'!$C:$C, $A35, '2011'!$F:$F, B$1)+SUMIFS('2011'!$I:$I, '2011'!$D:$D, $A35, '2011'!$F:$F, B$1)+SUMIFS('2011'!$J:$J, '2011'!$E:$E, $A35, '2011'!$F:$F, B$1)+SUMIFS('2010'!$H:$H, '2010'!$C:$C, $A35, '2010'!$F:$F, B$1)+SUMIFS('2010'!$I:$I, '2010'!$D:$D, $A35, '2010'!$F:$F, B$1)+SUMIFS('2010'!$J:$J, '2010'!$E:$E, $A35, '2010'!$F:$F, B$1)+SUMIFS('2009'!$H:$H, '2009'!$C:$C, $A35, '2009'!$F:$F, B$1)+SUMIFS('2009'!$I:$I, '2009'!$D:$D, $A35, '2009'!$F:$F, B$1)+SUMIFS('2009'!$J:$J, '2009'!$E:$E, $A35, '2009'!$F:$F, B$1), 0)</f>
        <v>51</v>
      </c>
      <c r="C35" s="0" t="n">
        <f aca="false">IFERROR(SUMIFS('2018'!$H:$H, '2018'!$C:$C, $A35, '2018'!$F:$F, C$1)+SUMIFS('2018'!$I:$I, '2018'!$D:$D, $A35, '2018'!$F:$F, C$1)+SUMIFS('2018'!$J:$J, '2018'!$E:$E, $A35, '2018'!$F:$F, C$1)+SUMIFS('2017'!$H:$H, '2017'!$C:$C, $A35, '2017'!$F:$F, C$1)+SUMIFS('2017'!$I:$I, '2017'!$D:$D, $A35, '2017'!$F:$F, C$1)+SUMIFS('2017'!$J:$J, '2017'!$E:$E, $A35, '2017'!$F:$F, C$1)+SUMIFS('2016'!$H:$H, '2016'!$C:$C, $A35, '2016'!$F:$F, C$1)+SUMIFS('2016'!$I:$I, '2016'!$D:$D, $A35, '2016'!$F:$F, C$1)+SUMIFS('2016'!$J:$J, '2016'!$E:$E, $A35, '2016'!$F:$F, C$1)+SUMIFS('2015'!$H:$H, '2015'!$C:$C, $A35, '2015'!$F:$F, C$1)+SUMIFS('2015'!$I:$I, '2015'!$D:$D, $A35, '2015'!$F:$F, C$1)+SUMIFS('2015'!$J:$J, '2015'!$E:$E, $A35, '2015'!$F:$F, C$1)+SUMIFS('2014'!$H:$H, '2014'!$C:$C, $A35, '2014'!$F:$F, C$1)+SUMIFS('2014'!$I:$I, '2014'!$D:$D, $A35, '2014'!$F:$F, C$1)+SUMIFS('2014'!$J:$J, '2014'!$E:$E, $A35, '2014'!$F:$F, C$1)+SUMIFS('2013'!$H:$H, '2013'!$C:$C, $A35, '2013'!$F:$F, C$1)+SUMIFS('2013'!$I:$I, '2013'!$D:$D, $A35, '2013'!$F:$F, C$1)+SUMIFS('2013'!$J:$J, '2013'!$E:$E, $A35, '2013'!$F:$F, C$1)+SUMIFS('2012'!$H:$H, '2012'!$C:$C, $A35, '2012'!$F:$F, C$1)+SUMIFS('2012'!$I:$I, '2012'!$D:$D, $A35, '2012'!$F:$F, C$1)+SUMIFS('2012'!$J:$J, '2012'!$E:$E, $A35, '2012'!$F:$F, C$1)+SUMIFS('2011'!$H:$H, '2011'!$C:$C, $A35, '2011'!$F:$F, C$1)+SUMIFS('2011'!$I:$I, '2011'!$D:$D, $A35, '2011'!$F:$F, C$1)+SUMIFS('2011'!$J:$J, '2011'!$E:$E, $A35, '2011'!$F:$F, C$1)+SUMIFS('2010'!$H:$H, '2010'!$C:$C, $A35, '2010'!$F:$F, C$1)+SUMIFS('2010'!$I:$I, '2010'!$D:$D, $A35, '2010'!$F:$F, C$1)+SUMIFS('2010'!$J:$J, '2010'!$E:$E, $A35, '2010'!$F:$F, C$1)+SUMIFS('2009'!$H:$H, '2009'!$C:$C, $A35, '2009'!$F:$F, C$1)+SUMIFS('2009'!$I:$I, '2009'!$D:$D, $A35, '2009'!$F:$F, C$1)+SUMIFS('2009'!$J:$J, '2009'!$E:$E, $A35, '2009'!$F:$F, C$1), 0)</f>
        <v>42</v>
      </c>
      <c r="D35" s="0" t="n">
        <f aca="false">IFERROR(SUMIFS('2018'!$H:$H, '2018'!$C:$C, $A35, '2018'!$F:$F, D$1)+SUMIFS('2018'!$I:$I, '2018'!$D:$D, $A35, '2018'!$F:$F, D$1)+SUMIFS('2018'!$J:$J, '2018'!$E:$E, $A35, '2018'!$F:$F, D$1)+SUMIFS('2017'!$H:$H, '2017'!$C:$C, $A35, '2017'!$F:$F, D$1)+SUMIFS('2017'!$I:$I, '2017'!$D:$D, $A35, '2017'!$F:$F, D$1)+SUMIFS('2017'!$J:$J, '2017'!$E:$E, $A35, '2017'!$F:$F, D$1)+SUMIFS('2016'!$H:$H, '2016'!$C:$C, $A35, '2016'!$F:$F, D$1)+SUMIFS('2016'!$I:$I, '2016'!$D:$D, $A35, '2016'!$F:$F, D$1)+SUMIFS('2016'!$J:$J, '2016'!$E:$E, $A35, '2016'!$F:$F, D$1)+SUMIFS('2015'!$H:$H, '2015'!$C:$C, $A35, '2015'!$F:$F, D$1)+SUMIFS('2015'!$I:$I, '2015'!$D:$D, $A35, '2015'!$F:$F, D$1)+SUMIFS('2015'!$J:$J, '2015'!$E:$E, $A35, '2015'!$F:$F, D$1)+SUMIFS('2014'!$H:$H, '2014'!$C:$C, $A35, '2014'!$F:$F, D$1)+SUMIFS('2014'!$I:$I, '2014'!$D:$D, $A35, '2014'!$F:$F, D$1)+SUMIFS('2014'!$J:$J, '2014'!$E:$E, $A35, '2014'!$F:$F, D$1)+SUMIFS('2013'!$H:$H, '2013'!$C:$C, $A35, '2013'!$F:$F, D$1)+SUMIFS('2013'!$I:$I, '2013'!$D:$D, $A35, '2013'!$F:$F, D$1)+SUMIFS('2013'!$J:$J, '2013'!$E:$E, $A35, '2013'!$F:$F, D$1)+SUMIFS('2012'!$H:$H, '2012'!$C:$C, $A35, '2012'!$F:$F, D$1)+SUMIFS('2012'!$I:$I, '2012'!$D:$D, $A35, '2012'!$F:$F, D$1)+SUMIFS('2012'!$J:$J, '2012'!$E:$E, $A35, '2012'!$F:$F, D$1)+SUMIFS('2011'!$H:$H, '2011'!$C:$C, $A35, '2011'!$F:$F, D$1)+SUMIFS('2011'!$I:$I, '2011'!$D:$D, $A35, '2011'!$F:$F, D$1)+SUMIFS('2011'!$J:$J, '2011'!$E:$E, $A35, '2011'!$F:$F, D$1)+SUMIFS('2010'!$H:$H, '2010'!$C:$C, $A35, '2010'!$F:$F, D$1)+SUMIFS('2010'!$I:$I, '2010'!$D:$D, $A35, '2010'!$F:$F, D$1)+SUMIFS('2010'!$J:$J, '2010'!$E:$E, $A35, '2010'!$F:$F, D$1)+SUMIFS('2009'!$H:$H, '2009'!$C:$C, $A35, '2009'!$F:$F, D$1)+SUMIFS('2009'!$I:$I, '2009'!$D:$D, $A35, '2009'!$F:$F, D$1)+SUMIFS('2009'!$J:$J, '2009'!$E:$E, $A35, '2009'!$F:$F, D$1), 0)</f>
        <v>0.5</v>
      </c>
      <c r="E35" s="0" t="n">
        <f aca="false">IFERROR(SUMIFS('2018'!$H:$H, '2018'!$C:$C, $A35, '2018'!$F:$F, E$1)+SUMIFS('2018'!$I:$I, '2018'!$D:$D, $A35, '2018'!$F:$F, E$1)+SUMIFS('2018'!$J:$J, '2018'!$E:$E, $A35, '2018'!$F:$F, E$1)+SUMIFS('2017'!$H:$H, '2017'!$C:$C, $A35, '2017'!$F:$F, E$1)+SUMIFS('2017'!$I:$I, '2017'!$D:$D, $A35, '2017'!$F:$F, E$1)+SUMIFS('2017'!$J:$J, '2017'!$E:$E, $A35, '2017'!$F:$F, E$1)+SUMIFS('2016'!$H:$H, '2016'!$C:$C, $A35, '2016'!$F:$F, E$1)+SUMIFS('2016'!$I:$I, '2016'!$D:$D, $A35, '2016'!$F:$F, E$1)+SUMIFS('2016'!$J:$J, '2016'!$E:$E, $A35, '2016'!$F:$F, E$1)+SUMIFS('2015'!$H:$H, '2015'!$C:$C, $A35, '2015'!$F:$F, E$1)+SUMIFS('2015'!$I:$I, '2015'!$D:$D, $A35, '2015'!$F:$F, E$1)+SUMIFS('2015'!$J:$J, '2015'!$E:$E, $A35, '2015'!$F:$F, E$1)+SUMIFS('2014'!$H:$H, '2014'!$C:$C, $A35, '2014'!$F:$F, E$1)+SUMIFS('2014'!$I:$I, '2014'!$D:$D, $A35, '2014'!$F:$F, E$1)+SUMIFS('2014'!$J:$J, '2014'!$E:$E, $A35, '2014'!$F:$F, E$1)+SUMIFS('2013'!$H:$H, '2013'!$C:$C, $A35, '2013'!$F:$F, E$1)+SUMIFS('2013'!$I:$I, '2013'!$D:$D, $A35, '2013'!$F:$F, E$1)+SUMIFS('2013'!$J:$J, '2013'!$E:$E, $A35, '2013'!$F:$F, E$1)+SUMIFS('2012'!$H:$H, '2012'!$C:$C, $A35, '2012'!$F:$F, E$1)+SUMIFS('2012'!$I:$I, '2012'!$D:$D, $A35, '2012'!$F:$F, E$1)+SUMIFS('2012'!$J:$J, '2012'!$E:$E, $A35, '2012'!$F:$F, E$1)+SUMIFS('2011'!$H:$H, '2011'!$C:$C, $A35, '2011'!$F:$F, E$1)+SUMIFS('2011'!$I:$I, '2011'!$D:$D, $A35, '2011'!$F:$F, E$1)+SUMIFS('2011'!$J:$J, '2011'!$E:$E, $A35, '2011'!$F:$F, E$1)+SUMIFS('2010'!$H:$H, '2010'!$C:$C, $A35, '2010'!$F:$F, E$1)+SUMIFS('2010'!$I:$I, '2010'!$D:$D, $A35, '2010'!$F:$F, E$1)+SUMIFS('2010'!$J:$J, '2010'!$E:$E, $A35, '2010'!$F:$F, E$1)+SUMIFS('2009'!$H:$H, '2009'!$C:$C, $A35, '2009'!$F:$F, E$1)+SUMIFS('2009'!$I:$I, '2009'!$D:$D, $A35, '2009'!$F:$F, E$1)+SUMIFS('2009'!$J:$J, '2009'!$E:$E, $A35, '2009'!$F:$F, E$1), 0)</f>
        <v>0</v>
      </c>
      <c r="F35" s="0" t="n">
        <f aca="false">IFERROR(SUMIFS('2018'!$H:$H, '2018'!$C:$C, $A35, '2018'!$F:$F, F$1)+SUMIFS('2018'!$I:$I, '2018'!$D:$D, $A35, '2018'!$F:$F, F$1)+SUMIFS('2018'!$J:$J, '2018'!$E:$E, $A35, '2018'!$F:$F, F$1)+SUMIFS('2017'!$H:$H, '2017'!$C:$C, $A35, '2017'!$F:$F, F$1)+SUMIFS('2017'!$I:$I, '2017'!$D:$D, $A35, '2017'!$F:$F, F$1)+SUMIFS('2017'!$J:$J, '2017'!$E:$E, $A35, '2017'!$F:$F, F$1)+SUMIFS('2016'!$H:$H, '2016'!$C:$C, $A35, '2016'!$F:$F, F$1)+SUMIFS('2016'!$I:$I, '2016'!$D:$D, $A35, '2016'!$F:$F, F$1)+SUMIFS('2016'!$J:$J, '2016'!$E:$E, $A35, '2016'!$F:$F, F$1)+SUMIFS('2015'!$H:$H, '2015'!$C:$C, $A35, '2015'!$F:$F, F$1)+SUMIFS('2015'!$I:$I, '2015'!$D:$D, $A35, '2015'!$F:$F, F$1)+SUMIFS('2015'!$J:$J, '2015'!$E:$E, $A35, '2015'!$F:$F, F$1)+SUMIFS('2014'!$H:$H, '2014'!$C:$C, $A35, '2014'!$F:$F, F$1)+SUMIFS('2014'!$I:$I, '2014'!$D:$D, $A35, '2014'!$F:$F, F$1)+SUMIFS('2014'!$J:$J, '2014'!$E:$E, $A35, '2014'!$F:$F, F$1)+SUMIFS('2013'!$H:$H, '2013'!$C:$C, $A35, '2013'!$F:$F, F$1)+SUMIFS('2013'!$I:$I, '2013'!$D:$D, $A35, '2013'!$F:$F, F$1)+SUMIFS('2013'!$J:$J, '2013'!$E:$E, $A35, '2013'!$F:$F, F$1)+SUMIFS('2012'!$H:$H, '2012'!$C:$C, $A35, '2012'!$F:$F, F$1)+SUMIFS('2012'!$I:$I, '2012'!$D:$D, $A35, '2012'!$F:$F, F$1)+SUMIFS('2012'!$J:$J, '2012'!$E:$E, $A35, '2012'!$F:$F, F$1)+SUMIFS('2011'!$H:$H, '2011'!$C:$C, $A35, '2011'!$F:$F, F$1)+SUMIFS('2011'!$I:$I, '2011'!$D:$D, $A35, '2011'!$F:$F, F$1)+SUMIFS('2011'!$J:$J, '2011'!$E:$E, $A35, '2011'!$F:$F, F$1)+SUMIFS('2010'!$H:$H, '2010'!$C:$C, $A35, '2010'!$F:$F, F$1)+SUMIFS('2010'!$I:$I, '2010'!$D:$D, $A35, '2010'!$F:$F, F$1)+SUMIFS('2010'!$J:$J, '2010'!$E:$E, $A35, '2010'!$F:$F, F$1)+SUMIFS('2009'!$H:$H, '2009'!$C:$C, $A35, '2009'!$F:$F, F$1)+SUMIFS('2009'!$I:$I, '2009'!$D:$D, $A35, '2009'!$F:$F, F$1)+SUMIFS('2009'!$J:$J, '2009'!$E:$E, $A35, '2009'!$F:$F, F$1), 0)</f>
        <v>0</v>
      </c>
      <c r="G35" s="0" t="n">
        <f aca="false">IFERROR(SUMIFS('2018'!$H:$H, '2018'!$C:$C, $A35, '2018'!$F:$F, G$1)+SUMIFS('2018'!$I:$I, '2018'!$D:$D, $A35, '2018'!$F:$F, G$1)+SUMIFS('2018'!$J:$J, '2018'!$E:$E, $A35, '2018'!$F:$F, G$1)+SUMIFS('2017'!$H:$H, '2017'!$C:$C, $A35, '2017'!$F:$F, G$1)+SUMIFS('2017'!$I:$I, '2017'!$D:$D, $A35, '2017'!$F:$F, G$1)+SUMIFS('2017'!$J:$J, '2017'!$E:$E, $A35, '2017'!$F:$F, G$1)+SUMIFS('2016'!$H:$H, '2016'!$C:$C, $A35, '2016'!$F:$F, G$1)+SUMIFS('2016'!$I:$I, '2016'!$D:$D, $A35, '2016'!$F:$F, G$1)+SUMIFS('2016'!$J:$J, '2016'!$E:$E, $A35, '2016'!$F:$F, G$1)+SUMIFS('2015'!$H:$H, '2015'!$C:$C, $A35, '2015'!$F:$F, G$1)+SUMIFS('2015'!$I:$I, '2015'!$D:$D, $A35, '2015'!$F:$F, G$1)+SUMIFS('2015'!$J:$J, '2015'!$E:$E, $A35, '2015'!$F:$F, G$1)+SUMIFS('2014'!$H:$H, '2014'!$C:$C, $A35, '2014'!$F:$F, G$1)+SUMIFS('2014'!$I:$I, '2014'!$D:$D, $A35, '2014'!$F:$F, G$1)+SUMIFS('2014'!$J:$J, '2014'!$E:$E, $A35, '2014'!$F:$F, G$1)+SUMIFS('2013'!$H:$H, '2013'!$C:$C, $A35, '2013'!$F:$F, G$1)+SUMIFS('2013'!$I:$I, '2013'!$D:$D, $A35, '2013'!$F:$F, G$1)+SUMIFS('2013'!$J:$J, '2013'!$E:$E, $A35, '2013'!$F:$F, G$1)+SUMIFS('2012'!$H:$H, '2012'!$C:$C, $A35, '2012'!$F:$F, G$1)+SUMIFS('2012'!$I:$I, '2012'!$D:$D, $A35, '2012'!$F:$F, G$1)+SUMIFS('2012'!$J:$J, '2012'!$E:$E, $A35, '2012'!$F:$F, G$1)+SUMIFS('2011'!$H:$H, '2011'!$C:$C, $A35, '2011'!$F:$F, G$1)+SUMIFS('2011'!$I:$I, '2011'!$D:$D, $A35, '2011'!$F:$F, G$1)+SUMIFS('2011'!$J:$J, '2011'!$E:$E, $A35, '2011'!$F:$F, G$1)+SUMIFS('2010'!$H:$H, '2010'!$C:$C, $A35, '2010'!$F:$F, G$1)+SUMIFS('2010'!$I:$I, '2010'!$D:$D, $A35, '2010'!$F:$F, G$1)+SUMIFS('2010'!$J:$J, '2010'!$E:$E, $A35, '2010'!$F:$F, G$1)+SUMIFS('2009'!$H:$H, '2009'!$C:$C, $A35, '2009'!$F:$F, G$1)+SUMIFS('2009'!$I:$I, '2009'!$D:$D, $A35, '2009'!$F:$F, G$1)+SUMIFS('2009'!$J:$J, '2009'!$E:$E, $A35, '2009'!$F:$F, G$1), 0)</f>
        <v>0</v>
      </c>
      <c r="H35" s="0" t="n">
        <f aca="false">IFERROR(SUMIFS('2018'!$H:$H, '2018'!$C:$C, $A35, '2018'!$F:$F, H$1)+SUMIFS('2018'!$I:$I, '2018'!$D:$D, $A35, '2018'!$F:$F, H$1)+SUMIFS('2018'!$J:$J, '2018'!$E:$E, $A35, '2018'!$F:$F, H$1)+SUMIFS('2017'!$H:$H, '2017'!$C:$C, $A35, '2017'!$F:$F, H$1)+SUMIFS('2017'!$I:$I, '2017'!$D:$D, $A35, '2017'!$F:$F, H$1)+SUMIFS('2017'!$J:$J, '2017'!$E:$E, $A35, '2017'!$F:$F, H$1)+SUMIFS('2016'!$H:$H, '2016'!$C:$C, $A35, '2016'!$F:$F, H$1)+SUMIFS('2016'!$I:$I, '2016'!$D:$D, $A35, '2016'!$F:$F, H$1)+SUMIFS('2016'!$J:$J, '2016'!$E:$E, $A35, '2016'!$F:$F, H$1)+SUMIFS('2015'!$H:$H, '2015'!$C:$C, $A35, '2015'!$F:$F, H$1)+SUMIFS('2015'!$I:$I, '2015'!$D:$D, $A35, '2015'!$F:$F, H$1)+SUMIFS('2015'!$J:$J, '2015'!$E:$E, $A35, '2015'!$F:$F, H$1)+SUMIFS('2014'!$H:$H, '2014'!$C:$C, $A35, '2014'!$F:$F, H$1)+SUMIFS('2014'!$I:$I, '2014'!$D:$D, $A35, '2014'!$F:$F, H$1)+SUMIFS('2014'!$J:$J, '2014'!$E:$E, $A35, '2014'!$F:$F, H$1)+SUMIFS('2013'!$H:$H, '2013'!$C:$C, $A35, '2013'!$F:$F, H$1)+SUMIFS('2013'!$I:$I, '2013'!$D:$D, $A35, '2013'!$F:$F, H$1)+SUMIFS('2013'!$J:$J, '2013'!$E:$E, $A35, '2013'!$F:$F, H$1)+SUMIFS('2012'!$H:$H, '2012'!$C:$C, $A35, '2012'!$F:$F, H$1)+SUMIFS('2012'!$I:$I, '2012'!$D:$D, $A35, '2012'!$F:$F, H$1)+SUMIFS('2012'!$J:$J, '2012'!$E:$E, $A35, '2012'!$F:$F, H$1)+SUMIFS('2011'!$H:$H, '2011'!$C:$C, $A35, '2011'!$F:$F, H$1)+SUMIFS('2011'!$I:$I, '2011'!$D:$D, $A35, '2011'!$F:$F, H$1)+SUMIFS('2011'!$J:$J, '2011'!$E:$E, $A35, '2011'!$F:$F, H$1)+SUMIFS('2010'!$H:$H, '2010'!$C:$C, $A35, '2010'!$F:$F, H$1)+SUMIFS('2010'!$I:$I, '2010'!$D:$D, $A35, '2010'!$F:$F, H$1)+SUMIFS('2010'!$J:$J, '2010'!$E:$E, $A35, '2010'!$F:$F, H$1)+SUMIFS('2009'!$H:$H, '2009'!$C:$C, $A35, '2009'!$F:$F, H$1)+SUMIFS('2009'!$I:$I, '2009'!$D:$D, $A35, '2009'!$F:$F, H$1)+SUMIFS('2009'!$J:$J, '2009'!$E:$E, $A35, '2009'!$F:$F, H$1), 0)</f>
        <v>1</v>
      </c>
      <c r="I35" s="0" t="n">
        <f aca="false">IFERROR(SUMIFS('2018'!$H:$H, '2018'!$C:$C, $A35, '2018'!$F:$F, I$1)+SUMIFS('2018'!$I:$I, '2018'!$D:$D, $A35, '2018'!$F:$F, I$1)+SUMIFS('2018'!$J:$J, '2018'!$E:$E, $A35, '2018'!$F:$F, I$1)+SUMIFS('2017'!$H:$H, '2017'!$C:$C, $A35, '2017'!$F:$F, I$1)+SUMIFS('2017'!$I:$I, '2017'!$D:$D, $A35, '2017'!$F:$F, I$1)+SUMIFS('2017'!$J:$J, '2017'!$E:$E, $A35, '2017'!$F:$F, I$1)+SUMIFS('2016'!$H:$H, '2016'!$C:$C, $A35, '2016'!$F:$F, I$1)+SUMIFS('2016'!$I:$I, '2016'!$D:$D, $A35, '2016'!$F:$F, I$1)+SUMIFS('2016'!$J:$J, '2016'!$E:$E, $A35, '2016'!$F:$F, I$1)+SUMIFS('2015'!$H:$H, '2015'!$C:$C, $A35, '2015'!$F:$F, I$1)+SUMIFS('2015'!$I:$I, '2015'!$D:$D, $A35, '2015'!$F:$F, I$1)+SUMIFS('2015'!$J:$J, '2015'!$E:$E, $A35, '2015'!$F:$F, I$1)+SUMIFS('2014'!$H:$H, '2014'!$C:$C, $A35, '2014'!$F:$F, I$1)+SUMIFS('2014'!$I:$I, '2014'!$D:$D, $A35, '2014'!$F:$F, I$1)+SUMIFS('2014'!$J:$J, '2014'!$E:$E, $A35, '2014'!$F:$F, I$1)+SUMIFS('2013'!$H:$H, '2013'!$C:$C, $A35, '2013'!$F:$F, I$1)+SUMIFS('2013'!$I:$I, '2013'!$D:$D, $A35, '2013'!$F:$F, I$1)+SUMIFS('2013'!$J:$J, '2013'!$E:$E, $A35, '2013'!$F:$F, I$1)+SUMIFS('2012'!$H:$H, '2012'!$C:$C, $A35, '2012'!$F:$F, I$1)+SUMIFS('2012'!$I:$I, '2012'!$D:$D, $A35, '2012'!$F:$F, I$1)+SUMIFS('2012'!$J:$J, '2012'!$E:$E, $A35, '2012'!$F:$F, I$1)+SUMIFS('2011'!$H:$H, '2011'!$C:$C, $A35, '2011'!$F:$F, I$1)+SUMIFS('2011'!$I:$I, '2011'!$D:$D, $A35, '2011'!$F:$F, I$1)+SUMIFS('2011'!$J:$J, '2011'!$E:$E, $A35, '2011'!$F:$F, I$1)+SUMIFS('2010'!$H:$H, '2010'!$C:$C, $A35, '2010'!$F:$F, I$1)+SUMIFS('2010'!$I:$I, '2010'!$D:$D, $A35, '2010'!$F:$F, I$1)+SUMIFS('2010'!$J:$J, '2010'!$E:$E, $A35, '2010'!$F:$F, I$1)+SUMIFS('2009'!$H:$H, '2009'!$C:$C, $A35, '2009'!$F:$F, I$1)+SUMIFS('2009'!$I:$I, '2009'!$D:$D, $A35, '2009'!$F:$F, I$1)+SUMIFS('2009'!$J:$J, '2009'!$E:$E, $A35, '2009'!$F:$F, I$1), 0)</f>
        <v>0</v>
      </c>
      <c r="J35" s="0" t="n">
        <f aca="false">IFERROR(SUMIFS('2018'!$H:$H, '2018'!$C:$C, $A35, '2018'!$F:$F, J$1)+SUMIFS('2018'!$I:$I, '2018'!$D:$D, $A35, '2018'!$F:$F, J$1)+SUMIFS('2018'!$J:$J, '2018'!$E:$E, $A35, '2018'!$F:$F, J$1)+SUMIFS('2017'!$H:$H, '2017'!$C:$C, $A35, '2017'!$F:$F, J$1)+SUMIFS('2017'!$I:$I, '2017'!$D:$D, $A35, '2017'!$F:$F, J$1)+SUMIFS('2017'!$J:$J, '2017'!$E:$E, $A35, '2017'!$F:$F, J$1)+SUMIFS('2016'!$H:$H, '2016'!$C:$C, $A35, '2016'!$F:$F, J$1)+SUMIFS('2016'!$I:$I, '2016'!$D:$D, $A35, '2016'!$F:$F, J$1)+SUMIFS('2016'!$J:$J, '2016'!$E:$E, $A35, '2016'!$F:$F, J$1)+SUMIFS('2015'!$H:$H, '2015'!$C:$C, $A35, '2015'!$F:$F, J$1)+SUMIFS('2015'!$I:$I, '2015'!$D:$D, $A35, '2015'!$F:$F, J$1)+SUMIFS('2015'!$J:$J, '2015'!$E:$E, $A35, '2015'!$F:$F, J$1)+SUMIFS('2014'!$H:$H, '2014'!$C:$C, $A35, '2014'!$F:$F, J$1)+SUMIFS('2014'!$I:$I, '2014'!$D:$D, $A35, '2014'!$F:$F, J$1)+SUMIFS('2014'!$J:$J, '2014'!$E:$E, $A35, '2014'!$F:$F, J$1)+SUMIFS('2013'!$H:$H, '2013'!$C:$C, $A35, '2013'!$F:$F, J$1)+SUMIFS('2013'!$I:$I, '2013'!$D:$D, $A35, '2013'!$F:$F, J$1)+SUMIFS('2013'!$J:$J, '2013'!$E:$E, $A35, '2013'!$F:$F, J$1)+SUMIFS('2012'!$H:$H, '2012'!$C:$C, $A35, '2012'!$F:$F, J$1)+SUMIFS('2012'!$I:$I, '2012'!$D:$D, $A35, '2012'!$F:$F, J$1)+SUMIFS('2012'!$J:$J, '2012'!$E:$E, $A35, '2012'!$F:$F, J$1)+SUMIFS('2011'!$H:$H, '2011'!$C:$C, $A35, '2011'!$F:$F, J$1)+SUMIFS('2011'!$I:$I, '2011'!$D:$D, $A35, '2011'!$F:$F, J$1)+SUMIFS('2011'!$J:$J, '2011'!$E:$E, $A35, '2011'!$F:$F, J$1)+SUMIFS('2010'!$H:$H, '2010'!$C:$C, $A35, '2010'!$F:$F, J$1)+SUMIFS('2010'!$I:$I, '2010'!$D:$D, $A35, '2010'!$F:$F, J$1)+SUMIFS('2010'!$J:$J, '2010'!$E:$E, $A35, '2010'!$F:$F, J$1)+SUMIFS('2009'!$H:$H, '2009'!$C:$C, $A35, '2009'!$F:$F, J$1)+SUMIFS('2009'!$I:$I, '2009'!$D:$D, $A35, '2009'!$F:$F, J$1)+SUMIFS('2009'!$J:$J, '2009'!$E:$E, $A35, '2009'!$F:$F, J$1), 0)</f>
        <v>10.5</v>
      </c>
      <c r="K35" s="0" t="n">
        <f aca="false">IFERROR(SUMIFS('2018'!$H:$H, '2018'!$C:$C, $A35, '2018'!$F:$F, K$1)+SUMIFS('2018'!$I:$I, '2018'!$D:$D, $A35, '2018'!$F:$F, K$1)+SUMIFS('2018'!$J:$J, '2018'!$E:$E, $A35, '2018'!$F:$F, K$1)+SUMIFS('2017'!$H:$H, '2017'!$C:$C, $A35, '2017'!$F:$F, K$1)+SUMIFS('2017'!$I:$I, '2017'!$D:$D, $A35, '2017'!$F:$F, K$1)+SUMIFS('2017'!$J:$J, '2017'!$E:$E, $A35, '2017'!$F:$F, K$1)+SUMIFS('2016'!$H:$H, '2016'!$C:$C, $A35, '2016'!$F:$F, K$1)+SUMIFS('2016'!$I:$I, '2016'!$D:$D, $A35, '2016'!$F:$F, K$1)+SUMIFS('2016'!$J:$J, '2016'!$E:$E, $A35, '2016'!$F:$F, K$1)+SUMIFS('2015'!$H:$H, '2015'!$C:$C, $A35, '2015'!$F:$F, K$1)+SUMIFS('2015'!$I:$I, '2015'!$D:$D, $A35, '2015'!$F:$F, K$1)+SUMIFS('2015'!$J:$J, '2015'!$E:$E, $A35, '2015'!$F:$F, K$1)+SUMIFS('2014'!$H:$H, '2014'!$C:$C, $A35, '2014'!$F:$F, K$1)+SUMIFS('2014'!$I:$I, '2014'!$D:$D, $A35, '2014'!$F:$F, K$1)+SUMIFS('2014'!$J:$J, '2014'!$E:$E, $A35, '2014'!$F:$F, K$1)+SUMIFS('2013'!$H:$H, '2013'!$C:$C, $A35, '2013'!$F:$F, K$1)+SUMIFS('2013'!$I:$I, '2013'!$D:$D, $A35, '2013'!$F:$F, K$1)+SUMIFS('2013'!$J:$J, '2013'!$E:$E, $A35, '2013'!$F:$F, K$1)+SUMIFS('2012'!$H:$H, '2012'!$C:$C, $A35, '2012'!$F:$F, K$1)+SUMIFS('2012'!$I:$I, '2012'!$D:$D, $A35, '2012'!$F:$F, K$1)+SUMIFS('2012'!$J:$J, '2012'!$E:$E, $A35, '2012'!$F:$F, K$1)+SUMIFS('2011'!$H:$H, '2011'!$C:$C, $A35, '2011'!$F:$F, K$1)+SUMIFS('2011'!$I:$I, '2011'!$D:$D, $A35, '2011'!$F:$F, K$1)+SUMIFS('2011'!$J:$J, '2011'!$E:$E, $A35, '2011'!$F:$F, K$1)+SUMIFS('2010'!$H:$H, '2010'!$C:$C, $A35, '2010'!$F:$F, K$1)+SUMIFS('2010'!$I:$I, '2010'!$D:$D, $A35, '2010'!$F:$F, K$1)+SUMIFS('2010'!$J:$J, '2010'!$E:$E, $A35, '2010'!$F:$F, K$1)+SUMIFS('2009'!$H:$H, '2009'!$C:$C, $A35, '2009'!$F:$F, K$1)+SUMIFS('2009'!$I:$I, '2009'!$D:$D, $A35, '2009'!$F:$F, K$1)+SUMIFS('2009'!$J:$J, '2009'!$E:$E, $A35, '2009'!$F:$F, K$1), 0)</f>
        <v>20.5</v>
      </c>
      <c r="L35" s="0" t="n">
        <f aca="false">IFERROR(SUMIFS('2018'!$H:$H, '2018'!$C:$C, $A35, '2018'!$F:$F, L$1)+SUMIFS('2018'!$I:$I, '2018'!$D:$D, $A35, '2018'!$F:$F, L$1)+SUMIFS('2018'!$J:$J, '2018'!$E:$E, $A35, '2018'!$F:$F, L$1)+SUMIFS('2017'!$H:$H, '2017'!$C:$C, $A35, '2017'!$F:$F, L$1)+SUMIFS('2017'!$I:$I, '2017'!$D:$D, $A35, '2017'!$F:$F, L$1)+SUMIFS('2017'!$J:$J, '2017'!$E:$E, $A35, '2017'!$F:$F, L$1)+SUMIFS('2016'!$H:$H, '2016'!$C:$C, $A35, '2016'!$F:$F, L$1)+SUMIFS('2016'!$I:$I, '2016'!$D:$D, $A35, '2016'!$F:$F, L$1)+SUMIFS('2016'!$J:$J, '2016'!$E:$E, $A35, '2016'!$F:$F, L$1)+SUMIFS('2015'!$H:$H, '2015'!$C:$C, $A35, '2015'!$F:$F, L$1)+SUMIFS('2015'!$I:$I, '2015'!$D:$D, $A35, '2015'!$F:$F, L$1)+SUMIFS('2015'!$J:$J, '2015'!$E:$E, $A35, '2015'!$F:$F, L$1)+SUMIFS('2014'!$H:$H, '2014'!$C:$C, $A35, '2014'!$F:$F, L$1)+SUMIFS('2014'!$I:$I, '2014'!$D:$D, $A35, '2014'!$F:$F, L$1)+SUMIFS('2014'!$J:$J, '2014'!$E:$E, $A35, '2014'!$F:$F, L$1)+SUMIFS('2013'!$H:$H, '2013'!$C:$C, $A35, '2013'!$F:$F, L$1)+SUMIFS('2013'!$I:$I, '2013'!$D:$D, $A35, '2013'!$F:$F, L$1)+SUMIFS('2013'!$J:$J, '2013'!$E:$E, $A35, '2013'!$F:$F, L$1)+SUMIFS('2012'!$H:$H, '2012'!$C:$C, $A35, '2012'!$F:$F, L$1)+SUMIFS('2012'!$I:$I, '2012'!$D:$D, $A35, '2012'!$F:$F, L$1)+SUMIFS('2012'!$J:$J, '2012'!$E:$E, $A35, '2012'!$F:$F, L$1)+SUMIFS('2011'!$H:$H, '2011'!$C:$C, $A35, '2011'!$F:$F, L$1)+SUMIFS('2011'!$I:$I, '2011'!$D:$D, $A35, '2011'!$F:$F, L$1)+SUMIFS('2011'!$J:$J, '2011'!$E:$E, $A35, '2011'!$F:$F, L$1)+SUMIFS('2010'!$H:$H, '2010'!$C:$C, $A35, '2010'!$F:$F, L$1)+SUMIFS('2010'!$I:$I, '2010'!$D:$D, $A35, '2010'!$F:$F, L$1)+SUMIFS('2010'!$J:$J, '2010'!$E:$E, $A35, '2010'!$F:$F, L$1)+SUMIFS('2009'!$H:$H, '2009'!$C:$C, $A35, '2009'!$F:$F, L$1)+SUMIFS('2009'!$I:$I, '2009'!$D:$D, $A35, '2009'!$F:$F, L$1)+SUMIFS('2009'!$J:$J, '2009'!$E:$E, $A35, '2009'!$F:$F, L$1), 0)</f>
        <v>5351</v>
      </c>
      <c r="M35" s="0" t="n">
        <f aca="false">IFERROR(SUMIFS('2018'!$H:$H, '2018'!$C:$C, $A35, '2018'!$F:$F, M$1)+SUMIFS('2018'!$I:$I, '2018'!$D:$D, $A35, '2018'!$F:$F, M$1)+SUMIFS('2018'!$J:$J, '2018'!$E:$E, $A35, '2018'!$F:$F, M$1)+SUMIFS('2017'!$H:$H, '2017'!$C:$C, $A35, '2017'!$F:$F, M$1)+SUMIFS('2017'!$I:$I, '2017'!$D:$D, $A35, '2017'!$F:$F, M$1)+SUMIFS('2017'!$J:$J, '2017'!$E:$E, $A35, '2017'!$F:$F, M$1)+SUMIFS('2016'!$H:$H, '2016'!$C:$C, $A35, '2016'!$F:$F, M$1)+SUMIFS('2016'!$I:$I, '2016'!$D:$D, $A35, '2016'!$F:$F, M$1)+SUMIFS('2016'!$J:$J, '2016'!$E:$E, $A35, '2016'!$F:$F, M$1)+SUMIFS('2015'!$H:$H, '2015'!$C:$C, $A35, '2015'!$F:$F, M$1)+SUMIFS('2015'!$I:$I, '2015'!$D:$D, $A35, '2015'!$F:$F, M$1)+SUMIFS('2015'!$J:$J, '2015'!$E:$E, $A35, '2015'!$F:$F, M$1)+SUMIFS('2014'!$H:$H, '2014'!$C:$C, $A35, '2014'!$F:$F, M$1)+SUMIFS('2014'!$I:$I, '2014'!$D:$D, $A35, '2014'!$F:$F, M$1)+SUMIFS('2014'!$J:$J, '2014'!$E:$E, $A35, '2014'!$F:$F, M$1)+SUMIFS('2013'!$H:$H, '2013'!$C:$C, $A35, '2013'!$F:$F, M$1)+SUMIFS('2013'!$I:$I, '2013'!$D:$D, $A35, '2013'!$F:$F, M$1)+SUMIFS('2013'!$J:$J, '2013'!$E:$E, $A35, '2013'!$F:$F, M$1)+SUMIFS('2012'!$H:$H, '2012'!$C:$C, $A35, '2012'!$F:$F, M$1)+SUMIFS('2012'!$I:$I, '2012'!$D:$D, $A35, '2012'!$F:$F, M$1)+SUMIFS('2012'!$J:$J, '2012'!$E:$E, $A35, '2012'!$F:$F, M$1)+SUMIFS('2011'!$H:$H, '2011'!$C:$C, $A35, '2011'!$F:$F, M$1)+SUMIFS('2011'!$I:$I, '2011'!$D:$D, $A35, '2011'!$F:$F, M$1)+SUMIFS('2011'!$J:$J, '2011'!$E:$E, $A35, '2011'!$F:$F, M$1)+SUMIFS('2010'!$H:$H, '2010'!$C:$C, $A35, '2010'!$F:$F, M$1)+SUMIFS('2010'!$I:$I, '2010'!$D:$D, $A35, '2010'!$F:$F, M$1)+SUMIFS('2010'!$J:$J, '2010'!$E:$E, $A35, '2010'!$F:$F, M$1)+SUMIFS('2009'!$H:$H, '2009'!$C:$C, $A35, '2009'!$F:$F, M$1)+SUMIFS('2009'!$I:$I, '2009'!$D:$D, $A35, '2009'!$F:$F, M$1)+SUMIFS('2009'!$J:$J, '2009'!$E:$E, $A35, '2009'!$F:$F, M$1), 0)</f>
        <v>11</v>
      </c>
      <c r="N35" s="0" t="n">
        <f aca="false">IFERROR(SUMIFS('2018'!$H:$H, '2018'!$C:$C, $A35, '2018'!$F:$F, N$1)+SUMIFS('2018'!$I:$I, '2018'!$D:$D, $A35, '2018'!$F:$F, N$1)+SUMIFS('2018'!$J:$J, '2018'!$E:$E, $A35, '2018'!$F:$F, N$1)+SUMIFS('2017'!$H:$H, '2017'!$C:$C, $A35, '2017'!$F:$F, N$1)+SUMIFS('2017'!$I:$I, '2017'!$D:$D, $A35, '2017'!$F:$F, N$1)+SUMIFS('2017'!$J:$J, '2017'!$E:$E, $A35, '2017'!$F:$F, N$1)+SUMIFS('2016'!$H:$H, '2016'!$C:$C, $A35, '2016'!$F:$F, N$1)+SUMIFS('2016'!$I:$I, '2016'!$D:$D, $A35, '2016'!$F:$F, N$1)+SUMIFS('2016'!$J:$J, '2016'!$E:$E, $A35, '2016'!$F:$F, N$1)+SUMIFS('2015'!$H:$H, '2015'!$C:$C, $A35, '2015'!$F:$F, N$1)+SUMIFS('2015'!$I:$I, '2015'!$D:$D, $A35, '2015'!$F:$F, N$1)+SUMIFS('2015'!$J:$J, '2015'!$E:$E, $A35, '2015'!$F:$F, N$1)+SUMIFS('2014'!$H:$H, '2014'!$C:$C, $A35, '2014'!$F:$F, N$1)+SUMIFS('2014'!$I:$I, '2014'!$D:$D, $A35, '2014'!$F:$F, N$1)+SUMIFS('2014'!$J:$J, '2014'!$E:$E, $A35, '2014'!$F:$F, N$1)+SUMIFS('2013'!$H:$H, '2013'!$C:$C, $A35, '2013'!$F:$F, N$1)+SUMIFS('2013'!$I:$I, '2013'!$D:$D, $A35, '2013'!$F:$F, N$1)+SUMIFS('2013'!$J:$J, '2013'!$E:$E, $A35, '2013'!$F:$F, N$1)+SUMIFS('2012'!$H:$H, '2012'!$C:$C, $A35, '2012'!$F:$F, N$1)+SUMIFS('2012'!$I:$I, '2012'!$D:$D, $A35, '2012'!$F:$F, N$1)+SUMIFS('2012'!$J:$J, '2012'!$E:$E, $A35, '2012'!$F:$F, N$1)+SUMIFS('2011'!$H:$H, '2011'!$C:$C, $A35, '2011'!$F:$F, N$1)+SUMIFS('2011'!$I:$I, '2011'!$D:$D, $A35, '2011'!$F:$F, N$1)+SUMIFS('2011'!$J:$J, '2011'!$E:$E, $A35, '2011'!$F:$F, N$1)+SUMIFS('2010'!$H:$H, '2010'!$C:$C, $A35, '2010'!$F:$F, N$1)+SUMIFS('2010'!$I:$I, '2010'!$D:$D, $A35, '2010'!$F:$F, N$1)+SUMIFS('2010'!$J:$J, '2010'!$E:$E, $A35, '2010'!$F:$F, N$1)+SUMIFS('2009'!$H:$H, '2009'!$C:$C, $A35, '2009'!$F:$F, N$1)+SUMIFS('2009'!$I:$I, '2009'!$D:$D, $A35, '2009'!$F:$F, N$1)+SUMIFS('2009'!$J:$J, '2009'!$E:$E, $A35, '2009'!$F:$F, N$1), 0)</f>
        <v>0</v>
      </c>
      <c r="O35" s="0" t="n">
        <f aca="false">IFERROR(SUMIFS('2018'!$H:$H, '2018'!$C:$C, $A35, '2018'!$F:$F, O$1)+SUMIFS('2018'!$I:$I, '2018'!$D:$D, $A35, '2018'!$F:$F, O$1)+SUMIFS('2018'!$J:$J, '2018'!$E:$E, $A35, '2018'!$F:$F, O$1)+SUMIFS('2017'!$H:$H, '2017'!$C:$C, $A35, '2017'!$F:$F, O$1)+SUMIFS('2017'!$I:$I, '2017'!$D:$D, $A35, '2017'!$F:$F, O$1)+SUMIFS('2017'!$J:$J, '2017'!$E:$E, $A35, '2017'!$F:$F, O$1)+SUMIFS('2016'!$H:$H, '2016'!$C:$C, $A35, '2016'!$F:$F, O$1)+SUMIFS('2016'!$I:$I, '2016'!$D:$D, $A35, '2016'!$F:$F, O$1)+SUMIFS('2016'!$J:$J, '2016'!$E:$E, $A35, '2016'!$F:$F, O$1)+SUMIFS('2015'!$H:$H, '2015'!$C:$C, $A35, '2015'!$F:$F, O$1)+SUMIFS('2015'!$I:$I, '2015'!$D:$D, $A35, '2015'!$F:$F, O$1)+SUMIFS('2015'!$J:$J, '2015'!$E:$E, $A35, '2015'!$F:$F, O$1)+SUMIFS('2014'!$H:$H, '2014'!$C:$C, $A35, '2014'!$F:$F, O$1)+SUMIFS('2014'!$I:$I, '2014'!$D:$D, $A35, '2014'!$F:$F, O$1)+SUMIFS('2014'!$J:$J, '2014'!$E:$E, $A35, '2014'!$F:$F, O$1)+SUMIFS('2013'!$H:$H, '2013'!$C:$C, $A35, '2013'!$F:$F, O$1)+SUMIFS('2013'!$I:$I, '2013'!$D:$D, $A35, '2013'!$F:$F, O$1)+SUMIFS('2013'!$J:$J, '2013'!$E:$E, $A35, '2013'!$F:$F, O$1)+SUMIFS('2012'!$H:$H, '2012'!$C:$C, $A35, '2012'!$F:$F, O$1)+SUMIFS('2012'!$I:$I, '2012'!$D:$D, $A35, '2012'!$F:$F, O$1)+SUMIFS('2012'!$J:$J, '2012'!$E:$E, $A35, '2012'!$F:$F, O$1)+SUMIFS('2011'!$H:$H, '2011'!$C:$C, $A35, '2011'!$F:$F, O$1)+SUMIFS('2011'!$I:$I, '2011'!$D:$D, $A35, '2011'!$F:$F, O$1)+SUMIFS('2011'!$J:$J, '2011'!$E:$E, $A35, '2011'!$F:$F, O$1)+SUMIFS('2010'!$H:$H, '2010'!$C:$C, $A35, '2010'!$F:$F, O$1)+SUMIFS('2010'!$I:$I, '2010'!$D:$D, $A35, '2010'!$F:$F, O$1)+SUMIFS('2010'!$J:$J, '2010'!$E:$E, $A35, '2010'!$F:$F, O$1)+SUMIFS('2009'!$H:$H, '2009'!$C:$C, $A35, '2009'!$F:$F, O$1)+SUMIFS('2009'!$I:$I, '2009'!$D:$D, $A35, '2009'!$F:$F, O$1)+SUMIFS('2009'!$J:$J, '2009'!$E:$E, $A35, '2009'!$F:$F, O$1), 0)</f>
        <v>21.5</v>
      </c>
      <c r="P35" s="0" t="n">
        <f aca="false">IFERROR(SUMIFS('2018'!$H:$H, '2018'!$C:$C, $A35, '2018'!$F:$F, P$1)+SUMIFS('2018'!$I:$I, '2018'!$D:$D, $A35, '2018'!$F:$F, P$1)+SUMIFS('2018'!$J:$J, '2018'!$E:$E, $A35, '2018'!$F:$F, P$1)+SUMIFS('2017'!$H:$H, '2017'!$C:$C, $A35, '2017'!$F:$F, P$1)+SUMIFS('2017'!$I:$I, '2017'!$D:$D, $A35, '2017'!$F:$F, P$1)+SUMIFS('2017'!$J:$J, '2017'!$E:$E, $A35, '2017'!$F:$F, P$1)+SUMIFS('2016'!$H:$H, '2016'!$C:$C, $A35, '2016'!$F:$F, P$1)+SUMIFS('2016'!$I:$I, '2016'!$D:$D, $A35, '2016'!$F:$F, P$1)+SUMIFS('2016'!$J:$J, '2016'!$E:$E, $A35, '2016'!$F:$F, P$1)+SUMIFS('2015'!$H:$H, '2015'!$C:$C, $A35, '2015'!$F:$F, P$1)+SUMIFS('2015'!$I:$I, '2015'!$D:$D, $A35, '2015'!$F:$F, P$1)+SUMIFS('2015'!$J:$J, '2015'!$E:$E, $A35, '2015'!$F:$F, P$1)+SUMIFS('2014'!$H:$H, '2014'!$C:$C, $A35, '2014'!$F:$F, P$1)+SUMIFS('2014'!$I:$I, '2014'!$D:$D, $A35, '2014'!$F:$F, P$1)+SUMIFS('2014'!$J:$J, '2014'!$E:$E, $A35, '2014'!$F:$F, P$1)+SUMIFS('2013'!$H:$H, '2013'!$C:$C, $A35, '2013'!$F:$F, P$1)+SUMIFS('2013'!$I:$I, '2013'!$D:$D, $A35, '2013'!$F:$F, P$1)+SUMIFS('2013'!$J:$J, '2013'!$E:$E, $A35, '2013'!$F:$F, P$1)+SUMIFS('2012'!$H:$H, '2012'!$C:$C, $A35, '2012'!$F:$F, P$1)+SUMIFS('2012'!$I:$I, '2012'!$D:$D, $A35, '2012'!$F:$F, P$1)+SUMIFS('2012'!$J:$J, '2012'!$E:$E, $A35, '2012'!$F:$F, P$1)+SUMIFS('2011'!$H:$H, '2011'!$C:$C, $A35, '2011'!$F:$F, P$1)+SUMIFS('2011'!$I:$I, '2011'!$D:$D, $A35, '2011'!$F:$F, P$1)+SUMIFS('2011'!$J:$J, '2011'!$E:$E, $A35, '2011'!$F:$F, P$1)+SUMIFS('2010'!$H:$H, '2010'!$C:$C, $A35, '2010'!$F:$F, P$1)+SUMIFS('2010'!$I:$I, '2010'!$D:$D, $A35, '2010'!$F:$F, P$1)+SUMIFS('2010'!$J:$J, '2010'!$E:$E, $A35, '2010'!$F:$F, P$1)+SUMIFS('2009'!$H:$H, '2009'!$C:$C, $A35, '2009'!$F:$F, P$1)+SUMIFS('2009'!$I:$I, '2009'!$D:$D, $A35, '2009'!$F:$F, P$1)+SUMIFS('2009'!$J:$J, '2009'!$E:$E, $A35, '2009'!$F:$F, P$1), 0)</f>
        <v>5</v>
      </c>
      <c r="Q35" s="0" t="n">
        <f aca="false">IFERROR(SUMIFS('2018'!$H:$H, '2018'!$C:$C, $A35, '2018'!$F:$F, Q$1)+SUMIFS('2018'!$I:$I, '2018'!$D:$D, $A35, '2018'!$F:$F, Q$1)+SUMIFS('2018'!$J:$J, '2018'!$E:$E, $A35, '2018'!$F:$F, Q$1)+SUMIFS('2017'!$H:$H, '2017'!$C:$C, $A35, '2017'!$F:$F, Q$1)+SUMIFS('2017'!$I:$I, '2017'!$D:$D, $A35, '2017'!$F:$F, Q$1)+SUMIFS('2017'!$J:$J, '2017'!$E:$E, $A35, '2017'!$F:$F, Q$1)+SUMIFS('2016'!$H:$H, '2016'!$C:$C, $A35, '2016'!$F:$F, Q$1)+SUMIFS('2016'!$I:$I, '2016'!$D:$D, $A35, '2016'!$F:$F, Q$1)+SUMIFS('2016'!$J:$J, '2016'!$E:$E, $A35, '2016'!$F:$F, Q$1)+SUMIFS('2015'!$H:$H, '2015'!$C:$C, $A35, '2015'!$F:$F, Q$1)+SUMIFS('2015'!$I:$I, '2015'!$D:$D, $A35, '2015'!$F:$F, Q$1)+SUMIFS('2015'!$J:$J, '2015'!$E:$E, $A35, '2015'!$F:$F, Q$1)+SUMIFS('2014'!$H:$H, '2014'!$C:$C, $A35, '2014'!$F:$F, Q$1)+SUMIFS('2014'!$I:$I, '2014'!$D:$D, $A35, '2014'!$F:$F, Q$1)+SUMIFS('2014'!$J:$J, '2014'!$E:$E, $A35, '2014'!$F:$F, Q$1)+SUMIFS('2013'!$H:$H, '2013'!$C:$C, $A35, '2013'!$F:$F, Q$1)+SUMIFS('2013'!$I:$I, '2013'!$D:$D, $A35, '2013'!$F:$F, Q$1)+SUMIFS('2013'!$J:$J, '2013'!$E:$E, $A35, '2013'!$F:$F, Q$1)+SUMIFS('2012'!$H:$H, '2012'!$C:$C, $A35, '2012'!$F:$F, Q$1)+SUMIFS('2012'!$I:$I, '2012'!$D:$D, $A35, '2012'!$F:$F, Q$1)+SUMIFS('2012'!$J:$J, '2012'!$E:$E, $A35, '2012'!$F:$F, Q$1)+SUMIFS('2011'!$H:$H, '2011'!$C:$C, $A35, '2011'!$F:$F, Q$1)+SUMIFS('2011'!$I:$I, '2011'!$D:$D, $A35, '2011'!$F:$F, Q$1)+SUMIFS('2011'!$J:$J, '2011'!$E:$E, $A35, '2011'!$F:$F, Q$1)+SUMIFS('2010'!$H:$H, '2010'!$C:$C, $A35, '2010'!$F:$F, Q$1)+SUMIFS('2010'!$I:$I, '2010'!$D:$D, $A35, '2010'!$F:$F, Q$1)+SUMIFS('2010'!$J:$J, '2010'!$E:$E, $A35, '2010'!$F:$F, Q$1)+SUMIFS('2009'!$H:$H, '2009'!$C:$C, $A35, '2009'!$F:$F, Q$1)+SUMIFS('2009'!$I:$I, '2009'!$D:$D, $A35, '2009'!$F:$F, Q$1)+SUMIFS('2009'!$J:$J, '2009'!$E:$E, $A35, '2009'!$F:$F, Q$1), 0)</f>
        <v>3</v>
      </c>
      <c r="R35" s="0" t="n">
        <f aca="false">IFERROR(SUMIFS('2018'!$H:$H, '2018'!$C:$C, $A35, '2018'!$F:$F, R$1)+SUMIFS('2018'!$I:$I, '2018'!$D:$D, $A35, '2018'!$F:$F, R$1)+SUMIFS('2018'!$J:$J, '2018'!$E:$E, $A35, '2018'!$F:$F, R$1)+SUMIFS('2017'!$H:$H, '2017'!$C:$C, $A35, '2017'!$F:$F, R$1)+SUMIFS('2017'!$I:$I, '2017'!$D:$D, $A35, '2017'!$F:$F, R$1)+SUMIFS('2017'!$J:$J, '2017'!$E:$E, $A35, '2017'!$F:$F, R$1)+SUMIFS('2016'!$H:$H, '2016'!$C:$C, $A35, '2016'!$F:$F, R$1)+SUMIFS('2016'!$I:$I, '2016'!$D:$D, $A35, '2016'!$F:$F, R$1)+SUMIFS('2016'!$J:$J, '2016'!$E:$E, $A35, '2016'!$F:$F, R$1)+SUMIFS('2015'!$H:$H, '2015'!$C:$C, $A35, '2015'!$F:$F, R$1)+SUMIFS('2015'!$I:$I, '2015'!$D:$D, $A35, '2015'!$F:$F, R$1)+SUMIFS('2015'!$J:$J, '2015'!$E:$E, $A35, '2015'!$F:$F, R$1)+SUMIFS('2014'!$H:$H, '2014'!$C:$C, $A35, '2014'!$F:$F, R$1)+SUMIFS('2014'!$I:$I, '2014'!$D:$D, $A35, '2014'!$F:$F, R$1)+SUMIFS('2014'!$J:$J, '2014'!$E:$E, $A35, '2014'!$F:$F, R$1)+SUMIFS('2013'!$H:$H, '2013'!$C:$C, $A35, '2013'!$F:$F, R$1)+SUMIFS('2013'!$I:$I, '2013'!$D:$D, $A35, '2013'!$F:$F, R$1)+SUMIFS('2013'!$J:$J, '2013'!$E:$E, $A35, '2013'!$F:$F, R$1)+SUMIFS('2012'!$H:$H, '2012'!$C:$C, $A35, '2012'!$F:$F, R$1)+SUMIFS('2012'!$I:$I, '2012'!$D:$D, $A35, '2012'!$F:$F, R$1)+SUMIFS('2012'!$J:$J, '2012'!$E:$E, $A35, '2012'!$F:$F, R$1)+SUMIFS('2011'!$H:$H, '2011'!$C:$C, $A35, '2011'!$F:$F, R$1)+SUMIFS('2011'!$I:$I, '2011'!$D:$D, $A35, '2011'!$F:$F, R$1)+SUMIFS('2011'!$J:$J, '2011'!$E:$E, $A35, '2011'!$F:$F, R$1)+SUMIFS('2010'!$H:$H, '2010'!$C:$C, $A35, '2010'!$F:$F, R$1)+SUMIFS('2010'!$I:$I, '2010'!$D:$D, $A35, '2010'!$F:$F, R$1)+SUMIFS('2010'!$J:$J, '2010'!$E:$E, $A35, '2010'!$F:$F, R$1)+SUMIFS('2009'!$H:$H, '2009'!$C:$C, $A35, '2009'!$F:$F, R$1)+SUMIFS('2009'!$I:$I, '2009'!$D:$D, $A35, '2009'!$F:$F, R$1)+SUMIFS('2009'!$J:$J, '2009'!$E:$E, $A35, '2009'!$F:$F, R$1), 0)</f>
        <v>0</v>
      </c>
      <c r="S35" s="0" t="n">
        <f aca="false">IFERROR(SUMIFS('2018'!$H:$H, '2018'!$C:$C, $A35, '2018'!$F:$F, S$1)+SUMIFS('2018'!$I:$I, '2018'!$D:$D, $A35, '2018'!$F:$F, S$1)+SUMIFS('2018'!$J:$J, '2018'!$E:$E, $A35, '2018'!$F:$F, S$1)+SUMIFS('2017'!$H:$H, '2017'!$C:$C, $A35, '2017'!$F:$F, S$1)+SUMIFS('2017'!$I:$I, '2017'!$D:$D, $A35, '2017'!$F:$F, S$1)+SUMIFS('2017'!$J:$J, '2017'!$E:$E, $A35, '2017'!$F:$F, S$1)+SUMIFS('2016'!$H:$H, '2016'!$C:$C, $A35, '2016'!$F:$F, S$1)+SUMIFS('2016'!$I:$I, '2016'!$D:$D, $A35, '2016'!$F:$F, S$1)+SUMIFS('2016'!$J:$J, '2016'!$E:$E, $A35, '2016'!$F:$F, S$1)+SUMIFS('2015'!$H:$H, '2015'!$C:$C, $A35, '2015'!$F:$F, S$1)+SUMIFS('2015'!$I:$I, '2015'!$D:$D, $A35, '2015'!$F:$F, S$1)+SUMIFS('2015'!$J:$J, '2015'!$E:$E, $A35, '2015'!$F:$F, S$1)+SUMIFS('2014'!$H:$H, '2014'!$C:$C, $A35, '2014'!$F:$F, S$1)+SUMIFS('2014'!$I:$I, '2014'!$D:$D, $A35, '2014'!$F:$F, S$1)+SUMIFS('2014'!$J:$J, '2014'!$E:$E, $A35, '2014'!$F:$F, S$1)+SUMIFS('2013'!$H:$H, '2013'!$C:$C, $A35, '2013'!$F:$F, S$1)+SUMIFS('2013'!$I:$I, '2013'!$D:$D, $A35, '2013'!$F:$F, S$1)+SUMIFS('2013'!$J:$J, '2013'!$E:$E, $A35, '2013'!$F:$F, S$1)+SUMIFS('2012'!$H:$H, '2012'!$C:$C, $A35, '2012'!$F:$F, S$1)+SUMIFS('2012'!$I:$I, '2012'!$D:$D, $A35, '2012'!$F:$F, S$1)+SUMIFS('2012'!$J:$J, '2012'!$E:$E, $A35, '2012'!$F:$F, S$1)+SUMIFS('2011'!$H:$H, '2011'!$C:$C, $A35, '2011'!$F:$F, S$1)+SUMIFS('2011'!$I:$I, '2011'!$D:$D, $A35, '2011'!$F:$F, S$1)+SUMIFS('2011'!$J:$J, '2011'!$E:$E, $A35, '2011'!$F:$F, S$1)+SUMIFS('2010'!$H:$H, '2010'!$C:$C, $A35, '2010'!$F:$F, S$1)+SUMIFS('2010'!$I:$I, '2010'!$D:$D, $A35, '2010'!$F:$F, S$1)+SUMIFS('2010'!$J:$J, '2010'!$E:$E, $A35, '2010'!$F:$F, S$1)+SUMIFS('2009'!$H:$H, '2009'!$C:$C, $A35, '2009'!$F:$F, S$1)+SUMIFS('2009'!$I:$I, '2009'!$D:$D, $A35, '2009'!$F:$F, S$1)+SUMIFS('2009'!$J:$J, '2009'!$E:$E, $A35, '2009'!$F:$F, S$1), 0)</f>
        <v>0</v>
      </c>
      <c r="T35" s="0" t="n">
        <f aca="false">IFERROR(SUMIFS('2018'!$H:$H, '2018'!$C:$C, $A35, '2018'!$F:$F, T$1)+SUMIFS('2018'!$I:$I, '2018'!$D:$D, $A35, '2018'!$F:$F, T$1)+SUMIFS('2018'!$J:$J, '2018'!$E:$E, $A35, '2018'!$F:$F, T$1)+SUMIFS('2017'!$H:$H, '2017'!$C:$C, $A35, '2017'!$F:$F, T$1)+SUMIFS('2017'!$I:$I, '2017'!$D:$D, $A35, '2017'!$F:$F, T$1)+SUMIFS('2017'!$J:$J, '2017'!$E:$E, $A35, '2017'!$F:$F, T$1)+SUMIFS('2016'!$H:$H, '2016'!$C:$C, $A35, '2016'!$F:$F, T$1)+SUMIFS('2016'!$I:$I, '2016'!$D:$D, $A35, '2016'!$F:$F, T$1)+SUMIFS('2016'!$J:$J, '2016'!$E:$E, $A35, '2016'!$F:$F, T$1)+SUMIFS('2015'!$H:$H, '2015'!$C:$C, $A35, '2015'!$F:$F, T$1)+SUMIFS('2015'!$I:$I, '2015'!$D:$D, $A35, '2015'!$F:$F, T$1)+SUMIFS('2015'!$J:$J, '2015'!$E:$E, $A35, '2015'!$F:$F, T$1)+SUMIFS('2014'!$H:$H, '2014'!$C:$C, $A35, '2014'!$F:$F, T$1)+SUMIFS('2014'!$I:$I, '2014'!$D:$D, $A35, '2014'!$F:$F, T$1)+SUMIFS('2014'!$J:$J, '2014'!$E:$E, $A35, '2014'!$F:$F, T$1)+SUMIFS('2013'!$H:$H, '2013'!$C:$C, $A35, '2013'!$F:$F, T$1)+SUMIFS('2013'!$I:$I, '2013'!$D:$D, $A35, '2013'!$F:$F, T$1)+SUMIFS('2013'!$J:$J, '2013'!$E:$E, $A35, '2013'!$F:$F, T$1)+SUMIFS('2012'!$H:$H, '2012'!$C:$C, $A35, '2012'!$F:$F, T$1)+SUMIFS('2012'!$I:$I, '2012'!$D:$D, $A35, '2012'!$F:$F, T$1)+SUMIFS('2012'!$J:$J, '2012'!$E:$E, $A35, '2012'!$F:$F, T$1)+SUMIFS('2011'!$H:$H, '2011'!$C:$C, $A35, '2011'!$F:$F, T$1)+SUMIFS('2011'!$I:$I, '2011'!$D:$D, $A35, '2011'!$F:$F, T$1)+SUMIFS('2011'!$J:$J, '2011'!$E:$E, $A35, '2011'!$F:$F, T$1)+SUMIFS('2010'!$H:$H, '2010'!$C:$C, $A35, '2010'!$F:$F, T$1)+SUMIFS('2010'!$I:$I, '2010'!$D:$D, $A35, '2010'!$F:$F, T$1)+SUMIFS('2010'!$J:$J, '2010'!$E:$E, $A35, '2010'!$F:$F, T$1)+SUMIFS('2009'!$H:$H, '2009'!$C:$C, $A35, '2009'!$F:$F, T$1)+SUMIFS('2009'!$I:$I, '2009'!$D:$D, $A35, '2009'!$F:$F, T$1)+SUMIFS('2009'!$J:$J, '2009'!$E:$E, $A35, '2009'!$F:$F, T$1), 0)</f>
        <v>47</v>
      </c>
      <c r="U35" s="0" t="n">
        <f aca="false">IFERROR(SUMIFS('2018'!$H:$H, '2018'!$C:$C, $A35, '2018'!$F:$F, U$1)+SUMIFS('2018'!$I:$I, '2018'!$D:$D, $A35, '2018'!$F:$F, U$1)+SUMIFS('2018'!$J:$J, '2018'!$E:$E, $A35, '2018'!$F:$F, U$1)+SUMIFS('2017'!$H:$H, '2017'!$C:$C, $A35, '2017'!$F:$F, U$1)+SUMIFS('2017'!$I:$I, '2017'!$D:$D, $A35, '2017'!$F:$F, U$1)+SUMIFS('2017'!$J:$J, '2017'!$E:$E, $A35, '2017'!$F:$F, U$1)+SUMIFS('2016'!$H:$H, '2016'!$C:$C, $A35, '2016'!$F:$F, U$1)+SUMIFS('2016'!$I:$I, '2016'!$D:$D, $A35, '2016'!$F:$F, U$1)+SUMIFS('2016'!$J:$J, '2016'!$E:$E, $A35, '2016'!$F:$F, U$1)+SUMIFS('2015'!$H:$H, '2015'!$C:$C, $A35, '2015'!$F:$F, U$1)+SUMIFS('2015'!$I:$I, '2015'!$D:$D, $A35, '2015'!$F:$F, U$1)+SUMIFS('2015'!$J:$J, '2015'!$E:$E, $A35, '2015'!$F:$F, U$1)+SUMIFS('2014'!$H:$H, '2014'!$C:$C, $A35, '2014'!$F:$F, U$1)+SUMIFS('2014'!$I:$I, '2014'!$D:$D, $A35, '2014'!$F:$F, U$1)+SUMIFS('2014'!$J:$J, '2014'!$E:$E, $A35, '2014'!$F:$F, U$1)+SUMIFS('2013'!$H:$H, '2013'!$C:$C, $A35, '2013'!$F:$F, U$1)+SUMIFS('2013'!$I:$I, '2013'!$D:$D, $A35, '2013'!$F:$F, U$1)+SUMIFS('2013'!$J:$J, '2013'!$E:$E, $A35, '2013'!$F:$F, U$1)+SUMIFS('2012'!$H:$H, '2012'!$C:$C, $A35, '2012'!$F:$F, U$1)+SUMIFS('2012'!$I:$I, '2012'!$D:$D, $A35, '2012'!$F:$F, U$1)+SUMIFS('2012'!$J:$J, '2012'!$E:$E, $A35, '2012'!$F:$F, U$1)+SUMIFS('2011'!$H:$H, '2011'!$C:$C, $A35, '2011'!$F:$F, U$1)+SUMIFS('2011'!$I:$I, '2011'!$D:$D, $A35, '2011'!$F:$F, U$1)+SUMIFS('2011'!$J:$J, '2011'!$E:$E, $A35, '2011'!$F:$F, U$1)+SUMIFS('2010'!$H:$H, '2010'!$C:$C, $A35, '2010'!$F:$F, U$1)+SUMIFS('2010'!$I:$I, '2010'!$D:$D, $A35, '2010'!$F:$F, U$1)+SUMIFS('2010'!$J:$J, '2010'!$E:$E, $A35, '2010'!$F:$F, U$1)+SUMIFS('2009'!$H:$H, '2009'!$C:$C, $A35, '2009'!$F:$F, U$1)+SUMIFS('2009'!$I:$I, '2009'!$D:$D, $A35, '2009'!$F:$F, U$1)+SUMIFS('2009'!$J:$J, '2009'!$E:$E, $A35, '2009'!$F:$F, U$1), 0)</f>
        <v>0</v>
      </c>
      <c r="V35" s="0" t="n">
        <f aca="false">IFERROR(SUMIFS('2018'!$H:$H, '2018'!$C:$C, $A35, '2018'!$F:$F, V$1)+SUMIFS('2018'!$I:$I, '2018'!$D:$D, $A35, '2018'!$F:$F, V$1)+SUMIFS('2018'!$J:$J, '2018'!$E:$E, $A35, '2018'!$F:$F, V$1)+SUMIFS('2017'!$H:$H, '2017'!$C:$C, $A35, '2017'!$F:$F, V$1)+SUMIFS('2017'!$I:$I, '2017'!$D:$D, $A35, '2017'!$F:$F, V$1)+SUMIFS('2017'!$J:$J, '2017'!$E:$E, $A35, '2017'!$F:$F, V$1)+SUMIFS('2016'!$H:$H, '2016'!$C:$C, $A35, '2016'!$F:$F, V$1)+SUMIFS('2016'!$I:$I, '2016'!$D:$D, $A35, '2016'!$F:$F, V$1)+SUMIFS('2016'!$J:$J, '2016'!$E:$E, $A35, '2016'!$F:$F, V$1)+SUMIFS('2015'!$H:$H, '2015'!$C:$C, $A35, '2015'!$F:$F, V$1)+SUMIFS('2015'!$I:$I, '2015'!$D:$D, $A35, '2015'!$F:$F, V$1)+SUMIFS('2015'!$J:$J, '2015'!$E:$E, $A35, '2015'!$F:$F, V$1)+SUMIFS('2014'!$H:$H, '2014'!$C:$C, $A35, '2014'!$F:$F, V$1)+SUMIFS('2014'!$I:$I, '2014'!$D:$D, $A35, '2014'!$F:$F, V$1)+SUMIFS('2014'!$J:$J, '2014'!$E:$E, $A35, '2014'!$F:$F, V$1)+SUMIFS('2013'!$H:$H, '2013'!$C:$C, $A35, '2013'!$F:$F, V$1)+SUMIFS('2013'!$I:$I, '2013'!$D:$D, $A35, '2013'!$F:$F, V$1)+SUMIFS('2013'!$J:$J, '2013'!$E:$E, $A35, '2013'!$F:$F, V$1)+SUMIFS('2012'!$H:$H, '2012'!$C:$C, $A35, '2012'!$F:$F, V$1)+SUMIFS('2012'!$I:$I, '2012'!$D:$D, $A35, '2012'!$F:$F, V$1)+SUMIFS('2012'!$J:$J, '2012'!$E:$E, $A35, '2012'!$F:$F, V$1)+SUMIFS('2011'!$H:$H, '2011'!$C:$C, $A35, '2011'!$F:$F, V$1)+SUMIFS('2011'!$I:$I, '2011'!$D:$D, $A35, '2011'!$F:$F, V$1)+SUMIFS('2011'!$J:$J, '2011'!$E:$E, $A35, '2011'!$F:$F, V$1)+SUMIFS('2010'!$H:$H, '2010'!$C:$C, $A35, '2010'!$F:$F, V$1)+SUMIFS('2010'!$I:$I, '2010'!$D:$D, $A35, '2010'!$F:$F, V$1)+SUMIFS('2010'!$J:$J, '2010'!$E:$E, $A35, '2010'!$F:$F, V$1)+SUMIFS('2009'!$H:$H, '2009'!$C:$C, $A35, '2009'!$F:$F, V$1)+SUMIFS('2009'!$I:$I, '2009'!$D:$D, $A35, '2009'!$F:$F, V$1)+SUMIFS('2009'!$J:$J, '2009'!$E:$E, $A35, '2009'!$F:$F, V$1), 0)</f>
        <v>9.5</v>
      </c>
      <c r="W35" s="0" t="n">
        <f aca="false">IFERROR(SUMIFS('2018'!$H:$H, '2018'!$C:$C, $A35, '2018'!$F:$F, W$1)+SUMIFS('2018'!$I:$I, '2018'!$D:$D, $A35, '2018'!$F:$F, W$1)+SUMIFS('2018'!$J:$J, '2018'!$E:$E, $A35, '2018'!$F:$F, W$1)+SUMIFS('2017'!$H:$H, '2017'!$C:$C, $A35, '2017'!$F:$F, W$1)+SUMIFS('2017'!$I:$I, '2017'!$D:$D, $A35, '2017'!$F:$F, W$1)+SUMIFS('2017'!$J:$J, '2017'!$E:$E, $A35, '2017'!$F:$F, W$1)+SUMIFS('2016'!$H:$H, '2016'!$C:$C, $A35, '2016'!$F:$F, W$1)+SUMIFS('2016'!$I:$I, '2016'!$D:$D, $A35, '2016'!$F:$F, W$1)+SUMIFS('2016'!$J:$J, '2016'!$E:$E, $A35, '2016'!$F:$F, W$1)+SUMIFS('2015'!$H:$H, '2015'!$C:$C, $A35, '2015'!$F:$F, W$1)+SUMIFS('2015'!$I:$I, '2015'!$D:$D, $A35, '2015'!$F:$F, W$1)+SUMIFS('2015'!$J:$J, '2015'!$E:$E, $A35, '2015'!$F:$F, W$1)+SUMIFS('2014'!$H:$H, '2014'!$C:$C, $A35, '2014'!$F:$F, W$1)+SUMIFS('2014'!$I:$I, '2014'!$D:$D, $A35, '2014'!$F:$F, W$1)+SUMIFS('2014'!$J:$J, '2014'!$E:$E, $A35, '2014'!$F:$F, W$1)+SUMIFS('2013'!$H:$H, '2013'!$C:$C, $A35, '2013'!$F:$F, W$1)+SUMIFS('2013'!$I:$I, '2013'!$D:$D, $A35, '2013'!$F:$F, W$1)+SUMIFS('2013'!$J:$J, '2013'!$E:$E, $A35, '2013'!$F:$F, W$1)+SUMIFS('2012'!$H:$H, '2012'!$C:$C, $A35, '2012'!$F:$F, W$1)+SUMIFS('2012'!$I:$I, '2012'!$D:$D, $A35, '2012'!$F:$F, W$1)+SUMIFS('2012'!$J:$J, '2012'!$E:$E, $A35, '2012'!$F:$F, W$1)+SUMIFS('2011'!$H:$H, '2011'!$C:$C, $A35, '2011'!$F:$F, W$1)+SUMIFS('2011'!$I:$I, '2011'!$D:$D, $A35, '2011'!$F:$F, W$1)+SUMIFS('2011'!$J:$J, '2011'!$E:$E, $A35, '2011'!$F:$F, W$1)+SUMIFS('2010'!$H:$H, '2010'!$C:$C, $A35, '2010'!$F:$F, W$1)+SUMIFS('2010'!$I:$I, '2010'!$D:$D, $A35, '2010'!$F:$F, W$1)+SUMIFS('2010'!$J:$J, '2010'!$E:$E, $A35, '2010'!$F:$F, W$1)+SUMIFS('2009'!$H:$H, '2009'!$C:$C, $A35, '2009'!$F:$F, W$1)+SUMIFS('2009'!$I:$I, '2009'!$D:$D, $A35, '2009'!$F:$F, W$1)+SUMIFS('2009'!$J:$J, '2009'!$E:$E, $A35, '2009'!$F:$F, W$1), 0)</f>
        <v>7</v>
      </c>
      <c r="X35" s="0" t="n">
        <f aca="false">IFERROR(SUMIFS('2018'!$H:$H, '2018'!$C:$C, $A35, '2018'!$F:$F, X$1)+SUMIFS('2018'!$I:$I, '2018'!$D:$D, $A35, '2018'!$F:$F, X$1)+SUMIFS('2018'!$J:$J, '2018'!$E:$E, $A35, '2018'!$F:$F, X$1)+SUMIFS('2017'!$H:$H, '2017'!$C:$C, $A35, '2017'!$F:$F, X$1)+SUMIFS('2017'!$I:$I, '2017'!$D:$D, $A35, '2017'!$F:$F, X$1)+SUMIFS('2017'!$J:$J, '2017'!$E:$E, $A35, '2017'!$F:$F, X$1)+SUMIFS('2016'!$H:$H, '2016'!$C:$C, $A35, '2016'!$F:$F, X$1)+SUMIFS('2016'!$I:$I, '2016'!$D:$D, $A35, '2016'!$F:$F, X$1)+SUMIFS('2016'!$J:$J, '2016'!$E:$E, $A35, '2016'!$F:$F, X$1)+SUMIFS('2015'!$H:$H, '2015'!$C:$C, $A35, '2015'!$F:$F, X$1)+SUMIFS('2015'!$I:$I, '2015'!$D:$D, $A35, '2015'!$F:$F, X$1)+SUMIFS('2015'!$J:$J, '2015'!$E:$E, $A35, '2015'!$F:$F, X$1)+SUMIFS('2014'!$H:$H, '2014'!$C:$C, $A35, '2014'!$F:$F, X$1)+SUMIFS('2014'!$I:$I, '2014'!$D:$D, $A35, '2014'!$F:$F, X$1)+SUMIFS('2014'!$J:$J, '2014'!$E:$E, $A35, '2014'!$F:$F, X$1)+SUMIFS('2013'!$H:$H, '2013'!$C:$C, $A35, '2013'!$F:$F, X$1)+SUMIFS('2013'!$I:$I, '2013'!$D:$D, $A35, '2013'!$F:$F, X$1)+SUMIFS('2013'!$J:$J, '2013'!$E:$E, $A35, '2013'!$F:$F, X$1)+SUMIFS('2012'!$H:$H, '2012'!$C:$C, $A35, '2012'!$F:$F, X$1)+SUMIFS('2012'!$I:$I, '2012'!$D:$D, $A35, '2012'!$F:$F, X$1)+SUMIFS('2012'!$J:$J, '2012'!$E:$E, $A35, '2012'!$F:$F, X$1)+SUMIFS('2011'!$H:$H, '2011'!$C:$C, $A35, '2011'!$F:$F, X$1)+SUMIFS('2011'!$I:$I, '2011'!$D:$D, $A35, '2011'!$F:$F, X$1)+SUMIFS('2011'!$J:$J, '2011'!$E:$E, $A35, '2011'!$F:$F, X$1)+SUMIFS('2010'!$H:$H, '2010'!$C:$C, $A35, '2010'!$F:$F, X$1)+SUMIFS('2010'!$I:$I, '2010'!$D:$D, $A35, '2010'!$F:$F, X$1)+SUMIFS('2010'!$J:$J, '2010'!$E:$E, $A35, '2010'!$F:$F, X$1)+SUMIFS('2009'!$H:$H, '2009'!$C:$C, $A35, '2009'!$F:$F, X$1)+SUMIFS('2009'!$I:$I, '2009'!$D:$D, $A35, '2009'!$F:$F, X$1)+SUMIFS('2009'!$J:$J, '2009'!$E:$E, $A35, '2009'!$F:$F, X$1), 0)</f>
        <v>0</v>
      </c>
      <c r="Y35" s="0" t="n">
        <f aca="false">IFERROR(SUMIFS('2018'!$H:$H, '2018'!$C:$C, $A35, '2018'!$F:$F, Y$1)+SUMIFS('2018'!$I:$I, '2018'!$D:$D, $A35, '2018'!$F:$F, Y$1)+SUMIFS('2018'!$J:$J, '2018'!$E:$E, $A35, '2018'!$F:$F, Y$1)+SUMIFS('2017'!$H:$H, '2017'!$C:$C, $A35, '2017'!$F:$F, Y$1)+SUMIFS('2017'!$I:$I, '2017'!$D:$D, $A35, '2017'!$F:$F, Y$1)+SUMIFS('2017'!$J:$J, '2017'!$E:$E, $A35, '2017'!$F:$F, Y$1)+SUMIFS('2016'!$H:$H, '2016'!$C:$C, $A35, '2016'!$F:$F, Y$1)+SUMIFS('2016'!$I:$I, '2016'!$D:$D, $A35, '2016'!$F:$F, Y$1)+SUMIFS('2016'!$J:$J, '2016'!$E:$E, $A35, '2016'!$F:$F, Y$1)+SUMIFS('2015'!$H:$H, '2015'!$C:$C, $A35, '2015'!$F:$F, Y$1)+SUMIFS('2015'!$I:$I, '2015'!$D:$D, $A35, '2015'!$F:$F, Y$1)+SUMIFS('2015'!$J:$J, '2015'!$E:$E, $A35, '2015'!$F:$F, Y$1)+SUMIFS('2014'!$H:$H, '2014'!$C:$C, $A35, '2014'!$F:$F, Y$1)+SUMIFS('2014'!$I:$I, '2014'!$D:$D, $A35, '2014'!$F:$F, Y$1)+SUMIFS('2014'!$J:$J, '2014'!$E:$E, $A35, '2014'!$F:$F, Y$1)+SUMIFS('2013'!$H:$H, '2013'!$C:$C, $A35, '2013'!$F:$F, Y$1)+SUMIFS('2013'!$I:$I, '2013'!$D:$D, $A35, '2013'!$F:$F, Y$1)+SUMIFS('2013'!$J:$J, '2013'!$E:$E, $A35, '2013'!$F:$F, Y$1)+SUMIFS('2012'!$H:$H, '2012'!$C:$C, $A35, '2012'!$F:$F, Y$1)+SUMIFS('2012'!$I:$I, '2012'!$D:$D, $A35, '2012'!$F:$F, Y$1)+SUMIFS('2012'!$J:$J, '2012'!$E:$E, $A35, '2012'!$F:$F, Y$1)+SUMIFS('2011'!$H:$H, '2011'!$C:$C, $A35, '2011'!$F:$F, Y$1)+SUMIFS('2011'!$I:$I, '2011'!$D:$D, $A35, '2011'!$F:$F, Y$1)+SUMIFS('2011'!$J:$J, '2011'!$E:$E, $A35, '2011'!$F:$F, Y$1)+SUMIFS('2010'!$H:$H, '2010'!$C:$C, $A35, '2010'!$F:$F, Y$1)+SUMIFS('2010'!$I:$I, '2010'!$D:$D, $A35, '2010'!$F:$F, Y$1)+SUMIFS('2010'!$J:$J, '2010'!$E:$E, $A35, '2010'!$F:$F, Y$1)+SUMIFS('2009'!$H:$H, '2009'!$C:$C, $A35, '2009'!$F:$F, Y$1)+SUMIFS('2009'!$I:$I, '2009'!$D:$D, $A35, '2009'!$F:$F, Y$1)+SUMIFS('2009'!$J:$J, '2009'!$E:$E, $A35, '2009'!$F:$F, Y$1), 0)</f>
        <v>0</v>
      </c>
      <c r="Z35" s="0" t="n">
        <f aca="false">IFERROR(SUMIFS('2018'!$H:$H, '2018'!$C:$C, $A35, '2018'!$F:$F, Z$1)+SUMIFS('2018'!$I:$I, '2018'!$D:$D, $A35, '2018'!$F:$F, Z$1)+SUMIFS('2018'!$J:$J, '2018'!$E:$E, $A35, '2018'!$F:$F, Z$1)+SUMIFS('2017'!$H:$H, '2017'!$C:$C, $A35, '2017'!$F:$F, Z$1)+SUMIFS('2017'!$I:$I, '2017'!$D:$D, $A35, '2017'!$F:$F, Z$1)+SUMIFS('2017'!$J:$J, '2017'!$E:$E, $A35, '2017'!$F:$F, Z$1)+SUMIFS('2016'!$H:$H, '2016'!$C:$C, $A35, '2016'!$F:$F, Z$1)+SUMIFS('2016'!$I:$I, '2016'!$D:$D, $A35, '2016'!$F:$F, Z$1)+SUMIFS('2016'!$J:$J, '2016'!$E:$E, $A35, '2016'!$F:$F, Z$1)+SUMIFS('2015'!$H:$H, '2015'!$C:$C, $A35, '2015'!$F:$F, Z$1)+SUMIFS('2015'!$I:$I, '2015'!$D:$D, $A35, '2015'!$F:$F, Z$1)+SUMIFS('2015'!$J:$J, '2015'!$E:$E, $A35, '2015'!$F:$F, Z$1)+SUMIFS('2014'!$H:$H, '2014'!$C:$C, $A35, '2014'!$F:$F, Z$1)+SUMIFS('2014'!$I:$I, '2014'!$D:$D, $A35, '2014'!$F:$F, Z$1)+SUMIFS('2014'!$J:$J, '2014'!$E:$E, $A35, '2014'!$F:$F, Z$1)+SUMIFS('2013'!$H:$H, '2013'!$C:$C, $A35, '2013'!$F:$F, Z$1)+SUMIFS('2013'!$I:$I, '2013'!$D:$D, $A35, '2013'!$F:$F, Z$1)+SUMIFS('2013'!$J:$J, '2013'!$E:$E, $A35, '2013'!$F:$F, Z$1)+SUMIFS('2012'!$H:$H, '2012'!$C:$C, $A35, '2012'!$F:$F, Z$1)+SUMIFS('2012'!$I:$I, '2012'!$D:$D, $A35, '2012'!$F:$F, Z$1)+SUMIFS('2012'!$J:$J, '2012'!$E:$E, $A35, '2012'!$F:$F, Z$1)+SUMIFS('2011'!$H:$H, '2011'!$C:$C, $A35, '2011'!$F:$F, Z$1)+SUMIFS('2011'!$I:$I, '2011'!$D:$D, $A35, '2011'!$F:$F, Z$1)+SUMIFS('2011'!$J:$J, '2011'!$E:$E, $A35, '2011'!$F:$F, Z$1)+SUMIFS('2010'!$H:$H, '2010'!$C:$C, $A35, '2010'!$F:$F, Z$1)+SUMIFS('2010'!$I:$I, '2010'!$D:$D, $A35, '2010'!$F:$F, Z$1)+SUMIFS('2010'!$J:$J, '2010'!$E:$E, $A35, '2010'!$F:$F, Z$1)+SUMIFS('2009'!$H:$H, '2009'!$C:$C, $A35, '2009'!$F:$F, Z$1)+SUMIFS('2009'!$I:$I, '2009'!$D:$D, $A35, '2009'!$F:$F, Z$1)+SUMIFS('2009'!$J:$J, '2009'!$E:$E, $A35, '2009'!$F:$F, Z$1), 0)</f>
        <v>0</v>
      </c>
      <c r="AA35" s="0" t="n">
        <f aca="false">IFERROR(SUMIFS('2018'!$H:$H, '2018'!$C:$C, $A35, '2018'!$F:$F, AA$1)+SUMIFS('2018'!$I:$I, '2018'!$D:$D, $A35, '2018'!$F:$F, AA$1)+SUMIFS('2018'!$J:$J, '2018'!$E:$E, $A35, '2018'!$F:$F, AA$1)+SUMIFS('2017'!$H:$H, '2017'!$C:$C, $A35, '2017'!$F:$F, AA$1)+SUMIFS('2017'!$I:$I, '2017'!$D:$D, $A35, '2017'!$F:$F, AA$1)+SUMIFS('2017'!$J:$J, '2017'!$E:$E, $A35, '2017'!$F:$F, AA$1)+SUMIFS('2016'!$H:$H, '2016'!$C:$C, $A35, '2016'!$F:$F, AA$1)+SUMIFS('2016'!$I:$I, '2016'!$D:$D, $A35, '2016'!$F:$F, AA$1)+SUMIFS('2016'!$J:$J, '2016'!$E:$E, $A35, '2016'!$F:$F, AA$1)+SUMIFS('2015'!$H:$H, '2015'!$C:$C, $A35, '2015'!$F:$F, AA$1)+SUMIFS('2015'!$I:$I, '2015'!$D:$D, $A35, '2015'!$F:$F, AA$1)+SUMIFS('2015'!$J:$J, '2015'!$E:$E, $A35, '2015'!$F:$F, AA$1)+SUMIFS('2014'!$H:$H, '2014'!$C:$C, $A35, '2014'!$F:$F, AA$1)+SUMIFS('2014'!$I:$I, '2014'!$D:$D, $A35, '2014'!$F:$F, AA$1)+SUMIFS('2014'!$J:$J, '2014'!$E:$E, $A35, '2014'!$F:$F, AA$1)+SUMIFS('2013'!$H:$H, '2013'!$C:$C, $A35, '2013'!$F:$F, AA$1)+SUMIFS('2013'!$I:$I, '2013'!$D:$D, $A35, '2013'!$F:$F, AA$1)+SUMIFS('2013'!$J:$J, '2013'!$E:$E, $A35, '2013'!$F:$F, AA$1)+SUMIFS('2012'!$H:$H, '2012'!$C:$C, $A35, '2012'!$F:$F, AA$1)+SUMIFS('2012'!$I:$I, '2012'!$D:$D, $A35, '2012'!$F:$F, AA$1)+SUMIFS('2012'!$J:$J, '2012'!$E:$E, $A35, '2012'!$F:$F, AA$1)+SUMIFS('2011'!$H:$H, '2011'!$C:$C, $A35, '2011'!$F:$F, AA$1)+SUMIFS('2011'!$I:$I, '2011'!$D:$D, $A35, '2011'!$F:$F, AA$1)+SUMIFS('2011'!$J:$J, '2011'!$E:$E, $A35, '2011'!$F:$F, AA$1)+SUMIFS('2010'!$H:$H, '2010'!$C:$C, $A35, '2010'!$F:$F, AA$1)+SUMIFS('2010'!$I:$I, '2010'!$D:$D, $A35, '2010'!$F:$F, AA$1)+SUMIFS('2010'!$J:$J, '2010'!$E:$E, $A35, '2010'!$F:$F, AA$1)+SUMIFS('2009'!$H:$H, '2009'!$C:$C, $A35, '2009'!$F:$F, AA$1)+SUMIFS('2009'!$I:$I, '2009'!$D:$D, $A35, '2009'!$F:$F, AA$1)+SUMIFS('2009'!$J:$J, '2009'!$E:$E, $A35, '2009'!$F:$F, AA$1), 0)</f>
        <v>0</v>
      </c>
      <c r="AB35" s="0" t="n">
        <f aca="false">IFERROR(SUMIFS('2018'!$H:$H, '2018'!$C:$C, $A35, '2018'!$F:$F, AB$1)+SUMIFS('2018'!$I:$I, '2018'!$D:$D, $A35, '2018'!$F:$F, AB$1)+SUMIFS('2018'!$J:$J, '2018'!$E:$E, $A35, '2018'!$F:$F, AB$1)+SUMIFS('2017'!$H:$H, '2017'!$C:$C, $A35, '2017'!$F:$F, AB$1)+SUMIFS('2017'!$I:$I, '2017'!$D:$D, $A35, '2017'!$F:$F, AB$1)+SUMIFS('2017'!$J:$J, '2017'!$E:$E, $A35, '2017'!$F:$F, AB$1)+SUMIFS('2016'!$H:$H, '2016'!$C:$C, $A35, '2016'!$F:$F, AB$1)+SUMIFS('2016'!$I:$I, '2016'!$D:$D, $A35, '2016'!$F:$F, AB$1)+SUMIFS('2016'!$J:$J, '2016'!$E:$E, $A35, '2016'!$F:$F, AB$1)+SUMIFS('2015'!$H:$H, '2015'!$C:$C, $A35, '2015'!$F:$F, AB$1)+SUMIFS('2015'!$I:$I, '2015'!$D:$D, $A35, '2015'!$F:$F, AB$1)+SUMIFS('2015'!$J:$J, '2015'!$E:$E, $A35, '2015'!$F:$F, AB$1)+SUMIFS('2014'!$H:$H, '2014'!$C:$C, $A35, '2014'!$F:$F, AB$1)+SUMIFS('2014'!$I:$I, '2014'!$D:$D, $A35, '2014'!$F:$F, AB$1)+SUMIFS('2014'!$J:$J, '2014'!$E:$E, $A35, '2014'!$F:$F, AB$1)+SUMIFS('2013'!$H:$H, '2013'!$C:$C, $A35, '2013'!$F:$F, AB$1)+SUMIFS('2013'!$I:$I, '2013'!$D:$D, $A35, '2013'!$F:$F, AB$1)+SUMIFS('2013'!$J:$J, '2013'!$E:$E, $A35, '2013'!$F:$F, AB$1)+SUMIFS('2012'!$H:$H, '2012'!$C:$C, $A35, '2012'!$F:$F, AB$1)+SUMIFS('2012'!$I:$I, '2012'!$D:$D, $A35, '2012'!$F:$F, AB$1)+SUMIFS('2012'!$J:$J, '2012'!$E:$E, $A35, '2012'!$F:$F, AB$1)+SUMIFS('2011'!$H:$H, '2011'!$C:$C, $A35, '2011'!$F:$F, AB$1)+SUMIFS('2011'!$I:$I, '2011'!$D:$D, $A35, '2011'!$F:$F, AB$1)+SUMIFS('2011'!$J:$J, '2011'!$E:$E, $A35, '2011'!$F:$F, AB$1)+SUMIFS('2010'!$H:$H, '2010'!$C:$C, $A35, '2010'!$F:$F, AB$1)+SUMIFS('2010'!$I:$I, '2010'!$D:$D, $A35, '2010'!$F:$F, AB$1)+SUMIFS('2010'!$J:$J, '2010'!$E:$E, $A35, '2010'!$F:$F, AB$1)+SUMIFS('2009'!$H:$H, '2009'!$C:$C, $A35, '2009'!$F:$F, AB$1)+SUMIFS('2009'!$I:$I, '2009'!$D:$D, $A35, '2009'!$F:$F, AB$1)+SUMIFS('2009'!$J:$J, '2009'!$E:$E, $A35, '2009'!$F:$F, AB$1), 0)</f>
        <v>0</v>
      </c>
      <c r="AC35" s="0" t="n">
        <f aca="false">IFERROR(SUMIFS('2018'!$H:$H, '2018'!$C:$C, $A35, '2018'!$F:$F, AC$1)+SUMIFS('2018'!$I:$I, '2018'!$D:$D, $A35, '2018'!$F:$F, AC$1)+SUMIFS('2018'!$J:$J, '2018'!$E:$E, $A35, '2018'!$F:$F, AC$1)+SUMIFS('2017'!$H:$H, '2017'!$C:$C, $A35, '2017'!$F:$F, AC$1)+SUMIFS('2017'!$I:$I, '2017'!$D:$D, $A35, '2017'!$F:$F, AC$1)+SUMIFS('2017'!$J:$J, '2017'!$E:$E, $A35, '2017'!$F:$F, AC$1)+SUMIFS('2016'!$H:$H, '2016'!$C:$C, $A35, '2016'!$F:$F, AC$1)+SUMIFS('2016'!$I:$I, '2016'!$D:$D, $A35, '2016'!$F:$F, AC$1)+SUMIFS('2016'!$J:$J, '2016'!$E:$E, $A35, '2016'!$F:$F, AC$1)+SUMIFS('2015'!$H:$H, '2015'!$C:$C, $A35, '2015'!$F:$F, AC$1)+SUMIFS('2015'!$I:$I, '2015'!$D:$D, $A35, '2015'!$F:$F, AC$1)+SUMIFS('2015'!$J:$J, '2015'!$E:$E, $A35, '2015'!$F:$F, AC$1)+SUMIFS('2014'!$H:$H, '2014'!$C:$C, $A35, '2014'!$F:$F, AC$1)+SUMIFS('2014'!$I:$I, '2014'!$D:$D, $A35, '2014'!$F:$F, AC$1)+SUMIFS('2014'!$J:$J, '2014'!$E:$E, $A35, '2014'!$F:$F, AC$1)+SUMIFS('2013'!$H:$H, '2013'!$C:$C, $A35, '2013'!$F:$F, AC$1)+SUMIFS('2013'!$I:$I, '2013'!$D:$D, $A35, '2013'!$F:$F, AC$1)+SUMIFS('2013'!$J:$J, '2013'!$E:$E, $A35, '2013'!$F:$F, AC$1)+SUMIFS('2012'!$H:$H, '2012'!$C:$C, $A35, '2012'!$F:$F, AC$1)+SUMIFS('2012'!$I:$I, '2012'!$D:$D, $A35, '2012'!$F:$F, AC$1)+SUMIFS('2012'!$J:$J, '2012'!$E:$E, $A35, '2012'!$F:$F, AC$1)+SUMIFS('2011'!$H:$H, '2011'!$C:$C, $A35, '2011'!$F:$F, AC$1)+SUMIFS('2011'!$I:$I, '2011'!$D:$D, $A35, '2011'!$F:$F, AC$1)+SUMIFS('2011'!$J:$J, '2011'!$E:$E, $A35, '2011'!$F:$F, AC$1)+SUMIFS('2010'!$H:$H, '2010'!$C:$C, $A35, '2010'!$F:$F, AC$1)+SUMIFS('2010'!$I:$I, '2010'!$D:$D, $A35, '2010'!$F:$F, AC$1)+SUMIFS('2010'!$J:$J, '2010'!$E:$E, $A35, '2010'!$F:$F, AC$1)+SUMIFS('2009'!$H:$H, '2009'!$C:$C, $A35, '2009'!$F:$F, AC$1)+SUMIFS('2009'!$I:$I, '2009'!$D:$D, $A35, '2009'!$F:$F, AC$1)+SUMIFS('2009'!$J:$J, '2009'!$E:$E, $A35, '2009'!$F:$F, AC$1), 0)</f>
        <v>14.5</v>
      </c>
      <c r="AD35" s="0" t="n">
        <f aca="false">IFERROR(SUMIFS('2018'!$H:$H, '2018'!$C:$C, $A35, '2018'!$F:$F, AD$1)+SUMIFS('2018'!$I:$I, '2018'!$D:$D, $A35, '2018'!$F:$F, AD$1)+SUMIFS('2018'!$J:$J, '2018'!$E:$E, $A35, '2018'!$F:$F, AD$1)+SUMIFS('2017'!$H:$H, '2017'!$C:$C, $A35, '2017'!$F:$F, AD$1)+SUMIFS('2017'!$I:$I, '2017'!$D:$D, $A35, '2017'!$F:$F, AD$1)+SUMIFS('2017'!$J:$J, '2017'!$E:$E, $A35, '2017'!$F:$F, AD$1)+SUMIFS('2016'!$H:$H, '2016'!$C:$C, $A35, '2016'!$F:$F, AD$1)+SUMIFS('2016'!$I:$I, '2016'!$D:$D, $A35, '2016'!$F:$F, AD$1)+SUMIFS('2016'!$J:$J, '2016'!$E:$E, $A35, '2016'!$F:$F, AD$1)+SUMIFS('2015'!$H:$H, '2015'!$C:$C, $A35, '2015'!$F:$F, AD$1)+SUMIFS('2015'!$I:$I, '2015'!$D:$D, $A35, '2015'!$F:$F, AD$1)+SUMIFS('2015'!$J:$J, '2015'!$E:$E, $A35, '2015'!$F:$F, AD$1)+SUMIFS('2014'!$H:$H, '2014'!$C:$C, $A35, '2014'!$F:$F, AD$1)+SUMIFS('2014'!$I:$I, '2014'!$D:$D, $A35, '2014'!$F:$F, AD$1)+SUMIFS('2014'!$J:$J, '2014'!$E:$E, $A35, '2014'!$F:$F, AD$1)+SUMIFS('2013'!$H:$H, '2013'!$C:$C, $A35, '2013'!$F:$F, AD$1)+SUMIFS('2013'!$I:$I, '2013'!$D:$D, $A35, '2013'!$F:$F, AD$1)+SUMIFS('2013'!$J:$J, '2013'!$E:$E, $A35, '2013'!$F:$F, AD$1)+SUMIFS('2012'!$H:$H, '2012'!$C:$C, $A35, '2012'!$F:$F, AD$1)+SUMIFS('2012'!$I:$I, '2012'!$D:$D, $A35, '2012'!$F:$F, AD$1)+SUMIFS('2012'!$J:$J, '2012'!$E:$E, $A35, '2012'!$F:$F, AD$1)+SUMIFS('2011'!$H:$H, '2011'!$C:$C, $A35, '2011'!$F:$F, AD$1)+SUMIFS('2011'!$I:$I, '2011'!$D:$D, $A35, '2011'!$F:$F, AD$1)+SUMIFS('2011'!$J:$J, '2011'!$E:$E, $A35, '2011'!$F:$F, AD$1)+SUMIFS('2010'!$H:$H, '2010'!$C:$C, $A35, '2010'!$F:$F, AD$1)+SUMIFS('2010'!$I:$I, '2010'!$D:$D, $A35, '2010'!$F:$F, AD$1)+SUMIFS('2010'!$J:$J, '2010'!$E:$E, $A35, '2010'!$F:$F, AD$1)+SUMIFS('2009'!$H:$H, '2009'!$C:$C, $A35, '2009'!$F:$F, AD$1)+SUMIFS('2009'!$I:$I, '2009'!$D:$D, $A35, '2009'!$F:$F, AD$1)+SUMIFS('2009'!$J:$J, '2009'!$E:$E, $A35, '2009'!$F:$F, AD$1), 0)</f>
        <v>320</v>
      </c>
      <c r="AE35" s="0" t="n">
        <f aca="false">IFERROR(SUMIFS('2018'!$H:$H, '2018'!$C:$C, $A35, '2018'!$F:$F, AE$1)+SUMIFS('2018'!$I:$I, '2018'!$D:$D, $A35, '2018'!$F:$F, AE$1)+SUMIFS('2018'!$J:$J, '2018'!$E:$E, $A35, '2018'!$F:$F, AE$1)+SUMIFS('2017'!$H:$H, '2017'!$C:$C, $A35, '2017'!$F:$F, AE$1)+SUMIFS('2017'!$I:$I, '2017'!$D:$D, $A35, '2017'!$F:$F, AE$1)+SUMIFS('2017'!$J:$J, '2017'!$E:$E, $A35, '2017'!$F:$F, AE$1)+SUMIFS('2016'!$H:$H, '2016'!$C:$C, $A35, '2016'!$F:$F, AE$1)+SUMIFS('2016'!$I:$I, '2016'!$D:$D, $A35, '2016'!$F:$F, AE$1)+SUMIFS('2016'!$J:$J, '2016'!$E:$E, $A35, '2016'!$F:$F, AE$1)+SUMIFS('2015'!$H:$H, '2015'!$C:$C, $A35, '2015'!$F:$F, AE$1)+SUMIFS('2015'!$I:$I, '2015'!$D:$D, $A35, '2015'!$F:$F, AE$1)+SUMIFS('2015'!$J:$J, '2015'!$E:$E, $A35, '2015'!$F:$F, AE$1)+SUMIFS('2014'!$H:$H, '2014'!$C:$C, $A35, '2014'!$F:$F, AE$1)+SUMIFS('2014'!$I:$I, '2014'!$D:$D, $A35, '2014'!$F:$F, AE$1)+SUMIFS('2014'!$J:$J, '2014'!$E:$E, $A35, '2014'!$F:$F, AE$1)+SUMIFS('2013'!$H:$H, '2013'!$C:$C, $A35, '2013'!$F:$F, AE$1)+SUMIFS('2013'!$I:$I, '2013'!$D:$D, $A35, '2013'!$F:$F, AE$1)+SUMIFS('2013'!$J:$J, '2013'!$E:$E, $A35, '2013'!$F:$F, AE$1)+SUMIFS('2012'!$H:$H, '2012'!$C:$C, $A35, '2012'!$F:$F, AE$1)+SUMIFS('2012'!$I:$I, '2012'!$D:$D, $A35, '2012'!$F:$F, AE$1)+SUMIFS('2012'!$J:$J, '2012'!$E:$E, $A35, '2012'!$F:$F, AE$1)+SUMIFS('2011'!$H:$H, '2011'!$C:$C, $A35, '2011'!$F:$F, AE$1)+SUMIFS('2011'!$I:$I, '2011'!$D:$D, $A35, '2011'!$F:$F, AE$1)+SUMIFS('2011'!$J:$J, '2011'!$E:$E, $A35, '2011'!$F:$F, AE$1)+SUMIFS('2010'!$H:$H, '2010'!$C:$C, $A35, '2010'!$F:$F, AE$1)+SUMIFS('2010'!$I:$I, '2010'!$D:$D, $A35, '2010'!$F:$F, AE$1)+SUMIFS('2010'!$J:$J, '2010'!$E:$E, $A35, '2010'!$F:$F, AE$1)+SUMIFS('2009'!$H:$H, '2009'!$C:$C, $A35, '2009'!$F:$F, AE$1)+SUMIFS('2009'!$I:$I, '2009'!$D:$D, $A35, '2009'!$F:$F, AE$1)+SUMIFS('2009'!$J:$J, '2009'!$E:$E, $A35, '2009'!$F:$F, AE$1), 0)</f>
        <v>0</v>
      </c>
      <c r="AF35" s="0" t="n">
        <f aca="false">IFERROR(SUMIFS('2018'!$H:$H, '2018'!$C:$C, $A35, '2018'!$F:$F, AF$1)+SUMIFS('2018'!$I:$I, '2018'!$D:$D, $A35, '2018'!$F:$F, AF$1)+SUMIFS('2018'!$J:$J, '2018'!$E:$E, $A35, '2018'!$F:$F, AF$1)+SUMIFS('2017'!$H:$H, '2017'!$C:$C, $A35, '2017'!$F:$F, AF$1)+SUMIFS('2017'!$I:$I, '2017'!$D:$D, $A35, '2017'!$F:$F, AF$1)+SUMIFS('2017'!$J:$J, '2017'!$E:$E, $A35, '2017'!$F:$F, AF$1)+SUMIFS('2016'!$H:$H, '2016'!$C:$C, $A35, '2016'!$F:$F, AF$1)+SUMIFS('2016'!$I:$I, '2016'!$D:$D, $A35, '2016'!$F:$F, AF$1)+SUMIFS('2016'!$J:$J, '2016'!$E:$E, $A35, '2016'!$F:$F, AF$1)+SUMIFS('2015'!$H:$H, '2015'!$C:$C, $A35, '2015'!$F:$F, AF$1)+SUMIFS('2015'!$I:$I, '2015'!$D:$D, $A35, '2015'!$F:$F, AF$1)+SUMIFS('2015'!$J:$J, '2015'!$E:$E, $A35, '2015'!$F:$F, AF$1)+SUMIFS('2014'!$H:$H, '2014'!$C:$C, $A35, '2014'!$F:$F, AF$1)+SUMIFS('2014'!$I:$I, '2014'!$D:$D, $A35, '2014'!$F:$F, AF$1)+SUMIFS('2014'!$J:$J, '2014'!$E:$E, $A35, '2014'!$F:$F, AF$1)+SUMIFS('2013'!$H:$H, '2013'!$C:$C, $A35, '2013'!$F:$F, AF$1)+SUMIFS('2013'!$I:$I, '2013'!$D:$D, $A35, '2013'!$F:$F, AF$1)+SUMIFS('2013'!$J:$J, '2013'!$E:$E, $A35, '2013'!$F:$F, AF$1)+SUMIFS('2012'!$H:$H, '2012'!$C:$C, $A35, '2012'!$F:$F, AF$1)+SUMIFS('2012'!$I:$I, '2012'!$D:$D, $A35, '2012'!$F:$F, AF$1)+SUMIFS('2012'!$J:$J, '2012'!$E:$E, $A35, '2012'!$F:$F, AF$1)+SUMIFS('2011'!$H:$H, '2011'!$C:$C, $A35, '2011'!$F:$F, AF$1)+SUMIFS('2011'!$I:$I, '2011'!$D:$D, $A35, '2011'!$F:$F, AF$1)+SUMIFS('2011'!$J:$J, '2011'!$E:$E, $A35, '2011'!$F:$F, AF$1)+SUMIFS('2010'!$H:$H, '2010'!$C:$C, $A35, '2010'!$F:$F, AF$1)+SUMIFS('2010'!$I:$I, '2010'!$D:$D, $A35, '2010'!$F:$F, AF$1)+SUMIFS('2010'!$J:$J, '2010'!$E:$E, $A35, '2010'!$F:$F, AF$1)+SUMIFS('2009'!$H:$H, '2009'!$C:$C, $A35, '2009'!$F:$F, AF$1)+SUMIFS('2009'!$I:$I, '2009'!$D:$D, $A35, '2009'!$F:$F, AF$1)+SUMIFS('2009'!$J:$J, '2009'!$E:$E, $A35, '2009'!$F:$F, AF$1), 0)</f>
        <v>0</v>
      </c>
    </row>
    <row r="36" customFormat="false" ht="15" hidden="false" customHeight="false" outlineLevel="0" collapsed="false">
      <c r="A36" s="12" t="s">
        <v>43</v>
      </c>
      <c r="B36" s="0" t="n">
        <f aca="false">IFERROR(SUMIFS('2018'!$H:$H, '2018'!$C:$C, $A36, '2018'!$F:$F, B$1)+SUMIFS('2018'!$I:$I, '2018'!$D:$D, $A36, '2018'!$F:$F, B$1)+SUMIFS('2018'!$J:$J, '2018'!$E:$E, $A36, '2018'!$F:$F, B$1)+SUMIFS('2017'!$H:$H, '2017'!$C:$C, $A36, '2017'!$F:$F, B$1)+SUMIFS('2017'!$I:$I, '2017'!$D:$D, $A36, '2017'!$F:$F, B$1)+SUMIFS('2017'!$J:$J, '2017'!$E:$E, $A36, '2017'!$F:$F, B$1)+SUMIFS('2016'!$H:$H, '2016'!$C:$C, $A36, '2016'!$F:$F, B$1)+SUMIFS('2016'!$I:$I, '2016'!$D:$D, $A36, '2016'!$F:$F, B$1)+SUMIFS('2016'!$J:$J, '2016'!$E:$E, $A36, '2016'!$F:$F, B$1)+SUMIFS('2015'!$H:$H, '2015'!$C:$C, $A36, '2015'!$F:$F, B$1)+SUMIFS('2015'!$I:$I, '2015'!$D:$D, $A36, '2015'!$F:$F, B$1)+SUMIFS('2015'!$J:$J, '2015'!$E:$E, $A36, '2015'!$F:$F, B$1)+SUMIFS('2014'!$H:$H, '2014'!$C:$C, $A36, '2014'!$F:$F, B$1)+SUMIFS('2014'!$I:$I, '2014'!$D:$D, $A36, '2014'!$F:$F, B$1)+SUMIFS('2014'!$J:$J, '2014'!$E:$E, $A36, '2014'!$F:$F, B$1)+SUMIFS('2013'!$H:$H, '2013'!$C:$C, $A36, '2013'!$F:$F, B$1)+SUMIFS('2013'!$I:$I, '2013'!$D:$D, $A36, '2013'!$F:$F, B$1)+SUMIFS('2013'!$J:$J, '2013'!$E:$E, $A36, '2013'!$F:$F, B$1)+SUMIFS('2012'!$H:$H, '2012'!$C:$C, $A36, '2012'!$F:$F, B$1)+SUMIFS('2012'!$I:$I, '2012'!$D:$D, $A36, '2012'!$F:$F, B$1)+SUMIFS('2012'!$J:$J, '2012'!$E:$E, $A36, '2012'!$F:$F, B$1)+SUMIFS('2011'!$H:$H, '2011'!$C:$C, $A36, '2011'!$F:$F, B$1)+SUMIFS('2011'!$I:$I, '2011'!$D:$D, $A36, '2011'!$F:$F, B$1)+SUMIFS('2011'!$J:$J, '2011'!$E:$E, $A36, '2011'!$F:$F, B$1)+SUMIFS('2010'!$H:$H, '2010'!$C:$C, $A36, '2010'!$F:$F, B$1)+SUMIFS('2010'!$I:$I, '2010'!$D:$D, $A36, '2010'!$F:$F, B$1)+SUMIFS('2010'!$J:$J, '2010'!$E:$E, $A36, '2010'!$F:$F, B$1)+SUMIFS('2009'!$H:$H, '2009'!$C:$C, $A36, '2009'!$F:$F, B$1)+SUMIFS('2009'!$I:$I, '2009'!$D:$D, $A36, '2009'!$F:$F, B$1)+SUMIFS('2009'!$J:$J, '2009'!$E:$E, $A36, '2009'!$F:$F, B$1), 0)</f>
        <v>0</v>
      </c>
      <c r="C36" s="0" t="n">
        <f aca="false">IFERROR(SUMIFS('2018'!$H:$H, '2018'!$C:$C, $A36, '2018'!$F:$F, C$1)+SUMIFS('2018'!$I:$I, '2018'!$D:$D, $A36, '2018'!$F:$F, C$1)+SUMIFS('2018'!$J:$J, '2018'!$E:$E, $A36, '2018'!$F:$F, C$1)+SUMIFS('2017'!$H:$H, '2017'!$C:$C, $A36, '2017'!$F:$F, C$1)+SUMIFS('2017'!$I:$I, '2017'!$D:$D, $A36, '2017'!$F:$F, C$1)+SUMIFS('2017'!$J:$J, '2017'!$E:$E, $A36, '2017'!$F:$F, C$1)+SUMIFS('2016'!$H:$H, '2016'!$C:$C, $A36, '2016'!$F:$F, C$1)+SUMIFS('2016'!$I:$I, '2016'!$D:$D, $A36, '2016'!$F:$F, C$1)+SUMIFS('2016'!$J:$J, '2016'!$E:$E, $A36, '2016'!$F:$F, C$1)+SUMIFS('2015'!$H:$H, '2015'!$C:$C, $A36, '2015'!$F:$F, C$1)+SUMIFS('2015'!$I:$I, '2015'!$D:$D, $A36, '2015'!$F:$F, C$1)+SUMIFS('2015'!$J:$J, '2015'!$E:$E, $A36, '2015'!$F:$F, C$1)+SUMIFS('2014'!$H:$H, '2014'!$C:$C, $A36, '2014'!$F:$F, C$1)+SUMIFS('2014'!$I:$I, '2014'!$D:$D, $A36, '2014'!$F:$F, C$1)+SUMIFS('2014'!$J:$J, '2014'!$E:$E, $A36, '2014'!$F:$F, C$1)+SUMIFS('2013'!$H:$H, '2013'!$C:$C, $A36, '2013'!$F:$F, C$1)+SUMIFS('2013'!$I:$I, '2013'!$D:$D, $A36, '2013'!$F:$F, C$1)+SUMIFS('2013'!$J:$J, '2013'!$E:$E, $A36, '2013'!$F:$F, C$1)+SUMIFS('2012'!$H:$H, '2012'!$C:$C, $A36, '2012'!$F:$F, C$1)+SUMIFS('2012'!$I:$I, '2012'!$D:$D, $A36, '2012'!$F:$F, C$1)+SUMIFS('2012'!$J:$J, '2012'!$E:$E, $A36, '2012'!$F:$F, C$1)+SUMIFS('2011'!$H:$H, '2011'!$C:$C, $A36, '2011'!$F:$F, C$1)+SUMIFS('2011'!$I:$I, '2011'!$D:$D, $A36, '2011'!$F:$F, C$1)+SUMIFS('2011'!$J:$J, '2011'!$E:$E, $A36, '2011'!$F:$F, C$1)+SUMIFS('2010'!$H:$H, '2010'!$C:$C, $A36, '2010'!$F:$F, C$1)+SUMIFS('2010'!$I:$I, '2010'!$D:$D, $A36, '2010'!$F:$F, C$1)+SUMIFS('2010'!$J:$J, '2010'!$E:$E, $A36, '2010'!$F:$F, C$1)+SUMIFS('2009'!$H:$H, '2009'!$C:$C, $A36, '2009'!$F:$F, C$1)+SUMIFS('2009'!$I:$I, '2009'!$D:$D, $A36, '2009'!$F:$F, C$1)+SUMIFS('2009'!$J:$J, '2009'!$E:$E, $A36, '2009'!$F:$F, C$1), 0)</f>
        <v>0</v>
      </c>
      <c r="D36" s="0" t="n">
        <f aca="false">IFERROR(SUMIFS('2018'!$H:$H, '2018'!$C:$C, $A36, '2018'!$F:$F, D$1)+SUMIFS('2018'!$I:$I, '2018'!$D:$D, $A36, '2018'!$F:$F, D$1)+SUMIFS('2018'!$J:$J, '2018'!$E:$E, $A36, '2018'!$F:$F, D$1)+SUMIFS('2017'!$H:$H, '2017'!$C:$C, $A36, '2017'!$F:$F, D$1)+SUMIFS('2017'!$I:$I, '2017'!$D:$D, $A36, '2017'!$F:$F, D$1)+SUMIFS('2017'!$J:$J, '2017'!$E:$E, $A36, '2017'!$F:$F, D$1)+SUMIFS('2016'!$H:$H, '2016'!$C:$C, $A36, '2016'!$F:$F, D$1)+SUMIFS('2016'!$I:$I, '2016'!$D:$D, $A36, '2016'!$F:$F, D$1)+SUMIFS('2016'!$J:$J, '2016'!$E:$E, $A36, '2016'!$F:$F, D$1)+SUMIFS('2015'!$H:$H, '2015'!$C:$C, $A36, '2015'!$F:$F, D$1)+SUMIFS('2015'!$I:$I, '2015'!$D:$D, $A36, '2015'!$F:$F, D$1)+SUMIFS('2015'!$J:$J, '2015'!$E:$E, $A36, '2015'!$F:$F, D$1)+SUMIFS('2014'!$H:$H, '2014'!$C:$C, $A36, '2014'!$F:$F, D$1)+SUMIFS('2014'!$I:$I, '2014'!$D:$D, $A36, '2014'!$F:$F, D$1)+SUMIFS('2014'!$J:$J, '2014'!$E:$E, $A36, '2014'!$F:$F, D$1)+SUMIFS('2013'!$H:$H, '2013'!$C:$C, $A36, '2013'!$F:$F, D$1)+SUMIFS('2013'!$I:$I, '2013'!$D:$D, $A36, '2013'!$F:$F, D$1)+SUMIFS('2013'!$J:$J, '2013'!$E:$E, $A36, '2013'!$F:$F, D$1)+SUMIFS('2012'!$H:$H, '2012'!$C:$C, $A36, '2012'!$F:$F, D$1)+SUMIFS('2012'!$I:$I, '2012'!$D:$D, $A36, '2012'!$F:$F, D$1)+SUMIFS('2012'!$J:$J, '2012'!$E:$E, $A36, '2012'!$F:$F, D$1)+SUMIFS('2011'!$H:$H, '2011'!$C:$C, $A36, '2011'!$F:$F, D$1)+SUMIFS('2011'!$I:$I, '2011'!$D:$D, $A36, '2011'!$F:$F, D$1)+SUMIFS('2011'!$J:$J, '2011'!$E:$E, $A36, '2011'!$F:$F, D$1)+SUMIFS('2010'!$H:$H, '2010'!$C:$C, $A36, '2010'!$F:$F, D$1)+SUMIFS('2010'!$I:$I, '2010'!$D:$D, $A36, '2010'!$F:$F, D$1)+SUMIFS('2010'!$J:$J, '2010'!$E:$E, $A36, '2010'!$F:$F, D$1)+SUMIFS('2009'!$H:$H, '2009'!$C:$C, $A36, '2009'!$F:$F, D$1)+SUMIFS('2009'!$I:$I, '2009'!$D:$D, $A36, '2009'!$F:$F, D$1)+SUMIFS('2009'!$J:$J, '2009'!$E:$E, $A36, '2009'!$F:$F, D$1), 0)</f>
        <v>0</v>
      </c>
      <c r="E36" s="0" t="n">
        <f aca="false">IFERROR(SUMIFS('2018'!$H:$H, '2018'!$C:$C, $A36, '2018'!$F:$F, E$1)+SUMIFS('2018'!$I:$I, '2018'!$D:$D, $A36, '2018'!$F:$F, E$1)+SUMIFS('2018'!$J:$J, '2018'!$E:$E, $A36, '2018'!$F:$F, E$1)+SUMIFS('2017'!$H:$H, '2017'!$C:$C, $A36, '2017'!$F:$F, E$1)+SUMIFS('2017'!$I:$I, '2017'!$D:$D, $A36, '2017'!$F:$F, E$1)+SUMIFS('2017'!$J:$J, '2017'!$E:$E, $A36, '2017'!$F:$F, E$1)+SUMIFS('2016'!$H:$H, '2016'!$C:$C, $A36, '2016'!$F:$F, E$1)+SUMIFS('2016'!$I:$I, '2016'!$D:$D, $A36, '2016'!$F:$F, E$1)+SUMIFS('2016'!$J:$J, '2016'!$E:$E, $A36, '2016'!$F:$F, E$1)+SUMIFS('2015'!$H:$H, '2015'!$C:$C, $A36, '2015'!$F:$F, E$1)+SUMIFS('2015'!$I:$I, '2015'!$D:$D, $A36, '2015'!$F:$F, E$1)+SUMIFS('2015'!$J:$J, '2015'!$E:$E, $A36, '2015'!$F:$F, E$1)+SUMIFS('2014'!$H:$H, '2014'!$C:$C, $A36, '2014'!$F:$F, E$1)+SUMIFS('2014'!$I:$I, '2014'!$D:$D, $A36, '2014'!$F:$F, E$1)+SUMIFS('2014'!$J:$J, '2014'!$E:$E, $A36, '2014'!$F:$F, E$1)+SUMIFS('2013'!$H:$H, '2013'!$C:$C, $A36, '2013'!$F:$F, E$1)+SUMIFS('2013'!$I:$I, '2013'!$D:$D, $A36, '2013'!$F:$F, E$1)+SUMIFS('2013'!$J:$J, '2013'!$E:$E, $A36, '2013'!$F:$F, E$1)+SUMIFS('2012'!$H:$H, '2012'!$C:$C, $A36, '2012'!$F:$F, E$1)+SUMIFS('2012'!$I:$I, '2012'!$D:$D, $A36, '2012'!$F:$F, E$1)+SUMIFS('2012'!$J:$J, '2012'!$E:$E, $A36, '2012'!$F:$F, E$1)+SUMIFS('2011'!$H:$H, '2011'!$C:$C, $A36, '2011'!$F:$F, E$1)+SUMIFS('2011'!$I:$I, '2011'!$D:$D, $A36, '2011'!$F:$F, E$1)+SUMIFS('2011'!$J:$J, '2011'!$E:$E, $A36, '2011'!$F:$F, E$1)+SUMIFS('2010'!$H:$H, '2010'!$C:$C, $A36, '2010'!$F:$F, E$1)+SUMIFS('2010'!$I:$I, '2010'!$D:$D, $A36, '2010'!$F:$F, E$1)+SUMIFS('2010'!$J:$J, '2010'!$E:$E, $A36, '2010'!$F:$F, E$1)+SUMIFS('2009'!$H:$H, '2009'!$C:$C, $A36, '2009'!$F:$F, E$1)+SUMIFS('2009'!$I:$I, '2009'!$D:$D, $A36, '2009'!$F:$F, E$1)+SUMIFS('2009'!$J:$J, '2009'!$E:$E, $A36, '2009'!$F:$F, E$1), 0)</f>
        <v>0</v>
      </c>
      <c r="F36" s="0" t="n">
        <f aca="false">IFERROR(SUMIFS('2018'!$H:$H, '2018'!$C:$C, $A36, '2018'!$F:$F, F$1)+SUMIFS('2018'!$I:$I, '2018'!$D:$D, $A36, '2018'!$F:$F, F$1)+SUMIFS('2018'!$J:$J, '2018'!$E:$E, $A36, '2018'!$F:$F, F$1)+SUMIFS('2017'!$H:$H, '2017'!$C:$C, $A36, '2017'!$F:$F, F$1)+SUMIFS('2017'!$I:$I, '2017'!$D:$D, $A36, '2017'!$F:$F, F$1)+SUMIFS('2017'!$J:$J, '2017'!$E:$E, $A36, '2017'!$F:$F, F$1)+SUMIFS('2016'!$H:$H, '2016'!$C:$C, $A36, '2016'!$F:$F, F$1)+SUMIFS('2016'!$I:$I, '2016'!$D:$D, $A36, '2016'!$F:$F, F$1)+SUMIFS('2016'!$J:$J, '2016'!$E:$E, $A36, '2016'!$F:$F, F$1)+SUMIFS('2015'!$H:$H, '2015'!$C:$C, $A36, '2015'!$F:$F, F$1)+SUMIFS('2015'!$I:$I, '2015'!$D:$D, $A36, '2015'!$F:$F, F$1)+SUMIFS('2015'!$J:$J, '2015'!$E:$E, $A36, '2015'!$F:$F, F$1)+SUMIFS('2014'!$H:$H, '2014'!$C:$C, $A36, '2014'!$F:$F, F$1)+SUMIFS('2014'!$I:$I, '2014'!$D:$D, $A36, '2014'!$F:$F, F$1)+SUMIFS('2014'!$J:$J, '2014'!$E:$E, $A36, '2014'!$F:$F, F$1)+SUMIFS('2013'!$H:$H, '2013'!$C:$C, $A36, '2013'!$F:$F, F$1)+SUMIFS('2013'!$I:$I, '2013'!$D:$D, $A36, '2013'!$F:$F, F$1)+SUMIFS('2013'!$J:$J, '2013'!$E:$E, $A36, '2013'!$F:$F, F$1)+SUMIFS('2012'!$H:$H, '2012'!$C:$C, $A36, '2012'!$F:$F, F$1)+SUMIFS('2012'!$I:$I, '2012'!$D:$D, $A36, '2012'!$F:$F, F$1)+SUMIFS('2012'!$J:$J, '2012'!$E:$E, $A36, '2012'!$F:$F, F$1)+SUMIFS('2011'!$H:$H, '2011'!$C:$C, $A36, '2011'!$F:$F, F$1)+SUMIFS('2011'!$I:$I, '2011'!$D:$D, $A36, '2011'!$F:$F, F$1)+SUMIFS('2011'!$J:$J, '2011'!$E:$E, $A36, '2011'!$F:$F, F$1)+SUMIFS('2010'!$H:$H, '2010'!$C:$C, $A36, '2010'!$F:$F, F$1)+SUMIFS('2010'!$I:$I, '2010'!$D:$D, $A36, '2010'!$F:$F, F$1)+SUMIFS('2010'!$J:$J, '2010'!$E:$E, $A36, '2010'!$F:$F, F$1)+SUMIFS('2009'!$H:$H, '2009'!$C:$C, $A36, '2009'!$F:$F, F$1)+SUMIFS('2009'!$I:$I, '2009'!$D:$D, $A36, '2009'!$F:$F, F$1)+SUMIFS('2009'!$J:$J, '2009'!$E:$E, $A36, '2009'!$F:$F, F$1), 0)</f>
        <v>0</v>
      </c>
      <c r="G36" s="0" t="n">
        <f aca="false">IFERROR(SUMIFS('2018'!$H:$H, '2018'!$C:$C, $A36, '2018'!$F:$F, G$1)+SUMIFS('2018'!$I:$I, '2018'!$D:$D, $A36, '2018'!$F:$F, G$1)+SUMIFS('2018'!$J:$J, '2018'!$E:$E, $A36, '2018'!$F:$F, G$1)+SUMIFS('2017'!$H:$H, '2017'!$C:$C, $A36, '2017'!$F:$F, G$1)+SUMIFS('2017'!$I:$I, '2017'!$D:$D, $A36, '2017'!$F:$F, G$1)+SUMIFS('2017'!$J:$J, '2017'!$E:$E, $A36, '2017'!$F:$F, G$1)+SUMIFS('2016'!$H:$H, '2016'!$C:$C, $A36, '2016'!$F:$F, G$1)+SUMIFS('2016'!$I:$I, '2016'!$D:$D, $A36, '2016'!$F:$F, G$1)+SUMIFS('2016'!$J:$J, '2016'!$E:$E, $A36, '2016'!$F:$F, G$1)+SUMIFS('2015'!$H:$H, '2015'!$C:$C, $A36, '2015'!$F:$F, G$1)+SUMIFS('2015'!$I:$I, '2015'!$D:$D, $A36, '2015'!$F:$F, G$1)+SUMIFS('2015'!$J:$J, '2015'!$E:$E, $A36, '2015'!$F:$F, G$1)+SUMIFS('2014'!$H:$H, '2014'!$C:$C, $A36, '2014'!$F:$F, G$1)+SUMIFS('2014'!$I:$I, '2014'!$D:$D, $A36, '2014'!$F:$F, G$1)+SUMIFS('2014'!$J:$J, '2014'!$E:$E, $A36, '2014'!$F:$F, G$1)+SUMIFS('2013'!$H:$H, '2013'!$C:$C, $A36, '2013'!$F:$F, G$1)+SUMIFS('2013'!$I:$I, '2013'!$D:$D, $A36, '2013'!$F:$F, G$1)+SUMIFS('2013'!$J:$J, '2013'!$E:$E, $A36, '2013'!$F:$F, G$1)+SUMIFS('2012'!$H:$H, '2012'!$C:$C, $A36, '2012'!$F:$F, G$1)+SUMIFS('2012'!$I:$I, '2012'!$D:$D, $A36, '2012'!$F:$F, G$1)+SUMIFS('2012'!$J:$J, '2012'!$E:$E, $A36, '2012'!$F:$F, G$1)+SUMIFS('2011'!$H:$H, '2011'!$C:$C, $A36, '2011'!$F:$F, G$1)+SUMIFS('2011'!$I:$I, '2011'!$D:$D, $A36, '2011'!$F:$F, G$1)+SUMIFS('2011'!$J:$J, '2011'!$E:$E, $A36, '2011'!$F:$F, G$1)+SUMIFS('2010'!$H:$H, '2010'!$C:$C, $A36, '2010'!$F:$F, G$1)+SUMIFS('2010'!$I:$I, '2010'!$D:$D, $A36, '2010'!$F:$F, G$1)+SUMIFS('2010'!$J:$J, '2010'!$E:$E, $A36, '2010'!$F:$F, G$1)+SUMIFS('2009'!$H:$H, '2009'!$C:$C, $A36, '2009'!$F:$F, G$1)+SUMIFS('2009'!$I:$I, '2009'!$D:$D, $A36, '2009'!$F:$F, G$1)+SUMIFS('2009'!$J:$J, '2009'!$E:$E, $A36, '2009'!$F:$F, G$1), 0)</f>
        <v>0</v>
      </c>
      <c r="H36" s="0" t="n">
        <f aca="false">IFERROR(SUMIFS('2018'!$H:$H, '2018'!$C:$C, $A36, '2018'!$F:$F, H$1)+SUMIFS('2018'!$I:$I, '2018'!$D:$D, $A36, '2018'!$F:$F, H$1)+SUMIFS('2018'!$J:$J, '2018'!$E:$E, $A36, '2018'!$F:$F, H$1)+SUMIFS('2017'!$H:$H, '2017'!$C:$C, $A36, '2017'!$F:$F, H$1)+SUMIFS('2017'!$I:$I, '2017'!$D:$D, $A36, '2017'!$F:$F, H$1)+SUMIFS('2017'!$J:$J, '2017'!$E:$E, $A36, '2017'!$F:$F, H$1)+SUMIFS('2016'!$H:$H, '2016'!$C:$C, $A36, '2016'!$F:$F, H$1)+SUMIFS('2016'!$I:$I, '2016'!$D:$D, $A36, '2016'!$F:$F, H$1)+SUMIFS('2016'!$J:$J, '2016'!$E:$E, $A36, '2016'!$F:$F, H$1)+SUMIFS('2015'!$H:$H, '2015'!$C:$C, $A36, '2015'!$F:$F, H$1)+SUMIFS('2015'!$I:$I, '2015'!$D:$D, $A36, '2015'!$F:$F, H$1)+SUMIFS('2015'!$J:$J, '2015'!$E:$E, $A36, '2015'!$F:$F, H$1)+SUMIFS('2014'!$H:$H, '2014'!$C:$C, $A36, '2014'!$F:$F, H$1)+SUMIFS('2014'!$I:$I, '2014'!$D:$D, $A36, '2014'!$F:$F, H$1)+SUMIFS('2014'!$J:$J, '2014'!$E:$E, $A36, '2014'!$F:$F, H$1)+SUMIFS('2013'!$H:$H, '2013'!$C:$C, $A36, '2013'!$F:$F, H$1)+SUMIFS('2013'!$I:$I, '2013'!$D:$D, $A36, '2013'!$F:$F, H$1)+SUMIFS('2013'!$J:$J, '2013'!$E:$E, $A36, '2013'!$F:$F, H$1)+SUMIFS('2012'!$H:$H, '2012'!$C:$C, $A36, '2012'!$F:$F, H$1)+SUMIFS('2012'!$I:$I, '2012'!$D:$D, $A36, '2012'!$F:$F, H$1)+SUMIFS('2012'!$J:$J, '2012'!$E:$E, $A36, '2012'!$F:$F, H$1)+SUMIFS('2011'!$H:$H, '2011'!$C:$C, $A36, '2011'!$F:$F, H$1)+SUMIFS('2011'!$I:$I, '2011'!$D:$D, $A36, '2011'!$F:$F, H$1)+SUMIFS('2011'!$J:$J, '2011'!$E:$E, $A36, '2011'!$F:$F, H$1)+SUMIFS('2010'!$H:$H, '2010'!$C:$C, $A36, '2010'!$F:$F, H$1)+SUMIFS('2010'!$I:$I, '2010'!$D:$D, $A36, '2010'!$F:$F, H$1)+SUMIFS('2010'!$J:$J, '2010'!$E:$E, $A36, '2010'!$F:$F, H$1)+SUMIFS('2009'!$H:$H, '2009'!$C:$C, $A36, '2009'!$F:$F, H$1)+SUMIFS('2009'!$I:$I, '2009'!$D:$D, $A36, '2009'!$F:$F, H$1)+SUMIFS('2009'!$J:$J, '2009'!$E:$E, $A36, '2009'!$F:$F, H$1), 0)</f>
        <v>2</v>
      </c>
      <c r="I36" s="0" t="n">
        <f aca="false">IFERROR(SUMIFS('2018'!$H:$H, '2018'!$C:$C, $A36, '2018'!$F:$F, I$1)+SUMIFS('2018'!$I:$I, '2018'!$D:$D, $A36, '2018'!$F:$F, I$1)+SUMIFS('2018'!$J:$J, '2018'!$E:$E, $A36, '2018'!$F:$F, I$1)+SUMIFS('2017'!$H:$H, '2017'!$C:$C, $A36, '2017'!$F:$F, I$1)+SUMIFS('2017'!$I:$I, '2017'!$D:$D, $A36, '2017'!$F:$F, I$1)+SUMIFS('2017'!$J:$J, '2017'!$E:$E, $A36, '2017'!$F:$F, I$1)+SUMIFS('2016'!$H:$H, '2016'!$C:$C, $A36, '2016'!$F:$F, I$1)+SUMIFS('2016'!$I:$I, '2016'!$D:$D, $A36, '2016'!$F:$F, I$1)+SUMIFS('2016'!$J:$J, '2016'!$E:$E, $A36, '2016'!$F:$F, I$1)+SUMIFS('2015'!$H:$H, '2015'!$C:$C, $A36, '2015'!$F:$F, I$1)+SUMIFS('2015'!$I:$I, '2015'!$D:$D, $A36, '2015'!$F:$F, I$1)+SUMIFS('2015'!$J:$J, '2015'!$E:$E, $A36, '2015'!$F:$F, I$1)+SUMIFS('2014'!$H:$H, '2014'!$C:$C, $A36, '2014'!$F:$F, I$1)+SUMIFS('2014'!$I:$I, '2014'!$D:$D, $A36, '2014'!$F:$F, I$1)+SUMIFS('2014'!$J:$J, '2014'!$E:$E, $A36, '2014'!$F:$F, I$1)+SUMIFS('2013'!$H:$H, '2013'!$C:$C, $A36, '2013'!$F:$F, I$1)+SUMIFS('2013'!$I:$I, '2013'!$D:$D, $A36, '2013'!$F:$F, I$1)+SUMIFS('2013'!$J:$J, '2013'!$E:$E, $A36, '2013'!$F:$F, I$1)+SUMIFS('2012'!$H:$H, '2012'!$C:$C, $A36, '2012'!$F:$F, I$1)+SUMIFS('2012'!$I:$I, '2012'!$D:$D, $A36, '2012'!$F:$F, I$1)+SUMIFS('2012'!$J:$J, '2012'!$E:$E, $A36, '2012'!$F:$F, I$1)+SUMIFS('2011'!$H:$H, '2011'!$C:$C, $A36, '2011'!$F:$F, I$1)+SUMIFS('2011'!$I:$I, '2011'!$D:$D, $A36, '2011'!$F:$F, I$1)+SUMIFS('2011'!$J:$J, '2011'!$E:$E, $A36, '2011'!$F:$F, I$1)+SUMIFS('2010'!$H:$H, '2010'!$C:$C, $A36, '2010'!$F:$F, I$1)+SUMIFS('2010'!$I:$I, '2010'!$D:$D, $A36, '2010'!$F:$F, I$1)+SUMIFS('2010'!$J:$J, '2010'!$E:$E, $A36, '2010'!$F:$F, I$1)+SUMIFS('2009'!$H:$H, '2009'!$C:$C, $A36, '2009'!$F:$F, I$1)+SUMIFS('2009'!$I:$I, '2009'!$D:$D, $A36, '2009'!$F:$F, I$1)+SUMIFS('2009'!$J:$J, '2009'!$E:$E, $A36, '2009'!$F:$F, I$1), 0)</f>
        <v>0</v>
      </c>
      <c r="J36" s="0" t="n">
        <f aca="false">IFERROR(SUMIFS('2018'!$H:$H, '2018'!$C:$C, $A36, '2018'!$F:$F, J$1)+SUMIFS('2018'!$I:$I, '2018'!$D:$D, $A36, '2018'!$F:$F, J$1)+SUMIFS('2018'!$J:$J, '2018'!$E:$E, $A36, '2018'!$F:$F, J$1)+SUMIFS('2017'!$H:$H, '2017'!$C:$C, $A36, '2017'!$F:$F, J$1)+SUMIFS('2017'!$I:$I, '2017'!$D:$D, $A36, '2017'!$F:$F, J$1)+SUMIFS('2017'!$J:$J, '2017'!$E:$E, $A36, '2017'!$F:$F, J$1)+SUMIFS('2016'!$H:$H, '2016'!$C:$C, $A36, '2016'!$F:$F, J$1)+SUMIFS('2016'!$I:$I, '2016'!$D:$D, $A36, '2016'!$F:$F, J$1)+SUMIFS('2016'!$J:$J, '2016'!$E:$E, $A36, '2016'!$F:$F, J$1)+SUMIFS('2015'!$H:$H, '2015'!$C:$C, $A36, '2015'!$F:$F, J$1)+SUMIFS('2015'!$I:$I, '2015'!$D:$D, $A36, '2015'!$F:$F, J$1)+SUMIFS('2015'!$J:$J, '2015'!$E:$E, $A36, '2015'!$F:$F, J$1)+SUMIFS('2014'!$H:$H, '2014'!$C:$C, $A36, '2014'!$F:$F, J$1)+SUMIFS('2014'!$I:$I, '2014'!$D:$D, $A36, '2014'!$F:$F, J$1)+SUMIFS('2014'!$J:$J, '2014'!$E:$E, $A36, '2014'!$F:$F, J$1)+SUMIFS('2013'!$H:$H, '2013'!$C:$C, $A36, '2013'!$F:$F, J$1)+SUMIFS('2013'!$I:$I, '2013'!$D:$D, $A36, '2013'!$F:$F, J$1)+SUMIFS('2013'!$J:$J, '2013'!$E:$E, $A36, '2013'!$F:$F, J$1)+SUMIFS('2012'!$H:$H, '2012'!$C:$C, $A36, '2012'!$F:$F, J$1)+SUMIFS('2012'!$I:$I, '2012'!$D:$D, $A36, '2012'!$F:$F, J$1)+SUMIFS('2012'!$J:$J, '2012'!$E:$E, $A36, '2012'!$F:$F, J$1)+SUMIFS('2011'!$H:$H, '2011'!$C:$C, $A36, '2011'!$F:$F, J$1)+SUMIFS('2011'!$I:$I, '2011'!$D:$D, $A36, '2011'!$F:$F, J$1)+SUMIFS('2011'!$J:$J, '2011'!$E:$E, $A36, '2011'!$F:$F, J$1)+SUMIFS('2010'!$H:$H, '2010'!$C:$C, $A36, '2010'!$F:$F, J$1)+SUMIFS('2010'!$I:$I, '2010'!$D:$D, $A36, '2010'!$F:$F, J$1)+SUMIFS('2010'!$J:$J, '2010'!$E:$E, $A36, '2010'!$F:$F, J$1)+SUMIFS('2009'!$H:$H, '2009'!$C:$C, $A36, '2009'!$F:$F, J$1)+SUMIFS('2009'!$I:$I, '2009'!$D:$D, $A36, '2009'!$F:$F, J$1)+SUMIFS('2009'!$J:$J, '2009'!$E:$E, $A36, '2009'!$F:$F, J$1), 0)</f>
        <v>0</v>
      </c>
      <c r="K36" s="0" t="n">
        <f aca="false">IFERROR(SUMIFS('2018'!$H:$H, '2018'!$C:$C, $A36, '2018'!$F:$F, K$1)+SUMIFS('2018'!$I:$I, '2018'!$D:$D, $A36, '2018'!$F:$F, K$1)+SUMIFS('2018'!$J:$J, '2018'!$E:$E, $A36, '2018'!$F:$F, K$1)+SUMIFS('2017'!$H:$H, '2017'!$C:$C, $A36, '2017'!$F:$F, K$1)+SUMIFS('2017'!$I:$I, '2017'!$D:$D, $A36, '2017'!$F:$F, K$1)+SUMIFS('2017'!$J:$J, '2017'!$E:$E, $A36, '2017'!$F:$F, K$1)+SUMIFS('2016'!$H:$H, '2016'!$C:$C, $A36, '2016'!$F:$F, K$1)+SUMIFS('2016'!$I:$I, '2016'!$D:$D, $A36, '2016'!$F:$F, K$1)+SUMIFS('2016'!$J:$J, '2016'!$E:$E, $A36, '2016'!$F:$F, K$1)+SUMIFS('2015'!$H:$H, '2015'!$C:$C, $A36, '2015'!$F:$F, K$1)+SUMIFS('2015'!$I:$I, '2015'!$D:$D, $A36, '2015'!$F:$F, K$1)+SUMIFS('2015'!$J:$J, '2015'!$E:$E, $A36, '2015'!$F:$F, K$1)+SUMIFS('2014'!$H:$H, '2014'!$C:$C, $A36, '2014'!$F:$F, K$1)+SUMIFS('2014'!$I:$I, '2014'!$D:$D, $A36, '2014'!$F:$F, K$1)+SUMIFS('2014'!$J:$J, '2014'!$E:$E, $A36, '2014'!$F:$F, K$1)+SUMIFS('2013'!$H:$H, '2013'!$C:$C, $A36, '2013'!$F:$F, K$1)+SUMIFS('2013'!$I:$I, '2013'!$D:$D, $A36, '2013'!$F:$F, K$1)+SUMIFS('2013'!$J:$J, '2013'!$E:$E, $A36, '2013'!$F:$F, K$1)+SUMIFS('2012'!$H:$H, '2012'!$C:$C, $A36, '2012'!$F:$F, K$1)+SUMIFS('2012'!$I:$I, '2012'!$D:$D, $A36, '2012'!$F:$F, K$1)+SUMIFS('2012'!$J:$J, '2012'!$E:$E, $A36, '2012'!$F:$F, K$1)+SUMIFS('2011'!$H:$H, '2011'!$C:$C, $A36, '2011'!$F:$F, K$1)+SUMIFS('2011'!$I:$I, '2011'!$D:$D, $A36, '2011'!$F:$F, K$1)+SUMIFS('2011'!$J:$J, '2011'!$E:$E, $A36, '2011'!$F:$F, K$1)+SUMIFS('2010'!$H:$H, '2010'!$C:$C, $A36, '2010'!$F:$F, K$1)+SUMIFS('2010'!$I:$I, '2010'!$D:$D, $A36, '2010'!$F:$F, K$1)+SUMIFS('2010'!$J:$J, '2010'!$E:$E, $A36, '2010'!$F:$F, K$1)+SUMIFS('2009'!$H:$H, '2009'!$C:$C, $A36, '2009'!$F:$F, K$1)+SUMIFS('2009'!$I:$I, '2009'!$D:$D, $A36, '2009'!$F:$F, K$1)+SUMIFS('2009'!$J:$J, '2009'!$E:$E, $A36, '2009'!$F:$F, K$1), 0)</f>
        <v>0</v>
      </c>
      <c r="L36" s="0" t="n">
        <f aca="false">IFERROR(SUMIFS('2018'!$H:$H, '2018'!$C:$C, $A36, '2018'!$F:$F, L$1)+SUMIFS('2018'!$I:$I, '2018'!$D:$D, $A36, '2018'!$F:$F, L$1)+SUMIFS('2018'!$J:$J, '2018'!$E:$E, $A36, '2018'!$F:$F, L$1)+SUMIFS('2017'!$H:$H, '2017'!$C:$C, $A36, '2017'!$F:$F, L$1)+SUMIFS('2017'!$I:$I, '2017'!$D:$D, $A36, '2017'!$F:$F, L$1)+SUMIFS('2017'!$J:$J, '2017'!$E:$E, $A36, '2017'!$F:$F, L$1)+SUMIFS('2016'!$H:$H, '2016'!$C:$C, $A36, '2016'!$F:$F, L$1)+SUMIFS('2016'!$I:$I, '2016'!$D:$D, $A36, '2016'!$F:$F, L$1)+SUMIFS('2016'!$J:$J, '2016'!$E:$E, $A36, '2016'!$F:$F, L$1)+SUMIFS('2015'!$H:$H, '2015'!$C:$C, $A36, '2015'!$F:$F, L$1)+SUMIFS('2015'!$I:$I, '2015'!$D:$D, $A36, '2015'!$F:$F, L$1)+SUMIFS('2015'!$J:$J, '2015'!$E:$E, $A36, '2015'!$F:$F, L$1)+SUMIFS('2014'!$H:$H, '2014'!$C:$C, $A36, '2014'!$F:$F, L$1)+SUMIFS('2014'!$I:$I, '2014'!$D:$D, $A36, '2014'!$F:$F, L$1)+SUMIFS('2014'!$J:$J, '2014'!$E:$E, $A36, '2014'!$F:$F, L$1)+SUMIFS('2013'!$H:$H, '2013'!$C:$C, $A36, '2013'!$F:$F, L$1)+SUMIFS('2013'!$I:$I, '2013'!$D:$D, $A36, '2013'!$F:$F, L$1)+SUMIFS('2013'!$J:$J, '2013'!$E:$E, $A36, '2013'!$F:$F, L$1)+SUMIFS('2012'!$H:$H, '2012'!$C:$C, $A36, '2012'!$F:$F, L$1)+SUMIFS('2012'!$I:$I, '2012'!$D:$D, $A36, '2012'!$F:$F, L$1)+SUMIFS('2012'!$J:$J, '2012'!$E:$E, $A36, '2012'!$F:$F, L$1)+SUMIFS('2011'!$H:$H, '2011'!$C:$C, $A36, '2011'!$F:$F, L$1)+SUMIFS('2011'!$I:$I, '2011'!$D:$D, $A36, '2011'!$F:$F, L$1)+SUMIFS('2011'!$J:$J, '2011'!$E:$E, $A36, '2011'!$F:$F, L$1)+SUMIFS('2010'!$H:$H, '2010'!$C:$C, $A36, '2010'!$F:$F, L$1)+SUMIFS('2010'!$I:$I, '2010'!$D:$D, $A36, '2010'!$F:$F, L$1)+SUMIFS('2010'!$J:$J, '2010'!$E:$E, $A36, '2010'!$F:$F, L$1)+SUMIFS('2009'!$H:$H, '2009'!$C:$C, $A36, '2009'!$F:$F, L$1)+SUMIFS('2009'!$I:$I, '2009'!$D:$D, $A36, '2009'!$F:$F, L$1)+SUMIFS('2009'!$J:$J, '2009'!$E:$E, $A36, '2009'!$F:$F, L$1), 0)</f>
        <v>4</v>
      </c>
      <c r="M36" s="0" t="n">
        <f aca="false">IFERROR(SUMIFS('2018'!$H:$H, '2018'!$C:$C, $A36, '2018'!$F:$F, M$1)+SUMIFS('2018'!$I:$I, '2018'!$D:$D, $A36, '2018'!$F:$F, M$1)+SUMIFS('2018'!$J:$J, '2018'!$E:$E, $A36, '2018'!$F:$F, M$1)+SUMIFS('2017'!$H:$H, '2017'!$C:$C, $A36, '2017'!$F:$F, M$1)+SUMIFS('2017'!$I:$I, '2017'!$D:$D, $A36, '2017'!$F:$F, M$1)+SUMIFS('2017'!$J:$J, '2017'!$E:$E, $A36, '2017'!$F:$F, M$1)+SUMIFS('2016'!$H:$H, '2016'!$C:$C, $A36, '2016'!$F:$F, M$1)+SUMIFS('2016'!$I:$I, '2016'!$D:$D, $A36, '2016'!$F:$F, M$1)+SUMIFS('2016'!$J:$J, '2016'!$E:$E, $A36, '2016'!$F:$F, M$1)+SUMIFS('2015'!$H:$H, '2015'!$C:$C, $A36, '2015'!$F:$F, M$1)+SUMIFS('2015'!$I:$I, '2015'!$D:$D, $A36, '2015'!$F:$F, M$1)+SUMIFS('2015'!$J:$J, '2015'!$E:$E, $A36, '2015'!$F:$F, M$1)+SUMIFS('2014'!$H:$H, '2014'!$C:$C, $A36, '2014'!$F:$F, M$1)+SUMIFS('2014'!$I:$I, '2014'!$D:$D, $A36, '2014'!$F:$F, M$1)+SUMIFS('2014'!$J:$J, '2014'!$E:$E, $A36, '2014'!$F:$F, M$1)+SUMIFS('2013'!$H:$H, '2013'!$C:$C, $A36, '2013'!$F:$F, M$1)+SUMIFS('2013'!$I:$I, '2013'!$D:$D, $A36, '2013'!$F:$F, M$1)+SUMIFS('2013'!$J:$J, '2013'!$E:$E, $A36, '2013'!$F:$F, M$1)+SUMIFS('2012'!$H:$H, '2012'!$C:$C, $A36, '2012'!$F:$F, M$1)+SUMIFS('2012'!$I:$I, '2012'!$D:$D, $A36, '2012'!$F:$F, M$1)+SUMIFS('2012'!$J:$J, '2012'!$E:$E, $A36, '2012'!$F:$F, M$1)+SUMIFS('2011'!$H:$H, '2011'!$C:$C, $A36, '2011'!$F:$F, M$1)+SUMIFS('2011'!$I:$I, '2011'!$D:$D, $A36, '2011'!$F:$F, M$1)+SUMIFS('2011'!$J:$J, '2011'!$E:$E, $A36, '2011'!$F:$F, M$1)+SUMIFS('2010'!$H:$H, '2010'!$C:$C, $A36, '2010'!$F:$F, M$1)+SUMIFS('2010'!$I:$I, '2010'!$D:$D, $A36, '2010'!$F:$F, M$1)+SUMIFS('2010'!$J:$J, '2010'!$E:$E, $A36, '2010'!$F:$F, M$1)+SUMIFS('2009'!$H:$H, '2009'!$C:$C, $A36, '2009'!$F:$F, M$1)+SUMIFS('2009'!$I:$I, '2009'!$D:$D, $A36, '2009'!$F:$F, M$1)+SUMIFS('2009'!$J:$J, '2009'!$E:$E, $A36, '2009'!$F:$F, M$1), 0)</f>
        <v>0</v>
      </c>
      <c r="N36" s="0" t="n">
        <f aca="false">IFERROR(SUMIFS('2018'!$H:$H, '2018'!$C:$C, $A36, '2018'!$F:$F, N$1)+SUMIFS('2018'!$I:$I, '2018'!$D:$D, $A36, '2018'!$F:$F, N$1)+SUMIFS('2018'!$J:$J, '2018'!$E:$E, $A36, '2018'!$F:$F, N$1)+SUMIFS('2017'!$H:$H, '2017'!$C:$C, $A36, '2017'!$F:$F, N$1)+SUMIFS('2017'!$I:$I, '2017'!$D:$D, $A36, '2017'!$F:$F, N$1)+SUMIFS('2017'!$J:$J, '2017'!$E:$E, $A36, '2017'!$F:$F, N$1)+SUMIFS('2016'!$H:$H, '2016'!$C:$C, $A36, '2016'!$F:$F, N$1)+SUMIFS('2016'!$I:$I, '2016'!$D:$D, $A36, '2016'!$F:$F, N$1)+SUMIFS('2016'!$J:$J, '2016'!$E:$E, $A36, '2016'!$F:$F, N$1)+SUMIFS('2015'!$H:$H, '2015'!$C:$C, $A36, '2015'!$F:$F, N$1)+SUMIFS('2015'!$I:$I, '2015'!$D:$D, $A36, '2015'!$F:$F, N$1)+SUMIFS('2015'!$J:$J, '2015'!$E:$E, $A36, '2015'!$F:$F, N$1)+SUMIFS('2014'!$H:$H, '2014'!$C:$C, $A36, '2014'!$F:$F, N$1)+SUMIFS('2014'!$I:$I, '2014'!$D:$D, $A36, '2014'!$F:$F, N$1)+SUMIFS('2014'!$J:$J, '2014'!$E:$E, $A36, '2014'!$F:$F, N$1)+SUMIFS('2013'!$H:$H, '2013'!$C:$C, $A36, '2013'!$F:$F, N$1)+SUMIFS('2013'!$I:$I, '2013'!$D:$D, $A36, '2013'!$F:$F, N$1)+SUMIFS('2013'!$J:$J, '2013'!$E:$E, $A36, '2013'!$F:$F, N$1)+SUMIFS('2012'!$H:$H, '2012'!$C:$C, $A36, '2012'!$F:$F, N$1)+SUMIFS('2012'!$I:$I, '2012'!$D:$D, $A36, '2012'!$F:$F, N$1)+SUMIFS('2012'!$J:$J, '2012'!$E:$E, $A36, '2012'!$F:$F, N$1)+SUMIFS('2011'!$H:$H, '2011'!$C:$C, $A36, '2011'!$F:$F, N$1)+SUMIFS('2011'!$I:$I, '2011'!$D:$D, $A36, '2011'!$F:$F, N$1)+SUMIFS('2011'!$J:$J, '2011'!$E:$E, $A36, '2011'!$F:$F, N$1)+SUMIFS('2010'!$H:$H, '2010'!$C:$C, $A36, '2010'!$F:$F, N$1)+SUMIFS('2010'!$I:$I, '2010'!$D:$D, $A36, '2010'!$F:$F, N$1)+SUMIFS('2010'!$J:$J, '2010'!$E:$E, $A36, '2010'!$F:$F, N$1)+SUMIFS('2009'!$H:$H, '2009'!$C:$C, $A36, '2009'!$F:$F, N$1)+SUMIFS('2009'!$I:$I, '2009'!$D:$D, $A36, '2009'!$F:$F, N$1)+SUMIFS('2009'!$J:$J, '2009'!$E:$E, $A36, '2009'!$F:$F, N$1), 0)</f>
        <v>0</v>
      </c>
      <c r="O36" s="0" t="n">
        <f aca="false">IFERROR(SUMIFS('2018'!$H:$H, '2018'!$C:$C, $A36, '2018'!$F:$F, O$1)+SUMIFS('2018'!$I:$I, '2018'!$D:$D, $A36, '2018'!$F:$F, O$1)+SUMIFS('2018'!$J:$J, '2018'!$E:$E, $A36, '2018'!$F:$F, O$1)+SUMIFS('2017'!$H:$H, '2017'!$C:$C, $A36, '2017'!$F:$F, O$1)+SUMIFS('2017'!$I:$I, '2017'!$D:$D, $A36, '2017'!$F:$F, O$1)+SUMIFS('2017'!$J:$J, '2017'!$E:$E, $A36, '2017'!$F:$F, O$1)+SUMIFS('2016'!$H:$H, '2016'!$C:$C, $A36, '2016'!$F:$F, O$1)+SUMIFS('2016'!$I:$I, '2016'!$D:$D, $A36, '2016'!$F:$F, O$1)+SUMIFS('2016'!$J:$J, '2016'!$E:$E, $A36, '2016'!$F:$F, O$1)+SUMIFS('2015'!$H:$H, '2015'!$C:$C, $A36, '2015'!$F:$F, O$1)+SUMIFS('2015'!$I:$I, '2015'!$D:$D, $A36, '2015'!$F:$F, O$1)+SUMIFS('2015'!$J:$J, '2015'!$E:$E, $A36, '2015'!$F:$F, O$1)+SUMIFS('2014'!$H:$H, '2014'!$C:$C, $A36, '2014'!$F:$F, O$1)+SUMIFS('2014'!$I:$I, '2014'!$D:$D, $A36, '2014'!$F:$F, O$1)+SUMIFS('2014'!$J:$J, '2014'!$E:$E, $A36, '2014'!$F:$F, O$1)+SUMIFS('2013'!$H:$H, '2013'!$C:$C, $A36, '2013'!$F:$F, O$1)+SUMIFS('2013'!$I:$I, '2013'!$D:$D, $A36, '2013'!$F:$F, O$1)+SUMIFS('2013'!$J:$J, '2013'!$E:$E, $A36, '2013'!$F:$F, O$1)+SUMIFS('2012'!$H:$H, '2012'!$C:$C, $A36, '2012'!$F:$F, O$1)+SUMIFS('2012'!$I:$I, '2012'!$D:$D, $A36, '2012'!$F:$F, O$1)+SUMIFS('2012'!$J:$J, '2012'!$E:$E, $A36, '2012'!$F:$F, O$1)+SUMIFS('2011'!$H:$H, '2011'!$C:$C, $A36, '2011'!$F:$F, O$1)+SUMIFS('2011'!$I:$I, '2011'!$D:$D, $A36, '2011'!$F:$F, O$1)+SUMIFS('2011'!$J:$J, '2011'!$E:$E, $A36, '2011'!$F:$F, O$1)+SUMIFS('2010'!$H:$H, '2010'!$C:$C, $A36, '2010'!$F:$F, O$1)+SUMIFS('2010'!$I:$I, '2010'!$D:$D, $A36, '2010'!$F:$F, O$1)+SUMIFS('2010'!$J:$J, '2010'!$E:$E, $A36, '2010'!$F:$F, O$1)+SUMIFS('2009'!$H:$H, '2009'!$C:$C, $A36, '2009'!$F:$F, O$1)+SUMIFS('2009'!$I:$I, '2009'!$D:$D, $A36, '2009'!$F:$F, O$1)+SUMIFS('2009'!$J:$J, '2009'!$E:$E, $A36, '2009'!$F:$F, O$1), 0)</f>
        <v>0</v>
      </c>
      <c r="P36" s="0" t="n">
        <f aca="false">IFERROR(SUMIFS('2018'!$H:$H, '2018'!$C:$C, $A36, '2018'!$F:$F, P$1)+SUMIFS('2018'!$I:$I, '2018'!$D:$D, $A36, '2018'!$F:$F, P$1)+SUMIFS('2018'!$J:$J, '2018'!$E:$E, $A36, '2018'!$F:$F, P$1)+SUMIFS('2017'!$H:$H, '2017'!$C:$C, $A36, '2017'!$F:$F, P$1)+SUMIFS('2017'!$I:$I, '2017'!$D:$D, $A36, '2017'!$F:$F, P$1)+SUMIFS('2017'!$J:$J, '2017'!$E:$E, $A36, '2017'!$F:$F, P$1)+SUMIFS('2016'!$H:$H, '2016'!$C:$C, $A36, '2016'!$F:$F, P$1)+SUMIFS('2016'!$I:$I, '2016'!$D:$D, $A36, '2016'!$F:$F, P$1)+SUMIFS('2016'!$J:$J, '2016'!$E:$E, $A36, '2016'!$F:$F, P$1)+SUMIFS('2015'!$H:$H, '2015'!$C:$C, $A36, '2015'!$F:$F, P$1)+SUMIFS('2015'!$I:$I, '2015'!$D:$D, $A36, '2015'!$F:$F, P$1)+SUMIFS('2015'!$J:$J, '2015'!$E:$E, $A36, '2015'!$F:$F, P$1)+SUMIFS('2014'!$H:$H, '2014'!$C:$C, $A36, '2014'!$F:$F, P$1)+SUMIFS('2014'!$I:$I, '2014'!$D:$D, $A36, '2014'!$F:$F, P$1)+SUMIFS('2014'!$J:$J, '2014'!$E:$E, $A36, '2014'!$F:$F, P$1)+SUMIFS('2013'!$H:$H, '2013'!$C:$C, $A36, '2013'!$F:$F, P$1)+SUMIFS('2013'!$I:$I, '2013'!$D:$D, $A36, '2013'!$F:$F, P$1)+SUMIFS('2013'!$J:$J, '2013'!$E:$E, $A36, '2013'!$F:$F, P$1)+SUMIFS('2012'!$H:$H, '2012'!$C:$C, $A36, '2012'!$F:$F, P$1)+SUMIFS('2012'!$I:$I, '2012'!$D:$D, $A36, '2012'!$F:$F, P$1)+SUMIFS('2012'!$J:$J, '2012'!$E:$E, $A36, '2012'!$F:$F, P$1)+SUMIFS('2011'!$H:$H, '2011'!$C:$C, $A36, '2011'!$F:$F, P$1)+SUMIFS('2011'!$I:$I, '2011'!$D:$D, $A36, '2011'!$F:$F, P$1)+SUMIFS('2011'!$J:$J, '2011'!$E:$E, $A36, '2011'!$F:$F, P$1)+SUMIFS('2010'!$H:$H, '2010'!$C:$C, $A36, '2010'!$F:$F, P$1)+SUMIFS('2010'!$I:$I, '2010'!$D:$D, $A36, '2010'!$F:$F, P$1)+SUMIFS('2010'!$J:$J, '2010'!$E:$E, $A36, '2010'!$F:$F, P$1)+SUMIFS('2009'!$H:$H, '2009'!$C:$C, $A36, '2009'!$F:$F, P$1)+SUMIFS('2009'!$I:$I, '2009'!$D:$D, $A36, '2009'!$F:$F, P$1)+SUMIFS('2009'!$J:$J, '2009'!$E:$E, $A36, '2009'!$F:$F, P$1), 0)</f>
        <v>0</v>
      </c>
      <c r="Q36" s="0" t="n">
        <f aca="false">IFERROR(SUMIFS('2018'!$H:$H, '2018'!$C:$C, $A36, '2018'!$F:$F, Q$1)+SUMIFS('2018'!$I:$I, '2018'!$D:$D, $A36, '2018'!$F:$F, Q$1)+SUMIFS('2018'!$J:$J, '2018'!$E:$E, $A36, '2018'!$F:$F, Q$1)+SUMIFS('2017'!$H:$H, '2017'!$C:$C, $A36, '2017'!$F:$F, Q$1)+SUMIFS('2017'!$I:$I, '2017'!$D:$D, $A36, '2017'!$F:$F, Q$1)+SUMIFS('2017'!$J:$J, '2017'!$E:$E, $A36, '2017'!$F:$F, Q$1)+SUMIFS('2016'!$H:$H, '2016'!$C:$C, $A36, '2016'!$F:$F, Q$1)+SUMIFS('2016'!$I:$I, '2016'!$D:$D, $A36, '2016'!$F:$F, Q$1)+SUMIFS('2016'!$J:$J, '2016'!$E:$E, $A36, '2016'!$F:$F, Q$1)+SUMIFS('2015'!$H:$H, '2015'!$C:$C, $A36, '2015'!$F:$F, Q$1)+SUMIFS('2015'!$I:$I, '2015'!$D:$D, $A36, '2015'!$F:$F, Q$1)+SUMIFS('2015'!$J:$J, '2015'!$E:$E, $A36, '2015'!$F:$F, Q$1)+SUMIFS('2014'!$H:$H, '2014'!$C:$C, $A36, '2014'!$F:$F, Q$1)+SUMIFS('2014'!$I:$I, '2014'!$D:$D, $A36, '2014'!$F:$F, Q$1)+SUMIFS('2014'!$J:$J, '2014'!$E:$E, $A36, '2014'!$F:$F, Q$1)+SUMIFS('2013'!$H:$H, '2013'!$C:$C, $A36, '2013'!$F:$F, Q$1)+SUMIFS('2013'!$I:$I, '2013'!$D:$D, $A36, '2013'!$F:$F, Q$1)+SUMIFS('2013'!$J:$J, '2013'!$E:$E, $A36, '2013'!$F:$F, Q$1)+SUMIFS('2012'!$H:$H, '2012'!$C:$C, $A36, '2012'!$F:$F, Q$1)+SUMIFS('2012'!$I:$I, '2012'!$D:$D, $A36, '2012'!$F:$F, Q$1)+SUMIFS('2012'!$J:$J, '2012'!$E:$E, $A36, '2012'!$F:$F, Q$1)+SUMIFS('2011'!$H:$H, '2011'!$C:$C, $A36, '2011'!$F:$F, Q$1)+SUMIFS('2011'!$I:$I, '2011'!$D:$D, $A36, '2011'!$F:$F, Q$1)+SUMIFS('2011'!$J:$J, '2011'!$E:$E, $A36, '2011'!$F:$F, Q$1)+SUMIFS('2010'!$H:$H, '2010'!$C:$C, $A36, '2010'!$F:$F, Q$1)+SUMIFS('2010'!$I:$I, '2010'!$D:$D, $A36, '2010'!$F:$F, Q$1)+SUMIFS('2010'!$J:$J, '2010'!$E:$E, $A36, '2010'!$F:$F, Q$1)+SUMIFS('2009'!$H:$H, '2009'!$C:$C, $A36, '2009'!$F:$F, Q$1)+SUMIFS('2009'!$I:$I, '2009'!$D:$D, $A36, '2009'!$F:$F, Q$1)+SUMIFS('2009'!$J:$J, '2009'!$E:$E, $A36, '2009'!$F:$F, Q$1), 0)</f>
        <v>0</v>
      </c>
      <c r="R36" s="0" t="n">
        <f aca="false">IFERROR(SUMIFS('2018'!$H:$H, '2018'!$C:$C, $A36, '2018'!$F:$F, R$1)+SUMIFS('2018'!$I:$I, '2018'!$D:$D, $A36, '2018'!$F:$F, R$1)+SUMIFS('2018'!$J:$J, '2018'!$E:$E, $A36, '2018'!$F:$F, R$1)+SUMIFS('2017'!$H:$H, '2017'!$C:$C, $A36, '2017'!$F:$F, R$1)+SUMIFS('2017'!$I:$I, '2017'!$D:$D, $A36, '2017'!$F:$F, R$1)+SUMIFS('2017'!$J:$J, '2017'!$E:$E, $A36, '2017'!$F:$F, R$1)+SUMIFS('2016'!$H:$H, '2016'!$C:$C, $A36, '2016'!$F:$F, R$1)+SUMIFS('2016'!$I:$I, '2016'!$D:$D, $A36, '2016'!$F:$F, R$1)+SUMIFS('2016'!$J:$J, '2016'!$E:$E, $A36, '2016'!$F:$F, R$1)+SUMIFS('2015'!$H:$H, '2015'!$C:$C, $A36, '2015'!$F:$F, R$1)+SUMIFS('2015'!$I:$I, '2015'!$D:$D, $A36, '2015'!$F:$F, R$1)+SUMIFS('2015'!$J:$J, '2015'!$E:$E, $A36, '2015'!$F:$F, R$1)+SUMIFS('2014'!$H:$H, '2014'!$C:$C, $A36, '2014'!$F:$F, R$1)+SUMIFS('2014'!$I:$I, '2014'!$D:$D, $A36, '2014'!$F:$F, R$1)+SUMIFS('2014'!$J:$J, '2014'!$E:$E, $A36, '2014'!$F:$F, R$1)+SUMIFS('2013'!$H:$H, '2013'!$C:$C, $A36, '2013'!$F:$F, R$1)+SUMIFS('2013'!$I:$I, '2013'!$D:$D, $A36, '2013'!$F:$F, R$1)+SUMIFS('2013'!$J:$J, '2013'!$E:$E, $A36, '2013'!$F:$F, R$1)+SUMIFS('2012'!$H:$H, '2012'!$C:$C, $A36, '2012'!$F:$F, R$1)+SUMIFS('2012'!$I:$I, '2012'!$D:$D, $A36, '2012'!$F:$F, R$1)+SUMIFS('2012'!$J:$J, '2012'!$E:$E, $A36, '2012'!$F:$F, R$1)+SUMIFS('2011'!$H:$H, '2011'!$C:$C, $A36, '2011'!$F:$F, R$1)+SUMIFS('2011'!$I:$I, '2011'!$D:$D, $A36, '2011'!$F:$F, R$1)+SUMIFS('2011'!$J:$J, '2011'!$E:$E, $A36, '2011'!$F:$F, R$1)+SUMIFS('2010'!$H:$H, '2010'!$C:$C, $A36, '2010'!$F:$F, R$1)+SUMIFS('2010'!$I:$I, '2010'!$D:$D, $A36, '2010'!$F:$F, R$1)+SUMIFS('2010'!$J:$J, '2010'!$E:$E, $A36, '2010'!$F:$F, R$1)+SUMIFS('2009'!$H:$H, '2009'!$C:$C, $A36, '2009'!$F:$F, R$1)+SUMIFS('2009'!$I:$I, '2009'!$D:$D, $A36, '2009'!$F:$F, R$1)+SUMIFS('2009'!$J:$J, '2009'!$E:$E, $A36, '2009'!$F:$F, R$1), 0)</f>
        <v>0</v>
      </c>
      <c r="S36" s="0" t="n">
        <f aca="false">IFERROR(SUMIFS('2018'!$H:$H, '2018'!$C:$C, $A36, '2018'!$F:$F, S$1)+SUMIFS('2018'!$I:$I, '2018'!$D:$D, $A36, '2018'!$F:$F, S$1)+SUMIFS('2018'!$J:$J, '2018'!$E:$E, $A36, '2018'!$F:$F, S$1)+SUMIFS('2017'!$H:$H, '2017'!$C:$C, $A36, '2017'!$F:$F, S$1)+SUMIFS('2017'!$I:$I, '2017'!$D:$D, $A36, '2017'!$F:$F, S$1)+SUMIFS('2017'!$J:$J, '2017'!$E:$E, $A36, '2017'!$F:$F, S$1)+SUMIFS('2016'!$H:$H, '2016'!$C:$C, $A36, '2016'!$F:$F, S$1)+SUMIFS('2016'!$I:$I, '2016'!$D:$D, $A36, '2016'!$F:$F, S$1)+SUMIFS('2016'!$J:$J, '2016'!$E:$E, $A36, '2016'!$F:$F, S$1)+SUMIFS('2015'!$H:$H, '2015'!$C:$C, $A36, '2015'!$F:$F, S$1)+SUMIFS('2015'!$I:$I, '2015'!$D:$D, $A36, '2015'!$F:$F, S$1)+SUMIFS('2015'!$J:$J, '2015'!$E:$E, $A36, '2015'!$F:$F, S$1)+SUMIFS('2014'!$H:$H, '2014'!$C:$C, $A36, '2014'!$F:$F, S$1)+SUMIFS('2014'!$I:$I, '2014'!$D:$D, $A36, '2014'!$F:$F, S$1)+SUMIFS('2014'!$J:$J, '2014'!$E:$E, $A36, '2014'!$F:$F, S$1)+SUMIFS('2013'!$H:$H, '2013'!$C:$C, $A36, '2013'!$F:$F, S$1)+SUMIFS('2013'!$I:$I, '2013'!$D:$D, $A36, '2013'!$F:$F, S$1)+SUMIFS('2013'!$J:$J, '2013'!$E:$E, $A36, '2013'!$F:$F, S$1)+SUMIFS('2012'!$H:$H, '2012'!$C:$C, $A36, '2012'!$F:$F, S$1)+SUMIFS('2012'!$I:$I, '2012'!$D:$D, $A36, '2012'!$F:$F, S$1)+SUMIFS('2012'!$J:$J, '2012'!$E:$E, $A36, '2012'!$F:$F, S$1)+SUMIFS('2011'!$H:$H, '2011'!$C:$C, $A36, '2011'!$F:$F, S$1)+SUMIFS('2011'!$I:$I, '2011'!$D:$D, $A36, '2011'!$F:$F, S$1)+SUMIFS('2011'!$J:$J, '2011'!$E:$E, $A36, '2011'!$F:$F, S$1)+SUMIFS('2010'!$H:$H, '2010'!$C:$C, $A36, '2010'!$F:$F, S$1)+SUMIFS('2010'!$I:$I, '2010'!$D:$D, $A36, '2010'!$F:$F, S$1)+SUMIFS('2010'!$J:$J, '2010'!$E:$E, $A36, '2010'!$F:$F, S$1)+SUMIFS('2009'!$H:$H, '2009'!$C:$C, $A36, '2009'!$F:$F, S$1)+SUMIFS('2009'!$I:$I, '2009'!$D:$D, $A36, '2009'!$F:$F, S$1)+SUMIFS('2009'!$J:$J, '2009'!$E:$E, $A36, '2009'!$F:$F, S$1), 0)</f>
        <v>0</v>
      </c>
      <c r="T36" s="0" t="n">
        <f aca="false">IFERROR(SUMIFS('2018'!$H:$H, '2018'!$C:$C, $A36, '2018'!$F:$F, T$1)+SUMIFS('2018'!$I:$I, '2018'!$D:$D, $A36, '2018'!$F:$F, T$1)+SUMIFS('2018'!$J:$J, '2018'!$E:$E, $A36, '2018'!$F:$F, T$1)+SUMIFS('2017'!$H:$H, '2017'!$C:$C, $A36, '2017'!$F:$F, T$1)+SUMIFS('2017'!$I:$I, '2017'!$D:$D, $A36, '2017'!$F:$F, T$1)+SUMIFS('2017'!$J:$J, '2017'!$E:$E, $A36, '2017'!$F:$F, T$1)+SUMIFS('2016'!$H:$H, '2016'!$C:$C, $A36, '2016'!$F:$F, T$1)+SUMIFS('2016'!$I:$I, '2016'!$D:$D, $A36, '2016'!$F:$F, T$1)+SUMIFS('2016'!$J:$J, '2016'!$E:$E, $A36, '2016'!$F:$F, T$1)+SUMIFS('2015'!$H:$H, '2015'!$C:$C, $A36, '2015'!$F:$F, T$1)+SUMIFS('2015'!$I:$I, '2015'!$D:$D, $A36, '2015'!$F:$F, T$1)+SUMIFS('2015'!$J:$J, '2015'!$E:$E, $A36, '2015'!$F:$F, T$1)+SUMIFS('2014'!$H:$H, '2014'!$C:$C, $A36, '2014'!$F:$F, T$1)+SUMIFS('2014'!$I:$I, '2014'!$D:$D, $A36, '2014'!$F:$F, T$1)+SUMIFS('2014'!$J:$J, '2014'!$E:$E, $A36, '2014'!$F:$F, T$1)+SUMIFS('2013'!$H:$H, '2013'!$C:$C, $A36, '2013'!$F:$F, T$1)+SUMIFS('2013'!$I:$I, '2013'!$D:$D, $A36, '2013'!$F:$F, T$1)+SUMIFS('2013'!$J:$J, '2013'!$E:$E, $A36, '2013'!$F:$F, T$1)+SUMIFS('2012'!$H:$H, '2012'!$C:$C, $A36, '2012'!$F:$F, T$1)+SUMIFS('2012'!$I:$I, '2012'!$D:$D, $A36, '2012'!$F:$F, T$1)+SUMIFS('2012'!$J:$J, '2012'!$E:$E, $A36, '2012'!$F:$F, T$1)+SUMIFS('2011'!$H:$H, '2011'!$C:$C, $A36, '2011'!$F:$F, T$1)+SUMIFS('2011'!$I:$I, '2011'!$D:$D, $A36, '2011'!$F:$F, T$1)+SUMIFS('2011'!$J:$J, '2011'!$E:$E, $A36, '2011'!$F:$F, T$1)+SUMIFS('2010'!$H:$H, '2010'!$C:$C, $A36, '2010'!$F:$F, T$1)+SUMIFS('2010'!$I:$I, '2010'!$D:$D, $A36, '2010'!$F:$F, T$1)+SUMIFS('2010'!$J:$J, '2010'!$E:$E, $A36, '2010'!$F:$F, T$1)+SUMIFS('2009'!$H:$H, '2009'!$C:$C, $A36, '2009'!$F:$F, T$1)+SUMIFS('2009'!$I:$I, '2009'!$D:$D, $A36, '2009'!$F:$F, T$1)+SUMIFS('2009'!$J:$J, '2009'!$E:$E, $A36, '2009'!$F:$F, T$1), 0)</f>
        <v>0</v>
      </c>
      <c r="U36" s="0" t="n">
        <f aca="false">IFERROR(SUMIFS('2018'!$H:$H, '2018'!$C:$C, $A36, '2018'!$F:$F, U$1)+SUMIFS('2018'!$I:$I, '2018'!$D:$D, $A36, '2018'!$F:$F, U$1)+SUMIFS('2018'!$J:$J, '2018'!$E:$E, $A36, '2018'!$F:$F, U$1)+SUMIFS('2017'!$H:$H, '2017'!$C:$C, $A36, '2017'!$F:$F, U$1)+SUMIFS('2017'!$I:$I, '2017'!$D:$D, $A36, '2017'!$F:$F, U$1)+SUMIFS('2017'!$J:$J, '2017'!$E:$E, $A36, '2017'!$F:$F, U$1)+SUMIFS('2016'!$H:$H, '2016'!$C:$C, $A36, '2016'!$F:$F, U$1)+SUMIFS('2016'!$I:$I, '2016'!$D:$D, $A36, '2016'!$F:$F, U$1)+SUMIFS('2016'!$J:$J, '2016'!$E:$E, $A36, '2016'!$F:$F, U$1)+SUMIFS('2015'!$H:$H, '2015'!$C:$C, $A36, '2015'!$F:$F, U$1)+SUMIFS('2015'!$I:$I, '2015'!$D:$D, $A36, '2015'!$F:$F, U$1)+SUMIFS('2015'!$J:$J, '2015'!$E:$E, $A36, '2015'!$F:$F, U$1)+SUMIFS('2014'!$H:$H, '2014'!$C:$C, $A36, '2014'!$F:$F, U$1)+SUMIFS('2014'!$I:$I, '2014'!$D:$D, $A36, '2014'!$F:$F, U$1)+SUMIFS('2014'!$J:$J, '2014'!$E:$E, $A36, '2014'!$F:$F, U$1)+SUMIFS('2013'!$H:$H, '2013'!$C:$C, $A36, '2013'!$F:$F, U$1)+SUMIFS('2013'!$I:$I, '2013'!$D:$D, $A36, '2013'!$F:$F, U$1)+SUMIFS('2013'!$J:$J, '2013'!$E:$E, $A36, '2013'!$F:$F, U$1)+SUMIFS('2012'!$H:$H, '2012'!$C:$C, $A36, '2012'!$F:$F, U$1)+SUMIFS('2012'!$I:$I, '2012'!$D:$D, $A36, '2012'!$F:$F, U$1)+SUMIFS('2012'!$J:$J, '2012'!$E:$E, $A36, '2012'!$F:$F, U$1)+SUMIFS('2011'!$H:$H, '2011'!$C:$C, $A36, '2011'!$F:$F, U$1)+SUMIFS('2011'!$I:$I, '2011'!$D:$D, $A36, '2011'!$F:$F, U$1)+SUMIFS('2011'!$J:$J, '2011'!$E:$E, $A36, '2011'!$F:$F, U$1)+SUMIFS('2010'!$H:$H, '2010'!$C:$C, $A36, '2010'!$F:$F, U$1)+SUMIFS('2010'!$I:$I, '2010'!$D:$D, $A36, '2010'!$F:$F, U$1)+SUMIFS('2010'!$J:$J, '2010'!$E:$E, $A36, '2010'!$F:$F, U$1)+SUMIFS('2009'!$H:$H, '2009'!$C:$C, $A36, '2009'!$F:$F, U$1)+SUMIFS('2009'!$I:$I, '2009'!$D:$D, $A36, '2009'!$F:$F, U$1)+SUMIFS('2009'!$J:$J, '2009'!$E:$E, $A36, '2009'!$F:$F, U$1), 0)</f>
        <v>0</v>
      </c>
      <c r="V36" s="0" t="n">
        <f aca="false">IFERROR(SUMIFS('2018'!$H:$H, '2018'!$C:$C, $A36, '2018'!$F:$F, V$1)+SUMIFS('2018'!$I:$I, '2018'!$D:$D, $A36, '2018'!$F:$F, V$1)+SUMIFS('2018'!$J:$J, '2018'!$E:$E, $A36, '2018'!$F:$F, V$1)+SUMIFS('2017'!$H:$H, '2017'!$C:$C, $A36, '2017'!$F:$F, V$1)+SUMIFS('2017'!$I:$I, '2017'!$D:$D, $A36, '2017'!$F:$F, V$1)+SUMIFS('2017'!$J:$J, '2017'!$E:$E, $A36, '2017'!$F:$F, V$1)+SUMIFS('2016'!$H:$H, '2016'!$C:$C, $A36, '2016'!$F:$F, V$1)+SUMIFS('2016'!$I:$I, '2016'!$D:$D, $A36, '2016'!$F:$F, V$1)+SUMIFS('2016'!$J:$J, '2016'!$E:$E, $A36, '2016'!$F:$F, V$1)+SUMIFS('2015'!$H:$H, '2015'!$C:$C, $A36, '2015'!$F:$F, V$1)+SUMIFS('2015'!$I:$I, '2015'!$D:$D, $A36, '2015'!$F:$F, V$1)+SUMIFS('2015'!$J:$J, '2015'!$E:$E, $A36, '2015'!$F:$F, V$1)+SUMIFS('2014'!$H:$H, '2014'!$C:$C, $A36, '2014'!$F:$F, V$1)+SUMIFS('2014'!$I:$I, '2014'!$D:$D, $A36, '2014'!$F:$F, V$1)+SUMIFS('2014'!$J:$J, '2014'!$E:$E, $A36, '2014'!$F:$F, V$1)+SUMIFS('2013'!$H:$H, '2013'!$C:$C, $A36, '2013'!$F:$F, V$1)+SUMIFS('2013'!$I:$I, '2013'!$D:$D, $A36, '2013'!$F:$F, V$1)+SUMIFS('2013'!$J:$J, '2013'!$E:$E, $A36, '2013'!$F:$F, V$1)+SUMIFS('2012'!$H:$H, '2012'!$C:$C, $A36, '2012'!$F:$F, V$1)+SUMIFS('2012'!$I:$I, '2012'!$D:$D, $A36, '2012'!$F:$F, V$1)+SUMIFS('2012'!$J:$J, '2012'!$E:$E, $A36, '2012'!$F:$F, V$1)+SUMIFS('2011'!$H:$H, '2011'!$C:$C, $A36, '2011'!$F:$F, V$1)+SUMIFS('2011'!$I:$I, '2011'!$D:$D, $A36, '2011'!$F:$F, V$1)+SUMIFS('2011'!$J:$J, '2011'!$E:$E, $A36, '2011'!$F:$F, V$1)+SUMIFS('2010'!$H:$H, '2010'!$C:$C, $A36, '2010'!$F:$F, V$1)+SUMIFS('2010'!$I:$I, '2010'!$D:$D, $A36, '2010'!$F:$F, V$1)+SUMIFS('2010'!$J:$J, '2010'!$E:$E, $A36, '2010'!$F:$F, V$1)+SUMIFS('2009'!$H:$H, '2009'!$C:$C, $A36, '2009'!$F:$F, V$1)+SUMIFS('2009'!$I:$I, '2009'!$D:$D, $A36, '2009'!$F:$F, V$1)+SUMIFS('2009'!$J:$J, '2009'!$E:$E, $A36, '2009'!$F:$F, V$1), 0)</f>
        <v>0</v>
      </c>
      <c r="W36" s="0" t="n">
        <f aca="false">IFERROR(SUMIFS('2018'!$H:$H, '2018'!$C:$C, $A36, '2018'!$F:$F, W$1)+SUMIFS('2018'!$I:$I, '2018'!$D:$D, $A36, '2018'!$F:$F, W$1)+SUMIFS('2018'!$J:$J, '2018'!$E:$E, $A36, '2018'!$F:$F, W$1)+SUMIFS('2017'!$H:$H, '2017'!$C:$C, $A36, '2017'!$F:$F, W$1)+SUMIFS('2017'!$I:$I, '2017'!$D:$D, $A36, '2017'!$F:$F, W$1)+SUMIFS('2017'!$J:$J, '2017'!$E:$E, $A36, '2017'!$F:$F, W$1)+SUMIFS('2016'!$H:$H, '2016'!$C:$C, $A36, '2016'!$F:$F, W$1)+SUMIFS('2016'!$I:$I, '2016'!$D:$D, $A36, '2016'!$F:$F, W$1)+SUMIFS('2016'!$J:$J, '2016'!$E:$E, $A36, '2016'!$F:$F, W$1)+SUMIFS('2015'!$H:$H, '2015'!$C:$C, $A36, '2015'!$F:$F, W$1)+SUMIFS('2015'!$I:$I, '2015'!$D:$D, $A36, '2015'!$F:$F, W$1)+SUMIFS('2015'!$J:$J, '2015'!$E:$E, $A36, '2015'!$F:$F, W$1)+SUMIFS('2014'!$H:$H, '2014'!$C:$C, $A36, '2014'!$F:$F, W$1)+SUMIFS('2014'!$I:$I, '2014'!$D:$D, $A36, '2014'!$F:$F, W$1)+SUMIFS('2014'!$J:$J, '2014'!$E:$E, $A36, '2014'!$F:$F, W$1)+SUMIFS('2013'!$H:$H, '2013'!$C:$C, $A36, '2013'!$F:$F, W$1)+SUMIFS('2013'!$I:$I, '2013'!$D:$D, $A36, '2013'!$F:$F, W$1)+SUMIFS('2013'!$J:$J, '2013'!$E:$E, $A36, '2013'!$F:$F, W$1)+SUMIFS('2012'!$H:$H, '2012'!$C:$C, $A36, '2012'!$F:$F, W$1)+SUMIFS('2012'!$I:$I, '2012'!$D:$D, $A36, '2012'!$F:$F, W$1)+SUMIFS('2012'!$J:$J, '2012'!$E:$E, $A36, '2012'!$F:$F, W$1)+SUMIFS('2011'!$H:$H, '2011'!$C:$C, $A36, '2011'!$F:$F, W$1)+SUMIFS('2011'!$I:$I, '2011'!$D:$D, $A36, '2011'!$F:$F, W$1)+SUMIFS('2011'!$J:$J, '2011'!$E:$E, $A36, '2011'!$F:$F, W$1)+SUMIFS('2010'!$H:$H, '2010'!$C:$C, $A36, '2010'!$F:$F, W$1)+SUMIFS('2010'!$I:$I, '2010'!$D:$D, $A36, '2010'!$F:$F, W$1)+SUMIFS('2010'!$J:$J, '2010'!$E:$E, $A36, '2010'!$F:$F, W$1)+SUMIFS('2009'!$H:$H, '2009'!$C:$C, $A36, '2009'!$F:$F, W$1)+SUMIFS('2009'!$I:$I, '2009'!$D:$D, $A36, '2009'!$F:$F, W$1)+SUMIFS('2009'!$J:$J, '2009'!$E:$E, $A36, '2009'!$F:$F, W$1), 0)</f>
        <v>0</v>
      </c>
      <c r="X36" s="0" t="n">
        <f aca="false">IFERROR(SUMIFS('2018'!$H:$H, '2018'!$C:$C, $A36, '2018'!$F:$F, X$1)+SUMIFS('2018'!$I:$I, '2018'!$D:$D, $A36, '2018'!$F:$F, X$1)+SUMIFS('2018'!$J:$J, '2018'!$E:$E, $A36, '2018'!$F:$F, X$1)+SUMIFS('2017'!$H:$H, '2017'!$C:$C, $A36, '2017'!$F:$F, X$1)+SUMIFS('2017'!$I:$I, '2017'!$D:$D, $A36, '2017'!$F:$F, X$1)+SUMIFS('2017'!$J:$J, '2017'!$E:$E, $A36, '2017'!$F:$F, X$1)+SUMIFS('2016'!$H:$H, '2016'!$C:$C, $A36, '2016'!$F:$F, X$1)+SUMIFS('2016'!$I:$I, '2016'!$D:$D, $A36, '2016'!$F:$F, X$1)+SUMIFS('2016'!$J:$J, '2016'!$E:$E, $A36, '2016'!$F:$F, X$1)+SUMIFS('2015'!$H:$H, '2015'!$C:$C, $A36, '2015'!$F:$F, X$1)+SUMIFS('2015'!$I:$I, '2015'!$D:$D, $A36, '2015'!$F:$F, X$1)+SUMIFS('2015'!$J:$J, '2015'!$E:$E, $A36, '2015'!$F:$F, X$1)+SUMIFS('2014'!$H:$H, '2014'!$C:$C, $A36, '2014'!$F:$F, X$1)+SUMIFS('2014'!$I:$I, '2014'!$D:$D, $A36, '2014'!$F:$F, X$1)+SUMIFS('2014'!$J:$J, '2014'!$E:$E, $A36, '2014'!$F:$F, X$1)+SUMIFS('2013'!$H:$H, '2013'!$C:$C, $A36, '2013'!$F:$F, X$1)+SUMIFS('2013'!$I:$I, '2013'!$D:$D, $A36, '2013'!$F:$F, X$1)+SUMIFS('2013'!$J:$J, '2013'!$E:$E, $A36, '2013'!$F:$F, X$1)+SUMIFS('2012'!$H:$H, '2012'!$C:$C, $A36, '2012'!$F:$F, X$1)+SUMIFS('2012'!$I:$I, '2012'!$D:$D, $A36, '2012'!$F:$F, X$1)+SUMIFS('2012'!$J:$J, '2012'!$E:$E, $A36, '2012'!$F:$F, X$1)+SUMIFS('2011'!$H:$H, '2011'!$C:$C, $A36, '2011'!$F:$F, X$1)+SUMIFS('2011'!$I:$I, '2011'!$D:$D, $A36, '2011'!$F:$F, X$1)+SUMIFS('2011'!$J:$J, '2011'!$E:$E, $A36, '2011'!$F:$F, X$1)+SUMIFS('2010'!$H:$H, '2010'!$C:$C, $A36, '2010'!$F:$F, X$1)+SUMIFS('2010'!$I:$I, '2010'!$D:$D, $A36, '2010'!$F:$F, X$1)+SUMIFS('2010'!$J:$J, '2010'!$E:$E, $A36, '2010'!$F:$F, X$1)+SUMIFS('2009'!$H:$H, '2009'!$C:$C, $A36, '2009'!$F:$F, X$1)+SUMIFS('2009'!$I:$I, '2009'!$D:$D, $A36, '2009'!$F:$F, X$1)+SUMIFS('2009'!$J:$J, '2009'!$E:$E, $A36, '2009'!$F:$F, X$1), 0)</f>
        <v>0</v>
      </c>
      <c r="Y36" s="0" t="n">
        <f aca="false">IFERROR(SUMIFS('2018'!$H:$H, '2018'!$C:$C, $A36, '2018'!$F:$F, Y$1)+SUMIFS('2018'!$I:$I, '2018'!$D:$D, $A36, '2018'!$F:$F, Y$1)+SUMIFS('2018'!$J:$J, '2018'!$E:$E, $A36, '2018'!$F:$F, Y$1)+SUMIFS('2017'!$H:$H, '2017'!$C:$C, $A36, '2017'!$F:$F, Y$1)+SUMIFS('2017'!$I:$I, '2017'!$D:$D, $A36, '2017'!$F:$F, Y$1)+SUMIFS('2017'!$J:$J, '2017'!$E:$E, $A36, '2017'!$F:$F, Y$1)+SUMIFS('2016'!$H:$H, '2016'!$C:$C, $A36, '2016'!$F:$F, Y$1)+SUMIFS('2016'!$I:$I, '2016'!$D:$D, $A36, '2016'!$F:$F, Y$1)+SUMIFS('2016'!$J:$J, '2016'!$E:$E, $A36, '2016'!$F:$F, Y$1)+SUMIFS('2015'!$H:$H, '2015'!$C:$C, $A36, '2015'!$F:$F, Y$1)+SUMIFS('2015'!$I:$I, '2015'!$D:$D, $A36, '2015'!$F:$F, Y$1)+SUMIFS('2015'!$J:$J, '2015'!$E:$E, $A36, '2015'!$F:$F, Y$1)+SUMIFS('2014'!$H:$H, '2014'!$C:$C, $A36, '2014'!$F:$F, Y$1)+SUMIFS('2014'!$I:$I, '2014'!$D:$D, $A36, '2014'!$F:$F, Y$1)+SUMIFS('2014'!$J:$J, '2014'!$E:$E, $A36, '2014'!$F:$F, Y$1)+SUMIFS('2013'!$H:$H, '2013'!$C:$C, $A36, '2013'!$F:$F, Y$1)+SUMIFS('2013'!$I:$I, '2013'!$D:$D, $A36, '2013'!$F:$F, Y$1)+SUMIFS('2013'!$J:$J, '2013'!$E:$E, $A36, '2013'!$F:$F, Y$1)+SUMIFS('2012'!$H:$H, '2012'!$C:$C, $A36, '2012'!$F:$F, Y$1)+SUMIFS('2012'!$I:$I, '2012'!$D:$D, $A36, '2012'!$F:$F, Y$1)+SUMIFS('2012'!$J:$J, '2012'!$E:$E, $A36, '2012'!$F:$F, Y$1)+SUMIFS('2011'!$H:$H, '2011'!$C:$C, $A36, '2011'!$F:$F, Y$1)+SUMIFS('2011'!$I:$I, '2011'!$D:$D, $A36, '2011'!$F:$F, Y$1)+SUMIFS('2011'!$J:$J, '2011'!$E:$E, $A36, '2011'!$F:$F, Y$1)+SUMIFS('2010'!$H:$H, '2010'!$C:$C, $A36, '2010'!$F:$F, Y$1)+SUMIFS('2010'!$I:$I, '2010'!$D:$D, $A36, '2010'!$F:$F, Y$1)+SUMIFS('2010'!$J:$J, '2010'!$E:$E, $A36, '2010'!$F:$F, Y$1)+SUMIFS('2009'!$H:$H, '2009'!$C:$C, $A36, '2009'!$F:$F, Y$1)+SUMIFS('2009'!$I:$I, '2009'!$D:$D, $A36, '2009'!$F:$F, Y$1)+SUMIFS('2009'!$J:$J, '2009'!$E:$E, $A36, '2009'!$F:$F, Y$1), 0)</f>
        <v>0</v>
      </c>
      <c r="Z36" s="0" t="n">
        <f aca="false">IFERROR(SUMIFS('2018'!$H:$H, '2018'!$C:$C, $A36, '2018'!$F:$F, Z$1)+SUMIFS('2018'!$I:$I, '2018'!$D:$D, $A36, '2018'!$F:$F, Z$1)+SUMIFS('2018'!$J:$J, '2018'!$E:$E, $A36, '2018'!$F:$F, Z$1)+SUMIFS('2017'!$H:$H, '2017'!$C:$C, $A36, '2017'!$F:$F, Z$1)+SUMIFS('2017'!$I:$I, '2017'!$D:$D, $A36, '2017'!$F:$F, Z$1)+SUMIFS('2017'!$J:$J, '2017'!$E:$E, $A36, '2017'!$F:$F, Z$1)+SUMIFS('2016'!$H:$H, '2016'!$C:$C, $A36, '2016'!$F:$F, Z$1)+SUMIFS('2016'!$I:$I, '2016'!$D:$D, $A36, '2016'!$F:$F, Z$1)+SUMIFS('2016'!$J:$J, '2016'!$E:$E, $A36, '2016'!$F:$F, Z$1)+SUMIFS('2015'!$H:$H, '2015'!$C:$C, $A36, '2015'!$F:$F, Z$1)+SUMIFS('2015'!$I:$I, '2015'!$D:$D, $A36, '2015'!$F:$F, Z$1)+SUMIFS('2015'!$J:$J, '2015'!$E:$E, $A36, '2015'!$F:$F, Z$1)+SUMIFS('2014'!$H:$H, '2014'!$C:$C, $A36, '2014'!$F:$F, Z$1)+SUMIFS('2014'!$I:$I, '2014'!$D:$D, $A36, '2014'!$F:$F, Z$1)+SUMIFS('2014'!$J:$J, '2014'!$E:$E, $A36, '2014'!$F:$F, Z$1)+SUMIFS('2013'!$H:$H, '2013'!$C:$C, $A36, '2013'!$F:$F, Z$1)+SUMIFS('2013'!$I:$I, '2013'!$D:$D, $A36, '2013'!$F:$F, Z$1)+SUMIFS('2013'!$J:$J, '2013'!$E:$E, $A36, '2013'!$F:$F, Z$1)+SUMIFS('2012'!$H:$H, '2012'!$C:$C, $A36, '2012'!$F:$F, Z$1)+SUMIFS('2012'!$I:$I, '2012'!$D:$D, $A36, '2012'!$F:$F, Z$1)+SUMIFS('2012'!$J:$J, '2012'!$E:$E, $A36, '2012'!$F:$F, Z$1)+SUMIFS('2011'!$H:$H, '2011'!$C:$C, $A36, '2011'!$F:$F, Z$1)+SUMIFS('2011'!$I:$I, '2011'!$D:$D, $A36, '2011'!$F:$F, Z$1)+SUMIFS('2011'!$J:$J, '2011'!$E:$E, $A36, '2011'!$F:$F, Z$1)+SUMIFS('2010'!$H:$H, '2010'!$C:$C, $A36, '2010'!$F:$F, Z$1)+SUMIFS('2010'!$I:$I, '2010'!$D:$D, $A36, '2010'!$F:$F, Z$1)+SUMIFS('2010'!$J:$J, '2010'!$E:$E, $A36, '2010'!$F:$F, Z$1)+SUMIFS('2009'!$H:$H, '2009'!$C:$C, $A36, '2009'!$F:$F, Z$1)+SUMIFS('2009'!$I:$I, '2009'!$D:$D, $A36, '2009'!$F:$F, Z$1)+SUMIFS('2009'!$J:$J, '2009'!$E:$E, $A36, '2009'!$F:$F, Z$1), 0)</f>
        <v>0</v>
      </c>
      <c r="AA36" s="0" t="n">
        <f aca="false">IFERROR(SUMIFS('2018'!$H:$H, '2018'!$C:$C, $A36, '2018'!$F:$F, AA$1)+SUMIFS('2018'!$I:$I, '2018'!$D:$D, $A36, '2018'!$F:$F, AA$1)+SUMIFS('2018'!$J:$J, '2018'!$E:$E, $A36, '2018'!$F:$F, AA$1)+SUMIFS('2017'!$H:$H, '2017'!$C:$C, $A36, '2017'!$F:$F, AA$1)+SUMIFS('2017'!$I:$I, '2017'!$D:$D, $A36, '2017'!$F:$F, AA$1)+SUMIFS('2017'!$J:$J, '2017'!$E:$E, $A36, '2017'!$F:$F, AA$1)+SUMIFS('2016'!$H:$H, '2016'!$C:$C, $A36, '2016'!$F:$F, AA$1)+SUMIFS('2016'!$I:$I, '2016'!$D:$D, $A36, '2016'!$F:$F, AA$1)+SUMIFS('2016'!$J:$J, '2016'!$E:$E, $A36, '2016'!$F:$F, AA$1)+SUMIFS('2015'!$H:$H, '2015'!$C:$C, $A36, '2015'!$F:$F, AA$1)+SUMIFS('2015'!$I:$I, '2015'!$D:$D, $A36, '2015'!$F:$F, AA$1)+SUMIFS('2015'!$J:$J, '2015'!$E:$E, $A36, '2015'!$F:$F, AA$1)+SUMIFS('2014'!$H:$H, '2014'!$C:$C, $A36, '2014'!$F:$F, AA$1)+SUMIFS('2014'!$I:$I, '2014'!$D:$D, $A36, '2014'!$F:$F, AA$1)+SUMIFS('2014'!$J:$J, '2014'!$E:$E, $A36, '2014'!$F:$F, AA$1)+SUMIFS('2013'!$H:$H, '2013'!$C:$C, $A36, '2013'!$F:$F, AA$1)+SUMIFS('2013'!$I:$I, '2013'!$D:$D, $A36, '2013'!$F:$F, AA$1)+SUMIFS('2013'!$J:$J, '2013'!$E:$E, $A36, '2013'!$F:$F, AA$1)+SUMIFS('2012'!$H:$H, '2012'!$C:$C, $A36, '2012'!$F:$F, AA$1)+SUMIFS('2012'!$I:$I, '2012'!$D:$D, $A36, '2012'!$F:$F, AA$1)+SUMIFS('2012'!$J:$J, '2012'!$E:$E, $A36, '2012'!$F:$F, AA$1)+SUMIFS('2011'!$H:$H, '2011'!$C:$C, $A36, '2011'!$F:$F, AA$1)+SUMIFS('2011'!$I:$I, '2011'!$D:$D, $A36, '2011'!$F:$F, AA$1)+SUMIFS('2011'!$J:$J, '2011'!$E:$E, $A36, '2011'!$F:$F, AA$1)+SUMIFS('2010'!$H:$H, '2010'!$C:$C, $A36, '2010'!$F:$F, AA$1)+SUMIFS('2010'!$I:$I, '2010'!$D:$D, $A36, '2010'!$F:$F, AA$1)+SUMIFS('2010'!$J:$J, '2010'!$E:$E, $A36, '2010'!$F:$F, AA$1)+SUMIFS('2009'!$H:$H, '2009'!$C:$C, $A36, '2009'!$F:$F, AA$1)+SUMIFS('2009'!$I:$I, '2009'!$D:$D, $A36, '2009'!$F:$F, AA$1)+SUMIFS('2009'!$J:$J, '2009'!$E:$E, $A36, '2009'!$F:$F, AA$1), 0)</f>
        <v>0</v>
      </c>
      <c r="AB36" s="0" t="n">
        <f aca="false">IFERROR(SUMIFS('2018'!$H:$H, '2018'!$C:$C, $A36, '2018'!$F:$F, AB$1)+SUMIFS('2018'!$I:$I, '2018'!$D:$D, $A36, '2018'!$F:$F, AB$1)+SUMIFS('2018'!$J:$J, '2018'!$E:$E, $A36, '2018'!$F:$F, AB$1)+SUMIFS('2017'!$H:$H, '2017'!$C:$C, $A36, '2017'!$F:$F, AB$1)+SUMIFS('2017'!$I:$I, '2017'!$D:$D, $A36, '2017'!$F:$F, AB$1)+SUMIFS('2017'!$J:$J, '2017'!$E:$E, $A36, '2017'!$F:$F, AB$1)+SUMIFS('2016'!$H:$H, '2016'!$C:$C, $A36, '2016'!$F:$F, AB$1)+SUMIFS('2016'!$I:$I, '2016'!$D:$D, $A36, '2016'!$F:$F, AB$1)+SUMIFS('2016'!$J:$J, '2016'!$E:$E, $A36, '2016'!$F:$F, AB$1)+SUMIFS('2015'!$H:$H, '2015'!$C:$C, $A36, '2015'!$F:$F, AB$1)+SUMIFS('2015'!$I:$I, '2015'!$D:$D, $A36, '2015'!$F:$F, AB$1)+SUMIFS('2015'!$J:$J, '2015'!$E:$E, $A36, '2015'!$F:$F, AB$1)+SUMIFS('2014'!$H:$H, '2014'!$C:$C, $A36, '2014'!$F:$F, AB$1)+SUMIFS('2014'!$I:$I, '2014'!$D:$D, $A36, '2014'!$F:$F, AB$1)+SUMIFS('2014'!$J:$J, '2014'!$E:$E, $A36, '2014'!$F:$F, AB$1)+SUMIFS('2013'!$H:$H, '2013'!$C:$C, $A36, '2013'!$F:$F, AB$1)+SUMIFS('2013'!$I:$I, '2013'!$D:$D, $A36, '2013'!$F:$F, AB$1)+SUMIFS('2013'!$J:$J, '2013'!$E:$E, $A36, '2013'!$F:$F, AB$1)+SUMIFS('2012'!$H:$H, '2012'!$C:$C, $A36, '2012'!$F:$F, AB$1)+SUMIFS('2012'!$I:$I, '2012'!$D:$D, $A36, '2012'!$F:$F, AB$1)+SUMIFS('2012'!$J:$J, '2012'!$E:$E, $A36, '2012'!$F:$F, AB$1)+SUMIFS('2011'!$H:$H, '2011'!$C:$C, $A36, '2011'!$F:$F, AB$1)+SUMIFS('2011'!$I:$I, '2011'!$D:$D, $A36, '2011'!$F:$F, AB$1)+SUMIFS('2011'!$J:$J, '2011'!$E:$E, $A36, '2011'!$F:$F, AB$1)+SUMIFS('2010'!$H:$H, '2010'!$C:$C, $A36, '2010'!$F:$F, AB$1)+SUMIFS('2010'!$I:$I, '2010'!$D:$D, $A36, '2010'!$F:$F, AB$1)+SUMIFS('2010'!$J:$J, '2010'!$E:$E, $A36, '2010'!$F:$F, AB$1)+SUMIFS('2009'!$H:$H, '2009'!$C:$C, $A36, '2009'!$F:$F, AB$1)+SUMIFS('2009'!$I:$I, '2009'!$D:$D, $A36, '2009'!$F:$F, AB$1)+SUMIFS('2009'!$J:$J, '2009'!$E:$E, $A36, '2009'!$F:$F, AB$1), 0)</f>
        <v>0</v>
      </c>
      <c r="AC36" s="0" t="n">
        <f aca="false">IFERROR(SUMIFS('2018'!$H:$H, '2018'!$C:$C, $A36, '2018'!$F:$F, AC$1)+SUMIFS('2018'!$I:$I, '2018'!$D:$D, $A36, '2018'!$F:$F, AC$1)+SUMIFS('2018'!$J:$J, '2018'!$E:$E, $A36, '2018'!$F:$F, AC$1)+SUMIFS('2017'!$H:$H, '2017'!$C:$C, $A36, '2017'!$F:$F, AC$1)+SUMIFS('2017'!$I:$I, '2017'!$D:$D, $A36, '2017'!$F:$F, AC$1)+SUMIFS('2017'!$J:$J, '2017'!$E:$E, $A36, '2017'!$F:$F, AC$1)+SUMIFS('2016'!$H:$H, '2016'!$C:$C, $A36, '2016'!$F:$F, AC$1)+SUMIFS('2016'!$I:$I, '2016'!$D:$D, $A36, '2016'!$F:$F, AC$1)+SUMIFS('2016'!$J:$J, '2016'!$E:$E, $A36, '2016'!$F:$F, AC$1)+SUMIFS('2015'!$H:$H, '2015'!$C:$C, $A36, '2015'!$F:$F, AC$1)+SUMIFS('2015'!$I:$I, '2015'!$D:$D, $A36, '2015'!$F:$F, AC$1)+SUMIFS('2015'!$J:$J, '2015'!$E:$E, $A36, '2015'!$F:$F, AC$1)+SUMIFS('2014'!$H:$H, '2014'!$C:$C, $A36, '2014'!$F:$F, AC$1)+SUMIFS('2014'!$I:$I, '2014'!$D:$D, $A36, '2014'!$F:$F, AC$1)+SUMIFS('2014'!$J:$J, '2014'!$E:$E, $A36, '2014'!$F:$F, AC$1)+SUMIFS('2013'!$H:$H, '2013'!$C:$C, $A36, '2013'!$F:$F, AC$1)+SUMIFS('2013'!$I:$I, '2013'!$D:$D, $A36, '2013'!$F:$F, AC$1)+SUMIFS('2013'!$J:$J, '2013'!$E:$E, $A36, '2013'!$F:$F, AC$1)+SUMIFS('2012'!$H:$H, '2012'!$C:$C, $A36, '2012'!$F:$F, AC$1)+SUMIFS('2012'!$I:$I, '2012'!$D:$D, $A36, '2012'!$F:$F, AC$1)+SUMIFS('2012'!$J:$J, '2012'!$E:$E, $A36, '2012'!$F:$F, AC$1)+SUMIFS('2011'!$H:$H, '2011'!$C:$C, $A36, '2011'!$F:$F, AC$1)+SUMIFS('2011'!$I:$I, '2011'!$D:$D, $A36, '2011'!$F:$F, AC$1)+SUMIFS('2011'!$J:$J, '2011'!$E:$E, $A36, '2011'!$F:$F, AC$1)+SUMIFS('2010'!$H:$H, '2010'!$C:$C, $A36, '2010'!$F:$F, AC$1)+SUMIFS('2010'!$I:$I, '2010'!$D:$D, $A36, '2010'!$F:$F, AC$1)+SUMIFS('2010'!$J:$J, '2010'!$E:$E, $A36, '2010'!$F:$F, AC$1)+SUMIFS('2009'!$H:$H, '2009'!$C:$C, $A36, '2009'!$F:$F, AC$1)+SUMIFS('2009'!$I:$I, '2009'!$D:$D, $A36, '2009'!$F:$F, AC$1)+SUMIFS('2009'!$J:$J, '2009'!$E:$E, $A36, '2009'!$F:$F, AC$1), 0)</f>
        <v>0</v>
      </c>
      <c r="AD36" s="0" t="n">
        <f aca="false">IFERROR(SUMIFS('2018'!$H:$H, '2018'!$C:$C, $A36, '2018'!$F:$F, AD$1)+SUMIFS('2018'!$I:$I, '2018'!$D:$D, $A36, '2018'!$F:$F, AD$1)+SUMIFS('2018'!$J:$J, '2018'!$E:$E, $A36, '2018'!$F:$F, AD$1)+SUMIFS('2017'!$H:$H, '2017'!$C:$C, $A36, '2017'!$F:$F, AD$1)+SUMIFS('2017'!$I:$I, '2017'!$D:$D, $A36, '2017'!$F:$F, AD$1)+SUMIFS('2017'!$J:$J, '2017'!$E:$E, $A36, '2017'!$F:$F, AD$1)+SUMIFS('2016'!$H:$H, '2016'!$C:$C, $A36, '2016'!$F:$F, AD$1)+SUMIFS('2016'!$I:$I, '2016'!$D:$D, $A36, '2016'!$F:$F, AD$1)+SUMIFS('2016'!$J:$J, '2016'!$E:$E, $A36, '2016'!$F:$F, AD$1)+SUMIFS('2015'!$H:$H, '2015'!$C:$C, $A36, '2015'!$F:$F, AD$1)+SUMIFS('2015'!$I:$I, '2015'!$D:$D, $A36, '2015'!$F:$F, AD$1)+SUMIFS('2015'!$J:$J, '2015'!$E:$E, $A36, '2015'!$F:$F, AD$1)+SUMIFS('2014'!$H:$H, '2014'!$C:$C, $A36, '2014'!$F:$F, AD$1)+SUMIFS('2014'!$I:$I, '2014'!$D:$D, $A36, '2014'!$F:$F, AD$1)+SUMIFS('2014'!$J:$J, '2014'!$E:$E, $A36, '2014'!$F:$F, AD$1)+SUMIFS('2013'!$H:$H, '2013'!$C:$C, $A36, '2013'!$F:$F, AD$1)+SUMIFS('2013'!$I:$I, '2013'!$D:$D, $A36, '2013'!$F:$F, AD$1)+SUMIFS('2013'!$J:$J, '2013'!$E:$E, $A36, '2013'!$F:$F, AD$1)+SUMIFS('2012'!$H:$H, '2012'!$C:$C, $A36, '2012'!$F:$F, AD$1)+SUMIFS('2012'!$I:$I, '2012'!$D:$D, $A36, '2012'!$F:$F, AD$1)+SUMIFS('2012'!$J:$J, '2012'!$E:$E, $A36, '2012'!$F:$F, AD$1)+SUMIFS('2011'!$H:$H, '2011'!$C:$C, $A36, '2011'!$F:$F, AD$1)+SUMIFS('2011'!$I:$I, '2011'!$D:$D, $A36, '2011'!$F:$F, AD$1)+SUMIFS('2011'!$J:$J, '2011'!$E:$E, $A36, '2011'!$F:$F, AD$1)+SUMIFS('2010'!$H:$H, '2010'!$C:$C, $A36, '2010'!$F:$F, AD$1)+SUMIFS('2010'!$I:$I, '2010'!$D:$D, $A36, '2010'!$F:$F, AD$1)+SUMIFS('2010'!$J:$J, '2010'!$E:$E, $A36, '2010'!$F:$F, AD$1)+SUMIFS('2009'!$H:$H, '2009'!$C:$C, $A36, '2009'!$F:$F, AD$1)+SUMIFS('2009'!$I:$I, '2009'!$D:$D, $A36, '2009'!$F:$F, AD$1)+SUMIFS('2009'!$J:$J, '2009'!$E:$E, $A36, '2009'!$F:$F, AD$1), 0)</f>
        <v>0</v>
      </c>
      <c r="AE36" s="0" t="n">
        <f aca="false">IFERROR(SUMIFS('2018'!$H:$H, '2018'!$C:$C, $A36, '2018'!$F:$F, AE$1)+SUMIFS('2018'!$I:$I, '2018'!$D:$D, $A36, '2018'!$F:$F, AE$1)+SUMIFS('2018'!$J:$J, '2018'!$E:$E, $A36, '2018'!$F:$F, AE$1)+SUMIFS('2017'!$H:$H, '2017'!$C:$C, $A36, '2017'!$F:$F, AE$1)+SUMIFS('2017'!$I:$I, '2017'!$D:$D, $A36, '2017'!$F:$F, AE$1)+SUMIFS('2017'!$J:$J, '2017'!$E:$E, $A36, '2017'!$F:$F, AE$1)+SUMIFS('2016'!$H:$H, '2016'!$C:$C, $A36, '2016'!$F:$F, AE$1)+SUMIFS('2016'!$I:$I, '2016'!$D:$D, $A36, '2016'!$F:$F, AE$1)+SUMIFS('2016'!$J:$J, '2016'!$E:$E, $A36, '2016'!$F:$F, AE$1)+SUMIFS('2015'!$H:$H, '2015'!$C:$C, $A36, '2015'!$F:$F, AE$1)+SUMIFS('2015'!$I:$I, '2015'!$D:$D, $A36, '2015'!$F:$F, AE$1)+SUMIFS('2015'!$J:$J, '2015'!$E:$E, $A36, '2015'!$F:$F, AE$1)+SUMIFS('2014'!$H:$H, '2014'!$C:$C, $A36, '2014'!$F:$F, AE$1)+SUMIFS('2014'!$I:$I, '2014'!$D:$D, $A36, '2014'!$F:$F, AE$1)+SUMIFS('2014'!$J:$J, '2014'!$E:$E, $A36, '2014'!$F:$F, AE$1)+SUMIFS('2013'!$H:$H, '2013'!$C:$C, $A36, '2013'!$F:$F, AE$1)+SUMIFS('2013'!$I:$I, '2013'!$D:$D, $A36, '2013'!$F:$F, AE$1)+SUMIFS('2013'!$J:$J, '2013'!$E:$E, $A36, '2013'!$F:$F, AE$1)+SUMIFS('2012'!$H:$H, '2012'!$C:$C, $A36, '2012'!$F:$F, AE$1)+SUMIFS('2012'!$I:$I, '2012'!$D:$D, $A36, '2012'!$F:$F, AE$1)+SUMIFS('2012'!$J:$J, '2012'!$E:$E, $A36, '2012'!$F:$F, AE$1)+SUMIFS('2011'!$H:$H, '2011'!$C:$C, $A36, '2011'!$F:$F, AE$1)+SUMIFS('2011'!$I:$I, '2011'!$D:$D, $A36, '2011'!$F:$F, AE$1)+SUMIFS('2011'!$J:$J, '2011'!$E:$E, $A36, '2011'!$F:$F, AE$1)+SUMIFS('2010'!$H:$H, '2010'!$C:$C, $A36, '2010'!$F:$F, AE$1)+SUMIFS('2010'!$I:$I, '2010'!$D:$D, $A36, '2010'!$F:$F, AE$1)+SUMIFS('2010'!$J:$J, '2010'!$E:$E, $A36, '2010'!$F:$F, AE$1)+SUMIFS('2009'!$H:$H, '2009'!$C:$C, $A36, '2009'!$F:$F, AE$1)+SUMIFS('2009'!$I:$I, '2009'!$D:$D, $A36, '2009'!$F:$F, AE$1)+SUMIFS('2009'!$J:$J, '2009'!$E:$E, $A36, '2009'!$F:$F, AE$1), 0)</f>
        <v>0</v>
      </c>
      <c r="AF36" s="0" t="n">
        <f aca="false">IFERROR(SUMIFS('2018'!$H:$H, '2018'!$C:$C, $A36, '2018'!$F:$F, AF$1)+SUMIFS('2018'!$I:$I, '2018'!$D:$D, $A36, '2018'!$F:$F, AF$1)+SUMIFS('2018'!$J:$J, '2018'!$E:$E, $A36, '2018'!$F:$F, AF$1)+SUMIFS('2017'!$H:$H, '2017'!$C:$C, $A36, '2017'!$F:$F, AF$1)+SUMIFS('2017'!$I:$I, '2017'!$D:$D, $A36, '2017'!$F:$F, AF$1)+SUMIFS('2017'!$J:$J, '2017'!$E:$E, $A36, '2017'!$F:$F, AF$1)+SUMIFS('2016'!$H:$H, '2016'!$C:$C, $A36, '2016'!$F:$F, AF$1)+SUMIFS('2016'!$I:$I, '2016'!$D:$D, $A36, '2016'!$F:$F, AF$1)+SUMIFS('2016'!$J:$J, '2016'!$E:$E, $A36, '2016'!$F:$F, AF$1)+SUMIFS('2015'!$H:$H, '2015'!$C:$C, $A36, '2015'!$F:$F, AF$1)+SUMIFS('2015'!$I:$I, '2015'!$D:$D, $A36, '2015'!$F:$F, AF$1)+SUMIFS('2015'!$J:$J, '2015'!$E:$E, $A36, '2015'!$F:$F, AF$1)+SUMIFS('2014'!$H:$H, '2014'!$C:$C, $A36, '2014'!$F:$F, AF$1)+SUMIFS('2014'!$I:$I, '2014'!$D:$D, $A36, '2014'!$F:$F, AF$1)+SUMIFS('2014'!$J:$J, '2014'!$E:$E, $A36, '2014'!$F:$F, AF$1)+SUMIFS('2013'!$H:$H, '2013'!$C:$C, $A36, '2013'!$F:$F, AF$1)+SUMIFS('2013'!$I:$I, '2013'!$D:$D, $A36, '2013'!$F:$F, AF$1)+SUMIFS('2013'!$J:$J, '2013'!$E:$E, $A36, '2013'!$F:$F, AF$1)+SUMIFS('2012'!$H:$H, '2012'!$C:$C, $A36, '2012'!$F:$F, AF$1)+SUMIFS('2012'!$I:$I, '2012'!$D:$D, $A36, '2012'!$F:$F, AF$1)+SUMIFS('2012'!$J:$J, '2012'!$E:$E, $A36, '2012'!$F:$F, AF$1)+SUMIFS('2011'!$H:$H, '2011'!$C:$C, $A36, '2011'!$F:$F, AF$1)+SUMIFS('2011'!$I:$I, '2011'!$D:$D, $A36, '2011'!$F:$F, AF$1)+SUMIFS('2011'!$J:$J, '2011'!$E:$E, $A36, '2011'!$F:$F, AF$1)+SUMIFS('2010'!$H:$H, '2010'!$C:$C, $A36, '2010'!$F:$F, AF$1)+SUMIFS('2010'!$I:$I, '2010'!$D:$D, $A36, '2010'!$F:$F, AF$1)+SUMIFS('2010'!$J:$J, '2010'!$E:$E, $A36, '2010'!$F:$F, AF$1)+SUMIFS('2009'!$H:$H, '2009'!$C:$C, $A36, '2009'!$F:$F, AF$1)+SUMIFS('2009'!$I:$I, '2009'!$D:$D, $A36, '2009'!$F:$F, AF$1)+SUMIFS('2009'!$J:$J, '2009'!$E:$E, $A36, '2009'!$F:$F, AF$1), 0)</f>
        <v>0</v>
      </c>
    </row>
    <row r="37" customFormat="false" ht="15" hidden="false" customHeight="false" outlineLevel="0" collapsed="false">
      <c r="A37" s="12" t="s">
        <v>47</v>
      </c>
      <c r="B37" s="0" t="n">
        <f aca="false">IFERROR(SUMIFS('2018'!$H:$H, '2018'!$C:$C, $A37, '2018'!$F:$F, B$1)+SUMIFS('2018'!$I:$I, '2018'!$D:$D, $A37, '2018'!$F:$F, B$1)+SUMIFS('2018'!$J:$J, '2018'!$E:$E, $A37, '2018'!$F:$F, B$1)+SUMIFS('2017'!$H:$H, '2017'!$C:$C, $A37, '2017'!$F:$F, B$1)+SUMIFS('2017'!$I:$I, '2017'!$D:$D, $A37, '2017'!$F:$F, B$1)+SUMIFS('2017'!$J:$J, '2017'!$E:$E, $A37, '2017'!$F:$F, B$1)+SUMIFS('2016'!$H:$H, '2016'!$C:$C, $A37, '2016'!$F:$F, B$1)+SUMIFS('2016'!$I:$I, '2016'!$D:$D, $A37, '2016'!$F:$F, B$1)+SUMIFS('2016'!$J:$J, '2016'!$E:$E, $A37, '2016'!$F:$F, B$1)+SUMIFS('2015'!$H:$H, '2015'!$C:$C, $A37, '2015'!$F:$F, B$1)+SUMIFS('2015'!$I:$I, '2015'!$D:$D, $A37, '2015'!$F:$F, B$1)+SUMIFS('2015'!$J:$J, '2015'!$E:$E, $A37, '2015'!$F:$F, B$1)+SUMIFS('2014'!$H:$H, '2014'!$C:$C, $A37, '2014'!$F:$F, B$1)+SUMIFS('2014'!$I:$I, '2014'!$D:$D, $A37, '2014'!$F:$F, B$1)+SUMIFS('2014'!$J:$J, '2014'!$E:$E, $A37, '2014'!$F:$F, B$1)+SUMIFS('2013'!$H:$H, '2013'!$C:$C, $A37, '2013'!$F:$F, B$1)+SUMIFS('2013'!$I:$I, '2013'!$D:$D, $A37, '2013'!$F:$F, B$1)+SUMIFS('2013'!$J:$J, '2013'!$E:$E, $A37, '2013'!$F:$F, B$1)+SUMIFS('2012'!$H:$H, '2012'!$C:$C, $A37, '2012'!$F:$F, B$1)+SUMIFS('2012'!$I:$I, '2012'!$D:$D, $A37, '2012'!$F:$F, B$1)+SUMIFS('2012'!$J:$J, '2012'!$E:$E, $A37, '2012'!$F:$F, B$1)+SUMIFS('2011'!$H:$H, '2011'!$C:$C, $A37, '2011'!$F:$F, B$1)+SUMIFS('2011'!$I:$I, '2011'!$D:$D, $A37, '2011'!$F:$F, B$1)+SUMIFS('2011'!$J:$J, '2011'!$E:$E, $A37, '2011'!$F:$F, B$1)+SUMIFS('2010'!$H:$H, '2010'!$C:$C, $A37, '2010'!$F:$F, B$1)+SUMIFS('2010'!$I:$I, '2010'!$D:$D, $A37, '2010'!$F:$F, B$1)+SUMIFS('2010'!$J:$J, '2010'!$E:$E, $A37, '2010'!$F:$F, B$1)+SUMIFS('2009'!$H:$H, '2009'!$C:$C, $A37, '2009'!$F:$F, B$1)+SUMIFS('2009'!$I:$I, '2009'!$D:$D, $A37, '2009'!$F:$F, B$1)+SUMIFS('2009'!$J:$J, '2009'!$E:$E, $A37, '2009'!$F:$F, B$1), 0)</f>
        <v>0</v>
      </c>
      <c r="C37" s="0" t="n">
        <f aca="false">IFERROR(SUMIFS('2018'!$H:$H, '2018'!$C:$C, $A37, '2018'!$F:$F, C$1)+SUMIFS('2018'!$I:$I, '2018'!$D:$D, $A37, '2018'!$F:$F, C$1)+SUMIFS('2018'!$J:$J, '2018'!$E:$E, $A37, '2018'!$F:$F, C$1)+SUMIFS('2017'!$H:$H, '2017'!$C:$C, $A37, '2017'!$F:$F, C$1)+SUMIFS('2017'!$I:$I, '2017'!$D:$D, $A37, '2017'!$F:$F, C$1)+SUMIFS('2017'!$J:$J, '2017'!$E:$E, $A37, '2017'!$F:$F, C$1)+SUMIFS('2016'!$H:$H, '2016'!$C:$C, $A37, '2016'!$F:$F, C$1)+SUMIFS('2016'!$I:$I, '2016'!$D:$D, $A37, '2016'!$F:$F, C$1)+SUMIFS('2016'!$J:$J, '2016'!$E:$E, $A37, '2016'!$F:$F, C$1)+SUMIFS('2015'!$H:$H, '2015'!$C:$C, $A37, '2015'!$F:$F, C$1)+SUMIFS('2015'!$I:$I, '2015'!$D:$D, $A37, '2015'!$F:$F, C$1)+SUMIFS('2015'!$J:$J, '2015'!$E:$E, $A37, '2015'!$F:$F, C$1)+SUMIFS('2014'!$H:$H, '2014'!$C:$C, $A37, '2014'!$F:$F, C$1)+SUMIFS('2014'!$I:$I, '2014'!$D:$D, $A37, '2014'!$F:$F, C$1)+SUMIFS('2014'!$J:$J, '2014'!$E:$E, $A37, '2014'!$F:$F, C$1)+SUMIFS('2013'!$H:$H, '2013'!$C:$C, $A37, '2013'!$F:$F, C$1)+SUMIFS('2013'!$I:$I, '2013'!$D:$D, $A37, '2013'!$F:$F, C$1)+SUMIFS('2013'!$J:$J, '2013'!$E:$E, $A37, '2013'!$F:$F, C$1)+SUMIFS('2012'!$H:$H, '2012'!$C:$C, $A37, '2012'!$F:$F, C$1)+SUMIFS('2012'!$I:$I, '2012'!$D:$D, $A37, '2012'!$F:$F, C$1)+SUMIFS('2012'!$J:$J, '2012'!$E:$E, $A37, '2012'!$F:$F, C$1)+SUMIFS('2011'!$H:$H, '2011'!$C:$C, $A37, '2011'!$F:$F, C$1)+SUMIFS('2011'!$I:$I, '2011'!$D:$D, $A37, '2011'!$F:$F, C$1)+SUMIFS('2011'!$J:$J, '2011'!$E:$E, $A37, '2011'!$F:$F, C$1)+SUMIFS('2010'!$H:$H, '2010'!$C:$C, $A37, '2010'!$F:$F, C$1)+SUMIFS('2010'!$I:$I, '2010'!$D:$D, $A37, '2010'!$F:$F, C$1)+SUMIFS('2010'!$J:$J, '2010'!$E:$E, $A37, '2010'!$F:$F, C$1)+SUMIFS('2009'!$H:$H, '2009'!$C:$C, $A37, '2009'!$F:$F, C$1)+SUMIFS('2009'!$I:$I, '2009'!$D:$D, $A37, '2009'!$F:$F, C$1)+SUMIFS('2009'!$J:$J, '2009'!$E:$E, $A37, '2009'!$F:$F, C$1), 0)</f>
        <v>0</v>
      </c>
      <c r="D37" s="0" t="n">
        <f aca="false">IFERROR(SUMIFS('2018'!$H:$H, '2018'!$C:$C, $A37, '2018'!$F:$F, D$1)+SUMIFS('2018'!$I:$I, '2018'!$D:$D, $A37, '2018'!$F:$F, D$1)+SUMIFS('2018'!$J:$J, '2018'!$E:$E, $A37, '2018'!$F:$F, D$1)+SUMIFS('2017'!$H:$H, '2017'!$C:$C, $A37, '2017'!$F:$F, D$1)+SUMIFS('2017'!$I:$I, '2017'!$D:$D, $A37, '2017'!$F:$F, D$1)+SUMIFS('2017'!$J:$J, '2017'!$E:$E, $A37, '2017'!$F:$F, D$1)+SUMIFS('2016'!$H:$H, '2016'!$C:$C, $A37, '2016'!$F:$F, D$1)+SUMIFS('2016'!$I:$I, '2016'!$D:$D, $A37, '2016'!$F:$F, D$1)+SUMIFS('2016'!$J:$J, '2016'!$E:$E, $A37, '2016'!$F:$F, D$1)+SUMIFS('2015'!$H:$H, '2015'!$C:$C, $A37, '2015'!$F:$F, D$1)+SUMIFS('2015'!$I:$I, '2015'!$D:$D, $A37, '2015'!$F:$F, D$1)+SUMIFS('2015'!$J:$J, '2015'!$E:$E, $A37, '2015'!$F:$F, D$1)+SUMIFS('2014'!$H:$H, '2014'!$C:$C, $A37, '2014'!$F:$F, D$1)+SUMIFS('2014'!$I:$I, '2014'!$D:$D, $A37, '2014'!$F:$F, D$1)+SUMIFS('2014'!$J:$J, '2014'!$E:$E, $A37, '2014'!$F:$F, D$1)+SUMIFS('2013'!$H:$H, '2013'!$C:$C, $A37, '2013'!$F:$F, D$1)+SUMIFS('2013'!$I:$I, '2013'!$D:$D, $A37, '2013'!$F:$F, D$1)+SUMIFS('2013'!$J:$J, '2013'!$E:$E, $A37, '2013'!$F:$F, D$1)+SUMIFS('2012'!$H:$H, '2012'!$C:$C, $A37, '2012'!$F:$F, D$1)+SUMIFS('2012'!$I:$I, '2012'!$D:$D, $A37, '2012'!$F:$F, D$1)+SUMIFS('2012'!$J:$J, '2012'!$E:$E, $A37, '2012'!$F:$F, D$1)+SUMIFS('2011'!$H:$H, '2011'!$C:$C, $A37, '2011'!$F:$F, D$1)+SUMIFS('2011'!$I:$I, '2011'!$D:$D, $A37, '2011'!$F:$F, D$1)+SUMIFS('2011'!$J:$J, '2011'!$E:$E, $A37, '2011'!$F:$F, D$1)+SUMIFS('2010'!$H:$H, '2010'!$C:$C, $A37, '2010'!$F:$F, D$1)+SUMIFS('2010'!$I:$I, '2010'!$D:$D, $A37, '2010'!$F:$F, D$1)+SUMIFS('2010'!$J:$J, '2010'!$E:$E, $A37, '2010'!$F:$F, D$1)+SUMIFS('2009'!$H:$H, '2009'!$C:$C, $A37, '2009'!$F:$F, D$1)+SUMIFS('2009'!$I:$I, '2009'!$D:$D, $A37, '2009'!$F:$F, D$1)+SUMIFS('2009'!$J:$J, '2009'!$E:$E, $A37, '2009'!$F:$F, D$1), 0)</f>
        <v>23</v>
      </c>
      <c r="E37" s="0" t="n">
        <f aca="false">IFERROR(SUMIFS('2018'!$H:$H, '2018'!$C:$C, $A37, '2018'!$F:$F, E$1)+SUMIFS('2018'!$I:$I, '2018'!$D:$D, $A37, '2018'!$F:$F, E$1)+SUMIFS('2018'!$J:$J, '2018'!$E:$E, $A37, '2018'!$F:$F, E$1)+SUMIFS('2017'!$H:$H, '2017'!$C:$C, $A37, '2017'!$F:$F, E$1)+SUMIFS('2017'!$I:$I, '2017'!$D:$D, $A37, '2017'!$F:$F, E$1)+SUMIFS('2017'!$J:$J, '2017'!$E:$E, $A37, '2017'!$F:$F, E$1)+SUMIFS('2016'!$H:$H, '2016'!$C:$C, $A37, '2016'!$F:$F, E$1)+SUMIFS('2016'!$I:$I, '2016'!$D:$D, $A37, '2016'!$F:$F, E$1)+SUMIFS('2016'!$J:$J, '2016'!$E:$E, $A37, '2016'!$F:$F, E$1)+SUMIFS('2015'!$H:$H, '2015'!$C:$C, $A37, '2015'!$F:$F, E$1)+SUMIFS('2015'!$I:$I, '2015'!$D:$D, $A37, '2015'!$F:$F, E$1)+SUMIFS('2015'!$J:$J, '2015'!$E:$E, $A37, '2015'!$F:$F, E$1)+SUMIFS('2014'!$H:$H, '2014'!$C:$C, $A37, '2014'!$F:$F, E$1)+SUMIFS('2014'!$I:$I, '2014'!$D:$D, $A37, '2014'!$F:$F, E$1)+SUMIFS('2014'!$J:$J, '2014'!$E:$E, $A37, '2014'!$F:$F, E$1)+SUMIFS('2013'!$H:$H, '2013'!$C:$C, $A37, '2013'!$F:$F, E$1)+SUMIFS('2013'!$I:$I, '2013'!$D:$D, $A37, '2013'!$F:$F, E$1)+SUMIFS('2013'!$J:$J, '2013'!$E:$E, $A37, '2013'!$F:$F, E$1)+SUMIFS('2012'!$H:$H, '2012'!$C:$C, $A37, '2012'!$F:$F, E$1)+SUMIFS('2012'!$I:$I, '2012'!$D:$D, $A37, '2012'!$F:$F, E$1)+SUMIFS('2012'!$J:$J, '2012'!$E:$E, $A37, '2012'!$F:$F, E$1)+SUMIFS('2011'!$H:$H, '2011'!$C:$C, $A37, '2011'!$F:$F, E$1)+SUMIFS('2011'!$I:$I, '2011'!$D:$D, $A37, '2011'!$F:$F, E$1)+SUMIFS('2011'!$J:$J, '2011'!$E:$E, $A37, '2011'!$F:$F, E$1)+SUMIFS('2010'!$H:$H, '2010'!$C:$C, $A37, '2010'!$F:$F, E$1)+SUMIFS('2010'!$I:$I, '2010'!$D:$D, $A37, '2010'!$F:$F, E$1)+SUMIFS('2010'!$J:$J, '2010'!$E:$E, $A37, '2010'!$F:$F, E$1)+SUMIFS('2009'!$H:$H, '2009'!$C:$C, $A37, '2009'!$F:$F, E$1)+SUMIFS('2009'!$I:$I, '2009'!$D:$D, $A37, '2009'!$F:$F, E$1)+SUMIFS('2009'!$J:$J, '2009'!$E:$E, $A37, '2009'!$F:$F, E$1), 0)</f>
        <v>0</v>
      </c>
      <c r="F37" s="0" t="n">
        <f aca="false">IFERROR(SUMIFS('2018'!$H:$H, '2018'!$C:$C, $A37, '2018'!$F:$F, F$1)+SUMIFS('2018'!$I:$I, '2018'!$D:$D, $A37, '2018'!$F:$F, F$1)+SUMIFS('2018'!$J:$J, '2018'!$E:$E, $A37, '2018'!$F:$F, F$1)+SUMIFS('2017'!$H:$H, '2017'!$C:$C, $A37, '2017'!$F:$F, F$1)+SUMIFS('2017'!$I:$I, '2017'!$D:$D, $A37, '2017'!$F:$F, F$1)+SUMIFS('2017'!$J:$J, '2017'!$E:$E, $A37, '2017'!$F:$F, F$1)+SUMIFS('2016'!$H:$H, '2016'!$C:$C, $A37, '2016'!$F:$F, F$1)+SUMIFS('2016'!$I:$I, '2016'!$D:$D, $A37, '2016'!$F:$F, F$1)+SUMIFS('2016'!$J:$J, '2016'!$E:$E, $A37, '2016'!$F:$F, F$1)+SUMIFS('2015'!$H:$H, '2015'!$C:$C, $A37, '2015'!$F:$F, F$1)+SUMIFS('2015'!$I:$I, '2015'!$D:$D, $A37, '2015'!$F:$F, F$1)+SUMIFS('2015'!$J:$J, '2015'!$E:$E, $A37, '2015'!$F:$F, F$1)+SUMIFS('2014'!$H:$H, '2014'!$C:$C, $A37, '2014'!$F:$F, F$1)+SUMIFS('2014'!$I:$I, '2014'!$D:$D, $A37, '2014'!$F:$F, F$1)+SUMIFS('2014'!$J:$J, '2014'!$E:$E, $A37, '2014'!$F:$F, F$1)+SUMIFS('2013'!$H:$H, '2013'!$C:$C, $A37, '2013'!$F:$F, F$1)+SUMIFS('2013'!$I:$I, '2013'!$D:$D, $A37, '2013'!$F:$F, F$1)+SUMIFS('2013'!$J:$J, '2013'!$E:$E, $A37, '2013'!$F:$F, F$1)+SUMIFS('2012'!$H:$H, '2012'!$C:$C, $A37, '2012'!$F:$F, F$1)+SUMIFS('2012'!$I:$I, '2012'!$D:$D, $A37, '2012'!$F:$F, F$1)+SUMIFS('2012'!$J:$J, '2012'!$E:$E, $A37, '2012'!$F:$F, F$1)+SUMIFS('2011'!$H:$H, '2011'!$C:$C, $A37, '2011'!$F:$F, F$1)+SUMIFS('2011'!$I:$I, '2011'!$D:$D, $A37, '2011'!$F:$F, F$1)+SUMIFS('2011'!$J:$J, '2011'!$E:$E, $A37, '2011'!$F:$F, F$1)+SUMIFS('2010'!$H:$H, '2010'!$C:$C, $A37, '2010'!$F:$F, F$1)+SUMIFS('2010'!$I:$I, '2010'!$D:$D, $A37, '2010'!$F:$F, F$1)+SUMIFS('2010'!$J:$J, '2010'!$E:$E, $A37, '2010'!$F:$F, F$1)+SUMIFS('2009'!$H:$H, '2009'!$C:$C, $A37, '2009'!$F:$F, F$1)+SUMIFS('2009'!$I:$I, '2009'!$D:$D, $A37, '2009'!$F:$F, F$1)+SUMIFS('2009'!$J:$J, '2009'!$E:$E, $A37, '2009'!$F:$F, F$1), 0)</f>
        <v>0</v>
      </c>
      <c r="G37" s="0" t="n">
        <f aca="false">IFERROR(SUMIFS('2018'!$H:$H, '2018'!$C:$C, $A37, '2018'!$F:$F, G$1)+SUMIFS('2018'!$I:$I, '2018'!$D:$D, $A37, '2018'!$F:$F, G$1)+SUMIFS('2018'!$J:$J, '2018'!$E:$E, $A37, '2018'!$F:$F, G$1)+SUMIFS('2017'!$H:$H, '2017'!$C:$C, $A37, '2017'!$F:$F, G$1)+SUMIFS('2017'!$I:$I, '2017'!$D:$D, $A37, '2017'!$F:$F, G$1)+SUMIFS('2017'!$J:$J, '2017'!$E:$E, $A37, '2017'!$F:$F, G$1)+SUMIFS('2016'!$H:$H, '2016'!$C:$C, $A37, '2016'!$F:$F, G$1)+SUMIFS('2016'!$I:$I, '2016'!$D:$D, $A37, '2016'!$F:$F, G$1)+SUMIFS('2016'!$J:$J, '2016'!$E:$E, $A37, '2016'!$F:$F, G$1)+SUMIFS('2015'!$H:$H, '2015'!$C:$C, $A37, '2015'!$F:$F, G$1)+SUMIFS('2015'!$I:$I, '2015'!$D:$D, $A37, '2015'!$F:$F, G$1)+SUMIFS('2015'!$J:$J, '2015'!$E:$E, $A37, '2015'!$F:$F, G$1)+SUMIFS('2014'!$H:$H, '2014'!$C:$C, $A37, '2014'!$F:$F, G$1)+SUMIFS('2014'!$I:$I, '2014'!$D:$D, $A37, '2014'!$F:$F, G$1)+SUMIFS('2014'!$J:$J, '2014'!$E:$E, $A37, '2014'!$F:$F, G$1)+SUMIFS('2013'!$H:$H, '2013'!$C:$C, $A37, '2013'!$F:$F, G$1)+SUMIFS('2013'!$I:$I, '2013'!$D:$D, $A37, '2013'!$F:$F, G$1)+SUMIFS('2013'!$J:$J, '2013'!$E:$E, $A37, '2013'!$F:$F, G$1)+SUMIFS('2012'!$H:$H, '2012'!$C:$C, $A37, '2012'!$F:$F, G$1)+SUMIFS('2012'!$I:$I, '2012'!$D:$D, $A37, '2012'!$F:$F, G$1)+SUMIFS('2012'!$J:$J, '2012'!$E:$E, $A37, '2012'!$F:$F, G$1)+SUMIFS('2011'!$H:$H, '2011'!$C:$C, $A37, '2011'!$F:$F, G$1)+SUMIFS('2011'!$I:$I, '2011'!$D:$D, $A37, '2011'!$F:$F, G$1)+SUMIFS('2011'!$J:$J, '2011'!$E:$E, $A37, '2011'!$F:$F, G$1)+SUMIFS('2010'!$H:$H, '2010'!$C:$C, $A37, '2010'!$F:$F, G$1)+SUMIFS('2010'!$I:$I, '2010'!$D:$D, $A37, '2010'!$F:$F, G$1)+SUMIFS('2010'!$J:$J, '2010'!$E:$E, $A37, '2010'!$F:$F, G$1)+SUMIFS('2009'!$H:$H, '2009'!$C:$C, $A37, '2009'!$F:$F, G$1)+SUMIFS('2009'!$I:$I, '2009'!$D:$D, $A37, '2009'!$F:$F, G$1)+SUMIFS('2009'!$J:$J, '2009'!$E:$E, $A37, '2009'!$F:$F, G$1), 0)</f>
        <v>0</v>
      </c>
      <c r="H37" s="0" t="n">
        <f aca="false">IFERROR(SUMIFS('2018'!$H:$H, '2018'!$C:$C, $A37, '2018'!$F:$F, H$1)+SUMIFS('2018'!$I:$I, '2018'!$D:$D, $A37, '2018'!$F:$F, H$1)+SUMIFS('2018'!$J:$J, '2018'!$E:$E, $A37, '2018'!$F:$F, H$1)+SUMIFS('2017'!$H:$H, '2017'!$C:$C, $A37, '2017'!$F:$F, H$1)+SUMIFS('2017'!$I:$I, '2017'!$D:$D, $A37, '2017'!$F:$F, H$1)+SUMIFS('2017'!$J:$J, '2017'!$E:$E, $A37, '2017'!$F:$F, H$1)+SUMIFS('2016'!$H:$H, '2016'!$C:$C, $A37, '2016'!$F:$F, H$1)+SUMIFS('2016'!$I:$I, '2016'!$D:$D, $A37, '2016'!$F:$F, H$1)+SUMIFS('2016'!$J:$J, '2016'!$E:$E, $A37, '2016'!$F:$F, H$1)+SUMIFS('2015'!$H:$H, '2015'!$C:$C, $A37, '2015'!$F:$F, H$1)+SUMIFS('2015'!$I:$I, '2015'!$D:$D, $A37, '2015'!$F:$F, H$1)+SUMIFS('2015'!$J:$J, '2015'!$E:$E, $A37, '2015'!$F:$F, H$1)+SUMIFS('2014'!$H:$H, '2014'!$C:$C, $A37, '2014'!$F:$F, H$1)+SUMIFS('2014'!$I:$I, '2014'!$D:$D, $A37, '2014'!$F:$F, H$1)+SUMIFS('2014'!$J:$J, '2014'!$E:$E, $A37, '2014'!$F:$F, H$1)+SUMIFS('2013'!$H:$H, '2013'!$C:$C, $A37, '2013'!$F:$F, H$1)+SUMIFS('2013'!$I:$I, '2013'!$D:$D, $A37, '2013'!$F:$F, H$1)+SUMIFS('2013'!$J:$J, '2013'!$E:$E, $A37, '2013'!$F:$F, H$1)+SUMIFS('2012'!$H:$H, '2012'!$C:$C, $A37, '2012'!$F:$F, H$1)+SUMIFS('2012'!$I:$I, '2012'!$D:$D, $A37, '2012'!$F:$F, H$1)+SUMIFS('2012'!$J:$J, '2012'!$E:$E, $A37, '2012'!$F:$F, H$1)+SUMIFS('2011'!$H:$H, '2011'!$C:$C, $A37, '2011'!$F:$F, H$1)+SUMIFS('2011'!$I:$I, '2011'!$D:$D, $A37, '2011'!$F:$F, H$1)+SUMIFS('2011'!$J:$J, '2011'!$E:$E, $A37, '2011'!$F:$F, H$1)+SUMIFS('2010'!$H:$H, '2010'!$C:$C, $A37, '2010'!$F:$F, H$1)+SUMIFS('2010'!$I:$I, '2010'!$D:$D, $A37, '2010'!$F:$F, H$1)+SUMIFS('2010'!$J:$J, '2010'!$E:$E, $A37, '2010'!$F:$F, H$1)+SUMIFS('2009'!$H:$H, '2009'!$C:$C, $A37, '2009'!$F:$F, H$1)+SUMIFS('2009'!$I:$I, '2009'!$D:$D, $A37, '2009'!$F:$F, H$1)+SUMIFS('2009'!$J:$J, '2009'!$E:$E, $A37, '2009'!$F:$F, H$1), 0)</f>
        <v>0</v>
      </c>
      <c r="I37" s="0" t="n">
        <f aca="false">IFERROR(SUMIFS('2018'!$H:$H, '2018'!$C:$C, $A37, '2018'!$F:$F, I$1)+SUMIFS('2018'!$I:$I, '2018'!$D:$D, $A37, '2018'!$F:$F, I$1)+SUMIFS('2018'!$J:$J, '2018'!$E:$E, $A37, '2018'!$F:$F, I$1)+SUMIFS('2017'!$H:$H, '2017'!$C:$C, $A37, '2017'!$F:$F, I$1)+SUMIFS('2017'!$I:$I, '2017'!$D:$D, $A37, '2017'!$F:$F, I$1)+SUMIFS('2017'!$J:$J, '2017'!$E:$E, $A37, '2017'!$F:$F, I$1)+SUMIFS('2016'!$H:$H, '2016'!$C:$C, $A37, '2016'!$F:$F, I$1)+SUMIFS('2016'!$I:$I, '2016'!$D:$D, $A37, '2016'!$F:$F, I$1)+SUMIFS('2016'!$J:$J, '2016'!$E:$E, $A37, '2016'!$F:$F, I$1)+SUMIFS('2015'!$H:$H, '2015'!$C:$C, $A37, '2015'!$F:$F, I$1)+SUMIFS('2015'!$I:$I, '2015'!$D:$D, $A37, '2015'!$F:$F, I$1)+SUMIFS('2015'!$J:$J, '2015'!$E:$E, $A37, '2015'!$F:$F, I$1)+SUMIFS('2014'!$H:$H, '2014'!$C:$C, $A37, '2014'!$F:$F, I$1)+SUMIFS('2014'!$I:$I, '2014'!$D:$D, $A37, '2014'!$F:$F, I$1)+SUMIFS('2014'!$J:$J, '2014'!$E:$E, $A37, '2014'!$F:$F, I$1)+SUMIFS('2013'!$H:$H, '2013'!$C:$C, $A37, '2013'!$F:$F, I$1)+SUMIFS('2013'!$I:$I, '2013'!$D:$D, $A37, '2013'!$F:$F, I$1)+SUMIFS('2013'!$J:$J, '2013'!$E:$E, $A37, '2013'!$F:$F, I$1)+SUMIFS('2012'!$H:$H, '2012'!$C:$C, $A37, '2012'!$F:$F, I$1)+SUMIFS('2012'!$I:$I, '2012'!$D:$D, $A37, '2012'!$F:$F, I$1)+SUMIFS('2012'!$J:$J, '2012'!$E:$E, $A37, '2012'!$F:$F, I$1)+SUMIFS('2011'!$H:$H, '2011'!$C:$C, $A37, '2011'!$F:$F, I$1)+SUMIFS('2011'!$I:$I, '2011'!$D:$D, $A37, '2011'!$F:$F, I$1)+SUMIFS('2011'!$J:$J, '2011'!$E:$E, $A37, '2011'!$F:$F, I$1)+SUMIFS('2010'!$H:$H, '2010'!$C:$C, $A37, '2010'!$F:$F, I$1)+SUMIFS('2010'!$I:$I, '2010'!$D:$D, $A37, '2010'!$F:$F, I$1)+SUMIFS('2010'!$J:$J, '2010'!$E:$E, $A37, '2010'!$F:$F, I$1)+SUMIFS('2009'!$H:$H, '2009'!$C:$C, $A37, '2009'!$F:$F, I$1)+SUMIFS('2009'!$I:$I, '2009'!$D:$D, $A37, '2009'!$F:$F, I$1)+SUMIFS('2009'!$J:$J, '2009'!$E:$E, $A37, '2009'!$F:$F, I$1), 0)</f>
        <v>0</v>
      </c>
      <c r="J37" s="0" t="n">
        <f aca="false">IFERROR(SUMIFS('2018'!$H:$H, '2018'!$C:$C, $A37, '2018'!$F:$F, J$1)+SUMIFS('2018'!$I:$I, '2018'!$D:$D, $A37, '2018'!$F:$F, J$1)+SUMIFS('2018'!$J:$J, '2018'!$E:$E, $A37, '2018'!$F:$F, J$1)+SUMIFS('2017'!$H:$H, '2017'!$C:$C, $A37, '2017'!$F:$F, J$1)+SUMIFS('2017'!$I:$I, '2017'!$D:$D, $A37, '2017'!$F:$F, J$1)+SUMIFS('2017'!$J:$J, '2017'!$E:$E, $A37, '2017'!$F:$F, J$1)+SUMIFS('2016'!$H:$H, '2016'!$C:$C, $A37, '2016'!$F:$F, J$1)+SUMIFS('2016'!$I:$I, '2016'!$D:$D, $A37, '2016'!$F:$F, J$1)+SUMIFS('2016'!$J:$J, '2016'!$E:$E, $A37, '2016'!$F:$F, J$1)+SUMIFS('2015'!$H:$H, '2015'!$C:$C, $A37, '2015'!$F:$F, J$1)+SUMIFS('2015'!$I:$I, '2015'!$D:$D, $A37, '2015'!$F:$F, J$1)+SUMIFS('2015'!$J:$J, '2015'!$E:$E, $A37, '2015'!$F:$F, J$1)+SUMIFS('2014'!$H:$H, '2014'!$C:$C, $A37, '2014'!$F:$F, J$1)+SUMIFS('2014'!$I:$I, '2014'!$D:$D, $A37, '2014'!$F:$F, J$1)+SUMIFS('2014'!$J:$J, '2014'!$E:$E, $A37, '2014'!$F:$F, J$1)+SUMIFS('2013'!$H:$H, '2013'!$C:$C, $A37, '2013'!$F:$F, J$1)+SUMIFS('2013'!$I:$I, '2013'!$D:$D, $A37, '2013'!$F:$F, J$1)+SUMIFS('2013'!$J:$J, '2013'!$E:$E, $A37, '2013'!$F:$F, J$1)+SUMIFS('2012'!$H:$H, '2012'!$C:$C, $A37, '2012'!$F:$F, J$1)+SUMIFS('2012'!$I:$I, '2012'!$D:$D, $A37, '2012'!$F:$F, J$1)+SUMIFS('2012'!$J:$J, '2012'!$E:$E, $A37, '2012'!$F:$F, J$1)+SUMIFS('2011'!$H:$H, '2011'!$C:$C, $A37, '2011'!$F:$F, J$1)+SUMIFS('2011'!$I:$I, '2011'!$D:$D, $A37, '2011'!$F:$F, J$1)+SUMIFS('2011'!$J:$J, '2011'!$E:$E, $A37, '2011'!$F:$F, J$1)+SUMIFS('2010'!$H:$H, '2010'!$C:$C, $A37, '2010'!$F:$F, J$1)+SUMIFS('2010'!$I:$I, '2010'!$D:$D, $A37, '2010'!$F:$F, J$1)+SUMIFS('2010'!$J:$J, '2010'!$E:$E, $A37, '2010'!$F:$F, J$1)+SUMIFS('2009'!$H:$H, '2009'!$C:$C, $A37, '2009'!$F:$F, J$1)+SUMIFS('2009'!$I:$I, '2009'!$D:$D, $A37, '2009'!$F:$F, J$1)+SUMIFS('2009'!$J:$J, '2009'!$E:$E, $A37, '2009'!$F:$F, J$1), 0)</f>
        <v>0</v>
      </c>
      <c r="K37" s="0" t="n">
        <f aca="false">IFERROR(SUMIFS('2018'!$H:$H, '2018'!$C:$C, $A37, '2018'!$F:$F, K$1)+SUMIFS('2018'!$I:$I, '2018'!$D:$D, $A37, '2018'!$F:$F, K$1)+SUMIFS('2018'!$J:$J, '2018'!$E:$E, $A37, '2018'!$F:$F, K$1)+SUMIFS('2017'!$H:$H, '2017'!$C:$C, $A37, '2017'!$F:$F, K$1)+SUMIFS('2017'!$I:$I, '2017'!$D:$D, $A37, '2017'!$F:$F, K$1)+SUMIFS('2017'!$J:$J, '2017'!$E:$E, $A37, '2017'!$F:$F, K$1)+SUMIFS('2016'!$H:$H, '2016'!$C:$C, $A37, '2016'!$F:$F, K$1)+SUMIFS('2016'!$I:$I, '2016'!$D:$D, $A37, '2016'!$F:$F, K$1)+SUMIFS('2016'!$J:$J, '2016'!$E:$E, $A37, '2016'!$F:$F, K$1)+SUMIFS('2015'!$H:$H, '2015'!$C:$C, $A37, '2015'!$F:$F, K$1)+SUMIFS('2015'!$I:$I, '2015'!$D:$D, $A37, '2015'!$F:$F, K$1)+SUMIFS('2015'!$J:$J, '2015'!$E:$E, $A37, '2015'!$F:$F, K$1)+SUMIFS('2014'!$H:$H, '2014'!$C:$C, $A37, '2014'!$F:$F, K$1)+SUMIFS('2014'!$I:$I, '2014'!$D:$D, $A37, '2014'!$F:$F, K$1)+SUMIFS('2014'!$J:$J, '2014'!$E:$E, $A37, '2014'!$F:$F, K$1)+SUMIFS('2013'!$H:$H, '2013'!$C:$C, $A37, '2013'!$F:$F, K$1)+SUMIFS('2013'!$I:$I, '2013'!$D:$D, $A37, '2013'!$F:$F, K$1)+SUMIFS('2013'!$J:$J, '2013'!$E:$E, $A37, '2013'!$F:$F, K$1)+SUMIFS('2012'!$H:$H, '2012'!$C:$C, $A37, '2012'!$F:$F, K$1)+SUMIFS('2012'!$I:$I, '2012'!$D:$D, $A37, '2012'!$F:$F, K$1)+SUMIFS('2012'!$J:$J, '2012'!$E:$E, $A37, '2012'!$F:$F, K$1)+SUMIFS('2011'!$H:$H, '2011'!$C:$C, $A37, '2011'!$F:$F, K$1)+SUMIFS('2011'!$I:$I, '2011'!$D:$D, $A37, '2011'!$F:$F, K$1)+SUMIFS('2011'!$J:$J, '2011'!$E:$E, $A37, '2011'!$F:$F, K$1)+SUMIFS('2010'!$H:$H, '2010'!$C:$C, $A37, '2010'!$F:$F, K$1)+SUMIFS('2010'!$I:$I, '2010'!$D:$D, $A37, '2010'!$F:$F, K$1)+SUMIFS('2010'!$J:$J, '2010'!$E:$E, $A37, '2010'!$F:$F, K$1)+SUMIFS('2009'!$H:$H, '2009'!$C:$C, $A37, '2009'!$F:$F, K$1)+SUMIFS('2009'!$I:$I, '2009'!$D:$D, $A37, '2009'!$F:$F, K$1)+SUMIFS('2009'!$J:$J, '2009'!$E:$E, $A37, '2009'!$F:$F, K$1), 0)</f>
        <v>0</v>
      </c>
      <c r="L37" s="0" t="n">
        <f aca="false">IFERROR(SUMIFS('2018'!$H:$H, '2018'!$C:$C, $A37, '2018'!$F:$F, L$1)+SUMIFS('2018'!$I:$I, '2018'!$D:$D, $A37, '2018'!$F:$F, L$1)+SUMIFS('2018'!$J:$J, '2018'!$E:$E, $A37, '2018'!$F:$F, L$1)+SUMIFS('2017'!$H:$H, '2017'!$C:$C, $A37, '2017'!$F:$F, L$1)+SUMIFS('2017'!$I:$I, '2017'!$D:$D, $A37, '2017'!$F:$F, L$1)+SUMIFS('2017'!$J:$J, '2017'!$E:$E, $A37, '2017'!$F:$F, L$1)+SUMIFS('2016'!$H:$H, '2016'!$C:$C, $A37, '2016'!$F:$F, L$1)+SUMIFS('2016'!$I:$I, '2016'!$D:$D, $A37, '2016'!$F:$F, L$1)+SUMIFS('2016'!$J:$J, '2016'!$E:$E, $A37, '2016'!$F:$F, L$1)+SUMIFS('2015'!$H:$H, '2015'!$C:$C, $A37, '2015'!$F:$F, L$1)+SUMIFS('2015'!$I:$I, '2015'!$D:$D, $A37, '2015'!$F:$F, L$1)+SUMIFS('2015'!$J:$J, '2015'!$E:$E, $A37, '2015'!$F:$F, L$1)+SUMIFS('2014'!$H:$H, '2014'!$C:$C, $A37, '2014'!$F:$F, L$1)+SUMIFS('2014'!$I:$I, '2014'!$D:$D, $A37, '2014'!$F:$F, L$1)+SUMIFS('2014'!$J:$J, '2014'!$E:$E, $A37, '2014'!$F:$F, L$1)+SUMIFS('2013'!$H:$H, '2013'!$C:$C, $A37, '2013'!$F:$F, L$1)+SUMIFS('2013'!$I:$I, '2013'!$D:$D, $A37, '2013'!$F:$F, L$1)+SUMIFS('2013'!$J:$J, '2013'!$E:$E, $A37, '2013'!$F:$F, L$1)+SUMIFS('2012'!$H:$H, '2012'!$C:$C, $A37, '2012'!$F:$F, L$1)+SUMIFS('2012'!$I:$I, '2012'!$D:$D, $A37, '2012'!$F:$F, L$1)+SUMIFS('2012'!$J:$J, '2012'!$E:$E, $A37, '2012'!$F:$F, L$1)+SUMIFS('2011'!$H:$H, '2011'!$C:$C, $A37, '2011'!$F:$F, L$1)+SUMIFS('2011'!$I:$I, '2011'!$D:$D, $A37, '2011'!$F:$F, L$1)+SUMIFS('2011'!$J:$J, '2011'!$E:$E, $A37, '2011'!$F:$F, L$1)+SUMIFS('2010'!$H:$H, '2010'!$C:$C, $A37, '2010'!$F:$F, L$1)+SUMIFS('2010'!$I:$I, '2010'!$D:$D, $A37, '2010'!$F:$F, L$1)+SUMIFS('2010'!$J:$J, '2010'!$E:$E, $A37, '2010'!$F:$F, L$1)+SUMIFS('2009'!$H:$H, '2009'!$C:$C, $A37, '2009'!$F:$F, L$1)+SUMIFS('2009'!$I:$I, '2009'!$D:$D, $A37, '2009'!$F:$F, L$1)+SUMIFS('2009'!$J:$J, '2009'!$E:$E, $A37, '2009'!$F:$F, L$1), 0)</f>
        <v>3</v>
      </c>
      <c r="M37" s="0" t="n">
        <f aca="false">IFERROR(SUMIFS('2018'!$H:$H, '2018'!$C:$C, $A37, '2018'!$F:$F, M$1)+SUMIFS('2018'!$I:$I, '2018'!$D:$D, $A37, '2018'!$F:$F, M$1)+SUMIFS('2018'!$J:$J, '2018'!$E:$E, $A37, '2018'!$F:$F, M$1)+SUMIFS('2017'!$H:$H, '2017'!$C:$C, $A37, '2017'!$F:$F, M$1)+SUMIFS('2017'!$I:$I, '2017'!$D:$D, $A37, '2017'!$F:$F, M$1)+SUMIFS('2017'!$J:$J, '2017'!$E:$E, $A37, '2017'!$F:$F, M$1)+SUMIFS('2016'!$H:$H, '2016'!$C:$C, $A37, '2016'!$F:$F, M$1)+SUMIFS('2016'!$I:$I, '2016'!$D:$D, $A37, '2016'!$F:$F, M$1)+SUMIFS('2016'!$J:$J, '2016'!$E:$E, $A37, '2016'!$F:$F, M$1)+SUMIFS('2015'!$H:$H, '2015'!$C:$C, $A37, '2015'!$F:$F, M$1)+SUMIFS('2015'!$I:$I, '2015'!$D:$D, $A37, '2015'!$F:$F, M$1)+SUMIFS('2015'!$J:$J, '2015'!$E:$E, $A37, '2015'!$F:$F, M$1)+SUMIFS('2014'!$H:$H, '2014'!$C:$C, $A37, '2014'!$F:$F, M$1)+SUMIFS('2014'!$I:$I, '2014'!$D:$D, $A37, '2014'!$F:$F, M$1)+SUMIFS('2014'!$J:$J, '2014'!$E:$E, $A37, '2014'!$F:$F, M$1)+SUMIFS('2013'!$H:$H, '2013'!$C:$C, $A37, '2013'!$F:$F, M$1)+SUMIFS('2013'!$I:$I, '2013'!$D:$D, $A37, '2013'!$F:$F, M$1)+SUMIFS('2013'!$J:$J, '2013'!$E:$E, $A37, '2013'!$F:$F, M$1)+SUMIFS('2012'!$H:$H, '2012'!$C:$C, $A37, '2012'!$F:$F, M$1)+SUMIFS('2012'!$I:$I, '2012'!$D:$D, $A37, '2012'!$F:$F, M$1)+SUMIFS('2012'!$J:$J, '2012'!$E:$E, $A37, '2012'!$F:$F, M$1)+SUMIFS('2011'!$H:$H, '2011'!$C:$C, $A37, '2011'!$F:$F, M$1)+SUMIFS('2011'!$I:$I, '2011'!$D:$D, $A37, '2011'!$F:$F, M$1)+SUMIFS('2011'!$J:$J, '2011'!$E:$E, $A37, '2011'!$F:$F, M$1)+SUMIFS('2010'!$H:$H, '2010'!$C:$C, $A37, '2010'!$F:$F, M$1)+SUMIFS('2010'!$I:$I, '2010'!$D:$D, $A37, '2010'!$F:$F, M$1)+SUMIFS('2010'!$J:$J, '2010'!$E:$E, $A37, '2010'!$F:$F, M$1)+SUMIFS('2009'!$H:$H, '2009'!$C:$C, $A37, '2009'!$F:$F, M$1)+SUMIFS('2009'!$I:$I, '2009'!$D:$D, $A37, '2009'!$F:$F, M$1)+SUMIFS('2009'!$J:$J, '2009'!$E:$E, $A37, '2009'!$F:$F, M$1), 0)</f>
        <v>0</v>
      </c>
      <c r="N37" s="0" t="n">
        <f aca="false">IFERROR(SUMIFS('2018'!$H:$H, '2018'!$C:$C, $A37, '2018'!$F:$F, N$1)+SUMIFS('2018'!$I:$I, '2018'!$D:$D, $A37, '2018'!$F:$F, N$1)+SUMIFS('2018'!$J:$J, '2018'!$E:$E, $A37, '2018'!$F:$F, N$1)+SUMIFS('2017'!$H:$H, '2017'!$C:$C, $A37, '2017'!$F:$F, N$1)+SUMIFS('2017'!$I:$I, '2017'!$D:$D, $A37, '2017'!$F:$F, N$1)+SUMIFS('2017'!$J:$J, '2017'!$E:$E, $A37, '2017'!$F:$F, N$1)+SUMIFS('2016'!$H:$H, '2016'!$C:$C, $A37, '2016'!$F:$F, N$1)+SUMIFS('2016'!$I:$I, '2016'!$D:$D, $A37, '2016'!$F:$F, N$1)+SUMIFS('2016'!$J:$J, '2016'!$E:$E, $A37, '2016'!$F:$F, N$1)+SUMIFS('2015'!$H:$H, '2015'!$C:$C, $A37, '2015'!$F:$F, N$1)+SUMIFS('2015'!$I:$I, '2015'!$D:$D, $A37, '2015'!$F:$F, N$1)+SUMIFS('2015'!$J:$J, '2015'!$E:$E, $A37, '2015'!$F:$F, N$1)+SUMIFS('2014'!$H:$H, '2014'!$C:$C, $A37, '2014'!$F:$F, N$1)+SUMIFS('2014'!$I:$I, '2014'!$D:$D, $A37, '2014'!$F:$F, N$1)+SUMIFS('2014'!$J:$J, '2014'!$E:$E, $A37, '2014'!$F:$F, N$1)+SUMIFS('2013'!$H:$H, '2013'!$C:$C, $A37, '2013'!$F:$F, N$1)+SUMIFS('2013'!$I:$I, '2013'!$D:$D, $A37, '2013'!$F:$F, N$1)+SUMIFS('2013'!$J:$J, '2013'!$E:$E, $A37, '2013'!$F:$F, N$1)+SUMIFS('2012'!$H:$H, '2012'!$C:$C, $A37, '2012'!$F:$F, N$1)+SUMIFS('2012'!$I:$I, '2012'!$D:$D, $A37, '2012'!$F:$F, N$1)+SUMIFS('2012'!$J:$J, '2012'!$E:$E, $A37, '2012'!$F:$F, N$1)+SUMIFS('2011'!$H:$H, '2011'!$C:$C, $A37, '2011'!$F:$F, N$1)+SUMIFS('2011'!$I:$I, '2011'!$D:$D, $A37, '2011'!$F:$F, N$1)+SUMIFS('2011'!$J:$J, '2011'!$E:$E, $A37, '2011'!$F:$F, N$1)+SUMIFS('2010'!$H:$H, '2010'!$C:$C, $A37, '2010'!$F:$F, N$1)+SUMIFS('2010'!$I:$I, '2010'!$D:$D, $A37, '2010'!$F:$F, N$1)+SUMIFS('2010'!$J:$J, '2010'!$E:$E, $A37, '2010'!$F:$F, N$1)+SUMIFS('2009'!$H:$H, '2009'!$C:$C, $A37, '2009'!$F:$F, N$1)+SUMIFS('2009'!$I:$I, '2009'!$D:$D, $A37, '2009'!$F:$F, N$1)+SUMIFS('2009'!$J:$J, '2009'!$E:$E, $A37, '2009'!$F:$F, N$1), 0)</f>
        <v>0</v>
      </c>
      <c r="O37" s="0" t="n">
        <f aca="false">IFERROR(SUMIFS('2018'!$H:$H, '2018'!$C:$C, $A37, '2018'!$F:$F, O$1)+SUMIFS('2018'!$I:$I, '2018'!$D:$D, $A37, '2018'!$F:$F, O$1)+SUMIFS('2018'!$J:$J, '2018'!$E:$E, $A37, '2018'!$F:$F, O$1)+SUMIFS('2017'!$H:$H, '2017'!$C:$C, $A37, '2017'!$F:$F, O$1)+SUMIFS('2017'!$I:$I, '2017'!$D:$D, $A37, '2017'!$F:$F, O$1)+SUMIFS('2017'!$J:$J, '2017'!$E:$E, $A37, '2017'!$F:$F, O$1)+SUMIFS('2016'!$H:$H, '2016'!$C:$C, $A37, '2016'!$F:$F, O$1)+SUMIFS('2016'!$I:$I, '2016'!$D:$D, $A37, '2016'!$F:$F, O$1)+SUMIFS('2016'!$J:$J, '2016'!$E:$E, $A37, '2016'!$F:$F, O$1)+SUMIFS('2015'!$H:$H, '2015'!$C:$C, $A37, '2015'!$F:$F, O$1)+SUMIFS('2015'!$I:$I, '2015'!$D:$D, $A37, '2015'!$F:$F, O$1)+SUMIFS('2015'!$J:$J, '2015'!$E:$E, $A37, '2015'!$F:$F, O$1)+SUMIFS('2014'!$H:$H, '2014'!$C:$C, $A37, '2014'!$F:$F, O$1)+SUMIFS('2014'!$I:$I, '2014'!$D:$D, $A37, '2014'!$F:$F, O$1)+SUMIFS('2014'!$J:$J, '2014'!$E:$E, $A37, '2014'!$F:$F, O$1)+SUMIFS('2013'!$H:$H, '2013'!$C:$C, $A37, '2013'!$F:$F, O$1)+SUMIFS('2013'!$I:$I, '2013'!$D:$D, $A37, '2013'!$F:$F, O$1)+SUMIFS('2013'!$J:$J, '2013'!$E:$E, $A37, '2013'!$F:$F, O$1)+SUMIFS('2012'!$H:$H, '2012'!$C:$C, $A37, '2012'!$F:$F, O$1)+SUMIFS('2012'!$I:$I, '2012'!$D:$D, $A37, '2012'!$F:$F, O$1)+SUMIFS('2012'!$J:$J, '2012'!$E:$E, $A37, '2012'!$F:$F, O$1)+SUMIFS('2011'!$H:$H, '2011'!$C:$C, $A37, '2011'!$F:$F, O$1)+SUMIFS('2011'!$I:$I, '2011'!$D:$D, $A37, '2011'!$F:$F, O$1)+SUMIFS('2011'!$J:$J, '2011'!$E:$E, $A37, '2011'!$F:$F, O$1)+SUMIFS('2010'!$H:$H, '2010'!$C:$C, $A37, '2010'!$F:$F, O$1)+SUMIFS('2010'!$I:$I, '2010'!$D:$D, $A37, '2010'!$F:$F, O$1)+SUMIFS('2010'!$J:$J, '2010'!$E:$E, $A37, '2010'!$F:$F, O$1)+SUMIFS('2009'!$H:$H, '2009'!$C:$C, $A37, '2009'!$F:$F, O$1)+SUMIFS('2009'!$I:$I, '2009'!$D:$D, $A37, '2009'!$F:$F, O$1)+SUMIFS('2009'!$J:$J, '2009'!$E:$E, $A37, '2009'!$F:$F, O$1), 0)</f>
        <v>0</v>
      </c>
      <c r="P37" s="0" t="n">
        <f aca="false">IFERROR(SUMIFS('2018'!$H:$H, '2018'!$C:$C, $A37, '2018'!$F:$F, P$1)+SUMIFS('2018'!$I:$I, '2018'!$D:$D, $A37, '2018'!$F:$F, P$1)+SUMIFS('2018'!$J:$J, '2018'!$E:$E, $A37, '2018'!$F:$F, P$1)+SUMIFS('2017'!$H:$H, '2017'!$C:$C, $A37, '2017'!$F:$F, P$1)+SUMIFS('2017'!$I:$I, '2017'!$D:$D, $A37, '2017'!$F:$F, P$1)+SUMIFS('2017'!$J:$J, '2017'!$E:$E, $A37, '2017'!$F:$F, P$1)+SUMIFS('2016'!$H:$H, '2016'!$C:$C, $A37, '2016'!$F:$F, P$1)+SUMIFS('2016'!$I:$I, '2016'!$D:$D, $A37, '2016'!$F:$F, P$1)+SUMIFS('2016'!$J:$J, '2016'!$E:$E, $A37, '2016'!$F:$F, P$1)+SUMIFS('2015'!$H:$H, '2015'!$C:$C, $A37, '2015'!$F:$F, P$1)+SUMIFS('2015'!$I:$I, '2015'!$D:$D, $A37, '2015'!$F:$F, P$1)+SUMIFS('2015'!$J:$J, '2015'!$E:$E, $A37, '2015'!$F:$F, P$1)+SUMIFS('2014'!$H:$H, '2014'!$C:$C, $A37, '2014'!$F:$F, P$1)+SUMIFS('2014'!$I:$I, '2014'!$D:$D, $A37, '2014'!$F:$F, P$1)+SUMIFS('2014'!$J:$J, '2014'!$E:$E, $A37, '2014'!$F:$F, P$1)+SUMIFS('2013'!$H:$H, '2013'!$C:$C, $A37, '2013'!$F:$F, P$1)+SUMIFS('2013'!$I:$I, '2013'!$D:$D, $A37, '2013'!$F:$F, P$1)+SUMIFS('2013'!$J:$J, '2013'!$E:$E, $A37, '2013'!$F:$F, P$1)+SUMIFS('2012'!$H:$H, '2012'!$C:$C, $A37, '2012'!$F:$F, P$1)+SUMIFS('2012'!$I:$I, '2012'!$D:$D, $A37, '2012'!$F:$F, P$1)+SUMIFS('2012'!$J:$J, '2012'!$E:$E, $A37, '2012'!$F:$F, P$1)+SUMIFS('2011'!$H:$H, '2011'!$C:$C, $A37, '2011'!$F:$F, P$1)+SUMIFS('2011'!$I:$I, '2011'!$D:$D, $A37, '2011'!$F:$F, P$1)+SUMIFS('2011'!$J:$J, '2011'!$E:$E, $A37, '2011'!$F:$F, P$1)+SUMIFS('2010'!$H:$H, '2010'!$C:$C, $A37, '2010'!$F:$F, P$1)+SUMIFS('2010'!$I:$I, '2010'!$D:$D, $A37, '2010'!$F:$F, P$1)+SUMIFS('2010'!$J:$J, '2010'!$E:$E, $A37, '2010'!$F:$F, P$1)+SUMIFS('2009'!$H:$H, '2009'!$C:$C, $A37, '2009'!$F:$F, P$1)+SUMIFS('2009'!$I:$I, '2009'!$D:$D, $A37, '2009'!$F:$F, P$1)+SUMIFS('2009'!$J:$J, '2009'!$E:$E, $A37, '2009'!$F:$F, P$1), 0)</f>
        <v>0</v>
      </c>
      <c r="Q37" s="0" t="n">
        <f aca="false">IFERROR(SUMIFS('2018'!$H:$H, '2018'!$C:$C, $A37, '2018'!$F:$F, Q$1)+SUMIFS('2018'!$I:$I, '2018'!$D:$D, $A37, '2018'!$F:$F, Q$1)+SUMIFS('2018'!$J:$J, '2018'!$E:$E, $A37, '2018'!$F:$F, Q$1)+SUMIFS('2017'!$H:$H, '2017'!$C:$C, $A37, '2017'!$F:$F, Q$1)+SUMIFS('2017'!$I:$I, '2017'!$D:$D, $A37, '2017'!$F:$F, Q$1)+SUMIFS('2017'!$J:$J, '2017'!$E:$E, $A37, '2017'!$F:$F, Q$1)+SUMIFS('2016'!$H:$H, '2016'!$C:$C, $A37, '2016'!$F:$F, Q$1)+SUMIFS('2016'!$I:$I, '2016'!$D:$D, $A37, '2016'!$F:$F, Q$1)+SUMIFS('2016'!$J:$J, '2016'!$E:$E, $A37, '2016'!$F:$F, Q$1)+SUMIFS('2015'!$H:$H, '2015'!$C:$C, $A37, '2015'!$F:$F, Q$1)+SUMIFS('2015'!$I:$I, '2015'!$D:$D, $A37, '2015'!$F:$F, Q$1)+SUMIFS('2015'!$J:$J, '2015'!$E:$E, $A37, '2015'!$F:$F, Q$1)+SUMIFS('2014'!$H:$H, '2014'!$C:$C, $A37, '2014'!$F:$F, Q$1)+SUMIFS('2014'!$I:$I, '2014'!$D:$D, $A37, '2014'!$F:$F, Q$1)+SUMIFS('2014'!$J:$J, '2014'!$E:$E, $A37, '2014'!$F:$F, Q$1)+SUMIFS('2013'!$H:$H, '2013'!$C:$C, $A37, '2013'!$F:$F, Q$1)+SUMIFS('2013'!$I:$I, '2013'!$D:$D, $A37, '2013'!$F:$F, Q$1)+SUMIFS('2013'!$J:$J, '2013'!$E:$E, $A37, '2013'!$F:$F, Q$1)+SUMIFS('2012'!$H:$H, '2012'!$C:$C, $A37, '2012'!$F:$F, Q$1)+SUMIFS('2012'!$I:$I, '2012'!$D:$D, $A37, '2012'!$F:$F, Q$1)+SUMIFS('2012'!$J:$J, '2012'!$E:$E, $A37, '2012'!$F:$F, Q$1)+SUMIFS('2011'!$H:$H, '2011'!$C:$C, $A37, '2011'!$F:$F, Q$1)+SUMIFS('2011'!$I:$I, '2011'!$D:$D, $A37, '2011'!$F:$F, Q$1)+SUMIFS('2011'!$J:$J, '2011'!$E:$E, $A37, '2011'!$F:$F, Q$1)+SUMIFS('2010'!$H:$H, '2010'!$C:$C, $A37, '2010'!$F:$F, Q$1)+SUMIFS('2010'!$I:$I, '2010'!$D:$D, $A37, '2010'!$F:$F, Q$1)+SUMIFS('2010'!$J:$J, '2010'!$E:$E, $A37, '2010'!$F:$F, Q$1)+SUMIFS('2009'!$H:$H, '2009'!$C:$C, $A37, '2009'!$F:$F, Q$1)+SUMIFS('2009'!$I:$I, '2009'!$D:$D, $A37, '2009'!$F:$F, Q$1)+SUMIFS('2009'!$J:$J, '2009'!$E:$E, $A37, '2009'!$F:$F, Q$1), 0)</f>
        <v>0</v>
      </c>
      <c r="R37" s="0" t="n">
        <f aca="false">IFERROR(SUMIFS('2018'!$H:$H, '2018'!$C:$C, $A37, '2018'!$F:$F, R$1)+SUMIFS('2018'!$I:$I, '2018'!$D:$D, $A37, '2018'!$F:$F, R$1)+SUMIFS('2018'!$J:$J, '2018'!$E:$E, $A37, '2018'!$F:$F, R$1)+SUMIFS('2017'!$H:$H, '2017'!$C:$C, $A37, '2017'!$F:$F, R$1)+SUMIFS('2017'!$I:$I, '2017'!$D:$D, $A37, '2017'!$F:$F, R$1)+SUMIFS('2017'!$J:$J, '2017'!$E:$E, $A37, '2017'!$F:$F, R$1)+SUMIFS('2016'!$H:$H, '2016'!$C:$C, $A37, '2016'!$F:$F, R$1)+SUMIFS('2016'!$I:$I, '2016'!$D:$D, $A37, '2016'!$F:$F, R$1)+SUMIFS('2016'!$J:$J, '2016'!$E:$E, $A37, '2016'!$F:$F, R$1)+SUMIFS('2015'!$H:$H, '2015'!$C:$C, $A37, '2015'!$F:$F, R$1)+SUMIFS('2015'!$I:$I, '2015'!$D:$D, $A37, '2015'!$F:$F, R$1)+SUMIFS('2015'!$J:$J, '2015'!$E:$E, $A37, '2015'!$F:$F, R$1)+SUMIFS('2014'!$H:$H, '2014'!$C:$C, $A37, '2014'!$F:$F, R$1)+SUMIFS('2014'!$I:$I, '2014'!$D:$D, $A37, '2014'!$F:$F, R$1)+SUMIFS('2014'!$J:$J, '2014'!$E:$E, $A37, '2014'!$F:$F, R$1)+SUMIFS('2013'!$H:$H, '2013'!$C:$C, $A37, '2013'!$F:$F, R$1)+SUMIFS('2013'!$I:$I, '2013'!$D:$D, $A37, '2013'!$F:$F, R$1)+SUMIFS('2013'!$J:$J, '2013'!$E:$E, $A37, '2013'!$F:$F, R$1)+SUMIFS('2012'!$H:$H, '2012'!$C:$C, $A37, '2012'!$F:$F, R$1)+SUMIFS('2012'!$I:$I, '2012'!$D:$D, $A37, '2012'!$F:$F, R$1)+SUMIFS('2012'!$J:$J, '2012'!$E:$E, $A37, '2012'!$F:$F, R$1)+SUMIFS('2011'!$H:$H, '2011'!$C:$C, $A37, '2011'!$F:$F, R$1)+SUMIFS('2011'!$I:$I, '2011'!$D:$D, $A37, '2011'!$F:$F, R$1)+SUMIFS('2011'!$J:$J, '2011'!$E:$E, $A37, '2011'!$F:$F, R$1)+SUMIFS('2010'!$H:$H, '2010'!$C:$C, $A37, '2010'!$F:$F, R$1)+SUMIFS('2010'!$I:$I, '2010'!$D:$D, $A37, '2010'!$F:$F, R$1)+SUMIFS('2010'!$J:$J, '2010'!$E:$E, $A37, '2010'!$F:$F, R$1)+SUMIFS('2009'!$H:$H, '2009'!$C:$C, $A37, '2009'!$F:$F, R$1)+SUMIFS('2009'!$I:$I, '2009'!$D:$D, $A37, '2009'!$F:$F, R$1)+SUMIFS('2009'!$J:$J, '2009'!$E:$E, $A37, '2009'!$F:$F, R$1), 0)</f>
        <v>0</v>
      </c>
      <c r="S37" s="0" t="n">
        <f aca="false">IFERROR(SUMIFS('2018'!$H:$H, '2018'!$C:$C, $A37, '2018'!$F:$F, S$1)+SUMIFS('2018'!$I:$I, '2018'!$D:$D, $A37, '2018'!$F:$F, S$1)+SUMIFS('2018'!$J:$J, '2018'!$E:$E, $A37, '2018'!$F:$F, S$1)+SUMIFS('2017'!$H:$H, '2017'!$C:$C, $A37, '2017'!$F:$F, S$1)+SUMIFS('2017'!$I:$I, '2017'!$D:$D, $A37, '2017'!$F:$F, S$1)+SUMIFS('2017'!$J:$J, '2017'!$E:$E, $A37, '2017'!$F:$F, S$1)+SUMIFS('2016'!$H:$H, '2016'!$C:$C, $A37, '2016'!$F:$F, S$1)+SUMIFS('2016'!$I:$I, '2016'!$D:$D, $A37, '2016'!$F:$F, S$1)+SUMIFS('2016'!$J:$J, '2016'!$E:$E, $A37, '2016'!$F:$F, S$1)+SUMIFS('2015'!$H:$H, '2015'!$C:$C, $A37, '2015'!$F:$F, S$1)+SUMIFS('2015'!$I:$I, '2015'!$D:$D, $A37, '2015'!$F:$F, S$1)+SUMIFS('2015'!$J:$J, '2015'!$E:$E, $A37, '2015'!$F:$F, S$1)+SUMIFS('2014'!$H:$H, '2014'!$C:$C, $A37, '2014'!$F:$F, S$1)+SUMIFS('2014'!$I:$I, '2014'!$D:$D, $A37, '2014'!$F:$F, S$1)+SUMIFS('2014'!$J:$J, '2014'!$E:$E, $A37, '2014'!$F:$F, S$1)+SUMIFS('2013'!$H:$H, '2013'!$C:$C, $A37, '2013'!$F:$F, S$1)+SUMIFS('2013'!$I:$I, '2013'!$D:$D, $A37, '2013'!$F:$F, S$1)+SUMIFS('2013'!$J:$J, '2013'!$E:$E, $A37, '2013'!$F:$F, S$1)+SUMIFS('2012'!$H:$H, '2012'!$C:$C, $A37, '2012'!$F:$F, S$1)+SUMIFS('2012'!$I:$I, '2012'!$D:$D, $A37, '2012'!$F:$F, S$1)+SUMIFS('2012'!$J:$J, '2012'!$E:$E, $A37, '2012'!$F:$F, S$1)+SUMIFS('2011'!$H:$H, '2011'!$C:$C, $A37, '2011'!$F:$F, S$1)+SUMIFS('2011'!$I:$I, '2011'!$D:$D, $A37, '2011'!$F:$F, S$1)+SUMIFS('2011'!$J:$J, '2011'!$E:$E, $A37, '2011'!$F:$F, S$1)+SUMIFS('2010'!$H:$H, '2010'!$C:$C, $A37, '2010'!$F:$F, S$1)+SUMIFS('2010'!$I:$I, '2010'!$D:$D, $A37, '2010'!$F:$F, S$1)+SUMIFS('2010'!$J:$J, '2010'!$E:$E, $A37, '2010'!$F:$F, S$1)+SUMIFS('2009'!$H:$H, '2009'!$C:$C, $A37, '2009'!$F:$F, S$1)+SUMIFS('2009'!$I:$I, '2009'!$D:$D, $A37, '2009'!$F:$F, S$1)+SUMIFS('2009'!$J:$J, '2009'!$E:$E, $A37, '2009'!$F:$F, S$1), 0)</f>
        <v>2</v>
      </c>
      <c r="T37" s="0" t="n">
        <f aca="false">IFERROR(SUMIFS('2018'!$H:$H, '2018'!$C:$C, $A37, '2018'!$F:$F, T$1)+SUMIFS('2018'!$I:$I, '2018'!$D:$D, $A37, '2018'!$F:$F, T$1)+SUMIFS('2018'!$J:$J, '2018'!$E:$E, $A37, '2018'!$F:$F, T$1)+SUMIFS('2017'!$H:$H, '2017'!$C:$C, $A37, '2017'!$F:$F, T$1)+SUMIFS('2017'!$I:$I, '2017'!$D:$D, $A37, '2017'!$F:$F, T$1)+SUMIFS('2017'!$J:$J, '2017'!$E:$E, $A37, '2017'!$F:$F, T$1)+SUMIFS('2016'!$H:$H, '2016'!$C:$C, $A37, '2016'!$F:$F, T$1)+SUMIFS('2016'!$I:$I, '2016'!$D:$D, $A37, '2016'!$F:$F, T$1)+SUMIFS('2016'!$J:$J, '2016'!$E:$E, $A37, '2016'!$F:$F, T$1)+SUMIFS('2015'!$H:$H, '2015'!$C:$C, $A37, '2015'!$F:$F, T$1)+SUMIFS('2015'!$I:$I, '2015'!$D:$D, $A37, '2015'!$F:$F, T$1)+SUMIFS('2015'!$J:$J, '2015'!$E:$E, $A37, '2015'!$F:$F, T$1)+SUMIFS('2014'!$H:$H, '2014'!$C:$C, $A37, '2014'!$F:$F, T$1)+SUMIFS('2014'!$I:$I, '2014'!$D:$D, $A37, '2014'!$F:$F, T$1)+SUMIFS('2014'!$J:$J, '2014'!$E:$E, $A37, '2014'!$F:$F, T$1)+SUMIFS('2013'!$H:$H, '2013'!$C:$C, $A37, '2013'!$F:$F, T$1)+SUMIFS('2013'!$I:$I, '2013'!$D:$D, $A37, '2013'!$F:$F, T$1)+SUMIFS('2013'!$J:$J, '2013'!$E:$E, $A37, '2013'!$F:$F, T$1)+SUMIFS('2012'!$H:$H, '2012'!$C:$C, $A37, '2012'!$F:$F, T$1)+SUMIFS('2012'!$I:$I, '2012'!$D:$D, $A37, '2012'!$F:$F, T$1)+SUMIFS('2012'!$J:$J, '2012'!$E:$E, $A37, '2012'!$F:$F, T$1)+SUMIFS('2011'!$H:$H, '2011'!$C:$C, $A37, '2011'!$F:$F, T$1)+SUMIFS('2011'!$I:$I, '2011'!$D:$D, $A37, '2011'!$F:$F, T$1)+SUMIFS('2011'!$J:$J, '2011'!$E:$E, $A37, '2011'!$F:$F, T$1)+SUMIFS('2010'!$H:$H, '2010'!$C:$C, $A37, '2010'!$F:$F, T$1)+SUMIFS('2010'!$I:$I, '2010'!$D:$D, $A37, '2010'!$F:$F, T$1)+SUMIFS('2010'!$J:$J, '2010'!$E:$E, $A37, '2010'!$F:$F, T$1)+SUMIFS('2009'!$H:$H, '2009'!$C:$C, $A37, '2009'!$F:$F, T$1)+SUMIFS('2009'!$I:$I, '2009'!$D:$D, $A37, '2009'!$F:$F, T$1)+SUMIFS('2009'!$J:$J, '2009'!$E:$E, $A37, '2009'!$F:$F, T$1), 0)</f>
        <v>0</v>
      </c>
      <c r="U37" s="0" t="n">
        <f aca="false">IFERROR(SUMIFS('2018'!$H:$H, '2018'!$C:$C, $A37, '2018'!$F:$F, U$1)+SUMIFS('2018'!$I:$I, '2018'!$D:$D, $A37, '2018'!$F:$F, U$1)+SUMIFS('2018'!$J:$J, '2018'!$E:$E, $A37, '2018'!$F:$F, U$1)+SUMIFS('2017'!$H:$H, '2017'!$C:$C, $A37, '2017'!$F:$F, U$1)+SUMIFS('2017'!$I:$I, '2017'!$D:$D, $A37, '2017'!$F:$F, U$1)+SUMIFS('2017'!$J:$J, '2017'!$E:$E, $A37, '2017'!$F:$F, U$1)+SUMIFS('2016'!$H:$H, '2016'!$C:$C, $A37, '2016'!$F:$F, U$1)+SUMIFS('2016'!$I:$I, '2016'!$D:$D, $A37, '2016'!$F:$F, U$1)+SUMIFS('2016'!$J:$J, '2016'!$E:$E, $A37, '2016'!$F:$F, U$1)+SUMIFS('2015'!$H:$H, '2015'!$C:$C, $A37, '2015'!$F:$F, U$1)+SUMIFS('2015'!$I:$I, '2015'!$D:$D, $A37, '2015'!$F:$F, U$1)+SUMIFS('2015'!$J:$J, '2015'!$E:$E, $A37, '2015'!$F:$F, U$1)+SUMIFS('2014'!$H:$H, '2014'!$C:$C, $A37, '2014'!$F:$F, U$1)+SUMIFS('2014'!$I:$I, '2014'!$D:$D, $A37, '2014'!$F:$F, U$1)+SUMIFS('2014'!$J:$J, '2014'!$E:$E, $A37, '2014'!$F:$F, U$1)+SUMIFS('2013'!$H:$H, '2013'!$C:$C, $A37, '2013'!$F:$F, U$1)+SUMIFS('2013'!$I:$I, '2013'!$D:$D, $A37, '2013'!$F:$F, U$1)+SUMIFS('2013'!$J:$J, '2013'!$E:$E, $A37, '2013'!$F:$F, U$1)+SUMIFS('2012'!$H:$H, '2012'!$C:$C, $A37, '2012'!$F:$F, U$1)+SUMIFS('2012'!$I:$I, '2012'!$D:$D, $A37, '2012'!$F:$F, U$1)+SUMIFS('2012'!$J:$J, '2012'!$E:$E, $A37, '2012'!$F:$F, U$1)+SUMIFS('2011'!$H:$H, '2011'!$C:$C, $A37, '2011'!$F:$F, U$1)+SUMIFS('2011'!$I:$I, '2011'!$D:$D, $A37, '2011'!$F:$F, U$1)+SUMIFS('2011'!$J:$J, '2011'!$E:$E, $A37, '2011'!$F:$F, U$1)+SUMIFS('2010'!$H:$H, '2010'!$C:$C, $A37, '2010'!$F:$F, U$1)+SUMIFS('2010'!$I:$I, '2010'!$D:$D, $A37, '2010'!$F:$F, U$1)+SUMIFS('2010'!$J:$J, '2010'!$E:$E, $A37, '2010'!$F:$F, U$1)+SUMIFS('2009'!$H:$H, '2009'!$C:$C, $A37, '2009'!$F:$F, U$1)+SUMIFS('2009'!$I:$I, '2009'!$D:$D, $A37, '2009'!$F:$F, U$1)+SUMIFS('2009'!$J:$J, '2009'!$E:$E, $A37, '2009'!$F:$F, U$1), 0)</f>
        <v>0</v>
      </c>
      <c r="V37" s="0" t="n">
        <f aca="false">IFERROR(SUMIFS('2018'!$H:$H, '2018'!$C:$C, $A37, '2018'!$F:$F, V$1)+SUMIFS('2018'!$I:$I, '2018'!$D:$D, $A37, '2018'!$F:$F, V$1)+SUMIFS('2018'!$J:$J, '2018'!$E:$E, $A37, '2018'!$F:$F, V$1)+SUMIFS('2017'!$H:$H, '2017'!$C:$C, $A37, '2017'!$F:$F, V$1)+SUMIFS('2017'!$I:$I, '2017'!$D:$D, $A37, '2017'!$F:$F, V$1)+SUMIFS('2017'!$J:$J, '2017'!$E:$E, $A37, '2017'!$F:$F, V$1)+SUMIFS('2016'!$H:$H, '2016'!$C:$C, $A37, '2016'!$F:$F, V$1)+SUMIFS('2016'!$I:$I, '2016'!$D:$D, $A37, '2016'!$F:$F, V$1)+SUMIFS('2016'!$J:$J, '2016'!$E:$E, $A37, '2016'!$F:$F, V$1)+SUMIFS('2015'!$H:$H, '2015'!$C:$C, $A37, '2015'!$F:$F, V$1)+SUMIFS('2015'!$I:$I, '2015'!$D:$D, $A37, '2015'!$F:$F, V$1)+SUMIFS('2015'!$J:$J, '2015'!$E:$E, $A37, '2015'!$F:$F, V$1)+SUMIFS('2014'!$H:$H, '2014'!$C:$C, $A37, '2014'!$F:$F, V$1)+SUMIFS('2014'!$I:$I, '2014'!$D:$D, $A37, '2014'!$F:$F, V$1)+SUMIFS('2014'!$J:$J, '2014'!$E:$E, $A37, '2014'!$F:$F, V$1)+SUMIFS('2013'!$H:$H, '2013'!$C:$C, $A37, '2013'!$F:$F, V$1)+SUMIFS('2013'!$I:$I, '2013'!$D:$D, $A37, '2013'!$F:$F, V$1)+SUMIFS('2013'!$J:$J, '2013'!$E:$E, $A37, '2013'!$F:$F, V$1)+SUMIFS('2012'!$H:$H, '2012'!$C:$C, $A37, '2012'!$F:$F, V$1)+SUMIFS('2012'!$I:$I, '2012'!$D:$D, $A37, '2012'!$F:$F, V$1)+SUMIFS('2012'!$J:$J, '2012'!$E:$E, $A37, '2012'!$F:$F, V$1)+SUMIFS('2011'!$H:$H, '2011'!$C:$C, $A37, '2011'!$F:$F, V$1)+SUMIFS('2011'!$I:$I, '2011'!$D:$D, $A37, '2011'!$F:$F, V$1)+SUMIFS('2011'!$J:$J, '2011'!$E:$E, $A37, '2011'!$F:$F, V$1)+SUMIFS('2010'!$H:$H, '2010'!$C:$C, $A37, '2010'!$F:$F, V$1)+SUMIFS('2010'!$I:$I, '2010'!$D:$D, $A37, '2010'!$F:$F, V$1)+SUMIFS('2010'!$J:$J, '2010'!$E:$E, $A37, '2010'!$F:$F, V$1)+SUMIFS('2009'!$H:$H, '2009'!$C:$C, $A37, '2009'!$F:$F, V$1)+SUMIFS('2009'!$I:$I, '2009'!$D:$D, $A37, '2009'!$F:$F, V$1)+SUMIFS('2009'!$J:$J, '2009'!$E:$E, $A37, '2009'!$F:$F, V$1), 0)</f>
        <v>0</v>
      </c>
      <c r="W37" s="0" t="n">
        <f aca="false">IFERROR(SUMIFS('2018'!$H:$H, '2018'!$C:$C, $A37, '2018'!$F:$F, W$1)+SUMIFS('2018'!$I:$I, '2018'!$D:$D, $A37, '2018'!$F:$F, W$1)+SUMIFS('2018'!$J:$J, '2018'!$E:$E, $A37, '2018'!$F:$F, W$1)+SUMIFS('2017'!$H:$H, '2017'!$C:$C, $A37, '2017'!$F:$F, W$1)+SUMIFS('2017'!$I:$I, '2017'!$D:$D, $A37, '2017'!$F:$F, W$1)+SUMIFS('2017'!$J:$J, '2017'!$E:$E, $A37, '2017'!$F:$F, W$1)+SUMIFS('2016'!$H:$H, '2016'!$C:$C, $A37, '2016'!$F:$F, W$1)+SUMIFS('2016'!$I:$I, '2016'!$D:$D, $A37, '2016'!$F:$F, W$1)+SUMIFS('2016'!$J:$J, '2016'!$E:$E, $A37, '2016'!$F:$F, W$1)+SUMIFS('2015'!$H:$H, '2015'!$C:$C, $A37, '2015'!$F:$F, W$1)+SUMIFS('2015'!$I:$I, '2015'!$D:$D, $A37, '2015'!$F:$F, W$1)+SUMIFS('2015'!$J:$J, '2015'!$E:$E, $A37, '2015'!$F:$F, W$1)+SUMIFS('2014'!$H:$H, '2014'!$C:$C, $A37, '2014'!$F:$F, W$1)+SUMIFS('2014'!$I:$I, '2014'!$D:$D, $A37, '2014'!$F:$F, W$1)+SUMIFS('2014'!$J:$J, '2014'!$E:$E, $A37, '2014'!$F:$F, W$1)+SUMIFS('2013'!$H:$H, '2013'!$C:$C, $A37, '2013'!$F:$F, W$1)+SUMIFS('2013'!$I:$I, '2013'!$D:$D, $A37, '2013'!$F:$F, W$1)+SUMIFS('2013'!$J:$J, '2013'!$E:$E, $A37, '2013'!$F:$F, W$1)+SUMIFS('2012'!$H:$H, '2012'!$C:$C, $A37, '2012'!$F:$F, W$1)+SUMIFS('2012'!$I:$I, '2012'!$D:$D, $A37, '2012'!$F:$F, W$1)+SUMIFS('2012'!$J:$J, '2012'!$E:$E, $A37, '2012'!$F:$F, W$1)+SUMIFS('2011'!$H:$H, '2011'!$C:$C, $A37, '2011'!$F:$F, W$1)+SUMIFS('2011'!$I:$I, '2011'!$D:$D, $A37, '2011'!$F:$F, W$1)+SUMIFS('2011'!$J:$J, '2011'!$E:$E, $A37, '2011'!$F:$F, W$1)+SUMIFS('2010'!$H:$H, '2010'!$C:$C, $A37, '2010'!$F:$F, W$1)+SUMIFS('2010'!$I:$I, '2010'!$D:$D, $A37, '2010'!$F:$F, W$1)+SUMIFS('2010'!$J:$J, '2010'!$E:$E, $A37, '2010'!$F:$F, W$1)+SUMIFS('2009'!$H:$H, '2009'!$C:$C, $A37, '2009'!$F:$F, W$1)+SUMIFS('2009'!$I:$I, '2009'!$D:$D, $A37, '2009'!$F:$F, W$1)+SUMIFS('2009'!$J:$J, '2009'!$E:$E, $A37, '2009'!$F:$F, W$1), 0)</f>
        <v>0</v>
      </c>
      <c r="X37" s="0" t="n">
        <f aca="false">IFERROR(SUMIFS('2018'!$H:$H, '2018'!$C:$C, $A37, '2018'!$F:$F, X$1)+SUMIFS('2018'!$I:$I, '2018'!$D:$D, $A37, '2018'!$F:$F, X$1)+SUMIFS('2018'!$J:$J, '2018'!$E:$E, $A37, '2018'!$F:$F, X$1)+SUMIFS('2017'!$H:$H, '2017'!$C:$C, $A37, '2017'!$F:$F, X$1)+SUMIFS('2017'!$I:$I, '2017'!$D:$D, $A37, '2017'!$F:$F, X$1)+SUMIFS('2017'!$J:$J, '2017'!$E:$E, $A37, '2017'!$F:$F, X$1)+SUMIFS('2016'!$H:$H, '2016'!$C:$C, $A37, '2016'!$F:$F, X$1)+SUMIFS('2016'!$I:$I, '2016'!$D:$D, $A37, '2016'!$F:$F, X$1)+SUMIFS('2016'!$J:$J, '2016'!$E:$E, $A37, '2016'!$F:$F, X$1)+SUMIFS('2015'!$H:$H, '2015'!$C:$C, $A37, '2015'!$F:$F, X$1)+SUMIFS('2015'!$I:$I, '2015'!$D:$D, $A37, '2015'!$F:$F, X$1)+SUMIFS('2015'!$J:$J, '2015'!$E:$E, $A37, '2015'!$F:$F, X$1)+SUMIFS('2014'!$H:$H, '2014'!$C:$C, $A37, '2014'!$F:$F, X$1)+SUMIFS('2014'!$I:$I, '2014'!$D:$D, $A37, '2014'!$F:$F, X$1)+SUMIFS('2014'!$J:$J, '2014'!$E:$E, $A37, '2014'!$F:$F, X$1)+SUMIFS('2013'!$H:$H, '2013'!$C:$C, $A37, '2013'!$F:$F, X$1)+SUMIFS('2013'!$I:$I, '2013'!$D:$D, $A37, '2013'!$F:$F, X$1)+SUMIFS('2013'!$J:$J, '2013'!$E:$E, $A37, '2013'!$F:$F, X$1)+SUMIFS('2012'!$H:$H, '2012'!$C:$C, $A37, '2012'!$F:$F, X$1)+SUMIFS('2012'!$I:$I, '2012'!$D:$D, $A37, '2012'!$F:$F, X$1)+SUMIFS('2012'!$J:$J, '2012'!$E:$E, $A37, '2012'!$F:$F, X$1)+SUMIFS('2011'!$H:$H, '2011'!$C:$C, $A37, '2011'!$F:$F, X$1)+SUMIFS('2011'!$I:$I, '2011'!$D:$D, $A37, '2011'!$F:$F, X$1)+SUMIFS('2011'!$J:$J, '2011'!$E:$E, $A37, '2011'!$F:$F, X$1)+SUMIFS('2010'!$H:$H, '2010'!$C:$C, $A37, '2010'!$F:$F, X$1)+SUMIFS('2010'!$I:$I, '2010'!$D:$D, $A37, '2010'!$F:$F, X$1)+SUMIFS('2010'!$J:$J, '2010'!$E:$E, $A37, '2010'!$F:$F, X$1)+SUMIFS('2009'!$H:$H, '2009'!$C:$C, $A37, '2009'!$F:$F, X$1)+SUMIFS('2009'!$I:$I, '2009'!$D:$D, $A37, '2009'!$F:$F, X$1)+SUMIFS('2009'!$J:$J, '2009'!$E:$E, $A37, '2009'!$F:$F, X$1), 0)</f>
        <v>0</v>
      </c>
      <c r="Y37" s="0" t="n">
        <f aca="false">IFERROR(SUMIFS('2018'!$H:$H, '2018'!$C:$C, $A37, '2018'!$F:$F, Y$1)+SUMIFS('2018'!$I:$I, '2018'!$D:$D, $A37, '2018'!$F:$F, Y$1)+SUMIFS('2018'!$J:$J, '2018'!$E:$E, $A37, '2018'!$F:$F, Y$1)+SUMIFS('2017'!$H:$H, '2017'!$C:$C, $A37, '2017'!$F:$F, Y$1)+SUMIFS('2017'!$I:$I, '2017'!$D:$D, $A37, '2017'!$F:$F, Y$1)+SUMIFS('2017'!$J:$J, '2017'!$E:$E, $A37, '2017'!$F:$F, Y$1)+SUMIFS('2016'!$H:$H, '2016'!$C:$C, $A37, '2016'!$F:$F, Y$1)+SUMIFS('2016'!$I:$I, '2016'!$D:$D, $A37, '2016'!$F:$F, Y$1)+SUMIFS('2016'!$J:$J, '2016'!$E:$E, $A37, '2016'!$F:$F, Y$1)+SUMIFS('2015'!$H:$H, '2015'!$C:$C, $A37, '2015'!$F:$F, Y$1)+SUMIFS('2015'!$I:$I, '2015'!$D:$D, $A37, '2015'!$F:$F, Y$1)+SUMIFS('2015'!$J:$J, '2015'!$E:$E, $A37, '2015'!$F:$F, Y$1)+SUMIFS('2014'!$H:$H, '2014'!$C:$C, $A37, '2014'!$F:$F, Y$1)+SUMIFS('2014'!$I:$I, '2014'!$D:$D, $A37, '2014'!$F:$F, Y$1)+SUMIFS('2014'!$J:$J, '2014'!$E:$E, $A37, '2014'!$F:$F, Y$1)+SUMIFS('2013'!$H:$H, '2013'!$C:$C, $A37, '2013'!$F:$F, Y$1)+SUMIFS('2013'!$I:$I, '2013'!$D:$D, $A37, '2013'!$F:$F, Y$1)+SUMIFS('2013'!$J:$J, '2013'!$E:$E, $A37, '2013'!$F:$F, Y$1)+SUMIFS('2012'!$H:$H, '2012'!$C:$C, $A37, '2012'!$F:$F, Y$1)+SUMIFS('2012'!$I:$I, '2012'!$D:$D, $A37, '2012'!$F:$F, Y$1)+SUMIFS('2012'!$J:$J, '2012'!$E:$E, $A37, '2012'!$F:$F, Y$1)+SUMIFS('2011'!$H:$H, '2011'!$C:$C, $A37, '2011'!$F:$F, Y$1)+SUMIFS('2011'!$I:$I, '2011'!$D:$D, $A37, '2011'!$F:$F, Y$1)+SUMIFS('2011'!$J:$J, '2011'!$E:$E, $A37, '2011'!$F:$F, Y$1)+SUMIFS('2010'!$H:$H, '2010'!$C:$C, $A37, '2010'!$F:$F, Y$1)+SUMIFS('2010'!$I:$I, '2010'!$D:$D, $A37, '2010'!$F:$F, Y$1)+SUMIFS('2010'!$J:$J, '2010'!$E:$E, $A37, '2010'!$F:$F, Y$1)+SUMIFS('2009'!$H:$H, '2009'!$C:$C, $A37, '2009'!$F:$F, Y$1)+SUMIFS('2009'!$I:$I, '2009'!$D:$D, $A37, '2009'!$F:$F, Y$1)+SUMIFS('2009'!$J:$J, '2009'!$E:$E, $A37, '2009'!$F:$F, Y$1), 0)</f>
        <v>0</v>
      </c>
      <c r="Z37" s="0" t="n">
        <f aca="false">IFERROR(SUMIFS('2018'!$H:$H, '2018'!$C:$C, $A37, '2018'!$F:$F, Z$1)+SUMIFS('2018'!$I:$I, '2018'!$D:$D, $A37, '2018'!$F:$F, Z$1)+SUMIFS('2018'!$J:$J, '2018'!$E:$E, $A37, '2018'!$F:$F, Z$1)+SUMIFS('2017'!$H:$H, '2017'!$C:$C, $A37, '2017'!$F:$F, Z$1)+SUMIFS('2017'!$I:$I, '2017'!$D:$D, $A37, '2017'!$F:$F, Z$1)+SUMIFS('2017'!$J:$J, '2017'!$E:$E, $A37, '2017'!$F:$F, Z$1)+SUMIFS('2016'!$H:$H, '2016'!$C:$C, $A37, '2016'!$F:$F, Z$1)+SUMIFS('2016'!$I:$I, '2016'!$D:$D, $A37, '2016'!$F:$F, Z$1)+SUMIFS('2016'!$J:$J, '2016'!$E:$E, $A37, '2016'!$F:$F, Z$1)+SUMIFS('2015'!$H:$H, '2015'!$C:$C, $A37, '2015'!$F:$F, Z$1)+SUMIFS('2015'!$I:$I, '2015'!$D:$D, $A37, '2015'!$F:$F, Z$1)+SUMIFS('2015'!$J:$J, '2015'!$E:$E, $A37, '2015'!$F:$F, Z$1)+SUMIFS('2014'!$H:$H, '2014'!$C:$C, $A37, '2014'!$F:$F, Z$1)+SUMIFS('2014'!$I:$I, '2014'!$D:$D, $A37, '2014'!$F:$F, Z$1)+SUMIFS('2014'!$J:$J, '2014'!$E:$E, $A37, '2014'!$F:$F, Z$1)+SUMIFS('2013'!$H:$H, '2013'!$C:$C, $A37, '2013'!$F:$F, Z$1)+SUMIFS('2013'!$I:$I, '2013'!$D:$D, $A37, '2013'!$F:$F, Z$1)+SUMIFS('2013'!$J:$J, '2013'!$E:$E, $A37, '2013'!$F:$F, Z$1)+SUMIFS('2012'!$H:$H, '2012'!$C:$C, $A37, '2012'!$F:$F, Z$1)+SUMIFS('2012'!$I:$I, '2012'!$D:$D, $A37, '2012'!$F:$F, Z$1)+SUMIFS('2012'!$J:$J, '2012'!$E:$E, $A37, '2012'!$F:$F, Z$1)+SUMIFS('2011'!$H:$H, '2011'!$C:$C, $A37, '2011'!$F:$F, Z$1)+SUMIFS('2011'!$I:$I, '2011'!$D:$D, $A37, '2011'!$F:$F, Z$1)+SUMIFS('2011'!$J:$J, '2011'!$E:$E, $A37, '2011'!$F:$F, Z$1)+SUMIFS('2010'!$H:$H, '2010'!$C:$C, $A37, '2010'!$F:$F, Z$1)+SUMIFS('2010'!$I:$I, '2010'!$D:$D, $A37, '2010'!$F:$F, Z$1)+SUMIFS('2010'!$J:$J, '2010'!$E:$E, $A37, '2010'!$F:$F, Z$1)+SUMIFS('2009'!$H:$H, '2009'!$C:$C, $A37, '2009'!$F:$F, Z$1)+SUMIFS('2009'!$I:$I, '2009'!$D:$D, $A37, '2009'!$F:$F, Z$1)+SUMIFS('2009'!$J:$J, '2009'!$E:$E, $A37, '2009'!$F:$F, Z$1), 0)</f>
        <v>0</v>
      </c>
      <c r="AA37" s="0" t="n">
        <f aca="false">IFERROR(SUMIFS('2018'!$H:$H, '2018'!$C:$C, $A37, '2018'!$F:$F, AA$1)+SUMIFS('2018'!$I:$I, '2018'!$D:$D, $A37, '2018'!$F:$F, AA$1)+SUMIFS('2018'!$J:$J, '2018'!$E:$E, $A37, '2018'!$F:$F, AA$1)+SUMIFS('2017'!$H:$H, '2017'!$C:$C, $A37, '2017'!$F:$F, AA$1)+SUMIFS('2017'!$I:$I, '2017'!$D:$D, $A37, '2017'!$F:$F, AA$1)+SUMIFS('2017'!$J:$J, '2017'!$E:$E, $A37, '2017'!$F:$F, AA$1)+SUMIFS('2016'!$H:$H, '2016'!$C:$C, $A37, '2016'!$F:$F, AA$1)+SUMIFS('2016'!$I:$I, '2016'!$D:$D, $A37, '2016'!$F:$F, AA$1)+SUMIFS('2016'!$J:$J, '2016'!$E:$E, $A37, '2016'!$F:$F, AA$1)+SUMIFS('2015'!$H:$H, '2015'!$C:$C, $A37, '2015'!$F:$F, AA$1)+SUMIFS('2015'!$I:$I, '2015'!$D:$D, $A37, '2015'!$F:$F, AA$1)+SUMIFS('2015'!$J:$J, '2015'!$E:$E, $A37, '2015'!$F:$F, AA$1)+SUMIFS('2014'!$H:$H, '2014'!$C:$C, $A37, '2014'!$F:$F, AA$1)+SUMIFS('2014'!$I:$I, '2014'!$D:$D, $A37, '2014'!$F:$F, AA$1)+SUMIFS('2014'!$J:$J, '2014'!$E:$E, $A37, '2014'!$F:$F, AA$1)+SUMIFS('2013'!$H:$H, '2013'!$C:$C, $A37, '2013'!$F:$F, AA$1)+SUMIFS('2013'!$I:$I, '2013'!$D:$D, $A37, '2013'!$F:$F, AA$1)+SUMIFS('2013'!$J:$J, '2013'!$E:$E, $A37, '2013'!$F:$F, AA$1)+SUMIFS('2012'!$H:$H, '2012'!$C:$C, $A37, '2012'!$F:$F, AA$1)+SUMIFS('2012'!$I:$I, '2012'!$D:$D, $A37, '2012'!$F:$F, AA$1)+SUMIFS('2012'!$J:$J, '2012'!$E:$E, $A37, '2012'!$F:$F, AA$1)+SUMIFS('2011'!$H:$H, '2011'!$C:$C, $A37, '2011'!$F:$F, AA$1)+SUMIFS('2011'!$I:$I, '2011'!$D:$D, $A37, '2011'!$F:$F, AA$1)+SUMIFS('2011'!$J:$J, '2011'!$E:$E, $A37, '2011'!$F:$F, AA$1)+SUMIFS('2010'!$H:$H, '2010'!$C:$C, $A37, '2010'!$F:$F, AA$1)+SUMIFS('2010'!$I:$I, '2010'!$D:$D, $A37, '2010'!$F:$F, AA$1)+SUMIFS('2010'!$J:$J, '2010'!$E:$E, $A37, '2010'!$F:$F, AA$1)+SUMIFS('2009'!$H:$H, '2009'!$C:$C, $A37, '2009'!$F:$F, AA$1)+SUMIFS('2009'!$I:$I, '2009'!$D:$D, $A37, '2009'!$F:$F, AA$1)+SUMIFS('2009'!$J:$J, '2009'!$E:$E, $A37, '2009'!$F:$F, AA$1), 0)</f>
        <v>0</v>
      </c>
      <c r="AB37" s="0" t="n">
        <f aca="false">IFERROR(SUMIFS('2018'!$H:$H, '2018'!$C:$C, $A37, '2018'!$F:$F, AB$1)+SUMIFS('2018'!$I:$I, '2018'!$D:$D, $A37, '2018'!$F:$F, AB$1)+SUMIFS('2018'!$J:$J, '2018'!$E:$E, $A37, '2018'!$F:$F, AB$1)+SUMIFS('2017'!$H:$H, '2017'!$C:$C, $A37, '2017'!$F:$F, AB$1)+SUMIFS('2017'!$I:$I, '2017'!$D:$D, $A37, '2017'!$F:$F, AB$1)+SUMIFS('2017'!$J:$J, '2017'!$E:$E, $A37, '2017'!$F:$F, AB$1)+SUMIFS('2016'!$H:$H, '2016'!$C:$C, $A37, '2016'!$F:$F, AB$1)+SUMIFS('2016'!$I:$I, '2016'!$D:$D, $A37, '2016'!$F:$F, AB$1)+SUMIFS('2016'!$J:$J, '2016'!$E:$E, $A37, '2016'!$F:$F, AB$1)+SUMIFS('2015'!$H:$H, '2015'!$C:$C, $A37, '2015'!$F:$F, AB$1)+SUMIFS('2015'!$I:$I, '2015'!$D:$D, $A37, '2015'!$F:$F, AB$1)+SUMIFS('2015'!$J:$J, '2015'!$E:$E, $A37, '2015'!$F:$F, AB$1)+SUMIFS('2014'!$H:$H, '2014'!$C:$C, $A37, '2014'!$F:$F, AB$1)+SUMIFS('2014'!$I:$I, '2014'!$D:$D, $A37, '2014'!$F:$F, AB$1)+SUMIFS('2014'!$J:$J, '2014'!$E:$E, $A37, '2014'!$F:$F, AB$1)+SUMIFS('2013'!$H:$H, '2013'!$C:$C, $A37, '2013'!$F:$F, AB$1)+SUMIFS('2013'!$I:$I, '2013'!$D:$D, $A37, '2013'!$F:$F, AB$1)+SUMIFS('2013'!$J:$J, '2013'!$E:$E, $A37, '2013'!$F:$F, AB$1)+SUMIFS('2012'!$H:$H, '2012'!$C:$C, $A37, '2012'!$F:$F, AB$1)+SUMIFS('2012'!$I:$I, '2012'!$D:$D, $A37, '2012'!$F:$F, AB$1)+SUMIFS('2012'!$J:$J, '2012'!$E:$E, $A37, '2012'!$F:$F, AB$1)+SUMIFS('2011'!$H:$H, '2011'!$C:$C, $A37, '2011'!$F:$F, AB$1)+SUMIFS('2011'!$I:$I, '2011'!$D:$D, $A37, '2011'!$F:$F, AB$1)+SUMIFS('2011'!$J:$J, '2011'!$E:$E, $A37, '2011'!$F:$F, AB$1)+SUMIFS('2010'!$H:$H, '2010'!$C:$C, $A37, '2010'!$F:$F, AB$1)+SUMIFS('2010'!$I:$I, '2010'!$D:$D, $A37, '2010'!$F:$F, AB$1)+SUMIFS('2010'!$J:$J, '2010'!$E:$E, $A37, '2010'!$F:$F, AB$1)+SUMIFS('2009'!$H:$H, '2009'!$C:$C, $A37, '2009'!$F:$F, AB$1)+SUMIFS('2009'!$I:$I, '2009'!$D:$D, $A37, '2009'!$F:$F, AB$1)+SUMIFS('2009'!$J:$J, '2009'!$E:$E, $A37, '2009'!$F:$F, AB$1), 0)</f>
        <v>0</v>
      </c>
      <c r="AC37" s="0" t="n">
        <f aca="false">IFERROR(SUMIFS('2018'!$H:$H, '2018'!$C:$C, $A37, '2018'!$F:$F, AC$1)+SUMIFS('2018'!$I:$I, '2018'!$D:$D, $A37, '2018'!$F:$F, AC$1)+SUMIFS('2018'!$J:$J, '2018'!$E:$E, $A37, '2018'!$F:$F, AC$1)+SUMIFS('2017'!$H:$H, '2017'!$C:$C, $A37, '2017'!$F:$F, AC$1)+SUMIFS('2017'!$I:$I, '2017'!$D:$D, $A37, '2017'!$F:$F, AC$1)+SUMIFS('2017'!$J:$J, '2017'!$E:$E, $A37, '2017'!$F:$F, AC$1)+SUMIFS('2016'!$H:$H, '2016'!$C:$C, $A37, '2016'!$F:$F, AC$1)+SUMIFS('2016'!$I:$I, '2016'!$D:$D, $A37, '2016'!$F:$F, AC$1)+SUMIFS('2016'!$J:$J, '2016'!$E:$E, $A37, '2016'!$F:$F, AC$1)+SUMIFS('2015'!$H:$H, '2015'!$C:$C, $A37, '2015'!$F:$F, AC$1)+SUMIFS('2015'!$I:$I, '2015'!$D:$D, $A37, '2015'!$F:$F, AC$1)+SUMIFS('2015'!$J:$J, '2015'!$E:$E, $A37, '2015'!$F:$F, AC$1)+SUMIFS('2014'!$H:$H, '2014'!$C:$C, $A37, '2014'!$F:$F, AC$1)+SUMIFS('2014'!$I:$I, '2014'!$D:$D, $A37, '2014'!$F:$F, AC$1)+SUMIFS('2014'!$J:$J, '2014'!$E:$E, $A37, '2014'!$F:$F, AC$1)+SUMIFS('2013'!$H:$H, '2013'!$C:$C, $A37, '2013'!$F:$F, AC$1)+SUMIFS('2013'!$I:$I, '2013'!$D:$D, $A37, '2013'!$F:$F, AC$1)+SUMIFS('2013'!$J:$J, '2013'!$E:$E, $A37, '2013'!$F:$F, AC$1)+SUMIFS('2012'!$H:$H, '2012'!$C:$C, $A37, '2012'!$F:$F, AC$1)+SUMIFS('2012'!$I:$I, '2012'!$D:$D, $A37, '2012'!$F:$F, AC$1)+SUMIFS('2012'!$J:$J, '2012'!$E:$E, $A37, '2012'!$F:$F, AC$1)+SUMIFS('2011'!$H:$H, '2011'!$C:$C, $A37, '2011'!$F:$F, AC$1)+SUMIFS('2011'!$I:$I, '2011'!$D:$D, $A37, '2011'!$F:$F, AC$1)+SUMIFS('2011'!$J:$J, '2011'!$E:$E, $A37, '2011'!$F:$F, AC$1)+SUMIFS('2010'!$H:$H, '2010'!$C:$C, $A37, '2010'!$F:$F, AC$1)+SUMIFS('2010'!$I:$I, '2010'!$D:$D, $A37, '2010'!$F:$F, AC$1)+SUMIFS('2010'!$J:$J, '2010'!$E:$E, $A37, '2010'!$F:$F, AC$1)+SUMIFS('2009'!$H:$H, '2009'!$C:$C, $A37, '2009'!$F:$F, AC$1)+SUMIFS('2009'!$I:$I, '2009'!$D:$D, $A37, '2009'!$F:$F, AC$1)+SUMIFS('2009'!$J:$J, '2009'!$E:$E, $A37, '2009'!$F:$F, AC$1), 0)</f>
        <v>0</v>
      </c>
      <c r="AD37" s="0" t="n">
        <f aca="false">IFERROR(SUMIFS('2018'!$H:$H, '2018'!$C:$C, $A37, '2018'!$F:$F, AD$1)+SUMIFS('2018'!$I:$I, '2018'!$D:$D, $A37, '2018'!$F:$F, AD$1)+SUMIFS('2018'!$J:$J, '2018'!$E:$E, $A37, '2018'!$F:$F, AD$1)+SUMIFS('2017'!$H:$H, '2017'!$C:$C, $A37, '2017'!$F:$F, AD$1)+SUMIFS('2017'!$I:$I, '2017'!$D:$D, $A37, '2017'!$F:$F, AD$1)+SUMIFS('2017'!$J:$J, '2017'!$E:$E, $A37, '2017'!$F:$F, AD$1)+SUMIFS('2016'!$H:$H, '2016'!$C:$C, $A37, '2016'!$F:$F, AD$1)+SUMIFS('2016'!$I:$I, '2016'!$D:$D, $A37, '2016'!$F:$F, AD$1)+SUMIFS('2016'!$J:$J, '2016'!$E:$E, $A37, '2016'!$F:$F, AD$1)+SUMIFS('2015'!$H:$H, '2015'!$C:$C, $A37, '2015'!$F:$F, AD$1)+SUMIFS('2015'!$I:$I, '2015'!$D:$D, $A37, '2015'!$F:$F, AD$1)+SUMIFS('2015'!$J:$J, '2015'!$E:$E, $A37, '2015'!$F:$F, AD$1)+SUMIFS('2014'!$H:$H, '2014'!$C:$C, $A37, '2014'!$F:$F, AD$1)+SUMIFS('2014'!$I:$I, '2014'!$D:$D, $A37, '2014'!$F:$F, AD$1)+SUMIFS('2014'!$J:$J, '2014'!$E:$E, $A37, '2014'!$F:$F, AD$1)+SUMIFS('2013'!$H:$H, '2013'!$C:$C, $A37, '2013'!$F:$F, AD$1)+SUMIFS('2013'!$I:$I, '2013'!$D:$D, $A37, '2013'!$F:$F, AD$1)+SUMIFS('2013'!$J:$J, '2013'!$E:$E, $A37, '2013'!$F:$F, AD$1)+SUMIFS('2012'!$H:$H, '2012'!$C:$C, $A37, '2012'!$F:$F, AD$1)+SUMIFS('2012'!$I:$I, '2012'!$D:$D, $A37, '2012'!$F:$F, AD$1)+SUMIFS('2012'!$J:$J, '2012'!$E:$E, $A37, '2012'!$F:$F, AD$1)+SUMIFS('2011'!$H:$H, '2011'!$C:$C, $A37, '2011'!$F:$F, AD$1)+SUMIFS('2011'!$I:$I, '2011'!$D:$D, $A37, '2011'!$F:$F, AD$1)+SUMIFS('2011'!$J:$J, '2011'!$E:$E, $A37, '2011'!$F:$F, AD$1)+SUMIFS('2010'!$H:$H, '2010'!$C:$C, $A37, '2010'!$F:$F, AD$1)+SUMIFS('2010'!$I:$I, '2010'!$D:$D, $A37, '2010'!$F:$F, AD$1)+SUMIFS('2010'!$J:$J, '2010'!$E:$E, $A37, '2010'!$F:$F, AD$1)+SUMIFS('2009'!$H:$H, '2009'!$C:$C, $A37, '2009'!$F:$F, AD$1)+SUMIFS('2009'!$I:$I, '2009'!$D:$D, $A37, '2009'!$F:$F, AD$1)+SUMIFS('2009'!$J:$J, '2009'!$E:$E, $A37, '2009'!$F:$F, AD$1), 0)</f>
        <v>5</v>
      </c>
      <c r="AE37" s="0" t="n">
        <f aca="false">IFERROR(SUMIFS('2018'!$H:$H, '2018'!$C:$C, $A37, '2018'!$F:$F, AE$1)+SUMIFS('2018'!$I:$I, '2018'!$D:$D, $A37, '2018'!$F:$F, AE$1)+SUMIFS('2018'!$J:$J, '2018'!$E:$E, $A37, '2018'!$F:$F, AE$1)+SUMIFS('2017'!$H:$H, '2017'!$C:$C, $A37, '2017'!$F:$F, AE$1)+SUMIFS('2017'!$I:$I, '2017'!$D:$D, $A37, '2017'!$F:$F, AE$1)+SUMIFS('2017'!$J:$J, '2017'!$E:$E, $A37, '2017'!$F:$F, AE$1)+SUMIFS('2016'!$H:$H, '2016'!$C:$C, $A37, '2016'!$F:$F, AE$1)+SUMIFS('2016'!$I:$I, '2016'!$D:$D, $A37, '2016'!$F:$F, AE$1)+SUMIFS('2016'!$J:$J, '2016'!$E:$E, $A37, '2016'!$F:$F, AE$1)+SUMIFS('2015'!$H:$H, '2015'!$C:$C, $A37, '2015'!$F:$F, AE$1)+SUMIFS('2015'!$I:$I, '2015'!$D:$D, $A37, '2015'!$F:$F, AE$1)+SUMIFS('2015'!$J:$J, '2015'!$E:$E, $A37, '2015'!$F:$F, AE$1)+SUMIFS('2014'!$H:$H, '2014'!$C:$C, $A37, '2014'!$F:$F, AE$1)+SUMIFS('2014'!$I:$I, '2014'!$D:$D, $A37, '2014'!$F:$F, AE$1)+SUMIFS('2014'!$J:$J, '2014'!$E:$E, $A37, '2014'!$F:$F, AE$1)+SUMIFS('2013'!$H:$H, '2013'!$C:$C, $A37, '2013'!$F:$F, AE$1)+SUMIFS('2013'!$I:$I, '2013'!$D:$D, $A37, '2013'!$F:$F, AE$1)+SUMIFS('2013'!$J:$J, '2013'!$E:$E, $A37, '2013'!$F:$F, AE$1)+SUMIFS('2012'!$H:$H, '2012'!$C:$C, $A37, '2012'!$F:$F, AE$1)+SUMIFS('2012'!$I:$I, '2012'!$D:$D, $A37, '2012'!$F:$F, AE$1)+SUMIFS('2012'!$J:$J, '2012'!$E:$E, $A37, '2012'!$F:$F, AE$1)+SUMIFS('2011'!$H:$H, '2011'!$C:$C, $A37, '2011'!$F:$F, AE$1)+SUMIFS('2011'!$I:$I, '2011'!$D:$D, $A37, '2011'!$F:$F, AE$1)+SUMIFS('2011'!$J:$J, '2011'!$E:$E, $A37, '2011'!$F:$F, AE$1)+SUMIFS('2010'!$H:$H, '2010'!$C:$C, $A37, '2010'!$F:$F, AE$1)+SUMIFS('2010'!$I:$I, '2010'!$D:$D, $A37, '2010'!$F:$F, AE$1)+SUMIFS('2010'!$J:$J, '2010'!$E:$E, $A37, '2010'!$F:$F, AE$1)+SUMIFS('2009'!$H:$H, '2009'!$C:$C, $A37, '2009'!$F:$F, AE$1)+SUMIFS('2009'!$I:$I, '2009'!$D:$D, $A37, '2009'!$F:$F, AE$1)+SUMIFS('2009'!$J:$J, '2009'!$E:$E, $A37, '2009'!$F:$F, AE$1), 0)</f>
        <v>16</v>
      </c>
      <c r="AF37" s="0" t="n">
        <f aca="false">IFERROR(SUMIFS('2018'!$H:$H, '2018'!$C:$C, $A37, '2018'!$F:$F, AF$1)+SUMIFS('2018'!$I:$I, '2018'!$D:$D, $A37, '2018'!$F:$F, AF$1)+SUMIFS('2018'!$J:$J, '2018'!$E:$E, $A37, '2018'!$F:$F, AF$1)+SUMIFS('2017'!$H:$H, '2017'!$C:$C, $A37, '2017'!$F:$F, AF$1)+SUMIFS('2017'!$I:$I, '2017'!$D:$D, $A37, '2017'!$F:$F, AF$1)+SUMIFS('2017'!$J:$J, '2017'!$E:$E, $A37, '2017'!$F:$F, AF$1)+SUMIFS('2016'!$H:$H, '2016'!$C:$C, $A37, '2016'!$F:$F, AF$1)+SUMIFS('2016'!$I:$I, '2016'!$D:$D, $A37, '2016'!$F:$F, AF$1)+SUMIFS('2016'!$J:$J, '2016'!$E:$E, $A37, '2016'!$F:$F, AF$1)+SUMIFS('2015'!$H:$H, '2015'!$C:$C, $A37, '2015'!$F:$F, AF$1)+SUMIFS('2015'!$I:$I, '2015'!$D:$D, $A37, '2015'!$F:$F, AF$1)+SUMIFS('2015'!$J:$J, '2015'!$E:$E, $A37, '2015'!$F:$F, AF$1)+SUMIFS('2014'!$H:$H, '2014'!$C:$C, $A37, '2014'!$F:$F, AF$1)+SUMIFS('2014'!$I:$I, '2014'!$D:$D, $A37, '2014'!$F:$F, AF$1)+SUMIFS('2014'!$J:$J, '2014'!$E:$E, $A37, '2014'!$F:$F, AF$1)+SUMIFS('2013'!$H:$H, '2013'!$C:$C, $A37, '2013'!$F:$F, AF$1)+SUMIFS('2013'!$I:$I, '2013'!$D:$D, $A37, '2013'!$F:$F, AF$1)+SUMIFS('2013'!$J:$J, '2013'!$E:$E, $A37, '2013'!$F:$F, AF$1)+SUMIFS('2012'!$H:$H, '2012'!$C:$C, $A37, '2012'!$F:$F, AF$1)+SUMIFS('2012'!$I:$I, '2012'!$D:$D, $A37, '2012'!$F:$F, AF$1)+SUMIFS('2012'!$J:$J, '2012'!$E:$E, $A37, '2012'!$F:$F, AF$1)+SUMIFS('2011'!$H:$H, '2011'!$C:$C, $A37, '2011'!$F:$F, AF$1)+SUMIFS('2011'!$I:$I, '2011'!$D:$D, $A37, '2011'!$F:$F, AF$1)+SUMIFS('2011'!$J:$J, '2011'!$E:$E, $A37, '2011'!$F:$F, AF$1)+SUMIFS('2010'!$H:$H, '2010'!$C:$C, $A37, '2010'!$F:$F, AF$1)+SUMIFS('2010'!$I:$I, '2010'!$D:$D, $A37, '2010'!$F:$F, AF$1)+SUMIFS('2010'!$J:$J, '2010'!$E:$E, $A37, '2010'!$F:$F, AF$1)+SUMIFS('2009'!$H:$H, '2009'!$C:$C, $A37, '2009'!$F:$F, AF$1)+SUMIFS('2009'!$I:$I, '2009'!$D:$D, $A37, '2009'!$F:$F, AF$1)+SUMIFS('2009'!$J:$J, '2009'!$E:$E, $A37, '2009'!$F:$F, AF$1), 0)</f>
        <v>0</v>
      </c>
    </row>
    <row r="38" customFormat="false" ht="15" hidden="false" customHeight="false" outlineLevel="0" collapsed="false">
      <c r="A38" s="12" t="s">
        <v>59</v>
      </c>
      <c r="B38" s="0" t="n">
        <f aca="false">IFERROR(SUMIFS('2018'!$H:$H, '2018'!$C:$C, $A38, '2018'!$F:$F, B$1)+SUMIFS('2018'!$I:$I, '2018'!$D:$D, $A38, '2018'!$F:$F, B$1)+SUMIFS('2018'!$J:$J, '2018'!$E:$E, $A38, '2018'!$F:$F, B$1)+SUMIFS('2017'!$H:$H, '2017'!$C:$C, $A38, '2017'!$F:$F, B$1)+SUMIFS('2017'!$I:$I, '2017'!$D:$D, $A38, '2017'!$F:$F, B$1)+SUMIFS('2017'!$J:$J, '2017'!$E:$E, $A38, '2017'!$F:$F, B$1)+SUMIFS('2016'!$H:$H, '2016'!$C:$C, $A38, '2016'!$F:$F, B$1)+SUMIFS('2016'!$I:$I, '2016'!$D:$D, $A38, '2016'!$F:$F, B$1)+SUMIFS('2016'!$J:$J, '2016'!$E:$E, $A38, '2016'!$F:$F, B$1)+SUMIFS('2015'!$H:$H, '2015'!$C:$C, $A38, '2015'!$F:$F, B$1)+SUMIFS('2015'!$I:$I, '2015'!$D:$D, $A38, '2015'!$F:$F, B$1)+SUMIFS('2015'!$J:$J, '2015'!$E:$E, $A38, '2015'!$F:$F, B$1)+SUMIFS('2014'!$H:$H, '2014'!$C:$C, $A38, '2014'!$F:$F, B$1)+SUMIFS('2014'!$I:$I, '2014'!$D:$D, $A38, '2014'!$F:$F, B$1)+SUMIFS('2014'!$J:$J, '2014'!$E:$E, $A38, '2014'!$F:$F, B$1)+SUMIFS('2013'!$H:$H, '2013'!$C:$C, $A38, '2013'!$F:$F, B$1)+SUMIFS('2013'!$I:$I, '2013'!$D:$D, $A38, '2013'!$F:$F, B$1)+SUMIFS('2013'!$J:$J, '2013'!$E:$E, $A38, '2013'!$F:$F, B$1)+SUMIFS('2012'!$H:$H, '2012'!$C:$C, $A38, '2012'!$F:$F, B$1)+SUMIFS('2012'!$I:$I, '2012'!$D:$D, $A38, '2012'!$F:$F, B$1)+SUMIFS('2012'!$J:$J, '2012'!$E:$E, $A38, '2012'!$F:$F, B$1)+SUMIFS('2011'!$H:$H, '2011'!$C:$C, $A38, '2011'!$F:$F, B$1)+SUMIFS('2011'!$I:$I, '2011'!$D:$D, $A38, '2011'!$F:$F, B$1)+SUMIFS('2011'!$J:$J, '2011'!$E:$E, $A38, '2011'!$F:$F, B$1)+SUMIFS('2010'!$H:$H, '2010'!$C:$C, $A38, '2010'!$F:$F, B$1)+SUMIFS('2010'!$I:$I, '2010'!$D:$D, $A38, '2010'!$F:$F, B$1)+SUMIFS('2010'!$J:$J, '2010'!$E:$E, $A38, '2010'!$F:$F, B$1)+SUMIFS('2009'!$H:$H, '2009'!$C:$C, $A38, '2009'!$F:$F, B$1)+SUMIFS('2009'!$I:$I, '2009'!$D:$D, $A38, '2009'!$F:$F, B$1)+SUMIFS('2009'!$J:$J, '2009'!$E:$E, $A38, '2009'!$F:$F, B$1), 0)</f>
        <v>0</v>
      </c>
      <c r="C38" s="0" t="n">
        <f aca="false">IFERROR(SUMIFS('2018'!$H:$H, '2018'!$C:$C, $A38, '2018'!$F:$F, C$1)+SUMIFS('2018'!$I:$I, '2018'!$D:$D, $A38, '2018'!$F:$F, C$1)+SUMIFS('2018'!$J:$J, '2018'!$E:$E, $A38, '2018'!$F:$F, C$1)+SUMIFS('2017'!$H:$H, '2017'!$C:$C, $A38, '2017'!$F:$F, C$1)+SUMIFS('2017'!$I:$I, '2017'!$D:$D, $A38, '2017'!$F:$F, C$1)+SUMIFS('2017'!$J:$J, '2017'!$E:$E, $A38, '2017'!$F:$F, C$1)+SUMIFS('2016'!$H:$H, '2016'!$C:$C, $A38, '2016'!$F:$F, C$1)+SUMIFS('2016'!$I:$I, '2016'!$D:$D, $A38, '2016'!$F:$F, C$1)+SUMIFS('2016'!$J:$J, '2016'!$E:$E, $A38, '2016'!$F:$F, C$1)+SUMIFS('2015'!$H:$H, '2015'!$C:$C, $A38, '2015'!$F:$F, C$1)+SUMIFS('2015'!$I:$I, '2015'!$D:$D, $A38, '2015'!$F:$F, C$1)+SUMIFS('2015'!$J:$J, '2015'!$E:$E, $A38, '2015'!$F:$F, C$1)+SUMIFS('2014'!$H:$H, '2014'!$C:$C, $A38, '2014'!$F:$F, C$1)+SUMIFS('2014'!$I:$I, '2014'!$D:$D, $A38, '2014'!$F:$F, C$1)+SUMIFS('2014'!$J:$J, '2014'!$E:$E, $A38, '2014'!$F:$F, C$1)+SUMIFS('2013'!$H:$H, '2013'!$C:$C, $A38, '2013'!$F:$F, C$1)+SUMIFS('2013'!$I:$I, '2013'!$D:$D, $A38, '2013'!$F:$F, C$1)+SUMIFS('2013'!$J:$J, '2013'!$E:$E, $A38, '2013'!$F:$F, C$1)+SUMIFS('2012'!$H:$H, '2012'!$C:$C, $A38, '2012'!$F:$F, C$1)+SUMIFS('2012'!$I:$I, '2012'!$D:$D, $A38, '2012'!$F:$F, C$1)+SUMIFS('2012'!$J:$J, '2012'!$E:$E, $A38, '2012'!$F:$F, C$1)+SUMIFS('2011'!$H:$H, '2011'!$C:$C, $A38, '2011'!$F:$F, C$1)+SUMIFS('2011'!$I:$I, '2011'!$D:$D, $A38, '2011'!$F:$F, C$1)+SUMIFS('2011'!$J:$J, '2011'!$E:$E, $A38, '2011'!$F:$F, C$1)+SUMIFS('2010'!$H:$H, '2010'!$C:$C, $A38, '2010'!$F:$F, C$1)+SUMIFS('2010'!$I:$I, '2010'!$D:$D, $A38, '2010'!$F:$F, C$1)+SUMIFS('2010'!$J:$J, '2010'!$E:$E, $A38, '2010'!$F:$F, C$1)+SUMIFS('2009'!$H:$H, '2009'!$C:$C, $A38, '2009'!$F:$F, C$1)+SUMIFS('2009'!$I:$I, '2009'!$D:$D, $A38, '2009'!$F:$F, C$1)+SUMIFS('2009'!$J:$J, '2009'!$E:$E, $A38, '2009'!$F:$F, C$1), 0)</f>
        <v>0</v>
      </c>
      <c r="D38" s="0" t="n">
        <f aca="false">IFERROR(SUMIFS('2018'!$H:$H, '2018'!$C:$C, $A38, '2018'!$F:$F, D$1)+SUMIFS('2018'!$I:$I, '2018'!$D:$D, $A38, '2018'!$F:$F, D$1)+SUMIFS('2018'!$J:$J, '2018'!$E:$E, $A38, '2018'!$F:$F, D$1)+SUMIFS('2017'!$H:$H, '2017'!$C:$C, $A38, '2017'!$F:$F, D$1)+SUMIFS('2017'!$I:$I, '2017'!$D:$D, $A38, '2017'!$F:$F, D$1)+SUMIFS('2017'!$J:$J, '2017'!$E:$E, $A38, '2017'!$F:$F, D$1)+SUMIFS('2016'!$H:$H, '2016'!$C:$C, $A38, '2016'!$F:$F, D$1)+SUMIFS('2016'!$I:$I, '2016'!$D:$D, $A38, '2016'!$F:$F, D$1)+SUMIFS('2016'!$J:$J, '2016'!$E:$E, $A38, '2016'!$F:$F, D$1)+SUMIFS('2015'!$H:$H, '2015'!$C:$C, $A38, '2015'!$F:$F, D$1)+SUMIFS('2015'!$I:$I, '2015'!$D:$D, $A38, '2015'!$F:$F, D$1)+SUMIFS('2015'!$J:$J, '2015'!$E:$E, $A38, '2015'!$F:$F, D$1)+SUMIFS('2014'!$H:$H, '2014'!$C:$C, $A38, '2014'!$F:$F, D$1)+SUMIFS('2014'!$I:$I, '2014'!$D:$D, $A38, '2014'!$F:$F, D$1)+SUMIFS('2014'!$J:$J, '2014'!$E:$E, $A38, '2014'!$F:$F, D$1)+SUMIFS('2013'!$H:$H, '2013'!$C:$C, $A38, '2013'!$F:$F, D$1)+SUMIFS('2013'!$I:$I, '2013'!$D:$D, $A38, '2013'!$F:$F, D$1)+SUMIFS('2013'!$J:$J, '2013'!$E:$E, $A38, '2013'!$F:$F, D$1)+SUMIFS('2012'!$H:$H, '2012'!$C:$C, $A38, '2012'!$F:$F, D$1)+SUMIFS('2012'!$I:$I, '2012'!$D:$D, $A38, '2012'!$F:$F, D$1)+SUMIFS('2012'!$J:$J, '2012'!$E:$E, $A38, '2012'!$F:$F, D$1)+SUMIFS('2011'!$H:$H, '2011'!$C:$C, $A38, '2011'!$F:$F, D$1)+SUMIFS('2011'!$I:$I, '2011'!$D:$D, $A38, '2011'!$F:$F, D$1)+SUMIFS('2011'!$J:$J, '2011'!$E:$E, $A38, '2011'!$F:$F, D$1)+SUMIFS('2010'!$H:$H, '2010'!$C:$C, $A38, '2010'!$F:$F, D$1)+SUMIFS('2010'!$I:$I, '2010'!$D:$D, $A38, '2010'!$F:$F, D$1)+SUMIFS('2010'!$J:$J, '2010'!$E:$E, $A38, '2010'!$F:$F, D$1)+SUMIFS('2009'!$H:$H, '2009'!$C:$C, $A38, '2009'!$F:$F, D$1)+SUMIFS('2009'!$I:$I, '2009'!$D:$D, $A38, '2009'!$F:$F, D$1)+SUMIFS('2009'!$J:$J, '2009'!$E:$E, $A38, '2009'!$F:$F, D$1), 0)</f>
        <v>0</v>
      </c>
      <c r="E38" s="0" t="n">
        <f aca="false">IFERROR(SUMIFS('2018'!$H:$H, '2018'!$C:$C, $A38, '2018'!$F:$F, E$1)+SUMIFS('2018'!$I:$I, '2018'!$D:$D, $A38, '2018'!$F:$F, E$1)+SUMIFS('2018'!$J:$J, '2018'!$E:$E, $A38, '2018'!$F:$F, E$1)+SUMIFS('2017'!$H:$H, '2017'!$C:$C, $A38, '2017'!$F:$F, E$1)+SUMIFS('2017'!$I:$I, '2017'!$D:$D, $A38, '2017'!$F:$F, E$1)+SUMIFS('2017'!$J:$J, '2017'!$E:$E, $A38, '2017'!$F:$F, E$1)+SUMIFS('2016'!$H:$H, '2016'!$C:$C, $A38, '2016'!$F:$F, E$1)+SUMIFS('2016'!$I:$I, '2016'!$D:$D, $A38, '2016'!$F:$F, E$1)+SUMIFS('2016'!$J:$J, '2016'!$E:$E, $A38, '2016'!$F:$F, E$1)+SUMIFS('2015'!$H:$H, '2015'!$C:$C, $A38, '2015'!$F:$F, E$1)+SUMIFS('2015'!$I:$I, '2015'!$D:$D, $A38, '2015'!$F:$F, E$1)+SUMIFS('2015'!$J:$J, '2015'!$E:$E, $A38, '2015'!$F:$F, E$1)+SUMIFS('2014'!$H:$H, '2014'!$C:$C, $A38, '2014'!$F:$F, E$1)+SUMIFS('2014'!$I:$I, '2014'!$D:$D, $A38, '2014'!$F:$F, E$1)+SUMIFS('2014'!$J:$J, '2014'!$E:$E, $A38, '2014'!$F:$F, E$1)+SUMIFS('2013'!$H:$H, '2013'!$C:$C, $A38, '2013'!$F:$F, E$1)+SUMIFS('2013'!$I:$I, '2013'!$D:$D, $A38, '2013'!$F:$F, E$1)+SUMIFS('2013'!$J:$J, '2013'!$E:$E, $A38, '2013'!$F:$F, E$1)+SUMIFS('2012'!$H:$H, '2012'!$C:$C, $A38, '2012'!$F:$F, E$1)+SUMIFS('2012'!$I:$I, '2012'!$D:$D, $A38, '2012'!$F:$F, E$1)+SUMIFS('2012'!$J:$J, '2012'!$E:$E, $A38, '2012'!$F:$F, E$1)+SUMIFS('2011'!$H:$H, '2011'!$C:$C, $A38, '2011'!$F:$F, E$1)+SUMIFS('2011'!$I:$I, '2011'!$D:$D, $A38, '2011'!$F:$F, E$1)+SUMIFS('2011'!$J:$J, '2011'!$E:$E, $A38, '2011'!$F:$F, E$1)+SUMIFS('2010'!$H:$H, '2010'!$C:$C, $A38, '2010'!$F:$F, E$1)+SUMIFS('2010'!$I:$I, '2010'!$D:$D, $A38, '2010'!$F:$F, E$1)+SUMIFS('2010'!$J:$J, '2010'!$E:$E, $A38, '2010'!$F:$F, E$1)+SUMIFS('2009'!$H:$H, '2009'!$C:$C, $A38, '2009'!$F:$F, E$1)+SUMIFS('2009'!$I:$I, '2009'!$D:$D, $A38, '2009'!$F:$F, E$1)+SUMIFS('2009'!$J:$J, '2009'!$E:$E, $A38, '2009'!$F:$F, E$1), 0)</f>
        <v>0</v>
      </c>
      <c r="F38" s="0" t="n">
        <f aca="false">IFERROR(SUMIFS('2018'!$H:$H, '2018'!$C:$C, $A38, '2018'!$F:$F, F$1)+SUMIFS('2018'!$I:$I, '2018'!$D:$D, $A38, '2018'!$F:$F, F$1)+SUMIFS('2018'!$J:$J, '2018'!$E:$E, $A38, '2018'!$F:$F, F$1)+SUMIFS('2017'!$H:$H, '2017'!$C:$C, $A38, '2017'!$F:$F, F$1)+SUMIFS('2017'!$I:$I, '2017'!$D:$D, $A38, '2017'!$F:$F, F$1)+SUMIFS('2017'!$J:$J, '2017'!$E:$E, $A38, '2017'!$F:$F, F$1)+SUMIFS('2016'!$H:$H, '2016'!$C:$C, $A38, '2016'!$F:$F, F$1)+SUMIFS('2016'!$I:$I, '2016'!$D:$D, $A38, '2016'!$F:$F, F$1)+SUMIFS('2016'!$J:$J, '2016'!$E:$E, $A38, '2016'!$F:$F, F$1)+SUMIFS('2015'!$H:$H, '2015'!$C:$C, $A38, '2015'!$F:$F, F$1)+SUMIFS('2015'!$I:$I, '2015'!$D:$D, $A38, '2015'!$F:$F, F$1)+SUMIFS('2015'!$J:$J, '2015'!$E:$E, $A38, '2015'!$F:$F, F$1)+SUMIFS('2014'!$H:$H, '2014'!$C:$C, $A38, '2014'!$F:$F, F$1)+SUMIFS('2014'!$I:$I, '2014'!$D:$D, $A38, '2014'!$F:$F, F$1)+SUMIFS('2014'!$J:$J, '2014'!$E:$E, $A38, '2014'!$F:$F, F$1)+SUMIFS('2013'!$H:$H, '2013'!$C:$C, $A38, '2013'!$F:$F, F$1)+SUMIFS('2013'!$I:$I, '2013'!$D:$D, $A38, '2013'!$F:$F, F$1)+SUMIFS('2013'!$J:$J, '2013'!$E:$E, $A38, '2013'!$F:$F, F$1)+SUMIFS('2012'!$H:$H, '2012'!$C:$C, $A38, '2012'!$F:$F, F$1)+SUMIFS('2012'!$I:$I, '2012'!$D:$D, $A38, '2012'!$F:$F, F$1)+SUMIFS('2012'!$J:$J, '2012'!$E:$E, $A38, '2012'!$F:$F, F$1)+SUMIFS('2011'!$H:$H, '2011'!$C:$C, $A38, '2011'!$F:$F, F$1)+SUMIFS('2011'!$I:$I, '2011'!$D:$D, $A38, '2011'!$F:$F, F$1)+SUMIFS('2011'!$J:$J, '2011'!$E:$E, $A38, '2011'!$F:$F, F$1)+SUMIFS('2010'!$H:$H, '2010'!$C:$C, $A38, '2010'!$F:$F, F$1)+SUMIFS('2010'!$I:$I, '2010'!$D:$D, $A38, '2010'!$F:$F, F$1)+SUMIFS('2010'!$J:$J, '2010'!$E:$E, $A38, '2010'!$F:$F, F$1)+SUMIFS('2009'!$H:$H, '2009'!$C:$C, $A38, '2009'!$F:$F, F$1)+SUMIFS('2009'!$I:$I, '2009'!$D:$D, $A38, '2009'!$F:$F, F$1)+SUMIFS('2009'!$J:$J, '2009'!$E:$E, $A38, '2009'!$F:$F, F$1), 0)</f>
        <v>0</v>
      </c>
      <c r="G38" s="0" t="n">
        <f aca="false">IFERROR(SUMIFS('2018'!$H:$H, '2018'!$C:$C, $A38, '2018'!$F:$F, G$1)+SUMIFS('2018'!$I:$I, '2018'!$D:$D, $A38, '2018'!$F:$F, G$1)+SUMIFS('2018'!$J:$J, '2018'!$E:$E, $A38, '2018'!$F:$F, G$1)+SUMIFS('2017'!$H:$H, '2017'!$C:$C, $A38, '2017'!$F:$F, G$1)+SUMIFS('2017'!$I:$I, '2017'!$D:$D, $A38, '2017'!$F:$F, G$1)+SUMIFS('2017'!$J:$J, '2017'!$E:$E, $A38, '2017'!$F:$F, G$1)+SUMIFS('2016'!$H:$H, '2016'!$C:$C, $A38, '2016'!$F:$F, G$1)+SUMIFS('2016'!$I:$I, '2016'!$D:$D, $A38, '2016'!$F:$F, G$1)+SUMIFS('2016'!$J:$J, '2016'!$E:$E, $A38, '2016'!$F:$F, G$1)+SUMIFS('2015'!$H:$H, '2015'!$C:$C, $A38, '2015'!$F:$F, G$1)+SUMIFS('2015'!$I:$I, '2015'!$D:$D, $A38, '2015'!$F:$F, G$1)+SUMIFS('2015'!$J:$J, '2015'!$E:$E, $A38, '2015'!$F:$F, G$1)+SUMIFS('2014'!$H:$H, '2014'!$C:$C, $A38, '2014'!$F:$F, G$1)+SUMIFS('2014'!$I:$I, '2014'!$D:$D, $A38, '2014'!$F:$F, G$1)+SUMIFS('2014'!$J:$J, '2014'!$E:$E, $A38, '2014'!$F:$F, G$1)+SUMIFS('2013'!$H:$H, '2013'!$C:$C, $A38, '2013'!$F:$F, G$1)+SUMIFS('2013'!$I:$I, '2013'!$D:$D, $A38, '2013'!$F:$F, G$1)+SUMIFS('2013'!$J:$J, '2013'!$E:$E, $A38, '2013'!$F:$F, G$1)+SUMIFS('2012'!$H:$H, '2012'!$C:$C, $A38, '2012'!$F:$F, G$1)+SUMIFS('2012'!$I:$I, '2012'!$D:$D, $A38, '2012'!$F:$F, G$1)+SUMIFS('2012'!$J:$J, '2012'!$E:$E, $A38, '2012'!$F:$F, G$1)+SUMIFS('2011'!$H:$H, '2011'!$C:$C, $A38, '2011'!$F:$F, G$1)+SUMIFS('2011'!$I:$I, '2011'!$D:$D, $A38, '2011'!$F:$F, G$1)+SUMIFS('2011'!$J:$J, '2011'!$E:$E, $A38, '2011'!$F:$F, G$1)+SUMIFS('2010'!$H:$H, '2010'!$C:$C, $A38, '2010'!$F:$F, G$1)+SUMIFS('2010'!$I:$I, '2010'!$D:$D, $A38, '2010'!$F:$F, G$1)+SUMIFS('2010'!$J:$J, '2010'!$E:$E, $A38, '2010'!$F:$F, G$1)+SUMIFS('2009'!$H:$H, '2009'!$C:$C, $A38, '2009'!$F:$F, G$1)+SUMIFS('2009'!$I:$I, '2009'!$D:$D, $A38, '2009'!$F:$F, G$1)+SUMIFS('2009'!$J:$J, '2009'!$E:$E, $A38, '2009'!$F:$F, G$1), 0)</f>
        <v>0</v>
      </c>
      <c r="H38" s="0" t="n">
        <f aca="false">IFERROR(SUMIFS('2018'!$H:$H, '2018'!$C:$C, $A38, '2018'!$F:$F, H$1)+SUMIFS('2018'!$I:$I, '2018'!$D:$D, $A38, '2018'!$F:$F, H$1)+SUMIFS('2018'!$J:$J, '2018'!$E:$E, $A38, '2018'!$F:$F, H$1)+SUMIFS('2017'!$H:$H, '2017'!$C:$C, $A38, '2017'!$F:$F, H$1)+SUMIFS('2017'!$I:$I, '2017'!$D:$D, $A38, '2017'!$F:$F, H$1)+SUMIFS('2017'!$J:$J, '2017'!$E:$E, $A38, '2017'!$F:$F, H$1)+SUMIFS('2016'!$H:$H, '2016'!$C:$C, $A38, '2016'!$F:$F, H$1)+SUMIFS('2016'!$I:$I, '2016'!$D:$D, $A38, '2016'!$F:$F, H$1)+SUMIFS('2016'!$J:$J, '2016'!$E:$E, $A38, '2016'!$F:$F, H$1)+SUMIFS('2015'!$H:$H, '2015'!$C:$C, $A38, '2015'!$F:$F, H$1)+SUMIFS('2015'!$I:$I, '2015'!$D:$D, $A38, '2015'!$F:$F, H$1)+SUMIFS('2015'!$J:$J, '2015'!$E:$E, $A38, '2015'!$F:$F, H$1)+SUMIFS('2014'!$H:$H, '2014'!$C:$C, $A38, '2014'!$F:$F, H$1)+SUMIFS('2014'!$I:$I, '2014'!$D:$D, $A38, '2014'!$F:$F, H$1)+SUMIFS('2014'!$J:$J, '2014'!$E:$E, $A38, '2014'!$F:$F, H$1)+SUMIFS('2013'!$H:$H, '2013'!$C:$C, $A38, '2013'!$F:$F, H$1)+SUMIFS('2013'!$I:$I, '2013'!$D:$D, $A38, '2013'!$F:$F, H$1)+SUMIFS('2013'!$J:$J, '2013'!$E:$E, $A38, '2013'!$F:$F, H$1)+SUMIFS('2012'!$H:$H, '2012'!$C:$C, $A38, '2012'!$F:$F, H$1)+SUMIFS('2012'!$I:$I, '2012'!$D:$D, $A38, '2012'!$F:$F, H$1)+SUMIFS('2012'!$J:$J, '2012'!$E:$E, $A38, '2012'!$F:$F, H$1)+SUMIFS('2011'!$H:$H, '2011'!$C:$C, $A38, '2011'!$F:$F, H$1)+SUMIFS('2011'!$I:$I, '2011'!$D:$D, $A38, '2011'!$F:$F, H$1)+SUMIFS('2011'!$J:$J, '2011'!$E:$E, $A38, '2011'!$F:$F, H$1)+SUMIFS('2010'!$H:$H, '2010'!$C:$C, $A38, '2010'!$F:$F, H$1)+SUMIFS('2010'!$I:$I, '2010'!$D:$D, $A38, '2010'!$F:$F, H$1)+SUMIFS('2010'!$J:$J, '2010'!$E:$E, $A38, '2010'!$F:$F, H$1)+SUMIFS('2009'!$H:$H, '2009'!$C:$C, $A38, '2009'!$F:$F, H$1)+SUMIFS('2009'!$I:$I, '2009'!$D:$D, $A38, '2009'!$F:$F, H$1)+SUMIFS('2009'!$J:$J, '2009'!$E:$E, $A38, '2009'!$F:$F, H$1), 0)</f>
        <v>0</v>
      </c>
      <c r="I38" s="0" t="n">
        <f aca="false">IFERROR(SUMIFS('2018'!$H:$H, '2018'!$C:$C, $A38, '2018'!$F:$F, I$1)+SUMIFS('2018'!$I:$I, '2018'!$D:$D, $A38, '2018'!$F:$F, I$1)+SUMIFS('2018'!$J:$J, '2018'!$E:$E, $A38, '2018'!$F:$F, I$1)+SUMIFS('2017'!$H:$H, '2017'!$C:$C, $A38, '2017'!$F:$F, I$1)+SUMIFS('2017'!$I:$I, '2017'!$D:$D, $A38, '2017'!$F:$F, I$1)+SUMIFS('2017'!$J:$J, '2017'!$E:$E, $A38, '2017'!$F:$F, I$1)+SUMIFS('2016'!$H:$H, '2016'!$C:$C, $A38, '2016'!$F:$F, I$1)+SUMIFS('2016'!$I:$I, '2016'!$D:$D, $A38, '2016'!$F:$F, I$1)+SUMIFS('2016'!$J:$J, '2016'!$E:$E, $A38, '2016'!$F:$F, I$1)+SUMIFS('2015'!$H:$H, '2015'!$C:$C, $A38, '2015'!$F:$F, I$1)+SUMIFS('2015'!$I:$I, '2015'!$D:$D, $A38, '2015'!$F:$F, I$1)+SUMIFS('2015'!$J:$J, '2015'!$E:$E, $A38, '2015'!$F:$F, I$1)+SUMIFS('2014'!$H:$H, '2014'!$C:$C, $A38, '2014'!$F:$F, I$1)+SUMIFS('2014'!$I:$I, '2014'!$D:$D, $A38, '2014'!$F:$F, I$1)+SUMIFS('2014'!$J:$J, '2014'!$E:$E, $A38, '2014'!$F:$F, I$1)+SUMIFS('2013'!$H:$H, '2013'!$C:$C, $A38, '2013'!$F:$F, I$1)+SUMIFS('2013'!$I:$I, '2013'!$D:$D, $A38, '2013'!$F:$F, I$1)+SUMIFS('2013'!$J:$J, '2013'!$E:$E, $A38, '2013'!$F:$F, I$1)+SUMIFS('2012'!$H:$H, '2012'!$C:$C, $A38, '2012'!$F:$F, I$1)+SUMIFS('2012'!$I:$I, '2012'!$D:$D, $A38, '2012'!$F:$F, I$1)+SUMIFS('2012'!$J:$J, '2012'!$E:$E, $A38, '2012'!$F:$F, I$1)+SUMIFS('2011'!$H:$H, '2011'!$C:$C, $A38, '2011'!$F:$F, I$1)+SUMIFS('2011'!$I:$I, '2011'!$D:$D, $A38, '2011'!$F:$F, I$1)+SUMIFS('2011'!$J:$J, '2011'!$E:$E, $A38, '2011'!$F:$F, I$1)+SUMIFS('2010'!$H:$H, '2010'!$C:$C, $A38, '2010'!$F:$F, I$1)+SUMIFS('2010'!$I:$I, '2010'!$D:$D, $A38, '2010'!$F:$F, I$1)+SUMIFS('2010'!$J:$J, '2010'!$E:$E, $A38, '2010'!$F:$F, I$1)+SUMIFS('2009'!$H:$H, '2009'!$C:$C, $A38, '2009'!$F:$F, I$1)+SUMIFS('2009'!$I:$I, '2009'!$D:$D, $A38, '2009'!$F:$F, I$1)+SUMIFS('2009'!$J:$J, '2009'!$E:$E, $A38, '2009'!$F:$F, I$1), 0)</f>
        <v>0</v>
      </c>
      <c r="J38" s="0" t="n">
        <f aca="false">IFERROR(SUMIFS('2018'!$H:$H, '2018'!$C:$C, $A38, '2018'!$F:$F, J$1)+SUMIFS('2018'!$I:$I, '2018'!$D:$D, $A38, '2018'!$F:$F, J$1)+SUMIFS('2018'!$J:$J, '2018'!$E:$E, $A38, '2018'!$F:$F, J$1)+SUMIFS('2017'!$H:$H, '2017'!$C:$C, $A38, '2017'!$F:$F, J$1)+SUMIFS('2017'!$I:$I, '2017'!$D:$D, $A38, '2017'!$F:$F, J$1)+SUMIFS('2017'!$J:$J, '2017'!$E:$E, $A38, '2017'!$F:$F, J$1)+SUMIFS('2016'!$H:$H, '2016'!$C:$C, $A38, '2016'!$F:$F, J$1)+SUMIFS('2016'!$I:$I, '2016'!$D:$D, $A38, '2016'!$F:$F, J$1)+SUMIFS('2016'!$J:$J, '2016'!$E:$E, $A38, '2016'!$F:$F, J$1)+SUMIFS('2015'!$H:$H, '2015'!$C:$C, $A38, '2015'!$F:$F, J$1)+SUMIFS('2015'!$I:$I, '2015'!$D:$D, $A38, '2015'!$F:$F, J$1)+SUMIFS('2015'!$J:$J, '2015'!$E:$E, $A38, '2015'!$F:$F, J$1)+SUMIFS('2014'!$H:$H, '2014'!$C:$C, $A38, '2014'!$F:$F, J$1)+SUMIFS('2014'!$I:$I, '2014'!$D:$D, $A38, '2014'!$F:$F, J$1)+SUMIFS('2014'!$J:$J, '2014'!$E:$E, $A38, '2014'!$F:$F, J$1)+SUMIFS('2013'!$H:$H, '2013'!$C:$C, $A38, '2013'!$F:$F, J$1)+SUMIFS('2013'!$I:$I, '2013'!$D:$D, $A38, '2013'!$F:$F, J$1)+SUMIFS('2013'!$J:$J, '2013'!$E:$E, $A38, '2013'!$F:$F, J$1)+SUMIFS('2012'!$H:$H, '2012'!$C:$C, $A38, '2012'!$F:$F, J$1)+SUMIFS('2012'!$I:$I, '2012'!$D:$D, $A38, '2012'!$F:$F, J$1)+SUMIFS('2012'!$J:$J, '2012'!$E:$E, $A38, '2012'!$F:$F, J$1)+SUMIFS('2011'!$H:$H, '2011'!$C:$C, $A38, '2011'!$F:$F, J$1)+SUMIFS('2011'!$I:$I, '2011'!$D:$D, $A38, '2011'!$F:$F, J$1)+SUMIFS('2011'!$J:$J, '2011'!$E:$E, $A38, '2011'!$F:$F, J$1)+SUMIFS('2010'!$H:$H, '2010'!$C:$C, $A38, '2010'!$F:$F, J$1)+SUMIFS('2010'!$I:$I, '2010'!$D:$D, $A38, '2010'!$F:$F, J$1)+SUMIFS('2010'!$J:$J, '2010'!$E:$E, $A38, '2010'!$F:$F, J$1)+SUMIFS('2009'!$H:$H, '2009'!$C:$C, $A38, '2009'!$F:$F, J$1)+SUMIFS('2009'!$I:$I, '2009'!$D:$D, $A38, '2009'!$F:$F, J$1)+SUMIFS('2009'!$J:$J, '2009'!$E:$E, $A38, '2009'!$F:$F, J$1), 0)</f>
        <v>0</v>
      </c>
      <c r="K38" s="0" t="n">
        <f aca="false">IFERROR(SUMIFS('2018'!$H:$H, '2018'!$C:$C, $A38, '2018'!$F:$F, K$1)+SUMIFS('2018'!$I:$I, '2018'!$D:$D, $A38, '2018'!$F:$F, K$1)+SUMIFS('2018'!$J:$J, '2018'!$E:$E, $A38, '2018'!$F:$F, K$1)+SUMIFS('2017'!$H:$H, '2017'!$C:$C, $A38, '2017'!$F:$F, K$1)+SUMIFS('2017'!$I:$I, '2017'!$D:$D, $A38, '2017'!$F:$F, K$1)+SUMIFS('2017'!$J:$J, '2017'!$E:$E, $A38, '2017'!$F:$F, K$1)+SUMIFS('2016'!$H:$H, '2016'!$C:$C, $A38, '2016'!$F:$F, K$1)+SUMIFS('2016'!$I:$I, '2016'!$D:$D, $A38, '2016'!$F:$F, K$1)+SUMIFS('2016'!$J:$J, '2016'!$E:$E, $A38, '2016'!$F:$F, K$1)+SUMIFS('2015'!$H:$H, '2015'!$C:$C, $A38, '2015'!$F:$F, K$1)+SUMIFS('2015'!$I:$I, '2015'!$D:$D, $A38, '2015'!$F:$F, K$1)+SUMIFS('2015'!$J:$J, '2015'!$E:$E, $A38, '2015'!$F:$F, K$1)+SUMIFS('2014'!$H:$H, '2014'!$C:$C, $A38, '2014'!$F:$F, K$1)+SUMIFS('2014'!$I:$I, '2014'!$D:$D, $A38, '2014'!$F:$F, K$1)+SUMIFS('2014'!$J:$J, '2014'!$E:$E, $A38, '2014'!$F:$F, K$1)+SUMIFS('2013'!$H:$H, '2013'!$C:$C, $A38, '2013'!$F:$F, K$1)+SUMIFS('2013'!$I:$I, '2013'!$D:$D, $A38, '2013'!$F:$F, K$1)+SUMIFS('2013'!$J:$J, '2013'!$E:$E, $A38, '2013'!$F:$F, K$1)+SUMIFS('2012'!$H:$H, '2012'!$C:$C, $A38, '2012'!$F:$F, K$1)+SUMIFS('2012'!$I:$I, '2012'!$D:$D, $A38, '2012'!$F:$F, K$1)+SUMIFS('2012'!$J:$J, '2012'!$E:$E, $A38, '2012'!$F:$F, K$1)+SUMIFS('2011'!$H:$H, '2011'!$C:$C, $A38, '2011'!$F:$F, K$1)+SUMIFS('2011'!$I:$I, '2011'!$D:$D, $A38, '2011'!$F:$F, K$1)+SUMIFS('2011'!$J:$J, '2011'!$E:$E, $A38, '2011'!$F:$F, K$1)+SUMIFS('2010'!$H:$H, '2010'!$C:$C, $A38, '2010'!$F:$F, K$1)+SUMIFS('2010'!$I:$I, '2010'!$D:$D, $A38, '2010'!$F:$F, K$1)+SUMIFS('2010'!$J:$J, '2010'!$E:$E, $A38, '2010'!$F:$F, K$1)+SUMIFS('2009'!$H:$H, '2009'!$C:$C, $A38, '2009'!$F:$F, K$1)+SUMIFS('2009'!$I:$I, '2009'!$D:$D, $A38, '2009'!$F:$F, K$1)+SUMIFS('2009'!$J:$J, '2009'!$E:$E, $A38, '2009'!$F:$F, K$1), 0)</f>
        <v>0</v>
      </c>
      <c r="L38" s="0" t="n">
        <f aca="false">IFERROR(SUMIFS('2018'!$H:$H, '2018'!$C:$C, $A38, '2018'!$F:$F, L$1)+SUMIFS('2018'!$I:$I, '2018'!$D:$D, $A38, '2018'!$F:$F, L$1)+SUMIFS('2018'!$J:$J, '2018'!$E:$E, $A38, '2018'!$F:$F, L$1)+SUMIFS('2017'!$H:$H, '2017'!$C:$C, $A38, '2017'!$F:$F, L$1)+SUMIFS('2017'!$I:$I, '2017'!$D:$D, $A38, '2017'!$F:$F, L$1)+SUMIFS('2017'!$J:$J, '2017'!$E:$E, $A38, '2017'!$F:$F, L$1)+SUMIFS('2016'!$H:$H, '2016'!$C:$C, $A38, '2016'!$F:$F, L$1)+SUMIFS('2016'!$I:$I, '2016'!$D:$D, $A38, '2016'!$F:$F, L$1)+SUMIFS('2016'!$J:$J, '2016'!$E:$E, $A38, '2016'!$F:$F, L$1)+SUMIFS('2015'!$H:$H, '2015'!$C:$C, $A38, '2015'!$F:$F, L$1)+SUMIFS('2015'!$I:$I, '2015'!$D:$D, $A38, '2015'!$F:$F, L$1)+SUMIFS('2015'!$J:$J, '2015'!$E:$E, $A38, '2015'!$F:$F, L$1)+SUMIFS('2014'!$H:$H, '2014'!$C:$C, $A38, '2014'!$F:$F, L$1)+SUMIFS('2014'!$I:$I, '2014'!$D:$D, $A38, '2014'!$F:$F, L$1)+SUMIFS('2014'!$J:$J, '2014'!$E:$E, $A38, '2014'!$F:$F, L$1)+SUMIFS('2013'!$H:$H, '2013'!$C:$C, $A38, '2013'!$F:$F, L$1)+SUMIFS('2013'!$I:$I, '2013'!$D:$D, $A38, '2013'!$F:$F, L$1)+SUMIFS('2013'!$J:$J, '2013'!$E:$E, $A38, '2013'!$F:$F, L$1)+SUMIFS('2012'!$H:$H, '2012'!$C:$C, $A38, '2012'!$F:$F, L$1)+SUMIFS('2012'!$I:$I, '2012'!$D:$D, $A38, '2012'!$F:$F, L$1)+SUMIFS('2012'!$J:$J, '2012'!$E:$E, $A38, '2012'!$F:$F, L$1)+SUMIFS('2011'!$H:$H, '2011'!$C:$C, $A38, '2011'!$F:$F, L$1)+SUMIFS('2011'!$I:$I, '2011'!$D:$D, $A38, '2011'!$F:$F, L$1)+SUMIFS('2011'!$J:$J, '2011'!$E:$E, $A38, '2011'!$F:$F, L$1)+SUMIFS('2010'!$H:$H, '2010'!$C:$C, $A38, '2010'!$F:$F, L$1)+SUMIFS('2010'!$I:$I, '2010'!$D:$D, $A38, '2010'!$F:$F, L$1)+SUMIFS('2010'!$J:$J, '2010'!$E:$E, $A38, '2010'!$F:$F, L$1)+SUMIFS('2009'!$H:$H, '2009'!$C:$C, $A38, '2009'!$F:$F, L$1)+SUMIFS('2009'!$I:$I, '2009'!$D:$D, $A38, '2009'!$F:$F, L$1)+SUMIFS('2009'!$J:$J, '2009'!$E:$E, $A38, '2009'!$F:$F, L$1), 0)</f>
        <v>0</v>
      </c>
      <c r="M38" s="0" t="n">
        <f aca="false">IFERROR(SUMIFS('2018'!$H:$H, '2018'!$C:$C, $A38, '2018'!$F:$F, M$1)+SUMIFS('2018'!$I:$I, '2018'!$D:$D, $A38, '2018'!$F:$F, M$1)+SUMIFS('2018'!$J:$J, '2018'!$E:$E, $A38, '2018'!$F:$F, M$1)+SUMIFS('2017'!$H:$H, '2017'!$C:$C, $A38, '2017'!$F:$F, M$1)+SUMIFS('2017'!$I:$I, '2017'!$D:$D, $A38, '2017'!$F:$F, M$1)+SUMIFS('2017'!$J:$J, '2017'!$E:$E, $A38, '2017'!$F:$F, M$1)+SUMIFS('2016'!$H:$H, '2016'!$C:$C, $A38, '2016'!$F:$F, M$1)+SUMIFS('2016'!$I:$I, '2016'!$D:$D, $A38, '2016'!$F:$F, M$1)+SUMIFS('2016'!$J:$J, '2016'!$E:$E, $A38, '2016'!$F:$F, M$1)+SUMIFS('2015'!$H:$H, '2015'!$C:$C, $A38, '2015'!$F:$F, M$1)+SUMIFS('2015'!$I:$I, '2015'!$D:$D, $A38, '2015'!$F:$F, M$1)+SUMIFS('2015'!$J:$J, '2015'!$E:$E, $A38, '2015'!$F:$F, M$1)+SUMIFS('2014'!$H:$H, '2014'!$C:$C, $A38, '2014'!$F:$F, M$1)+SUMIFS('2014'!$I:$I, '2014'!$D:$D, $A38, '2014'!$F:$F, M$1)+SUMIFS('2014'!$J:$J, '2014'!$E:$E, $A38, '2014'!$F:$F, M$1)+SUMIFS('2013'!$H:$H, '2013'!$C:$C, $A38, '2013'!$F:$F, M$1)+SUMIFS('2013'!$I:$I, '2013'!$D:$D, $A38, '2013'!$F:$F, M$1)+SUMIFS('2013'!$J:$J, '2013'!$E:$E, $A38, '2013'!$F:$F, M$1)+SUMIFS('2012'!$H:$H, '2012'!$C:$C, $A38, '2012'!$F:$F, M$1)+SUMIFS('2012'!$I:$I, '2012'!$D:$D, $A38, '2012'!$F:$F, M$1)+SUMIFS('2012'!$J:$J, '2012'!$E:$E, $A38, '2012'!$F:$F, M$1)+SUMIFS('2011'!$H:$H, '2011'!$C:$C, $A38, '2011'!$F:$F, M$1)+SUMIFS('2011'!$I:$I, '2011'!$D:$D, $A38, '2011'!$F:$F, M$1)+SUMIFS('2011'!$J:$J, '2011'!$E:$E, $A38, '2011'!$F:$F, M$1)+SUMIFS('2010'!$H:$H, '2010'!$C:$C, $A38, '2010'!$F:$F, M$1)+SUMIFS('2010'!$I:$I, '2010'!$D:$D, $A38, '2010'!$F:$F, M$1)+SUMIFS('2010'!$J:$J, '2010'!$E:$E, $A38, '2010'!$F:$F, M$1)+SUMIFS('2009'!$H:$H, '2009'!$C:$C, $A38, '2009'!$F:$F, M$1)+SUMIFS('2009'!$I:$I, '2009'!$D:$D, $A38, '2009'!$F:$F, M$1)+SUMIFS('2009'!$J:$J, '2009'!$E:$E, $A38, '2009'!$F:$F, M$1), 0)</f>
        <v>0.5</v>
      </c>
      <c r="N38" s="0" t="n">
        <f aca="false">IFERROR(SUMIFS('2018'!$H:$H, '2018'!$C:$C, $A38, '2018'!$F:$F, N$1)+SUMIFS('2018'!$I:$I, '2018'!$D:$D, $A38, '2018'!$F:$F, N$1)+SUMIFS('2018'!$J:$J, '2018'!$E:$E, $A38, '2018'!$F:$F, N$1)+SUMIFS('2017'!$H:$H, '2017'!$C:$C, $A38, '2017'!$F:$F, N$1)+SUMIFS('2017'!$I:$I, '2017'!$D:$D, $A38, '2017'!$F:$F, N$1)+SUMIFS('2017'!$J:$J, '2017'!$E:$E, $A38, '2017'!$F:$F, N$1)+SUMIFS('2016'!$H:$H, '2016'!$C:$C, $A38, '2016'!$F:$F, N$1)+SUMIFS('2016'!$I:$I, '2016'!$D:$D, $A38, '2016'!$F:$F, N$1)+SUMIFS('2016'!$J:$J, '2016'!$E:$E, $A38, '2016'!$F:$F, N$1)+SUMIFS('2015'!$H:$H, '2015'!$C:$C, $A38, '2015'!$F:$F, N$1)+SUMIFS('2015'!$I:$I, '2015'!$D:$D, $A38, '2015'!$F:$F, N$1)+SUMIFS('2015'!$J:$J, '2015'!$E:$E, $A38, '2015'!$F:$F, N$1)+SUMIFS('2014'!$H:$H, '2014'!$C:$C, $A38, '2014'!$F:$F, N$1)+SUMIFS('2014'!$I:$I, '2014'!$D:$D, $A38, '2014'!$F:$F, N$1)+SUMIFS('2014'!$J:$J, '2014'!$E:$E, $A38, '2014'!$F:$F, N$1)+SUMIFS('2013'!$H:$H, '2013'!$C:$C, $A38, '2013'!$F:$F, N$1)+SUMIFS('2013'!$I:$I, '2013'!$D:$D, $A38, '2013'!$F:$F, N$1)+SUMIFS('2013'!$J:$J, '2013'!$E:$E, $A38, '2013'!$F:$F, N$1)+SUMIFS('2012'!$H:$H, '2012'!$C:$C, $A38, '2012'!$F:$F, N$1)+SUMIFS('2012'!$I:$I, '2012'!$D:$D, $A38, '2012'!$F:$F, N$1)+SUMIFS('2012'!$J:$J, '2012'!$E:$E, $A38, '2012'!$F:$F, N$1)+SUMIFS('2011'!$H:$H, '2011'!$C:$C, $A38, '2011'!$F:$F, N$1)+SUMIFS('2011'!$I:$I, '2011'!$D:$D, $A38, '2011'!$F:$F, N$1)+SUMIFS('2011'!$J:$J, '2011'!$E:$E, $A38, '2011'!$F:$F, N$1)+SUMIFS('2010'!$H:$H, '2010'!$C:$C, $A38, '2010'!$F:$F, N$1)+SUMIFS('2010'!$I:$I, '2010'!$D:$D, $A38, '2010'!$F:$F, N$1)+SUMIFS('2010'!$J:$J, '2010'!$E:$E, $A38, '2010'!$F:$F, N$1)+SUMIFS('2009'!$H:$H, '2009'!$C:$C, $A38, '2009'!$F:$F, N$1)+SUMIFS('2009'!$I:$I, '2009'!$D:$D, $A38, '2009'!$F:$F, N$1)+SUMIFS('2009'!$J:$J, '2009'!$E:$E, $A38, '2009'!$F:$F, N$1), 0)</f>
        <v>2</v>
      </c>
      <c r="O38" s="0" t="n">
        <f aca="false">IFERROR(SUMIFS('2018'!$H:$H, '2018'!$C:$C, $A38, '2018'!$F:$F, O$1)+SUMIFS('2018'!$I:$I, '2018'!$D:$D, $A38, '2018'!$F:$F, O$1)+SUMIFS('2018'!$J:$J, '2018'!$E:$E, $A38, '2018'!$F:$F, O$1)+SUMIFS('2017'!$H:$H, '2017'!$C:$C, $A38, '2017'!$F:$F, O$1)+SUMIFS('2017'!$I:$I, '2017'!$D:$D, $A38, '2017'!$F:$F, O$1)+SUMIFS('2017'!$J:$J, '2017'!$E:$E, $A38, '2017'!$F:$F, O$1)+SUMIFS('2016'!$H:$H, '2016'!$C:$C, $A38, '2016'!$F:$F, O$1)+SUMIFS('2016'!$I:$I, '2016'!$D:$D, $A38, '2016'!$F:$F, O$1)+SUMIFS('2016'!$J:$J, '2016'!$E:$E, $A38, '2016'!$F:$F, O$1)+SUMIFS('2015'!$H:$H, '2015'!$C:$C, $A38, '2015'!$F:$F, O$1)+SUMIFS('2015'!$I:$I, '2015'!$D:$D, $A38, '2015'!$F:$F, O$1)+SUMIFS('2015'!$J:$J, '2015'!$E:$E, $A38, '2015'!$F:$F, O$1)+SUMIFS('2014'!$H:$H, '2014'!$C:$C, $A38, '2014'!$F:$F, O$1)+SUMIFS('2014'!$I:$I, '2014'!$D:$D, $A38, '2014'!$F:$F, O$1)+SUMIFS('2014'!$J:$J, '2014'!$E:$E, $A38, '2014'!$F:$F, O$1)+SUMIFS('2013'!$H:$H, '2013'!$C:$C, $A38, '2013'!$F:$F, O$1)+SUMIFS('2013'!$I:$I, '2013'!$D:$D, $A38, '2013'!$F:$F, O$1)+SUMIFS('2013'!$J:$J, '2013'!$E:$E, $A38, '2013'!$F:$F, O$1)+SUMIFS('2012'!$H:$H, '2012'!$C:$C, $A38, '2012'!$F:$F, O$1)+SUMIFS('2012'!$I:$I, '2012'!$D:$D, $A38, '2012'!$F:$F, O$1)+SUMIFS('2012'!$J:$J, '2012'!$E:$E, $A38, '2012'!$F:$F, O$1)+SUMIFS('2011'!$H:$H, '2011'!$C:$C, $A38, '2011'!$F:$F, O$1)+SUMIFS('2011'!$I:$I, '2011'!$D:$D, $A38, '2011'!$F:$F, O$1)+SUMIFS('2011'!$J:$J, '2011'!$E:$E, $A38, '2011'!$F:$F, O$1)+SUMIFS('2010'!$H:$H, '2010'!$C:$C, $A38, '2010'!$F:$F, O$1)+SUMIFS('2010'!$I:$I, '2010'!$D:$D, $A38, '2010'!$F:$F, O$1)+SUMIFS('2010'!$J:$J, '2010'!$E:$E, $A38, '2010'!$F:$F, O$1)+SUMIFS('2009'!$H:$H, '2009'!$C:$C, $A38, '2009'!$F:$F, O$1)+SUMIFS('2009'!$I:$I, '2009'!$D:$D, $A38, '2009'!$F:$F, O$1)+SUMIFS('2009'!$J:$J, '2009'!$E:$E, $A38, '2009'!$F:$F, O$1), 0)</f>
        <v>0</v>
      </c>
      <c r="P38" s="0" t="n">
        <f aca="false">IFERROR(SUMIFS('2018'!$H:$H, '2018'!$C:$C, $A38, '2018'!$F:$F, P$1)+SUMIFS('2018'!$I:$I, '2018'!$D:$D, $A38, '2018'!$F:$F, P$1)+SUMIFS('2018'!$J:$J, '2018'!$E:$E, $A38, '2018'!$F:$F, P$1)+SUMIFS('2017'!$H:$H, '2017'!$C:$C, $A38, '2017'!$F:$F, P$1)+SUMIFS('2017'!$I:$I, '2017'!$D:$D, $A38, '2017'!$F:$F, P$1)+SUMIFS('2017'!$J:$J, '2017'!$E:$E, $A38, '2017'!$F:$F, P$1)+SUMIFS('2016'!$H:$H, '2016'!$C:$C, $A38, '2016'!$F:$F, P$1)+SUMIFS('2016'!$I:$I, '2016'!$D:$D, $A38, '2016'!$F:$F, P$1)+SUMIFS('2016'!$J:$J, '2016'!$E:$E, $A38, '2016'!$F:$F, P$1)+SUMIFS('2015'!$H:$H, '2015'!$C:$C, $A38, '2015'!$F:$F, P$1)+SUMIFS('2015'!$I:$I, '2015'!$D:$D, $A38, '2015'!$F:$F, P$1)+SUMIFS('2015'!$J:$J, '2015'!$E:$E, $A38, '2015'!$F:$F, P$1)+SUMIFS('2014'!$H:$H, '2014'!$C:$C, $A38, '2014'!$F:$F, P$1)+SUMIFS('2014'!$I:$I, '2014'!$D:$D, $A38, '2014'!$F:$F, P$1)+SUMIFS('2014'!$J:$J, '2014'!$E:$E, $A38, '2014'!$F:$F, P$1)+SUMIFS('2013'!$H:$H, '2013'!$C:$C, $A38, '2013'!$F:$F, P$1)+SUMIFS('2013'!$I:$I, '2013'!$D:$D, $A38, '2013'!$F:$F, P$1)+SUMIFS('2013'!$J:$J, '2013'!$E:$E, $A38, '2013'!$F:$F, P$1)+SUMIFS('2012'!$H:$H, '2012'!$C:$C, $A38, '2012'!$F:$F, P$1)+SUMIFS('2012'!$I:$I, '2012'!$D:$D, $A38, '2012'!$F:$F, P$1)+SUMIFS('2012'!$J:$J, '2012'!$E:$E, $A38, '2012'!$F:$F, P$1)+SUMIFS('2011'!$H:$H, '2011'!$C:$C, $A38, '2011'!$F:$F, P$1)+SUMIFS('2011'!$I:$I, '2011'!$D:$D, $A38, '2011'!$F:$F, P$1)+SUMIFS('2011'!$J:$J, '2011'!$E:$E, $A38, '2011'!$F:$F, P$1)+SUMIFS('2010'!$H:$H, '2010'!$C:$C, $A38, '2010'!$F:$F, P$1)+SUMIFS('2010'!$I:$I, '2010'!$D:$D, $A38, '2010'!$F:$F, P$1)+SUMIFS('2010'!$J:$J, '2010'!$E:$E, $A38, '2010'!$F:$F, P$1)+SUMIFS('2009'!$H:$H, '2009'!$C:$C, $A38, '2009'!$F:$F, P$1)+SUMIFS('2009'!$I:$I, '2009'!$D:$D, $A38, '2009'!$F:$F, P$1)+SUMIFS('2009'!$J:$J, '2009'!$E:$E, $A38, '2009'!$F:$F, P$1), 0)</f>
        <v>0</v>
      </c>
      <c r="Q38" s="0" t="n">
        <f aca="false">IFERROR(SUMIFS('2018'!$H:$H, '2018'!$C:$C, $A38, '2018'!$F:$F, Q$1)+SUMIFS('2018'!$I:$I, '2018'!$D:$D, $A38, '2018'!$F:$F, Q$1)+SUMIFS('2018'!$J:$J, '2018'!$E:$E, $A38, '2018'!$F:$F, Q$1)+SUMIFS('2017'!$H:$H, '2017'!$C:$C, $A38, '2017'!$F:$F, Q$1)+SUMIFS('2017'!$I:$I, '2017'!$D:$D, $A38, '2017'!$F:$F, Q$1)+SUMIFS('2017'!$J:$J, '2017'!$E:$E, $A38, '2017'!$F:$F, Q$1)+SUMIFS('2016'!$H:$H, '2016'!$C:$C, $A38, '2016'!$F:$F, Q$1)+SUMIFS('2016'!$I:$I, '2016'!$D:$D, $A38, '2016'!$F:$F, Q$1)+SUMIFS('2016'!$J:$J, '2016'!$E:$E, $A38, '2016'!$F:$F, Q$1)+SUMIFS('2015'!$H:$H, '2015'!$C:$C, $A38, '2015'!$F:$F, Q$1)+SUMIFS('2015'!$I:$I, '2015'!$D:$D, $A38, '2015'!$F:$F, Q$1)+SUMIFS('2015'!$J:$J, '2015'!$E:$E, $A38, '2015'!$F:$F, Q$1)+SUMIFS('2014'!$H:$H, '2014'!$C:$C, $A38, '2014'!$F:$F, Q$1)+SUMIFS('2014'!$I:$I, '2014'!$D:$D, $A38, '2014'!$F:$F, Q$1)+SUMIFS('2014'!$J:$J, '2014'!$E:$E, $A38, '2014'!$F:$F, Q$1)+SUMIFS('2013'!$H:$H, '2013'!$C:$C, $A38, '2013'!$F:$F, Q$1)+SUMIFS('2013'!$I:$I, '2013'!$D:$D, $A38, '2013'!$F:$F, Q$1)+SUMIFS('2013'!$J:$J, '2013'!$E:$E, $A38, '2013'!$F:$F, Q$1)+SUMIFS('2012'!$H:$H, '2012'!$C:$C, $A38, '2012'!$F:$F, Q$1)+SUMIFS('2012'!$I:$I, '2012'!$D:$D, $A38, '2012'!$F:$F, Q$1)+SUMIFS('2012'!$J:$J, '2012'!$E:$E, $A38, '2012'!$F:$F, Q$1)+SUMIFS('2011'!$H:$H, '2011'!$C:$C, $A38, '2011'!$F:$F, Q$1)+SUMIFS('2011'!$I:$I, '2011'!$D:$D, $A38, '2011'!$F:$F, Q$1)+SUMIFS('2011'!$J:$J, '2011'!$E:$E, $A38, '2011'!$F:$F, Q$1)+SUMIFS('2010'!$H:$H, '2010'!$C:$C, $A38, '2010'!$F:$F, Q$1)+SUMIFS('2010'!$I:$I, '2010'!$D:$D, $A38, '2010'!$F:$F, Q$1)+SUMIFS('2010'!$J:$J, '2010'!$E:$E, $A38, '2010'!$F:$F, Q$1)+SUMIFS('2009'!$H:$H, '2009'!$C:$C, $A38, '2009'!$F:$F, Q$1)+SUMIFS('2009'!$I:$I, '2009'!$D:$D, $A38, '2009'!$F:$F, Q$1)+SUMIFS('2009'!$J:$J, '2009'!$E:$E, $A38, '2009'!$F:$F, Q$1), 0)</f>
        <v>40</v>
      </c>
      <c r="R38" s="0" t="n">
        <f aca="false">IFERROR(SUMIFS('2018'!$H:$H, '2018'!$C:$C, $A38, '2018'!$F:$F, R$1)+SUMIFS('2018'!$I:$I, '2018'!$D:$D, $A38, '2018'!$F:$F, R$1)+SUMIFS('2018'!$J:$J, '2018'!$E:$E, $A38, '2018'!$F:$F, R$1)+SUMIFS('2017'!$H:$H, '2017'!$C:$C, $A38, '2017'!$F:$F, R$1)+SUMIFS('2017'!$I:$I, '2017'!$D:$D, $A38, '2017'!$F:$F, R$1)+SUMIFS('2017'!$J:$J, '2017'!$E:$E, $A38, '2017'!$F:$F, R$1)+SUMIFS('2016'!$H:$H, '2016'!$C:$C, $A38, '2016'!$F:$F, R$1)+SUMIFS('2016'!$I:$I, '2016'!$D:$D, $A38, '2016'!$F:$F, R$1)+SUMIFS('2016'!$J:$J, '2016'!$E:$E, $A38, '2016'!$F:$F, R$1)+SUMIFS('2015'!$H:$H, '2015'!$C:$C, $A38, '2015'!$F:$F, R$1)+SUMIFS('2015'!$I:$I, '2015'!$D:$D, $A38, '2015'!$F:$F, R$1)+SUMIFS('2015'!$J:$J, '2015'!$E:$E, $A38, '2015'!$F:$F, R$1)+SUMIFS('2014'!$H:$H, '2014'!$C:$C, $A38, '2014'!$F:$F, R$1)+SUMIFS('2014'!$I:$I, '2014'!$D:$D, $A38, '2014'!$F:$F, R$1)+SUMIFS('2014'!$J:$J, '2014'!$E:$E, $A38, '2014'!$F:$F, R$1)+SUMIFS('2013'!$H:$H, '2013'!$C:$C, $A38, '2013'!$F:$F, R$1)+SUMIFS('2013'!$I:$I, '2013'!$D:$D, $A38, '2013'!$F:$F, R$1)+SUMIFS('2013'!$J:$J, '2013'!$E:$E, $A38, '2013'!$F:$F, R$1)+SUMIFS('2012'!$H:$H, '2012'!$C:$C, $A38, '2012'!$F:$F, R$1)+SUMIFS('2012'!$I:$I, '2012'!$D:$D, $A38, '2012'!$F:$F, R$1)+SUMIFS('2012'!$J:$J, '2012'!$E:$E, $A38, '2012'!$F:$F, R$1)+SUMIFS('2011'!$H:$H, '2011'!$C:$C, $A38, '2011'!$F:$F, R$1)+SUMIFS('2011'!$I:$I, '2011'!$D:$D, $A38, '2011'!$F:$F, R$1)+SUMIFS('2011'!$J:$J, '2011'!$E:$E, $A38, '2011'!$F:$F, R$1)+SUMIFS('2010'!$H:$H, '2010'!$C:$C, $A38, '2010'!$F:$F, R$1)+SUMIFS('2010'!$I:$I, '2010'!$D:$D, $A38, '2010'!$F:$F, R$1)+SUMIFS('2010'!$J:$J, '2010'!$E:$E, $A38, '2010'!$F:$F, R$1)+SUMIFS('2009'!$H:$H, '2009'!$C:$C, $A38, '2009'!$F:$F, R$1)+SUMIFS('2009'!$I:$I, '2009'!$D:$D, $A38, '2009'!$F:$F, R$1)+SUMIFS('2009'!$J:$J, '2009'!$E:$E, $A38, '2009'!$F:$F, R$1), 0)</f>
        <v>0</v>
      </c>
      <c r="S38" s="0" t="n">
        <f aca="false">IFERROR(SUMIFS('2018'!$H:$H, '2018'!$C:$C, $A38, '2018'!$F:$F, S$1)+SUMIFS('2018'!$I:$I, '2018'!$D:$D, $A38, '2018'!$F:$F, S$1)+SUMIFS('2018'!$J:$J, '2018'!$E:$E, $A38, '2018'!$F:$F, S$1)+SUMIFS('2017'!$H:$H, '2017'!$C:$C, $A38, '2017'!$F:$F, S$1)+SUMIFS('2017'!$I:$I, '2017'!$D:$D, $A38, '2017'!$F:$F, S$1)+SUMIFS('2017'!$J:$J, '2017'!$E:$E, $A38, '2017'!$F:$F, S$1)+SUMIFS('2016'!$H:$H, '2016'!$C:$C, $A38, '2016'!$F:$F, S$1)+SUMIFS('2016'!$I:$I, '2016'!$D:$D, $A38, '2016'!$F:$F, S$1)+SUMIFS('2016'!$J:$J, '2016'!$E:$E, $A38, '2016'!$F:$F, S$1)+SUMIFS('2015'!$H:$H, '2015'!$C:$C, $A38, '2015'!$F:$F, S$1)+SUMIFS('2015'!$I:$I, '2015'!$D:$D, $A38, '2015'!$F:$F, S$1)+SUMIFS('2015'!$J:$J, '2015'!$E:$E, $A38, '2015'!$F:$F, S$1)+SUMIFS('2014'!$H:$H, '2014'!$C:$C, $A38, '2014'!$F:$F, S$1)+SUMIFS('2014'!$I:$I, '2014'!$D:$D, $A38, '2014'!$F:$F, S$1)+SUMIFS('2014'!$J:$J, '2014'!$E:$E, $A38, '2014'!$F:$F, S$1)+SUMIFS('2013'!$H:$H, '2013'!$C:$C, $A38, '2013'!$F:$F, S$1)+SUMIFS('2013'!$I:$I, '2013'!$D:$D, $A38, '2013'!$F:$F, S$1)+SUMIFS('2013'!$J:$J, '2013'!$E:$E, $A38, '2013'!$F:$F, S$1)+SUMIFS('2012'!$H:$H, '2012'!$C:$C, $A38, '2012'!$F:$F, S$1)+SUMIFS('2012'!$I:$I, '2012'!$D:$D, $A38, '2012'!$F:$F, S$1)+SUMIFS('2012'!$J:$J, '2012'!$E:$E, $A38, '2012'!$F:$F, S$1)+SUMIFS('2011'!$H:$H, '2011'!$C:$C, $A38, '2011'!$F:$F, S$1)+SUMIFS('2011'!$I:$I, '2011'!$D:$D, $A38, '2011'!$F:$F, S$1)+SUMIFS('2011'!$J:$J, '2011'!$E:$E, $A38, '2011'!$F:$F, S$1)+SUMIFS('2010'!$H:$H, '2010'!$C:$C, $A38, '2010'!$F:$F, S$1)+SUMIFS('2010'!$I:$I, '2010'!$D:$D, $A38, '2010'!$F:$F, S$1)+SUMIFS('2010'!$J:$J, '2010'!$E:$E, $A38, '2010'!$F:$F, S$1)+SUMIFS('2009'!$H:$H, '2009'!$C:$C, $A38, '2009'!$F:$F, S$1)+SUMIFS('2009'!$I:$I, '2009'!$D:$D, $A38, '2009'!$F:$F, S$1)+SUMIFS('2009'!$J:$J, '2009'!$E:$E, $A38, '2009'!$F:$F, S$1), 0)</f>
        <v>0</v>
      </c>
      <c r="T38" s="0" t="n">
        <f aca="false">IFERROR(SUMIFS('2018'!$H:$H, '2018'!$C:$C, $A38, '2018'!$F:$F, T$1)+SUMIFS('2018'!$I:$I, '2018'!$D:$D, $A38, '2018'!$F:$F, T$1)+SUMIFS('2018'!$J:$J, '2018'!$E:$E, $A38, '2018'!$F:$F, T$1)+SUMIFS('2017'!$H:$H, '2017'!$C:$C, $A38, '2017'!$F:$F, T$1)+SUMIFS('2017'!$I:$I, '2017'!$D:$D, $A38, '2017'!$F:$F, T$1)+SUMIFS('2017'!$J:$J, '2017'!$E:$E, $A38, '2017'!$F:$F, T$1)+SUMIFS('2016'!$H:$H, '2016'!$C:$C, $A38, '2016'!$F:$F, T$1)+SUMIFS('2016'!$I:$I, '2016'!$D:$D, $A38, '2016'!$F:$F, T$1)+SUMIFS('2016'!$J:$J, '2016'!$E:$E, $A38, '2016'!$F:$F, T$1)+SUMIFS('2015'!$H:$H, '2015'!$C:$C, $A38, '2015'!$F:$F, T$1)+SUMIFS('2015'!$I:$I, '2015'!$D:$D, $A38, '2015'!$F:$F, T$1)+SUMIFS('2015'!$J:$J, '2015'!$E:$E, $A38, '2015'!$F:$F, T$1)+SUMIFS('2014'!$H:$H, '2014'!$C:$C, $A38, '2014'!$F:$F, T$1)+SUMIFS('2014'!$I:$I, '2014'!$D:$D, $A38, '2014'!$F:$F, T$1)+SUMIFS('2014'!$J:$J, '2014'!$E:$E, $A38, '2014'!$F:$F, T$1)+SUMIFS('2013'!$H:$H, '2013'!$C:$C, $A38, '2013'!$F:$F, T$1)+SUMIFS('2013'!$I:$I, '2013'!$D:$D, $A38, '2013'!$F:$F, T$1)+SUMIFS('2013'!$J:$J, '2013'!$E:$E, $A38, '2013'!$F:$F, T$1)+SUMIFS('2012'!$H:$H, '2012'!$C:$C, $A38, '2012'!$F:$F, T$1)+SUMIFS('2012'!$I:$I, '2012'!$D:$D, $A38, '2012'!$F:$F, T$1)+SUMIFS('2012'!$J:$J, '2012'!$E:$E, $A38, '2012'!$F:$F, T$1)+SUMIFS('2011'!$H:$H, '2011'!$C:$C, $A38, '2011'!$F:$F, T$1)+SUMIFS('2011'!$I:$I, '2011'!$D:$D, $A38, '2011'!$F:$F, T$1)+SUMIFS('2011'!$J:$J, '2011'!$E:$E, $A38, '2011'!$F:$F, T$1)+SUMIFS('2010'!$H:$H, '2010'!$C:$C, $A38, '2010'!$F:$F, T$1)+SUMIFS('2010'!$I:$I, '2010'!$D:$D, $A38, '2010'!$F:$F, T$1)+SUMIFS('2010'!$J:$J, '2010'!$E:$E, $A38, '2010'!$F:$F, T$1)+SUMIFS('2009'!$H:$H, '2009'!$C:$C, $A38, '2009'!$F:$F, T$1)+SUMIFS('2009'!$I:$I, '2009'!$D:$D, $A38, '2009'!$F:$F, T$1)+SUMIFS('2009'!$J:$J, '2009'!$E:$E, $A38, '2009'!$F:$F, T$1), 0)</f>
        <v>0</v>
      </c>
      <c r="U38" s="0" t="n">
        <f aca="false">IFERROR(SUMIFS('2018'!$H:$H, '2018'!$C:$C, $A38, '2018'!$F:$F, U$1)+SUMIFS('2018'!$I:$I, '2018'!$D:$D, $A38, '2018'!$F:$F, U$1)+SUMIFS('2018'!$J:$J, '2018'!$E:$E, $A38, '2018'!$F:$F, U$1)+SUMIFS('2017'!$H:$H, '2017'!$C:$C, $A38, '2017'!$F:$F, U$1)+SUMIFS('2017'!$I:$I, '2017'!$D:$D, $A38, '2017'!$F:$F, U$1)+SUMIFS('2017'!$J:$J, '2017'!$E:$E, $A38, '2017'!$F:$F, U$1)+SUMIFS('2016'!$H:$H, '2016'!$C:$C, $A38, '2016'!$F:$F, U$1)+SUMIFS('2016'!$I:$I, '2016'!$D:$D, $A38, '2016'!$F:$F, U$1)+SUMIFS('2016'!$J:$J, '2016'!$E:$E, $A38, '2016'!$F:$F, U$1)+SUMIFS('2015'!$H:$H, '2015'!$C:$C, $A38, '2015'!$F:$F, U$1)+SUMIFS('2015'!$I:$I, '2015'!$D:$D, $A38, '2015'!$F:$F, U$1)+SUMIFS('2015'!$J:$J, '2015'!$E:$E, $A38, '2015'!$F:$F, U$1)+SUMIFS('2014'!$H:$H, '2014'!$C:$C, $A38, '2014'!$F:$F, U$1)+SUMIFS('2014'!$I:$I, '2014'!$D:$D, $A38, '2014'!$F:$F, U$1)+SUMIFS('2014'!$J:$J, '2014'!$E:$E, $A38, '2014'!$F:$F, U$1)+SUMIFS('2013'!$H:$H, '2013'!$C:$C, $A38, '2013'!$F:$F, U$1)+SUMIFS('2013'!$I:$I, '2013'!$D:$D, $A38, '2013'!$F:$F, U$1)+SUMIFS('2013'!$J:$J, '2013'!$E:$E, $A38, '2013'!$F:$F, U$1)+SUMIFS('2012'!$H:$H, '2012'!$C:$C, $A38, '2012'!$F:$F, U$1)+SUMIFS('2012'!$I:$I, '2012'!$D:$D, $A38, '2012'!$F:$F, U$1)+SUMIFS('2012'!$J:$J, '2012'!$E:$E, $A38, '2012'!$F:$F, U$1)+SUMIFS('2011'!$H:$H, '2011'!$C:$C, $A38, '2011'!$F:$F, U$1)+SUMIFS('2011'!$I:$I, '2011'!$D:$D, $A38, '2011'!$F:$F, U$1)+SUMIFS('2011'!$J:$J, '2011'!$E:$E, $A38, '2011'!$F:$F, U$1)+SUMIFS('2010'!$H:$H, '2010'!$C:$C, $A38, '2010'!$F:$F, U$1)+SUMIFS('2010'!$I:$I, '2010'!$D:$D, $A38, '2010'!$F:$F, U$1)+SUMIFS('2010'!$J:$J, '2010'!$E:$E, $A38, '2010'!$F:$F, U$1)+SUMIFS('2009'!$H:$H, '2009'!$C:$C, $A38, '2009'!$F:$F, U$1)+SUMIFS('2009'!$I:$I, '2009'!$D:$D, $A38, '2009'!$F:$F, U$1)+SUMIFS('2009'!$J:$J, '2009'!$E:$E, $A38, '2009'!$F:$F, U$1), 0)</f>
        <v>0</v>
      </c>
      <c r="V38" s="0" t="n">
        <f aca="false">IFERROR(SUMIFS('2018'!$H:$H, '2018'!$C:$C, $A38, '2018'!$F:$F, V$1)+SUMIFS('2018'!$I:$I, '2018'!$D:$D, $A38, '2018'!$F:$F, V$1)+SUMIFS('2018'!$J:$J, '2018'!$E:$E, $A38, '2018'!$F:$F, V$1)+SUMIFS('2017'!$H:$H, '2017'!$C:$C, $A38, '2017'!$F:$F, V$1)+SUMIFS('2017'!$I:$I, '2017'!$D:$D, $A38, '2017'!$F:$F, V$1)+SUMIFS('2017'!$J:$J, '2017'!$E:$E, $A38, '2017'!$F:$F, V$1)+SUMIFS('2016'!$H:$H, '2016'!$C:$C, $A38, '2016'!$F:$F, V$1)+SUMIFS('2016'!$I:$I, '2016'!$D:$D, $A38, '2016'!$F:$F, V$1)+SUMIFS('2016'!$J:$J, '2016'!$E:$E, $A38, '2016'!$F:$F, V$1)+SUMIFS('2015'!$H:$H, '2015'!$C:$C, $A38, '2015'!$F:$F, V$1)+SUMIFS('2015'!$I:$I, '2015'!$D:$D, $A38, '2015'!$F:$F, V$1)+SUMIFS('2015'!$J:$J, '2015'!$E:$E, $A38, '2015'!$F:$F, V$1)+SUMIFS('2014'!$H:$H, '2014'!$C:$C, $A38, '2014'!$F:$F, V$1)+SUMIFS('2014'!$I:$I, '2014'!$D:$D, $A38, '2014'!$F:$F, V$1)+SUMIFS('2014'!$J:$J, '2014'!$E:$E, $A38, '2014'!$F:$F, V$1)+SUMIFS('2013'!$H:$H, '2013'!$C:$C, $A38, '2013'!$F:$F, V$1)+SUMIFS('2013'!$I:$I, '2013'!$D:$D, $A38, '2013'!$F:$F, V$1)+SUMIFS('2013'!$J:$J, '2013'!$E:$E, $A38, '2013'!$F:$F, V$1)+SUMIFS('2012'!$H:$H, '2012'!$C:$C, $A38, '2012'!$F:$F, V$1)+SUMIFS('2012'!$I:$I, '2012'!$D:$D, $A38, '2012'!$F:$F, V$1)+SUMIFS('2012'!$J:$J, '2012'!$E:$E, $A38, '2012'!$F:$F, V$1)+SUMIFS('2011'!$H:$H, '2011'!$C:$C, $A38, '2011'!$F:$F, V$1)+SUMIFS('2011'!$I:$I, '2011'!$D:$D, $A38, '2011'!$F:$F, V$1)+SUMIFS('2011'!$J:$J, '2011'!$E:$E, $A38, '2011'!$F:$F, V$1)+SUMIFS('2010'!$H:$H, '2010'!$C:$C, $A38, '2010'!$F:$F, V$1)+SUMIFS('2010'!$I:$I, '2010'!$D:$D, $A38, '2010'!$F:$F, V$1)+SUMIFS('2010'!$J:$J, '2010'!$E:$E, $A38, '2010'!$F:$F, V$1)+SUMIFS('2009'!$H:$H, '2009'!$C:$C, $A38, '2009'!$F:$F, V$1)+SUMIFS('2009'!$I:$I, '2009'!$D:$D, $A38, '2009'!$F:$F, V$1)+SUMIFS('2009'!$J:$J, '2009'!$E:$E, $A38, '2009'!$F:$F, V$1), 0)</f>
        <v>0</v>
      </c>
      <c r="W38" s="0" t="n">
        <f aca="false">IFERROR(SUMIFS('2018'!$H:$H, '2018'!$C:$C, $A38, '2018'!$F:$F, W$1)+SUMIFS('2018'!$I:$I, '2018'!$D:$D, $A38, '2018'!$F:$F, W$1)+SUMIFS('2018'!$J:$J, '2018'!$E:$E, $A38, '2018'!$F:$F, W$1)+SUMIFS('2017'!$H:$H, '2017'!$C:$C, $A38, '2017'!$F:$F, W$1)+SUMIFS('2017'!$I:$I, '2017'!$D:$D, $A38, '2017'!$F:$F, W$1)+SUMIFS('2017'!$J:$J, '2017'!$E:$E, $A38, '2017'!$F:$F, W$1)+SUMIFS('2016'!$H:$H, '2016'!$C:$C, $A38, '2016'!$F:$F, W$1)+SUMIFS('2016'!$I:$I, '2016'!$D:$D, $A38, '2016'!$F:$F, W$1)+SUMIFS('2016'!$J:$J, '2016'!$E:$E, $A38, '2016'!$F:$F, W$1)+SUMIFS('2015'!$H:$H, '2015'!$C:$C, $A38, '2015'!$F:$F, W$1)+SUMIFS('2015'!$I:$I, '2015'!$D:$D, $A38, '2015'!$F:$F, W$1)+SUMIFS('2015'!$J:$J, '2015'!$E:$E, $A38, '2015'!$F:$F, W$1)+SUMIFS('2014'!$H:$H, '2014'!$C:$C, $A38, '2014'!$F:$F, W$1)+SUMIFS('2014'!$I:$I, '2014'!$D:$D, $A38, '2014'!$F:$F, W$1)+SUMIFS('2014'!$J:$J, '2014'!$E:$E, $A38, '2014'!$F:$F, W$1)+SUMIFS('2013'!$H:$H, '2013'!$C:$C, $A38, '2013'!$F:$F, W$1)+SUMIFS('2013'!$I:$I, '2013'!$D:$D, $A38, '2013'!$F:$F, W$1)+SUMIFS('2013'!$J:$J, '2013'!$E:$E, $A38, '2013'!$F:$F, W$1)+SUMIFS('2012'!$H:$H, '2012'!$C:$C, $A38, '2012'!$F:$F, W$1)+SUMIFS('2012'!$I:$I, '2012'!$D:$D, $A38, '2012'!$F:$F, W$1)+SUMIFS('2012'!$J:$J, '2012'!$E:$E, $A38, '2012'!$F:$F, W$1)+SUMIFS('2011'!$H:$H, '2011'!$C:$C, $A38, '2011'!$F:$F, W$1)+SUMIFS('2011'!$I:$I, '2011'!$D:$D, $A38, '2011'!$F:$F, W$1)+SUMIFS('2011'!$J:$J, '2011'!$E:$E, $A38, '2011'!$F:$F, W$1)+SUMIFS('2010'!$H:$H, '2010'!$C:$C, $A38, '2010'!$F:$F, W$1)+SUMIFS('2010'!$I:$I, '2010'!$D:$D, $A38, '2010'!$F:$F, W$1)+SUMIFS('2010'!$J:$J, '2010'!$E:$E, $A38, '2010'!$F:$F, W$1)+SUMIFS('2009'!$H:$H, '2009'!$C:$C, $A38, '2009'!$F:$F, W$1)+SUMIFS('2009'!$I:$I, '2009'!$D:$D, $A38, '2009'!$F:$F, W$1)+SUMIFS('2009'!$J:$J, '2009'!$E:$E, $A38, '2009'!$F:$F, W$1), 0)</f>
        <v>3</v>
      </c>
      <c r="X38" s="0" t="n">
        <f aca="false">IFERROR(SUMIFS('2018'!$H:$H, '2018'!$C:$C, $A38, '2018'!$F:$F, X$1)+SUMIFS('2018'!$I:$I, '2018'!$D:$D, $A38, '2018'!$F:$F, X$1)+SUMIFS('2018'!$J:$J, '2018'!$E:$E, $A38, '2018'!$F:$F, X$1)+SUMIFS('2017'!$H:$H, '2017'!$C:$C, $A38, '2017'!$F:$F, X$1)+SUMIFS('2017'!$I:$I, '2017'!$D:$D, $A38, '2017'!$F:$F, X$1)+SUMIFS('2017'!$J:$J, '2017'!$E:$E, $A38, '2017'!$F:$F, X$1)+SUMIFS('2016'!$H:$H, '2016'!$C:$C, $A38, '2016'!$F:$F, X$1)+SUMIFS('2016'!$I:$I, '2016'!$D:$D, $A38, '2016'!$F:$F, X$1)+SUMIFS('2016'!$J:$J, '2016'!$E:$E, $A38, '2016'!$F:$F, X$1)+SUMIFS('2015'!$H:$H, '2015'!$C:$C, $A38, '2015'!$F:$F, X$1)+SUMIFS('2015'!$I:$I, '2015'!$D:$D, $A38, '2015'!$F:$F, X$1)+SUMIFS('2015'!$J:$J, '2015'!$E:$E, $A38, '2015'!$F:$F, X$1)+SUMIFS('2014'!$H:$H, '2014'!$C:$C, $A38, '2014'!$F:$F, X$1)+SUMIFS('2014'!$I:$I, '2014'!$D:$D, $A38, '2014'!$F:$F, X$1)+SUMIFS('2014'!$J:$J, '2014'!$E:$E, $A38, '2014'!$F:$F, X$1)+SUMIFS('2013'!$H:$H, '2013'!$C:$C, $A38, '2013'!$F:$F, X$1)+SUMIFS('2013'!$I:$I, '2013'!$D:$D, $A38, '2013'!$F:$F, X$1)+SUMIFS('2013'!$J:$J, '2013'!$E:$E, $A38, '2013'!$F:$F, X$1)+SUMIFS('2012'!$H:$H, '2012'!$C:$C, $A38, '2012'!$F:$F, X$1)+SUMIFS('2012'!$I:$I, '2012'!$D:$D, $A38, '2012'!$F:$F, X$1)+SUMIFS('2012'!$J:$J, '2012'!$E:$E, $A38, '2012'!$F:$F, X$1)+SUMIFS('2011'!$H:$H, '2011'!$C:$C, $A38, '2011'!$F:$F, X$1)+SUMIFS('2011'!$I:$I, '2011'!$D:$D, $A38, '2011'!$F:$F, X$1)+SUMIFS('2011'!$J:$J, '2011'!$E:$E, $A38, '2011'!$F:$F, X$1)+SUMIFS('2010'!$H:$H, '2010'!$C:$C, $A38, '2010'!$F:$F, X$1)+SUMIFS('2010'!$I:$I, '2010'!$D:$D, $A38, '2010'!$F:$F, X$1)+SUMIFS('2010'!$J:$J, '2010'!$E:$E, $A38, '2010'!$F:$F, X$1)+SUMIFS('2009'!$H:$H, '2009'!$C:$C, $A38, '2009'!$F:$F, X$1)+SUMIFS('2009'!$I:$I, '2009'!$D:$D, $A38, '2009'!$F:$F, X$1)+SUMIFS('2009'!$J:$J, '2009'!$E:$E, $A38, '2009'!$F:$F, X$1), 0)</f>
        <v>0.5</v>
      </c>
      <c r="Y38" s="0" t="n">
        <f aca="false">IFERROR(SUMIFS('2018'!$H:$H, '2018'!$C:$C, $A38, '2018'!$F:$F, Y$1)+SUMIFS('2018'!$I:$I, '2018'!$D:$D, $A38, '2018'!$F:$F, Y$1)+SUMIFS('2018'!$J:$J, '2018'!$E:$E, $A38, '2018'!$F:$F, Y$1)+SUMIFS('2017'!$H:$H, '2017'!$C:$C, $A38, '2017'!$F:$F, Y$1)+SUMIFS('2017'!$I:$I, '2017'!$D:$D, $A38, '2017'!$F:$F, Y$1)+SUMIFS('2017'!$J:$J, '2017'!$E:$E, $A38, '2017'!$F:$F, Y$1)+SUMIFS('2016'!$H:$H, '2016'!$C:$C, $A38, '2016'!$F:$F, Y$1)+SUMIFS('2016'!$I:$I, '2016'!$D:$D, $A38, '2016'!$F:$F, Y$1)+SUMIFS('2016'!$J:$J, '2016'!$E:$E, $A38, '2016'!$F:$F, Y$1)+SUMIFS('2015'!$H:$H, '2015'!$C:$C, $A38, '2015'!$F:$F, Y$1)+SUMIFS('2015'!$I:$I, '2015'!$D:$D, $A38, '2015'!$F:$F, Y$1)+SUMIFS('2015'!$J:$J, '2015'!$E:$E, $A38, '2015'!$F:$F, Y$1)+SUMIFS('2014'!$H:$H, '2014'!$C:$C, $A38, '2014'!$F:$F, Y$1)+SUMIFS('2014'!$I:$I, '2014'!$D:$D, $A38, '2014'!$F:$F, Y$1)+SUMIFS('2014'!$J:$J, '2014'!$E:$E, $A38, '2014'!$F:$F, Y$1)+SUMIFS('2013'!$H:$H, '2013'!$C:$C, $A38, '2013'!$F:$F, Y$1)+SUMIFS('2013'!$I:$I, '2013'!$D:$D, $A38, '2013'!$F:$F, Y$1)+SUMIFS('2013'!$J:$J, '2013'!$E:$E, $A38, '2013'!$F:$F, Y$1)+SUMIFS('2012'!$H:$H, '2012'!$C:$C, $A38, '2012'!$F:$F, Y$1)+SUMIFS('2012'!$I:$I, '2012'!$D:$D, $A38, '2012'!$F:$F, Y$1)+SUMIFS('2012'!$J:$J, '2012'!$E:$E, $A38, '2012'!$F:$F, Y$1)+SUMIFS('2011'!$H:$H, '2011'!$C:$C, $A38, '2011'!$F:$F, Y$1)+SUMIFS('2011'!$I:$I, '2011'!$D:$D, $A38, '2011'!$F:$F, Y$1)+SUMIFS('2011'!$J:$J, '2011'!$E:$E, $A38, '2011'!$F:$F, Y$1)+SUMIFS('2010'!$H:$H, '2010'!$C:$C, $A38, '2010'!$F:$F, Y$1)+SUMIFS('2010'!$I:$I, '2010'!$D:$D, $A38, '2010'!$F:$F, Y$1)+SUMIFS('2010'!$J:$J, '2010'!$E:$E, $A38, '2010'!$F:$F, Y$1)+SUMIFS('2009'!$H:$H, '2009'!$C:$C, $A38, '2009'!$F:$F, Y$1)+SUMIFS('2009'!$I:$I, '2009'!$D:$D, $A38, '2009'!$F:$F, Y$1)+SUMIFS('2009'!$J:$J, '2009'!$E:$E, $A38, '2009'!$F:$F, Y$1), 0)</f>
        <v>0</v>
      </c>
      <c r="Z38" s="0" t="n">
        <f aca="false">IFERROR(SUMIFS('2018'!$H:$H, '2018'!$C:$C, $A38, '2018'!$F:$F, Z$1)+SUMIFS('2018'!$I:$I, '2018'!$D:$D, $A38, '2018'!$F:$F, Z$1)+SUMIFS('2018'!$J:$J, '2018'!$E:$E, $A38, '2018'!$F:$F, Z$1)+SUMIFS('2017'!$H:$H, '2017'!$C:$C, $A38, '2017'!$F:$F, Z$1)+SUMIFS('2017'!$I:$I, '2017'!$D:$D, $A38, '2017'!$F:$F, Z$1)+SUMIFS('2017'!$J:$J, '2017'!$E:$E, $A38, '2017'!$F:$F, Z$1)+SUMIFS('2016'!$H:$H, '2016'!$C:$C, $A38, '2016'!$F:$F, Z$1)+SUMIFS('2016'!$I:$I, '2016'!$D:$D, $A38, '2016'!$F:$F, Z$1)+SUMIFS('2016'!$J:$J, '2016'!$E:$E, $A38, '2016'!$F:$F, Z$1)+SUMIFS('2015'!$H:$H, '2015'!$C:$C, $A38, '2015'!$F:$F, Z$1)+SUMIFS('2015'!$I:$I, '2015'!$D:$D, $A38, '2015'!$F:$F, Z$1)+SUMIFS('2015'!$J:$J, '2015'!$E:$E, $A38, '2015'!$F:$F, Z$1)+SUMIFS('2014'!$H:$H, '2014'!$C:$C, $A38, '2014'!$F:$F, Z$1)+SUMIFS('2014'!$I:$I, '2014'!$D:$D, $A38, '2014'!$F:$F, Z$1)+SUMIFS('2014'!$J:$J, '2014'!$E:$E, $A38, '2014'!$F:$F, Z$1)+SUMIFS('2013'!$H:$H, '2013'!$C:$C, $A38, '2013'!$F:$F, Z$1)+SUMIFS('2013'!$I:$I, '2013'!$D:$D, $A38, '2013'!$F:$F, Z$1)+SUMIFS('2013'!$J:$J, '2013'!$E:$E, $A38, '2013'!$F:$F, Z$1)+SUMIFS('2012'!$H:$H, '2012'!$C:$C, $A38, '2012'!$F:$F, Z$1)+SUMIFS('2012'!$I:$I, '2012'!$D:$D, $A38, '2012'!$F:$F, Z$1)+SUMIFS('2012'!$J:$J, '2012'!$E:$E, $A38, '2012'!$F:$F, Z$1)+SUMIFS('2011'!$H:$H, '2011'!$C:$C, $A38, '2011'!$F:$F, Z$1)+SUMIFS('2011'!$I:$I, '2011'!$D:$D, $A38, '2011'!$F:$F, Z$1)+SUMIFS('2011'!$J:$J, '2011'!$E:$E, $A38, '2011'!$F:$F, Z$1)+SUMIFS('2010'!$H:$H, '2010'!$C:$C, $A38, '2010'!$F:$F, Z$1)+SUMIFS('2010'!$I:$I, '2010'!$D:$D, $A38, '2010'!$F:$F, Z$1)+SUMIFS('2010'!$J:$J, '2010'!$E:$E, $A38, '2010'!$F:$F, Z$1)+SUMIFS('2009'!$H:$H, '2009'!$C:$C, $A38, '2009'!$F:$F, Z$1)+SUMIFS('2009'!$I:$I, '2009'!$D:$D, $A38, '2009'!$F:$F, Z$1)+SUMIFS('2009'!$J:$J, '2009'!$E:$E, $A38, '2009'!$F:$F, Z$1), 0)</f>
        <v>0</v>
      </c>
      <c r="AA38" s="0" t="n">
        <f aca="false">IFERROR(SUMIFS('2018'!$H:$H, '2018'!$C:$C, $A38, '2018'!$F:$F, AA$1)+SUMIFS('2018'!$I:$I, '2018'!$D:$D, $A38, '2018'!$F:$F, AA$1)+SUMIFS('2018'!$J:$J, '2018'!$E:$E, $A38, '2018'!$F:$F, AA$1)+SUMIFS('2017'!$H:$H, '2017'!$C:$C, $A38, '2017'!$F:$F, AA$1)+SUMIFS('2017'!$I:$I, '2017'!$D:$D, $A38, '2017'!$F:$F, AA$1)+SUMIFS('2017'!$J:$J, '2017'!$E:$E, $A38, '2017'!$F:$F, AA$1)+SUMIFS('2016'!$H:$H, '2016'!$C:$C, $A38, '2016'!$F:$F, AA$1)+SUMIFS('2016'!$I:$I, '2016'!$D:$D, $A38, '2016'!$F:$F, AA$1)+SUMIFS('2016'!$J:$J, '2016'!$E:$E, $A38, '2016'!$F:$F, AA$1)+SUMIFS('2015'!$H:$H, '2015'!$C:$C, $A38, '2015'!$F:$F, AA$1)+SUMIFS('2015'!$I:$I, '2015'!$D:$D, $A38, '2015'!$F:$F, AA$1)+SUMIFS('2015'!$J:$J, '2015'!$E:$E, $A38, '2015'!$F:$F, AA$1)+SUMIFS('2014'!$H:$H, '2014'!$C:$C, $A38, '2014'!$F:$F, AA$1)+SUMIFS('2014'!$I:$I, '2014'!$D:$D, $A38, '2014'!$F:$F, AA$1)+SUMIFS('2014'!$J:$J, '2014'!$E:$E, $A38, '2014'!$F:$F, AA$1)+SUMIFS('2013'!$H:$H, '2013'!$C:$C, $A38, '2013'!$F:$F, AA$1)+SUMIFS('2013'!$I:$I, '2013'!$D:$D, $A38, '2013'!$F:$F, AA$1)+SUMIFS('2013'!$J:$J, '2013'!$E:$E, $A38, '2013'!$F:$F, AA$1)+SUMIFS('2012'!$H:$H, '2012'!$C:$C, $A38, '2012'!$F:$F, AA$1)+SUMIFS('2012'!$I:$I, '2012'!$D:$D, $A38, '2012'!$F:$F, AA$1)+SUMIFS('2012'!$J:$J, '2012'!$E:$E, $A38, '2012'!$F:$F, AA$1)+SUMIFS('2011'!$H:$H, '2011'!$C:$C, $A38, '2011'!$F:$F, AA$1)+SUMIFS('2011'!$I:$I, '2011'!$D:$D, $A38, '2011'!$F:$F, AA$1)+SUMIFS('2011'!$J:$J, '2011'!$E:$E, $A38, '2011'!$F:$F, AA$1)+SUMIFS('2010'!$H:$H, '2010'!$C:$C, $A38, '2010'!$F:$F, AA$1)+SUMIFS('2010'!$I:$I, '2010'!$D:$D, $A38, '2010'!$F:$F, AA$1)+SUMIFS('2010'!$J:$J, '2010'!$E:$E, $A38, '2010'!$F:$F, AA$1)+SUMIFS('2009'!$H:$H, '2009'!$C:$C, $A38, '2009'!$F:$F, AA$1)+SUMIFS('2009'!$I:$I, '2009'!$D:$D, $A38, '2009'!$F:$F, AA$1)+SUMIFS('2009'!$J:$J, '2009'!$E:$E, $A38, '2009'!$F:$F, AA$1), 0)</f>
        <v>0</v>
      </c>
      <c r="AB38" s="0" t="n">
        <f aca="false">IFERROR(SUMIFS('2018'!$H:$H, '2018'!$C:$C, $A38, '2018'!$F:$F, AB$1)+SUMIFS('2018'!$I:$I, '2018'!$D:$D, $A38, '2018'!$F:$F, AB$1)+SUMIFS('2018'!$J:$J, '2018'!$E:$E, $A38, '2018'!$F:$F, AB$1)+SUMIFS('2017'!$H:$H, '2017'!$C:$C, $A38, '2017'!$F:$F, AB$1)+SUMIFS('2017'!$I:$I, '2017'!$D:$D, $A38, '2017'!$F:$F, AB$1)+SUMIFS('2017'!$J:$J, '2017'!$E:$E, $A38, '2017'!$F:$F, AB$1)+SUMIFS('2016'!$H:$H, '2016'!$C:$C, $A38, '2016'!$F:$F, AB$1)+SUMIFS('2016'!$I:$I, '2016'!$D:$D, $A38, '2016'!$F:$F, AB$1)+SUMIFS('2016'!$J:$J, '2016'!$E:$E, $A38, '2016'!$F:$F, AB$1)+SUMIFS('2015'!$H:$H, '2015'!$C:$C, $A38, '2015'!$F:$F, AB$1)+SUMIFS('2015'!$I:$I, '2015'!$D:$D, $A38, '2015'!$F:$F, AB$1)+SUMIFS('2015'!$J:$J, '2015'!$E:$E, $A38, '2015'!$F:$F, AB$1)+SUMIFS('2014'!$H:$H, '2014'!$C:$C, $A38, '2014'!$F:$F, AB$1)+SUMIFS('2014'!$I:$I, '2014'!$D:$D, $A38, '2014'!$F:$F, AB$1)+SUMIFS('2014'!$J:$J, '2014'!$E:$E, $A38, '2014'!$F:$F, AB$1)+SUMIFS('2013'!$H:$H, '2013'!$C:$C, $A38, '2013'!$F:$F, AB$1)+SUMIFS('2013'!$I:$I, '2013'!$D:$D, $A38, '2013'!$F:$F, AB$1)+SUMIFS('2013'!$J:$J, '2013'!$E:$E, $A38, '2013'!$F:$F, AB$1)+SUMIFS('2012'!$H:$H, '2012'!$C:$C, $A38, '2012'!$F:$F, AB$1)+SUMIFS('2012'!$I:$I, '2012'!$D:$D, $A38, '2012'!$F:$F, AB$1)+SUMIFS('2012'!$J:$J, '2012'!$E:$E, $A38, '2012'!$F:$F, AB$1)+SUMIFS('2011'!$H:$H, '2011'!$C:$C, $A38, '2011'!$F:$F, AB$1)+SUMIFS('2011'!$I:$I, '2011'!$D:$D, $A38, '2011'!$F:$F, AB$1)+SUMIFS('2011'!$J:$J, '2011'!$E:$E, $A38, '2011'!$F:$F, AB$1)+SUMIFS('2010'!$H:$H, '2010'!$C:$C, $A38, '2010'!$F:$F, AB$1)+SUMIFS('2010'!$I:$I, '2010'!$D:$D, $A38, '2010'!$F:$F, AB$1)+SUMIFS('2010'!$J:$J, '2010'!$E:$E, $A38, '2010'!$F:$F, AB$1)+SUMIFS('2009'!$H:$H, '2009'!$C:$C, $A38, '2009'!$F:$F, AB$1)+SUMIFS('2009'!$I:$I, '2009'!$D:$D, $A38, '2009'!$F:$F, AB$1)+SUMIFS('2009'!$J:$J, '2009'!$E:$E, $A38, '2009'!$F:$F, AB$1), 0)</f>
        <v>0</v>
      </c>
      <c r="AC38" s="0" t="n">
        <f aca="false">IFERROR(SUMIFS('2018'!$H:$H, '2018'!$C:$C, $A38, '2018'!$F:$F, AC$1)+SUMIFS('2018'!$I:$I, '2018'!$D:$D, $A38, '2018'!$F:$F, AC$1)+SUMIFS('2018'!$J:$J, '2018'!$E:$E, $A38, '2018'!$F:$F, AC$1)+SUMIFS('2017'!$H:$H, '2017'!$C:$C, $A38, '2017'!$F:$F, AC$1)+SUMIFS('2017'!$I:$I, '2017'!$D:$D, $A38, '2017'!$F:$F, AC$1)+SUMIFS('2017'!$J:$J, '2017'!$E:$E, $A38, '2017'!$F:$F, AC$1)+SUMIFS('2016'!$H:$H, '2016'!$C:$C, $A38, '2016'!$F:$F, AC$1)+SUMIFS('2016'!$I:$I, '2016'!$D:$D, $A38, '2016'!$F:$F, AC$1)+SUMIFS('2016'!$J:$J, '2016'!$E:$E, $A38, '2016'!$F:$F, AC$1)+SUMIFS('2015'!$H:$H, '2015'!$C:$C, $A38, '2015'!$F:$F, AC$1)+SUMIFS('2015'!$I:$I, '2015'!$D:$D, $A38, '2015'!$F:$F, AC$1)+SUMIFS('2015'!$J:$J, '2015'!$E:$E, $A38, '2015'!$F:$F, AC$1)+SUMIFS('2014'!$H:$H, '2014'!$C:$C, $A38, '2014'!$F:$F, AC$1)+SUMIFS('2014'!$I:$I, '2014'!$D:$D, $A38, '2014'!$F:$F, AC$1)+SUMIFS('2014'!$J:$J, '2014'!$E:$E, $A38, '2014'!$F:$F, AC$1)+SUMIFS('2013'!$H:$H, '2013'!$C:$C, $A38, '2013'!$F:$F, AC$1)+SUMIFS('2013'!$I:$I, '2013'!$D:$D, $A38, '2013'!$F:$F, AC$1)+SUMIFS('2013'!$J:$J, '2013'!$E:$E, $A38, '2013'!$F:$F, AC$1)+SUMIFS('2012'!$H:$H, '2012'!$C:$C, $A38, '2012'!$F:$F, AC$1)+SUMIFS('2012'!$I:$I, '2012'!$D:$D, $A38, '2012'!$F:$F, AC$1)+SUMIFS('2012'!$J:$J, '2012'!$E:$E, $A38, '2012'!$F:$F, AC$1)+SUMIFS('2011'!$H:$H, '2011'!$C:$C, $A38, '2011'!$F:$F, AC$1)+SUMIFS('2011'!$I:$I, '2011'!$D:$D, $A38, '2011'!$F:$F, AC$1)+SUMIFS('2011'!$J:$J, '2011'!$E:$E, $A38, '2011'!$F:$F, AC$1)+SUMIFS('2010'!$H:$H, '2010'!$C:$C, $A38, '2010'!$F:$F, AC$1)+SUMIFS('2010'!$I:$I, '2010'!$D:$D, $A38, '2010'!$F:$F, AC$1)+SUMIFS('2010'!$J:$J, '2010'!$E:$E, $A38, '2010'!$F:$F, AC$1)+SUMIFS('2009'!$H:$H, '2009'!$C:$C, $A38, '2009'!$F:$F, AC$1)+SUMIFS('2009'!$I:$I, '2009'!$D:$D, $A38, '2009'!$F:$F, AC$1)+SUMIFS('2009'!$J:$J, '2009'!$E:$E, $A38, '2009'!$F:$F, AC$1), 0)</f>
        <v>0</v>
      </c>
      <c r="AD38" s="0" t="n">
        <f aca="false">IFERROR(SUMIFS('2018'!$H:$H, '2018'!$C:$C, $A38, '2018'!$F:$F, AD$1)+SUMIFS('2018'!$I:$I, '2018'!$D:$D, $A38, '2018'!$F:$F, AD$1)+SUMIFS('2018'!$J:$J, '2018'!$E:$E, $A38, '2018'!$F:$F, AD$1)+SUMIFS('2017'!$H:$H, '2017'!$C:$C, $A38, '2017'!$F:$F, AD$1)+SUMIFS('2017'!$I:$I, '2017'!$D:$D, $A38, '2017'!$F:$F, AD$1)+SUMIFS('2017'!$J:$J, '2017'!$E:$E, $A38, '2017'!$F:$F, AD$1)+SUMIFS('2016'!$H:$H, '2016'!$C:$C, $A38, '2016'!$F:$F, AD$1)+SUMIFS('2016'!$I:$I, '2016'!$D:$D, $A38, '2016'!$F:$F, AD$1)+SUMIFS('2016'!$J:$J, '2016'!$E:$E, $A38, '2016'!$F:$F, AD$1)+SUMIFS('2015'!$H:$H, '2015'!$C:$C, $A38, '2015'!$F:$F, AD$1)+SUMIFS('2015'!$I:$I, '2015'!$D:$D, $A38, '2015'!$F:$F, AD$1)+SUMIFS('2015'!$J:$J, '2015'!$E:$E, $A38, '2015'!$F:$F, AD$1)+SUMIFS('2014'!$H:$H, '2014'!$C:$C, $A38, '2014'!$F:$F, AD$1)+SUMIFS('2014'!$I:$I, '2014'!$D:$D, $A38, '2014'!$F:$F, AD$1)+SUMIFS('2014'!$J:$J, '2014'!$E:$E, $A38, '2014'!$F:$F, AD$1)+SUMIFS('2013'!$H:$H, '2013'!$C:$C, $A38, '2013'!$F:$F, AD$1)+SUMIFS('2013'!$I:$I, '2013'!$D:$D, $A38, '2013'!$F:$F, AD$1)+SUMIFS('2013'!$J:$J, '2013'!$E:$E, $A38, '2013'!$F:$F, AD$1)+SUMIFS('2012'!$H:$H, '2012'!$C:$C, $A38, '2012'!$F:$F, AD$1)+SUMIFS('2012'!$I:$I, '2012'!$D:$D, $A38, '2012'!$F:$F, AD$1)+SUMIFS('2012'!$J:$J, '2012'!$E:$E, $A38, '2012'!$F:$F, AD$1)+SUMIFS('2011'!$H:$H, '2011'!$C:$C, $A38, '2011'!$F:$F, AD$1)+SUMIFS('2011'!$I:$I, '2011'!$D:$D, $A38, '2011'!$F:$F, AD$1)+SUMIFS('2011'!$J:$J, '2011'!$E:$E, $A38, '2011'!$F:$F, AD$1)+SUMIFS('2010'!$H:$H, '2010'!$C:$C, $A38, '2010'!$F:$F, AD$1)+SUMIFS('2010'!$I:$I, '2010'!$D:$D, $A38, '2010'!$F:$F, AD$1)+SUMIFS('2010'!$J:$J, '2010'!$E:$E, $A38, '2010'!$F:$F, AD$1)+SUMIFS('2009'!$H:$H, '2009'!$C:$C, $A38, '2009'!$F:$F, AD$1)+SUMIFS('2009'!$I:$I, '2009'!$D:$D, $A38, '2009'!$F:$F, AD$1)+SUMIFS('2009'!$J:$J, '2009'!$E:$E, $A38, '2009'!$F:$F, AD$1), 0)</f>
        <v>0</v>
      </c>
      <c r="AE38" s="0" t="n">
        <f aca="false">IFERROR(SUMIFS('2018'!$H:$H, '2018'!$C:$C, $A38, '2018'!$F:$F, AE$1)+SUMIFS('2018'!$I:$I, '2018'!$D:$D, $A38, '2018'!$F:$F, AE$1)+SUMIFS('2018'!$J:$J, '2018'!$E:$E, $A38, '2018'!$F:$F, AE$1)+SUMIFS('2017'!$H:$H, '2017'!$C:$C, $A38, '2017'!$F:$F, AE$1)+SUMIFS('2017'!$I:$I, '2017'!$D:$D, $A38, '2017'!$F:$F, AE$1)+SUMIFS('2017'!$J:$J, '2017'!$E:$E, $A38, '2017'!$F:$F, AE$1)+SUMIFS('2016'!$H:$H, '2016'!$C:$C, $A38, '2016'!$F:$F, AE$1)+SUMIFS('2016'!$I:$I, '2016'!$D:$D, $A38, '2016'!$F:$F, AE$1)+SUMIFS('2016'!$J:$J, '2016'!$E:$E, $A38, '2016'!$F:$F, AE$1)+SUMIFS('2015'!$H:$H, '2015'!$C:$C, $A38, '2015'!$F:$F, AE$1)+SUMIFS('2015'!$I:$I, '2015'!$D:$D, $A38, '2015'!$F:$F, AE$1)+SUMIFS('2015'!$J:$J, '2015'!$E:$E, $A38, '2015'!$F:$F, AE$1)+SUMIFS('2014'!$H:$H, '2014'!$C:$C, $A38, '2014'!$F:$F, AE$1)+SUMIFS('2014'!$I:$I, '2014'!$D:$D, $A38, '2014'!$F:$F, AE$1)+SUMIFS('2014'!$J:$J, '2014'!$E:$E, $A38, '2014'!$F:$F, AE$1)+SUMIFS('2013'!$H:$H, '2013'!$C:$C, $A38, '2013'!$F:$F, AE$1)+SUMIFS('2013'!$I:$I, '2013'!$D:$D, $A38, '2013'!$F:$F, AE$1)+SUMIFS('2013'!$J:$J, '2013'!$E:$E, $A38, '2013'!$F:$F, AE$1)+SUMIFS('2012'!$H:$H, '2012'!$C:$C, $A38, '2012'!$F:$F, AE$1)+SUMIFS('2012'!$I:$I, '2012'!$D:$D, $A38, '2012'!$F:$F, AE$1)+SUMIFS('2012'!$J:$J, '2012'!$E:$E, $A38, '2012'!$F:$F, AE$1)+SUMIFS('2011'!$H:$H, '2011'!$C:$C, $A38, '2011'!$F:$F, AE$1)+SUMIFS('2011'!$I:$I, '2011'!$D:$D, $A38, '2011'!$F:$F, AE$1)+SUMIFS('2011'!$J:$J, '2011'!$E:$E, $A38, '2011'!$F:$F, AE$1)+SUMIFS('2010'!$H:$H, '2010'!$C:$C, $A38, '2010'!$F:$F, AE$1)+SUMIFS('2010'!$I:$I, '2010'!$D:$D, $A38, '2010'!$F:$F, AE$1)+SUMIFS('2010'!$J:$J, '2010'!$E:$E, $A38, '2010'!$F:$F, AE$1)+SUMIFS('2009'!$H:$H, '2009'!$C:$C, $A38, '2009'!$F:$F, AE$1)+SUMIFS('2009'!$I:$I, '2009'!$D:$D, $A38, '2009'!$F:$F, AE$1)+SUMIFS('2009'!$J:$J, '2009'!$E:$E, $A38, '2009'!$F:$F, AE$1), 0)</f>
        <v>12.5</v>
      </c>
      <c r="AF38" s="0" t="n">
        <f aca="false">IFERROR(SUMIFS('2018'!$H:$H, '2018'!$C:$C, $A38, '2018'!$F:$F, AF$1)+SUMIFS('2018'!$I:$I, '2018'!$D:$D, $A38, '2018'!$F:$F, AF$1)+SUMIFS('2018'!$J:$J, '2018'!$E:$E, $A38, '2018'!$F:$F, AF$1)+SUMIFS('2017'!$H:$H, '2017'!$C:$C, $A38, '2017'!$F:$F, AF$1)+SUMIFS('2017'!$I:$I, '2017'!$D:$D, $A38, '2017'!$F:$F, AF$1)+SUMIFS('2017'!$J:$J, '2017'!$E:$E, $A38, '2017'!$F:$F, AF$1)+SUMIFS('2016'!$H:$H, '2016'!$C:$C, $A38, '2016'!$F:$F, AF$1)+SUMIFS('2016'!$I:$I, '2016'!$D:$D, $A38, '2016'!$F:$F, AF$1)+SUMIFS('2016'!$J:$J, '2016'!$E:$E, $A38, '2016'!$F:$F, AF$1)+SUMIFS('2015'!$H:$H, '2015'!$C:$C, $A38, '2015'!$F:$F, AF$1)+SUMIFS('2015'!$I:$I, '2015'!$D:$D, $A38, '2015'!$F:$F, AF$1)+SUMIFS('2015'!$J:$J, '2015'!$E:$E, $A38, '2015'!$F:$F, AF$1)+SUMIFS('2014'!$H:$H, '2014'!$C:$C, $A38, '2014'!$F:$F, AF$1)+SUMIFS('2014'!$I:$I, '2014'!$D:$D, $A38, '2014'!$F:$F, AF$1)+SUMIFS('2014'!$J:$J, '2014'!$E:$E, $A38, '2014'!$F:$F, AF$1)+SUMIFS('2013'!$H:$H, '2013'!$C:$C, $A38, '2013'!$F:$F, AF$1)+SUMIFS('2013'!$I:$I, '2013'!$D:$D, $A38, '2013'!$F:$F, AF$1)+SUMIFS('2013'!$J:$J, '2013'!$E:$E, $A38, '2013'!$F:$F, AF$1)+SUMIFS('2012'!$H:$H, '2012'!$C:$C, $A38, '2012'!$F:$F, AF$1)+SUMIFS('2012'!$I:$I, '2012'!$D:$D, $A38, '2012'!$F:$F, AF$1)+SUMIFS('2012'!$J:$J, '2012'!$E:$E, $A38, '2012'!$F:$F, AF$1)+SUMIFS('2011'!$H:$H, '2011'!$C:$C, $A38, '2011'!$F:$F, AF$1)+SUMIFS('2011'!$I:$I, '2011'!$D:$D, $A38, '2011'!$F:$F, AF$1)+SUMIFS('2011'!$J:$J, '2011'!$E:$E, $A38, '2011'!$F:$F, AF$1)+SUMIFS('2010'!$H:$H, '2010'!$C:$C, $A38, '2010'!$F:$F, AF$1)+SUMIFS('2010'!$I:$I, '2010'!$D:$D, $A38, '2010'!$F:$F, AF$1)+SUMIFS('2010'!$J:$J, '2010'!$E:$E, $A38, '2010'!$F:$F, AF$1)+SUMIFS('2009'!$H:$H, '2009'!$C:$C, $A38, '2009'!$F:$F, AF$1)+SUMIFS('2009'!$I:$I, '2009'!$D:$D, $A38, '2009'!$F:$F, AF$1)+SUMIFS('2009'!$J:$J, '2009'!$E:$E, $A38, '2009'!$F:$F, AF$1), 0)</f>
        <v>0</v>
      </c>
    </row>
    <row r="39" customFormat="false" ht="15" hidden="false" customHeight="false" outlineLevel="0" collapsed="false">
      <c r="A39" s="20" t="s">
        <v>86</v>
      </c>
      <c r="B39" s="0" t="n">
        <f aca="false">IFERROR(SUMIFS('2018'!$H:$H, '2018'!$C:$C, $A39, '2018'!$F:$F, B$1)+SUMIFS('2018'!$I:$I, '2018'!$D:$D, $A39, '2018'!$F:$F, B$1)+SUMIFS('2018'!$J:$J, '2018'!$E:$E, $A39, '2018'!$F:$F, B$1)+SUMIFS('2017'!$H:$H, '2017'!$C:$C, $A39, '2017'!$F:$F, B$1)+SUMIFS('2017'!$I:$I, '2017'!$D:$D, $A39, '2017'!$F:$F, B$1)+SUMIFS('2017'!$J:$J, '2017'!$E:$E, $A39, '2017'!$F:$F, B$1)+SUMIFS('2016'!$H:$H, '2016'!$C:$C, $A39, '2016'!$F:$F, B$1)+SUMIFS('2016'!$I:$I, '2016'!$D:$D, $A39, '2016'!$F:$F, B$1)+SUMIFS('2016'!$J:$J, '2016'!$E:$E, $A39, '2016'!$F:$F, B$1)+SUMIFS('2015'!$H:$H, '2015'!$C:$C, $A39, '2015'!$F:$F, B$1)+SUMIFS('2015'!$I:$I, '2015'!$D:$D, $A39, '2015'!$F:$F, B$1)+SUMIFS('2015'!$J:$J, '2015'!$E:$E, $A39, '2015'!$F:$F, B$1)+SUMIFS('2014'!$H:$H, '2014'!$C:$C, $A39, '2014'!$F:$F, B$1)+SUMIFS('2014'!$I:$I, '2014'!$D:$D, $A39, '2014'!$F:$F, B$1)+SUMIFS('2014'!$J:$J, '2014'!$E:$E, $A39, '2014'!$F:$F, B$1)+SUMIFS('2013'!$H:$H, '2013'!$C:$C, $A39, '2013'!$F:$F, B$1)+SUMIFS('2013'!$I:$I, '2013'!$D:$D, $A39, '2013'!$F:$F, B$1)+SUMIFS('2013'!$J:$J, '2013'!$E:$E, $A39, '2013'!$F:$F, B$1)+SUMIFS('2012'!$H:$H, '2012'!$C:$C, $A39, '2012'!$F:$F, B$1)+SUMIFS('2012'!$I:$I, '2012'!$D:$D, $A39, '2012'!$F:$F, B$1)+SUMIFS('2012'!$J:$J, '2012'!$E:$E, $A39, '2012'!$F:$F, B$1)+SUMIFS('2011'!$H:$H, '2011'!$C:$C, $A39, '2011'!$F:$F, B$1)+SUMIFS('2011'!$I:$I, '2011'!$D:$D, $A39, '2011'!$F:$F, B$1)+SUMIFS('2011'!$J:$J, '2011'!$E:$E, $A39, '2011'!$F:$F, B$1)+SUMIFS('2010'!$H:$H, '2010'!$C:$C, $A39, '2010'!$F:$F, B$1)+SUMIFS('2010'!$I:$I, '2010'!$D:$D, $A39, '2010'!$F:$F, B$1)+SUMIFS('2010'!$J:$J, '2010'!$E:$E, $A39, '2010'!$F:$F, B$1)+SUMIFS('2009'!$H:$H, '2009'!$C:$C, $A39, '2009'!$F:$F, B$1)+SUMIFS('2009'!$I:$I, '2009'!$D:$D, $A39, '2009'!$F:$F, B$1)+SUMIFS('2009'!$J:$J, '2009'!$E:$E, $A39, '2009'!$F:$F, B$1), 0)</f>
        <v>0</v>
      </c>
      <c r="C39" s="0" t="n">
        <f aca="false">IFERROR(SUMIFS('2018'!$H:$H, '2018'!$C:$C, $A39, '2018'!$F:$F, C$1)+SUMIFS('2018'!$I:$I, '2018'!$D:$D, $A39, '2018'!$F:$F, C$1)+SUMIFS('2018'!$J:$J, '2018'!$E:$E, $A39, '2018'!$F:$F, C$1)+SUMIFS('2017'!$H:$H, '2017'!$C:$C, $A39, '2017'!$F:$F, C$1)+SUMIFS('2017'!$I:$I, '2017'!$D:$D, $A39, '2017'!$F:$F, C$1)+SUMIFS('2017'!$J:$J, '2017'!$E:$E, $A39, '2017'!$F:$F, C$1)+SUMIFS('2016'!$H:$H, '2016'!$C:$C, $A39, '2016'!$F:$F, C$1)+SUMIFS('2016'!$I:$I, '2016'!$D:$D, $A39, '2016'!$F:$F, C$1)+SUMIFS('2016'!$J:$J, '2016'!$E:$E, $A39, '2016'!$F:$F, C$1)+SUMIFS('2015'!$H:$H, '2015'!$C:$C, $A39, '2015'!$F:$F, C$1)+SUMIFS('2015'!$I:$I, '2015'!$D:$D, $A39, '2015'!$F:$F, C$1)+SUMIFS('2015'!$J:$J, '2015'!$E:$E, $A39, '2015'!$F:$F, C$1)+SUMIFS('2014'!$H:$H, '2014'!$C:$C, $A39, '2014'!$F:$F, C$1)+SUMIFS('2014'!$I:$I, '2014'!$D:$D, $A39, '2014'!$F:$F, C$1)+SUMIFS('2014'!$J:$J, '2014'!$E:$E, $A39, '2014'!$F:$F, C$1)+SUMIFS('2013'!$H:$H, '2013'!$C:$C, $A39, '2013'!$F:$F, C$1)+SUMIFS('2013'!$I:$I, '2013'!$D:$D, $A39, '2013'!$F:$F, C$1)+SUMIFS('2013'!$J:$J, '2013'!$E:$E, $A39, '2013'!$F:$F, C$1)+SUMIFS('2012'!$H:$H, '2012'!$C:$C, $A39, '2012'!$F:$F, C$1)+SUMIFS('2012'!$I:$I, '2012'!$D:$D, $A39, '2012'!$F:$F, C$1)+SUMIFS('2012'!$J:$J, '2012'!$E:$E, $A39, '2012'!$F:$F, C$1)+SUMIFS('2011'!$H:$H, '2011'!$C:$C, $A39, '2011'!$F:$F, C$1)+SUMIFS('2011'!$I:$I, '2011'!$D:$D, $A39, '2011'!$F:$F, C$1)+SUMIFS('2011'!$J:$J, '2011'!$E:$E, $A39, '2011'!$F:$F, C$1)+SUMIFS('2010'!$H:$H, '2010'!$C:$C, $A39, '2010'!$F:$F, C$1)+SUMIFS('2010'!$I:$I, '2010'!$D:$D, $A39, '2010'!$F:$F, C$1)+SUMIFS('2010'!$J:$J, '2010'!$E:$E, $A39, '2010'!$F:$F, C$1)+SUMIFS('2009'!$H:$H, '2009'!$C:$C, $A39, '2009'!$F:$F, C$1)+SUMIFS('2009'!$I:$I, '2009'!$D:$D, $A39, '2009'!$F:$F, C$1)+SUMIFS('2009'!$J:$J, '2009'!$E:$E, $A39, '2009'!$F:$F, C$1), 0)</f>
        <v>0</v>
      </c>
      <c r="D39" s="0" t="n">
        <f aca="false">IFERROR(SUMIFS('2018'!$H:$H, '2018'!$C:$C, $A39, '2018'!$F:$F, D$1)+SUMIFS('2018'!$I:$I, '2018'!$D:$D, $A39, '2018'!$F:$F, D$1)+SUMIFS('2018'!$J:$J, '2018'!$E:$E, $A39, '2018'!$F:$F, D$1)+SUMIFS('2017'!$H:$H, '2017'!$C:$C, $A39, '2017'!$F:$F, D$1)+SUMIFS('2017'!$I:$I, '2017'!$D:$D, $A39, '2017'!$F:$F, D$1)+SUMIFS('2017'!$J:$J, '2017'!$E:$E, $A39, '2017'!$F:$F, D$1)+SUMIFS('2016'!$H:$H, '2016'!$C:$C, $A39, '2016'!$F:$F, D$1)+SUMIFS('2016'!$I:$I, '2016'!$D:$D, $A39, '2016'!$F:$F, D$1)+SUMIFS('2016'!$J:$J, '2016'!$E:$E, $A39, '2016'!$F:$F, D$1)+SUMIFS('2015'!$H:$H, '2015'!$C:$C, $A39, '2015'!$F:$F, D$1)+SUMIFS('2015'!$I:$I, '2015'!$D:$D, $A39, '2015'!$F:$F, D$1)+SUMIFS('2015'!$J:$J, '2015'!$E:$E, $A39, '2015'!$F:$F, D$1)+SUMIFS('2014'!$H:$H, '2014'!$C:$C, $A39, '2014'!$F:$F, D$1)+SUMIFS('2014'!$I:$I, '2014'!$D:$D, $A39, '2014'!$F:$F, D$1)+SUMIFS('2014'!$J:$J, '2014'!$E:$E, $A39, '2014'!$F:$F, D$1)+SUMIFS('2013'!$H:$H, '2013'!$C:$C, $A39, '2013'!$F:$F, D$1)+SUMIFS('2013'!$I:$I, '2013'!$D:$D, $A39, '2013'!$F:$F, D$1)+SUMIFS('2013'!$J:$J, '2013'!$E:$E, $A39, '2013'!$F:$F, D$1)+SUMIFS('2012'!$H:$H, '2012'!$C:$C, $A39, '2012'!$F:$F, D$1)+SUMIFS('2012'!$I:$I, '2012'!$D:$D, $A39, '2012'!$F:$F, D$1)+SUMIFS('2012'!$J:$J, '2012'!$E:$E, $A39, '2012'!$F:$F, D$1)+SUMIFS('2011'!$H:$H, '2011'!$C:$C, $A39, '2011'!$F:$F, D$1)+SUMIFS('2011'!$I:$I, '2011'!$D:$D, $A39, '2011'!$F:$F, D$1)+SUMIFS('2011'!$J:$J, '2011'!$E:$E, $A39, '2011'!$F:$F, D$1)+SUMIFS('2010'!$H:$H, '2010'!$C:$C, $A39, '2010'!$F:$F, D$1)+SUMIFS('2010'!$I:$I, '2010'!$D:$D, $A39, '2010'!$F:$F, D$1)+SUMIFS('2010'!$J:$J, '2010'!$E:$E, $A39, '2010'!$F:$F, D$1)+SUMIFS('2009'!$H:$H, '2009'!$C:$C, $A39, '2009'!$F:$F, D$1)+SUMIFS('2009'!$I:$I, '2009'!$D:$D, $A39, '2009'!$F:$F, D$1)+SUMIFS('2009'!$J:$J, '2009'!$E:$E, $A39, '2009'!$F:$F, D$1), 0)</f>
        <v>0</v>
      </c>
      <c r="E39" s="0" t="n">
        <f aca="false">IFERROR(SUMIFS('2018'!$H:$H, '2018'!$C:$C, $A39, '2018'!$F:$F, E$1)+SUMIFS('2018'!$I:$I, '2018'!$D:$D, $A39, '2018'!$F:$F, E$1)+SUMIFS('2018'!$J:$J, '2018'!$E:$E, $A39, '2018'!$F:$F, E$1)+SUMIFS('2017'!$H:$H, '2017'!$C:$C, $A39, '2017'!$F:$F, E$1)+SUMIFS('2017'!$I:$I, '2017'!$D:$D, $A39, '2017'!$F:$F, E$1)+SUMIFS('2017'!$J:$J, '2017'!$E:$E, $A39, '2017'!$F:$F, E$1)+SUMIFS('2016'!$H:$H, '2016'!$C:$C, $A39, '2016'!$F:$F, E$1)+SUMIFS('2016'!$I:$I, '2016'!$D:$D, $A39, '2016'!$F:$F, E$1)+SUMIFS('2016'!$J:$J, '2016'!$E:$E, $A39, '2016'!$F:$F, E$1)+SUMIFS('2015'!$H:$H, '2015'!$C:$C, $A39, '2015'!$F:$F, E$1)+SUMIFS('2015'!$I:$I, '2015'!$D:$D, $A39, '2015'!$F:$F, E$1)+SUMIFS('2015'!$J:$J, '2015'!$E:$E, $A39, '2015'!$F:$F, E$1)+SUMIFS('2014'!$H:$H, '2014'!$C:$C, $A39, '2014'!$F:$F, E$1)+SUMIFS('2014'!$I:$I, '2014'!$D:$D, $A39, '2014'!$F:$F, E$1)+SUMIFS('2014'!$J:$J, '2014'!$E:$E, $A39, '2014'!$F:$F, E$1)+SUMIFS('2013'!$H:$H, '2013'!$C:$C, $A39, '2013'!$F:$F, E$1)+SUMIFS('2013'!$I:$I, '2013'!$D:$D, $A39, '2013'!$F:$F, E$1)+SUMIFS('2013'!$J:$J, '2013'!$E:$E, $A39, '2013'!$F:$F, E$1)+SUMIFS('2012'!$H:$H, '2012'!$C:$C, $A39, '2012'!$F:$F, E$1)+SUMIFS('2012'!$I:$I, '2012'!$D:$D, $A39, '2012'!$F:$F, E$1)+SUMIFS('2012'!$J:$J, '2012'!$E:$E, $A39, '2012'!$F:$F, E$1)+SUMIFS('2011'!$H:$H, '2011'!$C:$C, $A39, '2011'!$F:$F, E$1)+SUMIFS('2011'!$I:$I, '2011'!$D:$D, $A39, '2011'!$F:$F, E$1)+SUMIFS('2011'!$J:$J, '2011'!$E:$E, $A39, '2011'!$F:$F, E$1)+SUMIFS('2010'!$H:$H, '2010'!$C:$C, $A39, '2010'!$F:$F, E$1)+SUMIFS('2010'!$I:$I, '2010'!$D:$D, $A39, '2010'!$F:$F, E$1)+SUMIFS('2010'!$J:$J, '2010'!$E:$E, $A39, '2010'!$F:$F, E$1)+SUMIFS('2009'!$H:$H, '2009'!$C:$C, $A39, '2009'!$F:$F, E$1)+SUMIFS('2009'!$I:$I, '2009'!$D:$D, $A39, '2009'!$F:$F, E$1)+SUMIFS('2009'!$J:$J, '2009'!$E:$E, $A39, '2009'!$F:$F, E$1), 0)</f>
        <v>0</v>
      </c>
      <c r="F39" s="0" t="n">
        <f aca="false">IFERROR(SUMIFS('2018'!$H:$H, '2018'!$C:$C, $A39, '2018'!$F:$F, F$1)+SUMIFS('2018'!$I:$I, '2018'!$D:$D, $A39, '2018'!$F:$F, F$1)+SUMIFS('2018'!$J:$J, '2018'!$E:$E, $A39, '2018'!$F:$F, F$1)+SUMIFS('2017'!$H:$H, '2017'!$C:$C, $A39, '2017'!$F:$F, F$1)+SUMIFS('2017'!$I:$I, '2017'!$D:$D, $A39, '2017'!$F:$F, F$1)+SUMIFS('2017'!$J:$J, '2017'!$E:$E, $A39, '2017'!$F:$F, F$1)+SUMIFS('2016'!$H:$H, '2016'!$C:$C, $A39, '2016'!$F:$F, F$1)+SUMIFS('2016'!$I:$I, '2016'!$D:$D, $A39, '2016'!$F:$F, F$1)+SUMIFS('2016'!$J:$J, '2016'!$E:$E, $A39, '2016'!$F:$F, F$1)+SUMIFS('2015'!$H:$H, '2015'!$C:$C, $A39, '2015'!$F:$F, F$1)+SUMIFS('2015'!$I:$I, '2015'!$D:$D, $A39, '2015'!$F:$F, F$1)+SUMIFS('2015'!$J:$J, '2015'!$E:$E, $A39, '2015'!$F:$F, F$1)+SUMIFS('2014'!$H:$H, '2014'!$C:$C, $A39, '2014'!$F:$F, F$1)+SUMIFS('2014'!$I:$I, '2014'!$D:$D, $A39, '2014'!$F:$F, F$1)+SUMIFS('2014'!$J:$J, '2014'!$E:$E, $A39, '2014'!$F:$F, F$1)+SUMIFS('2013'!$H:$H, '2013'!$C:$C, $A39, '2013'!$F:$F, F$1)+SUMIFS('2013'!$I:$I, '2013'!$D:$D, $A39, '2013'!$F:$F, F$1)+SUMIFS('2013'!$J:$J, '2013'!$E:$E, $A39, '2013'!$F:$F, F$1)+SUMIFS('2012'!$H:$H, '2012'!$C:$C, $A39, '2012'!$F:$F, F$1)+SUMIFS('2012'!$I:$I, '2012'!$D:$D, $A39, '2012'!$F:$F, F$1)+SUMIFS('2012'!$J:$J, '2012'!$E:$E, $A39, '2012'!$F:$F, F$1)+SUMIFS('2011'!$H:$H, '2011'!$C:$C, $A39, '2011'!$F:$F, F$1)+SUMIFS('2011'!$I:$I, '2011'!$D:$D, $A39, '2011'!$F:$F, F$1)+SUMIFS('2011'!$J:$J, '2011'!$E:$E, $A39, '2011'!$F:$F, F$1)+SUMIFS('2010'!$H:$H, '2010'!$C:$C, $A39, '2010'!$F:$F, F$1)+SUMIFS('2010'!$I:$I, '2010'!$D:$D, $A39, '2010'!$F:$F, F$1)+SUMIFS('2010'!$J:$J, '2010'!$E:$E, $A39, '2010'!$F:$F, F$1)+SUMIFS('2009'!$H:$H, '2009'!$C:$C, $A39, '2009'!$F:$F, F$1)+SUMIFS('2009'!$I:$I, '2009'!$D:$D, $A39, '2009'!$F:$F, F$1)+SUMIFS('2009'!$J:$J, '2009'!$E:$E, $A39, '2009'!$F:$F, F$1), 0)</f>
        <v>0</v>
      </c>
      <c r="G39" s="0" t="n">
        <f aca="false">IFERROR(SUMIFS('2018'!$H:$H, '2018'!$C:$C, $A39, '2018'!$F:$F, G$1)+SUMIFS('2018'!$I:$I, '2018'!$D:$D, $A39, '2018'!$F:$F, G$1)+SUMIFS('2018'!$J:$J, '2018'!$E:$E, $A39, '2018'!$F:$F, G$1)+SUMIFS('2017'!$H:$H, '2017'!$C:$C, $A39, '2017'!$F:$F, G$1)+SUMIFS('2017'!$I:$I, '2017'!$D:$D, $A39, '2017'!$F:$F, G$1)+SUMIFS('2017'!$J:$J, '2017'!$E:$E, $A39, '2017'!$F:$F, G$1)+SUMIFS('2016'!$H:$H, '2016'!$C:$C, $A39, '2016'!$F:$F, G$1)+SUMIFS('2016'!$I:$I, '2016'!$D:$D, $A39, '2016'!$F:$F, G$1)+SUMIFS('2016'!$J:$J, '2016'!$E:$E, $A39, '2016'!$F:$F, G$1)+SUMIFS('2015'!$H:$H, '2015'!$C:$C, $A39, '2015'!$F:$F, G$1)+SUMIFS('2015'!$I:$I, '2015'!$D:$D, $A39, '2015'!$F:$F, G$1)+SUMIFS('2015'!$J:$J, '2015'!$E:$E, $A39, '2015'!$F:$F, G$1)+SUMIFS('2014'!$H:$H, '2014'!$C:$C, $A39, '2014'!$F:$F, G$1)+SUMIFS('2014'!$I:$I, '2014'!$D:$D, $A39, '2014'!$F:$F, G$1)+SUMIFS('2014'!$J:$J, '2014'!$E:$E, $A39, '2014'!$F:$F, G$1)+SUMIFS('2013'!$H:$H, '2013'!$C:$C, $A39, '2013'!$F:$F, G$1)+SUMIFS('2013'!$I:$I, '2013'!$D:$D, $A39, '2013'!$F:$F, G$1)+SUMIFS('2013'!$J:$J, '2013'!$E:$E, $A39, '2013'!$F:$F, G$1)+SUMIFS('2012'!$H:$H, '2012'!$C:$C, $A39, '2012'!$F:$F, G$1)+SUMIFS('2012'!$I:$I, '2012'!$D:$D, $A39, '2012'!$F:$F, G$1)+SUMIFS('2012'!$J:$J, '2012'!$E:$E, $A39, '2012'!$F:$F, G$1)+SUMIFS('2011'!$H:$H, '2011'!$C:$C, $A39, '2011'!$F:$F, G$1)+SUMIFS('2011'!$I:$I, '2011'!$D:$D, $A39, '2011'!$F:$F, G$1)+SUMIFS('2011'!$J:$J, '2011'!$E:$E, $A39, '2011'!$F:$F, G$1)+SUMIFS('2010'!$H:$H, '2010'!$C:$C, $A39, '2010'!$F:$F, G$1)+SUMIFS('2010'!$I:$I, '2010'!$D:$D, $A39, '2010'!$F:$F, G$1)+SUMIFS('2010'!$J:$J, '2010'!$E:$E, $A39, '2010'!$F:$F, G$1)+SUMIFS('2009'!$H:$H, '2009'!$C:$C, $A39, '2009'!$F:$F, G$1)+SUMIFS('2009'!$I:$I, '2009'!$D:$D, $A39, '2009'!$F:$F, G$1)+SUMIFS('2009'!$J:$J, '2009'!$E:$E, $A39, '2009'!$F:$F, G$1), 0)</f>
        <v>0</v>
      </c>
      <c r="H39" s="0" t="n">
        <f aca="false">IFERROR(SUMIFS('2018'!$H:$H, '2018'!$C:$C, $A39, '2018'!$F:$F, H$1)+SUMIFS('2018'!$I:$I, '2018'!$D:$D, $A39, '2018'!$F:$F, H$1)+SUMIFS('2018'!$J:$J, '2018'!$E:$E, $A39, '2018'!$F:$F, H$1)+SUMIFS('2017'!$H:$H, '2017'!$C:$C, $A39, '2017'!$F:$F, H$1)+SUMIFS('2017'!$I:$I, '2017'!$D:$D, $A39, '2017'!$F:$F, H$1)+SUMIFS('2017'!$J:$J, '2017'!$E:$E, $A39, '2017'!$F:$F, H$1)+SUMIFS('2016'!$H:$H, '2016'!$C:$C, $A39, '2016'!$F:$F, H$1)+SUMIFS('2016'!$I:$I, '2016'!$D:$D, $A39, '2016'!$F:$F, H$1)+SUMIFS('2016'!$J:$J, '2016'!$E:$E, $A39, '2016'!$F:$F, H$1)+SUMIFS('2015'!$H:$H, '2015'!$C:$C, $A39, '2015'!$F:$F, H$1)+SUMIFS('2015'!$I:$I, '2015'!$D:$D, $A39, '2015'!$F:$F, H$1)+SUMIFS('2015'!$J:$J, '2015'!$E:$E, $A39, '2015'!$F:$F, H$1)+SUMIFS('2014'!$H:$H, '2014'!$C:$C, $A39, '2014'!$F:$F, H$1)+SUMIFS('2014'!$I:$I, '2014'!$D:$D, $A39, '2014'!$F:$F, H$1)+SUMIFS('2014'!$J:$J, '2014'!$E:$E, $A39, '2014'!$F:$F, H$1)+SUMIFS('2013'!$H:$H, '2013'!$C:$C, $A39, '2013'!$F:$F, H$1)+SUMIFS('2013'!$I:$I, '2013'!$D:$D, $A39, '2013'!$F:$F, H$1)+SUMIFS('2013'!$J:$J, '2013'!$E:$E, $A39, '2013'!$F:$F, H$1)+SUMIFS('2012'!$H:$H, '2012'!$C:$C, $A39, '2012'!$F:$F, H$1)+SUMIFS('2012'!$I:$I, '2012'!$D:$D, $A39, '2012'!$F:$F, H$1)+SUMIFS('2012'!$J:$J, '2012'!$E:$E, $A39, '2012'!$F:$F, H$1)+SUMIFS('2011'!$H:$H, '2011'!$C:$C, $A39, '2011'!$F:$F, H$1)+SUMIFS('2011'!$I:$I, '2011'!$D:$D, $A39, '2011'!$F:$F, H$1)+SUMIFS('2011'!$J:$J, '2011'!$E:$E, $A39, '2011'!$F:$F, H$1)+SUMIFS('2010'!$H:$H, '2010'!$C:$C, $A39, '2010'!$F:$F, H$1)+SUMIFS('2010'!$I:$I, '2010'!$D:$D, $A39, '2010'!$F:$F, H$1)+SUMIFS('2010'!$J:$J, '2010'!$E:$E, $A39, '2010'!$F:$F, H$1)+SUMIFS('2009'!$H:$H, '2009'!$C:$C, $A39, '2009'!$F:$F, H$1)+SUMIFS('2009'!$I:$I, '2009'!$D:$D, $A39, '2009'!$F:$F, H$1)+SUMIFS('2009'!$J:$J, '2009'!$E:$E, $A39, '2009'!$F:$F, H$1), 0)</f>
        <v>0</v>
      </c>
      <c r="I39" s="0" t="n">
        <f aca="false">IFERROR(SUMIFS('2018'!$H:$H, '2018'!$C:$C, $A39, '2018'!$F:$F, I$1)+SUMIFS('2018'!$I:$I, '2018'!$D:$D, $A39, '2018'!$F:$F, I$1)+SUMIFS('2018'!$J:$J, '2018'!$E:$E, $A39, '2018'!$F:$F, I$1)+SUMIFS('2017'!$H:$H, '2017'!$C:$C, $A39, '2017'!$F:$F, I$1)+SUMIFS('2017'!$I:$I, '2017'!$D:$D, $A39, '2017'!$F:$F, I$1)+SUMIFS('2017'!$J:$J, '2017'!$E:$E, $A39, '2017'!$F:$F, I$1)+SUMIFS('2016'!$H:$H, '2016'!$C:$C, $A39, '2016'!$F:$F, I$1)+SUMIFS('2016'!$I:$I, '2016'!$D:$D, $A39, '2016'!$F:$F, I$1)+SUMIFS('2016'!$J:$J, '2016'!$E:$E, $A39, '2016'!$F:$F, I$1)+SUMIFS('2015'!$H:$H, '2015'!$C:$C, $A39, '2015'!$F:$F, I$1)+SUMIFS('2015'!$I:$I, '2015'!$D:$D, $A39, '2015'!$F:$F, I$1)+SUMIFS('2015'!$J:$J, '2015'!$E:$E, $A39, '2015'!$F:$F, I$1)+SUMIFS('2014'!$H:$H, '2014'!$C:$C, $A39, '2014'!$F:$F, I$1)+SUMIFS('2014'!$I:$I, '2014'!$D:$D, $A39, '2014'!$F:$F, I$1)+SUMIFS('2014'!$J:$J, '2014'!$E:$E, $A39, '2014'!$F:$F, I$1)+SUMIFS('2013'!$H:$H, '2013'!$C:$C, $A39, '2013'!$F:$F, I$1)+SUMIFS('2013'!$I:$I, '2013'!$D:$D, $A39, '2013'!$F:$F, I$1)+SUMIFS('2013'!$J:$J, '2013'!$E:$E, $A39, '2013'!$F:$F, I$1)+SUMIFS('2012'!$H:$H, '2012'!$C:$C, $A39, '2012'!$F:$F, I$1)+SUMIFS('2012'!$I:$I, '2012'!$D:$D, $A39, '2012'!$F:$F, I$1)+SUMIFS('2012'!$J:$J, '2012'!$E:$E, $A39, '2012'!$F:$F, I$1)+SUMIFS('2011'!$H:$H, '2011'!$C:$C, $A39, '2011'!$F:$F, I$1)+SUMIFS('2011'!$I:$I, '2011'!$D:$D, $A39, '2011'!$F:$F, I$1)+SUMIFS('2011'!$J:$J, '2011'!$E:$E, $A39, '2011'!$F:$F, I$1)+SUMIFS('2010'!$H:$H, '2010'!$C:$C, $A39, '2010'!$F:$F, I$1)+SUMIFS('2010'!$I:$I, '2010'!$D:$D, $A39, '2010'!$F:$F, I$1)+SUMIFS('2010'!$J:$J, '2010'!$E:$E, $A39, '2010'!$F:$F, I$1)+SUMIFS('2009'!$H:$H, '2009'!$C:$C, $A39, '2009'!$F:$F, I$1)+SUMIFS('2009'!$I:$I, '2009'!$D:$D, $A39, '2009'!$F:$F, I$1)+SUMIFS('2009'!$J:$J, '2009'!$E:$E, $A39, '2009'!$F:$F, I$1), 0)</f>
        <v>0</v>
      </c>
      <c r="J39" s="0" t="n">
        <f aca="false">IFERROR(SUMIFS('2018'!$H:$H, '2018'!$C:$C, $A39, '2018'!$F:$F, J$1)+SUMIFS('2018'!$I:$I, '2018'!$D:$D, $A39, '2018'!$F:$F, J$1)+SUMIFS('2018'!$J:$J, '2018'!$E:$E, $A39, '2018'!$F:$F, J$1)+SUMIFS('2017'!$H:$H, '2017'!$C:$C, $A39, '2017'!$F:$F, J$1)+SUMIFS('2017'!$I:$I, '2017'!$D:$D, $A39, '2017'!$F:$F, J$1)+SUMIFS('2017'!$J:$J, '2017'!$E:$E, $A39, '2017'!$F:$F, J$1)+SUMIFS('2016'!$H:$H, '2016'!$C:$C, $A39, '2016'!$F:$F, J$1)+SUMIFS('2016'!$I:$I, '2016'!$D:$D, $A39, '2016'!$F:$F, J$1)+SUMIFS('2016'!$J:$J, '2016'!$E:$E, $A39, '2016'!$F:$F, J$1)+SUMIFS('2015'!$H:$H, '2015'!$C:$C, $A39, '2015'!$F:$F, J$1)+SUMIFS('2015'!$I:$I, '2015'!$D:$D, $A39, '2015'!$F:$F, J$1)+SUMIFS('2015'!$J:$J, '2015'!$E:$E, $A39, '2015'!$F:$F, J$1)+SUMIFS('2014'!$H:$H, '2014'!$C:$C, $A39, '2014'!$F:$F, J$1)+SUMIFS('2014'!$I:$I, '2014'!$D:$D, $A39, '2014'!$F:$F, J$1)+SUMIFS('2014'!$J:$J, '2014'!$E:$E, $A39, '2014'!$F:$F, J$1)+SUMIFS('2013'!$H:$H, '2013'!$C:$C, $A39, '2013'!$F:$F, J$1)+SUMIFS('2013'!$I:$I, '2013'!$D:$D, $A39, '2013'!$F:$F, J$1)+SUMIFS('2013'!$J:$J, '2013'!$E:$E, $A39, '2013'!$F:$F, J$1)+SUMIFS('2012'!$H:$H, '2012'!$C:$C, $A39, '2012'!$F:$F, J$1)+SUMIFS('2012'!$I:$I, '2012'!$D:$D, $A39, '2012'!$F:$F, J$1)+SUMIFS('2012'!$J:$J, '2012'!$E:$E, $A39, '2012'!$F:$F, J$1)+SUMIFS('2011'!$H:$H, '2011'!$C:$C, $A39, '2011'!$F:$F, J$1)+SUMIFS('2011'!$I:$I, '2011'!$D:$D, $A39, '2011'!$F:$F, J$1)+SUMIFS('2011'!$J:$J, '2011'!$E:$E, $A39, '2011'!$F:$F, J$1)+SUMIFS('2010'!$H:$H, '2010'!$C:$C, $A39, '2010'!$F:$F, J$1)+SUMIFS('2010'!$I:$I, '2010'!$D:$D, $A39, '2010'!$F:$F, J$1)+SUMIFS('2010'!$J:$J, '2010'!$E:$E, $A39, '2010'!$F:$F, J$1)+SUMIFS('2009'!$H:$H, '2009'!$C:$C, $A39, '2009'!$F:$F, J$1)+SUMIFS('2009'!$I:$I, '2009'!$D:$D, $A39, '2009'!$F:$F, J$1)+SUMIFS('2009'!$J:$J, '2009'!$E:$E, $A39, '2009'!$F:$F, J$1), 0)</f>
        <v>0</v>
      </c>
      <c r="K39" s="0" t="n">
        <f aca="false">IFERROR(SUMIFS('2018'!$H:$H, '2018'!$C:$C, $A39, '2018'!$F:$F, K$1)+SUMIFS('2018'!$I:$I, '2018'!$D:$D, $A39, '2018'!$F:$F, K$1)+SUMIFS('2018'!$J:$J, '2018'!$E:$E, $A39, '2018'!$F:$F, K$1)+SUMIFS('2017'!$H:$H, '2017'!$C:$C, $A39, '2017'!$F:$F, K$1)+SUMIFS('2017'!$I:$I, '2017'!$D:$D, $A39, '2017'!$F:$F, K$1)+SUMIFS('2017'!$J:$J, '2017'!$E:$E, $A39, '2017'!$F:$F, K$1)+SUMIFS('2016'!$H:$H, '2016'!$C:$C, $A39, '2016'!$F:$F, K$1)+SUMIFS('2016'!$I:$I, '2016'!$D:$D, $A39, '2016'!$F:$F, K$1)+SUMIFS('2016'!$J:$J, '2016'!$E:$E, $A39, '2016'!$F:$F, K$1)+SUMIFS('2015'!$H:$H, '2015'!$C:$C, $A39, '2015'!$F:$F, K$1)+SUMIFS('2015'!$I:$I, '2015'!$D:$D, $A39, '2015'!$F:$F, K$1)+SUMIFS('2015'!$J:$J, '2015'!$E:$E, $A39, '2015'!$F:$F, K$1)+SUMIFS('2014'!$H:$H, '2014'!$C:$C, $A39, '2014'!$F:$F, K$1)+SUMIFS('2014'!$I:$I, '2014'!$D:$D, $A39, '2014'!$F:$F, K$1)+SUMIFS('2014'!$J:$J, '2014'!$E:$E, $A39, '2014'!$F:$F, K$1)+SUMIFS('2013'!$H:$H, '2013'!$C:$C, $A39, '2013'!$F:$F, K$1)+SUMIFS('2013'!$I:$I, '2013'!$D:$D, $A39, '2013'!$F:$F, K$1)+SUMIFS('2013'!$J:$J, '2013'!$E:$E, $A39, '2013'!$F:$F, K$1)+SUMIFS('2012'!$H:$H, '2012'!$C:$C, $A39, '2012'!$F:$F, K$1)+SUMIFS('2012'!$I:$I, '2012'!$D:$D, $A39, '2012'!$F:$F, K$1)+SUMIFS('2012'!$J:$J, '2012'!$E:$E, $A39, '2012'!$F:$F, K$1)+SUMIFS('2011'!$H:$H, '2011'!$C:$C, $A39, '2011'!$F:$F, K$1)+SUMIFS('2011'!$I:$I, '2011'!$D:$D, $A39, '2011'!$F:$F, K$1)+SUMIFS('2011'!$J:$J, '2011'!$E:$E, $A39, '2011'!$F:$F, K$1)+SUMIFS('2010'!$H:$H, '2010'!$C:$C, $A39, '2010'!$F:$F, K$1)+SUMIFS('2010'!$I:$I, '2010'!$D:$D, $A39, '2010'!$F:$F, K$1)+SUMIFS('2010'!$J:$J, '2010'!$E:$E, $A39, '2010'!$F:$F, K$1)+SUMIFS('2009'!$H:$H, '2009'!$C:$C, $A39, '2009'!$F:$F, K$1)+SUMIFS('2009'!$I:$I, '2009'!$D:$D, $A39, '2009'!$F:$F, K$1)+SUMIFS('2009'!$J:$J, '2009'!$E:$E, $A39, '2009'!$F:$F, K$1), 0)</f>
        <v>0</v>
      </c>
      <c r="L39" s="0" t="n">
        <f aca="false">IFERROR(SUMIFS('2018'!$H:$H, '2018'!$C:$C, $A39, '2018'!$F:$F, L$1)+SUMIFS('2018'!$I:$I, '2018'!$D:$D, $A39, '2018'!$F:$F, L$1)+SUMIFS('2018'!$J:$J, '2018'!$E:$E, $A39, '2018'!$F:$F, L$1)+SUMIFS('2017'!$H:$H, '2017'!$C:$C, $A39, '2017'!$F:$F, L$1)+SUMIFS('2017'!$I:$I, '2017'!$D:$D, $A39, '2017'!$F:$F, L$1)+SUMIFS('2017'!$J:$J, '2017'!$E:$E, $A39, '2017'!$F:$F, L$1)+SUMIFS('2016'!$H:$H, '2016'!$C:$C, $A39, '2016'!$F:$F, L$1)+SUMIFS('2016'!$I:$I, '2016'!$D:$D, $A39, '2016'!$F:$F, L$1)+SUMIFS('2016'!$J:$J, '2016'!$E:$E, $A39, '2016'!$F:$F, L$1)+SUMIFS('2015'!$H:$H, '2015'!$C:$C, $A39, '2015'!$F:$F, L$1)+SUMIFS('2015'!$I:$I, '2015'!$D:$D, $A39, '2015'!$F:$F, L$1)+SUMIFS('2015'!$J:$J, '2015'!$E:$E, $A39, '2015'!$F:$F, L$1)+SUMIFS('2014'!$H:$H, '2014'!$C:$C, $A39, '2014'!$F:$F, L$1)+SUMIFS('2014'!$I:$I, '2014'!$D:$D, $A39, '2014'!$F:$F, L$1)+SUMIFS('2014'!$J:$J, '2014'!$E:$E, $A39, '2014'!$F:$F, L$1)+SUMIFS('2013'!$H:$H, '2013'!$C:$C, $A39, '2013'!$F:$F, L$1)+SUMIFS('2013'!$I:$I, '2013'!$D:$D, $A39, '2013'!$F:$F, L$1)+SUMIFS('2013'!$J:$J, '2013'!$E:$E, $A39, '2013'!$F:$F, L$1)+SUMIFS('2012'!$H:$H, '2012'!$C:$C, $A39, '2012'!$F:$F, L$1)+SUMIFS('2012'!$I:$I, '2012'!$D:$D, $A39, '2012'!$F:$F, L$1)+SUMIFS('2012'!$J:$J, '2012'!$E:$E, $A39, '2012'!$F:$F, L$1)+SUMIFS('2011'!$H:$H, '2011'!$C:$C, $A39, '2011'!$F:$F, L$1)+SUMIFS('2011'!$I:$I, '2011'!$D:$D, $A39, '2011'!$F:$F, L$1)+SUMIFS('2011'!$J:$J, '2011'!$E:$E, $A39, '2011'!$F:$F, L$1)+SUMIFS('2010'!$H:$H, '2010'!$C:$C, $A39, '2010'!$F:$F, L$1)+SUMIFS('2010'!$I:$I, '2010'!$D:$D, $A39, '2010'!$F:$F, L$1)+SUMIFS('2010'!$J:$J, '2010'!$E:$E, $A39, '2010'!$F:$F, L$1)+SUMIFS('2009'!$H:$H, '2009'!$C:$C, $A39, '2009'!$F:$F, L$1)+SUMIFS('2009'!$I:$I, '2009'!$D:$D, $A39, '2009'!$F:$F, L$1)+SUMIFS('2009'!$J:$J, '2009'!$E:$E, $A39, '2009'!$F:$F, L$1), 0)</f>
        <v>0</v>
      </c>
      <c r="M39" s="0" t="n">
        <f aca="false">IFERROR(SUMIFS('2018'!$H:$H, '2018'!$C:$C, $A39, '2018'!$F:$F, M$1)+SUMIFS('2018'!$I:$I, '2018'!$D:$D, $A39, '2018'!$F:$F, M$1)+SUMIFS('2018'!$J:$J, '2018'!$E:$E, $A39, '2018'!$F:$F, M$1)+SUMIFS('2017'!$H:$H, '2017'!$C:$C, $A39, '2017'!$F:$F, M$1)+SUMIFS('2017'!$I:$I, '2017'!$D:$D, $A39, '2017'!$F:$F, M$1)+SUMIFS('2017'!$J:$J, '2017'!$E:$E, $A39, '2017'!$F:$F, M$1)+SUMIFS('2016'!$H:$H, '2016'!$C:$C, $A39, '2016'!$F:$F, M$1)+SUMIFS('2016'!$I:$I, '2016'!$D:$D, $A39, '2016'!$F:$F, M$1)+SUMIFS('2016'!$J:$J, '2016'!$E:$E, $A39, '2016'!$F:$F, M$1)+SUMIFS('2015'!$H:$H, '2015'!$C:$C, $A39, '2015'!$F:$F, M$1)+SUMIFS('2015'!$I:$I, '2015'!$D:$D, $A39, '2015'!$F:$F, M$1)+SUMIFS('2015'!$J:$J, '2015'!$E:$E, $A39, '2015'!$F:$F, M$1)+SUMIFS('2014'!$H:$H, '2014'!$C:$C, $A39, '2014'!$F:$F, M$1)+SUMIFS('2014'!$I:$I, '2014'!$D:$D, $A39, '2014'!$F:$F, M$1)+SUMIFS('2014'!$J:$J, '2014'!$E:$E, $A39, '2014'!$F:$F, M$1)+SUMIFS('2013'!$H:$H, '2013'!$C:$C, $A39, '2013'!$F:$F, M$1)+SUMIFS('2013'!$I:$I, '2013'!$D:$D, $A39, '2013'!$F:$F, M$1)+SUMIFS('2013'!$J:$J, '2013'!$E:$E, $A39, '2013'!$F:$F, M$1)+SUMIFS('2012'!$H:$H, '2012'!$C:$C, $A39, '2012'!$F:$F, M$1)+SUMIFS('2012'!$I:$I, '2012'!$D:$D, $A39, '2012'!$F:$F, M$1)+SUMIFS('2012'!$J:$J, '2012'!$E:$E, $A39, '2012'!$F:$F, M$1)+SUMIFS('2011'!$H:$H, '2011'!$C:$C, $A39, '2011'!$F:$F, M$1)+SUMIFS('2011'!$I:$I, '2011'!$D:$D, $A39, '2011'!$F:$F, M$1)+SUMIFS('2011'!$J:$J, '2011'!$E:$E, $A39, '2011'!$F:$F, M$1)+SUMIFS('2010'!$H:$H, '2010'!$C:$C, $A39, '2010'!$F:$F, M$1)+SUMIFS('2010'!$I:$I, '2010'!$D:$D, $A39, '2010'!$F:$F, M$1)+SUMIFS('2010'!$J:$J, '2010'!$E:$E, $A39, '2010'!$F:$F, M$1)+SUMIFS('2009'!$H:$H, '2009'!$C:$C, $A39, '2009'!$F:$F, M$1)+SUMIFS('2009'!$I:$I, '2009'!$D:$D, $A39, '2009'!$F:$F, M$1)+SUMIFS('2009'!$J:$J, '2009'!$E:$E, $A39, '2009'!$F:$F, M$1), 0)</f>
        <v>0</v>
      </c>
      <c r="N39" s="0" t="n">
        <f aca="false">IFERROR(SUMIFS('2018'!$H:$H, '2018'!$C:$C, $A39, '2018'!$F:$F, N$1)+SUMIFS('2018'!$I:$I, '2018'!$D:$D, $A39, '2018'!$F:$F, N$1)+SUMIFS('2018'!$J:$J, '2018'!$E:$E, $A39, '2018'!$F:$F, N$1)+SUMIFS('2017'!$H:$H, '2017'!$C:$C, $A39, '2017'!$F:$F, N$1)+SUMIFS('2017'!$I:$I, '2017'!$D:$D, $A39, '2017'!$F:$F, N$1)+SUMIFS('2017'!$J:$J, '2017'!$E:$E, $A39, '2017'!$F:$F, N$1)+SUMIFS('2016'!$H:$H, '2016'!$C:$C, $A39, '2016'!$F:$F, N$1)+SUMIFS('2016'!$I:$I, '2016'!$D:$D, $A39, '2016'!$F:$F, N$1)+SUMIFS('2016'!$J:$J, '2016'!$E:$E, $A39, '2016'!$F:$F, N$1)+SUMIFS('2015'!$H:$H, '2015'!$C:$C, $A39, '2015'!$F:$F, N$1)+SUMIFS('2015'!$I:$I, '2015'!$D:$D, $A39, '2015'!$F:$F, N$1)+SUMIFS('2015'!$J:$J, '2015'!$E:$E, $A39, '2015'!$F:$F, N$1)+SUMIFS('2014'!$H:$H, '2014'!$C:$C, $A39, '2014'!$F:$F, N$1)+SUMIFS('2014'!$I:$I, '2014'!$D:$D, $A39, '2014'!$F:$F, N$1)+SUMIFS('2014'!$J:$J, '2014'!$E:$E, $A39, '2014'!$F:$F, N$1)+SUMIFS('2013'!$H:$H, '2013'!$C:$C, $A39, '2013'!$F:$F, N$1)+SUMIFS('2013'!$I:$I, '2013'!$D:$D, $A39, '2013'!$F:$F, N$1)+SUMIFS('2013'!$J:$J, '2013'!$E:$E, $A39, '2013'!$F:$F, N$1)+SUMIFS('2012'!$H:$H, '2012'!$C:$C, $A39, '2012'!$F:$F, N$1)+SUMIFS('2012'!$I:$I, '2012'!$D:$D, $A39, '2012'!$F:$F, N$1)+SUMIFS('2012'!$J:$J, '2012'!$E:$E, $A39, '2012'!$F:$F, N$1)+SUMIFS('2011'!$H:$H, '2011'!$C:$C, $A39, '2011'!$F:$F, N$1)+SUMIFS('2011'!$I:$I, '2011'!$D:$D, $A39, '2011'!$F:$F, N$1)+SUMIFS('2011'!$J:$J, '2011'!$E:$E, $A39, '2011'!$F:$F, N$1)+SUMIFS('2010'!$H:$H, '2010'!$C:$C, $A39, '2010'!$F:$F, N$1)+SUMIFS('2010'!$I:$I, '2010'!$D:$D, $A39, '2010'!$F:$F, N$1)+SUMIFS('2010'!$J:$J, '2010'!$E:$E, $A39, '2010'!$F:$F, N$1)+SUMIFS('2009'!$H:$H, '2009'!$C:$C, $A39, '2009'!$F:$F, N$1)+SUMIFS('2009'!$I:$I, '2009'!$D:$D, $A39, '2009'!$F:$F, N$1)+SUMIFS('2009'!$J:$J, '2009'!$E:$E, $A39, '2009'!$F:$F, N$1), 0)</f>
        <v>0</v>
      </c>
      <c r="O39" s="0" t="n">
        <f aca="false">IFERROR(SUMIFS('2018'!$H:$H, '2018'!$C:$C, $A39, '2018'!$F:$F, O$1)+SUMIFS('2018'!$I:$I, '2018'!$D:$D, $A39, '2018'!$F:$F, O$1)+SUMIFS('2018'!$J:$J, '2018'!$E:$E, $A39, '2018'!$F:$F, O$1)+SUMIFS('2017'!$H:$H, '2017'!$C:$C, $A39, '2017'!$F:$F, O$1)+SUMIFS('2017'!$I:$I, '2017'!$D:$D, $A39, '2017'!$F:$F, O$1)+SUMIFS('2017'!$J:$J, '2017'!$E:$E, $A39, '2017'!$F:$F, O$1)+SUMIFS('2016'!$H:$H, '2016'!$C:$C, $A39, '2016'!$F:$F, O$1)+SUMIFS('2016'!$I:$I, '2016'!$D:$D, $A39, '2016'!$F:$F, O$1)+SUMIFS('2016'!$J:$J, '2016'!$E:$E, $A39, '2016'!$F:$F, O$1)+SUMIFS('2015'!$H:$H, '2015'!$C:$C, $A39, '2015'!$F:$F, O$1)+SUMIFS('2015'!$I:$I, '2015'!$D:$D, $A39, '2015'!$F:$F, O$1)+SUMIFS('2015'!$J:$J, '2015'!$E:$E, $A39, '2015'!$F:$F, O$1)+SUMIFS('2014'!$H:$H, '2014'!$C:$C, $A39, '2014'!$F:$F, O$1)+SUMIFS('2014'!$I:$I, '2014'!$D:$D, $A39, '2014'!$F:$F, O$1)+SUMIFS('2014'!$J:$J, '2014'!$E:$E, $A39, '2014'!$F:$F, O$1)+SUMIFS('2013'!$H:$H, '2013'!$C:$C, $A39, '2013'!$F:$F, O$1)+SUMIFS('2013'!$I:$I, '2013'!$D:$D, $A39, '2013'!$F:$F, O$1)+SUMIFS('2013'!$J:$J, '2013'!$E:$E, $A39, '2013'!$F:$F, O$1)+SUMIFS('2012'!$H:$H, '2012'!$C:$C, $A39, '2012'!$F:$F, O$1)+SUMIFS('2012'!$I:$I, '2012'!$D:$D, $A39, '2012'!$F:$F, O$1)+SUMIFS('2012'!$J:$J, '2012'!$E:$E, $A39, '2012'!$F:$F, O$1)+SUMIFS('2011'!$H:$H, '2011'!$C:$C, $A39, '2011'!$F:$F, O$1)+SUMIFS('2011'!$I:$I, '2011'!$D:$D, $A39, '2011'!$F:$F, O$1)+SUMIFS('2011'!$J:$J, '2011'!$E:$E, $A39, '2011'!$F:$F, O$1)+SUMIFS('2010'!$H:$H, '2010'!$C:$C, $A39, '2010'!$F:$F, O$1)+SUMIFS('2010'!$I:$I, '2010'!$D:$D, $A39, '2010'!$F:$F, O$1)+SUMIFS('2010'!$J:$J, '2010'!$E:$E, $A39, '2010'!$F:$F, O$1)+SUMIFS('2009'!$H:$H, '2009'!$C:$C, $A39, '2009'!$F:$F, O$1)+SUMIFS('2009'!$I:$I, '2009'!$D:$D, $A39, '2009'!$F:$F, O$1)+SUMIFS('2009'!$J:$J, '2009'!$E:$E, $A39, '2009'!$F:$F, O$1), 0)</f>
        <v>0</v>
      </c>
      <c r="P39" s="0" t="n">
        <f aca="false">IFERROR(SUMIFS('2018'!$H:$H, '2018'!$C:$C, $A39, '2018'!$F:$F, P$1)+SUMIFS('2018'!$I:$I, '2018'!$D:$D, $A39, '2018'!$F:$F, P$1)+SUMIFS('2018'!$J:$J, '2018'!$E:$E, $A39, '2018'!$F:$F, P$1)+SUMIFS('2017'!$H:$H, '2017'!$C:$C, $A39, '2017'!$F:$F, P$1)+SUMIFS('2017'!$I:$I, '2017'!$D:$D, $A39, '2017'!$F:$F, P$1)+SUMIFS('2017'!$J:$J, '2017'!$E:$E, $A39, '2017'!$F:$F, P$1)+SUMIFS('2016'!$H:$H, '2016'!$C:$C, $A39, '2016'!$F:$F, P$1)+SUMIFS('2016'!$I:$I, '2016'!$D:$D, $A39, '2016'!$F:$F, P$1)+SUMIFS('2016'!$J:$J, '2016'!$E:$E, $A39, '2016'!$F:$F, P$1)+SUMIFS('2015'!$H:$H, '2015'!$C:$C, $A39, '2015'!$F:$F, P$1)+SUMIFS('2015'!$I:$I, '2015'!$D:$D, $A39, '2015'!$F:$F, P$1)+SUMIFS('2015'!$J:$J, '2015'!$E:$E, $A39, '2015'!$F:$F, P$1)+SUMIFS('2014'!$H:$H, '2014'!$C:$C, $A39, '2014'!$F:$F, P$1)+SUMIFS('2014'!$I:$I, '2014'!$D:$D, $A39, '2014'!$F:$F, P$1)+SUMIFS('2014'!$J:$J, '2014'!$E:$E, $A39, '2014'!$F:$F, P$1)+SUMIFS('2013'!$H:$H, '2013'!$C:$C, $A39, '2013'!$F:$F, P$1)+SUMIFS('2013'!$I:$I, '2013'!$D:$D, $A39, '2013'!$F:$F, P$1)+SUMIFS('2013'!$J:$J, '2013'!$E:$E, $A39, '2013'!$F:$F, P$1)+SUMIFS('2012'!$H:$H, '2012'!$C:$C, $A39, '2012'!$F:$F, P$1)+SUMIFS('2012'!$I:$I, '2012'!$D:$D, $A39, '2012'!$F:$F, P$1)+SUMIFS('2012'!$J:$J, '2012'!$E:$E, $A39, '2012'!$F:$F, P$1)+SUMIFS('2011'!$H:$H, '2011'!$C:$C, $A39, '2011'!$F:$F, P$1)+SUMIFS('2011'!$I:$I, '2011'!$D:$D, $A39, '2011'!$F:$F, P$1)+SUMIFS('2011'!$J:$J, '2011'!$E:$E, $A39, '2011'!$F:$F, P$1)+SUMIFS('2010'!$H:$H, '2010'!$C:$C, $A39, '2010'!$F:$F, P$1)+SUMIFS('2010'!$I:$I, '2010'!$D:$D, $A39, '2010'!$F:$F, P$1)+SUMIFS('2010'!$J:$J, '2010'!$E:$E, $A39, '2010'!$F:$F, P$1)+SUMIFS('2009'!$H:$H, '2009'!$C:$C, $A39, '2009'!$F:$F, P$1)+SUMIFS('2009'!$I:$I, '2009'!$D:$D, $A39, '2009'!$F:$F, P$1)+SUMIFS('2009'!$J:$J, '2009'!$E:$E, $A39, '2009'!$F:$F, P$1), 0)</f>
        <v>0</v>
      </c>
      <c r="Q39" s="0" t="n">
        <f aca="false">IFERROR(SUMIFS('2018'!$H:$H, '2018'!$C:$C, $A39, '2018'!$F:$F, Q$1)+SUMIFS('2018'!$I:$I, '2018'!$D:$D, $A39, '2018'!$F:$F, Q$1)+SUMIFS('2018'!$J:$J, '2018'!$E:$E, $A39, '2018'!$F:$F, Q$1)+SUMIFS('2017'!$H:$H, '2017'!$C:$C, $A39, '2017'!$F:$F, Q$1)+SUMIFS('2017'!$I:$I, '2017'!$D:$D, $A39, '2017'!$F:$F, Q$1)+SUMIFS('2017'!$J:$J, '2017'!$E:$E, $A39, '2017'!$F:$F, Q$1)+SUMIFS('2016'!$H:$H, '2016'!$C:$C, $A39, '2016'!$F:$F, Q$1)+SUMIFS('2016'!$I:$I, '2016'!$D:$D, $A39, '2016'!$F:$F, Q$1)+SUMIFS('2016'!$J:$J, '2016'!$E:$E, $A39, '2016'!$F:$F, Q$1)+SUMIFS('2015'!$H:$H, '2015'!$C:$C, $A39, '2015'!$F:$F, Q$1)+SUMIFS('2015'!$I:$I, '2015'!$D:$D, $A39, '2015'!$F:$F, Q$1)+SUMIFS('2015'!$J:$J, '2015'!$E:$E, $A39, '2015'!$F:$F, Q$1)+SUMIFS('2014'!$H:$H, '2014'!$C:$C, $A39, '2014'!$F:$F, Q$1)+SUMIFS('2014'!$I:$I, '2014'!$D:$D, $A39, '2014'!$F:$F, Q$1)+SUMIFS('2014'!$J:$J, '2014'!$E:$E, $A39, '2014'!$F:$F, Q$1)+SUMIFS('2013'!$H:$H, '2013'!$C:$C, $A39, '2013'!$F:$F, Q$1)+SUMIFS('2013'!$I:$I, '2013'!$D:$D, $A39, '2013'!$F:$F, Q$1)+SUMIFS('2013'!$J:$J, '2013'!$E:$E, $A39, '2013'!$F:$F, Q$1)+SUMIFS('2012'!$H:$H, '2012'!$C:$C, $A39, '2012'!$F:$F, Q$1)+SUMIFS('2012'!$I:$I, '2012'!$D:$D, $A39, '2012'!$F:$F, Q$1)+SUMIFS('2012'!$J:$J, '2012'!$E:$E, $A39, '2012'!$F:$F, Q$1)+SUMIFS('2011'!$H:$H, '2011'!$C:$C, $A39, '2011'!$F:$F, Q$1)+SUMIFS('2011'!$I:$I, '2011'!$D:$D, $A39, '2011'!$F:$F, Q$1)+SUMIFS('2011'!$J:$J, '2011'!$E:$E, $A39, '2011'!$F:$F, Q$1)+SUMIFS('2010'!$H:$H, '2010'!$C:$C, $A39, '2010'!$F:$F, Q$1)+SUMIFS('2010'!$I:$I, '2010'!$D:$D, $A39, '2010'!$F:$F, Q$1)+SUMIFS('2010'!$J:$J, '2010'!$E:$E, $A39, '2010'!$F:$F, Q$1)+SUMIFS('2009'!$H:$H, '2009'!$C:$C, $A39, '2009'!$F:$F, Q$1)+SUMIFS('2009'!$I:$I, '2009'!$D:$D, $A39, '2009'!$F:$F, Q$1)+SUMIFS('2009'!$J:$J, '2009'!$E:$E, $A39, '2009'!$F:$F, Q$1), 0)</f>
        <v>0</v>
      </c>
      <c r="R39" s="0" t="n">
        <f aca="false">IFERROR(SUMIFS('2018'!$H:$H, '2018'!$C:$C, $A39, '2018'!$F:$F, R$1)+SUMIFS('2018'!$I:$I, '2018'!$D:$D, $A39, '2018'!$F:$F, R$1)+SUMIFS('2018'!$J:$J, '2018'!$E:$E, $A39, '2018'!$F:$F, R$1)+SUMIFS('2017'!$H:$H, '2017'!$C:$C, $A39, '2017'!$F:$F, R$1)+SUMIFS('2017'!$I:$I, '2017'!$D:$D, $A39, '2017'!$F:$F, R$1)+SUMIFS('2017'!$J:$J, '2017'!$E:$E, $A39, '2017'!$F:$F, R$1)+SUMIFS('2016'!$H:$H, '2016'!$C:$C, $A39, '2016'!$F:$F, R$1)+SUMIFS('2016'!$I:$I, '2016'!$D:$D, $A39, '2016'!$F:$F, R$1)+SUMIFS('2016'!$J:$J, '2016'!$E:$E, $A39, '2016'!$F:$F, R$1)+SUMIFS('2015'!$H:$H, '2015'!$C:$C, $A39, '2015'!$F:$F, R$1)+SUMIFS('2015'!$I:$I, '2015'!$D:$D, $A39, '2015'!$F:$F, R$1)+SUMIFS('2015'!$J:$J, '2015'!$E:$E, $A39, '2015'!$F:$F, R$1)+SUMIFS('2014'!$H:$H, '2014'!$C:$C, $A39, '2014'!$F:$F, R$1)+SUMIFS('2014'!$I:$I, '2014'!$D:$D, $A39, '2014'!$F:$F, R$1)+SUMIFS('2014'!$J:$J, '2014'!$E:$E, $A39, '2014'!$F:$F, R$1)+SUMIFS('2013'!$H:$H, '2013'!$C:$C, $A39, '2013'!$F:$F, R$1)+SUMIFS('2013'!$I:$I, '2013'!$D:$D, $A39, '2013'!$F:$F, R$1)+SUMIFS('2013'!$J:$J, '2013'!$E:$E, $A39, '2013'!$F:$F, R$1)+SUMIFS('2012'!$H:$H, '2012'!$C:$C, $A39, '2012'!$F:$F, R$1)+SUMIFS('2012'!$I:$I, '2012'!$D:$D, $A39, '2012'!$F:$F, R$1)+SUMIFS('2012'!$J:$J, '2012'!$E:$E, $A39, '2012'!$F:$F, R$1)+SUMIFS('2011'!$H:$H, '2011'!$C:$C, $A39, '2011'!$F:$F, R$1)+SUMIFS('2011'!$I:$I, '2011'!$D:$D, $A39, '2011'!$F:$F, R$1)+SUMIFS('2011'!$J:$J, '2011'!$E:$E, $A39, '2011'!$F:$F, R$1)+SUMIFS('2010'!$H:$H, '2010'!$C:$C, $A39, '2010'!$F:$F, R$1)+SUMIFS('2010'!$I:$I, '2010'!$D:$D, $A39, '2010'!$F:$F, R$1)+SUMIFS('2010'!$J:$J, '2010'!$E:$E, $A39, '2010'!$F:$F, R$1)+SUMIFS('2009'!$H:$H, '2009'!$C:$C, $A39, '2009'!$F:$F, R$1)+SUMIFS('2009'!$I:$I, '2009'!$D:$D, $A39, '2009'!$F:$F, R$1)+SUMIFS('2009'!$J:$J, '2009'!$E:$E, $A39, '2009'!$F:$F, R$1), 0)</f>
        <v>0</v>
      </c>
      <c r="S39" s="0" t="n">
        <f aca="false">IFERROR(SUMIFS('2018'!$H:$H, '2018'!$C:$C, $A39, '2018'!$F:$F, S$1)+SUMIFS('2018'!$I:$I, '2018'!$D:$D, $A39, '2018'!$F:$F, S$1)+SUMIFS('2018'!$J:$J, '2018'!$E:$E, $A39, '2018'!$F:$F, S$1)+SUMIFS('2017'!$H:$H, '2017'!$C:$C, $A39, '2017'!$F:$F, S$1)+SUMIFS('2017'!$I:$I, '2017'!$D:$D, $A39, '2017'!$F:$F, S$1)+SUMIFS('2017'!$J:$J, '2017'!$E:$E, $A39, '2017'!$F:$F, S$1)+SUMIFS('2016'!$H:$H, '2016'!$C:$C, $A39, '2016'!$F:$F, S$1)+SUMIFS('2016'!$I:$I, '2016'!$D:$D, $A39, '2016'!$F:$F, S$1)+SUMIFS('2016'!$J:$J, '2016'!$E:$E, $A39, '2016'!$F:$F, S$1)+SUMIFS('2015'!$H:$H, '2015'!$C:$C, $A39, '2015'!$F:$F, S$1)+SUMIFS('2015'!$I:$I, '2015'!$D:$D, $A39, '2015'!$F:$F, S$1)+SUMIFS('2015'!$J:$J, '2015'!$E:$E, $A39, '2015'!$F:$F, S$1)+SUMIFS('2014'!$H:$H, '2014'!$C:$C, $A39, '2014'!$F:$F, S$1)+SUMIFS('2014'!$I:$I, '2014'!$D:$D, $A39, '2014'!$F:$F, S$1)+SUMIFS('2014'!$J:$J, '2014'!$E:$E, $A39, '2014'!$F:$F, S$1)+SUMIFS('2013'!$H:$H, '2013'!$C:$C, $A39, '2013'!$F:$F, S$1)+SUMIFS('2013'!$I:$I, '2013'!$D:$D, $A39, '2013'!$F:$F, S$1)+SUMIFS('2013'!$J:$J, '2013'!$E:$E, $A39, '2013'!$F:$F, S$1)+SUMIFS('2012'!$H:$H, '2012'!$C:$C, $A39, '2012'!$F:$F, S$1)+SUMIFS('2012'!$I:$I, '2012'!$D:$D, $A39, '2012'!$F:$F, S$1)+SUMIFS('2012'!$J:$J, '2012'!$E:$E, $A39, '2012'!$F:$F, S$1)+SUMIFS('2011'!$H:$H, '2011'!$C:$C, $A39, '2011'!$F:$F, S$1)+SUMIFS('2011'!$I:$I, '2011'!$D:$D, $A39, '2011'!$F:$F, S$1)+SUMIFS('2011'!$J:$J, '2011'!$E:$E, $A39, '2011'!$F:$F, S$1)+SUMIFS('2010'!$H:$H, '2010'!$C:$C, $A39, '2010'!$F:$F, S$1)+SUMIFS('2010'!$I:$I, '2010'!$D:$D, $A39, '2010'!$F:$F, S$1)+SUMIFS('2010'!$J:$J, '2010'!$E:$E, $A39, '2010'!$F:$F, S$1)+SUMIFS('2009'!$H:$H, '2009'!$C:$C, $A39, '2009'!$F:$F, S$1)+SUMIFS('2009'!$I:$I, '2009'!$D:$D, $A39, '2009'!$F:$F, S$1)+SUMIFS('2009'!$J:$J, '2009'!$E:$E, $A39, '2009'!$F:$F, S$1), 0)</f>
        <v>0</v>
      </c>
      <c r="T39" s="0" t="n">
        <f aca="false">IFERROR(SUMIFS('2018'!$H:$H, '2018'!$C:$C, $A39, '2018'!$F:$F, T$1)+SUMIFS('2018'!$I:$I, '2018'!$D:$D, $A39, '2018'!$F:$F, T$1)+SUMIFS('2018'!$J:$J, '2018'!$E:$E, $A39, '2018'!$F:$F, T$1)+SUMIFS('2017'!$H:$H, '2017'!$C:$C, $A39, '2017'!$F:$F, T$1)+SUMIFS('2017'!$I:$I, '2017'!$D:$D, $A39, '2017'!$F:$F, T$1)+SUMIFS('2017'!$J:$J, '2017'!$E:$E, $A39, '2017'!$F:$F, T$1)+SUMIFS('2016'!$H:$H, '2016'!$C:$C, $A39, '2016'!$F:$F, T$1)+SUMIFS('2016'!$I:$I, '2016'!$D:$D, $A39, '2016'!$F:$F, T$1)+SUMIFS('2016'!$J:$J, '2016'!$E:$E, $A39, '2016'!$F:$F, T$1)+SUMIFS('2015'!$H:$H, '2015'!$C:$C, $A39, '2015'!$F:$F, T$1)+SUMIFS('2015'!$I:$I, '2015'!$D:$D, $A39, '2015'!$F:$F, T$1)+SUMIFS('2015'!$J:$J, '2015'!$E:$E, $A39, '2015'!$F:$F, T$1)+SUMIFS('2014'!$H:$H, '2014'!$C:$C, $A39, '2014'!$F:$F, T$1)+SUMIFS('2014'!$I:$I, '2014'!$D:$D, $A39, '2014'!$F:$F, T$1)+SUMIFS('2014'!$J:$J, '2014'!$E:$E, $A39, '2014'!$F:$F, T$1)+SUMIFS('2013'!$H:$H, '2013'!$C:$C, $A39, '2013'!$F:$F, T$1)+SUMIFS('2013'!$I:$I, '2013'!$D:$D, $A39, '2013'!$F:$F, T$1)+SUMIFS('2013'!$J:$J, '2013'!$E:$E, $A39, '2013'!$F:$F, T$1)+SUMIFS('2012'!$H:$H, '2012'!$C:$C, $A39, '2012'!$F:$F, T$1)+SUMIFS('2012'!$I:$I, '2012'!$D:$D, $A39, '2012'!$F:$F, T$1)+SUMIFS('2012'!$J:$J, '2012'!$E:$E, $A39, '2012'!$F:$F, T$1)+SUMIFS('2011'!$H:$H, '2011'!$C:$C, $A39, '2011'!$F:$F, T$1)+SUMIFS('2011'!$I:$I, '2011'!$D:$D, $A39, '2011'!$F:$F, T$1)+SUMIFS('2011'!$J:$J, '2011'!$E:$E, $A39, '2011'!$F:$F, T$1)+SUMIFS('2010'!$H:$H, '2010'!$C:$C, $A39, '2010'!$F:$F, T$1)+SUMIFS('2010'!$I:$I, '2010'!$D:$D, $A39, '2010'!$F:$F, T$1)+SUMIFS('2010'!$J:$J, '2010'!$E:$E, $A39, '2010'!$F:$F, T$1)+SUMIFS('2009'!$H:$H, '2009'!$C:$C, $A39, '2009'!$F:$F, T$1)+SUMIFS('2009'!$I:$I, '2009'!$D:$D, $A39, '2009'!$F:$F, T$1)+SUMIFS('2009'!$J:$J, '2009'!$E:$E, $A39, '2009'!$F:$F, T$1), 0)</f>
        <v>0</v>
      </c>
      <c r="U39" s="0" t="n">
        <f aca="false">IFERROR(SUMIFS('2018'!$H:$H, '2018'!$C:$C, $A39, '2018'!$F:$F, U$1)+SUMIFS('2018'!$I:$I, '2018'!$D:$D, $A39, '2018'!$F:$F, U$1)+SUMIFS('2018'!$J:$J, '2018'!$E:$E, $A39, '2018'!$F:$F, U$1)+SUMIFS('2017'!$H:$H, '2017'!$C:$C, $A39, '2017'!$F:$F, U$1)+SUMIFS('2017'!$I:$I, '2017'!$D:$D, $A39, '2017'!$F:$F, U$1)+SUMIFS('2017'!$J:$J, '2017'!$E:$E, $A39, '2017'!$F:$F, U$1)+SUMIFS('2016'!$H:$H, '2016'!$C:$C, $A39, '2016'!$F:$F, U$1)+SUMIFS('2016'!$I:$I, '2016'!$D:$D, $A39, '2016'!$F:$F, U$1)+SUMIFS('2016'!$J:$J, '2016'!$E:$E, $A39, '2016'!$F:$F, U$1)+SUMIFS('2015'!$H:$H, '2015'!$C:$C, $A39, '2015'!$F:$F, U$1)+SUMIFS('2015'!$I:$I, '2015'!$D:$D, $A39, '2015'!$F:$F, U$1)+SUMIFS('2015'!$J:$J, '2015'!$E:$E, $A39, '2015'!$F:$F, U$1)+SUMIFS('2014'!$H:$H, '2014'!$C:$C, $A39, '2014'!$F:$F, U$1)+SUMIFS('2014'!$I:$I, '2014'!$D:$D, $A39, '2014'!$F:$F, U$1)+SUMIFS('2014'!$J:$J, '2014'!$E:$E, $A39, '2014'!$F:$F, U$1)+SUMIFS('2013'!$H:$H, '2013'!$C:$C, $A39, '2013'!$F:$F, U$1)+SUMIFS('2013'!$I:$I, '2013'!$D:$D, $A39, '2013'!$F:$F, U$1)+SUMIFS('2013'!$J:$J, '2013'!$E:$E, $A39, '2013'!$F:$F, U$1)+SUMIFS('2012'!$H:$H, '2012'!$C:$C, $A39, '2012'!$F:$F, U$1)+SUMIFS('2012'!$I:$I, '2012'!$D:$D, $A39, '2012'!$F:$F, U$1)+SUMIFS('2012'!$J:$J, '2012'!$E:$E, $A39, '2012'!$F:$F, U$1)+SUMIFS('2011'!$H:$H, '2011'!$C:$C, $A39, '2011'!$F:$F, U$1)+SUMIFS('2011'!$I:$I, '2011'!$D:$D, $A39, '2011'!$F:$F, U$1)+SUMIFS('2011'!$J:$J, '2011'!$E:$E, $A39, '2011'!$F:$F, U$1)+SUMIFS('2010'!$H:$H, '2010'!$C:$C, $A39, '2010'!$F:$F, U$1)+SUMIFS('2010'!$I:$I, '2010'!$D:$D, $A39, '2010'!$F:$F, U$1)+SUMIFS('2010'!$J:$J, '2010'!$E:$E, $A39, '2010'!$F:$F, U$1)+SUMIFS('2009'!$H:$H, '2009'!$C:$C, $A39, '2009'!$F:$F, U$1)+SUMIFS('2009'!$I:$I, '2009'!$D:$D, $A39, '2009'!$F:$F, U$1)+SUMIFS('2009'!$J:$J, '2009'!$E:$E, $A39, '2009'!$F:$F, U$1), 0)</f>
        <v>0</v>
      </c>
      <c r="V39" s="0" t="n">
        <f aca="false">IFERROR(SUMIFS('2018'!$H:$H, '2018'!$C:$C, $A39, '2018'!$F:$F, V$1)+SUMIFS('2018'!$I:$I, '2018'!$D:$D, $A39, '2018'!$F:$F, V$1)+SUMIFS('2018'!$J:$J, '2018'!$E:$E, $A39, '2018'!$F:$F, V$1)+SUMIFS('2017'!$H:$H, '2017'!$C:$C, $A39, '2017'!$F:$F, V$1)+SUMIFS('2017'!$I:$I, '2017'!$D:$D, $A39, '2017'!$F:$F, V$1)+SUMIFS('2017'!$J:$J, '2017'!$E:$E, $A39, '2017'!$F:$F, V$1)+SUMIFS('2016'!$H:$H, '2016'!$C:$C, $A39, '2016'!$F:$F, V$1)+SUMIFS('2016'!$I:$I, '2016'!$D:$D, $A39, '2016'!$F:$F, V$1)+SUMIFS('2016'!$J:$J, '2016'!$E:$E, $A39, '2016'!$F:$F, V$1)+SUMIFS('2015'!$H:$H, '2015'!$C:$C, $A39, '2015'!$F:$F, V$1)+SUMIFS('2015'!$I:$I, '2015'!$D:$D, $A39, '2015'!$F:$F, V$1)+SUMIFS('2015'!$J:$J, '2015'!$E:$E, $A39, '2015'!$F:$F, V$1)+SUMIFS('2014'!$H:$H, '2014'!$C:$C, $A39, '2014'!$F:$F, V$1)+SUMIFS('2014'!$I:$I, '2014'!$D:$D, $A39, '2014'!$F:$F, V$1)+SUMIFS('2014'!$J:$J, '2014'!$E:$E, $A39, '2014'!$F:$F, V$1)+SUMIFS('2013'!$H:$H, '2013'!$C:$C, $A39, '2013'!$F:$F, V$1)+SUMIFS('2013'!$I:$I, '2013'!$D:$D, $A39, '2013'!$F:$F, V$1)+SUMIFS('2013'!$J:$J, '2013'!$E:$E, $A39, '2013'!$F:$F, V$1)+SUMIFS('2012'!$H:$H, '2012'!$C:$C, $A39, '2012'!$F:$F, V$1)+SUMIFS('2012'!$I:$I, '2012'!$D:$D, $A39, '2012'!$F:$F, V$1)+SUMIFS('2012'!$J:$J, '2012'!$E:$E, $A39, '2012'!$F:$F, V$1)+SUMIFS('2011'!$H:$H, '2011'!$C:$C, $A39, '2011'!$F:$F, V$1)+SUMIFS('2011'!$I:$I, '2011'!$D:$D, $A39, '2011'!$F:$F, V$1)+SUMIFS('2011'!$J:$J, '2011'!$E:$E, $A39, '2011'!$F:$F, V$1)+SUMIFS('2010'!$H:$H, '2010'!$C:$C, $A39, '2010'!$F:$F, V$1)+SUMIFS('2010'!$I:$I, '2010'!$D:$D, $A39, '2010'!$F:$F, V$1)+SUMIFS('2010'!$J:$J, '2010'!$E:$E, $A39, '2010'!$F:$F, V$1)+SUMIFS('2009'!$H:$H, '2009'!$C:$C, $A39, '2009'!$F:$F, V$1)+SUMIFS('2009'!$I:$I, '2009'!$D:$D, $A39, '2009'!$F:$F, V$1)+SUMIFS('2009'!$J:$J, '2009'!$E:$E, $A39, '2009'!$F:$F, V$1), 0)</f>
        <v>0</v>
      </c>
      <c r="W39" s="0" t="n">
        <f aca="false">IFERROR(SUMIFS('2018'!$H:$H, '2018'!$C:$C, $A39, '2018'!$F:$F, W$1)+SUMIFS('2018'!$I:$I, '2018'!$D:$D, $A39, '2018'!$F:$F, W$1)+SUMIFS('2018'!$J:$J, '2018'!$E:$E, $A39, '2018'!$F:$F, W$1)+SUMIFS('2017'!$H:$H, '2017'!$C:$C, $A39, '2017'!$F:$F, W$1)+SUMIFS('2017'!$I:$I, '2017'!$D:$D, $A39, '2017'!$F:$F, W$1)+SUMIFS('2017'!$J:$J, '2017'!$E:$E, $A39, '2017'!$F:$F, W$1)+SUMIFS('2016'!$H:$H, '2016'!$C:$C, $A39, '2016'!$F:$F, W$1)+SUMIFS('2016'!$I:$I, '2016'!$D:$D, $A39, '2016'!$F:$F, W$1)+SUMIFS('2016'!$J:$J, '2016'!$E:$E, $A39, '2016'!$F:$F, W$1)+SUMIFS('2015'!$H:$H, '2015'!$C:$C, $A39, '2015'!$F:$F, W$1)+SUMIFS('2015'!$I:$I, '2015'!$D:$D, $A39, '2015'!$F:$F, W$1)+SUMIFS('2015'!$J:$J, '2015'!$E:$E, $A39, '2015'!$F:$F, W$1)+SUMIFS('2014'!$H:$H, '2014'!$C:$C, $A39, '2014'!$F:$F, W$1)+SUMIFS('2014'!$I:$I, '2014'!$D:$D, $A39, '2014'!$F:$F, W$1)+SUMIFS('2014'!$J:$J, '2014'!$E:$E, $A39, '2014'!$F:$F, W$1)+SUMIFS('2013'!$H:$H, '2013'!$C:$C, $A39, '2013'!$F:$F, W$1)+SUMIFS('2013'!$I:$I, '2013'!$D:$D, $A39, '2013'!$F:$F, W$1)+SUMIFS('2013'!$J:$J, '2013'!$E:$E, $A39, '2013'!$F:$F, W$1)+SUMIFS('2012'!$H:$H, '2012'!$C:$C, $A39, '2012'!$F:$F, W$1)+SUMIFS('2012'!$I:$I, '2012'!$D:$D, $A39, '2012'!$F:$F, W$1)+SUMIFS('2012'!$J:$J, '2012'!$E:$E, $A39, '2012'!$F:$F, W$1)+SUMIFS('2011'!$H:$H, '2011'!$C:$C, $A39, '2011'!$F:$F, W$1)+SUMIFS('2011'!$I:$I, '2011'!$D:$D, $A39, '2011'!$F:$F, W$1)+SUMIFS('2011'!$J:$J, '2011'!$E:$E, $A39, '2011'!$F:$F, W$1)+SUMIFS('2010'!$H:$H, '2010'!$C:$C, $A39, '2010'!$F:$F, W$1)+SUMIFS('2010'!$I:$I, '2010'!$D:$D, $A39, '2010'!$F:$F, W$1)+SUMIFS('2010'!$J:$J, '2010'!$E:$E, $A39, '2010'!$F:$F, W$1)+SUMIFS('2009'!$H:$H, '2009'!$C:$C, $A39, '2009'!$F:$F, W$1)+SUMIFS('2009'!$I:$I, '2009'!$D:$D, $A39, '2009'!$F:$F, W$1)+SUMIFS('2009'!$J:$J, '2009'!$E:$E, $A39, '2009'!$F:$F, W$1), 0)</f>
        <v>0</v>
      </c>
      <c r="X39" s="0" t="n">
        <f aca="false">IFERROR(SUMIFS('2018'!$H:$H, '2018'!$C:$C, $A39, '2018'!$F:$F, X$1)+SUMIFS('2018'!$I:$I, '2018'!$D:$D, $A39, '2018'!$F:$F, X$1)+SUMIFS('2018'!$J:$J, '2018'!$E:$E, $A39, '2018'!$F:$F, X$1)+SUMIFS('2017'!$H:$H, '2017'!$C:$C, $A39, '2017'!$F:$F, X$1)+SUMIFS('2017'!$I:$I, '2017'!$D:$D, $A39, '2017'!$F:$F, X$1)+SUMIFS('2017'!$J:$J, '2017'!$E:$E, $A39, '2017'!$F:$F, X$1)+SUMIFS('2016'!$H:$H, '2016'!$C:$C, $A39, '2016'!$F:$F, X$1)+SUMIFS('2016'!$I:$I, '2016'!$D:$D, $A39, '2016'!$F:$F, X$1)+SUMIFS('2016'!$J:$J, '2016'!$E:$E, $A39, '2016'!$F:$F, X$1)+SUMIFS('2015'!$H:$H, '2015'!$C:$C, $A39, '2015'!$F:$F, X$1)+SUMIFS('2015'!$I:$I, '2015'!$D:$D, $A39, '2015'!$F:$F, X$1)+SUMIFS('2015'!$J:$J, '2015'!$E:$E, $A39, '2015'!$F:$F, X$1)+SUMIFS('2014'!$H:$H, '2014'!$C:$C, $A39, '2014'!$F:$F, X$1)+SUMIFS('2014'!$I:$I, '2014'!$D:$D, $A39, '2014'!$F:$F, X$1)+SUMIFS('2014'!$J:$J, '2014'!$E:$E, $A39, '2014'!$F:$F, X$1)+SUMIFS('2013'!$H:$H, '2013'!$C:$C, $A39, '2013'!$F:$F, X$1)+SUMIFS('2013'!$I:$I, '2013'!$D:$D, $A39, '2013'!$F:$F, X$1)+SUMIFS('2013'!$J:$J, '2013'!$E:$E, $A39, '2013'!$F:$F, X$1)+SUMIFS('2012'!$H:$H, '2012'!$C:$C, $A39, '2012'!$F:$F, X$1)+SUMIFS('2012'!$I:$I, '2012'!$D:$D, $A39, '2012'!$F:$F, X$1)+SUMIFS('2012'!$J:$J, '2012'!$E:$E, $A39, '2012'!$F:$F, X$1)+SUMIFS('2011'!$H:$H, '2011'!$C:$C, $A39, '2011'!$F:$F, X$1)+SUMIFS('2011'!$I:$I, '2011'!$D:$D, $A39, '2011'!$F:$F, X$1)+SUMIFS('2011'!$J:$J, '2011'!$E:$E, $A39, '2011'!$F:$F, X$1)+SUMIFS('2010'!$H:$H, '2010'!$C:$C, $A39, '2010'!$F:$F, X$1)+SUMIFS('2010'!$I:$I, '2010'!$D:$D, $A39, '2010'!$F:$F, X$1)+SUMIFS('2010'!$J:$J, '2010'!$E:$E, $A39, '2010'!$F:$F, X$1)+SUMIFS('2009'!$H:$H, '2009'!$C:$C, $A39, '2009'!$F:$F, X$1)+SUMIFS('2009'!$I:$I, '2009'!$D:$D, $A39, '2009'!$F:$F, X$1)+SUMIFS('2009'!$J:$J, '2009'!$E:$E, $A39, '2009'!$F:$F, X$1), 0)</f>
        <v>0</v>
      </c>
      <c r="Y39" s="0" t="n">
        <f aca="false">IFERROR(SUMIFS('2018'!$H:$H, '2018'!$C:$C, $A39, '2018'!$F:$F, Y$1)+SUMIFS('2018'!$I:$I, '2018'!$D:$D, $A39, '2018'!$F:$F, Y$1)+SUMIFS('2018'!$J:$J, '2018'!$E:$E, $A39, '2018'!$F:$F, Y$1)+SUMIFS('2017'!$H:$H, '2017'!$C:$C, $A39, '2017'!$F:$F, Y$1)+SUMIFS('2017'!$I:$I, '2017'!$D:$D, $A39, '2017'!$F:$F, Y$1)+SUMIFS('2017'!$J:$J, '2017'!$E:$E, $A39, '2017'!$F:$F, Y$1)+SUMIFS('2016'!$H:$H, '2016'!$C:$C, $A39, '2016'!$F:$F, Y$1)+SUMIFS('2016'!$I:$I, '2016'!$D:$D, $A39, '2016'!$F:$F, Y$1)+SUMIFS('2016'!$J:$J, '2016'!$E:$E, $A39, '2016'!$F:$F, Y$1)+SUMIFS('2015'!$H:$H, '2015'!$C:$C, $A39, '2015'!$F:$F, Y$1)+SUMIFS('2015'!$I:$I, '2015'!$D:$D, $A39, '2015'!$F:$F, Y$1)+SUMIFS('2015'!$J:$J, '2015'!$E:$E, $A39, '2015'!$F:$F, Y$1)+SUMIFS('2014'!$H:$H, '2014'!$C:$C, $A39, '2014'!$F:$F, Y$1)+SUMIFS('2014'!$I:$I, '2014'!$D:$D, $A39, '2014'!$F:$F, Y$1)+SUMIFS('2014'!$J:$J, '2014'!$E:$E, $A39, '2014'!$F:$F, Y$1)+SUMIFS('2013'!$H:$H, '2013'!$C:$C, $A39, '2013'!$F:$F, Y$1)+SUMIFS('2013'!$I:$I, '2013'!$D:$D, $A39, '2013'!$F:$F, Y$1)+SUMIFS('2013'!$J:$J, '2013'!$E:$E, $A39, '2013'!$F:$F, Y$1)+SUMIFS('2012'!$H:$H, '2012'!$C:$C, $A39, '2012'!$F:$F, Y$1)+SUMIFS('2012'!$I:$I, '2012'!$D:$D, $A39, '2012'!$F:$F, Y$1)+SUMIFS('2012'!$J:$J, '2012'!$E:$E, $A39, '2012'!$F:$F, Y$1)+SUMIFS('2011'!$H:$H, '2011'!$C:$C, $A39, '2011'!$F:$F, Y$1)+SUMIFS('2011'!$I:$I, '2011'!$D:$D, $A39, '2011'!$F:$F, Y$1)+SUMIFS('2011'!$J:$J, '2011'!$E:$E, $A39, '2011'!$F:$F, Y$1)+SUMIFS('2010'!$H:$H, '2010'!$C:$C, $A39, '2010'!$F:$F, Y$1)+SUMIFS('2010'!$I:$I, '2010'!$D:$D, $A39, '2010'!$F:$F, Y$1)+SUMIFS('2010'!$J:$J, '2010'!$E:$E, $A39, '2010'!$F:$F, Y$1)+SUMIFS('2009'!$H:$H, '2009'!$C:$C, $A39, '2009'!$F:$F, Y$1)+SUMIFS('2009'!$I:$I, '2009'!$D:$D, $A39, '2009'!$F:$F, Y$1)+SUMIFS('2009'!$J:$J, '2009'!$E:$E, $A39, '2009'!$F:$F, Y$1), 0)</f>
        <v>0</v>
      </c>
      <c r="Z39" s="0" t="n">
        <f aca="false">IFERROR(SUMIFS('2018'!$H:$H, '2018'!$C:$C, $A39, '2018'!$F:$F, Z$1)+SUMIFS('2018'!$I:$I, '2018'!$D:$D, $A39, '2018'!$F:$F, Z$1)+SUMIFS('2018'!$J:$J, '2018'!$E:$E, $A39, '2018'!$F:$F, Z$1)+SUMIFS('2017'!$H:$H, '2017'!$C:$C, $A39, '2017'!$F:$F, Z$1)+SUMIFS('2017'!$I:$I, '2017'!$D:$D, $A39, '2017'!$F:$F, Z$1)+SUMIFS('2017'!$J:$J, '2017'!$E:$E, $A39, '2017'!$F:$F, Z$1)+SUMIFS('2016'!$H:$H, '2016'!$C:$C, $A39, '2016'!$F:$F, Z$1)+SUMIFS('2016'!$I:$I, '2016'!$D:$D, $A39, '2016'!$F:$F, Z$1)+SUMIFS('2016'!$J:$J, '2016'!$E:$E, $A39, '2016'!$F:$F, Z$1)+SUMIFS('2015'!$H:$H, '2015'!$C:$C, $A39, '2015'!$F:$F, Z$1)+SUMIFS('2015'!$I:$I, '2015'!$D:$D, $A39, '2015'!$F:$F, Z$1)+SUMIFS('2015'!$J:$J, '2015'!$E:$E, $A39, '2015'!$F:$F, Z$1)+SUMIFS('2014'!$H:$H, '2014'!$C:$C, $A39, '2014'!$F:$F, Z$1)+SUMIFS('2014'!$I:$I, '2014'!$D:$D, $A39, '2014'!$F:$F, Z$1)+SUMIFS('2014'!$J:$J, '2014'!$E:$E, $A39, '2014'!$F:$F, Z$1)+SUMIFS('2013'!$H:$H, '2013'!$C:$C, $A39, '2013'!$F:$F, Z$1)+SUMIFS('2013'!$I:$I, '2013'!$D:$D, $A39, '2013'!$F:$F, Z$1)+SUMIFS('2013'!$J:$J, '2013'!$E:$E, $A39, '2013'!$F:$F, Z$1)+SUMIFS('2012'!$H:$H, '2012'!$C:$C, $A39, '2012'!$F:$F, Z$1)+SUMIFS('2012'!$I:$I, '2012'!$D:$D, $A39, '2012'!$F:$F, Z$1)+SUMIFS('2012'!$J:$J, '2012'!$E:$E, $A39, '2012'!$F:$F, Z$1)+SUMIFS('2011'!$H:$H, '2011'!$C:$C, $A39, '2011'!$F:$F, Z$1)+SUMIFS('2011'!$I:$I, '2011'!$D:$D, $A39, '2011'!$F:$F, Z$1)+SUMIFS('2011'!$J:$J, '2011'!$E:$E, $A39, '2011'!$F:$F, Z$1)+SUMIFS('2010'!$H:$H, '2010'!$C:$C, $A39, '2010'!$F:$F, Z$1)+SUMIFS('2010'!$I:$I, '2010'!$D:$D, $A39, '2010'!$F:$F, Z$1)+SUMIFS('2010'!$J:$J, '2010'!$E:$E, $A39, '2010'!$F:$F, Z$1)+SUMIFS('2009'!$H:$H, '2009'!$C:$C, $A39, '2009'!$F:$F, Z$1)+SUMIFS('2009'!$I:$I, '2009'!$D:$D, $A39, '2009'!$F:$F, Z$1)+SUMIFS('2009'!$J:$J, '2009'!$E:$E, $A39, '2009'!$F:$F, Z$1), 0)</f>
        <v>0</v>
      </c>
      <c r="AA39" s="0" t="n">
        <f aca="false">IFERROR(SUMIFS('2018'!$H:$H, '2018'!$C:$C, $A39, '2018'!$F:$F, AA$1)+SUMIFS('2018'!$I:$I, '2018'!$D:$D, $A39, '2018'!$F:$F, AA$1)+SUMIFS('2018'!$J:$J, '2018'!$E:$E, $A39, '2018'!$F:$F, AA$1)+SUMIFS('2017'!$H:$H, '2017'!$C:$C, $A39, '2017'!$F:$F, AA$1)+SUMIFS('2017'!$I:$I, '2017'!$D:$D, $A39, '2017'!$F:$F, AA$1)+SUMIFS('2017'!$J:$J, '2017'!$E:$E, $A39, '2017'!$F:$F, AA$1)+SUMIFS('2016'!$H:$H, '2016'!$C:$C, $A39, '2016'!$F:$F, AA$1)+SUMIFS('2016'!$I:$I, '2016'!$D:$D, $A39, '2016'!$F:$F, AA$1)+SUMIFS('2016'!$J:$J, '2016'!$E:$E, $A39, '2016'!$F:$F, AA$1)+SUMIFS('2015'!$H:$H, '2015'!$C:$C, $A39, '2015'!$F:$F, AA$1)+SUMIFS('2015'!$I:$I, '2015'!$D:$D, $A39, '2015'!$F:$F, AA$1)+SUMIFS('2015'!$J:$J, '2015'!$E:$E, $A39, '2015'!$F:$F, AA$1)+SUMIFS('2014'!$H:$H, '2014'!$C:$C, $A39, '2014'!$F:$F, AA$1)+SUMIFS('2014'!$I:$I, '2014'!$D:$D, $A39, '2014'!$F:$F, AA$1)+SUMIFS('2014'!$J:$J, '2014'!$E:$E, $A39, '2014'!$F:$F, AA$1)+SUMIFS('2013'!$H:$H, '2013'!$C:$C, $A39, '2013'!$F:$F, AA$1)+SUMIFS('2013'!$I:$I, '2013'!$D:$D, $A39, '2013'!$F:$F, AA$1)+SUMIFS('2013'!$J:$J, '2013'!$E:$E, $A39, '2013'!$F:$F, AA$1)+SUMIFS('2012'!$H:$H, '2012'!$C:$C, $A39, '2012'!$F:$F, AA$1)+SUMIFS('2012'!$I:$I, '2012'!$D:$D, $A39, '2012'!$F:$F, AA$1)+SUMIFS('2012'!$J:$J, '2012'!$E:$E, $A39, '2012'!$F:$F, AA$1)+SUMIFS('2011'!$H:$H, '2011'!$C:$C, $A39, '2011'!$F:$F, AA$1)+SUMIFS('2011'!$I:$I, '2011'!$D:$D, $A39, '2011'!$F:$F, AA$1)+SUMIFS('2011'!$J:$J, '2011'!$E:$E, $A39, '2011'!$F:$F, AA$1)+SUMIFS('2010'!$H:$H, '2010'!$C:$C, $A39, '2010'!$F:$F, AA$1)+SUMIFS('2010'!$I:$I, '2010'!$D:$D, $A39, '2010'!$F:$F, AA$1)+SUMIFS('2010'!$J:$J, '2010'!$E:$E, $A39, '2010'!$F:$F, AA$1)+SUMIFS('2009'!$H:$H, '2009'!$C:$C, $A39, '2009'!$F:$F, AA$1)+SUMIFS('2009'!$I:$I, '2009'!$D:$D, $A39, '2009'!$F:$F, AA$1)+SUMIFS('2009'!$J:$J, '2009'!$E:$E, $A39, '2009'!$F:$F, AA$1), 0)</f>
        <v>0</v>
      </c>
      <c r="AB39" s="0" t="n">
        <f aca="false">IFERROR(SUMIFS('2018'!$H:$H, '2018'!$C:$C, $A39, '2018'!$F:$F, AB$1)+SUMIFS('2018'!$I:$I, '2018'!$D:$D, $A39, '2018'!$F:$F, AB$1)+SUMIFS('2018'!$J:$J, '2018'!$E:$E, $A39, '2018'!$F:$F, AB$1)+SUMIFS('2017'!$H:$H, '2017'!$C:$C, $A39, '2017'!$F:$F, AB$1)+SUMIFS('2017'!$I:$I, '2017'!$D:$D, $A39, '2017'!$F:$F, AB$1)+SUMIFS('2017'!$J:$J, '2017'!$E:$E, $A39, '2017'!$F:$F, AB$1)+SUMIFS('2016'!$H:$H, '2016'!$C:$C, $A39, '2016'!$F:$F, AB$1)+SUMIFS('2016'!$I:$I, '2016'!$D:$D, $A39, '2016'!$F:$F, AB$1)+SUMIFS('2016'!$J:$J, '2016'!$E:$E, $A39, '2016'!$F:$F, AB$1)+SUMIFS('2015'!$H:$H, '2015'!$C:$C, $A39, '2015'!$F:$F, AB$1)+SUMIFS('2015'!$I:$I, '2015'!$D:$D, $A39, '2015'!$F:$F, AB$1)+SUMIFS('2015'!$J:$J, '2015'!$E:$E, $A39, '2015'!$F:$F, AB$1)+SUMIFS('2014'!$H:$H, '2014'!$C:$C, $A39, '2014'!$F:$F, AB$1)+SUMIFS('2014'!$I:$I, '2014'!$D:$D, $A39, '2014'!$F:$F, AB$1)+SUMIFS('2014'!$J:$J, '2014'!$E:$E, $A39, '2014'!$F:$F, AB$1)+SUMIFS('2013'!$H:$H, '2013'!$C:$C, $A39, '2013'!$F:$F, AB$1)+SUMIFS('2013'!$I:$I, '2013'!$D:$D, $A39, '2013'!$F:$F, AB$1)+SUMIFS('2013'!$J:$J, '2013'!$E:$E, $A39, '2013'!$F:$F, AB$1)+SUMIFS('2012'!$H:$H, '2012'!$C:$C, $A39, '2012'!$F:$F, AB$1)+SUMIFS('2012'!$I:$I, '2012'!$D:$D, $A39, '2012'!$F:$F, AB$1)+SUMIFS('2012'!$J:$J, '2012'!$E:$E, $A39, '2012'!$F:$F, AB$1)+SUMIFS('2011'!$H:$H, '2011'!$C:$C, $A39, '2011'!$F:$F, AB$1)+SUMIFS('2011'!$I:$I, '2011'!$D:$D, $A39, '2011'!$F:$F, AB$1)+SUMIFS('2011'!$J:$J, '2011'!$E:$E, $A39, '2011'!$F:$F, AB$1)+SUMIFS('2010'!$H:$H, '2010'!$C:$C, $A39, '2010'!$F:$F, AB$1)+SUMIFS('2010'!$I:$I, '2010'!$D:$D, $A39, '2010'!$F:$F, AB$1)+SUMIFS('2010'!$J:$J, '2010'!$E:$E, $A39, '2010'!$F:$F, AB$1)+SUMIFS('2009'!$H:$H, '2009'!$C:$C, $A39, '2009'!$F:$F, AB$1)+SUMIFS('2009'!$I:$I, '2009'!$D:$D, $A39, '2009'!$F:$F, AB$1)+SUMIFS('2009'!$J:$J, '2009'!$E:$E, $A39, '2009'!$F:$F, AB$1), 0)</f>
        <v>0</v>
      </c>
      <c r="AC39" s="0" t="n">
        <f aca="false">IFERROR(SUMIFS('2018'!$H:$H, '2018'!$C:$C, $A39, '2018'!$F:$F, AC$1)+SUMIFS('2018'!$I:$I, '2018'!$D:$D, $A39, '2018'!$F:$F, AC$1)+SUMIFS('2018'!$J:$J, '2018'!$E:$E, $A39, '2018'!$F:$F, AC$1)+SUMIFS('2017'!$H:$H, '2017'!$C:$C, $A39, '2017'!$F:$F, AC$1)+SUMIFS('2017'!$I:$I, '2017'!$D:$D, $A39, '2017'!$F:$F, AC$1)+SUMIFS('2017'!$J:$J, '2017'!$E:$E, $A39, '2017'!$F:$F, AC$1)+SUMIFS('2016'!$H:$H, '2016'!$C:$C, $A39, '2016'!$F:$F, AC$1)+SUMIFS('2016'!$I:$I, '2016'!$D:$D, $A39, '2016'!$F:$F, AC$1)+SUMIFS('2016'!$J:$J, '2016'!$E:$E, $A39, '2016'!$F:$F, AC$1)+SUMIFS('2015'!$H:$H, '2015'!$C:$C, $A39, '2015'!$F:$F, AC$1)+SUMIFS('2015'!$I:$I, '2015'!$D:$D, $A39, '2015'!$F:$F, AC$1)+SUMIFS('2015'!$J:$J, '2015'!$E:$E, $A39, '2015'!$F:$F, AC$1)+SUMIFS('2014'!$H:$H, '2014'!$C:$C, $A39, '2014'!$F:$F, AC$1)+SUMIFS('2014'!$I:$I, '2014'!$D:$D, $A39, '2014'!$F:$F, AC$1)+SUMIFS('2014'!$J:$J, '2014'!$E:$E, $A39, '2014'!$F:$F, AC$1)+SUMIFS('2013'!$H:$H, '2013'!$C:$C, $A39, '2013'!$F:$F, AC$1)+SUMIFS('2013'!$I:$I, '2013'!$D:$D, $A39, '2013'!$F:$F, AC$1)+SUMIFS('2013'!$J:$J, '2013'!$E:$E, $A39, '2013'!$F:$F, AC$1)+SUMIFS('2012'!$H:$H, '2012'!$C:$C, $A39, '2012'!$F:$F, AC$1)+SUMIFS('2012'!$I:$I, '2012'!$D:$D, $A39, '2012'!$F:$F, AC$1)+SUMIFS('2012'!$J:$J, '2012'!$E:$E, $A39, '2012'!$F:$F, AC$1)+SUMIFS('2011'!$H:$H, '2011'!$C:$C, $A39, '2011'!$F:$F, AC$1)+SUMIFS('2011'!$I:$I, '2011'!$D:$D, $A39, '2011'!$F:$F, AC$1)+SUMIFS('2011'!$J:$J, '2011'!$E:$E, $A39, '2011'!$F:$F, AC$1)+SUMIFS('2010'!$H:$H, '2010'!$C:$C, $A39, '2010'!$F:$F, AC$1)+SUMIFS('2010'!$I:$I, '2010'!$D:$D, $A39, '2010'!$F:$F, AC$1)+SUMIFS('2010'!$J:$J, '2010'!$E:$E, $A39, '2010'!$F:$F, AC$1)+SUMIFS('2009'!$H:$H, '2009'!$C:$C, $A39, '2009'!$F:$F, AC$1)+SUMIFS('2009'!$I:$I, '2009'!$D:$D, $A39, '2009'!$F:$F, AC$1)+SUMIFS('2009'!$J:$J, '2009'!$E:$E, $A39, '2009'!$F:$F, AC$1), 0)</f>
        <v>0</v>
      </c>
      <c r="AD39" s="0" t="n">
        <f aca="false">IFERROR(SUMIFS('2018'!$H:$H, '2018'!$C:$C, $A39, '2018'!$F:$F, AD$1)+SUMIFS('2018'!$I:$I, '2018'!$D:$D, $A39, '2018'!$F:$F, AD$1)+SUMIFS('2018'!$J:$J, '2018'!$E:$E, $A39, '2018'!$F:$F, AD$1)+SUMIFS('2017'!$H:$H, '2017'!$C:$C, $A39, '2017'!$F:$F, AD$1)+SUMIFS('2017'!$I:$I, '2017'!$D:$D, $A39, '2017'!$F:$F, AD$1)+SUMIFS('2017'!$J:$J, '2017'!$E:$E, $A39, '2017'!$F:$F, AD$1)+SUMIFS('2016'!$H:$H, '2016'!$C:$C, $A39, '2016'!$F:$F, AD$1)+SUMIFS('2016'!$I:$I, '2016'!$D:$D, $A39, '2016'!$F:$F, AD$1)+SUMIFS('2016'!$J:$J, '2016'!$E:$E, $A39, '2016'!$F:$F, AD$1)+SUMIFS('2015'!$H:$H, '2015'!$C:$C, $A39, '2015'!$F:$F, AD$1)+SUMIFS('2015'!$I:$I, '2015'!$D:$D, $A39, '2015'!$F:$F, AD$1)+SUMIFS('2015'!$J:$J, '2015'!$E:$E, $A39, '2015'!$F:$F, AD$1)+SUMIFS('2014'!$H:$H, '2014'!$C:$C, $A39, '2014'!$F:$F, AD$1)+SUMIFS('2014'!$I:$I, '2014'!$D:$D, $A39, '2014'!$F:$F, AD$1)+SUMIFS('2014'!$J:$J, '2014'!$E:$E, $A39, '2014'!$F:$F, AD$1)+SUMIFS('2013'!$H:$H, '2013'!$C:$C, $A39, '2013'!$F:$F, AD$1)+SUMIFS('2013'!$I:$I, '2013'!$D:$D, $A39, '2013'!$F:$F, AD$1)+SUMIFS('2013'!$J:$J, '2013'!$E:$E, $A39, '2013'!$F:$F, AD$1)+SUMIFS('2012'!$H:$H, '2012'!$C:$C, $A39, '2012'!$F:$F, AD$1)+SUMIFS('2012'!$I:$I, '2012'!$D:$D, $A39, '2012'!$F:$F, AD$1)+SUMIFS('2012'!$J:$J, '2012'!$E:$E, $A39, '2012'!$F:$F, AD$1)+SUMIFS('2011'!$H:$H, '2011'!$C:$C, $A39, '2011'!$F:$F, AD$1)+SUMIFS('2011'!$I:$I, '2011'!$D:$D, $A39, '2011'!$F:$F, AD$1)+SUMIFS('2011'!$J:$J, '2011'!$E:$E, $A39, '2011'!$F:$F, AD$1)+SUMIFS('2010'!$H:$H, '2010'!$C:$C, $A39, '2010'!$F:$F, AD$1)+SUMIFS('2010'!$I:$I, '2010'!$D:$D, $A39, '2010'!$F:$F, AD$1)+SUMIFS('2010'!$J:$J, '2010'!$E:$E, $A39, '2010'!$F:$F, AD$1)+SUMIFS('2009'!$H:$H, '2009'!$C:$C, $A39, '2009'!$F:$F, AD$1)+SUMIFS('2009'!$I:$I, '2009'!$D:$D, $A39, '2009'!$F:$F, AD$1)+SUMIFS('2009'!$J:$J, '2009'!$E:$E, $A39, '2009'!$F:$F, AD$1), 0)</f>
        <v>0</v>
      </c>
      <c r="AE39" s="0" t="n">
        <f aca="false">IFERROR(SUMIFS('2018'!$H:$H, '2018'!$C:$C, $A39, '2018'!$F:$F, AE$1)+SUMIFS('2018'!$I:$I, '2018'!$D:$D, $A39, '2018'!$F:$F, AE$1)+SUMIFS('2018'!$J:$J, '2018'!$E:$E, $A39, '2018'!$F:$F, AE$1)+SUMIFS('2017'!$H:$H, '2017'!$C:$C, $A39, '2017'!$F:$F, AE$1)+SUMIFS('2017'!$I:$I, '2017'!$D:$D, $A39, '2017'!$F:$F, AE$1)+SUMIFS('2017'!$J:$J, '2017'!$E:$E, $A39, '2017'!$F:$F, AE$1)+SUMIFS('2016'!$H:$H, '2016'!$C:$C, $A39, '2016'!$F:$F, AE$1)+SUMIFS('2016'!$I:$I, '2016'!$D:$D, $A39, '2016'!$F:$F, AE$1)+SUMIFS('2016'!$J:$J, '2016'!$E:$E, $A39, '2016'!$F:$F, AE$1)+SUMIFS('2015'!$H:$H, '2015'!$C:$C, $A39, '2015'!$F:$F, AE$1)+SUMIFS('2015'!$I:$I, '2015'!$D:$D, $A39, '2015'!$F:$F, AE$1)+SUMIFS('2015'!$J:$J, '2015'!$E:$E, $A39, '2015'!$F:$F, AE$1)+SUMIFS('2014'!$H:$H, '2014'!$C:$C, $A39, '2014'!$F:$F, AE$1)+SUMIFS('2014'!$I:$I, '2014'!$D:$D, $A39, '2014'!$F:$F, AE$1)+SUMIFS('2014'!$J:$J, '2014'!$E:$E, $A39, '2014'!$F:$F, AE$1)+SUMIFS('2013'!$H:$H, '2013'!$C:$C, $A39, '2013'!$F:$F, AE$1)+SUMIFS('2013'!$I:$I, '2013'!$D:$D, $A39, '2013'!$F:$F, AE$1)+SUMIFS('2013'!$J:$J, '2013'!$E:$E, $A39, '2013'!$F:$F, AE$1)+SUMIFS('2012'!$H:$H, '2012'!$C:$C, $A39, '2012'!$F:$F, AE$1)+SUMIFS('2012'!$I:$I, '2012'!$D:$D, $A39, '2012'!$F:$F, AE$1)+SUMIFS('2012'!$J:$J, '2012'!$E:$E, $A39, '2012'!$F:$F, AE$1)+SUMIFS('2011'!$H:$H, '2011'!$C:$C, $A39, '2011'!$F:$F, AE$1)+SUMIFS('2011'!$I:$I, '2011'!$D:$D, $A39, '2011'!$F:$F, AE$1)+SUMIFS('2011'!$J:$J, '2011'!$E:$E, $A39, '2011'!$F:$F, AE$1)+SUMIFS('2010'!$H:$H, '2010'!$C:$C, $A39, '2010'!$F:$F, AE$1)+SUMIFS('2010'!$I:$I, '2010'!$D:$D, $A39, '2010'!$F:$F, AE$1)+SUMIFS('2010'!$J:$J, '2010'!$E:$E, $A39, '2010'!$F:$F, AE$1)+SUMIFS('2009'!$H:$H, '2009'!$C:$C, $A39, '2009'!$F:$F, AE$1)+SUMIFS('2009'!$I:$I, '2009'!$D:$D, $A39, '2009'!$F:$F, AE$1)+SUMIFS('2009'!$J:$J, '2009'!$E:$E, $A39, '2009'!$F:$F, AE$1), 0)</f>
        <v>0</v>
      </c>
      <c r="AF39" s="0" t="n">
        <f aca="false">IFERROR(SUMIFS('2018'!$H:$H, '2018'!$C:$C, $A39, '2018'!$F:$F, AF$1)+SUMIFS('2018'!$I:$I, '2018'!$D:$D, $A39, '2018'!$F:$F, AF$1)+SUMIFS('2018'!$J:$J, '2018'!$E:$E, $A39, '2018'!$F:$F, AF$1)+SUMIFS('2017'!$H:$H, '2017'!$C:$C, $A39, '2017'!$F:$F, AF$1)+SUMIFS('2017'!$I:$I, '2017'!$D:$D, $A39, '2017'!$F:$F, AF$1)+SUMIFS('2017'!$J:$J, '2017'!$E:$E, $A39, '2017'!$F:$F, AF$1)+SUMIFS('2016'!$H:$H, '2016'!$C:$C, $A39, '2016'!$F:$F, AF$1)+SUMIFS('2016'!$I:$I, '2016'!$D:$D, $A39, '2016'!$F:$F, AF$1)+SUMIFS('2016'!$J:$J, '2016'!$E:$E, $A39, '2016'!$F:$F, AF$1)+SUMIFS('2015'!$H:$H, '2015'!$C:$C, $A39, '2015'!$F:$F, AF$1)+SUMIFS('2015'!$I:$I, '2015'!$D:$D, $A39, '2015'!$F:$F, AF$1)+SUMIFS('2015'!$J:$J, '2015'!$E:$E, $A39, '2015'!$F:$F, AF$1)+SUMIFS('2014'!$H:$H, '2014'!$C:$C, $A39, '2014'!$F:$F, AF$1)+SUMIFS('2014'!$I:$I, '2014'!$D:$D, $A39, '2014'!$F:$F, AF$1)+SUMIFS('2014'!$J:$J, '2014'!$E:$E, $A39, '2014'!$F:$F, AF$1)+SUMIFS('2013'!$H:$H, '2013'!$C:$C, $A39, '2013'!$F:$F, AF$1)+SUMIFS('2013'!$I:$I, '2013'!$D:$D, $A39, '2013'!$F:$F, AF$1)+SUMIFS('2013'!$J:$J, '2013'!$E:$E, $A39, '2013'!$F:$F, AF$1)+SUMIFS('2012'!$H:$H, '2012'!$C:$C, $A39, '2012'!$F:$F, AF$1)+SUMIFS('2012'!$I:$I, '2012'!$D:$D, $A39, '2012'!$F:$F, AF$1)+SUMIFS('2012'!$J:$J, '2012'!$E:$E, $A39, '2012'!$F:$F, AF$1)+SUMIFS('2011'!$H:$H, '2011'!$C:$C, $A39, '2011'!$F:$F, AF$1)+SUMIFS('2011'!$I:$I, '2011'!$D:$D, $A39, '2011'!$F:$F, AF$1)+SUMIFS('2011'!$J:$J, '2011'!$E:$E, $A39, '2011'!$F:$F, AF$1)+SUMIFS('2010'!$H:$H, '2010'!$C:$C, $A39, '2010'!$F:$F, AF$1)+SUMIFS('2010'!$I:$I, '2010'!$D:$D, $A39, '2010'!$F:$F, AF$1)+SUMIFS('2010'!$J:$J, '2010'!$E:$E, $A39, '2010'!$F:$F, AF$1)+SUMIFS('2009'!$H:$H, '2009'!$C:$C, $A39, '2009'!$F:$F, AF$1)+SUMIFS('2009'!$I:$I, '2009'!$D:$D, $A39, '2009'!$F:$F, AF$1)+SUMIFS('2009'!$J:$J, '2009'!$E:$E, $A39, '2009'!$F:$F, AF$1), 0)</f>
        <v>0</v>
      </c>
    </row>
    <row r="40" customFormat="false" ht="15" hidden="false" customHeight="false" outlineLevel="0" collapsed="false">
      <c r="A40" s="12" t="s">
        <v>79</v>
      </c>
      <c r="B40" s="0" t="n">
        <f aca="false">IFERROR(SUMIFS('2018'!$H:$H, '2018'!$C:$C, $A40, '2018'!$F:$F, B$1)+SUMIFS('2018'!$I:$I, '2018'!$D:$D, $A40, '2018'!$F:$F, B$1)+SUMIFS('2018'!$J:$J, '2018'!$E:$E, $A40, '2018'!$F:$F, B$1)+SUMIFS('2017'!$H:$H, '2017'!$C:$C, $A40, '2017'!$F:$F, B$1)+SUMIFS('2017'!$I:$I, '2017'!$D:$D, $A40, '2017'!$F:$F, B$1)+SUMIFS('2017'!$J:$J, '2017'!$E:$E, $A40, '2017'!$F:$F, B$1)+SUMIFS('2016'!$H:$H, '2016'!$C:$C, $A40, '2016'!$F:$F, B$1)+SUMIFS('2016'!$I:$I, '2016'!$D:$D, $A40, '2016'!$F:$F, B$1)+SUMIFS('2016'!$J:$J, '2016'!$E:$E, $A40, '2016'!$F:$F, B$1)+SUMIFS('2015'!$H:$H, '2015'!$C:$C, $A40, '2015'!$F:$F, B$1)+SUMIFS('2015'!$I:$I, '2015'!$D:$D, $A40, '2015'!$F:$F, B$1)+SUMIFS('2015'!$J:$J, '2015'!$E:$E, $A40, '2015'!$F:$F, B$1)+SUMIFS('2014'!$H:$H, '2014'!$C:$C, $A40, '2014'!$F:$F, B$1)+SUMIFS('2014'!$I:$I, '2014'!$D:$D, $A40, '2014'!$F:$F, B$1)+SUMIFS('2014'!$J:$J, '2014'!$E:$E, $A40, '2014'!$F:$F, B$1)+SUMIFS('2013'!$H:$H, '2013'!$C:$C, $A40, '2013'!$F:$F, B$1)+SUMIFS('2013'!$I:$I, '2013'!$D:$D, $A40, '2013'!$F:$F, B$1)+SUMIFS('2013'!$J:$J, '2013'!$E:$E, $A40, '2013'!$F:$F, B$1)+SUMIFS('2012'!$H:$H, '2012'!$C:$C, $A40, '2012'!$F:$F, B$1)+SUMIFS('2012'!$I:$I, '2012'!$D:$D, $A40, '2012'!$F:$F, B$1)+SUMIFS('2012'!$J:$J, '2012'!$E:$E, $A40, '2012'!$F:$F, B$1)+SUMIFS('2011'!$H:$H, '2011'!$C:$C, $A40, '2011'!$F:$F, B$1)+SUMIFS('2011'!$I:$I, '2011'!$D:$D, $A40, '2011'!$F:$F, B$1)+SUMIFS('2011'!$J:$J, '2011'!$E:$E, $A40, '2011'!$F:$F, B$1)+SUMIFS('2010'!$H:$H, '2010'!$C:$C, $A40, '2010'!$F:$F, B$1)+SUMIFS('2010'!$I:$I, '2010'!$D:$D, $A40, '2010'!$F:$F, B$1)+SUMIFS('2010'!$J:$J, '2010'!$E:$E, $A40, '2010'!$F:$F, B$1)+SUMIFS('2009'!$H:$H, '2009'!$C:$C, $A40, '2009'!$F:$F, B$1)+SUMIFS('2009'!$I:$I, '2009'!$D:$D, $A40, '2009'!$F:$F, B$1)+SUMIFS('2009'!$J:$J, '2009'!$E:$E, $A40, '2009'!$F:$F, B$1), 0)</f>
        <v>0</v>
      </c>
      <c r="C40" s="0" t="n">
        <f aca="false">IFERROR(SUMIFS('2018'!$H:$H, '2018'!$C:$C, $A40, '2018'!$F:$F, C$1)+SUMIFS('2018'!$I:$I, '2018'!$D:$D, $A40, '2018'!$F:$F, C$1)+SUMIFS('2018'!$J:$J, '2018'!$E:$E, $A40, '2018'!$F:$F, C$1)+SUMIFS('2017'!$H:$H, '2017'!$C:$C, $A40, '2017'!$F:$F, C$1)+SUMIFS('2017'!$I:$I, '2017'!$D:$D, $A40, '2017'!$F:$F, C$1)+SUMIFS('2017'!$J:$J, '2017'!$E:$E, $A40, '2017'!$F:$F, C$1)+SUMIFS('2016'!$H:$H, '2016'!$C:$C, $A40, '2016'!$F:$F, C$1)+SUMIFS('2016'!$I:$I, '2016'!$D:$D, $A40, '2016'!$F:$F, C$1)+SUMIFS('2016'!$J:$J, '2016'!$E:$E, $A40, '2016'!$F:$F, C$1)+SUMIFS('2015'!$H:$H, '2015'!$C:$C, $A40, '2015'!$F:$F, C$1)+SUMIFS('2015'!$I:$I, '2015'!$D:$D, $A40, '2015'!$F:$F, C$1)+SUMIFS('2015'!$J:$J, '2015'!$E:$E, $A40, '2015'!$F:$F, C$1)+SUMIFS('2014'!$H:$H, '2014'!$C:$C, $A40, '2014'!$F:$F, C$1)+SUMIFS('2014'!$I:$I, '2014'!$D:$D, $A40, '2014'!$F:$F, C$1)+SUMIFS('2014'!$J:$J, '2014'!$E:$E, $A40, '2014'!$F:$F, C$1)+SUMIFS('2013'!$H:$H, '2013'!$C:$C, $A40, '2013'!$F:$F, C$1)+SUMIFS('2013'!$I:$I, '2013'!$D:$D, $A40, '2013'!$F:$F, C$1)+SUMIFS('2013'!$J:$J, '2013'!$E:$E, $A40, '2013'!$F:$F, C$1)+SUMIFS('2012'!$H:$H, '2012'!$C:$C, $A40, '2012'!$F:$F, C$1)+SUMIFS('2012'!$I:$I, '2012'!$D:$D, $A40, '2012'!$F:$F, C$1)+SUMIFS('2012'!$J:$J, '2012'!$E:$E, $A40, '2012'!$F:$F, C$1)+SUMIFS('2011'!$H:$H, '2011'!$C:$C, $A40, '2011'!$F:$F, C$1)+SUMIFS('2011'!$I:$I, '2011'!$D:$D, $A40, '2011'!$F:$F, C$1)+SUMIFS('2011'!$J:$J, '2011'!$E:$E, $A40, '2011'!$F:$F, C$1)+SUMIFS('2010'!$H:$H, '2010'!$C:$C, $A40, '2010'!$F:$F, C$1)+SUMIFS('2010'!$I:$I, '2010'!$D:$D, $A40, '2010'!$F:$F, C$1)+SUMIFS('2010'!$J:$J, '2010'!$E:$E, $A40, '2010'!$F:$F, C$1)+SUMIFS('2009'!$H:$H, '2009'!$C:$C, $A40, '2009'!$F:$F, C$1)+SUMIFS('2009'!$I:$I, '2009'!$D:$D, $A40, '2009'!$F:$F, C$1)+SUMIFS('2009'!$J:$J, '2009'!$E:$E, $A40, '2009'!$F:$F, C$1), 0)</f>
        <v>0</v>
      </c>
      <c r="D40" s="0" t="n">
        <f aca="false">IFERROR(SUMIFS('2018'!$H:$H, '2018'!$C:$C, $A40, '2018'!$F:$F, D$1)+SUMIFS('2018'!$I:$I, '2018'!$D:$D, $A40, '2018'!$F:$F, D$1)+SUMIFS('2018'!$J:$J, '2018'!$E:$E, $A40, '2018'!$F:$F, D$1)+SUMIFS('2017'!$H:$H, '2017'!$C:$C, $A40, '2017'!$F:$F, D$1)+SUMIFS('2017'!$I:$I, '2017'!$D:$D, $A40, '2017'!$F:$F, D$1)+SUMIFS('2017'!$J:$J, '2017'!$E:$E, $A40, '2017'!$F:$F, D$1)+SUMIFS('2016'!$H:$H, '2016'!$C:$C, $A40, '2016'!$F:$F, D$1)+SUMIFS('2016'!$I:$I, '2016'!$D:$D, $A40, '2016'!$F:$F, D$1)+SUMIFS('2016'!$J:$J, '2016'!$E:$E, $A40, '2016'!$F:$F, D$1)+SUMIFS('2015'!$H:$H, '2015'!$C:$C, $A40, '2015'!$F:$F, D$1)+SUMIFS('2015'!$I:$I, '2015'!$D:$D, $A40, '2015'!$F:$F, D$1)+SUMIFS('2015'!$J:$J, '2015'!$E:$E, $A40, '2015'!$F:$F, D$1)+SUMIFS('2014'!$H:$H, '2014'!$C:$C, $A40, '2014'!$F:$F, D$1)+SUMIFS('2014'!$I:$I, '2014'!$D:$D, $A40, '2014'!$F:$F, D$1)+SUMIFS('2014'!$J:$J, '2014'!$E:$E, $A40, '2014'!$F:$F, D$1)+SUMIFS('2013'!$H:$H, '2013'!$C:$C, $A40, '2013'!$F:$F, D$1)+SUMIFS('2013'!$I:$I, '2013'!$D:$D, $A40, '2013'!$F:$F, D$1)+SUMIFS('2013'!$J:$J, '2013'!$E:$E, $A40, '2013'!$F:$F, D$1)+SUMIFS('2012'!$H:$H, '2012'!$C:$C, $A40, '2012'!$F:$F, D$1)+SUMIFS('2012'!$I:$I, '2012'!$D:$D, $A40, '2012'!$F:$F, D$1)+SUMIFS('2012'!$J:$J, '2012'!$E:$E, $A40, '2012'!$F:$F, D$1)+SUMIFS('2011'!$H:$H, '2011'!$C:$C, $A40, '2011'!$F:$F, D$1)+SUMIFS('2011'!$I:$I, '2011'!$D:$D, $A40, '2011'!$F:$F, D$1)+SUMIFS('2011'!$J:$J, '2011'!$E:$E, $A40, '2011'!$F:$F, D$1)+SUMIFS('2010'!$H:$H, '2010'!$C:$C, $A40, '2010'!$F:$F, D$1)+SUMIFS('2010'!$I:$I, '2010'!$D:$D, $A40, '2010'!$F:$F, D$1)+SUMIFS('2010'!$J:$J, '2010'!$E:$E, $A40, '2010'!$F:$F, D$1)+SUMIFS('2009'!$H:$H, '2009'!$C:$C, $A40, '2009'!$F:$F, D$1)+SUMIFS('2009'!$I:$I, '2009'!$D:$D, $A40, '2009'!$F:$F, D$1)+SUMIFS('2009'!$J:$J, '2009'!$E:$E, $A40, '2009'!$F:$F, D$1), 0)</f>
        <v>0</v>
      </c>
      <c r="E40" s="0" t="n">
        <f aca="false">IFERROR(SUMIFS('2018'!$H:$H, '2018'!$C:$C, $A40, '2018'!$F:$F, E$1)+SUMIFS('2018'!$I:$I, '2018'!$D:$D, $A40, '2018'!$F:$F, E$1)+SUMIFS('2018'!$J:$J, '2018'!$E:$E, $A40, '2018'!$F:$F, E$1)+SUMIFS('2017'!$H:$H, '2017'!$C:$C, $A40, '2017'!$F:$F, E$1)+SUMIFS('2017'!$I:$I, '2017'!$D:$D, $A40, '2017'!$F:$F, E$1)+SUMIFS('2017'!$J:$J, '2017'!$E:$E, $A40, '2017'!$F:$F, E$1)+SUMIFS('2016'!$H:$H, '2016'!$C:$C, $A40, '2016'!$F:$F, E$1)+SUMIFS('2016'!$I:$I, '2016'!$D:$D, $A40, '2016'!$F:$F, E$1)+SUMIFS('2016'!$J:$J, '2016'!$E:$E, $A40, '2016'!$F:$F, E$1)+SUMIFS('2015'!$H:$H, '2015'!$C:$C, $A40, '2015'!$F:$F, E$1)+SUMIFS('2015'!$I:$I, '2015'!$D:$D, $A40, '2015'!$F:$F, E$1)+SUMIFS('2015'!$J:$J, '2015'!$E:$E, $A40, '2015'!$F:$F, E$1)+SUMIFS('2014'!$H:$H, '2014'!$C:$C, $A40, '2014'!$F:$F, E$1)+SUMIFS('2014'!$I:$I, '2014'!$D:$D, $A40, '2014'!$F:$F, E$1)+SUMIFS('2014'!$J:$J, '2014'!$E:$E, $A40, '2014'!$F:$F, E$1)+SUMIFS('2013'!$H:$H, '2013'!$C:$C, $A40, '2013'!$F:$F, E$1)+SUMIFS('2013'!$I:$I, '2013'!$D:$D, $A40, '2013'!$F:$F, E$1)+SUMIFS('2013'!$J:$J, '2013'!$E:$E, $A40, '2013'!$F:$F, E$1)+SUMIFS('2012'!$H:$H, '2012'!$C:$C, $A40, '2012'!$F:$F, E$1)+SUMIFS('2012'!$I:$I, '2012'!$D:$D, $A40, '2012'!$F:$F, E$1)+SUMIFS('2012'!$J:$J, '2012'!$E:$E, $A40, '2012'!$F:$F, E$1)+SUMIFS('2011'!$H:$H, '2011'!$C:$C, $A40, '2011'!$F:$F, E$1)+SUMIFS('2011'!$I:$I, '2011'!$D:$D, $A40, '2011'!$F:$F, E$1)+SUMIFS('2011'!$J:$J, '2011'!$E:$E, $A40, '2011'!$F:$F, E$1)+SUMIFS('2010'!$H:$H, '2010'!$C:$C, $A40, '2010'!$F:$F, E$1)+SUMIFS('2010'!$I:$I, '2010'!$D:$D, $A40, '2010'!$F:$F, E$1)+SUMIFS('2010'!$J:$J, '2010'!$E:$E, $A40, '2010'!$F:$F, E$1)+SUMIFS('2009'!$H:$H, '2009'!$C:$C, $A40, '2009'!$F:$F, E$1)+SUMIFS('2009'!$I:$I, '2009'!$D:$D, $A40, '2009'!$F:$F, E$1)+SUMIFS('2009'!$J:$J, '2009'!$E:$E, $A40, '2009'!$F:$F, E$1), 0)</f>
        <v>0</v>
      </c>
      <c r="F40" s="0" t="n">
        <f aca="false">IFERROR(SUMIFS('2018'!$H:$H, '2018'!$C:$C, $A40, '2018'!$F:$F, F$1)+SUMIFS('2018'!$I:$I, '2018'!$D:$D, $A40, '2018'!$F:$F, F$1)+SUMIFS('2018'!$J:$J, '2018'!$E:$E, $A40, '2018'!$F:$F, F$1)+SUMIFS('2017'!$H:$H, '2017'!$C:$C, $A40, '2017'!$F:$F, F$1)+SUMIFS('2017'!$I:$I, '2017'!$D:$D, $A40, '2017'!$F:$F, F$1)+SUMIFS('2017'!$J:$J, '2017'!$E:$E, $A40, '2017'!$F:$F, F$1)+SUMIFS('2016'!$H:$H, '2016'!$C:$C, $A40, '2016'!$F:$F, F$1)+SUMIFS('2016'!$I:$I, '2016'!$D:$D, $A40, '2016'!$F:$F, F$1)+SUMIFS('2016'!$J:$J, '2016'!$E:$E, $A40, '2016'!$F:$F, F$1)+SUMIFS('2015'!$H:$H, '2015'!$C:$C, $A40, '2015'!$F:$F, F$1)+SUMIFS('2015'!$I:$I, '2015'!$D:$D, $A40, '2015'!$F:$F, F$1)+SUMIFS('2015'!$J:$J, '2015'!$E:$E, $A40, '2015'!$F:$F, F$1)+SUMIFS('2014'!$H:$H, '2014'!$C:$C, $A40, '2014'!$F:$F, F$1)+SUMIFS('2014'!$I:$I, '2014'!$D:$D, $A40, '2014'!$F:$F, F$1)+SUMIFS('2014'!$J:$J, '2014'!$E:$E, $A40, '2014'!$F:$F, F$1)+SUMIFS('2013'!$H:$H, '2013'!$C:$C, $A40, '2013'!$F:$F, F$1)+SUMIFS('2013'!$I:$I, '2013'!$D:$D, $A40, '2013'!$F:$F, F$1)+SUMIFS('2013'!$J:$J, '2013'!$E:$E, $A40, '2013'!$F:$F, F$1)+SUMIFS('2012'!$H:$H, '2012'!$C:$C, $A40, '2012'!$F:$F, F$1)+SUMIFS('2012'!$I:$I, '2012'!$D:$D, $A40, '2012'!$F:$F, F$1)+SUMIFS('2012'!$J:$J, '2012'!$E:$E, $A40, '2012'!$F:$F, F$1)+SUMIFS('2011'!$H:$H, '2011'!$C:$C, $A40, '2011'!$F:$F, F$1)+SUMIFS('2011'!$I:$I, '2011'!$D:$D, $A40, '2011'!$F:$F, F$1)+SUMIFS('2011'!$J:$J, '2011'!$E:$E, $A40, '2011'!$F:$F, F$1)+SUMIFS('2010'!$H:$H, '2010'!$C:$C, $A40, '2010'!$F:$F, F$1)+SUMIFS('2010'!$I:$I, '2010'!$D:$D, $A40, '2010'!$F:$F, F$1)+SUMIFS('2010'!$J:$J, '2010'!$E:$E, $A40, '2010'!$F:$F, F$1)+SUMIFS('2009'!$H:$H, '2009'!$C:$C, $A40, '2009'!$F:$F, F$1)+SUMIFS('2009'!$I:$I, '2009'!$D:$D, $A40, '2009'!$F:$F, F$1)+SUMIFS('2009'!$J:$J, '2009'!$E:$E, $A40, '2009'!$F:$F, F$1), 0)</f>
        <v>0</v>
      </c>
      <c r="G40" s="0" t="n">
        <f aca="false">IFERROR(SUMIFS('2018'!$H:$H, '2018'!$C:$C, $A40, '2018'!$F:$F, G$1)+SUMIFS('2018'!$I:$I, '2018'!$D:$D, $A40, '2018'!$F:$F, G$1)+SUMIFS('2018'!$J:$J, '2018'!$E:$E, $A40, '2018'!$F:$F, G$1)+SUMIFS('2017'!$H:$H, '2017'!$C:$C, $A40, '2017'!$F:$F, G$1)+SUMIFS('2017'!$I:$I, '2017'!$D:$D, $A40, '2017'!$F:$F, G$1)+SUMIFS('2017'!$J:$J, '2017'!$E:$E, $A40, '2017'!$F:$F, G$1)+SUMIFS('2016'!$H:$H, '2016'!$C:$C, $A40, '2016'!$F:$F, G$1)+SUMIFS('2016'!$I:$I, '2016'!$D:$D, $A40, '2016'!$F:$F, G$1)+SUMIFS('2016'!$J:$J, '2016'!$E:$E, $A40, '2016'!$F:$F, G$1)+SUMIFS('2015'!$H:$H, '2015'!$C:$C, $A40, '2015'!$F:$F, G$1)+SUMIFS('2015'!$I:$I, '2015'!$D:$D, $A40, '2015'!$F:$F, G$1)+SUMIFS('2015'!$J:$J, '2015'!$E:$E, $A40, '2015'!$F:$F, G$1)+SUMIFS('2014'!$H:$H, '2014'!$C:$C, $A40, '2014'!$F:$F, G$1)+SUMIFS('2014'!$I:$I, '2014'!$D:$D, $A40, '2014'!$F:$F, G$1)+SUMIFS('2014'!$J:$J, '2014'!$E:$E, $A40, '2014'!$F:$F, G$1)+SUMIFS('2013'!$H:$H, '2013'!$C:$C, $A40, '2013'!$F:$F, G$1)+SUMIFS('2013'!$I:$I, '2013'!$D:$D, $A40, '2013'!$F:$F, G$1)+SUMIFS('2013'!$J:$J, '2013'!$E:$E, $A40, '2013'!$F:$F, G$1)+SUMIFS('2012'!$H:$H, '2012'!$C:$C, $A40, '2012'!$F:$F, G$1)+SUMIFS('2012'!$I:$I, '2012'!$D:$D, $A40, '2012'!$F:$F, G$1)+SUMIFS('2012'!$J:$J, '2012'!$E:$E, $A40, '2012'!$F:$F, G$1)+SUMIFS('2011'!$H:$H, '2011'!$C:$C, $A40, '2011'!$F:$F, G$1)+SUMIFS('2011'!$I:$I, '2011'!$D:$D, $A40, '2011'!$F:$F, G$1)+SUMIFS('2011'!$J:$J, '2011'!$E:$E, $A40, '2011'!$F:$F, G$1)+SUMIFS('2010'!$H:$H, '2010'!$C:$C, $A40, '2010'!$F:$F, G$1)+SUMIFS('2010'!$I:$I, '2010'!$D:$D, $A40, '2010'!$F:$F, G$1)+SUMIFS('2010'!$J:$J, '2010'!$E:$E, $A40, '2010'!$F:$F, G$1)+SUMIFS('2009'!$H:$H, '2009'!$C:$C, $A40, '2009'!$F:$F, G$1)+SUMIFS('2009'!$I:$I, '2009'!$D:$D, $A40, '2009'!$F:$F, G$1)+SUMIFS('2009'!$J:$J, '2009'!$E:$E, $A40, '2009'!$F:$F, G$1), 0)</f>
        <v>0</v>
      </c>
      <c r="H40" s="0" t="n">
        <f aca="false">IFERROR(SUMIFS('2018'!$H:$H, '2018'!$C:$C, $A40, '2018'!$F:$F, H$1)+SUMIFS('2018'!$I:$I, '2018'!$D:$D, $A40, '2018'!$F:$F, H$1)+SUMIFS('2018'!$J:$J, '2018'!$E:$E, $A40, '2018'!$F:$F, H$1)+SUMIFS('2017'!$H:$H, '2017'!$C:$C, $A40, '2017'!$F:$F, H$1)+SUMIFS('2017'!$I:$I, '2017'!$D:$D, $A40, '2017'!$F:$F, H$1)+SUMIFS('2017'!$J:$J, '2017'!$E:$E, $A40, '2017'!$F:$F, H$1)+SUMIFS('2016'!$H:$H, '2016'!$C:$C, $A40, '2016'!$F:$F, H$1)+SUMIFS('2016'!$I:$I, '2016'!$D:$D, $A40, '2016'!$F:$F, H$1)+SUMIFS('2016'!$J:$J, '2016'!$E:$E, $A40, '2016'!$F:$F, H$1)+SUMIFS('2015'!$H:$H, '2015'!$C:$C, $A40, '2015'!$F:$F, H$1)+SUMIFS('2015'!$I:$I, '2015'!$D:$D, $A40, '2015'!$F:$F, H$1)+SUMIFS('2015'!$J:$J, '2015'!$E:$E, $A40, '2015'!$F:$F, H$1)+SUMIFS('2014'!$H:$H, '2014'!$C:$C, $A40, '2014'!$F:$F, H$1)+SUMIFS('2014'!$I:$I, '2014'!$D:$D, $A40, '2014'!$F:$F, H$1)+SUMIFS('2014'!$J:$J, '2014'!$E:$E, $A40, '2014'!$F:$F, H$1)+SUMIFS('2013'!$H:$H, '2013'!$C:$C, $A40, '2013'!$F:$F, H$1)+SUMIFS('2013'!$I:$I, '2013'!$D:$D, $A40, '2013'!$F:$F, H$1)+SUMIFS('2013'!$J:$J, '2013'!$E:$E, $A40, '2013'!$F:$F, H$1)+SUMIFS('2012'!$H:$H, '2012'!$C:$C, $A40, '2012'!$F:$F, H$1)+SUMIFS('2012'!$I:$I, '2012'!$D:$D, $A40, '2012'!$F:$F, H$1)+SUMIFS('2012'!$J:$J, '2012'!$E:$E, $A40, '2012'!$F:$F, H$1)+SUMIFS('2011'!$H:$H, '2011'!$C:$C, $A40, '2011'!$F:$F, H$1)+SUMIFS('2011'!$I:$I, '2011'!$D:$D, $A40, '2011'!$F:$F, H$1)+SUMIFS('2011'!$J:$J, '2011'!$E:$E, $A40, '2011'!$F:$F, H$1)+SUMIFS('2010'!$H:$H, '2010'!$C:$C, $A40, '2010'!$F:$F, H$1)+SUMIFS('2010'!$I:$I, '2010'!$D:$D, $A40, '2010'!$F:$F, H$1)+SUMIFS('2010'!$J:$J, '2010'!$E:$E, $A40, '2010'!$F:$F, H$1)+SUMIFS('2009'!$H:$H, '2009'!$C:$C, $A40, '2009'!$F:$F, H$1)+SUMIFS('2009'!$I:$I, '2009'!$D:$D, $A40, '2009'!$F:$F, H$1)+SUMIFS('2009'!$J:$J, '2009'!$E:$E, $A40, '2009'!$F:$F, H$1), 0)</f>
        <v>0</v>
      </c>
      <c r="I40" s="0" t="n">
        <f aca="false">IFERROR(SUMIFS('2018'!$H:$H, '2018'!$C:$C, $A40, '2018'!$F:$F, I$1)+SUMIFS('2018'!$I:$I, '2018'!$D:$D, $A40, '2018'!$F:$F, I$1)+SUMIFS('2018'!$J:$J, '2018'!$E:$E, $A40, '2018'!$F:$F, I$1)+SUMIFS('2017'!$H:$H, '2017'!$C:$C, $A40, '2017'!$F:$F, I$1)+SUMIFS('2017'!$I:$I, '2017'!$D:$D, $A40, '2017'!$F:$F, I$1)+SUMIFS('2017'!$J:$J, '2017'!$E:$E, $A40, '2017'!$F:$F, I$1)+SUMIFS('2016'!$H:$H, '2016'!$C:$C, $A40, '2016'!$F:$F, I$1)+SUMIFS('2016'!$I:$I, '2016'!$D:$D, $A40, '2016'!$F:$F, I$1)+SUMIFS('2016'!$J:$J, '2016'!$E:$E, $A40, '2016'!$F:$F, I$1)+SUMIFS('2015'!$H:$H, '2015'!$C:$C, $A40, '2015'!$F:$F, I$1)+SUMIFS('2015'!$I:$I, '2015'!$D:$D, $A40, '2015'!$F:$F, I$1)+SUMIFS('2015'!$J:$J, '2015'!$E:$E, $A40, '2015'!$F:$F, I$1)+SUMIFS('2014'!$H:$H, '2014'!$C:$C, $A40, '2014'!$F:$F, I$1)+SUMIFS('2014'!$I:$I, '2014'!$D:$D, $A40, '2014'!$F:$F, I$1)+SUMIFS('2014'!$J:$J, '2014'!$E:$E, $A40, '2014'!$F:$F, I$1)+SUMIFS('2013'!$H:$H, '2013'!$C:$C, $A40, '2013'!$F:$F, I$1)+SUMIFS('2013'!$I:$I, '2013'!$D:$D, $A40, '2013'!$F:$F, I$1)+SUMIFS('2013'!$J:$J, '2013'!$E:$E, $A40, '2013'!$F:$F, I$1)+SUMIFS('2012'!$H:$H, '2012'!$C:$C, $A40, '2012'!$F:$F, I$1)+SUMIFS('2012'!$I:$I, '2012'!$D:$D, $A40, '2012'!$F:$F, I$1)+SUMIFS('2012'!$J:$J, '2012'!$E:$E, $A40, '2012'!$F:$F, I$1)+SUMIFS('2011'!$H:$H, '2011'!$C:$C, $A40, '2011'!$F:$F, I$1)+SUMIFS('2011'!$I:$I, '2011'!$D:$D, $A40, '2011'!$F:$F, I$1)+SUMIFS('2011'!$J:$J, '2011'!$E:$E, $A40, '2011'!$F:$F, I$1)+SUMIFS('2010'!$H:$H, '2010'!$C:$C, $A40, '2010'!$F:$F, I$1)+SUMIFS('2010'!$I:$I, '2010'!$D:$D, $A40, '2010'!$F:$F, I$1)+SUMIFS('2010'!$J:$J, '2010'!$E:$E, $A40, '2010'!$F:$F, I$1)+SUMIFS('2009'!$H:$H, '2009'!$C:$C, $A40, '2009'!$F:$F, I$1)+SUMIFS('2009'!$I:$I, '2009'!$D:$D, $A40, '2009'!$F:$F, I$1)+SUMIFS('2009'!$J:$J, '2009'!$E:$E, $A40, '2009'!$F:$F, I$1), 0)</f>
        <v>0</v>
      </c>
      <c r="J40" s="0" t="n">
        <f aca="false">IFERROR(SUMIFS('2018'!$H:$H, '2018'!$C:$C, $A40, '2018'!$F:$F, J$1)+SUMIFS('2018'!$I:$I, '2018'!$D:$D, $A40, '2018'!$F:$F, J$1)+SUMIFS('2018'!$J:$J, '2018'!$E:$E, $A40, '2018'!$F:$F, J$1)+SUMIFS('2017'!$H:$H, '2017'!$C:$C, $A40, '2017'!$F:$F, J$1)+SUMIFS('2017'!$I:$I, '2017'!$D:$D, $A40, '2017'!$F:$F, J$1)+SUMIFS('2017'!$J:$J, '2017'!$E:$E, $A40, '2017'!$F:$F, J$1)+SUMIFS('2016'!$H:$H, '2016'!$C:$C, $A40, '2016'!$F:$F, J$1)+SUMIFS('2016'!$I:$I, '2016'!$D:$D, $A40, '2016'!$F:$F, J$1)+SUMIFS('2016'!$J:$J, '2016'!$E:$E, $A40, '2016'!$F:$F, J$1)+SUMIFS('2015'!$H:$H, '2015'!$C:$C, $A40, '2015'!$F:$F, J$1)+SUMIFS('2015'!$I:$I, '2015'!$D:$D, $A40, '2015'!$F:$F, J$1)+SUMIFS('2015'!$J:$J, '2015'!$E:$E, $A40, '2015'!$F:$F, J$1)+SUMIFS('2014'!$H:$H, '2014'!$C:$C, $A40, '2014'!$F:$F, J$1)+SUMIFS('2014'!$I:$I, '2014'!$D:$D, $A40, '2014'!$F:$F, J$1)+SUMIFS('2014'!$J:$J, '2014'!$E:$E, $A40, '2014'!$F:$F, J$1)+SUMIFS('2013'!$H:$H, '2013'!$C:$C, $A40, '2013'!$F:$F, J$1)+SUMIFS('2013'!$I:$I, '2013'!$D:$D, $A40, '2013'!$F:$F, J$1)+SUMIFS('2013'!$J:$J, '2013'!$E:$E, $A40, '2013'!$F:$F, J$1)+SUMIFS('2012'!$H:$H, '2012'!$C:$C, $A40, '2012'!$F:$F, J$1)+SUMIFS('2012'!$I:$I, '2012'!$D:$D, $A40, '2012'!$F:$F, J$1)+SUMIFS('2012'!$J:$J, '2012'!$E:$E, $A40, '2012'!$F:$F, J$1)+SUMIFS('2011'!$H:$H, '2011'!$C:$C, $A40, '2011'!$F:$F, J$1)+SUMIFS('2011'!$I:$I, '2011'!$D:$D, $A40, '2011'!$F:$F, J$1)+SUMIFS('2011'!$J:$J, '2011'!$E:$E, $A40, '2011'!$F:$F, J$1)+SUMIFS('2010'!$H:$H, '2010'!$C:$C, $A40, '2010'!$F:$F, J$1)+SUMIFS('2010'!$I:$I, '2010'!$D:$D, $A40, '2010'!$F:$F, J$1)+SUMIFS('2010'!$J:$J, '2010'!$E:$E, $A40, '2010'!$F:$F, J$1)+SUMIFS('2009'!$H:$H, '2009'!$C:$C, $A40, '2009'!$F:$F, J$1)+SUMIFS('2009'!$I:$I, '2009'!$D:$D, $A40, '2009'!$F:$F, J$1)+SUMIFS('2009'!$J:$J, '2009'!$E:$E, $A40, '2009'!$F:$F, J$1), 0)</f>
        <v>0</v>
      </c>
      <c r="K40" s="0" t="n">
        <f aca="false">IFERROR(SUMIFS('2018'!$H:$H, '2018'!$C:$C, $A40, '2018'!$F:$F, K$1)+SUMIFS('2018'!$I:$I, '2018'!$D:$D, $A40, '2018'!$F:$F, K$1)+SUMIFS('2018'!$J:$J, '2018'!$E:$E, $A40, '2018'!$F:$F, K$1)+SUMIFS('2017'!$H:$H, '2017'!$C:$C, $A40, '2017'!$F:$F, K$1)+SUMIFS('2017'!$I:$I, '2017'!$D:$D, $A40, '2017'!$F:$F, K$1)+SUMIFS('2017'!$J:$J, '2017'!$E:$E, $A40, '2017'!$F:$F, K$1)+SUMIFS('2016'!$H:$H, '2016'!$C:$C, $A40, '2016'!$F:$F, K$1)+SUMIFS('2016'!$I:$I, '2016'!$D:$D, $A40, '2016'!$F:$F, K$1)+SUMIFS('2016'!$J:$J, '2016'!$E:$E, $A40, '2016'!$F:$F, K$1)+SUMIFS('2015'!$H:$H, '2015'!$C:$C, $A40, '2015'!$F:$F, K$1)+SUMIFS('2015'!$I:$I, '2015'!$D:$D, $A40, '2015'!$F:$F, K$1)+SUMIFS('2015'!$J:$J, '2015'!$E:$E, $A40, '2015'!$F:$F, K$1)+SUMIFS('2014'!$H:$H, '2014'!$C:$C, $A40, '2014'!$F:$F, K$1)+SUMIFS('2014'!$I:$I, '2014'!$D:$D, $A40, '2014'!$F:$F, K$1)+SUMIFS('2014'!$J:$J, '2014'!$E:$E, $A40, '2014'!$F:$F, K$1)+SUMIFS('2013'!$H:$H, '2013'!$C:$C, $A40, '2013'!$F:$F, K$1)+SUMIFS('2013'!$I:$I, '2013'!$D:$D, $A40, '2013'!$F:$F, K$1)+SUMIFS('2013'!$J:$J, '2013'!$E:$E, $A40, '2013'!$F:$F, K$1)+SUMIFS('2012'!$H:$H, '2012'!$C:$C, $A40, '2012'!$F:$F, K$1)+SUMIFS('2012'!$I:$I, '2012'!$D:$D, $A40, '2012'!$F:$F, K$1)+SUMIFS('2012'!$J:$J, '2012'!$E:$E, $A40, '2012'!$F:$F, K$1)+SUMIFS('2011'!$H:$H, '2011'!$C:$C, $A40, '2011'!$F:$F, K$1)+SUMIFS('2011'!$I:$I, '2011'!$D:$D, $A40, '2011'!$F:$F, K$1)+SUMIFS('2011'!$J:$J, '2011'!$E:$E, $A40, '2011'!$F:$F, K$1)+SUMIFS('2010'!$H:$H, '2010'!$C:$C, $A40, '2010'!$F:$F, K$1)+SUMIFS('2010'!$I:$I, '2010'!$D:$D, $A40, '2010'!$F:$F, K$1)+SUMIFS('2010'!$J:$J, '2010'!$E:$E, $A40, '2010'!$F:$F, K$1)+SUMIFS('2009'!$H:$H, '2009'!$C:$C, $A40, '2009'!$F:$F, K$1)+SUMIFS('2009'!$I:$I, '2009'!$D:$D, $A40, '2009'!$F:$F, K$1)+SUMIFS('2009'!$J:$J, '2009'!$E:$E, $A40, '2009'!$F:$F, K$1), 0)</f>
        <v>0</v>
      </c>
      <c r="L40" s="0" t="n">
        <f aca="false">IFERROR(SUMIFS('2018'!$H:$H, '2018'!$C:$C, $A40, '2018'!$F:$F, L$1)+SUMIFS('2018'!$I:$I, '2018'!$D:$D, $A40, '2018'!$F:$F, L$1)+SUMIFS('2018'!$J:$J, '2018'!$E:$E, $A40, '2018'!$F:$F, L$1)+SUMIFS('2017'!$H:$H, '2017'!$C:$C, $A40, '2017'!$F:$F, L$1)+SUMIFS('2017'!$I:$I, '2017'!$D:$D, $A40, '2017'!$F:$F, L$1)+SUMIFS('2017'!$J:$J, '2017'!$E:$E, $A40, '2017'!$F:$F, L$1)+SUMIFS('2016'!$H:$H, '2016'!$C:$C, $A40, '2016'!$F:$F, L$1)+SUMIFS('2016'!$I:$I, '2016'!$D:$D, $A40, '2016'!$F:$F, L$1)+SUMIFS('2016'!$J:$J, '2016'!$E:$E, $A40, '2016'!$F:$F, L$1)+SUMIFS('2015'!$H:$H, '2015'!$C:$C, $A40, '2015'!$F:$F, L$1)+SUMIFS('2015'!$I:$I, '2015'!$D:$D, $A40, '2015'!$F:$F, L$1)+SUMIFS('2015'!$J:$J, '2015'!$E:$E, $A40, '2015'!$F:$F, L$1)+SUMIFS('2014'!$H:$H, '2014'!$C:$C, $A40, '2014'!$F:$F, L$1)+SUMIFS('2014'!$I:$I, '2014'!$D:$D, $A40, '2014'!$F:$F, L$1)+SUMIFS('2014'!$J:$J, '2014'!$E:$E, $A40, '2014'!$F:$F, L$1)+SUMIFS('2013'!$H:$H, '2013'!$C:$C, $A40, '2013'!$F:$F, L$1)+SUMIFS('2013'!$I:$I, '2013'!$D:$D, $A40, '2013'!$F:$F, L$1)+SUMIFS('2013'!$J:$J, '2013'!$E:$E, $A40, '2013'!$F:$F, L$1)+SUMIFS('2012'!$H:$H, '2012'!$C:$C, $A40, '2012'!$F:$F, L$1)+SUMIFS('2012'!$I:$I, '2012'!$D:$D, $A40, '2012'!$F:$F, L$1)+SUMIFS('2012'!$J:$J, '2012'!$E:$E, $A40, '2012'!$F:$F, L$1)+SUMIFS('2011'!$H:$H, '2011'!$C:$C, $A40, '2011'!$F:$F, L$1)+SUMIFS('2011'!$I:$I, '2011'!$D:$D, $A40, '2011'!$F:$F, L$1)+SUMIFS('2011'!$J:$J, '2011'!$E:$E, $A40, '2011'!$F:$F, L$1)+SUMIFS('2010'!$H:$H, '2010'!$C:$C, $A40, '2010'!$F:$F, L$1)+SUMIFS('2010'!$I:$I, '2010'!$D:$D, $A40, '2010'!$F:$F, L$1)+SUMIFS('2010'!$J:$J, '2010'!$E:$E, $A40, '2010'!$F:$F, L$1)+SUMIFS('2009'!$H:$H, '2009'!$C:$C, $A40, '2009'!$F:$F, L$1)+SUMIFS('2009'!$I:$I, '2009'!$D:$D, $A40, '2009'!$F:$F, L$1)+SUMIFS('2009'!$J:$J, '2009'!$E:$E, $A40, '2009'!$F:$F, L$1), 0)</f>
        <v>5.5</v>
      </c>
      <c r="M40" s="0" t="n">
        <f aca="false">IFERROR(SUMIFS('2018'!$H:$H, '2018'!$C:$C, $A40, '2018'!$F:$F, M$1)+SUMIFS('2018'!$I:$I, '2018'!$D:$D, $A40, '2018'!$F:$F, M$1)+SUMIFS('2018'!$J:$J, '2018'!$E:$E, $A40, '2018'!$F:$F, M$1)+SUMIFS('2017'!$H:$H, '2017'!$C:$C, $A40, '2017'!$F:$F, M$1)+SUMIFS('2017'!$I:$I, '2017'!$D:$D, $A40, '2017'!$F:$F, M$1)+SUMIFS('2017'!$J:$J, '2017'!$E:$E, $A40, '2017'!$F:$F, M$1)+SUMIFS('2016'!$H:$H, '2016'!$C:$C, $A40, '2016'!$F:$F, M$1)+SUMIFS('2016'!$I:$I, '2016'!$D:$D, $A40, '2016'!$F:$F, M$1)+SUMIFS('2016'!$J:$J, '2016'!$E:$E, $A40, '2016'!$F:$F, M$1)+SUMIFS('2015'!$H:$H, '2015'!$C:$C, $A40, '2015'!$F:$F, M$1)+SUMIFS('2015'!$I:$I, '2015'!$D:$D, $A40, '2015'!$F:$F, M$1)+SUMIFS('2015'!$J:$J, '2015'!$E:$E, $A40, '2015'!$F:$F, M$1)+SUMIFS('2014'!$H:$H, '2014'!$C:$C, $A40, '2014'!$F:$F, M$1)+SUMIFS('2014'!$I:$I, '2014'!$D:$D, $A40, '2014'!$F:$F, M$1)+SUMIFS('2014'!$J:$J, '2014'!$E:$E, $A40, '2014'!$F:$F, M$1)+SUMIFS('2013'!$H:$H, '2013'!$C:$C, $A40, '2013'!$F:$F, M$1)+SUMIFS('2013'!$I:$I, '2013'!$D:$D, $A40, '2013'!$F:$F, M$1)+SUMIFS('2013'!$J:$J, '2013'!$E:$E, $A40, '2013'!$F:$F, M$1)+SUMIFS('2012'!$H:$H, '2012'!$C:$C, $A40, '2012'!$F:$F, M$1)+SUMIFS('2012'!$I:$I, '2012'!$D:$D, $A40, '2012'!$F:$F, M$1)+SUMIFS('2012'!$J:$J, '2012'!$E:$E, $A40, '2012'!$F:$F, M$1)+SUMIFS('2011'!$H:$H, '2011'!$C:$C, $A40, '2011'!$F:$F, M$1)+SUMIFS('2011'!$I:$I, '2011'!$D:$D, $A40, '2011'!$F:$F, M$1)+SUMIFS('2011'!$J:$J, '2011'!$E:$E, $A40, '2011'!$F:$F, M$1)+SUMIFS('2010'!$H:$H, '2010'!$C:$C, $A40, '2010'!$F:$F, M$1)+SUMIFS('2010'!$I:$I, '2010'!$D:$D, $A40, '2010'!$F:$F, M$1)+SUMIFS('2010'!$J:$J, '2010'!$E:$E, $A40, '2010'!$F:$F, M$1)+SUMIFS('2009'!$H:$H, '2009'!$C:$C, $A40, '2009'!$F:$F, M$1)+SUMIFS('2009'!$I:$I, '2009'!$D:$D, $A40, '2009'!$F:$F, M$1)+SUMIFS('2009'!$J:$J, '2009'!$E:$E, $A40, '2009'!$F:$F, M$1), 0)</f>
        <v>0</v>
      </c>
      <c r="N40" s="0" t="n">
        <f aca="false">IFERROR(SUMIFS('2018'!$H:$H, '2018'!$C:$C, $A40, '2018'!$F:$F, N$1)+SUMIFS('2018'!$I:$I, '2018'!$D:$D, $A40, '2018'!$F:$F, N$1)+SUMIFS('2018'!$J:$J, '2018'!$E:$E, $A40, '2018'!$F:$F, N$1)+SUMIFS('2017'!$H:$H, '2017'!$C:$C, $A40, '2017'!$F:$F, N$1)+SUMIFS('2017'!$I:$I, '2017'!$D:$D, $A40, '2017'!$F:$F, N$1)+SUMIFS('2017'!$J:$J, '2017'!$E:$E, $A40, '2017'!$F:$F, N$1)+SUMIFS('2016'!$H:$H, '2016'!$C:$C, $A40, '2016'!$F:$F, N$1)+SUMIFS('2016'!$I:$I, '2016'!$D:$D, $A40, '2016'!$F:$F, N$1)+SUMIFS('2016'!$J:$J, '2016'!$E:$E, $A40, '2016'!$F:$F, N$1)+SUMIFS('2015'!$H:$H, '2015'!$C:$C, $A40, '2015'!$F:$F, N$1)+SUMIFS('2015'!$I:$I, '2015'!$D:$D, $A40, '2015'!$F:$F, N$1)+SUMIFS('2015'!$J:$J, '2015'!$E:$E, $A40, '2015'!$F:$F, N$1)+SUMIFS('2014'!$H:$H, '2014'!$C:$C, $A40, '2014'!$F:$F, N$1)+SUMIFS('2014'!$I:$I, '2014'!$D:$D, $A40, '2014'!$F:$F, N$1)+SUMIFS('2014'!$J:$J, '2014'!$E:$E, $A40, '2014'!$F:$F, N$1)+SUMIFS('2013'!$H:$H, '2013'!$C:$C, $A40, '2013'!$F:$F, N$1)+SUMIFS('2013'!$I:$I, '2013'!$D:$D, $A40, '2013'!$F:$F, N$1)+SUMIFS('2013'!$J:$J, '2013'!$E:$E, $A40, '2013'!$F:$F, N$1)+SUMIFS('2012'!$H:$H, '2012'!$C:$C, $A40, '2012'!$F:$F, N$1)+SUMIFS('2012'!$I:$I, '2012'!$D:$D, $A40, '2012'!$F:$F, N$1)+SUMIFS('2012'!$J:$J, '2012'!$E:$E, $A40, '2012'!$F:$F, N$1)+SUMIFS('2011'!$H:$H, '2011'!$C:$C, $A40, '2011'!$F:$F, N$1)+SUMIFS('2011'!$I:$I, '2011'!$D:$D, $A40, '2011'!$F:$F, N$1)+SUMIFS('2011'!$J:$J, '2011'!$E:$E, $A40, '2011'!$F:$F, N$1)+SUMIFS('2010'!$H:$H, '2010'!$C:$C, $A40, '2010'!$F:$F, N$1)+SUMIFS('2010'!$I:$I, '2010'!$D:$D, $A40, '2010'!$F:$F, N$1)+SUMIFS('2010'!$J:$J, '2010'!$E:$E, $A40, '2010'!$F:$F, N$1)+SUMIFS('2009'!$H:$H, '2009'!$C:$C, $A40, '2009'!$F:$F, N$1)+SUMIFS('2009'!$I:$I, '2009'!$D:$D, $A40, '2009'!$F:$F, N$1)+SUMIFS('2009'!$J:$J, '2009'!$E:$E, $A40, '2009'!$F:$F, N$1), 0)</f>
        <v>0</v>
      </c>
      <c r="O40" s="0" t="n">
        <f aca="false">IFERROR(SUMIFS('2018'!$H:$H, '2018'!$C:$C, $A40, '2018'!$F:$F, O$1)+SUMIFS('2018'!$I:$I, '2018'!$D:$D, $A40, '2018'!$F:$F, O$1)+SUMIFS('2018'!$J:$J, '2018'!$E:$E, $A40, '2018'!$F:$F, O$1)+SUMIFS('2017'!$H:$H, '2017'!$C:$C, $A40, '2017'!$F:$F, O$1)+SUMIFS('2017'!$I:$I, '2017'!$D:$D, $A40, '2017'!$F:$F, O$1)+SUMIFS('2017'!$J:$J, '2017'!$E:$E, $A40, '2017'!$F:$F, O$1)+SUMIFS('2016'!$H:$H, '2016'!$C:$C, $A40, '2016'!$F:$F, O$1)+SUMIFS('2016'!$I:$I, '2016'!$D:$D, $A40, '2016'!$F:$F, O$1)+SUMIFS('2016'!$J:$J, '2016'!$E:$E, $A40, '2016'!$F:$F, O$1)+SUMIFS('2015'!$H:$H, '2015'!$C:$C, $A40, '2015'!$F:$F, O$1)+SUMIFS('2015'!$I:$I, '2015'!$D:$D, $A40, '2015'!$F:$F, O$1)+SUMIFS('2015'!$J:$J, '2015'!$E:$E, $A40, '2015'!$F:$F, O$1)+SUMIFS('2014'!$H:$H, '2014'!$C:$C, $A40, '2014'!$F:$F, O$1)+SUMIFS('2014'!$I:$I, '2014'!$D:$D, $A40, '2014'!$F:$F, O$1)+SUMIFS('2014'!$J:$J, '2014'!$E:$E, $A40, '2014'!$F:$F, O$1)+SUMIFS('2013'!$H:$H, '2013'!$C:$C, $A40, '2013'!$F:$F, O$1)+SUMIFS('2013'!$I:$I, '2013'!$D:$D, $A40, '2013'!$F:$F, O$1)+SUMIFS('2013'!$J:$J, '2013'!$E:$E, $A40, '2013'!$F:$F, O$1)+SUMIFS('2012'!$H:$H, '2012'!$C:$C, $A40, '2012'!$F:$F, O$1)+SUMIFS('2012'!$I:$I, '2012'!$D:$D, $A40, '2012'!$F:$F, O$1)+SUMIFS('2012'!$J:$J, '2012'!$E:$E, $A40, '2012'!$F:$F, O$1)+SUMIFS('2011'!$H:$H, '2011'!$C:$C, $A40, '2011'!$F:$F, O$1)+SUMIFS('2011'!$I:$I, '2011'!$D:$D, $A40, '2011'!$F:$F, O$1)+SUMIFS('2011'!$J:$J, '2011'!$E:$E, $A40, '2011'!$F:$F, O$1)+SUMIFS('2010'!$H:$H, '2010'!$C:$C, $A40, '2010'!$F:$F, O$1)+SUMIFS('2010'!$I:$I, '2010'!$D:$D, $A40, '2010'!$F:$F, O$1)+SUMIFS('2010'!$J:$J, '2010'!$E:$E, $A40, '2010'!$F:$F, O$1)+SUMIFS('2009'!$H:$H, '2009'!$C:$C, $A40, '2009'!$F:$F, O$1)+SUMIFS('2009'!$I:$I, '2009'!$D:$D, $A40, '2009'!$F:$F, O$1)+SUMIFS('2009'!$J:$J, '2009'!$E:$E, $A40, '2009'!$F:$F, O$1), 0)</f>
        <v>0</v>
      </c>
      <c r="P40" s="0" t="n">
        <f aca="false">IFERROR(SUMIFS('2018'!$H:$H, '2018'!$C:$C, $A40, '2018'!$F:$F, P$1)+SUMIFS('2018'!$I:$I, '2018'!$D:$D, $A40, '2018'!$F:$F, P$1)+SUMIFS('2018'!$J:$J, '2018'!$E:$E, $A40, '2018'!$F:$F, P$1)+SUMIFS('2017'!$H:$H, '2017'!$C:$C, $A40, '2017'!$F:$F, P$1)+SUMIFS('2017'!$I:$I, '2017'!$D:$D, $A40, '2017'!$F:$F, P$1)+SUMIFS('2017'!$J:$J, '2017'!$E:$E, $A40, '2017'!$F:$F, P$1)+SUMIFS('2016'!$H:$H, '2016'!$C:$C, $A40, '2016'!$F:$F, P$1)+SUMIFS('2016'!$I:$I, '2016'!$D:$D, $A40, '2016'!$F:$F, P$1)+SUMIFS('2016'!$J:$J, '2016'!$E:$E, $A40, '2016'!$F:$F, P$1)+SUMIFS('2015'!$H:$H, '2015'!$C:$C, $A40, '2015'!$F:$F, P$1)+SUMIFS('2015'!$I:$I, '2015'!$D:$D, $A40, '2015'!$F:$F, P$1)+SUMIFS('2015'!$J:$J, '2015'!$E:$E, $A40, '2015'!$F:$F, P$1)+SUMIFS('2014'!$H:$H, '2014'!$C:$C, $A40, '2014'!$F:$F, P$1)+SUMIFS('2014'!$I:$I, '2014'!$D:$D, $A40, '2014'!$F:$F, P$1)+SUMIFS('2014'!$J:$J, '2014'!$E:$E, $A40, '2014'!$F:$F, P$1)+SUMIFS('2013'!$H:$H, '2013'!$C:$C, $A40, '2013'!$F:$F, P$1)+SUMIFS('2013'!$I:$I, '2013'!$D:$D, $A40, '2013'!$F:$F, P$1)+SUMIFS('2013'!$J:$J, '2013'!$E:$E, $A40, '2013'!$F:$F, P$1)+SUMIFS('2012'!$H:$H, '2012'!$C:$C, $A40, '2012'!$F:$F, P$1)+SUMIFS('2012'!$I:$I, '2012'!$D:$D, $A40, '2012'!$F:$F, P$1)+SUMIFS('2012'!$J:$J, '2012'!$E:$E, $A40, '2012'!$F:$F, P$1)+SUMIFS('2011'!$H:$H, '2011'!$C:$C, $A40, '2011'!$F:$F, P$1)+SUMIFS('2011'!$I:$I, '2011'!$D:$D, $A40, '2011'!$F:$F, P$1)+SUMIFS('2011'!$J:$J, '2011'!$E:$E, $A40, '2011'!$F:$F, P$1)+SUMIFS('2010'!$H:$H, '2010'!$C:$C, $A40, '2010'!$F:$F, P$1)+SUMIFS('2010'!$I:$I, '2010'!$D:$D, $A40, '2010'!$F:$F, P$1)+SUMIFS('2010'!$J:$J, '2010'!$E:$E, $A40, '2010'!$F:$F, P$1)+SUMIFS('2009'!$H:$H, '2009'!$C:$C, $A40, '2009'!$F:$F, P$1)+SUMIFS('2009'!$I:$I, '2009'!$D:$D, $A40, '2009'!$F:$F, P$1)+SUMIFS('2009'!$J:$J, '2009'!$E:$E, $A40, '2009'!$F:$F, P$1), 0)</f>
        <v>0</v>
      </c>
      <c r="Q40" s="0" t="n">
        <f aca="false">IFERROR(SUMIFS('2018'!$H:$H, '2018'!$C:$C, $A40, '2018'!$F:$F, Q$1)+SUMIFS('2018'!$I:$I, '2018'!$D:$D, $A40, '2018'!$F:$F, Q$1)+SUMIFS('2018'!$J:$J, '2018'!$E:$E, $A40, '2018'!$F:$F, Q$1)+SUMIFS('2017'!$H:$H, '2017'!$C:$C, $A40, '2017'!$F:$F, Q$1)+SUMIFS('2017'!$I:$I, '2017'!$D:$D, $A40, '2017'!$F:$F, Q$1)+SUMIFS('2017'!$J:$J, '2017'!$E:$E, $A40, '2017'!$F:$F, Q$1)+SUMIFS('2016'!$H:$H, '2016'!$C:$C, $A40, '2016'!$F:$F, Q$1)+SUMIFS('2016'!$I:$I, '2016'!$D:$D, $A40, '2016'!$F:$F, Q$1)+SUMIFS('2016'!$J:$J, '2016'!$E:$E, $A40, '2016'!$F:$F, Q$1)+SUMIFS('2015'!$H:$H, '2015'!$C:$C, $A40, '2015'!$F:$F, Q$1)+SUMIFS('2015'!$I:$I, '2015'!$D:$D, $A40, '2015'!$F:$F, Q$1)+SUMIFS('2015'!$J:$J, '2015'!$E:$E, $A40, '2015'!$F:$F, Q$1)+SUMIFS('2014'!$H:$H, '2014'!$C:$C, $A40, '2014'!$F:$F, Q$1)+SUMIFS('2014'!$I:$I, '2014'!$D:$D, $A40, '2014'!$F:$F, Q$1)+SUMIFS('2014'!$J:$J, '2014'!$E:$E, $A40, '2014'!$F:$F, Q$1)+SUMIFS('2013'!$H:$H, '2013'!$C:$C, $A40, '2013'!$F:$F, Q$1)+SUMIFS('2013'!$I:$I, '2013'!$D:$D, $A40, '2013'!$F:$F, Q$1)+SUMIFS('2013'!$J:$J, '2013'!$E:$E, $A40, '2013'!$F:$F, Q$1)+SUMIFS('2012'!$H:$H, '2012'!$C:$C, $A40, '2012'!$F:$F, Q$1)+SUMIFS('2012'!$I:$I, '2012'!$D:$D, $A40, '2012'!$F:$F, Q$1)+SUMIFS('2012'!$J:$J, '2012'!$E:$E, $A40, '2012'!$F:$F, Q$1)+SUMIFS('2011'!$H:$H, '2011'!$C:$C, $A40, '2011'!$F:$F, Q$1)+SUMIFS('2011'!$I:$I, '2011'!$D:$D, $A40, '2011'!$F:$F, Q$1)+SUMIFS('2011'!$J:$J, '2011'!$E:$E, $A40, '2011'!$F:$F, Q$1)+SUMIFS('2010'!$H:$H, '2010'!$C:$C, $A40, '2010'!$F:$F, Q$1)+SUMIFS('2010'!$I:$I, '2010'!$D:$D, $A40, '2010'!$F:$F, Q$1)+SUMIFS('2010'!$J:$J, '2010'!$E:$E, $A40, '2010'!$F:$F, Q$1)+SUMIFS('2009'!$H:$H, '2009'!$C:$C, $A40, '2009'!$F:$F, Q$1)+SUMIFS('2009'!$I:$I, '2009'!$D:$D, $A40, '2009'!$F:$F, Q$1)+SUMIFS('2009'!$J:$J, '2009'!$E:$E, $A40, '2009'!$F:$F, Q$1), 0)</f>
        <v>0</v>
      </c>
      <c r="R40" s="0" t="n">
        <f aca="false">IFERROR(SUMIFS('2018'!$H:$H, '2018'!$C:$C, $A40, '2018'!$F:$F, R$1)+SUMIFS('2018'!$I:$I, '2018'!$D:$D, $A40, '2018'!$F:$F, R$1)+SUMIFS('2018'!$J:$J, '2018'!$E:$E, $A40, '2018'!$F:$F, R$1)+SUMIFS('2017'!$H:$H, '2017'!$C:$C, $A40, '2017'!$F:$F, R$1)+SUMIFS('2017'!$I:$I, '2017'!$D:$D, $A40, '2017'!$F:$F, R$1)+SUMIFS('2017'!$J:$J, '2017'!$E:$E, $A40, '2017'!$F:$F, R$1)+SUMIFS('2016'!$H:$H, '2016'!$C:$C, $A40, '2016'!$F:$F, R$1)+SUMIFS('2016'!$I:$I, '2016'!$D:$D, $A40, '2016'!$F:$F, R$1)+SUMIFS('2016'!$J:$J, '2016'!$E:$E, $A40, '2016'!$F:$F, R$1)+SUMIFS('2015'!$H:$H, '2015'!$C:$C, $A40, '2015'!$F:$F, R$1)+SUMIFS('2015'!$I:$I, '2015'!$D:$D, $A40, '2015'!$F:$F, R$1)+SUMIFS('2015'!$J:$J, '2015'!$E:$E, $A40, '2015'!$F:$F, R$1)+SUMIFS('2014'!$H:$H, '2014'!$C:$C, $A40, '2014'!$F:$F, R$1)+SUMIFS('2014'!$I:$I, '2014'!$D:$D, $A40, '2014'!$F:$F, R$1)+SUMIFS('2014'!$J:$J, '2014'!$E:$E, $A40, '2014'!$F:$F, R$1)+SUMIFS('2013'!$H:$H, '2013'!$C:$C, $A40, '2013'!$F:$F, R$1)+SUMIFS('2013'!$I:$I, '2013'!$D:$D, $A40, '2013'!$F:$F, R$1)+SUMIFS('2013'!$J:$J, '2013'!$E:$E, $A40, '2013'!$F:$F, R$1)+SUMIFS('2012'!$H:$H, '2012'!$C:$C, $A40, '2012'!$F:$F, R$1)+SUMIFS('2012'!$I:$I, '2012'!$D:$D, $A40, '2012'!$F:$F, R$1)+SUMIFS('2012'!$J:$J, '2012'!$E:$E, $A40, '2012'!$F:$F, R$1)+SUMIFS('2011'!$H:$H, '2011'!$C:$C, $A40, '2011'!$F:$F, R$1)+SUMIFS('2011'!$I:$I, '2011'!$D:$D, $A40, '2011'!$F:$F, R$1)+SUMIFS('2011'!$J:$J, '2011'!$E:$E, $A40, '2011'!$F:$F, R$1)+SUMIFS('2010'!$H:$H, '2010'!$C:$C, $A40, '2010'!$F:$F, R$1)+SUMIFS('2010'!$I:$I, '2010'!$D:$D, $A40, '2010'!$F:$F, R$1)+SUMIFS('2010'!$J:$J, '2010'!$E:$E, $A40, '2010'!$F:$F, R$1)+SUMIFS('2009'!$H:$H, '2009'!$C:$C, $A40, '2009'!$F:$F, R$1)+SUMIFS('2009'!$I:$I, '2009'!$D:$D, $A40, '2009'!$F:$F, R$1)+SUMIFS('2009'!$J:$J, '2009'!$E:$E, $A40, '2009'!$F:$F, R$1), 0)</f>
        <v>0</v>
      </c>
      <c r="S40" s="0" t="n">
        <f aca="false">IFERROR(SUMIFS('2018'!$H:$H, '2018'!$C:$C, $A40, '2018'!$F:$F, S$1)+SUMIFS('2018'!$I:$I, '2018'!$D:$D, $A40, '2018'!$F:$F, S$1)+SUMIFS('2018'!$J:$J, '2018'!$E:$E, $A40, '2018'!$F:$F, S$1)+SUMIFS('2017'!$H:$H, '2017'!$C:$C, $A40, '2017'!$F:$F, S$1)+SUMIFS('2017'!$I:$I, '2017'!$D:$D, $A40, '2017'!$F:$F, S$1)+SUMIFS('2017'!$J:$J, '2017'!$E:$E, $A40, '2017'!$F:$F, S$1)+SUMIFS('2016'!$H:$H, '2016'!$C:$C, $A40, '2016'!$F:$F, S$1)+SUMIFS('2016'!$I:$I, '2016'!$D:$D, $A40, '2016'!$F:$F, S$1)+SUMIFS('2016'!$J:$J, '2016'!$E:$E, $A40, '2016'!$F:$F, S$1)+SUMIFS('2015'!$H:$H, '2015'!$C:$C, $A40, '2015'!$F:$F, S$1)+SUMIFS('2015'!$I:$I, '2015'!$D:$D, $A40, '2015'!$F:$F, S$1)+SUMIFS('2015'!$J:$J, '2015'!$E:$E, $A40, '2015'!$F:$F, S$1)+SUMIFS('2014'!$H:$H, '2014'!$C:$C, $A40, '2014'!$F:$F, S$1)+SUMIFS('2014'!$I:$I, '2014'!$D:$D, $A40, '2014'!$F:$F, S$1)+SUMIFS('2014'!$J:$J, '2014'!$E:$E, $A40, '2014'!$F:$F, S$1)+SUMIFS('2013'!$H:$H, '2013'!$C:$C, $A40, '2013'!$F:$F, S$1)+SUMIFS('2013'!$I:$I, '2013'!$D:$D, $A40, '2013'!$F:$F, S$1)+SUMIFS('2013'!$J:$J, '2013'!$E:$E, $A40, '2013'!$F:$F, S$1)+SUMIFS('2012'!$H:$H, '2012'!$C:$C, $A40, '2012'!$F:$F, S$1)+SUMIFS('2012'!$I:$I, '2012'!$D:$D, $A40, '2012'!$F:$F, S$1)+SUMIFS('2012'!$J:$J, '2012'!$E:$E, $A40, '2012'!$F:$F, S$1)+SUMIFS('2011'!$H:$H, '2011'!$C:$C, $A40, '2011'!$F:$F, S$1)+SUMIFS('2011'!$I:$I, '2011'!$D:$D, $A40, '2011'!$F:$F, S$1)+SUMIFS('2011'!$J:$J, '2011'!$E:$E, $A40, '2011'!$F:$F, S$1)+SUMIFS('2010'!$H:$H, '2010'!$C:$C, $A40, '2010'!$F:$F, S$1)+SUMIFS('2010'!$I:$I, '2010'!$D:$D, $A40, '2010'!$F:$F, S$1)+SUMIFS('2010'!$J:$J, '2010'!$E:$E, $A40, '2010'!$F:$F, S$1)+SUMIFS('2009'!$H:$H, '2009'!$C:$C, $A40, '2009'!$F:$F, S$1)+SUMIFS('2009'!$I:$I, '2009'!$D:$D, $A40, '2009'!$F:$F, S$1)+SUMIFS('2009'!$J:$J, '2009'!$E:$E, $A40, '2009'!$F:$F, S$1), 0)</f>
        <v>0</v>
      </c>
      <c r="T40" s="0" t="n">
        <f aca="false">IFERROR(SUMIFS('2018'!$H:$H, '2018'!$C:$C, $A40, '2018'!$F:$F, T$1)+SUMIFS('2018'!$I:$I, '2018'!$D:$D, $A40, '2018'!$F:$F, T$1)+SUMIFS('2018'!$J:$J, '2018'!$E:$E, $A40, '2018'!$F:$F, T$1)+SUMIFS('2017'!$H:$H, '2017'!$C:$C, $A40, '2017'!$F:$F, T$1)+SUMIFS('2017'!$I:$I, '2017'!$D:$D, $A40, '2017'!$F:$F, T$1)+SUMIFS('2017'!$J:$J, '2017'!$E:$E, $A40, '2017'!$F:$F, T$1)+SUMIFS('2016'!$H:$H, '2016'!$C:$C, $A40, '2016'!$F:$F, T$1)+SUMIFS('2016'!$I:$I, '2016'!$D:$D, $A40, '2016'!$F:$F, T$1)+SUMIFS('2016'!$J:$J, '2016'!$E:$E, $A40, '2016'!$F:$F, T$1)+SUMIFS('2015'!$H:$H, '2015'!$C:$C, $A40, '2015'!$F:$F, T$1)+SUMIFS('2015'!$I:$I, '2015'!$D:$D, $A40, '2015'!$F:$F, T$1)+SUMIFS('2015'!$J:$J, '2015'!$E:$E, $A40, '2015'!$F:$F, T$1)+SUMIFS('2014'!$H:$H, '2014'!$C:$C, $A40, '2014'!$F:$F, T$1)+SUMIFS('2014'!$I:$I, '2014'!$D:$D, $A40, '2014'!$F:$F, T$1)+SUMIFS('2014'!$J:$J, '2014'!$E:$E, $A40, '2014'!$F:$F, T$1)+SUMIFS('2013'!$H:$H, '2013'!$C:$C, $A40, '2013'!$F:$F, T$1)+SUMIFS('2013'!$I:$I, '2013'!$D:$D, $A40, '2013'!$F:$F, T$1)+SUMIFS('2013'!$J:$J, '2013'!$E:$E, $A40, '2013'!$F:$F, T$1)+SUMIFS('2012'!$H:$H, '2012'!$C:$C, $A40, '2012'!$F:$F, T$1)+SUMIFS('2012'!$I:$I, '2012'!$D:$D, $A40, '2012'!$F:$F, T$1)+SUMIFS('2012'!$J:$J, '2012'!$E:$E, $A40, '2012'!$F:$F, T$1)+SUMIFS('2011'!$H:$H, '2011'!$C:$C, $A40, '2011'!$F:$F, T$1)+SUMIFS('2011'!$I:$I, '2011'!$D:$D, $A40, '2011'!$F:$F, T$1)+SUMIFS('2011'!$J:$J, '2011'!$E:$E, $A40, '2011'!$F:$F, T$1)+SUMIFS('2010'!$H:$H, '2010'!$C:$C, $A40, '2010'!$F:$F, T$1)+SUMIFS('2010'!$I:$I, '2010'!$D:$D, $A40, '2010'!$F:$F, T$1)+SUMIFS('2010'!$J:$J, '2010'!$E:$E, $A40, '2010'!$F:$F, T$1)+SUMIFS('2009'!$H:$H, '2009'!$C:$C, $A40, '2009'!$F:$F, T$1)+SUMIFS('2009'!$I:$I, '2009'!$D:$D, $A40, '2009'!$F:$F, T$1)+SUMIFS('2009'!$J:$J, '2009'!$E:$E, $A40, '2009'!$F:$F, T$1), 0)</f>
        <v>0</v>
      </c>
      <c r="U40" s="0" t="n">
        <f aca="false">IFERROR(SUMIFS('2018'!$H:$H, '2018'!$C:$C, $A40, '2018'!$F:$F, U$1)+SUMIFS('2018'!$I:$I, '2018'!$D:$D, $A40, '2018'!$F:$F, U$1)+SUMIFS('2018'!$J:$J, '2018'!$E:$E, $A40, '2018'!$F:$F, U$1)+SUMIFS('2017'!$H:$H, '2017'!$C:$C, $A40, '2017'!$F:$F, U$1)+SUMIFS('2017'!$I:$I, '2017'!$D:$D, $A40, '2017'!$F:$F, U$1)+SUMIFS('2017'!$J:$J, '2017'!$E:$E, $A40, '2017'!$F:$F, U$1)+SUMIFS('2016'!$H:$H, '2016'!$C:$C, $A40, '2016'!$F:$F, U$1)+SUMIFS('2016'!$I:$I, '2016'!$D:$D, $A40, '2016'!$F:$F, U$1)+SUMIFS('2016'!$J:$J, '2016'!$E:$E, $A40, '2016'!$F:$F, U$1)+SUMIFS('2015'!$H:$H, '2015'!$C:$C, $A40, '2015'!$F:$F, U$1)+SUMIFS('2015'!$I:$I, '2015'!$D:$D, $A40, '2015'!$F:$F, U$1)+SUMIFS('2015'!$J:$J, '2015'!$E:$E, $A40, '2015'!$F:$F, U$1)+SUMIFS('2014'!$H:$H, '2014'!$C:$C, $A40, '2014'!$F:$F, U$1)+SUMIFS('2014'!$I:$I, '2014'!$D:$D, $A40, '2014'!$F:$F, U$1)+SUMIFS('2014'!$J:$J, '2014'!$E:$E, $A40, '2014'!$F:$F, U$1)+SUMIFS('2013'!$H:$H, '2013'!$C:$C, $A40, '2013'!$F:$F, U$1)+SUMIFS('2013'!$I:$I, '2013'!$D:$D, $A40, '2013'!$F:$F, U$1)+SUMIFS('2013'!$J:$J, '2013'!$E:$E, $A40, '2013'!$F:$F, U$1)+SUMIFS('2012'!$H:$H, '2012'!$C:$C, $A40, '2012'!$F:$F, U$1)+SUMIFS('2012'!$I:$I, '2012'!$D:$D, $A40, '2012'!$F:$F, U$1)+SUMIFS('2012'!$J:$J, '2012'!$E:$E, $A40, '2012'!$F:$F, U$1)+SUMIFS('2011'!$H:$H, '2011'!$C:$C, $A40, '2011'!$F:$F, U$1)+SUMIFS('2011'!$I:$I, '2011'!$D:$D, $A40, '2011'!$F:$F, U$1)+SUMIFS('2011'!$J:$J, '2011'!$E:$E, $A40, '2011'!$F:$F, U$1)+SUMIFS('2010'!$H:$H, '2010'!$C:$C, $A40, '2010'!$F:$F, U$1)+SUMIFS('2010'!$I:$I, '2010'!$D:$D, $A40, '2010'!$F:$F, U$1)+SUMIFS('2010'!$J:$J, '2010'!$E:$E, $A40, '2010'!$F:$F, U$1)+SUMIFS('2009'!$H:$H, '2009'!$C:$C, $A40, '2009'!$F:$F, U$1)+SUMIFS('2009'!$I:$I, '2009'!$D:$D, $A40, '2009'!$F:$F, U$1)+SUMIFS('2009'!$J:$J, '2009'!$E:$E, $A40, '2009'!$F:$F, U$1), 0)</f>
        <v>0</v>
      </c>
      <c r="V40" s="0" t="n">
        <f aca="false">IFERROR(SUMIFS('2018'!$H:$H, '2018'!$C:$C, $A40, '2018'!$F:$F, V$1)+SUMIFS('2018'!$I:$I, '2018'!$D:$D, $A40, '2018'!$F:$F, V$1)+SUMIFS('2018'!$J:$J, '2018'!$E:$E, $A40, '2018'!$F:$F, V$1)+SUMIFS('2017'!$H:$H, '2017'!$C:$C, $A40, '2017'!$F:$F, V$1)+SUMIFS('2017'!$I:$I, '2017'!$D:$D, $A40, '2017'!$F:$F, V$1)+SUMIFS('2017'!$J:$J, '2017'!$E:$E, $A40, '2017'!$F:$F, V$1)+SUMIFS('2016'!$H:$H, '2016'!$C:$C, $A40, '2016'!$F:$F, V$1)+SUMIFS('2016'!$I:$I, '2016'!$D:$D, $A40, '2016'!$F:$F, V$1)+SUMIFS('2016'!$J:$J, '2016'!$E:$E, $A40, '2016'!$F:$F, V$1)+SUMIFS('2015'!$H:$H, '2015'!$C:$C, $A40, '2015'!$F:$F, V$1)+SUMIFS('2015'!$I:$I, '2015'!$D:$D, $A40, '2015'!$F:$F, V$1)+SUMIFS('2015'!$J:$J, '2015'!$E:$E, $A40, '2015'!$F:$F, V$1)+SUMIFS('2014'!$H:$H, '2014'!$C:$C, $A40, '2014'!$F:$F, V$1)+SUMIFS('2014'!$I:$I, '2014'!$D:$D, $A40, '2014'!$F:$F, V$1)+SUMIFS('2014'!$J:$J, '2014'!$E:$E, $A40, '2014'!$F:$F, V$1)+SUMIFS('2013'!$H:$H, '2013'!$C:$C, $A40, '2013'!$F:$F, V$1)+SUMIFS('2013'!$I:$I, '2013'!$D:$D, $A40, '2013'!$F:$F, V$1)+SUMIFS('2013'!$J:$J, '2013'!$E:$E, $A40, '2013'!$F:$F, V$1)+SUMIFS('2012'!$H:$H, '2012'!$C:$C, $A40, '2012'!$F:$F, V$1)+SUMIFS('2012'!$I:$I, '2012'!$D:$D, $A40, '2012'!$F:$F, V$1)+SUMIFS('2012'!$J:$J, '2012'!$E:$E, $A40, '2012'!$F:$F, V$1)+SUMIFS('2011'!$H:$H, '2011'!$C:$C, $A40, '2011'!$F:$F, V$1)+SUMIFS('2011'!$I:$I, '2011'!$D:$D, $A40, '2011'!$F:$F, V$1)+SUMIFS('2011'!$J:$J, '2011'!$E:$E, $A40, '2011'!$F:$F, V$1)+SUMIFS('2010'!$H:$H, '2010'!$C:$C, $A40, '2010'!$F:$F, V$1)+SUMIFS('2010'!$I:$I, '2010'!$D:$D, $A40, '2010'!$F:$F, V$1)+SUMIFS('2010'!$J:$J, '2010'!$E:$E, $A40, '2010'!$F:$F, V$1)+SUMIFS('2009'!$H:$H, '2009'!$C:$C, $A40, '2009'!$F:$F, V$1)+SUMIFS('2009'!$I:$I, '2009'!$D:$D, $A40, '2009'!$F:$F, V$1)+SUMIFS('2009'!$J:$J, '2009'!$E:$E, $A40, '2009'!$F:$F, V$1), 0)</f>
        <v>0</v>
      </c>
      <c r="W40" s="0" t="n">
        <f aca="false">IFERROR(SUMIFS('2018'!$H:$H, '2018'!$C:$C, $A40, '2018'!$F:$F, W$1)+SUMIFS('2018'!$I:$I, '2018'!$D:$D, $A40, '2018'!$F:$F, W$1)+SUMIFS('2018'!$J:$J, '2018'!$E:$E, $A40, '2018'!$F:$F, W$1)+SUMIFS('2017'!$H:$H, '2017'!$C:$C, $A40, '2017'!$F:$F, W$1)+SUMIFS('2017'!$I:$I, '2017'!$D:$D, $A40, '2017'!$F:$F, W$1)+SUMIFS('2017'!$J:$J, '2017'!$E:$E, $A40, '2017'!$F:$F, W$1)+SUMIFS('2016'!$H:$H, '2016'!$C:$C, $A40, '2016'!$F:$F, W$1)+SUMIFS('2016'!$I:$I, '2016'!$D:$D, $A40, '2016'!$F:$F, W$1)+SUMIFS('2016'!$J:$J, '2016'!$E:$E, $A40, '2016'!$F:$F, W$1)+SUMIFS('2015'!$H:$H, '2015'!$C:$C, $A40, '2015'!$F:$F, W$1)+SUMIFS('2015'!$I:$I, '2015'!$D:$D, $A40, '2015'!$F:$F, W$1)+SUMIFS('2015'!$J:$J, '2015'!$E:$E, $A40, '2015'!$F:$F, W$1)+SUMIFS('2014'!$H:$H, '2014'!$C:$C, $A40, '2014'!$F:$F, W$1)+SUMIFS('2014'!$I:$I, '2014'!$D:$D, $A40, '2014'!$F:$F, W$1)+SUMIFS('2014'!$J:$J, '2014'!$E:$E, $A40, '2014'!$F:$F, W$1)+SUMIFS('2013'!$H:$H, '2013'!$C:$C, $A40, '2013'!$F:$F, W$1)+SUMIFS('2013'!$I:$I, '2013'!$D:$D, $A40, '2013'!$F:$F, W$1)+SUMIFS('2013'!$J:$J, '2013'!$E:$E, $A40, '2013'!$F:$F, W$1)+SUMIFS('2012'!$H:$H, '2012'!$C:$C, $A40, '2012'!$F:$F, W$1)+SUMIFS('2012'!$I:$I, '2012'!$D:$D, $A40, '2012'!$F:$F, W$1)+SUMIFS('2012'!$J:$J, '2012'!$E:$E, $A40, '2012'!$F:$F, W$1)+SUMIFS('2011'!$H:$H, '2011'!$C:$C, $A40, '2011'!$F:$F, W$1)+SUMIFS('2011'!$I:$I, '2011'!$D:$D, $A40, '2011'!$F:$F, W$1)+SUMIFS('2011'!$J:$J, '2011'!$E:$E, $A40, '2011'!$F:$F, W$1)+SUMIFS('2010'!$H:$H, '2010'!$C:$C, $A40, '2010'!$F:$F, W$1)+SUMIFS('2010'!$I:$I, '2010'!$D:$D, $A40, '2010'!$F:$F, W$1)+SUMIFS('2010'!$J:$J, '2010'!$E:$E, $A40, '2010'!$F:$F, W$1)+SUMIFS('2009'!$H:$H, '2009'!$C:$C, $A40, '2009'!$F:$F, W$1)+SUMIFS('2009'!$I:$I, '2009'!$D:$D, $A40, '2009'!$F:$F, W$1)+SUMIFS('2009'!$J:$J, '2009'!$E:$E, $A40, '2009'!$F:$F, W$1), 0)</f>
        <v>0</v>
      </c>
      <c r="X40" s="0" t="n">
        <f aca="false">IFERROR(SUMIFS('2018'!$H:$H, '2018'!$C:$C, $A40, '2018'!$F:$F, X$1)+SUMIFS('2018'!$I:$I, '2018'!$D:$D, $A40, '2018'!$F:$F, X$1)+SUMIFS('2018'!$J:$J, '2018'!$E:$E, $A40, '2018'!$F:$F, X$1)+SUMIFS('2017'!$H:$H, '2017'!$C:$C, $A40, '2017'!$F:$F, X$1)+SUMIFS('2017'!$I:$I, '2017'!$D:$D, $A40, '2017'!$F:$F, X$1)+SUMIFS('2017'!$J:$J, '2017'!$E:$E, $A40, '2017'!$F:$F, X$1)+SUMIFS('2016'!$H:$H, '2016'!$C:$C, $A40, '2016'!$F:$F, X$1)+SUMIFS('2016'!$I:$I, '2016'!$D:$D, $A40, '2016'!$F:$F, X$1)+SUMIFS('2016'!$J:$J, '2016'!$E:$E, $A40, '2016'!$F:$F, X$1)+SUMIFS('2015'!$H:$H, '2015'!$C:$C, $A40, '2015'!$F:$F, X$1)+SUMIFS('2015'!$I:$I, '2015'!$D:$D, $A40, '2015'!$F:$F, X$1)+SUMIFS('2015'!$J:$J, '2015'!$E:$E, $A40, '2015'!$F:$F, X$1)+SUMIFS('2014'!$H:$H, '2014'!$C:$C, $A40, '2014'!$F:$F, X$1)+SUMIFS('2014'!$I:$I, '2014'!$D:$D, $A40, '2014'!$F:$F, X$1)+SUMIFS('2014'!$J:$J, '2014'!$E:$E, $A40, '2014'!$F:$F, X$1)+SUMIFS('2013'!$H:$H, '2013'!$C:$C, $A40, '2013'!$F:$F, X$1)+SUMIFS('2013'!$I:$I, '2013'!$D:$D, $A40, '2013'!$F:$F, X$1)+SUMIFS('2013'!$J:$J, '2013'!$E:$E, $A40, '2013'!$F:$F, X$1)+SUMIFS('2012'!$H:$H, '2012'!$C:$C, $A40, '2012'!$F:$F, X$1)+SUMIFS('2012'!$I:$I, '2012'!$D:$D, $A40, '2012'!$F:$F, X$1)+SUMIFS('2012'!$J:$J, '2012'!$E:$E, $A40, '2012'!$F:$F, X$1)+SUMIFS('2011'!$H:$H, '2011'!$C:$C, $A40, '2011'!$F:$F, X$1)+SUMIFS('2011'!$I:$I, '2011'!$D:$D, $A40, '2011'!$F:$F, X$1)+SUMIFS('2011'!$J:$J, '2011'!$E:$E, $A40, '2011'!$F:$F, X$1)+SUMIFS('2010'!$H:$H, '2010'!$C:$C, $A40, '2010'!$F:$F, X$1)+SUMIFS('2010'!$I:$I, '2010'!$D:$D, $A40, '2010'!$F:$F, X$1)+SUMIFS('2010'!$J:$J, '2010'!$E:$E, $A40, '2010'!$F:$F, X$1)+SUMIFS('2009'!$H:$H, '2009'!$C:$C, $A40, '2009'!$F:$F, X$1)+SUMIFS('2009'!$I:$I, '2009'!$D:$D, $A40, '2009'!$F:$F, X$1)+SUMIFS('2009'!$J:$J, '2009'!$E:$E, $A40, '2009'!$F:$F, X$1), 0)</f>
        <v>0</v>
      </c>
      <c r="Y40" s="0" t="n">
        <f aca="false">IFERROR(SUMIFS('2018'!$H:$H, '2018'!$C:$C, $A40, '2018'!$F:$F, Y$1)+SUMIFS('2018'!$I:$I, '2018'!$D:$D, $A40, '2018'!$F:$F, Y$1)+SUMIFS('2018'!$J:$J, '2018'!$E:$E, $A40, '2018'!$F:$F, Y$1)+SUMIFS('2017'!$H:$H, '2017'!$C:$C, $A40, '2017'!$F:$F, Y$1)+SUMIFS('2017'!$I:$I, '2017'!$D:$D, $A40, '2017'!$F:$F, Y$1)+SUMIFS('2017'!$J:$J, '2017'!$E:$E, $A40, '2017'!$F:$F, Y$1)+SUMIFS('2016'!$H:$H, '2016'!$C:$C, $A40, '2016'!$F:$F, Y$1)+SUMIFS('2016'!$I:$I, '2016'!$D:$D, $A40, '2016'!$F:$F, Y$1)+SUMIFS('2016'!$J:$J, '2016'!$E:$E, $A40, '2016'!$F:$F, Y$1)+SUMIFS('2015'!$H:$H, '2015'!$C:$C, $A40, '2015'!$F:$F, Y$1)+SUMIFS('2015'!$I:$I, '2015'!$D:$D, $A40, '2015'!$F:$F, Y$1)+SUMIFS('2015'!$J:$J, '2015'!$E:$E, $A40, '2015'!$F:$F, Y$1)+SUMIFS('2014'!$H:$H, '2014'!$C:$C, $A40, '2014'!$F:$F, Y$1)+SUMIFS('2014'!$I:$I, '2014'!$D:$D, $A40, '2014'!$F:$F, Y$1)+SUMIFS('2014'!$J:$J, '2014'!$E:$E, $A40, '2014'!$F:$F, Y$1)+SUMIFS('2013'!$H:$H, '2013'!$C:$C, $A40, '2013'!$F:$F, Y$1)+SUMIFS('2013'!$I:$I, '2013'!$D:$D, $A40, '2013'!$F:$F, Y$1)+SUMIFS('2013'!$J:$J, '2013'!$E:$E, $A40, '2013'!$F:$F, Y$1)+SUMIFS('2012'!$H:$H, '2012'!$C:$C, $A40, '2012'!$F:$F, Y$1)+SUMIFS('2012'!$I:$I, '2012'!$D:$D, $A40, '2012'!$F:$F, Y$1)+SUMIFS('2012'!$J:$J, '2012'!$E:$E, $A40, '2012'!$F:$F, Y$1)+SUMIFS('2011'!$H:$H, '2011'!$C:$C, $A40, '2011'!$F:$F, Y$1)+SUMIFS('2011'!$I:$I, '2011'!$D:$D, $A40, '2011'!$F:$F, Y$1)+SUMIFS('2011'!$J:$J, '2011'!$E:$E, $A40, '2011'!$F:$F, Y$1)+SUMIFS('2010'!$H:$H, '2010'!$C:$C, $A40, '2010'!$F:$F, Y$1)+SUMIFS('2010'!$I:$I, '2010'!$D:$D, $A40, '2010'!$F:$F, Y$1)+SUMIFS('2010'!$J:$J, '2010'!$E:$E, $A40, '2010'!$F:$F, Y$1)+SUMIFS('2009'!$H:$H, '2009'!$C:$C, $A40, '2009'!$F:$F, Y$1)+SUMIFS('2009'!$I:$I, '2009'!$D:$D, $A40, '2009'!$F:$F, Y$1)+SUMIFS('2009'!$J:$J, '2009'!$E:$E, $A40, '2009'!$F:$F, Y$1), 0)</f>
        <v>0</v>
      </c>
      <c r="Z40" s="0" t="n">
        <f aca="false">IFERROR(SUMIFS('2018'!$H:$H, '2018'!$C:$C, $A40, '2018'!$F:$F, Z$1)+SUMIFS('2018'!$I:$I, '2018'!$D:$D, $A40, '2018'!$F:$F, Z$1)+SUMIFS('2018'!$J:$J, '2018'!$E:$E, $A40, '2018'!$F:$F, Z$1)+SUMIFS('2017'!$H:$H, '2017'!$C:$C, $A40, '2017'!$F:$F, Z$1)+SUMIFS('2017'!$I:$I, '2017'!$D:$D, $A40, '2017'!$F:$F, Z$1)+SUMIFS('2017'!$J:$J, '2017'!$E:$E, $A40, '2017'!$F:$F, Z$1)+SUMIFS('2016'!$H:$H, '2016'!$C:$C, $A40, '2016'!$F:$F, Z$1)+SUMIFS('2016'!$I:$I, '2016'!$D:$D, $A40, '2016'!$F:$F, Z$1)+SUMIFS('2016'!$J:$J, '2016'!$E:$E, $A40, '2016'!$F:$F, Z$1)+SUMIFS('2015'!$H:$H, '2015'!$C:$C, $A40, '2015'!$F:$F, Z$1)+SUMIFS('2015'!$I:$I, '2015'!$D:$D, $A40, '2015'!$F:$F, Z$1)+SUMIFS('2015'!$J:$J, '2015'!$E:$E, $A40, '2015'!$F:$F, Z$1)+SUMIFS('2014'!$H:$H, '2014'!$C:$C, $A40, '2014'!$F:$F, Z$1)+SUMIFS('2014'!$I:$I, '2014'!$D:$D, $A40, '2014'!$F:$F, Z$1)+SUMIFS('2014'!$J:$J, '2014'!$E:$E, $A40, '2014'!$F:$F, Z$1)+SUMIFS('2013'!$H:$H, '2013'!$C:$C, $A40, '2013'!$F:$F, Z$1)+SUMIFS('2013'!$I:$I, '2013'!$D:$D, $A40, '2013'!$F:$F, Z$1)+SUMIFS('2013'!$J:$J, '2013'!$E:$E, $A40, '2013'!$F:$F, Z$1)+SUMIFS('2012'!$H:$H, '2012'!$C:$C, $A40, '2012'!$F:$F, Z$1)+SUMIFS('2012'!$I:$I, '2012'!$D:$D, $A40, '2012'!$F:$F, Z$1)+SUMIFS('2012'!$J:$J, '2012'!$E:$E, $A40, '2012'!$F:$F, Z$1)+SUMIFS('2011'!$H:$H, '2011'!$C:$C, $A40, '2011'!$F:$F, Z$1)+SUMIFS('2011'!$I:$I, '2011'!$D:$D, $A40, '2011'!$F:$F, Z$1)+SUMIFS('2011'!$J:$J, '2011'!$E:$E, $A40, '2011'!$F:$F, Z$1)+SUMIFS('2010'!$H:$H, '2010'!$C:$C, $A40, '2010'!$F:$F, Z$1)+SUMIFS('2010'!$I:$I, '2010'!$D:$D, $A40, '2010'!$F:$F, Z$1)+SUMIFS('2010'!$J:$J, '2010'!$E:$E, $A40, '2010'!$F:$F, Z$1)+SUMIFS('2009'!$H:$H, '2009'!$C:$C, $A40, '2009'!$F:$F, Z$1)+SUMIFS('2009'!$I:$I, '2009'!$D:$D, $A40, '2009'!$F:$F, Z$1)+SUMIFS('2009'!$J:$J, '2009'!$E:$E, $A40, '2009'!$F:$F, Z$1), 0)</f>
        <v>0</v>
      </c>
      <c r="AA40" s="0" t="n">
        <f aca="false">IFERROR(SUMIFS('2018'!$H:$H, '2018'!$C:$C, $A40, '2018'!$F:$F, AA$1)+SUMIFS('2018'!$I:$I, '2018'!$D:$D, $A40, '2018'!$F:$F, AA$1)+SUMIFS('2018'!$J:$J, '2018'!$E:$E, $A40, '2018'!$F:$F, AA$1)+SUMIFS('2017'!$H:$H, '2017'!$C:$C, $A40, '2017'!$F:$F, AA$1)+SUMIFS('2017'!$I:$I, '2017'!$D:$D, $A40, '2017'!$F:$F, AA$1)+SUMIFS('2017'!$J:$J, '2017'!$E:$E, $A40, '2017'!$F:$F, AA$1)+SUMIFS('2016'!$H:$H, '2016'!$C:$C, $A40, '2016'!$F:$F, AA$1)+SUMIFS('2016'!$I:$I, '2016'!$D:$D, $A40, '2016'!$F:$F, AA$1)+SUMIFS('2016'!$J:$J, '2016'!$E:$E, $A40, '2016'!$F:$F, AA$1)+SUMIFS('2015'!$H:$H, '2015'!$C:$C, $A40, '2015'!$F:$F, AA$1)+SUMIFS('2015'!$I:$I, '2015'!$D:$D, $A40, '2015'!$F:$F, AA$1)+SUMIFS('2015'!$J:$J, '2015'!$E:$E, $A40, '2015'!$F:$F, AA$1)+SUMIFS('2014'!$H:$H, '2014'!$C:$C, $A40, '2014'!$F:$F, AA$1)+SUMIFS('2014'!$I:$I, '2014'!$D:$D, $A40, '2014'!$F:$F, AA$1)+SUMIFS('2014'!$J:$J, '2014'!$E:$E, $A40, '2014'!$F:$F, AA$1)+SUMIFS('2013'!$H:$H, '2013'!$C:$C, $A40, '2013'!$F:$F, AA$1)+SUMIFS('2013'!$I:$I, '2013'!$D:$D, $A40, '2013'!$F:$F, AA$1)+SUMIFS('2013'!$J:$J, '2013'!$E:$E, $A40, '2013'!$F:$F, AA$1)+SUMIFS('2012'!$H:$H, '2012'!$C:$C, $A40, '2012'!$F:$F, AA$1)+SUMIFS('2012'!$I:$I, '2012'!$D:$D, $A40, '2012'!$F:$F, AA$1)+SUMIFS('2012'!$J:$J, '2012'!$E:$E, $A40, '2012'!$F:$F, AA$1)+SUMIFS('2011'!$H:$H, '2011'!$C:$C, $A40, '2011'!$F:$F, AA$1)+SUMIFS('2011'!$I:$I, '2011'!$D:$D, $A40, '2011'!$F:$F, AA$1)+SUMIFS('2011'!$J:$J, '2011'!$E:$E, $A40, '2011'!$F:$F, AA$1)+SUMIFS('2010'!$H:$H, '2010'!$C:$C, $A40, '2010'!$F:$F, AA$1)+SUMIFS('2010'!$I:$I, '2010'!$D:$D, $A40, '2010'!$F:$F, AA$1)+SUMIFS('2010'!$J:$J, '2010'!$E:$E, $A40, '2010'!$F:$F, AA$1)+SUMIFS('2009'!$H:$H, '2009'!$C:$C, $A40, '2009'!$F:$F, AA$1)+SUMIFS('2009'!$I:$I, '2009'!$D:$D, $A40, '2009'!$F:$F, AA$1)+SUMIFS('2009'!$J:$J, '2009'!$E:$E, $A40, '2009'!$F:$F, AA$1), 0)</f>
        <v>0</v>
      </c>
      <c r="AB40" s="0" t="n">
        <f aca="false">IFERROR(SUMIFS('2018'!$H:$H, '2018'!$C:$C, $A40, '2018'!$F:$F, AB$1)+SUMIFS('2018'!$I:$I, '2018'!$D:$D, $A40, '2018'!$F:$F, AB$1)+SUMIFS('2018'!$J:$J, '2018'!$E:$E, $A40, '2018'!$F:$F, AB$1)+SUMIFS('2017'!$H:$H, '2017'!$C:$C, $A40, '2017'!$F:$F, AB$1)+SUMIFS('2017'!$I:$I, '2017'!$D:$D, $A40, '2017'!$F:$F, AB$1)+SUMIFS('2017'!$J:$J, '2017'!$E:$E, $A40, '2017'!$F:$F, AB$1)+SUMIFS('2016'!$H:$H, '2016'!$C:$C, $A40, '2016'!$F:$F, AB$1)+SUMIFS('2016'!$I:$I, '2016'!$D:$D, $A40, '2016'!$F:$F, AB$1)+SUMIFS('2016'!$J:$J, '2016'!$E:$E, $A40, '2016'!$F:$F, AB$1)+SUMIFS('2015'!$H:$H, '2015'!$C:$C, $A40, '2015'!$F:$F, AB$1)+SUMIFS('2015'!$I:$I, '2015'!$D:$D, $A40, '2015'!$F:$F, AB$1)+SUMIFS('2015'!$J:$J, '2015'!$E:$E, $A40, '2015'!$F:$F, AB$1)+SUMIFS('2014'!$H:$H, '2014'!$C:$C, $A40, '2014'!$F:$F, AB$1)+SUMIFS('2014'!$I:$I, '2014'!$D:$D, $A40, '2014'!$F:$F, AB$1)+SUMIFS('2014'!$J:$J, '2014'!$E:$E, $A40, '2014'!$F:$F, AB$1)+SUMIFS('2013'!$H:$H, '2013'!$C:$C, $A40, '2013'!$F:$F, AB$1)+SUMIFS('2013'!$I:$I, '2013'!$D:$D, $A40, '2013'!$F:$F, AB$1)+SUMIFS('2013'!$J:$J, '2013'!$E:$E, $A40, '2013'!$F:$F, AB$1)+SUMIFS('2012'!$H:$H, '2012'!$C:$C, $A40, '2012'!$F:$F, AB$1)+SUMIFS('2012'!$I:$I, '2012'!$D:$D, $A40, '2012'!$F:$F, AB$1)+SUMIFS('2012'!$J:$J, '2012'!$E:$E, $A40, '2012'!$F:$F, AB$1)+SUMIFS('2011'!$H:$H, '2011'!$C:$C, $A40, '2011'!$F:$F, AB$1)+SUMIFS('2011'!$I:$I, '2011'!$D:$D, $A40, '2011'!$F:$F, AB$1)+SUMIFS('2011'!$J:$J, '2011'!$E:$E, $A40, '2011'!$F:$F, AB$1)+SUMIFS('2010'!$H:$H, '2010'!$C:$C, $A40, '2010'!$F:$F, AB$1)+SUMIFS('2010'!$I:$I, '2010'!$D:$D, $A40, '2010'!$F:$F, AB$1)+SUMIFS('2010'!$J:$J, '2010'!$E:$E, $A40, '2010'!$F:$F, AB$1)+SUMIFS('2009'!$H:$H, '2009'!$C:$C, $A40, '2009'!$F:$F, AB$1)+SUMIFS('2009'!$I:$I, '2009'!$D:$D, $A40, '2009'!$F:$F, AB$1)+SUMIFS('2009'!$J:$J, '2009'!$E:$E, $A40, '2009'!$F:$F, AB$1), 0)</f>
        <v>0</v>
      </c>
      <c r="AC40" s="0" t="n">
        <f aca="false">IFERROR(SUMIFS('2018'!$H:$H, '2018'!$C:$C, $A40, '2018'!$F:$F, AC$1)+SUMIFS('2018'!$I:$I, '2018'!$D:$D, $A40, '2018'!$F:$F, AC$1)+SUMIFS('2018'!$J:$J, '2018'!$E:$E, $A40, '2018'!$F:$F, AC$1)+SUMIFS('2017'!$H:$H, '2017'!$C:$C, $A40, '2017'!$F:$F, AC$1)+SUMIFS('2017'!$I:$I, '2017'!$D:$D, $A40, '2017'!$F:$F, AC$1)+SUMIFS('2017'!$J:$J, '2017'!$E:$E, $A40, '2017'!$F:$F, AC$1)+SUMIFS('2016'!$H:$H, '2016'!$C:$C, $A40, '2016'!$F:$F, AC$1)+SUMIFS('2016'!$I:$I, '2016'!$D:$D, $A40, '2016'!$F:$F, AC$1)+SUMIFS('2016'!$J:$J, '2016'!$E:$E, $A40, '2016'!$F:$F, AC$1)+SUMIFS('2015'!$H:$H, '2015'!$C:$C, $A40, '2015'!$F:$F, AC$1)+SUMIFS('2015'!$I:$I, '2015'!$D:$D, $A40, '2015'!$F:$F, AC$1)+SUMIFS('2015'!$J:$J, '2015'!$E:$E, $A40, '2015'!$F:$F, AC$1)+SUMIFS('2014'!$H:$H, '2014'!$C:$C, $A40, '2014'!$F:$F, AC$1)+SUMIFS('2014'!$I:$I, '2014'!$D:$D, $A40, '2014'!$F:$F, AC$1)+SUMIFS('2014'!$J:$J, '2014'!$E:$E, $A40, '2014'!$F:$F, AC$1)+SUMIFS('2013'!$H:$H, '2013'!$C:$C, $A40, '2013'!$F:$F, AC$1)+SUMIFS('2013'!$I:$I, '2013'!$D:$D, $A40, '2013'!$F:$F, AC$1)+SUMIFS('2013'!$J:$J, '2013'!$E:$E, $A40, '2013'!$F:$F, AC$1)+SUMIFS('2012'!$H:$H, '2012'!$C:$C, $A40, '2012'!$F:$F, AC$1)+SUMIFS('2012'!$I:$I, '2012'!$D:$D, $A40, '2012'!$F:$F, AC$1)+SUMIFS('2012'!$J:$J, '2012'!$E:$E, $A40, '2012'!$F:$F, AC$1)+SUMIFS('2011'!$H:$H, '2011'!$C:$C, $A40, '2011'!$F:$F, AC$1)+SUMIFS('2011'!$I:$I, '2011'!$D:$D, $A40, '2011'!$F:$F, AC$1)+SUMIFS('2011'!$J:$J, '2011'!$E:$E, $A40, '2011'!$F:$F, AC$1)+SUMIFS('2010'!$H:$H, '2010'!$C:$C, $A40, '2010'!$F:$F, AC$1)+SUMIFS('2010'!$I:$I, '2010'!$D:$D, $A40, '2010'!$F:$F, AC$1)+SUMIFS('2010'!$J:$J, '2010'!$E:$E, $A40, '2010'!$F:$F, AC$1)+SUMIFS('2009'!$H:$H, '2009'!$C:$C, $A40, '2009'!$F:$F, AC$1)+SUMIFS('2009'!$I:$I, '2009'!$D:$D, $A40, '2009'!$F:$F, AC$1)+SUMIFS('2009'!$J:$J, '2009'!$E:$E, $A40, '2009'!$F:$F, AC$1), 0)</f>
        <v>0</v>
      </c>
      <c r="AD40" s="0" t="n">
        <f aca="false">IFERROR(SUMIFS('2018'!$H:$H, '2018'!$C:$C, $A40, '2018'!$F:$F, AD$1)+SUMIFS('2018'!$I:$I, '2018'!$D:$D, $A40, '2018'!$F:$F, AD$1)+SUMIFS('2018'!$J:$J, '2018'!$E:$E, $A40, '2018'!$F:$F, AD$1)+SUMIFS('2017'!$H:$H, '2017'!$C:$C, $A40, '2017'!$F:$F, AD$1)+SUMIFS('2017'!$I:$I, '2017'!$D:$D, $A40, '2017'!$F:$F, AD$1)+SUMIFS('2017'!$J:$J, '2017'!$E:$E, $A40, '2017'!$F:$F, AD$1)+SUMIFS('2016'!$H:$H, '2016'!$C:$C, $A40, '2016'!$F:$F, AD$1)+SUMIFS('2016'!$I:$I, '2016'!$D:$D, $A40, '2016'!$F:$F, AD$1)+SUMIFS('2016'!$J:$J, '2016'!$E:$E, $A40, '2016'!$F:$F, AD$1)+SUMIFS('2015'!$H:$H, '2015'!$C:$C, $A40, '2015'!$F:$F, AD$1)+SUMIFS('2015'!$I:$I, '2015'!$D:$D, $A40, '2015'!$F:$F, AD$1)+SUMIFS('2015'!$J:$J, '2015'!$E:$E, $A40, '2015'!$F:$F, AD$1)+SUMIFS('2014'!$H:$H, '2014'!$C:$C, $A40, '2014'!$F:$F, AD$1)+SUMIFS('2014'!$I:$I, '2014'!$D:$D, $A40, '2014'!$F:$F, AD$1)+SUMIFS('2014'!$J:$J, '2014'!$E:$E, $A40, '2014'!$F:$F, AD$1)+SUMIFS('2013'!$H:$H, '2013'!$C:$C, $A40, '2013'!$F:$F, AD$1)+SUMIFS('2013'!$I:$I, '2013'!$D:$D, $A40, '2013'!$F:$F, AD$1)+SUMIFS('2013'!$J:$J, '2013'!$E:$E, $A40, '2013'!$F:$F, AD$1)+SUMIFS('2012'!$H:$H, '2012'!$C:$C, $A40, '2012'!$F:$F, AD$1)+SUMIFS('2012'!$I:$I, '2012'!$D:$D, $A40, '2012'!$F:$F, AD$1)+SUMIFS('2012'!$J:$J, '2012'!$E:$E, $A40, '2012'!$F:$F, AD$1)+SUMIFS('2011'!$H:$H, '2011'!$C:$C, $A40, '2011'!$F:$F, AD$1)+SUMIFS('2011'!$I:$I, '2011'!$D:$D, $A40, '2011'!$F:$F, AD$1)+SUMIFS('2011'!$J:$J, '2011'!$E:$E, $A40, '2011'!$F:$F, AD$1)+SUMIFS('2010'!$H:$H, '2010'!$C:$C, $A40, '2010'!$F:$F, AD$1)+SUMIFS('2010'!$I:$I, '2010'!$D:$D, $A40, '2010'!$F:$F, AD$1)+SUMIFS('2010'!$J:$J, '2010'!$E:$E, $A40, '2010'!$F:$F, AD$1)+SUMIFS('2009'!$H:$H, '2009'!$C:$C, $A40, '2009'!$F:$F, AD$1)+SUMIFS('2009'!$I:$I, '2009'!$D:$D, $A40, '2009'!$F:$F, AD$1)+SUMIFS('2009'!$J:$J, '2009'!$E:$E, $A40, '2009'!$F:$F, AD$1), 0)</f>
        <v>0</v>
      </c>
      <c r="AE40" s="0" t="n">
        <f aca="false">IFERROR(SUMIFS('2018'!$H:$H, '2018'!$C:$C, $A40, '2018'!$F:$F, AE$1)+SUMIFS('2018'!$I:$I, '2018'!$D:$D, $A40, '2018'!$F:$F, AE$1)+SUMIFS('2018'!$J:$J, '2018'!$E:$E, $A40, '2018'!$F:$F, AE$1)+SUMIFS('2017'!$H:$H, '2017'!$C:$C, $A40, '2017'!$F:$F, AE$1)+SUMIFS('2017'!$I:$I, '2017'!$D:$D, $A40, '2017'!$F:$F, AE$1)+SUMIFS('2017'!$J:$J, '2017'!$E:$E, $A40, '2017'!$F:$F, AE$1)+SUMIFS('2016'!$H:$H, '2016'!$C:$C, $A40, '2016'!$F:$F, AE$1)+SUMIFS('2016'!$I:$I, '2016'!$D:$D, $A40, '2016'!$F:$F, AE$1)+SUMIFS('2016'!$J:$J, '2016'!$E:$E, $A40, '2016'!$F:$F, AE$1)+SUMIFS('2015'!$H:$H, '2015'!$C:$C, $A40, '2015'!$F:$F, AE$1)+SUMIFS('2015'!$I:$I, '2015'!$D:$D, $A40, '2015'!$F:$F, AE$1)+SUMIFS('2015'!$J:$J, '2015'!$E:$E, $A40, '2015'!$F:$F, AE$1)+SUMIFS('2014'!$H:$H, '2014'!$C:$C, $A40, '2014'!$F:$F, AE$1)+SUMIFS('2014'!$I:$I, '2014'!$D:$D, $A40, '2014'!$F:$F, AE$1)+SUMIFS('2014'!$J:$J, '2014'!$E:$E, $A40, '2014'!$F:$F, AE$1)+SUMIFS('2013'!$H:$H, '2013'!$C:$C, $A40, '2013'!$F:$F, AE$1)+SUMIFS('2013'!$I:$I, '2013'!$D:$D, $A40, '2013'!$F:$F, AE$1)+SUMIFS('2013'!$J:$J, '2013'!$E:$E, $A40, '2013'!$F:$F, AE$1)+SUMIFS('2012'!$H:$H, '2012'!$C:$C, $A40, '2012'!$F:$F, AE$1)+SUMIFS('2012'!$I:$I, '2012'!$D:$D, $A40, '2012'!$F:$F, AE$1)+SUMIFS('2012'!$J:$J, '2012'!$E:$E, $A40, '2012'!$F:$F, AE$1)+SUMIFS('2011'!$H:$H, '2011'!$C:$C, $A40, '2011'!$F:$F, AE$1)+SUMIFS('2011'!$I:$I, '2011'!$D:$D, $A40, '2011'!$F:$F, AE$1)+SUMIFS('2011'!$J:$J, '2011'!$E:$E, $A40, '2011'!$F:$F, AE$1)+SUMIFS('2010'!$H:$H, '2010'!$C:$C, $A40, '2010'!$F:$F, AE$1)+SUMIFS('2010'!$I:$I, '2010'!$D:$D, $A40, '2010'!$F:$F, AE$1)+SUMIFS('2010'!$J:$J, '2010'!$E:$E, $A40, '2010'!$F:$F, AE$1)+SUMIFS('2009'!$H:$H, '2009'!$C:$C, $A40, '2009'!$F:$F, AE$1)+SUMIFS('2009'!$I:$I, '2009'!$D:$D, $A40, '2009'!$F:$F, AE$1)+SUMIFS('2009'!$J:$J, '2009'!$E:$E, $A40, '2009'!$F:$F, AE$1), 0)</f>
        <v>2.5</v>
      </c>
      <c r="AF40" s="0" t="n">
        <f aca="false">IFERROR(SUMIFS('2018'!$H:$H, '2018'!$C:$C, $A40, '2018'!$F:$F, AF$1)+SUMIFS('2018'!$I:$I, '2018'!$D:$D, $A40, '2018'!$F:$F, AF$1)+SUMIFS('2018'!$J:$J, '2018'!$E:$E, $A40, '2018'!$F:$F, AF$1)+SUMIFS('2017'!$H:$H, '2017'!$C:$C, $A40, '2017'!$F:$F, AF$1)+SUMIFS('2017'!$I:$I, '2017'!$D:$D, $A40, '2017'!$F:$F, AF$1)+SUMIFS('2017'!$J:$J, '2017'!$E:$E, $A40, '2017'!$F:$F, AF$1)+SUMIFS('2016'!$H:$H, '2016'!$C:$C, $A40, '2016'!$F:$F, AF$1)+SUMIFS('2016'!$I:$I, '2016'!$D:$D, $A40, '2016'!$F:$F, AF$1)+SUMIFS('2016'!$J:$J, '2016'!$E:$E, $A40, '2016'!$F:$F, AF$1)+SUMIFS('2015'!$H:$H, '2015'!$C:$C, $A40, '2015'!$F:$F, AF$1)+SUMIFS('2015'!$I:$I, '2015'!$D:$D, $A40, '2015'!$F:$F, AF$1)+SUMIFS('2015'!$J:$J, '2015'!$E:$E, $A40, '2015'!$F:$F, AF$1)+SUMIFS('2014'!$H:$H, '2014'!$C:$C, $A40, '2014'!$F:$F, AF$1)+SUMIFS('2014'!$I:$I, '2014'!$D:$D, $A40, '2014'!$F:$F, AF$1)+SUMIFS('2014'!$J:$J, '2014'!$E:$E, $A40, '2014'!$F:$F, AF$1)+SUMIFS('2013'!$H:$H, '2013'!$C:$C, $A40, '2013'!$F:$F, AF$1)+SUMIFS('2013'!$I:$I, '2013'!$D:$D, $A40, '2013'!$F:$F, AF$1)+SUMIFS('2013'!$J:$J, '2013'!$E:$E, $A40, '2013'!$F:$F, AF$1)+SUMIFS('2012'!$H:$H, '2012'!$C:$C, $A40, '2012'!$F:$F, AF$1)+SUMIFS('2012'!$I:$I, '2012'!$D:$D, $A40, '2012'!$F:$F, AF$1)+SUMIFS('2012'!$J:$J, '2012'!$E:$E, $A40, '2012'!$F:$F, AF$1)+SUMIFS('2011'!$H:$H, '2011'!$C:$C, $A40, '2011'!$F:$F, AF$1)+SUMIFS('2011'!$I:$I, '2011'!$D:$D, $A40, '2011'!$F:$F, AF$1)+SUMIFS('2011'!$J:$J, '2011'!$E:$E, $A40, '2011'!$F:$F, AF$1)+SUMIFS('2010'!$H:$H, '2010'!$C:$C, $A40, '2010'!$F:$F, AF$1)+SUMIFS('2010'!$I:$I, '2010'!$D:$D, $A40, '2010'!$F:$F, AF$1)+SUMIFS('2010'!$J:$J, '2010'!$E:$E, $A40, '2010'!$F:$F, AF$1)+SUMIFS('2009'!$H:$H, '2009'!$C:$C, $A40, '2009'!$F:$F, AF$1)+SUMIFS('2009'!$I:$I, '2009'!$D:$D, $A40, '2009'!$F:$F, AF$1)+SUMIFS('2009'!$J:$J, '2009'!$E:$E, $A40, '2009'!$F:$F, AF$1), 0)</f>
        <v>0</v>
      </c>
    </row>
    <row r="41" customFormat="false" ht="15" hidden="false" customHeight="false" outlineLevel="0" collapsed="false">
      <c r="A41" s="12" t="s">
        <v>66</v>
      </c>
      <c r="B41" s="0" t="n">
        <f aca="false">IFERROR(SUMIFS('2018'!$H:$H, '2018'!$C:$C, $A41, '2018'!$F:$F, B$1)+SUMIFS('2018'!$I:$I, '2018'!$D:$D, $A41, '2018'!$F:$F, B$1)+SUMIFS('2018'!$J:$J, '2018'!$E:$E, $A41, '2018'!$F:$F, B$1)+SUMIFS('2017'!$H:$H, '2017'!$C:$C, $A41, '2017'!$F:$F, B$1)+SUMIFS('2017'!$I:$I, '2017'!$D:$D, $A41, '2017'!$F:$F, B$1)+SUMIFS('2017'!$J:$J, '2017'!$E:$E, $A41, '2017'!$F:$F, B$1)+SUMIFS('2016'!$H:$H, '2016'!$C:$C, $A41, '2016'!$F:$F, B$1)+SUMIFS('2016'!$I:$I, '2016'!$D:$D, $A41, '2016'!$F:$F, B$1)+SUMIFS('2016'!$J:$J, '2016'!$E:$E, $A41, '2016'!$F:$F, B$1)+SUMIFS('2015'!$H:$H, '2015'!$C:$C, $A41, '2015'!$F:$F, B$1)+SUMIFS('2015'!$I:$I, '2015'!$D:$D, $A41, '2015'!$F:$F, B$1)+SUMIFS('2015'!$J:$J, '2015'!$E:$E, $A41, '2015'!$F:$F, B$1)+SUMIFS('2014'!$H:$H, '2014'!$C:$C, $A41, '2014'!$F:$F, B$1)+SUMIFS('2014'!$I:$I, '2014'!$D:$D, $A41, '2014'!$F:$F, B$1)+SUMIFS('2014'!$J:$J, '2014'!$E:$E, $A41, '2014'!$F:$F, B$1)+SUMIFS('2013'!$H:$H, '2013'!$C:$C, $A41, '2013'!$F:$F, B$1)+SUMIFS('2013'!$I:$I, '2013'!$D:$D, $A41, '2013'!$F:$F, B$1)+SUMIFS('2013'!$J:$J, '2013'!$E:$E, $A41, '2013'!$F:$F, B$1)+SUMIFS('2012'!$H:$H, '2012'!$C:$C, $A41, '2012'!$F:$F, B$1)+SUMIFS('2012'!$I:$I, '2012'!$D:$D, $A41, '2012'!$F:$F, B$1)+SUMIFS('2012'!$J:$J, '2012'!$E:$E, $A41, '2012'!$F:$F, B$1)+SUMIFS('2011'!$H:$H, '2011'!$C:$C, $A41, '2011'!$F:$F, B$1)+SUMIFS('2011'!$I:$I, '2011'!$D:$D, $A41, '2011'!$F:$F, B$1)+SUMIFS('2011'!$J:$J, '2011'!$E:$E, $A41, '2011'!$F:$F, B$1)+SUMIFS('2010'!$H:$H, '2010'!$C:$C, $A41, '2010'!$F:$F, B$1)+SUMIFS('2010'!$I:$I, '2010'!$D:$D, $A41, '2010'!$F:$F, B$1)+SUMIFS('2010'!$J:$J, '2010'!$E:$E, $A41, '2010'!$F:$F, B$1)+SUMIFS('2009'!$H:$H, '2009'!$C:$C, $A41, '2009'!$F:$F, B$1)+SUMIFS('2009'!$I:$I, '2009'!$D:$D, $A41, '2009'!$F:$F, B$1)+SUMIFS('2009'!$J:$J, '2009'!$E:$E, $A41, '2009'!$F:$F, B$1), 0)</f>
        <v>0</v>
      </c>
      <c r="C41" s="0" t="n">
        <f aca="false">IFERROR(SUMIFS('2018'!$H:$H, '2018'!$C:$C, $A41, '2018'!$F:$F, C$1)+SUMIFS('2018'!$I:$I, '2018'!$D:$D, $A41, '2018'!$F:$F, C$1)+SUMIFS('2018'!$J:$J, '2018'!$E:$E, $A41, '2018'!$F:$F, C$1)+SUMIFS('2017'!$H:$H, '2017'!$C:$C, $A41, '2017'!$F:$F, C$1)+SUMIFS('2017'!$I:$I, '2017'!$D:$D, $A41, '2017'!$F:$F, C$1)+SUMIFS('2017'!$J:$J, '2017'!$E:$E, $A41, '2017'!$F:$F, C$1)+SUMIFS('2016'!$H:$H, '2016'!$C:$C, $A41, '2016'!$F:$F, C$1)+SUMIFS('2016'!$I:$I, '2016'!$D:$D, $A41, '2016'!$F:$F, C$1)+SUMIFS('2016'!$J:$J, '2016'!$E:$E, $A41, '2016'!$F:$F, C$1)+SUMIFS('2015'!$H:$H, '2015'!$C:$C, $A41, '2015'!$F:$F, C$1)+SUMIFS('2015'!$I:$I, '2015'!$D:$D, $A41, '2015'!$F:$F, C$1)+SUMIFS('2015'!$J:$J, '2015'!$E:$E, $A41, '2015'!$F:$F, C$1)+SUMIFS('2014'!$H:$H, '2014'!$C:$C, $A41, '2014'!$F:$F, C$1)+SUMIFS('2014'!$I:$I, '2014'!$D:$D, $A41, '2014'!$F:$F, C$1)+SUMIFS('2014'!$J:$J, '2014'!$E:$E, $A41, '2014'!$F:$F, C$1)+SUMIFS('2013'!$H:$H, '2013'!$C:$C, $A41, '2013'!$F:$F, C$1)+SUMIFS('2013'!$I:$I, '2013'!$D:$D, $A41, '2013'!$F:$F, C$1)+SUMIFS('2013'!$J:$J, '2013'!$E:$E, $A41, '2013'!$F:$F, C$1)+SUMIFS('2012'!$H:$H, '2012'!$C:$C, $A41, '2012'!$F:$F, C$1)+SUMIFS('2012'!$I:$I, '2012'!$D:$D, $A41, '2012'!$F:$F, C$1)+SUMIFS('2012'!$J:$J, '2012'!$E:$E, $A41, '2012'!$F:$F, C$1)+SUMIFS('2011'!$H:$H, '2011'!$C:$C, $A41, '2011'!$F:$F, C$1)+SUMIFS('2011'!$I:$I, '2011'!$D:$D, $A41, '2011'!$F:$F, C$1)+SUMIFS('2011'!$J:$J, '2011'!$E:$E, $A41, '2011'!$F:$F, C$1)+SUMIFS('2010'!$H:$H, '2010'!$C:$C, $A41, '2010'!$F:$F, C$1)+SUMIFS('2010'!$I:$I, '2010'!$D:$D, $A41, '2010'!$F:$F, C$1)+SUMIFS('2010'!$J:$J, '2010'!$E:$E, $A41, '2010'!$F:$F, C$1)+SUMIFS('2009'!$H:$H, '2009'!$C:$C, $A41, '2009'!$F:$F, C$1)+SUMIFS('2009'!$I:$I, '2009'!$D:$D, $A41, '2009'!$F:$F, C$1)+SUMIFS('2009'!$J:$J, '2009'!$E:$E, $A41, '2009'!$F:$F, C$1), 0)</f>
        <v>0</v>
      </c>
      <c r="D41" s="0" t="n">
        <f aca="false">IFERROR(SUMIFS('2018'!$H:$H, '2018'!$C:$C, $A41, '2018'!$F:$F, D$1)+SUMIFS('2018'!$I:$I, '2018'!$D:$D, $A41, '2018'!$F:$F, D$1)+SUMIFS('2018'!$J:$J, '2018'!$E:$E, $A41, '2018'!$F:$F, D$1)+SUMIFS('2017'!$H:$H, '2017'!$C:$C, $A41, '2017'!$F:$F, D$1)+SUMIFS('2017'!$I:$I, '2017'!$D:$D, $A41, '2017'!$F:$F, D$1)+SUMIFS('2017'!$J:$J, '2017'!$E:$E, $A41, '2017'!$F:$F, D$1)+SUMIFS('2016'!$H:$H, '2016'!$C:$C, $A41, '2016'!$F:$F, D$1)+SUMIFS('2016'!$I:$I, '2016'!$D:$D, $A41, '2016'!$F:$F, D$1)+SUMIFS('2016'!$J:$J, '2016'!$E:$E, $A41, '2016'!$F:$F, D$1)+SUMIFS('2015'!$H:$H, '2015'!$C:$C, $A41, '2015'!$F:$F, D$1)+SUMIFS('2015'!$I:$I, '2015'!$D:$D, $A41, '2015'!$F:$F, D$1)+SUMIFS('2015'!$J:$J, '2015'!$E:$E, $A41, '2015'!$F:$F, D$1)+SUMIFS('2014'!$H:$H, '2014'!$C:$C, $A41, '2014'!$F:$F, D$1)+SUMIFS('2014'!$I:$I, '2014'!$D:$D, $A41, '2014'!$F:$F, D$1)+SUMIFS('2014'!$J:$J, '2014'!$E:$E, $A41, '2014'!$F:$F, D$1)+SUMIFS('2013'!$H:$H, '2013'!$C:$C, $A41, '2013'!$F:$F, D$1)+SUMIFS('2013'!$I:$I, '2013'!$D:$D, $A41, '2013'!$F:$F, D$1)+SUMIFS('2013'!$J:$J, '2013'!$E:$E, $A41, '2013'!$F:$F, D$1)+SUMIFS('2012'!$H:$H, '2012'!$C:$C, $A41, '2012'!$F:$F, D$1)+SUMIFS('2012'!$I:$I, '2012'!$D:$D, $A41, '2012'!$F:$F, D$1)+SUMIFS('2012'!$J:$J, '2012'!$E:$E, $A41, '2012'!$F:$F, D$1)+SUMIFS('2011'!$H:$H, '2011'!$C:$C, $A41, '2011'!$F:$F, D$1)+SUMIFS('2011'!$I:$I, '2011'!$D:$D, $A41, '2011'!$F:$F, D$1)+SUMIFS('2011'!$J:$J, '2011'!$E:$E, $A41, '2011'!$F:$F, D$1)+SUMIFS('2010'!$H:$H, '2010'!$C:$C, $A41, '2010'!$F:$F, D$1)+SUMIFS('2010'!$I:$I, '2010'!$D:$D, $A41, '2010'!$F:$F, D$1)+SUMIFS('2010'!$J:$J, '2010'!$E:$E, $A41, '2010'!$F:$F, D$1)+SUMIFS('2009'!$H:$H, '2009'!$C:$C, $A41, '2009'!$F:$F, D$1)+SUMIFS('2009'!$I:$I, '2009'!$D:$D, $A41, '2009'!$F:$F, D$1)+SUMIFS('2009'!$J:$J, '2009'!$E:$E, $A41, '2009'!$F:$F, D$1), 0)</f>
        <v>0</v>
      </c>
      <c r="E41" s="0" t="n">
        <f aca="false">IFERROR(SUMIFS('2018'!$H:$H, '2018'!$C:$C, $A41, '2018'!$F:$F, E$1)+SUMIFS('2018'!$I:$I, '2018'!$D:$D, $A41, '2018'!$F:$F, E$1)+SUMIFS('2018'!$J:$J, '2018'!$E:$E, $A41, '2018'!$F:$F, E$1)+SUMIFS('2017'!$H:$H, '2017'!$C:$C, $A41, '2017'!$F:$F, E$1)+SUMIFS('2017'!$I:$I, '2017'!$D:$D, $A41, '2017'!$F:$F, E$1)+SUMIFS('2017'!$J:$J, '2017'!$E:$E, $A41, '2017'!$F:$F, E$1)+SUMIFS('2016'!$H:$H, '2016'!$C:$C, $A41, '2016'!$F:$F, E$1)+SUMIFS('2016'!$I:$I, '2016'!$D:$D, $A41, '2016'!$F:$F, E$1)+SUMIFS('2016'!$J:$J, '2016'!$E:$E, $A41, '2016'!$F:$F, E$1)+SUMIFS('2015'!$H:$H, '2015'!$C:$C, $A41, '2015'!$F:$F, E$1)+SUMIFS('2015'!$I:$I, '2015'!$D:$D, $A41, '2015'!$F:$F, E$1)+SUMIFS('2015'!$J:$J, '2015'!$E:$E, $A41, '2015'!$F:$F, E$1)+SUMIFS('2014'!$H:$H, '2014'!$C:$C, $A41, '2014'!$F:$F, E$1)+SUMIFS('2014'!$I:$I, '2014'!$D:$D, $A41, '2014'!$F:$F, E$1)+SUMIFS('2014'!$J:$J, '2014'!$E:$E, $A41, '2014'!$F:$F, E$1)+SUMIFS('2013'!$H:$H, '2013'!$C:$C, $A41, '2013'!$F:$F, E$1)+SUMIFS('2013'!$I:$I, '2013'!$D:$D, $A41, '2013'!$F:$F, E$1)+SUMIFS('2013'!$J:$J, '2013'!$E:$E, $A41, '2013'!$F:$F, E$1)+SUMIFS('2012'!$H:$H, '2012'!$C:$C, $A41, '2012'!$F:$F, E$1)+SUMIFS('2012'!$I:$I, '2012'!$D:$D, $A41, '2012'!$F:$F, E$1)+SUMIFS('2012'!$J:$J, '2012'!$E:$E, $A41, '2012'!$F:$F, E$1)+SUMIFS('2011'!$H:$H, '2011'!$C:$C, $A41, '2011'!$F:$F, E$1)+SUMIFS('2011'!$I:$I, '2011'!$D:$D, $A41, '2011'!$F:$F, E$1)+SUMIFS('2011'!$J:$J, '2011'!$E:$E, $A41, '2011'!$F:$F, E$1)+SUMIFS('2010'!$H:$H, '2010'!$C:$C, $A41, '2010'!$F:$F, E$1)+SUMIFS('2010'!$I:$I, '2010'!$D:$D, $A41, '2010'!$F:$F, E$1)+SUMIFS('2010'!$J:$J, '2010'!$E:$E, $A41, '2010'!$F:$F, E$1)+SUMIFS('2009'!$H:$H, '2009'!$C:$C, $A41, '2009'!$F:$F, E$1)+SUMIFS('2009'!$I:$I, '2009'!$D:$D, $A41, '2009'!$F:$F, E$1)+SUMIFS('2009'!$J:$J, '2009'!$E:$E, $A41, '2009'!$F:$F, E$1), 0)</f>
        <v>0</v>
      </c>
      <c r="F41" s="0" t="n">
        <f aca="false">IFERROR(SUMIFS('2018'!$H:$H, '2018'!$C:$C, $A41, '2018'!$F:$F, F$1)+SUMIFS('2018'!$I:$I, '2018'!$D:$D, $A41, '2018'!$F:$F, F$1)+SUMIFS('2018'!$J:$J, '2018'!$E:$E, $A41, '2018'!$F:$F, F$1)+SUMIFS('2017'!$H:$H, '2017'!$C:$C, $A41, '2017'!$F:$F, F$1)+SUMIFS('2017'!$I:$I, '2017'!$D:$D, $A41, '2017'!$F:$F, F$1)+SUMIFS('2017'!$J:$J, '2017'!$E:$E, $A41, '2017'!$F:$F, F$1)+SUMIFS('2016'!$H:$H, '2016'!$C:$C, $A41, '2016'!$F:$F, F$1)+SUMIFS('2016'!$I:$I, '2016'!$D:$D, $A41, '2016'!$F:$F, F$1)+SUMIFS('2016'!$J:$J, '2016'!$E:$E, $A41, '2016'!$F:$F, F$1)+SUMIFS('2015'!$H:$H, '2015'!$C:$C, $A41, '2015'!$F:$F, F$1)+SUMIFS('2015'!$I:$I, '2015'!$D:$D, $A41, '2015'!$F:$F, F$1)+SUMIFS('2015'!$J:$J, '2015'!$E:$E, $A41, '2015'!$F:$F, F$1)+SUMIFS('2014'!$H:$H, '2014'!$C:$C, $A41, '2014'!$F:$F, F$1)+SUMIFS('2014'!$I:$I, '2014'!$D:$D, $A41, '2014'!$F:$F, F$1)+SUMIFS('2014'!$J:$J, '2014'!$E:$E, $A41, '2014'!$F:$F, F$1)+SUMIFS('2013'!$H:$H, '2013'!$C:$C, $A41, '2013'!$F:$F, F$1)+SUMIFS('2013'!$I:$I, '2013'!$D:$D, $A41, '2013'!$F:$F, F$1)+SUMIFS('2013'!$J:$J, '2013'!$E:$E, $A41, '2013'!$F:$F, F$1)+SUMIFS('2012'!$H:$H, '2012'!$C:$C, $A41, '2012'!$F:$F, F$1)+SUMIFS('2012'!$I:$I, '2012'!$D:$D, $A41, '2012'!$F:$F, F$1)+SUMIFS('2012'!$J:$J, '2012'!$E:$E, $A41, '2012'!$F:$F, F$1)+SUMIFS('2011'!$H:$H, '2011'!$C:$C, $A41, '2011'!$F:$F, F$1)+SUMIFS('2011'!$I:$I, '2011'!$D:$D, $A41, '2011'!$F:$F, F$1)+SUMIFS('2011'!$J:$J, '2011'!$E:$E, $A41, '2011'!$F:$F, F$1)+SUMIFS('2010'!$H:$H, '2010'!$C:$C, $A41, '2010'!$F:$F, F$1)+SUMIFS('2010'!$I:$I, '2010'!$D:$D, $A41, '2010'!$F:$F, F$1)+SUMIFS('2010'!$J:$J, '2010'!$E:$E, $A41, '2010'!$F:$F, F$1)+SUMIFS('2009'!$H:$H, '2009'!$C:$C, $A41, '2009'!$F:$F, F$1)+SUMIFS('2009'!$I:$I, '2009'!$D:$D, $A41, '2009'!$F:$F, F$1)+SUMIFS('2009'!$J:$J, '2009'!$E:$E, $A41, '2009'!$F:$F, F$1), 0)</f>
        <v>0</v>
      </c>
      <c r="G41" s="0" t="n">
        <f aca="false">IFERROR(SUMIFS('2018'!$H:$H, '2018'!$C:$C, $A41, '2018'!$F:$F, G$1)+SUMIFS('2018'!$I:$I, '2018'!$D:$D, $A41, '2018'!$F:$F, G$1)+SUMIFS('2018'!$J:$J, '2018'!$E:$E, $A41, '2018'!$F:$F, G$1)+SUMIFS('2017'!$H:$H, '2017'!$C:$C, $A41, '2017'!$F:$F, G$1)+SUMIFS('2017'!$I:$I, '2017'!$D:$D, $A41, '2017'!$F:$F, G$1)+SUMIFS('2017'!$J:$J, '2017'!$E:$E, $A41, '2017'!$F:$F, G$1)+SUMIFS('2016'!$H:$H, '2016'!$C:$C, $A41, '2016'!$F:$F, G$1)+SUMIFS('2016'!$I:$I, '2016'!$D:$D, $A41, '2016'!$F:$F, G$1)+SUMIFS('2016'!$J:$J, '2016'!$E:$E, $A41, '2016'!$F:$F, G$1)+SUMIFS('2015'!$H:$H, '2015'!$C:$C, $A41, '2015'!$F:$F, G$1)+SUMIFS('2015'!$I:$I, '2015'!$D:$D, $A41, '2015'!$F:$F, G$1)+SUMIFS('2015'!$J:$J, '2015'!$E:$E, $A41, '2015'!$F:$F, G$1)+SUMIFS('2014'!$H:$H, '2014'!$C:$C, $A41, '2014'!$F:$F, G$1)+SUMIFS('2014'!$I:$I, '2014'!$D:$D, $A41, '2014'!$F:$F, G$1)+SUMIFS('2014'!$J:$J, '2014'!$E:$E, $A41, '2014'!$F:$F, G$1)+SUMIFS('2013'!$H:$H, '2013'!$C:$C, $A41, '2013'!$F:$F, G$1)+SUMIFS('2013'!$I:$I, '2013'!$D:$D, $A41, '2013'!$F:$F, G$1)+SUMIFS('2013'!$J:$J, '2013'!$E:$E, $A41, '2013'!$F:$F, G$1)+SUMIFS('2012'!$H:$H, '2012'!$C:$C, $A41, '2012'!$F:$F, G$1)+SUMIFS('2012'!$I:$I, '2012'!$D:$D, $A41, '2012'!$F:$F, G$1)+SUMIFS('2012'!$J:$J, '2012'!$E:$E, $A41, '2012'!$F:$F, G$1)+SUMIFS('2011'!$H:$H, '2011'!$C:$C, $A41, '2011'!$F:$F, G$1)+SUMIFS('2011'!$I:$I, '2011'!$D:$D, $A41, '2011'!$F:$F, G$1)+SUMIFS('2011'!$J:$J, '2011'!$E:$E, $A41, '2011'!$F:$F, G$1)+SUMIFS('2010'!$H:$H, '2010'!$C:$C, $A41, '2010'!$F:$F, G$1)+SUMIFS('2010'!$I:$I, '2010'!$D:$D, $A41, '2010'!$F:$F, G$1)+SUMIFS('2010'!$J:$J, '2010'!$E:$E, $A41, '2010'!$F:$F, G$1)+SUMIFS('2009'!$H:$H, '2009'!$C:$C, $A41, '2009'!$F:$F, G$1)+SUMIFS('2009'!$I:$I, '2009'!$D:$D, $A41, '2009'!$F:$F, G$1)+SUMIFS('2009'!$J:$J, '2009'!$E:$E, $A41, '2009'!$F:$F, G$1), 0)</f>
        <v>0</v>
      </c>
      <c r="H41" s="0" t="n">
        <f aca="false">IFERROR(SUMIFS('2018'!$H:$H, '2018'!$C:$C, $A41, '2018'!$F:$F, H$1)+SUMIFS('2018'!$I:$I, '2018'!$D:$D, $A41, '2018'!$F:$F, H$1)+SUMIFS('2018'!$J:$J, '2018'!$E:$E, $A41, '2018'!$F:$F, H$1)+SUMIFS('2017'!$H:$H, '2017'!$C:$C, $A41, '2017'!$F:$F, H$1)+SUMIFS('2017'!$I:$I, '2017'!$D:$D, $A41, '2017'!$F:$F, H$1)+SUMIFS('2017'!$J:$J, '2017'!$E:$E, $A41, '2017'!$F:$F, H$1)+SUMIFS('2016'!$H:$H, '2016'!$C:$C, $A41, '2016'!$F:$F, H$1)+SUMIFS('2016'!$I:$I, '2016'!$D:$D, $A41, '2016'!$F:$F, H$1)+SUMIFS('2016'!$J:$J, '2016'!$E:$E, $A41, '2016'!$F:$F, H$1)+SUMIFS('2015'!$H:$H, '2015'!$C:$C, $A41, '2015'!$F:$F, H$1)+SUMIFS('2015'!$I:$I, '2015'!$D:$D, $A41, '2015'!$F:$F, H$1)+SUMIFS('2015'!$J:$J, '2015'!$E:$E, $A41, '2015'!$F:$F, H$1)+SUMIFS('2014'!$H:$H, '2014'!$C:$C, $A41, '2014'!$F:$F, H$1)+SUMIFS('2014'!$I:$I, '2014'!$D:$D, $A41, '2014'!$F:$F, H$1)+SUMIFS('2014'!$J:$J, '2014'!$E:$E, $A41, '2014'!$F:$F, H$1)+SUMIFS('2013'!$H:$H, '2013'!$C:$C, $A41, '2013'!$F:$F, H$1)+SUMIFS('2013'!$I:$I, '2013'!$D:$D, $A41, '2013'!$F:$F, H$1)+SUMIFS('2013'!$J:$J, '2013'!$E:$E, $A41, '2013'!$F:$F, H$1)+SUMIFS('2012'!$H:$H, '2012'!$C:$C, $A41, '2012'!$F:$F, H$1)+SUMIFS('2012'!$I:$I, '2012'!$D:$D, $A41, '2012'!$F:$F, H$1)+SUMIFS('2012'!$J:$J, '2012'!$E:$E, $A41, '2012'!$F:$F, H$1)+SUMIFS('2011'!$H:$H, '2011'!$C:$C, $A41, '2011'!$F:$F, H$1)+SUMIFS('2011'!$I:$I, '2011'!$D:$D, $A41, '2011'!$F:$F, H$1)+SUMIFS('2011'!$J:$J, '2011'!$E:$E, $A41, '2011'!$F:$F, H$1)+SUMIFS('2010'!$H:$H, '2010'!$C:$C, $A41, '2010'!$F:$F, H$1)+SUMIFS('2010'!$I:$I, '2010'!$D:$D, $A41, '2010'!$F:$F, H$1)+SUMIFS('2010'!$J:$J, '2010'!$E:$E, $A41, '2010'!$F:$F, H$1)+SUMIFS('2009'!$H:$H, '2009'!$C:$C, $A41, '2009'!$F:$F, H$1)+SUMIFS('2009'!$I:$I, '2009'!$D:$D, $A41, '2009'!$F:$F, H$1)+SUMIFS('2009'!$J:$J, '2009'!$E:$E, $A41, '2009'!$F:$F, H$1), 0)</f>
        <v>0</v>
      </c>
      <c r="I41" s="0" t="n">
        <f aca="false">IFERROR(SUMIFS('2018'!$H:$H, '2018'!$C:$C, $A41, '2018'!$F:$F, I$1)+SUMIFS('2018'!$I:$I, '2018'!$D:$D, $A41, '2018'!$F:$F, I$1)+SUMIFS('2018'!$J:$J, '2018'!$E:$E, $A41, '2018'!$F:$F, I$1)+SUMIFS('2017'!$H:$H, '2017'!$C:$C, $A41, '2017'!$F:$F, I$1)+SUMIFS('2017'!$I:$I, '2017'!$D:$D, $A41, '2017'!$F:$F, I$1)+SUMIFS('2017'!$J:$J, '2017'!$E:$E, $A41, '2017'!$F:$F, I$1)+SUMIFS('2016'!$H:$H, '2016'!$C:$C, $A41, '2016'!$F:$F, I$1)+SUMIFS('2016'!$I:$I, '2016'!$D:$D, $A41, '2016'!$F:$F, I$1)+SUMIFS('2016'!$J:$J, '2016'!$E:$E, $A41, '2016'!$F:$F, I$1)+SUMIFS('2015'!$H:$H, '2015'!$C:$C, $A41, '2015'!$F:$F, I$1)+SUMIFS('2015'!$I:$I, '2015'!$D:$D, $A41, '2015'!$F:$F, I$1)+SUMIFS('2015'!$J:$J, '2015'!$E:$E, $A41, '2015'!$F:$F, I$1)+SUMIFS('2014'!$H:$H, '2014'!$C:$C, $A41, '2014'!$F:$F, I$1)+SUMIFS('2014'!$I:$I, '2014'!$D:$D, $A41, '2014'!$F:$F, I$1)+SUMIFS('2014'!$J:$J, '2014'!$E:$E, $A41, '2014'!$F:$F, I$1)+SUMIFS('2013'!$H:$H, '2013'!$C:$C, $A41, '2013'!$F:$F, I$1)+SUMIFS('2013'!$I:$I, '2013'!$D:$D, $A41, '2013'!$F:$F, I$1)+SUMIFS('2013'!$J:$J, '2013'!$E:$E, $A41, '2013'!$F:$F, I$1)+SUMIFS('2012'!$H:$H, '2012'!$C:$C, $A41, '2012'!$F:$F, I$1)+SUMIFS('2012'!$I:$I, '2012'!$D:$D, $A41, '2012'!$F:$F, I$1)+SUMIFS('2012'!$J:$J, '2012'!$E:$E, $A41, '2012'!$F:$F, I$1)+SUMIFS('2011'!$H:$H, '2011'!$C:$C, $A41, '2011'!$F:$F, I$1)+SUMIFS('2011'!$I:$I, '2011'!$D:$D, $A41, '2011'!$F:$F, I$1)+SUMIFS('2011'!$J:$J, '2011'!$E:$E, $A41, '2011'!$F:$F, I$1)+SUMIFS('2010'!$H:$H, '2010'!$C:$C, $A41, '2010'!$F:$F, I$1)+SUMIFS('2010'!$I:$I, '2010'!$D:$D, $A41, '2010'!$F:$F, I$1)+SUMIFS('2010'!$J:$J, '2010'!$E:$E, $A41, '2010'!$F:$F, I$1)+SUMIFS('2009'!$H:$H, '2009'!$C:$C, $A41, '2009'!$F:$F, I$1)+SUMIFS('2009'!$I:$I, '2009'!$D:$D, $A41, '2009'!$F:$F, I$1)+SUMIFS('2009'!$J:$J, '2009'!$E:$E, $A41, '2009'!$F:$F, I$1), 0)</f>
        <v>0</v>
      </c>
      <c r="J41" s="0" t="n">
        <f aca="false">IFERROR(SUMIFS('2018'!$H:$H, '2018'!$C:$C, $A41, '2018'!$F:$F, J$1)+SUMIFS('2018'!$I:$I, '2018'!$D:$D, $A41, '2018'!$F:$F, J$1)+SUMIFS('2018'!$J:$J, '2018'!$E:$E, $A41, '2018'!$F:$F, J$1)+SUMIFS('2017'!$H:$H, '2017'!$C:$C, $A41, '2017'!$F:$F, J$1)+SUMIFS('2017'!$I:$I, '2017'!$D:$D, $A41, '2017'!$F:$F, J$1)+SUMIFS('2017'!$J:$J, '2017'!$E:$E, $A41, '2017'!$F:$F, J$1)+SUMIFS('2016'!$H:$H, '2016'!$C:$C, $A41, '2016'!$F:$F, J$1)+SUMIFS('2016'!$I:$I, '2016'!$D:$D, $A41, '2016'!$F:$F, J$1)+SUMIFS('2016'!$J:$J, '2016'!$E:$E, $A41, '2016'!$F:$F, J$1)+SUMIFS('2015'!$H:$H, '2015'!$C:$C, $A41, '2015'!$F:$F, J$1)+SUMIFS('2015'!$I:$I, '2015'!$D:$D, $A41, '2015'!$F:$F, J$1)+SUMIFS('2015'!$J:$J, '2015'!$E:$E, $A41, '2015'!$F:$F, J$1)+SUMIFS('2014'!$H:$H, '2014'!$C:$C, $A41, '2014'!$F:$F, J$1)+SUMIFS('2014'!$I:$I, '2014'!$D:$D, $A41, '2014'!$F:$F, J$1)+SUMIFS('2014'!$J:$J, '2014'!$E:$E, $A41, '2014'!$F:$F, J$1)+SUMIFS('2013'!$H:$H, '2013'!$C:$C, $A41, '2013'!$F:$F, J$1)+SUMIFS('2013'!$I:$I, '2013'!$D:$D, $A41, '2013'!$F:$F, J$1)+SUMIFS('2013'!$J:$J, '2013'!$E:$E, $A41, '2013'!$F:$F, J$1)+SUMIFS('2012'!$H:$H, '2012'!$C:$C, $A41, '2012'!$F:$F, J$1)+SUMIFS('2012'!$I:$I, '2012'!$D:$D, $A41, '2012'!$F:$F, J$1)+SUMIFS('2012'!$J:$J, '2012'!$E:$E, $A41, '2012'!$F:$F, J$1)+SUMIFS('2011'!$H:$H, '2011'!$C:$C, $A41, '2011'!$F:$F, J$1)+SUMIFS('2011'!$I:$I, '2011'!$D:$D, $A41, '2011'!$F:$F, J$1)+SUMIFS('2011'!$J:$J, '2011'!$E:$E, $A41, '2011'!$F:$F, J$1)+SUMIFS('2010'!$H:$H, '2010'!$C:$C, $A41, '2010'!$F:$F, J$1)+SUMIFS('2010'!$I:$I, '2010'!$D:$D, $A41, '2010'!$F:$F, J$1)+SUMIFS('2010'!$J:$J, '2010'!$E:$E, $A41, '2010'!$F:$F, J$1)+SUMIFS('2009'!$H:$H, '2009'!$C:$C, $A41, '2009'!$F:$F, J$1)+SUMIFS('2009'!$I:$I, '2009'!$D:$D, $A41, '2009'!$F:$F, J$1)+SUMIFS('2009'!$J:$J, '2009'!$E:$E, $A41, '2009'!$F:$F, J$1), 0)</f>
        <v>0</v>
      </c>
      <c r="K41" s="0" t="n">
        <f aca="false">IFERROR(SUMIFS('2018'!$H:$H, '2018'!$C:$C, $A41, '2018'!$F:$F, K$1)+SUMIFS('2018'!$I:$I, '2018'!$D:$D, $A41, '2018'!$F:$F, K$1)+SUMIFS('2018'!$J:$J, '2018'!$E:$E, $A41, '2018'!$F:$F, K$1)+SUMIFS('2017'!$H:$H, '2017'!$C:$C, $A41, '2017'!$F:$F, K$1)+SUMIFS('2017'!$I:$I, '2017'!$D:$D, $A41, '2017'!$F:$F, K$1)+SUMIFS('2017'!$J:$J, '2017'!$E:$E, $A41, '2017'!$F:$F, K$1)+SUMIFS('2016'!$H:$H, '2016'!$C:$C, $A41, '2016'!$F:$F, K$1)+SUMIFS('2016'!$I:$I, '2016'!$D:$D, $A41, '2016'!$F:$F, K$1)+SUMIFS('2016'!$J:$J, '2016'!$E:$E, $A41, '2016'!$F:$F, K$1)+SUMIFS('2015'!$H:$H, '2015'!$C:$C, $A41, '2015'!$F:$F, K$1)+SUMIFS('2015'!$I:$I, '2015'!$D:$D, $A41, '2015'!$F:$F, K$1)+SUMIFS('2015'!$J:$J, '2015'!$E:$E, $A41, '2015'!$F:$F, K$1)+SUMIFS('2014'!$H:$H, '2014'!$C:$C, $A41, '2014'!$F:$F, K$1)+SUMIFS('2014'!$I:$I, '2014'!$D:$D, $A41, '2014'!$F:$F, K$1)+SUMIFS('2014'!$J:$J, '2014'!$E:$E, $A41, '2014'!$F:$F, K$1)+SUMIFS('2013'!$H:$H, '2013'!$C:$C, $A41, '2013'!$F:$F, K$1)+SUMIFS('2013'!$I:$I, '2013'!$D:$D, $A41, '2013'!$F:$F, K$1)+SUMIFS('2013'!$J:$J, '2013'!$E:$E, $A41, '2013'!$F:$F, K$1)+SUMIFS('2012'!$H:$H, '2012'!$C:$C, $A41, '2012'!$F:$F, K$1)+SUMIFS('2012'!$I:$I, '2012'!$D:$D, $A41, '2012'!$F:$F, K$1)+SUMIFS('2012'!$J:$J, '2012'!$E:$E, $A41, '2012'!$F:$F, K$1)+SUMIFS('2011'!$H:$H, '2011'!$C:$C, $A41, '2011'!$F:$F, K$1)+SUMIFS('2011'!$I:$I, '2011'!$D:$D, $A41, '2011'!$F:$F, K$1)+SUMIFS('2011'!$J:$J, '2011'!$E:$E, $A41, '2011'!$F:$F, K$1)+SUMIFS('2010'!$H:$H, '2010'!$C:$C, $A41, '2010'!$F:$F, K$1)+SUMIFS('2010'!$I:$I, '2010'!$D:$D, $A41, '2010'!$F:$F, K$1)+SUMIFS('2010'!$J:$J, '2010'!$E:$E, $A41, '2010'!$F:$F, K$1)+SUMIFS('2009'!$H:$H, '2009'!$C:$C, $A41, '2009'!$F:$F, K$1)+SUMIFS('2009'!$I:$I, '2009'!$D:$D, $A41, '2009'!$F:$F, K$1)+SUMIFS('2009'!$J:$J, '2009'!$E:$E, $A41, '2009'!$F:$F, K$1), 0)</f>
        <v>0</v>
      </c>
      <c r="L41" s="0" t="n">
        <f aca="false">IFERROR(SUMIFS('2018'!$H:$H, '2018'!$C:$C, $A41, '2018'!$F:$F, L$1)+SUMIFS('2018'!$I:$I, '2018'!$D:$D, $A41, '2018'!$F:$F, L$1)+SUMIFS('2018'!$J:$J, '2018'!$E:$E, $A41, '2018'!$F:$F, L$1)+SUMIFS('2017'!$H:$H, '2017'!$C:$C, $A41, '2017'!$F:$F, L$1)+SUMIFS('2017'!$I:$I, '2017'!$D:$D, $A41, '2017'!$F:$F, L$1)+SUMIFS('2017'!$J:$J, '2017'!$E:$E, $A41, '2017'!$F:$F, L$1)+SUMIFS('2016'!$H:$H, '2016'!$C:$C, $A41, '2016'!$F:$F, L$1)+SUMIFS('2016'!$I:$I, '2016'!$D:$D, $A41, '2016'!$F:$F, L$1)+SUMIFS('2016'!$J:$J, '2016'!$E:$E, $A41, '2016'!$F:$F, L$1)+SUMIFS('2015'!$H:$H, '2015'!$C:$C, $A41, '2015'!$F:$F, L$1)+SUMIFS('2015'!$I:$I, '2015'!$D:$D, $A41, '2015'!$F:$F, L$1)+SUMIFS('2015'!$J:$J, '2015'!$E:$E, $A41, '2015'!$F:$F, L$1)+SUMIFS('2014'!$H:$H, '2014'!$C:$C, $A41, '2014'!$F:$F, L$1)+SUMIFS('2014'!$I:$I, '2014'!$D:$D, $A41, '2014'!$F:$F, L$1)+SUMIFS('2014'!$J:$J, '2014'!$E:$E, $A41, '2014'!$F:$F, L$1)+SUMIFS('2013'!$H:$H, '2013'!$C:$C, $A41, '2013'!$F:$F, L$1)+SUMIFS('2013'!$I:$I, '2013'!$D:$D, $A41, '2013'!$F:$F, L$1)+SUMIFS('2013'!$J:$J, '2013'!$E:$E, $A41, '2013'!$F:$F, L$1)+SUMIFS('2012'!$H:$H, '2012'!$C:$C, $A41, '2012'!$F:$F, L$1)+SUMIFS('2012'!$I:$I, '2012'!$D:$D, $A41, '2012'!$F:$F, L$1)+SUMIFS('2012'!$J:$J, '2012'!$E:$E, $A41, '2012'!$F:$F, L$1)+SUMIFS('2011'!$H:$H, '2011'!$C:$C, $A41, '2011'!$F:$F, L$1)+SUMIFS('2011'!$I:$I, '2011'!$D:$D, $A41, '2011'!$F:$F, L$1)+SUMIFS('2011'!$J:$J, '2011'!$E:$E, $A41, '2011'!$F:$F, L$1)+SUMIFS('2010'!$H:$H, '2010'!$C:$C, $A41, '2010'!$F:$F, L$1)+SUMIFS('2010'!$I:$I, '2010'!$D:$D, $A41, '2010'!$F:$F, L$1)+SUMIFS('2010'!$J:$J, '2010'!$E:$E, $A41, '2010'!$F:$F, L$1)+SUMIFS('2009'!$H:$H, '2009'!$C:$C, $A41, '2009'!$F:$F, L$1)+SUMIFS('2009'!$I:$I, '2009'!$D:$D, $A41, '2009'!$F:$F, L$1)+SUMIFS('2009'!$J:$J, '2009'!$E:$E, $A41, '2009'!$F:$F, L$1), 0)</f>
        <v>460</v>
      </c>
      <c r="M41" s="0" t="n">
        <f aca="false">IFERROR(SUMIFS('2018'!$H:$H, '2018'!$C:$C, $A41, '2018'!$F:$F, M$1)+SUMIFS('2018'!$I:$I, '2018'!$D:$D, $A41, '2018'!$F:$F, M$1)+SUMIFS('2018'!$J:$J, '2018'!$E:$E, $A41, '2018'!$F:$F, M$1)+SUMIFS('2017'!$H:$H, '2017'!$C:$C, $A41, '2017'!$F:$F, M$1)+SUMIFS('2017'!$I:$I, '2017'!$D:$D, $A41, '2017'!$F:$F, M$1)+SUMIFS('2017'!$J:$J, '2017'!$E:$E, $A41, '2017'!$F:$F, M$1)+SUMIFS('2016'!$H:$H, '2016'!$C:$C, $A41, '2016'!$F:$F, M$1)+SUMIFS('2016'!$I:$I, '2016'!$D:$D, $A41, '2016'!$F:$F, M$1)+SUMIFS('2016'!$J:$J, '2016'!$E:$E, $A41, '2016'!$F:$F, M$1)+SUMIFS('2015'!$H:$H, '2015'!$C:$C, $A41, '2015'!$F:$F, M$1)+SUMIFS('2015'!$I:$I, '2015'!$D:$D, $A41, '2015'!$F:$F, M$1)+SUMIFS('2015'!$J:$J, '2015'!$E:$E, $A41, '2015'!$F:$F, M$1)+SUMIFS('2014'!$H:$H, '2014'!$C:$C, $A41, '2014'!$F:$F, M$1)+SUMIFS('2014'!$I:$I, '2014'!$D:$D, $A41, '2014'!$F:$F, M$1)+SUMIFS('2014'!$J:$J, '2014'!$E:$E, $A41, '2014'!$F:$F, M$1)+SUMIFS('2013'!$H:$H, '2013'!$C:$C, $A41, '2013'!$F:$F, M$1)+SUMIFS('2013'!$I:$I, '2013'!$D:$D, $A41, '2013'!$F:$F, M$1)+SUMIFS('2013'!$J:$J, '2013'!$E:$E, $A41, '2013'!$F:$F, M$1)+SUMIFS('2012'!$H:$H, '2012'!$C:$C, $A41, '2012'!$F:$F, M$1)+SUMIFS('2012'!$I:$I, '2012'!$D:$D, $A41, '2012'!$F:$F, M$1)+SUMIFS('2012'!$J:$J, '2012'!$E:$E, $A41, '2012'!$F:$F, M$1)+SUMIFS('2011'!$H:$H, '2011'!$C:$C, $A41, '2011'!$F:$F, M$1)+SUMIFS('2011'!$I:$I, '2011'!$D:$D, $A41, '2011'!$F:$F, M$1)+SUMIFS('2011'!$J:$J, '2011'!$E:$E, $A41, '2011'!$F:$F, M$1)+SUMIFS('2010'!$H:$H, '2010'!$C:$C, $A41, '2010'!$F:$F, M$1)+SUMIFS('2010'!$I:$I, '2010'!$D:$D, $A41, '2010'!$F:$F, M$1)+SUMIFS('2010'!$J:$J, '2010'!$E:$E, $A41, '2010'!$F:$F, M$1)+SUMIFS('2009'!$H:$H, '2009'!$C:$C, $A41, '2009'!$F:$F, M$1)+SUMIFS('2009'!$I:$I, '2009'!$D:$D, $A41, '2009'!$F:$F, M$1)+SUMIFS('2009'!$J:$J, '2009'!$E:$E, $A41, '2009'!$F:$F, M$1), 0)</f>
        <v>0</v>
      </c>
      <c r="N41" s="0" t="n">
        <f aca="false">IFERROR(SUMIFS('2018'!$H:$H, '2018'!$C:$C, $A41, '2018'!$F:$F, N$1)+SUMIFS('2018'!$I:$I, '2018'!$D:$D, $A41, '2018'!$F:$F, N$1)+SUMIFS('2018'!$J:$J, '2018'!$E:$E, $A41, '2018'!$F:$F, N$1)+SUMIFS('2017'!$H:$H, '2017'!$C:$C, $A41, '2017'!$F:$F, N$1)+SUMIFS('2017'!$I:$I, '2017'!$D:$D, $A41, '2017'!$F:$F, N$1)+SUMIFS('2017'!$J:$J, '2017'!$E:$E, $A41, '2017'!$F:$F, N$1)+SUMIFS('2016'!$H:$H, '2016'!$C:$C, $A41, '2016'!$F:$F, N$1)+SUMIFS('2016'!$I:$I, '2016'!$D:$D, $A41, '2016'!$F:$F, N$1)+SUMIFS('2016'!$J:$J, '2016'!$E:$E, $A41, '2016'!$F:$F, N$1)+SUMIFS('2015'!$H:$H, '2015'!$C:$C, $A41, '2015'!$F:$F, N$1)+SUMIFS('2015'!$I:$I, '2015'!$D:$D, $A41, '2015'!$F:$F, N$1)+SUMIFS('2015'!$J:$J, '2015'!$E:$E, $A41, '2015'!$F:$F, N$1)+SUMIFS('2014'!$H:$H, '2014'!$C:$C, $A41, '2014'!$F:$F, N$1)+SUMIFS('2014'!$I:$I, '2014'!$D:$D, $A41, '2014'!$F:$F, N$1)+SUMIFS('2014'!$J:$J, '2014'!$E:$E, $A41, '2014'!$F:$F, N$1)+SUMIFS('2013'!$H:$H, '2013'!$C:$C, $A41, '2013'!$F:$F, N$1)+SUMIFS('2013'!$I:$I, '2013'!$D:$D, $A41, '2013'!$F:$F, N$1)+SUMIFS('2013'!$J:$J, '2013'!$E:$E, $A41, '2013'!$F:$F, N$1)+SUMIFS('2012'!$H:$H, '2012'!$C:$C, $A41, '2012'!$F:$F, N$1)+SUMIFS('2012'!$I:$I, '2012'!$D:$D, $A41, '2012'!$F:$F, N$1)+SUMIFS('2012'!$J:$J, '2012'!$E:$E, $A41, '2012'!$F:$F, N$1)+SUMIFS('2011'!$H:$H, '2011'!$C:$C, $A41, '2011'!$F:$F, N$1)+SUMIFS('2011'!$I:$I, '2011'!$D:$D, $A41, '2011'!$F:$F, N$1)+SUMIFS('2011'!$J:$J, '2011'!$E:$E, $A41, '2011'!$F:$F, N$1)+SUMIFS('2010'!$H:$H, '2010'!$C:$C, $A41, '2010'!$F:$F, N$1)+SUMIFS('2010'!$I:$I, '2010'!$D:$D, $A41, '2010'!$F:$F, N$1)+SUMIFS('2010'!$J:$J, '2010'!$E:$E, $A41, '2010'!$F:$F, N$1)+SUMIFS('2009'!$H:$H, '2009'!$C:$C, $A41, '2009'!$F:$F, N$1)+SUMIFS('2009'!$I:$I, '2009'!$D:$D, $A41, '2009'!$F:$F, N$1)+SUMIFS('2009'!$J:$J, '2009'!$E:$E, $A41, '2009'!$F:$F, N$1), 0)</f>
        <v>0</v>
      </c>
      <c r="O41" s="0" t="n">
        <f aca="false">IFERROR(SUMIFS('2018'!$H:$H, '2018'!$C:$C, $A41, '2018'!$F:$F, O$1)+SUMIFS('2018'!$I:$I, '2018'!$D:$D, $A41, '2018'!$F:$F, O$1)+SUMIFS('2018'!$J:$J, '2018'!$E:$E, $A41, '2018'!$F:$F, O$1)+SUMIFS('2017'!$H:$H, '2017'!$C:$C, $A41, '2017'!$F:$F, O$1)+SUMIFS('2017'!$I:$I, '2017'!$D:$D, $A41, '2017'!$F:$F, O$1)+SUMIFS('2017'!$J:$J, '2017'!$E:$E, $A41, '2017'!$F:$F, O$1)+SUMIFS('2016'!$H:$H, '2016'!$C:$C, $A41, '2016'!$F:$F, O$1)+SUMIFS('2016'!$I:$I, '2016'!$D:$D, $A41, '2016'!$F:$F, O$1)+SUMIFS('2016'!$J:$J, '2016'!$E:$E, $A41, '2016'!$F:$F, O$1)+SUMIFS('2015'!$H:$H, '2015'!$C:$C, $A41, '2015'!$F:$F, O$1)+SUMIFS('2015'!$I:$I, '2015'!$D:$D, $A41, '2015'!$F:$F, O$1)+SUMIFS('2015'!$J:$J, '2015'!$E:$E, $A41, '2015'!$F:$F, O$1)+SUMIFS('2014'!$H:$H, '2014'!$C:$C, $A41, '2014'!$F:$F, O$1)+SUMIFS('2014'!$I:$I, '2014'!$D:$D, $A41, '2014'!$F:$F, O$1)+SUMIFS('2014'!$J:$J, '2014'!$E:$E, $A41, '2014'!$F:$F, O$1)+SUMIFS('2013'!$H:$H, '2013'!$C:$C, $A41, '2013'!$F:$F, O$1)+SUMIFS('2013'!$I:$I, '2013'!$D:$D, $A41, '2013'!$F:$F, O$1)+SUMIFS('2013'!$J:$J, '2013'!$E:$E, $A41, '2013'!$F:$F, O$1)+SUMIFS('2012'!$H:$H, '2012'!$C:$C, $A41, '2012'!$F:$F, O$1)+SUMIFS('2012'!$I:$I, '2012'!$D:$D, $A41, '2012'!$F:$F, O$1)+SUMIFS('2012'!$J:$J, '2012'!$E:$E, $A41, '2012'!$F:$F, O$1)+SUMIFS('2011'!$H:$H, '2011'!$C:$C, $A41, '2011'!$F:$F, O$1)+SUMIFS('2011'!$I:$I, '2011'!$D:$D, $A41, '2011'!$F:$F, O$1)+SUMIFS('2011'!$J:$J, '2011'!$E:$E, $A41, '2011'!$F:$F, O$1)+SUMIFS('2010'!$H:$H, '2010'!$C:$C, $A41, '2010'!$F:$F, O$1)+SUMIFS('2010'!$I:$I, '2010'!$D:$D, $A41, '2010'!$F:$F, O$1)+SUMIFS('2010'!$J:$J, '2010'!$E:$E, $A41, '2010'!$F:$F, O$1)+SUMIFS('2009'!$H:$H, '2009'!$C:$C, $A41, '2009'!$F:$F, O$1)+SUMIFS('2009'!$I:$I, '2009'!$D:$D, $A41, '2009'!$F:$F, O$1)+SUMIFS('2009'!$J:$J, '2009'!$E:$E, $A41, '2009'!$F:$F, O$1), 0)</f>
        <v>0</v>
      </c>
      <c r="P41" s="0" t="n">
        <f aca="false">IFERROR(SUMIFS('2018'!$H:$H, '2018'!$C:$C, $A41, '2018'!$F:$F, P$1)+SUMIFS('2018'!$I:$I, '2018'!$D:$D, $A41, '2018'!$F:$F, P$1)+SUMIFS('2018'!$J:$J, '2018'!$E:$E, $A41, '2018'!$F:$F, P$1)+SUMIFS('2017'!$H:$H, '2017'!$C:$C, $A41, '2017'!$F:$F, P$1)+SUMIFS('2017'!$I:$I, '2017'!$D:$D, $A41, '2017'!$F:$F, P$1)+SUMIFS('2017'!$J:$J, '2017'!$E:$E, $A41, '2017'!$F:$F, P$1)+SUMIFS('2016'!$H:$H, '2016'!$C:$C, $A41, '2016'!$F:$F, P$1)+SUMIFS('2016'!$I:$I, '2016'!$D:$D, $A41, '2016'!$F:$F, P$1)+SUMIFS('2016'!$J:$J, '2016'!$E:$E, $A41, '2016'!$F:$F, P$1)+SUMIFS('2015'!$H:$H, '2015'!$C:$C, $A41, '2015'!$F:$F, P$1)+SUMIFS('2015'!$I:$I, '2015'!$D:$D, $A41, '2015'!$F:$F, P$1)+SUMIFS('2015'!$J:$J, '2015'!$E:$E, $A41, '2015'!$F:$F, P$1)+SUMIFS('2014'!$H:$H, '2014'!$C:$C, $A41, '2014'!$F:$F, P$1)+SUMIFS('2014'!$I:$I, '2014'!$D:$D, $A41, '2014'!$F:$F, P$1)+SUMIFS('2014'!$J:$J, '2014'!$E:$E, $A41, '2014'!$F:$F, P$1)+SUMIFS('2013'!$H:$H, '2013'!$C:$C, $A41, '2013'!$F:$F, P$1)+SUMIFS('2013'!$I:$I, '2013'!$D:$D, $A41, '2013'!$F:$F, P$1)+SUMIFS('2013'!$J:$J, '2013'!$E:$E, $A41, '2013'!$F:$F, P$1)+SUMIFS('2012'!$H:$H, '2012'!$C:$C, $A41, '2012'!$F:$F, P$1)+SUMIFS('2012'!$I:$I, '2012'!$D:$D, $A41, '2012'!$F:$F, P$1)+SUMIFS('2012'!$J:$J, '2012'!$E:$E, $A41, '2012'!$F:$F, P$1)+SUMIFS('2011'!$H:$H, '2011'!$C:$C, $A41, '2011'!$F:$F, P$1)+SUMIFS('2011'!$I:$I, '2011'!$D:$D, $A41, '2011'!$F:$F, P$1)+SUMIFS('2011'!$J:$J, '2011'!$E:$E, $A41, '2011'!$F:$F, P$1)+SUMIFS('2010'!$H:$H, '2010'!$C:$C, $A41, '2010'!$F:$F, P$1)+SUMIFS('2010'!$I:$I, '2010'!$D:$D, $A41, '2010'!$F:$F, P$1)+SUMIFS('2010'!$J:$J, '2010'!$E:$E, $A41, '2010'!$F:$F, P$1)+SUMIFS('2009'!$H:$H, '2009'!$C:$C, $A41, '2009'!$F:$F, P$1)+SUMIFS('2009'!$I:$I, '2009'!$D:$D, $A41, '2009'!$F:$F, P$1)+SUMIFS('2009'!$J:$J, '2009'!$E:$E, $A41, '2009'!$F:$F, P$1), 0)</f>
        <v>0</v>
      </c>
      <c r="Q41" s="0" t="n">
        <f aca="false">IFERROR(SUMIFS('2018'!$H:$H, '2018'!$C:$C, $A41, '2018'!$F:$F, Q$1)+SUMIFS('2018'!$I:$I, '2018'!$D:$D, $A41, '2018'!$F:$F, Q$1)+SUMIFS('2018'!$J:$J, '2018'!$E:$E, $A41, '2018'!$F:$F, Q$1)+SUMIFS('2017'!$H:$H, '2017'!$C:$C, $A41, '2017'!$F:$F, Q$1)+SUMIFS('2017'!$I:$I, '2017'!$D:$D, $A41, '2017'!$F:$F, Q$1)+SUMIFS('2017'!$J:$J, '2017'!$E:$E, $A41, '2017'!$F:$F, Q$1)+SUMIFS('2016'!$H:$H, '2016'!$C:$C, $A41, '2016'!$F:$F, Q$1)+SUMIFS('2016'!$I:$I, '2016'!$D:$D, $A41, '2016'!$F:$F, Q$1)+SUMIFS('2016'!$J:$J, '2016'!$E:$E, $A41, '2016'!$F:$F, Q$1)+SUMIFS('2015'!$H:$H, '2015'!$C:$C, $A41, '2015'!$F:$F, Q$1)+SUMIFS('2015'!$I:$I, '2015'!$D:$D, $A41, '2015'!$F:$F, Q$1)+SUMIFS('2015'!$J:$J, '2015'!$E:$E, $A41, '2015'!$F:$F, Q$1)+SUMIFS('2014'!$H:$H, '2014'!$C:$C, $A41, '2014'!$F:$F, Q$1)+SUMIFS('2014'!$I:$I, '2014'!$D:$D, $A41, '2014'!$F:$F, Q$1)+SUMIFS('2014'!$J:$J, '2014'!$E:$E, $A41, '2014'!$F:$F, Q$1)+SUMIFS('2013'!$H:$H, '2013'!$C:$C, $A41, '2013'!$F:$F, Q$1)+SUMIFS('2013'!$I:$I, '2013'!$D:$D, $A41, '2013'!$F:$F, Q$1)+SUMIFS('2013'!$J:$J, '2013'!$E:$E, $A41, '2013'!$F:$F, Q$1)+SUMIFS('2012'!$H:$H, '2012'!$C:$C, $A41, '2012'!$F:$F, Q$1)+SUMIFS('2012'!$I:$I, '2012'!$D:$D, $A41, '2012'!$F:$F, Q$1)+SUMIFS('2012'!$J:$J, '2012'!$E:$E, $A41, '2012'!$F:$F, Q$1)+SUMIFS('2011'!$H:$H, '2011'!$C:$C, $A41, '2011'!$F:$F, Q$1)+SUMIFS('2011'!$I:$I, '2011'!$D:$D, $A41, '2011'!$F:$F, Q$1)+SUMIFS('2011'!$J:$J, '2011'!$E:$E, $A41, '2011'!$F:$F, Q$1)+SUMIFS('2010'!$H:$H, '2010'!$C:$C, $A41, '2010'!$F:$F, Q$1)+SUMIFS('2010'!$I:$I, '2010'!$D:$D, $A41, '2010'!$F:$F, Q$1)+SUMIFS('2010'!$J:$J, '2010'!$E:$E, $A41, '2010'!$F:$F, Q$1)+SUMIFS('2009'!$H:$H, '2009'!$C:$C, $A41, '2009'!$F:$F, Q$1)+SUMIFS('2009'!$I:$I, '2009'!$D:$D, $A41, '2009'!$F:$F, Q$1)+SUMIFS('2009'!$J:$J, '2009'!$E:$E, $A41, '2009'!$F:$F, Q$1), 0)</f>
        <v>3955</v>
      </c>
      <c r="R41" s="0" t="n">
        <f aca="false">IFERROR(SUMIFS('2018'!$H:$H, '2018'!$C:$C, $A41, '2018'!$F:$F, R$1)+SUMIFS('2018'!$I:$I, '2018'!$D:$D, $A41, '2018'!$F:$F, R$1)+SUMIFS('2018'!$J:$J, '2018'!$E:$E, $A41, '2018'!$F:$F, R$1)+SUMIFS('2017'!$H:$H, '2017'!$C:$C, $A41, '2017'!$F:$F, R$1)+SUMIFS('2017'!$I:$I, '2017'!$D:$D, $A41, '2017'!$F:$F, R$1)+SUMIFS('2017'!$J:$J, '2017'!$E:$E, $A41, '2017'!$F:$F, R$1)+SUMIFS('2016'!$H:$H, '2016'!$C:$C, $A41, '2016'!$F:$F, R$1)+SUMIFS('2016'!$I:$I, '2016'!$D:$D, $A41, '2016'!$F:$F, R$1)+SUMIFS('2016'!$J:$J, '2016'!$E:$E, $A41, '2016'!$F:$F, R$1)+SUMIFS('2015'!$H:$H, '2015'!$C:$C, $A41, '2015'!$F:$F, R$1)+SUMIFS('2015'!$I:$I, '2015'!$D:$D, $A41, '2015'!$F:$F, R$1)+SUMIFS('2015'!$J:$J, '2015'!$E:$E, $A41, '2015'!$F:$F, R$1)+SUMIFS('2014'!$H:$H, '2014'!$C:$C, $A41, '2014'!$F:$F, R$1)+SUMIFS('2014'!$I:$I, '2014'!$D:$D, $A41, '2014'!$F:$F, R$1)+SUMIFS('2014'!$J:$J, '2014'!$E:$E, $A41, '2014'!$F:$F, R$1)+SUMIFS('2013'!$H:$H, '2013'!$C:$C, $A41, '2013'!$F:$F, R$1)+SUMIFS('2013'!$I:$I, '2013'!$D:$D, $A41, '2013'!$F:$F, R$1)+SUMIFS('2013'!$J:$J, '2013'!$E:$E, $A41, '2013'!$F:$F, R$1)+SUMIFS('2012'!$H:$H, '2012'!$C:$C, $A41, '2012'!$F:$F, R$1)+SUMIFS('2012'!$I:$I, '2012'!$D:$D, $A41, '2012'!$F:$F, R$1)+SUMIFS('2012'!$J:$J, '2012'!$E:$E, $A41, '2012'!$F:$F, R$1)+SUMIFS('2011'!$H:$H, '2011'!$C:$C, $A41, '2011'!$F:$F, R$1)+SUMIFS('2011'!$I:$I, '2011'!$D:$D, $A41, '2011'!$F:$F, R$1)+SUMIFS('2011'!$J:$J, '2011'!$E:$E, $A41, '2011'!$F:$F, R$1)+SUMIFS('2010'!$H:$H, '2010'!$C:$C, $A41, '2010'!$F:$F, R$1)+SUMIFS('2010'!$I:$I, '2010'!$D:$D, $A41, '2010'!$F:$F, R$1)+SUMIFS('2010'!$J:$J, '2010'!$E:$E, $A41, '2010'!$F:$F, R$1)+SUMIFS('2009'!$H:$H, '2009'!$C:$C, $A41, '2009'!$F:$F, R$1)+SUMIFS('2009'!$I:$I, '2009'!$D:$D, $A41, '2009'!$F:$F, R$1)+SUMIFS('2009'!$J:$J, '2009'!$E:$E, $A41, '2009'!$F:$F, R$1), 0)</f>
        <v>0</v>
      </c>
      <c r="S41" s="0" t="n">
        <f aca="false">IFERROR(SUMIFS('2018'!$H:$H, '2018'!$C:$C, $A41, '2018'!$F:$F, S$1)+SUMIFS('2018'!$I:$I, '2018'!$D:$D, $A41, '2018'!$F:$F, S$1)+SUMIFS('2018'!$J:$J, '2018'!$E:$E, $A41, '2018'!$F:$F, S$1)+SUMIFS('2017'!$H:$H, '2017'!$C:$C, $A41, '2017'!$F:$F, S$1)+SUMIFS('2017'!$I:$I, '2017'!$D:$D, $A41, '2017'!$F:$F, S$1)+SUMIFS('2017'!$J:$J, '2017'!$E:$E, $A41, '2017'!$F:$F, S$1)+SUMIFS('2016'!$H:$H, '2016'!$C:$C, $A41, '2016'!$F:$F, S$1)+SUMIFS('2016'!$I:$I, '2016'!$D:$D, $A41, '2016'!$F:$F, S$1)+SUMIFS('2016'!$J:$J, '2016'!$E:$E, $A41, '2016'!$F:$F, S$1)+SUMIFS('2015'!$H:$H, '2015'!$C:$C, $A41, '2015'!$F:$F, S$1)+SUMIFS('2015'!$I:$I, '2015'!$D:$D, $A41, '2015'!$F:$F, S$1)+SUMIFS('2015'!$J:$J, '2015'!$E:$E, $A41, '2015'!$F:$F, S$1)+SUMIFS('2014'!$H:$H, '2014'!$C:$C, $A41, '2014'!$F:$F, S$1)+SUMIFS('2014'!$I:$I, '2014'!$D:$D, $A41, '2014'!$F:$F, S$1)+SUMIFS('2014'!$J:$J, '2014'!$E:$E, $A41, '2014'!$F:$F, S$1)+SUMIFS('2013'!$H:$H, '2013'!$C:$C, $A41, '2013'!$F:$F, S$1)+SUMIFS('2013'!$I:$I, '2013'!$D:$D, $A41, '2013'!$F:$F, S$1)+SUMIFS('2013'!$J:$J, '2013'!$E:$E, $A41, '2013'!$F:$F, S$1)+SUMIFS('2012'!$H:$H, '2012'!$C:$C, $A41, '2012'!$F:$F, S$1)+SUMIFS('2012'!$I:$I, '2012'!$D:$D, $A41, '2012'!$F:$F, S$1)+SUMIFS('2012'!$J:$J, '2012'!$E:$E, $A41, '2012'!$F:$F, S$1)+SUMIFS('2011'!$H:$H, '2011'!$C:$C, $A41, '2011'!$F:$F, S$1)+SUMIFS('2011'!$I:$I, '2011'!$D:$D, $A41, '2011'!$F:$F, S$1)+SUMIFS('2011'!$J:$J, '2011'!$E:$E, $A41, '2011'!$F:$F, S$1)+SUMIFS('2010'!$H:$H, '2010'!$C:$C, $A41, '2010'!$F:$F, S$1)+SUMIFS('2010'!$I:$I, '2010'!$D:$D, $A41, '2010'!$F:$F, S$1)+SUMIFS('2010'!$J:$J, '2010'!$E:$E, $A41, '2010'!$F:$F, S$1)+SUMIFS('2009'!$H:$H, '2009'!$C:$C, $A41, '2009'!$F:$F, S$1)+SUMIFS('2009'!$I:$I, '2009'!$D:$D, $A41, '2009'!$F:$F, S$1)+SUMIFS('2009'!$J:$J, '2009'!$E:$E, $A41, '2009'!$F:$F, S$1), 0)</f>
        <v>0</v>
      </c>
      <c r="T41" s="0" t="n">
        <f aca="false">IFERROR(SUMIFS('2018'!$H:$H, '2018'!$C:$C, $A41, '2018'!$F:$F, T$1)+SUMIFS('2018'!$I:$I, '2018'!$D:$D, $A41, '2018'!$F:$F, T$1)+SUMIFS('2018'!$J:$J, '2018'!$E:$E, $A41, '2018'!$F:$F, T$1)+SUMIFS('2017'!$H:$H, '2017'!$C:$C, $A41, '2017'!$F:$F, T$1)+SUMIFS('2017'!$I:$I, '2017'!$D:$D, $A41, '2017'!$F:$F, T$1)+SUMIFS('2017'!$J:$J, '2017'!$E:$E, $A41, '2017'!$F:$F, T$1)+SUMIFS('2016'!$H:$H, '2016'!$C:$C, $A41, '2016'!$F:$F, T$1)+SUMIFS('2016'!$I:$I, '2016'!$D:$D, $A41, '2016'!$F:$F, T$1)+SUMIFS('2016'!$J:$J, '2016'!$E:$E, $A41, '2016'!$F:$F, T$1)+SUMIFS('2015'!$H:$H, '2015'!$C:$C, $A41, '2015'!$F:$F, T$1)+SUMIFS('2015'!$I:$I, '2015'!$D:$D, $A41, '2015'!$F:$F, T$1)+SUMIFS('2015'!$J:$J, '2015'!$E:$E, $A41, '2015'!$F:$F, T$1)+SUMIFS('2014'!$H:$H, '2014'!$C:$C, $A41, '2014'!$F:$F, T$1)+SUMIFS('2014'!$I:$I, '2014'!$D:$D, $A41, '2014'!$F:$F, T$1)+SUMIFS('2014'!$J:$J, '2014'!$E:$E, $A41, '2014'!$F:$F, T$1)+SUMIFS('2013'!$H:$H, '2013'!$C:$C, $A41, '2013'!$F:$F, T$1)+SUMIFS('2013'!$I:$I, '2013'!$D:$D, $A41, '2013'!$F:$F, T$1)+SUMIFS('2013'!$J:$J, '2013'!$E:$E, $A41, '2013'!$F:$F, T$1)+SUMIFS('2012'!$H:$H, '2012'!$C:$C, $A41, '2012'!$F:$F, T$1)+SUMIFS('2012'!$I:$I, '2012'!$D:$D, $A41, '2012'!$F:$F, T$1)+SUMIFS('2012'!$J:$J, '2012'!$E:$E, $A41, '2012'!$F:$F, T$1)+SUMIFS('2011'!$H:$H, '2011'!$C:$C, $A41, '2011'!$F:$F, T$1)+SUMIFS('2011'!$I:$I, '2011'!$D:$D, $A41, '2011'!$F:$F, T$1)+SUMIFS('2011'!$J:$J, '2011'!$E:$E, $A41, '2011'!$F:$F, T$1)+SUMIFS('2010'!$H:$H, '2010'!$C:$C, $A41, '2010'!$F:$F, T$1)+SUMIFS('2010'!$I:$I, '2010'!$D:$D, $A41, '2010'!$F:$F, T$1)+SUMIFS('2010'!$J:$J, '2010'!$E:$E, $A41, '2010'!$F:$F, T$1)+SUMIFS('2009'!$H:$H, '2009'!$C:$C, $A41, '2009'!$F:$F, T$1)+SUMIFS('2009'!$I:$I, '2009'!$D:$D, $A41, '2009'!$F:$F, T$1)+SUMIFS('2009'!$J:$J, '2009'!$E:$E, $A41, '2009'!$F:$F, T$1), 0)</f>
        <v>0</v>
      </c>
      <c r="U41" s="0" t="n">
        <f aca="false">IFERROR(SUMIFS('2018'!$H:$H, '2018'!$C:$C, $A41, '2018'!$F:$F, U$1)+SUMIFS('2018'!$I:$I, '2018'!$D:$D, $A41, '2018'!$F:$F, U$1)+SUMIFS('2018'!$J:$J, '2018'!$E:$E, $A41, '2018'!$F:$F, U$1)+SUMIFS('2017'!$H:$H, '2017'!$C:$C, $A41, '2017'!$F:$F, U$1)+SUMIFS('2017'!$I:$I, '2017'!$D:$D, $A41, '2017'!$F:$F, U$1)+SUMIFS('2017'!$J:$J, '2017'!$E:$E, $A41, '2017'!$F:$F, U$1)+SUMIFS('2016'!$H:$H, '2016'!$C:$C, $A41, '2016'!$F:$F, U$1)+SUMIFS('2016'!$I:$I, '2016'!$D:$D, $A41, '2016'!$F:$F, U$1)+SUMIFS('2016'!$J:$J, '2016'!$E:$E, $A41, '2016'!$F:$F, U$1)+SUMIFS('2015'!$H:$H, '2015'!$C:$C, $A41, '2015'!$F:$F, U$1)+SUMIFS('2015'!$I:$I, '2015'!$D:$D, $A41, '2015'!$F:$F, U$1)+SUMIFS('2015'!$J:$J, '2015'!$E:$E, $A41, '2015'!$F:$F, U$1)+SUMIFS('2014'!$H:$H, '2014'!$C:$C, $A41, '2014'!$F:$F, U$1)+SUMIFS('2014'!$I:$I, '2014'!$D:$D, $A41, '2014'!$F:$F, U$1)+SUMIFS('2014'!$J:$J, '2014'!$E:$E, $A41, '2014'!$F:$F, U$1)+SUMIFS('2013'!$H:$H, '2013'!$C:$C, $A41, '2013'!$F:$F, U$1)+SUMIFS('2013'!$I:$I, '2013'!$D:$D, $A41, '2013'!$F:$F, U$1)+SUMIFS('2013'!$J:$J, '2013'!$E:$E, $A41, '2013'!$F:$F, U$1)+SUMIFS('2012'!$H:$H, '2012'!$C:$C, $A41, '2012'!$F:$F, U$1)+SUMIFS('2012'!$I:$I, '2012'!$D:$D, $A41, '2012'!$F:$F, U$1)+SUMIFS('2012'!$J:$J, '2012'!$E:$E, $A41, '2012'!$F:$F, U$1)+SUMIFS('2011'!$H:$H, '2011'!$C:$C, $A41, '2011'!$F:$F, U$1)+SUMIFS('2011'!$I:$I, '2011'!$D:$D, $A41, '2011'!$F:$F, U$1)+SUMIFS('2011'!$J:$J, '2011'!$E:$E, $A41, '2011'!$F:$F, U$1)+SUMIFS('2010'!$H:$H, '2010'!$C:$C, $A41, '2010'!$F:$F, U$1)+SUMIFS('2010'!$I:$I, '2010'!$D:$D, $A41, '2010'!$F:$F, U$1)+SUMIFS('2010'!$J:$J, '2010'!$E:$E, $A41, '2010'!$F:$F, U$1)+SUMIFS('2009'!$H:$H, '2009'!$C:$C, $A41, '2009'!$F:$F, U$1)+SUMIFS('2009'!$I:$I, '2009'!$D:$D, $A41, '2009'!$F:$F, U$1)+SUMIFS('2009'!$J:$J, '2009'!$E:$E, $A41, '2009'!$F:$F, U$1), 0)</f>
        <v>0</v>
      </c>
      <c r="V41" s="0" t="n">
        <f aca="false">IFERROR(SUMIFS('2018'!$H:$H, '2018'!$C:$C, $A41, '2018'!$F:$F, V$1)+SUMIFS('2018'!$I:$I, '2018'!$D:$D, $A41, '2018'!$F:$F, V$1)+SUMIFS('2018'!$J:$J, '2018'!$E:$E, $A41, '2018'!$F:$F, V$1)+SUMIFS('2017'!$H:$H, '2017'!$C:$C, $A41, '2017'!$F:$F, V$1)+SUMIFS('2017'!$I:$I, '2017'!$D:$D, $A41, '2017'!$F:$F, V$1)+SUMIFS('2017'!$J:$J, '2017'!$E:$E, $A41, '2017'!$F:$F, V$1)+SUMIFS('2016'!$H:$H, '2016'!$C:$C, $A41, '2016'!$F:$F, V$1)+SUMIFS('2016'!$I:$I, '2016'!$D:$D, $A41, '2016'!$F:$F, V$1)+SUMIFS('2016'!$J:$J, '2016'!$E:$E, $A41, '2016'!$F:$F, V$1)+SUMIFS('2015'!$H:$H, '2015'!$C:$C, $A41, '2015'!$F:$F, V$1)+SUMIFS('2015'!$I:$I, '2015'!$D:$D, $A41, '2015'!$F:$F, V$1)+SUMIFS('2015'!$J:$J, '2015'!$E:$E, $A41, '2015'!$F:$F, V$1)+SUMIFS('2014'!$H:$H, '2014'!$C:$C, $A41, '2014'!$F:$F, V$1)+SUMIFS('2014'!$I:$I, '2014'!$D:$D, $A41, '2014'!$F:$F, V$1)+SUMIFS('2014'!$J:$J, '2014'!$E:$E, $A41, '2014'!$F:$F, V$1)+SUMIFS('2013'!$H:$H, '2013'!$C:$C, $A41, '2013'!$F:$F, V$1)+SUMIFS('2013'!$I:$I, '2013'!$D:$D, $A41, '2013'!$F:$F, V$1)+SUMIFS('2013'!$J:$J, '2013'!$E:$E, $A41, '2013'!$F:$F, V$1)+SUMIFS('2012'!$H:$H, '2012'!$C:$C, $A41, '2012'!$F:$F, V$1)+SUMIFS('2012'!$I:$I, '2012'!$D:$D, $A41, '2012'!$F:$F, V$1)+SUMIFS('2012'!$J:$J, '2012'!$E:$E, $A41, '2012'!$F:$F, V$1)+SUMIFS('2011'!$H:$H, '2011'!$C:$C, $A41, '2011'!$F:$F, V$1)+SUMIFS('2011'!$I:$I, '2011'!$D:$D, $A41, '2011'!$F:$F, V$1)+SUMIFS('2011'!$J:$J, '2011'!$E:$E, $A41, '2011'!$F:$F, V$1)+SUMIFS('2010'!$H:$H, '2010'!$C:$C, $A41, '2010'!$F:$F, V$1)+SUMIFS('2010'!$I:$I, '2010'!$D:$D, $A41, '2010'!$F:$F, V$1)+SUMIFS('2010'!$J:$J, '2010'!$E:$E, $A41, '2010'!$F:$F, V$1)+SUMIFS('2009'!$H:$H, '2009'!$C:$C, $A41, '2009'!$F:$F, V$1)+SUMIFS('2009'!$I:$I, '2009'!$D:$D, $A41, '2009'!$F:$F, V$1)+SUMIFS('2009'!$J:$J, '2009'!$E:$E, $A41, '2009'!$F:$F, V$1), 0)</f>
        <v>0</v>
      </c>
      <c r="W41" s="0" t="n">
        <f aca="false">IFERROR(SUMIFS('2018'!$H:$H, '2018'!$C:$C, $A41, '2018'!$F:$F, W$1)+SUMIFS('2018'!$I:$I, '2018'!$D:$D, $A41, '2018'!$F:$F, W$1)+SUMIFS('2018'!$J:$J, '2018'!$E:$E, $A41, '2018'!$F:$F, W$1)+SUMIFS('2017'!$H:$H, '2017'!$C:$C, $A41, '2017'!$F:$F, W$1)+SUMIFS('2017'!$I:$I, '2017'!$D:$D, $A41, '2017'!$F:$F, W$1)+SUMIFS('2017'!$J:$J, '2017'!$E:$E, $A41, '2017'!$F:$F, W$1)+SUMIFS('2016'!$H:$H, '2016'!$C:$C, $A41, '2016'!$F:$F, W$1)+SUMIFS('2016'!$I:$I, '2016'!$D:$D, $A41, '2016'!$F:$F, W$1)+SUMIFS('2016'!$J:$J, '2016'!$E:$E, $A41, '2016'!$F:$F, W$1)+SUMIFS('2015'!$H:$H, '2015'!$C:$C, $A41, '2015'!$F:$F, W$1)+SUMIFS('2015'!$I:$I, '2015'!$D:$D, $A41, '2015'!$F:$F, W$1)+SUMIFS('2015'!$J:$J, '2015'!$E:$E, $A41, '2015'!$F:$F, W$1)+SUMIFS('2014'!$H:$H, '2014'!$C:$C, $A41, '2014'!$F:$F, W$1)+SUMIFS('2014'!$I:$I, '2014'!$D:$D, $A41, '2014'!$F:$F, W$1)+SUMIFS('2014'!$J:$J, '2014'!$E:$E, $A41, '2014'!$F:$F, W$1)+SUMIFS('2013'!$H:$H, '2013'!$C:$C, $A41, '2013'!$F:$F, W$1)+SUMIFS('2013'!$I:$I, '2013'!$D:$D, $A41, '2013'!$F:$F, W$1)+SUMIFS('2013'!$J:$J, '2013'!$E:$E, $A41, '2013'!$F:$F, W$1)+SUMIFS('2012'!$H:$H, '2012'!$C:$C, $A41, '2012'!$F:$F, W$1)+SUMIFS('2012'!$I:$I, '2012'!$D:$D, $A41, '2012'!$F:$F, W$1)+SUMIFS('2012'!$J:$J, '2012'!$E:$E, $A41, '2012'!$F:$F, W$1)+SUMIFS('2011'!$H:$H, '2011'!$C:$C, $A41, '2011'!$F:$F, W$1)+SUMIFS('2011'!$I:$I, '2011'!$D:$D, $A41, '2011'!$F:$F, W$1)+SUMIFS('2011'!$J:$J, '2011'!$E:$E, $A41, '2011'!$F:$F, W$1)+SUMIFS('2010'!$H:$H, '2010'!$C:$C, $A41, '2010'!$F:$F, W$1)+SUMIFS('2010'!$I:$I, '2010'!$D:$D, $A41, '2010'!$F:$F, W$1)+SUMIFS('2010'!$J:$J, '2010'!$E:$E, $A41, '2010'!$F:$F, W$1)+SUMIFS('2009'!$H:$H, '2009'!$C:$C, $A41, '2009'!$F:$F, W$1)+SUMIFS('2009'!$I:$I, '2009'!$D:$D, $A41, '2009'!$F:$F, W$1)+SUMIFS('2009'!$J:$J, '2009'!$E:$E, $A41, '2009'!$F:$F, W$1), 0)</f>
        <v>0</v>
      </c>
      <c r="X41" s="0" t="n">
        <f aca="false">IFERROR(SUMIFS('2018'!$H:$H, '2018'!$C:$C, $A41, '2018'!$F:$F, X$1)+SUMIFS('2018'!$I:$I, '2018'!$D:$D, $A41, '2018'!$F:$F, X$1)+SUMIFS('2018'!$J:$J, '2018'!$E:$E, $A41, '2018'!$F:$F, X$1)+SUMIFS('2017'!$H:$H, '2017'!$C:$C, $A41, '2017'!$F:$F, X$1)+SUMIFS('2017'!$I:$I, '2017'!$D:$D, $A41, '2017'!$F:$F, X$1)+SUMIFS('2017'!$J:$J, '2017'!$E:$E, $A41, '2017'!$F:$F, X$1)+SUMIFS('2016'!$H:$H, '2016'!$C:$C, $A41, '2016'!$F:$F, X$1)+SUMIFS('2016'!$I:$I, '2016'!$D:$D, $A41, '2016'!$F:$F, X$1)+SUMIFS('2016'!$J:$J, '2016'!$E:$E, $A41, '2016'!$F:$F, X$1)+SUMIFS('2015'!$H:$H, '2015'!$C:$C, $A41, '2015'!$F:$F, X$1)+SUMIFS('2015'!$I:$I, '2015'!$D:$D, $A41, '2015'!$F:$F, X$1)+SUMIFS('2015'!$J:$J, '2015'!$E:$E, $A41, '2015'!$F:$F, X$1)+SUMIFS('2014'!$H:$H, '2014'!$C:$C, $A41, '2014'!$F:$F, X$1)+SUMIFS('2014'!$I:$I, '2014'!$D:$D, $A41, '2014'!$F:$F, X$1)+SUMIFS('2014'!$J:$J, '2014'!$E:$E, $A41, '2014'!$F:$F, X$1)+SUMIFS('2013'!$H:$H, '2013'!$C:$C, $A41, '2013'!$F:$F, X$1)+SUMIFS('2013'!$I:$I, '2013'!$D:$D, $A41, '2013'!$F:$F, X$1)+SUMIFS('2013'!$J:$J, '2013'!$E:$E, $A41, '2013'!$F:$F, X$1)+SUMIFS('2012'!$H:$H, '2012'!$C:$C, $A41, '2012'!$F:$F, X$1)+SUMIFS('2012'!$I:$I, '2012'!$D:$D, $A41, '2012'!$F:$F, X$1)+SUMIFS('2012'!$J:$J, '2012'!$E:$E, $A41, '2012'!$F:$F, X$1)+SUMIFS('2011'!$H:$H, '2011'!$C:$C, $A41, '2011'!$F:$F, X$1)+SUMIFS('2011'!$I:$I, '2011'!$D:$D, $A41, '2011'!$F:$F, X$1)+SUMIFS('2011'!$J:$J, '2011'!$E:$E, $A41, '2011'!$F:$F, X$1)+SUMIFS('2010'!$H:$H, '2010'!$C:$C, $A41, '2010'!$F:$F, X$1)+SUMIFS('2010'!$I:$I, '2010'!$D:$D, $A41, '2010'!$F:$F, X$1)+SUMIFS('2010'!$J:$J, '2010'!$E:$E, $A41, '2010'!$F:$F, X$1)+SUMIFS('2009'!$H:$H, '2009'!$C:$C, $A41, '2009'!$F:$F, X$1)+SUMIFS('2009'!$I:$I, '2009'!$D:$D, $A41, '2009'!$F:$F, X$1)+SUMIFS('2009'!$J:$J, '2009'!$E:$E, $A41, '2009'!$F:$F, X$1), 0)</f>
        <v>0</v>
      </c>
      <c r="Y41" s="0" t="n">
        <f aca="false">IFERROR(SUMIFS('2018'!$H:$H, '2018'!$C:$C, $A41, '2018'!$F:$F, Y$1)+SUMIFS('2018'!$I:$I, '2018'!$D:$D, $A41, '2018'!$F:$F, Y$1)+SUMIFS('2018'!$J:$J, '2018'!$E:$E, $A41, '2018'!$F:$F, Y$1)+SUMIFS('2017'!$H:$H, '2017'!$C:$C, $A41, '2017'!$F:$F, Y$1)+SUMIFS('2017'!$I:$I, '2017'!$D:$D, $A41, '2017'!$F:$F, Y$1)+SUMIFS('2017'!$J:$J, '2017'!$E:$E, $A41, '2017'!$F:$F, Y$1)+SUMIFS('2016'!$H:$H, '2016'!$C:$C, $A41, '2016'!$F:$F, Y$1)+SUMIFS('2016'!$I:$I, '2016'!$D:$D, $A41, '2016'!$F:$F, Y$1)+SUMIFS('2016'!$J:$J, '2016'!$E:$E, $A41, '2016'!$F:$F, Y$1)+SUMIFS('2015'!$H:$H, '2015'!$C:$C, $A41, '2015'!$F:$F, Y$1)+SUMIFS('2015'!$I:$I, '2015'!$D:$D, $A41, '2015'!$F:$F, Y$1)+SUMIFS('2015'!$J:$J, '2015'!$E:$E, $A41, '2015'!$F:$F, Y$1)+SUMIFS('2014'!$H:$H, '2014'!$C:$C, $A41, '2014'!$F:$F, Y$1)+SUMIFS('2014'!$I:$I, '2014'!$D:$D, $A41, '2014'!$F:$F, Y$1)+SUMIFS('2014'!$J:$J, '2014'!$E:$E, $A41, '2014'!$F:$F, Y$1)+SUMIFS('2013'!$H:$H, '2013'!$C:$C, $A41, '2013'!$F:$F, Y$1)+SUMIFS('2013'!$I:$I, '2013'!$D:$D, $A41, '2013'!$F:$F, Y$1)+SUMIFS('2013'!$J:$J, '2013'!$E:$E, $A41, '2013'!$F:$F, Y$1)+SUMIFS('2012'!$H:$H, '2012'!$C:$C, $A41, '2012'!$F:$F, Y$1)+SUMIFS('2012'!$I:$I, '2012'!$D:$D, $A41, '2012'!$F:$F, Y$1)+SUMIFS('2012'!$J:$J, '2012'!$E:$E, $A41, '2012'!$F:$F, Y$1)+SUMIFS('2011'!$H:$H, '2011'!$C:$C, $A41, '2011'!$F:$F, Y$1)+SUMIFS('2011'!$I:$I, '2011'!$D:$D, $A41, '2011'!$F:$F, Y$1)+SUMIFS('2011'!$J:$J, '2011'!$E:$E, $A41, '2011'!$F:$F, Y$1)+SUMIFS('2010'!$H:$H, '2010'!$C:$C, $A41, '2010'!$F:$F, Y$1)+SUMIFS('2010'!$I:$I, '2010'!$D:$D, $A41, '2010'!$F:$F, Y$1)+SUMIFS('2010'!$J:$J, '2010'!$E:$E, $A41, '2010'!$F:$F, Y$1)+SUMIFS('2009'!$H:$H, '2009'!$C:$C, $A41, '2009'!$F:$F, Y$1)+SUMIFS('2009'!$I:$I, '2009'!$D:$D, $A41, '2009'!$F:$F, Y$1)+SUMIFS('2009'!$J:$J, '2009'!$E:$E, $A41, '2009'!$F:$F, Y$1), 0)</f>
        <v>0</v>
      </c>
      <c r="Z41" s="0" t="n">
        <f aca="false">IFERROR(SUMIFS('2018'!$H:$H, '2018'!$C:$C, $A41, '2018'!$F:$F, Z$1)+SUMIFS('2018'!$I:$I, '2018'!$D:$D, $A41, '2018'!$F:$F, Z$1)+SUMIFS('2018'!$J:$J, '2018'!$E:$E, $A41, '2018'!$F:$F, Z$1)+SUMIFS('2017'!$H:$H, '2017'!$C:$C, $A41, '2017'!$F:$F, Z$1)+SUMIFS('2017'!$I:$I, '2017'!$D:$D, $A41, '2017'!$F:$F, Z$1)+SUMIFS('2017'!$J:$J, '2017'!$E:$E, $A41, '2017'!$F:$F, Z$1)+SUMIFS('2016'!$H:$H, '2016'!$C:$C, $A41, '2016'!$F:$F, Z$1)+SUMIFS('2016'!$I:$I, '2016'!$D:$D, $A41, '2016'!$F:$F, Z$1)+SUMIFS('2016'!$J:$J, '2016'!$E:$E, $A41, '2016'!$F:$F, Z$1)+SUMIFS('2015'!$H:$H, '2015'!$C:$C, $A41, '2015'!$F:$F, Z$1)+SUMIFS('2015'!$I:$I, '2015'!$D:$D, $A41, '2015'!$F:$F, Z$1)+SUMIFS('2015'!$J:$J, '2015'!$E:$E, $A41, '2015'!$F:$F, Z$1)+SUMIFS('2014'!$H:$H, '2014'!$C:$C, $A41, '2014'!$F:$F, Z$1)+SUMIFS('2014'!$I:$I, '2014'!$D:$D, $A41, '2014'!$F:$F, Z$1)+SUMIFS('2014'!$J:$J, '2014'!$E:$E, $A41, '2014'!$F:$F, Z$1)+SUMIFS('2013'!$H:$H, '2013'!$C:$C, $A41, '2013'!$F:$F, Z$1)+SUMIFS('2013'!$I:$I, '2013'!$D:$D, $A41, '2013'!$F:$F, Z$1)+SUMIFS('2013'!$J:$J, '2013'!$E:$E, $A41, '2013'!$F:$F, Z$1)+SUMIFS('2012'!$H:$H, '2012'!$C:$C, $A41, '2012'!$F:$F, Z$1)+SUMIFS('2012'!$I:$I, '2012'!$D:$D, $A41, '2012'!$F:$F, Z$1)+SUMIFS('2012'!$J:$J, '2012'!$E:$E, $A41, '2012'!$F:$F, Z$1)+SUMIFS('2011'!$H:$H, '2011'!$C:$C, $A41, '2011'!$F:$F, Z$1)+SUMIFS('2011'!$I:$I, '2011'!$D:$D, $A41, '2011'!$F:$F, Z$1)+SUMIFS('2011'!$J:$J, '2011'!$E:$E, $A41, '2011'!$F:$F, Z$1)+SUMIFS('2010'!$H:$H, '2010'!$C:$C, $A41, '2010'!$F:$F, Z$1)+SUMIFS('2010'!$I:$I, '2010'!$D:$D, $A41, '2010'!$F:$F, Z$1)+SUMIFS('2010'!$J:$J, '2010'!$E:$E, $A41, '2010'!$F:$F, Z$1)+SUMIFS('2009'!$H:$H, '2009'!$C:$C, $A41, '2009'!$F:$F, Z$1)+SUMIFS('2009'!$I:$I, '2009'!$D:$D, $A41, '2009'!$F:$F, Z$1)+SUMIFS('2009'!$J:$J, '2009'!$E:$E, $A41, '2009'!$F:$F, Z$1), 0)</f>
        <v>0</v>
      </c>
      <c r="AA41" s="0" t="n">
        <f aca="false">IFERROR(SUMIFS('2018'!$H:$H, '2018'!$C:$C, $A41, '2018'!$F:$F, AA$1)+SUMIFS('2018'!$I:$I, '2018'!$D:$D, $A41, '2018'!$F:$F, AA$1)+SUMIFS('2018'!$J:$J, '2018'!$E:$E, $A41, '2018'!$F:$F, AA$1)+SUMIFS('2017'!$H:$H, '2017'!$C:$C, $A41, '2017'!$F:$F, AA$1)+SUMIFS('2017'!$I:$I, '2017'!$D:$D, $A41, '2017'!$F:$F, AA$1)+SUMIFS('2017'!$J:$J, '2017'!$E:$E, $A41, '2017'!$F:$F, AA$1)+SUMIFS('2016'!$H:$H, '2016'!$C:$C, $A41, '2016'!$F:$F, AA$1)+SUMIFS('2016'!$I:$I, '2016'!$D:$D, $A41, '2016'!$F:$F, AA$1)+SUMIFS('2016'!$J:$J, '2016'!$E:$E, $A41, '2016'!$F:$F, AA$1)+SUMIFS('2015'!$H:$H, '2015'!$C:$C, $A41, '2015'!$F:$F, AA$1)+SUMIFS('2015'!$I:$I, '2015'!$D:$D, $A41, '2015'!$F:$F, AA$1)+SUMIFS('2015'!$J:$J, '2015'!$E:$E, $A41, '2015'!$F:$F, AA$1)+SUMIFS('2014'!$H:$H, '2014'!$C:$C, $A41, '2014'!$F:$F, AA$1)+SUMIFS('2014'!$I:$I, '2014'!$D:$D, $A41, '2014'!$F:$F, AA$1)+SUMIFS('2014'!$J:$J, '2014'!$E:$E, $A41, '2014'!$F:$F, AA$1)+SUMIFS('2013'!$H:$H, '2013'!$C:$C, $A41, '2013'!$F:$F, AA$1)+SUMIFS('2013'!$I:$I, '2013'!$D:$D, $A41, '2013'!$F:$F, AA$1)+SUMIFS('2013'!$J:$J, '2013'!$E:$E, $A41, '2013'!$F:$F, AA$1)+SUMIFS('2012'!$H:$H, '2012'!$C:$C, $A41, '2012'!$F:$F, AA$1)+SUMIFS('2012'!$I:$I, '2012'!$D:$D, $A41, '2012'!$F:$F, AA$1)+SUMIFS('2012'!$J:$J, '2012'!$E:$E, $A41, '2012'!$F:$F, AA$1)+SUMIFS('2011'!$H:$H, '2011'!$C:$C, $A41, '2011'!$F:$F, AA$1)+SUMIFS('2011'!$I:$I, '2011'!$D:$D, $A41, '2011'!$F:$F, AA$1)+SUMIFS('2011'!$J:$J, '2011'!$E:$E, $A41, '2011'!$F:$F, AA$1)+SUMIFS('2010'!$H:$H, '2010'!$C:$C, $A41, '2010'!$F:$F, AA$1)+SUMIFS('2010'!$I:$I, '2010'!$D:$D, $A41, '2010'!$F:$F, AA$1)+SUMIFS('2010'!$J:$J, '2010'!$E:$E, $A41, '2010'!$F:$F, AA$1)+SUMIFS('2009'!$H:$H, '2009'!$C:$C, $A41, '2009'!$F:$F, AA$1)+SUMIFS('2009'!$I:$I, '2009'!$D:$D, $A41, '2009'!$F:$F, AA$1)+SUMIFS('2009'!$J:$J, '2009'!$E:$E, $A41, '2009'!$F:$F, AA$1), 0)</f>
        <v>0</v>
      </c>
      <c r="AB41" s="0" t="n">
        <f aca="false">IFERROR(SUMIFS('2018'!$H:$H, '2018'!$C:$C, $A41, '2018'!$F:$F, AB$1)+SUMIFS('2018'!$I:$I, '2018'!$D:$D, $A41, '2018'!$F:$F, AB$1)+SUMIFS('2018'!$J:$J, '2018'!$E:$E, $A41, '2018'!$F:$F, AB$1)+SUMIFS('2017'!$H:$H, '2017'!$C:$C, $A41, '2017'!$F:$F, AB$1)+SUMIFS('2017'!$I:$I, '2017'!$D:$D, $A41, '2017'!$F:$F, AB$1)+SUMIFS('2017'!$J:$J, '2017'!$E:$E, $A41, '2017'!$F:$F, AB$1)+SUMIFS('2016'!$H:$H, '2016'!$C:$C, $A41, '2016'!$F:$F, AB$1)+SUMIFS('2016'!$I:$I, '2016'!$D:$D, $A41, '2016'!$F:$F, AB$1)+SUMIFS('2016'!$J:$J, '2016'!$E:$E, $A41, '2016'!$F:$F, AB$1)+SUMIFS('2015'!$H:$H, '2015'!$C:$C, $A41, '2015'!$F:$F, AB$1)+SUMIFS('2015'!$I:$I, '2015'!$D:$D, $A41, '2015'!$F:$F, AB$1)+SUMIFS('2015'!$J:$J, '2015'!$E:$E, $A41, '2015'!$F:$F, AB$1)+SUMIFS('2014'!$H:$H, '2014'!$C:$C, $A41, '2014'!$F:$F, AB$1)+SUMIFS('2014'!$I:$I, '2014'!$D:$D, $A41, '2014'!$F:$F, AB$1)+SUMIFS('2014'!$J:$J, '2014'!$E:$E, $A41, '2014'!$F:$F, AB$1)+SUMIFS('2013'!$H:$H, '2013'!$C:$C, $A41, '2013'!$F:$F, AB$1)+SUMIFS('2013'!$I:$I, '2013'!$D:$D, $A41, '2013'!$F:$F, AB$1)+SUMIFS('2013'!$J:$J, '2013'!$E:$E, $A41, '2013'!$F:$F, AB$1)+SUMIFS('2012'!$H:$H, '2012'!$C:$C, $A41, '2012'!$F:$F, AB$1)+SUMIFS('2012'!$I:$I, '2012'!$D:$D, $A41, '2012'!$F:$F, AB$1)+SUMIFS('2012'!$J:$J, '2012'!$E:$E, $A41, '2012'!$F:$F, AB$1)+SUMIFS('2011'!$H:$H, '2011'!$C:$C, $A41, '2011'!$F:$F, AB$1)+SUMIFS('2011'!$I:$I, '2011'!$D:$D, $A41, '2011'!$F:$F, AB$1)+SUMIFS('2011'!$J:$J, '2011'!$E:$E, $A41, '2011'!$F:$F, AB$1)+SUMIFS('2010'!$H:$H, '2010'!$C:$C, $A41, '2010'!$F:$F, AB$1)+SUMIFS('2010'!$I:$I, '2010'!$D:$D, $A41, '2010'!$F:$F, AB$1)+SUMIFS('2010'!$J:$J, '2010'!$E:$E, $A41, '2010'!$F:$F, AB$1)+SUMIFS('2009'!$H:$H, '2009'!$C:$C, $A41, '2009'!$F:$F, AB$1)+SUMIFS('2009'!$I:$I, '2009'!$D:$D, $A41, '2009'!$F:$F, AB$1)+SUMIFS('2009'!$J:$J, '2009'!$E:$E, $A41, '2009'!$F:$F, AB$1), 0)</f>
        <v>0</v>
      </c>
      <c r="AC41" s="0" t="n">
        <f aca="false">IFERROR(SUMIFS('2018'!$H:$H, '2018'!$C:$C, $A41, '2018'!$F:$F, AC$1)+SUMIFS('2018'!$I:$I, '2018'!$D:$D, $A41, '2018'!$F:$F, AC$1)+SUMIFS('2018'!$J:$J, '2018'!$E:$E, $A41, '2018'!$F:$F, AC$1)+SUMIFS('2017'!$H:$H, '2017'!$C:$C, $A41, '2017'!$F:$F, AC$1)+SUMIFS('2017'!$I:$I, '2017'!$D:$D, $A41, '2017'!$F:$F, AC$1)+SUMIFS('2017'!$J:$J, '2017'!$E:$E, $A41, '2017'!$F:$F, AC$1)+SUMIFS('2016'!$H:$H, '2016'!$C:$C, $A41, '2016'!$F:$F, AC$1)+SUMIFS('2016'!$I:$I, '2016'!$D:$D, $A41, '2016'!$F:$F, AC$1)+SUMIFS('2016'!$J:$J, '2016'!$E:$E, $A41, '2016'!$F:$F, AC$1)+SUMIFS('2015'!$H:$H, '2015'!$C:$C, $A41, '2015'!$F:$F, AC$1)+SUMIFS('2015'!$I:$I, '2015'!$D:$D, $A41, '2015'!$F:$F, AC$1)+SUMIFS('2015'!$J:$J, '2015'!$E:$E, $A41, '2015'!$F:$F, AC$1)+SUMIFS('2014'!$H:$H, '2014'!$C:$C, $A41, '2014'!$F:$F, AC$1)+SUMIFS('2014'!$I:$I, '2014'!$D:$D, $A41, '2014'!$F:$F, AC$1)+SUMIFS('2014'!$J:$J, '2014'!$E:$E, $A41, '2014'!$F:$F, AC$1)+SUMIFS('2013'!$H:$H, '2013'!$C:$C, $A41, '2013'!$F:$F, AC$1)+SUMIFS('2013'!$I:$I, '2013'!$D:$D, $A41, '2013'!$F:$F, AC$1)+SUMIFS('2013'!$J:$J, '2013'!$E:$E, $A41, '2013'!$F:$F, AC$1)+SUMIFS('2012'!$H:$H, '2012'!$C:$C, $A41, '2012'!$F:$F, AC$1)+SUMIFS('2012'!$I:$I, '2012'!$D:$D, $A41, '2012'!$F:$F, AC$1)+SUMIFS('2012'!$J:$J, '2012'!$E:$E, $A41, '2012'!$F:$F, AC$1)+SUMIFS('2011'!$H:$H, '2011'!$C:$C, $A41, '2011'!$F:$F, AC$1)+SUMIFS('2011'!$I:$I, '2011'!$D:$D, $A41, '2011'!$F:$F, AC$1)+SUMIFS('2011'!$J:$J, '2011'!$E:$E, $A41, '2011'!$F:$F, AC$1)+SUMIFS('2010'!$H:$H, '2010'!$C:$C, $A41, '2010'!$F:$F, AC$1)+SUMIFS('2010'!$I:$I, '2010'!$D:$D, $A41, '2010'!$F:$F, AC$1)+SUMIFS('2010'!$J:$J, '2010'!$E:$E, $A41, '2010'!$F:$F, AC$1)+SUMIFS('2009'!$H:$H, '2009'!$C:$C, $A41, '2009'!$F:$F, AC$1)+SUMIFS('2009'!$I:$I, '2009'!$D:$D, $A41, '2009'!$F:$F, AC$1)+SUMIFS('2009'!$J:$J, '2009'!$E:$E, $A41, '2009'!$F:$F, AC$1), 0)</f>
        <v>0</v>
      </c>
      <c r="AD41" s="0" t="n">
        <f aca="false">IFERROR(SUMIFS('2018'!$H:$H, '2018'!$C:$C, $A41, '2018'!$F:$F, AD$1)+SUMIFS('2018'!$I:$I, '2018'!$D:$D, $A41, '2018'!$F:$F, AD$1)+SUMIFS('2018'!$J:$J, '2018'!$E:$E, $A41, '2018'!$F:$F, AD$1)+SUMIFS('2017'!$H:$H, '2017'!$C:$C, $A41, '2017'!$F:$F, AD$1)+SUMIFS('2017'!$I:$I, '2017'!$D:$D, $A41, '2017'!$F:$F, AD$1)+SUMIFS('2017'!$J:$J, '2017'!$E:$E, $A41, '2017'!$F:$F, AD$1)+SUMIFS('2016'!$H:$H, '2016'!$C:$C, $A41, '2016'!$F:$F, AD$1)+SUMIFS('2016'!$I:$I, '2016'!$D:$D, $A41, '2016'!$F:$F, AD$1)+SUMIFS('2016'!$J:$J, '2016'!$E:$E, $A41, '2016'!$F:$F, AD$1)+SUMIFS('2015'!$H:$H, '2015'!$C:$C, $A41, '2015'!$F:$F, AD$1)+SUMIFS('2015'!$I:$I, '2015'!$D:$D, $A41, '2015'!$F:$F, AD$1)+SUMIFS('2015'!$J:$J, '2015'!$E:$E, $A41, '2015'!$F:$F, AD$1)+SUMIFS('2014'!$H:$H, '2014'!$C:$C, $A41, '2014'!$F:$F, AD$1)+SUMIFS('2014'!$I:$I, '2014'!$D:$D, $A41, '2014'!$F:$F, AD$1)+SUMIFS('2014'!$J:$J, '2014'!$E:$E, $A41, '2014'!$F:$F, AD$1)+SUMIFS('2013'!$H:$H, '2013'!$C:$C, $A41, '2013'!$F:$F, AD$1)+SUMIFS('2013'!$I:$I, '2013'!$D:$D, $A41, '2013'!$F:$F, AD$1)+SUMIFS('2013'!$J:$J, '2013'!$E:$E, $A41, '2013'!$F:$F, AD$1)+SUMIFS('2012'!$H:$H, '2012'!$C:$C, $A41, '2012'!$F:$F, AD$1)+SUMIFS('2012'!$I:$I, '2012'!$D:$D, $A41, '2012'!$F:$F, AD$1)+SUMIFS('2012'!$J:$J, '2012'!$E:$E, $A41, '2012'!$F:$F, AD$1)+SUMIFS('2011'!$H:$H, '2011'!$C:$C, $A41, '2011'!$F:$F, AD$1)+SUMIFS('2011'!$I:$I, '2011'!$D:$D, $A41, '2011'!$F:$F, AD$1)+SUMIFS('2011'!$J:$J, '2011'!$E:$E, $A41, '2011'!$F:$F, AD$1)+SUMIFS('2010'!$H:$H, '2010'!$C:$C, $A41, '2010'!$F:$F, AD$1)+SUMIFS('2010'!$I:$I, '2010'!$D:$D, $A41, '2010'!$F:$F, AD$1)+SUMIFS('2010'!$J:$J, '2010'!$E:$E, $A41, '2010'!$F:$F, AD$1)+SUMIFS('2009'!$H:$H, '2009'!$C:$C, $A41, '2009'!$F:$F, AD$1)+SUMIFS('2009'!$I:$I, '2009'!$D:$D, $A41, '2009'!$F:$F, AD$1)+SUMIFS('2009'!$J:$J, '2009'!$E:$E, $A41, '2009'!$F:$F, AD$1), 0)</f>
        <v>0</v>
      </c>
      <c r="AE41" s="0" t="n">
        <f aca="false">IFERROR(SUMIFS('2018'!$H:$H, '2018'!$C:$C, $A41, '2018'!$F:$F, AE$1)+SUMIFS('2018'!$I:$I, '2018'!$D:$D, $A41, '2018'!$F:$F, AE$1)+SUMIFS('2018'!$J:$J, '2018'!$E:$E, $A41, '2018'!$F:$F, AE$1)+SUMIFS('2017'!$H:$H, '2017'!$C:$C, $A41, '2017'!$F:$F, AE$1)+SUMIFS('2017'!$I:$I, '2017'!$D:$D, $A41, '2017'!$F:$F, AE$1)+SUMIFS('2017'!$J:$J, '2017'!$E:$E, $A41, '2017'!$F:$F, AE$1)+SUMIFS('2016'!$H:$H, '2016'!$C:$C, $A41, '2016'!$F:$F, AE$1)+SUMIFS('2016'!$I:$I, '2016'!$D:$D, $A41, '2016'!$F:$F, AE$1)+SUMIFS('2016'!$J:$J, '2016'!$E:$E, $A41, '2016'!$F:$F, AE$1)+SUMIFS('2015'!$H:$H, '2015'!$C:$C, $A41, '2015'!$F:$F, AE$1)+SUMIFS('2015'!$I:$I, '2015'!$D:$D, $A41, '2015'!$F:$F, AE$1)+SUMIFS('2015'!$J:$J, '2015'!$E:$E, $A41, '2015'!$F:$F, AE$1)+SUMIFS('2014'!$H:$H, '2014'!$C:$C, $A41, '2014'!$F:$F, AE$1)+SUMIFS('2014'!$I:$I, '2014'!$D:$D, $A41, '2014'!$F:$F, AE$1)+SUMIFS('2014'!$J:$J, '2014'!$E:$E, $A41, '2014'!$F:$F, AE$1)+SUMIFS('2013'!$H:$H, '2013'!$C:$C, $A41, '2013'!$F:$F, AE$1)+SUMIFS('2013'!$I:$I, '2013'!$D:$D, $A41, '2013'!$F:$F, AE$1)+SUMIFS('2013'!$J:$J, '2013'!$E:$E, $A41, '2013'!$F:$F, AE$1)+SUMIFS('2012'!$H:$H, '2012'!$C:$C, $A41, '2012'!$F:$F, AE$1)+SUMIFS('2012'!$I:$I, '2012'!$D:$D, $A41, '2012'!$F:$F, AE$1)+SUMIFS('2012'!$J:$J, '2012'!$E:$E, $A41, '2012'!$F:$F, AE$1)+SUMIFS('2011'!$H:$H, '2011'!$C:$C, $A41, '2011'!$F:$F, AE$1)+SUMIFS('2011'!$I:$I, '2011'!$D:$D, $A41, '2011'!$F:$F, AE$1)+SUMIFS('2011'!$J:$J, '2011'!$E:$E, $A41, '2011'!$F:$F, AE$1)+SUMIFS('2010'!$H:$H, '2010'!$C:$C, $A41, '2010'!$F:$F, AE$1)+SUMIFS('2010'!$I:$I, '2010'!$D:$D, $A41, '2010'!$F:$F, AE$1)+SUMIFS('2010'!$J:$J, '2010'!$E:$E, $A41, '2010'!$F:$F, AE$1)+SUMIFS('2009'!$H:$H, '2009'!$C:$C, $A41, '2009'!$F:$F, AE$1)+SUMIFS('2009'!$I:$I, '2009'!$D:$D, $A41, '2009'!$F:$F, AE$1)+SUMIFS('2009'!$J:$J, '2009'!$E:$E, $A41, '2009'!$F:$F, AE$1), 0)</f>
        <v>0</v>
      </c>
      <c r="AF41" s="0" t="n">
        <f aca="false">IFERROR(SUMIFS('2018'!$H:$H, '2018'!$C:$C, $A41, '2018'!$F:$F, AF$1)+SUMIFS('2018'!$I:$I, '2018'!$D:$D, $A41, '2018'!$F:$F, AF$1)+SUMIFS('2018'!$J:$J, '2018'!$E:$E, $A41, '2018'!$F:$F, AF$1)+SUMIFS('2017'!$H:$H, '2017'!$C:$C, $A41, '2017'!$F:$F, AF$1)+SUMIFS('2017'!$I:$I, '2017'!$D:$D, $A41, '2017'!$F:$F, AF$1)+SUMIFS('2017'!$J:$J, '2017'!$E:$E, $A41, '2017'!$F:$F, AF$1)+SUMIFS('2016'!$H:$H, '2016'!$C:$C, $A41, '2016'!$F:$F, AF$1)+SUMIFS('2016'!$I:$I, '2016'!$D:$D, $A41, '2016'!$F:$F, AF$1)+SUMIFS('2016'!$J:$J, '2016'!$E:$E, $A41, '2016'!$F:$F, AF$1)+SUMIFS('2015'!$H:$H, '2015'!$C:$C, $A41, '2015'!$F:$F, AF$1)+SUMIFS('2015'!$I:$I, '2015'!$D:$D, $A41, '2015'!$F:$F, AF$1)+SUMIFS('2015'!$J:$J, '2015'!$E:$E, $A41, '2015'!$F:$F, AF$1)+SUMIFS('2014'!$H:$H, '2014'!$C:$C, $A41, '2014'!$F:$F, AF$1)+SUMIFS('2014'!$I:$I, '2014'!$D:$D, $A41, '2014'!$F:$F, AF$1)+SUMIFS('2014'!$J:$J, '2014'!$E:$E, $A41, '2014'!$F:$F, AF$1)+SUMIFS('2013'!$H:$H, '2013'!$C:$C, $A41, '2013'!$F:$F, AF$1)+SUMIFS('2013'!$I:$I, '2013'!$D:$D, $A41, '2013'!$F:$F, AF$1)+SUMIFS('2013'!$J:$J, '2013'!$E:$E, $A41, '2013'!$F:$F, AF$1)+SUMIFS('2012'!$H:$H, '2012'!$C:$C, $A41, '2012'!$F:$F, AF$1)+SUMIFS('2012'!$I:$I, '2012'!$D:$D, $A41, '2012'!$F:$F, AF$1)+SUMIFS('2012'!$J:$J, '2012'!$E:$E, $A41, '2012'!$F:$F, AF$1)+SUMIFS('2011'!$H:$H, '2011'!$C:$C, $A41, '2011'!$F:$F, AF$1)+SUMIFS('2011'!$I:$I, '2011'!$D:$D, $A41, '2011'!$F:$F, AF$1)+SUMIFS('2011'!$J:$J, '2011'!$E:$E, $A41, '2011'!$F:$F, AF$1)+SUMIFS('2010'!$H:$H, '2010'!$C:$C, $A41, '2010'!$F:$F, AF$1)+SUMIFS('2010'!$I:$I, '2010'!$D:$D, $A41, '2010'!$F:$F, AF$1)+SUMIFS('2010'!$J:$J, '2010'!$E:$E, $A41, '2010'!$F:$F, AF$1)+SUMIFS('2009'!$H:$H, '2009'!$C:$C, $A41, '2009'!$F:$F, AF$1)+SUMIFS('2009'!$I:$I, '2009'!$D:$D, $A41, '2009'!$F:$F, AF$1)+SUMIFS('2009'!$J:$J, '2009'!$E:$E, $A41, '2009'!$F:$F, AF$1), 0)</f>
        <v>0</v>
      </c>
    </row>
    <row r="42" customFormat="false" ht="15" hidden="false" customHeight="false" outlineLevel="0" collapsed="false">
      <c r="A42" s="12" t="s">
        <v>54</v>
      </c>
      <c r="B42" s="0" t="n">
        <f aca="false">IFERROR(SUMIFS('2018'!$H:$H, '2018'!$C:$C, $A42, '2018'!$F:$F, B$1)+SUMIFS('2018'!$I:$I, '2018'!$D:$D, $A42, '2018'!$F:$F, B$1)+SUMIFS('2018'!$J:$J, '2018'!$E:$E, $A42, '2018'!$F:$F, B$1)+SUMIFS('2017'!$H:$H, '2017'!$C:$C, $A42, '2017'!$F:$F, B$1)+SUMIFS('2017'!$I:$I, '2017'!$D:$D, $A42, '2017'!$F:$F, B$1)+SUMIFS('2017'!$J:$J, '2017'!$E:$E, $A42, '2017'!$F:$F, B$1)+SUMIFS('2016'!$H:$H, '2016'!$C:$C, $A42, '2016'!$F:$F, B$1)+SUMIFS('2016'!$I:$I, '2016'!$D:$D, $A42, '2016'!$F:$F, B$1)+SUMIFS('2016'!$J:$J, '2016'!$E:$E, $A42, '2016'!$F:$F, B$1)+SUMIFS('2015'!$H:$H, '2015'!$C:$C, $A42, '2015'!$F:$F, B$1)+SUMIFS('2015'!$I:$I, '2015'!$D:$D, $A42, '2015'!$F:$F, B$1)+SUMIFS('2015'!$J:$J, '2015'!$E:$E, $A42, '2015'!$F:$F, B$1)+SUMIFS('2014'!$H:$H, '2014'!$C:$C, $A42, '2014'!$F:$F, B$1)+SUMIFS('2014'!$I:$I, '2014'!$D:$D, $A42, '2014'!$F:$F, B$1)+SUMIFS('2014'!$J:$J, '2014'!$E:$E, $A42, '2014'!$F:$F, B$1)+SUMIFS('2013'!$H:$H, '2013'!$C:$C, $A42, '2013'!$F:$F, B$1)+SUMIFS('2013'!$I:$I, '2013'!$D:$D, $A42, '2013'!$F:$F, B$1)+SUMIFS('2013'!$J:$J, '2013'!$E:$E, $A42, '2013'!$F:$F, B$1)+SUMIFS('2012'!$H:$H, '2012'!$C:$C, $A42, '2012'!$F:$F, B$1)+SUMIFS('2012'!$I:$I, '2012'!$D:$D, $A42, '2012'!$F:$F, B$1)+SUMIFS('2012'!$J:$J, '2012'!$E:$E, $A42, '2012'!$F:$F, B$1)+SUMIFS('2011'!$H:$H, '2011'!$C:$C, $A42, '2011'!$F:$F, B$1)+SUMIFS('2011'!$I:$I, '2011'!$D:$D, $A42, '2011'!$F:$F, B$1)+SUMIFS('2011'!$J:$J, '2011'!$E:$E, $A42, '2011'!$F:$F, B$1)+SUMIFS('2010'!$H:$H, '2010'!$C:$C, $A42, '2010'!$F:$F, B$1)+SUMIFS('2010'!$I:$I, '2010'!$D:$D, $A42, '2010'!$F:$F, B$1)+SUMIFS('2010'!$J:$J, '2010'!$E:$E, $A42, '2010'!$F:$F, B$1)+SUMIFS('2009'!$H:$H, '2009'!$C:$C, $A42, '2009'!$F:$F, B$1)+SUMIFS('2009'!$I:$I, '2009'!$D:$D, $A42, '2009'!$F:$F, B$1)+SUMIFS('2009'!$J:$J, '2009'!$E:$E, $A42, '2009'!$F:$F, B$1), 0)</f>
        <v>29.5</v>
      </c>
      <c r="C42" s="0" t="n">
        <f aca="false">IFERROR(SUMIFS('2018'!$H:$H, '2018'!$C:$C, $A42, '2018'!$F:$F, C$1)+SUMIFS('2018'!$I:$I, '2018'!$D:$D, $A42, '2018'!$F:$F, C$1)+SUMIFS('2018'!$J:$J, '2018'!$E:$E, $A42, '2018'!$F:$F, C$1)+SUMIFS('2017'!$H:$H, '2017'!$C:$C, $A42, '2017'!$F:$F, C$1)+SUMIFS('2017'!$I:$I, '2017'!$D:$D, $A42, '2017'!$F:$F, C$1)+SUMIFS('2017'!$J:$J, '2017'!$E:$E, $A42, '2017'!$F:$F, C$1)+SUMIFS('2016'!$H:$H, '2016'!$C:$C, $A42, '2016'!$F:$F, C$1)+SUMIFS('2016'!$I:$I, '2016'!$D:$D, $A42, '2016'!$F:$F, C$1)+SUMIFS('2016'!$J:$J, '2016'!$E:$E, $A42, '2016'!$F:$F, C$1)+SUMIFS('2015'!$H:$H, '2015'!$C:$C, $A42, '2015'!$F:$F, C$1)+SUMIFS('2015'!$I:$I, '2015'!$D:$D, $A42, '2015'!$F:$F, C$1)+SUMIFS('2015'!$J:$J, '2015'!$E:$E, $A42, '2015'!$F:$F, C$1)+SUMIFS('2014'!$H:$H, '2014'!$C:$C, $A42, '2014'!$F:$F, C$1)+SUMIFS('2014'!$I:$I, '2014'!$D:$D, $A42, '2014'!$F:$F, C$1)+SUMIFS('2014'!$J:$J, '2014'!$E:$E, $A42, '2014'!$F:$F, C$1)+SUMIFS('2013'!$H:$H, '2013'!$C:$C, $A42, '2013'!$F:$F, C$1)+SUMIFS('2013'!$I:$I, '2013'!$D:$D, $A42, '2013'!$F:$F, C$1)+SUMIFS('2013'!$J:$J, '2013'!$E:$E, $A42, '2013'!$F:$F, C$1)+SUMIFS('2012'!$H:$H, '2012'!$C:$C, $A42, '2012'!$F:$F, C$1)+SUMIFS('2012'!$I:$I, '2012'!$D:$D, $A42, '2012'!$F:$F, C$1)+SUMIFS('2012'!$J:$J, '2012'!$E:$E, $A42, '2012'!$F:$F, C$1)+SUMIFS('2011'!$H:$H, '2011'!$C:$C, $A42, '2011'!$F:$F, C$1)+SUMIFS('2011'!$I:$I, '2011'!$D:$D, $A42, '2011'!$F:$F, C$1)+SUMIFS('2011'!$J:$J, '2011'!$E:$E, $A42, '2011'!$F:$F, C$1)+SUMIFS('2010'!$H:$H, '2010'!$C:$C, $A42, '2010'!$F:$F, C$1)+SUMIFS('2010'!$I:$I, '2010'!$D:$D, $A42, '2010'!$F:$F, C$1)+SUMIFS('2010'!$J:$J, '2010'!$E:$E, $A42, '2010'!$F:$F, C$1)+SUMIFS('2009'!$H:$H, '2009'!$C:$C, $A42, '2009'!$F:$F, C$1)+SUMIFS('2009'!$I:$I, '2009'!$D:$D, $A42, '2009'!$F:$F, C$1)+SUMIFS('2009'!$J:$J, '2009'!$E:$E, $A42, '2009'!$F:$F, C$1), 0)</f>
        <v>0</v>
      </c>
      <c r="D42" s="0" t="n">
        <f aca="false">IFERROR(SUMIFS('2018'!$H:$H, '2018'!$C:$C, $A42, '2018'!$F:$F, D$1)+SUMIFS('2018'!$I:$I, '2018'!$D:$D, $A42, '2018'!$F:$F, D$1)+SUMIFS('2018'!$J:$J, '2018'!$E:$E, $A42, '2018'!$F:$F, D$1)+SUMIFS('2017'!$H:$H, '2017'!$C:$C, $A42, '2017'!$F:$F, D$1)+SUMIFS('2017'!$I:$I, '2017'!$D:$D, $A42, '2017'!$F:$F, D$1)+SUMIFS('2017'!$J:$J, '2017'!$E:$E, $A42, '2017'!$F:$F, D$1)+SUMIFS('2016'!$H:$H, '2016'!$C:$C, $A42, '2016'!$F:$F, D$1)+SUMIFS('2016'!$I:$I, '2016'!$D:$D, $A42, '2016'!$F:$F, D$1)+SUMIFS('2016'!$J:$J, '2016'!$E:$E, $A42, '2016'!$F:$F, D$1)+SUMIFS('2015'!$H:$H, '2015'!$C:$C, $A42, '2015'!$F:$F, D$1)+SUMIFS('2015'!$I:$I, '2015'!$D:$D, $A42, '2015'!$F:$F, D$1)+SUMIFS('2015'!$J:$J, '2015'!$E:$E, $A42, '2015'!$F:$F, D$1)+SUMIFS('2014'!$H:$H, '2014'!$C:$C, $A42, '2014'!$F:$F, D$1)+SUMIFS('2014'!$I:$I, '2014'!$D:$D, $A42, '2014'!$F:$F, D$1)+SUMIFS('2014'!$J:$J, '2014'!$E:$E, $A42, '2014'!$F:$F, D$1)+SUMIFS('2013'!$H:$H, '2013'!$C:$C, $A42, '2013'!$F:$F, D$1)+SUMIFS('2013'!$I:$I, '2013'!$D:$D, $A42, '2013'!$F:$F, D$1)+SUMIFS('2013'!$J:$J, '2013'!$E:$E, $A42, '2013'!$F:$F, D$1)+SUMIFS('2012'!$H:$H, '2012'!$C:$C, $A42, '2012'!$F:$F, D$1)+SUMIFS('2012'!$I:$I, '2012'!$D:$D, $A42, '2012'!$F:$F, D$1)+SUMIFS('2012'!$J:$J, '2012'!$E:$E, $A42, '2012'!$F:$F, D$1)+SUMIFS('2011'!$H:$H, '2011'!$C:$C, $A42, '2011'!$F:$F, D$1)+SUMIFS('2011'!$I:$I, '2011'!$D:$D, $A42, '2011'!$F:$F, D$1)+SUMIFS('2011'!$J:$J, '2011'!$E:$E, $A42, '2011'!$F:$F, D$1)+SUMIFS('2010'!$H:$H, '2010'!$C:$C, $A42, '2010'!$F:$F, D$1)+SUMIFS('2010'!$I:$I, '2010'!$D:$D, $A42, '2010'!$F:$F, D$1)+SUMIFS('2010'!$J:$J, '2010'!$E:$E, $A42, '2010'!$F:$F, D$1)+SUMIFS('2009'!$H:$H, '2009'!$C:$C, $A42, '2009'!$F:$F, D$1)+SUMIFS('2009'!$I:$I, '2009'!$D:$D, $A42, '2009'!$F:$F, D$1)+SUMIFS('2009'!$J:$J, '2009'!$E:$E, $A42, '2009'!$F:$F, D$1), 0)</f>
        <v>0</v>
      </c>
      <c r="E42" s="0" t="n">
        <f aca="false">IFERROR(SUMIFS('2018'!$H:$H, '2018'!$C:$C, $A42, '2018'!$F:$F, E$1)+SUMIFS('2018'!$I:$I, '2018'!$D:$D, $A42, '2018'!$F:$F, E$1)+SUMIFS('2018'!$J:$J, '2018'!$E:$E, $A42, '2018'!$F:$F, E$1)+SUMIFS('2017'!$H:$H, '2017'!$C:$C, $A42, '2017'!$F:$F, E$1)+SUMIFS('2017'!$I:$I, '2017'!$D:$D, $A42, '2017'!$F:$F, E$1)+SUMIFS('2017'!$J:$J, '2017'!$E:$E, $A42, '2017'!$F:$F, E$1)+SUMIFS('2016'!$H:$H, '2016'!$C:$C, $A42, '2016'!$F:$F, E$1)+SUMIFS('2016'!$I:$I, '2016'!$D:$D, $A42, '2016'!$F:$F, E$1)+SUMIFS('2016'!$J:$J, '2016'!$E:$E, $A42, '2016'!$F:$F, E$1)+SUMIFS('2015'!$H:$H, '2015'!$C:$C, $A42, '2015'!$F:$F, E$1)+SUMIFS('2015'!$I:$I, '2015'!$D:$D, $A42, '2015'!$F:$F, E$1)+SUMIFS('2015'!$J:$J, '2015'!$E:$E, $A42, '2015'!$F:$F, E$1)+SUMIFS('2014'!$H:$H, '2014'!$C:$C, $A42, '2014'!$F:$F, E$1)+SUMIFS('2014'!$I:$I, '2014'!$D:$D, $A42, '2014'!$F:$F, E$1)+SUMIFS('2014'!$J:$J, '2014'!$E:$E, $A42, '2014'!$F:$F, E$1)+SUMIFS('2013'!$H:$H, '2013'!$C:$C, $A42, '2013'!$F:$F, E$1)+SUMIFS('2013'!$I:$I, '2013'!$D:$D, $A42, '2013'!$F:$F, E$1)+SUMIFS('2013'!$J:$J, '2013'!$E:$E, $A42, '2013'!$F:$F, E$1)+SUMIFS('2012'!$H:$H, '2012'!$C:$C, $A42, '2012'!$F:$F, E$1)+SUMIFS('2012'!$I:$I, '2012'!$D:$D, $A42, '2012'!$F:$F, E$1)+SUMIFS('2012'!$J:$J, '2012'!$E:$E, $A42, '2012'!$F:$F, E$1)+SUMIFS('2011'!$H:$H, '2011'!$C:$C, $A42, '2011'!$F:$F, E$1)+SUMIFS('2011'!$I:$I, '2011'!$D:$D, $A42, '2011'!$F:$F, E$1)+SUMIFS('2011'!$J:$J, '2011'!$E:$E, $A42, '2011'!$F:$F, E$1)+SUMIFS('2010'!$H:$H, '2010'!$C:$C, $A42, '2010'!$F:$F, E$1)+SUMIFS('2010'!$I:$I, '2010'!$D:$D, $A42, '2010'!$F:$F, E$1)+SUMIFS('2010'!$J:$J, '2010'!$E:$E, $A42, '2010'!$F:$F, E$1)+SUMIFS('2009'!$H:$H, '2009'!$C:$C, $A42, '2009'!$F:$F, E$1)+SUMIFS('2009'!$I:$I, '2009'!$D:$D, $A42, '2009'!$F:$F, E$1)+SUMIFS('2009'!$J:$J, '2009'!$E:$E, $A42, '2009'!$F:$F, E$1), 0)</f>
        <v>0</v>
      </c>
      <c r="F42" s="0" t="n">
        <f aca="false">IFERROR(SUMIFS('2018'!$H:$H, '2018'!$C:$C, $A42, '2018'!$F:$F, F$1)+SUMIFS('2018'!$I:$I, '2018'!$D:$D, $A42, '2018'!$F:$F, F$1)+SUMIFS('2018'!$J:$J, '2018'!$E:$E, $A42, '2018'!$F:$F, F$1)+SUMIFS('2017'!$H:$H, '2017'!$C:$C, $A42, '2017'!$F:$F, F$1)+SUMIFS('2017'!$I:$I, '2017'!$D:$D, $A42, '2017'!$F:$F, F$1)+SUMIFS('2017'!$J:$J, '2017'!$E:$E, $A42, '2017'!$F:$F, F$1)+SUMIFS('2016'!$H:$H, '2016'!$C:$C, $A42, '2016'!$F:$F, F$1)+SUMIFS('2016'!$I:$I, '2016'!$D:$D, $A42, '2016'!$F:$F, F$1)+SUMIFS('2016'!$J:$J, '2016'!$E:$E, $A42, '2016'!$F:$F, F$1)+SUMIFS('2015'!$H:$H, '2015'!$C:$C, $A42, '2015'!$F:$F, F$1)+SUMIFS('2015'!$I:$I, '2015'!$D:$D, $A42, '2015'!$F:$F, F$1)+SUMIFS('2015'!$J:$J, '2015'!$E:$E, $A42, '2015'!$F:$F, F$1)+SUMIFS('2014'!$H:$H, '2014'!$C:$C, $A42, '2014'!$F:$F, F$1)+SUMIFS('2014'!$I:$I, '2014'!$D:$D, $A42, '2014'!$F:$F, F$1)+SUMIFS('2014'!$J:$J, '2014'!$E:$E, $A42, '2014'!$F:$F, F$1)+SUMIFS('2013'!$H:$H, '2013'!$C:$C, $A42, '2013'!$F:$F, F$1)+SUMIFS('2013'!$I:$I, '2013'!$D:$D, $A42, '2013'!$F:$F, F$1)+SUMIFS('2013'!$J:$J, '2013'!$E:$E, $A42, '2013'!$F:$F, F$1)+SUMIFS('2012'!$H:$H, '2012'!$C:$C, $A42, '2012'!$F:$F, F$1)+SUMIFS('2012'!$I:$I, '2012'!$D:$D, $A42, '2012'!$F:$F, F$1)+SUMIFS('2012'!$J:$J, '2012'!$E:$E, $A42, '2012'!$F:$F, F$1)+SUMIFS('2011'!$H:$H, '2011'!$C:$C, $A42, '2011'!$F:$F, F$1)+SUMIFS('2011'!$I:$I, '2011'!$D:$D, $A42, '2011'!$F:$F, F$1)+SUMIFS('2011'!$J:$J, '2011'!$E:$E, $A42, '2011'!$F:$F, F$1)+SUMIFS('2010'!$H:$H, '2010'!$C:$C, $A42, '2010'!$F:$F, F$1)+SUMIFS('2010'!$I:$I, '2010'!$D:$D, $A42, '2010'!$F:$F, F$1)+SUMIFS('2010'!$J:$J, '2010'!$E:$E, $A42, '2010'!$F:$F, F$1)+SUMIFS('2009'!$H:$H, '2009'!$C:$C, $A42, '2009'!$F:$F, F$1)+SUMIFS('2009'!$I:$I, '2009'!$D:$D, $A42, '2009'!$F:$F, F$1)+SUMIFS('2009'!$J:$J, '2009'!$E:$E, $A42, '2009'!$F:$F, F$1), 0)</f>
        <v>0</v>
      </c>
      <c r="G42" s="0" t="n">
        <f aca="false">IFERROR(SUMIFS('2018'!$H:$H, '2018'!$C:$C, $A42, '2018'!$F:$F, G$1)+SUMIFS('2018'!$I:$I, '2018'!$D:$D, $A42, '2018'!$F:$F, G$1)+SUMIFS('2018'!$J:$J, '2018'!$E:$E, $A42, '2018'!$F:$F, G$1)+SUMIFS('2017'!$H:$H, '2017'!$C:$C, $A42, '2017'!$F:$F, G$1)+SUMIFS('2017'!$I:$I, '2017'!$D:$D, $A42, '2017'!$F:$F, G$1)+SUMIFS('2017'!$J:$J, '2017'!$E:$E, $A42, '2017'!$F:$F, G$1)+SUMIFS('2016'!$H:$H, '2016'!$C:$C, $A42, '2016'!$F:$F, G$1)+SUMIFS('2016'!$I:$I, '2016'!$D:$D, $A42, '2016'!$F:$F, G$1)+SUMIFS('2016'!$J:$J, '2016'!$E:$E, $A42, '2016'!$F:$F, G$1)+SUMIFS('2015'!$H:$H, '2015'!$C:$C, $A42, '2015'!$F:$F, G$1)+SUMIFS('2015'!$I:$I, '2015'!$D:$D, $A42, '2015'!$F:$F, G$1)+SUMIFS('2015'!$J:$J, '2015'!$E:$E, $A42, '2015'!$F:$F, G$1)+SUMIFS('2014'!$H:$H, '2014'!$C:$C, $A42, '2014'!$F:$F, G$1)+SUMIFS('2014'!$I:$I, '2014'!$D:$D, $A42, '2014'!$F:$F, G$1)+SUMIFS('2014'!$J:$J, '2014'!$E:$E, $A42, '2014'!$F:$F, G$1)+SUMIFS('2013'!$H:$H, '2013'!$C:$C, $A42, '2013'!$F:$F, G$1)+SUMIFS('2013'!$I:$I, '2013'!$D:$D, $A42, '2013'!$F:$F, G$1)+SUMIFS('2013'!$J:$J, '2013'!$E:$E, $A42, '2013'!$F:$F, G$1)+SUMIFS('2012'!$H:$H, '2012'!$C:$C, $A42, '2012'!$F:$F, G$1)+SUMIFS('2012'!$I:$I, '2012'!$D:$D, $A42, '2012'!$F:$F, G$1)+SUMIFS('2012'!$J:$J, '2012'!$E:$E, $A42, '2012'!$F:$F, G$1)+SUMIFS('2011'!$H:$H, '2011'!$C:$C, $A42, '2011'!$F:$F, G$1)+SUMIFS('2011'!$I:$I, '2011'!$D:$D, $A42, '2011'!$F:$F, G$1)+SUMIFS('2011'!$J:$J, '2011'!$E:$E, $A42, '2011'!$F:$F, G$1)+SUMIFS('2010'!$H:$H, '2010'!$C:$C, $A42, '2010'!$F:$F, G$1)+SUMIFS('2010'!$I:$I, '2010'!$D:$D, $A42, '2010'!$F:$F, G$1)+SUMIFS('2010'!$J:$J, '2010'!$E:$E, $A42, '2010'!$F:$F, G$1)+SUMIFS('2009'!$H:$H, '2009'!$C:$C, $A42, '2009'!$F:$F, G$1)+SUMIFS('2009'!$I:$I, '2009'!$D:$D, $A42, '2009'!$F:$F, G$1)+SUMIFS('2009'!$J:$J, '2009'!$E:$E, $A42, '2009'!$F:$F, G$1), 0)</f>
        <v>0</v>
      </c>
      <c r="H42" s="0" t="n">
        <f aca="false">IFERROR(SUMIFS('2018'!$H:$H, '2018'!$C:$C, $A42, '2018'!$F:$F, H$1)+SUMIFS('2018'!$I:$I, '2018'!$D:$D, $A42, '2018'!$F:$F, H$1)+SUMIFS('2018'!$J:$J, '2018'!$E:$E, $A42, '2018'!$F:$F, H$1)+SUMIFS('2017'!$H:$H, '2017'!$C:$C, $A42, '2017'!$F:$F, H$1)+SUMIFS('2017'!$I:$I, '2017'!$D:$D, $A42, '2017'!$F:$F, H$1)+SUMIFS('2017'!$J:$J, '2017'!$E:$E, $A42, '2017'!$F:$F, H$1)+SUMIFS('2016'!$H:$H, '2016'!$C:$C, $A42, '2016'!$F:$F, H$1)+SUMIFS('2016'!$I:$I, '2016'!$D:$D, $A42, '2016'!$F:$F, H$1)+SUMIFS('2016'!$J:$J, '2016'!$E:$E, $A42, '2016'!$F:$F, H$1)+SUMIFS('2015'!$H:$H, '2015'!$C:$C, $A42, '2015'!$F:$F, H$1)+SUMIFS('2015'!$I:$I, '2015'!$D:$D, $A42, '2015'!$F:$F, H$1)+SUMIFS('2015'!$J:$J, '2015'!$E:$E, $A42, '2015'!$F:$F, H$1)+SUMIFS('2014'!$H:$H, '2014'!$C:$C, $A42, '2014'!$F:$F, H$1)+SUMIFS('2014'!$I:$I, '2014'!$D:$D, $A42, '2014'!$F:$F, H$1)+SUMIFS('2014'!$J:$J, '2014'!$E:$E, $A42, '2014'!$F:$F, H$1)+SUMIFS('2013'!$H:$H, '2013'!$C:$C, $A42, '2013'!$F:$F, H$1)+SUMIFS('2013'!$I:$I, '2013'!$D:$D, $A42, '2013'!$F:$F, H$1)+SUMIFS('2013'!$J:$J, '2013'!$E:$E, $A42, '2013'!$F:$F, H$1)+SUMIFS('2012'!$H:$H, '2012'!$C:$C, $A42, '2012'!$F:$F, H$1)+SUMIFS('2012'!$I:$I, '2012'!$D:$D, $A42, '2012'!$F:$F, H$1)+SUMIFS('2012'!$J:$J, '2012'!$E:$E, $A42, '2012'!$F:$F, H$1)+SUMIFS('2011'!$H:$H, '2011'!$C:$C, $A42, '2011'!$F:$F, H$1)+SUMIFS('2011'!$I:$I, '2011'!$D:$D, $A42, '2011'!$F:$F, H$1)+SUMIFS('2011'!$J:$J, '2011'!$E:$E, $A42, '2011'!$F:$F, H$1)+SUMIFS('2010'!$H:$H, '2010'!$C:$C, $A42, '2010'!$F:$F, H$1)+SUMIFS('2010'!$I:$I, '2010'!$D:$D, $A42, '2010'!$F:$F, H$1)+SUMIFS('2010'!$J:$J, '2010'!$E:$E, $A42, '2010'!$F:$F, H$1)+SUMIFS('2009'!$H:$H, '2009'!$C:$C, $A42, '2009'!$F:$F, H$1)+SUMIFS('2009'!$I:$I, '2009'!$D:$D, $A42, '2009'!$F:$F, H$1)+SUMIFS('2009'!$J:$J, '2009'!$E:$E, $A42, '2009'!$F:$F, H$1), 0)</f>
        <v>0</v>
      </c>
      <c r="I42" s="0" t="n">
        <f aca="false">IFERROR(SUMIFS('2018'!$H:$H, '2018'!$C:$C, $A42, '2018'!$F:$F, I$1)+SUMIFS('2018'!$I:$I, '2018'!$D:$D, $A42, '2018'!$F:$F, I$1)+SUMIFS('2018'!$J:$J, '2018'!$E:$E, $A42, '2018'!$F:$F, I$1)+SUMIFS('2017'!$H:$H, '2017'!$C:$C, $A42, '2017'!$F:$F, I$1)+SUMIFS('2017'!$I:$I, '2017'!$D:$D, $A42, '2017'!$F:$F, I$1)+SUMIFS('2017'!$J:$J, '2017'!$E:$E, $A42, '2017'!$F:$F, I$1)+SUMIFS('2016'!$H:$H, '2016'!$C:$C, $A42, '2016'!$F:$F, I$1)+SUMIFS('2016'!$I:$I, '2016'!$D:$D, $A42, '2016'!$F:$F, I$1)+SUMIFS('2016'!$J:$J, '2016'!$E:$E, $A42, '2016'!$F:$F, I$1)+SUMIFS('2015'!$H:$H, '2015'!$C:$C, $A42, '2015'!$F:$F, I$1)+SUMIFS('2015'!$I:$I, '2015'!$D:$D, $A42, '2015'!$F:$F, I$1)+SUMIFS('2015'!$J:$J, '2015'!$E:$E, $A42, '2015'!$F:$F, I$1)+SUMIFS('2014'!$H:$H, '2014'!$C:$C, $A42, '2014'!$F:$F, I$1)+SUMIFS('2014'!$I:$I, '2014'!$D:$D, $A42, '2014'!$F:$F, I$1)+SUMIFS('2014'!$J:$J, '2014'!$E:$E, $A42, '2014'!$F:$F, I$1)+SUMIFS('2013'!$H:$H, '2013'!$C:$C, $A42, '2013'!$F:$F, I$1)+SUMIFS('2013'!$I:$I, '2013'!$D:$D, $A42, '2013'!$F:$F, I$1)+SUMIFS('2013'!$J:$J, '2013'!$E:$E, $A42, '2013'!$F:$F, I$1)+SUMIFS('2012'!$H:$H, '2012'!$C:$C, $A42, '2012'!$F:$F, I$1)+SUMIFS('2012'!$I:$I, '2012'!$D:$D, $A42, '2012'!$F:$F, I$1)+SUMIFS('2012'!$J:$J, '2012'!$E:$E, $A42, '2012'!$F:$F, I$1)+SUMIFS('2011'!$H:$H, '2011'!$C:$C, $A42, '2011'!$F:$F, I$1)+SUMIFS('2011'!$I:$I, '2011'!$D:$D, $A42, '2011'!$F:$F, I$1)+SUMIFS('2011'!$J:$J, '2011'!$E:$E, $A42, '2011'!$F:$F, I$1)+SUMIFS('2010'!$H:$H, '2010'!$C:$C, $A42, '2010'!$F:$F, I$1)+SUMIFS('2010'!$I:$I, '2010'!$D:$D, $A42, '2010'!$F:$F, I$1)+SUMIFS('2010'!$J:$J, '2010'!$E:$E, $A42, '2010'!$F:$F, I$1)+SUMIFS('2009'!$H:$H, '2009'!$C:$C, $A42, '2009'!$F:$F, I$1)+SUMIFS('2009'!$I:$I, '2009'!$D:$D, $A42, '2009'!$F:$F, I$1)+SUMIFS('2009'!$J:$J, '2009'!$E:$E, $A42, '2009'!$F:$F, I$1), 0)</f>
        <v>0</v>
      </c>
      <c r="J42" s="0" t="n">
        <f aca="false">IFERROR(SUMIFS('2018'!$H:$H, '2018'!$C:$C, $A42, '2018'!$F:$F, J$1)+SUMIFS('2018'!$I:$I, '2018'!$D:$D, $A42, '2018'!$F:$F, J$1)+SUMIFS('2018'!$J:$J, '2018'!$E:$E, $A42, '2018'!$F:$F, J$1)+SUMIFS('2017'!$H:$H, '2017'!$C:$C, $A42, '2017'!$F:$F, J$1)+SUMIFS('2017'!$I:$I, '2017'!$D:$D, $A42, '2017'!$F:$F, J$1)+SUMIFS('2017'!$J:$J, '2017'!$E:$E, $A42, '2017'!$F:$F, J$1)+SUMIFS('2016'!$H:$H, '2016'!$C:$C, $A42, '2016'!$F:$F, J$1)+SUMIFS('2016'!$I:$I, '2016'!$D:$D, $A42, '2016'!$F:$F, J$1)+SUMIFS('2016'!$J:$J, '2016'!$E:$E, $A42, '2016'!$F:$F, J$1)+SUMIFS('2015'!$H:$H, '2015'!$C:$C, $A42, '2015'!$F:$F, J$1)+SUMIFS('2015'!$I:$I, '2015'!$D:$D, $A42, '2015'!$F:$F, J$1)+SUMIFS('2015'!$J:$J, '2015'!$E:$E, $A42, '2015'!$F:$F, J$1)+SUMIFS('2014'!$H:$H, '2014'!$C:$C, $A42, '2014'!$F:$F, J$1)+SUMIFS('2014'!$I:$I, '2014'!$D:$D, $A42, '2014'!$F:$F, J$1)+SUMIFS('2014'!$J:$J, '2014'!$E:$E, $A42, '2014'!$F:$F, J$1)+SUMIFS('2013'!$H:$H, '2013'!$C:$C, $A42, '2013'!$F:$F, J$1)+SUMIFS('2013'!$I:$I, '2013'!$D:$D, $A42, '2013'!$F:$F, J$1)+SUMIFS('2013'!$J:$J, '2013'!$E:$E, $A42, '2013'!$F:$F, J$1)+SUMIFS('2012'!$H:$H, '2012'!$C:$C, $A42, '2012'!$F:$F, J$1)+SUMIFS('2012'!$I:$I, '2012'!$D:$D, $A42, '2012'!$F:$F, J$1)+SUMIFS('2012'!$J:$J, '2012'!$E:$E, $A42, '2012'!$F:$F, J$1)+SUMIFS('2011'!$H:$H, '2011'!$C:$C, $A42, '2011'!$F:$F, J$1)+SUMIFS('2011'!$I:$I, '2011'!$D:$D, $A42, '2011'!$F:$F, J$1)+SUMIFS('2011'!$J:$J, '2011'!$E:$E, $A42, '2011'!$F:$F, J$1)+SUMIFS('2010'!$H:$H, '2010'!$C:$C, $A42, '2010'!$F:$F, J$1)+SUMIFS('2010'!$I:$I, '2010'!$D:$D, $A42, '2010'!$F:$F, J$1)+SUMIFS('2010'!$J:$J, '2010'!$E:$E, $A42, '2010'!$F:$F, J$1)+SUMIFS('2009'!$H:$H, '2009'!$C:$C, $A42, '2009'!$F:$F, J$1)+SUMIFS('2009'!$I:$I, '2009'!$D:$D, $A42, '2009'!$F:$F, J$1)+SUMIFS('2009'!$J:$J, '2009'!$E:$E, $A42, '2009'!$F:$F, J$1), 0)</f>
        <v>0</v>
      </c>
      <c r="K42" s="0" t="n">
        <f aca="false">IFERROR(SUMIFS('2018'!$H:$H, '2018'!$C:$C, $A42, '2018'!$F:$F, K$1)+SUMIFS('2018'!$I:$I, '2018'!$D:$D, $A42, '2018'!$F:$F, K$1)+SUMIFS('2018'!$J:$J, '2018'!$E:$E, $A42, '2018'!$F:$F, K$1)+SUMIFS('2017'!$H:$H, '2017'!$C:$C, $A42, '2017'!$F:$F, K$1)+SUMIFS('2017'!$I:$I, '2017'!$D:$D, $A42, '2017'!$F:$F, K$1)+SUMIFS('2017'!$J:$J, '2017'!$E:$E, $A42, '2017'!$F:$F, K$1)+SUMIFS('2016'!$H:$H, '2016'!$C:$C, $A42, '2016'!$F:$F, K$1)+SUMIFS('2016'!$I:$I, '2016'!$D:$D, $A42, '2016'!$F:$F, K$1)+SUMIFS('2016'!$J:$J, '2016'!$E:$E, $A42, '2016'!$F:$F, K$1)+SUMIFS('2015'!$H:$H, '2015'!$C:$C, $A42, '2015'!$F:$F, K$1)+SUMIFS('2015'!$I:$I, '2015'!$D:$D, $A42, '2015'!$F:$F, K$1)+SUMIFS('2015'!$J:$J, '2015'!$E:$E, $A42, '2015'!$F:$F, K$1)+SUMIFS('2014'!$H:$H, '2014'!$C:$C, $A42, '2014'!$F:$F, K$1)+SUMIFS('2014'!$I:$I, '2014'!$D:$D, $A42, '2014'!$F:$F, K$1)+SUMIFS('2014'!$J:$J, '2014'!$E:$E, $A42, '2014'!$F:$F, K$1)+SUMIFS('2013'!$H:$H, '2013'!$C:$C, $A42, '2013'!$F:$F, K$1)+SUMIFS('2013'!$I:$I, '2013'!$D:$D, $A42, '2013'!$F:$F, K$1)+SUMIFS('2013'!$J:$J, '2013'!$E:$E, $A42, '2013'!$F:$F, K$1)+SUMIFS('2012'!$H:$H, '2012'!$C:$C, $A42, '2012'!$F:$F, K$1)+SUMIFS('2012'!$I:$I, '2012'!$D:$D, $A42, '2012'!$F:$F, K$1)+SUMIFS('2012'!$J:$J, '2012'!$E:$E, $A42, '2012'!$F:$F, K$1)+SUMIFS('2011'!$H:$H, '2011'!$C:$C, $A42, '2011'!$F:$F, K$1)+SUMIFS('2011'!$I:$I, '2011'!$D:$D, $A42, '2011'!$F:$F, K$1)+SUMIFS('2011'!$J:$J, '2011'!$E:$E, $A42, '2011'!$F:$F, K$1)+SUMIFS('2010'!$H:$H, '2010'!$C:$C, $A42, '2010'!$F:$F, K$1)+SUMIFS('2010'!$I:$I, '2010'!$D:$D, $A42, '2010'!$F:$F, K$1)+SUMIFS('2010'!$J:$J, '2010'!$E:$E, $A42, '2010'!$F:$F, K$1)+SUMIFS('2009'!$H:$H, '2009'!$C:$C, $A42, '2009'!$F:$F, K$1)+SUMIFS('2009'!$I:$I, '2009'!$D:$D, $A42, '2009'!$F:$F, K$1)+SUMIFS('2009'!$J:$J, '2009'!$E:$E, $A42, '2009'!$F:$F, K$1), 0)</f>
        <v>22</v>
      </c>
      <c r="L42" s="0" t="n">
        <f aca="false">IFERROR(SUMIFS('2018'!$H:$H, '2018'!$C:$C, $A42, '2018'!$F:$F, L$1)+SUMIFS('2018'!$I:$I, '2018'!$D:$D, $A42, '2018'!$F:$F, L$1)+SUMIFS('2018'!$J:$J, '2018'!$E:$E, $A42, '2018'!$F:$F, L$1)+SUMIFS('2017'!$H:$H, '2017'!$C:$C, $A42, '2017'!$F:$F, L$1)+SUMIFS('2017'!$I:$I, '2017'!$D:$D, $A42, '2017'!$F:$F, L$1)+SUMIFS('2017'!$J:$J, '2017'!$E:$E, $A42, '2017'!$F:$F, L$1)+SUMIFS('2016'!$H:$H, '2016'!$C:$C, $A42, '2016'!$F:$F, L$1)+SUMIFS('2016'!$I:$I, '2016'!$D:$D, $A42, '2016'!$F:$F, L$1)+SUMIFS('2016'!$J:$J, '2016'!$E:$E, $A42, '2016'!$F:$F, L$1)+SUMIFS('2015'!$H:$H, '2015'!$C:$C, $A42, '2015'!$F:$F, L$1)+SUMIFS('2015'!$I:$I, '2015'!$D:$D, $A42, '2015'!$F:$F, L$1)+SUMIFS('2015'!$J:$J, '2015'!$E:$E, $A42, '2015'!$F:$F, L$1)+SUMIFS('2014'!$H:$H, '2014'!$C:$C, $A42, '2014'!$F:$F, L$1)+SUMIFS('2014'!$I:$I, '2014'!$D:$D, $A42, '2014'!$F:$F, L$1)+SUMIFS('2014'!$J:$J, '2014'!$E:$E, $A42, '2014'!$F:$F, L$1)+SUMIFS('2013'!$H:$H, '2013'!$C:$C, $A42, '2013'!$F:$F, L$1)+SUMIFS('2013'!$I:$I, '2013'!$D:$D, $A42, '2013'!$F:$F, L$1)+SUMIFS('2013'!$J:$J, '2013'!$E:$E, $A42, '2013'!$F:$F, L$1)+SUMIFS('2012'!$H:$H, '2012'!$C:$C, $A42, '2012'!$F:$F, L$1)+SUMIFS('2012'!$I:$I, '2012'!$D:$D, $A42, '2012'!$F:$F, L$1)+SUMIFS('2012'!$J:$J, '2012'!$E:$E, $A42, '2012'!$F:$F, L$1)+SUMIFS('2011'!$H:$H, '2011'!$C:$C, $A42, '2011'!$F:$F, L$1)+SUMIFS('2011'!$I:$I, '2011'!$D:$D, $A42, '2011'!$F:$F, L$1)+SUMIFS('2011'!$J:$J, '2011'!$E:$E, $A42, '2011'!$F:$F, L$1)+SUMIFS('2010'!$H:$H, '2010'!$C:$C, $A42, '2010'!$F:$F, L$1)+SUMIFS('2010'!$I:$I, '2010'!$D:$D, $A42, '2010'!$F:$F, L$1)+SUMIFS('2010'!$J:$J, '2010'!$E:$E, $A42, '2010'!$F:$F, L$1)+SUMIFS('2009'!$H:$H, '2009'!$C:$C, $A42, '2009'!$F:$F, L$1)+SUMIFS('2009'!$I:$I, '2009'!$D:$D, $A42, '2009'!$F:$F, L$1)+SUMIFS('2009'!$J:$J, '2009'!$E:$E, $A42, '2009'!$F:$F, L$1), 0)</f>
        <v>87.5</v>
      </c>
      <c r="M42" s="0" t="n">
        <f aca="false">IFERROR(SUMIFS('2018'!$H:$H, '2018'!$C:$C, $A42, '2018'!$F:$F, M$1)+SUMIFS('2018'!$I:$I, '2018'!$D:$D, $A42, '2018'!$F:$F, M$1)+SUMIFS('2018'!$J:$J, '2018'!$E:$E, $A42, '2018'!$F:$F, M$1)+SUMIFS('2017'!$H:$H, '2017'!$C:$C, $A42, '2017'!$F:$F, M$1)+SUMIFS('2017'!$I:$I, '2017'!$D:$D, $A42, '2017'!$F:$F, M$1)+SUMIFS('2017'!$J:$J, '2017'!$E:$E, $A42, '2017'!$F:$F, M$1)+SUMIFS('2016'!$H:$H, '2016'!$C:$C, $A42, '2016'!$F:$F, M$1)+SUMIFS('2016'!$I:$I, '2016'!$D:$D, $A42, '2016'!$F:$F, M$1)+SUMIFS('2016'!$J:$J, '2016'!$E:$E, $A42, '2016'!$F:$F, M$1)+SUMIFS('2015'!$H:$H, '2015'!$C:$C, $A42, '2015'!$F:$F, M$1)+SUMIFS('2015'!$I:$I, '2015'!$D:$D, $A42, '2015'!$F:$F, M$1)+SUMIFS('2015'!$J:$J, '2015'!$E:$E, $A42, '2015'!$F:$F, M$1)+SUMIFS('2014'!$H:$H, '2014'!$C:$C, $A42, '2014'!$F:$F, M$1)+SUMIFS('2014'!$I:$I, '2014'!$D:$D, $A42, '2014'!$F:$F, M$1)+SUMIFS('2014'!$J:$J, '2014'!$E:$E, $A42, '2014'!$F:$F, M$1)+SUMIFS('2013'!$H:$H, '2013'!$C:$C, $A42, '2013'!$F:$F, M$1)+SUMIFS('2013'!$I:$I, '2013'!$D:$D, $A42, '2013'!$F:$F, M$1)+SUMIFS('2013'!$J:$J, '2013'!$E:$E, $A42, '2013'!$F:$F, M$1)+SUMIFS('2012'!$H:$H, '2012'!$C:$C, $A42, '2012'!$F:$F, M$1)+SUMIFS('2012'!$I:$I, '2012'!$D:$D, $A42, '2012'!$F:$F, M$1)+SUMIFS('2012'!$J:$J, '2012'!$E:$E, $A42, '2012'!$F:$F, M$1)+SUMIFS('2011'!$H:$H, '2011'!$C:$C, $A42, '2011'!$F:$F, M$1)+SUMIFS('2011'!$I:$I, '2011'!$D:$D, $A42, '2011'!$F:$F, M$1)+SUMIFS('2011'!$J:$J, '2011'!$E:$E, $A42, '2011'!$F:$F, M$1)+SUMIFS('2010'!$H:$H, '2010'!$C:$C, $A42, '2010'!$F:$F, M$1)+SUMIFS('2010'!$I:$I, '2010'!$D:$D, $A42, '2010'!$F:$F, M$1)+SUMIFS('2010'!$J:$J, '2010'!$E:$E, $A42, '2010'!$F:$F, M$1)+SUMIFS('2009'!$H:$H, '2009'!$C:$C, $A42, '2009'!$F:$F, M$1)+SUMIFS('2009'!$I:$I, '2009'!$D:$D, $A42, '2009'!$F:$F, M$1)+SUMIFS('2009'!$J:$J, '2009'!$E:$E, $A42, '2009'!$F:$F, M$1), 0)</f>
        <v>2</v>
      </c>
      <c r="N42" s="0" t="n">
        <f aca="false">IFERROR(SUMIFS('2018'!$H:$H, '2018'!$C:$C, $A42, '2018'!$F:$F, N$1)+SUMIFS('2018'!$I:$I, '2018'!$D:$D, $A42, '2018'!$F:$F, N$1)+SUMIFS('2018'!$J:$J, '2018'!$E:$E, $A42, '2018'!$F:$F, N$1)+SUMIFS('2017'!$H:$H, '2017'!$C:$C, $A42, '2017'!$F:$F, N$1)+SUMIFS('2017'!$I:$I, '2017'!$D:$D, $A42, '2017'!$F:$F, N$1)+SUMIFS('2017'!$J:$J, '2017'!$E:$E, $A42, '2017'!$F:$F, N$1)+SUMIFS('2016'!$H:$H, '2016'!$C:$C, $A42, '2016'!$F:$F, N$1)+SUMIFS('2016'!$I:$I, '2016'!$D:$D, $A42, '2016'!$F:$F, N$1)+SUMIFS('2016'!$J:$J, '2016'!$E:$E, $A42, '2016'!$F:$F, N$1)+SUMIFS('2015'!$H:$H, '2015'!$C:$C, $A42, '2015'!$F:$F, N$1)+SUMIFS('2015'!$I:$I, '2015'!$D:$D, $A42, '2015'!$F:$F, N$1)+SUMIFS('2015'!$J:$J, '2015'!$E:$E, $A42, '2015'!$F:$F, N$1)+SUMIFS('2014'!$H:$H, '2014'!$C:$C, $A42, '2014'!$F:$F, N$1)+SUMIFS('2014'!$I:$I, '2014'!$D:$D, $A42, '2014'!$F:$F, N$1)+SUMIFS('2014'!$J:$J, '2014'!$E:$E, $A42, '2014'!$F:$F, N$1)+SUMIFS('2013'!$H:$H, '2013'!$C:$C, $A42, '2013'!$F:$F, N$1)+SUMIFS('2013'!$I:$I, '2013'!$D:$D, $A42, '2013'!$F:$F, N$1)+SUMIFS('2013'!$J:$J, '2013'!$E:$E, $A42, '2013'!$F:$F, N$1)+SUMIFS('2012'!$H:$H, '2012'!$C:$C, $A42, '2012'!$F:$F, N$1)+SUMIFS('2012'!$I:$I, '2012'!$D:$D, $A42, '2012'!$F:$F, N$1)+SUMIFS('2012'!$J:$J, '2012'!$E:$E, $A42, '2012'!$F:$F, N$1)+SUMIFS('2011'!$H:$H, '2011'!$C:$C, $A42, '2011'!$F:$F, N$1)+SUMIFS('2011'!$I:$I, '2011'!$D:$D, $A42, '2011'!$F:$F, N$1)+SUMIFS('2011'!$J:$J, '2011'!$E:$E, $A42, '2011'!$F:$F, N$1)+SUMIFS('2010'!$H:$H, '2010'!$C:$C, $A42, '2010'!$F:$F, N$1)+SUMIFS('2010'!$I:$I, '2010'!$D:$D, $A42, '2010'!$F:$F, N$1)+SUMIFS('2010'!$J:$J, '2010'!$E:$E, $A42, '2010'!$F:$F, N$1)+SUMIFS('2009'!$H:$H, '2009'!$C:$C, $A42, '2009'!$F:$F, N$1)+SUMIFS('2009'!$I:$I, '2009'!$D:$D, $A42, '2009'!$F:$F, N$1)+SUMIFS('2009'!$J:$J, '2009'!$E:$E, $A42, '2009'!$F:$F, N$1), 0)</f>
        <v>1</v>
      </c>
      <c r="O42" s="0" t="n">
        <f aca="false">IFERROR(SUMIFS('2018'!$H:$H, '2018'!$C:$C, $A42, '2018'!$F:$F, O$1)+SUMIFS('2018'!$I:$I, '2018'!$D:$D, $A42, '2018'!$F:$F, O$1)+SUMIFS('2018'!$J:$J, '2018'!$E:$E, $A42, '2018'!$F:$F, O$1)+SUMIFS('2017'!$H:$H, '2017'!$C:$C, $A42, '2017'!$F:$F, O$1)+SUMIFS('2017'!$I:$I, '2017'!$D:$D, $A42, '2017'!$F:$F, O$1)+SUMIFS('2017'!$J:$J, '2017'!$E:$E, $A42, '2017'!$F:$F, O$1)+SUMIFS('2016'!$H:$H, '2016'!$C:$C, $A42, '2016'!$F:$F, O$1)+SUMIFS('2016'!$I:$I, '2016'!$D:$D, $A42, '2016'!$F:$F, O$1)+SUMIFS('2016'!$J:$J, '2016'!$E:$E, $A42, '2016'!$F:$F, O$1)+SUMIFS('2015'!$H:$H, '2015'!$C:$C, $A42, '2015'!$F:$F, O$1)+SUMIFS('2015'!$I:$I, '2015'!$D:$D, $A42, '2015'!$F:$F, O$1)+SUMIFS('2015'!$J:$J, '2015'!$E:$E, $A42, '2015'!$F:$F, O$1)+SUMIFS('2014'!$H:$H, '2014'!$C:$C, $A42, '2014'!$F:$F, O$1)+SUMIFS('2014'!$I:$I, '2014'!$D:$D, $A42, '2014'!$F:$F, O$1)+SUMIFS('2014'!$J:$J, '2014'!$E:$E, $A42, '2014'!$F:$F, O$1)+SUMIFS('2013'!$H:$H, '2013'!$C:$C, $A42, '2013'!$F:$F, O$1)+SUMIFS('2013'!$I:$I, '2013'!$D:$D, $A42, '2013'!$F:$F, O$1)+SUMIFS('2013'!$J:$J, '2013'!$E:$E, $A42, '2013'!$F:$F, O$1)+SUMIFS('2012'!$H:$H, '2012'!$C:$C, $A42, '2012'!$F:$F, O$1)+SUMIFS('2012'!$I:$I, '2012'!$D:$D, $A42, '2012'!$F:$F, O$1)+SUMIFS('2012'!$J:$J, '2012'!$E:$E, $A42, '2012'!$F:$F, O$1)+SUMIFS('2011'!$H:$H, '2011'!$C:$C, $A42, '2011'!$F:$F, O$1)+SUMIFS('2011'!$I:$I, '2011'!$D:$D, $A42, '2011'!$F:$F, O$1)+SUMIFS('2011'!$J:$J, '2011'!$E:$E, $A42, '2011'!$F:$F, O$1)+SUMIFS('2010'!$H:$H, '2010'!$C:$C, $A42, '2010'!$F:$F, O$1)+SUMIFS('2010'!$I:$I, '2010'!$D:$D, $A42, '2010'!$F:$F, O$1)+SUMIFS('2010'!$J:$J, '2010'!$E:$E, $A42, '2010'!$F:$F, O$1)+SUMIFS('2009'!$H:$H, '2009'!$C:$C, $A42, '2009'!$F:$F, O$1)+SUMIFS('2009'!$I:$I, '2009'!$D:$D, $A42, '2009'!$F:$F, O$1)+SUMIFS('2009'!$J:$J, '2009'!$E:$E, $A42, '2009'!$F:$F, O$1), 0)</f>
        <v>0</v>
      </c>
      <c r="P42" s="0" t="n">
        <f aca="false">IFERROR(SUMIFS('2018'!$H:$H, '2018'!$C:$C, $A42, '2018'!$F:$F, P$1)+SUMIFS('2018'!$I:$I, '2018'!$D:$D, $A42, '2018'!$F:$F, P$1)+SUMIFS('2018'!$J:$J, '2018'!$E:$E, $A42, '2018'!$F:$F, P$1)+SUMIFS('2017'!$H:$H, '2017'!$C:$C, $A42, '2017'!$F:$F, P$1)+SUMIFS('2017'!$I:$I, '2017'!$D:$D, $A42, '2017'!$F:$F, P$1)+SUMIFS('2017'!$J:$J, '2017'!$E:$E, $A42, '2017'!$F:$F, P$1)+SUMIFS('2016'!$H:$H, '2016'!$C:$C, $A42, '2016'!$F:$F, P$1)+SUMIFS('2016'!$I:$I, '2016'!$D:$D, $A42, '2016'!$F:$F, P$1)+SUMIFS('2016'!$J:$J, '2016'!$E:$E, $A42, '2016'!$F:$F, P$1)+SUMIFS('2015'!$H:$H, '2015'!$C:$C, $A42, '2015'!$F:$F, P$1)+SUMIFS('2015'!$I:$I, '2015'!$D:$D, $A42, '2015'!$F:$F, P$1)+SUMIFS('2015'!$J:$J, '2015'!$E:$E, $A42, '2015'!$F:$F, P$1)+SUMIFS('2014'!$H:$H, '2014'!$C:$C, $A42, '2014'!$F:$F, P$1)+SUMIFS('2014'!$I:$I, '2014'!$D:$D, $A42, '2014'!$F:$F, P$1)+SUMIFS('2014'!$J:$J, '2014'!$E:$E, $A42, '2014'!$F:$F, P$1)+SUMIFS('2013'!$H:$H, '2013'!$C:$C, $A42, '2013'!$F:$F, P$1)+SUMIFS('2013'!$I:$I, '2013'!$D:$D, $A42, '2013'!$F:$F, P$1)+SUMIFS('2013'!$J:$J, '2013'!$E:$E, $A42, '2013'!$F:$F, P$1)+SUMIFS('2012'!$H:$H, '2012'!$C:$C, $A42, '2012'!$F:$F, P$1)+SUMIFS('2012'!$I:$I, '2012'!$D:$D, $A42, '2012'!$F:$F, P$1)+SUMIFS('2012'!$J:$J, '2012'!$E:$E, $A42, '2012'!$F:$F, P$1)+SUMIFS('2011'!$H:$H, '2011'!$C:$C, $A42, '2011'!$F:$F, P$1)+SUMIFS('2011'!$I:$I, '2011'!$D:$D, $A42, '2011'!$F:$F, P$1)+SUMIFS('2011'!$J:$J, '2011'!$E:$E, $A42, '2011'!$F:$F, P$1)+SUMIFS('2010'!$H:$H, '2010'!$C:$C, $A42, '2010'!$F:$F, P$1)+SUMIFS('2010'!$I:$I, '2010'!$D:$D, $A42, '2010'!$F:$F, P$1)+SUMIFS('2010'!$J:$J, '2010'!$E:$E, $A42, '2010'!$F:$F, P$1)+SUMIFS('2009'!$H:$H, '2009'!$C:$C, $A42, '2009'!$F:$F, P$1)+SUMIFS('2009'!$I:$I, '2009'!$D:$D, $A42, '2009'!$F:$F, P$1)+SUMIFS('2009'!$J:$J, '2009'!$E:$E, $A42, '2009'!$F:$F, P$1), 0)</f>
        <v>14</v>
      </c>
      <c r="Q42" s="0" t="n">
        <f aca="false">IFERROR(SUMIFS('2018'!$H:$H, '2018'!$C:$C, $A42, '2018'!$F:$F, Q$1)+SUMIFS('2018'!$I:$I, '2018'!$D:$D, $A42, '2018'!$F:$F, Q$1)+SUMIFS('2018'!$J:$J, '2018'!$E:$E, $A42, '2018'!$F:$F, Q$1)+SUMIFS('2017'!$H:$H, '2017'!$C:$C, $A42, '2017'!$F:$F, Q$1)+SUMIFS('2017'!$I:$I, '2017'!$D:$D, $A42, '2017'!$F:$F, Q$1)+SUMIFS('2017'!$J:$J, '2017'!$E:$E, $A42, '2017'!$F:$F, Q$1)+SUMIFS('2016'!$H:$H, '2016'!$C:$C, $A42, '2016'!$F:$F, Q$1)+SUMIFS('2016'!$I:$I, '2016'!$D:$D, $A42, '2016'!$F:$F, Q$1)+SUMIFS('2016'!$J:$J, '2016'!$E:$E, $A42, '2016'!$F:$F, Q$1)+SUMIFS('2015'!$H:$H, '2015'!$C:$C, $A42, '2015'!$F:$F, Q$1)+SUMIFS('2015'!$I:$I, '2015'!$D:$D, $A42, '2015'!$F:$F, Q$1)+SUMIFS('2015'!$J:$J, '2015'!$E:$E, $A42, '2015'!$F:$F, Q$1)+SUMIFS('2014'!$H:$H, '2014'!$C:$C, $A42, '2014'!$F:$F, Q$1)+SUMIFS('2014'!$I:$I, '2014'!$D:$D, $A42, '2014'!$F:$F, Q$1)+SUMIFS('2014'!$J:$J, '2014'!$E:$E, $A42, '2014'!$F:$F, Q$1)+SUMIFS('2013'!$H:$H, '2013'!$C:$C, $A42, '2013'!$F:$F, Q$1)+SUMIFS('2013'!$I:$I, '2013'!$D:$D, $A42, '2013'!$F:$F, Q$1)+SUMIFS('2013'!$J:$J, '2013'!$E:$E, $A42, '2013'!$F:$F, Q$1)+SUMIFS('2012'!$H:$H, '2012'!$C:$C, $A42, '2012'!$F:$F, Q$1)+SUMIFS('2012'!$I:$I, '2012'!$D:$D, $A42, '2012'!$F:$F, Q$1)+SUMIFS('2012'!$J:$J, '2012'!$E:$E, $A42, '2012'!$F:$F, Q$1)+SUMIFS('2011'!$H:$H, '2011'!$C:$C, $A42, '2011'!$F:$F, Q$1)+SUMIFS('2011'!$I:$I, '2011'!$D:$D, $A42, '2011'!$F:$F, Q$1)+SUMIFS('2011'!$J:$J, '2011'!$E:$E, $A42, '2011'!$F:$F, Q$1)+SUMIFS('2010'!$H:$H, '2010'!$C:$C, $A42, '2010'!$F:$F, Q$1)+SUMIFS('2010'!$I:$I, '2010'!$D:$D, $A42, '2010'!$F:$F, Q$1)+SUMIFS('2010'!$J:$J, '2010'!$E:$E, $A42, '2010'!$F:$F, Q$1)+SUMIFS('2009'!$H:$H, '2009'!$C:$C, $A42, '2009'!$F:$F, Q$1)+SUMIFS('2009'!$I:$I, '2009'!$D:$D, $A42, '2009'!$F:$F, Q$1)+SUMIFS('2009'!$J:$J, '2009'!$E:$E, $A42, '2009'!$F:$F, Q$1), 0)</f>
        <v>21</v>
      </c>
      <c r="R42" s="0" t="n">
        <f aca="false">IFERROR(SUMIFS('2018'!$H:$H, '2018'!$C:$C, $A42, '2018'!$F:$F, R$1)+SUMIFS('2018'!$I:$I, '2018'!$D:$D, $A42, '2018'!$F:$F, R$1)+SUMIFS('2018'!$J:$J, '2018'!$E:$E, $A42, '2018'!$F:$F, R$1)+SUMIFS('2017'!$H:$H, '2017'!$C:$C, $A42, '2017'!$F:$F, R$1)+SUMIFS('2017'!$I:$I, '2017'!$D:$D, $A42, '2017'!$F:$F, R$1)+SUMIFS('2017'!$J:$J, '2017'!$E:$E, $A42, '2017'!$F:$F, R$1)+SUMIFS('2016'!$H:$H, '2016'!$C:$C, $A42, '2016'!$F:$F, R$1)+SUMIFS('2016'!$I:$I, '2016'!$D:$D, $A42, '2016'!$F:$F, R$1)+SUMIFS('2016'!$J:$J, '2016'!$E:$E, $A42, '2016'!$F:$F, R$1)+SUMIFS('2015'!$H:$H, '2015'!$C:$C, $A42, '2015'!$F:$F, R$1)+SUMIFS('2015'!$I:$I, '2015'!$D:$D, $A42, '2015'!$F:$F, R$1)+SUMIFS('2015'!$J:$J, '2015'!$E:$E, $A42, '2015'!$F:$F, R$1)+SUMIFS('2014'!$H:$H, '2014'!$C:$C, $A42, '2014'!$F:$F, R$1)+SUMIFS('2014'!$I:$I, '2014'!$D:$D, $A42, '2014'!$F:$F, R$1)+SUMIFS('2014'!$J:$J, '2014'!$E:$E, $A42, '2014'!$F:$F, R$1)+SUMIFS('2013'!$H:$H, '2013'!$C:$C, $A42, '2013'!$F:$F, R$1)+SUMIFS('2013'!$I:$I, '2013'!$D:$D, $A42, '2013'!$F:$F, R$1)+SUMIFS('2013'!$J:$J, '2013'!$E:$E, $A42, '2013'!$F:$F, R$1)+SUMIFS('2012'!$H:$H, '2012'!$C:$C, $A42, '2012'!$F:$F, R$1)+SUMIFS('2012'!$I:$I, '2012'!$D:$D, $A42, '2012'!$F:$F, R$1)+SUMIFS('2012'!$J:$J, '2012'!$E:$E, $A42, '2012'!$F:$F, R$1)+SUMIFS('2011'!$H:$H, '2011'!$C:$C, $A42, '2011'!$F:$F, R$1)+SUMIFS('2011'!$I:$I, '2011'!$D:$D, $A42, '2011'!$F:$F, R$1)+SUMIFS('2011'!$J:$J, '2011'!$E:$E, $A42, '2011'!$F:$F, R$1)+SUMIFS('2010'!$H:$H, '2010'!$C:$C, $A42, '2010'!$F:$F, R$1)+SUMIFS('2010'!$I:$I, '2010'!$D:$D, $A42, '2010'!$F:$F, R$1)+SUMIFS('2010'!$J:$J, '2010'!$E:$E, $A42, '2010'!$F:$F, R$1)+SUMIFS('2009'!$H:$H, '2009'!$C:$C, $A42, '2009'!$F:$F, R$1)+SUMIFS('2009'!$I:$I, '2009'!$D:$D, $A42, '2009'!$F:$F, R$1)+SUMIFS('2009'!$J:$J, '2009'!$E:$E, $A42, '2009'!$F:$F, R$1), 0)</f>
        <v>0</v>
      </c>
      <c r="S42" s="0" t="n">
        <f aca="false">IFERROR(SUMIFS('2018'!$H:$H, '2018'!$C:$C, $A42, '2018'!$F:$F, S$1)+SUMIFS('2018'!$I:$I, '2018'!$D:$D, $A42, '2018'!$F:$F, S$1)+SUMIFS('2018'!$J:$J, '2018'!$E:$E, $A42, '2018'!$F:$F, S$1)+SUMIFS('2017'!$H:$H, '2017'!$C:$C, $A42, '2017'!$F:$F, S$1)+SUMIFS('2017'!$I:$I, '2017'!$D:$D, $A42, '2017'!$F:$F, S$1)+SUMIFS('2017'!$J:$J, '2017'!$E:$E, $A42, '2017'!$F:$F, S$1)+SUMIFS('2016'!$H:$H, '2016'!$C:$C, $A42, '2016'!$F:$F, S$1)+SUMIFS('2016'!$I:$I, '2016'!$D:$D, $A42, '2016'!$F:$F, S$1)+SUMIFS('2016'!$J:$J, '2016'!$E:$E, $A42, '2016'!$F:$F, S$1)+SUMIFS('2015'!$H:$H, '2015'!$C:$C, $A42, '2015'!$F:$F, S$1)+SUMIFS('2015'!$I:$I, '2015'!$D:$D, $A42, '2015'!$F:$F, S$1)+SUMIFS('2015'!$J:$J, '2015'!$E:$E, $A42, '2015'!$F:$F, S$1)+SUMIFS('2014'!$H:$H, '2014'!$C:$C, $A42, '2014'!$F:$F, S$1)+SUMIFS('2014'!$I:$I, '2014'!$D:$D, $A42, '2014'!$F:$F, S$1)+SUMIFS('2014'!$J:$J, '2014'!$E:$E, $A42, '2014'!$F:$F, S$1)+SUMIFS('2013'!$H:$H, '2013'!$C:$C, $A42, '2013'!$F:$F, S$1)+SUMIFS('2013'!$I:$I, '2013'!$D:$D, $A42, '2013'!$F:$F, S$1)+SUMIFS('2013'!$J:$J, '2013'!$E:$E, $A42, '2013'!$F:$F, S$1)+SUMIFS('2012'!$H:$H, '2012'!$C:$C, $A42, '2012'!$F:$F, S$1)+SUMIFS('2012'!$I:$I, '2012'!$D:$D, $A42, '2012'!$F:$F, S$1)+SUMIFS('2012'!$J:$J, '2012'!$E:$E, $A42, '2012'!$F:$F, S$1)+SUMIFS('2011'!$H:$H, '2011'!$C:$C, $A42, '2011'!$F:$F, S$1)+SUMIFS('2011'!$I:$I, '2011'!$D:$D, $A42, '2011'!$F:$F, S$1)+SUMIFS('2011'!$J:$J, '2011'!$E:$E, $A42, '2011'!$F:$F, S$1)+SUMIFS('2010'!$H:$H, '2010'!$C:$C, $A42, '2010'!$F:$F, S$1)+SUMIFS('2010'!$I:$I, '2010'!$D:$D, $A42, '2010'!$F:$F, S$1)+SUMIFS('2010'!$J:$J, '2010'!$E:$E, $A42, '2010'!$F:$F, S$1)+SUMIFS('2009'!$H:$H, '2009'!$C:$C, $A42, '2009'!$F:$F, S$1)+SUMIFS('2009'!$I:$I, '2009'!$D:$D, $A42, '2009'!$F:$F, S$1)+SUMIFS('2009'!$J:$J, '2009'!$E:$E, $A42, '2009'!$F:$F, S$1), 0)</f>
        <v>0</v>
      </c>
      <c r="T42" s="0" t="n">
        <f aca="false">IFERROR(SUMIFS('2018'!$H:$H, '2018'!$C:$C, $A42, '2018'!$F:$F, T$1)+SUMIFS('2018'!$I:$I, '2018'!$D:$D, $A42, '2018'!$F:$F, T$1)+SUMIFS('2018'!$J:$J, '2018'!$E:$E, $A42, '2018'!$F:$F, T$1)+SUMIFS('2017'!$H:$H, '2017'!$C:$C, $A42, '2017'!$F:$F, T$1)+SUMIFS('2017'!$I:$I, '2017'!$D:$D, $A42, '2017'!$F:$F, T$1)+SUMIFS('2017'!$J:$J, '2017'!$E:$E, $A42, '2017'!$F:$F, T$1)+SUMIFS('2016'!$H:$H, '2016'!$C:$C, $A42, '2016'!$F:$F, T$1)+SUMIFS('2016'!$I:$I, '2016'!$D:$D, $A42, '2016'!$F:$F, T$1)+SUMIFS('2016'!$J:$J, '2016'!$E:$E, $A42, '2016'!$F:$F, T$1)+SUMIFS('2015'!$H:$H, '2015'!$C:$C, $A42, '2015'!$F:$F, T$1)+SUMIFS('2015'!$I:$I, '2015'!$D:$D, $A42, '2015'!$F:$F, T$1)+SUMIFS('2015'!$J:$J, '2015'!$E:$E, $A42, '2015'!$F:$F, T$1)+SUMIFS('2014'!$H:$H, '2014'!$C:$C, $A42, '2014'!$F:$F, T$1)+SUMIFS('2014'!$I:$I, '2014'!$D:$D, $A42, '2014'!$F:$F, T$1)+SUMIFS('2014'!$J:$J, '2014'!$E:$E, $A42, '2014'!$F:$F, T$1)+SUMIFS('2013'!$H:$H, '2013'!$C:$C, $A42, '2013'!$F:$F, T$1)+SUMIFS('2013'!$I:$I, '2013'!$D:$D, $A42, '2013'!$F:$F, T$1)+SUMIFS('2013'!$J:$J, '2013'!$E:$E, $A42, '2013'!$F:$F, T$1)+SUMIFS('2012'!$H:$H, '2012'!$C:$C, $A42, '2012'!$F:$F, T$1)+SUMIFS('2012'!$I:$I, '2012'!$D:$D, $A42, '2012'!$F:$F, T$1)+SUMIFS('2012'!$J:$J, '2012'!$E:$E, $A42, '2012'!$F:$F, T$1)+SUMIFS('2011'!$H:$H, '2011'!$C:$C, $A42, '2011'!$F:$F, T$1)+SUMIFS('2011'!$I:$I, '2011'!$D:$D, $A42, '2011'!$F:$F, T$1)+SUMIFS('2011'!$J:$J, '2011'!$E:$E, $A42, '2011'!$F:$F, T$1)+SUMIFS('2010'!$H:$H, '2010'!$C:$C, $A42, '2010'!$F:$F, T$1)+SUMIFS('2010'!$I:$I, '2010'!$D:$D, $A42, '2010'!$F:$F, T$1)+SUMIFS('2010'!$J:$J, '2010'!$E:$E, $A42, '2010'!$F:$F, T$1)+SUMIFS('2009'!$H:$H, '2009'!$C:$C, $A42, '2009'!$F:$F, T$1)+SUMIFS('2009'!$I:$I, '2009'!$D:$D, $A42, '2009'!$F:$F, T$1)+SUMIFS('2009'!$J:$J, '2009'!$E:$E, $A42, '2009'!$F:$F, T$1), 0)</f>
        <v>0</v>
      </c>
      <c r="U42" s="0" t="n">
        <f aca="false">IFERROR(SUMIFS('2018'!$H:$H, '2018'!$C:$C, $A42, '2018'!$F:$F, U$1)+SUMIFS('2018'!$I:$I, '2018'!$D:$D, $A42, '2018'!$F:$F, U$1)+SUMIFS('2018'!$J:$J, '2018'!$E:$E, $A42, '2018'!$F:$F, U$1)+SUMIFS('2017'!$H:$H, '2017'!$C:$C, $A42, '2017'!$F:$F, U$1)+SUMIFS('2017'!$I:$I, '2017'!$D:$D, $A42, '2017'!$F:$F, U$1)+SUMIFS('2017'!$J:$J, '2017'!$E:$E, $A42, '2017'!$F:$F, U$1)+SUMIFS('2016'!$H:$H, '2016'!$C:$C, $A42, '2016'!$F:$F, U$1)+SUMIFS('2016'!$I:$I, '2016'!$D:$D, $A42, '2016'!$F:$F, U$1)+SUMIFS('2016'!$J:$J, '2016'!$E:$E, $A42, '2016'!$F:$F, U$1)+SUMIFS('2015'!$H:$H, '2015'!$C:$C, $A42, '2015'!$F:$F, U$1)+SUMIFS('2015'!$I:$I, '2015'!$D:$D, $A42, '2015'!$F:$F, U$1)+SUMIFS('2015'!$J:$J, '2015'!$E:$E, $A42, '2015'!$F:$F, U$1)+SUMIFS('2014'!$H:$H, '2014'!$C:$C, $A42, '2014'!$F:$F, U$1)+SUMIFS('2014'!$I:$I, '2014'!$D:$D, $A42, '2014'!$F:$F, U$1)+SUMIFS('2014'!$J:$J, '2014'!$E:$E, $A42, '2014'!$F:$F, U$1)+SUMIFS('2013'!$H:$H, '2013'!$C:$C, $A42, '2013'!$F:$F, U$1)+SUMIFS('2013'!$I:$I, '2013'!$D:$D, $A42, '2013'!$F:$F, U$1)+SUMIFS('2013'!$J:$J, '2013'!$E:$E, $A42, '2013'!$F:$F, U$1)+SUMIFS('2012'!$H:$H, '2012'!$C:$C, $A42, '2012'!$F:$F, U$1)+SUMIFS('2012'!$I:$I, '2012'!$D:$D, $A42, '2012'!$F:$F, U$1)+SUMIFS('2012'!$J:$J, '2012'!$E:$E, $A42, '2012'!$F:$F, U$1)+SUMIFS('2011'!$H:$H, '2011'!$C:$C, $A42, '2011'!$F:$F, U$1)+SUMIFS('2011'!$I:$I, '2011'!$D:$D, $A42, '2011'!$F:$F, U$1)+SUMIFS('2011'!$J:$J, '2011'!$E:$E, $A42, '2011'!$F:$F, U$1)+SUMIFS('2010'!$H:$H, '2010'!$C:$C, $A42, '2010'!$F:$F, U$1)+SUMIFS('2010'!$I:$I, '2010'!$D:$D, $A42, '2010'!$F:$F, U$1)+SUMIFS('2010'!$J:$J, '2010'!$E:$E, $A42, '2010'!$F:$F, U$1)+SUMIFS('2009'!$H:$H, '2009'!$C:$C, $A42, '2009'!$F:$F, U$1)+SUMIFS('2009'!$I:$I, '2009'!$D:$D, $A42, '2009'!$F:$F, U$1)+SUMIFS('2009'!$J:$J, '2009'!$E:$E, $A42, '2009'!$F:$F, U$1), 0)</f>
        <v>0</v>
      </c>
      <c r="V42" s="0" t="n">
        <f aca="false">IFERROR(SUMIFS('2018'!$H:$H, '2018'!$C:$C, $A42, '2018'!$F:$F, V$1)+SUMIFS('2018'!$I:$I, '2018'!$D:$D, $A42, '2018'!$F:$F, V$1)+SUMIFS('2018'!$J:$J, '2018'!$E:$E, $A42, '2018'!$F:$F, V$1)+SUMIFS('2017'!$H:$H, '2017'!$C:$C, $A42, '2017'!$F:$F, V$1)+SUMIFS('2017'!$I:$I, '2017'!$D:$D, $A42, '2017'!$F:$F, V$1)+SUMIFS('2017'!$J:$J, '2017'!$E:$E, $A42, '2017'!$F:$F, V$1)+SUMIFS('2016'!$H:$H, '2016'!$C:$C, $A42, '2016'!$F:$F, V$1)+SUMIFS('2016'!$I:$I, '2016'!$D:$D, $A42, '2016'!$F:$F, V$1)+SUMIFS('2016'!$J:$J, '2016'!$E:$E, $A42, '2016'!$F:$F, V$1)+SUMIFS('2015'!$H:$H, '2015'!$C:$C, $A42, '2015'!$F:$F, V$1)+SUMIFS('2015'!$I:$I, '2015'!$D:$D, $A42, '2015'!$F:$F, V$1)+SUMIFS('2015'!$J:$J, '2015'!$E:$E, $A42, '2015'!$F:$F, V$1)+SUMIFS('2014'!$H:$H, '2014'!$C:$C, $A42, '2014'!$F:$F, V$1)+SUMIFS('2014'!$I:$I, '2014'!$D:$D, $A42, '2014'!$F:$F, V$1)+SUMIFS('2014'!$J:$J, '2014'!$E:$E, $A42, '2014'!$F:$F, V$1)+SUMIFS('2013'!$H:$H, '2013'!$C:$C, $A42, '2013'!$F:$F, V$1)+SUMIFS('2013'!$I:$I, '2013'!$D:$D, $A42, '2013'!$F:$F, V$1)+SUMIFS('2013'!$J:$J, '2013'!$E:$E, $A42, '2013'!$F:$F, V$1)+SUMIFS('2012'!$H:$H, '2012'!$C:$C, $A42, '2012'!$F:$F, V$1)+SUMIFS('2012'!$I:$I, '2012'!$D:$D, $A42, '2012'!$F:$F, V$1)+SUMIFS('2012'!$J:$J, '2012'!$E:$E, $A42, '2012'!$F:$F, V$1)+SUMIFS('2011'!$H:$H, '2011'!$C:$C, $A42, '2011'!$F:$F, V$1)+SUMIFS('2011'!$I:$I, '2011'!$D:$D, $A42, '2011'!$F:$F, V$1)+SUMIFS('2011'!$J:$J, '2011'!$E:$E, $A42, '2011'!$F:$F, V$1)+SUMIFS('2010'!$H:$H, '2010'!$C:$C, $A42, '2010'!$F:$F, V$1)+SUMIFS('2010'!$I:$I, '2010'!$D:$D, $A42, '2010'!$F:$F, V$1)+SUMIFS('2010'!$J:$J, '2010'!$E:$E, $A42, '2010'!$F:$F, V$1)+SUMIFS('2009'!$H:$H, '2009'!$C:$C, $A42, '2009'!$F:$F, V$1)+SUMIFS('2009'!$I:$I, '2009'!$D:$D, $A42, '2009'!$F:$F, V$1)+SUMIFS('2009'!$J:$J, '2009'!$E:$E, $A42, '2009'!$F:$F, V$1), 0)</f>
        <v>0</v>
      </c>
      <c r="W42" s="0" t="n">
        <f aca="false">IFERROR(SUMIFS('2018'!$H:$H, '2018'!$C:$C, $A42, '2018'!$F:$F, W$1)+SUMIFS('2018'!$I:$I, '2018'!$D:$D, $A42, '2018'!$F:$F, W$1)+SUMIFS('2018'!$J:$J, '2018'!$E:$E, $A42, '2018'!$F:$F, W$1)+SUMIFS('2017'!$H:$H, '2017'!$C:$C, $A42, '2017'!$F:$F, W$1)+SUMIFS('2017'!$I:$I, '2017'!$D:$D, $A42, '2017'!$F:$F, W$1)+SUMIFS('2017'!$J:$J, '2017'!$E:$E, $A42, '2017'!$F:$F, W$1)+SUMIFS('2016'!$H:$H, '2016'!$C:$C, $A42, '2016'!$F:$F, W$1)+SUMIFS('2016'!$I:$I, '2016'!$D:$D, $A42, '2016'!$F:$F, W$1)+SUMIFS('2016'!$J:$J, '2016'!$E:$E, $A42, '2016'!$F:$F, W$1)+SUMIFS('2015'!$H:$H, '2015'!$C:$C, $A42, '2015'!$F:$F, W$1)+SUMIFS('2015'!$I:$I, '2015'!$D:$D, $A42, '2015'!$F:$F, W$1)+SUMIFS('2015'!$J:$J, '2015'!$E:$E, $A42, '2015'!$F:$F, W$1)+SUMIFS('2014'!$H:$H, '2014'!$C:$C, $A42, '2014'!$F:$F, W$1)+SUMIFS('2014'!$I:$I, '2014'!$D:$D, $A42, '2014'!$F:$F, W$1)+SUMIFS('2014'!$J:$J, '2014'!$E:$E, $A42, '2014'!$F:$F, W$1)+SUMIFS('2013'!$H:$H, '2013'!$C:$C, $A42, '2013'!$F:$F, W$1)+SUMIFS('2013'!$I:$I, '2013'!$D:$D, $A42, '2013'!$F:$F, W$1)+SUMIFS('2013'!$J:$J, '2013'!$E:$E, $A42, '2013'!$F:$F, W$1)+SUMIFS('2012'!$H:$H, '2012'!$C:$C, $A42, '2012'!$F:$F, W$1)+SUMIFS('2012'!$I:$I, '2012'!$D:$D, $A42, '2012'!$F:$F, W$1)+SUMIFS('2012'!$J:$J, '2012'!$E:$E, $A42, '2012'!$F:$F, W$1)+SUMIFS('2011'!$H:$H, '2011'!$C:$C, $A42, '2011'!$F:$F, W$1)+SUMIFS('2011'!$I:$I, '2011'!$D:$D, $A42, '2011'!$F:$F, W$1)+SUMIFS('2011'!$J:$J, '2011'!$E:$E, $A42, '2011'!$F:$F, W$1)+SUMIFS('2010'!$H:$H, '2010'!$C:$C, $A42, '2010'!$F:$F, W$1)+SUMIFS('2010'!$I:$I, '2010'!$D:$D, $A42, '2010'!$F:$F, W$1)+SUMIFS('2010'!$J:$J, '2010'!$E:$E, $A42, '2010'!$F:$F, W$1)+SUMIFS('2009'!$H:$H, '2009'!$C:$C, $A42, '2009'!$F:$F, W$1)+SUMIFS('2009'!$I:$I, '2009'!$D:$D, $A42, '2009'!$F:$F, W$1)+SUMIFS('2009'!$J:$J, '2009'!$E:$E, $A42, '2009'!$F:$F, W$1), 0)</f>
        <v>6</v>
      </c>
      <c r="X42" s="0" t="n">
        <f aca="false">IFERROR(SUMIFS('2018'!$H:$H, '2018'!$C:$C, $A42, '2018'!$F:$F, X$1)+SUMIFS('2018'!$I:$I, '2018'!$D:$D, $A42, '2018'!$F:$F, X$1)+SUMIFS('2018'!$J:$J, '2018'!$E:$E, $A42, '2018'!$F:$F, X$1)+SUMIFS('2017'!$H:$H, '2017'!$C:$C, $A42, '2017'!$F:$F, X$1)+SUMIFS('2017'!$I:$I, '2017'!$D:$D, $A42, '2017'!$F:$F, X$1)+SUMIFS('2017'!$J:$J, '2017'!$E:$E, $A42, '2017'!$F:$F, X$1)+SUMIFS('2016'!$H:$H, '2016'!$C:$C, $A42, '2016'!$F:$F, X$1)+SUMIFS('2016'!$I:$I, '2016'!$D:$D, $A42, '2016'!$F:$F, X$1)+SUMIFS('2016'!$J:$J, '2016'!$E:$E, $A42, '2016'!$F:$F, X$1)+SUMIFS('2015'!$H:$H, '2015'!$C:$C, $A42, '2015'!$F:$F, X$1)+SUMIFS('2015'!$I:$I, '2015'!$D:$D, $A42, '2015'!$F:$F, X$1)+SUMIFS('2015'!$J:$J, '2015'!$E:$E, $A42, '2015'!$F:$F, X$1)+SUMIFS('2014'!$H:$H, '2014'!$C:$C, $A42, '2014'!$F:$F, X$1)+SUMIFS('2014'!$I:$I, '2014'!$D:$D, $A42, '2014'!$F:$F, X$1)+SUMIFS('2014'!$J:$J, '2014'!$E:$E, $A42, '2014'!$F:$F, X$1)+SUMIFS('2013'!$H:$H, '2013'!$C:$C, $A42, '2013'!$F:$F, X$1)+SUMIFS('2013'!$I:$I, '2013'!$D:$D, $A42, '2013'!$F:$F, X$1)+SUMIFS('2013'!$J:$J, '2013'!$E:$E, $A42, '2013'!$F:$F, X$1)+SUMIFS('2012'!$H:$H, '2012'!$C:$C, $A42, '2012'!$F:$F, X$1)+SUMIFS('2012'!$I:$I, '2012'!$D:$D, $A42, '2012'!$F:$F, X$1)+SUMIFS('2012'!$J:$J, '2012'!$E:$E, $A42, '2012'!$F:$F, X$1)+SUMIFS('2011'!$H:$H, '2011'!$C:$C, $A42, '2011'!$F:$F, X$1)+SUMIFS('2011'!$I:$I, '2011'!$D:$D, $A42, '2011'!$F:$F, X$1)+SUMIFS('2011'!$J:$J, '2011'!$E:$E, $A42, '2011'!$F:$F, X$1)+SUMIFS('2010'!$H:$H, '2010'!$C:$C, $A42, '2010'!$F:$F, X$1)+SUMIFS('2010'!$I:$I, '2010'!$D:$D, $A42, '2010'!$F:$F, X$1)+SUMIFS('2010'!$J:$J, '2010'!$E:$E, $A42, '2010'!$F:$F, X$1)+SUMIFS('2009'!$H:$H, '2009'!$C:$C, $A42, '2009'!$F:$F, X$1)+SUMIFS('2009'!$I:$I, '2009'!$D:$D, $A42, '2009'!$F:$F, X$1)+SUMIFS('2009'!$J:$J, '2009'!$E:$E, $A42, '2009'!$F:$F, X$1), 0)</f>
        <v>5</v>
      </c>
      <c r="Y42" s="0" t="n">
        <f aca="false">IFERROR(SUMIFS('2018'!$H:$H, '2018'!$C:$C, $A42, '2018'!$F:$F, Y$1)+SUMIFS('2018'!$I:$I, '2018'!$D:$D, $A42, '2018'!$F:$F, Y$1)+SUMIFS('2018'!$J:$J, '2018'!$E:$E, $A42, '2018'!$F:$F, Y$1)+SUMIFS('2017'!$H:$H, '2017'!$C:$C, $A42, '2017'!$F:$F, Y$1)+SUMIFS('2017'!$I:$I, '2017'!$D:$D, $A42, '2017'!$F:$F, Y$1)+SUMIFS('2017'!$J:$J, '2017'!$E:$E, $A42, '2017'!$F:$F, Y$1)+SUMIFS('2016'!$H:$H, '2016'!$C:$C, $A42, '2016'!$F:$F, Y$1)+SUMIFS('2016'!$I:$I, '2016'!$D:$D, $A42, '2016'!$F:$F, Y$1)+SUMIFS('2016'!$J:$J, '2016'!$E:$E, $A42, '2016'!$F:$F, Y$1)+SUMIFS('2015'!$H:$H, '2015'!$C:$C, $A42, '2015'!$F:$F, Y$1)+SUMIFS('2015'!$I:$I, '2015'!$D:$D, $A42, '2015'!$F:$F, Y$1)+SUMIFS('2015'!$J:$J, '2015'!$E:$E, $A42, '2015'!$F:$F, Y$1)+SUMIFS('2014'!$H:$H, '2014'!$C:$C, $A42, '2014'!$F:$F, Y$1)+SUMIFS('2014'!$I:$I, '2014'!$D:$D, $A42, '2014'!$F:$F, Y$1)+SUMIFS('2014'!$J:$J, '2014'!$E:$E, $A42, '2014'!$F:$F, Y$1)+SUMIFS('2013'!$H:$H, '2013'!$C:$C, $A42, '2013'!$F:$F, Y$1)+SUMIFS('2013'!$I:$I, '2013'!$D:$D, $A42, '2013'!$F:$F, Y$1)+SUMIFS('2013'!$J:$J, '2013'!$E:$E, $A42, '2013'!$F:$F, Y$1)+SUMIFS('2012'!$H:$H, '2012'!$C:$C, $A42, '2012'!$F:$F, Y$1)+SUMIFS('2012'!$I:$I, '2012'!$D:$D, $A42, '2012'!$F:$F, Y$1)+SUMIFS('2012'!$J:$J, '2012'!$E:$E, $A42, '2012'!$F:$F, Y$1)+SUMIFS('2011'!$H:$H, '2011'!$C:$C, $A42, '2011'!$F:$F, Y$1)+SUMIFS('2011'!$I:$I, '2011'!$D:$D, $A42, '2011'!$F:$F, Y$1)+SUMIFS('2011'!$J:$J, '2011'!$E:$E, $A42, '2011'!$F:$F, Y$1)+SUMIFS('2010'!$H:$H, '2010'!$C:$C, $A42, '2010'!$F:$F, Y$1)+SUMIFS('2010'!$I:$I, '2010'!$D:$D, $A42, '2010'!$F:$F, Y$1)+SUMIFS('2010'!$J:$J, '2010'!$E:$E, $A42, '2010'!$F:$F, Y$1)+SUMIFS('2009'!$H:$H, '2009'!$C:$C, $A42, '2009'!$F:$F, Y$1)+SUMIFS('2009'!$I:$I, '2009'!$D:$D, $A42, '2009'!$F:$F, Y$1)+SUMIFS('2009'!$J:$J, '2009'!$E:$E, $A42, '2009'!$F:$F, Y$1), 0)</f>
        <v>3.5</v>
      </c>
      <c r="Z42" s="0" t="n">
        <f aca="false">IFERROR(SUMIFS('2018'!$H:$H, '2018'!$C:$C, $A42, '2018'!$F:$F, Z$1)+SUMIFS('2018'!$I:$I, '2018'!$D:$D, $A42, '2018'!$F:$F, Z$1)+SUMIFS('2018'!$J:$J, '2018'!$E:$E, $A42, '2018'!$F:$F, Z$1)+SUMIFS('2017'!$H:$H, '2017'!$C:$C, $A42, '2017'!$F:$F, Z$1)+SUMIFS('2017'!$I:$I, '2017'!$D:$D, $A42, '2017'!$F:$F, Z$1)+SUMIFS('2017'!$J:$J, '2017'!$E:$E, $A42, '2017'!$F:$F, Z$1)+SUMIFS('2016'!$H:$H, '2016'!$C:$C, $A42, '2016'!$F:$F, Z$1)+SUMIFS('2016'!$I:$I, '2016'!$D:$D, $A42, '2016'!$F:$F, Z$1)+SUMIFS('2016'!$J:$J, '2016'!$E:$E, $A42, '2016'!$F:$F, Z$1)+SUMIFS('2015'!$H:$H, '2015'!$C:$C, $A42, '2015'!$F:$F, Z$1)+SUMIFS('2015'!$I:$I, '2015'!$D:$D, $A42, '2015'!$F:$F, Z$1)+SUMIFS('2015'!$J:$J, '2015'!$E:$E, $A42, '2015'!$F:$F, Z$1)+SUMIFS('2014'!$H:$H, '2014'!$C:$C, $A42, '2014'!$F:$F, Z$1)+SUMIFS('2014'!$I:$I, '2014'!$D:$D, $A42, '2014'!$F:$F, Z$1)+SUMIFS('2014'!$J:$J, '2014'!$E:$E, $A42, '2014'!$F:$F, Z$1)+SUMIFS('2013'!$H:$H, '2013'!$C:$C, $A42, '2013'!$F:$F, Z$1)+SUMIFS('2013'!$I:$I, '2013'!$D:$D, $A42, '2013'!$F:$F, Z$1)+SUMIFS('2013'!$J:$J, '2013'!$E:$E, $A42, '2013'!$F:$F, Z$1)+SUMIFS('2012'!$H:$H, '2012'!$C:$C, $A42, '2012'!$F:$F, Z$1)+SUMIFS('2012'!$I:$I, '2012'!$D:$D, $A42, '2012'!$F:$F, Z$1)+SUMIFS('2012'!$J:$J, '2012'!$E:$E, $A42, '2012'!$F:$F, Z$1)+SUMIFS('2011'!$H:$H, '2011'!$C:$C, $A42, '2011'!$F:$F, Z$1)+SUMIFS('2011'!$I:$I, '2011'!$D:$D, $A42, '2011'!$F:$F, Z$1)+SUMIFS('2011'!$J:$J, '2011'!$E:$E, $A42, '2011'!$F:$F, Z$1)+SUMIFS('2010'!$H:$H, '2010'!$C:$C, $A42, '2010'!$F:$F, Z$1)+SUMIFS('2010'!$I:$I, '2010'!$D:$D, $A42, '2010'!$F:$F, Z$1)+SUMIFS('2010'!$J:$J, '2010'!$E:$E, $A42, '2010'!$F:$F, Z$1)+SUMIFS('2009'!$H:$H, '2009'!$C:$C, $A42, '2009'!$F:$F, Z$1)+SUMIFS('2009'!$I:$I, '2009'!$D:$D, $A42, '2009'!$F:$F, Z$1)+SUMIFS('2009'!$J:$J, '2009'!$E:$E, $A42, '2009'!$F:$F, Z$1), 0)</f>
        <v>0</v>
      </c>
      <c r="AA42" s="0" t="n">
        <f aca="false">IFERROR(SUMIFS('2018'!$H:$H, '2018'!$C:$C, $A42, '2018'!$F:$F, AA$1)+SUMIFS('2018'!$I:$I, '2018'!$D:$D, $A42, '2018'!$F:$F, AA$1)+SUMIFS('2018'!$J:$J, '2018'!$E:$E, $A42, '2018'!$F:$F, AA$1)+SUMIFS('2017'!$H:$H, '2017'!$C:$C, $A42, '2017'!$F:$F, AA$1)+SUMIFS('2017'!$I:$I, '2017'!$D:$D, $A42, '2017'!$F:$F, AA$1)+SUMIFS('2017'!$J:$J, '2017'!$E:$E, $A42, '2017'!$F:$F, AA$1)+SUMIFS('2016'!$H:$H, '2016'!$C:$C, $A42, '2016'!$F:$F, AA$1)+SUMIFS('2016'!$I:$I, '2016'!$D:$D, $A42, '2016'!$F:$F, AA$1)+SUMIFS('2016'!$J:$J, '2016'!$E:$E, $A42, '2016'!$F:$F, AA$1)+SUMIFS('2015'!$H:$H, '2015'!$C:$C, $A42, '2015'!$F:$F, AA$1)+SUMIFS('2015'!$I:$I, '2015'!$D:$D, $A42, '2015'!$F:$F, AA$1)+SUMIFS('2015'!$J:$J, '2015'!$E:$E, $A42, '2015'!$F:$F, AA$1)+SUMIFS('2014'!$H:$H, '2014'!$C:$C, $A42, '2014'!$F:$F, AA$1)+SUMIFS('2014'!$I:$I, '2014'!$D:$D, $A42, '2014'!$F:$F, AA$1)+SUMIFS('2014'!$J:$J, '2014'!$E:$E, $A42, '2014'!$F:$F, AA$1)+SUMIFS('2013'!$H:$H, '2013'!$C:$C, $A42, '2013'!$F:$F, AA$1)+SUMIFS('2013'!$I:$I, '2013'!$D:$D, $A42, '2013'!$F:$F, AA$1)+SUMIFS('2013'!$J:$J, '2013'!$E:$E, $A42, '2013'!$F:$F, AA$1)+SUMIFS('2012'!$H:$H, '2012'!$C:$C, $A42, '2012'!$F:$F, AA$1)+SUMIFS('2012'!$I:$I, '2012'!$D:$D, $A42, '2012'!$F:$F, AA$1)+SUMIFS('2012'!$J:$J, '2012'!$E:$E, $A42, '2012'!$F:$F, AA$1)+SUMIFS('2011'!$H:$H, '2011'!$C:$C, $A42, '2011'!$F:$F, AA$1)+SUMIFS('2011'!$I:$I, '2011'!$D:$D, $A42, '2011'!$F:$F, AA$1)+SUMIFS('2011'!$J:$J, '2011'!$E:$E, $A42, '2011'!$F:$F, AA$1)+SUMIFS('2010'!$H:$H, '2010'!$C:$C, $A42, '2010'!$F:$F, AA$1)+SUMIFS('2010'!$I:$I, '2010'!$D:$D, $A42, '2010'!$F:$F, AA$1)+SUMIFS('2010'!$J:$J, '2010'!$E:$E, $A42, '2010'!$F:$F, AA$1)+SUMIFS('2009'!$H:$H, '2009'!$C:$C, $A42, '2009'!$F:$F, AA$1)+SUMIFS('2009'!$I:$I, '2009'!$D:$D, $A42, '2009'!$F:$F, AA$1)+SUMIFS('2009'!$J:$J, '2009'!$E:$E, $A42, '2009'!$F:$F, AA$1), 0)</f>
        <v>0</v>
      </c>
      <c r="AB42" s="0" t="n">
        <f aca="false">IFERROR(SUMIFS('2018'!$H:$H, '2018'!$C:$C, $A42, '2018'!$F:$F, AB$1)+SUMIFS('2018'!$I:$I, '2018'!$D:$D, $A42, '2018'!$F:$F, AB$1)+SUMIFS('2018'!$J:$J, '2018'!$E:$E, $A42, '2018'!$F:$F, AB$1)+SUMIFS('2017'!$H:$H, '2017'!$C:$C, $A42, '2017'!$F:$F, AB$1)+SUMIFS('2017'!$I:$I, '2017'!$D:$D, $A42, '2017'!$F:$F, AB$1)+SUMIFS('2017'!$J:$J, '2017'!$E:$E, $A42, '2017'!$F:$F, AB$1)+SUMIFS('2016'!$H:$H, '2016'!$C:$C, $A42, '2016'!$F:$F, AB$1)+SUMIFS('2016'!$I:$I, '2016'!$D:$D, $A42, '2016'!$F:$F, AB$1)+SUMIFS('2016'!$J:$J, '2016'!$E:$E, $A42, '2016'!$F:$F, AB$1)+SUMIFS('2015'!$H:$H, '2015'!$C:$C, $A42, '2015'!$F:$F, AB$1)+SUMIFS('2015'!$I:$I, '2015'!$D:$D, $A42, '2015'!$F:$F, AB$1)+SUMIFS('2015'!$J:$J, '2015'!$E:$E, $A42, '2015'!$F:$F, AB$1)+SUMIFS('2014'!$H:$H, '2014'!$C:$C, $A42, '2014'!$F:$F, AB$1)+SUMIFS('2014'!$I:$I, '2014'!$D:$D, $A42, '2014'!$F:$F, AB$1)+SUMIFS('2014'!$J:$J, '2014'!$E:$E, $A42, '2014'!$F:$F, AB$1)+SUMIFS('2013'!$H:$H, '2013'!$C:$C, $A42, '2013'!$F:$F, AB$1)+SUMIFS('2013'!$I:$I, '2013'!$D:$D, $A42, '2013'!$F:$F, AB$1)+SUMIFS('2013'!$J:$J, '2013'!$E:$E, $A42, '2013'!$F:$F, AB$1)+SUMIFS('2012'!$H:$H, '2012'!$C:$C, $A42, '2012'!$F:$F, AB$1)+SUMIFS('2012'!$I:$I, '2012'!$D:$D, $A42, '2012'!$F:$F, AB$1)+SUMIFS('2012'!$J:$J, '2012'!$E:$E, $A42, '2012'!$F:$F, AB$1)+SUMIFS('2011'!$H:$H, '2011'!$C:$C, $A42, '2011'!$F:$F, AB$1)+SUMIFS('2011'!$I:$I, '2011'!$D:$D, $A42, '2011'!$F:$F, AB$1)+SUMIFS('2011'!$J:$J, '2011'!$E:$E, $A42, '2011'!$F:$F, AB$1)+SUMIFS('2010'!$H:$H, '2010'!$C:$C, $A42, '2010'!$F:$F, AB$1)+SUMIFS('2010'!$I:$I, '2010'!$D:$D, $A42, '2010'!$F:$F, AB$1)+SUMIFS('2010'!$J:$J, '2010'!$E:$E, $A42, '2010'!$F:$F, AB$1)+SUMIFS('2009'!$H:$H, '2009'!$C:$C, $A42, '2009'!$F:$F, AB$1)+SUMIFS('2009'!$I:$I, '2009'!$D:$D, $A42, '2009'!$F:$F, AB$1)+SUMIFS('2009'!$J:$J, '2009'!$E:$E, $A42, '2009'!$F:$F, AB$1), 0)</f>
        <v>0</v>
      </c>
      <c r="AC42" s="0" t="n">
        <f aca="false">IFERROR(SUMIFS('2018'!$H:$H, '2018'!$C:$C, $A42, '2018'!$F:$F, AC$1)+SUMIFS('2018'!$I:$I, '2018'!$D:$D, $A42, '2018'!$F:$F, AC$1)+SUMIFS('2018'!$J:$J, '2018'!$E:$E, $A42, '2018'!$F:$F, AC$1)+SUMIFS('2017'!$H:$H, '2017'!$C:$C, $A42, '2017'!$F:$F, AC$1)+SUMIFS('2017'!$I:$I, '2017'!$D:$D, $A42, '2017'!$F:$F, AC$1)+SUMIFS('2017'!$J:$J, '2017'!$E:$E, $A42, '2017'!$F:$F, AC$1)+SUMIFS('2016'!$H:$H, '2016'!$C:$C, $A42, '2016'!$F:$F, AC$1)+SUMIFS('2016'!$I:$I, '2016'!$D:$D, $A42, '2016'!$F:$F, AC$1)+SUMIFS('2016'!$J:$J, '2016'!$E:$E, $A42, '2016'!$F:$F, AC$1)+SUMIFS('2015'!$H:$H, '2015'!$C:$C, $A42, '2015'!$F:$F, AC$1)+SUMIFS('2015'!$I:$I, '2015'!$D:$D, $A42, '2015'!$F:$F, AC$1)+SUMIFS('2015'!$J:$J, '2015'!$E:$E, $A42, '2015'!$F:$F, AC$1)+SUMIFS('2014'!$H:$H, '2014'!$C:$C, $A42, '2014'!$F:$F, AC$1)+SUMIFS('2014'!$I:$I, '2014'!$D:$D, $A42, '2014'!$F:$F, AC$1)+SUMIFS('2014'!$J:$J, '2014'!$E:$E, $A42, '2014'!$F:$F, AC$1)+SUMIFS('2013'!$H:$H, '2013'!$C:$C, $A42, '2013'!$F:$F, AC$1)+SUMIFS('2013'!$I:$I, '2013'!$D:$D, $A42, '2013'!$F:$F, AC$1)+SUMIFS('2013'!$J:$J, '2013'!$E:$E, $A42, '2013'!$F:$F, AC$1)+SUMIFS('2012'!$H:$H, '2012'!$C:$C, $A42, '2012'!$F:$F, AC$1)+SUMIFS('2012'!$I:$I, '2012'!$D:$D, $A42, '2012'!$F:$F, AC$1)+SUMIFS('2012'!$J:$J, '2012'!$E:$E, $A42, '2012'!$F:$F, AC$1)+SUMIFS('2011'!$H:$H, '2011'!$C:$C, $A42, '2011'!$F:$F, AC$1)+SUMIFS('2011'!$I:$I, '2011'!$D:$D, $A42, '2011'!$F:$F, AC$1)+SUMIFS('2011'!$J:$J, '2011'!$E:$E, $A42, '2011'!$F:$F, AC$1)+SUMIFS('2010'!$H:$H, '2010'!$C:$C, $A42, '2010'!$F:$F, AC$1)+SUMIFS('2010'!$I:$I, '2010'!$D:$D, $A42, '2010'!$F:$F, AC$1)+SUMIFS('2010'!$J:$J, '2010'!$E:$E, $A42, '2010'!$F:$F, AC$1)+SUMIFS('2009'!$H:$H, '2009'!$C:$C, $A42, '2009'!$F:$F, AC$1)+SUMIFS('2009'!$I:$I, '2009'!$D:$D, $A42, '2009'!$F:$F, AC$1)+SUMIFS('2009'!$J:$J, '2009'!$E:$E, $A42, '2009'!$F:$F, AC$1), 0)</f>
        <v>155.5</v>
      </c>
      <c r="AD42" s="0" t="n">
        <f aca="false">IFERROR(SUMIFS('2018'!$H:$H, '2018'!$C:$C, $A42, '2018'!$F:$F, AD$1)+SUMIFS('2018'!$I:$I, '2018'!$D:$D, $A42, '2018'!$F:$F, AD$1)+SUMIFS('2018'!$J:$J, '2018'!$E:$E, $A42, '2018'!$F:$F, AD$1)+SUMIFS('2017'!$H:$H, '2017'!$C:$C, $A42, '2017'!$F:$F, AD$1)+SUMIFS('2017'!$I:$I, '2017'!$D:$D, $A42, '2017'!$F:$F, AD$1)+SUMIFS('2017'!$J:$J, '2017'!$E:$E, $A42, '2017'!$F:$F, AD$1)+SUMIFS('2016'!$H:$H, '2016'!$C:$C, $A42, '2016'!$F:$F, AD$1)+SUMIFS('2016'!$I:$I, '2016'!$D:$D, $A42, '2016'!$F:$F, AD$1)+SUMIFS('2016'!$J:$J, '2016'!$E:$E, $A42, '2016'!$F:$F, AD$1)+SUMIFS('2015'!$H:$H, '2015'!$C:$C, $A42, '2015'!$F:$F, AD$1)+SUMIFS('2015'!$I:$I, '2015'!$D:$D, $A42, '2015'!$F:$F, AD$1)+SUMIFS('2015'!$J:$J, '2015'!$E:$E, $A42, '2015'!$F:$F, AD$1)+SUMIFS('2014'!$H:$H, '2014'!$C:$C, $A42, '2014'!$F:$F, AD$1)+SUMIFS('2014'!$I:$I, '2014'!$D:$D, $A42, '2014'!$F:$F, AD$1)+SUMIFS('2014'!$J:$J, '2014'!$E:$E, $A42, '2014'!$F:$F, AD$1)+SUMIFS('2013'!$H:$H, '2013'!$C:$C, $A42, '2013'!$F:$F, AD$1)+SUMIFS('2013'!$I:$I, '2013'!$D:$D, $A42, '2013'!$F:$F, AD$1)+SUMIFS('2013'!$J:$J, '2013'!$E:$E, $A42, '2013'!$F:$F, AD$1)+SUMIFS('2012'!$H:$H, '2012'!$C:$C, $A42, '2012'!$F:$F, AD$1)+SUMIFS('2012'!$I:$I, '2012'!$D:$D, $A42, '2012'!$F:$F, AD$1)+SUMIFS('2012'!$J:$J, '2012'!$E:$E, $A42, '2012'!$F:$F, AD$1)+SUMIFS('2011'!$H:$H, '2011'!$C:$C, $A42, '2011'!$F:$F, AD$1)+SUMIFS('2011'!$I:$I, '2011'!$D:$D, $A42, '2011'!$F:$F, AD$1)+SUMIFS('2011'!$J:$J, '2011'!$E:$E, $A42, '2011'!$F:$F, AD$1)+SUMIFS('2010'!$H:$H, '2010'!$C:$C, $A42, '2010'!$F:$F, AD$1)+SUMIFS('2010'!$I:$I, '2010'!$D:$D, $A42, '2010'!$F:$F, AD$1)+SUMIFS('2010'!$J:$J, '2010'!$E:$E, $A42, '2010'!$F:$F, AD$1)+SUMIFS('2009'!$H:$H, '2009'!$C:$C, $A42, '2009'!$F:$F, AD$1)+SUMIFS('2009'!$I:$I, '2009'!$D:$D, $A42, '2009'!$F:$F, AD$1)+SUMIFS('2009'!$J:$J, '2009'!$E:$E, $A42, '2009'!$F:$F, AD$1), 0)</f>
        <v>5</v>
      </c>
      <c r="AE42" s="0" t="n">
        <f aca="false">IFERROR(SUMIFS('2018'!$H:$H, '2018'!$C:$C, $A42, '2018'!$F:$F, AE$1)+SUMIFS('2018'!$I:$I, '2018'!$D:$D, $A42, '2018'!$F:$F, AE$1)+SUMIFS('2018'!$J:$J, '2018'!$E:$E, $A42, '2018'!$F:$F, AE$1)+SUMIFS('2017'!$H:$H, '2017'!$C:$C, $A42, '2017'!$F:$F, AE$1)+SUMIFS('2017'!$I:$I, '2017'!$D:$D, $A42, '2017'!$F:$F, AE$1)+SUMIFS('2017'!$J:$J, '2017'!$E:$E, $A42, '2017'!$F:$F, AE$1)+SUMIFS('2016'!$H:$H, '2016'!$C:$C, $A42, '2016'!$F:$F, AE$1)+SUMIFS('2016'!$I:$I, '2016'!$D:$D, $A42, '2016'!$F:$F, AE$1)+SUMIFS('2016'!$J:$J, '2016'!$E:$E, $A42, '2016'!$F:$F, AE$1)+SUMIFS('2015'!$H:$H, '2015'!$C:$C, $A42, '2015'!$F:$F, AE$1)+SUMIFS('2015'!$I:$I, '2015'!$D:$D, $A42, '2015'!$F:$F, AE$1)+SUMIFS('2015'!$J:$J, '2015'!$E:$E, $A42, '2015'!$F:$F, AE$1)+SUMIFS('2014'!$H:$H, '2014'!$C:$C, $A42, '2014'!$F:$F, AE$1)+SUMIFS('2014'!$I:$I, '2014'!$D:$D, $A42, '2014'!$F:$F, AE$1)+SUMIFS('2014'!$J:$J, '2014'!$E:$E, $A42, '2014'!$F:$F, AE$1)+SUMIFS('2013'!$H:$H, '2013'!$C:$C, $A42, '2013'!$F:$F, AE$1)+SUMIFS('2013'!$I:$I, '2013'!$D:$D, $A42, '2013'!$F:$F, AE$1)+SUMIFS('2013'!$J:$J, '2013'!$E:$E, $A42, '2013'!$F:$F, AE$1)+SUMIFS('2012'!$H:$H, '2012'!$C:$C, $A42, '2012'!$F:$F, AE$1)+SUMIFS('2012'!$I:$I, '2012'!$D:$D, $A42, '2012'!$F:$F, AE$1)+SUMIFS('2012'!$J:$J, '2012'!$E:$E, $A42, '2012'!$F:$F, AE$1)+SUMIFS('2011'!$H:$H, '2011'!$C:$C, $A42, '2011'!$F:$F, AE$1)+SUMIFS('2011'!$I:$I, '2011'!$D:$D, $A42, '2011'!$F:$F, AE$1)+SUMIFS('2011'!$J:$J, '2011'!$E:$E, $A42, '2011'!$F:$F, AE$1)+SUMIFS('2010'!$H:$H, '2010'!$C:$C, $A42, '2010'!$F:$F, AE$1)+SUMIFS('2010'!$I:$I, '2010'!$D:$D, $A42, '2010'!$F:$F, AE$1)+SUMIFS('2010'!$J:$J, '2010'!$E:$E, $A42, '2010'!$F:$F, AE$1)+SUMIFS('2009'!$H:$H, '2009'!$C:$C, $A42, '2009'!$F:$F, AE$1)+SUMIFS('2009'!$I:$I, '2009'!$D:$D, $A42, '2009'!$F:$F, AE$1)+SUMIFS('2009'!$J:$J, '2009'!$E:$E, $A42, '2009'!$F:$F, AE$1), 0)</f>
        <v>13</v>
      </c>
      <c r="AF42" s="0" t="n">
        <f aca="false">IFERROR(SUMIFS('2018'!$H:$H, '2018'!$C:$C, $A42, '2018'!$F:$F, AF$1)+SUMIFS('2018'!$I:$I, '2018'!$D:$D, $A42, '2018'!$F:$F, AF$1)+SUMIFS('2018'!$J:$J, '2018'!$E:$E, $A42, '2018'!$F:$F, AF$1)+SUMIFS('2017'!$H:$H, '2017'!$C:$C, $A42, '2017'!$F:$F, AF$1)+SUMIFS('2017'!$I:$I, '2017'!$D:$D, $A42, '2017'!$F:$F, AF$1)+SUMIFS('2017'!$J:$J, '2017'!$E:$E, $A42, '2017'!$F:$F, AF$1)+SUMIFS('2016'!$H:$H, '2016'!$C:$C, $A42, '2016'!$F:$F, AF$1)+SUMIFS('2016'!$I:$I, '2016'!$D:$D, $A42, '2016'!$F:$F, AF$1)+SUMIFS('2016'!$J:$J, '2016'!$E:$E, $A42, '2016'!$F:$F, AF$1)+SUMIFS('2015'!$H:$H, '2015'!$C:$C, $A42, '2015'!$F:$F, AF$1)+SUMIFS('2015'!$I:$I, '2015'!$D:$D, $A42, '2015'!$F:$F, AF$1)+SUMIFS('2015'!$J:$J, '2015'!$E:$E, $A42, '2015'!$F:$F, AF$1)+SUMIFS('2014'!$H:$H, '2014'!$C:$C, $A42, '2014'!$F:$F, AF$1)+SUMIFS('2014'!$I:$I, '2014'!$D:$D, $A42, '2014'!$F:$F, AF$1)+SUMIFS('2014'!$J:$J, '2014'!$E:$E, $A42, '2014'!$F:$F, AF$1)+SUMIFS('2013'!$H:$H, '2013'!$C:$C, $A42, '2013'!$F:$F, AF$1)+SUMIFS('2013'!$I:$I, '2013'!$D:$D, $A42, '2013'!$F:$F, AF$1)+SUMIFS('2013'!$J:$J, '2013'!$E:$E, $A42, '2013'!$F:$F, AF$1)+SUMIFS('2012'!$H:$H, '2012'!$C:$C, $A42, '2012'!$F:$F, AF$1)+SUMIFS('2012'!$I:$I, '2012'!$D:$D, $A42, '2012'!$F:$F, AF$1)+SUMIFS('2012'!$J:$J, '2012'!$E:$E, $A42, '2012'!$F:$F, AF$1)+SUMIFS('2011'!$H:$H, '2011'!$C:$C, $A42, '2011'!$F:$F, AF$1)+SUMIFS('2011'!$I:$I, '2011'!$D:$D, $A42, '2011'!$F:$F, AF$1)+SUMIFS('2011'!$J:$J, '2011'!$E:$E, $A42, '2011'!$F:$F, AF$1)+SUMIFS('2010'!$H:$H, '2010'!$C:$C, $A42, '2010'!$F:$F, AF$1)+SUMIFS('2010'!$I:$I, '2010'!$D:$D, $A42, '2010'!$F:$F, AF$1)+SUMIFS('2010'!$J:$J, '2010'!$E:$E, $A42, '2010'!$F:$F, AF$1)+SUMIFS('2009'!$H:$H, '2009'!$C:$C, $A42, '2009'!$F:$F, AF$1)+SUMIFS('2009'!$I:$I, '2009'!$D:$D, $A42, '2009'!$F:$F, AF$1)+SUMIFS('2009'!$J:$J, '2009'!$E:$E, $A42, '2009'!$F:$F, AF$1), 0)</f>
        <v>0</v>
      </c>
    </row>
    <row r="43" customFormat="false" ht="15" hidden="false" customHeight="false" outlineLevel="0" collapsed="false">
      <c r="A43" s="20" t="s">
        <v>44</v>
      </c>
      <c r="B43" s="0" t="n">
        <f aca="false">IFERROR(SUMIFS('2018'!$H:$H, '2018'!$C:$C, $A43, '2018'!$F:$F, B$1)+SUMIFS('2018'!$I:$I, '2018'!$D:$D, $A43, '2018'!$F:$F, B$1)+SUMIFS('2018'!$J:$J, '2018'!$E:$E, $A43, '2018'!$F:$F, B$1)+SUMIFS('2017'!$H:$H, '2017'!$C:$C, $A43, '2017'!$F:$F, B$1)+SUMIFS('2017'!$I:$I, '2017'!$D:$D, $A43, '2017'!$F:$F, B$1)+SUMIFS('2017'!$J:$J, '2017'!$E:$E, $A43, '2017'!$F:$F, B$1)+SUMIFS('2016'!$H:$H, '2016'!$C:$C, $A43, '2016'!$F:$F, B$1)+SUMIFS('2016'!$I:$I, '2016'!$D:$D, $A43, '2016'!$F:$F, B$1)+SUMIFS('2016'!$J:$J, '2016'!$E:$E, $A43, '2016'!$F:$F, B$1)+SUMIFS('2015'!$H:$H, '2015'!$C:$C, $A43, '2015'!$F:$F, B$1)+SUMIFS('2015'!$I:$I, '2015'!$D:$D, $A43, '2015'!$F:$F, B$1)+SUMIFS('2015'!$J:$J, '2015'!$E:$E, $A43, '2015'!$F:$F, B$1)+SUMIFS('2014'!$H:$H, '2014'!$C:$C, $A43, '2014'!$F:$F, B$1)+SUMIFS('2014'!$I:$I, '2014'!$D:$D, $A43, '2014'!$F:$F, B$1)+SUMIFS('2014'!$J:$J, '2014'!$E:$E, $A43, '2014'!$F:$F, B$1)+SUMIFS('2013'!$H:$H, '2013'!$C:$C, $A43, '2013'!$F:$F, B$1)+SUMIFS('2013'!$I:$I, '2013'!$D:$D, $A43, '2013'!$F:$F, B$1)+SUMIFS('2013'!$J:$J, '2013'!$E:$E, $A43, '2013'!$F:$F, B$1)+SUMIFS('2012'!$H:$H, '2012'!$C:$C, $A43, '2012'!$F:$F, B$1)+SUMIFS('2012'!$I:$I, '2012'!$D:$D, $A43, '2012'!$F:$F, B$1)+SUMIFS('2012'!$J:$J, '2012'!$E:$E, $A43, '2012'!$F:$F, B$1)+SUMIFS('2011'!$H:$H, '2011'!$C:$C, $A43, '2011'!$F:$F, B$1)+SUMIFS('2011'!$I:$I, '2011'!$D:$D, $A43, '2011'!$F:$F, B$1)+SUMIFS('2011'!$J:$J, '2011'!$E:$E, $A43, '2011'!$F:$F, B$1)+SUMIFS('2010'!$H:$H, '2010'!$C:$C, $A43, '2010'!$F:$F, B$1)+SUMIFS('2010'!$I:$I, '2010'!$D:$D, $A43, '2010'!$F:$F, B$1)+SUMIFS('2010'!$J:$J, '2010'!$E:$E, $A43, '2010'!$F:$F, B$1)+SUMIFS('2009'!$H:$H, '2009'!$C:$C, $A43, '2009'!$F:$F, B$1)+SUMIFS('2009'!$I:$I, '2009'!$D:$D, $A43, '2009'!$F:$F, B$1)+SUMIFS('2009'!$J:$J, '2009'!$E:$E, $A43, '2009'!$F:$F, B$1), 0)</f>
        <v>0</v>
      </c>
      <c r="C43" s="0" t="n">
        <f aca="false">IFERROR(SUMIFS('2018'!$H:$H, '2018'!$C:$C, $A43, '2018'!$F:$F, C$1)+SUMIFS('2018'!$I:$I, '2018'!$D:$D, $A43, '2018'!$F:$F, C$1)+SUMIFS('2018'!$J:$J, '2018'!$E:$E, $A43, '2018'!$F:$F, C$1)+SUMIFS('2017'!$H:$H, '2017'!$C:$C, $A43, '2017'!$F:$F, C$1)+SUMIFS('2017'!$I:$I, '2017'!$D:$D, $A43, '2017'!$F:$F, C$1)+SUMIFS('2017'!$J:$J, '2017'!$E:$E, $A43, '2017'!$F:$F, C$1)+SUMIFS('2016'!$H:$H, '2016'!$C:$C, $A43, '2016'!$F:$F, C$1)+SUMIFS('2016'!$I:$I, '2016'!$D:$D, $A43, '2016'!$F:$F, C$1)+SUMIFS('2016'!$J:$J, '2016'!$E:$E, $A43, '2016'!$F:$F, C$1)+SUMIFS('2015'!$H:$H, '2015'!$C:$C, $A43, '2015'!$F:$F, C$1)+SUMIFS('2015'!$I:$I, '2015'!$D:$D, $A43, '2015'!$F:$F, C$1)+SUMIFS('2015'!$J:$J, '2015'!$E:$E, $A43, '2015'!$F:$F, C$1)+SUMIFS('2014'!$H:$H, '2014'!$C:$C, $A43, '2014'!$F:$F, C$1)+SUMIFS('2014'!$I:$I, '2014'!$D:$D, $A43, '2014'!$F:$F, C$1)+SUMIFS('2014'!$J:$J, '2014'!$E:$E, $A43, '2014'!$F:$F, C$1)+SUMIFS('2013'!$H:$H, '2013'!$C:$C, $A43, '2013'!$F:$F, C$1)+SUMIFS('2013'!$I:$I, '2013'!$D:$D, $A43, '2013'!$F:$F, C$1)+SUMIFS('2013'!$J:$J, '2013'!$E:$E, $A43, '2013'!$F:$F, C$1)+SUMIFS('2012'!$H:$H, '2012'!$C:$C, $A43, '2012'!$F:$F, C$1)+SUMIFS('2012'!$I:$I, '2012'!$D:$D, $A43, '2012'!$F:$F, C$1)+SUMIFS('2012'!$J:$J, '2012'!$E:$E, $A43, '2012'!$F:$F, C$1)+SUMIFS('2011'!$H:$H, '2011'!$C:$C, $A43, '2011'!$F:$F, C$1)+SUMIFS('2011'!$I:$I, '2011'!$D:$D, $A43, '2011'!$F:$F, C$1)+SUMIFS('2011'!$J:$J, '2011'!$E:$E, $A43, '2011'!$F:$F, C$1)+SUMIFS('2010'!$H:$H, '2010'!$C:$C, $A43, '2010'!$F:$F, C$1)+SUMIFS('2010'!$I:$I, '2010'!$D:$D, $A43, '2010'!$F:$F, C$1)+SUMIFS('2010'!$J:$J, '2010'!$E:$E, $A43, '2010'!$F:$F, C$1)+SUMIFS('2009'!$H:$H, '2009'!$C:$C, $A43, '2009'!$F:$F, C$1)+SUMIFS('2009'!$I:$I, '2009'!$D:$D, $A43, '2009'!$F:$F, C$1)+SUMIFS('2009'!$J:$J, '2009'!$E:$E, $A43, '2009'!$F:$F, C$1), 0)</f>
        <v>0</v>
      </c>
      <c r="D43" s="0" t="n">
        <f aca="false">IFERROR(SUMIFS('2018'!$H:$H, '2018'!$C:$C, $A43, '2018'!$F:$F, D$1)+SUMIFS('2018'!$I:$I, '2018'!$D:$D, $A43, '2018'!$F:$F, D$1)+SUMIFS('2018'!$J:$J, '2018'!$E:$E, $A43, '2018'!$F:$F, D$1)+SUMIFS('2017'!$H:$H, '2017'!$C:$C, $A43, '2017'!$F:$F, D$1)+SUMIFS('2017'!$I:$I, '2017'!$D:$D, $A43, '2017'!$F:$F, D$1)+SUMIFS('2017'!$J:$J, '2017'!$E:$E, $A43, '2017'!$F:$F, D$1)+SUMIFS('2016'!$H:$H, '2016'!$C:$C, $A43, '2016'!$F:$F, D$1)+SUMIFS('2016'!$I:$I, '2016'!$D:$D, $A43, '2016'!$F:$F, D$1)+SUMIFS('2016'!$J:$J, '2016'!$E:$E, $A43, '2016'!$F:$F, D$1)+SUMIFS('2015'!$H:$H, '2015'!$C:$C, $A43, '2015'!$F:$F, D$1)+SUMIFS('2015'!$I:$I, '2015'!$D:$D, $A43, '2015'!$F:$F, D$1)+SUMIFS('2015'!$J:$J, '2015'!$E:$E, $A43, '2015'!$F:$F, D$1)+SUMIFS('2014'!$H:$H, '2014'!$C:$C, $A43, '2014'!$F:$F, D$1)+SUMIFS('2014'!$I:$I, '2014'!$D:$D, $A43, '2014'!$F:$F, D$1)+SUMIFS('2014'!$J:$J, '2014'!$E:$E, $A43, '2014'!$F:$F, D$1)+SUMIFS('2013'!$H:$H, '2013'!$C:$C, $A43, '2013'!$F:$F, D$1)+SUMIFS('2013'!$I:$I, '2013'!$D:$D, $A43, '2013'!$F:$F, D$1)+SUMIFS('2013'!$J:$J, '2013'!$E:$E, $A43, '2013'!$F:$F, D$1)+SUMIFS('2012'!$H:$H, '2012'!$C:$C, $A43, '2012'!$F:$F, D$1)+SUMIFS('2012'!$I:$I, '2012'!$D:$D, $A43, '2012'!$F:$F, D$1)+SUMIFS('2012'!$J:$J, '2012'!$E:$E, $A43, '2012'!$F:$F, D$1)+SUMIFS('2011'!$H:$H, '2011'!$C:$C, $A43, '2011'!$F:$F, D$1)+SUMIFS('2011'!$I:$I, '2011'!$D:$D, $A43, '2011'!$F:$F, D$1)+SUMIFS('2011'!$J:$J, '2011'!$E:$E, $A43, '2011'!$F:$F, D$1)+SUMIFS('2010'!$H:$H, '2010'!$C:$C, $A43, '2010'!$F:$F, D$1)+SUMIFS('2010'!$I:$I, '2010'!$D:$D, $A43, '2010'!$F:$F, D$1)+SUMIFS('2010'!$J:$J, '2010'!$E:$E, $A43, '2010'!$F:$F, D$1)+SUMIFS('2009'!$H:$H, '2009'!$C:$C, $A43, '2009'!$F:$F, D$1)+SUMIFS('2009'!$I:$I, '2009'!$D:$D, $A43, '2009'!$F:$F, D$1)+SUMIFS('2009'!$J:$J, '2009'!$E:$E, $A43, '2009'!$F:$F, D$1), 0)</f>
        <v>0</v>
      </c>
      <c r="E43" s="0" t="n">
        <f aca="false">IFERROR(SUMIFS('2018'!$H:$H, '2018'!$C:$C, $A43, '2018'!$F:$F, E$1)+SUMIFS('2018'!$I:$I, '2018'!$D:$D, $A43, '2018'!$F:$F, E$1)+SUMIFS('2018'!$J:$J, '2018'!$E:$E, $A43, '2018'!$F:$F, E$1)+SUMIFS('2017'!$H:$H, '2017'!$C:$C, $A43, '2017'!$F:$F, E$1)+SUMIFS('2017'!$I:$I, '2017'!$D:$D, $A43, '2017'!$F:$F, E$1)+SUMIFS('2017'!$J:$J, '2017'!$E:$E, $A43, '2017'!$F:$F, E$1)+SUMIFS('2016'!$H:$H, '2016'!$C:$C, $A43, '2016'!$F:$F, E$1)+SUMIFS('2016'!$I:$I, '2016'!$D:$D, $A43, '2016'!$F:$F, E$1)+SUMIFS('2016'!$J:$J, '2016'!$E:$E, $A43, '2016'!$F:$F, E$1)+SUMIFS('2015'!$H:$H, '2015'!$C:$C, $A43, '2015'!$F:$F, E$1)+SUMIFS('2015'!$I:$I, '2015'!$D:$D, $A43, '2015'!$F:$F, E$1)+SUMIFS('2015'!$J:$J, '2015'!$E:$E, $A43, '2015'!$F:$F, E$1)+SUMIFS('2014'!$H:$H, '2014'!$C:$C, $A43, '2014'!$F:$F, E$1)+SUMIFS('2014'!$I:$I, '2014'!$D:$D, $A43, '2014'!$F:$F, E$1)+SUMIFS('2014'!$J:$J, '2014'!$E:$E, $A43, '2014'!$F:$F, E$1)+SUMIFS('2013'!$H:$H, '2013'!$C:$C, $A43, '2013'!$F:$F, E$1)+SUMIFS('2013'!$I:$I, '2013'!$D:$D, $A43, '2013'!$F:$F, E$1)+SUMIFS('2013'!$J:$J, '2013'!$E:$E, $A43, '2013'!$F:$F, E$1)+SUMIFS('2012'!$H:$H, '2012'!$C:$C, $A43, '2012'!$F:$F, E$1)+SUMIFS('2012'!$I:$I, '2012'!$D:$D, $A43, '2012'!$F:$F, E$1)+SUMIFS('2012'!$J:$J, '2012'!$E:$E, $A43, '2012'!$F:$F, E$1)+SUMIFS('2011'!$H:$H, '2011'!$C:$C, $A43, '2011'!$F:$F, E$1)+SUMIFS('2011'!$I:$I, '2011'!$D:$D, $A43, '2011'!$F:$F, E$1)+SUMIFS('2011'!$J:$J, '2011'!$E:$E, $A43, '2011'!$F:$F, E$1)+SUMIFS('2010'!$H:$H, '2010'!$C:$C, $A43, '2010'!$F:$F, E$1)+SUMIFS('2010'!$I:$I, '2010'!$D:$D, $A43, '2010'!$F:$F, E$1)+SUMIFS('2010'!$J:$J, '2010'!$E:$E, $A43, '2010'!$F:$F, E$1)+SUMIFS('2009'!$H:$H, '2009'!$C:$C, $A43, '2009'!$F:$F, E$1)+SUMIFS('2009'!$I:$I, '2009'!$D:$D, $A43, '2009'!$F:$F, E$1)+SUMIFS('2009'!$J:$J, '2009'!$E:$E, $A43, '2009'!$F:$F, E$1), 0)</f>
        <v>0</v>
      </c>
      <c r="F43" s="0" t="n">
        <f aca="false">IFERROR(SUMIFS('2018'!$H:$H, '2018'!$C:$C, $A43, '2018'!$F:$F, F$1)+SUMIFS('2018'!$I:$I, '2018'!$D:$D, $A43, '2018'!$F:$F, F$1)+SUMIFS('2018'!$J:$J, '2018'!$E:$E, $A43, '2018'!$F:$F, F$1)+SUMIFS('2017'!$H:$H, '2017'!$C:$C, $A43, '2017'!$F:$F, F$1)+SUMIFS('2017'!$I:$I, '2017'!$D:$D, $A43, '2017'!$F:$F, F$1)+SUMIFS('2017'!$J:$J, '2017'!$E:$E, $A43, '2017'!$F:$F, F$1)+SUMIFS('2016'!$H:$H, '2016'!$C:$C, $A43, '2016'!$F:$F, F$1)+SUMIFS('2016'!$I:$I, '2016'!$D:$D, $A43, '2016'!$F:$F, F$1)+SUMIFS('2016'!$J:$J, '2016'!$E:$E, $A43, '2016'!$F:$F, F$1)+SUMIFS('2015'!$H:$H, '2015'!$C:$C, $A43, '2015'!$F:$F, F$1)+SUMIFS('2015'!$I:$I, '2015'!$D:$D, $A43, '2015'!$F:$F, F$1)+SUMIFS('2015'!$J:$J, '2015'!$E:$E, $A43, '2015'!$F:$F, F$1)+SUMIFS('2014'!$H:$H, '2014'!$C:$C, $A43, '2014'!$F:$F, F$1)+SUMIFS('2014'!$I:$I, '2014'!$D:$D, $A43, '2014'!$F:$F, F$1)+SUMIFS('2014'!$J:$J, '2014'!$E:$E, $A43, '2014'!$F:$F, F$1)+SUMIFS('2013'!$H:$H, '2013'!$C:$C, $A43, '2013'!$F:$F, F$1)+SUMIFS('2013'!$I:$I, '2013'!$D:$D, $A43, '2013'!$F:$F, F$1)+SUMIFS('2013'!$J:$J, '2013'!$E:$E, $A43, '2013'!$F:$F, F$1)+SUMIFS('2012'!$H:$H, '2012'!$C:$C, $A43, '2012'!$F:$F, F$1)+SUMIFS('2012'!$I:$I, '2012'!$D:$D, $A43, '2012'!$F:$F, F$1)+SUMIFS('2012'!$J:$J, '2012'!$E:$E, $A43, '2012'!$F:$F, F$1)+SUMIFS('2011'!$H:$H, '2011'!$C:$C, $A43, '2011'!$F:$F, F$1)+SUMIFS('2011'!$I:$I, '2011'!$D:$D, $A43, '2011'!$F:$F, F$1)+SUMIFS('2011'!$J:$J, '2011'!$E:$E, $A43, '2011'!$F:$F, F$1)+SUMIFS('2010'!$H:$H, '2010'!$C:$C, $A43, '2010'!$F:$F, F$1)+SUMIFS('2010'!$I:$I, '2010'!$D:$D, $A43, '2010'!$F:$F, F$1)+SUMIFS('2010'!$J:$J, '2010'!$E:$E, $A43, '2010'!$F:$F, F$1)+SUMIFS('2009'!$H:$H, '2009'!$C:$C, $A43, '2009'!$F:$F, F$1)+SUMIFS('2009'!$I:$I, '2009'!$D:$D, $A43, '2009'!$F:$F, F$1)+SUMIFS('2009'!$J:$J, '2009'!$E:$E, $A43, '2009'!$F:$F, F$1), 0)</f>
        <v>0</v>
      </c>
      <c r="G43" s="0" t="n">
        <f aca="false">IFERROR(SUMIFS('2018'!$H:$H, '2018'!$C:$C, $A43, '2018'!$F:$F, G$1)+SUMIFS('2018'!$I:$I, '2018'!$D:$D, $A43, '2018'!$F:$F, G$1)+SUMIFS('2018'!$J:$J, '2018'!$E:$E, $A43, '2018'!$F:$F, G$1)+SUMIFS('2017'!$H:$H, '2017'!$C:$C, $A43, '2017'!$F:$F, G$1)+SUMIFS('2017'!$I:$I, '2017'!$D:$D, $A43, '2017'!$F:$F, G$1)+SUMIFS('2017'!$J:$J, '2017'!$E:$E, $A43, '2017'!$F:$F, G$1)+SUMIFS('2016'!$H:$H, '2016'!$C:$C, $A43, '2016'!$F:$F, G$1)+SUMIFS('2016'!$I:$I, '2016'!$D:$D, $A43, '2016'!$F:$F, G$1)+SUMIFS('2016'!$J:$J, '2016'!$E:$E, $A43, '2016'!$F:$F, G$1)+SUMIFS('2015'!$H:$H, '2015'!$C:$C, $A43, '2015'!$F:$F, G$1)+SUMIFS('2015'!$I:$I, '2015'!$D:$D, $A43, '2015'!$F:$F, G$1)+SUMIFS('2015'!$J:$J, '2015'!$E:$E, $A43, '2015'!$F:$F, G$1)+SUMIFS('2014'!$H:$H, '2014'!$C:$C, $A43, '2014'!$F:$F, G$1)+SUMIFS('2014'!$I:$I, '2014'!$D:$D, $A43, '2014'!$F:$F, G$1)+SUMIFS('2014'!$J:$J, '2014'!$E:$E, $A43, '2014'!$F:$F, G$1)+SUMIFS('2013'!$H:$H, '2013'!$C:$C, $A43, '2013'!$F:$F, G$1)+SUMIFS('2013'!$I:$I, '2013'!$D:$D, $A43, '2013'!$F:$F, G$1)+SUMIFS('2013'!$J:$J, '2013'!$E:$E, $A43, '2013'!$F:$F, G$1)+SUMIFS('2012'!$H:$H, '2012'!$C:$C, $A43, '2012'!$F:$F, G$1)+SUMIFS('2012'!$I:$I, '2012'!$D:$D, $A43, '2012'!$F:$F, G$1)+SUMIFS('2012'!$J:$J, '2012'!$E:$E, $A43, '2012'!$F:$F, G$1)+SUMIFS('2011'!$H:$H, '2011'!$C:$C, $A43, '2011'!$F:$F, G$1)+SUMIFS('2011'!$I:$I, '2011'!$D:$D, $A43, '2011'!$F:$F, G$1)+SUMIFS('2011'!$J:$J, '2011'!$E:$E, $A43, '2011'!$F:$F, G$1)+SUMIFS('2010'!$H:$H, '2010'!$C:$C, $A43, '2010'!$F:$F, G$1)+SUMIFS('2010'!$I:$I, '2010'!$D:$D, $A43, '2010'!$F:$F, G$1)+SUMIFS('2010'!$J:$J, '2010'!$E:$E, $A43, '2010'!$F:$F, G$1)+SUMIFS('2009'!$H:$H, '2009'!$C:$C, $A43, '2009'!$F:$F, G$1)+SUMIFS('2009'!$I:$I, '2009'!$D:$D, $A43, '2009'!$F:$F, G$1)+SUMIFS('2009'!$J:$J, '2009'!$E:$E, $A43, '2009'!$F:$F, G$1), 0)</f>
        <v>0</v>
      </c>
      <c r="H43" s="0" t="n">
        <f aca="false">IFERROR(SUMIFS('2018'!$H:$H, '2018'!$C:$C, $A43, '2018'!$F:$F, H$1)+SUMIFS('2018'!$I:$I, '2018'!$D:$D, $A43, '2018'!$F:$F, H$1)+SUMIFS('2018'!$J:$J, '2018'!$E:$E, $A43, '2018'!$F:$F, H$1)+SUMIFS('2017'!$H:$H, '2017'!$C:$C, $A43, '2017'!$F:$F, H$1)+SUMIFS('2017'!$I:$I, '2017'!$D:$D, $A43, '2017'!$F:$F, H$1)+SUMIFS('2017'!$J:$J, '2017'!$E:$E, $A43, '2017'!$F:$F, H$1)+SUMIFS('2016'!$H:$H, '2016'!$C:$C, $A43, '2016'!$F:$F, H$1)+SUMIFS('2016'!$I:$I, '2016'!$D:$D, $A43, '2016'!$F:$F, H$1)+SUMIFS('2016'!$J:$J, '2016'!$E:$E, $A43, '2016'!$F:$F, H$1)+SUMIFS('2015'!$H:$H, '2015'!$C:$C, $A43, '2015'!$F:$F, H$1)+SUMIFS('2015'!$I:$I, '2015'!$D:$D, $A43, '2015'!$F:$F, H$1)+SUMIFS('2015'!$J:$J, '2015'!$E:$E, $A43, '2015'!$F:$F, H$1)+SUMIFS('2014'!$H:$H, '2014'!$C:$C, $A43, '2014'!$F:$F, H$1)+SUMIFS('2014'!$I:$I, '2014'!$D:$D, $A43, '2014'!$F:$F, H$1)+SUMIFS('2014'!$J:$J, '2014'!$E:$E, $A43, '2014'!$F:$F, H$1)+SUMIFS('2013'!$H:$H, '2013'!$C:$C, $A43, '2013'!$F:$F, H$1)+SUMIFS('2013'!$I:$I, '2013'!$D:$D, $A43, '2013'!$F:$F, H$1)+SUMIFS('2013'!$J:$J, '2013'!$E:$E, $A43, '2013'!$F:$F, H$1)+SUMIFS('2012'!$H:$H, '2012'!$C:$C, $A43, '2012'!$F:$F, H$1)+SUMIFS('2012'!$I:$I, '2012'!$D:$D, $A43, '2012'!$F:$F, H$1)+SUMIFS('2012'!$J:$J, '2012'!$E:$E, $A43, '2012'!$F:$F, H$1)+SUMIFS('2011'!$H:$H, '2011'!$C:$C, $A43, '2011'!$F:$F, H$1)+SUMIFS('2011'!$I:$I, '2011'!$D:$D, $A43, '2011'!$F:$F, H$1)+SUMIFS('2011'!$J:$J, '2011'!$E:$E, $A43, '2011'!$F:$F, H$1)+SUMIFS('2010'!$H:$H, '2010'!$C:$C, $A43, '2010'!$F:$F, H$1)+SUMIFS('2010'!$I:$I, '2010'!$D:$D, $A43, '2010'!$F:$F, H$1)+SUMIFS('2010'!$J:$J, '2010'!$E:$E, $A43, '2010'!$F:$F, H$1)+SUMIFS('2009'!$H:$H, '2009'!$C:$C, $A43, '2009'!$F:$F, H$1)+SUMIFS('2009'!$I:$I, '2009'!$D:$D, $A43, '2009'!$F:$F, H$1)+SUMIFS('2009'!$J:$J, '2009'!$E:$E, $A43, '2009'!$F:$F, H$1), 0)</f>
        <v>0</v>
      </c>
      <c r="I43" s="0" t="n">
        <f aca="false">IFERROR(SUMIFS('2018'!$H:$H, '2018'!$C:$C, $A43, '2018'!$F:$F, I$1)+SUMIFS('2018'!$I:$I, '2018'!$D:$D, $A43, '2018'!$F:$F, I$1)+SUMIFS('2018'!$J:$J, '2018'!$E:$E, $A43, '2018'!$F:$F, I$1)+SUMIFS('2017'!$H:$H, '2017'!$C:$C, $A43, '2017'!$F:$F, I$1)+SUMIFS('2017'!$I:$I, '2017'!$D:$D, $A43, '2017'!$F:$F, I$1)+SUMIFS('2017'!$J:$J, '2017'!$E:$E, $A43, '2017'!$F:$F, I$1)+SUMIFS('2016'!$H:$H, '2016'!$C:$C, $A43, '2016'!$F:$F, I$1)+SUMIFS('2016'!$I:$I, '2016'!$D:$D, $A43, '2016'!$F:$F, I$1)+SUMIFS('2016'!$J:$J, '2016'!$E:$E, $A43, '2016'!$F:$F, I$1)+SUMIFS('2015'!$H:$H, '2015'!$C:$C, $A43, '2015'!$F:$F, I$1)+SUMIFS('2015'!$I:$I, '2015'!$D:$D, $A43, '2015'!$F:$F, I$1)+SUMIFS('2015'!$J:$J, '2015'!$E:$E, $A43, '2015'!$F:$F, I$1)+SUMIFS('2014'!$H:$H, '2014'!$C:$C, $A43, '2014'!$F:$F, I$1)+SUMIFS('2014'!$I:$I, '2014'!$D:$D, $A43, '2014'!$F:$F, I$1)+SUMIFS('2014'!$J:$J, '2014'!$E:$E, $A43, '2014'!$F:$F, I$1)+SUMIFS('2013'!$H:$H, '2013'!$C:$C, $A43, '2013'!$F:$F, I$1)+SUMIFS('2013'!$I:$I, '2013'!$D:$D, $A43, '2013'!$F:$F, I$1)+SUMIFS('2013'!$J:$J, '2013'!$E:$E, $A43, '2013'!$F:$F, I$1)+SUMIFS('2012'!$H:$H, '2012'!$C:$C, $A43, '2012'!$F:$F, I$1)+SUMIFS('2012'!$I:$I, '2012'!$D:$D, $A43, '2012'!$F:$F, I$1)+SUMIFS('2012'!$J:$J, '2012'!$E:$E, $A43, '2012'!$F:$F, I$1)+SUMIFS('2011'!$H:$H, '2011'!$C:$C, $A43, '2011'!$F:$F, I$1)+SUMIFS('2011'!$I:$I, '2011'!$D:$D, $A43, '2011'!$F:$F, I$1)+SUMIFS('2011'!$J:$J, '2011'!$E:$E, $A43, '2011'!$F:$F, I$1)+SUMIFS('2010'!$H:$H, '2010'!$C:$C, $A43, '2010'!$F:$F, I$1)+SUMIFS('2010'!$I:$I, '2010'!$D:$D, $A43, '2010'!$F:$F, I$1)+SUMIFS('2010'!$J:$J, '2010'!$E:$E, $A43, '2010'!$F:$F, I$1)+SUMIFS('2009'!$H:$H, '2009'!$C:$C, $A43, '2009'!$F:$F, I$1)+SUMIFS('2009'!$I:$I, '2009'!$D:$D, $A43, '2009'!$F:$F, I$1)+SUMIFS('2009'!$J:$J, '2009'!$E:$E, $A43, '2009'!$F:$F, I$1), 0)</f>
        <v>0</v>
      </c>
      <c r="J43" s="0" t="n">
        <f aca="false">IFERROR(SUMIFS('2018'!$H:$H, '2018'!$C:$C, $A43, '2018'!$F:$F, J$1)+SUMIFS('2018'!$I:$I, '2018'!$D:$D, $A43, '2018'!$F:$F, J$1)+SUMIFS('2018'!$J:$J, '2018'!$E:$E, $A43, '2018'!$F:$F, J$1)+SUMIFS('2017'!$H:$H, '2017'!$C:$C, $A43, '2017'!$F:$F, J$1)+SUMIFS('2017'!$I:$I, '2017'!$D:$D, $A43, '2017'!$F:$F, J$1)+SUMIFS('2017'!$J:$J, '2017'!$E:$E, $A43, '2017'!$F:$F, J$1)+SUMIFS('2016'!$H:$H, '2016'!$C:$C, $A43, '2016'!$F:$F, J$1)+SUMIFS('2016'!$I:$I, '2016'!$D:$D, $A43, '2016'!$F:$F, J$1)+SUMIFS('2016'!$J:$J, '2016'!$E:$E, $A43, '2016'!$F:$F, J$1)+SUMIFS('2015'!$H:$H, '2015'!$C:$C, $A43, '2015'!$F:$F, J$1)+SUMIFS('2015'!$I:$I, '2015'!$D:$D, $A43, '2015'!$F:$F, J$1)+SUMIFS('2015'!$J:$J, '2015'!$E:$E, $A43, '2015'!$F:$F, J$1)+SUMIFS('2014'!$H:$H, '2014'!$C:$C, $A43, '2014'!$F:$F, J$1)+SUMIFS('2014'!$I:$I, '2014'!$D:$D, $A43, '2014'!$F:$F, J$1)+SUMIFS('2014'!$J:$J, '2014'!$E:$E, $A43, '2014'!$F:$F, J$1)+SUMIFS('2013'!$H:$H, '2013'!$C:$C, $A43, '2013'!$F:$F, J$1)+SUMIFS('2013'!$I:$I, '2013'!$D:$D, $A43, '2013'!$F:$F, J$1)+SUMIFS('2013'!$J:$J, '2013'!$E:$E, $A43, '2013'!$F:$F, J$1)+SUMIFS('2012'!$H:$H, '2012'!$C:$C, $A43, '2012'!$F:$F, J$1)+SUMIFS('2012'!$I:$I, '2012'!$D:$D, $A43, '2012'!$F:$F, J$1)+SUMIFS('2012'!$J:$J, '2012'!$E:$E, $A43, '2012'!$F:$F, J$1)+SUMIFS('2011'!$H:$H, '2011'!$C:$C, $A43, '2011'!$F:$F, J$1)+SUMIFS('2011'!$I:$I, '2011'!$D:$D, $A43, '2011'!$F:$F, J$1)+SUMIFS('2011'!$J:$J, '2011'!$E:$E, $A43, '2011'!$F:$F, J$1)+SUMIFS('2010'!$H:$H, '2010'!$C:$C, $A43, '2010'!$F:$F, J$1)+SUMIFS('2010'!$I:$I, '2010'!$D:$D, $A43, '2010'!$F:$F, J$1)+SUMIFS('2010'!$J:$J, '2010'!$E:$E, $A43, '2010'!$F:$F, J$1)+SUMIFS('2009'!$H:$H, '2009'!$C:$C, $A43, '2009'!$F:$F, J$1)+SUMIFS('2009'!$I:$I, '2009'!$D:$D, $A43, '2009'!$F:$F, J$1)+SUMIFS('2009'!$J:$J, '2009'!$E:$E, $A43, '2009'!$F:$F, J$1), 0)</f>
        <v>1</v>
      </c>
      <c r="K43" s="0" t="n">
        <f aca="false">IFERROR(SUMIFS('2018'!$H:$H, '2018'!$C:$C, $A43, '2018'!$F:$F, K$1)+SUMIFS('2018'!$I:$I, '2018'!$D:$D, $A43, '2018'!$F:$F, K$1)+SUMIFS('2018'!$J:$J, '2018'!$E:$E, $A43, '2018'!$F:$F, K$1)+SUMIFS('2017'!$H:$H, '2017'!$C:$C, $A43, '2017'!$F:$F, K$1)+SUMIFS('2017'!$I:$I, '2017'!$D:$D, $A43, '2017'!$F:$F, K$1)+SUMIFS('2017'!$J:$J, '2017'!$E:$E, $A43, '2017'!$F:$F, K$1)+SUMIFS('2016'!$H:$H, '2016'!$C:$C, $A43, '2016'!$F:$F, K$1)+SUMIFS('2016'!$I:$I, '2016'!$D:$D, $A43, '2016'!$F:$F, K$1)+SUMIFS('2016'!$J:$J, '2016'!$E:$E, $A43, '2016'!$F:$F, K$1)+SUMIFS('2015'!$H:$H, '2015'!$C:$C, $A43, '2015'!$F:$F, K$1)+SUMIFS('2015'!$I:$I, '2015'!$D:$D, $A43, '2015'!$F:$F, K$1)+SUMIFS('2015'!$J:$J, '2015'!$E:$E, $A43, '2015'!$F:$F, K$1)+SUMIFS('2014'!$H:$H, '2014'!$C:$C, $A43, '2014'!$F:$F, K$1)+SUMIFS('2014'!$I:$I, '2014'!$D:$D, $A43, '2014'!$F:$F, K$1)+SUMIFS('2014'!$J:$J, '2014'!$E:$E, $A43, '2014'!$F:$F, K$1)+SUMIFS('2013'!$H:$H, '2013'!$C:$C, $A43, '2013'!$F:$F, K$1)+SUMIFS('2013'!$I:$I, '2013'!$D:$D, $A43, '2013'!$F:$F, K$1)+SUMIFS('2013'!$J:$J, '2013'!$E:$E, $A43, '2013'!$F:$F, K$1)+SUMIFS('2012'!$H:$H, '2012'!$C:$C, $A43, '2012'!$F:$F, K$1)+SUMIFS('2012'!$I:$I, '2012'!$D:$D, $A43, '2012'!$F:$F, K$1)+SUMIFS('2012'!$J:$J, '2012'!$E:$E, $A43, '2012'!$F:$F, K$1)+SUMIFS('2011'!$H:$H, '2011'!$C:$C, $A43, '2011'!$F:$F, K$1)+SUMIFS('2011'!$I:$I, '2011'!$D:$D, $A43, '2011'!$F:$F, K$1)+SUMIFS('2011'!$J:$J, '2011'!$E:$E, $A43, '2011'!$F:$F, K$1)+SUMIFS('2010'!$H:$H, '2010'!$C:$C, $A43, '2010'!$F:$F, K$1)+SUMIFS('2010'!$I:$I, '2010'!$D:$D, $A43, '2010'!$F:$F, K$1)+SUMIFS('2010'!$J:$J, '2010'!$E:$E, $A43, '2010'!$F:$F, K$1)+SUMIFS('2009'!$H:$H, '2009'!$C:$C, $A43, '2009'!$F:$F, K$1)+SUMIFS('2009'!$I:$I, '2009'!$D:$D, $A43, '2009'!$F:$F, K$1)+SUMIFS('2009'!$J:$J, '2009'!$E:$E, $A43, '2009'!$F:$F, K$1), 0)</f>
        <v>0</v>
      </c>
      <c r="L43" s="0" t="n">
        <f aca="false">IFERROR(SUMIFS('2018'!$H:$H, '2018'!$C:$C, $A43, '2018'!$F:$F, L$1)+SUMIFS('2018'!$I:$I, '2018'!$D:$D, $A43, '2018'!$F:$F, L$1)+SUMIFS('2018'!$J:$J, '2018'!$E:$E, $A43, '2018'!$F:$F, L$1)+SUMIFS('2017'!$H:$H, '2017'!$C:$C, $A43, '2017'!$F:$F, L$1)+SUMIFS('2017'!$I:$I, '2017'!$D:$D, $A43, '2017'!$F:$F, L$1)+SUMIFS('2017'!$J:$J, '2017'!$E:$E, $A43, '2017'!$F:$F, L$1)+SUMIFS('2016'!$H:$H, '2016'!$C:$C, $A43, '2016'!$F:$F, L$1)+SUMIFS('2016'!$I:$I, '2016'!$D:$D, $A43, '2016'!$F:$F, L$1)+SUMIFS('2016'!$J:$J, '2016'!$E:$E, $A43, '2016'!$F:$F, L$1)+SUMIFS('2015'!$H:$H, '2015'!$C:$C, $A43, '2015'!$F:$F, L$1)+SUMIFS('2015'!$I:$I, '2015'!$D:$D, $A43, '2015'!$F:$F, L$1)+SUMIFS('2015'!$J:$J, '2015'!$E:$E, $A43, '2015'!$F:$F, L$1)+SUMIFS('2014'!$H:$H, '2014'!$C:$C, $A43, '2014'!$F:$F, L$1)+SUMIFS('2014'!$I:$I, '2014'!$D:$D, $A43, '2014'!$F:$F, L$1)+SUMIFS('2014'!$J:$J, '2014'!$E:$E, $A43, '2014'!$F:$F, L$1)+SUMIFS('2013'!$H:$H, '2013'!$C:$C, $A43, '2013'!$F:$F, L$1)+SUMIFS('2013'!$I:$I, '2013'!$D:$D, $A43, '2013'!$F:$F, L$1)+SUMIFS('2013'!$J:$J, '2013'!$E:$E, $A43, '2013'!$F:$F, L$1)+SUMIFS('2012'!$H:$H, '2012'!$C:$C, $A43, '2012'!$F:$F, L$1)+SUMIFS('2012'!$I:$I, '2012'!$D:$D, $A43, '2012'!$F:$F, L$1)+SUMIFS('2012'!$J:$J, '2012'!$E:$E, $A43, '2012'!$F:$F, L$1)+SUMIFS('2011'!$H:$H, '2011'!$C:$C, $A43, '2011'!$F:$F, L$1)+SUMIFS('2011'!$I:$I, '2011'!$D:$D, $A43, '2011'!$F:$F, L$1)+SUMIFS('2011'!$J:$J, '2011'!$E:$E, $A43, '2011'!$F:$F, L$1)+SUMIFS('2010'!$H:$H, '2010'!$C:$C, $A43, '2010'!$F:$F, L$1)+SUMIFS('2010'!$I:$I, '2010'!$D:$D, $A43, '2010'!$F:$F, L$1)+SUMIFS('2010'!$J:$J, '2010'!$E:$E, $A43, '2010'!$F:$F, L$1)+SUMIFS('2009'!$H:$H, '2009'!$C:$C, $A43, '2009'!$F:$F, L$1)+SUMIFS('2009'!$I:$I, '2009'!$D:$D, $A43, '2009'!$F:$F, L$1)+SUMIFS('2009'!$J:$J, '2009'!$E:$E, $A43, '2009'!$F:$F, L$1), 0)</f>
        <v>0</v>
      </c>
      <c r="M43" s="0" t="n">
        <f aca="false">IFERROR(SUMIFS('2018'!$H:$H, '2018'!$C:$C, $A43, '2018'!$F:$F, M$1)+SUMIFS('2018'!$I:$I, '2018'!$D:$D, $A43, '2018'!$F:$F, M$1)+SUMIFS('2018'!$J:$J, '2018'!$E:$E, $A43, '2018'!$F:$F, M$1)+SUMIFS('2017'!$H:$H, '2017'!$C:$C, $A43, '2017'!$F:$F, M$1)+SUMIFS('2017'!$I:$I, '2017'!$D:$D, $A43, '2017'!$F:$F, M$1)+SUMIFS('2017'!$J:$J, '2017'!$E:$E, $A43, '2017'!$F:$F, M$1)+SUMIFS('2016'!$H:$H, '2016'!$C:$C, $A43, '2016'!$F:$F, M$1)+SUMIFS('2016'!$I:$I, '2016'!$D:$D, $A43, '2016'!$F:$F, M$1)+SUMIFS('2016'!$J:$J, '2016'!$E:$E, $A43, '2016'!$F:$F, M$1)+SUMIFS('2015'!$H:$H, '2015'!$C:$C, $A43, '2015'!$F:$F, M$1)+SUMIFS('2015'!$I:$I, '2015'!$D:$D, $A43, '2015'!$F:$F, M$1)+SUMIFS('2015'!$J:$J, '2015'!$E:$E, $A43, '2015'!$F:$F, M$1)+SUMIFS('2014'!$H:$H, '2014'!$C:$C, $A43, '2014'!$F:$F, M$1)+SUMIFS('2014'!$I:$I, '2014'!$D:$D, $A43, '2014'!$F:$F, M$1)+SUMIFS('2014'!$J:$J, '2014'!$E:$E, $A43, '2014'!$F:$F, M$1)+SUMIFS('2013'!$H:$H, '2013'!$C:$C, $A43, '2013'!$F:$F, M$1)+SUMIFS('2013'!$I:$I, '2013'!$D:$D, $A43, '2013'!$F:$F, M$1)+SUMIFS('2013'!$J:$J, '2013'!$E:$E, $A43, '2013'!$F:$F, M$1)+SUMIFS('2012'!$H:$H, '2012'!$C:$C, $A43, '2012'!$F:$F, M$1)+SUMIFS('2012'!$I:$I, '2012'!$D:$D, $A43, '2012'!$F:$F, M$1)+SUMIFS('2012'!$J:$J, '2012'!$E:$E, $A43, '2012'!$F:$F, M$1)+SUMIFS('2011'!$H:$H, '2011'!$C:$C, $A43, '2011'!$F:$F, M$1)+SUMIFS('2011'!$I:$I, '2011'!$D:$D, $A43, '2011'!$F:$F, M$1)+SUMIFS('2011'!$J:$J, '2011'!$E:$E, $A43, '2011'!$F:$F, M$1)+SUMIFS('2010'!$H:$H, '2010'!$C:$C, $A43, '2010'!$F:$F, M$1)+SUMIFS('2010'!$I:$I, '2010'!$D:$D, $A43, '2010'!$F:$F, M$1)+SUMIFS('2010'!$J:$J, '2010'!$E:$E, $A43, '2010'!$F:$F, M$1)+SUMIFS('2009'!$H:$H, '2009'!$C:$C, $A43, '2009'!$F:$F, M$1)+SUMIFS('2009'!$I:$I, '2009'!$D:$D, $A43, '2009'!$F:$F, M$1)+SUMIFS('2009'!$J:$J, '2009'!$E:$E, $A43, '2009'!$F:$F, M$1), 0)</f>
        <v>0</v>
      </c>
      <c r="N43" s="0" t="n">
        <f aca="false">IFERROR(SUMIFS('2018'!$H:$H, '2018'!$C:$C, $A43, '2018'!$F:$F, N$1)+SUMIFS('2018'!$I:$I, '2018'!$D:$D, $A43, '2018'!$F:$F, N$1)+SUMIFS('2018'!$J:$J, '2018'!$E:$E, $A43, '2018'!$F:$F, N$1)+SUMIFS('2017'!$H:$H, '2017'!$C:$C, $A43, '2017'!$F:$F, N$1)+SUMIFS('2017'!$I:$I, '2017'!$D:$D, $A43, '2017'!$F:$F, N$1)+SUMIFS('2017'!$J:$J, '2017'!$E:$E, $A43, '2017'!$F:$F, N$1)+SUMIFS('2016'!$H:$H, '2016'!$C:$C, $A43, '2016'!$F:$F, N$1)+SUMIFS('2016'!$I:$I, '2016'!$D:$D, $A43, '2016'!$F:$F, N$1)+SUMIFS('2016'!$J:$J, '2016'!$E:$E, $A43, '2016'!$F:$F, N$1)+SUMIFS('2015'!$H:$H, '2015'!$C:$C, $A43, '2015'!$F:$F, N$1)+SUMIFS('2015'!$I:$I, '2015'!$D:$D, $A43, '2015'!$F:$F, N$1)+SUMIFS('2015'!$J:$J, '2015'!$E:$E, $A43, '2015'!$F:$F, N$1)+SUMIFS('2014'!$H:$H, '2014'!$C:$C, $A43, '2014'!$F:$F, N$1)+SUMIFS('2014'!$I:$I, '2014'!$D:$D, $A43, '2014'!$F:$F, N$1)+SUMIFS('2014'!$J:$J, '2014'!$E:$E, $A43, '2014'!$F:$F, N$1)+SUMIFS('2013'!$H:$H, '2013'!$C:$C, $A43, '2013'!$F:$F, N$1)+SUMIFS('2013'!$I:$I, '2013'!$D:$D, $A43, '2013'!$F:$F, N$1)+SUMIFS('2013'!$J:$J, '2013'!$E:$E, $A43, '2013'!$F:$F, N$1)+SUMIFS('2012'!$H:$H, '2012'!$C:$C, $A43, '2012'!$F:$F, N$1)+SUMIFS('2012'!$I:$I, '2012'!$D:$D, $A43, '2012'!$F:$F, N$1)+SUMIFS('2012'!$J:$J, '2012'!$E:$E, $A43, '2012'!$F:$F, N$1)+SUMIFS('2011'!$H:$H, '2011'!$C:$C, $A43, '2011'!$F:$F, N$1)+SUMIFS('2011'!$I:$I, '2011'!$D:$D, $A43, '2011'!$F:$F, N$1)+SUMIFS('2011'!$J:$J, '2011'!$E:$E, $A43, '2011'!$F:$F, N$1)+SUMIFS('2010'!$H:$H, '2010'!$C:$C, $A43, '2010'!$F:$F, N$1)+SUMIFS('2010'!$I:$I, '2010'!$D:$D, $A43, '2010'!$F:$F, N$1)+SUMIFS('2010'!$J:$J, '2010'!$E:$E, $A43, '2010'!$F:$F, N$1)+SUMIFS('2009'!$H:$H, '2009'!$C:$C, $A43, '2009'!$F:$F, N$1)+SUMIFS('2009'!$I:$I, '2009'!$D:$D, $A43, '2009'!$F:$F, N$1)+SUMIFS('2009'!$J:$J, '2009'!$E:$E, $A43, '2009'!$F:$F, N$1), 0)</f>
        <v>0</v>
      </c>
      <c r="O43" s="0" t="n">
        <f aca="false">IFERROR(SUMIFS('2018'!$H:$H, '2018'!$C:$C, $A43, '2018'!$F:$F, O$1)+SUMIFS('2018'!$I:$I, '2018'!$D:$D, $A43, '2018'!$F:$F, O$1)+SUMIFS('2018'!$J:$J, '2018'!$E:$E, $A43, '2018'!$F:$F, O$1)+SUMIFS('2017'!$H:$H, '2017'!$C:$C, $A43, '2017'!$F:$F, O$1)+SUMIFS('2017'!$I:$I, '2017'!$D:$D, $A43, '2017'!$F:$F, O$1)+SUMIFS('2017'!$J:$J, '2017'!$E:$E, $A43, '2017'!$F:$F, O$1)+SUMIFS('2016'!$H:$H, '2016'!$C:$C, $A43, '2016'!$F:$F, O$1)+SUMIFS('2016'!$I:$I, '2016'!$D:$D, $A43, '2016'!$F:$F, O$1)+SUMIFS('2016'!$J:$J, '2016'!$E:$E, $A43, '2016'!$F:$F, O$1)+SUMIFS('2015'!$H:$H, '2015'!$C:$C, $A43, '2015'!$F:$F, O$1)+SUMIFS('2015'!$I:$I, '2015'!$D:$D, $A43, '2015'!$F:$F, O$1)+SUMIFS('2015'!$J:$J, '2015'!$E:$E, $A43, '2015'!$F:$F, O$1)+SUMIFS('2014'!$H:$H, '2014'!$C:$C, $A43, '2014'!$F:$F, O$1)+SUMIFS('2014'!$I:$I, '2014'!$D:$D, $A43, '2014'!$F:$F, O$1)+SUMIFS('2014'!$J:$J, '2014'!$E:$E, $A43, '2014'!$F:$F, O$1)+SUMIFS('2013'!$H:$H, '2013'!$C:$C, $A43, '2013'!$F:$F, O$1)+SUMIFS('2013'!$I:$I, '2013'!$D:$D, $A43, '2013'!$F:$F, O$1)+SUMIFS('2013'!$J:$J, '2013'!$E:$E, $A43, '2013'!$F:$F, O$1)+SUMIFS('2012'!$H:$H, '2012'!$C:$C, $A43, '2012'!$F:$F, O$1)+SUMIFS('2012'!$I:$I, '2012'!$D:$D, $A43, '2012'!$F:$F, O$1)+SUMIFS('2012'!$J:$J, '2012'!$E:$E, $A43, '2012'!$F:$F, O$1)+SUMIFS('2011'!$H:$H, '2011'!$C:$C, $A43, '2011'!$F:$F, O$1)+SUMIFS('2011'!$I:$I, '2011'!$D:$D, $A43, '2011'!$F:$F, O$1)+SUMIFS('2011'!$J:$J, '2011'!$E:$E, $A43, '2011'!$F:$F, O$1)+SUMIFS('2010'!$H:$H, '2010'!$C:$C, $A43, '2010'!$F:$F, O$1)+SUMIFS('2010'!$I:$I, '2010'!$D:$D, $A43, '2010'!$F:$F, O$1)+SUMIFS('2010'!$J:$J, '2010'!$E:$E, $A43, '2010'!$F:$F, O$1)+SUMIFS('2009'!$H:$H, '2009'!$C:$C, $A43, '2009'!$F:$F, O$1)+SUMIFS('2009'!$I:$I, '2009'!$D:$D, $A43, '2009'!$F:$F, O$1)+SUMIFS('2009'!$J:$J, '2009'!$E:$E, $A43, '2009'!$F:$F, O$1), 0)</f>
        <v>0</v>
      </c>
      <c r="P43" s="0" t="n">
        <f aca="false">IFERROR(SUMIFS('2018'!$H:$H, '2018'!$C:$C, $A43, '2018'!$F:$F, P$1)+SUMIFS('2018'!$I:$I, '2018'!$D:$D, $A43, '2018'!$F:$F, P$1)+SUMIFS('2018'!$J:$J, '2018'!$E:$E, $A43, '2018'!$F:$F, P$1)+SUMIFS('2017'!$H:$H, '2017'!$C:$C, $A43, '2017'!$F:$F, P$1)+SUMIFS('2017'!$I:$I, '2017'!$D:$D, $A43, '2017'!$F:$F, P$1)+SUMIFS('2017'!$J:$J, '2017'!$E:$E, $A43, '2017'!$F:$F, P$1)+SUMIFS('2016'!$H:$H, '2016'!$C:$C, $A43, '2016'!$F:$F, P$1)+SUMIFS('2016'!$I:$I, '2016'!$D:$D, $A43, '2016'!$F:$F, P$1)+SUMIFS('2016'!$J:$J, '2016'!$E:$E, $A43, '2016'!$F:$F, P$1)+SUMIFS('2015'!$H:$H, '2015'!$C:$C, $A43, '2015'!$F:$F, P$1)+SUMIFS('2015'!$I:$I, '2015'!$D:$D, $A43, '2015'!$F:$F, P$1)+SUMIFS('2015'!$J:$J, '2015'!$E:$E, $A43, '2015'!$F:$F, P$1)+SUMIFS('2014'!$H:$H, '2014'!$C:$C, $A43, '2014'!$F:$F, P$1)+SUMIFS('2014'!$I:$I, '2014'!$D:$D, $A43, '2014'!$F:$F, P$1)+SUMIFS('2014'!$J:$J, '2014'!$E:$E, $A43, '2014'!$F:$F, P$1)+SUMIFS('2013'!$H:$H, '2013'!$C:$C, $A43, '2013'!$F:$F, P$1)+SUMIFS('2013'!$I:$I, '2013'!$D:$D, $A43, '2013'!$F:$F, P$1)+SUMIFS('2013'!$J:$J, '2013'!$E:$E, $A43, '2013'!$F:$F, P$1)+SUMIFS('2012'!$H:$H, '2012'!$C:$C, $A43, '2012'!$F:$F, P$1)+SUMIFS('2012'!$I:$I, '2012'!$D:$D, $A43, '2012'!$F:$F, P$1)+SUMIFS('2012'!$J:$J, '2012'!$E:$E, $A43, '2012'!$F:$F, P$1)+SUMIFS('2011'!$H:$H, '2011'!$C:$C, $A43, '2011'!$F:$F, P$1)+SUMIFS('2011'!$I:$I, '2011'!$D:$D, $A43, '2011'!$F:$F, P$1)+SUMIFS('2011'!$J:$J, '2011'!$E:$E, $A43, '2011'!$F:$F, P$1)+SUMIFS('2010'!$H:$H, '2010'!$C:$C, $A43, '2010'!$F:$F, P$1)+SUMIFS('2010'!$I:$I, '2010'!$D:$D, $A43, '2010'!$F:$F, P$1)+SUMIFS('2010'!$J:$J, '2010'!$E:$E, $A43, '2010'!$F:$F, P$1)+SUMIFS('2009'!$H:$H, '2009'!$C:$C, $A43, '2009'!$F:$F, P$1)+SUMIFS('2009'!$I:$I, '2009'!$D:$D, $A43, '2009'!$F:$F, P$1)+SUMIFS('2009'!$J:$J, '2009'!$E:$E, $A43, '2009'!$F:$F, P$1), 0)</f>
        <v>0</v>
      </c>
      <c r="Q43" s="0" t="n">
        <f aca="false">IFERROR(SUMIFS('2018'!$H:$H, '2018'!$C:$C, $A43, '2018'!$F:$F, Q$1)+SUMIFS('2018'!$I:$I, '2018'!$D:$D, $A43, '2018'!$F:$F, Q$1)+SUMIFS('2018'!$J:$J, '2018'!$E:$E, $A43, '2018'!$F:$F, Q$1)+SUMIFS('2017'!$H:$H, '2017'!$C:$C, $A43, '2017'!$F:$F, Q$1)+SUMIFS('2017'!$I:$I, '2017'!$D:$D, $A43, '2017'!$F:$F, Q$1)+SUMIFS('2017'!$J:$J, '2017'!$E:$E, $A43, '2017'!$F:$F, Q$1)+SUMIFS('2016'!$H:$H, '2016'!$C:$C, $A43, '2016'!$F:$F, Q$1)+SUMIFS('2016'!$I:$I, '2016'!$D:$D, $A43, '2016'!$F:$F, Q$1)+SUMIFS('2016'!$J:$J, '2016'!$E:$E, $A43, '2016'!$F:$F, Q$1)+SUMIFS('2015'!$H:$H, '2015'!$C:$C, $A43, '2015'!$F:$F, Q$1)+SUMIFS('2015'!$I:$I, '2015'!$D:$D, $A43, '2015'!$F:$F, Q$1)+SUMIFS('2015'!$J:$J, '2015'!$E:$E, $A43, '2015'!$F:$F, Q$1)+SUMIFS('2014'!$H:$H, '2014'!$C:$C, $A43, '2014'!$F:$F, Q$1)+SUMIFS('2014'!$I:$I, '2014'!$D:$D, $A43, '2014'!$F:$F, Q$1)+SUMIFS('2014'!$J:$J, '2014'!$E:$E, $A43, '2014'!$F:$F, Q$1)+SUMIFS('2013'!$H:$H, '2013'!$C:$C, $A43, '2013'!$F:$F, Q$1)+SUMIFS('2013'!$I:$I, '2013'!$D:$D, $A43, '2013'!$F:$F, Q$1)+SUMIFS('2013'!$J:$J, '2013'!$E:$E, $A43, '2013'!$F:$F, Q$1)+SUMIFS('2012'!$H:$H, '2012'!$C:$C, $A43, '2012'!$F:$F, Q$1)+SUMIFS('2012'!$I:$I, '2012'!$D:$D, $A43, '2012'!$F:$F, Q$1)+SUMIFS('2012'!$J:$J, '2012'!$E:$E, $A43, '2012'!$F:$F, Q$1)+SUMIFS('2011'!$H:$H, '2011'!$C:$C, $A43, '2011'!$F:$F, Q$1)+SUMIFS('2011'!$I:$I, '2011'!$D:$D, $A43, '2011'!$F:$F, Q$1)+SUMIFS('2011'!$J:$J, '2011'!$E:$E, $A43, '2011'!$F:$F, Q$1)+SUMIFS('2010'!$H:$H, '2010'!$C:$C, $A43, '2010'!$F:$F, Q$1)+SUMIFS('2010'!$I:$I, '2010'!$D:$D, $A43, '2010'!$F:$F, Q$1)+SUMIFS('2010'!$J:$J, '2010'!$E:$E, $A43, '2010'!$F:$F, Q$1)+SUMIFS('2009'!$H:$H, '2009'!$C:$C, $A43, '2009'!$F:$F, Q$1)+SUMIFS('2009'!$I:$I, '2009'!$D:$D, $A43, '2009'!$F:$F, Q$1)+SUMIFS('2009'!$J:$J, '2009'!$E:$E, $A43, '2009'!$F:$F, Q$1), 0)</f>
        <v>0</v>
      </c>
      <c r="R43" s="0" t="n">
        <f aca="false">IFERROR(SUMIFS('2018'!$H:$H, '2018'!$C:$C, $A43, '2018'!$F:$F, R$1)+SUMIFS('2018'!$I:$I, '2018'!$D:$D, $A43, '2018'!$F:$F, R$1)+SUMIFS('2018'!$J:$J, '2018'!$E:$E, $A43, '2018'!$F:$F, R$1)+SUMIFS('2017'!$H:$H, '2017'!$C:$C, $A43, '2017'!$F:$F, R$1)+SUMIFS('2017'!$I:$I, '2017'!$D:$D, $A43, '2017'!$F:$F, R$1)+SUMIFS('2017'!$J:$J, '2017'!$E:$E, $A43, '2017'!$F:$F, R$1)+SUMIFS('2016'!$H:$H, '2016'!$C:$C, $A43, '2016'!$F:$F, R$1)+SUMIFS('2016'!$I:$I, '2016'!$D:$D, $A43, '2016'!$F:$F, R$1)+SUMIFS('2016'!$J:$J, '2016'!$E:$E, $A43, '2016'!$F:$F, R$1)+SUMIFS('2015'!$H:$H, '2015'!$C:$C, $A43, '2015'!$F:$F, R$1)+SUMIFS('2015'!$I:$I, '2015'!$D:$D, $A43, '2015'!$F:$F, R$1)+SUMIFS('2015'!$J:$J, '2015'!$E:$E, $A43, '2015'!$F:$F, R$1)+SUMIFS('2014'!$H:$H, '2014'!$C:$C, $A43, '2014'!$F:$F, R$1)+SUMIFS('2014'!$I:$I, '2014'!$D:$D, $A43, '2014'!$F:$F, R$1)+SUMIFS('2014'!$J:$J, '2014'!$E:$E, $A43, '2014'!$F:$F, R$1)+SUMIFS('2013'!$H:$H, '2013'!$C:$C, $A43, '2013'!$F:$F, R$1)+SUMIFS('2013'!$I:$I, '2013'!$D:$D, $A43, '2013'!$F:$F, R$1)+SUMIFS('2013'!$J:$J, '2013'!$E:$E, $A43, '2013'!$F:$F, R$1)+SUMIFS('2012'!$H:$H, '2012'!$C:$C, $A43, '2012'!$F:$F, R$1)+SUMIFS('2012'!$I:$I, '2012'!$D:$D, $A43, '2012'!$F:$F, R$1)+SUMIFS('2012'!$J:$J, '2012'!$E:$E, $A43, '2012'!$F:$F, R$1)+SUMIFS('2011'!$H:$H, '2011'!$C:$C, $A43, '2011'!$F:$F, R$1)+SUMIFS('2011'!$I:$I, '2011'!$D:$D, $A43, '2011'!$F:$F, R$1)+SUMIFS('2011'!$J:$J, '2011'!$E:$E, $A43, '2011'!$F:$F, R$1)+SUMIFS('2010'!$H:$H, '2010'!$C:$C, $A43, '2010'!$F:$F, R$1)+SUMIFS('2010'!$I:$I, '2010'!$D:$D, $A43, '2010'!$F:$F, R$1)+SUMIFS('2010'!$J:$J, '2010'!$E:$E, $A43, '2010'!$F:$F, R$1)+SUMIFS('2009'!$H:$H, '2009'!$C:$C, $A43, '2009'!$F:$F, R$1)+SUMIFS('2009'!$I:$I, '2009'!$D:$D, $A43, '2009'!$F:$F, R$1)+SUMIFS('2009'!$J:$J, '2009'!$E:$E, $A43, '2009'!$F:$F, R$1), 0)</f>
        <v>0</v>
      </c>
      <c r="S43" s="0" t="n">
        <f aca="false">IFERROR(SUMIFS('2018'!$H:$H, '2018'!$C:$C, $A43, '2018'!$F:$F, S$1)+SUMIFS('2018'!$I:$I, '2018'!$D:$D, $A43, '2018'!$F:$F, S$1)+SUMIFS('2018'!$J:$J, '2018'!$E:$E, $A43, '2018'!$F:$F, S$1)+SUMIFS('2017'!$H:$H, '2017'!$C:$C, $A43, '2017'!$F:$F, S$1)+SUMIFS('2017'!$I:$I, '2017'!$D:$D, $A43, '2017'!$F:$F, S$1)+SUMIFS('2017'!$J:$J, '2017'!$E:$E, $A43, '2017'!$F:$F, S$1)+SUMIFS('2016'!$H:$H, '2016'!$C:$C, $A43, '2016'!$F:$F, S$1)+SUMIFS('2016'!$I:$I, '2016'!$D:$D, $A43, '2016'!$F:$F, S$1)+SUMIFS('2016'!$J:$J, '2016'!$E:$E, $A43, '2016'!$F:$F, S$1)+SUMIFS('2015'!$H:$H, '2015'!$C:$C, $A43, '2015'!$F:$F, S$1)+SUMIFS('2015'!$I:$I, '2015'!$D:$D, $A43, '2015'!$F:$F, S$1)+SUMIFS('2015'!$J:$J, '2015'!$E:$E, $A43, '2015'!$F:$F, S$1)+SUMIFS('2014'!$H:$H, '2014'!$C:$C, $A43, '2014'!$F:$F, S$1)+SUMIFS('2014'!$I:$I, '2014'!$D:$D, $A43, '2014'!$F:$F, S$1)+SUMIFS('2014'!$J:$J, '2014'!$E:$E, $A43, '2014'!$F:$F, S$1)+SUMIFS('2013'!$H:$H, '2013'!$C:$C, $A43, '2013'!$F:$F, S$1)+SUMIFS('2013'!$I:$I, '2013'!$D:$D, $A43, '2013'!$F:$F, S$1)+SUMIFS('2013'!$J:$J, '2013'!$E:$E, $A43, '2013'!$F:$F, S$1)+SUMIFS('2012'!$H:$H, '2012'!$C:$C, $A43, '2012'!$F:$F, S$1)+SUMIFS('2012'!$I:$I, '2012'!$D:$D, $A43, '2012'!$F:$F, S$1)+SUMIFS('2012'!$J:$J, '2012'!$E:$E, $A43, '2012'!$F:$F, S$1)+SUMIFS('2011'!$H:$H, '2011'!$C:$C, $A43, '2011'!$F:$F, S$1)+SUMIFS('2011'!$I:$I, '2011'!$D:$D, $A43, '2011'!$F:$F, S$1)+SUMIFS('2011'!$J:$J, '2011'!$E:$E, $A43, '2011'!$F:$F, S$1)+SUMIFS('2010'!$H:$H, '2010'!$C:$C, $A43, '2010'!$F:$F, S$1)+SUMIFS('2010'!$I:$I, '2010'!$D:$D, $A43, '2010'!$F:$F, S$1)+SUMIFS('2010'!$J:$J, '2010'!$E:$E, $A43, '2010'!$F:$F, S$1)+SUMIFS('2009'!$H:$H, '2009'!$C:$C, $A43, '2009'!$F:$F, S$1)+SUMIFS('2009'!$I:$I, '2009'!$D:$D, $A43, '2009'!$F:$F, S$1)+SUMIFS('2009'!$J:$J, '2009'!$E:$E, $A43, '2009'!$F:$F, S$1), 0)</f>
        <v>0</v>
      </c>
      <c r="T43" s="0" t="n">
        <f aca="false">IFERROR(SUMIFS('2018'!$H:$H, '2018'!$C:$C, $A43, '2018'!$F:$F, T$1)+SUMIFS('2018'!$I:$I, '2018'!$D:$D, $A43, '2018'!$F:$F, T$1)+SUMIFS('2018'!$J:$J, '2018'!$E:$E, $A43, '2018'!$F:$F, T$1)+SUMIFS('2017'!$H:$H, '2017'!$C:$C, $A43, '2017'!$F:$F, T$1)+SUMIFS('2017'!$I:$I, '2017'!$D:$D, $A43, '2017'!$F:$F, T$1)+SUMIFS('2017'!$J:$J, '2017'!$E:$E, $A43, '2017'!$F:$F, T$1)+SUMIFS('2016'!$H:$H, '2016'!$C:$C, $A43, '2016'!$F:$F, T$1)+SUMIFS('2016'!$I:$I, '2016'!$D:$D, $A43, '2016'!$F:$F, T$1)+SUMIFS('2016'!$J:$J, '2016'!$E:$E, $A43, '2016'!$F:$F, T$1)+SUMIFS('2015'!$H:$H, '2015'!$C:$C, $A43, '2015'!$F:$F, T$1)+SUMIFS('2015'!$I:$I, '2015'!$D:$D, $A43, '2015'!$F:$F, T$1)+SUMIFS('2015'!$J:$J, '2015'!$E:$E, $A43, '2015'!$F:$F, T$1)+SUMIFS('2014'!$H:$H, '2014'!$C:$C, $A43, '2014'!$F:$F, T$1)+SUMIFS('2014'!$I:$I, '2014'!$D:$D, $A43, '2014'!$F:$F, T$1)+SUMIFS('2014'!$J:$J, '2014'!$E:$E, $A43, '2014'!$F:$F, T$1)+SUMIFS('2013'!$H:$H, '2013'!$C:$C, $A43, '2013'!$F:$F, T$1)+SUMIFS('2013'!$I:$I, '2013'!$D:$D, $A43, '2013'!$F:$F, T$1)+SUMIFS('2013'!$J:$J, '2013'!$E:$E, $A43, '2013'!$F:$F, T$1)+SUMIFS('2012'!$H:$H, '2012'!$C:$C, $A43, '2012'!$F:$F, T$1)+SUMIFS('2012'!$I:$I, '2012'!$D:$D, $A43, '2012'!$F:$F, T$1)+SUMIFS('2012'!$J:$J, '2012'!$E:$E, $A43, '2012'!$F:$F, T$1)+SUMIFS('2011'!$H:$H, '2011'!$C:$C, $A43, '2011'!$F:$F, T$1)+SUMIFS('2011'!$I:$I, '2011'!$D:$D, $A43, '2011'!$F:$F, T$1)+SUMIFS('2011'!$J:$J, '2011'!$E:$E, $A43, '2011'!$F:$F, T$1)+SUMIFS('2010'!$H:$H, '2010'!$C:$C, $A43, '2010'!$F:$F, T$1)+SUMIFS('2010'!$I:$I, '2010'!$D:$D, $A43, '2010'!$F:$F, T$1)+SUMIFS('2010'!$J:$J, '2010'!$E:$E, $A43, '2010'!$F:$F, T$1)+SUMIFS('2009'!$H:$H, '2009'!$C:$C, $A43, '2009'!$F:$F, T$1)+SUMIFS('2009'!$I:$I, '2009'!$D:$D, $A43, '2009'!$F:$F, T$1)+SUMIFS('2009'!$J:$J, '2009'!$E:$E, $A43, '2009'!$F:$F, T$1), 0)</f>
        <v>0</v>
      </c>
      <c r="U43" s="0" t="n">
        <f aca="false">IFERROR(SUMIFS('2018'!$H:$H, '2018'!$C:$C, $A43, '2018'!$F:$F, U$1)+SUMIFS('2018'!$I:$I, '2018'!$D:$D, $A43, '2018'!$F:$F, U$1)+SUMIFS('2018'!$J:$J, '2018'!$E:$E, $A43, '2018'!$F:$F, U$1)+SUMIFS('2017'!$H:$H, '2017'!$C:$C, $A43, '2017'!$F:$F, U$1)+SUMIFS('2017'!$I:$I, '2017'!$D:$D, $A43, '2017'!$F:$F, U$1)+SUMIFS('2017'!$J:$J, '2017'!$E:$E, $A43, '2017'!$F:$F, U$1)+SUMIFS('2016'!$H:$H, '2016'!$C:$C, $A43, '2016'!$F:$F, U$1)+SUMIFS('2016'!$I:$I, '2016'!$D:$D, $A43, '2016'!$F:$F, U$1)+SUMIFS('2016'!$J:$J, '2016'!$E:$E, $A43, '2016'!$F:$F, U$1)+SUMIFS('2015'!$H:$H, '2015'!$C:$C, $A43, '2015'!$F:$F, U$1)+SUMIFS('2015'!$I:$I, '2015'!$D:$D, $A43, '2015'!$F:$F, U$1)+SUMIFS('2015'!$J:$J, '2015'!$E:$E, $A43, '2015'!$F:$F, U$1)+SUMIFS('2014'!$H:$H, '2014'!$C:$C, $A43, '2014'!$F:$F, U$1)+SUMIFS('2014'!$I:$I, '2014'!$D:$D, $A43, '2014'!$F:$F, U$1)+SUMIFS('2014'!$J:$J, '2014'!$E:$E, $A43, '2014'!$F:$F, U$1)+SUMIFS('2013'!$H:$H, '2013'!$C:$C, $A43, '2013'!$F:$F, U$1)+SUMIFS('2013'!$I:$I, '2013'!$D:$D, $A43, '2013'!$F:$F, U$1)+SUMIFS('2013'!$J:$J, '2013'!$E:$E, $A43, '2013'!$F:$F, U$1)+SUMIFS('2012'!$H:$H, '2012'!$C:$C, $A43, '2012'!$F:$F, U$1)+SUMIFS('2012'!$I:$I, '2012'!$D:$D, $A43, '2012'!$F:$F, U$1)+SUMIFS('2012'!$J:$J, '2012'!$E:$E, $A43, '2012'!$F:$F, U$1)+SUMIFS('2011'!$H:$H, '2011'!$C:$C, $A43, '2011'!$F:$F, U$1)+SUMIFS('2011'!$I:$I, '2011'!$D:$D, $A43, '2011'!$F:$F, U$1)+SUMIFS('2011'!$J:$J, '2011'!$E:$E, $A43, '2011'!$F:$F, U$1)+SUMIFS('2010'!$H:$H, '2010'!$C:$C, $A43, '2010'!$F:$F, U$1)+SUMIFS('2010'!$I:$I, '2010'!$D:$D, $A43, '2010'!$F:$F, U$1)+SUMIFS('2010'!$J:$J, '2010'!$E:$E, $A43, '2010'!$F:$F, U$1)+SUMIFS('2009'!$H:$H, '2009'!$C:$C, $A43, '2009'!$F:$F, U$1)+SUMIFS('2009'!$I:$I, '2009'!$D:$D, $A43, '2009'!$F:$F, U$1)+SUMIFS('2009'!$J:$J, '2009'!$E:$E, $A43, '2009'!$F:$F, U$1), 0)</f>
        <v>0</v>
      </c>
      <c r="V43" s="0" t="n">
        <f aca="false">IFERROR(SUMIFS('2018'!$H:$H, '2018'!$C:$C, $A43, '2018'!$F:$F, V$1)+SUMIFS('2018'!$I:$I, '2018'!$D:$D, $A43, '2018'!$F:$F, V$1)+SUMIFS('2018'!$J:$J, '2018'!$E:$E, $A43, '2018'!$F:$F, V$1)+SUMIFS('2017'!$H:$H, '2017'!$C:$C, $A43, '2017'!$F:$F, V$1)+SUMIFS('2017'!$I:$I, '2017'!$D:$D, $A43, '2017'!$F:$F, V$1)+SUMIFS('2017'!$J:$J, '2017'!$E:$E, $A43, '2017'!$F:$F, V$1)+SUMIFS('2016'!$H:$H, '2016'!$C:$C, $A43, '2016'!$F:$F, V$1)+SUMIFS('2016'!$I:$I, '2016'!$D:$D, $A43, '2016'!$F:$F, V$1)+SUMIFS('2016'!$J:$J, '2016'!$E:$E, $A43, '2016'!$F:$F, V$1)+SUMIFS('2015'!$H:$H, '2015'!$C:$C, $A43, '2015'!$F:$F, V$1)+SUMIFS('2015'!$I:$I, '2015'!$D:$D, $A43, '2015'!$F:$F, V$1)+SUMIFS('2015'!$J:$J, '2015'!$E:$E, $A43, '2015'!$F:$F, V$1)+SUMIFS('2014'!$H:$H, '2014'!$C:$C, $A43, '2014'!$F:$F, V$1)+SUMIFS('2014'!$I:$I, '2014'!$D:$D, $A43, '2014'!$F:$F, V$1)+SUMIFS('2014'!$J:$J, '2014'!$E:$E, $A43, '2014'!$F:$F, V$1)+SUMIFS('2013'!$H:$H, '2013'!$C:$C, $A43, '2013'!$F:$F, V$1)+SUMIFS('2013'!$I:$I, '2013'!$D:$D, $A43, '2013'!$F:$F, V$1)+SUMIFS('2013'!$J:$J, '2013'!$E:$E, $A43, '2013'!$F:$F, V$1)+SUMIFS('2012'!$H:$H, '2012'!$C:$C, $A43, '2012'!$F:$F, V$1)+SUMIFS('2012'!$I:$I, '2012'!$D:$D, $A43, '2012'!$F:$F, V$1)+SUMIFS('2012'!$J:$J, '2012'!$E:$E, $A43, '2012'!$F:$F, V$1)+SUMIFS('2011'!$H:$H, '2011'!$C:$C, $A43, '2011'!$F:$F, V$1)+SUMIFS('2011'!$I:$I, '2011'!$D:$D, $A43, '2011'!$F:$F, V$1)+SUMIFS('2011'!$J:$J, '2011'!$E:$E, $A43, '2011'!$F:$F, V$1)+SUMIFS('2010'!$H:$H, '2010'!$C:$C, $A43, '2010'!$F:$F, V$1)+SUMIFS('2010'!$I:$I, '2010'!$D:$D, $A43, '2010'!$F:$F, V$1)+SUMIFS('2010'!$J:$J, '2010'!$E:$E, $A43, '2010'!$F:$F, V$1)+SUMIFS('2009'!$H:$H, '2009'!$C:$C, $A43, '2009'!$F:$F, V$1)+SUMIFS('2009'!$I:$I, '2009'!$D:$D, $A43, '2009'!$F:$F, V$1)+SUMIFS('2009'!$J:$J, '2009'!$E:$E, $A43, '2009'!$F:$F, V$1), 0)</f>
        <v>0</v>
      </c>
      <c r="W43" s="0" t="n">
        <f aca="false">IFERROR(SUMIFS('2018'!$H:$H, '2018'!$C:$C, $A43, '2018'!$F:$F, W$1)+SUMIFS('2018'!$I:$I, '2018'!$D:$D, $A43, '2018'!$F:$F, W$1)+SUMIFS('2018'!$J:$J, '2018'!$E:$E, $A43, '2018'!$F:$F, W$1)+SUMIFS('2017'!$H:$H, '2017'!$C:$C, $A43, '2017'!$F:$F, W$1)+SUMIFS('2017'!$I:$I, '2017'!$D:$D, $A43, '2017'!$F:$F, W$1)+SUMIFS('2017'!$J:$J, '2017'!$E:$E, $A43, '2017'!$F:$F, W$1)+SUMIFS('2016'!$H:$H, '2016'!$C:$C, $A43, '2016'!$F:$F, W$1)+SUMIFS('2016'!$I:$I, '2016'!$D:$D, $A43, '2016'!$F:$F, W$1)+SUMIFS('2016'!$J:$J, '2016'!$E:$E, $A43, '2016'!$F:$F, W$1)+SUMIFS('2015'!$H:$H, '2015'!$C:$C, $A43, '2015'!$F:$F, W$1)+SUMIFS('2015'!$I:$I, '2015'!$D:$D, $A43, '2015'!$F:$F, W$1)+SUMIFS('2015'!$J:$J, '2015'!$E:$E, $A43, '2015'!$F:$F, W$1)+SUMIFS('2014'!$H:$H, '2014'!$C:$C, $A43, '2014'!$F:$F, W$1)+SUMIFS('2014'!$I:$I, '2014'!$D:$D, $A43, '2014'!$F:$F, W$1)+SUMIFS('2014'!$J:$J, '2014'!$E:$E, $A43, '2014'!$F:$F, W$1)+SUMIFS('2013'!$H:$H, '2013'!$C:$C, $A43, '2013'!$F:$F, W$1)+SUMIFS('2013'!$I:$I, '2013'!$D:$D, $A43, '2013'!$F:$F, W$1)+SUMIFS('2013'!$J:$J, '2013'!$E:$E, $A43, '2013'!$F:$F, W$1)+SUMIFS('2012'!$H:$H, '2012'!$C:$C, $A43, '2012'!$F:$F, W$1)+SUMIFS('2012'!$I:$I, '2012'!$D:$D, $A43, '2012'!$F:$F, W$1)+SUMIFS('2012'!$J:$J, '2012'!$E:$E, $A43, '2012'!$F:$F, W$1)+SUMIFS('2011'!$H:$H, '2011'!$C:$C, $A43, '2011'!$F:$F, W$1)+SUMIFS('2011'!$I:$I, '2011'!$D:$D, $A43, '2011'!$F:$F, W$1)+SUMIFS('2011'!$J:$J, '2011'!$E:$E, $A43, '2011'!$F:$F, W$1)+SUMIFS('2010'!$H:$H, '2010'!$C:$C, $A43, '2010'!$F:$F, W$1)+SUMIFS('2010'!$I:$I, '2010'!$D:$D, $A43, '2010'!$F:$F, W$1)+SUMIFS('2010'!$J:$J, '2010'!$E:$E, $A43, '2010'!$F:$F, W$1)+SUMIFS('2009'!$H:$H, '2009'!$C:$C, $A43, '2009'!$F:$F, W$1)+SUMIFS('2009'!$I:$I, '2009'!$D:$D, $A43, '2009'!$F:$F, W$1)+SUMIFS('2009'!$J:$J, '2009'!$E:$E, $A43, '2009'!$F:$F, W$1), 0)</f>
        <v>0</v>
      </c>
      <c r="X43" s="0" t="n">
        <f aca="false">IFERROR(SUMIFS('2018'!$H:$H, '2018'!$C:$C, $A43, '2018'!$F:$F, X$1)+SUMIFS('2018'!$I:$I, '2018'!$D:$D, $A43, '2018'!$F:$F, X$1)+SUMIFS('2018'!$J:$J, '2018'!$E:$E, $A43, '2018'!$F:$F, X$1)+SUMIFS('2017'!$H:$H, '2017'!$C:$C, $A43, '2017'!$F:$F, X$1)+SUMIFS('2017'!$I:$I, '2017'!$D:$D, $A43, '2017'!$F:$F, X$1)+SUMIFS('2017'!$J:$J, '2017'!$E:$E, $A43, '2017'!$F:$F, X$1)+SUMIFS('2016'!$H:$H, '2016'!$C:$C, $A43, '2016'!$F:$F, X$1)+SUMIFS('2016'!$I:$I, '2016'!$D:$D, $A43, '2016'!$F:$F, X$1)+SUMIFS('2016'!$J:$J, '2016'!$E:$E, $A43, '2016'!$F:$F, X$1)+SUMIFS('2015'!$H:$H, '2015'!$C:$C, $A43, '2015'!$F:$F, X$1)+SUMIFS('2015'!$I:$I, '2015'!$D:$D, $A43, '2015'!$F:$F, X$1)+SUMIFS('2015'!$J:$J, '2015'!$E:$E, $A43, '2015'!$F:$F, X$1)+SUMIFS('2014'!$H:$H, '2014'!$C:$C, $A43, '2014'!$F:$F, X$1)+SUMIFS('2014'!$I:$I, '2014'!$D:$D, $A43, '2014'!$F:$F, X$1)+SUMIFS('2014'!$J:$J, '2014'!$E:$E, $A43, '2014'!$F:$F, X$1)+SUMIFS('2013'!$H:$H, '2013'!$C:$C, $A43, '2013'!$F:$F, X$1)+SUMIFS('2013'!$I:$I, '2013'!$D:$D, $A43, '2013'!$F:$F, X$1)+SUMIFS('2013'!$J:$J, '2013'!$E:$E, $A43, '2013'!$F:$F, X$1)+SUMIFS('2012'!$H:$H, '2012'!$C:$C, $A43, '2012'!$F:$F, X$1)+SUMIFS('2012'!$I:$I, '2012'!$D:$D, $A43, '2012'!$F:$F, X$1)+SUMIFS('2012'!$J:$J, '2012'!$E:$E, $A43, '2012'!$F:$F, X$1)+SUMIFS('2011'!$H:$H, '2011'!$C:$C, $A43, '2011'!$F:$F, X$1)+SUMIFS('2011'!$I:$I, '2011'!$D:$D, $A43, '2011'!$F:$F, X$1)+SUMIFS('2011'!$J:$J, '2011'!$E:$E, $A43, '2011'!$F:$F, X$1)+SUMIFS('2010'!$H:$H, '2010'!$C:$C, $A43, '2010'!$F:$F, X$1)+SUMIFS('2010'!$I:$I, '2010'!$D:$D, $A43, '2010'!$F:$F, X$1)+SUMIFS('2010'!$J:$J, '2010'!$E:$E, $A43, '2010'!$F:$F, X$1)+SUMIFS('2009'!$H:$H, '2009'!$C:$C, $A43, '2009'!$F:$F, X$1)+SUMIFS('2009'!$I:$I, '2009'!$D:$D, $A43, '2009'!$F:$F, X$1)+SUMIFS('2009'!$J:$J, '2009'!$E:$E, $A43, '2009'!$F:$F, X$1), 0)</f>
        <v>0</v>
      </c>
      <c r="Y43" s="0" t="n">
        <f aca="false">IFERROR(SUMIFS('2018'!$H:$H, '2018'!$C:$C, $A43, '2018'!$F:$F, Y$1)+SUMIFS('2018'!$I:$I, '2018'!$D:$D, $A43, '2018'!$F:$F, Y$1)+SUMIFS('2018'!$J:$J, '2018'!$E:$E, $A43, '2018'!$F:$F, Y$1)+SUMIFS('2017'!$H:$H, '2017'!$C:$C, $A43, '2017'!$F:$F, Y$1)+SUMIFS('2017'!$I:$I, '2017'!$D:$D, $A43, '2017'!$F:$F, Y$1)+SUMIFS('2017'!$J:$J, '2017'!$E:$E, $A43, '2017'!$F:$F, Y$1)+SUMIFS('2016'!$H:$H, '2016'!$C:$C, $A43, '2016'!$F:$F, Y$1)+SUMIFS('2016'!$I:$I, '2016'!$D:$D, $A43, '2016'!$F:$F, Y$1)+SUMIFS('2016'!$J:$J, '2016'!$E:$E, $A43, '2016'!$F:$F, Y$1)+SUMIFS('2015'!$H:$H, '2015'!$C:$C, $A43, '2015'!$F:$F, Y$1)+SUMIFS('2015'!$I:$I, '2015'!$D:$D, $A43, '2015'!$F:$F, Y$1)+SUMIFS('2015'!$J:$J, '2015'!$E:$E, $A43, '2015'!$F:$F, Y$1)+SUMIFS('2014'!$H:$H, '2014'!$C:$C, $A43, '2014'!$F:$F, Y$1)+SUMIFS('2014'!$I:$I, '2014'!$D:$D, $A43, '2014'!$F:$F, Y$1)+SUMIFS('2014'!$J:$J, '2014'!$E:$E, $A43, '2014'!$F:$F, Y$1)+SUMIFS('2013'!$H:$H, '2013'!$C:$C, $A43, '2013'!$F:$F, Y$1)+SUMIFS('2013'!$I:$I, '2013'!$D:$D, $A43, '2013'!$F:$F, Y$1)+SUMIFS('2013'!$J:$J, '2013'!$E:$E, $A43, '2013'!$F:$F, Y$1)+SUMIFS('2012'!$H:$H, '2012'!$C:$C, $A43, '2012'!$F:$F, Y$1)+SUMIFS('2012'!$I:$I, '2012'!$D:$D, $A43, '2012'!$F:$F, Y$1)+SUMIFS('2012'!$J:$J, '2012'!$E:$E, $A43, '2012'!$F:$F, Y$1)+SUMIFS('2011'!$H:$H, '2011'!$C:$C, $A43, '2011'!$F:$F, Y$1)+SUMIFS('2011'!$I:$I, '2011'!$D:$D, $A43, '2011'!$F:$F, Y$1)+SUMIFS('2011'!$J:$J, '2011'!$E:$E, $A43, '2011'!$F:$F, Y$1)+SUMIFS('2010'!$H:$H, '2010'!$C:$C, $A43, '2010'!$F:$F, Y$1)+SUMIFS('2010'!$I:$I, '2010'!$D:$D, $A43, '2010'!$F:$F, Y$1)+SUMIFS('2010'!$J:$J, '2010'!$E:$E, $A43, '2010'!$F:$F, Y$1)+SUMIFS('2009'!$H:$H, '2009'!$C:$C, $A43, '2009'!$F:$F, Y$1)+SUMIFS('2009'!$I:$I, '2009'!$D:$D, $A43, '2009'!$F:$F, Y$1)+SUMIFS('2009'!$J:$J, '2009'!$E:$E, $A43, '2009'!$F:$F, Y$1), 0)</f>
        <v>0</v>
      </c>
      <c r="Z43" s="0" t="n">
        <f aca="false">IFERROR(SUMIFS('2018'!$H:$H, '2018'!$C:$C, $A43, '2018'!$F:$F, Z$1)+SUMIFS('2018'!$I:$I, '2018'!$D:$D, $A43, '2018'!$F:$F, Z$1)+SUMIFS('2018'!$J:$J, '2018'!$E:$E, $A43, '2018'!$F:$F, Z$1)+SUMIFS('2017'!$H:$H, '2017'!$C:$C, $A43, '2017'!$F:$F, Z$1)+SUMIFS('2017'!$I:$I, '2017'!$D:$D, $A43, '2017'!$F:$F, Z$1)+SUMIFS('2017'!$J:$J, '2017'!$E:$E, $A43, '2017'!$F:$F, Z$1)+SUMIFS('2016'!$H:$H, '2016'!$C:$C, $A43, '2016'!$F:$F, Z$1)+SUMIFS('2016'!$I:$I, '2016'!$D:$D, $A43, '2016'!$F:$F, Z$1)+SUMIFS('2016'!$J:$J, '2016'!$E:$E, $A43, '2016'!$F:$F, Z$1)+SUMIFS('2015'!$H:$H, '2015'!$C:$C, $A43, '2015'!$F:$F, Z$1)+SUMIFS('2015'!$I:$I, '2015'!$D:$D, $A43, '2015'!$F:$F, Z$1)+SUMIFS('2015'!$J:$J, '2015'!$E:$E, $A43, '2015'!$F:$F, Z$1)+SUMIFS('2014'!$H:$H, '2014'!$C:$C, $A43, '2014'!$F:$F, Z$1)+SUMIFS('2014'!$I:$I, '2014'!$D:$D, $A43, '2014'!$F:$F, Z$1)+SUMIFS('2014'!$J:$J, '2014'!$E:$E, $A43, '2014'!$F:$F, Z$1)+SUMIFS('2013'!$H:$H, '2013'!$C:$C, $A43, '2013'!$F:$F, Z$1)+SUMIFS('2013'!$I:$I, '2013'!$D:$D, $A43, '2013'!$F:$F, Z$1)+SUMIFS('2013'!$J:$J, '2013'!$E:$E, $A43, '2013'!$F:$F, Z$1)+SUMIFS('2012'!$H:$H, '2012'!$C:$C, $A43, '2012'!$F:$F, Z$1)+SUMIFS('2012'!$I:$I, '2012'!$D:$D, $A43, '2012'!$F:$F, Z$1)+SUMIFS('2012'!$J:$J, '2012'!$E:$E, $A43, '2012'!$F:$F, Z$1)+SUMIFS('2011'!$H:$H, '2011'!$C:$C, $A43, '2011'!$F:$F, Z$1)+SUMIFS('2011'!$I:$I, '2011'!$D:$D, $A43, '2011'!$F:$F, Z$1)+SUMIFS('2011'!$J:$J, '2011'!$E:$E, $A43, '2011'!$F:$F, Z$1)+SUMIFS('2010'!$H:$H, '2010'!$C:$C, $A43, '2010'!$F:$F, Z$1)+SUMIFS('2010'!$I:$I, '2010'!$D:$D, $A43, '2010'!$F:$F, Z$1)+SUMIFS('2010'!$J:$J, '2010'!$E:$E, $A43, '2010'!$F:$F, Z$1)+SUMIFS('2009'!$H:$H, '2009'!$C:$C, $A43, '2009'!$F:$F, Z$1)+SUMIFS('2009'!$I:$I, '2009'!$D:$D, $A43, '2009'!$F:$F, Z$1)+SUMIFS('2009'!$J:$J, '2009'!$E:$E, $A43, '2009'!$F:$F, Z$1), 0)</f>
        <v>0</v>
      </c>
      <c r="AA43" s="0" t="n">
        <f aca="false">IFERROR(SUMIFS('2018'!$H:$H, '2018'!$C:$C, $A43, '2018'!$F:$F, AA$1)+SUMIFS('2018'!$I:$I, '2018'!$D:$D, $A43, '2018'!$F:$F, AA$1)+SUMIFS('2018'!$J:$J, '2018'!$E:$E, $A43, '2018'!$F:$F, AA$1)+SUMIFS('2017'!$H:$H, '2017'!$C:$C, $A43, '2017'!$F:$F, AA$1)+SUMIFS('2017'!$I:$I, '2017'!$D:$D, $A43, '2017'!$F:$F, AA$1)+SUMIFS('2017'!$J:$J, '2017'!$E:$E, $A43, '2017'!$F:$F, AA$1)+SUMIFS('2016'!$H:$H, '2016'!$C:$C, $A43, '2016'!$F:$F, AA$1)+SUMIFS('2016'!$I:$I, '2016'!$D:$D, $A43, '2016'!$F:$F, AA$1)+SUMIFS('2016'!$J:$J, '2016'!$E:$E, $A43, '2016'!$F:$F, AA$1)+SUMIFS('2015'!$H:$H, '2015'!$C:$C, $A43, '2015'!$F:$F, AA$1)+SUMIFS('2015'!$I:$I, '2015'!$D:$D, $A43, '2015'!$F:$F, AA$1)+SUMIFS('2015'!$J:$J, '2015'!$E:$E, $A43, '2015'!$F:$F, AA$1)+SUMIFS('2014'!$H:$H, '2014'!$C:$C, $A43, '2014'!$F:$F, AA$1)+SUMIFS('2014'!$I:$I, '2014'!$D:$D, $A43, '2014'!$F:$F, AA$1)+SUMIFS('2014'!$J:$J, '2014'!$E:$E, $A43, '2014'!$F:$F, AA$1)+SUMIFS('2013'!$H:$H, '2013'!$C:$C, $A43, '2013'!$F:$F, AA$1)+SUMIFS('2013'!$I:$I, '2013'!$D:$D, $A43, '2013'!$F:$F, AA$1)+SUMIFS('2013'!$J:$J, '2013'!$E:$E, $A43, '2013'!$F:$F, AA$1)+SUMIFS('2012'!$H:$H, '2012'!$C:$C, $A43, '2012'!$F:$F, AA$1)+SUMIFS('2012'!$I:$I, '2012'!$D:$D, $A43, '2012'!$F:$F, AA$1)+SUMIFS('2012'!$J:$J, '2012'!$E:$E, $A43, '2012'!$F:$F, AA$1)+SUMIFS('2011'!$H:$H, '2011'!$C:$C, $A43, '2011'!$F:$F, AA$1)+SUMIFS('2011'!$I:$I, '2011'!$D:$D, $A43, '2011'!$F:$F, AA$1)+SUMIFS('2011'!$J:$J, '2011'!$E:$E, $A43, '2011'!$F:$F, AA$1)+SUMIFS('2010'!$H:$H, '2010'!$C:$C, $A43, '2010'!$F:$F, AA$1)+SUMIFS('2010'!$I:$I, '2010'!$D:$D, $A43, '2010'!$F:$F, AA$1)+SUMIFS('2010'!$J:$J, '2010'!$E:$E, $A43, '2010'!$F:$F, AA$1)+SUMIFS('2009'!$H:$H, '2009'!$C:$C, $A43, '2009'!$F:$F, AA$1)+SUMIFS('2009'!$I:$I, '2009'!$D:$D, $A43, '2009'!$F:$F, AA$1)+SUMIFS('2009'!$J:$J, '2009'!$E:$E, $A43, '2009'!$F:$F, AA$1), 0)</f>
        <v>0</v>
      </c>
      <c r="AB43" s="0" t="n">
        <f aca="false">IFERROR(SUMIFS('2018'!$H:$H, '2018'!$C:$C, $A43, '2018'!$F:$F, AB$1)+SUMIFS('2018'!$I:$I, '2018'!$D:$D, $A43, '2018'!$F:$F, AB$1)+SUMIFS('2018'!$J:$J, '2018'!$E:$E, $A43, '2018'!$F:$F, AB$1)+SUMIFS('2017'!$H:$H, '2017'!$C:$C, $A43, '2017'!$F:$F, AB$1)+SUMIFS('2017'!$I:$I, '2017'!$D:$D, $A43, '2017'!$F:$F, AB$1)+SUMIFS('2017'!$J:$J, '2017'!$E:$E, $A43, '2017'!$F:$F, AB$1)+SUMIFS('2016'!$H:$H, '2016'!$C:$C, $A43, '2016'!$F:$F, AB$1)+SUMIFS('2016'!$I:$I, '2016'!$D:$D, $A43, '2016'!$F:$F, AB$1)+SUMIFS('2016'!$J:$J, '2016'!$E:$E, $A43, '2016'!$F:$F, AB$1)+SUMIFS('2015'!$H:$H, '2015'!$C:$C, $A43, '2015'!$F:$F, AB$1)+SUMIFS('2015'!$I:$I, '2015'!$D:$D, $A43, '2015'!$F:$F, AB$1)+SUMIFS('2015'!$J:$J, '2015'!$E:$E, $A43, '2015'!$F:$F, AB$1)+SUMIFS('2014'!$H:$H, '2014'!$C:$C, $A43, '2014'!$F:$F, AB$1)+SUMIFS('2014'!$I:$I, '2014'!$D:$D, $A43, '2014'!$F:$F, AB$1)+SUMIFS('2014'!$J:$J, '2014'!$E:$E, $A43, '2014'!$F:$F, AB$1)+SUMIFS('2013'!$H:$H, '2013'!$C:$C, $A43, '2013'!$F:$F, AB$1)+SUMIFS('2013'!$I:$I, '2013'!$D:$D, $A43, '2013'!$F:$F, AB$1)+SUMIFS('2013'!$J:$J, '2013'!$E:$E, $A43, '2013'!$F:$F, AB$1)+SUMIFS('2012'!$H:$H, '2012'!$C:$C, $A43, '2012'!$F:$F, AB$1)+SUMIFS('2012'!$I:$I, '2012'!$D:$D, $A43, '2012'!$F:$F, AB$1)+SUMIFS('2012'!$J:$J, '2012'!$E:$E, $A43, '2012'!$F:$F, AB$1)+SUMIFS('2011'!$H:$H, '2011'!$C:$C, $A43, '2011'!$F:$F, AB$1)+SUMIFS('2011'!$I:$I, '2011'!$D:$D, $A43, '2011'!$F:$F, AB$1)+SUMIFS('2011'!$J:$J, '2011'!$E:$E, $A43, '2011'!$F:$F, AB$1)+SUMIFS('2010'!$H:$H, '2010'!$C:$C, $A43, '2010'!$F:$F, AB$1)+SUMIFS('2010'!$I:$I, '2010'!$D:$D, $A43, '2010'!$F:$F, AB$1)+SUMIFS('2010'!$J:$J, '2010'!$E:$E, $A43, '2010'!$F:$F, AB$1)+SUMIFS('2009'!$H:$H, '2009'!$C:$C, $A43, '2009'!$F:$F, AB$1)+SUMIFS('2009'!$I:$I, '2009'!$D:$D, $A43, '2009'!$F:$F, AB$1)+SUMIFS('2009'!$J:$J, '2009'!$E:$E, $A43, '2009'!$F:$F, AB$1), 0)</f>
        <v>0</v>
      </c>
      <c r="AC43" s="0" t="n">
        <f aca="false">IFERROR(SUMIFS('2018'!$H:$H, '2018'!$C:$C, $A43, '2018'!$F:$F, AC$1)+SUMIFS('2018'!$I:$I, '2018'!$D:$D, $A43, '2018'!$F:$F, AC$1)+SUMIFS('2018'!$J:$J, '2018'!$E:$E, $A43, '2018'!$F:$F, AC$1)+SUMIFS('2017'!$H:$H, '2017'!$C:$C, $A43, '2017'!$F:$F, AC$1)+SUMIFS('2017'!$I:$I, '2017'!$D:$D, $A43, '2017'!$F:$F, AC$1)+SUMIFS('2017'!$J:$J, '2017'!$E:$E, $A43, '2017'!$F:$F, AC$1)+SUMIFS('2016'!$H:$H, '2016'!$C:$C, $A43, '2016'!$F:$F, AC$1)+SUMIFS('2016'!$I:$I, '2016'!$D:$D, $A43, '2016'!$F:$F, AC$1)+SUMIFS('2016'!$J:$J, '2016'!$E:$E, $A43, '2016'!$F:$F, AC$1)+SUMIFS('2015'!$H:$H, '2015'!$C:$C, $A43, '2015'!$F:$F, AC$1)+SUMIFS('2015'!$I:$I, '2015'!$D:$D, $A43, '2015'!$F:$F, AC$1)+SUMIFS('2015'!$J:$J, '2015'!$E:$E, $A43, '2015'!$F:$F, AC$1)+SUMIFS('2014'!$H:$H, '2014'!$C:$C, $A43, '2014'!$F:$F, AC$1)+SUMIFS('2014'!$I:$I, '2014'!$D:$D, $A43, '2014'!$F:$F, AC$1)+SUMIFS('2014'!$J:$J, '2014'!$E:$E, $A43, '2014'!$F:$F, AC$1)+SUMIFS('2013'!$H:$H, '2013'!$C:$C, $A43, '2013'!$F:$F, AC$1)+SUMIFS('2013'!$I:$I, '2013'!$D:$D, $A43, '2013'!$F:$F, AC$1)+SUMIFS('2013'!$J:$J, '2013'!$E:$E, $A43, '2013'!$F:$F, AC$1)+SUMIFS('2012'!$H:$H, '2012'!$C:$C, $A43, '2012'!$F:$F, AC$1)+SUMIFS('2012'!$I:$I, '2012'!$D:$D, $A43, '2012'!$F:$F, AC$1)+SUMIFS('2012'!$J:$J, '2012'!$E:$E, $A43, '2012'!$F:$F, AC$1)+SUMIFS('2011'!$H:$H, '2011'!$C:$C, $A43, '2011'!$F:$F, AC$1)+SUMIFS('2011'!$I:$I, '2011'!$D:$D, $A43, '2011'!$F:$F, AC$1)+SUMIFS('2011'!$J:$J, '2011'!$E:$E, $A43, '2011'!$F:$F, AC$1)+SUMIFS('2010'!$H:$H, '2010'!$C:$C, $A43, '2010'!$F:$F, AC$1)+SUMIFS('2010'!$I:$I, '2010'!$D:$D, $A43, '2010'!$F:$F, AC$1)+SUMIFS('2010'!$J:$J, '2010'!$E:$E, $A43, '2010'!$F:$F, AC$1)+SUMIFS('2009'!$H:$H, '2009'!$C:$C, $A43, '2009'!$F:$F, AC$1)+SUMIFS('2009'!$I:$I, '2009'!$D:$D, $A43, '2009'!$F:$F, AC$1)+SUMIFS('2009'!$J:$J, '2009'!$E:$E, $A43, '2009'!$F:$F, AC$1), 0)</f>
        <v>0</v>
      </c>
      <c r="AD43" s="0" t="n">
        <f aca="false">IFERROR(SUMIFS('2018'!$H:$H, '2018'!$C:$C, $A43, '2018'!$F:$F, AD$1)+SUMIFS('2018'!$I:$I, '2018'!$D:$D, $A43, '2018'!$F:$F, AD$1)+SUMIFS('2018'!$J:$J, '2018'!$E:$E, $A43, '2018'!$F:$F, AD$1)+SUMIFS('2017'!$H:$H, '2017'!$C:$C, $A43, '2017'!$F:$F, AD$1)+SUMIFS('2017'!$I:$I, '2017'!$D:$D, $A43, '2017'!$F:$F, AD$1)+SUMIFS('2017'!$J:$J, '2017'!$E:$E, $A43, '2017'!$F:$F, AD$1)+SUMIFS('2016'!$H:$H, '2016'!$C:$C, $A43, '2016'!$F:$F, AD$1)+SUMIFS('2016'!$I:$I, '2016'!$D:$D, $A43, '2016'!$F:$F, AD$1)+SUMIFS('2016'!$J:$J, '2016'!$E:$E, $A43, '2016'!$F:$F, AD$1)+SUMIFS('2015'!$H:$H, '2015'!$C:$C, $A43, '2015'!$F:$F, AD$1)+SUMIFS('2015'!$I:$I, '2015'!$D:$D, $A43, '2015'!$F:$F, AD$1)+SUMIFS('2015'!$J:$J, '2015'!$E:$E, $A43, '2015'!$F:$F, AD$1)+SUMIFS('2014'!$H:$H, '2014'!$C:$C, $A43, '2014'!$F:$F, AD$1)+SUMIFS('2014'!$I:$I, '2014'!$D:$D, $A43, '2014'!$F:$F, AD$1)+SUMIFS('2014'!$J:$J, '2014'!$E:$E, $A43, '2014'!$F:$F, AD$1)+SUMIFS('2013'!$H:$H, '2013'!$C:$C, $A43, '2013'!$F:$F, AD$1)+SUMIFS('2013'!$I:$I, '2013'!$D:$D, $A43, '2013'!$F:$F, AD$1)+SUMIFS('2013'!$J:$J, '2013'!$E:$E, $A43, '2013'!$F:$F, AD$1)+SUMIFS('2012'!$H:$H, '2012'!$C:$C, $A43, '2012'!$F:$F, AD$1)+SUMIFS('2012'!$I:$I, '2012'!$D:$D, $A43, '2012'!$F:$F, AD$1)+SUMIFS('2012'!$J:$J, '2012'!$E:$E, $A43, '2012'!$F:$F, AD$1)+SUMIFS('2011'!$H:$H, '2011'!$C:$C, $A43, '2011'!$F:$F, AD$1)+SUMIFS('2011'!$I:$I, '2011'!$D:$D, $A43, '2011'!$F:$F, AD$1)+SUMIFS('2011'!$J:$J, '2011'!$E:$E, $A43, '2011'!$F:$F, AD$1)+SUMIFS('2010'!$H:$H, '2010'!$C:$C, $A43, '2010'!$F:$F, AD$1)+SUMIFS('2010'!$I:$I, '2010'!$D:$D, $A43, '2010'!$F:$F, AD$1)+SUMIFS('2010'!$J:$J, '2010'!$E:$E, $A43, '2010'!$F:$F, AD$1)+SUMIFS('2009'!$H:$H, '2009'!$C:$C, $A43, '2009'!$F:$F, AD$1)+SUMIFS('2009'!$I:$I, '2009'!$D:$D, $A43, '2009'!$F:$F, AD$1)+SUMIFS('2009'!$J:$J, '2009'!$E:$E, $A43, '2009'!$F:$F, AD$1), 0)</f>
        <v>5</v>
      </c>
      <c r="AE43" s="0" t="n">
        <f aca="false">IFERROR(SUMIFS('2018'!$H:$H, '2018'!$C:$C, $A43, '2018'!$F:$F, AE$1)+SUMIFS('2018'!$I:$I, '2018'!$D:$D, $A43, '2018'!$F:$F, AE$1)+SUMIFS('2018'!$J:$J, '2018'!$E:$E, $A43, '2018'!$F:$F, AE$1)+SUMIFS('2017'!$H:$H, '2017'!$C:$C, $A43, '2017'!$F:$F, AE$1)+SUMIFS('2017'!$I:$I, '2017'!$D:$D, $A43, '2017'!$F:$F, AE$1)+SUMIFS('2017'!$J:$J, '2017'!$E:$E, $A43, '2017'!$F:$F, AE$1)+SUMIFS('2016'!$H:$H, '2016'!$C:$C, $A43, '2016'!$F:$F, AE$1)+SUMIFS('2016'!$I:$I, '2016'!$D:$D, $A43, '2016'!$F:$F, AE$1)+SUMIFS('2016'!$J:$J, '2016'!$E:$E, $A43, '2016'!$F:$F, AE$1)+SUMIFS('2015'!$H:$H, '2015'!$C:$C, $A43, '2015'!$F:$F, AE$1)+SUMIFS('2015'!$I:$I, '2015'!$D:$D, $A43, '2015'!$F:$F, AE$1)+SUMIFS('2015'!$J:$J, '2015'!$E:$E, $A43, '2015'!$F:$F, AE$1)+SUMIFS('2014'!$H:$H, '2014'!$C:$C, $A43, '2014'!$F:$F, AE$1)+SUMIFS('2014'!$I:$I, '2014'!$D:$D, $A43, '2014'!$F:$F, AE$1)+SUMIFS('2014'!$J:$J, '2014'!$E:$E, $A43, '2014'!$F:$F, AE$1)+SUMIFS('2013'!$H:$H, '2013'!$C:$C, $A43, '2013'!$F:$F, AE$1)+SUMIFS('2013'!$I:$I, '2013'!$D:$D, $A43, '2013'!$F:$F, AE$1)+SUMIFS('2013'!$J:$J, '2013'!$E:$E, $A43, '2013'!$F:$F, AE$1)+SUMIFS('2012'!$H:$H, '2012'!$C:$C, $A43, '2012'!$F:$F, AE$1)+SUMIFS('2012'!$I:$I, '2012'!$D:$D, $A43, '2012'!$F:$F, AE$1)+SUMIFS('2012'!$J:$J, '2012'!$E:$E, $A43, '2012'!$F:$F, AE$1)+SUMIFS('2011'!$H:$H, '2011'!$C:$C, $A43, '2011'!$F:$F, AE$1)+SUMIFS('2011'!$I:$I, '2011'!$D:$D, $A43, '2011'!$F:$F, AE$1)+SUMIFS('2011'!$J:$J, '2011'!$E:$E, $A43, '2011'!$F:$F, AE$1)+SUMIFS('2010'!$H:$H, '2010'!$C:$C, $A43, '2010'!$F:$F, AE$1)+SUMIFS('2010'!$I:$I, '2010'!$D:$D, $A43, '2010'!$F:$F, AE$1)+SUMIFS('2010'!$J:$J, '2010'!$E:$E, $A43, '2010'!$F:$F, AE$1)+SUMIFS('2009'!$H:$H, '2009'!$C:$C, $A43, '2009'!$F:$F, AE$1)+SUMIFS('2009'!$I:$I, '2009'!$D:$D, $A43, '2009'!$F:$F, AE$1)+SUMIFS('2009'!$J:$J, '2009'!$E:$E, $A43, '2009'!$F:$F, AE$1), 0)</f>
        <v>0</v>
      </c>
      <c r="AF43" s="0" t="n">
        <f aca="false">IFERROR(SUMIFS('2018'!$H:$H, '2018'!$C:$C, $A43, '2018'!$F:$F, AF$1)+SUMIFS('2018'!$I:$I, '2018'!$D:$D, $A43, '2018'!$F:$F, AF$1)+SUMIFS('2018'!$J:$J, '2018'!$E:$E, $A43, '2018'!$F:$F, AF$1)+SUMIFS('2017'!$H:$H, '2017'!$C:$C, $A43, '2017'!$F:$F, AF$1)+SUMIFS('2017'!$I:$I, '2017'!$D:$D, $A43, '2017'!$F:$F, AF$1)+SUMIFS('2017'!$J:$J, '2017'!$E:$E, $A43, '2017'!$F:$F, AF$1)+SUMIFS('2016'!$H:$H, '2016'!$C:$C, $A43, '2016'!$F:$F, AF$1)+SUMIFS('2016'!$I:$I, '2016'!$D:$D, $A43, '2016'!$F:$F, AF$1)+SUMIFS('2016'!$J:$J, '2016'!$E:$E, $A43, '2016'!$F:$F, AF$1)+SUMIFS('2015'!$H:$H, '2015'!$C:$C, $A43, '2015'!$F:$F, AF$1)+SUMIFS('2015'!$I:$I, '2015'!$D:$D, $A43, '2015'!$F:$F, AF$1)+SUMIFS('2015'!$J:$J, '2015'!$E:$E, $A43, '2015'!$F:$F, AF$1)+SUMIFS('2014'!$H:$H, '2014'!$C:$C, $A43, '2014'!$F:$F, AF$1)+SUMIFS('2014'!$I:$I, '2014'!$D:$D, $A43, '2014'!$F:$F, AF$1)+SUMIFS('2014'!$J:$J, '2014'!$E:$E, $A43, '2014'!$F:$F, AF$1)+SUMIFS('2013'!$H:$H, '2013'!$C:$C, $A43, '2013'!$F:$F, AF$1)+SUMIFS('2013'!$I:$I, '2013'!$D:$D, $A43, '2013'!$F:$F, AF$1)+SUMIFS('2013'!$J:$J, '2013'!$E:$E, $A43, '2013'!$F:$F, AF$1)+SUMIFS('2012'!$H:$H, '2012'!$C:$C, $A43, '2012'!$F:$F, AF$1)+SUMIFS('2012'!$I:$I, '2012'!$D:$D, $A43, '2012'!$F:$F, AF$1)+SUMIFS('2012'!$J:$J, '2012'!$E:$E, $A43, '2012'!$F:$F, AF$1)+SUMIFS('2011'!$H:$H, '2011'!$C:$C, $A43, '2011'!$F:$F, AF$1)+SUMIFS('2011'!$I:$I, '2011'!$D:$D, $A43, '2011'!$F:$F, AF$1)+SUMIFS('2011'!$J:$J, '2011'!$E:$E, $A43, '2011'!$F:$F, AF$1)+SUMIFS('2010'!$H:$H, '2010'!$C:$C, $A43, '2010'!$F:$F, AF$1)+SUMIFS('2010'!$I:$I, '2010'!$D:$D, $A43, '2010'!$F:$F, AF$1)+SUMIFS('2010'!$J:$J, '2010'!$E:$E, $A43, '2010'!$F:$F, AF$1)+SUMIFS('2009'!$H:$H, '2009'!$C:$C, $A43, '2009'!$F:$F, AF$1)+SUMIFS('2009'!$I:$I, '2009'!$D:$D, $A43, '2009'!$F:$F, AF$1)+SUMIFS('2009'!$J:$J, '2009'!$E:$E, $A43, '2009'!$F:$F, AF$1), 0)</f>
        <v>0</v>
      </c>
    </row>
    <row r="44" customFormat="false" ht="15" hidden="false" customHeight="false" outlineLevel="0" collapsed="false">
      <c r="A44" s="20" t="s">
        <v>61</v>
      </c>
      <c r="B44" s="0" t="n">
        <f aca="false">IFERROR(SUMIFS('2018'!$H:$H, '2018'!$C:$C, $A44, '2018'!$F:$F, B$1)+SUMIFS('2018'!$I:$I, '2018'!$D:$D, $A44, '2018'!$F:$F, B$1)+SUMIFS('2018'!$J:$J, '2018'!$E:$E, $A44, '2018'!$F:$F, B$1)+SUMIFS('2017'!$H:$H, '2017'!$C:$C, $A44, '2017'!$F:$F, B$1)+SUMIFS('2017'!$I:$I, '2017'!$D:$D, $A44, '2017'!$F:$F, B$1)+SUMIFS('2017'!$J:$J, '2017'!$E:$E, $A44, '2017'!$F:$F, B$1)+SUMIFS('2016'!$H:$H, '2016'!$C:$C, $A44, '2016'!$F:$F, B$1)+SUMIFS('2016'!$I:$I, '2016'!$D:$D, $A44, '2016'!$F:$F, B$1)+SUMIFS('2016'!$J:$J, '2016'!$E:$E, $A44, '2016'!$F:$F, B$1)+SUMIFS('2015'!$H:$H, '2015'!$C:$C, $A44, '2015'!$F:$F, B$1)+SUMIFS('2015'!$I:$I, '2015'!$D:$D, $A44, '2015'!$F:$F, B$1)+SUMIFS('2015'!$J:$J, '2015'!$E:$E, $A44, '2015'!$F:$F, B$1)+SUMIFS('2014'!$H:$H, '2014'!$C:$C, $A44, '2014'!$F:$F, B$1)+SUMIFS('2014'!$I:$I, '2014'!$D:$D, $A44, '2014'!$F:$F, B$1)+SUMIFS('2014'!$J:$J, '2014'!$E:$E, $A44, '2014'!$F:$F, B$1)+SUMIFS('2013'!$H:$H, '2013'!$C:$C, $A44, '2013'!$F:$F, B$1)+SUMIFS('2013'!$I:$I, '2013'!$D:$D, $A44, '2013'!$F:$F, B$1)+SUMIFS('2013'!$J:$J, '2013'!$E:$E, $A44, '2013'!$F:$F, B$1)+SUMIFS('2012'!$H:$H, '2012'!$C:$C, $A44, '2012'!$F:$F, B$1)+SUMIFS('2012'!$I:$I, '2012'!$D:$D, $A44, '2012'!$F:$F, B$1)+SUMIFS('2012'!$J:$J, '2012'!$E:$E, $A44, '2012'!$F:$F, B$1)+SUMIFS('2011'!$H:$H, '2011'!$C:$C, $A44, '2011'!$F:$F, B$1)+SUMIFS('2011'!$I:$I, '2011'!$D:$D, $A44, '2011'!$F:$F, B$1)+SUMIFS('2011'!$J:$J, '2011'!$E:$E, $A44, '2011'!$F:$F, B$1)+SUMIFS('2010'!$H:$H, '2010'!$C:$C, $A44, '2010'!$F:$F, B$1)+SUMIFS('2010'!$I:$I, '2010'!$D:$D, $A44, '2010'!$F:$F, B$1)+SUMIFS('2010'!$J:$J, '2010'!$E:$E, $A44, '2010'!$F:$F, B$1)+SUMIFS('2009'!$H:$H, '2009'!$C:$C, $A44, '2009'!$F:$F, B$1)+SUMIFS('2009'!$I:$I, '2009'!$D:$D, $A44, '2009'!$F:$F, B$1)+SUMIFS('2009'!$J:$J, '2009'!$E:$E, $A44, '2009'!$F:$F, B$1), 0)</f>
        <v>0</v>
      </c>
      <c r="C44" s="0" t="n">
        <f aca="false">IFERROR(SUMIFS('2018'!$H:$H, '2018'!$C:$C, $A44, '2018'!$F:$F, C$1)+SUMIFS('2018'!$I:$I, '2018'!$D:$D, $A44, '2018'!$F:$F, C$1)+SUMIFS('2018'!$J:$J, '2018'!$E:$E, $A44, '2018'!$F:$F, C$1)+SUMIFS('2017'!$H:$H, '2017'!$C:$C, $A44, '2017'!$F:$F, C$1)+SUMIFS('2017'!$I:$I, '2017'!$D:$D, $A44, '2017'!$F:$F, C$1)+SUMIFS('2017'!$J:$J, '2017'!$E:$E, $A44, '2017'!$F:$F, C$1)+SUMIFS('2016'!$H:$H, '2016'!$C:$C, $A44, '2016'!$F:$F, C$1)+SUMIFS('2016'!$I:$I, '2016'!$D:$D, $A44, '2016'!$F:$F, C$1)+SUMIFS('2016'!$J:$J, '2016'!$E:$E, $A44, '2016'!$F:$F, C$1)+SUMIFS('2015'!$H:$H, '2015'!$C:$C, $A44, '2015'!$F:$F, C$1)+SUMIFS('2015'!$I:$I, '2015'!$D:$D, $A44, '2015'!$F:$F, C$1)+SUMIFS('2015'!$J:$J, '2015'!$E:$E, $A44, '2015'!$F:$F, C$1)+SUMIFS('2014'!$H:$H, '2014'!$C:$C, $A44, '2014'!$F:$F, C$1)+SUMIFS('2014'!$I:$I, '2014'!$D:$D, $A44, '2014'!$F:$F, C$1)+SUMIFS('2014'!$J:$J, '2014'!$E:$E, $A44, '2014'!$F:$F, C$1)+SUMIFS('2013'!$H:$H, '2013'!$C:$C, $A44, '2013'!$F:$F, C$1)+SUMIFS('2013'!$I:$I, '2013'!$D:$D, $A44, '2013'!$F:$F, C$1)+SUMIFS('2013'!$J:$J, '2013'!$E:$E, $A44, '2013'!$F:$F, C$1)+SUMIFS('2012'!$H:$H, '2012'!$C:$C, $A44, '2012'!$F:$F, C$1)+SUMIFS('2012'!$I:$I, '2012'!$D:$D, $A44, '2012'!$F:$F, C$1)+SUMIFS('2012'!$J:$J, '2012'!$E:$E, $A44, '2012'!$F:$F, C$1)+SUMIFS('2011'!$H:$H, '2011'!$C:$C, $A44, '2011'!$F:$F, C$1)+SUMIFS('2011'!$I:$I, '2011'!$D:$D, $A44, '2011'!$F:$F, C$1)+SUMIFS('2011'!$J:$J, '2011'!$E:$E, $A44, '2011'!$F:$F, C$1)+SUMIFS('2010'!$H:$H, '2010'!$C:$C, $A44, '2010'!$F:$F, C$1)+SUMIFS('2010'!$I:$I, '2010'!$D:$D, $A44, '2010'!$F:$F, C$1)+SUMIFS('2010'!$J:$J, '2010'!$E:$E, $A44, '2010'!$F:$F, C$1)+SUMIFS('2009'!$H:$H, '2009'!$C:$C, $A44, '2009'!$F:$F, C$1)+SUMIFS('2009'!$I:$I, '2009'!$D:$D, $A44, '2009'!$F:$F, C$1)+SUMIFS('2009'!$J:$J, '2009'!$E:$E, $A44, '2009'!$F:$F, C$1), 0)</f>
        <v>0</v>
      </c>
      <c r="D44" s="0" t="n">
        <f aca="false">IFERROR(SUMIFS('2018'!$H:$H, '2018'!$C:$C, $A44, '2018'!$F:$F, D$1)+SUMIFS('2018'!$I:$I, '2018'!$D:$D, $A44, '2018'!$F:$F, D$1)+SUMIFS('2018'!$J:$J, '2018'!$E:$E, $A44, '2018'!$F:$F, D$1)+SUMIFS('2017'!$H:$H, '2017'!$C:$C, $A44, '2017'!$F:$F, D$1)+SUMIFS('2017'!$I:$I, '2017'!$D:$D, $A44, '2017'!$F:$F, D$1)+SUMIFS('2017'!$J:$J, '2017'!$E:$E, $A44, '2017'!$F:$F, D$1)+SUMIFS('2016'!$H:$H, '2016'!$C:$C, $A44, '2016'!$F:$F, D$1)+SUMIFS('2016'!$I:$I, '2016'!$D:$D, $A44, '2016'!$F:$F, D$1)+SUMIFS('2016'!$J:$J, '2016'!$E:$E, $A44, '2016'!$F:$F, D$1)+SUMIFS('2015'!$H:$H, '2015'!$C:$C, $A44, '2015'!$F:$F, D$1)+SUMIFS('2015'!$I:$I, '2015'!$D:$D, $A44, '2015'!$F:$F, D$1)+SUMIFS('2015'!$J:$J, '2015'!$E:$E, $A44, '2015'!$F:$F, D$1)+SUMIFS('2014'!$H:$H, '2014'!$C:$C, $A44, '2014'!$F:$F, D$1)+SUMIFS('2014'!$I:$I, '2014'!$D:$D, $A44, '2014'!$F:$F, D$1)+SUMIFS('2014'!$J:$J, '2014'!$E:$E, $A44, '2014'!$F:$F, D$1)+SUMIFS('2013'!$H:$H, '2013'!$C:$C, $A44, '2013'!$F:$F, D$1)+SUMIFS('2013'!$I:$I, '2013'!$D:$D, $A44, '2013'!$F:$F, D$1)+SUMIFS('2013'!$J:$J, '2013'!$E:$E, $A44, '2013'!$F:$F, D$1)+SUMIFS('2012'!$H:$H, '2012'!$C:$C, $A44, '2012'!$F:$F, D$1)+SUMIFS('2012'!$I:$I, '2012'!$D:$D, $A44, '2012'!$F:$F, D$1)+SUMIFS('2012'!$J:$J, '2012'!$E:$E, $A44, '2012'!$F:$F, D$1)+SUMIFS('2011'!$H:$H, '2011'!$C:$C, $A44, '2011'!$F:$F, D$1)+SUMIFS('2011'!$I:$I, '2011'!$D:$D, $A44, '2011'!$F:$F, D$1)+SUMIFS('2011'!$J:$J, '2011'!$E:$E, $A44, '2011'!$F:$F, D$1)+SUMIFS('2010'!$H:$H, '2010'!$C:$C, $A44, '2010'!$F:$F, D$1)+SUMIFS('2010'!$I:$I, '2010'!$D:$D, $A44, '2010'!$F:$F, D$1)+SUMIFS('2010'!$J:$J, '2010'!$E:$E, $A44, '2010'!$F:$F, D$1)+SUMIFS('2009'!$H:$H, '2009'!$C:$C, $A44, '2009'!$F:$F, D$1)+SUMIFS('2009'!$I:$I, '2009'!$D:$D, $A44, '2009'!$F:$F, D$1)+SUMIFS('2009'!$J:$J, '2009'!$E:$E, $A44, '2009'!$F:$F, D$1), 0)</f>
        <v>0</v>
      </c>
      <c r="E44" s="0" t="n">
        <f aca="false">IFERROR(SUMIFS('2018'!$H:$H, '2018'!$C:$C, $A44, '2018'!$F:$F, E$1)+SUMIFS('2018'!$I:$I, '2018'!$D:$D, $A44, '2018'!$F:$F, E$1)+SUMIFS('2018'!$J:$J, '2018'!$E:$E, $A44, '2018'!$F:$F, E$1)+SUMIFS('2017'!$H:$H, '2017'!$C:$C, $A44, '2017'!$F:$F, E$1)+SUMIFS('2017'!$I:$I, '2017'!$D:$D, $A44, '2017'!$F:$F, E$1)+SUMIFS('2017'!$J:$J, '2017'!$E:$E, $A44, '2017'!$F:$F, E$1)+SUMIFS('2016'!$H:$H, '2016'!$C:$C, $A44, '2016'!$F:$F, E$1)+SUMIFS('2016'!$I:$I, '2016'!$D:$D, $A44, '2016'!$F:$F, E$1)+SUMIFS('2016'!$J:$J, '2016'!$E:$E, $A44, '2016'!$F:$F, E$1)+SUMIFS('2015'!$H:$H, '2015'!$C:$C, $A44, '2015'!$F:$F, E$1)+SUMIFS('2015'!$I:$I, '2015'!$D:$D, $A44, '2015'!$F:$F, E$1)+SUMIFS('2015'!$J:$J, '2015'!$E:$E, $A44, '2015'!$F:$F, E$1)+SUMIFS('2014'!$H:$H, '2014'!$C:$C, $A44, '2014'!$F:$F, E$1)+SUMIFS('2014'!$I:$I, '2014'!$D:$D, $A44, '2014'!$F:$F, E$1)+SUMIFS('2014'!$J:$J, '2014'!$E:$E, $A44, '2014'!$F:$F, E$1)+SUMIFS('2013'!$H:$H, '2013'!$C:$C, $A44, '2013'!$F:$F, E$1)+SUMIFS('2013'!$I:$I, '2013'!$D:$D, $A44, '2013'!$F:$F, E$1)+SUMIFS('2013'!$J:$J, '2013'!$E:$E, $A44, '2013'!$F:$F, E$1)+SUMIFS('2012'!$H:$H, '2012'!$C:$C, $A44, '2012'!$F:$F, E$1)+SUMIFS('2012'!$I:$I, '2012'!$D:$D, $A44, '2012'!$F:$F, E$1)+SUMIFS('2012'!$J:$J, '2012'!$E:$E, $A44, '2012'!$F:$F, E$1)+SUMIFS('2011'!$H:$H, '2011'!$C:$C, $A44, '2011'!$F:$F, E$1)+SUMIFS('2011'!$I:$I, '2011'!$D:$D, $A44, '2011'!$F:$F, E$1)+SUMIFS('2011'!$J:$J, '2011'!$E:$E, $A44, '2011'!$F:$F, E$1)+SUMIFS('2010'!$H:$H, '2010'!$C:$C, $A44, '2010'!$F:$F, E$1)+SUMIFS('2010'!$I:$I, '2010'!$D:$D, $A44, '2010'!$F:$F, E$1)+SUMIFS('2010'!$J:$J, '2010'!$E:$E, $A44, '2010'!$F:$F, E$1)+SUMIFS('2009'!$H:$H, '2009'!$C:$C, $A44, '2009'!$F:$F, E$1)+SUMIFS('2009'!$I:$I, '2009'!$D:$D, $A44, '2009'!$F:$F, E$1)+SUMIFS('2009'!$J:$J, '2009'!$E:$E, $A44, '2009'!$F:$F, E$1), 0)</f>
        <v>0</v>
      </c>
      <c r="F44" s="0" t="n">
        <f aca="false">IFERROR(SUMIFS('2018'!$H:$H, '2018'!$C:$C, $A44, '2018'!$F:$F, F$1)+SUMIFS('2018'!$I:$I, '2018'!$D:$D, $A44, '2018'!$F:$F, F$1)+SUMIFS('2018'!$J:$J, '2018'!$E:$E, $A44, '2018'!$F:$F, F$1)+SUMIFS('2017'!$H:$H, '2017'!$C:$C, $A44, '2017'!$F:$F, F$1)+SUMIFS('2017'!$I:$I, '2017'!$D:$D, $A44, '2017'!$F:$F, F$1)+SUMIFS('2017'!$J:$J, '2017'!$E:$E, $A44, '2017'!$F:$F, F$1)+SUMIFS('2016'!$H:$H, '2016'!$C:$C, $A44, '2016'!$F:$F, F$1)+SUMIFS('2016'!$I:$I, '2016'!$D:$D, $A44, '2016'!$F:$F, F$1)+SUMIFS('2016'!$J:$J, '2016'!$E:$E, $A44, '2016'!$F:$F, F$1)+SUMIFS('2015'!$H:$H, '2015'!$C:$C, $A44, '2015'!$F:$F, F$1)+SUMIFS('2015'!$I:$I, '2015'!$D:$D, $A44, '2015'!$F:$F, F$1)+SUMIFS('2015'!$J:$J, '2015'!$E:$E, $A44, '2015'!$F:$F, F$1)+SUMIFS('2014'!$H:$H, '2014'!$C:$C, $A44, '2014'!$F:$F, F$1)+SUMIFS('2014'!$I:$I, '2014'!$D:$D, $A44, '2014'!$F:$F, F$1)+SUMIFS('2014'!$J:$J, '2014'!$E:$E, $A44, '2014'!$F:$F, F$1)+SUMIFS('2013'!$H:$H, '2013'!$C:$C, $A44, '2013'!$F:$F, F$1)+SUMIFS('2013'!$I:$I, '2013'!$D:$D, $A44, '2013'!$F:$F, F$1)+SUMIFS('2013'!$J:$J, '2013'!$E:$E, $A44, '2013'!$F:$F, F$1)+SUMIFS('2012'!$H:$H, '2012'!$C:$C, $A44, '2012'!$F:$F, F$1)+SUMIFS('2012'!$I:$I, '2012'!$D:$D, $A44, '2012'!$F:$F, F$1)+SUMIFS('2012'!$J:$J, '2012'!$E:$E, $A44, '2012'!$F:$F, F$1)+SUMIFS('2011'!$H:$H, '2011'!$C:$C, $A44, '2011'!$F:$F, F$1)+SUMIFS('2011'!$I:$I, '2011'!$D:$D, $A44, '2011'!$F:$F, F$1)+SUMIFS('2011'!$J:$J, '2011'!$E:$E, $A44, '2011'!$F:$F, F$1)+SUMIFS('2010'!$H:$H, '2010'!$C:$C, $A44, '2010'!$F:$F, F$1)+SUMIFS('2010'!$I:$I, '2010'!$D:$D, $A44, '2010'!$F:$F, F$1)+SUMIFS('2010'!$J:$J, '2010'!$E:$E, $A44, '2010'!$F:$F, F$1)+SUMIFS('2009'!$H:$H, '2009'!$C:$C, $A44, '2009'!$F:$F, F$1)+SUMIFS('2009'!$I:$I, '2009'!$D:$D, $A44, '2009'!$F:$F, F$1)+SUMIFS('2009'!$J:$J, '2009'!$E:$E, $A44, '2009'!$F:$F, F$1), 0)</f>
        <v>0</v>
      </c>
      <c r="G44" s="0" t="n">
        <f aca="false">IFERROR(SUMIFS('2018'!$H:$H, '2018'!$C:$C, $A44, '2018'!$F:$F, G$1)+SUMIFS('2018'!$I:$I, '2018'!$D:$D, $A44, '2018'!$F:$F, G$1)+SUMIFS('2018'!$J:$J, '2018'!$E:$E, $A44, '2018'!$F:$F, G$1)+SUMIFS('2017'!$H:$H, '2017'!$C:$C, $A44, '2017'!$F:$F, G$1)+SUMIFS('2017'!$I:$I, '2017'!$D:$D, $A44, '2017'!$F:$F, G$1)+SUMIFS('2017'!$J:$J, '2017'!$E:$E, $A44, '2017'!$F:$F, G$1)+SUMIFS('2016'!$H:$H, '2016'!$C:$C, $A44, '2016'!$F:$F, G$1)+SUMIFS('2016'!$I:$I, '2016'!$D:$D, $A44, '2016'!$F:$F, G$1)+SUMIFS('2016'!$J:$J, '2016'!$E:$E, $A44, '2016'!$F:$F, G$1)+SUMIFS('2015'!$H:$H, '2015'!$C:$C, $A44, '2015'!$F:$F, G$1)+SUMIFS('2015'!$I:$I, '2015'!$D:$D, $A44, '2015'!$F:$F, G$1)+SUMIFS('2015'!$J:$J, '2015'!$E:$E, $A44, '2015'!$F:$F, G$1)+SUMIFS('2014'!$H:$H, '2014'!$C:$C, $A44, '2014'!$F:$F, G$1)+SUMIFS('2014'!$I:$I, '2014'!$D:$D, $A44, '2014'!$F:$F, G$1)+SUMIFS('2014'!$J:$J, '2014'!$E:$E, $A44, '2014'!$F:$F, G$1)+SUMIFS('2013'!$H:$H, '2013'!$C:$C, $A44, '2013'!$F:$F, G$1)+SUMIFS('2013'!$I:$I, '2013'!$D:$D, $A44, '2013'!$F:$F, G$1)+SUMIFS('2013'!$J:$J, '2013'!$E:$E, $A44, '2013'!$F:$F, G$1)+SUMIFS('2012'!$H:$H, '2012'!$C:$C, $A44, '2012'!$F:$F, G$1)+SUMIFS('2012'!$I:$I, '2012'!$D:$D, $A44, '2012'!$F:$F, G$1)+SUMIFS('2012'!$J:$J, '2012'!$E:$E, $A44, '2012'!$F:$F, G$1)+SUMIFS('2011'!$H:$H, '2011'!$C:$C, $A44, '2011'!$F:$F, G$1)+SUMIFS('2011'!$I:$I, '2011'!$D:$D, $A44, '2011'!$F:$F, G$1)+SUMIFS('2011'!$J:$J, '2011'!$E:$E, $A44, '2011'!$F:$F, G$1)+SUMIFS('2010'!$H:$H, '2010'!$C:$C, $A44, '2010'!$F:$F, G$1)+SUMIFS('2010'!$I:$I, '2010'!$D:$D, $A44, '2010'!$F:$F, G$1)+SUMIFS('2010'!$J:$J, '2010'!$E:$E, $A44, '2010'!$F:$F, G$1)+SUMIFS('2009'!$H:$H, '2009'!$C:$C, $A44, '2009'!$F:$F, G$1)+SUMIFS('2009'!$I:$I, '2009'!$D:$D, $A44, '2009'!$F:$F, G$1)+SUMIFS('2009'!$J:$J, '2009'!$E:$E, $A44, '2009'!$F:$F, G$1), 0)</f>
        <v>0</v>
      </c>
      <c r="H44" s="0" t="n">
        <f aca="false">IFERROR(SUMIFS('2018'!$H:$H, '2018'!$C:$C, $A44, '2018'!$F:$F, H$1)+SUMIFS('2018'!$I:$I, '2018'!$D:$D, $A44, '2018'!$F:$F, H$1)+SUMIFS('2018'!$J:$J, '2018'!$E:$E, $A44, '2018'!$F:$F, H$1)+SUMIFS('2017'!$H:$H, '2017'!$C:$C, $A44, '2017'!$F:$F, H$1)+SUMIFS('2017'!$I:$I, '2017'!$D:$D, $A44, '2017'!$F:$F, H$1)+SUMIFS('2017'!$J:$J, '2017'!$E:$E, $A44, '2017'!$F:$F, H$1)+SUMIFS('2016'!$H:$H, '2016'!$C:$C, $A44, '2016'!$F:$F, H$1)+SUMIFS('2016'!$I:$I, '2016'!$D:$D, $A44, '2016'!$F:$F, H$1)+SUMIFS('2016'!$J:$J, '2016'!$E:$E, $A44, '2016'!$F:$F, H$1)+SUMIFS('2015'!$H:$H, '2015'!$C:$C, $A44, '2015'!$F:$F, H$1)+SUMIFS('2015'!$I:$I, '2015'!$D:$D, $A44, '2015'!$F:$F, H$1)+SUMIFS('2015'!$J:$J, '2015'!$E:$E, $A44, '2015'!$F:$F, H$1)+SUMIFS('2014'!$H:$H, '2014'!$C:$C, $A44, '2014'!$F:$F, H$1)+SUMIFS('2014'!$I:$I, '2014'!$D:$D, $A44, '2014'!$F:$F, H$1)+SUMIFS('2014'!$J:$J, '2014'!$E:$E, $A44, '2014'!$F:$F, H$1)+SUMIFS('2013'!$H:$H, '2013'!$C:$C, $A44, '2013'!$F:$F, H$1)+SUMIFS('2013'!$I:$I, '2013'!$D:$D, $A44, '2013'!$F:$F, H$1)+SUMIFS('2013'!$J:$J, '2013'!$E:$E, $A44, '2013'!$F:$F, H$1)+SUMIFS('2012'!$H:$H, '2012'!$C:$C, $A44, '2012'!$F:$F, H$1)+SUMIFS('2012'!$I:$I, '2012'!$D:$D, $A44, '2012'!$F:$F, H$1)+SUMIFS('2012'!$J:$J, '2012'!$E:$E, $A44, '2012'!$F:$F, H$1)+SUMIFS('2011'!$H:$H, '2011'!$C:$C, $A44, '2011'!$F:$F, H$1)+SUMIFS('2011'!$I:$I, '2011'!$D:$D, $A44, '2011'!$F:$F, H$1)+SUMIFS('2011'!$J:$J, '2011'!$E:$E, $A44, '2011'!$F:$F, H$1)+SUMIFS('2010'!$H:$H, '2010'!$C:$C, $A44, '2010'!$F:$F, H$1)+SUMIFS('2010'!$I:$I, '2010'!$D:$D, $A44, '2010'!$F:$F, H$1)+SUMIFS('2010'!$J:$J, '2010'!$E:$E, $A44, '2010'!$F:$F, H$1)+SUMIFS('2009'!$H:$H, '2009'!$C:$C, $A44, '2009'!$F:$F, H$1)+SUMIFS('2009'!$I:$I, '2009'!$D:$D, $A44, '2009'!$F:$F, H$1)+SUMIFS('2009'!$J:$J, '2009'!$E:$E, $A44, '2009'!$F:$F, H$1), 0)</f>
        <v>0</v>
      </c>
      <c r="I44" s="0" t="n">
        <f aca="false">IFERROR(SUMIFS('2018'!$H:$H, '2018'!$C:$C, $A44, '2018'!$F:$F, I$1)+SUMIFS('2018'!$I:$I, '2018'!$D:$D, $A44, '2018'!$F:$F, I$1)+SUMIFS('2018'!$J:$J, '2018'!$E:$E, $A44, '2018'!$F:$F, I$1)+SUMIFS('2017'!$H:$H, '2017'!$C:$C, $A44, '2017'!$F:$F, I$1)+SUMIFS('2017'!$I:$I, '2017'!$D:$D, $A44, '2017'!$F:$F, I$1)+SUMIFS('2017'!$J:$J, '2017'!$E:$E, $A44, '2017'!$F:$F, I$1)+SUMIFS('2016'!$H:$H, '2016'!$C:$C, $A44, '2016'!$F:$F, I$1)+SUMIFS('2016'!$I:$I, '2016'!$D:$D, $A44, '2016'!$F:$F, I$1)+SUMIFS('2016'!$J:$J, '2016'!$E:$E, $A44, '2016'!$F:$F, I$1)+SUMIFS('2015'!$H:$H, '2015'!$C:$C, $A44, '2015'!$F:$F, I$1)+SUMIFS('2015'!$I:$I, '2015'!$D:$D, $A44, '2015'!$F:$F, I$1)+SUMIFS('2015'!$J:$J, '2015'!$E:$E, $A44, '2015'!$F:$F, I$1)+SUMIFS('2014'!$H:$H, '2014'!$C:$C, $A44, '2014'!$F:$F, I$1)+SUMIFS('2014'!$I:$I, '2014'!$D:$D, $A44, '2014'!$F:$F, I$1)+SUMIFS('2014'!$J:$J, '2014'!$E:$E, $A44, '2014'!$F:$F, I$1)+SUMIFS('2013'!$H:$H, '2013'!$C:$C, $A44, '2013'!$F:$F, I$1)+SUMIFS('2013'!$I:$I, '2013'!$D:$D, $A44, '2013'!$F:$F, I$1)+SUMIFS('2013'!$J:$J, '2013'!$E:$E, $A44, '2013'!$F:$F, I$1)+SUMIFS('2012'!$H:$H, '2012'!$C:$C, $A44, '2012'!$F:$F, I$1)+SUMIFS('2012'!$I:$I, '2012'!$D:$D, $A44, '2012'!$F:$F, I$1)+SUMIFS('2012'!$J:$J, '2012'!$E:$E, $A44, '2012'!$F:$F, I$1)+SUMIFS('2011'!$H:$H, '2011'!$C:$C, $A44, '2011'!$F:$F, I$1)+SUMIFS('2011'!$I:$I, '2011'!$D:$D, $A44, '2011'!$F:$F, I$1)+SUMIFS('2011'!$J:$J, '2011'!$E:$E, $A44, '2011'!$F:$F, I$1)+SUMIFS('2010'!$H:$H, '2010'!$C:$C, $A44, '2010'!$F:$F, I$1)+SUMIFS('2010'!$I:$I, '2010'!$D:$D, $A44, '2010'!$F:$F, I$1)+SUMIFS('2010'!$J:$J, '2010'!$E:$E, $A44, '2010'!$F:$F, I$1)+SUMIFS('2009'!$H:$H, '2009'!$C:$C, $A44, '2009'!$F:$F, I$1)+SUMIFS('2009'!$I:$I, '2009'!$D:$D, $A44, '2009'!$F:$F, I$1)+SUMIFS('2009'!$J:$J, '2009'!$E:$E, $A44, '2009'!$F:$F, I$1), 0)</f>
        <v>0</v>
      </c>
      <c r="J44" s="0" t="n">
        <f aca="false">IFERROR(SUMIFS('2018'!$H:$H, '2018'!$C:$C, $A44, '2018'!$F:$F, J$1)+SUMIFS('2018'!$I:$I, '2018'!$D:$D, $A44, '2018'!$F:$F, J$1)+SUMIFS('2018'!$J:$J, '2018'!$E:$E, $A44, '2018'!$F:$F, J$1)+SUMIFS('2017'!$H:$H, '2017'!$C:$C, $A44, '2017'!$F:$F, J$1)+SUMIFS('2017'!$I:$I, '2017'!$D:$D, $A44, '2017'!$F:$F, J$1)+SUMIFS('2017'!$J:$J, '2017'!$E:$E, $A44, '2017'!$F:$F, J$1)+SUMIFS('2016'!$H:$H, '2016'!$C:$C, $A44, '2016'!$F:$F, J$1)+SUMIFS('2016'!$I:$I, '2016'!$D:$D, $A44, '2016'!$F:$F, J$1)+SUMIFS('2016'!$J:$J, '2016'!$E:$E, $A44, '2016'!$F:$F, J$1)+SUMIFS('2015'!$H:$H, '2015'!$C:$C, $A44, '2015'!$F:$F, J$1)+SUMIFS('2015'!$I:$I, '2015'!$D:$D, $A44, '2015'!$F:$F, J$1)+SUMIFS('2015'!$J:$J, '2015'!$E:$E, $A44, '2015'!$F:$F, J$1)+SUMIFS('2014'!$H:$H, '2014'!$C:$C, $A44, '2014'!$F:$F, J$1)+SUMIFS('2014'!$I:$I, '2014'!$D:$D, $A44, '2014'!$F:$F, J$1)+SUMIFS('2014'!$J:$J, '2014'!$E:$E, $A44, '2014'!$F:$F, J$1)+SUMIFS('2013'!$H:$H, '2013'!$C:$C, $A44, '2013'!$F:$F, J$1)+SUMIFS('2013'!$I:$I, '2013'!$D:$D, $A44, '2013'!$F:$F, J$1)+SUMIFS('2013'!$J:$J, '2013'!$E:$E, $A44, '2013'!$F:$F, J$1)+SUMIFS('2012'!$H:$H, '2012'!$C:$C, $A44, '2012'!$F:$F, J$1)+SUMIFS('2012'!$I:$I, '2012'!$D:$D, $A44, '2012'!$F:$F, J$1)+SUMIFS('2012'!$J:$J, '2012'!$E:$E, $A44, '2012'!$F:$F, J$1)+SUMIFS('2011'!$H:$H, '2011'!$C:$C, $A44, '2011'!$F:$F, J$1)+SUMIFS('2011'!$I:$I, '2011'!$D:$D, $A44, '2011'!$F:$F, J$1)+SUMIFS('2011'!$J:$J, '2011'!$E:$E, $A44, '2011'!$F:$F, J$1)+SUMIFS('2010'!$H:$H, '2010'!$C:$C, $A44, '2010'!$F:$F, J$1)+SUMIFS('2010'!$I:$I, '2010'!$D:$D, $A44, '2010'!$F:$F, J$1)+SUMIFS('2010'!$J:$J, '2010'!$E:$E, $A44, '2010'!$F:$F, J$1)+SUMIFS('2009'!$H:$H, '2009'!$C:$C, $A44, '2009'!$F:$F, J$1)+SUMIFS('2009'!$I:$I, '2009'!$D:$D, $A44, '2009'!$F:$F, J$1)+SUMIFS('2009'!$J:$J, '2009'!$E:$E, $A44, '2009'!$F:$F, J$1), 0)</f>
        <v>0</v>
      </c>
      <c r="K44" s="0" t="n">
        <f aca="false">IFERROR(SUMIFS('2018'!$H:$H, '2018'!$C:$C, $A44, '2018'!$F:$F, K$1)+SUMIFS('2018'!$I:$I, '2018'!$D:$D, $A44, '2018'!$F:$F, K$1)+SUMIFS('2018'!$J:$J, '2018'!$E:$E, $A44, '2018'!$F:$F, K$1)+SUMIFS('2017'!$H:$H, '2017'!$C:$C, $A44, '2017'!$F:$F, K$1)+SUMIFS('2017'!$I:$I, '2017'!$D:$D, $A44, '2017'!$F:$F, K$1)+SUMIFS('2017'!$J:$J, '2017'!$E:$E, $A44, '2017'!$F:$F, K$1)+SUMIFS('2016'!$H:$H, '2016'!$C:$C, $A44, '2016'!$F:$F, K$1)+SUMIFS('2016'!$I:$I, '2016'!$D:$D, $A44, '2016'!$F:$F, K$1)+SUMIFS('2016'!$J:$J, '2016'!$E:$E, $A44, '2016'!$F:$F, K$1)+SUMIFS('2015'!$H:$H, '2015'!$C:$C, $A44, '2015'!$F:$F, K$1)+SUMIFS('2015'!$I:$I, '2015'!$D:$D, $A44, '2015'!$F:$F, K$1)+SUMIFS('2015'!$J:$J, '2015'!$E:$E, $A44, '2015'!$F:$F, K$1)+SUMIFS('2014'!$H:$H, '2014'!$C:$C, $A44, '2014'!$F:$F, K$1)+SUMIFS('2014'!$I:$I, '2014'!$D:$D, $A44, '2014'!$F:$F, K$1)+SUMIFS('2014'!$J:$J, '2014'!$E:$E, $A44, '2014'!$F:$F, K$1)+SUMIFS('2013'!$H:$H, '2013'!$C:$C, $A44, '2013'!$F:$F, K$1)+SUMIFS('2013'!$I:$I, '2013'!$D:$D, $A44, '2013'!$F:$F, K$1)+SUMIFS('2013'!$J:$J, '2013'!$E:$E, $A44, '2013'!$F:$F, K$1)+SUMIFS('2012'!$H:$H, '2012'!$C:$C, $A44, '2012'!$F:$F, K$1)+SUMIFS('2012'!$I:$I, '2012'!$D:$D, $A44, '2012'!$F:$F, K$1)+SUMIFS('2012'!$J:$J, '2012'!$E:$E, $A44, '2012'!$F:$F, K$1)+SUMIFS('2011'!$H:$H, '2011'!$C:$C, $A44, '2011'!$F:$F, K$1)+SUMIFS('2011'!$I:$I, '2011'!$D:$D, $A44, '2011'!$F:$F, K$1)+SUMIFS('2011'!$J:$J, '2011'!$E:$E, $A44, '2011'!$F:$F, K$1)+SUMIFS('2010'!$H:$H, '2010'!$C:$C, $A44, '2010'!$F:$F, K$1)+SUMIFS('2010'!$I:$I, '2010'!$D:$D, $A44, '2010'!$F:$F, K$1)+SUMIFS('2010'!$J:$J, '2010'!$E:$E, $A44, '2010'!$F:$F, K$1)+SUMIFS('2009'!$H:$H, '2009'!$C:$C, $A44, '2009'!$F:$F, K$1)+SUMIFS('2009'!$I:$I, '2009'!$D:$D, $A44, '2009'!$F:$F, K$1)+SUMIFS('2009'!$J:$J, '2009'!$E:$E, $A44, '2009'!$F:$F, K$1), 0)</f>
        <v>0</v>
      </c>
      <c r="L44" s="0" t="n">
        <f aca="false">IFERROR(SUMIFS('2018'!$H:$H, '2018'!$C:$C, $A44, '2018'!$F:$F, L$1)+SUMIFS('2018'!$I:$I, '2018'!$D:$D, $A44, '2018'!$F:$F, L$1)+SUMIFS('2018'!$J:$J, '2018'!$E:$E, $A44, '2018'!$F:$F, L$1)+SUMIFS('2017'!$H:$H, '2017'!$C:$C, $A44, '2017'!$F:$F, L$1)+SUMIFS('2017'!$I:$I, '2017'!$D:$D, $A44, '2017'!$F:$F, L$1)+SUMIFS('2017'!$J:$J, '2017'!$E:$E, $A44, '2017'!$F:$F, L$1)+SUMIFS('2016'!$H:$H, '2016'!$C:$C, $A44, '2016'!$F:$F, L$1)+SUMIFS('2016'!$I:$I, '2016'!$D:$D, $A44, '2016'!$F:$F, L$1)+SUMIFS('2016'!$J:$J, '2016'!$E:$E, $A44, '2016'!$F:$F, L$1)+SUMIFS('2015'!$H:$H, '2015'!$C:$C, $A44, '2015'!$F:$F, L$1)+SUMIFS('2015'!$I:$I, '2015'!$D:$D, $A44, '2015'!$F:$F, L$1)+SUMIFS('2015'!$J:$J, '2015'!$E:$E, $A44, '2015'!$F:$F, L$1)+SUMIFS('2014'!$H:$H, '2014'!$C:$C, $A44, '2014'!$F:$F, L$1)+SUMIFS('2014'!$I:$I, '2014'!$D:$D, $A44, '2014'!$F:$F, L$1)+SUMIFS('2014'!$J:$J, '2014'!$E:$E, $A44, '2014'!$F:$F, L$1)+SUMIFS('2013'!$H:$H, '2013'!$C:$C, $A44, '2013'!$F:$F, L$1)+SUMIFS('2013'!$I:$I, '2013'!$D:$D, $A44, '2013'!$F:$F, L$1)+SUMIFS('2013'!$J:$J, '2013'!$E:$E, $A44, '2013'!$F:$F, L$1)+SUMIFS('2012'!$H:$H, '2012'!$C:$C, $A44, '2012'!$F:$F, L$1)+SUMIFS('2012'!$I:$I, '2012'!$D:$D, $A44, '2012'!$F:$F, L$1)+SUMIFS('2012'!$J:$J, '2012'!$E:$E, $A44, '2012'!$F:$F, L$1)+SUMIFS('2011'!$H:$H, '2011'!$C:$C, $A44, '2011'!$F:$F, L$1)+SUMIFS('2011'!$I:$I, '2011'!$D:$D, $A44, '2011'!$F:$F, L$1)+SUMIFS('2011'!$J:$J, '2011'!$E:$E, $A44, '2011'!$F:$F, L$1)+SUMIFS('2010'!$H:$H, '2010'!$C:$C, $A44, '2010'!$F:$F, L$1)+SUMIFS('2010'!$I:$I, '2010'!$D:$D, $A44, '2010'!$F:$F, L$1)+SUMIFS('2010'!$J:$J, '2010'!$E:$E, $A44, '2010'!$F:$F, L$1)+SUMIFS('2009'!$H:$H, '2009'!$C:$C, $A44, '2009'!$F:$F, L$1)+SUMIFS('2009'!$I:$I, '2009'!$D:$D, $A44, '2009'!$F:$F, L$1)+SUMIFS('2009'!$J:$J, '2009'!$E:$E, $A44, '2009'!$F:$F, L$1), 0)</f>
        <v>83</v>
      </c>
      <c r="M44" s="0" t="n">
        <f aca="false">IFERROR(SUMIFS('2018'!$H:$H, '2018'!$C:$C, $A44, '2018'!$F:$F, M$1)+SUMIFS('2018'!$I:$I, '2018'!$D:$D, $A44, '2018'!$F:$F, M$1)+SUMIFS('2018'!$J:$J, '2018'!$E:$E, $A44, '2018'!$F:$F, M$1)+SUMIFS('2017'!$H:$H, '2017'!$C:$C, $A44, '2017'!$F:$F, M$1)+SUMIFS('2017'!$I:$I, '2017'!$D:$D, $A44, '2017'!$F:$F, M$1)+SUMIFS('2017'!$J:$J, '2017'!$E:$E, $A44, '2017'!$F:$F, M$1)+SUMIFS('2016'!$H:$H, '2016'!$C:$C, $A44, '2016'!$F:$F, M$1)+SUMIFS('2016'!$I:$I, '2016'!$D:$D, $A44, '2016'!$F:$F, M$1)+SUMIFS('2016'!$J:$J, '2016'!$E:$E, $A44, '2016'!$F:$F, M$1)+SUMIFS('2015'!$H:$H, '2015'!$C:$C, $A44, '2015'!$F:$F, M$1)+SUMIFS('2015'!$I:$I, '2015'!$D:$D, $A44, '2015'!$F:$F, M$1)+SUMIFS('2015'!$J:$J, '2015'!$E:$E, $A44, '2015'!$F:$F, M$1)+SUMIFS('2014'!$H:$H, '2014'!$C:$C, $A44, '2014'!$F:$F, M$1)+SUMIFS('2014'!$I:$I, '2014'!$D:$D, $A44, '2014'!$F:$F, M$1)+SUMIFS('2014'!$J:$J, '2014'!$E:$E, $A44, '2014'!$F:$F, M$1)+SUMIFS('2013'!$H:$H, '2013'!$C:$C, $A44, '2013'!$F:$F, M$1)+SUMIFS('2013'!$I:$I, '2013'!$D:$D, $A44, '2013'!$F:$F, M$1)+SUMIFS('2013'!$J:$J, '2013'!$E:$E, $A44, '2013'!$F:$F, M$1)+SUMIFS('2012'!$H:$H, '2012'!$C:$C, $A44, '2012'!$F:$F, M$1)+SUMIFS('2012'!$I:$I, '2012'!$D:$D, $A44, '2012'!$F:$F, M$1)+SUMIFS('2012'!$J:$J, '2012'!$E:$E, $A44, '2012'!$F:$F, M$1)+SUMIFS('2011'!$H:$H, '2011'!$C:$C, $A44, '2011'!$F:$F, M$1)+SUMIFS('2011'!$I:$I, '2011'!$D:$D, $A44, '2011'!$F:$F, M$1)+SUMIFS('2011'!$J:$J, '2011'!$E:$E, $A44, '2011'!$F:$F, M$1)+SUMIFS('2010'!$H:$H, '2010'!$C:$C, $A44, '2010'!$F:$F, M$1)+SUMIFS('2010'!$I:$I, '2010'!$D:$D, $A44, '2010'!$F:$F, M$1)+SUMIFS('2010'!$J:$J, '2010'!$E:$E, $A44, '2010'!$F:$F, M$1)+SUMIFS('2009'!$H:$H, '2009'!$C:$C, $A44, '2009'!$F:$F, M$1)+SUMIFS('2009'!$I:$I, '2009'!$D:$D, $A44, '2009'!$F:$F, M$1)+SUMIFS('2009'!$J:$J, '2009'!$E:$E, $A44, '2009'!$F:$F, M$1), 0)</f>
        <v>0</v>
      </c>
      <c r="N44" s="0" t="n">
        <f aca="false">IFERROR(SUMIFS('2018'!$H:$H, '2018'!$C:$C, $A44, '2018'!$F:$F, N$1)+SUMIFS('2018'!$I:$I, '2018'!$D:$D, $A44, '2018'!$F:$F, N$1)+SUMIFS('2018'!$J:$J, '2018'!$E:$E, $A44, '2018'!$F:$F, N$1)+SUMIFS('2017'!$H:$H, '2017'!$C:$C, $A44, '2017'!$F:$F, N$1)+SUMIFS('2017'!$I:$I, '2017'!$D:$D, $A44, '2017'!$F:$F, N$1)+SUMIFS('2017'!$J:$J, '2017'!$E:$E, $A44, '2017'!$F:$F, N$1)+SUMIFS('2016'!$H:$H, '2016'!$C:$C, $A44, '2016'!$F:$F, N$1)+SUMIFS('2016'!$I:$I, '2016'!$D:$D, $A44, '2016'!$F:$F, N$1)+SUMIFS('2016'!$J:$J, '2016'!$E:$E, $A44, '2016'!$F:$F, N$1)+SUMIFS('2015'!$H:$H, '2015'!$C:$C, $A44, '2015'!$F:$F, N$1)+SUMIFS('2015'!$I:$I, '2015'!$D:$D, $A44, '2015'!$F:$F, N$1)+SUMIFS('2015'!$J:$J, '2015'!$E:$E, $A44, '2015'!$F:$F, N$1)+SUMIFS('2014'!$H:$H, '2014'!$C:$C, $A44, '2014'!$F:$F, N$1)+SUMIFS('2014'!$I:$I, '2014'!$D:$D, $A44, '2014'!$F:$F, N$1)+SUMIFS('2014'!$J:$J, '2014'!$E:$E, $A44, '2014'!$F:$F, N$1)+SUMIFS('2013'!$H:$H, '2013'!$C:$C, $A44, '2013'!$F:$F, N$1)+SUMIFS('2013'!$I:$I, '2013'!$D:$D, $A44, '2013'!$F:$F, N$1)+SUMIFS('2013'!$J:$J, '2013'!$E:$E, $A44, '2013'!$F:$F, N$1)+SUMIFS('2012'!$H:$H, '2012'!$C:$C, $A44, '2012'!$F:$F, N$1)+SUMIFS('2012'!$I:$I, '2012'!$D:$D, $A44, '2012'!$F:$F, N$1)+SUMIFS('2012'!$J:$J, '2012'!$E:$E, $A44, '2012'!$F:$F, N$1)+SUMIFS('2011'!$H:$H, '2011'!$C:$C, $A44, '2011'!$F:$F, N$1)+SUMIFS('2011'!$I:$I, '2011'!$D:$D, $A44, '2011'!$F:$F, N$1)+SUMIFS('2011'!$J:$J, '2011'!$E:$E, $A44, '2011'!$F:$F, N$1)+SUMIFS('2010'!$H:$H, '2010'!$C:$C, $A44, '2010'!$F:$F, N$1)+SUMIFS('2010'!$I:$I, '2010'!$D:$D, $A44, '2010'!$F:$F, N$1)+SUMIFS('2010'!$J:$J, '2010'!$E:$E, $A44, '2010'!$F:$F, N$1)+SUMIFS('2009'!$H:$H, '2009'!$C:$C, $A44, '2009'!$F:$F, N$1)+SUMIFS('2009'!$I:$I, '2009'!$D:$D, $A44, '2009'!$F:$F, N$1)+SUMIFS('2009'!$J:$J, '2009'!$E:$E, $A44, '2009'!$F:$F, N$1), 0)</f>
        <v>0</v>
      </c>
      <c r="O44" s="0" t="n">
        <f aca="false">IFERROR(SUMIFS('2018'!$H:$H, '2018'!$C:$C, $A44, '2018'!$F:$F, O$1)+SUMIFS('2018'!$I:$I, '2018'!$D:$D, $A44, '2018'!$F:$F, O$1)+SUMIFS('2018'!$J:$J, '2018'!$E:$E, $A44, '2018'!$F:$F, O$1)+SUMIFS('2017'!$H:$H, '2017'!$C:$C, $A44, '2017'!$F:$F, O$1)+SUMIFS('2017'!$I:$I, '2017'!$D:$D, $A44, '2017'!$F:$F, O$1)+SUMIFS('2017'!$J:$J, '2017'!$E:$E, $A44, '2017'!$F:$F, O$1)+SUMIFS('2016'!$H:$H, '2016'!$C:$C, $A44, '2016'!$F:$F, O$1)+SUMIFS('2016'!$I:$I, '2016'!$D:$D, $A44, '2016'!$F:$F, O$1)+SUMIFS('2016'!$J:$J, '2016'!$E:$E, $A44, '2016'!$F:$F, O$1)+SUMIFS('2015'!$H:$H, '2015'!$C:$C, $A44, '2015'!$F:$F, O$1)+SUMIFS('2015'!$I:$I, '2015'!$D:$D, $A44, '2015'!$F:$F, O$1)+SUMIFS('2015'!$J:$J, '2015'!$E:$E, $A44, '2015'!$F:$F, O$1)+SUMIFS('2014'!$H:$H, '2014'!$C:$C, $A44, '2014'!$F:$F, O$1)+SUMIFS('2014'!$I:$I, '2014'!$D:$D, $A44, '2014'!$F:$F, O$1)+SUMIFS('2014'!$J:$J, '2014'!$E:$E, $A44, '2014'!$F:$F, O$1)+SUMIFS('2013'!$H:$H, '2013'!$C:$C, $A44, '2013'!$F:$F, O$1)+SUMIFS('2013'!$I:$I, '2013'!$D:$D, $A44, '2013'!$F:$F, O$1)+SUMIFS('2013'!$J:$J, '2013'!$E:$E, $A44, '2013'!$F:$F, O$1)+SUMIFS('2012'!$H:$H, '2012'!$C:$C, $A44, '2012'!$F:$F, O$1)+SUMIFS('2012'!$I:$I, '2012'!$D:$D, $A44, '2012'!$F:$F, O$1)+SUMIFS('2012'!$J:$J, '2012'!$E:$E, $A44, '2012'!$F:$F, O$1)+SUMIFS('2011'!$H:$H, '2011'!$C:$C, $A44, '2011'!$F:$F, O$1)+SUMIFS('2011'!$I:$I, '2011'!$D:$D, $A44, '2011'!$F:$F, O$1)+SUMIFS('2011'!$J:$J, '2011'!$E:$E, $A44, '2011'!$F:$F, O$1)+SUMIFS('2010'!$H:$H, '2010'!$C:$C, $A44, '2010'!$F:$F, O$1)+SUMIFS('2010'!$I:$I, '2010'!$D:$D, $A44, '2010'!$F:$F, O$1)+SUMIFS('2010'!$J:$J, '2010'!$E:$E, $A44, '2010'!$F:$F, O$1)+SUMIFS('2009'!$H:$H, '2009'!$C:$C, $A44, '2009'!$F:$F, O$1)+SUMIFS('2009'!$I:$I, '2009'!$D:$D, $A44, '2009'!$F:$F, O$1)+SUMIFS('2009'!$J:$J, '2009'!$E:$E, $A44, '2009'!$F:$F, O$1), 0)</f>
        <v>0</v>
      </c>
      <c r="P44" s="0" t="n">
        <f aca="false">IFERROR(SUMIFS('2018'!$H:$H, '2018'!$C:$C, $A44, '2018'!$F:$F, P$1)+SUMIFS('2018'!$I:$I, '2018'!$D:$D, $A44, '2018'!$F:$F, P$1)+SUMIFS('2018'!$J:$J, '2018'!$E:$E, $A44, '2018'!$F:$F, P$1)+SUMIFS('2017'!$H:$H, '2017'!$C:$C, $A44, '2017'!$F:$F, P$1)+SUMIFS('2017'!$I:$I, '2017'!$D:$D, $A44, '2017'!$F:$F, P$1)+SUMIFS('2017'!$J:$J, '2017'!$E:$E, $A44, '2017'!$F:$F, P$1)+SUMIFS('2016'!$H:$H, '2016'!$C:$C, $A44, '2016'!$F:$F, P$1)+SUMIFS('2016'!$I:$I, '2016'!$D:$D, $A44, '2016'!$F:$F, P$1)+SUMIFS('2016'!$J:$J, '2016'!$E:$E, $A44, '2016'!$F:$F, P$1)+SUMIFS('2015'!$H:$H, '2015'!$C:$C, $A44, '2015'!$F:$F, P$1)+SUMIFS('2015'!$I:$I, '2015'!$D:$D, $A44, '2015'!$F:$F, P$1)+SUMIFS('2015'!$J:$J, '2015'!$E:$E, $A44, '2015'!$F:$F, P$1)+SUMIFS('2014'!$H:$H, '2014'!$C:$C, $A44, '2014'!$F:$F, P$1)+SUMIFS('2014'!$I:$I, '2014'!$D:$D, $A44, '2014'!$F:$F, P$1)+SUMIFS('2014'!$J:$J, '2014'!$E:$E, $A44, '2014'!$F:$F, P$1)+SUMIFS('2013'!$H:$H, '2013'!$C:$C, $A44, '2013'!$F:$F, P$1)+SUMIFS('2013'!$I:$I, '2013'!$D:$D, $A44, '2013'!$F:$F, P$1)+SUMIFS('2013'!$J:$J, '2013'!$E:$E, $A44, '2013'!$F:$F, P$1)+SUMIFS('2012'!$H:$H, '2012'!$C:$C, $A44, '2012'!$F:$F, P$1)+SUMIFS('2012'!$I:$I, '2012'!$D:$D, $A44, '2012'!$F:$F, P$1)+SUMIFS('2012'!$J:$J, '2012'!$E:$E, $A44, '2012'!$F:$F, P$1)+SUMIFS('2011'!$H:$H, '2011'!$C:$C, $A44, '2011'!$F:$F, P$1)+SUMIFS('2011'!$I:$I, '2011'!$D:$D, $A44, '2011'!$F:$F, P$1)+SUMIFS('2011'!$J:$J, '2011'!$E:$E, $A44, '2011'!$F:$F, P$1)+SUMIFS('2010'!$H:$H, '2010'!$C:$C, $A44, '2010'!$F:$F, P$1)+SUMIFS('2010'!$I:$I, '2010'!$D:$D, $A44, '2010'!$F:$F, P$1)+SUMIFS('2010'!$J:$J, '2010'!$E:$E, $A44, '2010'!$F:$F, P$1)+SUMIFS('2009'!$H:$H, '2009'!$C:$C, $A44, '2009'!$F:$F, P$1)+SUMIFS('2009'!$I:$I, '2009'!$D:$D, $A44, '2009'!$F:$F, P$1)+SUMIFS('2009'!$J:$J, '2009'!$E:$E, $A44, '2009'!$F:$F, P$1), 0)</f>
        <v>0</v>
      </c>
      <c r="Q44" s="0" t="n">
        <f aca="false">IFERROR(SUMIFS('2018'!$H:$H, '2018'!$C:$C, $A44, '2018'!$F:$F, Q$1)+SUMIFS('2018'!$I:$I, '2018'!$D:$D, $A44, '2018'!$F:$F, Q$1)+SUMIFS('2018'!$J:$J, '2018'!$E:$E, $A44, '2018'!$F:$F, Q$1)+SUMIFS('2017'!$H:$H, '2017'!$C:$C, $A44, '2017'!$F:$F, Q$1)+SUMIFS('2017'!$I:$I, '2017'!$D:$D, $A44, '2017'!$F:$F, Q$1)+SUMIFS('2017'!$J:$J, '2017'!$E:$E, $A44, '2017'!$F:$F, Q$1)+SUMIFS('2016'!$H:$H, '2016'!$C:$C, $A44, '2016'!$F:$F, Q$1)+SUMIFS('2016'!$I:$I, '2016'!$D:$D, $A44, '2016'!$F:$F, Q$1)+SUMIFS('2016'!$J:$J, '2016'!$E:$E, $A44, '2016'!$F:$F, Q$1)+SUMIFS('2015'!$H:$H, '2015'!$C:$C, $A44, '2015'!$F:$F, Q$1)+SUMIFS('2015'!$I:$I, '2015'!$D:$D, $A44, '2015'!$F:$F, Q$1)+SUMIFS('2015'!$J:$J, '2015'!$E:$E, $A44, '2015'!$F:$F, Q$1)+SUMIFS('2014'!$H:$H, '2014'!$C:$C, $A44, '2014'!$F:$F, Q$1)+SUMIFS('2014'!$I:$I, '2014'!$D:$D, $A44, '2014'!$F:$F, Q$1)+SUMIFS('2014'!$J:$J, '2014'!$E:$E, $A44, '2014'!$F:$F, Q$1)+SUMIFS('2013'!$H:$H, '2013'!$C:$C, $A44, '2013'!$F:$F, Q$1)+SUMIFS('2013'!$I:$I, '2013'!$D:$D, $A44, '2013'!$F:$F, Q$1)+SUMIFS('2013'!$J:$J, '2013'!$E:$E, $A44, '2013'!$F:$F, Q$1)+SUMIFS('2012'!$H:$H, '2012'!$C:$C, $A44, '2012'!$F:$F, Q$1)+SUMIFS('2012'!$I:$I, '2012'!$D:$D, $A44, '2012'!$F:$F, Q$1)+SUMIFS('2012'!$J:$J, '2012'!$E:$E, $A44, '2012'!$F:$F, Q$1)+SUMIFS('2011'!$H:$H, '2011'!$C:$C, $A44, '2011'!$F:$F, Q$1)+SUMIFS('2011'!$I:$I, '2011'!$D:$D, $A44, '2011'!$F:$F, Q$1)+SUMIFS('2011'!$J:$J, '2011'!$E:$E, $A44, '2011'!$F:$F, Q$1)+SUMIFS('2010'!$H:$H, '2010'!$C:$C, $A44, '2010'!$F:$F, Q$1)+SUMIFS('2010'!$I:$I, '2010'!$D:$D, $A44, '2010'!$F:$F, Q$1)+SUMIFS('2010'!$J:$J, '2010'!$E:$E, $A44, '2010'!$F:$F, Q$1)+SUMIFS('2009'!$H:$H, '2009'!$C:$C, $A44, '2009'!$F:$F, Q$1)+SUMIFS('2009'!$I:$I, '2009'!$D:$D, $A44, '2009'!$F:$F, Q$1)+SUMIFS('2009'!$J:$J, '2009'!$E:$E, $A44, '2009'!$F:$F, Q$1), 0)</f>
        <v>0</v>
      </c>
      <c r="R44" s="0" t="n">
        <f aca="false">IFERROR(SUMIFS('2018'!$H:$H, '2018'!$C:$C, $A44, '2018'!$F:$F, R$1)+SUMIFS('2018'!$I:$I, '2018'!$D:$D, $A44, '2018'!$F:$F, R$1)+SUMIFS('2018'!$J:$J, '2018'!$E:$E, $A44, '2018'!$F:$F, R$1)+SUMIFS('2017'!$H:$H, '2017'!$C:$C, $A44, '2017'!$F:$F, R$1)+SUMIFS('2017'!$I:$I, '2017'!$D:$D, $A44, '2017'!$F:$F, R$1)+SUMIFS('2017'!$J:$J, '2017'!$E:$E, $A44, '2017'!$F:$F, R$1)+SUMIFS('2016'!$H:$H, '2016'!$C:$C, $A44, '2016'!$F:$F, R$1)+SUMIFS('2016'!$I:$I, '2016'!$D:$D, $A44, '2016'!$F:$F, R$1)+SUMIFS('2016'!$J:$J, '2016'!$E:$E, $A44, '2016'!$F:$F, R$1)+SUMIFS('2015'!$H:$H, '2015'!$C:$C, $A44, '2015'!$F:$F, R$1)+SUMIFS('2015'!$I:$I, '2015'!$D:$D, $A44, '2015'!$F:$F, R$1)+SUMIFS('2015'!$J:$J, '2015'!$E:$E, $A44, '2015'!$F:$F, R$1)+SUMIFS('2014'!$H:$H, '2014'!$C:$C, $A44, '2014'!$F:$F, R$1)+SUMIFS('2014'!$I:$I, '2014'!$D:$D, $A44, '2014'!$F:$F, R$1)+SUMIFS('2014'!$J:$J, '2014'!$E:$E, $A44, '2014'!$F:$F, R$1)+SUMIFS('2013'!$H:$H, '2013'!$C:$C, $A44, '2013'!$F:$F, R$1)+SUMIFS('2013'!$I:$I, '2013'!$D:$D, $A44, '2013'!$F:$F, R$1)+SUMIFS('2013'!$J:$J, '2013'!$E:$E, $A44, '2013'!$F:$F, R$1)+SUMIFS('2012'!$H:$H, '2012'!$C:$C, $A44, '2012'!$F:$F, R$1)+SUMIFS('2012'!$I:$I, '2012'!$D:$D, $A44, '2012'!$F:$F, R$1)+SUMIFS('2012'!$J:$J, '2012'!$E:$E, $A44, '2012'!$F:$F, R$1)+SUMIFS('2011'!$H:$H, '2011'!$C:$C, $A44, '2011'!$F:$F, R$1)+SUMIFS('2011'!$I:$I, '2011'!$D:$D, $A44, '2011'!$F:$F, R$1)+SUMIFS('2011'!$J:$J, '2011'!$E:$E, $A44, '2011'!$F:$F, R$1)+SUMIFS('2010'!$H:$H, '2010'!$C:$C, $A44, '2010'!$F:$F, R$1)+SUMIFS('2010'!$I:$I, '2010'!$D:$D, $A44, '2010'!$F:$F, R$1)+SUMIFS('2010'!$J:$J, '2010'!$E:$E, $A44, '2010'!$F:$F, R$1)+SUMIFS('2009'!$H:$H, '2009'!$C:$C, $A44, '2009'!$F:$F, R$1)+SUMIFS('2009'!$I:$I, '2009'!$D:$D, $A44, '2009'!$F:$F, R$1)+SUMIFS('2009'!$J:$J, '2009'!$E:$E, $A44, '2009'!$F:$F, R$1), 0)</f>
        <v>0</v>
      </c>
      <c r="S44" s="0" t="n">
        <f aca="false">IFERROR(SUMIFS('2018'!$H:$H, '2018'!$C:$C, $A44, '2018'!$F:$F, S$1)+SUMIFS('2018'!$I:$I, '2018'!$D:$D, $A44, '2018'!$F:$F, S$1)+SUMIFS('2018'!$J:$J, '2018'!$E:$E, $A44, '2018'!$F:$F, S$1)+SUMIFS('2017'!$H:$H, '2017'!$C:$C, $A44, '2017'!$F:$F, S$1)+SUMIFS('2017'!$I:$I, '2017'!$D:$D, $A44, '2017'!$F:$F, S$1)+SUMIFS('2017'!$J:$J, '2017'!$E:$E, $A44, '2017'!$F:$F, S$1)+SUMIFS('2016'!$H:$H, '2016'!$C:$C, $A44, '2016'!$F:$F, S$1)+SUMIFS('2016'!$I:$I, '2016'!$D:$D, $A44, '2016'!$F:$F, S$1)+SUMIFS('2016'!$J:$J, '2016'!$E:$E, $A44, '2016'!$F:$F, S$1)+SUMIFS('2015'!$H:$H, '2015'!$C:$C, $A44, '2015'!$F:$F, S$1)+SUMIFS('2015'!$I:$I, '2015'!$D:$D, $A44, '2015'!$F:$F, S$1)+SUMIFS('2015'!$J:$J, '2015'!$E:$E, $A44, '2015'!$F:$F, S$1)+SUMIFS('2014'!$H:$H, '2014'!$C:$C, $A44, '2014'!$F:$F, S$1)+SUMIFS('2014'!$I:$I, '2014'!$D:$D, $A44, '2014'!$F:$F, S$1)+SUMIFS('2014'!$J:$J, '2014'!$E:$E, $A44, '2014'!$F:$F, S$1)+SUMIFS('2013'!$H:$H, '2013'!$C:$C, $A44, '2013'!$F:$F, S$1)+SUMIFS('2013'!$I:$I, '2013'!$D:$D, $A44, '2013'!$F:$F, S$1)+SUMIFS('2013'!$J:$J, '2013'!$E:$E, $A44, '2013'!$F:$F, S$1)+SUMIFS('2012'!$H:$H, '2012'!$C:$C, $A44, '2012'!$F:$F, S$1)+SUMIFS('2012'!$I:$I, '2012'!$D:$D, $A44, '2012'!$F:$F, S$1)+SUMIFS('2012'!$J:$J, '2012'!$E:$E, $A44, '2012'!$F:$F, S$1)+SUMIFS('2011'!$H:$H, '2011'!$C:$C, $A44, '2011'!$F:$F, S$1)+SUMIFS('2011'!$I:$I, '2011'!$D:$D, $A44, '2011'!$F:$F, S$1)+SUMIFS('2011'!$J:$J, '2011'!$E:$E, $A44, '2011'!$F:$F, S$1)+SUMIFS('2010'!$H:$H, '2010'!$C:$C, $A44, '2010'!$F:$F, S$1)+SUMIFS('2010'!$I:$I, '2010'!$D:$D, $A44, '2010'!$F:$F, S$1)+SUMIFS('2010'!$J:$J, '2010'!$E:$E, $A44, '2010'!$F:$F, S$1)+SUMIFS('2009'!$H:$H, '2009'!$C:$C, $A44, '2009'!$F:$F, S$1)+SUMIFS('2009'!$I:$I, '2009'!$D:$D, $A44, '2009'!$F:$F, S$1)+SUMIFS('2009'!$J:$J, '2009'!$E:$E, $A44, '2009'!$F:$F, S$1), 0)</f>
        <v>0</v>
      </c>
      <c r="T44" s="0" t="n">
        <f aca="false">IFERROR(SUMIFS('2018'!$H:$H, '2018'!$C:$C, $A44, '2018'!$F:$F, T$1)+SUMIFS('2018'!$I:$I, '2018'!$D:$D, $A44, '2018'!$F:$F, T$1)+SUMIFS('2018'!$J:$J, '2018'!$E:$E, $A44, '2018'!$F:$F, T$1)+SUMIFS('2017'!$H:$H, '2017'!$C:$C, $A44, '2017'!$F:$F, T$1)+SUMIFS('2017'!$I:$I, '2017'!$D:$D, $A44, '2017'!$F:$F, T$1)+SUMIFS('2017'!$J:$J, '2017'!$E:$E, $A44, '2017'!$F:$F, T$1)+SUMIFS('2016'!$H:$H, '2016'!$C:$C, $A44, '2016'!$F:$F, T$1)+SUMIFS('2016'!$I:$I, '2016'!$D:$D, $A44, '2016'!$F:$F, T$1)+SUMIFS('2016'!$J:$J, '2016'!$E:$E, $A44, '2016'!$F:$F, T$1)+SUMIFS('2015'!$H:$H, '2015'!$C:$C, $A44, '2015'!$F:$F, T$1)+SUMIFS('2015'!$I:$I, '2015'!$D:$D, $A44, '2015'!$F:$F, T$1)+SUMIFS('2015'!$J:$J, '2015'!$E:$E, $A44, '2015'!$F:$F, T$1)+SUMIFS('2014'!$H:$H, '2014'!$C:$C, $A44, '2014'!$F:$F, T$1)+SUMIFS('2014'!$I:$I, '2014'!$D:$D, $A44, '2014'!$F:$F, T$1)+SUMIFS('2014'!$J:$J, '2014'!$E:$E, $A44, '2014'!$F:$F, T$1)+SUMIFS('2013'!$H:$H, '2013'!$C:$C, $A44, '2013'!$F:$F, T$1)+SUMIFS('2013'!$I:$I, '2013'!$D:$D, $A44, '2013'!$F:$F, T$1)+SUMIFS('2013'!$J:$J, '2013'!$E:$E, $A44, '2013'!$F:$F, T$1)+SUMIFS('2012'!$H:$H, '2012'!$C:$C, $A44, '2012'!$F:$F, T$1)+SUMIFS('2012'!$I:$I, '2012'!$D:$D, $A44, '2012'!$F:$F, T$1)+SUMIFS('2012'!$J:$J, '2012'!$E:$E, $A44, '2012'!$F:$F, T$1)+SUMIFS('2011'!$H:$H, '2011'!$C:$C, $A44, '2011'!$F:$F, T$1)+SUMIFS('2011'!$I:$I, '2011'!$D:$D, $A44, '2011'!$F:$F, T$1)+SUMIFS('2011'!$J:$J, '2011'!$E:$E, $A44, '2011'!$F:$F, T$1)+SUMIFS('2010'!$H:$H, '2010'!$C:$C, $A44, '2010'!$F:$F, T$1)+SUMIFS('2010'!$I:$I, '2010'!$D:$D, $A44, '2010'!$F:$F, T$1)+SUMIFS('2010'!$J:$J, '2010'!$E:$E, $A44, '2010'!$F:$F, T$1)+SUMIFS('2009'!$H:$H, '2009'!$C:$C, $A44, '2009'!$F:$F, T$1)+SUMIFS('2009'!$I:$I, '2009'!$D:$D, $A44, '2009'!$F:$F, T$1)+SUMIFS('2009'!$J:$J, '2009'!$E:$E, $A44, '2009'!$F:$F, T$1), 0)</f>
        <v>0</v>
      </c>
      <c r="U44" s="0" t="n">
        <f aca="false">IFERROR(SUMIFS('2018'!$H:$H, '2018'!$C:$C, $A44, '2018'!$F:$F, U$1)+SUMIFS('2018'!$I:$I, '2018'!$D:$D, $A44, '2018'!$F:$F, U$1)+SUMIFS('2018'!$J:$J, '2018'!$E:$E, $A44, '2018'!$F:$F, U$1)+SUMIFS('2017'!$H:$H, '2017'!$C:$C, $A44, '2017'!$F:$F, U$1)+SUMIFS('2017'!$I:$I, '2017'!$D:$D, $A44, '2017'!$F:$F, U$1)+SUMIFS('2017'!$J:$J, '2017'!$E:$E, $A44, '2017'!$F:$F, U$1)+SUMIFS('2016'!$H:$H, '2016'!$C:$C, $A44, '2016'!$F:$F, U$1)+SUMIFS('2016'!$I:$I, '2016'!$D:$D, $A44, '2016'!$F:$F, U$1)+SUMIFS('2016'!$J:$J, '2016'!$E:$E, $A44, '2016'!$F:$F, U$1)+SUMIFS('2015'!$H:$H, '2015'!$C:$C, $A44, '2015'!$F:$F, U$1)+SUMIFS('2015'!$I:$I, '2015'!$D:$D, $A44, '2015'!$F:$F, U$1)+SUMIFS('2015'!$J:$J, '2015'!$E:$E, $A44, '2015'!$F:$F, U$1)+SUMIFS('2014'!$H:$H, '2014'!$C:$C, $A44, '2014'!$F:$F, U$1)+SUMIFS('2014'!$I:$I, '2014'!$D:$D, $A44, '2014'!$F:$F, U$1)+SUMIFS('2014'!$J:$J, '2014'!$E:$E, $A44, '2014'!$F:$F, U$1)+SUMIFS('2013'!$H:$H, '2013'!$C:$C, $A44, '2013'!$F:$F, U$1)+SUMIFS('2013'!$I:$I, '2013'!$D:$D, $A44, '2013'!$F:$F, U$1)+SUMIFS('2013'!$J:$J, '2013'!$E:$E, $A44, '2013'!$F:$F, U$1)+SUMIFS('2012'!$H:$H, '2012'!$C:$C, $A44, '2012'!$F:$F, U$1)+SUMIFS('2012'!$I:$I, '2012'!$D:$D, $A44, '2012'!$F:$F, U$1)+SUMIFS('2012'!$J:$J, '2012'!$E:$E, $A44, '2012'!$F:$F, U$1)+SUMIFS('2011'!$H:$H, '2011'!$C:$C, $A44, '2011'!$F:$F, U$1)+SUMIFS('2011'!$I:$I, '2011'!$D:$D, $A44, '2011'!$F:$F, U$1)+SUMIFS('2011'!$J:$J, '2011'!$E:$E, $A44, '2011'!$F:$F, U$1)+SUMIFS('2010'!$H:$H, '2010'!$C:$C, $A44, '2010'!$F:$F, U$1)+SUMIFS('2010'!$I:$I, '2010'!$D:$D, $A44, '2010'!$F:$F, U$1)+SUMIFS('2010'!$J:$J, '2010'!$E:$E, $A44, '2010'!$F:$F, U$1)+SUMIFS('2009'!$H:$H, '2009'!$C:$C, $A44, '2009'!$F:$F, U$1)+SUMIFS('2009'!$I:$I, '2009'!$D:$D, $A44, '2009'!$F:$F, U$1)+SUMIFS('2009'!$J:$J, '2009'!$E:$E, $A44, '2009'!$F:$F, U$1), 0)</f>
        <v>0</v>
      </c>
      <c r="V44" s="0" t="n">
        <f aca="false">IFERROR(SUMIFS('2018'!$H:$H, '2018'!$C:$C, $A44, '2018'!$F:$F, V$1)+SUMIFS('2018'!$I:$I, '2018'!$D:$D, $A44, '2018'!$F:$F, V$1)+SUMIFS('2018'!$J:$J, '2018'!$E:$E, $A44, '2018'!$F:$F, V$1)+SUMIFS('2017'!$H:$H, '2017'!$C:$C, $A44, '2017'!$F:$F, V$1)+SUMIFS('2017'!$I:$I, '2017'!$D:$D, $A44, '2017'!$F:$F, V$1)+SUMIFS('2017'!$J:$J, '2017'!$E:$E, $A44, '2017'!$F:$F, V$1)+SUMIFS('2016'!$H:$H, '2016'!$C:$C, $A44, '2016'!$F:$F, V$1)+SUMIFS('2016'!$I:$I, '2016'!$D:$D, $A44, '2016'!$F:$F, V$1)+SUMIFS('2016'!$J:$J, '2016'!$E:$E, $A44, '2016'!$F:$F, V$1)+SUMIFS('2015'!$H:$H, '2015'!$C:$C, $A44, '2015'!$F:$F, V$1)+SUMIFS('2015'!$I:$I, '2015'!$D:$D, $A44, '2015'!$F:$F, V$1)+SUMIFS('2015'!$J:$J, '2015'!$E:$E, $A44, '2015'!$F:$F, V$1)+SUMIFS('2014'!$H:$H, '2014'!$C:$C, $A44, '2014'!$F:$F, V$1)+SUMIFS('2014'!$I:$I, '2014'!$D:$D, $A44, '2014'!$F:$F, V$1)+SUMIFS('2014'!$J:$J, '2014'!$E:$E, $A44, '2014'!$F:$F, V$1)+SUMIFS('2013'!$H:$H, '2013'!$C:$C, $A44, '2013'!$F:$F, V$1)+SUMIFS('2013'!$I:$I, '2013'!$D:$D, $A44, '2013'!$F:$F, V$1)+SUMIFS('2013'!$J:$J, '2013'!$E:$E, $A44, '2013'!$F:$F, V$1)+SUMIFS('2012'!$H:$H, '2012'!$C:$C, $A44, '2012'!$F:$F, V$1)+SUMIFS('2012'!$I:$I, '2012'!$D:$D, $A44, '2012'!$F:$F, V$1)+SUMIFS('2012'!$J:$J, '2012'!$E:$E, $A44, '2012'!$F:$F, V$1)+SUMIFS('2011'!$H:$H, '2011'!$C:$C, $A44, '2011'!$F:$F, V$1)+SUMIFS('2011'!$I:$I, '2011'!$D:$D, $A44, '2011'!$F:$F, V$1)+SUMIFS('2011'!$J:$J, '2011'!$E:$E, $A44, '2011'!$F:$F, V$1)+SUMIFS('2010'!$H:$H, '2010'!$C:$C, $A44, '2010'!$F:$F, V$1)+SUMIFS('2010'!$I:$I, '2010'!$D:$D, $A44, '2010'!$F:$F, V$1)+SUMIFS('2010'!$J:$J, '2010'!$E:$E, $A44, '2010'!$F:$F, V$1)+SUMIFS('2009'!$H:$H, '2009'!$C:$C, $A44, '2009'!$F:$F, V$1)+SUMIFS('2009'!$I:$I, '2009'!$D:$D, $A44, '2009'!$F:$F, V$1)+SUMIFS('2009'!$J:$J, '2009'!$E:$E, $A44, '2009'!$F:$F, V$1), 0)</f>
        <v>0</v>
      </c>
      <c r="W44" s="0" t="n">
        <f aca="false">IFERROR(SUMIFS('2018'!$H:$H, '2018'!$C:$C, $A44, '2018'!$F:$F, W$1)+SUMIFS('2018'!$I:$I, '2018'!$D:$D, $A44, '2018'!$F:$F, W$1)+SUMIFS('2018'!$J:$J, '2018'!$E:$E, $A44, '2018'!$F:$F, W$1)+SUMIFS('2017'!$H:$H, '2017'!$C:$C, $A44, '2017'!$F:$F, W$1)+SUMIFS('2017'!$I:$I, '2017'!$D:$D, $A44, '2017'!$F:$F, W$1)+SUMIFS('2017'!$J:$J, '2017'!$E:$E, $A44, '2017'!$F:$F, W$1)+SUMIFS('2016'!$H:$H, '2016'!$C:$C, $A44, '2016'!$F:$F, W$1)+SUMIFS('2016'!$I:$I, '2016'!$D:$D, $A44, '2016'!$F:$F, W$1)+SUMIFS('2016'!$J:$J, '2016'!$E:$E, $A44, '2016'!$F:$F, W$1)+SUMIFS('2015'!$H:$H, '2015'!$C:$C, $A44, '2015'!$F:$F, W$1)+SUMIFS('2015'!$I:$I, '2015'!$D:$D, $A44, '2015'!$F:$F, W$1)+SUMIFS('2015'!$J:$J, '2015'!$E:$E, $A44, '2015'!$F:$F, W$1)+SUMIFS('2014'!$H:$H, '2014'!$C:$C, $A44, '2014'!$F:$F, W$1)+SUMIFS('2014'!$I:$I, '2014'!$D:$D, $A44, '2014'!$F:$F, W$1)+SUMIFS('2014'!$J:$J, '2014'!$E:$E, $A44, '2014'!$F:$F, W$1)+SUMIFS('2013'!$H:$H, '2013'!$C:$C, $A44, '2013'!$F:$F, W$1)+SUMIFS('2013'!$I:$I, '2013'!$D:$D, $A44, '2013'!$F:$F, W$1)+SUMIFS('2013'!$J:$J, '2013'!$E:$E, $A44, '2013'!$F:$F, W$1)+SUMIFS('2012'!$H:$H, '2012'!$C:$C, $A44, '2012'!$F:$F, W$1)+SUMIFS('2012'!$I:$I, '2012'!$D:$D, $A44, '2012'!$F:$F, W$1)+SUMIFS('2012'!$J:$J, '2012'!$E:$E, $A44, '2012'!$F:$F, W$1)+SUMIFS('2011'!$H:$H, '2011'!$C:$C, $A44, '2011'!$F:$F, W$1)+SUMIFS('2011'!$I:$I, '2011'!$D:$D, $A44, '2011'!$F:$F, W$1)+SUMIFS('2011'!$J:$J, '2011'!$E:$E, $A44, '2011'!$F:$F, W$1)+SUMIFS('2010'!$H:$H, '2010'!$C:$C, $A44, '2010'!$F:$F, W$1)+SUMIFS('2010'!$I:$I, '2010'!$D:$D, $A44, '2010'!$F:$F, W$1)+SUMIFS('2010'!$J:$J, '2010'!$E:$E, $A44, '2010'!$F:$F, W$1)+SUMIFS('2009'!$H:$H, '2009'!$C:$C, $A44, '2009'!$F:$F, W$1)+SUMIFS('2009'!$I:$I, '2009'!$D:$D, $A44, '2009'!$F:$F, W$1)+SUMIFS('2009'!$J:$J, '2009'!$E:$E, $A44, '2009'!$F:$F, W$1), 0)</f>
        <v>0</v>
      </c>
      <c r="X44" s="0" t="n">
        <f aca="false">IFERROR(SUMIFS('2018'!$H:$H, '2018'!$C:$C, $A44, '2018'!$F:$F, X$1)+SUMIFS('2018'!$I:$I, '2018'!$D:$D, $A44, '2018'!$F:$F, X$1)+SUMIFS('2018'!$J:$J, '2018'!$E:$E, $A44, '2018'!$F:$F, X$1)+SUMIFS('2017'!$H:$H, '2017'!$C:$C, $A44, '2017'!$F:$F, X$1)+SUMIFS('2017'!$I:$I, '2017'!$D:$D, $A44, '2017'!$F:$F, X$1)+SUMIFS('2017'!$J:$J, '2017'!$E:$E, $A44, '2017'!$F:$F, X$1)+SUMIFS('2016'!$H:$H, '2016'!$C:$C, $A44, '2016'!$F:$F, X$1)+SUMIFS('2016'!$I:$I, '2016'!$D:$D, $A44, '2016'!$F:$F, X$1)+SUMIFS('2016'!$J:$J, '2016'!$E:$E, $A44, '2016'!$F:$F, X$1)+SUMIFS('2015'!$H:$H, '2015'!$C:$C, $A44, '2015'!$F:$F, X$1)+SUMIFS('2015'!$I:$I, '2015'!$D:$D, $A44, '2015'!$F:$F, X$1)+SUMIFS('2015'!$J:$J, '2015'!$E:$E, $A44, '2015'!$F:$F, X$1)+SUMIFS('2014'!$H:$H, '2014'!$C:$C, $A44, '2014'!$F:$F, X$1)+SUMIFS('2014'!$I:$I, '2014'!$D:$D, $A44, '2014'!$F:$F, X$1)+SUMIFS('2014'!$J:$J, '2014'!$E:$E, $A44, '2014'!$F:$F, X$1)+SUMIFS('2013'!$H:$H, '2013'!$C:$C, $A44, '2013'!$F:$F, X$1)+SUMIFS('2013'!$I:$I, '2013'!$D:$D, $A44, '2013'!$F:$F, X$1)+SUMIFS('2013'!$J:$J, '2013'!$E:$E, $A44, '2013'!$F:$F, X$1)+SUMIFS('2012'!$H:$H, '2012'!$C:$C, $A44, '2012'!$F:$F, X$1)+SUMIFS('2012'!$I:$I, '2012'!$D:$D, $A44, '2012'!$F:$F, X$1)+SUMIFS('2012'!$J:$J, '2012'!$E:$E, $A44, '2012'!$F:$F, X$1)+SUMIFS('2011'!$H:$H, '2011'!$C:$C, $A44, '2011'!$F:$F, X$1)+SUMIFS('2011'!$I:$I, '2011'!$D:$D, $A44, '2011'!$F:$F, X$1)+SUMIFS('2011'!$J:$J, '2011'!$E:$E, $A44, '2011'!$F:$F, X$1)+SUMIFS('2010'!$H:$H, '2010'!$C:$C, $A44, '2010'!$F:$F, X$1)+SUMIFS('2010'!$I:$I, '2010'!$D:$D, $A44, '2010'!$F:$F, X$1)+SUMIFS('2010'!$J:$J, '2010'!$E:$E, $A44, '2010'!$F:$F, X$1)+SUMIFS('2009'!$H:$H, '2009'!$C:$C, $A44, '2009'!$F:$F, X$1)+SUMIFS('2009'!$I:$I, '2009'!$D:$D, $A44, '2009'!$F:$F, X$1)+SUMIFS('2009'!$J:$J, '2009'!$E:$E, $A44, '2009'!$F:$F, X$1), 0)</f>
        <v>29</v>
      </c>
      <c r="Y44" s="0" t="n">
        <f aca="false">IFERROR(SUMIFS('2018'!$H:$H, '2018'!$C:$C, $A44, '2018'!$F:$F, Y$1)+SUMIFS('2018'!$I:$I, '2018'!$D:$D, $A44, '2018'!$F:$F, Y$1)+SUMIFS('2018'!$J:$J, '2018'!$E:$E, $A44, '2018'!$F:$F, Y$1)+SUMIFS('2017'!$H:$H, '2017'!$C:$C, $A44, '2017'!$F:$F, Y$1)+SUMIFS('2017'!$I:$I, '2017'!$D:$D, $A44, '2017'!$F:$F, Y$1)+SUMIFS('2017'!$J:$J, '2017'!$E:$E, $A44, '2017'!$F:$F, Y$1)+SUMIFS('2016'!$H:$H, '2016'!$C:$C, $A44, '2016'!$F:$F, Y$1)+SUMIFS('2016'!$I:$I, '2016'!$D:$D, $A44, '2016'!$F:$F, Y$1)+SUMIFS('2016'!$J:$J, '2016'!$E:$E, $A44, '2016'!$F:$F, Y$1)+SUMIFS('2015'!$H:$H, '2015'!$C:$C, $A44, '2015'!$F:$F, Y$1)+SUMIFS('2015'!$I:$I, '2015'!$D:$D, $A44, '2015'!$F:$F, Y$1)+SUMIFS('2015'!$J:$J, '2015'!$E:$E, $A44, '2015'!$F:$F, Y$1)+SUMIFS('2014'!$H:$H, '2014'!$C:$C, $A44, '2014'!$F:$F, Y$1)+SUMIFS('2014'!$I:$I, '2014'!$D:$D, $A44, '2014'!$F:$F, Y$1)+SUMIFS('2014'!$J:$J, '2014'!$E:$E, $A44, '2014'!$F:$F, Y$1)+SUMIFS('2013'!$H:$H, '2013'!$C:$C, $A44, '2013'!$F:$F, Y$1)+SUMIFS('2013'!$I:$I, '2013'!$D:$D, $A44, '2013'!$F:$F, Y$1)+SUMIFS('2013'!$J:$J, '2013'!$E:$E, $A44, '2013'!$F:$F, Y$1)+SUMIFS('2012'!$H:$H, '2012'!$C:$C, $A44, '2012'!$F:$F, Y$1)+SUMIFS('2012'!$I:$I, '2012'!$D:$D, $A44, '2012'!$F:$F, Y$1)+SUMIFS('2012'!$J:$J, '2012'!$E:$E, $A44, '2012'!$F:$F, Y$1)+SUMIFS('2011'!$H:$H, '2011'!$C:$C, $A44, '2011'!$F:$F, Y$1)+SUMIFS('2011'!$I:$I, '2011'!$D:$D, $A44, '2011'!$F:$F, Y$1)+SUMIFS('2011'!$J:$J, '2011'!$E:$E, $A44, '2011'!$F:$F, Y$1)+SUMIFS('2010'!$H:$H, '2010'!$C:$C, $A44, '2010'!$F:$F, Y$1)+SUMIFS('2010'!$I:$I, '2010'!$D:$D, $A44, '2010'!$F:$F, Y$1)+SUMIFS('2010'!$J:$J, '2010'!$E:$E, $A44, '2010'!$F:$F, Y$1)+SUMIFS('2009'!$H:$H, '2009'!$C:$C, $A44, '2009'!$F:$F, Y$1)+SUMIFS('2009'!$I:$I, '2009'!$D:$D, $A44, '2009'!$F:$F, Y$1)+SUMIFS('2009'!$J:$J, '2009'!$E:$E, $A44, '2009'!$F:$F, Y$1), 0)</f>
        <v>0</v>
      </c>
      <c r="Z44" s="0" t="n">
        <f aca="false">IFERROR(SUMIFS('2018'!$H:$H, '2018'!$C:$C, $A44, '2018'!$F:$F, Z$1)+SUMIFS('2018'!$I:$I, '2018'!$D:$D, $A44, '2018'!$F:$F, Z$1)+SUMIFS('2018'!$J:$J, '2018'!$E:$E, $A44, '2018'!$F:$F, Z$1)+SUMIFS('2017'!$H:$H, '2017'!$C:$C, $A44, '2017'!$F:$F, Z$1)+SUMIFS('2017'!$I:$I, '2017'!$D:$D, $A44, '2017'!$F:$F, Z$1)+SUMIFS('2017'!$J:$J, '2017'!$E:$E, $A44, '2017'!$F:$F, Z$1)+SUMIFS('2016'!$H:$H, '2016'!$C:$C, $A44, '2016'!$F:$F, Z$1)+SUMIFS('2016'!$I:$I, '2016'!$D:$D, $A44, '2016'!$F:$F, Z$1)+SUMIFS('2016'!$J:$J, '2016'!$E:$E, $A44, '2016'!$F:$F, Z$1)+SUMIFS('2015'!$H:$H, '2015'!$C:$C, $A44, '2015'!$F:$F, Z$1)+SUMIFS('2015'!$I:$I, '2015'!$D:$D, $A44, '2015'!$F:$F, Z$1)+SUMIFS('2015'!$J:$J, '2015'!$E:$E, $A44, '2015'!$F:$F, Z$1)+SUMIFS('2014'!$H:$H, '2014'!$C:$C, $A44, '2014'!$F:$F, Z$1)+SUMIFS('2014'!$I:$I, '2014'!$D:$D, $A44, '2014'!$F:$F, Z$1)+SUMIFS('2014'!$J:$J, '2014'!$E:$E, $A44, '2014'!$F:$F, Z$1)+SUMIFS('2013'!$H:$H, '2013'!$C:$C, $A44, '2013'!$F:$F, Z$1)+SUMIFS('2013'!$I:$I, '2013'!$D:$D, $A44, '2013'!$F:$F, Z$1)+SUMIFS('2013'!$J:$J, '2013'!$E:$E, $A44, '2013'!$F:$F, Z$1)+SUMIFS('2012'!$H:$H, '2012'!$C:$C, $A44, '2012'!$F:$F, Z$1)+SUMIFS('2012'!$I:$I, '2012'!$D:$D, $A44, '2012'!$F:$F, Z$1)+SUMIFS('2012'!$J:$J, '2012'!$E:$E, $A44, '2012'!$F:$F, Z$1)+SUMIFS('2011'!$H:$H, '2011'!$C:$C, $A44, '2011'!$F:$F, Z$1)+SUMIFS('2011'!$I:$I, '2011'!$D:$D, $A44, '2011'!$F:$F, Z$1)+SUMIFS('2011'!$J:$J, '2011'!$E:$E, $A44, '2011'!$F:$F, Z$1)+SUMIFS('2010'!$H:$H, '2010'!$C:$C, $A44, '2010'!$F:$F, Z$1)+SUMIFS('2010'!$I:$I, '2010'!$D:$D, $A44, '2010'!$F:$F, Z$1)+SUMIFS('2010'!$J:$J, '2010'!$E:$E, $A44, '2010'!$F:$F, Z$1)+SUMIFS('2009'!$H:$H, '2009'!$C:$C, $A44, '2009'!$F:$F, Z$1)+SUMIFS('2009'!$I:$I, '2009'!$D:$D, $A44, '2009'!$F:$F, Z$1)+SUMIFS('2009'!$J:$J, '2009'!$E:$E, $A44, '2009'!$F:$F, Z$1), 0)</f>
        <v>0</v>
      </c>
      <c r="AA44" s="0" t="n">
        <f aca="false">IFERROR(SUMIFS('2018'!$H:$H, '2018'!$C:$C, $A44, '2018'!$F:$F, AA$1)+SUMIFS('2018'!$I:$I, '2018'!$D:$D, $A44, '2018'!$F:$F, AA$1)+SUMIFS('2018'!$J:$J, '2018'!$E:$E, $A44, '2018'!$F:$F, AA$1)+SUMIFS('2017'!$H:$H, '2017'!$C:$C, $A44, '2017'!$F:$F, AA$1)+SUMIFS('2017'!$I:$I, '2017'!$D:$D, $A44, '2017'!$F:$F, AA$1)+SUMIFS('2017'!$J:$J, '2017'!$E:$E, $A44, '2017'!$F:$F, AA$1)+SUMIFS('2016'!$H:$H, '2016'!$C:$C, $A44, '2016'!$F:$F, AA$1)+SUMIFS('2016'!$I:$I, '2016'!$D:$D, $A44, '2016'!$F:$F, AA$1)+SUMIFS('2016'!$J:$J, '2016'!$E:$E, $A44, '2016'!$F:$F, AA$1)+SUMIFS('2015'!$H:$H, '2015'!$C:$C, $A44, '2015'!$F:$F, AA$1)+SUMIFS('2015'!$I:$I, '2015'!$D:$D, $A44, '2015'!$F:$F, AA$1)+SUMIFS('2015'!$J:$J, '2015'!$E:$E, $A44, '2015'!$F:$F, AA$1)+SUMIFS('2014'!$H:$H, '2014'!$C:$C, $A44, '2014'!$F:$F, AA$1)+SUMIFS('2014'!$I:$I, '2014'!$D:$D, $A44, '2014'!$F:$F, AA$1)+SUMIFS('2014'!$J:$J, '2014'!$E:$E, $A44, '2014'!$F:$F, AA$1)+SUMIFS('2013'!$H:$H, '2013'!$C:$C, $A44, '2013'!$F:$F, AA$1)+SUMIFS('2013'!$I:$I, '2013'!$D:$D, $A44, '2013'!$F:$F, AA$1)+SUMIFS('2013'!$J:$J, '2013'!$E:$E, $A44, '2013'!$F:$F, AA$1)+SUMIFS('2012'!$H:$H, '2012'!$C:$C, $A44, '2012'!$F:$F, AA$1)+SUMIFS('2012'!$I:$I, '2012'!$D:$D, $A44, '2012'!$F:$F, AA$1)+SUMIFS('2012'!$J:$J, '2012'!$E:$E, $A44, '2012'!$F:$F, AA$1)+SUMIFS('2011'!$H:$H, '2011'!$C:$C, $A44, '2011'!$F:$F, AA$1)+SUMIFS('2011'!$I:$I, '2011'!$D:$D, $A44, '2011'!$F:$F, AA$1)+SUMIFS('2011'!$J:$J, '2011'!$E:$E, $A44, '2011'!$F:$F, AA$1)+SUMIFS('2010'!$H:$H, '2010'!$C:$C, $A44, '2010'!$F:$F, AA$1)+SUMIFS('2010'!$I:$I, '2010'!$D:$D, $A44, '2010'!$F:$F, AA$1)+SUMIFS('2010'!$J:$J, '2010'!$E:$E, $A44, '2010'!$F:$F, AA$1)+SUMIFS('2009'!$H:$H, '2009'!$C:$C, $A44, '2009'!$F:$F, AA$1)+SUMIFS('2009'!$I:$I, '2009'!$D:$D, $A44, '2009'!$F:$F, AA$1)+SUMIFS('2009'!$J:$J, '2009'!$E:$E, $A44, '2009'!$F:$F, AA$1), 0)</f>
        <v>0</v>
      </c>
      <c r="AB44" s="0" t="n">
        <f aca="false">IFERROR(SUMIFS('2018'!$H:$H, '2018'!$C:$C, $A44, '2018'!$F:$F, AB$1)+SUMIFS('2018'!$I:$I, '2018'!$D:$D, $A44, '2018'!$F:$F, AB$1)+SUMIFS('2018'!$J:$J, '2018'!$E:$E, $A44, '2018'!$F:$F, AB$1)+SUMIFS('2017'!$H:$H, '2017'!$C:$C, $A44, '2017'!$F:$F, AB$1)+SUMIFS('2017'!$I:$I, '2017'!$D:$D, $A44, '2017'!$F:$F, AB$1)+SUMIFS('2017'!$J:$J, '2017'!$E:$E, $A44, '2017'!$F:$F, AB$1)+SUMIFS('2016'!$H:$H, '2016'!$C:$C, $A44, '2016'!$F:$F, AB$1)+SUMIFS('2016'!$I:$I, '2016'!$D:$D, $A44, '2016'!$F:$F, AB$1)+SUMIFS('2016'!$J:$J, '2016'!$E:$E, $A44, '2016'!$F:$F, AB$1)+SUMIFS('2015'!$H:$H, '2015'!$C:$C, $A44, '2015'!$F:$F, AB$1)+SUMIFS('2015'!$I:$I, '2015'!$D:$D, $A44, '2015'!$F:$F, AB$1)+SUMIFS('2015'!$J:$J, '2015'!$E:$E, $A44, '2015'!$F:$F, AB$1)+SUMIFS('2014'!$H:$H, '2014'!$C:$C, $A44, '2014'!$F:$F, AB$1)+SUMIFS('2014'!$I:$I, '2014'!$D:$D, $A44, '2014'!$F:$F, AB$1)+SUMIFS('2014'!$J:$J, '2014'!$E:$E, $A44, '2014'!$F:$F, AB$1)+SUMIFS('2013'!$H:$H, '2013'!$C:$C, $A44, '2013'!$F:$F, AB$1)+SUMIFS('2013'!$I:$I, '2013'!$D:$D, $A44, '2013'!$F:$F, AB$1)+SUMIFS('2013'!$J:$J, '2013'!$E:$E, $A44, '2013'!$F:$F, AB$1)+SUMIFS('2012'!$H:$H, '2012'!$C:$C, $A44, '2012'!$F:$F, AB$1)+SUMIFS('2012'!$I:$I, '2012'!$D:$D, $A44, '2012'!$F:$F, AB$1)+SUMIFS('2012'!$J:$J, '2012'!$E:$E, $A44, '2012'!$F:$F, AB$1)+SUMIFS('2011'!$H:$H, '2011'!$C:$C, $A44, '2011'!$F:$F, AB$1)+SUMIFS('2011'!$I:$I, '2011'!$D:$D, $A44, '2011'!$F:$F, AB$1)+SUMIFS('2011'!$J:$J, '2011'!$E:$E, $A44, '2011'!$F:$F, AB$1)+SUMIFS('2010'!$H:$H, '2010'!$C:$C, $A44, '2010'!$F:$F, AB$1)+SUMIFS('2010'!$I:$I, '2010'!$D:$D, $A44, '2010'!$F:$F, AB$1)+SUMIFS('2010'!$J:$J, '2010'!$E:$E, $A44, '2010'!$F:$F, AB$1)+SUMIFS('2009'!$H:$H, '2009'!$C:$C, $A44, '2009'!$F:$F, AB$1)+SUMIFS('2009'!$I:$I, '2009'!$D:$D, $A44, '2009'!$F:$F, AB$1)+SUMIFS('2009'!$J:$J, '2009'!$E:$E, $A44, '2009'!$F:$F, AB$1), 0)</f>
        <v>0</v>
      </c>
      <c r="AC44" s="0" t="n">
        <f aca="false">IFERROR(SUMIFS('2018'!$H:$H, '2018'!$C:$C, $A44, '2018'!$F:$F, AC$1)+SUMIFS('2018'!$I:$I, '2018'!$D:$D, $A44, '2018'!$F:$F, AC$1)+SUMIFS('2018'!$J:$J, '2018'!$E:$E, $A44, '2018'!$F:$F, AC$1)+SUMIFS('2017'!$H:$H, '2017'!$C:$C, $A44, '2017'!$F:$F, AC$1)+SUMIFS('2017'!$I:$I, '2017'!$D:$D, $A44, '2017'!$F:$F, AC$1)+SUMIFS('2017'!$J:$J, '2017'!$E:$E, $A44, '2017'!$F:$F, AC$1)+SUMIFS('2016'!$H:$H, '2016'!$C:$C, $A44, '2016'!$F:$F, AC$1)+SUMIFS('2016'!$I:$I, '2016'!$D:$D, $A44, '2016'!$F:$F, AC$1)+SUMIFS('2016'!$J:$J, '2016'!$E:$E, $A44, '2016'!$F:$F, AC$1)+SUMIFS('2015'!$H:$H, '2015'!$C:$C, $A44, '2015'!$F:$F, AC$1)+SUMIFS('2015'!$I:$I, '2015'!$D:$D, $A44, '2015'!$F:$F, AC$1)+SUMIFS('2015'!$J:$J, '2015'!$E:$E, $A44, '2015'!$F:$F, AC$1)+SUMIFS('2014'!$H:$H, '2014'!$C:$C, $A44, '2014'!$F:$F, AC$1)+SUMIFS('2014'!$I:$I, '2014'!$D:$D, $A44, '2014'!$F:$F, AC$1)+SUMIFS('2014'!$J:$J, '2014'!$E:$E, $A44, '2014'!$F:$F, AC$1)+SUMIFS('2013'!$H:$H, '2013'!$C:$C, $A44, '2013'!$F:$F, AC$1)+SUMIFS('2013'!$I:$I, '2013'!$D:$D, $A44, '2013'!$F:$F, AC$1)+SUMIFS('2013'!$J:$J, '2013'!$E:$E, $A44, '2013'!$F:$F, AC$1)+SUMIFS('2012'!$H:$H, '2012'!$C:$C, $A44, '2012'!$F:$F, AC$1)+SUMIFS('2012'!$I:$I, '2012'!$D:$D, $A44, '2012'!$F:$F, AC$1)+SUMIFS('2012'!$J:$J, '2012'!$E:$E, $A44, '2012'!$F:$F, AC$1)+SUMIFS('2011'!$H:$H, '2011'!$C:$C, $A44, '2011'!$F:$F, AC$1)+SUMIFS('2011'!$I:$I, '2011'!$D:$D, $A44, '2011'!$F:$F, AC$1)+SUMIFS('2011'!$J:$J, '2011'!$E:$E, $A44, '2011'!$F:$F, AC$1)+SUMIFS('2010'!$H:$H, '2010'!$C:$C, $A44, '2010'!$F:$F, AC$1)+SUMIFS('2010'!$I:$I, '2010'!$D:$D, $A44, '2010'!$F:$F, AC$1)+SUMIFS('2010'!$J:$J, '2010'!$E:$E, $A44, '2010'!$F:$F, AC$1)+SUMIFS('2009'!$H:$H, '2009'!$C:$C, $A44, '2009'!$F:$F, AC$1)+SUMIFS('2009'!$I:$I, '2009'!$D:$D, $A44, '2009'!$F:$F, AC$1)+SUMIFS('2009'!$J:$J, '2009'!$E:$E, $A44, '2009'!$F:$F, AC$1), 0)</f>
        <v>0</v>
      </c>
      <c r="AD44" s="0" t="n">
        <f aca="false">IFERROR(SUMIFS('2018'!$H:$H, '2018'!$C:$C, $A44, '2018'!$F:$F, AD$1)+SUMIFS('2018'!$I:$I, '2018'!$D:$D, $A44, '2018'!$F:$F, AD$1)+SUMIFS('2018'!$J:$J, '2018'!$E:$E, $A44, '2018'!$F:$F, AD$1)+SUMIFS('2017'!$H:$H, '2017'!$C:$C, $A44, '2017'!$F:$F, AD$1)+SUMIFS('2017'!$I:$I, '2017'!$D:$D, $A44, '2017'!$F:$F, AD$1)+SUMIFS('2017'!$J:$J, '2017'!$E:$E, $A44, '2017'!$F:$F, AD$1)+SUMIFS('2016'!$H:$H, '2016'!$C:$C, $A44, '2016'!$F:$F, AD$1)+SUMIFS('2016'!$I:$I, '2016'!$D:$D, $A44, '2016'!$F:$F, AD$1)+SUMIFS('2016'!$J:$J, '2016'!$E:$E, $A44, '2016'!$F:$F, AD$1)+SUMIFS('2015'!$H:$H, '2015'!$C:$C, $A44, '2015'!$F:$F, AD$1)+SUMIFS('2015'!$I:$I, '2015'!$D:$D, $A44, '2015'!$F:$F, AD$1)+SUMIFS('2015'!$J:$J, '2015'!$E:$E, $A44, '2015'!$F:$F, AD$1)+SUMIFS('2014'!$H:$H, '2014'!$C:$C, $A44, '2014'!$F:$F, AD$1)+SUMIFS('2014'!$I:$I, '2014'!$D:$D, $A44, '2014'!$F:$F, AD$1)+SUMIFS('2014'!$J:$J, '2014'!$E:$E, $A44, '2014'!$F:$F, AD$1)+SUMIFS('2013'!$H:$H, '2013'!$C:$C, $A44, '2013'!$F:$F, AD$1)+SUMIFS('2013'!$I:$I, '2013'!$D:$D, $A44, '2013'!$F:$F, AD$1)+SUMIFS('2013'!$J:$J, '2013'!$E:$E, $A44, '2013'!$F:$F, AD$1)+SUMIFS('2012'!$H:$H, '2012'!$C:$C, $A44, '2012'!$F:$F, AD$1)+SUMIFS('2012'!$I:$I, '2012'!$D:$D, $A44, '2012'!$F:$F, AD$1)+SUMIFS('2012'!$J:$J, '2012'!$E:$E, $A44, '2012'!$F:$F, AD$1)+SUMIFS('2011'!$H:$H, '2011'!$C:$C, $A44, '2011'!$F:$F, AD$1)+SUMIFS('2011'!$I:$I, '2011'!$D:$D, $A44, '2011'!$F:$F, AD$1)+SUMIFS('2011'!$J:$J, '2011'!$E:$E, $A44, '2011'!$F:$F, AD$1)+SUMIFS('2010'!$H:$H, '2010'!$C:$C, $A44, '2010'!$F:$F, AD$1)+SUMIFS('2010'!$I:$I, '2010'!$D:$D, $A44, '2010'!$F:$F, AD$1)+SUMIFS('2010'!$J:$J, '2010'!$E:$E, $A44, '2010'!$F:$F, AD$1)+SUMIFS('2009'!$H:$H, '2009'!$C:$C, $A44, '2009'!$F:$F, AD$1)+SUMIFS('2009'!$I:$I, '2009'!$D:$D, $A44, '2009'!$F:$F, AD$1)+SUMIFS('2009'!$J:$J, '2009'!$E:$E, $A44, '2009'!$F:$F, AD$1), 0)</f>
        <v>0</v>
      </c>
      <c r="AE44" s="0" t="n">
        <f aca="false">IFERROR(SUMIFS('2018'!$H:$H, '2018'!$C:$C, $A44, '2018'!$F:$F, AE$1)+SUMIFS('2018'!$I:$I, '2018'!$D:$D, $A44, '2018'!$F:$F, AE$1)+SUMIFS('2018'!$J:$J, '2018'!$E:$E, $A44, '2018'!$F:$F, AE$1)+SUMIFS('2017'!$H:$H, '2017'!$C:$C, $A44, '2017'!$F:$F, AE$1)+SUMIFS('2017'!$I:$I, '2017'!$D:$D, $A44, '2017'!$F:$F, AE$1)+SUMIFS('2017'!$J:$J, '2017'!$E:$E, $A44, '2017'!$F:$F, AE$1)+SUMIFS('2016'!$H:$H, '2016'!$C:$C, $A44, '2016'!$F:$F, AE$1)+SUMIFS('2016'!$I:$I, '2016'!$D:$D, $A44, '2016'!$F:$F, AE$1)+SUMIFS('2016'!$J:$J, '2016'!$E:$E, $A44, '2016'!$F:$F, AE$1)+SUMIFS('2015'!$H:$H, '2015'!$C:$C, $A44, '2015'!$F:$F, AE$1)+SUMIFS('2015'!$I:$I, '2015'!$D:$D, $A44, '2015'!$F:$F, AE$1)+SUMIFS('2015'!$J:$J, '2015'!$E:$E, $A44, '2015'!$F:$F, AE$1)+SUMIFS('2014'!$H:$H, '2014'!$C:$C, $A44, '2014'!$F:$F, AE$1)+SUMIFS('2014'!$I:$I, '2014'!$D:$D, $A44, '2014'!$F:$F, AE$1)+SUMIFS('2014'!$J:$J, '2014'!$E:$E, $A44, '2014'!$F:$F, AE$1)+SUMIFS('2013'!$H:$H, '2013'!$C:$C, $A44, '2013'!$F:$F, AE$1)+SUMIFS('2013'!$I:$I, '2013'!$D:$D, $A44, '2013'!$F:$F, AE$1)+SUMIFS('2013'!$J:$J, '2013'!$E:$E, $A44, '2013'!$F:$F, AE$1)+SUMIFS('2012'!$H:$H, '2012'!$C:$C, $A44, '2012'!$F:$F, AE$1)+SUMIFS('2012'!$I:$I, '2012'!$D:$D, $A44, '2012'!$F:$F, AE$1)+SUMIFS('2012'!$J:$J, '2012'!$E:$E, $A44, '2012'!$F:$F, AE$1)+SUMIFS('2011'!$H:$H, '2011'!$C:$C, $A44, '2011'!$F:$F, AE$1)+SUMIFS('2011'!$I:$I, '2011'!$D:$D, $A44, '2011'!$F:$F, AE$1)+SUMIFS('2011'!$J:$J, '2011'!$E:$E, $A44, '2011'!$F:$F, AE$1)+SUMIFS('2010'!$H:$H, '2010'!$C:$C, $A44, '2010'!$F:$F, AE$1)+SUMIFS('2010'!$I:$I, '2010'!$D:$D, $A44, '2010'!$F:$F, AE$1)+SUMIFS('2010'!$J:$J, '2010'!$E:$E, $A44, '2010'!$F:$F, AE$1)+SUMIFS('2009'!$H:$H, '2009'!$C:$C, $A44, '2009'!$F:$F, AE$1)+SUMIFS('2009'!$I:$I, '2009'!$D:$D, $A44, '2009'!$F:$F, AE$1)+SUMIFS('2009'!$J:$J, '2009'!$E:$E, $A44, '2009'!$F:$F, AE$1), 0)</f>
        <v>0</v>
      </c>
      <c r="AF44" s="0" t="n">
        <f aca="false">IFERROR(SUMIFS('2018'!$H:$H, '2018'!$C:$C, $A44, '2018'!$F:$F, AF$1)+SUMIFS('2018'!$I:$I, '2018'!$D:$D, $A44, '2018'!$F:$F, AF$1)+SUMIFS('2018'!$J:$J, '2018'!$E:$E, $A44, '2018'!$F:$F, AF$1)+SUMIFS('2017'!$H:$H, '2017'!$C:$C, $A44, '2017'!$F:$F, AF$1)+SUMIFS('2017'!$I:$I, '2017'!$D:$D, $A44, '2017'!$F:$F, AF$1)+SUMIFS('2017'!$J:$J, '2017'!$E:$E, $A44, '2017'!$F:$F, AF$1)+SUMIFS('2016'!$H:$H, '2016'!$C:$C, $A44, '2016'!$F:$F, AF$1)+SUMIFS('2016'!$I:$I, '2016'!$D:$D, $A44, '2016'!$F:$F, AF$1)+SUMIFS('2016'!$J:$J, '2016'!$E:$E, $A44, '2016'!$F:$F, AF$1)+SUMIFS('2015'!$H:$H, '2015'!$C:$C, $A44, '2015'!$F:$F, AF$1)+SUMIFS('2015'!$I:$I, '2015'!$D:$D, $A44, '2015'!$F:$F, AF$1)+SUMIFS('2015'!$J:$J, '2015'!$E:$E, $A44, '2015'!$F:$F, AF$1)+SUMIFS('2014'!$H:$H, '2014'!$C:$C, $A44, '2014'!$F:$F, AF$1)+SUMIFS('2014'!$I:$I, '2014'!$D:$D, $A44, '2014'!$F:$F, AF$1)+SUMIFS('2014'!$J:$J, '2014'!$E:$E, $A44, '2014'!$F:$F, AF$1)+SUMIFS('2013'!$H:$H, '2013'!$C:$C, $A44, '2013'!$F:$F, AF$1)+SUMIFS('2013'!$I:$I, '2013'!$D:$D, $A44, '2013'!$F:$F, AF$1)+SUMIFS('2013'!$J:$J, '2013'!$E:$E, $A44, '2013'!$F:$F, AF$1)+SUMIFS('2012'!$H:$H, '2012'!$C:$C, $A44, '2012'!$F:$F, AF$1)+SUMIFS('2012'!$I:$I, '2012'!$D:$D, $A44, '2012'!$F:$F, AF$1)+SUMIFS('2012'!$J:$J, '2012'!$E:$E, $A44, '2012'!$F:$F, AF$1)+SUMIFS('2011'!$H:$H, '2011'!$C:$C, $A44, '2011'!$F:$F, AF$1)+SUMIFS('2011'!$I:$I, '2011'!$D:$D, $A44, '2011'!$F:$F, AF$1)+SUMIFS('2011'!$J:$J, '2011'!$E:$E, $A44, '2011'!$F:$F, AF$1)+SUMIFS('2010'!$H:$H, '2010'!$C:$C, $A44, '2010'!$F:$F, AF$1)+SUMIFS('2010'!$I:$I, '2010'!$D:$D, $A44, '2010'!$F:$F, AF$1)+SUMIFS('2010'!$J:$J, '2010'!$E:$E, $A44, '2010'!$F:$F, AF$1)+SUMIFS('2009'!$H:$H, '2009'!$C:$C, $A44, '2009'!$F:$F, AF$1)+SUMIFS('2009'!$I:$I, '2009'!$D:$D, $A44, '2009'!$F:$F, AF$1)+SUMIFS('2009'!$J:$J, '2009'!$E:$E, $A44, '2009'!$F:$F, AF$1), 0)</f>
        <v>0</v>
      </c>
    </row>
  </sheetData>
  <conditionalFormatting sqref="A42:A44">
    <cfRule type="expression" priority="2" aboveAverage="0" equalAverage="0" bottom="0" percent="0" rank="0" text="" dxfId="0">
      <formula>ISEVEN(#ref!)</formula>
    </cfRule>
    <cfRule type="expression" priority="3" aboveAverage="0" equalAverage="0" bottom="0" percent="0" rank="0" text="" dxfId="1">
      <formula>ISODD(#ref!)</formula>
    </cfRule>
  </conditionalFormatting>
  <conditionalFormatting sqref="A39 A41">
    <cfRule type="expression" priority="4" aboveAverage="0" equalAverage="0" bottom="0" percent="0" rank="0" text="" dxfId="2">
      <formula>ISEVEN(#ref!)</formula>
    </cfRule>
    <cfRule type="expression" priority="5" aboveAverage="0" equalAverage="0" bottom="0" percent="0" rank="0" text="" dxfId="3">
      <formula>ISODD(#ref!)</formula>
    </cfRule>
  </conditionalFormatting>
  <conditionalFormatting sqref="A40">
    <cfRule type="expression" priority="6" aboveAverage="0" equalAverage="0" bottom="0" percent="0" rank="0" text="" dxfId="0">
      <formula>ISEVEN(#ref!)</formula>
    </cfRule>
    <cfRule type="expression" priority="7" aboveAverage="0" equalAverage="0" bottom="0" percent="0" rank="0" text="" dxfId="1">
      <formula>ISODD(#ref!)</formula>
    </cfRule>
  </conditionalFormatting>
  <conditionalFormatting sqref="A3:A38">
    <cfRule type="expression" priority="8" aboveAverage="0" equalAverage="0" bottom="0" percent="0" rank="0" text="" dxfId="2">
      <formula>ISEVEN(#ref!)</formula>
    </cfRule>
    <cfRule type="expression" priority="9" aboveAverage="0" equalAverage="0" bottom="0" percent="0" rank="0" text="" dxfId="3">
      <formula>ISODD(#ref!)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 activeCellId="0" sqref="N1"/>
    </sheetView>
  </sheetViews>
  <sheetFormatPr defaultRowHeight="15" outlineLevelRow="0" outlineLevelCol="0"/>
  <cols>
    <col collapsed="false" customWidth="true" hidden="false" outlineLevel="0" max="1" min="1" style="0" width="27.71"/>
    <col collapsed="false" customWidth="true" hidden="false" outlineLevel="0" max="2" min="2" style="0" width="8.57"/>
    <col collapsed="false" customWidth="true" hidden="false" outlineLevel="0" max="3" min="3" style="0" width="9.29"/>
    <col collapsed="false" customWidth="true" hidden="false" outlineLevel="0" max="4" min="4" style="0" width="7.29"/>
    <col collapsed="false" customWidth="true" hidden="false" outlineLevel="0" max="12" min="5" style="0" width="9.29"/>
    <col collapsed="false" customWidth="true" hidden="false" outlineLevel="0" max="1025" min="13" style="0" width="8.54"/>
  </cols>
  <sheetData>
    <row r="1" customFormat="false" ht="15" hidden="false" customHeight="false" outlineLevel="0" collapsed="false">
      <c r="A1" s="22" t="s">
        <v>118</v>
      </c>
      <c r="B1" s="22" t="s">
        <v>26</v>
      </c>
      <c r="C1" s="3" t="n">
        <v>2018</v>
      </c>
      <c r="D1" s="3" t="n">
        <v>2017</v>
      </c>
      <c r="E1" s="3" t="n">
        <v>2016</v>
      </c>
      <c r="F1" s="3" t="n">
        <v>2015</v>
      </c>
      <c r="G1" s="3" t="n">
        <v>2014</v>
      </c>
      <c r="H1" s="3" t="n">
        <v>2013</v>
      </c>
      <c r="I1" s="3" t="n">
        <v>2012</v>
      </c>
      <c r="J1" s="3" t="n">
        <v>2011</v>
      </c>
      <c r="K1" s="3" t="n">
        <v>2010</v>
      </c>
      <c r="L1" s="3" t="n">
        <v>2009</v>
      </c>
    </row>
    <row r="2" customFormat="false" ht="15" hidden="false" customHeight="false" outlineLevel="0" collapsed="false">
      <c r="A2" s="12" t="s">
        <v>87</v>
      </c>
      <c r="B2" s="23" t="n">
        <f aca="false">SUM(C2:L2)</f>
        <v>3011</v>
      </c>
      <c r="C2" s="24" t="n">
        <f aca="false">SUMIF('2018'!$F:$F,'Deportees per MS - all ops'!$A2,'2018'!$G:$G)</f>
        <v>701</v>
      </c>
      <c r="D2" s="24" t="n">
        <f aca="false">SUMIF('2017'!$F:$F,'Deportees per MS - all ops'!$A2,'2017'!$G:$G)</f>
        <v>541</v>
      </c>
      <c r="E2" s="24" t="n">
        <f aca="false">SUMIF('2016'!$F:$F,'Deportees per MS - all ops'!$A2,'2016'!$G:$G)</f>
        <v>317</v>
      </c>
      <c r="F2" s="24" t="n">
        <f aca="false">SUMIF('2015'!$F:$F,'Deportees per MS - all ops'!$A2,'2015'!$G:$G)</f>
        <v>309</v>
      </c>
      <c r="G2" s="24" t="n">
        <f aca="false">SUMIF('2014'!$F:$F,'Deportees per MS - all ops'!$A2,'2014'!$G:$G)</f>
        <v>80</v>
      </c>
      <c r="H2" s="24" t="n">
        <f aca="false">SUMIF('2013'!$F:$F,'Deportees per MS - all ops'!$A2,'2013'!$G:$G)</f>
        <v>81</v>
      </c>
      <c r="I2" s="24" t="n">
        <f aca="false">SUMIF('2012'!$F:$F,'Deportees per MS - all ops'!$A2,'2012'!$G:$G)</f>
        <v>184</v>
      </c>
      <c r="J2" s="24" t="n">
        <f aca="false">SUMIF('2011'!$F:$F,'Deportees per MS - all ops'!$A2,'2011'!$G:$G)</f>
        <v>182</v>
      </c>
      <c r="K2" s="24" t="n">
        <f aca="false">SUMIF('2010'!$F:$F,'Deportees per MS - all ops'!$A2,'2010'!$G:$G)</f>
        <v>405</v>
      </c>
      <c r="L2" s="24" t="n">
        <f aca="false">SUMIF('2009'!$F:$F,'Deportees per MS - all ops'!$A2,'2009'!$G:$G)</f>
        <v>211</v>
      </c>
    </row>
    <row r="3" customFormat="false" ht="15" hidden="false" customHeight="false" outlineLevel="0" collapsed="false">
      <c r="A3" s="12" t="s">
        <v>88</v>
      </c>
      <c r="B3" s="23" t="n">
        <f aca="false">SUM(C3:L3)</f>
        <v>948</v>
      </c>
      <c r="C3" s="24" t="n">
        <f aca="false">SUMIF('2018'!$F:$F,'Deportees per MS - all ops'!$A3,'2018'!$G:$G)</f>
        <v>259</v>
      </c>
      <c r="D3" s="24" t="n">
        <f aca="false">SUMIF('2017'!$F:$F,'Deportees per MS - all ops'!$A3,'2017'!$G:$G)</f>
        <v>277</v>
      </c>
      <c r="E3" s="24" t="n">
        <f aca="false">SUMIF('2016'!$F:$F,'Deportees per MS - all ops'!$A3,'2016'!$G:$G)</f>
        <v>182</v>
      </c>
      <c r="F3" s="24" t="n">
        <f aca="false">SUMIF('2015'!$F:$F,'Deportees per MS - all ops'!$A3,'2015'!$G:$G)</f>
        <v>68</v>
      </c>
      <c r="G3" s="24" t="n">
        <f aca="false">SUMIF('2014'!$F:$F,'Deportees per MS - all ops'!$A3,'2014'!$G:$G)</f>
        <v>59</v>
      </c>
      <c r="H3" s="24" t="n">
        <f aca="false">SUMIF('2013'!$F:$F,'Deportees per MS - all ops'!$A3,'2013'!$G:$G)</f>
        <v>60</v>
      </c>
      <c r="I3" s="24" t="n">
        <f aca="false">SUMIF('2012'!$F:$F,'Deportees per MS - all ops'!$A3,'2012'!$G:$G)</f>
        <v>5</v>
      </c>
      <c r="J3" s="24" t="n">
        <f aca="false">SUMIF('2011'!$F:$F,'Deportees per MS - all ops'!$A3,'2011'!$G:$G)</f>
        <v>26</v>
      </c>
      <c r="K3" s="24" t="n">
        <f aca="false">SUMIF('2010'!$F:$F,'Deportees per MS - all ops'!$A3,'2010'!$G:$G)</f>
        <v>5</v>
      </c>
      <c r="L3" s="24" t="n">
        <f aca="false">SUMIF('2009'!$F:$F,'Deportees per MS - all ops'!$A3,'2009'!$G:$G)</f>
        <v>7</v>
      </c>
    </row>
    <row r="4" customFormat="false" ht="15" hidden="false" customHeight="false" outlineLevel="0" collapsed="false">
      <c r="A4" s="12" t="s">
        <v>89</v>
      </c>
      <c r="B4" s="23" t="n">
        <f aca="false">SUM(C4:L4)</f>
        <v>199</v>
      </c>
      <c r="C4" s="24" t="n">
        <f aca="false">SUMIF('2018'!$F:$F,'Deportees per MS - all ops'!$A4,'2018'!$G:$G)</f>
        <v>8</v>
      </c>
      <c r="D4" s="24" t="n">
        <f aca="false">SUMIF('2017'!$F:$F,'Deportees per MS - all ops'!$A4,'2017'!$G:$G)</f>
        <v>31</v>
      </c>
      <c r="E4" s="24" t="n">
        <f aca="false">SUMIF('2016'!$F:$F,'Deportees per MS - all ops'!$A4,'2016'!$G:$G)</f>
        <v>8</v>
      </c>
      <c r="F4" s="24" t="n">
        <f aca="false">SUMIF('2015'!$F:$F,'Deportees per MS - all ops'!$A4,'2015'!$G:$G)</f>
        <v>71</v>
      </c>
      <c r="G4" s="24" t="n">
        <f aca="false">SUMIF('2014'!$F:$F,'Deportees per MS - all ops'!$A4,'2014'!$G:$G)</f>
        <v>31</v>
      </c>
      <c r="H4" s="24" t="n">
        <f aca="false">SUMIF('2013'!$F:$F,'Deportees per MS - all ops'!$A4,'2013'!$G:$G)</f>
        <v>42</v>
      </c>
      <c r="I4" s="24" t="n">
        <f aca="false">SUMIF('2012'!$F:$F,'Deportees per MS - all ops'!$A4,'2012'!$G:$G)</f>
        <v>5</v>
      </c>
      <c r="J4" s="24" t="n">
        <f aca="false">SUMIF('2011'!$F:$F,'Deportees per MS - all ops'!$A4,'2011'!$G:$G)</f>
        <v>3</v>
      </c>
      <c r="K4" s="24" t="n">
        <f aca="false">SUMIF('2010'!$F:$F,'Deportees per MS - all ops'!$A4,'2010'!$G:$G)</f>
        <v>0</v>
      </c>
      <c r="L4" s="24" t="n">
        <f aca="false">SUMIF('2009'!$F:$F,'Deportees per MS - all ops'!$A4,'2009'!$G:$G)</f>
        <v>0</v>
      </c>
    </row>
    <row r="5" customFormat="false" ht="15" hidden="false" customHeight="false" outlineLevel="0" collapsed="false">
      <c r="A5" s="12" t="s">
        <v>90</v>
      </c>
      <c r="B5" s="23" t="n">
        <f aca="false">SUM(C5:L5)</f>
        <v>4</v>
      </c>
      <c r="C5" s="24" t="n">
        <f aca="false">SUMIF('2018'!$F:$F,'Deportees per MS - all ops'!$A5,'2018'!$G:$G)</f>
        <v>0</v>
      </c>
      <c r="D5" s="24" t="n">
        <f aca="false">SUMIF('2017'!$F:$F,'Deportees per MS - all ops'!$A5,'2017'!$G:$G)</f>
        <v>0</v>
      </c>
      <c r="E5" s="24" t="n">
        <f aca="false">SUMIF('2016'!$F:$F,'Deportees per MS - all ops'!$A5,'2016'!$G:$G)</f>
        <v>0</v>
      </c>
      <c r="F5" s="24" t="n">
        <f aca="false">SUMIF('2015'!$F:$F,'Deportees per MS - all ops'!$A5,'2015'!$G:$G)</f>
        <v>4</v>
      </c>
      <c r="G5" s="24" t="n">
        <f aca="false">SUMIF('2014'!$F:$F,'Deportees per MS - all ops'!$A5,'2014'!$G:$G)</f>
        <v>0</v>
      </c>
      <c r="H5" s="24" t="n">
        <f aca="false">SUMIF('2013'!$F:$F,'Deportees per MS - all ops'!$A5,'2013'!$G:$G)</f>
        <v>0</v>
      </c>
      <c r="I5" s="24" t="n">
        <f aca="false">SUMIF('2012'!$F:$F,'Deportees per MS - all ops'!$A5,'2012'!$G:$G)</f>
        <v>0</v>
      </c>
      <c r="J5" s="24" t="n">
        <f aca="false">SUMIF('2011'!$F:$F,'Deportees per MS - all ops'!$A5,'2011'!$G:$G)</f>
        <v>0</v>
      </c>
      <c r="K5" s="24" t="n">
        <f aca="false">SUMIF('2010'!$F:$F,'Deportees per MS - all ops'!$A5,'2010'!$G:$G)</f>
        <v>0</v>
      </c>
      <c r="L5" s="24" t="n">
        <f aca="false">SUMIF('2009'!$F:$F,'Deportees per MS - all ops'!$A5,'2009'!$G:$G)</f>
        <v>0</v>
      </c>
    </row>
    <row r="6" customFormat="false" ht="15" hidden="false" customHeight="false" outlineLevel="0" collapsed="false">
      <c r="A6" s="12" t="s">
        <v>91</v>
      </c>
      <c r="B6" s="23" t="n">
        <f aca="false">SUM(C6:L6)</f>
        <v>6</v>
      </c>
      <c r="C6" s="24" t="n">
        <f aca="false">SUMIF('2018'!$F:$F,'Deportees per MS - all ops'!$A6,'2018'!$G:$G)</f>
        <v>0</v>
      </c>
      <c r="D6" s="24" t="n">
        <f aca="false">SUMIF('2017'!$F:$F,'Deportees per MS - all ops'!$A6,'2017'!$G:$G)</f>
        <v>0</v>
      </c>
      <c r="E6" s="24" t="n">
        <f aca="false">SUMIF('2016'!$F:$F,'Deportees per MS - all ops'!$A6,'2016'!$G:$G)</f>
        <v>0</v>
      </c>
      <c r="F6" s="24" t="n">
        <f aca="false">SUMIF('2015'!$F:$F,'Deportees per MS - all ops'!$A6,'2015'!$G:$G)</f>
        <v>0</v>
      </c>
      <c r="G6" s="24" t="n">
        <f aca="false">SUMIF('2014'!$F:$F,'Deportees per MS - all ops'!$A6,'2014'!$G:$G)</f>
        <v>0</v>
      </c>
      <c r="H6" s="24" t="n">
        <f aca="false">SUMIF('2013'!$F:$F,'Deportees per MS - all ops'!$A6,'2013'!$G:$G)</f>
        <v>0</v>
      </c>
      <c r="I6" s="24" t="n">
        <f aca="false">SUMIF('2012'!$F:$F,'Deportees per MS - all ops'!$A6,'2012'!$G:$G)</f>
        <v>0</v>
      </c>
      <c r="J6" s="24" t="n">
        <f aca="false">SUMIF('2011'!$F:$F,'Deportees per MS - all ops'!$A6,'2011'!$G:$G)</f>
        <v>0</v>
      </c>
      <c r="K6" s="24" t="n">
        <f aca="false">SUMIF('2010'!$F:$F,'Deportees per MS - all ops'!$A6,'2010'!$G:$G)</f>
        <v>3</v>
      </c>
      <c r="L6" s="24" t="n">
        <f aca="false">SUMIF('2009'!$F:$F,'Deportees per MS - all ops'!$A6,'2009'!$G:$G)</f>
        <v>3</v>
      </c>
    </row>
    <row r="7" customFormat="false" ht="15" hidden="false" customHeight="false" outlineLevel="0" collapsed="false">
      <c r="A7" s="12" t="s">
        <v>92</v>
      </c>
      <c r="B7" s="23" t="n">
        <f aca="false">SUM(C7:L7)</f>
        <v>12</v>
      </c>
      <c r="C7" s="24" t="n">
        <f aca="false">SUMIF('2018'!$F:$F,'Deportees per MS - all ops'!$A7,'2018'!$G:$G)</f>
        <v>0</v>
      </c>
      <c r="D7" s="24" t="n">
        <f aca="false">SUMIF('2017'!$F:$F,'Deportees per MS - all ops'!$A7,'2017'!$G:$G)</f>
        <v>3</v>
      </c>
      <c r="E7" s="24" t="n">
        <f aca="false">SUMIF('2016'!$F:$F,'Deportees per MS - all ops'!$A7,'2016'!$G:$G)</f>
        <v>0</v>
      </c>
      <c r="F7" s="24" t="n">
        <f aca="false">SUMIF('2015'!$F:$F,'Deportees per MS - all ops'!$A7,'2015'!$G:$G)</f>
        <v>1</v>
      </c>
      <c r="G7" s="24" t="n">
        <f aca="false">SUMIF('2014'!$F:$F,'Deportees per MS - all ops'!$A7,'2014'!$G:$G)</f>
        <v>0</v>
      </c>
      <c r="H7" s="24" t="n">
        <f aca="false">SUMIF('2013'!$F:$F,'Deportees per MS - all ops'!$A7,'2013'!$G:$G)</f>
        <v>0</v>
      </c>
      <c r="I7" s="24" t="n">
        <f aca="false">SUMIF('2012'!$F:$F,'Deportees per MS - all ops'!$A7,'2012'!$G:$G)</f>
        <v>1</v>
      </c>
      <c r="J7" s="24" t="n">
        <f aca="false">SUMIF('2011'!$F:$F,'Deportees per MS - all ops'!$A7,'2011'!$G:$G)</f>
        <v>1</v>
      </c>
      <c r="K7" s="24" t="n">
        <f aca="false">SUMIF('2010'!$F:$F,'Deportees per MS - all ops'!$A7,'2010'!$G:$G)</f>
        <v>2</v>
      </c>
      <c r="L7" s="24" t="n">
        <f aca="false">SUMIF('2009'!$F:$F,'Deportees per MS - all ops'!$A7,'2009'!$G:$G)</f>
        <v>4</v>
      </c>
    </row>
    <row r="8" customFormat="false" ht="15" hidden="false" customHeight="false" outlineLevel="0" collapsed="false">
      <c r="A8" s="12" t="s">
        <v>93</v>
      </c>
      <c r="B8" s="23" t="n">
        <f aca="false">SUM(C8:L8)</f>
        <v>78</v>
      </c>
      <c r="C8" s="24" t="n">
        <f aca="false">SUMIF('2018'!$F:$F,'Deportees per MS - all ops'!$A8,'2018'!$G:$G)</f>
        <v>0</v>
      </c>
      <c r="D8" s="24" t="n">
        <f aca="false">SUMIF('2017'!$F:$F,'Deportees per MS - all ops'!$A8,'2017'!$G:$G)</f>
        <v>27</v>
      </c>
      <c r="E8" s="24" t="n">
        <f aca="false">SUMIF('2016'!$F:$F,'Deportees per MS - all ops'!$A8,'2016'!$G:$G)</f>
        <v>14</v>
      </c>
      <c r="F8" s="24" t="n">
        <f aca="false">SUMIF('2015'!$F:$F,'Deportees per MS - all ops'!$A8,'2015'!$G:$G)</f>
        <v>6</v>
      </c>
      <c r="G8" s="24" t="n">
        <f aca="false">SUMIF('2014'!$F:$F,'Deportees per MS - all ops'!$A8,'2014'!$G:$G)</f>
        <v>17</v>
      </c>
      <c r="H8" s="24" t="n">
        <f aca="false">SUMIF('2013'!$F:$F,'Deportees per MS - all ops'!$A8,'2013'!$G:$G)</f>
        <v>5</v>
      </c>
      <c r="I8" s="24" t="n">
        <f aca="false">SUMIF('2012'!$F:$F,'Deportees per MS - all ops'!$A8,'2012'!$G:$G)</f>
        <v>0</v>
      </c>
      <c r="J8" s="24" t="n">
        <f aca="false">SUMIF('2011'!$F:$F,'Deportees per MS - all ops'!$A8,'2011'!$G:$G)</f>
        <v>9</v>
      </c>
      <c r="K8" s="24" t="n">
        <f aca="false">SUMIF('2010'!$F:$F,'Deportees per MS - all ops'!$A8,'2010'!$G:$G)</f>
        <v>0</v>
      </c>
      <c r="L8" s="24" t="n">
        <f aca="false">SUMIF('2009'!$F:$F,'Deportees per MS - all ops'!$A8,'2009'!$G:$G)</f>
        <v>0</v>
      </c>
    </row>
    <row r="9" customFormat="false" ht="15" hidden="false" customHeight="false" outlineLevel="0" collapsed="false">
      <c r="A9" s="12" t="s">
        <v>94</v>
      </c>
      <c r="B9" s="23" t="n">
        <f aca="false">SUM(C9:L9)</f>
        <v>2</v>
      </c>
      <c r="C9" s="24" t="n">
        <f aca="false">SUMIF('2018'!$F:$F,'Deportees per MS - all ops'!$A9,'2018'!$G:$G)</f>
        <v>0</v>
      </c>
      <c r="D9" s="24" t="n">
        <f aca="false">SUMIF('2017'!$F:$F,'Deportees per MS - all ops'!$A9,'2017'!$G:$G)</f>
        <v>0</v>
      </c>
      <c r="E9" s="24" t="n">
        <f aca="false">SUMIF('2016'!$F:$F,'Deportees per MS - all ops'!$A9,'2016'!$G:$G)</f>
        <v>0</v>
      </c>
      <c r="F9" s="24" t="n">
        <f aca="false">SUMIF('2015'!$F:$F,'Deportees per MS - all ops'!$A9,'2015'!$G:$G)</f>
        <v>2</v>
      </c>
      <c r="G9" s="24" t="n">
        <f aca="false">SUMIF('2014'!$F:$F,'Deportees per MS - all ops'!$A9,'2014'!$G:$G)</f>
        <v>0</v>
      </c>
      <c r="H9" s="24" t="n">
        <f aca="false">SUMIF('2013'!$F:$F,'Deportees per MS - all ops'!$A9,'2013'!$G:$G)</f>
        <v>0</v>
      </c>
      <c r="I9" s="24" t="n">
        <f aca="false">SUMIF('2012'!$F:$F,'Deportees per MS - all ops'!$A9,'2012'!$G:$G)</f>
        <v>0</v>
      </c>
      <c r="J9" s="24" t="n">
        <f aca="false">SUMIF('2011'!$F:$F,'Deportees per MS - all ops'!$A9,'2011'!$G:$G)</f>
        <v>0</v>
      </c>
      <c r="K9" s="24" t="n">
        <f aca="false">SUMIF('2010'!$F:$F,'Deportees per MS - all ops'!$A9,'2010'!$G:$G)</f>
        <v>0</v>
      </c>
      <c r="L9" s="24" t="n">
        <f aca="false">SUMIF('2009'!$F:$F,'Deportees per MS - all ops'!$A9,'2009'!$G:$G)</f>
        <v>0</v>
      </c>
    </row>
    <row r="10" customFormat="false" ht="15" hidden="false" customHeight="false" outlineLevel="0" collapsed="false">
      <c r="A10" s="12" t="s">
        <v>95</v>
      </c>
      <c r="B10" s="23" t="n">
        <f aca="false">SUM(C10:L10)</f>
        <v>447</v>
      </c>
      <c r="C10" s="24" t="n">
        <f aca="false">SUMIF('2018'!$F:$F,'Deportees per MS - all ops'!$A10,'2018'!$G:$G)</f>
        <v>29</v>
      </c>
      <c r="D10" s="24" t="n">
        <f aca="false">SUMIF('2017'!$F:$F,'Deportees per MS - all ops'!$A10,'2017'!$G:$G)</f>
        <v>100</v>
      </c>
      <c r="E10" s="24" t="n">
        <f aca="false">SUMIF('2016'!$F:$F,'Deportees per MS - all ops'!$A10,'2016'!$G:$G)</f>
        <v>67</v>
      </c>
      <c r="F10" s="24" t="n">
        <f aca="false">SUMIF('2015'!$F:$F,'Deportees per MS - all ops'!$A10,'2015'!$G:$G)</f>
        <v>58</v>
      </c>
      <c r="G10" s="24" t="n">
        <f aca="false">SUMIF('2014'!$F:$F,'Deportees per MS - all ops'!$A10,'2014'!$G:$G)</f>
        <v>60</v>
      </c>
      <c r="H10" s="24" t="n">
        <f aca="false">SUMIF('2013'!$F:$F,'Deportees per MS - all ops'!$A10,'2013'!$G:$G)</f>
        <v>26</v>
      </c>
      <c r="I10" s="24" t="n">
        <f aca="false">SUMIF('2012'!$F:$F,'Deportees per MS - all ops'!$A10,'2012'!$G:$G)</f>
        <v>9</v>
      </c>
      <c r="J10" s="24" t="n">
        <f aca="false">SUMIF('2011'!$F:$F,'Deportees per MS - all ops'!$A10,'2011'!$G:$G)</f>
        <v>45</v>
      </c>
      <c r="K10" s="24" t="n">
        <f aca="false">SUMIF('2010'!$F:$F,'Deportees per MS - all ops'!$A10,'2010'!$G:$G)</f>
        <v>51</v>
      </c>
      <c r="L10" s="24" t="n">
        <f aca="false">SUMIF('2009'!$F:$F,'Deportees per MS - all ops'!$A10,'2009'!$G:$G)</f>
        <v>2</v>
      </c>
    </row>
    <row r="11" customFormat="false" ht="15" hidden="false" customHeight="false" outlineLevel="0" collapsed="false">
      <c r="A11" s="12" t="s">
        <v>96</v>
      </c>
      <c r="B11" s="23" t="n">
        <f aca="false">SUM(C11:L11)</f>
        <v>3080</v>
      </c>
      <c r="C11" s="24" t="n">
        <f aca="false">SUMIF('2018'!$F:$F,'Deportees per MS - all ops'!$A11,'2018'!$G:$G)</f>
        <v>1082</v>
      </c>
      <c r="D11" s="24" t="n">
        <f aca="false">SUMIF('2017'!$F:$F,'Deportees per MS - all ops'!$A11,'2017'!$G:$G)</f>
        <v>1018</v>
      </c>
      <c r="E11" s="24" t="n">
        <f aca="false">SUMIF('2016'!$F:$F,'Deportees per MS - all ops'!$A11,'2016'!$G:$G)</f>
        <v>283</v>
      </c>
      <c r="F11" s="24" t="n">
        <f aca="false">SUMIF('2015'!$F:$F,'Deportees per MS - all ops'!$A11,'2015'!$G:$G)</f>
        <v>206</v>
      </c>
      <c r="G11" s="24" t="n">
        <f aca="false">SUMIF('2014'!$F:$F,'Deportees per MS - all ops'!$A11,'2014'!$G:$G)</f>
        <v>155</v>
      </c>
      <c r="H11" s="24" t="n">
        <f aca="false">SUMIF('2013'!$F:$F,'Deportees per MS - all ops'!$A11,'2013'!$G:$G)</f>
        <v>105</v>
      </c>
      <c r="I11" s="24" t="n">
        <f aca="false">SUMIF('2012'!$F:$F,'Deportees per MS - all ops'!$A11,'2012'!$G:$G)</f>
        <v>62</v>
      </c>
      <c r="J11" s="24" t="n">
        <f aca="false">SUMIF('2011'!$F:$F,'Deportees per MS - all ops'!$A11,'2011'!$G:$G)</f>
        <v>49</v>
      </c>
      <c r="K11" s="24" t="n">
        <f aca="false">SUMIF('2010'!$F:$F,'Deportees per MS - all ops'!$A11,'2010'!$G:$G)</f>
        <v>52</v>
      </c>
      <c r="L11" s="24" t="n">
        <f aca="false">SUMIF('2009'!$F:$F,'Deportees per MS - all ops'!$A11,'2009'!$G:$G)</f>
        <v>68</v>
      </c>
    </row>
    <row r="12" customFormat="false" ht="15" hidden="false" customHeight="false" outlineLevel="0" collapsed="false">
      <c r="A12" s="12" t="s">
        <v>97</v>
      </c>
      <c r="B12" s="23" t="n">
        <f aca="false">SUM(C12:L12)</f>
        <v>26473</v>
      </c>
      <c r="C12" s="24" t="n">
        <f aca="false">SUMIF('2018'!$F:$F,'Deportees per MS - all ops'!$A12,'2018'!$G:$G)</f>
        <v>6852</v>
      </c>
      <c r="D12" s="24" t="n">
        <f aca="false">SUMIF('2017'!$F:$F,'Deportees per MS - all ops'!$A12,'2017'!$G:$G)</f>
        <v>8637</v>
      </c>
      <c r="E12" s="24" t="n">
        <f aca="false">SUMIF('2016'!$F:$F,'Deportees per MS - all ops'!$A12,'2016'!$G:$G)</f>
        <v>7256</v>
      </c>
      <c r="F12" s="24" t="n">
        <f aca="false">SUMIF('2015'!$F:$F,'Deportees per MS - all ops'!$A12,'2015'!$G:$G)</f>
        <v>1385</v>
      </c>
      <c r="G12" s="24" t="n">
        <f aca="false">SUMIF('2014'!$F:$F,'Deportees per MS - all ops'!$A12,'2014'!$G:$G)</f>
        <v>473</v>
      </c>
      <c r="H12" s="24" t="n">
        <f aca="false">SUMIF('2013'!$F:$F,'Deportees per MS - all ops'!$A12,'2013'!$G:$G)</f>
        <v>458</v>
      </c>
      <c r="I12" s="24" t="n">
        <f aca="false">SUMIF('2012'!$F:$F,'Deportees per MS - all ops'!$A12,'2012'!$G:$G)</f>
        <v>644</v>
      </c>
      <c r="J12" s="24" t="n">
        <f aca="false">SUMIF('2011'!$F:$F,'Deportees per MS - all ops'!$A12,'2011'!$G:$G)</f>
        <v>390</v>
      </c>
      <c r="K12" s="24" t="n">
        <f aca="false">SUMIF('2010'!$F:$F,'Deportees per MS - all ops'!$A12,'2010'!$G:$G)</f>
        <v>226</v>
      </c>
      <c r="L12" s="24" t="n">
        <f aca="false">SUMIF('2009'!$F:$F,'Deportees per MS - all ops'!$A12,'2009'!$G:$G)</f>
        <v>152</v>
      </c>
    </row>
    <row r="13" customFormat="false" ht="15" hidden="false" customHeight="false" outlineLevel="0" collapsed="false">
      <c r="A13" s="12" t="s">
        <v>98</v>
      </c>
      <c r="B13" s="23" t="n">
        <f aca="false">SUM(C13:L13)</f>
        <v>934</v>
      </c>
      <c r="C13" s="24" t="n">
        <f aca="false">SUMIF('2018'!$F:$F,'Deportees per MS - all ops'!$A13,'2018'!$G:$G)</f>
        <v>68</v>
      </c>
      <c r="D13" s="24" t="n">
        <f aca="false">SUMIF('2017'!$F:$F,'Deportees per MS - all ops'!$A13,'2017'!$G:$G)</f>
        <v>194</v>
      </c>
      <c r="E13" s="24" t="n">
        <f aca="false">SUMIF('2016'!$F:$F,'Deportees per MS - all ops'!$A13,'2016'!$G:$G)</f>
        <v>204</v>
      </c>
      <c r="F13" s="24" t="n">
        <f aca="false">SUMIF('2015'!$F:$F,'Deportees per MS - all ops'!$A13,'2015'!$G:$G)</f>
        <v>69</v>
      </c>
      <c r="G13" s="24" t="n">
        <f aca="false">SUMIF('2014'!$F:$F,'Deportees per MS - all ops'!$A13,'2014'!$G:$G)</f>
        <v>165</v>
      </c>
      <c r="H13" s="24" t="n">
        <f aca="false">SUMIF('2013'!$F:$F,'Deportees per MS - all ops'!$A13,'2013'!$G:$G)</f>
        <v>84</v>
      </c>
      <c r="I13" s="24" t="n">
        <f aca="false">SUMIF('2012'!$F:$F,'Deportees per MS - all ops'!$A13,'2012'!$G:$G)</f>
        <v>19</v>
      </c>
      <c r="J13" s="24" t="n">
        <f aca="false">SUMIF('2011'!$F:$F,'Deportees per MS - all ops'!$A13,'2011'!$G:$G)</f>
        <v>20</v>
      </c>
      <c r="K13" s="24" t="n">
        <f aca="false">SUMIF('2010'!$F:$F,'Deportees per MS - all ops'!$A13,'2010'!$G:$G)</f>
        <v>86</v>
      </c>
      <c r="L13" s="24" t="n">
        <f aca="false">SUMIF('2009'!$F:$F,'Deportees per MS - all ops'!$A13,'2009'!$G:$G)</f>
        <v>25</v>
      </c>
    </row>
    <row r="14" customFormat="false" ht="15" hidden="false" customHeight="false" outlineLevel="0" collapsed="false">
      <c r="A14" s="12" t="s">
        <v>99</v>
      </c>
      <c r="B14" s="23" t="n">
        <f aca="false">SUM(C14:L14)</f>
        <v>1013</v>
      </c>
      <c r="C14" s="24" t="n">
        <f aca="false">SUMIF('2018'!$F:$F,'Deportees per MS - all ops'!$A14,'2018'!$G:$G)</f>
        <v>29</v>
      </c>
      <c r="D14" s="24" t="n">
        <f aca="false">SUMIF('2017'!$F:$F,'Deportees per MS - all ops'!$A14,'2017'!$G:$G)</f>
        <v>93</v>
      </c>
      <c r="E14" s="24" t="n">
        <f aca="false">SUMIF('2016'!$F:$F,'Deportees per MS - all ops'!$A14,'2016'!$G:$G)</f>
        <v>140</v>
      </c>
      <c r="F14" s="24" t="n">
        <f aca="false">SUMIF('2015'!$F:$F,'Deportees per MS - all ops'!$A14,'2015'!$G:$G)</f>
        <v>342</v>
      </c>
      <c r="G14" s="24" t="n">
        <f aca="false">SUMIF('2014'!$F:$F,'Deportees per MS - all ops'!$A14,'2014'!$G:$G)</f>
        <v>288</v>
      </c>
      <c r="H14" s="24" t="n">
        <f aca="false">SUMIF('2013'!$F:$F,'Deportees per MS - all ops'!$A14,'2013'!$G:$G)</f>
        <v>28</v>
      </c>
      <c r="I14" s="24" t="n">
        <f aca="false">SUMIF('2012'!$F:$F,'Deportees per MS - all ops'!$A14,'2012'!$G:$G)</f>
        <v>42</v>
      </c>
      <c r="J14" s="24" t="n">
        <f aca="false">SUMIF('2011'!$F:$F,'Deportees per MS - all ops'!$A14,'2011'!$G:$G)</f>
        <v>14</v>
      </c>
      <c r="K14" s="24" t="n">
        <f aca="false">SUMIF('2010'!$F:$F,'Deportees per MS - all ops'!$A14,'2010'!$G:$G)</f>
        <v>13</v>
      </c>
      <c r="L14" s="24" t="n">
        <f aca="false">SUMIF('2009'!$F:$F,'Deportees per MS - all ops'!$A14,'2009'!$G:$G)</f>
        <v>24</v>
      </c>
    </row>
    <row r="15" customFormat="false" ht="15" hidden="false" customHeight="false" outlineLevel="0" collapsed="false">
      <c r="A15" s="12" t="s">
        <v>100</v>
      </c>
      <c r="B15" s="23" t="n">
        <f aca="false">SUM(C15:L15)</f>
        <v>667</v>
      </c>
      <c r="C15" s="24" t="n">
        <f aca="false">SUMIF('2018'!$F:$F,'Deportees per MS - all ops'!$A15,'2018'!$G:$G)</f>
        <v>83</v>
      </c>
      <c r="D15" s="24" t="n">
        <f aca="false">SUMIF('2017'!$F:$F,'Deportees per MS - all ops'!$A15,'2017'!$G:$G)</f>
        <v>306</v>
      </c>
      <c r="E15" s="24" t="n">
        <f aca="false">SUMIF('2016'!$F:$F,'Deportees per MS - all ops'!$A15,'2016'!$G:$G)</f>
        <v>189</v>
      </c>
      <c r="F15" s="24" t="n">
        <f aca="false">SUMIF('2015'!$F:$F,'Deportees per MS - all ops'!$A15,'2015'!$G:$G)</f>
        <v>44</v>
      </c>
      <c r="G15" s="24" t="n">
        <f aca="false">SUMIF('2014'!$F:$F,'Deportees per MS - all ops'!$A15,'2014'!$G:$G)</f>
        <v>1</v>
      </c>
      <c r="H15" s="24" t="n">
        <f aca="false">SUMIF('2013'!$F:$F,'Deportees per MS - all ops'!$A15,'2013'!$G:$G)</f>
        <v>39</v>
      </c>
      <c r="I15" s="24" t="n">
        <f aca="false">SUMIF('2012'!$F:$F,'Deportees per MS - all ops'!$A15,'2012'!$G:$G)</f>
        <v>0</v>
      </c>
      <c r="J15" s="24" t="n">
        <f aca="false">SUMIF('2011'!$F:$F,'Deportees per MS - all ops'!$A15,'2011'!$G:$G)</f>
        <v>0</v>
      </c>
      <c r="K15" s="24" t="n">
        <f aca="false">SUMIF('2010'!$F:$F,'Deportees per MS - all ops'!$A15,'2010'!$G:$G)</f>
        <v>1</v>
      </c>
      <c r="L15" s="24" t="n">
        <f aca="false">SUMIF('2009'!$F:$F,'Deportees per MS - all ops'!$A15,'2009'!$G:$G)</f>
        <v>4</v>
      </c>
    </row>
    <row r="16" customFormat="false" ht="15" hidden="false" customHeight="false" outlineLevel="0" collapsed="false">
      <c r="A16" s="12" t="s">
        <v>101</v>
      </c>
      <c r="B16" s="23" t="n">
        <f aca="false">SUM(C16:L16)</f>
        <v>689</v>
      </c>
      <c r="C16" s="24" t="n">
        <f aca="false">SUMIF('2018'!$F:$F,'Deportees per MS - all ops'!$A16,'2018'!$G:$G)</f>
        <v>0</v>
      </c>
      <c r="D16" s="24" t="n">
        <f aca="false">SUMIF('2017'!$F:$F,'Deportees per MS - all ops'!$A16,'2017'!$G:$G)</f>
        <v>0</v>
      </c>
      <c r="E16" s="24" t="n">
        <f aca="false">SUMIF('2016'!$F:$F,'Deportees per MS - all ops'!$A16,'2016'!$G:$G)</f>
        <v>0</v>
      </c>
      <c r="F16" s="24" t="n">
        <f aca="false">SUMIF('2015'!$F:$F,'Deportees per MS - all ops'!$A16,'2015'!$G:$G)</f>
        <v>12</v>
      </c>
      <c r="G16" s="24" t="n">
        <f aca="false">SUMIF('2014'!$F:$F,'Deportees per MS - all ops'!$A16,'2014'!$G:$G)</f>
        <v>0</v>
      </c>
      <c r="H16" s="24" t="n">
        <f aca="false">SUMIF('2013'!$F:$F,'Deportees per MS - all ops'!$A16,'2013'!$G:$G)</f>
        <v>64</v>
      </c>
      <c r="I16" s="24" t="n">
        <f aca="false">SUMIF('2012'!$F:$F,'Deportees per MS - all ops'!$A16,'2012'!$G:$G)</f>
        <v>101</v>
      </c>
      <c r="J16" s="24" t="n">
        <f aca="false">SUMIF('2011'!$F:$F,'Deportees per MS - all ops'!$A16,'2011'!$G:$G)</f>
        <v>185</v>
      </c>
      <c r="K16" s="24" t="n">
        <f aca="false">SUMIF('2010'!$F:$F,'Deportees per MS - all ops'!$A16,'2010'!$G:$G)</f>
        <v>111</v>
      </c>
      <c r="L16" s="24" t="n">
        <f aca="false">SUMIF('2009'!$F:$F,'Deportees per MS - all ops'!$A16,'2009'!$G:$G)</f>
        <v>216</v>
      </c>
    </row>
    <row r="17" customFormat="false" ht="15" hidden="false" customHeight="false" outlineLevel="0" collapsed="false">
      <c r="A17" s="12" t="s">
        <v>102</v>
      </c>
      <c r="B17" s="23" t="n">
        <f aca="false">SUM(C17:L17)</f>
        <v>5832</v>
      </c>
      <c r="C17" s="24" t="n">
        <f aca="false">SUMIF('2018'!$F:$F,'Deportees per MS - all ops'!$A17,'2018'!$G:$G)</f>
        <v>2008</v>
      </c>
      <c r="D17" s="24" t="n">
        <f aca="false">SUMIF('2017'!$F:$F,'Deportees per MS - all ops'!$A17,'2017'!$G:$G)</f>
        <v>1992</v>
      </c>
      <c r="E17" s="24" t="n">
        <f aca="false">SUMIF('2016'!$F:$F,'Deportees per MS - all ops'!$A17,'2016'!$G:$G)</f>
        <v>800</v>
      </c>
      <c r="F17" s="24" t="n">
        <f aca="false">SUMIF('2015'!$F:$F,'Deportees per MS - all ops'!$A17,'2015'!$G:$G)</f>
        <v>248</v>
      </c>
      <c r="G17" s="24" t="n">
        <f aca="false">SUMIF('2014'!$F:$F,'Deportees per MS - all ops'!$A17,'2014'!$G:$G)</f>
        <v>119</v>
      </c>
      <c r="H17" s="24" t="n">
        <f aca="false">SUMIF('2013'!$F:$F,'Deportees per MS - all ops'!$A17,'2013'!$G:$G)</f>
        <v>165</v>
      </c>
      <c r="I17" s="24" t="n">
        <f aca="false">SUMIF('2012'!$F:$F,'Deportees per MS - all ops'!$A17,'2012'!$G:$G)</f>
        <v>158</v>
      </c>
      <c r="J17" s="24" t="n">
        <f aca="false">SUMIF('2011'!$F:$F,'Deportees per MS - all ops'!$A17,'2011'!$G:$G)</f>
        <v>104</v>
      </c>
      <c r="K17" s="24" t="n">
        <f aca="false">SUMIF('2010'!$F:$F,'Deportees per MS - all ops'!$A17,'2010'!$G:$G)</f>
        <v>100</v>
      </c>
      <c r="L17" s="24" t="n">
        <f aca="false">SUMIF('2009'!$F:$F,'Deportees per MS - all ops'!$A17,'2009'!$G:$G)</f>
        <v>138</v>
      </c>
    </row>
    <row r="18" customFormat="false" ht="15" hidden="false" customHeight="false" outlineLevel="0" collapsed="false">
      <c r="A18" s="12" t="s">
        <v>103</v>
      </c>
      <c r="B18" s="23" t="n">
        <f aca="false">SUM(C18:L18)</f>
        <v>1</v>
      </c>
      <c r="C18" s="24" t="n">
        <f aca="false">SUMIF('2018'!$F:$F,'Deportees per MS - all ops'!$A18,'2018'!$G:$G)</f>
        <v>0</v>
      </c>
      <c r="D18" s="24" t="n">
        <f aca="false">SUMIF('2017'!$F:$F,'Deportees per MS - all ops'!$A18,'2017'!$G:$G)</f>
        <v>0</v>
      </c>
      <c r="E18" s="24" t="n">
        <f aca="false">SUMIF('2016'!$F:$F,'Deportees per MS - all ops'!$A18,'2016'!$G:$G)</f>
        <v>0</v>
      </c>
      <c r="F18" s="24" t="n">
        <f aca="false">SUMIF('2015'!$F:$F,'Deportees per MS - all ops'!$A18,'2015'!$G:$G)</f>
        <v>0</v>
      </c>
      <c r="G18" s="24" t="n">
        <f aca="false">SUMIF('2014'!$F:$F,'Deportees per MS - all ops'!$A18,'2014'!$G:$G)</f>
        <v>0</v>
      </c>
      <c r="H18" s="24" t="n">
        <f aca="false">SUMIF('2013'!$F:$F,'Deportees per MS - all ops'!$A18,'2013'!$G:$G)</f>
        <v>0</v>
      </c>
      <c r="I18" s="24" t="n">
        <f aca="false">SUMIF('2012'!$F:$F,'Deportees per MS - all ops'!$A18,'2012'!$G:$G)</f>
        <v>0</v>
      </c>
      <c r="J18" s="24" t="n">
        <f aca="false">SUMIF('2011'!$F:$F,'Deportees per MS - all ops'!$A18,'2011'!$G:$G)</f>
        <v>0</v>
      </c>
      <c r="K18" s="24" t="n">
        <f aca="false">SUMIF('2010'!$F:$F,'Deportees per MS - all ops'!$A18,'2010'!$G:$G)</f>
        <v>0</v>
      </c>
      <c r="L18" s="24" t="n">
        <f aca="false">SUMIF('2009'!$F:$F,'Deportees per MS - all ops'!$A18,'2009'!$G:$G)</f>
        <v>1</v>
      </c>
    </row>
    <row r="19" customFormat="false" ht="15" hidden="false" customHeight="false" outlineLevel="0" collapsed="false">
      <c r="A19" s="12" t="s">
        <v>104</v>
      </c>
      <c r="B19" s="23" t="n">
        <f aca="false">SUM(C19:L19)</f>
        <v>38</v>
      </c>
      <c r="C19" s="24" t="n">
        <f aca="false">SUMIF('2018'!$F:$F,'Deportees per MS - all ops'!$A19,'2018'!$G:$G)</f>
        <v>2</v>
      </c>
      <c r="D19" s="24" t="n">
        <f aca="false">SUMIF('2017'!$F:$F,'Deportees per MS - all ops'!$A19,'2017'!$G:$G)</f>
        <v>2</v>
      </c>
      <c r="E19" s="24" t="n">
        <f aca="false">SUMIF('2016'!$F:$F,'Deportees per MS - all ops'!$A19,'2016'!$G:$G)</f>
        <v>9</v>
      </c>
      <c r="F19" s="24" t="n">
        <f aca="false">SUMIF('2015'!$F:$F,'Deportees per MS - all ops'!$A19,'2015'!$G:$G)</f>
        <v>12</v>
      </c>
      <c r="G19" s="24" t="n">
        <f aca="false">SUMIF('2014'!$F:$F,'Deportees per MS - all ops'!$A19,'2014'!$G:$G)</f>
        <v>13</v>
      </c>
      <c r="H19" s="24" t="n">
        <f aca="false">SUMIF('2013'!$F:$F,'Deportees per MS - all ops'!$A19,'2013'!$G:$G)</f>
        <v>0</v>
      </c>
      <c r="I19" s="24" t="n">
        <f aca="false">SUMIF('2012'!$F:$F,'Deportees per MS - all ops'!$A19,'2012'!$G:$G)</f>
        <v>0</v>
      </c>
      <c r="J19" s="24" t="n">
        <f aca="false">SUMIF('2011'!$F:$F,'Deportees per MS - all ops'!$A19,'2011'!$G:$G)</f>
        <v>0</v>
      </c>
      <c r="K19" s="24" t="n">
        <f aca="false">SUMIF('2010'!$F:$F,'Deportees per MS - all ops'!$A19,'2010'!$G:$G)</f>
        <v>0</v>
      </c>
      <c r="L19" s="24" t="n">
        <f aca="false">SUMIF('2009'!$F:$F,'Deportees per MS - all ops'!$A19,'2009'!$G:$G)</f>
        <v>0</v>
      </c>
    </row>
    <row r="20" customFormat="false" ht="15" hidden="false" customHeight="false" outlineLevel="0" collapsed="false">
      <c r="A20" s="12" t="s">
        <v>105</v>
      </c>
      <c r="B20" s="23" t="n">
        <f aca="false">SUM(C20:L20)</f>
        <v>196</v>
      </c>
      <c r="C20" s="24" t="n">
        <f aca="false">SUMIF('2018'!$F:$F,'Deportees per MS - all ops'!$A20,'2018'!$G:$G)</f>
        <v>9</v>
      </c>
      <c r="D20" s="24" t="n">
        <f aca="false">SUMIF('2017'!$F:$F,'Deportees per MS - all ops'!$A20,'2017'!$G:$G)</f>
        <v>81</v>
      </c>
      <c r="E20" s="24" t="n">
        <f aca="false">SUMIF('2016'!$F:$F,'Deportees per MS - all ops'!$A20,'2016'!$G:$G)</f>
        <v>30</v>
      </c>
      <c r="F20" s="24" t="n">
        <f aca="false">SUMIF('2015'!$F:$F,'Deportees per MS - all ops'!$A20,'2015'!$G:$G)</f>
        <v>25</v>
      </c>
      <c r="G20" s="24" t="n">
        <f aca="false">SUMIF('2014'!$F:$F,'Deportees per MS - all ops'!$A20,'2014'!$G:$G)</f>
        <v>0</v>
      </c>
      <c r="H20" s="24" t="n">
        <f aca="false">SUMIF('2013'!$F:$F,'Deportees per MS - all ops'!$A20,'2013'!$G:$G)</f>
        <v>0</v>
      </c>
      <c r="I20" s="24" t="n">
        <f aca="false">SUMIF('2012'!$F:$F,'Deportees per MS - all ops'!$A20,'2012'!$G:$G)</f>
        <v>33</v>
      </c>
      <c r="J20" s="24" t="n">
        <f aca="false">SUMIF('2011'!$F:$F,'Deportees per MS - all ops'!$A20,'2011'!$G:$G)</f>
        <v>1</v>
      </c>
      <c r="K20" s="24" t="n">
        <f aca="false">SUMIF('2010'!$F:$F,'Deportees per MS - all ops'!$A20,'2010'!$G:$G)</f>
        <v>5</v>
      </c>
      <c r="L20" s="24" t="n">
        <f aca="false">SUMIF('2009'!$F:$F,'Deportees per MS - all ops'!$A20,'2009'!$G:$G)</f>
        <v>12</v>
      </c>
    </row>
    <row r="21" customFormat="false" ht="15" hidden="false" customHeight="false" outlineLevel="0" collapsed="false">
      <c r="A21" s="12" t="s">
        <v>106</v>
      </c>
      <c r="B21" s="23" t="n">
        <f aca="false">SUM(C21:L21)</f>
        <v>115</v>
      </c>
      <c r="C21" s="24" t="n">
        <f aca="false">SUMIF('2018'!$F:$F,'Deportees per MS - all ops'!$A21,'2018'!$G:$G)</f>
        <v>0</v>
      </c>
      <c r="D21" s="24" t="n">
        <f aca="false">SUMIF('2017'!$F:$F,'Deportees per MS - all ops'!$A21,'2017'!$G:$G)</f>
        <v>1</v>
      </c>
      <c r="E21" s="24" t="n">
        <f aca="false">SUMIF('2016'!$F:$F,'Deportees per MS - all ops'!$A21,'2016'!$G:$G)</f>
        <v>4</v>
      </c>
      <c r="F21" s="24" t="n">
        <f aca="false">SUMIF('2015'!$F:$F,'Deportees per MS - all ops'!$A21,'2015'!$G:$G)</f>
        <v>9</v>
      </c>
      <c r="G21" s="24" t="n">
        <f aca="false">SUMIF('2014'!$F:$F,'Deportees per MS - all ops'!$A21,'2014'!$G:$G)</f>
        <v>18</v>
      </c>
      <c r="H21" s="24" t="n">
        <f aca="false">SUMIF('2013'!$F:$F,'Deportees per MS - all ops'!$A21,'2013'!$G:$G)</f>
        <v>2</v>
      </c>
      <c r="I21" s="24" t="n">
        <f aca="false">SUMIF('2012'!$F:$F,'Deportees per MS - all ops'!$A21,'2012'!$G:$G)</f>
        <v>48</v>
      </c>
      <c r="J21" s="24" t="n">
        <f aca="false">SUMIF('2011'!$F:$F,'Deportees per MS - all ops'!$A21,'2011'!$G:$G)</f>
        <v>12</v>
      </c>
      <c r="K21" s="24" t="n">
        <f aca="false">SUMIF('2010'!$F:$F,'Deportees per MS - all ops'!$A21,'2010'!$G:$G)</f>
        <v>16</v>
      </c>
      <c r="L21" s="24" t="n">
        <f aca="false">SUMIF('2009'!$F:$F,'Deportees per MS - all ops'!$A21,'2009'!$G:$G)</f>
        <v>5</v>
      </c>
    </row>
    <row r="22" customFormat="false" ht="15" hidden="false" customHeight="false" outlineLevel="0" collapsed="false">
      <c r="A22" s="12" t="s">
        <v>107</v>
      </c>
      <c r="B22" s="23" t="n">
        <f aca="false">SUM(C22:L22)</f>
        <v>452</v>
      </c>
      <c r="C22" s="24" t="n">
        <f aca="false">SUMIF('2018'!$F:$F,'Deportees per MS - all ops'!$A22,'2018'!$G:$G)</f>
        <v>127</v>
      </c>
      <c r="D22" s="24" t="n">
        <f aca="false">SUMIF('2017'!$F:$F,'Deportees per MS - all ops'!$A22,'2017'!$G:$G)</f>
        <v>29</v>
      </c>
      <c r="E22" s="24" t="n">
        <f aca="false">SUMIF('2016'!$F:$F,'Deportees per MS - all ops'!$A22,'2016'!$G:$G)</f>
        <v>58</v>
      </c>
      <c r="F22" s="24" t="n">
        <f aca="false">SUMIF('2015'!$F:$F,'Deportees per MS - all ops'!$A22,'2015'!$G:$G)</f>
        <v>35</v>
      </c>
      <c r="G22" s="24" t="n">
        <f aca="false">SUMIF('2014'!$F:$F,'Deportees per MS - all ops'!$A22,'2014'!$G:$G)</f>
        <v>14</v>
      </c>
      <c r="H22" s="24" t="n">
        <f aca="false">SUMIF('2013'!$F:$F,'Deportees per MS - all ops'!$A22,'2013'!$G:$G)</f>
        <v>24</v>
      </c>
      <c r="I22" s="24" t="n">
        <f aca="false">SUMIF('2012'!$F:$F,'Deportees per MS - all ops'!$A22,'2012'!$G:$G)</f>
        <v>24</v>
      </c>
      <c r="J22" s="24" t="n">
        <f aca="false">SUMIF('2011'!$F:$F,'Deportees per MS - all ops'!$A22,'2011'!$G:$G)</f>
        <v>43</v>
      </c>
      <c r="K22" s="24" t="n">
        <f aca="false">SUMIF('2010'!$F:$F,'Deportees per MS - all ops'!$A22,'2010'!$G:$G)</f>
        <v>50</v>
      </c>
      <c r="L22" s="24" t="n">
        <f aca="false">SUMIF('2009'!$F:$F,'Deportees per MS - all ops'!$A22,'2009'!$G:$G)</f>
        <v>48</v>
      </c>
    </row>
    <row r="23" customFormat="false" ht="15" hidden="false" customHeight="false" outlineLevel="0" collapsed="false">
      <c r="A23" s="12" t="s">
        <v>108</v>
      </c>
      <c r="B23" s="23" t="n">
        <f aca="false">SUM(C23:L23)</f>
        <v>752</v>
      </c>
      <c r="C23" s="24" t="n">
        <f aca="false">SUMIF('2018'!$F:$F,'Deportees per MS - all ops'!$A23,'2018'!$G:$G)</f>
        <v>13</v>
      </c>
      <c r="D23" s="24" t="n">
        <f aca="false">SUMIF('2017'!$F:$F,'Deportees per MS - all ops'!$A23,'2017'!$G:$G)</f>
        <v>36</v>
      </c>
      <c r="E23" s="24" t="n">
        <f aca="false">SUMIF('2016'!$F:$F,'Deportees per MS - all ops'!$A23,'2016'!$G:$G)</f>
        <v>92</v>
      </c>
      <c r="F23" s="24" t="n">
        <f aca="false">SUMIF('2015'!$F:$F,'Deportees per MS - all ops'!$A23,'2015'!$G:$G)</f>
        <v>74</v>
      </c>
      <c r="G23" s="24" t="n">
        <f aca="false">SUMIF('2014'!$F:$F,'Deportees per MS - all ops'!$A23,'2014'!$G:$G)</f>
        <v>93</v>
      </c>
      <c r="H23" s="24" t="n">
        <f aca="false">SUMIF('2013'!$F:$F,'Deportees per MS - all ops'!$A23,'2013'!$G:$G)</f>
        <v>52</v>
      </c>
      <c r="I23" s="24" t="n">
        <f aca="false">SUMIF('2012'!$F:$F,'Deportees per MS - all ops'!$A23,'2012'!$G:$G)</f>
        <v>79</v>
      </c>
      <c r="J23" s="24" t="n">
        <f aca="false">SUMIF('2011'!$F:$F,'Deportees per MS - all ops'!$A23,'2011'!$G:$G)</f>
        <v>215</v>
      </c>
      <c r="K23" s="24" t="n">
        <f aca="false">SUMIF('2010'!$F:$F,'Deportees per MS - all ops'!$A23,'2010'!$G:$G)</f>
        <v>67</v>
      </c>
      <c r="L23" s="24" t="n">
        <f aca="false">SUMIF('2009'!$F:$F,'Deportees per MS - all ops'!$A23,'2009'!$G:$G)</f>
        <v>31</v>
      </c>
    </row>
    <row r="24" customFormat="false" ht="15" hidden="false" customHeight="false" outlineLevel="0" collapsed="false">
      <c r="A24" s="12" t="s">
        <v>109</v>
      </c>
      <c r="B24" s="23" t="n">
        <f aca="false">SUM(C24:L24)</f>
        <v>329</v>
      </c>
      <c r="C24" s="24" t="n">
        <f aca="false">SUMIF('2018'!$F:$F,'Deportees per MS - all ops'!$A24,'2018'!$G:$G)</f>
        <v>6</v>
      </c>
      <c r="D24" s="24" t="n">
        <f aca="false">SUMIF('2017'!$F:$F,'Deportees per MS - all ops'!$A24,'2017'!$G:$G)</f>
        <v>10</v>
      </c>
      <c r="E24" s="24" t="n">
        <f aca="false">SUMIF('2016'!$F:$F,'Deportees per MS - all ops'!$A24,'2016'!$G:$G)</f>
        <v>6</v>
      </c>
      <c r="F24" s="24" t="n">
        <f aca="false">SUMIF('2015'!$F:$F,'Deportees per MS - all ops'!$A24,'2015'!$G:$G)</f>
        <v>16</v>
      </c>
      <c r="G24" s="24" t="n">
        <f aca="false">SUMIF('2014'!$F:$F,'Deportees per MS - all ops'!$A24,'2014'!$G:$G)</f>
        <v>65</v>
      </c>
      <c r="H24" s="24" t="n">
        <f aca="false">SUMIF('2013'!$F:$F,'Deportees per MS - all ops'!$A24,'2013'!$G:$G)</f>
        <v>29</v>
      </c>
      <c r="I24" s="24" t="n">
        <f aca="false">SUMIF('2012'!$F:$F,'Deportees per MS - all ops'!$A24,'2012'!$G:$G)</f>
        <v>18</v>
      </c>
      <c r="J24" s="24" t="n">
        <f aca="false">SUMIF('2011'!$F:$F,'Deportees per MS - all ops'!$A24,'2011'!$G:$G)</f>
        <v>21</v>
      </c>
      <c r="K24" s="24" t="n">
        <f aca="false">SUMIF('2010'!$F:$F,'Deportees per MS - all ops'!$A24,'2010'!$G:$G)</f>
        <v>80</v>
      </c>
      <c r="L24" s="24" t="n">
        <f aca="false">SUMIF('2009'!$F:$F,'Deportees per MS - all ops'!$A24,'2009'!$G:$G)</f>
        <v>78</v>
      </c>
    </row>
    <row r="25" customFormat="false" ht="15" hidden="false" customHeight="false" outlineLevel="0" collapsed="false">
      <c r="A25" s="12" t="s">
        <v>110</v>
      </c>
      <c r="B25" s="23" t="n">
        <f aca="false">SUM(C25:L25)</f>
        <v>39</v>
      </c>
      <c r="C25" s="24" t="n">
        <f aca="false">SUMIF('2018'!$F:$F,'Deportees per MS - all ops'!$A25,'2018'!$G:$G)</f>
        <v>4</v>
      </c>
      <c r="D25" s="24" t="n">
        <f aca="false">SUMIF('2017'!$F:$F,'Deportees per MS - all ops'!$A25,'2017'!$G:$G)</f>
        <v>1</v>
      </c>
      <c r="E25" s="24" t="n">
        <f aca="false">SUMIF('2016'!$F:$F,'Deportees per MS - all ops'!$A25,'2016'!$G:$G)</f>
        <v>1</v>
      </c>
      <c r="F25" s="24" t="n">
        <f aca="false">SUMIF('2015'!$F:$F,'Deportees per MS - all ops'!$A25,'2015'!$G:$G)</f>
        <v>1</v>
      </c>
      <c r="G25" s="24" t="n">
        <f aca="false">SUMIF('2014'!$F:$F,'Deportees per MS - all ops'!$A25,'2014'!$G:$G)</f>
        <v>3</v>
      </c>
      <c r="H25" s="24" t="n">
        <f aca="false">SUMIF('2013'!$F:$F,'Deportees per MS - all ops'!$A25,'2013'!$G:$G)</f>
        <v>7</v>
      </c>
      <c r="I25" s="24" t="n">
        <f aca="false">SUMIF('2012'!$F:$F,'Deportees per MS - all ops'!$A25,'2012'!$G:$G)</f>
        <v>5</v>
      </c>
      <c r="J25" s="24" t="n">
        <f aca="false">SUMIF('2011'!$F:$F,'Deportees per MS - all ops'!$A25,'2011'!$G:$G)</f>
        <v>17</v>
      </c>
      <c r="K25" s="24" t="n">
        <f aca="false">SUMIF('2010'!$F:$F,'Deportees per MS - all ops'!$A25,'2010'!$G:$G)</f>
        <v>0</v>
      </c>
      <c r="L25" s="24" t="n">
        <f aca="false">SUMIF('2009'!$F:$F,'Deportees per MS - all ops'!$A25,'2009'!$G:$G)</f>
        <v>0</v>
      </c>
    </row>
    <row r="26" customFormat="false" ht="15" hidden="false" customHeight="false" outlineLevel="0" collapsed="false">
      <c r="A26" s="12" t="s">
        <v>111</v>
      </c>
      <c r="B26" s="23" t="n">
        <f aca="false">SUM(C26:L26)</f>
        <v>23</v>
      </c>
      <c r="C26" s="24" t="n">
        <f aca="false">SUMIF('2018'!$F:$F,'Deportees per MS - all ops'!$A26,'2018'!$G:$G)</f>
        <v>0</v>
      </c>
      <c r="D26" s="24" t="n">
        <f aca="false">SUMIF('2017'!$F:$F,'Deportees per MS - all ops'!$A26,'2017'!$G:$G)</f>
        <v>2</v>
      </c>
      <c r="E26" s="24" t="n">
        <f aca="false">SUMIF('2016'!$F:$F,'Deportees per MS - all ops'!$A26,'2016'!$G:$G)</f>
        <v>1</v>
      </c>
      <c r="F26" s="24" t="n">
        <f aca="false">SUMIF('2015'!$F:$F,'Deportees per MS - all ops'!$A26,'2015'!$G:$G)</f>
        <v>4</v>
      </c>
      <c r="G26" s="24" t="n">
        <f aca="false">SUMIF('2014'!$F:$F,'Deportees per MS - all ops'!$A26,'2014'!$G:$G)</f>
        <v>2</v>
      </c>
      <c r="H26" s="24" t="n">
        <f aca="false">SUMIF('2013'!$F:$F,'Deportees per MS - all ops'!$A26,'2013'!$G:$G)</f>
        <v>6</v>
      </c>
      <c r="I26" s="24" t="n">
        <f aca="false">SUMIF('2012'!$F:$F,'Deportees per MS - all ops'!$A26,'2012'!$G:$G)</f>
        <v>6</v>
      </c>
      <c r="J26" s="24" t="n">
        <f aca="false">SUMIF('2011'!$F:$F,'Deportees per MS - all ops'!$A26,'2011'!$G:$G)</f>
        <v>1</v>
      </c>
      <c r="K26" s="24" t="n">
        <f aca="false">SUMIF('2010'!$F:$F,'Deportees per MS - all ops'!$A26,'2010'!$G:$G)</f>
        <v>0</v>
      </c>
      <c r="L26" s="24" t="n">
        <f aca="false">SUMIF('2009'!$F:$F,'Deportees per MS - all ops'!$A26,'2009'!$G:$G)</f>
        <v>1</v>
      </c>
    </row>
    <row r="27" customFormat="false" ht="15" hidden="false" customHeight="false" outlineLevel="0" collapsed="false">
      <c r="A27" s="12" t="s">
        <v>112</v>
      </c>
      <c r="B27" s="23" t="n">
        <f aca="false">SUM(C27:L27)</f>
        <v>17</v>
      </c>
      <c r="C27" s="24" t="n">
        <f aca="false">SUMIF('2018'!$F:$F,'Deportees per MS - all ops'!$A27,'2018'!$G:$G)</f>
        <v>0</v>
      </c>
      <c r="D27" s="24" t="n">
        <f aca="false">SUMIF('2017'!$F:$F,'Deportees per MS - all ops'!$A27,'2017'!$G:$G)</f>
        <v>7</v>
      </c>
      <c r="E27" s="24" t="n">
        <f aca="false">SUMIF('2016'!$F:$F,'Deportees per MS - all ops'!$A27,'2016'!$G:$G)</f>
        <v>1</v>
      </c>
      <c r="F27" s="24" t="n">
        <f aca="false">SUMIF('2015'!$F:$F,'Deportees per MS - all ops'!$A27,'2015'!$G:$G)</f>
        <v>1</v>
      </c>
      <c r="G27" s="24" t="n">
        <f aca="false">SUMIF('2014'!$F:$F,'Deportees per MS - all ops'!$A27,'2014'!$G:$G)</f>
        <v>3</v>
      </c>
      <c r="H27" s="24" t="n">
        <f aca="false">SUMIF('2013'!$F:$F,'Deportees per MS - all ops'!$A27,'2013'!$G:$G)</f>
        <v>0</v>
      </c>
      <c r="I27" s="24" t="n">
        <f aca="false">SUMIF('2012'!$F:$F,'Deportees per MS - all ops'!$A27,'2012'!$G:$G)</f>
        <v>0</v>
      </c>
      <c r="J27" s="24" t="n">
        <f aca="false">SUMIF('2011'!$F:$F,'Deportees per MS - all ops'!$A27,'2011'!$G:$G)</f>
        <v>2</v>
      </c>
      <c r="K27" s="24" t="n">
        <f aca="false">SUMIF('2010'!$F:$F,'Deportees per MS - all ops'!$A27,'2010'!$G:$G)</f>
        <v>2</v>
      </c>
      <c r="L27" s="24" t="n">
        <f aca="false">SUMIF('2009'!$F:$F,'Deportees per MS - all ops'!$A27,'2009'!$G:$G)</f>
        <v>1</v>
      </c>
    </row>
    <row r="28" customFormat="false" ht="15" hidden="false" customHeight="false" outlineLevel="0" collapsed="false">
      <c r="A28" s="12" t="s">
        <v>113</v>
      </c>
      <c r="B28" s="23" t="n">
        <f aca="false">SUM(C28:L28)</f>
        <v>11</v>
      </c>
      <c r="C28" s="24" t="n">
        <f aca="false">SUMIF('2018'!$F:$F,'Deportees per MS - all ops'!$A28,'2018'!$G:$G)</f>
        <v>3</v>
      </c>
      <c r="D28" s="24" t="n">
        <f aca="false">SUMIF('2017'!$F:$F,'Deportees per MS - all ops'!$A28,'2017'!$G:$G)</f>
        <v>3</v>
      </c>
      <c r="E28" s="24" t="n">
        <f aca="false">SUMIF('2016'!$F:$F,'Deportees per MS - all ops'!$A28,'2016'!$G:$G)</f>
        <v>0</v>
      </c>
      <c r="F28" s="24" t="n">
        <f aca="false">SUMIF('2015'!$F:$F,'Deportees per MS - all ops'!$A28,'2015'!$G:$G)</f>
        <v>0</v>
      </c>
      <c r="G28" s="24" t="n">
        <f aca="false">SUMIF('2014'!$F:$F,'Deportees per MS - all ops'!$A28,'2014'!$G:$G)</f>
        <v>0</v>
      </c>
      <c r="H28" s="24" t="n">
        <f aca="false">SUMIF('2013'!$F:$F,'Deportees per MS - all ops'!$A28,'2013'!$G:$G)</f>
        <v>2</v>
      </c>
      <c r="I28" s="24" t="n">
        <f aca="false">SUMIF('2012'!$F:$F,'Deportees per MS - all ops'!$A28,'2012'!$G:$G)</f>
        <v>0</v>
      </c>
      <c r="J28" s="24" t="n">
        <f aca="false">SUMIF('2011'!$F:$F,'Deportees per MS - all ops'!$A28,'2011'!$G:$G)</f>
        <v>0</v>
      </c>
      <c r="K28" s="24" t="n">
        <f aca="false">SUMIF('2010'!$F:$F,'Deportees per MS - all ops'!$A28,'2010'!$G:$G)</f>
        <v>2</v>
      </c>
      <c r="L28" s="24" t="n">
        <f aca="false">SUMIF('2009'!$F:$F,'Deportees per MS - all ops'!$A28,'2009'!$G:$G)</f>
        <v>1</v>
      </c>
    </row>
    <row r="29" customFormat="false" ht="15" hidden="false" customHeight="false" outlineLevel="0" collapsed="false">
      <c r="A29" s="12" t="s">
        <v>114</v>
      </c>
      <c r="B29" s="23" t="n">
        <f aca="false">SUM(C29:L29)</f>
        <v>3977</v>
      </c>
      <c r="C29" s="24" t="n">
        <f aca="false">SUMIF('2018'!$F:$F,'Deportees per MS - all ops'!$A29,'2018'!$G:$G)</f>
        <v>606</v>
      </c>
      <c r="D29" s="24" t="n">
        <f aca="false">SUMIF('2017'!$F:$F,'Deportees per MS - all ops'!$A29,'2017'!$G:$G)</f>
        <v>409</v>
      </c>
      <c r="E29" s="24" t="n">
        <f aca="false">SUMIF('2016'!$F:$F,'Deportees per MS - all ops'!$A29,'2016'!$G:$G)</f>
        <v>362</v>
      </c>
      <c r="F29" s="24" t="n">
        <f aca="false">SUMIF('2015'!$F:$F,'Deportees per MS - all ops'!$A29,'2015'!$G:$G)</f>
        <v>241</v>
      </c>
      <c r="G29" s="24" t="n">
        <f aca="false">SUMIF('2014'!$F:$F,'Deportees per MS - all ops'!$A29,'2014'!$G:$G)</f>
        <v>334</v>
      </c>
      <c r="H29" s="24" t="n">
        <f aca="false">SUMIF('2013'!$F:$F,'Deportees per MS - all ops'!$A29,'2013'!$G:$G)</f>
        <v>542</v>
      </c>
      <c r="I29" s="24" t="n">
        <f aca="false">SUMIF('2012'!$F:$F,'Deportees per MS - all ops'!$A29,'2012'!$G:$G)</f>
        <v>354</v>
      </c>
      <c r="J29" s="24" t="n">
        <f aca="false">SUMIF('2011'!$F:$F,'Deportees per MS - all ops'!$A29,'2011'!$G:$G)</f>
        <v>550</v>
      </c>
      <c r="K29" s="24" t="n">
        <f aca="false">SUMIF('2010'!$F:$F,'Deportees per MS - all ops'!$A29,'2010'!$G:$G)</f>
        <v>343</v>
      </c>
      <c r="L29" s="24" t="n">
        <f aca="false">SUMIF('2009'!$F:$F,'Deportees per MS - all ops'!$A29,'2009'!$G:$G)</f>
        <v>236</v>
      </c>
    </row>
    <row r="30" customFormat="false" ht="15" hidden="false" customHeight="false" outlineLevel="0" collapsed="false">
      <c r="A30" s="12" t="s">
        <v>115</v>
      </c>
      <c r="B30" s="23" t="n">
        <f aca="false">SUM(C30:L30)</f>
        <v>1929</v>
      </c>
      <c r="C30" s="24" t="n">
        <f aca="false">SUMIF('2018'!$F:$F,'Deportees per MS - all ops'!$A30,'2018'!$G:$G)</f>
        <v>130</v>
      </c>
      <c r="D30" s="24" t="n">
        <f aca="false">SUMIF('2017'!$F:$F,'Deportees per MS - all ops'!$A30,'2017'!$G:$G)</f>
        <v>220</v>
      </c>
      <c r="E30" s="24" t="n">
        <f aca="false">SUMIF('2016'!$F:$F,'Deportees per MS - all ops'!$A30,'2016'!$G:$G)</f>
        <v>324</v>
      </c>
      <c r="F30" s="24" t="n">
        <f aca="false">SUMIF('2015'!$F:$F,'Deportees per MS - all ops'!$A30,'2015'!$G:$G)</f>
        <v>271</v>
      </c>
      <c r="G30" s="24" t="n">
        <f aca="false">SUMIF('2014'!$F:$F,'Deportees per MS - all ops'!$A30,'2014'!$G:$G)</f>
        <v>148</v>
      </c>
      <c r="H30" s="24" t="n">
        <f aca="false">SUMIF('2013'!$F:$F,'Deportees per MS - all ops'!$A30,'2013'!$G:$G)</f>
        <v>195</v>
      </c>
      <c r="I30" s="24" t="n">
        <f aca="false">SUMIF('2012'!$F:$F,'Deportees per MS - all ops'!$A30,'2012'!$G:$G)</f>
        <v>200</v>
      </c>
      <c r="J30" s="24" t="n">
        <f aca="false">SUMIF('2011'!$F:$F,'Deportees per MS - all ops'!$A30,'2011'!$G:$G)</f>
        <v>142</v>
      </c>
      <c r="K30" s="24" t="n">
        <f aca="false">SUMIF('2010'!$F:$F,'Deportees per MS - all ops'!$A30,'2010'!$G:$G)</f>
        <v>143</v>
      </c>
      <c r="L30" s="24" t="n">
        <f aca="false">SUMIF('2009'!$F:$F,'Deportees per MS - all ops'!$A30,'2009'!$G:$G)</f>
        <v>156</v>
      </c>
    </row>
    <row r="31" customFormat="false" ht="15" hidden="false" customHeight="false" outlineLevel="0" collapsed="false">
      <c r="A31" s="12" t="s">
        <v>116</v>
      </c>
      <c r="B31" s="23" t="n">
        <f aca="false">SUM(C31:L31)</f>
        <v>446</v>
      </c>
      <c r="C31" s="24" t="n">
        <f aca="false">SUMIF('2018'!$F:$F,'Deportees per MS - all ops'!$A31,'2018'!$G:$G)</f>
        <v>81</v>
      </c>
      <c r="D31" s="24" t="n">
        <f aca="false">SUMIF('2017'!$F:$F,'Deportees per MS - all ops'!$A31,'2017'!$G:$G)</f>
        <v>87</v>
      </c>
      <c r="E31" s="24" t="n">
        <f aca="false">SUMIF('2016'!$F:$F,'Deportees per MS - all ops'!$A31,'2016'!$G:$G)</f>
        <v>87</v>
      </c>
      <c r="F31" s="24" t="n">
        <f aca="false">SUMIF('2015'!$F:$F,'Deportees per MS - all ops'!$A31,'2015'!$G:$G)</f>
        <v>64</v>
      </c>
      <c r="G31" s="24" t="n">
        <f aca="false">SUMIF('2014'!$F:$F,'Deportees per MS - all ops'!$A31,'2014'!$G:$G)</f>
        <v>12</v>
      </c>
      <c r="H31" s="24" t="n">
        <f aca="false">SUMIF('2013'!$F:$F,'Deportees per MS - all ops'!$A31,'2013'!$G:$G)</f>
        <v>6</v>
      </c>
      <c r="I31" s="24" t="n">
        <f aca="false">SUMIF('2012'!$F:$F,'Deportees per MS - all ops'!$A31,'2012'!$G:$G)</f>
        <v>6</v>
      </c>
      <c r="J31" s="24" t="n">
        <f aca="false">SUMIF('2011'!$F:$F,'Deportees per MS - all ops'!$A31,'2011'!$G:$G)</f>
        <v>36</v>
      </c>
      <c r="K31" s="24" t="n">
        <f aca="false">SUMIF('2010'!$F:$F,'Deportees per MS - all ops'!$A31,'2010'!$G:$G)</f>
        <v>2</v>
      </c>
      <c r="L31" s="24" t="n">
        <f aca="false">SUMIF('2009'!$F:$F,'Deportees per MS - all ops'!$A31,'2009'!$G:$G)</f>
        <v>65</v>
      </c>
    </row>
    <row r="32" customFormat="false" ht="15" hidden="false" customHeight="false" outlineLevel="0" collapsed="false">
      <c r="A32" s="12" t="s">
        <v>117</v>
      </c>
      <c r="B32" s="23" t="n">
        <f aca="false">SUM(C32:L32)</f>
        <v>630</v>
      </c>
      <c r="C32" s="24" t="n">
        <f aca="false">SUMIF('2018'!$F:$F,'Deportees per MS - all ops'!$A32,'2018'!$G:$G)</f>
        <v>0</v>
      </c>
      <c r="D32" s="24" t="n">
        <f aca="false">SUMIF('2017'!$F:$F,'Deportees per MS - all ops'!$A32,'2017'!$G:$G)</f>
        <v>35</v>
      </c>
      <c r="E32" s="24" t="n">
        <f aca="false">SUMIF('2016'!$F:$F,'Deportees per MS - all ops'!$A32,'2016'!$G:$G)</f>
        <v>47</v>
      </c>
      <c r="F32" s="24" t="n">
        <f aca="false">SUMIF('2015'!$F:$F,'Deportees per MS - all ops'!$A32,'2015'!$G:$G)</f>
        <v>45</v>
      </c>
      <c r="G32" s="24" t="n">
        <f aca="false">SUMIF('2014'!$F:$F,'Deportees per MS - all ops'!$A32,'2014'!$G:$G)</f>
        <v>41</v>
      </c>
      <c r="H32" s="24" t="n">
        <f aca="false">SUMIF('2013'!$F:$F,'Deportees per MS - all ops'!$A32,'2013'!$G:$G)</f>
        <v>42</v>
      </c>
      <c r="I32" s="24" t="n">
        <f aca="false">SUMIF('2012'!$F:$F,'Deportees per MS - all ops'!$A32,'2012'!$G:$G)</f>
        <v>0</v>
      </c>
      <c r="J32" s="24" t="n">
        <f aca="false">SUMIF('2011'!$F:$F,'Deportees per MS - all ops'!$A32,'2011'!$G:$G)</f>
        <v>113</v>
      </c>
      <c r="K32" s="24" t="n">
        <f aca="false">SUMIF('2010'!$F:$F,'Deportees per MS - all ops'!$A32,'2010'!$G:$G)</f>
        <v>176</v>
      </c>
      <c r="L32" s="24" t="n">
        <f aca="false">SUMIF('2009'!$F:$F,'Deportees per MS - all ops'!$A32,'2009'!$G:$G)</f>
        <v>131</v>
      </c>
    </row>
    <row r="33" customFormat="false" ht="15" hidden="false" customHeight="false" outlineLevel="0" collapsed="false">
      <c r="B33" s="25"/>
      <c r="C33" s="24"/>
      <c r="N33" s="0" t="e">
        <f aca="false">SUM(#REF!)</f>
        <v>#REF!</v>
      </c>
    </row>
    <row r="35" s="3" customFormat="true" ht="15" hidden="false" customHeight="false" outlineLevel="0" collapsed="false">
      <c r="A35" s="3" t="s">
        <v>119</v>
      </c>
      <c r="B35" s="3" t="s">
        <v>26</v>
      </c>
      <c r="C35" s="3" t="n">
        <v>2018</v>
      </c>
      <c r="E35" s="3" t="n">
        <v>2017</v>
      </c>
      <c r="G35" s="3" t="n">
        <v>2016</v>
      </c>
      <c r="I35" s="3" t="n">
        <v>2015</v>
      </c>
      <c r="K35" s="3" t="n">
        <v>2014</v>
      </c>
      <c r="M35" s="3" t="n">
        <v>2013</v>
      </c>
      <c r="N35" s="3" t="n">
        <v>2011</v>
      </c>
      <c r="P35" s="3" t="n">
        <v>2010</v>
      </c>
      <c r="R35" s="3" t="n">
        <v>2009</v>
      </c>
    </row>
    <row r="36" customFormat="false" ht="15" hidden="false" customHeight="false" outlineLevel="0" collapsed="false">
      <c r="A36" s="0" t="s">
        <v>87</v>
      </c>
      <c r="B36" s="0" t="n">
        <v>3011</v>
      </c>
      <c r="C36" s="0" t="n">
        <v>701</v>
      </c>
      <c r="D36" s="26" t="n">
        <f aca="false">IFERROR((C36-E36)/E36,0)</f>
        <v>0.295748613678373</v>
      </c>
      <c r="E36" s="0" t="n">
        <v>541</v>
      </c>
      <c r="F36" s="26" t="n">
        <f aca="false">IFERROR((E36-G36)/G36,0)</f>
        <v>0.706624605678234</v>
      </c>
      <c r="G36" s="0" t="n">
        <v>317</v>
      </c>
      <c r="H36" s="26" t="n">
        <f aca="false">IFERROR((G36-I36)/I36,0)</f>
        <v>0.0258899676375405</v>
      </c>
      <c r="I36" s="0" t="n">
        <v>309</v>
      </c>
      <c r="J36" s="26" t="n">
        <f aca="false">IFERROR((I36-K36)/I36,0)</f>
        <v>0.741100323624595</v>
      </c>
      <c r="K36" s="0" t="n">
        <v>80</v>
      </c>
      <c r="L36" s="26" t="n">
        <f aca="false">IFERROR((K36-M36)/K36,0)</f>
        <v>-0.0125</v>
      </c>
      <c r="M36" s="0" t="n">
        <v>81</v>
      </c>
      <c r="N36" s="0" t="n">
        <v>182</v>
      </c>
      <c r="O36" s="26" t="n">
        <f aca="false">IFERROR((N36-P36)/N36,0)</f>
        <v>-1.22527472527473</v>
      </c>
      <c r="P36" s="0" t="n">
        <v>405</v>
      </c>
      <c r="Q36" s="26" t="n">
        <f aca="false">IFERROR((P36-R36)/P36,0)</f>
        <v>0.479012345679012</v>
      </c>
      <c r="R36" s="0" t="n">
        <v>211</v>
      </c>
    </row>
    <row r="37" customFormat="false" ht="15" hidden="false" customHeight="false" outlineLevel="0" collapsed="false">
      <c r="A37" s="0" t="s">
        <v>88</v>
      </c>
      <c r="B37" s="0" t="n">
        <v>812</v>
      </c>
      <c r="C37" s="0" t="n">
        <v>259</v>
      </c>
      <c r="D37" s="26" t="n">
        <f aca="false">IFERROR((C37-E37)/E37,0)</f>
        <v>0.446927374301676</v>
      </c>
      <c r="E37" s="0" t="n">
        <v>179</v>
      </c>
      <c r="F37" s="26" t="n">
        <f aca="false">IFERROR((E37-G37)/G37,0)</f>
        <v>0.243055555555556</v>
      </c>
      <c r="G37" s="0" t="n">
        <v>144</v>
      </c>
      <c r="H37" s="26" t="n">
        <f aca="false">IFERROR((G37-I37)/I37,0)</f>
        <v>1.11764705882353</v>
      </c>
      <c r="I37" s="0" t="n">
        <v>68</v>
      </c>
      <c r="J37" s="26" t="n">
        <f aca="false">IFERROR((I37-K37)/I37,0)</f>
        <v>0.132352941176471</v>
      </c>
      <c r="K37" s="0" t="n">
        <v>59</v>
      </c>
      <c r="L37" s="26" t="n">
        <f aca="false">IFERROR((K37-M37)/K37,0)</f>
        <v>-0.0169491525423729</v>
      </c>
      <c r="M37" s="0" t="n">
        <v>60</v>
      </c>
      <c r="N37" s="0" t="n">
        <v>26</v>
      </c>
      <c r="O37" s="26" t="n">
        <f aca="false">IFERROR((N37-P37)/N37,0)</f>
        <v>0.807692307692308</v>
      </c>
      <c r="P37" s="0" t="n">
        <v>5</v>
      </c>
      <c r="Q37" s="26" t="n">
        <f aca="false">IFERROR((P37-R37)/P37,0)</f>
        <v>-0.4</v>
      </c>
      <c r="R37" s="0" t="n">
        <v>7</v>
      </c>
    </row>
    <row r="38" customFormat="false" ht="15" hidden="false" customHeight="false" outlineLevel="0" collapsed="false">
      <c r="A38" s="0" t="s">
        <v>89</v>
      </c>
      <c r="B38" s="0" t="n">
        <v>199</v>
      </c>
      <c r="C38" s="0" t="n">
        <v>8</v>
      </c>
      <c r="D38" s="26" t="n">
        <f aca="false">IFERROR((C38-E38)/E38,0)</f>
        <v>-0.741935483870968</v>
      </c>
      <c r="E38" s="0" t="n">
        <v>31</v>
      </c>
      <c r="F38" s="26" t="n">
        <f aca="false">IFERROR((E38-G38)/G38,0)</f>
        <v>2.875</v>
      </c>
      <c r="G38" s="0" t="n">
        <v>8</v>
      </c>
      <c r="H38" s="26" t="n">
        <f aca="false">IFERROR((G38-I38)/I38,0)</f>
        <v>-0.887323943661972</v>
      </c>
      <c r="I38" s="0" t="n">
        <v>71</v>
      </c>
      <c r="J38" s="26" t="n">
        <f aca="false">IFERROR((I38-K38)/I38,0)</f>
        <v>0.563380281690141</v>
      </c>
      <c r="K38" s="0" t="n">
        <v>31</v>
      </c>
      <c r="L38" s="26" t="n">
        <f aca="false">IFERROR((K38-M38)/K38,0)</f>
        <v>-0.354838709677419</v>
      </c>
      <c r="M38" s="0" t="n">
        <v>42</v>
      </c>
      <c r="N38" s="0" t="n">
        <v>3</v>
      </c>
      <c r="O38" s="26" t="n">
        <f aca="false">IFERROR((N38-P38)/N38,0)</f>
        <v>1</v>
      </c>
      <c r="P38" s="0" t="n">
        <v>0</v>
      </c>
      <c r="Q38" s="26" t="n">
        <f aca="false">IFERROR((P38-R38)/P38,0)</f>
        <v>0</v>
      </c>
      <c r="R38" s="0" t="n">
        <v>0</v>
      </c>
    </row>
    <row r="39" customFormat="false" ht="15" hidden="false" customHeight="false" outlineLevel="0" collapsed="false">
      <c r="A39" s="0" t="s">
        <v>90</v>
      </c>
      <c r="B39" s="0" t="n">
        <v>4</v>
      </c>
      <c r="C39" s="0" t="n">
        <v>0</v>
      </c>
      <c r="D39" s="26" t="n">
        <f aca="false">IFERROR((C39-E39)/E39,0)</f>
        <v>0</v>
      </c>
      <c r="E39" s="0" t="n">
        <v>0</v>
      </c>
      <c r="F39" s="26" t="n">
        <f aca="false">IFERROR((E39-G39)/G39,0)</f>
        <v>0</v>
      </c>
      <c r="G39" s="0" t="n">
        <v>0</v>
      </c>
      <c r="H39" s="26" t="n">
        <f aca="false">IFERROR((G39-I39)/I39,0)</f>
        <v>-1</v>
      </c>
      <c r="I39" s="0" t="n">
        <v>4</v>
      </c>
      <c r="J39" s="26" t="n">
        <f aca="false">IFERROR((I39-K39)/I39,0)</f>
        <v>1</v>
      </c>
      <c r="K39" s="0" t="n">
        <v>0</v>
      </c>
      <c r="L39" s="26" t="n">
        <f aca="false">IFERROR((K39-M39)/K39,0)</f>
        <v>0</v>
      </c>
      <c r="M39" s="0" t="n">
        <v>0</v>
      </c>
      <c r="N39" s="0" t="n">
        <v>0</v>
      </c>
      <c r="O39" s="26" t="n">
        <f aca="false">IFERROR((N39-P39)/N39,0)</f>
        <v>0</v>
      </c>
      <c r="P39" s="0" t="n">
        <v>0</v>
      </c>
      <c r="Q39" s="26" t="n">
        <f aca="false">IFERROR((P39-R39)/P39,0)</f>
        <v>0</v>
      </c>
      <c r="R39" s="0" t="n">
        <v>0</v>
      </c>
    </row>
    <row r="40" customFormat="false" ht="15" hidden="false" customHeight="false" outlineLevel="0" collapsed="false">
      <c r="A40" s="0" t="s">
        <v>91</v>
      </c>
      <c r="B40" s="0" t="n">
        <v>6</v>
      </c>
      <c r="C40" s="0" t="n">
        <v>0</v>
      </c>
      <c r="D40" s="26" t="n">
        <f aca="false">IFERROR((C40-E40)/E40,0)</f>
        <v>0</v>
      </c>
      <c r="E40" s="0" t="n">
        <v>0</v>
      </c>
      <c r="F40" s="26" t="n">
        <f aca="false">IFERROR((E40-G40)/G40,0)</f>
        <v>0</v>
      </c>
      <c r="G40" s="0" t="n">
        <v>0</v>
      </c>
      <c r="H40" s="26" t="n">
        <f aca="false">IFERROR((G40-I40)/I40,0)</f>
        <v>0</v>
      </c>
      <c r="I40" s="0" t="n">
        <v>0</v>
      </c>
      <c r="J40" s="26" t="n">
        <f aca="false">IFERROR((I40-K40)/I40,0)</f>
        <v>0</v>
      </c>
      <c r="K40" s="0" t="n">
        <v>0</v>
      </c>
      <c r="L40" s="26" t="n">
        <f aca="false">IFERROR((K40-M40)/K40,0)</f>
        <v>0</v>
      </c>
      <c r="M40" s="0" t="n">
        <v>0</v>
      </c>
      <c r="N40" s="0" t="n">
        <v>0</v>
      </c>
      <c r="O40" s="26" t="n">
        <f aca="false">IFERROR((N40-P40)/N40,0)</f>
        <v>0</v>
      </c>
      <c r="P40" s="0" t="n">
        <v>3</v>
      </c>
      <c r="Q40" s="26" t="n">
        <f aca="false">IFERROR((P40-R40)/P40,0)</f>
        <v>0</v>
      </c>
      <c r="R40" s="0" t="n">
        <v>3</v>
      </c>
    </row>
    <row r="41" customFormat="false" ht="15" hidden="false" customHeight="false" outlineLevel="0" collapsed="false">
      <c r="A41" s="0" t="s">
        <v>92</v>
      </c>
      <c r="B41" s="0" t="n">
        <v>12</v>
      </c>
      <c r="C41" s="0" t="n">
        <v>0</v>
      </c>
      <c r="D41" s="26" t="n">
        <f aca="false">IFERROR((C41-E41)/E41,0)</f>
        <v>-1</v>
      </c>
      <c r="E41" s="0" t="n">
        <v>3</v>
      </c>
      <c r="F41" s="26" t="n">
        <f aca="false">IFERROR((E41-G41)/G41,0)</f>
        <v>0</v>
      </c>
      <c r="G41" s="0" t="n">
        <v>0</v>
      </c>
      <c r="H41" s="26" t="n">
        <f aca="false">IFERROR((G41-I41)/I41,0)</f>
        <v>-1</v>
      </c>
      <c r="I41" s="0" t="n">
        <v>1</v>
      </c>
      <c r="J41" s="26" t="n">
        <f aca="false">IFERROR((I41-K41)/I41,0)</f>
        <v>1</v>
      </c>
      <c r="K41" s="0" t="n">
        <v>0</v>
      </c>
      <c r="L41" s="26" t="n">
        <f aca="false">IFERROR((K41-M41)/K41,0)</f>
        <v>0</v>
      </c>
      <c r="M41" s="0" t="n">
        <v>0</v>
      </c>
      <c r="N41" s="0" t="n">
        <v>1</v>
      </c>
      <c r="O41" s="26" t="n">
        <f aca="false">IFERROR((N41-P41)/N41,0)</f>
        <v>-1</v>
      </c>
      <c r="P41" s="0" t="n">
        <v>2</v>
      </c>
      <c r="Q41" s="26" t="n">
        <f aca="false">IFERROR((P41-R41)/P41,0)</f>
        <v>-1</v>
      </c>
      <c r="R41" s="0" t="n">
        <v>4</v>
      </c>
    </row>
    <row r="42" customFormat="false" ht="15" hidden="false" customHeight="false" outlineLevel="0" collapsed="false">
      <c r="A42" s="0" t="s">
        <v>93</v>
      </c>
      <c r="B42" s="0" t="n">
        <v>78</v>
      </c>
      <c r="C42" s="0" t="n">
        <v>0</v>
      </c>
      <c r="D42" s="26" t="n">
        <f aca="false">IFERROR((C42-E42)/E42,0)</f>
        <v>-1</v>
      </c>
      <c r="E42" s="0" t="n">
        <v>27</v>
      </c>
      <c r="F42" s="26" t="n">
        <f aca="false">IFERROR((E42-G42)/G42,0)</f>
        <v>0.928571428571429</v>
      </c>
      <c r="G42" s="0" t="n">
        <v>14</v>
      </c>
      <c r="H42" s="26" t="n">
        <f aca="false">IFERROR((G42-I42)/I42,0)</f>
        <v>1.33333333333333</v>
      </c>
      <c r="I42" s="0" t="n">
        <v>6</v>
      </c>
      <c r="J42" s="26" t="n">
        <f aca="false">IFERROR((I42-K42)/I42,0)</f>
        <v>-1.83333333333333</v>
      </c>
      <c r="K42" s="0" t="n">
        <v>17</v>
      </c>
      <c r="L42" s="26" t="n">
        <f aca="false">IFERROR((K42-M42)/K42,0)</f>
        <v>0.705882352941176</v>
      </c>
      <c r="M42" s="0" t="n">
        <v>5</v>
      </c>
      <c r="N42" s="0" t="n">
        <v>9</v>
      </c>
      <c r="O42" s="26" t="n">
        <f aca="false">IFERROR((N42-P42)/N42,0)</f>
        <v>1</v>
      </c>
      <c r="P42" s="0" t="n">
        <v>0</v>
      </c>
      <c r="Q42" s="26" t="n">
        <f aca="false">IFERROR((P42-R42)/P42,0)</f>
        <v>0</v>
      </c>
      <c r="R42" s="0" t="n">
        <v>0</v>
      </c>
    </row>
    <row r="43" customFormat="false" ht="15" hidden="false" customHeight="false" outlineLevel="0" collapsed="false">
      <c r="A43" s="0" t="s">
        <v>94</v>
      </c>
      <c r="B43" s="0" t="n">
        <v>2</v>
      </c>
      <c r="C43" s="0" t="n">
        <v>0</v>
      </c>
      <c r="D43" s="26" t="n">
        <f aca="false">IFERROR((C43-E43)/E43,0)</f>
        <v>0</v>
      </c>
      <c r="E43" s="0" t="n">
        <v>0</v>
      </c>
      <c r="F43" s="26" t="n">
        <f aca="false">IFERROR((E43-G43)/G43,0)</f>
        <v>0</v>
      </c>
      <c r="G43" s="0" t="n">
        <v>0</v>
      </c>
      <c r="H43" s="26" t="n">
        <f aca="false">IFERROR((G43-I43)/I43,0)</f>
        <v>-1</v>
      </c>
      <c r="I43" s="0" t="n">
        <v>2</v>
      </c>
      <c r="J43" s="26" t="n">
        <f aca="false">IFERROR((I43-K43)/I43,0)</f>
        <v>1</v>
      </c>
      <c r="K43" s="0" t="n">
        <v>0</v>
      </c>
      <c r="L43" s="26" t="n">
        <f aca="false">IFERROR((K43-M43)/K43,0)</f>
        <v>0</v>
      </c>
      <c r="M43" s="0" t="n">
        <v>0</v>
      </c>
      <c r="N43" s="0" t="n">
        <v>0</v>
      </c>
      <c r="O43" s="26" t="n">
        <f aca="false">IFERROR((N43-P43)/N43,0)</f>
        <v>0</v>
      </c>
      <c r="P43" s="0" t="n">
        <v>0</v>
      </c>
      <c r="Q43" s="26" t="n">
        <f aca="false">IFERROR((P43-R43)/P43,0)</f>
        <v>0</v>
      </c>
      <c r="R43" s="0" t="n">
        <v>0</v>
      </c>
    </row>
    <row r="44" customFormat="false" ht="15" hidden="false" customHeight="false" outlineLevel="0" collapsed="false">
      <c r="A44" s="0" t="s">
        <v>95</v>
      </c>
      <c r="B44" s="0" t="n">
        <v>447</v>
      </c>
      <c r="C44" s="0" t="n">
        <v>29</v>
      </c>
      <c r="D44" s="26" t="n">
        <f aca="false">IFERROR((C44-E44)/E44,0)</f>
        <v>-0.71</v>
      </c>
      <c r="E44" s="0" t="n">
        <v>100</v>
      </c>
      <c r="F44" s="26" t="n">
        <f aca="false">IFERROR((E44-G44)/G44,0)</f>
        <v>0.492537313432836</v>
      </c>
      <c r="G44" s="0" t="n">
        <v>67</v>
      </c>
      <c r="H44" s="26" t="n">
        <f aca="false">IFERROR((G44-I44)/I44,0)</f>
        <v>0.155172413793103</v>
      </c>
      <c r="I44" s="0" t="n">
        <v>58</v>
      </c>
      <c r="J44" s="26" t="n">
        <f aca="false">IFERROR((I44-K44)/I44,0)</f>
        <v>-0.0344827586206897</v>
      </c>
      <c r="K44" s="0" t="n">
        <v>60</v>
      </c>
      <c r="L44" s="26" t="n">
        <f aca="false">IFERROR((K44-M44)/K44,0)</f>
        <v>0.566666666666667</v>
      </c>
      <c r="M44" s="0" t="n">
        <v>26</v>
      </c>
      <c r="N44" s="0" t="n">
        <v>45</v>
      </c>
      <c r="O44" s="26" t="n">
        <f aca="false">IFERROR((N44-P44)/N44,0)</f>
        <v>-0.133333333333333</v>
      </c>
      <c r="P44" s="0" t="n">
        <v>51</v>
      </c>
      <c r="Q44" s="26" t="n">
        <f aca="false">IFERROR((P44-R44)/P44,0)</f>
        <v>0.96078431372549</v>
      </c>
      <c r="R44" s="0" t="n">
        <v>2</v>
      </c>
    </row>
    <row r="45" customFormat="false" ht="15" hidden="false" customHeight="false" outlineLevel="0" collapsed="false">
      <c r="A45" s="0" t="s">
        <v>96</v>
      </c>
      <c r="B45" s="0" t="n">
        <v>3345</v>
      </c>
      <c r="C45" s="0" t="n">
        <v>1082</v>
      </c>
      <c r="D45" s="26" t="n">
        <f aca="false">IFERROR((C45-E45)/E45,0)</f>
        <v>-0.0373665480427046</v>
      </c>
      <c r="E45" s="0" t="n">
        <v>1124</v>
      </c>
      <c r="F45" s="26" t="n">
        <f aca="false">IFERROR((E45-G45)/G45,0)</f>
        <v>1.52584269662921</v>
      </c>
      <c r="G45" s="0" t="n">
        <v>445</v>
      </c>
      <c r="H45" s="26" t="n">
        <f aca="false">IFERROR((G45-I45)/I45,0)</f>
        <v>1.16019417475728</v>
      </c>
      <c r="I45" s="0" t="n">
        <v>206</v>
      </c>
      <c r="J45" s="26" t="n">
        <f aca="false">IFERROR((I45-K45)/I45,0)</f>
        <v>0.262135922330097</v>
      </c>
      <c r="K45" s="0" t="n">
        <v>152</v>
      </c>
      <c r="L45" s="26" t="n">
        <f aca="false">IFERROR((K45-M45)/K45,0)</f>
        <v>0.309210526315789</v>
      </c>
      <c r="M45" s="0" t="n">
        <v>105</v>
      </c>
      <c r="N45" s="0" t="n">
        <v>49</v>
      </c>
      <c r="O45" s="26" t="n">
        <f aca="false">IFERROR((N45-P45)/N45,0)</f>
        <v>-0.0612244897959184</v>
      </c>
      <c r="P45" s="0" t="n">
        <v>52</v>
      </c>
      <c r="Q45" s="26" t="n">
        <f aca="false">IFERROR((P45-R45)/P45,0)</f>
        <v>-0.307692307692308</v>
      </c>
      <c r="R45" s="0" t="n">
        <v>68</v>
      </c>
    </row>
    <row r="46" customFormat="false" ht="15" hidden="false" customHeight="false" outlineLevel="0" collapsed="false">
      <c r="A46" s="0" t="s">
        <v>97</v>
      </c>
      <c r="B46" s="0" t="n">
        <v>26483</v>
      </c>
      <c r="C46" s="0" t="n">
        <v>6852</v>
      </c>
      <c r="D46" s="26" t="n">
        <f aca="false">IFERROR((C46-E46)/E46,0)</f>
        <v>-0.208775981524249</v>
      </c>
      <c r="E46" s="0" t="n">
        <v>8660</v>
      </c>
      <c r="F46" s="26" t="n">
        <f aca="false">IFERROR((E46-G46)/G46,0)</f>
        <v>0.195637166919785</v>
      </c>
      <c r="G46" s="0" t="n">
        <v>7243</v>
      </c>
      <c r="H46" s="26" t="n">
        <f aca="false">IFERROR((G46-I46)/I46,0)</f>
        <v>4.22960288808664</v>
      </c>
      <c r="I46" s="0" t="n">
        <v>1385</v>
      </c>
      <c r="J46" s="26" t="n">
        <f aca="false">IFERROR((I46-K46)/I46,0)</f>
        <v>0.658483754512635</v>
      </c>
      <c r="K46" s="0" t="n">
        <v>473</v>
      </c>
      <c r="L46" s="26" t="n">
        <f aca="false">IFERROR((K46-M46)/K46,0)</f>
        <v>0.0317124735729387</v>
      </c>
      <c r="M46" s="0" t="n">
        <v>458</v>
      </c>
      <c r="N46" s="0" t="n">
        <v>390</v>
      </c>
      <c r="O46" s="26" t="n">
        <f aca="false">IFERROR((N46-P46)/N46,0)</f>
        <v>0.420512820512821</v>
      </c>
      <c r="P46" s="0" t="n">
        <v>226</v>
      </c>
      <c r="Q46" s="26" t="n">
        <f aca="false">IFERROR((P46-R46)/P46,0)</f>
        <v>0.327433628318584</v>
      </c>
      <c r="R46" s="0" t="n">
        <v>152</v>
      </c>
    </row>
    <row r="47" customFormat="false" ht="15" hidden="false" customHeight="false" outlineLevel="0" collapsed="false">
      <c r="A47" s="0" t="s">
        <v>98</v>
      </c>
      <c r="B47" s="0" t="n">
        <v>884</v>
      </c>
      <c r="C47" s="0" t="n">
        <v>68</v>
      </c>
      <c r="D47" s="26" t="n">
        <f aca="false">IFERROR((C47-E47)/E47,0)</f>
        <v>-0.604651162790698</v>
      </c>
      <c r="E47" s="0" t="n">
        <v>172</v>
      </c>
      <c r="F47" s="26" t="n">
        <f aca="false">IFERROR((E47-G47)/G47,0)</f>
        <v>-0.0227272727272727</v>
      </c>
      <c r="G47" s="0" t="n">
        <v>176</v>
      </c>
      <c r="H47" s="26" t="n">
        <f aca="false">IFERROR((G47-I47)/I47,0)</f>
        <v>1.55072463768116</v>
      </c>
      <c r="I47" s="0" t="n">
        <v>69</v>
      </c>
      <c r="J47" s="26" t="n">
        <f aca="false">IFERROR((I47-K47)/I47,0)</f>
        <v>-1.39130434782609</v>
      </c>
      <c r="K47" s="0" t="n">
        <v>165</v>
      </c>
      <c r="L47" s="26" t="n">
        <f aca="false">IFERROR((K47-M47)/K47,0)</f>
        <v>0.490909090909091</v>
      </c>
      <c r="M47" s="0" t="n">
        <v>84</v>
      </c>
      <c r="N47" s="0" t="n">
        <v>20</v>
      </c>
      <c r="O47" s="26" t="n">
        <f aca="false">IFERROR((N47-P47)/N47,0)</f>
        <v>-3.3</v>
      </c>
      <c r="P47" s="0" t="n">
        <v>86</v>
      </c>
      <c r="Q47" s="26" t="n">
        <f aca="false">IFERROR((P47-R47)/P47,0)</f>
        <v>0.709302325581395</v>
      </c>
      <c r="R47" s="0" t="n">
        <v>25</v>
      </c>
    </row>
    <row r="48" customFormat="false" ht="15" hidden="false" customHeight="false" outlineLevel="0" collapsed="false">
      <c r="A48" s="0" t="s">
        <v>99</v>
      </c>
      <c r="B48" s="0" t="n">
        <v>1010</v>
      </c>
      <c r="C48" s="0" t="n">
        <v>29</v>
      </c>
      <c r="D48" s="26" t="n">
        <f aca="false">IFERROR((C48-E48)/E48,0)</f>
        <v>-0.684782608695652</v>
      </c>
      <c r="E48" s="0" t="n">
        <v>92</v>
      </c>
      <c r="F48" s="26" t="n">
        <f aca="false">IFERROR((E48-G48)/G48,0)</f>
        <v>-0.333333333333333</v>
      </c>
      <c r="G48" s="0" t="n">
        <v>138</v>
      </c>
      <c r="H48" s="26" t="n">
        <f aca="false">IFERROR((G48-I48)/I48,0)</f>
        <v>-0.596491228070175</v>
      </c>
      <c r="I48" s="0" t="n">
        <v>342</v>
      </c>
      <c r="J48" s="26" t="n">
        <f aca="false">IFERROR((I48-K48)/I48,0)</f>
        <v>0.157894736842105</v>
      </c>
      <c r="K48" s="0" t="n">
        <v>288</v>
      </c>
      <c r="L48" s="26" t="n">
        <f aca="false">IFERROR((K48-M48)/K48,0)</f>
        <v>0.902777777777778</v>
      </c>
      <c r="M48" s="0" t="n">
        <v>28</v>
      </c>
      <c r="N48" s="0" t="n">
        <v>14</v>
      </c>
      <c r="O48" s="26" t="n">
        <f aca="false">IFERROR((N48-P48)/N48,0)</f>
        <v>0.0714285714285714</v>
      </c>
      <c r="P48" s="0" t="n">
        <v>13</v>
      </c>
      <c r="Q48" s="26" t="n">
        <f aca="false">IFERROR((P48-R48)/P48,0)</f>
        <v>-0.846153846153846</v>
      </c>
      <c r="R48" s="0" t="n">
        <v>24</v>
      </c>
    </row>
    <row r="49" customFormat="false" ht="15" hidden="false" customHeight="false" outlineLevel="0" collapsed="false">
      <c r="A49" s="0" t="s">
        <v>100</v>
      </c>
      <c r="B49" s="0" t="n">
        <v>645</v>
      </c>
      <c r="C49" s="0" t="n">
        <v>83</v>
      </c>
      <c r="D49" s="26" t="n">
        <f aca="false">IFERROR((C49-E49)/E49,0)</f>
        <v>-0.722408026755853</v>
      </c>
      <c r="E49" s="0" t="n">
        <v>299</v>
      </c>
      <c r="F49" s="26" t="n">
        <f aca="false">IFERROR((E49-G49)/G49,0)</f>
        <v>0.718390804597701</v>
      </c>
      <c r="G49" s="0" t="n">
        <v>174</v>
      </c>
      <c r="H49" s="26" t="n">
        <f aca="false">IFERROR((G49-I49)/I49,0)</f>
        <v>2.95454545454545</v>
      </c>
      <c r="I49" s="0" t="n">
        <v>44</v>
      </c>
      <c r="J49" s="26" t="n">
        <f aca="false">IFERROR((I49-K49)/I49,0)</f>
        <v>0.977272727272727</v>
      </c>
      <c r="K49" s="0" t="n">
        <v>1</v>
      </c>
      <c r="L49" s="26" t="n">
        <f aca="false">IFERROR((K49-M49)/K49,0)</f>
        <v>-38</v>
      </c>
      <c r="M49" s="0" t="n">
        <v>39</v>
      </c>
      <c r="N49" s="0" t="n">
        <v>0</v>
      </c>
      <c r="O49" s="26" t="n">
        <f aca="false">IFERROR((N49-P49)/N49,0)</f>
        <v>0</v>
      </c>
      <c r="P49" s="0" t="n">
        <v>1</v>
      </c>
      <c r="Q49" s="26" t="n">
        <f aca="false">IFERROR((P49-R49)/P49,0)</f>
        <v>-3</v>
      </c>
      <c r="R49" s="0" t="n">
        <v>4</v>
      </c>
    </row>
    <row r="50" customFormat="false" ht="15" hidden="false" customHeight="false" outlineLevel="0" collapsed="false">
      <c r="A50" s="0" t="s">
        <v>101</v>
      </c>
      <c r="B50" s="0" t="n">
        <v>689</v>
      </c>
      <c r="C50" s="0" t="n">
        <v>0</v>
      </c>
      <c r="D50" s="26" t="n">
        <f aca="false">IFERROR((C50-E50)/E50,0)</f>
        <v>0</v>
      </c>
      <c r="E50" s="0" t="n">
        <v>0</v>
      </c>
      <c r="F50" s="26" t="n">
        <f aca="false">IFERROR((E50-G50)/G50,0)</f>
        <v>0</v>
      </c>
      <c r="G50" s="0" t="n">
        <v>0</v>
      </c>
      <c r="H50" s="26" t="n">
        <f aca="false">IFERROR((G50-I50)/I50,0)</f>
        <v>-1</v>
      </c>
      <c r="I50" s="0" t="n">
        <v>12</v>
      </c>
      <c r="J50" s="26" t="n">
        <f aca="false">IFERROR((I50-K50)/I50,0)</f>
        <v>1</v>
      </c>
      <c r="K50" s="0" t="n">
        <v>0</v>
      </c>
      <c r="L50" s="26" t="n">
        <f aca="false">IFERROR((K50-M50)/K50,0)</f>
        <v>0</v>
      </c>
      <c r="M50" s="0" t="n">
        <v>64</v>
      </c>
      <c r="N50" s="0" t="n">
        <v>185</v>
      </c>
      <c r="O50" s="26" t="n">
        <f aca="false">IFERROR((N50-P50)/N50,0)</f>
        <v>0.4</v>
      </c>
      <c r="P50" s="0" t="n">
        <v>111</v>
      </c>
      <c r="Q50" s="26" t="n">
        <f aca="false">IFERROR((P50-R50)/P50,0)</f>
        <v>-0.945945945945946</v>
      </c>
      <c r="R50" s="0" t="n">
        <v>216</v>
      </c>
    </row>
    <row r="51" customFormat="false" ht="15" hidden="false" customHeight="false" outlineLevel="0" collapsed="false">
      <c r="A51" s="0" t="s">
        <v>102</v>
      </c>
      <c r="B51" s="0" t="n">
        <v>5802</v>
      </c>
      <c r="C51" s="0" t="n">
        <v>1978</v>
      </c>
      <c r="D51" s="26" t="n">
        <f aca="false">IFERROR((C51-E51)/E51,0)</f>
        <v>-0.0070281124497992</v>
      </c>
      <c r="E51" s="0" t="n">
        <v>1992</v>
      </c>
      <c r="F51" s="26" t="n">
        <f aca="false">IFERROR((E51-G51)/G51,0)</f>
        <v>1.49</v>
      </c>
      <c r="G51" s="0" t="n">
        <v>800</v>
      </c>
      <c r="H51" s="26" t="n">
        <f aca="false">IFERROR((G51-I51)/I51,0)</f>
        <v>2.2258064516129</v>
      </c>
      <c r="I51" s="0" t="n">
        <v>248</v>
      </c>
      <c r="J51" s="26" t="n">
        <f aca="false">IFERROR((I51-K51)/I51,0)</f>
        <v>0.520161290322581</v>
      </c>
      <c r="K51" s="0" t="n">
        <v>119</v>
      </c>
      <c r="L51" s="26" t="n">
        <f aca="false">IFERROR((K51-M51)/K51,0)</f>
        <v>-0.386554621848739</v>
      </c>
      <c r="M51" s="0" t="n">
        <v>165</v>
      </c>
      <c r="N51" s="0" t="n">
        <v>104</v>
      </c>
      <c r="O51" s="26" t="n">
        <f aca="false">IFERROR((N51-P51)/N51,0)</f>
        <v>0.0384615384615385</v>
      </c>
      <c r="P51" s="0" t="n">
        <v>100</v>
      </c>
      <c r="Q51" s="26" t="n">
        <f aca="false">IFERROR((P51-R51)/P51,0)</f>
        <v>-0.38</v>
      </c>
      <c r="R51" s="0" t="n">
        <v>138</v>
      </c>
    </row>
    <row r="52" customFormat="false" ht="15" hidden="false" customHeight="false" outlineLevel="0" collapsed="false">
      <c r="A52" s="0" t="s">
        <v>103</v>
      </c>
      <c r="B52" s="0" t="n">
        <v>1</v>
      </c>
      <c r="C52" s="0" t="n">
        <v>0</v>
      </c>
      <c r="D52" s="26" t="n">
        <f aca="false">IFERROR((C52-E52)/E52,0)</f>
        <v>0</v>
      </c>
      <c r="E52" s="0" t="n">
        <v>0</v>
      </c>
      <c r="F52" s="26" t="n">
        <f aca="false">IFERROR((E52-G52)/G52,0)</f>
        <v>0</v>
      </c>
      <c r="G52" s="0" t="n">
        <v>0</v>
      </c>
      <c r="H52" s="26" t="n">
        <f aca="false">IFERROR((G52-I52)/I52,0)</f>
        <v>0</v>
      </c>
      <c r="I52" s="0" t="n">
        <v>0</v>
      </c>
      <c r="J52" s="26" t="n">
        <f aca="false">IFERROR((I52-K52)/I52,0)</f>
        <v>0</v>
      </c>
      <c r="K52" s="0" t="n">
        <v>0</v>
      </c>
      <c r="L52" s="26" t="n">
        <f aca="false">IFERROR((K52-M52)/K52,0)</f>
        <v>0</v>
      </c>
      <c r="M52" s="0" t="n">
        <v>0</v>
      </c>
      <c r="N52" s="0" t="n">
        <v>0</v>
      </c>
      <c r="O52" s="26" t="n">
        <f aca="false">IFERROR((N52-P52)/N52,0)</f>
        <v>0</v>
      </c>
      <c r="P52" s="0" t="n">
        <v>0</v>
      </c>
      <c r="Q52" s="26" t="n">
        <f aca="false">IFERROR((P52-R52)/P52,0)</f>
        <v>0</v>
      </c>
      <c r="R52" s="0" t="n">
        <v>1</v>
      </c>
    </row>
    <row r="53" customFormat="false" ht="15" hidden="false" customHeight="false" outlineLevel="0" collapsed="false">
      <c r="A53" s="0" t="s">
        <v>104</v>
      </c>
      <c r="B53" s="0" t="n">
        <v>38</v>
      </c>
      <c r="C53" s="0" t="n">
        <v>2</v>
      </c>
      <c r="D53" s="26" t="n">
        <f aca="false">IFERROR((C53-E53)/E53,0)</f>
        <v>0</v>
      </c>
      <c r="E53" s="0" t="n">
        <v>2</v>
      </c>
      <c r="F53" s="26" t="n">
        <f aca="false">IFERROR((E53-G53)/G53,0)</f>
        <v>-0.777777777777778</v>
      </c>
      <c r="G53" s="0" t="n">
        <v>9</v>
      </c>
      <c r="H53" s="26" t="n">
        <f aca="false">IFERROR((G53-I53)/I53,0)</f>
        <v>-0.25</v>
      </c>
      <c r="I53" s="0" t="n">
        <v>12</v>
      </c>
      <c r="J53" s="26" t="n">
        <f aca="false">IFERROR((I53-K53)/I53,0)</f>
        <v>-0.0833333333333333</v>
      </c>
      <c r="K53" s="0" t="n">
        <v>13</v>
      </c>
      <c r="L53" s="26" t="n">
        <f aca="false">IFERROR((K53-M53)/K53,0)</f>
        <v>1</v>
      </c>
      <c r="M53" s="0" t="n">
        <v>0</v>
      </c>
      <c r="N53" s="0" t="n">
        <v>0</v>
      </c>
      <c r="O53" s="26" t="n">
        <f aca="false">IFERROR((N53-P53)/N53,0)</f>
        <v>0</v>
      </c>
      <c r="P53" s="0" t="n">
        <v>0</v>
      </c>
      <c r="Q53" s="26" t="n">
        <f aca="false">IFERROR((P53-R53)/P53,0)</f>
        <v>0</v>
      </c>
      <c r="R53" s="0" t="n">
        <v>0</v>
      </c>
    </row>
    <row r="54" customFormat="false" ht="15" hidden="false" customHeight="false" outlineLevel="0" collapsed="false">
      <c r="A54" s="0" t="s">
        <v>105</v>
      </c>
      <c r="B54" s="0" t="n">
        <v>226</v>
      </c>
      <c r="C54" s="0" t="n">
        <v>9</v>
      </c>
      <c r="D54" s="26" t="n">
        <f aca="false">IFERROR((C54-E54)/E54,0)</f>
        <v>-0.883116883116883</v>
      </c>
      <c r="E54" s="0" t="n">
        <v>77</v>
      </c>
      <c r="F54" s="26" t="n">
        <f aca="false">IFERROR((E54-G54)/G54,0)</f>
        <v>1.56666666666667</v>
      </c>
      <c r="G54" s="0" t="n">
        <v>30</v>
      </c>
      <c r="H54" s="26" t="n">
        <f aca="false">IFERROR((G54-I54)/I54,0)</f>
        <v>0.2</v>
      </c>
      <c r="I54" s="0" t="n">
        <v>25</v>
      </c>
      <c r="J54" s="26" t="n">
        <f aca="false">IFERROR((I54-K54)/I54,0)</f>
        <v>-0.36</v>
      </c>
      <c r="K54" s="0" t="n">
        <v>34</v>
      </c>
      <c r="L54" s="26" t="n">
        <f aca="false">IFERROR((K54-M54)/K54,0)</f>
        <v>1</v>
      </c>
      <c r="M54" s="0" t="n">
        <v>0</v>
      </c>
      <c r="N54" s="0" t="n">
        <v>1</v>
      </c>
      <c r="O54" s="26" t="n">
        <f aca="false">IFERROR((N54-P54)/N54,0)</f>
        <v>-4</v>
      </c>
      <c r="P54" s="0" t="n">
        <v>5</v>
      </c>
      <c r="Q54" s="26" t="n">
        <f aca="false">IFERROR((P54-R54)/P54,0)</f>
        <v>-1.4</v>
      </c>
      <c r="R54" s="0" t="n">
        <v>12</v>
      </c>
    </row>
    <row r="55" customFormat="false" ht="15" hidden="false" customHeight="false" outlineLevel="0" collapsed="false">
      <c r="A55" s="0" t="s">
        <v>106</v>
      </c>
      <c r="B55" s="0" t="n">
        <v>115</v>
      </c>
      <c r="C55" s="0" t="n">
        <v>0</v>
      </c>
      <c r="D55" s="26" t="n">
        <f aca="false">IFERROR((C55-E55)/E55,0)</f>
        <v>-1</v>
      </c>
      <c r="E55" s="0" t="n">
        <v>1</v>
      </c>
      <c r="F55" s="26" t="n">
        <f aca="false">IFERROR((E55-G55)/G55,0)</f>
        <v>-0.75</v>
      </c>
      <c r="G55" s="0" t="n">
        <v>4</v>
      </c>
      <c r="H55" s="26" t="n">
        <f aca="false">IFERROR((G55-I55)/I55,0)</f>
        <v>-0.555555555555556</v>
      </c>
      <c r="I55" s="0" t="n">
        <v>9</v>
      </c>
      <c r="J55" s="26" t="n">
        <f aca="false">IFERROR((I55-K55)/I55,0)</f>
        <v>-1</v>
      </c>
      <c r="K55" s="0" t="n">
        <v>18</v>
      </c>
      <c r="L55" s="26" t="n">
        <f aca="false">IFERROR((K55-M55)/K55,0)</f>
        <v>0.888888888888889</v>
      </c>
      <c r="M55" s="0" t="n">
        <v>2</v>
      </c>
      <c r="N55" s="0" t="n">
        <v>12</v>
      </c>
      <c r="O55" s="26" t="n">
        <f aca="false">IFERROR((N55-P55)/N55,0)</f>
        <v>-0.333333333333333</v>
      </c>
      <c r="P55" s="0" t="n">
        <v>16</v>
      </c>
      <c r="Q55" s="26" t="n">
        <f aca="false">IFERROR((P55-R55)/P55,0)</f>
        <v>0.6875</v>
      </c>
      <c r="R55" s="0" t="n">
        <v>5</v>
      </c>
    </row>
    <row r="56" customFormat="false" ht="15" hidden="false" customHeight="false" outlineLevel="0" collapsed="false">
      <c r="A56" s="0" t="s">
        <v>107</v>
      </c>
      <c r="B56" s="0" t="n">
        <v>433</v>
      </c>
      <c r="C56" s="0" t="n">
        <v>127</v>
      </c>
      <c r="D56" s="26" t="n">
        <f aca="false">IFERROR((C56-E56)/E56,0)</f>
        <v>11.7</v>
      </c>
      <c r="E56" s="0" t="n">
        <v>10</v>
      </c>
      <c r="F56" s="26" t="n">
        <f aca="false">IFERROR((E56-G56)/G56,0)</f>
        <v>-0.827586206896552</v>
      </c>
      <c r="G56" s="0" t="n">
        <v>58</v>
      </c>
      <c r="H56" s="26" t="n">
        <f aca="false">IFERROR((G56-I56)/I56,0)</f>
        <v>0.657142857142857</v>
      </c>
      <c r="I56" s="0" t="n">
        <v>35</v>
      </c>
      <c r="J56" s="26" t="n">
        <f aca="false">IFERROR((I56-K56)/I56,0)</f>
        <v>0.6</v>
      </c>
      <c r="K56" s="0" t="n">
        <v>14</v>
      </c>
      <c r="L56" s="26" t="n">
        <f aca="false">IFERROR((K56-M56)/K56,0)</f>
        <v>-0.714285714285714</v>
      </c>
      <c r="M56" s="0" t="n">
        <v>24</v>
      </c>
      <c r="N56" s="0" t="n">
        <v>43</v>
      </c>
      <c r="O56" s="26" t="n">
        <f aca="false">IFERROR((N56-P56)/N56,0)</f>
        <v>-0.162790697674419</v>
      </c>
      <c r="P56" s="0" t="n">
        <v>50</v>
      </c>
      <c r="Q56" s="26" t="n">
        <f aca="false">IFERROR((P56-R56)/P56,0)</f>
        <v>0.04</v>
      </c>
      <c r="R56" s="0" t="n">
        <v>48</v>
      </c>
    </row>
    <row r="57" customFormat="false" ht="15" hidden="false" customHeight="false" outlineLevel="0" collapsed="false">
      <c r="A57" s="0" t="s">
        <v>108</v>
      </c>
      <c r="B57" s="0" t="n">
        <v>752</v>
      </c>
      <c r="C57" s="0" t="n">
        <v>13</v>
      </c>
      <c r="D57" s="26" t="n">
        <f aca="false">IFERROR((C57-E57)/E57,0)</f>
        <v>-0.638888888888889</v>
      </c>
      <c r="E57" s="0" t="n">
        <v>36</v>
      </c>
      <c r="F57" s="26" t="n">
        <f aca="false">IFERROR((E57-G57)/G57,0)</f>
        <v>-0.608695652173913</v>
      </c>
      <c r="G57" s="0" t="n">
        <v>92</v>
      </c>
      <c r="H57" s="26" t="n">
        <f aca="false">IFERROR((G57-I57)/I57,0)</f>
        <v>0.243243243243243</v>
      </c>
      <c r="I57" s="0" t="n">
        <v>74</v>
      </c>
      <c r="J57" s="26" t="n">
        <f aca="false">IFERROR((I57-K57)/I57,0)</f>
        <v>-0.256756756756757</v>
      </c>
      <c r="K57" s="0" t="n">
        <v>93</v>
      </c>
      <c r="L57" s="26" t="n">
        <f aca="false">IFERROR((K57-M57)/K57,0)</f>
        <v>0.440860215053763</v>
      </c>
      <c r="M57" s="0" t="n">
        <v>52</v>
      </c>
      <c r="N57" s="0" t="n">
        <v>215</v>
      </c>
      <c r="O57" s="26" t="n">
        <f aca="false">IFERROR((N57-P57)/N57,0)</f>
        <v>0.688372093023256</v>
      </c>
      <c r="P57" s="0" t="n">
        <v>67</v>
      </c>
      <c r="Q57" s="26" t="n">
        <f aca="false">IFERROR((P57-R57)/P57,0)</f>
        <v>0.537313432835821</v>
      </c>
      <c r="R57" s="0" t="n">
        <v>31</v>
      </c>
    </row>
    <row r="58" customFormat="false" ht="15" hidden="false" customHeight="false" outlineLevel="0" collapsed="false">
      <c r="A58" s="0" t="s">
        <v>109</v>
      </c>
      <c r="B58" s="0" t="n">
        <v>329</v>
      </c>
      <c r="C58" s="0" t="n">
        <v>6</v>
      </c>
      <c r="D58" s="26" t="n">
        <f aca="false">IFERROR((C58-E58)/E58,0)</f>
        <v>-0.4</v>
      </c>
      <c r="E58" s="0" t="n">
        <v>10</v>
      </c>
      <c r="F58" s="26" t="n">
        <f aca="false">IFERROR((E58-G58)/G58,0)</f>
        <v>0.666666666666667</v>
      </c>
      <c r="G58" s="0" t="n">
        <v>6</v>
      </c>
      <c r="H58" s="26" t="n">
        <f aca="false">IFERROR((G58-I58)/I58,0)</f>
        <v>-0.625</v>
      </c>
      <c r="I58" s="0" t="n">
        <v>16</v>
      </c>
      <c r="J58" s="26" t="n">
        <f aca="false">IFERROR((I58-K58)/I58,0)</f>
        <v>-3.0625</v>
      </c>
      <c r="K58" s="0" t="n">
        <v>65</v>
      </c>
      <c r="L58" s="26" t="n">
        <f aca="false">IFERROR((K58-M58)/K58,0)</f>
        <v>0.553846153846154</v>
      </c>
      <c r="M58" s="0" t="n">
        <v>29</v>
      </c>
      <c r="N58" s="0" t="n">
        <v>21</v>
      </c>
      <c r="O58" s="26" t="n">
        <f aca="false">IFERROR((N58-P58)/N58,0)</f>
        <v>-2.80952380952381</v>
      </c>
      <c r="P58" s="0" t="n">
        <v>80</v>
      </c>
      <c r="Q58" s="26" t="n">
        <f aca="false">IFERROR((P58-R58)/P58,0)</f>
        <v>0.025</v>
      </c>
      <c r="R58" s="0" t="n">
        <v>78</v>
      </c>
    </row>
    <row r="59" customFormat="false" ht="15" hidden="false" customHeight="false" outlineLevel="0" collapsed="false">
      <c r="A59" s="0" t="s">
        <v>110</v>
      </c>
      <c r="B59" s="0" t="n">
        <v>88</v>
      </c>
      <c r="C59" s="0" t="n">
        <v>4</v>
      </c>
      <c r="D59" s="26" t="n">
        <f aca="false">IFERROR((C59-E59)/E59,0)</f>
        <v>-0.92</v>
      </c>
      <c r="E59" s="0" t="n">
        <v>50</v>
      </c>
      <c r="F59" s="26" t="n">
        <f aca="false">IFERROR((E59-G59)/G59,0)</f>
        <v>49</v>
      </c>
      <c r="G59" s="0" t="n">
        <v>1</v>
      </c>
      <c r="H59" s="26" t="n">
        <f aca="false">IFERROR((G59-I59)/I59,0)</f>
        <v>0</v>
      </c>
      <c r="I59" s="0" t="n">
        <v>1</v>
      </c>
      <c r="J59" s="26" t="n">
        <f aca="false">IFERROR((I59-K59)/I59,0)</f>
        <v>-2</v>
      </c>
      <c r="K59" s="0" t="n">
        <v>3</v>
      </c>
      <c r="L59" s="26" t="n">
        <f aca="false">IFERROR((K59-M59)/K59,0)</f>
        <v>-1.33333333333333</v>
      </c>
      <c r="M59" s="0" t="n">
        <v>7</v>
      </c>
      <c r="N59" s="0" t="n">
        <v>17</v>
      </c>
      <c r="O59" s="26" t="n">
        <f aca="false">IFERROR((N59-P59)/N59,0)</f>
        <v>1</v>
      </c>
      <c r="P59" s="0" t="n">
        <v>0</v>
      </c>
      <c r="Q59" s="26" t="n">
        <f aca="false">IFERROR((P59-R59)/P59,0)</f>
        <v>0</v>
      </c>
      <c r="R59" s="0" t="n">
        <v>0</v>
      </c>
    </row>
    <row r="60" customFormat="false" ht="15" hidden="false" customHeight="false" outlineLevel="0" collapsed="false">
      <c r="A60" s="0" t="s">
        <v>111</v>
      </c>
      <c r="B60" s="0" t="n">
        <v>23</v>
      </c>
      <c r="C60" s="0" t="n">
        <v>0</v>
      </c>
      <c r="D60" s="26" t="n">
        <f aca="false">IFERROR((C60-E60)/E60,0)</f>
        <v>-1</v>
      </c>
      <c r="E60" s="0" t="n">
        <v>2</v>
      </c>
      <c r="F60" s="26" t="n">
        <f aca="false">IFERROR((E60-G60)/G60,0)</f>
        <v>1</v>
      </c>
      <c r="G60" s="0" t="n">
        <v>1</v>
      </c>
      <c r="H60" s="26" t="n">
        <f aca="false">IFERROR((G60-I60)/I60,0)</f>
        <v>-0.75</v>
      </c>
      <c r="I60" s="0" t="n">
        <v>4</v>
      </c>
      <c r="J60" s="26" t="n">
        <f aca="false">IFERROR((I60-K60)/I60,0)</f>
        <v>0.5</v>
      </c>
      <c r="K60" s="0" t="n">
        <v>2</v>
      </c>
      <c r="L60" s="26" t="n">
        <f aca="false">IFERROR((K60-M60)/K60,0)</f>
        <v>-2</v>
      </c>
      <c r="M60" s="0" t="n">
        <v>6</v>
      </c>
      <c r="N60" s="0" t="n">
        <v>1</v>
      </c>
      <c r="O60" s="26" t="n">
        <f aca="false">IFERROR((N60-P60)/N60,0)</f>
        <v>1</v>
      </c>
      <c r="P60" s="0" t="n">
        <v>0</v>
      </c>
      <c r="Q60" s="26" t="n">
        <f aca="false">IFERROR((P60-R60)/P60,0)</f>
        <v>0</v>
      </c>
      <c r="R60" s="0" t="n">
        <v>1</v>
      </c>
    </row>
    <row r="61" customFormat="false" ht="15" hidden="false" customHeight="false" outlineLevel="0" collapsed="false">
      <c r="A61" s="0" t="s">
        <v>112</v>
      </c>
      <c r="B61" s="0" t="n">
        <v>17</v>
      </c>
      <c r="C61" s="0" t="n">
        <v>0</v>
      </c>
      <c r="D61" s="26" t="n">
        <f aca="false">IFERROR((C61-E61)/E61,0)</f>
        <v>-1</v>
      </c>
      <c r="E61" s="0" t="n">
        <v>7</v>
      </c>
      <c r="F61" s="26" t="n">
        <f aca="false">IFERROR((E61-G61)/G61,0)</f>
        <v>6</v>
      </c>
      <c r="G61" s="0" t="n">
        <v>1</v>
      </c>
      <c r="H61" s="26" t="n">
        <f aca="false">IFERROR((G61-I61)/I61,0)</f>
        <v>0</v>
      </c>
      <c r="I61" s="0" t="n">
        <v>1</v>
      </c>
      <c r="J61" s="26" t="n">
        <f aca="false">IFERROR((I61-K61)/I61,0)</f>
        <v>-2</v>
      </c>
      <c r="K61" s="0" t="n">
        <v>3</v>
      </c>
      <c r="L61" s="26" t="n">
        <f aca="false">IFERROR((K61-M61)/K61,0)</f>
        <v>1</v>
      </c>
      <c r="M61" s="0" t="n">
        <v>0</v>
      </c>
      <c r="N61" s="0" t="n">
        <v>2</v>
      </c>
      <c r="O61" s="26" t="n">
        <f aca="false">IFERROR((N61-P61)/N61,0)</f>
        <v>0</v>
      </c>
      <c r="P61" s="0" t="n">
        <v>2</v>
      </c>
      <c r="Q61" s="26" t="n">
        <f aca="false">IFERROR((P61-R61)/P61,0)</f>
        <v>0.5</v>
      </c>
      <c r="R61" s="0" t="n">
        <v>1</v>
      </c>
    </row>
    <row r="62" customFormat="false" ht="15" hidden="false" customHeight="false" outlineLevel="0" collapsed="false">
      <c r="A62" s="0" t="s">
        <v>113</v>
      </c>
      <c r="B62" s="0" t="n">
        <v>11</v>
      </c>
      <c r="C62" s="0" t="n">
        <v>3</v>
      </c>
      <c r="D62" s="26" t="n">
        <f aca="false">IFERROR((C62-E62)/E62,0)</f>
        <v>0</v>
      </c>
      <c r="E62" s="0" t="n">
        <v>3</v>
      </c>
      <c r="F62" s="26" t="n">
        <f aca="false">IFERROR((E62-G62)/G62,0)</f>
        <v>0</v>
      </c>
      <c r="G62" s="0" t="n">
        <v>0</v>
      </c>
      <c r="H62" s="26" t="n">
        <f aca="false">IFERROR((G62-I62)/I62,0)</f>
        <v>0</v>
      </c>
      <c r="I62" s="0" t="n">
        <v>0</v>
      </c>
      <c r="J62" s="26" t="n">
        <f aca="false">IFERROR((I62-K62)/I62,0)</f>
        <v>0</v>
      </c>
      <c r="K62" s="0" t="n">
        <v>0</v>
      </c>
      <c r="L62" s="26" t="n">
        <f aca="false">IFERROR((K62-M62)/K62,0)</f>
        <v>0</v>
      </c>
      <c r="M62" s="0" t="n">
        <v>2</v>
      </c>
      <c r="N62" s="0" t="n">
        <v>0</v>
      </c>
      <c r="O62" s="26" t="n">
        <f aca="false">IFERROR((N62-P62)/N62,0)</f>
        <v>0</v>
      </c>
      <c r="P62" s="0" t="n">
        <v>2</v>
      </c>
      <c r="Q62" s="26" t="n">
        <f aca="false">IFERROR((P62-R62)/P62,0)</f>
        <v>0.5</v>
      </c>
      <c r="R62" s="0" t="n">
        <v>1</v>
      </c>
    </row>
    <row r="63" customFormat="false" ht="15" hidden="false" customHeight="false" outlineLevel="0" collapsed="false">
      <c r="A63" s="0" t="s">
        <v>114</v>
      </c>
      <c r="B63" s="0" t="n">
        <v>3960</v>
      </c>
      <c r="C63" s="0" t="n">
        <v>606</v>
      </c>
      <c r="D63" s="26" t="n">
        <f aca="false">IFERROR((C63-E63)/E63,0)</f>
        <v>0.545918367346939</v>
      </c>
      <c r="E63" s="0" t="n">
        <v>392</v>
      </c>
      <c r="F63" s="26" t="n">
        <f aca="false">IFERROR((E63-G63)/G63,0)</f>
        <v>0.0828729281767956</v>
      </c>
      <c r="G63" s="0" t="n">
        <v>362</v>
      </c>
      <c r="H63" s="26" t="n">
        <f aca="false">IFERROR((G63-I63)/I63,0)</f>
        <v>0.502074688796681</v>
      </c>
      <c r="I63" s="0" t="n">
        <v>241</v>
      </c>
      <c r="J63" s="26" t="n">
        <f aca="false">IFERROR((I63-K63)/I63,0)</f>
        <v>-0.385892116182573</v>
      </c>
      <c r="K63" s="0" t="n">
        <v>334</v>
      </c>
      <c r="L63" s="26" t="n">
        <f aca="false">IFERROR((K63-M63)/K63,0)</f>
        <v>-0.622754491017964</v>
      </c>
      <c r="M63" s="0" t="n">
        <v>542</v>
      </c>
      <c r="N63" s="0" t="n">
        <v>550</v>
      </c>
      <c r="O63" s="26" t="n">
        <f aca="false">IFERROR((N63-P63)/N63,0)</f>
        <v>0.376363636363636</v>
      </c>
      <c r="P63" s="0" t="n">
        <v>343</v>
      </c>
      <c r="Q63" s="26" t="n">
        <f aca="false">IFERROR((P63-R63)/P63,0)</f>
        <v>0.311953352769679</v>
      </c>
      <c r="R63" s="0" t="n">
        <v>236</v>
      </c>
    </row>
    <row r="64" customFormat="false" ht="15" hidden="false" customHeight="false" outlineLevel="0" collapsed="false">
      <c r="A64" s="0" t="s">
        <v>115</v>
      </c>
      <c r="B64" s="0" t="n">
        <v>1929</v>
      </c>
      <c r="C64" s="0" t="n">
        <v>130</v>
      </c>
      <c r="D64" s="26" t="n">
        <f aca="false">IFERROR((C64-E64)/E64,0)</f>
        <v>-0.409090909090909</v>
      </c>
      <c r="E64" s="0" t="n">
        <v>220</v>
      </c>
      <c r="F64" s="26" t="n">
        <f aca="false">IFERROR((E64-G64)/G64,0)</f>
        <v>-0.320987654320988</v>
      </c>
      <c r="G64" s="0" t="n">
        <v>324</v>
      </c>
      <c r="H64" s="26" t="n">
        <f aca="false">IFERROR((G64-I64)/I64,0)</f>
        <v>0.195571955719557</v>
      </c>
      <c r="I64" s="0" t="n">
        <v>271</v>
      </c>
      <c r="J64" s="26" t="n">
        <f aca="false">IFERROR((I64-K64)/I64,0)</f>
        <v>0.453874538745388</v>
      </c>
      <c r="K64" s="0" t="n">
        <v>148</v>
      </c>
      <c r="L64" s="26" t="n">
        <f aca="false">IFERROR((K64-M64)/K64,0)</f>
        <v>-0.317567567567568</v>
      </c>
      <c r="M64" s="0" t="n">
        <v>195</v>
      </c>
      <c r="N64" s="0" t="n">
        <v>142</v>
      </c>
      <c r="O64" s="26" t="n">
        <f aca="false">IFERROR((N64-P64)/N64,0)</f>
        <v>-0.00704225352112676</v>
      </c>
      <c r="P64" s="0" t="n">
        <v>143</v>
      </c>
      <c r="Q64" s="26" t="n">
        <f aca="false">IFERROR((P64-R64)/P64,0)</f>
        <v>-0.0909090909090909</v>
      </c>
      <c r="R64" s="0" t="n">
        <v>156</v>
      </c>
    </row>
    <row r="65" customFormat="false" ht="15" hidden="false" customHeight="false" outlineLevel="0" collapsed="false">
      <c r="A65" s="0" t="s">
        <v>116</v>
      </c>
      <c r="B65" s="0" t="n">
        <v>441</v>
      </c>
      <c r="C65" s="0" t="n">
        <v>81</v>
      </c>
      <c r="D65" s="26" t="n">
        <f aca="false">IFERROR((C65-E65)/E65,0)</f>
        <v>-0.0240963855421687</v>
      </c>
      <c r="E65" s="0" t="n">
        <v>83</v>
      </c>
      <c r="F65" s="26" t="n">
        <f aca="false">IFERROR((E65-G65)/G65,0)</f>
        <v>-0.0348837209302326</v>
      </c>
      <c r="G65" s="0" t="n">
        <v>86</v>
      </c>
      <c r="H65" s="26" t="n">
        <f aca="false">IFERROR((G65-I65)/I65,0)</f>
        <v>0.34375</v>
      </c>
      <c r="I65" s="0" t="n">
        <v>64</v>
      </c>
      <c r="J65" s="26" t="n">
        <f aca="false">IFERROR((I65-K65)/I65,0)</f>
        <v>0.8125</v>
      </c>
      <c r="K65" s="0" t="n">
        <v>12</v>
      </c>
      <c r="L65" s="26" t="n">
        <f aca="false">IFERROR((K65-M65)/K65,0)</f>
        <v>0.5</v>
      </c>
      <c r="M65" s="0" t="n">
        <v>6</v>
      </c>
      <c r="N65" s="0" t="n">
        <v>36</v>
      </c>
      <c r="O65" s="26" t="n">
        <f aca="false">IFERROR((N65-P65)/N65,0)</f>
        <v>0.944444444444444</v>
      </c>
      <c r="P65" s="0" t="n">
        <v>2</v>
      </c>
      <c r="Q65" s="26" t="n">
        <f aca="false">IFERROR((P65-R65)/P65,0)</f>
        <v>-31.5</v>
      </c>
      <c r="R65" s="0" t="n">
        <v>65</v>
      </c>
    </row>
    <row r="66" customFormat="false" ht="15" hidden="false" customHeight="false" outlineLevel="0" collapsed="false">
      <c r="A66" s="0" t="s">
        <v>117</v>
      </c>
      <c r="B66" s="0" t="n">
        <v>630</v>
      </c>
      <c r="C66" s="0" t="n">
        <v>0</v>
      </c>
      <c r="D66" s="26" t="n">
        <f aca="false">IFERROR((C66-E66)/E66,0)</f>
        <v>-1</v>
      </c>
      <c r="E66" s="0" t="n">
        <v>35</v>
      </c>
      <c r="F66" s="26" t="n">
        <f aca="false">IFERROR((E66-G66)/G66,0)</f>
        <v>-0.25531914893617</v>
      </c>
      <c r="G66" s="0" t="n">
        <v>47</v>
      </c>
      <c r="H66" s="26" t="n">
        <f aca="false">IFERROR((G66-I66)/I66,0)</f>
        <v>0.0444444444444444</v>
      </c>
      <c r="I66" s="0" t="n">
        <v>45</v>
      </c>
      <c r="J66" s="26" t="n">
        <f aca="false">IFERROR((I66-K66)/I66,0)</f>
        <v>0.0888888888888889</v>
      </c>
      <c r="K66" s="0" t="n">
        <v>41</v>
      </c>
      <c r="L66" s="26" t="n">
        <f aca="false">IFERROR((K66-M66)/K66,0)</f>
        <v>-0.024390243902439</v>
      </c>
      <c r="M66" s="0" t="n">
        <v>42</v>
      </c>
      <c r="N66" s="0" t="n">
        <v>113</v>
      </c>
      <c r="O66" s="26" t="n">
        <f aca="false">IFERROR((N66-P66)/N66,0)</f>
        <v>-0.557522123893805</v>
      </c>
      <c r="P66" s="0" t="n">
        <v>176</v>
      </c>
      <c r="Q66" s="26" t="n">
        <f aca="false">IFERROR((P66-R66)/P66,0)</f>
        <v>0.255681818181818</v>
      </c>
      <c r="R66" s="0" t="n">
        <v>131</v>
      </c>
    </row>
    <row r="67" customFormat="false" ht="15" hidden="false" customHeight="false" outlineLevel="0" collapsed="false">
      <c r="A67" s="3" t="s">
        <v>26</v>
      </c>
      <c r="B67" s="0" t="n">
        <f aca="false">SUM(B36:B66)</f>
        <v>52422</v>
      </c>
      <c r="C67" s="0" t="n">
        <f aca="false">SUM(C36:C66)</f>
        <v>12070</v>
      </c>
      <c r="D67" s="26" t="n">
        <f aca="false">IFERROR((C67-E67)/E67,0)</f>
        <v>-0.146875883517105</v>
      </c>
      <c r="E67" s="0" t="n">
        <f aca="false">SUM(E36:E66)</f>
        <v>14148</v>
      </c>
      <c r="F67" s="26" t="n">
        <f aca="false">IFERROR((E67-G67)/G67,0)</f>
        <v>0.341424101640277</v>
      </c>
      <c r="G67" s="0" t="n">
        <f aca="false">SUM(G36:G66)</f>
        <v>10547</v>
      </c>
      <c r="H67" s="26" t="n">
        <f aca="false">IFERROR((G67-I67)/I67,0)</f>
        <v>1.91112337841568</v>
      </c>
      <c r="I67" s="0" t="n">
        <f aca="false">SUM(I36:I66)</f>
        <v>3623</v>
      </c>
      <c r="J67" s="26" t="n">
        <f aca="false">IFERROR((I67-K67)/I67,0)</f>
        <v>0.385868065139387</v>
      </c>
      <c r="K67" s="0" t="n">
        <f aca="false">SUM(K36:K66)</f>
        <v>2225</v>
      </c>
      <c r="L67" s="26" t="n">
        <f aca="false">IFERROR((K67-M67)/K67,0)</f>
        <v>0.0723595505617978</v>
      </c>
      <c r="M67" s="0" t="n">
        <f aca="false">SUM(M36:M66)</f>
        <v>2064</v>
      </c>
      <c r="N67" s="0" t="n">
        <f aca="false">SUM(N36:N66)</f>
        <v>2181</v>
      </c>
      <c r="O67" s="26" t="n">
        <f aca="false">IFERROR((N67-P67)/N67,0)</f>
        <v>0.110041265474553</v>
      </c>
      <c r="P67" s="0" t="n">
        <f aca="false">SUM(P36:P66)</f>
        <v>1941</v>
      </c>
      <c r="Q67" s="26" t="n">
        <f aca="false">IFERROR((P67-R67)/P67,0)</f>
        <v>0.165378670788253</v>
      </c>
      <c r="R67" s="0" t="n">
        <f aca="false">SUM(R36:R66)</f>
        <v>1620</v>
      </c>
    </row>
    <row r="69" customFormat="false" ht="15" hidden="false" customHeight="false" outlineLevel="0" collapsed="false">
      <c r="B69" s="3" t="n">
        <v>2018</v>
      </c>
      <c r="C69" s="3" t="n">
        <v>2017</v>
      </c>
      <c r="D69" s="3" t="n">
        <v>2016</v>
      </c>
      <c r="E69" s="3" t="n">
        <v>2015</v>
      </c>
      <c r="F69" s="3" t="n">
        <v>2014</v>
      </c>
      <c r="G69" s="3" t="n">
        <v>2013</v>
      </c>
      <c r="H69" s="3" t="n">
        <v>2012</v>
      </c>
      <c r="I69" s="3" t="n">
        <v>2011</v>
      </c>
      <c r="J69" s="3" t="n">
        <v>2010</v>
      </c>
      <c r="K69" s="3" t="n">
        <v>2009</v>
      </c>
    </row>
    <row r="70" customFormat="false" ht="15" hidden="false" customHeight="false" outlineLevel="0" collapsed="false">
      <c r="A70" s="3" t="s">
        <v>26</v>
      </c>
      <c r="B70" s="26" t="n">
        <v>-0.146875883517105</v>
      </c>
      <c r="C70" s="26" t="n">
        <v>0.341424101640277</v>
      </c>
      <c r="D70" s="26" t="n">
        <v>1.91112337841568</v>
      </c>
      <c r="E70" s="26" t="n">
        <v>0.385868065139387</v>
      </c>
      <c r="F70" s="26" t="n">
        <v>0.0723595505617978</v>
      </c>
      <c r="G70" s="26" t="n">
        <v>0.0295542635658915</v>
      </c>
      <c r="H70" s="26" t="n">
        <v>-0.0888666999500749</v>
      </c>
      <c r="I70" s="26" t="n">
        <v>0.110041265474553</v>
      </c>
      <c r="J70" s="26" t="n">
        <v>0.165378670788253</v>
      </c>
    </row>
    <row r="71" customFormat="false" ht="15" hidden="false" customHeight="false" outlineLevel="0" collapsed="false">
      <c r="B71" s="0" t="n">
        <v>12070</v>
      </c>
      <c r="C71" s="0" t="n">
        <v>14148</v>
      </c>
      <c r="D71" s="0" t="n">
        <v>10547</v>
      </c>
      <c r="E71" s="0" t="n">
        <v>3623</v>
      </c>
      <c r="F71" s="0" t="n">
        <v>2225</v>
      </c>
      <c r="G71" s="0" t="n">
        <v>2064</v>
      </c>
      <c r="H71" s="0" t="n">
        <v>2003</v>
      </c>
      <c r="I71" s="0" t="n">
        <v>2181</v>
      </c>
      <c r="J71" s="0" t="n">
        <v>1941</v>
      </c>
      <c r="K71" s="0" t="n">
        <v>1620</v>
      </c>
    </row>
  </sheetData>
  <conditionalFormatting sqref="A16:A20 A4:A9">
    <cfRule type="expression" priority="2" aboveAverage="0" equalAverage="0" bottom="0" percent="0" rank="0" text="" dxfId="0">
      <formula>ISEVEN(#ref!)</formula>
    </cfRule>
    <cfRule type="expression" priority="3" aboveAverage="0" equalAverage="0" bottom="0" percent="0" rank="0" text="" dxfId="1">
      <formula>ISODD(#ref!)</formula>
    </cfRule>
  </conditionalFormatting>
  <conditionalFormatting sqref="A22:A32">
    <cfRule type="expression" priority="4" aboveAverage="0" equalAverage="0" bottom="0" percent="0" rank="0" text="" dxfId="2">
      <formula>ISEVEN(#ref!)</formula>
    </cfRule>
    <cfRule type="expression" priority="5" aboveAverage="0" equalAverage="0" bottom="0" percent="0" rank="0" text="" dxfId="3">
      <formula>ISODD(#ref!)</formula>
    </cfRule>
  </conditionalFormatting>
  <conditionalFormatting sqref="A21">
    <cfRule type="expression" priority="6" aboveAverage="0" equalAverage="0" bottom="0" percent="0" rank="0" text="" dxfId="0">
      <formula>ISEVEN($A1)</formula>
    </cfRule>
    <cfRule type="expression" priority="7" aboveAverage="0" equalAverage="0" bottom="0" percent="0" rank="0" text="" dxfId="1">
      <formula>ISODD($A1)</formula>
    </cfRule>
  </conditionalFormatting>
  <conditionalFormatting sqref="A13:A14 A10 A2:B2 B3:B32">
    <cfRule type="expression" priority="8" aboveAverage="0" equalAverage="0" bottom="0" percent="0" rank="0" text="" dxfId="2">
      <formula>ISEVEN(#ref!)</formula>
    </cfRule>
    <cfRule type="expression" priority="9" aboveAverage="0" equalAverage="0" bottom="0" percent="0" rank="0" text="" dxfId="3">
      <formula>ISODD(#ref!)</formula>
    </cfRule>
  </conditionalFormatting>
  <conditionalFormatting sqref="A15 A11:A12 A3">
    <cfRule type="expression" priority="10" aboveAverage="0" equalAverage="0" bottom="0" percent="0" rank="0" text="" dxfId="0">
      <formula>ISEVEN(#ref!)</formula>
    </cfRule>
    <cfRule type="expression" priority="11" aboveAverage="0" equalAverage="0" bottom="0" percent="0" rank="0" text="" dxfId="0">
      <formula>ISODD(#ref!)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Z4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2" topLeftCell="G197" activePane="bottomRight" state="frozen"/>
      <selection pane="topLeft" activeCell="A1" activeCellId="0" sqref="A1"/>
      <selection pane="topRight" activeCell="G1" activeCellId="0" sqref="G1"/>
      <selection pane="bottomLeft" activeCell="A197" activeCellId="0" sqref="A197"/>
      <selection pane="bottomRight" activeCell="J209" activeCellId="0" sqref="J209"/>
    </sheetView>
  </sheetViews>
  <sheetFormatPr defaultRowHeight="15" outlineLevelRow="0" outlineLevelCol="0"/>
  <cols>
    <col collapsed="false" customWidth="true" hidden="false" outlineLevel="0" max="1" min="1" style="0" width="13.7"/>
    <col collapsed="false" customWidth="true" hidden="false" outlineLevel="0" max="2" min="2" style="0" width="25"/>
    <col collapsed="false" customWidth="true" hidden="false" outlineLevel="0" max="3" min="3" style="0" width="4.57"/>
    <col collapsed="false" customWidth="true" hidden="false" outlineLevel="0" max="4" min="4" style="0" width="4.71"/>
    <col collapsed="false" customWidth="true" hidden="false" outlineLevel="0" max="5" min="5" style="0" width="5.01"/>
    <col collapsed="false" customWidth="true" hidden="true" outlineLevel="0" max="6" min="6" style="0" width="9.13"/>
    <col collapsed="false" customWidth="false" hidden="true" outlineLevel="0" max="7" min="7" style="0" width="11.52"/>
    <col collapsed="false" customWidth="true" hidden="true" outlineLevel="0" max="8" min="8" style="0" width="6.42"/>
    <col collapsed="false" customWidth="true" hidden="false" outlineLevel="0" max="9" min="9" style="0" width="5.86"/>
    <col collapsed="false" customWidth="true" hidden="false" outlineLevel="0" max="10" min="10" style="0" width="5.01"/>
    <col collapsed="false" customWidth="true" hidden="false" outlineLevel="0" max="11" min="11" style="0" width="3.86"/>
    <col collapsed="false" customWidth="true" hidden="false" outlineLevel="0" max="13" min="12" style="7" width="5.57"/>
    <col collapsed="false" customWidth="true" hidden="false" outlineLevel="0" max="14" min="14" style="7" width="6.57"/>
    <col collapsed="false" customWidth="true" hidden="false" outlineLevel="0" max="15" min="15" style="7" width="5.57"/>
    <col collapsed="false" customWidth="true" hidden="false" outlineLevel="0" max="16" min="16" style="7" width="5.01"/>
    <col collapsed="false" customWidth="true" hidden="false" outlineLevel="0" max="17" min="17" style="7" width="6.57"/>
    <col collapsed="false" customWidth="true" hidden="false" outlineLevel="0" max="21" min="18" style="7" width="5.57"/>
    <col collapsed="false" customWidth="true" hidden="false" outlineLevel="0" max="23" min="22" style="0" width="5.01"/>
    <col collapsed="false" customWidth="true" hidden="false" outlineLevel="0" max="24" min="24" style="7" width="4.71"/>
    <col collapsed="false" customWidth="true" hidden="false" outlineLevel="0" max="35" min="25" style="0" width="5.01"/>
    <col collapsed="false" customWidth="true" hidden="false" outlineLevel="0" max="36" min="36" style="7" width="5.01"/>
    <col collapsed="false" customWidth="true" hidden="false" outlineLevel="0" max="59" min="37" style="0" width="5.01"/>
    <col collapsed="false" customWidth="true" hidden="false" outlineLevel="0" max="60" min="60" style="7" width="5.01"/>
    <col collapsed="false" customWidth="true" hidden="false" outlineLevel="0" max="69" min="61" style="0" width="5.01"/>
    <col collapsed="false" customWidth="true" hidden="false" outlineLevel="0" max="70" min="70" style="0" width="4.29"/>
    <col collapsed="false" customWidth="true" hidden="false" outlineLevel="0" max="71" min="71" style="0" width="5.01"/>
    <col collapsed="false" customWidth="true" hidden="false" outlineLevel="0" max="72" min="72" style="7" width="5.86"/>
    <col collapsed="false" customWidth="true" hidden="false" outlineLevel="0" max="73" min="73" style="0" width="4.29"/>
    <col collapsed="false" customWidth="true" hidden="false" outlineLevel="0" max="74" min="74" style="0" width="3.98"/>
    <col collapsed="false" customWidth="true" hidden="false" outlineLevel="0" max="75" min="75" style="0" width="5.86"/>
    <col collapsed="false" customWidth="true" hidden="false" outlineLevel="0" max="76" min="76" style="0" width="4.29"/>
    <col collapsed="false" customWidth="true" hidden="false" outlineLevel="0" max="77" min="77" style="0" width="3.98"/>
    <col collapsed="false" customWidth="true" hidden="false" outlineLevel="0" max="78" min="78" style="0" width="6.28"/>
    <col collapsed="false" customWidth="true" hidden="false" outlineLevel="0" max="1025" min="79" style="0" width="8.54"/>
  </cols>
  <sheetData>
    <row r="1" customFormat="false" ht="15" hidden="false" customHeight="false" outlineLevel="0" collapsed="false">
      <c r="A1" s="3" t="s">
        <v>120</v>
      </c>
      <c r="C1" s="11" t="s">
        <v>38</v>
      </c>
      <c r="D1" s="11"/>
      <c r="E1" s="11"/>
      <c r="F1" s="11"/>
      <c r="G1" s="27"/>
      <c r="H1" s="27"/>
      <c r="I1" s="28" t="n">
        <v>2018</v>
      </c>
      <c r="J1" s="28"/>
      <c r="K1" s="28"/>
      <c r="L1" s="28"/>
      <c r="M1" s="28"/>
      <c r="N1" s="28"/>
      <c r="O1" s="28"/>
      <c r="P1" s="28"/>
      <c r="Q1" s="28"/>
      <c r="R1" s="28"/>
      <c r="S1" s="29" t="n">
        <v>2017</v>
      </c>
      <c r="T1" s="29"/>
      <c r="U1" s="29"/>
      <c r="V1" s="29"/>
      <c r="W1" s="29"/>
      <c r="X1" s="29"/>
      <c r="Y1" s="29"/>
      <c r="Z1" s="29"/>
      <c r="AA1" s="29"/>
      <c r="AB1" s="29"/>
      <c r="AC1" s="29"/>
      <c r="AD1" s="29"/>
      <c r="AE1" s="30" t="n">
        <v>2016</v>
      </c>
      <c r="AF1" s="30"/>
      <c r="AG1" s="30"/>
      <c r="AH1" s="30"/>
      <c r="AI1" s="30"/>
      <c r="AJ1" s="30"/>
      <c r="AK1" s="30"/>
      <c r="AL1" s="30"/>
      <c r="AM1" s="30"/>
      <c r="AN1" s="30"/>
      <c r="AO1" s="30"/>
      <c r="AP1" s="30"/>
      <c r="AQ1" s="31"/>
      <c r="AR1" s="31"/>
      <c r="AS1" s="31"/>
      <c r="AT1" s="32" t="n">
        <v>2015</v>
      </c>
      <c r="AU1" s="32"/>
      <c r="AV1" s="32"/>
      <c r="AW1" s="32"/>
      <c r="AX1" s="32"/>
      <c r="AY1" s="32"/>
      <c r="AZ1" s="32"/>
      <c r="BA1" s="32"/>
      <c r="BB1" s="32"/>
      <c r="BC1" s="33" t="n">
        <v>2014</v>
      </c>
      <c r="BD1" s="33"/>
      <c r="BE1" s="33"/>
      <c r="BF1" s="33"/>
      <c r="BG1" s="33"/>
      <c r="BH1" s="33"/>
      <c r="BI1" s="33"/>
      <c r="BJ1" s="33"/>
      <c r="BK1" s="33"/>
      <c r="BL1" s="34" t="n">
        <v>2013</v>
      </c>
      <c r="BM1" s="34"/>
      <c r="BN1" s="34"/>
      <c r="BO1" s="35" t="n">
        <v>2012</v>
      </c>
      <c r="BP1" s="35"/>
      <c r="BQ1" s="35"/>
      <c r="BR1" s="36" t="n">
        <v>2011</v>
      </c>
      <c r="BS1" s="36"/>
      <c r="BT1" s="36"/>
      <c r="BU1" s="37" t="n">
        <v>2010</v>
      </c>
      <c r="BV1" s="37"/>
      <c r="BW1" s="37"/>
      <c r="BX1" s="35" t="n">
        <v>2009</v>
      </c>
      <c r="BY1" s="35"/>
      <c r="BZ1" s="35"/>
    </row>
    <row r="2" customFormat="false" ht="15" hidden="false" customHeight="false" outlineLevel="0" collapsed="false">
      <c r="A2" s="3" t="s">
        <v>121</v>
      </c>
      <c r="B2" s="3" t="s">
        <v>122</v>
      </c>
      <c r="C2" s="3" t="s">
        <v>123</v>
      </c>
      <c r="D2" s="3" t="s">
        <v>124</v>
      </c>
      <c r="E2" s="3" t="s">
        <v>125</v>
      </c>
      <c r="G2" s="38" t="s">
        <v>40</v>
      </c>
      <c r="H2" s="38" t="s">
        <v>126</v>
      </c>
      <c r="I2" s="38" t="s">
        <v>127</v>
      </c>
      <c r="J2" s="38" t="s">
        <v>128</v>
      </c>
      <c r="K2" s="38" t="s">
        <v>129</v>
      </c>
      <c r="L2" s="39" t="s">
        <v>130</v>
      </c>
      <c r="M2" s="38" t="s">
        <v>131</v>
      </c>
      <c r="N2" s="38" t="s">
        <v>129</v>
      </c>
      <c r="O2" s="39" t="s">
        <v>132</v>
      </c>
      <c r="P2" s="38" t="s">
        <v>7</v>
      </c>
      <c r="Q2" s="39" t="s">
        <v>129</v>
      </c>
      <c r="R2" s="39" t="s">
        <v>133</v>
      </c>
      <c r="S2" s="40" t="s">
        <v>134</v>
      </c>
      <c r="T2" s="40" t="s">
        <v>126</v>
      </c>
      <c r="U2" s="40" t="s">
        <v>127</v>
      </c>
      <c r="V2" s="40" t="s">
        <v>128</v>
      </c>
      <c r="W2" s="40" t="s">
        <v>129</v>
      </c>
      <c r="X2" s="41" t="s">
        <v>130</v>
      </c>
      <c r="Y2" s="41" t="s">
        <v>131</v>
      </c>
      <c r="Z2" s="40" t="s">
        <v>129</v>
      </c>
      <c r="AA2" s="41" t="s">
        <v>132</v>
      </c>
      <c r="AB2" s="41" t="s">
        <v>135</v>
      </c>
      <c r="AC2" s="40" t="s">
        <v>129</v>
      </c>
      <c r="AD2" s="41" t="s">
        <v>133</v>
      </c>
      <c r="AE2" s="42" t="s">
        <v>136</v>
      </c>
      <c r="AF2" s="42" t="s">
        <v>137</v>
      </c>
      <c r="AG2" s="42" t="s">
        <v>127</v>
      </c>
      <c r="AH2" s="43" t="s">
        <v>128</v>
      </c>
      <c r="AI2" s="43" t="s">
        <v>129</v>
      </c>
      <c r="AJ2" s="42" t="s">
        <v>130</v>
      </c>
      <c r="AK2" s="42" t="s">
        <v>131</v>
      </c>
      <c r="AL2" s="43" t="s">
        <v>129</v>
      </c>
      <c r="AM2" s="42" t="s">
        <v>138</v>
      </c>
      <c r="AN2" s="42" t="s">
        <v>135</v>
      </c>
      <c r="AO2" s="43" t="s">
        <v>129</v>
      </c>
      <c r="AP2" s="42" t="s">
        <v>133</v>
      </c>
      <c r="AQ2" s="44" t="s">
        <v>40</v>
      </c>
      <c r="AR2" s="44" t="s">
        <v>126</v>
      </c>
      <c r="AS2" s="44" t="s">
        <v>139</v>
      </c>
      <c r="AT2" s="45" t="s">
        <v>128</v>
      </c>
      <c r="AU2" s="45" t="s">
        <v>129</v>
      </c>
      <c r="AV2" s="44" t="s">
        <v>130</v>
      </c>
      <c r="AW2" s="44" t="s">
        <v>131</v>
      </c>
      <c r="AX2" s="45" t="s">
        <v>129</v>
      </c>
      <c r="AY2" s="44" t="s">
        <v>132</v>
      </c>
      <c r="AZ2" s="44" t="s">
        <v>135</v>
      </c>
      <c r="BA2" s="45" t="s">
        <v>129</v>
      </c>
      <c r="BB2" s="44" t="s">
        <v>133</v>
      </c>
      <c r="BC2" s="41" t="s">
        <v>40</v>
      </c>
      <c r="BD2" s="46" t="s">
        <v>126</v>
      </c>
      <c r="BE2" s="46" t="s">
        <v>140</v>
      </c>
      <c r="BF2" s="46" t="s">
        <v>128</v>
      </c>
      <c r="BG2" s="46" t="s">
        <v>129</v>
      </c>
      <c r="BH2" s="47" t="s">
        <v>130</v>
      </c>
      <c r="BI2" s="47" t="s">
        <v>135</v>
      </c>
      <c r="BJ2" s="46" t="s">
        <v>129</v>
      </c>
      <c r="BK2" s="47" t="s">
        <v>133</v>
      </c>
      <c r="BL2" s="48" t="s">
        <v>128</v>
      </c>
      <c r="BM2" s="48" t="s">
        <v>129</v>
      </c>
      <c r="BN2" s="49" t="s">
        <v>130</v>
      </c>
      <c r="BO2" s="50" t="s">
        <v>123</v>
      </c>
      <c r="BP2" s="50" t="s">
        <v>129</v>
      </c>
      <c r="BQ2" s="51" t="s">
        <v>141</v>
      </c>
      <c r="BR2" s="52" t="s">
        <v>123</v>
      </c>
      <c r="BS2" s="52" t="s">
        <v>129</v>
      </c>
      <c r="BT2" s="53" t="s">
        <v>141</v>
      </c>
      <c r="BU2" s="54" t="s">
        <v>123</v>
      </c>
      <c r="BV2" s="54" t="s">
        <v>129</v>
      </c>
      <c r="BW2" s="55" t="s">
        <v>141</v>
      </c>
      <c r="BX2" s="50" t="s">
        <v>123</v>
      </c>
      <c r="BY2" s="50" t="s">
        <v>129</v>
      </c>
      <c r="BZ2" s="51" t="s">
        <v>130</v>
      </c>
    </row>
    <row r="3" customFormat="false" ht="15" hidden="false" customHeight="false" outlineLevel="0" collapsed="false">
      <c r="A3" s="0" t="s">
        <v>87</v>
      </c>
      <c r="B3" s="13" t="s">
        <v>49</v>
      </c>
      <c r="C3" s="56" t="n">
        <f aca="false">IFERROR(AVERAGEIFS(I3:BZ3,I$2:BZ$2,"JRO escorts per deportee",I3:BZ3,"&lt;&gt;0"), 0)</f>
        <v>1.87931034482759</v>
      </c>
      <c r="D3" s="13" t="n">
        <f aca="false">IFERROR(AVERAGEIFS(I3:BZ3,I$2:BZ$2,"NRO escorts per deportee",I3:BZ3,"&lt;&gt;0"), 0)</f>
        <v>0</v>
      </c>
      <c r="E3" s="13" t="n">
        <f aca="false">IFERROR(AVERAGEIFS(I3:BZ3,I$2:BZ$2,"CRO escorts per deportee",I3:BZ3,"&lt;&gt;0"), 0)</f>
        <v>0</v>
      </c>
      <c r="G3" s="0" t="n">
        <f aca="false">SUM(J3,M3,P3)</f>
        <v>116</v>
      </c>
      <c r="H3" s="0" t="n">
        <f aca="false">SUM(K3,N3,Q3)</f>
        <v>218</v>
      </c>
      <c r="I3" s="7" t="n">
        <f aca="false">IFERROR(H3/G3, 0)</f>
        <v>1.87931034482759</v>
      </c>
      <c r="J3" s="0" t="n">
        <f aca="false">IFERROR(SUMIFS('2018'!$H:$H,'2018'!$C:$C,B3,'2018'!$F:$F,A3,'2018'!AA:AA,"JRO",'2018'!P:P,"&lt;&gt;")+SUMIFS('2018'!$I:$I,'2018'!$D:$D,B3,'2018'!$F:$F,A3,'2018'!AA:AA,"JRO",'2018'!Q:Q,"&lt;&gt;")+SUMIFS('2018'!$J:$J,'2018'!$E:$E,B3,'2018'!$F:$F,A3,'2018'!AA:AA,"JRO",'2018'!R:R,"&lt;&gt;"), 0)</f>
        <v>116</v>
      </c>
      <c r="K3" s="0" t="n">
        <f aca="false">IFERROR(SUMIFS('2018'!M:M,'2018'!AA:AA,"JRO",'2018'!F:F,A3,'2018'!C:C,B3)+SUMIFS('2018'!P:P,'2018'!AA:AA,"JRO",'2018'!F:F,A3,'2018'!C:C,B3)+SUMIFS('2018'!N:N,'2018'!AA:AA,"JRO",'2018'!F:F,A3,'2018'!D:D,B3)+SUMIFS('2018'!N:N,'2018'!AA:AA,"JRO",'2018'!F:F,A3,'2018'!D:D,B3)+SUMIFS('2018'!O:O,'2018'!AA:AA,"JRO",'2018'!F:F,A3,'2018'!E:E,B3)+SUMIFS('2018'!R:R,'2018'!AA:AA,"JRO",'2018'!F:F,A3,'2018'!E:E,B3), 0)</f>
        <v>218</v>
      </c>
      <c r="L3" s="7" t="n">
        <f aca="false">IFERROR(K3/J3, 0)</f>
        <v>1.87931034482759</v>
      </c>
      <c r="M3" s="0" t="n">
        <f aca="false">IFERROR(SUMIFS('2018'!$H:$H,'2018'!$C:$C,B3,'2018'!$F:$F,A3,'2018'!AA:AA,"NRO",'2018'!P:P,"&lt;&gt;")+SUMIFS('2018'!$I:$I,'2018'!$D:$D,B3,'2018'!$F:$F,A3,'2018'!AA:AA,"NRO",'2018'!Q:Q,"&lt;&gt;")+SUMIFS('2018'!$J:$J,'2018'!$E:$E,B3,'2018'!$F:$F,A3,'2018'!AA:AA,"NRO",'2018'!R:R,"&lt;&gt;"), 0)</f>
        <v>0</v>
      </c>
      <c r="N3" s="0" t="n">
        <f aca="false">IFERROR(SUMIFS('2018'!M:M,'2018'!AA:AA,"NRO",'2018'!F:F,A3,'2018'!C:C,B3)+SUMIFS('2018'!P:P,'2018'!AA:AA,"NRO",'2018'!F:F,A3,'2018'!C:C,B3)+SUMIFS('2018'!N:N,'2018'!AA:AA,"NRO",'2018'!F:F,A3,'2018'!D:D,B3)+SUMIFS('2018'!N:N,'2018'!AA:AA,"NRO",'2018'!F:F,A3,'2018'!D:D,B3)+SUMIFS('2018'!O:O,'2018'!AA:AA,"NRO",'2018'!F:F,A3,'2018'!E:E,B3)+SUMIFS('2018'!R:R,'2018'!AA:AA,"NRO",'2018'!F:F,A3,'2018'!E:E,B3), 0)</f>
        <v>0</v>
      </c>
      <c r="O3" s="7" t="n">
        <f aca="false">IFERROR(N3/M3, 0)</f>
        <v>0</v>
      </c>
      <c r="P3" s="0" t="n">
        <f aca="false">IFERROR(SUMIFS('2018'!$H:$H,'2018'!$C:$C,B3,'2018'!$F:$F,A3,'2018'!AA:AA,"CRO")+SUMIFS('2018'!$I:$I,'2018'!$D:$D,B3,'2018'!$F:$F,A3,'2018'!AA:AA,"CRO")+SUMIFS('2018'!$J:$J,'2018'!$E:$E,B3,'2018'!$F:$F,A3,'2018'!AA:AA,"CRO"), 0)</f>
        <v>0</v>
      </c>
      <c r="Q3" s="0" t="n">
        <f aca="false">IFERROR(SUMIFS('2018'!M:M,'2018'!AA:AA,"CRO",'2018'!F:F,A3,'2018'!C:C,B3)+SUMIFS('2018'!P:P,'2018'!AA:AA,"CRO",'2018'!F:F,A3,'2018'!C:C,B3)+SUMIFS('2018'!N:N,'2018'!AA:AA,"CRO",'2018'!F:F,A3,'2018'!D:D,B3)+SUMIFS('2018'!N:N,'2018'!AA:AA,"CRO",'2018'!F:F,A3,'2018'!D:D,B3)+SUMIFS('2018'!O:O,'2018'!AA:AA,"CRO",'2018'!F:F,A3,'2018'!E:E,B3)+SUMIFS('2018'!R:R,'2018'!AA:AA,"CRO",'2018'!F:F,A3,'2018'!E:E,B3), 0)</f>
        <v>0</v>
      </c>
      <c r="R3" s="7" t="n">
        <f aca="false">IFERROR(Q3/P3, 0)</f>
        <v>0</v>
      </c>
      <c r="S3" s="7" t="n">
        <f aca="false">SUM(V3,Y3,AB3)</f>
        <v>0</v>
      </c>
      <c r="T3" s="7" t="n">
        <f aca="false">SUM(W3,Z3,AC3)</f>
        <v>0</v>
      </c>
      <c r="U3" s="7" t="n">
        <f aca="false">IFERROR(T3/S3, 0)</f>
        <v>0</v>
      </c>
      <c r="V3" s="0" t="n">
        <f aca="false">SUMIFS('2017'!$H:$H,'2017'!$C:$C,B3,'2017'!$F:$F,A3,'2017'!AA:AA,"JRO",'2017'!P:P,"&lt;&gt;")+SUMIFS('2017'!$I:$I,'2017'!$D:$D,B3,'2017'!$F:$F,A3,'2017'!AA:AA,"JRO",'2017'!Q:Q,"&lt;&gt;")+SUMIFS('2017'!$J:$J,'2017'!$E:$E,B3,'2017'!$F:$F,A3,'2017'!AA:AA,"JRO",'2017'!R:R,"&lt;&gt;")</f>
        <v>0</v>
      </c>
      <c r="W3" s="0" t="n">
        <f aca="false">IFERROR(SUMIFS('2017'!M:M,'2017'!AA:AA,"JRO",'2017'!F:F,A3,'2017'!C:C,B3)+SUMIFS('2017'!P:P,'2017'!AA:AA,"JRO",'2017'!F:F,A3,'2017'!C:C,B3)+SUMIFS('2017'!N:N,'2017'!AA:AA,"JRO",'2017'!F:F,A3,'2017'!D:D,B3)+SUMIFS('2017'!N:N,'2017'!AA:AA,"JRO",'2017'!F:F,A3,'2017'!D:D,B3)+SUMIFS('2017'!O:O,'2017'!AA:AA,"JRO",'2017'!F:F,A3,'2017'!E:E,B3)+SUMIFS('2017'!R:R,'2017'!AA:AA,"JRO",'2017'!F:F,A3,'2017'!E:E,B3), 0)</f>
        <v>0</v>
      </c>
      <c r="X3" s="7" t="n">
        <f aca="false">IFERROR(W3/V3, 0)</f>
        <v>0</v>
      </c>
      <c r="Y3" s="0" t="n">
        <f aca="false">IFERROR(SUMIFS('2017'!$H:$H,'2017'!$C:$C,B3,'2017'!$F:$F,A3,'2017'!AA:AA,"NRO",'2017'!P:P,"&lt;&gt;")+SUMIFS('2017'!$I:$I,'2017'!$D:$D,B3,'2017'!$F:$F,A3,'2017'!AA:AA,"NRO",'2017'!Q:Q,"&lt;&gt;")+SUMIFS('2017'!$J:$J,'2017'!$E:$E,B3,'2017'!$F:$F,A3,'2017'!AA:AA,"NRO",'2017'!R:R,"&lt;&gt;"), 0)</f>
        <v>0</v>
      </c>
      <c r="Z3" s="0" t="n">
        <f aca="false">IFERROR(SUMIFS('2017'!M:M,'2017'!AA:AA,"NRO",'2017'!F:F,A3,'2017'!C:C,B3)+SUMIFS('2017'!P:P,'2017'!AA:AA,"NRO",'2017'!F:F,A3,'2017'!C:C,B3)+SUMIFS('2017'!N:N,'2017'!AA:AA,"NRO",'2017'!F:F,A3,'2017'!D:D,B3)+SUMIFS('2017'!N:N,'2017'!AA:AA,"NRO",'2017'!F:F,A3,'2017'!D:D,B3)+SUMIFS('2017'!O:O,'2017'!AA:AA,"NRO",'2017'!F:F,A3,'2017'!E:E,B3)+SUMIFS('2017'!R:R,'2017'!AA:AA,"NRO",'2017'!F:F,A3,'2017'!E:E,B3), 0)</f>
        <v>0</v>
      </c>
      <c r="AA3" s="7" t="n">
        <f aca="false">IFERROR(Z3/Y3, 0)</f>
        <v>0</v>
      </c>
      <c r="AB3" s="0" t="n">
        <f aca="false">IFERROR(SUMIFS('2017'!$H:$H,'2017'!$C:$C,B3,'2017'!$F:$F,A3,'2017'!AA:AA,"CRO",'2017'!P:P,"&lt;&gt;")+SUMIFS('2017'!$I:$I,'2017'!$D:$D,B3,'2017'!$F:$F,A3,'2017'!AA:AA,"CRO",'2017'!Q:Q,"&lt;&gt;")+SUMIFS('2017'!$J:$J,'2017'!$E:$E,B3,'2017'!$F:$F,A3,'2017'!AA:AA,"CRO",'2017'!R:R,"&lt;&gt;"), 0)</f>
        <v>0</v>
      </c>
      <c r="AC3" s="0" t="n">
        <f aca="false">IFERROR(SUMIFS('2017'!M:M,'2017'!AA:AA,"CRO",'2017'!F:F,A3,'2017'!C:C,B3)+SUMIFS('2017'!P:P,'2017'!AA:AA,"CRO",'2017'!F:F,A3,'2017'!C:C,B3)+SUMIFS('2017'!N:N,'2017'!AA:AA,"CRO",'2017'!F:F,A3,'2017'!D:D,B3)+SUMIFS('2017'!N:N,'2017'!AA:AA,"CRO",'2017'!F:F,A3,'2017'!D:D,B3)+SUMIFS('2017'!O:O,'2017'!AA:AA,"CRO",'2017'!F:F,A3,'2017'!E:E,B3)+SUMIFS('2017'!R:R,'2017'!AA:AA,"CRO",'2017'!F:F,A3,'2017'!E:E,B3), 0)</f>
        <v>0</v>
      </c>
      <c r="AD3" s="0" t="n">
        <f aca="false">IFERROR(AC3/AB3, 0)</f>
        <v>0</v>
      </c>
      <c r="AE3" s="0" t="n">
        <f aca="false">SUM(AH3,AK3,AN3)</f>
        <v>0</v>
      </c>
      <c r="AF3" s="0" t="n">
        <f aca="false">SUM(AI3,AL3,AO3)</f>
        <v>0</v>
      </c>
      <c r="AG3" s="7" t="n">
        <f aca="false">IFERROR(AF3/AE3, 0)</f>
        <v>0</v>
      </c>
      <c r="AH3" s="0" t="n">
        <f aca="false">IFERROR(SUMIFS('2016'!$G:$G,'2016'!F:F,A3,'2016'!C:C,B3,'2016'!D:D,"",'2016'!AA:AA,"JRO",'2016'!L:L,"&lt;&gt;"), 0)</f>
        <v>0</v>
      </c>
      <c r="AI3" s="0" t="n">
        <f aca="false">IFERROR(SUMIFS('2016'!L:L,'2016'!F:F,A3,'2016'!C:C,B3,'2016'!D:D,"",'2016'!AA:AA,"JRO"), 0)</f>
        <v>0</v>
      </c>
      <c r="AJ3" s="7" t="n">
        <f aca="false">IFERROR(AI3/AH3, 0)</f>
        <v>0</v>
      </c>
      <c r="AK3" s="0" t="n">
        <f aca="false">IFERROR(SUMIFS('2016'!$G:$G,'2016'!F:F,A3,'2016'!C:C,B3,'2016'!D:D,"",'2016'!AA:AA,"NRO",'2016'!L:L,"&lt;&gt;"), 0)</f>
        <v>0</v>
      </c>
      <c r="AL3" s="0" t="n">
        <f aca="false">IFERROR(SUMIFS('2016'!L:L,'2016'!F:F,A3,'2016'!C:C,B3,'2016'!D:D,"",'2016'!AA:AA,"NRO"), 0)</f>
        <v>0</v>
      </c>
      <c r="AM3" s="0" t="n">
        <f aca="false">IFERROR(AL3/AK3, 0)</f>
        <v>0</v>
      </c>
      <c r="AN3" s="0" t="n">
        <f aca="false">IFERROR(SUMIFS('2016'!$G:$G,'2016'!F:F,A3,'2016'!C:C,B3,'2016'!D:D,"",'2016'!AA:AA,"CRO",'2016'!L:L,"&lt;&gt;"), 0)</f>
        <v>0</v>
      </c>
      <c r="AO3" s="0" t="n">
        <f aca="false">IFERROR(SUMIFS('2016'!L:L,'2016'!F:F,A3,'2016'!C:C,B3,'2016'!D:D,"",'2016'!AA:AA,"CRO"), 0)</f>
        <v>0</v>
      </c>
      <c r="AP3" s="0" t="n">
        <f aca="false">IFERROR(AO3/AN3, 0)</f>
        <v>0</v>
      </c>
      <c r="AQ3" s="0" t="n">
        <f aca="false">SUM(AT3,AW3,AZ3)</f>
        <v>0</v>
      </c>
      <c r="AR3" s="0" t="n">
        <f aca="false">SUM(AU3,AX3,BA3)</f>
        <v>0</v>
      </c>
      <c r="AS3" s="7" t="n">
        <f aca="false">IFERROR(AR3/AQ3, 0)</f>
        <v>0</v>
      </c>
      <c r="AT3" s="0" t="n">
        <f aca="false">IFERROR(SUMIFS('2015'!$G:$G,'2015'!F:F,A3,'2015'!C:C,B3,'2015'!D:D,"",'2015'!AA:AA,"JRO",'2015'!L:L,"&lt;&gt;"), 0)</f>
        <v>0</v>
      </c>
      <c r="AU3" s="0" t="n">
        <f aca="false">IFERROR(SUMIFS('2015'!L:L,'2015'!F:F,A3,'2015'!C:C,B3,'2015'!D:D,"",'2015'!AA:AA,"JRO"), 0)</f>
        <v>0</v>
      </c>
      <c r="AV3" s="0" t="n">
        <f aca="false">IFERROR(AU3/AT3, 0)</f>
        <v>0</v>
      </c>
      <c r="AW3" s="0" t="n">
        <f aca="false">IFERROR(SUMIFS('2015'!$G:$G,'2015'!F:F,A3,'2015'!C:C,B3,'2015'!D:D,"",'2015'!AA:AA,"NRO",'2015'!L:L,"&lt;&gt;"), 0)</f>
        <v>0</v>
      </c>
      <c r="AX3" s="0" t="n">
        <f aca="false">IFERROR(SUMIFS('2015'!L:L,'2015'!F:F,A3,'2015'!C:C,B3,'2015'!D:D,"",'2015'!AA:AA,"NRO"), 0)</f>
        <v>0</v>
      </c>
      <c r="AY3" s="0" t="n">
        <f aca="false">IFERROR(AX3/AW3, 0)</f>
        <v>0</v>
      </c>
      <c r="AZ3" s="0" t="n">
        <f aca="false">IFERROR(SUMIFS('2015'!$G:$G,'2015'!F:F,A3,'2015'!C:C,B3,'2015'!D:D,"",'2015'!AA:AA,"CRO",'2015'!L:L,"&lt;&gt;"), 0)</f>
        <v>0</v>
      </c>
      <c r="BA3" s="0" t="n">
        <f aca="false">IFERROR(SUMIFS('2015'!L:L,'2015'!F:F,A3,'2015'!C:C,B3,'2015'!D:D,"",'2015'!AA:AA,"CRO"), 0)</f>
        <v>0</v>
      </c>
      <c r="BB3" s="0" t="n">
        <f aca="false">IFERROR(BA3/AZ3, 0)</f>
        <v>0</v>
      </c>
      <c r="BC3" s="0" t="n">
        <f aca="false">SUM(BF3,BI3)</f>
        <v>0</v>
      </c>
      <c r="BD3" s="0" t="n">
        <f aca="false">SUM(BG3,BJ3)</f>
        <v>0</v>
      </c>
      <c r="BE3" s="7" t="n">
        <f aca="false">IFERROR(BD3/BC3, 0)</f>
        <v>0</v>
      </c>
      <c r="BF3" s="0" t="n">
        <f aca="false">IFERROR(SUMIFS('2014'!$G:$G,'2014'!F:F,A3,'2014'!C:C,B3,'2014'!D:D,"",'2014'!AA:AA,"JRO",'2014'!L:L,"&lt;&gt;"), 0)</f>
        <v>0</v>
      </c>
      <c r="BG3" s="0" t="n">
        <f aca="false">IFERROR(SUMIFS('2014'!L:L,'2014'!F:F,A3,'2014'!C:C,B3,'2014'!D:D,"",'2014'!AA:AA,"JRO"), 0)</f>
        <v>0</v>
      </c>
      <c r="BH3" s="7" t="n">
        <f aca="false">IFERROR(BG3/BF3, 0)</f>
        <v>0</v>
      </c>
      <c r="BI3" s="0" t="n">
        <f aca="false">IFERROR(SUMIFS('2014'!$G:$G,'2014'!F:F,A3,'2014'!C:C,B3,'2014'!D:D,"",'2014'!AA:AA,"CRO",'2014'!L:L,"&lt;&gt;"), 0)</f>
        <v>0</v>
      </c>
      <c r="BJ3" s="0" t="n">
        <f aca="false">IFERROR(SUMIFS('2014'!L:L,'2014'!F:F,A3,'2014'!C:C,B3,'2014'!D:D,"",'2014'!AA:AA,"CRO"), 0)</f>
        <v>0</v>
      </c>
      <c r="BK3" s="0" t="n">
        <f aca="false">IFERROR(BJ3/BI3, 0)</f>
        <v>0</v>
      </c>
      <c r="BL3" s="0" t="n">
        <f aca="false">IFERROR(SUMIFS('2013'!$G:$G,'2013'!F:F,A3,'2013'!C:C,B3,'2013'!D:D,"",'2013'!AA:AA,"JRO",'2013'!L:L,"&lt;&gt;"), 0)</f>
        <v>0</v>
      </c>
      <c r="BM3" s="0" t="n">
        <f aca="false">IFERROR(SUMIFS('2013'!L:L,'2013'!F:F,A3,'2013'!C:C,B3,'2013'!D:D,"",'2013'!AA:AA,"JRO"), 0)</f>
        <v>0</v>
      </c>
      <c r="BN3" s="0" t="n">
        <f aca="false">IFERROR(BM3/BL3, 0)</f>
        <v>0</v>
      </c>
      <c r="BO3" s="0" t="n">
        <f aca="false">IFERROR(SUMIFS('2012'!$G:$G,'2012'!F:F,A3,'2012'!C:C,B3,'2012'!D:D,"",'2012'!AA:AA,"JRO",'2012'!L:L,"&lt;&gt;"), 0)</f>
        <v>0</v>
      </c>
      <c r="BP3" s="0" t="n">
        <f aca="false">IFERROR(SUMIFS('2012'!L:L,'2012'!F:F,A3,'2012'!C:C,B3,'2012'!D:D,"",'2012'!AA:AA,"JRO"), 0)</f>
        <v>0</v>
      </c>
      <c r="BQ3" s="0" t="n">
        <f aca="false">IFERROR(BP3/BO3, 0)</f>
        <v>0</v>
      </c>
      <c r="BR3" s="0" t="n">
        <f aca="false">IFERROR(SUMIFS('2011'!$G:$G,'2011'!F:F,A3,'2011'!C:C,B3,'2011'!D:D,"",'2011'!AA:AA,"JRO",'2011'!L:L,"&lt;&gt;"), 0)</f>
        <v>0</v>
      </c>
      <c r="BS3" s="0" t="n">
        <f aca="false">IFERROR(SUMIFS('2011'!L:L,'2011'!F:F,A3,'2011'!C:C,B3,'2011'!D:D,"",'2011'!AA:AA,"JRO"), 0)</f>
        <v>0</v>
      </c>
      <c r="BT3" s="7" t="n">
        <f aca="false">IFERROR(BS3/BR3, 0)</f>
        <v>0</v>
      </c>
      <c r="BU3" s="0" t="n">
        <f aca="false">IFERROR(SUMIFS('2010'!$G:$G,'2010'!F:F,A3,'2010'!C:C,B3,'2010'!D:D,"",'2010'!AA:AA,"JRO",'2010'!L:L,"&lt;&gt;"), 0)</f>
        <v>0</v>
      </c>
      <c r="BV3" s="0" t="n">
        <f aca="false">IFERROR(SUMIFS('2010'!L:L,'2010'!F:F,A3,'2010'!C:C,B3,'2010'!D:D,"",'2010'!AA:AA,"JRO"), 0)</f>
        <v>0</v>
      </c>
      <c r="BW3" s="7" t="n">
        <f aca="false">IFERROR(BV3/BU3, 0)</f>
        <v>0</v>
      </c>
      <c r="BX3" s="0" t="n">
        <f aca="false">IFERROR(SUMIFS('2009'!$G:$G,'2009'!F:F,A3,'2009'!C:C,B3,'2009'!D:D,"",'2009'!AA:AA,"JRO",'2009'!L:L,"&lt;&gt;"), 0)</f>
        <v>0</v>
      </c>
      <c r="BY3" s="0" t="n">
        <f aca="false">IFERROR(SUMIFS('2009'!L:L,'2009'!F:F,A3,'2009'!C:C,B3,'2009'!D:D,"",'2009'!AA:AA,"JRO"), 0)</f>
        <v>0</v>
      </c>
      <c r="BZ3" s="7" t="n">
        <f aca="false">IFERROR(BY3/BX3, 0)</f>
        <v>0</v>
      </c>
    </row>
    <row r="4" customFormat="false" ht="15" hidden="false" customHeight="false" outlineLevel="0" collapsed="false">
      <c r="A4" s="0" t="s">
        <v>87</v>
      </c>
      <c r="B4" s="17" t="s">
        <v>67</v>
      </c>
      <c r="C4" s="56" t="n">
        <f aca="false">IFERROR(AVERAGEIFS(I4:BZ4,I$2:BZ$2,"JRO escorts per deportee",I4:BZ4,"&lt;&gt;0"), 0)</f>
        <v>2.02857142857143</v>
      </c>
      <c r="D4" s="13" t="n">
        <f aca="false">IFERROR(AVERAGEIFS(I4:BZ4,I$2:BZ$2,"NRO escorts per deportee",I4:BZ4,"&lt;&gt;0"), 0)</f>
        <v>0</v>
      </c>
      <c r="E4" s="13" t="n">
        <f aca="false">IFERROR(AVERAGEIFS(I4:BZ4,I$2:BZ$2,"CRO escorts per deportee",I4:BZ4,"&lt;&gt;0"), 0)</f>
        <v>0</v>
      </c>
      <c r="G4" s="0" t="n">
        <f aca="false">SUM(J4,M4,P4)</f>
        <v>28</v>
      </c>
      <c r="H4" s="0" t="n">
        <f aca="false">SUM(K4,N4,Q4)</f>
        <v>57</v>
      </c>
      <c r="I4" s="7" t="n">
        <f aca="false">IFERROR(H4/G4, 0)</f>
        <v>2.03571428571429</v>
      </c>
      <c r="J4" s="0" t="n">
        <f aca="false">IFERROR(SUMIFS('2018'!$H:$H,'2018'!$C:$C,B4,'2018'!$F:$F,A4,'2018'!AA:AA,"JRO",'2018'!P:P,"&lt;&gt;")+SUMIFS('2018'!$I:$I,'2018'!$D:$D,B4,'2018'!$F:$F,A4,'2018'!AA:AA,"JRO",'2018'!Q:Q,"&lt;&gt;")+SUMIFS('2018'!$J:$J,'2018'!$E:$E,B4,'2018'!$F:$F,A4,'2018'!AA:AA,"JRO",'2018'!R:R,"&lt;&gt;"), 0)</f>
        <v>28</v>
      </c>
      <c r="K4" s="0" t="n">
        <f aca="false">IFERROR(SUMIFS('2018'!M:M,'2018'!AA:AA,"JRO",'2018'!F:F,A4,'2018'!C:C,B4)+SUMIFS('2018'!P:P,'2018'!AA:AA,"JRO",'2018'!F:F,A4,'2018'!C:C,B4)+SUMIFS('2018'!N:N,'2018'!AA:AA,"JRO",'2018'!F:F,A4,'2018'!D:D,B4)+SUMIFS('2018'!N:N,'2018'!AA:AA,"JRO",'2018'!F:F,A4,'2018'!D:D,B4)+SUMIFS('2018'!O:O,'2018'!AA:AA,"JRO",'2018'!F:F,A4,'2018'!E:E,B4)+SUMIFS('2018'!R:R,'2018'!AA:AA,"JRO",'2018'!F:F,A4,'2018'!E:E,B4), 0)</f>
        <v>57</v>
      </c>
      <c r="L4" s="7" t="n">
        <f aca="false">IFERROR(K4/J4, 0)</f>
        <v>2.03571428571429</v>
      </c>
      <c r="M4" s="0" t="n">
        <f aca="false">IFERROR(SUMIFS('2018'!$H:$H,'2018'!$C:$C,B4,'2018'!$F:$F,A4,'2018'!AA:AA,"NRO",'2018'!P:P,"&lt;&gt;")+SUMIFS('2018'!$I:$I,'2018'!$D:$D,B4,'2018'!$F:$F,A4,'2018'!AA:AA,"NRO",'2018'!Q:Q,"&lt;&gt;")+SUMIFS('2018'!$J:$J,'2018'!$E:$E,B4,'2018'!$F:$F,A4,'2018'!AA:AA,"NRO",'2018'!R:R,"&lt;&gt;"), 0)</f>
        <v>0</v>
      </c>
      <c r="N4" s="0" t="n">
        <f aca="false">IFERROR(SUMIFS('2018'!M:M,'2018'!AA:AA,"NRO",'2018'!F:F,A4,'2018'!C:C,B4)+SUMIFS('2018'!P:P,'2018'!AA:AA,"NRO",'2018'!F:F,A4,'2018'!C:C,B4)+SUMIFS('2018'!N:N,'2018'!AA:AA,"NRO",'2018'!F:F,A4,'2018'!D:D,B4)+SUMIFS('2018'!N:N,'2018'!AA:AA,"NRO",'2018'!F:F,A4,'2018'!D:D,B4)+SUMIFS('2018'!O:O,'2018'!AA:AA,"NRO",'2018'!F:F,A4,'2018'!E:E,B4)+SUMIFS('2018'!R:R,'2018'!AA:AA,"NRO",'2018'!F:F,A4,'2018'!E:E,B4), 0)</f>
        <v>0</v>
      </c>
      <c r="O4" s="7" t="n">
        <f aca="false">IFERROR(N4/M4, 0)</f>
        <v>0</v>
      </c>
      <c r="P4" s="0" t="n">
        <f aca="false">IFERROR(SUMIFS('2018'!$H:$H,'2018'!$C:$C,B4,'2018'!$F:$F,A4,'2018'!AA:AA,"CRO")+SUMIFS('2018'!$I:$I,'2018'!$D:$D,B4,'2018'!$F:$F,A4,'2018'!AA:AA,"CRO")+SUMIFS('2018'!$J:$J,'2018'!$E:$E,B4,'2018'!$F:$F,A4,'2018'!AA:AA,"CRO"), 0)</f>
        <v>0</v>
      </c>
      <c r="Q4" s="0" t="n">
        <f aca="false">IFERROR(SUMIFS('2018'!M:M,'2018'!AA:AA,"CRO",'2018'!F:F,A4,'2018'!C:C,B4)+SUMIFS('2018'!P:P,'2018'!AA:AA,"CRO",'2018'!F:F,A4,'2018'!C:C,B4)+SUMIFS('2018'!N:N,'2018'!AA:AA,"CRO",'2018'!F:F,A4,'2018'!D:D,B4)+SUMIFS('2018'!N:N,'2018'!AA:AA,"CRO",'2018'!F:F,A4,'2018'!D:D,B4)+SUMIFS('2018'!O:O,'2018'!AA:AA,"CRO",'2018'!F:F,A4,'2018'!E:E,B4)+SUMIFS('2018'!R:R,'2018'!AA:AA,"CRO",'2018'!F:F,A4,'2018'!E:E,B4), 0)</f>
        <v>0</v>
      </c>
      <c r="R4" s="7" t="n">
        <f aca="false">IFERROR(Q4/P4, 0)</f>
        <v>0</v>
      </c>
      <c r="S4" s="7" t="n">
        <f aca="false">SUM(V4,Y4,AB4)</f>
        <v>8</v>
      </c>
      <c r="T4" s="7" t="n">
        <f aca="false">SUM(W4,Z4,AC4)</f>
        <v>18</v>
      </c>
      <c r="U4" s="7" t="n">
        <f aca="false">IFERROR(T4/S4, 0)</f>
        <v>2.25</v>
      </c>
      <c r="V4" s="0" t="n">
        <f aca="false">SUMIFS('2017'!$H:$H,'2017'!$C:$C,B4,'2017'!$F:$F,A4,'2017'!AA:AA,"JRO",'2017'!P:P,"&lt;&gt;")+SUMIFS('2017'!$I:$I,'2017'!$D:$D,B4,'2017'!$F:$F,A4,'2017'!AA:AA,"JRO",'2017'!Q:Q,"&lt;&gt;")+SUMIFS('2017'!$J:$J,'2017'!$E:$E,B4,'2017'!$F:$F,A4,'2017'!AA:AA,"JRO",'2017'!R:R,"&lt;&gt;")</f>
        <v>8</v>
      </c>
      <c r="W4" s="0" t="n">
        <f aca="false">IFERROR(SUMIFS('2017'!M:M,'2017'!AA:AA,"JRO",'2017'!F:F,A4,'2017'!C:C,B4)+SUMIFS('2017'!P:P,'2017'!AA:AA,"JRO",'2017'!F:F,A4,'2017'!C:C,B4)+SUMIFS('2017'!N:N,'2017'!AA:AA,"JRO",'2017'!F:F,A4,'2017'!D:D,B4)+SUMIFS('2017'!N:N,'2017'!AA:AA,"JRO",'2017'!F:F,A4,'2017'!D:D,B4)+SUMIFS('2017'!O:O,'2017'!AA:AA,"JRO",'2017'!F:F,A4,'2017'!E:E,B4)+SUMIFS('2017'!R:R,'2017'!AA:AA,"JRO",'2017'!F:F,A4,'2017'!E:E,B4), 0)</f>
        <v>18</v>
      </c>
      <c r="X4" s="7" t="n">
        <f aca="false">IFERROR(W4/V4, 0)</f>
        <v>2.25</v>
      </c>
      <c r="Y4" s="0" t="n">
        <f aca="false">IFERROR(SUMIFS('2017'!$H:$H,'2017'!$C:$C,B4,'2017'!$F:$F,A4,'2017'!AA:AA,"NRO",'2017'!P:P,"&lt;&gt;")+SUMIFS('2017'!$I:$I,'2017'!$D:$D,B4,'2017'!$F:$F,A4,'2017'!AA:AA,"NRO",'2017'!Q:Q,"&lt;&gt;")+SUMIFS('2017'!$J:$J,'2017'!$E:$E,B4,'2017'!$F:$F,A4,'2017'!AA:AA,"NRO",'2017'!R:R,"&lt;&gt;"), 0)</f>
        <v>0</v>
      </c>
      <c r="Z4" s="0" t="n">
        <f aca="false">IFERROR(SUMIFS('2017'!M:M,'2017'!AA:AA,"NRO",'2017'!F:F,A4,'2017'!C:C,B4)+SUMIFS('2017'!P:P,'2017'!AA:AA,"NRO",'2017'!F:F,A4,'2017'!C:C,B4)+SUMIFS('2017'!N:N,'2017'!AA:AA,"NRO",'2017'!F:F,A4,'2017'!D:D,B4)+SUMIFS('2017'!N:N,'2017'!AA:AA,"NRO",'2017'!F:F,A4,'2017'!D:D,B4)+SUMIFS('2017'!O:O,'2017'!AA:AA,"NRO",'2017'!F:F,A4,'2017'!E:E,B4)+SUMIFS('2017'!R:R,'2017'!AA:AA,"NRO",'2017'!F:F,A4,'2017'!E:E,B4), 0)</f>
        <v>0</v>
      </c>
      <c r="AA4" s="7" t="n">
        <f aca="false">IFERROR(Z4/Y4, 0)</f>
        <v>0</v>
      </c>
      <c r="AB4" s="0" t="n">
        <f aca="false">IFERROR(SUMIFS('2017'!$H:$H,'2017'!$C:$C,B4,'2017'!$F:$F,A4,'2017'!AA:AA,"CRO",'2017'!P:P,"&lt;&gt;")+SUMIFS('2017'!$I:$I,'2017'!$D:$D,B4,'2017'!$F:$F,A4,'2017'!AA:AA,"CRO",'2017'!Q:Q,"&lt;&gt;")+SUMIFS('2017'!$J:$J,'2017'!$E:$E,B4,'2017'!$F:$F,A4,'2017'!AA:AA,"CRO",'2017'!R:R,"&lt;&gt;"), 0)</f>
        <v>0</v>
      </c>
      <c r="AC4" s="0" t="n">
        <f aca="false">IFERROR(SUMIFS('2017'!M:M,'2017'!AA:AA,"CRO",'2017'!F:F,A4,'2017'!C:C,B4)+SUMIFS('2017'!P:P,'2017'!AA:AA,"CRO",'2017'!F:F,A4,'2017'!C:C,B4)+SUMIFS('2017'!N:N,'2017'!AA:AA,"CRO",'2017'!F:F,A4,'2017'!D:D,B4)+SUMIFS('2017'!N:N,'2017'!AA:AA,"CRO",'2017'!F:F,A4,'2017'!D:D,B4)+SUMIFS('2017'!O:O,'2017'!AA:AA,"CRO",'2017'!F:F,A4,'2017'!E:E,B4)+SUMIFS('2017'!R:R,'2017'!AA:AA,"CRO",'2017'!F:F,A4,'2017'!E:E,B4), 0)</f>
        <v>0</v>
      </c>
      <c r="AD4" s="0" t="n">
        <f aca="false">IFERROR(AC4/AB4, 0)</f>
        <v>0</v>
      </c>
      <c r="AE4" s="0" t="n">
        <f aca="false">SUM(AH4,AK4,AN4)</f>
        <v>10</v>
      </c>
      <c r="AF4" s="0" t="n">
        <f aca="false">SUM(AI4,AL4,AO4)</f>
        <v>18</v>
      </c>
      <c r="AG4" s="7" t="n">
        <f aca="false">IFERROR(AF4/AE4, 0)</f>
        <v>1.8</v>
      </c>
      <c r="AH4" s="0" t="n">
        <f aca="false">IFERROR(SUMIFS('2016'!$G:$G,'2016'!F:F,A4,'2016'!C:C,B4,'2016'!D:D,"",'2016'!AA:AA,"JRO",'2016'!L:L,"&lt;&gt;"), 0)</f>
        <v>10</v>
      </c>
      <c r="AI4" s="0" t="n">
        <f aca="false">IFERROR(SUMIFS('2016'!L:L,'2016'!F:F,A4,'2016'!C:C,B4,'2016'!D:D,"",'2016'!AA:AA,"JRO"), 0)</f>
        <v>18</v>
      </c>
      <c r="AJ4" s="7" t="n">
        <f aca="false">IFERROR(AI4/AH4, 0)</f>
        <v>1.8</v>
      </c>
      <c r="AK4" s="0" t="n">
        <f aca="false">IFERROR(SUMIFS('2016'!$G:$G,'2016'!F:F,A4,'2016'!C:C,B4,'2016'!D:D,"",'2016'!AA:AA,"NRO",'2016'!L:L,"&lt;&gt;"), 0)</f>
        <v>0</v>
      </c>
      <c r="AL4" s="0" t="n">
        <f aca="false">IFERROR(SUMIFS('2016'!L:L,'2016'!F:F,A4,'2016'!C:C,B4,'2016'!D:D,"",'2016'!AA:AA,"NRO"), 0)</f>
        <v>0</v>
      </c>
      <c r="AM4" s="0" t="n">
        <f aca="false">IFERROR(AL4/AK4, 0)</f>
        <v>0</v>
      </c>
      <c r="AN4" s="0" t="n">
        <f aca="false">IFERROR(SUMIFS('2016'!$G:$G,'2016'!F:F,A4,'2016'!C:C,B4,'2016'!D:D,"",'2016'!AA:AA,"CRO",'2016'!L:L,"&lt;&gt;"), 0)</f>
        <v>0</v>
      </c>
      <c r="AO4" s="0" t="n">
        <f aca="false">IFERROR(SUMIFS('2016'!L:L,'2016'!F:F,A4,'2016'!C:C,B4,'2016'!D:D,"",'2016'!AA:AA,"CRO"), 0)</f>
        <v>0</v>
      </c>
      <c r="AP4" s="0" t="n">
        <f aca="false">IFERROR(AO4/AN4, 0)</f>
        <v>0</v>
      </c>
      <c r="AQ4" s="0" t="n">
        <f aca="false">SUM(AT4,AW4,AZ4)</f>
        <v>0</v>
      </c>
      <c r="AR4" s="0" t="n">
        <f aca="false">SUM(AU4,AX4,BA4)</f>
        <v>0</v>
      </c>
      <c r="AS4" s="7" t="n">
        <f aca="false">IFERROR(AR4/AQ4, 0)</f>
        <v>0</v>
      </c>
      <c r="AT4" s="0" t="n">
        <f aca="false">IFERROR(SUMIFS('2015'!$G:$G,'2015'!F:F,A4,'2015'!C:C,B4,'2015'!D:D,"",'2015'!AA:AA,"JRO",'2015'!L:L,"&lt;&gt;"), 0)</f>
        <v>0</v>
      </c>
      <c r="AU4" s="0" t="n">
        <f aca="false">IFERROR(SUMIFS('2015'!L:L,'2015'!F:F,A4,'2015'!C:C,B4,'2015'!D:D,"",'2015'!AA:AA,"JRO"), 0)</f>
        <v>0</v>
      </c>
      <c r="AV4" s="0" t="n">
        <f aca="false">IFERROR(AU4/AT4, 0)</f>
        <v>0</v>
      </c>
      <c r="AW4" s="0" t="n">
        <f aca="false">IFERROR(SUMIFS('2015'!$G:$G,'2015'!F:F,A4,'2015'!C:C,B4,'2015'!D:D,"",'2015'!AA:AA,"NRO",'2015'!L:L,"&lt;&gt;"), 0)</f>
        <v>0</v>
      </c>
      <c r="AX4" s="0" t="n">
        <f aca="false">IFERROR(SUMIFS('2015'!L:L,'2015'!F:F,A4,'2015'!C:C,B4,'2015'!D:D,"",'2015'!AA:AA,"NRO"), 0)</f>
        <v>0</v>
      </c>
      <c r="AY4" s="0" t="n">
        <f aca="false">IFERROR(AX4/AW4, 0)</f>
        <v>0</v>
      </c>
      <c r="AZ4" s="0" t="n">
        <f aca="false">IFERROR(SUMIFS('2015'!$G:$G,'2015'!F:F,A4,'2015'!C:C,B4,'2015'!D:D,"",'2015'!AA:AA,"CRO",'2015'!L:L,"&lt;&gt;"), 0)</f>
        <v>0</v>
      </c>
      <c r="BA4" s="0" t="n">
        <f aca="false">IFERROR(SUMIFS('2015'!L:L,'2015'!F:F,A4,'2015'!C:C,B4,'2015'!D:D,"",'2015'!AA:AA,"CRO"), 0)</f>
        <v>0</v>
      </c>
      <c r="BB4" s="0" t="n">
        <f aca="false">IFERROR(BA4/AZ4, 0)</f>
        <v>0</v>
      </c>
      <c r="BC4" s="0" t="n">
        <f aca="false">SUM(BF4,BI4)</f>
        <v>0</v>
      </c>
      <c r="BD4" s="0" t="n">
        <f aca="false">SUM(BG4,BJ4)</f>
        <v>0</v>
      </c>
      <c r="BE4" s="7" t="n">
        <f aca="false">IFERROR(BD4/BC4, 0)</f>
        <v>0</v>
      </c>
      <c r="BF4" s="0" t="n">
        <f aca="false">IFERROR(SUMIFS('2014'!$G:$G,'2014'!F:F,A4,'2014'!C:C,B4,'2014'!D:D,"",'2014'!AA:AA,"JRO",'2014'!L:L,"&lt;&gt;"), 0)</f>
        <v>0</v>
      </c>
      <c r="BG4" s="0" t="n">
        <f aca="false">IFERROR(SUMIFS('2014'!L:L,'2014'!F:F,A4,'2014'!C:C,B4,'2014'!D:D,"",'2014'!AA:AA,"JRO"), 0)</f>
        <v>0</v>
      </c>
      <c r="BH4" s="7" t="n">
        <f aca="false">IFERROR(BG4/BF4, 0)</f>
        <v>0</v>
      </c>
      <c r="BI4" s="0" t="n">
        <f aca="false">IFERROR(SUMIFS('2014'!$G:$G,'2014'!F:F,A4,'2014'!C:C,B4,'2014'!D:D,"",'2014'!AA:AA,"CRO",'2014'!L:L,"&lt;&gt;"), 0)</f>
        <v>0</v>
      </c>
      <c r="BJ4" s="0" t="n">
        <f aca="false">IFERROR(SUMIFS('2014'!L:L,'2014'!F:F,A4,'2014'!C:C,B4,'2014'!D:D,"",'2014'!AA:AA,"CRO"), 0)</f>
        <v>0</v>
      </c>
      <c r="BK4" s="0" t="n">
        <f aca="false">IFERROR(BJ4/BI4, 0)</f>
        <v>0</v>
      </c>
      <c r="BL4" s="0" t="n">
        <f aca="false">IFERROR(SUMIFS('2013'!$G:$G,'2013'!F:F,A4,'2013'!C:C,B4,'2013'!D:D,"",'2013'!AA:AA,"JRO",'2013'!L:L,"&lt;&gt;"), 0)</f>
        <v>0</v>
      </c>
      <c r="BM4" s="0" t="n">
        <f aca="false">IFERROR(SUMIFS('2013'!L:L,'2013'!F:F,A4,'2013'!C:C,B4,'2013'!D:D,"",'2013'!AA:AA,"JRO"), 0)</f>
        <v>0</v>
      </c>
      <c r="BN4" s="0" t="n">
        <f aca="false">IFERROR(BM4/BL4, 0)</f>
        <v>0</v>
      </c>
      <c r="BO4" s="0" t="n">
        <f aca="false">IFERROR(SUMIFS('2012'!$G:$G,'2012'!F:F,A4,'2012'!C:C,B4,'2012'!D:D,"",'2012'!AA:AA,"JRO",'2012'!L:L,"&lt;&gt;"), 0)</f>
        <v>0</v>
      </c>
      <c r="BP4" s="0" t="n">
        <f aca="false">IFERROR(SUMIFS('2012'!L:L,'2012'!F:F,A4,'2012'!C:C,B4,'2012'!D:D,"",'2012'!AA:AA,"JRO"), 0)</f>
        <v>0</v>
      </c>
      <c r="BQ4" s="0" t="n">
        <f aca="false">IFERROR(BP4/BO4, 0)</f>
        <v>0</v>
      </c>
      <c r="BR4" s="0" t="n">
        <f aca="false">IFERROR(SUMIFS('2011'!$G:$G,'2011'!F:F,A4,'2011'!C:C,B4,'2011'!D:D,"",'2011'!AA:AA,"JRO",'2011'!L:L,"&lt;&gt;"), 0)</f>
        <v>0</v>
      </c>
      <c r="BS4" s="0" t="n">
        <f aca="false">IFERROR(SUMIFS('2011'!L:L,'2011'!F:F,A4,'2011'!C:C,B4,'2011'!D:D,"",'2011'!AA:AA,"JRO"), 0)</f>
        <v>0</v>
      </c>
      <c r="BT4" s="7" t="n">
        <f aca="false">IFERROR(BS4/BR4, 0)</f>
        <v>0</v>
      </c>
      <c r="BU4" s="0" t="n">
        <f aca="false">IFERROR(SUMIFS('2010'!$G:$G,'2010'!F:F,A4,'2010'!C:C,B4,'2010'!D:D,"",'2010'!AA:AA,"JRO",'2010'!L:L,"&lt;&gt;"), 0)</f>
        <v>0</v>
      </c>
      <c r="BV4" s="0" t="n">
        <f aca="false">IFERROR(SUMIFS('2010'!L:L,'2010'!F:F,A4,'2010'!C:C,B4,'2010'!D:D,"",'2010'!AA:AA,"JRO"), 0)</f>
        <v>0</v>
      </c>
      <c r="BW4" s="7" t="n">
        <f aca="false">IFERROR(BV4/BU4, 0)</f>
        <v>0</v>
      </c>
      <c r="BX4" s="0" t="n">
        <f aca="false">IFERROR(SUMIFS('2009'!$G:$G,'2009'!F:F,A4,'2009'!C:C,B4,'2009'!D:D,"",'2009'!AA:AA,"JRO",'2009'!L:L,"&lt;&gt;"), 0)</f>
        <v>0</v>
      </c>
      <c r="BY4" s="0" t="n">
        <f aca="false">IFERROR(SUMIFS('2009'!L:L,'2009'!F:F,A4,'2009'!C:C,B4,'2009'!D:D,"",'2009'!AA:AA,"JRO"), 0)</f>
        <v>0</v>
      </c>
      <c r="BZ4" s="7" t="n">
        <f aca="false">IFERROR(BY4/BX4, 0)</f>
        <v>0</v>
      </c>
    </row>
    <row r="5" customFormat="false" ht="15" hidden="false" customHeight="false" outlineLevel="0" collapsed="false">
      <c r="A5" s="0" t="s">
        <v>87</v>
      </c>
      <c r="B5" s="13" t="s">
        <v>62</v>
      </c>
      <c r="C5" s="56" t="n">
        <f aca="false">IFERROR(AVERAGEIFS(I5:BZ5,I$2:BZ$2,"JRO escorts per deportee",I5:BZ5,"&lt;&gt;0"), 0)</f>
        <v>8.5</v>
      </c>
      <c r="D5" s="13" t="n">
        <f aca="false">IFERROR(AVERAGEIFS(I5:BZ5,I$2:BZ$2,"NRO escorts per deportee",I5:BZ5,"&lt;&gt;0"), 0)</f>
        <v>0</v>
      </c>
      <c r="E5" s="13" t="n">
        <f aca="false">IFERROR(AVERAGEIFS(I5:BZ5,I$2:BZ$2,"CRO escorts per deportee",I5:BZ5,"&lt;&gt;0"), 0)</f>
        <v>0</v>
      </c>
      <c r="G5" s="0" t="n">
        <f aca="false">SUM(J5,M5,P5)</f>
        <v>0</v>
      </c>
      <c r="H5" s="0" t="n">
        <f aca="false">SUM(K5,N5,Q5)</f>
        <v>0</v>
      </c>
      <c r="I5" s="7" t="n">
        <f aca="false">IFERROR(H5/G5, 0)</f>
        <v>0</v>
      </c>
      <c r="J5" s="0" t="n">
        <f aca="false">IFERROR(SUMIFS('2018'!$H:$H,'2018'!$C:$C,B5,'2018'!$F:$F,A5,'2018'!AA:AA,"JRO",'2018'!P:P,"&lt;&gt;")+SUMIFS('2018'!$I:$I,'2018'!$D:$D,B5,'2018'!$F:$F,A5,'2018'!AA:AA,"JRO",'2018'!Q:Q,"&lt;&gt;")+SUMIFS('2018'!$J:$J,'2018'!$E:$E,B5,'2018'!$F:$F,A5,'2018'!AA:AA,"JRO",'2018'!R:R,"&lt;&gt;"), 0)</f>
        <v>0</v>
      </c>
      <c r="K5" s="0" t="n">
        <f aca="false">IFERROR(SUMIFS('2018'!M:M,'2018'!AA:AA,"JRO",'2018'!F:F,A5,'2018'!C:C,B5)+SUMIFS('2018'!P:P,'2018'!AA:AA,"JRO",'2018'!F:F,A5,'2018'!C:C,B5)+SUMIFS('2018'!N:N,'2018'!AA:AA,"JRO",'2018'!F:F,A5,'2018'!D:D,B5)+SUMIFS('2018'!N:N,'2018'!AA:AA,"JRO",'2018'!F:F,A5,'2018'!D:D,B5)+SUMIFS('2018'!O:O,'2018'!AA:AA,"JRO",'2018'!F:F,A5,'2018'!E:E,B5)+SUMIFS('2018'!R:R,'2018'!AA:AA,"JRO",'2018'!F:F,A5,'2018'!E:E,B5), 0)</f>
        <v>0</v>
      </c>
      <c r="L5" s="7" t="n">
        <f aca="false">IFERROR(K5/J5, 0)</f>
        <v>0</v>
      </c>
      <c r="M5" s="0" t="n">
        <f aca="false">IFERROR(SUMIFS('2018'!$H:$H,'2018'!$C:$C,B5,'2018'!$F:$F,A5,'2018'!AA:AA,"NRO",'2018'!P:P,"&lt;&gt;")+SUMIFS('2018'!$I:$I,'2018'!$D:$D,B5,'2018'!$F:$F,A5,'2018'!AA:AA,"NRO",'2018'!Q:Q,"&lt;&gt;")+SUMIFS('2018'!$J:$J,'2018'!$E:$E,B5,'2018'!$F:$F,A5,'2018'!AA:AA,"NRO",'2018'!R:R,"&lt;&gt;"), 0)</f>
        <v>0</v>
      </c>
      <c r="N5" s="0" t="n">
        <f aca="false">IFERROR(SUMIFS('2018'!M:M,'2018'!AA:AA,"NRO",'2018'!F:F,A5,'2018'!C:C,B5)+SUMIFS('2018'!P:P,'2018'!AA:AA,"NRO",'2018'!F:F,A5,'2018'!C:C,B5)+SUMIFS('2018'!N:N,'2018'!AA:AA,"NRO",'2018'!F:F,A5,'2018'!D:D,B5)+SUMIFS('2018'!N:N,'2018'!AA:AA,"NRO",'2018'!F:F,A5,'2018'!D:D,B5)+SUMIFS('2018'!O:O,'2018'!AA:AA,"NRO",'2018'!F:F,A5,'2018'!E:E,B5)+SUMIFS('2018'!R:R,'2018'!AA:AA,"NRO",'2018'!F:F,A5,'2018'!E:E,B5), 0)</f>
        <v>0</v>
      </c>
      <c r="O5" s="7" t="n">
        <f aca="false">IFERROR(N5/M5, 0)</f>
        <v>0</v>
      </c>
      <c r="P5" s="0" t="n">
        <f aca="false">IFERROR(SUMIFS('2018'!$H:$H,'2018'!$C:$C,B5,'2018'!$F:$F,A5,'2018'!AA:AA,"CRO")+SUMIFS('2018'!$I:$I,'2018'!$D:$D,B5,'2018'!$F:$F,A5,'2018'!AA:AA,"CRO")+SUMIFS('2018'!$J:$J,'2018'!$E:$E,B5,'2018'!$F:$F,A5,'2018'!AA:AA,"CRO"), 0)</f>
        <v>0</v>
      </c>
      <c r="Q5" s="0" t="n">
        <f aca="false">IFERROR(SUMIFS('2018'!M:M,'2018'!AA:AA,"CRO",'2018'!F:F,A5,'2018'!C:C,B5)+SUMIFS('2018'!P:P,'2018'!AA:AA,"CRO",'2018'!F:F,A5,'2018'!C:C,B5)+SUMIFS('2018'!N:N,'2018'!AA:AA,"CRO",'2018'!F:F,A5,'2018'!D:D,B5)+SUMIFS('2018'!N:N,'2018'!AA:AA,"CRO",'2018'!F:F,A5,'2018'!D:D,B5)+SUMIFS('2018'!O:O,'2018'!AA:AA,"CRO",'2018'!F:F,A5,'2018'!E:E,B5)+SUMIFS('2018'!R:R,'2018'!AA:AA,"CRO",'2018'!F:F,A5,'2018'!E:E,B5), 0)</f>
        <v>0</v>
      </c>
      <c r="R5" s="7" t="n">
        <f aca="false">IFERROR(Q5/P5, 0)</f>
        <v>0</v>
      </c>
      <c r="S5" s="7" t="n">
        <f aca="false">SUM(V5,Y5,AB5)</f>
        <v>4</v>
      </c>
      <c r="T5" s="7" t="n">
        <f aca="false">SUM(W5,Z5,AC5)</f>
        <v>34</v>
      </c>
      <c r="U5" s="7" t="n">
        <f aca="false">IFERROR(T5/S5, 0)</f>
        <v>8.5</v>
      </c>
      <c r="V5" s="0" t="n">
        <f aca="false">SUMIFS('2017'!$H:$H,'2017'!$C:$C,B5,'2017'!$F:$F,A5,'2017'!AA:AA,"JRO",'2017'!P:P,"&lt;&gt;")+SUMIFS('2017'!$I:$I,'2017'!$D:$D,B5,'2017'!$F:$F,A5,'2017'!AA:AA,"JRO",'2017'!Q:Q,"&lt;&gt;")+SUMIFS('2017'!$J:$J,'2017'!$E:$E,B5,'2017'!$F:$F,A5,'2017'!AA:AA,"JRO",'2017'!R:R,"&lt;&gt;")</f>
        <v>4</v>
      </c>
      <c r="W5" s="0" t="n">
        <f aca="false">IFERROR(SUMIFS('2017'!M:M,'2017'!AA:AA,"JRO",'2017'!F:F,A5,'2017'!C:C,B5)+SUMIFS('2017'!P:P,'2017'!AA:AA,"JRO",'2017'!F:F,A5,'2017'!C:C,B5)+SUMIFS('2017'!N:N,'2017'!AA:AA,"JRO",'2017'!F:F,A5,'2017'!D:D,B5)+SUMIFS('2017'!N:N,'2017'!AA:AA,"JRO",'2017'!F:F,A5,'2017'!D:D,B5)+SUMIFS('2017'!O:O,'2017'!AA:AA,"JRO",'2017'!F:F,A5,'2017'!E:E,B5)+SUMIFS('2017'!R:R,'2017'!AA:AA,"JRO",'2017'!F:F,A5,'2017'!E:E,B5), 0)</f>
        <v>34</v>
      </c>
      <c r="X5" s="7" t="n">
        <f aca="false">IFERROR(W5/V5, 0)</f>
        <v>8.5</v>
      </c>
      <c r="Y5" s="0" t="n">
        <f aca="false">IFERROR(SUMIFS('2017'!$H:$H,'2017'!$C:$C,B5,'2017'!$F:$F,A5,'2017'!AA:AA,"NRO",'2017'!P:P,"&lt;&gt;")+SUMIFS('2017'!$I:$I,'2017'!$D:$D,B5,'2017'!$F:$F,A5,'2017'!AA:AA,"NRO",'2017'!Q:Q,"&lt;&gt;")+SUMIFS('2017'!$J:$J,'2017'!$E:$E,B5,'2017'!$F:$F,A5,'2017'!AA:AA,"NRO",'2017'!R:R,"&lt;&gt;"), 0)</f>
        <v>0</v>
      </c>
      <c r="Z5" s="0" t="n">
        <f aca="false">IFERROR(SUMIFS('2017'!M:M,'2017'!AA:AA,"NRO",'2017'!F:F,A5,'2017'!C:C,B5)+SUMIFS('2017'!P:P,'2017'!AA:AA,"NRO",'2017'!F:F,A5,'2017'!C:C,B5)+SUMIFS('2017'!N:N,'2017'!AA:AA,"NRO",'2017'!F:F,A5,'2017'!D:D,B5)+SUMIFS('2017'!N:N,'2017'!AA:AA,"NRO",'2017'!F:F,A5,'2017'!D:D,B5)+SUMIFS('2017'!O:O,'2017'!AA:AA,"NRO",'2017'!F:F,A5,'2017'!E:E,B5)+SUMIFS('2017'!R:R,'2017'!AA:AA,"NRO",'2017'!F:F,A5,'2017'!E:E,B5), 0)</f>
        <v>0</v>
      </c>
      <c r="AA5" s="7" t="n">
        <f aca="false">IFERROR(Z5/Y5, 0)</f>
        <v>0</v>
      </c>
      <c r="AB5" s="0" t="n">
        <f aca="false">IFERROR(SUMIFS('2017'!$H:$H,'2017'!$C:$C,B5,'2017'!$F:$F,A5,'2017'!AA:AA,"CRO",'2017'!P:P,"&lt;&gt;")+SUMIFS('2017'!$I:$I,'2017'!$D:$D,B5,'2017'!$F:$F,A5,'2017'!AA:AA,"CRO",'2017'!Q:Q,"&lt;&gt;")+SUMIFS('2017'!$J:$J,'2017'!$E:$E,B5,'2017'!$F:$F,A5,'2017'!AA:AA,"CRO",'2017'!R:R,"&lt;&gt;"), 0)</f>
        <v>0</v>
      </c>
      <c r="AC5" s="0" t="n">
        <f aca="false">IFERROR(SUMIFS('2017'!M:M,'2017'!AA:AA,"CRO",'2017'!F:F,A5,'2017'!C:C,B5)+SUMIFS('2017'!P:P,'2017'!AA:AA,"CRO",'2017'!F:F,A5,'2017'!C:C,B5)+SUMIFS('2017'!N:N,'2017'!AA:AA,"CRO",'2017'!F:F,A5,'2017'!D:D,B5)+SUMIFS('2017'!N:N,'2017'!AA:AA,"CRO",'2017'!F:F,A5,'2017'!D:D,B5)+SUMIFS('2017'!O:O,'2017'!AA:AA,"CRO",'2017'!F:F,A5,'2017'!E:E,B5)+SUMIFS('2017'!R:R,'2017'!AA:AA,"CRO",'2017'!F:F,A5,'2017'!E:E,B5), 0)</f>
        <v>0</v>
      </c>
      <c r="AD5" s="0" t="n">
        <f aca="false">IFERROR(AC5/AB5, 0)</f>
        <v>0</v>
      </c>
      <c r="AE5" s="0" t="n">
        <f aca="false">SUM(AH5,AK5,AN5)</f>
        <v>0</v>
      </c>
      <c r="AF5" s="0" t="n">
        <f aca="false">SUM(AI5,AL5,AO5)</f>
        <v>0</v>
      </c>
      <c r="AG5" s="7" t="n">
        <f aca="false">IFERROR(AF5/AE5, 0)</f>
        <v>0</v>
      </c>
      <c r="AH5" s="0" t="n">
        <f aca="false">IFERROR(SUMIFS('2016'!$G:$G,'2016'!F:F,A5,'2016'!C:C,B5,'2016'!D:D,"",'2016'!AA:AA,"JRO",'2016'!L:L,"&lt;&gt;"), 0)</f>
        <v>0</v>
      </c>
      <c r="AI5" s="0" t="n">
        <f aca="false">IFERROR(SUMIFS('2016'!L:L,'2016'!F:F,A5,'2016'!C:C,B5,'2016'!D:D,"",'2016'!AA:AA,"JRO"), 0)</f>
        <v>0</v>
      </c>
      <c r="AJ5" s="7" t="n">
        <f aca="false">IFERROR(AI5/AH5, 0)</f>
        <v>0</v>
      </c>
      <c r="AK5" s="0" t="n">
        <f aca="false">IFERROR(SUMIFS('2016'!$G:$G,'2016'!F:F,A5,'2016'!C:C,B5,'2016'!D:D,"",'2016'!AA:AA,"NRO",'2016'!L:L,"&lt;&gt;"), 0)</f>
        <v>0</v>
      </c>
      <c r="AL5" s="0" t="n">
        <f aca="false">IFERROR(SUMIFS('2016'!L:L,'2016'!F:F,A5,'2016'!C:C,B5,'2016'!D:D,"",'2016'!AA:AA,"NRO"), 0)</f>
        <v>0</v>
      </c>
      <c r="AM5" s="0" t="n">
        <f aca="false">IFERROR(AL5/AK5, 0)</f>
        <v>0</v>
      </c>
      <c r="AN5" s="0" t="n">
        <f aca="false">IFERROR(SUMIFS('2016'!$G:$G,'2016'!F:F,A5,'2016'!C:C,B5,'2016'!D:D,"",'2016'!AA:AA,"CRO",'2016'!L:L,"&lt;&gt;"), 0)</f>
        <v>0</v>
      </c>
      <c r="AO5" s="0" t="n">
        <f aca="false">IFERROR(SUMIFS('2016'!L:L,'2016'!F:F,A5,'2016'!C:C,B5,'2016'!D:D,"",'2016'!AA:AA,"CRO"), 0)</f>
        <v>0</v>
      </c>
      <c r="AP5" s="0" t="n">
        <f aca="false">IFERROR(AO5/AN5, 0)</f>
        <v>0</v>
      </c>
      <c r="AQ5" s="0" t="n">
        <f aca="false">SUM(AT5,AW5,AZ5)</f>
        <v>0</v>
      </c>
      <c r="AR5" s="0" t="n">
        <f aca="false">SUM(AU5,AX5,BA5)</f>
        <v>0</v>
      </c>
      <c r="AS5" s="7" t="n">
        <f aca="false">IFERROR(AR5/AQ5, 0)</f>
        <v>0</v>
      </c>
      <c r="AT5" s="0" t="n">
        <f aca="false">IFERROR(SUMIFS('2015'!$G:$G,'2015'!F:F,A5,'2015'!C:C,B5,'2015'!D:D,"",'2015'!AA:AA,"JRO",'2015'!L:L,"&lt;&gt;"), 0)</f>
        <v>0</v>
      </c>
      <c r="AU5" s="0" t="n">
        <f aca="false">IFERROR(SUMIFS('2015'!L:L,'2015'!F:F,A5,'2015'!C:C,B5,'2015'!D:D,"",'2015'!AA:AA,"JRO"), 0)</f>
        <v>0</v>
      </c>
      <c r="AV5" s="0" t="n">
        <f aca="false">IFERROR(AU5/AT5, 0)</f>
        <v>0</v>
      </c>
      <c r="AW5" s="0" t="n">
        <f aca="false">IFERROR(SUMIFS('2015'!$G:$G,'2015'!F:F,A5,'2015'!C:C,B5,'2015'!D:D,"",'2015'!AA:AA,"NRO",'2015'!L:L,"&lt;&gt;"), 0)</f>
        <v>0</v>
      </c>
      <c r="AX5" s="0" t="n">
        <f aca="false">IFERROR(SUMIFS('2015'!L:L,'2015'!F:F,A5,'2015'!C:C,B5,'2015'!D:D,"",'2015'!AA:AA,"NRO"), 0)</f>
        <v>0</v>
      </c>
      <c r="AY5" s="0" t="n">
        <f aca="false">IFERROR(AX5/AW5, 0)</f>
        <v>0</v>
      </c>
      <c r="AZ5" s="0" t="n">
        <f aca="false">IFERROR(SUMIFS('2015'!$G:$G,'2015'!F:F,A5,'2015'!C:C,B5,'2015'!D:D,"",'2015'!AA:AA,"CRO",'2015'!L:L,"&lt;&gt;"), 0)</f>
        <v>0</v>
      </c>
      <c r="BA5" s="0" t="n">
        <f aca="false">IFERROR(SUMIFS('2015'!L:L,'2015'!F:F,A5,'2015'!C:C,B5,'2015'!D:D,"",'2015'!AA:AA,"CRO"), 0)</f>
        <v>0</v>
      </c>
      <c r="BB5" s="0" t="n">
        <f aca="false">IFERROR(BA5/AZ5, 0)</f>
        <v>0</v>
      </c>
      <c r="BC5" s="0" t="n">
        <f aca="false">SUM(BF5,BI5)</f>
        <v>0</v>
      </c>
      <c r="BD5" s="0" t="n">
        <f aca="false">SUM(BG5,BJ5)</f>
        <v>0</v>
      </c>
      <c r="BE5" s="7" t="n">
        <f aca="false">IFERROR(BD5/BC5, 0)</f>
        <v>0</v>
      </c>
      <c r="BF5" s="0" t="n">
        <f aca="false">IFERROR(SUMIFS('2014'!$G:$G,'2014'!F:F,A5,'2014'!C:C,B5,'2014'!D:D,"",'2014'!AA:AA,"JRO",'2014'!L:L,"&lt;&gt;"), 0)</f>
        <v>0</v>
      </c>
      <c r="BG5" s="0" t="n">
        <f aca="false">IFERROR(SUMIFS('2014'!L:L,'2014'!F:F,A5,'2014'!C:C,B5,'2014'!D:D,"",'2014'!AA:AA,"JRO"), 0)</f>
        <v>0</v>
      </c>
      <c r="BH5" s="7" t="n">
        <f aca="false">IFERROR(BG5/BF5, 0)</f>
        <v>0</v>
      </c>
      <c r="BI5" s="0" t="n">
        <f aca="false">IFERROR(SUMIFS('2014'!$G:$G,'2014'!F:F,A5,'2014'!C:C,B5,'2014'!D:D,"",'2014'!AA:AA,"CRO",'2014'!L:L,"&lt;&gt;"), 0)</f>
        <v>0</v>
      </c>
      <c r="BJ5" s="0" t="n">
        <f aca="false">IFERROR(SUMIFS('2014'!L:L,'2014'!F:F,A5,'2014'!C:C,B5,'2014'!D:D,"",'2014'!AA:AA,"CRO"), 0)</f>
        <v>0</v>
      </c>
      <c r="BK5" s="0" t="n">
        <f aca="false">IFERROR(BJ5/BI5, 0)</f>
        <v>0</v>
      </c>
      <c r="BL5" s="0" t="n">
        <f aca="false">IFERROR(SUMIFS('2013'!$G:$G,'2013'!F:F,A5,'2013'!C:C,B5,'2013'!D:D,"",'2013'!AA:AA,"JRO",'2013'!L:L,"&lt;&gt;"), 0)</f>
        <v>0</v>
      </c>
      <c r="BM5" s="0" t="n">
        <f aca="false">IFERROR(SUMIFS('2013'!L:L,'2013'!F:F,A5,'2013'!C:C,B5,'2013'!D:D,"",'2013'!AA:AA,"JRO"), 0)</f>
        <v>0</v>
      </c>
      <c r="BN5" s="0" t="n">
        <f aca="false">IFERROR(BM5/BL5, 0)</f>
        <v>0</v>
      </c>
      <c r="BO5" s="0" t="n">
        <f aca="false">IFERROR(SUMIFS('2012'!$G:$G,'2012'!F:F,A5,'2012'!C:C,B5,'2012'!D:D,"",'2012'!AA:AA,"JRO",'2012'!L:L,"&lt;&gt;"), 0)</f>
        <v>0</v>
      </c>
      <c r="BP5" s="0" t="n">
        <f aca="false">IFERROR(SUMIFS('2012'!L:L,'2012'!F:F,A5,'2012'!C:C,B5,'2012'!D:D,"",'2012'!AA:AA,"JRO"), 0)</f>
        <v>0</v>
      </c>
      <c r="BQ5" s="0" t="n">
        <f aca="false">IFERROR(BP5/BO5, 0)</f>
        <v>0</v>
      </c>
      <c r="BR5" s="0" t="n">
        <f aca="false">IFERROR(SUMIFS('2011'!$G:$G,'2011'!F:F,A5,'2011'!C:C,B5,'2011'!D:D,"",'2011'!AA:AA,"JRO",'2011'!L:L,"&lt;&gt;"), 0)</f>
        <v>0</v>
      </c>
      <c r="BS5" s="0" t="n">
        <f aca="false">IFERROR(SUMIFS('2011'!L:L,'2011'!F:F,A5,'2011'!C:C,B5,'2011'!D:D,"",'2011'!AA:AA,"JRO"), 0)</f>
        <v>0</v>
      </c>
      <c r="BT5" s="7" t="n">
        <f aca="false">IFERROR(BS5/BR5, 0)</f>
        <v>0</v>
      </c>
      <c r="BU5" s="0" t="n">
        <f aca="false">IFERROR(SUMIFS('2010'!$G:$G,'2010'!F:F,A5,'2010'!C:C,B5,'2010'!D:D,"",'2010'!AA:AA,"JRO",'2010'!L:L,"&lt;&gt;"), 0)</f>
        <v>0</v>
      </c>
      <c r="BV5" s="0" t="n">
        <f aca="false">IFERROR(SUMIFS('2010'!L:L,'2010'!F:F,A5,'2010'!C:C,B5,'2010'!D:D,"",'2010'!AA:AA,"JRO"), 0)</f>
        <v>0</v>
      </c>
      <c r="BW5" s="7" t="n">
        <f aca="false">IFERROR(BV5/BU5, 0)</f>
        <v>0</v>
      </c>
      <c r="BX5" s="0" t="n">
        <f aca="false">IFERROR(SUMIFS('2009'!$G:$G,'2009'!F:F,A5,'2009'!C:C,B5,'2009'!D:D,"",'2009'!AA:AA,"JRO",'2009'!L:L,"&lt;&gt;"), 0)</f>
        <v>0</v>
      </c>
      <c r="BY5" s="0" t="n">
        <f aca="false">IFERROR(SUMIFS('2009'!L:L,'2009'!F:F,A5,'2009'!C:C,B5,'2009'!D:D,"",'2009'!AA:AA,"JRO"), 0)</f>
        <v>0</v>
      </c>
      <c r="BZ5" s="7" t="n">
        <f aca="false">IFERROR(BY5/BX5, 0)</f>
        <v>0</v>
      </c>
    </row>
    <row r="6" customFormat="false" ht="15" hidden="false" customHeight="false" outlineLevel="0" collapsed="false">
      <c r="A6" s="0" t="s">
        <v>87</v>
      </c>
      <c r="B6" s="13" t="s">
        <v>45</v>
      </c>
      <c r="C6" s="56" t="n">
        <f aca="false">IFERROR(AVERAGEIFS(I6:BZ6,I$2:BZ$2,"JRO escorts per deportee",I6:BZ6,"&lt;&gt;0"), 0)</f>
        <v>0</v>
      </c>
      <c r="D6" s="13" t="n">
        <f aca="false">IFERROR(AVERAGEIFS(I6:BZ6,I$2:BZ$2,"NRO escorts per deportee",I6:BZ6,"&lt;&gt;0"), 0)</f>
        <v>1.75</v>
      </c>
      <c r="E6" s="13" t="n">
        <f aca="false">IFERROR(AVERAGEIFS(I6:BZ6,I$2:BZ$2,"CRO escorts per deportee",I6:BZ6,"&lt;&gt;0"), 0)</f>
        <v>0</v>
      </c>
      <c r="G6" s="0" t="n">
        <f aca="false">SUM(J6,M6,P6)</f>
        <v>8</v>
      </c>
      <c r="H6" s="0" t="n">
        <f aca="false">SUM(K6,N6,Q6)</f>
        <v>14</v>
      </c>
      <c r="I6" s="7" t="n">
        <f aca="false">IFERROR(H6/G6, 0)</f>
        <v>1.75</v>
      </c>
      <c r="J6" s="0" t="n">
        <f aca="false">IFERROR(SUMIFS('2018'!$H:$H,'2018'!$C:$C,B6,'2018'!$F:$F,A6,'2018'!AA:AA,"JRO",'2018'!P:P,"&lt;&gt;")+SUMIFS('2018'!$I:$I,'2018'!$D:$D,B6,'2018'!$F:$F,A6,'2018'!AA:AA,"JRO",'2018'!Q:Q,"&lt;&gt;")+SUMIFS('2018'!$J:$J,'2018'!$E:$E,B6,'2018'!$F:$F,A6,'2018'!AA:AA,"JRO",'2018'!R:R,"&lt;&gt;"), 0)</f>
        <v>0</v>
      </c>
      <c r="K6" s="0" t="n">
        <f aca="false">IFERROR(SUMIFS('2018'!M:M,'2018'!AA:AA,"JRO",'2018'!F:F,A6,'2018'!C:C,B6)+SUMIFS('2018'!P:P,'2018'!AA:AA,"JRO",'2018'!F:F,A6,'2018'!C:C,B6)+SUMIFS('2018'!N:N,'2018'!AA:AA,"JRO",'2018'!F:F,A6,'2018'!D:D,B6)+SUMIFS('2018'!N:N,'2018'!AA:AA,"JRO",'2018'!F:F,A6,'2018'!D:D,B6)+SUMIFS('2018'!O:O,'2018'!AA:AA,"JRO",'2018'!F:F,A6,'2018'!E:E,B6)+SUMIFS('2018'!R:R,'2018'!AA:AA,"JRO",'2018'!F:F,A6,'2018'!E:E,B6), 0)</f>
        <v>0</v>
      </c>
      <c r="L6" s="7" t="n">
        <f aca="false">IFERROR(K6/J6, 0)</f>
        <v>0</v>
      </c>
      <c r="M6" s="0" t="n">
        <f aca="false">IFERROR(SUMIFS('2018'!$H:$H,'2018'!$C:$C,B6,'2018'!$F:$F,A6,'2018'!AA:AA,"NRO",'2018'!P:P,"&lt;&gt;")+SUMIFS('2018'!$I:$I,'2018'!$D:$D,B6,'2018'!$F:$F,A6,'2018'!AA:AA,"NRO",'2018'!Q:Q,"&lt;&gt;")+SUMIFS('2018'!$J:$J,'2018'!$E:$E,B6,'2018'!$F:$F,A6,'2018'!AA:AA,"NRO",'2018'!R:R,"&lt;&gt;"), 0)</f>
        <v>8</v>
      </c>
      <c r="N6" s="0" t="n">
        <f aca="false">IFERROR(SUMIFS('2018'!M:M,'2018'!AA:AA,"NRO",'2018'!F:F,A6,'2018'!C:C,B6)+SUMIFS('2018'!P:P,'2018'!AA:AA,"NRO",'2018'!F:F,A6,'2018'!C:C,B6)+SUMIFS('2018'!N:N,'2018'!AA:AA,"NRO",'2018'!F:F,A6,'2018'!D:D,B6)+SUMIFS('2018'!N:N,'2018'!AA:AA,"NRO",'2018'!F:F,A6,'2018'!D:D,B6)+SUMIFS('2018'!O:O,'2018'!AA:AA,"NRO",'2018'!F:F,A6,'2018'!E:E,B6)+SUMIFS('2018'!R:R,'2018'!AA:AA,"NRO",'2018'!F:F,A6,'2018'!E:E,B6), 0)</f>
        <v>14</v>
      </c>
      <c r="O6" s="7" t="n">
        <f aca="false">IFERROR(N6/M6, 0)</f>
        <v>1.75</v>
      </c>
      <c r="P6" s="0" t="n">
        <f aca="false">IFERROR(SUMIFS('2018'!$H:$H,'2018'!$C:$C,B6,'2018'!$F:$F,A6,'2018'!AA:AA,"CRO")+SUMIFS('2018'!$I:$I,'2018'!$D:$D,B6,'2018'!$F:$F,A6,'2018'!AA:AA,"CRO")+SUMIFS('2018'!$J:$J,'2018'!$E:$E,B6,'2018'!$F:$F,A6,'2018'!AA:AA,"CRO"), 0)</f>
        <v>0</v>
      </c>
      <c r="Q6" s="0" t="n">
        <f aca="false">IFERROR(SUMIFS('2018'!M:M,'2018'!AA:AA,"CRO",'2018'!F:F,A6,'2018'!C:C,B6)+SUMIFS('2018'!P:P,'2018'!AA:AA,"CRO",'2018'!F:F,A6,'2018'!C:C,B6)+SUMIFS('2018'!N:N,'2018'!AA:AA,"CRO",'2018'!F:F,A6,'2018'!D:D,B6)+SUMIFS('2018'!N:N,'2018'!AA:AA,"CRO",'2018'!F:F,A6,'2018'!D:D,B6)+SUMIFS('2018'!O:O,'2018'!AA:AA,"CRO",'2018'!F:F,A6,'2018'!E:E,B6)+SUMIFS('2018'!R:R,'2018'!AA:AA,"CRO",'2018'!F:F,A6,'2018'!E:E,B6), 0)</f>
        <v>0</v>
      </c>
      <c r="R6" s="7" t="n">
        <f aca="false">IFERROR(Q6/P6, 0)</f>
        <v>0</v>
      </c>
      <c r="S6" s="7" t="n">
        <f aca="false">SUM(V6,Y6,AB6)</f>
        <v>0</v>
      </c>
      <c r="T6" s="7" t="n">
        <f aca="false">SUM(W6,Z6,AC6)</f>
        <v>0</v>
      </c>
      <c r="U6" s="7" t="n">
        <f aca="false">IFERROR(T6/S6, 0)</f>
        <v>0</v>
      </c>
      <c r="V6" s="0" t="n">
        <f aca="false">SUMIFS('2017'!$H:$H,'2017'!$C:$C,B6,'2017'!$F:$F,A6,'2017'!AA:AA,"JRO",'2017'!P:P,"&lt;&gt;")+SUMIFS('2017'!$I:$I,'2017'!$D:$D,B6,'2017'!$F:$F,A6,'2017'!AA:AA,"JRO",'2017'!Q:Q,"&lt;&gt;")+SUMIFS('2017'!$J:$J,'2017'!$E:$E,B6,'2017'!$F:$F,A6,'2017'!AA:AA,"JRO",'2017'!R:R,"&lt;&gt;")</f>
        <v>0</v>
      </c>
      <c r="W6" s="0" t="n">
        <f aca="false">IFERROR(SUMIFS('2017'!M:M,'2017'!AA:AA,"JRO",'2017'!F:F,A6,'2017'!C:C,B6)+SUMIFS('2017'!P:P,'2017'!AA:AA,"JRO",'2017'!F:F,A6,'2017'!C:C,B6)+SUMIFS('2017'!N:N,'2017'!AA:AA,"JRO",'2017'!F:F,A6,'2017'!D:D,B6)+SUMIFS('2017'!N:N,'2017'!AA:AA,"JRO",'2017'!F:F,A6,'2017'!D:D,B6)+SUMIFS('2017'!O:O,'2017'!AA:AA,"JRO",'2017'!F:F,A6,'2017'!E:E,B6)+SUMIFS('2017'!R:R,'2017'!AA:AA,"JRO",'2017'!F:F,A6,'2017'!E:E,B6), 0)</f>
        <v>0</v>
      </c>
      <c r="X6" s="7" t="n">
        <f aca="false">IFERROR(W6/V6, 0)</f>
        <v>0</v>
      </c>
      <c r="Y6" s="0" t="n">
        <f aca="false">IFERROR(SUMIFS('2017'!$H:$H,'2017'!$C:$C,B6,'2017'!$F:$F,A6,'2017'!AA:AA,"NRO",'2017'!P:P,"&lt;&gt;")+SUMIFS('2017'!$I:$I,'2017'!$D:$D,B6,'2017'!$F:$F,A6,'2017'!AA:AA,"NRO",'2017'!Q:Q,"&lt;&gt;")+SUMIFS('2017'!$J:$J,'2017'!$E:$E,B6,'2017'!$F:$F,A6,'2017'!AA:AA,"NRO",'2017'!R:R,"&lt;&gt;"), 0)</f>
        <v>0</v>
      </c>
      <c r="Z6" s="0" t="n">
        <f aca="false">IFERROR(SUMIFS('2017'!M:M,'2017'!AA:AA,"NRO",'2017'!F:F,A6,'2017'!C:C,B6)+SUMIFS('2017'!P:P,'2017'!AA:AA,"NRO",'2017'!F:F,A6,'2017'!C:C,B6)+SUMIFS('2017'!N:N,'2017'!AA:AA,"NRO",'2017'!F:F,A6,'2017'!D:D,B6)+SUMIFS('2017'!N:N,'2017'!AA:AA,"NRO",'2017'!F:F,A6,'2017'!D:D,B6)+SUMIFS('2017'!O:O,'2017'!AA:AA,"NRO",'2017'!F:F,A6,'2017'!E:E,B6)+SUMIFS('2017'!R:R,'2017'!AA:AA,"NRO",'2017'!F:F,A6,'2017'!E:E,B6), 0)</f>
        <v>0</v>
      </c>
      <c r="AA6" s="7" t="n">
        <f aca="false">IFERROR(Z6/Y6, 0)</f>
        <v>0</v>
      </c>
      <c r="AB6" s="0" t="n">
        <f aca="false">IFERROR(SUMIFS('2017'!$H:$H,'2017'!$C:$C,B6,'2017'!$F:$F,A6,'2017'!AA:AA,"CRO",'2017'!P:P,"&lt;&gt;")+SUMIFS('2017'!$I:$I,'2017'!$D:$D,B6,'2017'!$F:$F,A6,'2017'!AA:AA,"CRO",'2017'!Q:Q,"&lt;&gt;")+SUMIFS('2017'!$J:$J,'2017'!$E:$E,B6,'2017'!$F:$F,A6,'2017'!AA:AA,"CRO",'2017'!R:R,"&lt;&gt;"), 0)</f>
        <v>0</v>
      </c>
      <c r="AC6" s="0" t="n">
        <f aca="false">IFERROR(SUMIFS('2017'!M:M,'2017'!AA:AA,"CRO",'2017'!F:F,A6,'2017'!C:C,B6)+SUMIFS('2017'!P:P,'2017'!AA:AA,"CRO",'2017'!F:F,A6,'2017'!C:C,B6)+SUMIFS('2017'!N:N,'2017'!AA:AA,"CRO",'2017'!F:F,A6,'2017'!D:D,B6)+SUMIFS('2017'!N:N,'2017'!AA:AA,"CRO",'2017'!F:F,A6,'2017'!D:D,B6)+SUMIFS('2017'!O:O,'2017'!AA:AA,"CRO",'2017'!F:F,A6,'2017'!E:E,B6)+SUMIFS('2017'!R:R,'2017'!AA:AA,"CRO",'2017'!F:F,A6,'2017'!E:E,B6), 0)</f>
        <v>0</v>
      </c>
      <c r="AD6" s="0" t="n">
        <f aca="false">IFERROR(AC6/AB6, 0)</f>
        <v>0</v>
      </c>
      <c r="AE6" s="0" t="n">
        <f aca="false">SUM(AH6,AK6,AN6)</f>
        <v>0</v>
      </c>
      <c r="AF6" s="0" t="n">
        <f aca="false">SUM(AI6,AL6,AO6)</f>
        <v>0</v>
      </c>
      <c r="AG6" s="7" t="n">
        <f aca="false">IFERROR(AF6/AE6, 0)</f>
        <v>0</v>
      </c>
      <c r="AH6" s="0" t="n">
        <f aca="false">IFERROR(SUMIFS('2016'!$G:$G,'2016'!F:F,A6,'2016'!C:C,B6,'2016'!D:D,"",'2016'!AA:AA,"JRO",'2016'!L:L,"&lt;&gt;"), 0)</f>
        <v>0</v>
      </c>
      <c r="AI6" s="0" t="n">
        <f aca="false">IFERROR(SUMIFS('2016'!L:L,'2016'!F:F,A6,'2016'!C:C,B6,'2016'!D:D,"",'2016'!AA:AA,"JRO"), 0)</f>
        <v>0</v>
      </c>
      <c r="AJ6" s="7" t="n">
        <f aca="false">IFERROR(AI6/AH6, 0)</f>
        <v>0</v>
      </c>
      <c r="AK6" s="0" t="n">
        <f aca="false">IFERROR(SUMIFS('2016'!$G:$G,'2016'!F:F,A6,'2016'!C:C,B6,'2016'!D:D,"",'2016'!AA:AA,"NRO",'2016'!L:L,"&lt;&gt;"), 0)</f>
        <v>0</v>
      </c>
      <c r="AL6" s="0" t="n">
        <f aca="false">IFERROR(SUMIFS('2016'!L:L,'2016'!F:F,A6,'2016'!C:C,B6,'2016'!D:D,"",'2016'!AA:AA,"NRO"), 0)</f>
        <v>0</v>
      </c>
      <c r="AM6" s="0" t="n">
        <f aca="false">IFERROR(AL6/AK6, 0)</f>
        <v>0</v>
      </c>
      <c r="AN6" s="0" t="n">
        <f aca="false">IFERROR(SUMIFS('2016'!$G:$G,'2016'!F:F,A6,'2016'!C:C,B6,'2016'!D:D,"",'2016'!AA:AA,"CRO",'2016'!L:L,"&lt;&gt;"), 0)</f>
        <v>0</v>
      </c>
      <c r="AO6" s="0" t="n">
        <f aca="false">IFERROR(SUMIFS('2016'!L:L,'2016'!F:F,A6,'2016'!C:C,B6,'2016'!D:D,"",'2016'!AA:AA,"CRO"), 0)</f>
        <v>0</v>
      </c>
      <c r="AP6" s="0" t="n">
        <f aca="false">IFERROR(AO6/AN6, 0)</f>
        <v>0</v>
      </c>
      <c r="AQ6" s="0" t="n">
        <f aca="false">SUM(AT6,AW6,AZ6)</f>
        <v>0</v>
      </c>
      <c r="AR6" s="0" t="n">
        <f aca="false">SUM(AU6,AX6,BA6)</f>
        <v>0</v>
      </c>
      <c r="AS6" s="7" t="n">
        <f aca="false">IFERROR(AR6/AQ6, 0)</f>
        <v>0</v>
      </c>
      <c r="AT6" s="0" t="n">
        <f aca="false">IFERROR(SUMIFS('2015'!$G:$G,'2015'!F:F,A6,'2015'!C:C,B6,'2015'!D:D,"",'2015'!AA:AA,"JRO",'2015'!L:L,"&lt;&gt;"), 0)</f>
        <v>0</v>
      </c>
      <c r="AU6" s="0" t="n">
        <f aca="false">IFERROR(SUMIFS('2015'!L:L,'2015'!F:F,A6,'2015'!C:C,B6,'2015'!D:D,"",'2015'!AA:AA,"JRO"), 0)</f>
        <v>0</v>
      </c>
      <c r="AV6" s="0" t="n">
        <f aca="false">IFERROR(AU6/AT6, 0)</f>
        <v>0</v>
      </c>
      <c r="AW6" s="0" t="n">
        <f aca="false">IFERROR(SUMIFS('2015'!$G:$G,'2015'!F:F,A6,'2015'!C:C,B6,'2015'!D:D,"",'2015'!AA:AA,"NRO",'2015'!L:L,"&lt;&gt;"), 0)</f>
        <v>0</v>
      </c>
      <c r="AX6" s="0" t="n">
        <f aca="false">IFERROR(SUMIFS('2015'!L:L,'2015'!F:F,A6,'2015'!C:C,B6,'2015'!D:D,"",'2015'!AA:AA,"NRO"), 0)</f>
        <v>0</v>
      </c>
      <c r="AY6" s="0" t="n">
        <f aca="false">IFERROR(AX6/AW6, 0)</f>
        <v>0</v>
      </c>
      <c r="AZ6" s="0" t="n">
        <f aca="false">IFERROR(SUMIFS('2015'!$G:$G,'2015'!F:F,A6,'2015'!C:C,B6,'2015'!D:D,"",'2015'!AA:AA,"CRO",'2015'!L:L,"&lt;&gt;"), 0)</f>
        <v>0</v>
      </c>
      <c r="BA6" s="0" t="n">
        <f aca="false">IFERROR(SUMIFS('2015'!L:L,'2015'!F:F,A6,'2015'!C:C,B6,'2015'!D:D,"",'2015'!AA:AA,"CRO"), 0)</f>
        <v>0</v>
      </c>
      <c r="BB6" s="0" t="n">
        <f aca="false">IFERROR(BA6/AZ6, 0)</f>
        <v>0</v>
      </c>
      <c r="BC6" s="0" t="n">
        <f aca="false">SUM(BF6,BI6)</f>
        <v>0</v>
      </c>
      <c r="BD6" s="0" t="n">
        <f aca="false">SUM(BG6,BJ6)</f>
        <v>0</v>
      </c>
      <c r="BE6" s="7" t="n">
        <f aca="false">IFERROR(BD6/BC6, 0)</f>
        <v>0</v>
      </c>
      <c r="BF6" s="0" t="n">
        <f aca="false">IFERROR(SUMIFS('2014'!$G:$G,'2014'!F:F,A6,'2014'!C:C,B6,'2014'!D:D,"",'2014'!AA:AA,"JRO",'2014'!L:L,"&lt;&gt;"), 0)</f>
        <v>0</v>
      </c>
      <c r="BG6" s="0" t="n">
        <f aca="false">IFERROR(SUMIFS('2014'!L:L,'2014'!F:F,A6,'2014'!C:C,B6,'2014'!D:D,"",'2014'!AA:AA,"JRO"), 0)</f>
        <v>0</v>
      </c>
      <c r="BH6" s="7" t="n">
        <f aca="false">IFERROR(BG6/BF6, 0)</f>
        <v>0</v>
      </c>
      <c r="BI6" s="0" t="n">
        <f aca="false">IFERROR(SUMIFS('2014'!$G:$G,'2014'!F:F,A6,'2014'!C:C,B6,'2014'!D:D,"",'2014'!AA:AA,"CRO",'2014'!L:L,"&lt;&gt;"), 0)</f>
        <v>0</v>
      </c>
      <c r="BJ6" s="0" t="n">
        <f aca="false">IFERROR(SUMIFS('2014'!L:L,'2014'!F:F,A6,'2014'!C:C,B6,'2014'!D:D,"",'2014'!AA:AA,"CRO"), 0)</f>
        <v>0</v>
      </c>
      <c r="BK6" s="0" t="n">
        <f aca="false">IFERROR(BJ6/BI6, 0)</f>
        <v>0</v>
      </c>
      <c r="BL6" s="0" t="n">
        <f aca="false">IFERROR(SUMIFS('2013'!$G:$G,'2013'!F:F,A6,'2013'!C:C,B6,'2013'!D:D,"",'2013'!AA:AA,"JRO",'2013'!L:L,"&lt;&gt;"), 0)</f>
        <v>0</v>
      </c>
      <c r="BM6" s="0" t="n">
        <f aca="false">IFERROR(SUMIFS('2013'!L:L,'2013'!F:F,A6,'2013'!C:C,B6,'2013'!D:D,"",'2013'!AA:AA,"JRO"), 0)</f>
        <v>0</v>
      </c>
      <c r="BN6" s="0" t="n">
        <f aca="false">IFERROR(BM6/BL6, 0)</f>
        <v>0</v>
      </c>
      <c r="BO6" s="0" t="n">
        <f aca="false">IFERROR(SUMIFS('2012'!$G:$G,'2012'!F:F,A6,'2012'!C:C,B6,'2012'!D:D,"",'2012'!AA:AA,"JRO",'2012'!L:L,"&lt;&gt;"), 0)</f>
        <v>0</v>
      </c>
      <c r="BP6" s="0" t="n">
        <f aca="false">IFERROR(SUMIFS('2012'!L:L,'2012'!F:F,A6,'2012'!C:C,B6,'2012'!D:D,"",'2012'!AA:AA,"JRO"), 0)</f>
        <v>0</v>
      </c>
      <c r="BQ6" s="0" t="n">
        <f aca="false">IFERROR(BP6/BO6, 0)</f>
        <v>0</v>
      </c>
      <c r="BR6" s="0" t="n">
        <f aca="false">IFERROR(SUMIFS('2011'!$G:$G,'2011'!F:F,A6,'2011'!C:C,B6,'2011'!D:D,"",'2011'!AA:AA,"JRO",'2011'!L:L,"&lt;&gt;"), 0)</f>
        <v>0</v>
      </c>
      <c r="BS6" s="0" t="n">
        <f aca="false">IFERROR(SUMIFS('2011'!L:L,'2011'!F:F,A6,'2011'!C:C,B6,'2011'!D:D,"",'2011'!AA:AA,"JRO"), 0)</f>
        <v>0</v>
      </c>
      <c r="BT6" s="7" t="n">
        <f aca="false">IFERROR(BS6/BR6, 0)</f>
        <v>0</v>
      </c>
      <c r="BU6" s="0" t="n">
        <f aca="false">IFERROR(SUMIFS('2010'!$G:$G,'2010'!F:F,A6,'2010'!C:C,B6,'2010'!D:D,"",'2010'!AA:AA,"JRO",'2010'!L:L,"&lt;&gt;"), 0)</f>
        <v>0</v>
      </c>
      <c r="BV6" s="0" t="n">
        <f aca="false">IFERROR(SUMIFS('2010'!L:L,'2010'!F:F,A6,'2010'!C:C,B6,'2010'!D:D,"",'2010'!AA:AA,"JRO"), 0)</f>
        <v>0</v>
      </c>
      <c r="BW6" s="7" t="n">
        <f aca="false">IFERROR(BV6/BU6, 0)</f>
        <v>0</v>
      </c>
      <c r="BX6" s="0" t="n">
        <f aca="false">IFERROR(SUMIFS('2009'!$G:$G,'2009'!F:F,A6,'2009'!C:C,B6,'2009'!D:D,"",'2009'!AA:AA,"JRO",'2009'!L:L,"&lt;&gt;"), 0)</f>
        <v>0</v>
      </c>
      <c r="BY6" s="0" t="n">
        <f aca="false">IFERROR(SUMIFS('2009'!L:L,'2009'!F:F,A6,'2009'!C:C,B6,'2009'!D:D,"",'2009'!AA:AA,"JRO"), 0)</f>
        <v>0</v>
      </c>
      <c r="BZ6" s="7" t="n">
        <f aca="false">IFERROR(BY6/BX6, 0)</f>
        <v>0</v>
      </c>
    </row>
    <row r="7" customFormat="false" ht="15" hidden="false" customHeight="false" outlineLevel="0" collapsed="false">
      <c r="A7" s="0" t="s">
        <v>87</v>
      </c>
      <c r="B7" s="16" t="s">
        <v>52</v>
      </c>
      <c r="C7" s="56" t="n">
        <f aca="false">IFERROR(AVERAGEIFS(I7:BZ7,I$2:BZ$2,"JRO escorts per deportee",I7:BZ7,"&lt;&gt;0"), 0)</f>
        <v>3</v>
      </c>
      <c r="D7" s="13" t="n">
        <f aca="false">IFERROR(AVERAGEIFS(I7:BZ7,I$2:BZ$2,"NRO escorts per deportee",I7:BZ7,"&lt;&gt;0"), 0)</f>
        <v>0</v>
      </c>
      <c r="E7" s="13" t="n">
        <f aca="false">IFERROR(AVERAGEIFS(I7:BZ7,I$2:BZ$2,"CRO escorts per deportee",I7:BZ7,"&lt;&gt;0"), 0)</f>
        <v>0</v>
      </c>
      <c r="G7" s="0" t="n">
        <f aca="false">SUM(J7,M7,P7)</f>
        <v>11</v>
      </c>
      <c r="H7" s="0" t="n">
        <f aca="false">SUM(K7,N7,Q7)</f>
        <v>33</v>
      </c>
      <c r="I7" s="7" t="n">
        <f aca="false">IFERROR(H7/G7, 0)</f>
        <v>3</v>
      </c>
      <c r="J7" s="0" t="n">
        <f aca="false">IFERROR(SUMIFS('2018'!$H:$H,'2018'!$C:$C,B7,'2018'!$F:$F,A7,'2018'!AA:AA,"JRO",'2018'!P:P,"&lt;&gt;")+SUMIFS('2018'!$I:$I,'2018'!$D:$D,B7,'2018'!$F:$F,A7,'2018'!AA:AA,"JRO",'2018'!Q:Q,"&lt;&gt;")+SUMIFS('2018'!$J:$J,'2018'!$E:$E,B7,'2018'!$F:$F,A7,'2018'!AA:AA,"JRO",'2018'!R:R,"&lt;&gt;"), 0)</f>
        <v>11</v>
      </c>
      <c r="K7" s="0" t="n">
        <f aca="false">IFERROR(SUMIFS('2018'!M:M,'2018'!AA:AA,"JRO",'2018'!F:F,A7,'2018'!C:C,B7)+SUMIFS('2018'!P:P,'2018'!AA:AA,"JRO",'2018'!F:F,A7,'2018'!C:C,B7)+SUMIFS('2018'!N:N,'2018'!AA:AA,"JRO",'2018'!F:F,A7,'2018'!D:D,B7)+SUMIFS('2018'!N:N,'2018'!AA:AA,"JRO",'2018'!F:F,A7,'2018'!D:D,B7)+SUMIFS('2018'!O:O,'2018'!AA:AA,"JRO",'2018'!F:F,A7,'2018'!E:E,B7)+SUMIFS('2018'!R:R,'2018'!AA:AA,"JRO",'2018'!F:F,A7,'2018'!E:E,B7), 0)</f>
        <v>33</v>
      </c>
      <c r="L7" s="7" t="n">
        <f aca="false">IFERROR(K7/J7, 0)</f>
        <v>3</v>
      </c>
      <c r="M7" s="0" t="n">
        <f aca="false">IFERROR(SUMIFS('2018'!$H:$H,'2018'!$C:$C,B7,'2018'!$F:$F,A7,'2018'!AA:AA,"NRO",'2018'!P:P,"&lt;&gt;")+SUMIFS('2018'!$I:$I,'2018'!$D:$D,B7,'2018'!$F:$F,A7,'2018'!AA:AA,"NRO",'2018'!Q:Q,"&lt;&gt;")+SUMIFS('2018'!$J:$J,'2018'!$E:$E,B7,'2018'!$F:$F,A7,'2018'!AA:AA,"NRO",'2018'!R:R,"&lt;&gt;"), 0)</f>
        <v>0</v>
      </c>
      <c r="N7" s="0" t="n">
        <f aca="false">IFERROR(SUMIFS('2018'!M:M,'2018'!AA:AA,"NRO",'2018'!F:F,A7,'2018'!C:C,B7)+SUMIFS('2018'!P:P,'2018'!AA:AA,"NRO",'2018'!F:F,A7,'2018'!C:C,B7)+SUMIFS('2018'!N:N,'2018'!AA:AA,"NRO",'2018'!F:F,A7,'2018'!D:D,B7)+SUMIFS('2018'!N:N,'2018'!AA:AA,"NRO",'2018'!F:F,A7,'2018'!D:D,B7)+SUMIFS('2018'!O:O,'2018'!AA:AA,"NRO",'2018'!F:F,A7,'2018'!E:E,B7)+SUMIFS('2018'!R:R,'2018'!AA:AA,"NRO",'2018'!F:F,A7,'2018'!E:E,B7), 0)</f>
        <v>0</v>
      </c>
      <c r="O7" s="7" t="n">
        <f aca="false">IFERROR(N7/M7, 0)</f>
        <v>0</v>
      </c>
      <c r="P7" s="0" t="n">
        <f aca="false">IFERROR(SUMIFS('2018'!$H:$H,'2018'!$C:$C,B7,'2018'!$F:$F,A7,'2018'!AA:AA,"CRO")+SUMIFS('2018'!$I:$I,'2018'!$D:$D,B7,'2018'!$F:$F,A7,'2018'!AA:AA,"CRO")+SUMIFS('2018'!$J:$J,'2018'!$E:$E,B7,'2018'!$F:$F,A7,'2018'!AA:AA,"CRO"), 0)</f>
        <v>0</v>
      </c>
      <c r="Q7" s="0" t="n">
        <f aca="false">IFERROR(SUMIFS('2018'!M:M,'2018'!AA:AA,"CRO",'2018'!F:F,A7,'2018'!C:C,B7)+SUMIFS('2018'!P:P,'2018'!AA:AA,"CRO",'2018'!F:F,A7,'2018'!C:C,B7)+SUMIFS('2018'!N:N,'2018'!AA:AA,"CRO",'2018'!F:F,A7,'2018'!D:D,B7)+SUMIFS('2018'!N:N,'2018'!AA:AA,"CRO",'2018'!F:F,A7,'2018'!D:D,B7)+SUMIFS('2018'!O:O,'2018'!AA:AA,"CRO",'2018'!F:F,A7,'2018'!E:E,B7)+SUMIFS('2018'!R:R,'2018'!AA:AA,"CRO",'2018'!F:F,A7,'2018'!E:E,B7), 0)</f>
        <v>0</v>
      </c>
      <c r="R7" s="7" t="n">
        <f aca="false">IFERROR(Q7/P7, 0)</f>
        <v>0</v>
      </c>
      <c r="S7" s="7" t="n">
        <f aca="false">SUM(V7,Y7,AB7)</f>
        <v>0</v>
      </c>
      <c r="T7" s="7" t="n">
        <f aca="false">SUM(W7,Z7,AC7)</f>
        <v>0</v>
      </c>
      <c r="U7" s="7" t="n">
        <f aca="false">IFERROR(T7/S7, 0)</f>
        <v>0</v>
      </c>
      <c r="V7" s="0" t="n">
        <f aca="false">SUMIFS('2017'!$H:$H,'2017'!$C:$C,B7,'2017'!$F:$F,A7,'2017'!AA:AA,"JRO",'2017'!P:P,"&lt;&gt;")+SUMIFS('2017'!$I:$I,'2017'!$D:$D,B7,'2017'!$F:$F,A7,'2017'!AA:AA,"JRO",'2017'!Q:Q,"&lt;&gt;")+SUMIFS('2017'!$J:$J,'2017'!$E:$E,B7,'2017'!$F:$F,A7,'2017'!AA:AA,"JRO",'2017'!R:R,"&lt;&gt;")</f>
        <v>0</v>
      </c>
      <c r="W7" s="0" t="n">
        <f aca="false">IFERROR(SUMIFS('2017'!M:M,'2017'!AA:AA,"JRO",'2017'!F:F,A7,'2017'!C:C,B7)+SUMIFS('2017'!P:P,'2017'!AA:AA,"JRO",'2017'!F:F,A7,'2017'!C:C,B7)+SUMIFS('2017'!N:N,'2017'!AA:AA,"JRO",'2017'!F:F,A7,'2017'!D:D,B7)+SUMIFS('2017'!N:N,'2017'!AA:AA,"JRO",'2017'!F:F,A7,'2017'!D:D,B7)+SUMIFS('2017'!O:O,'2017'!AA:AA,"JRO",'2017'!F:F,A7,'2017'!E:E,B7)+SUMIFS('2017'!R:R,'2017'!AA:AA,"JRO",'2017'!F:F,A7,'2017'!E:E,B7), 0)</f>
        <v>0</v>
      </c>
      <c r="X7" s="7" t="n">
        <f aca="false">IFERROR(W7/V7, 0)</f>
        <v>0</v>
      </c>
      <c r="Y7" s="0" t="n">
        <f aca="false">IFERROR(SUMIFS('2017'!$H:$H,'2017'!$C:$C,B7,'2017'!$F:$F,A7,'2017'!AA:AA,"NRO",'2017'!P:P,"&lt;&gt;")+SUMIFS('2017'!$I:$I,'2017'!$D:$D,B7,'2017'!$F:$F,A7,'2017'!AA:AA,"NRO",'2017'!Q:Q,"&lt;&gt;")+SUMIFS('2017'!$J:$J,'2017'!$E:$E,B7,'2017'!$F:$F,A7,'2017'!AA:AA,"NRO",'2017'!R:R,"&lt;&gt;"), 0)</f>
        <v>0</v>
      </c>
      <c r="Z7" s="0" t="n">
        <f aca="false">IFERROR(SUMIFS('2017'!M:M,'2017'!AA:AA,"NRO",'2017'!F:F,A7,'2017'!C:C,B7)+SUMIFS('2017'!P:P,'2017'!AA:AA,"NRO",'2017'!F:F,A7,'2017'!C:C,B7)+SUMIFS('2017'!N:N,'2017'!AA:AA,"NRO",'2017'!F:F,A7,'2017'!D:D,B7)+SUMIFS('2017'!N:N,'2017'!AA:AA,"NRO",'2017'!F:F,A7,'2017'!D:D,B7)+SUMIFS('2017'!O:O,'2017'!AA:AA,"NRO",'2017'!F:F,A7,'2017'!E:E,B7)+SUMIFS('2017'!R:R,'2017'!AA:AA,"NRO",'2017'!F:F,A7,'2017'!E:E,B7), 0)</f>
        <v>0</v>
      </c>
      <c r="AA7" s="7" t="n">
        <f aca="false">IFERROR(Z7/Y7, 0)</f>
        <v>0</v>
      </c>
      <c r="AB7" s="0" t="n">
        <f aca="false">IFERROR(SUMIFS('2017'!$H:$H,'2017'!$C:$C,B7,'2017'!$F:$F,A7,'2017'!AA:AA,"CRO",'2017'!P:P,"&lt;&gt;")+SUMIFS('2017'!$I:$I,'2017'!$D:$D,B7,'2017'!$F:$F,A7,'2017'!AA:AA,"CRO",'2017'!Q:Q,"&lt;&gt;")+SUMIFS('2017'!$J:$J,'2017'!$E:$E,B7,'2017'!$F:$F,A7,'2017'!AA:AA,"CRO",'2017'!R:R,"&lt;&gt;"), 0)</f>
        <v>0</v>
      </c>
      <c r="AC7" s="0" t="n">
        <f aca="false">IFERROR(SUMIFS('2017'!M:M,'2017'!AA:AA,"CRO",'2017'!F:F,A7,'2017'!C:C,B7)+SUMIFS('2017'!P:P,'2017'!AA:AA,"CRO",'2017'!F:F,A7,'2017'!C:C,B7)+SUMIFS('2017'!N:N,'2017'!AA:AA,"CRO",'2017'!F:F,A7,'2017'!D:D,B7)+SUMIFS('2017'!N:N,'2017'!AA:AA,"CRO",'2017'!F:F,A7,'2017'!D:D,B7)+SUMIFS('2017'!O:O,'2017'!AA:AA,"CRO",'2017'!F:F,A7,'2017'!E:E,B7)+SUMIFS('2017'!R:R,'2017'!AA:AA,"CRO",'2017'!F:F,A7,'2017'!E:E,B7), 0)</f>
        <v>0</v>
      </c>
      <c r="AD7" s="0" t="n">
        <f aca="false">IFERROR(AC7/AB7, 0)</f>
        <v>0</v>
      </c>
      <c r="AE7" s="0" t="n">
        <f aca="false">SUM(AH7,AK7,AN7)</f>
        <v>0</v>
      </c>
      <c r="AF7" s="0" t="n">
        <f aca="false">SUM(AI7,AL7,AO7)</f>
        <v>0</v>
      </c>
      <c r="AG7" s="7" t="n">
        <f aca="false">IFERROR(AF7/AE7, 0)</f>
        <v>0</v>
      </c>
      <c r="AH7" s="0" t="n">
        <f aca="false">IFERROR(SUMIFS('2016'!$G:$G,'2016'!F:F,A7,'2016'!C:C,B7,'2016'!D:D,"",'2016'!AA:AA,"JRO",'2016'!L:L,"&lt;&gt;"), 0)</f>
        <v>0</v>
      </c>
      <c r="AI7" s="0" t="n">
        <f aca="false">IFERROR(SUMIFS('2016'!L:L,'2016'!F:F,A7,'2016'!C:C,B7,'2016'!D:D,"",'2016'!AA:AA,"JRO"), 0)</f>
        <v>0</v>
      </c>
      <c r="AJ7" s="7" t="n">
        <f aca="false">IFERROR(AI7/AH7, 0)</f>
        <v>0</v>
      </c>
      <c r="AK7" s="0" t="n">
        <f aca="false">IFERROR(SUMIFS('2016'!$G:$G,'2016'!F:F,A7,'2016'!C:C,B7,'2016'!D:D,"",'2016'!AA:AA,"NRO",'2016'!L:L,"&lt;&gt;"), 0)</f>
        <v>0</v>
      </c>
      <c r="AL7" s="0" t="n">
        <f aca="false">IFERROR(SUMIFS('2016'!L:L,'2016'!F:F,A7,'2016'!C:C,B7,'2016'!D:D,"",'2016'!AA:AA,"NRO"), 0)</f>
        <v>0</v>
      </c>
      <c r="AM7" s="0" t="n">
        <f aca="false">IFERROR(AL7/AK7, 0)</f>
        <v>0</v>
      </c>
      <c r="AN7" s="0" t="n">
        <f aca="false">IFERROR(SUMIFS('2016'!$G:$G,'2016'!F:F,A7,'2016'!C:C,B7,'2016'!D:D,"",'2016'!AA:AA,"CRO",'2016'!L:L,"&lt;&gt;"), 0)</f>
        <v>0</v>
      </c>
      <c r="AO7" s="0" t="n">
        <f aca="false">IFERROR(SUMIFS('2016'!L:L,'2016'!F:F,A7,'2016'!C:C,B7,'2016'!D:D,"",'2016'!AA:AA,"CRO"), 0)</f>
        <v>0</v>
      </c>
      <c r="AP7" s="0" t="n">
        <f aca="false">IFERROR(AO7/AN7, 0)</f>
        <v>0</v>
      </c>
      <c r="AQ7" s="0" t="n">
        <f aca="false">SUM(AT7,AW7,AZ7)</f>
        <v>0</v>
      </c>
      <c r="AR7" s="0" t="n">
        <f aca="false">SUM(AU7,AX7,BA7)</f>
        <v>0</v>
      </c>
      <c r="AS7" s="7" t="n">
        <f aca="false">IFERROR(AR7/AQ7, 0)</f>
        <v>0</v>
      </c>
      <c r="AT7" s="0" t="n">
        <f aca="false">IFERROR(SUMIFS('2015'!$G:$G,'2015'!F:F,A7,'2015'!C:C,B7,'2015'!D:D,"",'2015'!AA:AA,"JRO",'2015'!L:L,"&lt;&gt;"), 0)</f>
        <v>0</v>
      </c>
      <c r="AU7" s="0" t="n">
        <f aca="false">IFERROR(SUMIFS('2015'!L:L,'2015'!F:F,A7,'2015'!C:C,B7,'2015'!D:D,"",'2015'!AA:AA,"JRO"), 0)</f>
        <v>0</v>
      </c>
      <c r="AV7" s="0" t="n">
        <f aca="false">IFERROR(AU7/AT7, 0)</f>
        <v>0</v>
      </c>
      <c r="AW7" s="0" t="n">
        <f aca="false">IFERROR(SUMIFS('2015'!$G:$G,'2015'!F:F,A7,'2015'!C:C,B7,'2015'!D:D,"",'2015'!AA:AA,"NRO",'2015'!L:L,"&lt;&gt;"), 0)</f>
        <v>0</v>
      </c>
      <c r="AX7" s="0" t="n">
        <f aca="false">IFERROR(SUMIFS('2015'!L:L,'2015'!F:F,A7,'2015'!C:C,B7,'2015'!D:D,"",'2015'!AA:AA,"NRO"), 0)</f>
        <v>0</v>
      </c>
      <c r="AY7" s="0" t="n">
        <f aca="false">IFERROR(AX7/AW7, 0)</f>
        <v>0</v>
      </c>
      <c r="AZ7" s="0" t="n">
        <f aca="false">IFERROR(SUMIFS('2015'!$G:$G,'2015'!F:F,A7,'2015'!C:C,B7,'2015'!D:D,"",'2015'!AA:AA,"CRO",'2015'!L:L,"&lt;&gt;"), 0)</f>
        <v>0</v>
      </c>
      <c r="BA7" s="0" t="n">
        <f aca="false">IFERROR(SUMIFS('2015'!L:L,'2015'!F:F,A7,'2015'!C:C,B7,'2015'!D:D,"",'2015'!AA:AA,"CRO"), 0)</f>
        <v>0</v>
      </c>
      <c r="BB7" s="0" t="n">
        <f aca="false">IFERROR(BA7/AZ7, 0)</f>
        <v>0</v>
      </c>
      <c r="BC7" s="0" t="n">
        <f aca="false">SUM(BF7,BI7)</f>
        <v>0</v>
      </c>
      <c r="BD7" s="0" t="n">
        <f aca="false">SUM(BG7,BJ7)</f>
        <v>0</v>
      </c>
      <c r="BE7" s="7" t="n">
        <f aca="false">IFERROR(BD7/BC7, 0)</f>
        <v>0</v>
      </c>
      <c r="BF7" s="0" t="n">
        <f aca="false">IFERROR(SUMIFS('2014'!$G:$G,'2014'!F:F,A7,'2014'!C:C,B7,'2014'!D:D,"",'2014'!AA:AA,"JRO",'2014'!L:L,"&lt;&gt;"), 0)</f>
        <v>0</v>
      </c>
      <c r="BG7" s="0" t="n">
        <f aca="false">IFERROR(SUMIFS('2014'!L:L,'2014'!F:F,A7,'2014'!C:C,B7,'2014'!D:D,"",'2014'!AA:AA,"JRO"), 0)</f>
        <v>0</v>
      </c>
      <c r="BH7" s="7" t="n">
        <f aca="false">IFERROR(BG7/BF7, 0)</f>
        <v>0</v>
      </c>
      <c r="BI7" s="0" t="n">
        <f aca="false">IFERROR(SUMIFS('2014'!$G:$G,'2014'!F:F,A7,'2014'!C:C,B7,'2014'!D:D,"",'2014'!AA:AA,"CRO",'2014'!L:L,"&lt;&gt;"), 0)</f>
        <v>0</v>
      </c>
      <c r="BJ7" s="0" t="n">
        <f aca="false">IFERROR(SUMIFS('2014'!L:L,'2014'!F:F,A7,'2014'!C:C,B7,'2014'!D:D,"",'2014'!AA:AA,"CRO"), 0)</f>
        <v>0</v>
      </c>
      <c r="BK7" s="0" t="n">
        <f aca="false">IFERROR(BJ7/BI7, 0)</f>
        <v>0</v>
      </c>
      <c r="BL7" s="0" t="n">
        <f aca="false">IFERROR(SUMIFS('2013'!$G:$G,'2013'!F:F,A7,'2013'!C:C,B7,'2013'!D:D,"",'2013'!AA:AA,"JRO",'2013'!L:L,"&lt;&gt;"), 0)</f>
        <v>0</v>
      </c>
      <c r="BM7" s="0" t="n">
        <f aca="false">IFERROR(SUMIFS('2013'!L:L,'2013'!F:F,A7,'2013'!C:C,B7,'2013'!D:D,"",'2013'!AA:AA,"JRO"), 0)</f>
        <v>0</v>
      </c>
      <c r="BN7" s="0" t="n">
        <f aca="false">IFERROR(BM7/BL7, 0)</f>
        <v>0</v>
      </c>
      <c r="BO7" s="0" t="n">
        <f aca="false">IFERROR(SUMIFS('2012'!$G:$G,'2012'!F:F,A7,'2012'!C:C,B7,'2012'!D:D,"",'2012'!AA:AA,"JRO",'2012'!L:L,"&lt;&gt;"), 0)</f>
        <v>0</v>
      </c>
      <c r="BP7" s="0" t="n">
        <f aca="false">IFERROR(SUMIFS('2012'!L:L,'2012'!F:F,A7,'2012'!C:C,B7,'2012'!D:D,"",'2012'!AA:AA,"JRO"), 0)</f>
        <v>0</v>
      </c>
      <c r="BQ7" s="0" t="n">
        <f aca="false">IFERROR(BP7/BO7, 0)</f>
        <v>0</v>
      </c>
      <c r="BR7" s="0" t="n">
        <f aca="false">IFERROR(SUMIFS('2011'!$G:$G,'2011'!F:F,A7,'2011'!C:C,B7,'2011'!D:D,"",'2011'!AA:AA,"JRO",'2011'!L:L,"&lt;&gt;"), 0)</f>
        <v>0</v>
      </c>
      <c r="BS7" s="0" t="n">
        <f aca="false">IFERROR(SUMIFS('2011'!L:L,'2011'!F:F,A7,'2011'!C:C,B7,'2011'!D:D,"",'2011'!AA:AA,"JRO"), 0)</f>
        <v>0</v>
      </c>
      <c r="BT7" s="7" t="n">
        <f aca="false">IFERROR(BS7/BR7, 0)</f>
        <v>0</v>
      </c>
      <c r="BU7" s="0" t="n">
        <f aca="false">IFERROR(SUMIFS('2010'!$G:$G,'2010'!F:F,A7,'2010'!C:C,B7,'2010'!D:D,"",'2010'!AA:AA,"JRO",'2010'!L:L,"&lt;&gt;"), 0)</f>
        <v>0</v>
      </c>
      <c r="BV7" s="0" t="n">
        <f aca="false">IFERROR(SUMIFS('2010'!L:L,'2010'!F:F,A7,'2010'!C:C,B7,'2010'!D:D,"",'2010'!AA:AA,"JRO"), 0)</f>
        <v>0</v>
      </c>
      <c r="BW7" s="7" t="n">
        <f aca="false">IFERROR(BV7/BU7, 0)</f>
        <v>0</v>
      </c>
      <c r="BX7" s="0" t="n">
        <f aca="false">IFERROR(SUMIFS('2009'!$G:$G,'2009'!F:F,A7,'2009'!C:C,B7,'2009'!D:D,"",'2009'!AA:AA,"JRO",'2009'!L:L,"&lt;&gt;"), 0)</f>
        <v>0</v>
      </c>
      <c r="BY7" s="0" t="n">
        <f aca="false">IFERROR(SUMIFS('2009'!L:L,'2009'!F:F,A7,'2009'!C:C,B7,'2009'!D:D,"",'2009'!AA:AA,"JRO"), 0)</f>
        <v>0</v>
      </c>
      <c r="BZ7" s="7" t="n">
        <f aca="false">IFERROR(BY7/BX7, 0)</f>
        <v>0</v>
      </c>
    </row>
    <row r="8" customFormat="false" ht="15" hidden="false" customHeight="false" outlineLevel="0" collapsed="false">
      <c r="A8" s="0" t="s">
        <v>87</v>
      </c>
      <c r="B8" s="13" t="s">
        <v>82</v>
      </c>
      <c r="C8" s="56" t="n">
        <f aca="false">IFERROR(AVERAGEIFS(I8:BZ8,I$2:BZ$2,"JRO escorts per deportee",I8:BZ8,"&lt;&gt;0"), 0)</f>
        <v>0</v>
      </c>
      <c r="D8" s="13" t="n">
        <f aca="false">IFERROR(AVERAGEIFS(I8:BZ8,I$2:BZ$2,"NRO escorts per deportee",I8:BZ8,"&lt;&gt;0"), 0)</f>
        <v>0</v>
      </c>
      <c r="E8" s="13" t="n">
        <f aca="false">IFERROR(AVERAGEIFS(I8:BZ8,I$2:BZ$2,"CRO escorts per deportee",I8:BZ8,"&lt;&gt;0"), 0)</f>
        <v>0</v>
      </c>
      <c r="G8" s="0" t="n">
        <f aca="false">SUM(J8,M8,P8)</f>
        <v>0</v>
      </c>
      <c r="H8" s="0" t="n">
        <f aca="false">SUM(K8,N8,Q8)</f>
        <v>0</v>
      </c>
      <c r="I8" s="7" t="n">
        <f aca="false">IFERROR(H8/G8, 0)</f>
        <v>0</v>
      </c>
      <c r="J8" s="0" t="n">
        <f aca="false">IFERROR(SUMIFS('2018'!$H:$H,'2018'!$C:$C,B8,'2018'!$F:$F,A8,'2018'!AA:AA,"JRO",'2018'!P:P,"&lt;&gt;")+SUMIFS('2018'!$I:$I,'2018'!$D:$D,B8,'2018'!$F:$F,A8,'2018'!AA:AA,"JRO",'2018'!Q:Q,"&lt;&gt;")+SUMIFS('2018'!$J:$J,'2018'!$E:$E,B8,'2018'!$F:$F,A8,'2018'!AA:AA,"JRO",'2018'!R:R,"&lt;&gt;"), 0)</f>
        <v>0</v>
      </c>
      <c r="K8" s="0" t="n">
        <f aca="false">IFERROR(SUMIFS('2018'!M:M,'2018'!AA:AA,"JRO",'2018'!F:F,A8,'2018'!C:C,B8)+SUMIFS('2018'!P:P,'2018'!AA:AA,"JRO",'2018'!F:F,A8,'2018'!C:C,B8)+SUMIFS('2018'!N:N,'2018'!AA:AA,"JRO",'2018'!F:F,A8,'2018'!D:D,B8)+SUMIFS('2018'!N:N,'2018'!AA:AA,"JRO",'2018'!F:F,A8,'2018'!D:D,B8)+SUMIFS('2018'!O:O,'2018'!AA:AA,"JRO",'2018'!F:F,A8,'2018'!E:E,B8)+SUMIFS('2018'!R:R,'2018'!AA:AA,"JRO",'2018'!F:F,A8,'2018'!E:E,B8), 0)</f>
        <v>0</v>
      </c>
      <c r="L8" s="7" t="n">
        <f aca="false">IFERROR(K8/J8, 0)</f>
        <v>0</v>
      </c>
      <c r="M8" s="0" t="n">
        <f aca="false">IFERROR(SUMIFS('2018'!$H:$H,'2018'!$C:$C,B8,'2018'!$F:$F,A8,'2018'!AA:AA,"NRO",'2018'!P:P,"&lt;&gt;")+SUMIFS('2018'!$I:$I,'2018'!$D:$D,B8,'2018'!$F:$F,A8,'2018'!AA:AA,"NRO",'2018'!Q:Q,"&lt;&gt;")+SUMIFS('2018'!$J:$J,'2018'!$E:$E,B8,'2018'!$F:$F,A8,'2018'!AA:AA,"NRO",'2018'!R:R,"&lt;&gt;"), 0)</f>
        <v>0</v>
      </c>
      <c r="N8" s="0" t="n">
        <f aca="false">IFERROR(SUMIFS('2018'!M:M,'2018'!AA:AA,"NRO",'2018'!F:F,A8,'2018'!C:C,B8)+SUMIFS('2018'!P:P,'2018'!AA:AA,"NRO",'2018'!F:F,A8,'2018'!C:C,B8)+SUMIFS('2018'!N:N,'2018'!AA:AA,"NRO",'2018'!F:F,A8,'2018'!D:D,B8)+SUMIFS('2018'!N:N,'2018'!AA:AA,"NRO",'2018'!F:F,A8,'2018'!D:D,B8)+SUMIFS('2018'!O:O,'2018'!AA:AA,"NRO",'2018'!F:F,A8,'2018'!E:E,B8)+SUMIFS('2018'!R:R,'2018'!AA:AA,"NRO",'2018'!F:F,A8,'2018'!E:E,B8), 0)</f>
        <v>0</v>
      </c>
      <c r="O8" s="7" t="n">
        <f aca="false">IFERROR(N8/M8, 0)</f>
        <v>0</v>
      </c>
      <c r="P8" s="0" t="n">
        <f aca="false">IFERROR(SUMIFS('2018'!$H:$H,'2018'!$C:$C,B8,'2018'!$F:$F,A8,'2018'!AA:AA,"CRO")+SUMIFS('2018'!$I:$I,'2018'!$D:$D,B8,'2018'!$F:$F,A8,'2018'!AA:AA,"CRO")+SUMIFS('2018'!$J:$J,'2018'!$E:$E,B8,'2018'!$F:$F,A8,'2018'!AA:AA,"CRO"), 0)</f>
        <v>0</v>
      </c>
      <c r="Q8" s="0" t="n">
        <f aca="false">IFERROR(SUMIFS('2018'!M:M,'2018'!AA:AA,"CRO",'2018'!F:F,A8,'2018'!C:C,B8)+SUMIFS('2018'!P:P,'2018'!AA:AA,"CRO",'2018'!F:F,A8,'2018'!C:C,B8)+SUMIFS('2018'!N:N,'2018'!AA:AA,"CRO",'2018'!F:F,A8,'2018'!D:D,B8)+SUMIFS('2018'!N:N,'2018'!AA:AA,"CRO",'2018'!F:F,A8,'2018'!D:D,B8)+SUMIFS('2018'!O:O,'2018'!AA:AA,"CRO",'2018'!F:F,A8,'2018'!E:E,B8)+SUMIFS('2018'!R:R,'2018'!AA:AA,"CRO",'2018'!F:F,A8,'2018'!E:E,B8), 0)</f>
        <v>0</v>
      </c>
      <c r="R8" s="7" t="n">
        <f aca="false">IFERROR(Q8/P8, 0)</f>
        <v>0</v>
      </c>
      <c r="S8" s="7" t="n">
        <f aca="false">SUM(V8,Y8,AB8)</f>
        <v>0</v>
      </c>
      <c r="T8" s="7" t="n">
        <f aca="false">SUM(W8,Z8,AC8)</f>
        <v>0</v>
      </c>
      <c r="U8" s="7" t="n">
        <f aca="false">IFERROR(T8/S8, 0)</f>
        <v>0</v>
      </c>
      <c r="V8" s="0" t="n">
        <f aca="false">SUMIFS('2017'!$H:$H,'2017'!$C:$C,B8,'2017'!$F:$F,A8,'2017'!AA:AA,"JRO",'2017'!P:P,"&lt;&gt;")+SUMIFS('2017'!$I:$I,'2017'!$D:$D,B8,'2017'!$F:$F,A8,'2017'!AA:AA,"JRO",'2017'!Q:Q,"&lt;&gt;")+SUMIFS('2017'!$J:$J,'2017'!$E:$E,B8,'2017'!$F:$F,A8,'2017'!AA:AA,"JRO",'2017'!R:R,"&lt;&gt;")</f>
        <v>0</v>
      </c>
      <c r="W8" s="0" t="n">
        <f aca="false">IFERROR(SUMIFS('2017'!M:M,'2017'!AA:AA,"JRO",'2017'!F:F,A8,'2017'!C:C,B8)+SUMIFS('2017'!P:P,'2017'!AA:AA,"JRO",'2017'!F:F,A8,'2017'!C:C,B8)+SUMIFS('2017'!N:N,'2017'!AA:AA,"JRO",'2017'!F:F,A8,'2017'!D:D,B8)+SUMIFS('2017'!N:N,'2017'!AA:AA,"JRO",'2017'!F:F,A8,'2017'!D:D,B8)+SUMIFS('2017'!O:O,'2017'!AA:AA,"JRO",'2017'!F:F,A8,'2017'!E:E,B8)+SUMIFS('2017'!R:R,'2017'!AA:AA,"JRO",'2017'!F:F,A8,'2017'!E:E,B8), 0)</f>
        <v>0</v>
      </c>
      <c r="X8" s="7" t="n">
        <f aca="false">IFERROR(W8/V8, 0)</f>
        <v>0</v>
      </c>
      <c r="Y8" s="0" t="n">
        <f aca="false">IFERROR(SUMIFS('2017'!$H:$H,'2017'!$C:$C,B8,'2017'!$F:$F,A8,'2017'!AA:AA,"NRO",'2017'!P:P,"&lt;&gt;")+SUMIFS('2017'!$I:$I,'2017'!$D:$D,B8,'2017'!$F:$F,A8,'2017'!AA:AA,"NRO",'2017'!Q:Q,"&lt;&gt;")+SUMIFS('2017'!$J:$J,'2017'!$E:$E,B8,'2017'!$F:$F,A8,'2017'!AA:AA,"NRO",'2017'!R:R,"&lt;&gt;"), 0)</f>
        <v>0</v>
      </c>
      <c r="Z8" s="0" t="n">
        <f aca="false">IFERROR(SUMIFS('2017'!M:M,'2017'!AA:AA,"NRO",'2017'!F:F,A8,'2017'!C:C,B8)+SUMIFS('2017'!P:P,'2017'!AA:AA,"NRO",'2017'!F:F,A8,'2017'!C:C,B8)+SUMIFS('2017'!N:N,'2017'!AA:AA,"NRO",'2017'!F:F,A8,'2017'!D:D,B8)+SUMIFS('2017'!N:N,'2017'!AA:AA,"NRO",'2017'!F:F,A8,'2017'!D:D,B8)+SUMIFS('2017'!O:O,'2017'!AA:AA,"NRO",'2017'!F:F,A8,'2017'!E:E,B8)+SUMIFS('2017'!R:R,'2017'!AA:AA,"NRO",'2017'!F:F,A8,'2017'!E:E,B8), 0)</f>
        <v>0</v>
      </c>
      <c r="AA8" s="7" t="n">
        <f aca="false">IFERROR(Z8/Y8, 0)</f>
        <v>0</v>
      </c>
      <c r="AB8" s="0" t="n">
        <f aca="false">IFERROR(SUMIFS('2017'!$H:$H,'2017'!$C:$C,B8,'2017'!$F:$F,A8,'2017'!AA:AA,"CRO",'2017'!P:P,"&lt;&gt;")+SUMIFS('2017'!$I:$I,'2017'!$D:$D,B8,'2017'!$F:$F,A8,'2017'!AA:AA,"CRO",'2017'!Q:Q,"&lt;&gt;")+SUMIFS('2017'!$J:$J,'2017'!$E:$E,B8,'2017'!$F:$F,A8,'2017'!AA:AA,"CRO",'2017'!R:R,"&lt;&gt;"), 0)</f>
        <v>0</v>
      </c>
      <c r="AC8" s="0" t="n">
        <f aca="false">IFERROR(SUMIFS('2017'!M:M,'2017'!AA:AA,"CRO",'2017'!F:F,A8,'2017'!C:C,B8)+SUMIFS('2017'!P:P,'2017'!AA:AA,"CRO",'2017'!F:F,A8,'2017'!C:C,B8)+SUMIFS('2017'!N:N,'2017'!AA:AA,"CRO",'2017'!F:F,A8,'2017'!D:D,B8)+SUMIFS('2017'!N:N,'2017'!AA:AA,"CRO",'2017'!F:F,A8,'2017'!D:D,B8)+SUMIFS('2017'!O:O,'2017'!AA:AA,"CRO",'2017'!F:F,A8,'2017'!E:E,B8)+SUMIFS('2017'!R:R,'2017'!AA:AA,"CRO",'2017'!F:F,A8,'2017'!E:E,B8), 0)</f>
        <v>0</v>
      </c>
      <c r="AD8" s="0" t="n">
        <f aca="false">IFERROR(AC8/AB8, 0)</f>
        <v>0</v>
      </c>
      <c r="AE8" s="0" t="n">
        <f aca="false">SUM(AH8,AK8,AN8)</f>
        <v>0</v>
      </c>
      <c r="AF8" s="0" t="n">
        <f aca="false">SUM(AI8,AL8,AO8)</f>
        <v>0</v>
      </c>
      <c r="AG8" s="7" t="n">
        <f aca="false">IFERROR(AF8/AE8, 0)</f>
        <v>0</v>
      </c>
      <c r="AH8" s="0" t="n">
        <f aca="false">IFERROR(SUMIFS('2016'!$G:$G,'2016'!F:F,A8,'2016'!C:C,B8,'2016'!D:D,"",'2016'!AA:AA,"JRO",'2016'!L:L,"&lt;&gt;"), 0)</f>
        <v>0</v>
      </c>
      <c r="AI8" s="0" t="n">
        <f aca="false">IFERROR(SUMIFS('2016'!L:L,'2016'!F:F,A8,'2016'!C:C,B8,'2016'!D:D,"",'2016'!AA:AA,"JRO"), 0)</f>
        <v>0</v>
      </c>
      <c r="AJ8" s="7" t="n">
        <f aca="false">IFERROR(AI8/AH8, 0)</f>
        <v>0</v>
      </c>
      <c r="AK8" s="0" t="n">
        <f aca="false">IFERROR(SUMIFS('2016'!$G:$G,'2016'!F:F,A8,'2016'!C:C,B8,'2016'!D:D,"",'2016'!AA:AA,"NRO",'2016'!L:L,"&lt;&gt;"), 0)</f>
        <v>0</v>
      </c>
      <c r="AL8" s="0" t="n">
        <f aca="false">IFERROR(SUMIFS('2016'!L:L,'2016'!F:F,A8,'2016'!C:C,B8,'2016'!D:D,"",'2016'!AA:AA,"NRO"), 0)</f>
        <v>0</v>
      </c>
      <c r="AM8" s="0" t="n">
        <f aca="false">IFERROR(AL8/AK8, 0)</f>
        <v>0</v>
      </c>
      <c r="AN8" s="0" t="n">
        <f aca="false">IFERROR(SUMIFS('2016'!$G:$G,'2016'!F:F,A8,'2016'!C:C,B8,'2016'!D:D,"",'2016'!AA:AA,"CRO",'2016'!L:L,"&lt;&gt;"), 0)</f>
        <v>0</v>
      </c>
      <c r="AO8" s="0" t="n">
        <f aca="false">IFERROR(SUMIFS('2016'!L:L,'2016'!F:F,A8,'2016'!C:C,B8,'2016'!D:D,"",'2016'!AA:AA,"CRO"), 0)</f>
        <v>0</v>
      </c>
      <c r="AP8" s="0" t="n">
        <f aca="false">IFERROR(AO8/AN8, 0)</f>
        <v>0</v>
      </c>
      <c r="AQ8" s="0" t="n">
        <f aca="false">SUM(AT8,AW8,AZ8)</f>
        <v>0</v>
      </c>
      <c r="AR8" s="0" t="n">
        <f aca="false">SUM(AU8,AX8,BA8)</f>
        <v>0</v>
      </c>
      <c r="AS8" s="7" t="n">
        <f aca="false">IFERROR(AR8/AQ8, 0)</f>
        <v>0</v>
      </c>
      <c r="AT8" s="0" t="n">
        <f aca="false">IFERROR(SUMIFS('2015'!$G:$G,'2015'!F:F,A8,'2015'!C:C,B8,'2015'!D:D,"",'2015'!AA:AA,"JRO",'2015'!L:L,"&lt;&gt;"), 0)</f>
        <v>0</v>
      </c>
      <c r="AU8" s="0" t="n">
        <f aca="false">IFERROR(SUMIFS('2015'!L:L,'2015'!F:F,A8,'2015'!C:C,B8,'2015'!D:D,"",'2015'!AA:AA,"JRO"), 0)</f>
        <v>0</v>
      </c>
      <c r="AV8" s="0" t="n">
        <f aca="false">IFERROR(AU8/AT8, 0)</f>
        <v>0</v>
      </c>
      <c r="AW8" s="0" t="n">
        <f aca="false">IFERROR(SUMIFS('2015'!$G:$G,'2015'!F:F,A8,'2015'!C:C,B8,'2015'!D:D,"",'2015'!AA:AA,"NRO",'2015'!L:L,"&lt;&gt;"), 0)</f>
        <v>0</v>
      </c>
      <c r="AX8" s="0" t="n">
        <f aca="false">IFERROR(SUMIFS('2015'!L:L,'2015'!F:F,A8,'2015'!C:C,B8,'2015'!D:D,"",'2015'!AA:AA,"NRO"), 0)</f>
        <v>0</v>
      </c>
      <c r="AY8" s="0" t="n">
        <f aca="false">IFERROR(AX8/AW8, 0)</f>
        <v>0</v>
      </c>
      <c r="AZ8" s="0" t="n">
        <f aca="false">IFERROR(SUMIFS('2015'!$G:$G,'2015'!F:F,A8,'2015'!C:C,B8,'2015'!D:D,"",'2015'!AA:AA,"CRO",'2015'!L:L,"&lt;&gt;"), 0)</f>
        <v>0</v>
      </c>
      <c r="BA8" s="0" t="n">
        <f aca="false">IFERROR(SUMIFS('2015'!L:L,'2015'!F:F,A8,'2015'!C:C,B8,'2015'!D:D,"",'2015'!AA:AA,"CRO"), 0)</f>
        <v>0</v>
      </c>
      <c r="BB8" s="0" t="n">
        <f aca="false">IFERROR(BA8/AZ8, 0)</f>
        <v>0</v>
      </c>
      <c r="BC8" s="0" t="n">
        <f aca="false">SUM(BF8,BI8)</f>
        <v>0</v>
      </c>
      <c r="BD8" s="0" t="n">
        <f aca="false">SUM(BG8,BJ8)</f>
        <v>0</v>
      </c>
      <c r="BE8" s="7" t="n">
        <f aca="false">IFERROR(BD8/BC8, 0)</f>
        <v>0</v>
      </c>
      <c r="BF8" s="0" t="n">
        <f aca="false">IFERROR(SUMIFS('2014'!$G:$G,'2014'!F:F,A8,'2014'!C:C,B8,'2014'!D:D,"",'2014'!AA:AA,"JRO",'2014'!L:L,"&lt;&gt;"), 0)</f>
        <v>0</v>
      </c>
      <c r="BG8" s="0" t="n">
        <f aca="false">IFERROR(SUMIFS('2014'!L:L,'2014'!F:F,A8,'2014'!C:C,B8,'2014'!D:D,"",'2014'!AA:AA,"JRO"), 0)</f>
        <v>0</v>
      </c>
      <c r="BH8" s="7" t="n">
        <f aca="false">IFERROR(BG8/BF8, 0)</f>
        <v>0</v>
      </c>
      <c r="BI8" s="0" t="n">
        <f aca="false">IFERROR(SUMIFS('2014'!$G:$G,'2014'!F:F,A8,'2014'!C:C,B8,'2014'!D:D,"",'2014'!AA:AA,"CRO",'2014'!L:L,"&lt;&gt;"), 0)</f>
        <v>0</v>
      </c>
      <c r="BJ8" s="0" t="n">
        <f aca="false">IFERROR(SUMIFS('2014'!L:L,'2014'!F:F,A8,'2014'!C:C,B8,'2014'!D:D,"",'2014'!AA:AA,"CRO"), 0)</f>
        <v>0</v>
      </c>
      <c r="BK8" s="0" t="n">
        <f aca="false">IFERROR(BJ8/BI8, 0)</f>
        <v>0</v>
      </c>
      <c r="BL8" s="0" t="n">
        <f aca="false">IFERROR(SUMIFS('2013'!$G:$G,'2013'!F:F,A8,'2013'!C:C,B8,'2013'!D:D,"",'2013'!AA:AA,"JRO",'2013'!L:L,"&lt;&gt;"), 0)</f>
        <v>0</v>
      </c>
      <c r="BM8" s="0" t="n">
        <f aca="false">IFERROR(SUMIFS('2013'!L:L,'2013'!F:F,A8,'2013'!C:C,B8,'2013'!D:D,"",'2013'!AA:AA,"JRO"), 0)</f>
        <v>0</v>
      </c>
      <c r="BN8" s="0" t="n">
        <f aca="false">IFERROR(BM8/BL8, 0)</f>
        <v>0</v>
      </c>
      <c r="BO8" s="0" t="n">
        <f aca="false">IFERROR(SUMIFS('2012'!$G:$G,'2012'!F:F,A8,'2012'!C:C,B8,'2012'!D:D,"",'2012'!AA:AA,"JRO",'2012'!L:L,"&lt;&gt;"), 0)</f>
        <v>0</v>
      </c>
      <c r="BP8" s="0" t="n">
        <f aca="false">IFERROR(SUMIFS('2012'!L:L,'2012'!F:F,A8,'2012'!C:C,B8,'2012'!D:D,"",'2012'!AA:AA,"JRO"), 0)</f>
        <v>0</v>
      </c>
      <c r="BQ8" s="0" t="n">
        <f aca="false">IFERROR(BP8/BO8, 0)</f>
        <v>0</v>
      </c>
      <c r="BR8" s="0" t="n">
        <f aca="false">IFERROR(SUMIFS('2011'!$G:$G,'2011'!F:F,A8,'2011'!C:C,B8,'2011'!D:D,"",'2011'!AA:AA,"JRO",'2011'!L:L,"&lt;&gt;"), 0)</f>
        <v>0</v>
      </c>
      <c r="BS8" s="0" t="n">
        <f aca="false">IFERROR(SUMIFS('2011'!L:L,'2011'!F:F,A8,'2011'!C:C,B8,'2011'!D:D,"",'2011'!AA:AA,"JRO"), 0)</f>
        <v>0</v>
      </c>
      <c r="BT8" s="7" t="n">
        <f aca="false">IFERROR(BS8/BR8, 0)</f>
        <v>0</v>
      </c>
      <c r="BU8" s="0" t="n">
        <f aca="false">IFERROR(SUMIFS('2010'!$G:$G,'2010'!F:F,A8,'2010'!C:C,B8,'2010'!D:D,"",'2010'!AA:AA,"JRO",'2010'!L:L,"&lt;&gt;"), 0)</f>
        <v>0</v>
      </c>
      <c r="BV8" s="0" t="n">
        <f aca="false">IFERROR(SUMIFS('2010'!L:L,'2010'!F:F,A8,'2010'!C:C,B8,'2010'!D:D,"",'2010'!AA:AA,"JRO"), 0)</f>
        <v>0</v>
      </c>
      <c r="BW8" s="7" t="n">
        <f aca="false">IFERROR(BV8/BU8, 0)</f>
        <v>0</v>
      </c>
      <c r="BX8" s="0" t="n">
        <f aca="false">IFERROR(SUMIFS('2009'!$G:$G,'2009'!F:F,A8,'2009'!C:C,B8,'2009'!D:D,"",'2009'!AA:AA,"JRO",'2009'!L:L,"&lt;&gt;"), 0)</f>
        <v>0</v>
      </c>
      <c r="BY8" s="0" t="n">
        <f aca="false">IFERROR(SUMIFS('2009'!L:L,'2009'!F:F,A8,'2009'!C:C,B8,'2009'!D:D,"",'2009'!AA:AA,"JRO"), 0)</f>
        <v>0</v>
      </c>
      <c r="BZ8" s="7" t="n">
        <f aca="false">IFERROR(BY8/BX8, 0)</f>
        <v>0</v>
      </c>
    </row>
    <row r="9" customFormat="false" ht="15" hidden="false" customHeight="false" outlineLevel="0" collapsed="false">
      <c r="A9" s="0" t="s">
        <v>87</v>
      </c>
      <c r="B9" s="16" t="s">
        <v>85</v>
      </c>
      <c r="C9" s="56" t="n">
        <f aca="false">IFERROR(AVERAGEIFS(I9:BZ9,I$2:BZ$2,"JRO escorts per deportee",I9:BZ9,"&lt;&gt;0"), 0)</f>
        <v>0</v>
      </c>
      <c r="D9" s="13" t="n">
        <f aca="false">IFERROR(AVERAGEIFS(I9:BZ9,I$2:BZ$2,"NRO escorts per deportee",I9:BZ9,"&lt;&gt;0"), 0)</f>
        <v>0</v>
      </c>
      <c r="E9" s="13" t="n">
        <f aca="false">IFERROR(AVERAGEIFS(I9:BZ9,I$2:BZ$2,"CRO escorts per deportee",I9:BZ9,"&lt;&gt;0"), 0)</f>
        <v>0</v>
      </c>
      <c r="G9" s="0" t="n">
        <f aca="false">SUM(J9,M9,P9)</f>
        <v>0</v>
      </c>
      <c r="H9" s="0" t="n">
        <f aca="false">SUM(K9,N9,Q9)</f>
        <v>0</v>
      </c>
      <c r="I9" s="7" t="n">
        <f aca="false">IFERROR(H9/G9, 0)</f>
        <v>0</v>
      </c>
      <c r="J9" s="0" t="n">
        <f aca="false">IFERROR(SUMIFS('2018'!$H:$H,'2018'!$C:$C,B9,'2018'!$F:$F,A9,'2018'!AA:AA,"JRO",'2018'!P:P,"&lt;&gt;")+SUMIFS('2018'!$I:$I,'2018'!$D:$D,B9,'2018'!$F:$F,A9,'2018'!AA:AA,"JRO",'2018'!Q:Q,"&lt;&gt;")+SUMIFS('2018'!$J:$J,'2018'!$E:$E,B9,'2018'!$F:$F,A9,'2018'!AA:AA,"JRO",'2018'!R:R,"&lt;&gt;"), 0)</f>
        <v>0</v>
      </c>
      <c r="K9" s="0" t="n">
        <f aca="false">IFERROR(SUMIFS('2018'!M:M,'2018'!AA:AA,"JRO",'2018'!F:F,A9,'2018'!C:C,B9)+SUMIFS('2018'!P:P,'2018'!AA:AA,"JRO",'2018'!F:F,A9,'2018'!C:C,B9)+SUMIFS('2018'!N:N,'2018'!AA:AA,"JRO",'2018'!F:F,A9,'2018'!D:D,B9)+SUMIFS('2018'!N:N,'2018'!AA:AA,"JRO",'2018'!F:F,A9,'2018'!D:D,B9)+SUMIFS('2018'!O:O,'2018'!AA:AA,"JRO",'2018'!F:F,A9,'2018'!E:E,B9)+SUMIFS('2018'!R:R,'2018'!AA:AA,"JRO",'2018'!F:F,A9,'2018'!E:E,B9), 0)</f>
        <v>0</v>
      </c>
      <c r="L9" s="7" t="n">
        <f aca="false">IFERROR(K9/J9, 0)</f>
        <v>0</v>
      </c>
      <c r="M9" s="0" t="n">
        <f aca="false">IFERROR(SUMIFS('2018'!$H:$H,'2018'!$C:$C,B9,'2018'!$F:$F,A9,'2018'!AA:AA,"NRO",'2018'!P:P,"&lt;&gt;")+SUMIFS('2018'!$I:$I,'2018'!$D:$D,B9,'2018'!$F:$F,A9,'2018'!AA:AA,"NRO",'2018'!Q:Q,"&lt;&gt;")+SUMIFS('2018'!$J:$J,'2018'!$E:$E,B9,'2018'!$F:$F,A9,'2018'!AA:AA,"NRO",'2018'!R:R,"&lt;&gt;"), 0)</f>
        <v>0</v>
      </c>
      <c r="N9" s="0" t="n">
        <f aca="false">IFERROR(SUMIFS('2018'!M:M,'2018'!AA:AA,"NRO",'2018'!F:F,A9,'2018'!C:C,B9)+SUMIFS('2018'!P:P,'2018'!AA:AA,"NRO",'2018'!F:F,A9,'2018'!C:C,B9)+SUMIFS('2018'!N:N,'2018'!AA:AA,"NRO",'2018'!F:F,A9,'2018'!D:D,B9)+SUMIFS('2018'!N:N,'2018'!AA:AA,"NRO",'2018'!F:F,A9,'2018'!D:D,B9)+SUMIFS('2018'!O:O,'2018'!AA:AA,"NRO",'2018'!F:F,A9,'2018'!E:E,B9)+SUMIFS('2018'!R:R,'2018'!AA:AA,"NRO",'2018'!F:F,A9,'2018'!E:E,B9), 0)</f>
        <v>0</v>
      </c>
      <c r="O9" s="7" t="n">
        <f aca="false">IFERROR(N9/M9, 0)</f>
        <v>0</v>
      </c>
      <c r="P9" s="0" t="n">
        <f aca="false">IFERROR(SUMIFS('2018'!$H:$H,'2018'!$C:$C,B9,'2018'!$F:$F,A9,'2018'!AA:AA,"CRO")+SUMIFS('2018'!$I:$I,'2018'!$D:$D,B9,'2018'!$F:$F,A9,'2018'!AA:AA,"CRO")+SUMIFS('2018'!$J:$J,'2018'!$E:$E,B9,'2018'!$F:$F,A9,'2018'!AA:AA,"CRO"), 0)</f>
        <v>0</v>
      </c>
      <c r="Q9" s="0" t="n">
        <f aca="false">IFERROR(SUMIFS('2018'!M:M,'2018'!AA:AA,"CRO",'2018'!F:F,A9,'2018'!C:C,B9)+SUMIFS('2018'!P:P,'2018'!AA:AA,"CRO",'2018'!F:F,A9,'2018'!C:C,B9)+SUMIFS('2018'!N:N,'2018'!AA:AA,"CRO",'2018'!F:F,A9,'2018'!D:D,B9)+SUMIFS('2018'!N:N,'2018'!AA:AA,"CRO",'2018'!F:F,A9,'2018'!D:D,B9)+SUMIFS('2018'!O:O,'2018'!AA:AA,"CRO",'2018'!F:F,A9,'2018'!E:E,B9)+SUMIFS('2018'!R:R,'2018'!AA:AA,"CRO",'2018'!F:F,A9,'2018'!E:E,B9), 0)</f>
        <v>0</v>
      </c>
      <c r="R9" s="7" t="n">
        <f aca="false">IFERROR(Q9/P9, 0)</f>
        <v>0</v>
      </c>
      <c r="S9" s="7" t="n">
        <f aca="false">SUM(V9,Y9,AB9)</f>
        <v>0</v>
      </c>
      <c r="T9" s="7" t="n">
        <f aca="false">SUM(W9,Z9,AC9)</f>
        <v>0</v>
      </c>
      <c r="U9" s="7" t="n">
        <f aca="false">IFERROR(T9/S9, 0)</f>
        <v>0</v>
      </c>
      <c r="V9" s="0" t="n">
        <f aca="false">SUMIFS('2017'!$H:$H,'2017'!$C:$C,B9,'2017'!$F:$F,A9,'2017'!AA:AA,"JRO",'2017'!P:P,"&lt;&gt;")+SUMIFS('2017'!$I:$I,'2017'!$D:$D,B9,'2017'!$F:$F,A9,'2017'!AA:AA,"JRO",'2017'!Q:Q,"&lt;&gt;")+SUMIFS('2017'!$J:$J,'2017'!$E:$E,B9,'2017'!$F:$F,A9,'2017'!AA:AA,"JRO",'2017'!R:R,"&lt;&gt;")</f>
        <v>0</v>
      </c>
      <c r="W9" s="0" t="n">
        <f aca="false">IFERROR(SUMIFS('2017'!M:M,'2017'!AA:AA,"JRO",'2017'!F:F,A9,'2017'!C:C,B9)+SUMIFS('2017'!P:P,'2017'!AA:AA,"JRO",'2017'!F:F,A9,'2017'!C:C,B9)+SUMIFS('2017'!N:N,'2017'!AA:AA,"JRO",'2017'!F:F,A9,'2017'!D:D,B9)+SUMIFS('2017'!N:N,'2017'!AA:AA,"JRO",'2017'!F:F,A9,'2017'!D:D,B9)+SUMIFS('2017'!O:O,'2017'!AA:AA,"JRO",'2017'!F:F,A9,'2017'!E:E,B9)+SUMIFS('2017'!R:R,'2017'!AA:AA,"JRO",'2017'!F:F,A9,'2017'!E:E,B9), 0)</f>
        <v>0</v>
      </c>
      <c r="X9" s="7" t="n">
        <f aca="false">IFERROR(W9/V9, 0)</f>
        <v>0</v>
      </c>
      <c r="Y9" s="0" t="n">
        <f aca="false">IFERROR(SUMIFS('2017'!$H:$H,'2017'!$C:$C,B9,'2017'!$F:$F,A9,'2017'!AA:AA,"NRO",'2017'!P:P,"&lt;&gt;")+SUMIFS('2017'!$I:$I,'2017'!$D:$D,B9,'2017'!$F:$F,A9,'2017'!AA:AA,"NRO",'2017'!Q:Q,"&lt;&gt;")+SUMIFS('2017'!$J:$J,'2017'!$E:$E,B9,'2017'!$F:$F,A9,'2017'!AA:AA,"NRO",'2017'!R:R,"&lt;&gt;"), 0)</f>
        <v>0</v>
      </c>
      <c r="Z9" s="0" t="n">
        <f aca="false">IFERROR(SUMIFS('2017'!M:M,'2017'!AA:AA,"NRO",'2017'!F:F,A9,'2017'!C:C,B9)+SUMIFS('2017'!P:P,'2017'!AA:AA,"NRO",'2017'!F:F,A9,'2017'!C:C,B9)+SUMIFS('2017'!N:N,'2017'!AA:AA,"NRO",'2017'!F:F,A9,'2017'!D:D,B9)+SUMIFS('2017'!N:N,'2017'!AA:AA,"NRO",'2017'!F:F,A9,'2017'!D:D,B9)+SUMIFS('2017'!O:O,'2017'!AA:AA,"NRO",'2017'!F:F,A9,'2017'!E:E,B9)+SUMIFS('2017'!R:R,'2017'!AA:AA,"NRO",'2017'!F:F,A9,'2017'!E:E,B9), 0)</f>
        <v>0</v>
      </c>
      <c r="AA9" s="7" t="n">
        <f aca="false">IFERROR(Z9/Y9, 0)</f>
        <v>0</v>
      </c>
      <c r="AB9" s="0" t="n">
        <f aca="false">IFERROR(SUMIFS('2017'!$H:$H,'2017'!$C:$C,B9,'2017'!$F:$F,A9,'2017'!AA:AA,"CRO",'2017'!P:P,"&lt;&gt;")+SUMIFS('2017'!$I:$I,'2017'!$D:$D,B9,'2017'!$F:$F,A9,'2017'!AA:AA,"CRO",'2017'!Q:Q,"&lt;&gt;")+SUMIFS('2017'!$J:$J,'2017'!$E:$E,B9,'2017'!$F:$F,A9,'2017'!AA:AA,"CRO",'2017'!R:R,"&lt;&gt;"), 0)</f>
        <v>0</v>
      </c>
      <c r="AC9" s="0" t="n">
        <f aca="false">IFERROR(SUMIFS('2017'!M:M,'2017'!AA:AA,"CRO",'2017'!F:F,A9,'2017'!C:C,B9)+SUMIFS('2017'!P:P,'2017'!AA:AA,"CRO",'2017'!F:F,A9,'2017'!C:C,B9)+SUMIFS('2017'!N:N,'2017'!AA:AA,"CRO",'2017'!F:F,A9,'2017'!D:D,B9)+SUMIFS('2017'!N:N,'2017'!AA:AA,"CRO",'2017'!F:F,A9,'2017'!D:D,B9)+SUMIFS('2017'!O:O,'2017'!AA:AA,"CRO",'2017'!F:F,A9,'2017'!E:E,B9)+SUMIFS('2017'!R:R,'2017'!AA:AA,"CRO",'2017'!F:F,A9,'2017'!E:E,B9), 0)</f>
        <v>0</v>
      </c>
      <c r="AD9" s="0" t="n">
        <f aca="false">IFERROR(AC9/AB9, 0)</f>
        <v>0</v>
      </c>
      <c r="AE9" s="0" t="n">
        <f aca="false">SUM(AH9,AK9,AN9)</f>
        <v>0</v>
      </c>
      <c r="AF9" s="0" t="n">
        <f aca="false">SUM(AI9,AL9,AO9)</f>
        <v>0</v>
      </c>
      <c r="AG9" s="7" t="n">
        <f aca="false">IFERROR(AF9/AE9, 0)</f>
        <v>0</v>
      </c>
      <c r="AH9" s="0" t="n">
        <f aca="false">IFERROR(SUMIFS('2016'!$G:$G,'2016'!F:F,A9,'2016'!C:C,B9,'2016'!D:D,"",'2016'!AA:AA,"JRO",'2016'!L:L,"&lt;&gt;"), 0)</f>
        <v>0</v>
      </c>
      <c r="AI9" s="0" t="n">
        <f aca="false">IFERROR(SUMIFS('2016'!L:L,'2016'!F:F,A9,'2016'!C:C,B9,'2016'!D:D,"",'2016'!AA:AA,"JRO"), 0)</f>
        <v>0</v>
      </c>
      <c r="AJ9" s="7" t="n">
        <f aca="false">IFERROR(AI9/AH9, 0)</f>
        <v>0</v>
      </c>
      <c r="AK9" s="0" t="n">
        <f aca="false">IFERROR(SUMIFS('2016'!$G:$G,'2016'!F:F,A9,'2016'!C:C,B9,'2016'!D:D,"",'2016'!AA:AA,"NRO",'2016'!L:L,"&lt;&gt;"), 0)</f>
        <v>0</v>
      </c>
      <c r="AL9" s="0" t="n">
        <f aca="false">IFERROR(SUMIFS('2016'!L:L,'2016'!F:F,A9,'2016'!C:C,B9,'2016'!D:D,"",'2016'!AA:AA,"NRO"), 0)</f>
        <v>0</v>
      </c>
      <c r="AM9" s="0" t="n">
        <f aca="false">IFERROR(AL9/AK9, 0)</f>
        <v>0</v>
      </c>
      <c r="AN9" s="0" t="n">
        <f aca="false">IFERROR(SUMIFS('2016'!$G:$G,'2016'!F:F,A9,'2016'!C:C,B9,'2016'!D:D,"",'2016'!AA:AA,"CRO",'2016'!L:L,"&lt;&gt;"), 0)</f>
        <v>0</v>
      </c>
      <c r="AO9" s="0" t="n">
        <f aca="false">IFERROR(SUMIFS('2016'!L:L,'2016'!F:F,A9,'2016'!C:C,B9,'2016'!D:D,"",'2016'!AA:AA,"CRO"), 0)</f>
        <v>0</v>
      </c>
      <c r="AP9" s="0" t="n">
        <f aca="false">IFERROR(AO9/AN9, 0)</f>
        <v>0</v>
      </c>
      <c r="AQ9" s="0" t="n">
        <f aca="false">SUM(AT9,AW9,AZ9)</f>
        <v>0</v>
      </c>
      <c r="AR9" s="0" t="n">
        <f aca="false">SUM(AU9,AX9,BA9)</f>
        <v>0</v>
      </c>
      <c r="AS9" s="7" t="n">
        <f aca="false">IFERROR(AR9/AQ9, 0)</f>
        <v>0</v>
      </c>
      <c r="AT9" s="0" t="n">
        <f aca="false">IFERROR(SUMIFS('2015'!$G:$G,'2015'!F:F,A9,'2015'!C:C,B9,'2015'!D:D,"",'2015'!AA:AA,"JRO",'2015'!L:L,"&lt;&gt;"), 0)</f>
        <v>0</v>
      </c>
      <c r="AU9" s="0" t="n">
        <f aca="false">IFERROR(SUMIFS('2015'!L:L,'2015'!F:F,A9,'2015'!C:C,B9,'2015'!D:D,"",'2015'!AA:AA,"JRO"), 0)</f>
        <v>0</v>
      </c>
      <c r="AV9" s="0" t="n">
        <f aca="false">IFERROR(AU9/AT9, 0)</f>
        <v>0</v>
      </c>
      <c r="AW9" s="0" t="n">
        <f aca="false">IFERROR(SUMIFS('2015'!$G:$G,'2015'!F:F,A9,'2015'!C:C,B9,'2015'!D:D,"",'2015'!AA:AA,"NRO",'2015'!L:L,"&lt;&gt;"), 0)</f>
        <v>0</v>
      </c>
      <c r="AX9" s="0" t="n">
        <f aca="false">IFERROR(SUMIFS('2015'!L:L,'2015'!F:F,A9,'2015'!C:C,B9,'2015'!D:D,"",'2015'!AA:AA,"NRO"), 0)</f>
        <v>0</v>
      </c>
      <c r="AY9" s="0" t="n">
        <f aca="false">IFERROR(AX9/AW9, 0)</f>
        <v>0</v>
      </c>
      <c r="AZ9" s="0" t="n">
        <f aca="false">IFERROR(SUMIFS('2015'!$G:$G,'2015'!F:F,A9,'2015'!C:C,B9,'2015'!D:D,"",'2015'!AA:AA,"CRO",'2015'!L:L,"&lt;&gt;"), 0)</f>
        <v>0</v>
      </c>
      <c r="BA9" s="0" t="n">
        <f aca="false">IFERROR(SUMIFS('2015'!L:L,'2015'!F:F,A9,'2015'!C:C,B9,'2015'!D:D,"",'2015'!AA:AA,"CRO"), 0)</f>
        <v>0</v>
      </c>
      <c r="BB9" s="0" t="n">
        <f aca="false">IFERROR(BA9/AZ9, 0)</f>
        <v>0</v>
      </c>
      <c r="BC9" s="0" t="n">
        <f aca="false">SUM(BF9,BI9)</f>
        <v>0</v>
      </c>
      <c r="BD9" s="0" t="n">
        <f aca="false">SUM(BG9,BJ9)</f>
        <v>0</v>
      </c>
      <c r="BE9" s="7" t="n">
        <f aca="false">IFERROR(BD9/BC9, 0)</f>
        <v>0</v>
      </c>
      <c r="BF9" s="0" t="n">
        <f aca="false">IFERROR(SUMIFS('2014'!$G:$G,'2014'!F:F,A9,'2014'!C:C,B9,'2014'!D:D,"",'2014'!AA:AA,"JRO",'2014'!L:L,"&lt;&gt;"), 0)</f>
        <v>0</v>
      </c>
      <c r="BG9" s="0" t="n">
        <f aca="false">IFERROR(SUMIFS('2014'!L:L,'2014'!F:F,A9,'2014'!C:C,B9,'2014'!D:D,"",'2014'!AA:AA,"JRO"), 0)</f>
        <v>0</v>
      </c>
      <c r="BH9" s="7" t="n">
        <f aca="false">IFERROR(BG9/BF9, 0)</f>
        <v>0</v>
      </c>
      <c r="BI9" s="0" t="n">
        <f aca="false">IFERROR(SUMIFS('2014'!$G:$G,'2014'!F:F,A9,'2014'!C:C,B9,'2014'!D:D,"",'2014'!AA:AA,"CRO",'2014'!L:L,"&lt;&gt;"), 0)</f>
        <v>0</v>
      </c>
      <c r="BJ9" s="0" t="n">
        <f aca="false">IFERROR(SUMIFS('2014'!L:L,'2014'!F:F,A9,'2014'!C:C,B9,'2014'!D:D,"",'2014'!AA:AA,"CRO"), 0)</f>
        <v>0</v>
      </c>
      <c r="BK9" s="0" t="n">
        <f aca="false">IFERROR(BJ9/BI9, 0)</f>
        <v>0</v>
      </c>
      <c r="BL9" s="0" t="n">
        <f aca="false">IFERROR(SUMIFS('2013'!$G:$G,'2013'!F:F,A9,'2013'!C:C,B9,'2013'!D:D,"",'2013'!AA:AA,"JRO",'2013'!L:L,"&lt;&gt;"), 0)</f>
        <v>0</v>
      </c>
      <c r="BM9" s="0" t="n">
        <f aca="false">IFERROR(SUMIFS('2013'!L:L,'2013'!F:F,A9,'2013'!C:C,B9,'2013'!D:D,"",'2013'!AA:AA,"JRO"), 0)</f>
        <v>0</v>
      </c>
      <c r="BN9" s="0" t="n">
        <f aca="false">IFERROR(BM9/BL9, 0)</f>
        <v>0</v>
      </c>
      <c r="BO9" s="0" t="n">
        <f aca="false">IFERROR(SUMIFS('2012'!$G:$G,'2012'!F:F,A9,'2012'!C:C,B9,'2012'!D:D,"",'2012'!AA:AA,"JRO",'2012'!L:L,"&lt;&gt;"), 0)</f>
        <v>0</v>
      </c>
      <c r="BP9" s="0" t="n">
        <f aca="false">IFERROR(SUMIFS('2012'!L:L,'2012'!F:F,A9,'2012'!C:C,B9,'2012'!D:D,"",'2012'!AA:AA,"JRO"), 0)</f>
        <v>0</v>
      </c>
      <c r="BQ9" s="0" t="n">
        <f aca="false">IFERROR(BP9/BO9, 0)</f>
        <v>0</v>
      </c>
      <c r="BR9" s="0" t="n">
        <f aca="false">IFERROR(SUMIFS('2011'!$G:$G,'2011'!F:F,A9,'2011'!C:C,B9,'2011'!D:D,"",'2011'!AA:AA,"JRO",'2011'!L:L,"&lt;&gt;"), 0)</f>
        <v>0</v>
      </c>
      <c r="BS9" s="0" t="n">
        <f aca="false">IFERROR(SUMIFS('2011'!L:L,'2011'!F:F,A9,'2011'!C:C,B9,'2011'!D:D,"",'2011'!AA:AA,"JRO"), 0)</f>
        <v>0</v>
      </c>
      <c r="BT9" s="7" t="n">
        <f aca="false">IFERROR(BS9/BR9, 0)</f>
        <v>0</v>
      </c>
      <c r="BU9" s="0" t="n">
        <f aca="false">IFERROR(SUMIFS('2010'!$G:$G,'2010'!F:F,A9,'2010'!C:C,B9,'2010'!D:D,"",'2010'!AA:AA,"JRO",'2010'!L:L,"&lt;&gt;"), 0)</f>
        <v>0</v>
      </c>
      <c r="BV9" s="0" t="n">
        <f aca="false">IFERROR(SUMIFS('2010'!L:L,'2010'!F:F,A9,'2010'!C:C,B9,'2010'!D:D,"",'2010'!AA:AA,"JRO"), 0)</f>
        <v>0</v>
      </c>
      <c r="BW9" s="7" t="n">
        <f aca="false">IFERROR(BV9/BU9, 0)</f>
        <v>0</v>
      </c>
      <c r="BX9" s="0" t="n">
        <f aca="false">IFERROR(SUMIFS('2009'!$G:$G,'2009'!F:F,A9,'2009'!C:C,B9,'2009'!D:D,"",'2009'!AA:AA,"JRO",'2009'!L:L,"&lt;&gt;"), 0)</f>
        <v>0</v>
      </c>
      <c r="BY9" s="0" t="n">
        <f aca="false">IFERROR(SUMIFS('2009'!L:L,'2009'!F:F,A9,'2009'!C:C,B9,'2009'!D:D,"",'2009'!AA:AA,"JRO"), 0)</f>
        <v>0</v>
      </c>
      <c r="BZ9" s="7" t="n">
        <f aca="false">IFERROR(BY9/BX9, 0)</f>
        <v>0</v>
      </c>
    </row>
    <row r="10" customFormat="false" ht="15" hidden="false" customHeight="false" outlineLevel="0" collapsed="false">
      <c r="A10" s="0" t="s">
        <v>87</v>
      </c>
      <c r="B10" s="17" t="s">
        <v>72</v>
      </c>
      <c r="C10" s="56" t="n">
        <f aca="false">IFERROR(AVERAGEIFS(I10:BZ10,I$2:BZ$2,"JRO escorts per deportee",I10:BZ10,"&lt;&gt;0"), 0)</f>
        <v>0</v>
      </c>
      <c r="D10" s="13" t="n">
        <f aca="false">IFERROR(AVERAGEIFS(I10:BZ10,I$2:BZ$2,"NRO escorts per deportee",I10:BZ10,"&lt;&gt;0"), 0)</f>
        <v>0</v>
      </c>
      <c r="E10" s="13" t="n">
        <f aca="false">IFERROR(AVERAGEIFS(I10:BZ10,I$2:BZ$2,"CRO escorts per deportee",I10:BZ10,"&lt;&gt;0"), 0)</f>
        <v>0</v>
      </c>
      <c r="G10" s="0" t="n">
        <f aca="false">SUM(J10,M10,P10)</f>
        <v>0</v>
      </c>
      <c r="H10" s="0" t="n">
        <f aca="false">SUM(K10,N10,Q10)</f>
        <v>0</v>
      </c>
      <c r="I10" s="7" t="n">
        <f aca="false">IFERROR(H10/G10, 0)</f>
        <v>0</v>
      </c>
      <c r="J10" s="0" t="n">
        <f aca="false">IFERROR(SUMIFS('2018'!$H:$H,'2018'!$C:$C,B10,'2018'!$F:$F,A10,'2018'!AA:AA,"JRO",'2018'!P:P,"&lt;&gt;")+SUMIFS('2018'!$I:$I,'2018'!$D:$D,B10,'2018'!$F:$F,A10,'2018'!AA:AA,"JRO",'2018'!Q:Q,"&lt;&gt;")+SUMIFS('2018'!$J:$J,'2018'!$E:$E,B10,'2018'!$F:$F,A10,'2018'!AA:AA,"JRO",'2018'!R:R,"&lt;&gt;"), 0)</f>
        <v>0</v>
      </c>
      <c r="K10" s="0" t="n">
        <f aca="false">IFERROR(SUMIFS('2018'!M:M,'2018'!AA:AA,"JRO",'2018'!F:F,A10,'2018'!C:C,B10)+SUMIFS('2018'!P:P,'2018'!AA:AA,"JRO",'2018'!F:F,A10,'2018'!C:C,B10)+SUMIFS('2018'!N:N,'2018'!AA:AA,"JRO",'2018'!F:F,A10,'2018'!D:D,B10)+SUMIFS('2018'!N:N,'2018'!AA:AA,"JRO",'2018'!F:F,A10,'2018'!D:D,B10)+SUMIFS('2018'!O:O,'2018'!AA:AA,"JRO",'2018'!F:F,A10,'2018'!E:E,B10)+SUMIFS('2018'!R:R,'2018'!AA:AA,"JRO",'2018'!F:F,A10,'2018'!E:E,B10), 0)</f>
        <v>0</v>
      </c>
      <c r="L10" s="7" t="n">
        <f aca="false">IFERROR(K10/J10, 0)</f>
        <v>0</v>
      </c>
      <c r="M10" s="0" t="n">
        <f aca="false">IFERROR(SUMIFS('2018'!$H:$H,'2018'!$C:$C,B10,'2018'!$F:$F,A10,'2018'!AA:AA,"NRO",'2018'!P:P,"&lt;&gt;")+SUMIFS('2018'!$I:$I,'2018'!$D:$D,B10,'2018'!$F:$F,A10,'2018'!AA:AA,"NRO",'2018'!Q:Q,"&lt;&gt;")+SUMIFS('2018'!$J:$J,'2018'!$E:$E,B10,'2018'!$F:$F,A10,'2018'!AA:AA,"NRO",'2018'!R:R,"&lt;&gt;"), 0)</f>
        <v>0</v>
      </c>
      <c r="N10" s="0" t="n">
        <f aca="false">IFERROR(SUMIFS('2018'!M:M,'2018'!AA:AA,"NRO",'2018'!F:F,A10,'2018'!C:C,B10)+SUMIFS('2018'!P:P,'2018'!AA:AA,"NRO",'2018'!F:F,A10,'2018'!C:C,B10)+SUMIFS('2018'!N:N,'2018'!AA:AA,"NRO",'2018'!F:F,A10,'2018'!D:D,B10)+SUMIFS('2018'!N:N,'2018'!AA:AA,"NRO",'2018'!F:F,A10,'2018'!D:D,B10)+SUMIFS('2018'!O:O,'2018'!AA:AA,"NRO",'2018'!F:F,A10,'2018'!E:E,B10)+SUMIFS('2018'!R:R,'2018'!AA:AA,"NRO",'2018'!F:F,A10,'2018'!E:E,B10), 0)</f>
        <v>0</v>
      </c>
      <c r="O10" s="7" t="n">
        <f aca="false">IFERROR(N10/M10, 0)</f>
        <v>0</v>
      </c>
      <c r="P10" s="0" t="n">
        <f aca="false">IFERROR(SUMIFS('2018'!$H:$H,'2018'!$C:$C,B10,'2018'!$F:$F,A10,'2018'!AA:AA,"CRO")+SUMIFS('2018'!$I:$I,'2018'!$D:$D,B10,'2018'!$F:$F,A10,'2018'!AA:AA,"CRO")+SUMIFS('2018'!$J:$J,'2018'!$E:$E,B10,'2018'!$F:$F,A10,'2018'!AA:AA,"CRO"), 0)</f>
        <v>0</v>
      </c>
      <c r="Q10" s="0" t="n">
        <f aca="false">IFERROR(SUMIFS('2018'!M:M,'2018'!AA:AA,"CRO",'2018'!F:F,A10,'2018'!C:C,B10)+SUMIFS('2018'!P:P,'2018'!AA:AA,"CRO",'2018'!F:F,A10,'2018'!C:C,B10)+SUMIFS('2018'!N:N,'2018'!AA:AA,"CRO",'2018'!F:F,A10,'2018'!D:D,B10)+SUMIFS('2018'!N:N,'2018'!AA:AA,"CRO",'2018'!F:F,A10,'2018'!D:D,B10)+SUMIFS('2018'!O:O,'2018'!AA:AA,"CRO",'2018'!F:F,A10,'2018'!E:E,B10)+SUMIFS('2018'!R:R,'2018'!AA:AA,"CRO",'2018'!F:F,A10,'2018'!E:E,B10), 0)</f>
        <v>0</v>
      </c>
      <c r="R10" s="7" t="n">
        <f aca="false">IFERROR(Q10/P10, 0)</f>
        <v>0</v>
      </c>
      <c r="S10" s="7" t="n">
        <f aca="false">SUM(V10,Y10,AB10)</f>
        <v>0</v>
      </c>
      <c r="T10" s="7" t="n">
        <f aca="false">SUM(W10,Z10,AC10)</f>
        <v>0</v>
      </c>
      <c r="U10" s="7" t="n">
        <f aca="false">IFERROR(T10/S10, 0)</f>
        <v>0</v>
      </c>
      <c r="V10" s="0" t="n">
        <f aca="false">SUMIFS('2017'!$H:$H,'2017'!$C:$C,B10,'2017'!$F:$F,A10,'2017'!AA:AA,"JRO",'2017'!P:P,"&lt;&gt;")+SUMIFS('2017'!$I:$I,'2017'!$D:$D,B10,'2017'!$F:$F,A10,'2017'!AA:AA,"JRO",'2017'!Q:Q,"&lt;&gt;")+SUMIFS('2017'!$J:$J,'2017'!$E:$E,B10,'2017'!$F:$F,A10,'2017'!AA:AA,"JRO",'2017'!R:R,"&lt;&gt;")</f>
        <v>0</v>
      </c>
      <c r="W10" s="0" t="n">
        <f aca="false">IFERROR(SUMIFS('2017'!M:M,'2017'!AA:AA,"JRO",'2017'!F:F,A10,'2017'!C:C,B10)+SUMIFS('2017'!P:P,'2017'!AA:AA,"JRO",'2017'!F:F,A10,'2017'!C:C,B10)+SUMIFS('2017'!N:N,'2017'!AA:AA,"JRO",'2017'!F:F,A10,'2017'!D:D,B10)+SUMIFS('2017'!N:N,'2017'!AA:AA,"JRO",'2017'!F:F,A10,'2017'!D:D,B10)+SUMIFS('2017'!O:O,'2017'!AA:AA,"JRO",'2017'!F:F,A10,'2017'!E:E,B10)+SUMIFS('2017'!R:R,'2017'!AA:AA,"JRO",'2017'!F:F,A10,'2017'!E:E,B10), 0)</f>
        <v>0</v>
      </c>
      <c r="X10" s="7" t="n">
        <f aca="false">IFERROR(W10/V10, 0)</f>
        <v>0</v>
      </c>
      <c r="Y10" s="0" t="n">
        <f aca="false">IFERROR(SUMIFS('2017'!$H:$H,'2017'!$C:$C,B10,'2017'!$F:$F,A10,'2017'!AA:AA,"NRO",'2017'!P:P,"&lt;&gt;")+SUMIFS('2017'!$I:$I,'2017'!$D:$D,B10,'2017'!$F:$F,A10,'2017'!AA:AA,"NRO",'2017'!Q:Q,"&lt;&gt;")+SUMIFS('2017'!$J:$J,'2017'!$E:$E,B10,'2017'!$F:$F,A10,'2017'!AA:AA,"NRO",'2017'!R:R,"&lt;&gt;"), 0)</f>
        <v>0</v>
      </c>
      <c r="Z10" s="0" t="n">
        <f aca="false">IFERROR(SUMIFS('2017'!M:M,'2017'!AA:AA,"NRO",'2017'!F:F,A10,'2017'!C:C,B10)+SUMIFS('2017'!P:P,'2017'!AA:AA,"NRO",'2017'!F:F,A10,'2017'!C:C,B10)+SUMIFS('2017'!N:N,'2017'!AA:AA,"NRO",'2017'!F:F,A10,'2017'!D:D,B10)+SUMIFS('2017'!N:N,'2017'!AA:AA,"NRO",'2017'!F:F,A10,'2017'!D:D,B10)+SUMIFS('2017'!O:O,'2017'!AA:AA,"NRO",'2017'!F:F,A10,'2017'!E:E,B10)+SUMIFS('2017'!R:R,'2017'!AA:AA,"NRO",'2017'!F:F,A10,'2017'!E:E,B10), 0)</f>
        <v>0</v>
      </c>
      <c r="AA10" s="7" t="n">
        <f aca="false">IFERROR(Z10/Y10, 0)</f>
        <v>0</v>
      </c>
      <c r="AB10" s="0" t="n">
        <f aca="false">IFERROR(SUMIFS('2017'!$H:$H,'2017'!$C:$C,B10,'2017'!$F:$F,A10,'2017'!AA:AA,"CRO",'2017'!P:P,"&lt;&gt;")+SUMIFS('2017'!$I:$I,'2017'!$D:$D,B10,'2017'!$F:$F,A10,'2017'!AA:AA,"CRO",'2017'!Q:Q,"&lt;&gt;")+SUMIFS('2017'!$J:$J,'2017'!$E:$E,B10,'2017'!$F:$F,A10,'2017'!AA:AA,"CRO",'2017'!R:R,"&lt;&gt;"), 0)</f>
        <v>0</v>
      </c>
      <c r="AC10" s="0" t="n">
        <f aca="false">IFERROR(SUMIFS('2017'!M:M,'2017'!AA:AA,"CRO",'2017'!F:F,A10,'2017'!C:C,B10)+SUMIFS('2017'!P:P,'2017'!AA:AA,"CRO",'2017'!F:F,A10,'2017'!C:C,B10)+SUMIFS('2017'!N:N,'2017'!AA:AA,"CRO",'2017'!F:F,A10,'2017'!D:D,B10)+SUMIFS('2017'!N:N,'2017'!AA:AA,"CRO",'2017'!F:F,A10,'2017'!D:D,B10)+SUMIFS('2017'!O:O,'2017'!AA:AA,"CRO",'2017'!F:F,A10,'2017'!E:E,B10)+SUMIFS('2017'!R:R,'2017'!AA:AA,"CRO",'2017'!F:F,A10,'2017'!E:E,B10), 0)</f>
        <v>0</v>
      </c>
      <c r="AD10" s="0" t="n">
        <f aca="false">IFERROR(AC10/AB10, 0)</f>
        <v>0</v>
      </c>
      <c r="AE10" s="0" t="n">
        <f aca="false">SUM(AH10,AK10,AN10)</f>
        <v>0</v>
      </c>
      <c r="AF10" s="0" t="n">
        <f aca="false">SUM(AI10,AL10,AO10)</f>
        <v>0</v>
      </c>
      <c r="AG10" s="7" t="n">
        <f aca="false">IFERROR(AF10/AE10, 0)</f>
        <v>0</v>
      </c>
      <c r="AH10" s="0" t="n">
        <f aca="false">IFERROR(SUMIFS('2016'!$G:$G,'2016'!F:F,A10,'2016'!C:C,B10,'2016'!D:D,"",'2016'!AA:AA,"JRO",'2016'!L:L,"&lt;&gt;"), 0)</f>
        <v>0</v>
      </c>
      <c r="AI10" s="0" t="n">
        <f aca="false">IFERROR(SUMIFS('2016'!L:L,'2016'!F:F,A10,'2016'!C:C,B10,'2016'!D:D,"",'2016'!AA:AA,"JRO"), 0)</f>
        <v>0</v>
      </c>
      <c r="AJ10" s="7" t="n">
        <f aca="false">IFERROR(AI10/AH10, 0)</f>
        <v>0</v>
      </c>
      <c r="AK10" s="0" t="n">
        <f aca="false">IFERROR(SUMIFS('2016'!$G:$G,'2016'!F:F,A10,'2016'!C:C,B10,'2016'!D:D,"",'2016'!AA:AA,"NRO",'2016'!L:L,"&lt;&gt;"), 0)</f>
        <v>0</v>
      </c>
      <c r="AL10" s="0" t="n">
        <f aca="false">IFERROR(SUMIFS('2016'!L:L,'2016'!F:F,A10,'2016'!C:C,B10,'2016'!D:D,"",'2016'!AA:AA,"NRO"), 0)</f>
        <v>0</v>
      </c>
      <c r="AM10" s="0" t="n">
        <f aca="false">IFERROR(AL10/AK10, 0)</f>
        <v>0</v>
      </c>
      <c r="AN10" s="0" t="n">
        <f aca="false">IFERROR(SUMIFS('2016'!$G:$G,'2016'!F:F,A10,'2016'!C:C,B10,'2016'!D:D,"",'2016'!AA:AA,"CRO",'2016'!L:L,"&lt;&gt;"), 0)</f>
        <v>0</v>
      </c>
      <c r="AO10" s="0" t="n">
        <f aca="false">IFERROR(SUMIFS('2016'!L:L,'2016'!F:F,A10,'2016'!C:C,B10,'2016'!D:D,"",'2016'!AA:AA,"CRO"), 0)</f>
        <v>0</v>
      </c>
      <c r="AP10" s="0" t="n">
        <f aca="false">IFERROR(AO10/AN10, 0)</f>
        <v>0</v>
      </c>
      <c r="AQ10" s="0" t="n">
        <f aca="false">SUM(AT10,AW10,AZ10)</f>
        <v>0</v>
      </c>
      <c r="AR10" s="0" t="n">
        <f aca="false">SUM(AU10,AX10,BA10)</f>
        <v>0</v>
      </c>
      <c r="AS10" s="7" t="n">
        <f aca="false">IFERROR(AR10/AQ10, 0)</f>
        <v>0</v>
      </c>
      <c r="AT10" s="0" t="n">
        <f aca="false">IFERROR(SUMIFS('2015'!$G:$G,'2015'!F:F,A10,'2015'!C:C,B10,'2015'!D:D,"",'2015'!AA:AA,"JRO",'2015'!L:L,"&lt;&gt;"), 0)</f>
        <v>0</v>
      </c>
      <c r="AU10" s="0" t="n">
        <f aca="false">IFERROR(SUMIFS('2015'!L:L,'2015'!F:F,A10,'2015'!C:C,B10,'2015'!D:D,"",'2015'!AA:AA,"JRO"), 0)</f>
        <v>0</v>
      </c>
      <c r="AV10" s="0" t="n">
        <f aca="false">IFERROR(AU10/AT10, 0)</f>
        <v>0</v>
      </c>
      <c r="AW10" s="0" t="n">
        <f aca="false">IFERROR(SUMIFS('2015'!$G:$G,'2015'!F:F,A10,'2015'!C:C,B10,'2015'!D:D,"",'2015'!AA:AA,"NRO",'2015'!L:L,"&lt;&gt;"), 0)</f>
        <v>0</v>
      </c>
      <c r="AX10" s="0" t="n">
        <f aca="false">IFERROR(SUMIFS('2015'!L:L,'2015'!F:F,A10,'2015'!C:C,B10,'2015'!D:D,"",'2015'!AA:AA,"NRO"), 0)</f>
        <v>0</v>
      </c>
      <c r="AY10" s="0" t="n">
        <f aca="false">IFERROR(AX10/AW10, 0)</f>
        <v>0</v>
      </c>
      <c r="AZ10" s="0" t="n">
        <f aca="false">IFERROR(SUMIFS('2015'!$G:$G,'2015'!F:F,A10,'2015'!C:C,B10,'2015'!D:D,"",'2015'!AA:AA,"CRO",'2015'!L:L,"&lt;&gt;"), 0)</f>
        <v>0</v>
      </c>
      <c r="BA10" s="0" t="n">
        <f aca="false">IFERROR(SUMIFS('2015'!L:L,'2015'!F:F,A10,'2015'!C:C,B10,'2015'!D:D,"",'2015'!AA:AA,"CRO"), 0)</f>
        <v>0</v>
      </c>
      <c r="BB10" s="0" t="n">
        <f aca="false">IFERROR(BA10/AZ10, 0)</f>
        <v>0</v>
      </c>
      <c r="BC10" s="0" t="n">
        <f aca="false">SUM(BF10,BI10)</f>
        <v>0</v>
      </c>
      <c r="BD10" s="0" t="n">
        <f aca="false">SUM(BG10,BJ10)</f>
        <v>0</v>
      </c>
      <c r="BE10" s="7" t="n">
        <f aca="false">IFERROR(BD10/BC10, 0)</f>
        <v>0</v>
      </c>
      <c r="BF10" s="0" t="n">
        <f aca="false">IFERROR(SUMIFS('2014'!$G:$G,'2014'!F:F,A10,'2014'!C:C,B10,'2014'!D:D,"",'2014'!AA:AA,"JRO",'2014'!L:L,"&lt;&gt;"), 0)</f>
        <v>0</v>
      </c>
      <c r="BG10" s="0" t="n">
        <f aca="false">IFERROR(SUMIFS('2014'!L:L,'2014'!F:F,A10,'2014'!C:C,B10,'2014'!D:D,"",'2014'!AA:AA,"JRO"), 0)</f>
        <v>0</v>
      </c>
      <c r="BH10" s="7" t="n">
        <f aca="false">IFERROR(BG10/BF10, 0)</f>
        <v>0</v>
      </c>
      <c r="BI10" s="0" t="n">
        <f aca="false">IFERROR(SUMIFS('2014'!$G:$G,'2014'!F:F,A10,'2014'!C:C,B10,'2014'!D:D,"",'2014'!AA:AA,"CRO",'2014'!L:L,"&lt;&gt;"), 0)</f>
        <v>0</v>
      </c>
      <c r="BJ10" s="0" t="n">
        <f aca="false">IFERROR(SUMIFS('2014'!L:L,'2014'!F:F,A10,'2014'!C:C,B10,'2014'!D:D,"",'2014'!AA:AA,"CRO"), 0)</f>
        <v>0</v>
      </c>
      <c r="BK10" s="0" t="n">
        <f aca="false">IFERROR(BJ10/BI10, 0)</f>
        <v>0</v>
      </c>
      <c r="BL10" s="0" t="n">
        <f aca="false">IFERROR(SUMIFS('2013'!$G:$G,'2013'!F:F,A10,'2013'!C:C,B10,'2013'!D:D,"",'2013'!AA:AA,"JRO",'2013'!L:L,"&lt;&gt;"), 0)</f>
        <v>0</v>
      </c>
      <c r="BM10" s="0" t="n">
        <f aca="false">IFERROR(SUMIFS('2013'!L:L,'2013'!F:F,A10,'2013'!C:C,B10,'2013'!D:D,"",'2013'!AA:AA,"JRO"), 0)</f>
        <v>0</v>
      </c>
      <c r="BN10" s="0" t="n">
        <f aca="false">IFERROR(BM10/BL10, 0)</f>
        <v>0</v>
      </c>
      <c r="BO10" s="0" t="n">
        <f aca="false">IFERROR(SUMIFS('2012'!$G:$G,'2012'!F:F,A10,'2012'!C:C,B10,'2012'!D:D,"",'2012'!AA:AA,"JRO",'2012'!L:L,"&lt;&gt;"), 0)</f>
        <v>0</v>
      </c>
      <c r="BP10" s="0" t="n">
        <f aca="false">IFERROR(SUMIFS('2012'!L:L,'2012'!F:F,A10,'2012'!C:C,B10,'2012'!D:D,"",'2012'!AA:AA,"JRO"), 0)</f>
        <v>0</v>
      </c>
      <c r="BQ10" s="0" t="n">
        <f aca="false">IFERROR(BP10/BO10, 0)</f>
        <v>0</v>
      </c>
      <c r="BR10" s="0" t="n">
        <f aca="false">IFERROR(SUMIFS('2011'!$G:$G,'2011'!F:F,A10,'2011'!C:C,B10,'2011'!D:D,"",'2011'!AA:AA,"JRO",'2011'!L:L,"&lt;&gt;"), 0)</f>
        <v>0</v>
      </c>
      <c r="BS10" s="0" t="n">
        <f aca="false">IFERROR(SUMIFS('2011'!L:L,'2011'!F:F,A10,'2011'!C:C,B10,'2011'!D:D,"",'2011'!AA:AA,"JRO"), 0)</f>
        <v>0</v>
      </c>
      <c r="BT10" s="7" t="n">
        <f aca="false">IFERROR(BS10/BR10, 0)</f>
        <v>0</v>
      </c>
      <c r="BU10" s="0" t="n">
        <f aca="false">IFERROR(SUMIFS('2010'!$G:$G,'2010'!F:F,A10,'2010'!C:C,B10,'2010'!D:D,"",'2010'!AA:AA,"JRO",'2010'!L:L,"&lt;&gt;"), 0)</f>
        <v>0</v>
      </c>
      <c r="BV10" s="0" t="n">
        <f aca="false">IFERROR(SUMIFS('2010'!L:L,'2010'!F:F,A10,'2010'!C:C,B10,'2010'!D:D,"",'2010'!AA:AA,"JRO"), 0)</f>
        <v>0</v>
      </c>
      <c r="BW10" s="7" t="n">
        <f aca="false">IFERROR(BV10/BU10, 0)</f>
        <v>0</v>
      </c>
      <c r="BX10" s="0" t="n">
        <f aca="false">IFERROR(SUMIFS('2009'!$G:$G,'2009'!F:F,A10,'2009'!C:C,B10,'2009'!D:D,"",'2009'!AA:AA,"JRO",'2009'!L:L,"&lt;&gt;"), 0)</f>
        <v>0</v>
      </c>
      <c r="BY10" s="0" t="n">
        <f aca="false">IFERROR(SUMIFS('2009'!L:L,'2009'!F:F,A10,'2009'!C:C,B10,'2009'!D:D,"",'2009'!AA:AA,"JRO"), 0)</f>
        <v>0</v>
      </c>
      <c r="BZ10" s="7" t="n">
        <f aca="false">IFERROR(BY10/BX10, 0)</f>
        <v>0</v>
      </c>
    </row>
    <row r="11" customFormat="false" ht="15" hidden="false" customHeight="false" outlineLevel="0" collapsed="false">
      <c r="A11" s="0" t="s">
        <v>87</v>
      </c>
      <c r="B11" s="16" t="s">
        <v>73</v>
      </c>
      <c r="C11" s="56" t="n">
        <f aca="false">IFERROR(AVERAGEIFS(I11:BZ11,I$2:BZ$2,"JRO escorts per deportee",I11:BZ11,"&lt;&gt;0"), 0)</f>
        <v>0</v>
      </c>
      <c r="D11" s="13" t="n">
        <f aca="false">IFERROR(AVERAGEIFS(I11:BZ11,I$2:BZ$2,"NRO escorts per deportee",I11:BZ11,"&lt;&gt;0"), 0)</f>
        <v>0</v>
      </c>
      <c r="E11" s="13" t="n">
        <f aca="false">IFERROR(AVERAGEIFS(I11:BZ11,I$2:BZ$2,"CRO escorts per deportee",I11:BZ11,"&lt;&gt;0"), 0)</f>
        <v>0</v>
      </c>
      <c r="G11" s="0" t="n">
        <f aca="false">SUM(J11,M11,P11)</f>
        <v>0</v>
      </c>
      <c r="H11" s="0" t="n">
        <f aca="false">SUM(K11,N11,Q11)</f>
        <v>0</v>
      </c>
      <c r="I11" s="7" t="n">
        <f aca="false">IFERROR(H11/G11, 0)</f>
        <v>0</v>
      </c>
      <c r="J11" s="0" t="n">
        <f aca="false">IFERROR(SUMIFS('2018'!$H:$H,'2018'!$C:$C,B11,'2018'!$F:$F,A11,'2018'!AA:AA,"JRO",'2018'!P:P,"&lt;&gt;")+SUMIFS('2018'!$I:$I,'2018'!$D:$D,B11,'2018'!$F:$F,A11,'2018'!AA:AA,"JRO",'2018'!Q:Q,"&lt;&gt;")+SUMIFS('2018'!$J:$J,'2018'!$E:$E,B11,'2018'!$F:$F,A11,'2018'!AA:AA,"JRO",'2018'!R:R,"&lt;&gt;"), 0)</f>
        <v>0</v>
      </c>
      <c r="K11" s="0" t="n">
        <f aca="false">IFERROR(SUMIFS('2018'!M:M,'2018'!AA:AA,"JRO",'2018'!F:F,A11,'2018'!C:C,B11)+SUMIFS('2018'!P:P,'2018'!AA:AA,"JRO",'2018'!F:F,A11,'2018'!C:C,B11)+SUMIFS('2018'!N:N,'2018'!AA:AA,"JRO",'2018'!F:F,A11,'2018'!D:D,B11)+SUMIFS('2018'!N:N,'2018'!AA:AA,"JRO",'2018'!F:F,A11,'2018'!D:D,B11)+SUMIFS('2018'!O:O,'2018'!AA:AA,"JRO",'2018'!F:F,A11,'2018'!E:E,B11)+SUMIFS('2018'!R:R,'2018'!AA:AA,"JRO",'2018'!F:F,A11,'2018'!E:E,B11), 0)</f>
        <v>0</v>
      </c>
      <c r="L11" s="7" t="n">
        <f aca="false">IFERROR(K11/J11, 0)</f>
        <v>0</v>
      </c>
      <c r="M11" s="0" t="n">
        <f aca="false">IFERROR(SUMIFS('2018'!$H:$H,'2018'!$C:$C,B11,'2018'!$F:$F,A11,'2018'!AA:AA,"NRO",'2018'!P:P,"&lt;&gt;")+SUMIFS('2018'!$I:$I,'2018'!$D:$D,B11,'2018'!$F:$F,A11,'2018'!AA:AA,"NRO",'2018'!Q:Q,"&lt;&gt;")+SUMIFS('2018'!$J:$J,'2018'!$E:$E,B11,'2018'!$F:$F,A11,'2018'!AA:AA,"NRO",'2018'!R:R,"&lt;&gt;"), 0)</f>
        <v>0</v>
      </c>
      <c r="N11" s="0" t="n">
        <f aca="false">IFERROR(SUMIFS('2018'!M:M,'2018'!AA:AA,"NRO",'2018'!F:F,A11,'2018'!C:C,B11)+SUMIFS('2018'!P:P,'2018'!AA:AA,"NRO",'2018'!F:F,A11,'2018'!C:C,B11)+SUMIFS('2018'!N:N,'2018'!AA:AA,"NRO",'2018'!F:F,A11,'2018'!D:D,B11)+SUMIFS('2018'!N:N,'2018'!AA:AA,"NRO",'2018'!F:F,A11,'2018'!D:D,B11)+SUMIFS('2018'!O:O,'2018'!AA:AA,"NRO",'2018'!F:F,A11,'2018'!E:E,B11)+SUMIFS('2018'!R:R,'2018'!AA:AA,"NRO",'2018'!F:F,A11,'2018'!E:E,B11), 0)</f>
        <v>0</v>
      </c>
      <c r="O11" s="7" t="n">
        <f aca="false">IFERROR(N11/M11, 0)</f>
        <v>0</v>
      </c>
      <c r="P11" s="0" t="n">
        <f aca="false">IFERROR(SUMIFS('2018'!$H:$H,'2018'!$C:$C,B11,'2018'!$F:$F,A11,'2018'!AA:AA,"CRO")+SUMIFS('2018'!$I:$I,'2018'!$D:$D,B11,'2018'!$F:$F,A11,'2018'!AA:AA,"CRO")+SUMIFS('2018'!$J:$J,'2018'!$E:$E,B11,'2018'!$F:$F,A11,'2018'!AA:AA,"CRO"), 0)</f>
        <v>0</v>
      </c>
      <c r="Q11" s="0" t="n">
        <f aca="false">IFERROR(SUMIFS('2018'!M:M,'2018'!AA:AA,"CRO",'2018'!F:F,A11,'2018'!C:C,B11)+SUMIFS('2018'!P:P,'2018'!AA:AA,"CRO",'2018'!F:F,A11,'2018'!C:C,B11)+SUMIFS('2018'!N:N,'2018'!AA:AA,"CRO",'2018'!F:F,A11,'2018'!D:D,B11)+SUMIFS('2018'!N:N,'2018'!AA:AA,"CRO",'2018'!F:F,A11,'2018'!D:D,B11)+SUMIFS('2018'!O:O,'2018'!AA:AA,"CRO",'2018'!F:F,A11,'2018'!E:E,B11)+SUMIFS('2018'!R:R,'2018'!AA:AA,"CRO",'2018'!F:F,A11,'2018'!E:E,B11), 0)</f>
        <v>0</v>
      </c>
      <c r="R11" s="7" t="n">
        <f aca="false">IFERROR(Q11/P11, 0)</f>
        <v>0</v>
      </c>
      <c r="S11" s="7" t="n">
        <f aca="false">SUM(V11,Y11,AB11)</f>
        <v>0</v>
      </c>
      <c r="T11" s="7" t="n">
        <f aca="false">SUM(W11,Z11,AC11)</f>
        <v>0</v>
      </c>
      <c r="U11" s="7" t="n">
        <f aca="false">IFERROR(T11/S11, 0)</f>
        <v>0</v>
      </c>
      <c r="V11" s="0" t="n">
        <f aca="false">SUMIFS('2017'!$H:$H,'2017'!$C:$C,B11,'2017'!$F:$F,A11,'2017'!AA:AA,"JRO",'2017'!P:P,"&lt;&gt;")+SUMIFS('2017'!$I:$I,'2017'!$D:$D,B11,'2017'!$F:$F,A11,'2017'!AA:AA,"JRO",'2017'!Q:Q,"&lt;&gt;")+SUMIFS('2017'!$J:$J,'2017'!$E:$E,B11,'2017'!$F:$F,A11,'2017'!AA:AA,"JRO",'2017'!R:R,"&lt;&gt;")</f>
        <v>0</v>
      </c>
      <c r="W11" s="0" t="n">
        <f aca="false">IFERROR(SUMIFS('2017'!M:M,'2017'!AA:AA,"JRO",'2017'!F:F,A11,'2017'!C:C,B11)+SUMIFS('2017'!P:P,'2017'!AA:AA,"JRO",'2017'!F:F,A11,'2017'!C:C,B11)+SUMIFS('2017'!N:N,'2017'!AA:AA,"JRO",'2017'!F:F,A11,'2017'!D:D,B11)+SUMIFS('2017'!N:N,'2017'!AA:AA,"JRO",'2017'!F:F,A11,'2017'!D:D,B11)+SUMIFS('2017'!O:O,'2017'!AA:AA,"JRO",'2017'!F:F,A11,'2017'!E:E,B11)+SUMIFS('2017'!R:R,'2017'!AA:AA,"JRO",'2017'!F:F,A11,'2017'!E:E,B11), 0)</f>
        <v>0</v>
      </c>
      <c r="X11" s="7" t="n">
        <f aca="false">IFERROR(W11/V11, 0)</f>
        <v>0</v>
      </c>
      <c r="Y11" s="0" t="n">
        <f aca="false">IFERROR(SUMIFS('2017'!$H:$H,'2017'!$C:$C,B11,'2017'!$F:$F,A11,'2017'!AA:AA,"NRO",'2017'!P:P,"&lt;&gt;")+SUMIFS('2017'!$I:$I,'2017'!$D:$D,B11,'2017'!$F:$F,A11,'2017'!AA:AA,"NRO",'2017'!Q:Q,"&lt;&gt;")+SUMIFS('2017'!$J:$J,'2017'!$E:$E,B11,'2017'!$F:$F,A11,'2017'!AA:AA,"NRO",'2017'!R:R,"&lt;&gt;"), 0)</f>
        <v>0</v>
      </c>
      <c r="Z11" s="0" t="n">
        <f aca="false">IFERROR(SUMIFS('2017'!M:M,'2017'!AA:AA,"NRO",'2017'!F:F,A11,'2017'!C:C,B11)+SUMIFS('2017'!P:P,'2017'!AA:AA,"NRO",'2017'!F:F,A11,'2017'!C:C,B11)+SUMIFS('2017'!N:N,'2017'!AA:AA,"NRO",'2017'!F:F,A11,'2017'!D:D,B11)+SUMIFS('2017'!N:N,'2017'!AA:AA,"NRO",'2017'!F:F,A11,'2017'!D:D,B11)+SUMIFS('2017'!O:O,'2017'!AA:AA,"NRO",'2017'!F:F,A11,'2017'!E:E,B11)+SUMIFS('2017'!R:R,'2017'!AA:AA,"NRO",'2017'!F:F,A11,'2017'!E:E,B11), 0)</f>
        <v>0</v>
      </c>
      <c r="AA11" s="7" t="n">
        <f aca="false">IFERROR(Z11/Y11, 0)</f>
        <v>0</v>
      </c>
      <c r="AB11" s="0" t="n">
        <f aca="false">IFERROR(SUMIFS('2017'!$H:$H,'2017'!$C:$C,B11,'2017'!$F:$F,A11,'2017'!AA:AA,"CRO",'2017'!P:P,"&lt;&gt;")+SUMIFS('2017'!$I:$I,'2017'!$D:$D,B11,'2017'!$F:$F,A11,'2017'!AA:AA,"CRO",'2017'!Q:Q,"&lt;&gt;")+SUMIFS('2017'!$J:$J,'2017'!$E:$E,B11,'2017'!$F:$F,A11,'2017'!AA:AA,"CRO",'2017'!R:R,"&lt;&gt;"), 0)</f>
        <v>0</v>
      </c>
      <c r="AC11" s="0" t="n">
        <f aca="false">IFERROR(SUMIFS('2017'!M:M,'2017'!AA:AA,"CRO",'2017'!F:F,A11,'2017'!C:C,B11)+SUMIFS('2017'!P:P,'2017'!AA:AA,"CRO",'2017'!F:F,A11,'2017'!C:C,B11)+SUMIFS('2017'!N:N,'2017'!AA:AA,"CRO",'2017'!F:F,A11,'2017'!D:D,B11)+SUMIFS('2017'!N:N,'2017'!AA:AA,"CRO",'2017'!F:F,A11,'2017'!D:D,B11)+SUMIFS('2017'!O:O,'2017'!AA:AA,"CRO",'2017'!F:F,A11,'2017'!E:E,B11)+SUMIFS('2017'!R:R,'2017'!AA:AA,"CRO",'2017'!F:F,A11,'2017'!E:E,B11), 0)</f>
        <v>0</v>
      </c>
      <c r="AD11" s="0" t="n">
        <f aca="false">IFERROR(AC11/AB11, 0)</f>
        <v>0</v>
      </c>
      <c r="AE11" s="0" t="n">
        <f aca="false">SUM(AH11,AK11,AN11)</f>
        <v>0</v>
      </c>
      <c r="AF11" s="0" t="n">
        <f aca="false">SUM(AI11,AL11,AO11)</f>
        <v>0</v>
      </c>
      <c r="AG11" s="7" t="n">
        <f aca="false">IFERROR(AF11/AE11, 0)</f>
        <v>0</v>
      </c>
      <c r="AH11" s="0" t="n">
        <f aca="false">IFERROR(SUMIFS('2016'!$G:$G,'2016'!F:F,A11,'2016'!C:C,B11,'2016'!D:D,"",'2016'!AA:AA,"JRO",'2016'!L:L,"&lt;&gt;"), 0)</f>
        <v>0</v>
      </c>
      <c r="AI11" s="0" t="n">
        <f aca="false">IFERROR(SUMIFS('2016'!L:L,'2016'!F:F,A11,'2016'!C:C,B11,'2016'!D:D,"",'2016'!AA:AA,"JRO"), 0)</f>
        <v>0</v>
      </c>
      <c r="AJ11" s="7" t="n">
        <f aca="false">IFERROR(AI11/AH11, 0)</f>
        <v>0</v>
      </c>
      <c r="AK11" s="0" t="n">
        <f aca="false">IFERROR(SUMIFS('2016'!$G:$G,'2016'!F:F,A11,'2016'!C:C,B11,'2016'!D:D,"",'2016'!AA:AA,"NRO",'2016'!L:L,"&lt;&gt;"), 0)</f>
        <v>0</v>
      </c>
      <c r="AL11" s="0" t="n">
        <f aca="false">IFERROR(SUMIFS('2016'!L:L,'2016'!F:F,A11,'2016'!C:C,B11,'2016'!D:D,"",'2016'!AA:AA,"NRO"), 0)</f>
        <v>0</v>
      </c>
      <c r="AM11" s="0" t="n">
        <f aca="false">IFERROR(AL11/AK11, 0)</f>
        <v>0</v>
      </c>
      <c r="AN11" s="0" t="n">
        <f aca="false">IFERROR(SUMIFS('2016'!$G:$G,'2016'!F:F,A11,'2016'!C:C,B11,'2016'!D:D,"",'2016'!AA:AA,"CRO",'2016'!L:L,"&lt;&gt;"), 0)</f>
        <v>0</v>
      </c>
      <c r="AO11" s="0" t="n">
        <f aca="false">IFERROR(SUMIFS('2016'!L:L,'2016'!F:F,A11,'2016'!C:C,B11,'2016'!D:D,"",'2016'!AA:AA,"CRO"), 0)</f>
        <v>0</v>
      </c>
      <c r="AP11" s="0" t="n">
        <f aca="false">IFERROR(AO11/AN11, 0)</f>
        <v>0</v>
      </c>
      <c r="AQ11" s="0" t="n">
        <f aca="false">SUM(AT11,AW11,AZ11)</f>
        <v>0</v>
      </c>
      <c r="AR11" s="0" t="n">
        <f aca="false">SUM(AU11,AX11,BA11)</f>
        <v>0</v>
      </c>
      <c r="AS11" s="7" t="n">
        <f aca="false">IFERROR(AR11/AQ11, 0)</f>
        <v>0</v>
      </c>
      <c r="AT11" s="0" t="n">
        <f aca="false">IFERROR(SUMIFS('2015'!$G:$G,'2015'!F:F,A11,'2015'!C:C,B11,'2015'!D:D,"",'2015'!AA:AA,"JRO",'2015'!L:L,"&lt;&gt;"), 0)</f>
        <v>0</v>
      </c>
      <c r="AU11" s="0" t="n">
        <f aca="false">IFERROR(SUMIFS('2015'!L:L,'2015'!F:F,A11,'2015'!C:C,B11,'2015'!D:D,"",'2015'!AA:AA,"JRO"), 0)</f>
        <v>0</v>
      </c>
      <c r="AV11" s="0" t="n">
        <f aca="false">IFERROR(AU11/AT11, 0)</f>
        <v>0</v>
      </c>
      <c r="AW11" s="0" t="n">
        <f aca="false">IFERROR(SUMIFS('2015'!$G:$G,'2015'!F:F,A11,'2015'!C:C,B11,'2015'!D:D,"",'2015'!AA:AA,"NRO",'2015'!L:L,"&lt;&gt;"), 0)</f>
        <v>0</v>
      </c>
      <c r="AX11" s="0" t="n">
        <f aca="false">IFERROR(SUMIFS('2015'!L:L,'2015'!F:F,A11,'2015'!C:C,B11,'2015'!D:D,"",'2015'!AA:AA,"NRO"), 0)</f>
        <v>0</v>
      </c>
      <c r="AY11" s="0" t="n">
        <f aca="false">IFERROR(AX11/AW11, 0)</f>
        <v>0</v>
      </c>
      <c r="AZ11" s="0" t="n">
        <f aca="false">IFERROR(SUMIFS('2015'!$G:$G,'2015'!F:F,A11,'2015'!C:C,B11,'2015'!D:D,"",'2015'!AA:AA,"CRO",'2015'!L:L,"&lt;&gt;"), 0)</f>
        <v>0</v>
      </c>
      <c r="BA11" s="0" t="n">
        <f aca="false">IFERROR(SUMIFS('2015'!L:L,'2015'!F:F,A11,'2015'!C:C,B11,'2015'!D:D,"",'2015'!AA:AA,"CRO"), 0)</f>
        <v>0</v>
      </c>
      <c r="BB11" s="0" t="n">
        <f aca="false">IFERROR(BA11/AZ11, 0)</f>
        <v>0</v>
      </c>
      <c r="BC11" s="0" t="n">
        <f aca="false">SUM(BF11,BI11)</f>
        <v>0</v>
      </c>
      <c r="BD11" s="0" t="n">
        <f aca="false">SUM(BG11,BJ11)</f>
        <v>0</v>
      </c>
      <c r="BE11" s="7" t="n">
        <f aca="false">IFERROR(BD11/BC11, 0)</f>
        <v>0</v>
      </c>
      <c r="BF11" s="0" t="n">
        <f aca="false">IFERROR(SUMIFS('2014'!$G:$G,'2014'!F:F,A11,'2014'!C:C,B11,'2014'!D:D,"",'2014'!AA:AA,"JRO",'2014'!L:L,"&lt;&gt;"), 0)</f>
        <v>0</v>
      </c>
      <c r="BG11" s="0" t="n">
        <f aca="false">IFERROR(SUMIFS('2014'!L:L,'2014'!F:F,A11,'2014'!C:C,B11,'2014'!D:D,"",'2014'!AA:AA,"JRO"), 0)</f>
        <v>0</v>
      </c>
      <c r="BH11" s="7" t="n">
        <f aca="false">IFERROR(BG11/BF11, 0)</f>
        <v>0</v>
      </c>
      <c r="BI11" s="0" t="n">
        <f aca="false">IFERROR(SUMIFS('2014'!$G:$G,'2014'!F:F,A11,'2014'!C:C,B11,'2014'!D:D,"",'2014'!AA:AA,"CRO",'2014'!L:L,"&lt;&gt;"), 0)</f>
        <v>0</v>
      </c>
      <c r="BJ11" s="0" t="n">
        <f aca="false">IFERROR(SUMIFS('2014'!L:L,'2014'!F:F,A11,'2014'!C:C,B11,'2014'!D:D,"",'2014'!AA:AA,"CRO"), 0)</f>
        <v>0</v>
      </c>
      <c r="BK11" s="0" t="n">
        <f aca="false">IFERROR(BJ11/BI11, 0)</f>
        <v>0</v>
      </c>
      <c r="BL11" s="0" t="n">
        <f aca="false">IFERROR(SUMIFS('2013'!$G:$G,'2013'!F:F,A11,'2013'!C:C,B11,'2013'!D:D,"",'2013'!AA:AA,"JRO",'2013'!L:L,"&lt;&gt;"), 0)</f>
        <v>0</v>
      </c>
      <c r="BM11" s="0" t="n">
        <f aca="false">IFERROR(SUMIFS('2013'!L:L,'2013'!F:F,A11,'2013'!C:C,B11,'2013'!D:D,"",'2013'!AA:AA,"JRO"), 0)</f>
        <v>0</v>
      </c>
      <c r="BN11" s="0" t="n">
        <f aca="false">IFERROR(BM11/BL11, 0)</f>
        <v>0</v>
      </c>
      <c r="BO11" s="0" t="n">
        <f aca="false">IFERROR(SUMIFS('2012'!$G:$G,'2012'!F:F,A11,'2012'!C:C,B11,'2012'!D:D,"",'2012'!AA:AA,"JRO",'2012'!L:L,"&lt;&gt;"), 0)</f>
        <v>0</v>
      </c>
      <c r="BP11" s="0" t="n">
        <f aca="false">IFERROR(SUMIFS('2012'!L:L,'2012'!F:F,A11,'2012'!C:C,B11,'2012'!D:D,"",'2012'!AA:AA,"JRO"), 0)</f>
        <v>0</v>
      </c>
      <c r="BQ11" s="0" t="n">
        <f aca="false">IFERROR(BP11/BO11, 0)</f>
        <v>0</v>
      </c>
      <c r="BR11" s="0" t="n">
        <f aca="false">IFERROR(SUMIFS('2011'!$G:$G,'2011'!F:F,A11,'2011'!C:C,B11,'2011'!D:D,"",'2011'!AA:AA,"JRO",'2011'!L:L,"&lt;&gt;"), 0)</f>
        <v>0</v>
      </c>
      <c r="BS11" s="0" t="n">
        <f aca="false">IFERROR(SUMIFS('2011'!L:L,'2011'!F:F,A11,'2011'!C:C,B11,'2011'!D:D,"",'2011'!AA:AA,"JRO"), 0)</f>
        <v>0</v>
      </c>
      <c r="BT11" s="7" t="n">
        <f aca="false">IFERROR(BS11/BR11, 0)</f>
        <v>0</v>
      </c>
      <c r="BU11" s="0" t="n">
        <f aca="false">IFERROR(SUMIFS('2010'!$G:$G,'2010'!F:F,A11,'2010'!C:C,B11,'2010'!D:D,"",'2010'!AA:AA,"JRO",'2010'!L:L,"&lt;&gt;"), 0)</f>
        <v>0</v>
      </c>
      <c r="BV11" s="0" t="n">
        <f aca="false">IFERROR(SUMIFS('2010'!L:L,'2010'!F:F,A11,'2010'!C:C,B11,'2010'!D:D,"",'2010'!AA:AA,"JRO"), 0)</f>
        <v>0</v>
      </c>
      <c r="BW11" s="7" t="n">
        <f aca="false">IFERROR(BV11/BU11, 0)</f>
        <v>0</v>
      </c>
      <c r="BX11" s="0" t="n">
        <f aca="false">IFERROR(SUMIFS('2009'!$G:$G,'2009'!F:F,A11,'2009'!C:C,B11,'2009'!D:D,"",'2009'!AA:AA,"JRO",'2009'!L:L,"&lt;&gt;"), 0)</f>
        <v>0</v>
      </c>
      <c r="BY11" s="0" t="n">
        <f aca="false">IFERROR(SUMIFS('2009'!L:L,'2009'!F:F,A11,'2009'!C:C,B11,'2009'!D:D,"",'2009'!AA:AA,"JRO"), 0)</f>
        <v>0</v>
      </c>
      <c r="BZ11" s="7" t="n">
        <f aca="false">IFERROR(BY11/BX11, 0)</f>
        <v>0</v>
      </c>
    </row>
    <row r="12" customFormat="false" ht="15" hidden="false" customHeight="false" outlineLevel="0" collapsed="false">
      <c r="A12" s="0" t="s">
        <v>87</v>
      </c>
      <c r="B12" s="13" t="s">
        <v>78</v>
      </c>
      <c r="C12" s="56" t="n">
        <f aca="false">IFERROR(AVERAGEIFS(I12:BZ12,I$2:BZ$2,"JRO escorts per deportee",I12:BZ12,"&lt;&gt;0"), 0)</f>
        <v>0</v>
      </c>
      <c r="D12" s="13" t="n">
        <f aca="false">IFERROR(AVERAGEIFS(I12:BZ12,I$2:BZ$2,"NRO escorts per deportee",I12:BZ12,"&lt;&gt;0"), 0)</f>
        <v>0</v>
      </c>
      <c r="E12" s="13" t="n">
        <f aca="false">IFERROR(AVERAGEIFS(I12:BZ12,I$2:BZ$2,"CRO escorts per deportee",I12:BZ12,"&lt;&gt;0"), 0)</f>
        <v>0</v>
      </c>
      <c r="G12" s="0" t="n">
        <f aca="false">SUM(J12,M12,P12)</f>
        <v>0</v>
      </c>
      <c r="H12" s="0" t="n">
        <f aca="false">SUM(K12,N12,Q12)</f>
        <v>0</v>
      </c>
      <c r="I12" s="7" t="n">
        <f aca="false">IFERROR(H12/G12, 0)</f>
        <v>0</v>
      </c>
      <c r="J12" s="0" t="n">
        <f aca="false">IFERROR(SUMIFS('2018'!$H:$H,'2018'!$C:$C,B12,'2018'!$F:$F,A12,'2018'!AA:AA,"JRO",'2018'!P:P,"&lt;&gt;")+SUMIFS('2018'!$I:$I,'2018'!$D:$D,B12,'2018'!$F:$F,A12,'2018'!AA:AA,"JRO",'2018'!Q:Q,"&lt;&gt;")+SUMIFS('2018'!$J:$J,'2018'!$E:$E,B12,'2018'!$F:$F,A12,'2018'!AA:AA,"JRO",'2018'!R:R,"&lt;&gt;"), 0)</f>
        <v>0</v>
      </c>
      <c r="K12" s="0" t="n">
        <f aca="false">IFERROR(SUMIFS('2018'!M:M,'2018'!AA:AA,"JRO",'2018'!F:F,A12,'2018'!C:C,B12)+SUMIFS('2018'!P:P,'2018'!AA:AA,"JRO",'2018'!F:F,A12,'2018'!C:C,B12)+SUMIFS('2018'!N:N,'2018'!AA:AA,"JRO",'2018'!F:F,A12,'2018'!D:D,B12)+SUMIFS('2018'!N:N,'2018'!AA:AA,"JRO",'2018'!F:F,A12,'2018'!D:D,B12)+SUMIFS('2018'!O:O,'2018'!AA:AA,"JRO",'2018'!F:F,A12,'2018'!E:E,B12)+SUMIFS('2018'!R:R,'2018'!AA:AA,"JRO",'2018'!F:F,A12,'2018'!E:E,B12), 0)</f>
        <v>0</v>
      </c>
      <c r="L12" s="7" t="n">
        <f aca="false">IFERROR(K12/J12, 0)</f>
        <v>0</v>
      </c>
      <c r="M12" s="0" t="n">
        <f aca="false">IFERROR(SUMIFS('2018'!$H:$H,'2018'!$C:$C,B12,'2018'!$F:$F,A12,'2018'!AA:AA,"NRO",'2018'!P:P,"&lt;&gt;")+SUMIFS('2018'!$I:$I,'2018'!$D:$D,B12,'2018'!$F:$F,A12,'2018'!AA:AA,"NRO",'2018'!Q:Q,"&lt;&gt;")+SUMIFS('2018'!$J:$J,'2018'!$E:$E,B12,'2018'!$F:$F,A12,'2018'!AA:AA,"NRO",'2018'!R:R,"&lt;&gt;"), 0)</f>
        <v>0</v>
      </c>
      <c r="N12" s="0" t="n">
        <f aca="false">IFERROR(SUMIFS('2018'!M:M,'2018'!AA:AA,"NRO",'2018'!F:F,A12,'2018'!C:C,B12)+SUMIFS('2018'!P:P,'2018'!AA:AA,"NRO",'2018'!F:F,A12,'2018'!C:C,B12)+SUMIFS('2018'!N:N,'2018'!AA:AA,"NRO",'2018'!F:F,A12,'2018'!D:D,B12)+SUMIFS('2018'!N:N,'2018'!AA:AA,"NRO",'2018'!F:F,A12,'2018'!D:D,B12)+SUMIFS('2018'!O:O,'2018'!AA:AA,"NRO",'2018'!F:F,A12,'2018'!E:E,B12)+SUMIFS('2018'!R:R,'2018'!AA:AA,"NRO",'2018'!F:F,A12,'2018'!E:E,B12), 0)</f>
        <v>0</v>
      </c>
      <c r="O12" s="7" t="n">
        <f aca="false">IFERROR(N12/M12, 0)</f>
        <v>0</v>
      </c>
      <c r="P12" s="0" t="n">
        <f aca="false">IFERROR(SUMIFS('2018'!$H:$H,'2018'!$C:$C,B12,'2018'!$F:$F,A12,'2018'!AA:AA,"CRO")+SUMIFS('2018'!$I:$I,'2018'!$D:$D,B12,'2018'!$F:$F,A12,'2018'!AA:AA,"CRO")+SUMIFS('2018'!$J:$J,'2018'!$E:$E,B12,'2018'!$F:$F,A12,'2018'!AA:AA,"CRO"), 0)</f>
        <v>0</v>
      </c>
      <c r="Q12" s="0" t="n">
        <f aca="false">IFERROR(SUMIFS('2018'!M:M,'2018'!AA:AA,"CRO",'2018'!F:F,A12,'2018'!C:C,B12)+SUMIFS('2018'!P:P,'2018'!AA:AA,"CRO",'2018'!F:F,A12,'2018'!C:C,B12)+SUMIFS('2018'!N:N,'2018'!AA:AA,"CRO",'2018'!F:F,A12,'2018'!D:D,B12)+SUMIFS('2018'!N:N,'2018'!AA:AA,"CRO",'2018'!F:F,A12,'2018'!D:D,B12)+SUMIFS('2018'!O:O,'2018'!AA:AA,"CRO",'2018'!F:F,A12,'2018'!E:E,B12)+SUMIFS('2018'!R:R,'2018'!AA:AA,"CRO",'2018'!F:F,A12,'2018'!E:E,B12), 0)</f>
        <v>0</v>
      </c>
      <c r="R12" s="7" t="n">
        <f aca="false">IFERROR(Q12/P12, 0)</f>
        <v>0</v>
      </c>
      <c r="S12" s="7" t="n">
        <f aca="false">SUM(V12,Y12,AB12)</f>
        <v>0</v>
      </c>
      <c r="T12" s="7" t="n">
        <f aca="false">SUM(W12,Z12,AC12)</f>
        <v>0</v>
      </c>
      <c r="U12" s="7" t="n">
        <f aca="false">IFERROR(T12/S12, 0)</f>
        <v>0</v>
      </c>
      <c r="V12" s="0" t="n">
        <f aca="false">SUMIFS('2017'!$H:$H,'2017'!$C:$C,B12,'2017'!$F:$F,A12,'2017'!AA:AA,"JRO",'2017'!P:P,"&lt;&gt;")+SUMIFS('2017'!$I:$I,'2017'!$D:$D,B12,'2017'!$F:$F,A12,'2017'!AA:AA,"JRO",'2017'!Q:Q,"&lt;&gt;")+SUMIFS('2017'!$J:$J,'2017'!$E:$E,B12,'2017'!$F:$F,A12,'2017'!AA:AA,"JRO",'2017'!R:R,"&lt;&gt;")</f>
        <v>0</v>
      </c>
      <c r="W12" s="0" t="n">
        <f aca="false">IFERROR(SUMIFS('2017'!M:M,'2017'!AA:AA,"JRO",'2017'!F:F,A12,'2017'!C:C,B12)+SUMIFS('2017'!P:P,'2017'!AA:AA,"JRO",'2017'!F:F,A12,'2017'!C:C,B12)+SUMIFS('2017'!N:N,'2017'!AA:AA,"JRO",'2017'!F:F,A12,'2017'!D:D,B12)+SUMIFS('2017'!N:N,'2017'!AA:AA,"JRO",'2017'!F:F,A12,'2017'!D:D,B12)+SUMIFS('2017'!O:O,'2017'!AA:AA,"JRO",'2017'!F:F,A12,'2017'!E:E,B12)+SUMIFS('2017'!R:R,'2017'!AA:AA,"JRO",'2017'!F:F,A12,'2017'!E:E,B12), 0)</f>
        <v>0</v>
      </c>
      <c r="X12" s="7" t="n">
        <f aca="false">IFERROR(W12/V12, 0)</f>
        <v>0</v>
      </c>
      <c r="Y12" s="0" t="n">
        <f aca="false">IFERROR(SUMIFS('2017'!$H:$H,'2017'!$C:$C,B12,'2017'!$F:$F,A12,'2017'!AA:AA,"NRO",'2017'!P:P,"&lt;&gt;")+SUMIFS('2017'!$I:$I,'2017'!$D:$D,B12,'2017'!$F:$F,A12,'2017'!AA:AA,"NRO",'2017'!Q:Q,"&lt;&gt;")+SUMIFS('2017'!$J:$J,'2017'!$E:$E,B12,'2017'!$F:$F,A12,'2017'!AA:AA,"NRO",'2017'!R:R,"&lt;&gt;"), 0)</f>
        <v>0</v>
      </c>
      <c r="Z12" s="0" t="n">
        <f aca="false">IFERROR(SUMIFS('2017'!M:M,'2017'!AA:AA,"NRO",'2017'!F:F,A12,'2017'!C:C,B12)+SUMIFS('2017'!P:P,'2017'!AA:AA,"NRO",'2017'!F:F,A12,'2017'!C:C,B12)+SUMIFS('2017'!N:N,'2017'!AA:AA,"NRO",'2017'!F:F,A12,'2017'!D:D,B12)+SUMIFS('2017'!N:N,'2017'!AA:AA,"NRO",'2017'!F:F,A12,'2017'!D:D,B12)+SUMIFS('2017'!O:O,'2017'!AA:AA,"NRO",'2017'!F:F,A12,'2017'!E:E,B12)+SUMIFS('2017'!R:R,'2017'!AA:AA,"NRO",'2017'!F:F,A12,'2017'!E:E,B12), 0)</f>
        <v>0</v>
      </c>
      <c r="AA12" s="7" t="n">
        <f aca="false">IFERROR(Z12/Y12, 0)</f>
        <v>0</v>
      </c>
      <c r="AB12" s="0" t="n">
        <f aca="false">IFERROR(SUMIFS('2017'!$H:$H,'2017'!$C:$C,B12,'2017'!$F:$F,A12,'2017'!AA:AA,"CRO",'2017'!P:P,"&lt;&gt;")+SUMIFS('2017'!$I:$I,'2017'!$D:$D,B12,'2017'!$F:$F,A12,'2017'!AA:AA,"CRO",'2017'!Q:Q,"&lt;&gt;")+SUMIFS('2017'!$J:$J,'2017'!$E:$E,B12,'2017'!$F:$F,A12,'2017'!AA:AA,"CRO",'2017'!R:R,"&lt;&gt;"), 0)</f>
        <v>0</v>
      </c>
      <c r="AC12" s="0" t="n">
        <f aca="false">IFERROR(SUMIFS('2017'!M:M,'2017'!AA:AA,"CRO",'2017'!F:F,A12,'2017'!C:C,B12)+SUMIFS('2017'!P:P,'2017'!AA:AA,"CRO",'2017'!F:F,A12,'2017'!C:C,B12)+SUMIFS('2017'!N:N,'2017'!AA:AA,"CRO",'2017'!F:F,A12,'2017'!D:D,B12)+SUMIFS('2017'!N:N,'2017'!AA:AA,"CRO",'2017'!F:F,A12,'2017'!D:D,B12)+SUMIFS('2017'!O:O,'2017'!AA:AA,"CRO",'2017'!F:F,A12,'2017'!E:E,B12)+SUMIFS('2017'!R:R,'2017'!AA:AA,"CRO",'2017'!F:F,A12,'2017'!E:E,B12), 0)</f>
        <v>0</v>
      </c>
      <c r="AD12" s="0" t="n">
        <f aca="false">IFERROR(AC12/AB12, 0)</f>
        <v>0</v>
      </c>
      <c r="AE12" s="0" t="n">
        <f aca="false">SUM(AH12,AK12,AN12)</f>
        <v>0</v>
      </c>
      <c r="AF12" s="0" t="n">
        <f aca="false">SUM(AI12,AL12,AO12)</f>
        <v>0</v>
      </c>
      <c r="AG12" s="7" t="n">
        <f aca="false">IFERROR(AF12/AE12, 0)</f>
        <v>0</v>
      </c>
      <c r="AH12" s="0" t="n">
        <f aca="false">IFERROR(SUMIFS('2016'!$G:$G,'2016'!F:F,A12,'2016'!C:C,B12,'2016'!D:D,"",'2016'!AA:AA,"JRO",'2016'!L:L,"&lt;&gt;"), 0)</f>
        <v>0</v>
      </c>
      <c r="AI12" s="0" t="n">
        <f aca="false">IFERROR(SUMIFS('2016'!L:L,'2016'!F:F,A12,'2016'!C:C,B12,'2016'!D:D,"",'2016'!AA:AA,"JRO"), 0)</f>
        <v>0</v>
      </c>
      <c r="AJ12" s="7" t="n">
        <f aca="false">IFERROR(AI12/AH12, 0)</f>
        <v>0</v>
      </c>
      <c r="AK12" s="0" t="n">
        <f aca="false">IFERROR(SUMIFS('2016'!$G:$G,'2016'!F:F,A12,'2016'!C:C,B12,'2016'!D:D,"",'2016'!AA:AA,"NRO",'2016'!L:L,"&lt;&gt;"), 0)</f>
        <v>0</v>
      </c>
      <c r="AL12" s="0" t="n">
        <f aca="false">IFERROR(SUMIFS('2016'!L:L,'2016'!F:F,A12,'2016'!C:C,B12,'2016'!D:D,"",'2016'!AA:AA,"NRO"), 0)</f>
        <v>0</v>
      </c>
      <c r="AM12" s="0" t="n">
        <f aca="false">IFERROR(AL12/AK12, 0)</f>
        <v>0</v>
      </c>
      <c r="AN12" s="0" t="n">
        <f aca="false">IFERROR(SUMIFS('2016'!$G:$G,'2016'!F:F,A12,'2016'!C:C,B12,'2016'!D:D,"",'2016'!AA:AA,"CRO",'2016'!L:L,"&lt;&gt;"), 0)</f>
        <v>0</v>
      </c>
      <c r="AO12" s="0" t="n">
        <f aca="false">IFERROR(SUMIFS('2016'!L:L,'2016'!F:F,A12,'2016'!C:C,B12,'2016'!D:D,"",'2016'!AA:AA,"CRO"), 0)</f>
        <v>0</v>
      </c>
      <c r="AP12" s="0" t="n">
        <f aca="false">IFERROR(AO12/AN12, 0)</f>
        <v>0</v>
      </c>
      <c r="AQ12" s="0" t="n">
        <f aca="false">SUM(AT12,AW12,AZ12)</f>
        <v>0</v>
      </c>
      <c r="AR12" s="0" t="n">
        <f aca="false">SUM(AU12,AX12,BA12)</f>
        <v>0</v>
      </c>
      <c r="AS12" s="7" t="n">
        <f aca="false">IFERROR(AR12/AQ12, 0)</f>
        <v>0</v>
      </c>
      <c r="AT12" s="0" t="n">
        <f aca="false">IFERROR(SUMIFS('2015'!$G:$G,'2015'!F:F,A12,'2015'!C:C,B12,'2015'!D:D,"",'2015'!AA:AA,"JRO",'2015'!L:L,"&lt;&gt;"), 0)</f>
        <v>0</v>
      </c>
      <c r="AU12" s="0" t="n">
        <f aca="false">IFERROR(SUMIFS('2015'!L:L,'2015'!F:F,A12,'2015'!C:C,B12,'2015'!D:D,"",'2015'!AA:AA,"JRO"), 0)</f>
        <v>0</v>
      </c>
      <c r="AV12" s="0" t="n">
        <f aca="false">IFERROR(AU12/AT12, 0)</f>
        <v>0</v>
      </c>
      <c r="AW12" s="0" t="n">
        <f aca="false">IFERROR(SUMIFS('2015'!$G:$G,'2015'!F:F,A12,'2015'!C:C,B12,'2015'!D:D,"",'2015'!AA:AA,"NRO",'2015'!L:L,"&lt;&gt;"), 0)</f>
        <v>0</v>
      </c>
      <c r="AX12" s="0" t="n">
        <f aca="false">IFERROR(SUMIFS('2015'!L:L,'2015'!F:F,A12,'2015'!C:C,B12,'2015'!D:D,"",'2015'!AA:AA,"NRO"), 0)</f>
        <v>0</v>
      </c>
      <c r="AY12" s="0" t="n">
        <f aca="false">IFERROR(AX12/AW12, 0)</f>
        <v>0</v>
      </c>
      <c r="AZ12" s="0" t="n">
        <f aca="false">IFERROR(SUMIFS('2015'!$G:$G,'2015'!F:F,A12,'2015'!C:C,B12,'2015'!D:D,"",'2015'!AA:AA,"CRO",'2015'!L:L,"&lt;&gt;"), 0)</f>
        <v>0</v>
      </c>
      <c r="BA12" s="0" t="n">
        <f aca="false">IFERROR(SUMIFS('2015'!L:L,'2015'!F:F,A12,'2015'!C:C,B12,'2015'!D:D,"",'2015'!AA:AA,"CRO"), 0)</f>
        <v>0</v>
      </c>
      <c r="BB12" s="0" t="n">
        <f aca="false">IFERROR(BA12/AZ12, 0)</f>
        <v>0</v>
      </c>
      <c r="BC12" s="0" t="n">
        <f aca="false">SUM(BF12,BI12)</f>
        <v>0</v>
      </c>
      <c r="BD12" s="0" t="n">
        <f aca="false">SUM(BG12,BJ12)</f>
        <v>0</v>
      </c>
      <c r="BE12" s="7" t="n">
        <f aca="false">IFERROR(BD12/BC12, 0)</f>
        <v>0</v>
      </c>
      <c r="BF12" s="0" t="n">
        <f aca="false">IFERROR(SUMIFS('2014'!$G:$G,'2014'!F:F,A12,'2014'!C:C,B12,'2014'!D:D,"",'2014'!AA:AA,"JRO",'2014'!L:L,"&lt;&gt;"), 0)</f>
        <v>0</v>
      </c>
      <c r="BG12" s="0" t="n">
        <f aca="false">IFERROR(SUMIFS('2014'!L:L,'2014'!F:F,A12,'2014'!C:C,B12,'2014'!D:D,"",'2014'!AA:AA,"JRO"), 0)</f>
        <v>0</v>
      </c>
      <c r="BH12" s="7" t="n">
        <f aca="false">IFERROR(BG12/BF12, 0)</f>
        <v>0</v>
      </c>
      <c r="BI12" s="0" t="n">
        <f aca="false">IFERROR(SUMIFS('2014'!$G:$G,'2014'!F:F,A12,'2014'!C:C,B12,'2014'!D:D,"",'2014'!AA:AA,"CRO",'2014'!L:L,"&lt;&gt;"), 0)</f>
        <v>0</v>
      </c>
      <c r="BJ12" s="0" t="n">
        <f aca="false">IFERROR(SUMIFS('2014'!L:L,'2014'!F:F,A12,'2014'!C:C,B12,'2014'!D:D,"",'2014'!AA:AA,"CRO"), 0)</f>
        <v>0</v>
      </c>
      <c r="BK12" s="0" t="n">
        <f aca="false">IFERROR(BJ12/BI12, 0)</f>
        <v>0</v>
      </c>
      <c r="BL12" s="0" t="n">
        <f aca="false">IFERROR(SUMIFS('2013'!$G:$G,'2013'!F:F,A12,'2013'!C:C,B12,'2013'!D:D,"",'2013'!AA:AA,"JRO",'2013'!L:L,"&lt;&gt;"), 0)</f>
        <v>0</v>
      </c>
      <c r="BM12" s="0" t="n">
        <f aca="false">IFERROR(SUMIFS('2013'!L:L,'2013'!F:F,A12,'2013'!C:C,B12,'2013'!D:D,"",'2013'!AA:AA,"JRO"), 0)</f>
        <v>0</v>
      </c>
      <c r="BN12" s="0" t="n">
        <f aca="false">IFERROR(BM12/BL12, 0)</f>
        <v>0</v>
      </c>
      <c r="BO12" s="0" t="n">
        <f aca="false">IFERROR(SUMIFS('2012'!$G:$G,'2012'!F:F,A12,'2012'!C:C,B12,'2012'!D:D,"",'2012'!AA:AA,"JRO",'2012'!L:L,"&lt;&gt;"), 0)</f>
        <v>0</v>
      </c>
      <c r="BP12" s="0" t="n">
        <f aca="false">IFERROR(SUMIFS('2012'!L:L,'2012'!F:F,A12,'2012'!C:C,B12,'2012'!D:D,"",'2012'!AA:AA,"JRO"), 0)</f>
        <v>0</v>
      </c>
      <c r="BQ12" s="0" t="n">
        <f aca="false">IFERROR(BP12/BO12, 0)</f>
        <v>0</v>
      </c>
      <c r="BR12" s="0" t="n">
        <f aca="false">IFERROR(SUMIFS('2011'!$G:$G,'2011'!F:F,A12,'2011'!C:C,B12,'2011'!D:D,"",'2011'!AA:AA,"JRO",'2011'!L:L,"&lt;&gt;"), 0)</f>
        <v>0</v>
      </c>
      <c r="BS12" s="0" t="n">
        <f aca="false">IFERROR(SUMIFS('2011'!L:L,'2011'!F:F,A12,'2011'!C:C,B12,'2011'!D:D,"",'2011'!AA:AA,"JRO"), 0)</f>
        <v>0</v>
      </c>
      <c r="BT12" s="7" t="n">
        <f aca="false">IFERROR(BS12/BR12, 0)</f>
        <v>0</v>
      </c>
      <c r="BU12" s="0" t="n">
        <f aca="false">IFERROR(SUMIFS('2010'!$G:$G,'2010'!F:F,A12,'2010'!C:C,B12,'2010'!D:D,"",'2010'!AA:AA,"JRO",'2010'!L:L,"&lt;&gt;"), 0)</f>
        <v>0</v>
      </c>
      <c r="BV12" s="0" t="n">
        <f aca="false">IFERROR(SUMIFS('2010'!L:L,'2010'!F:F,A12,'2010'!C:C,B12,'2010'!D:D,"",'2010'!AA:AA,"JRO"), 0)</f>
        <v>0</v>
      </c>
      <c r="BW12" s="7" t="n">
        <f aca="false">IFERROR(BV12/BU12, 0)</f>
        <v>0</v>
      </c>
      <c r="BX12" s="0" t="n">
        <f aca="false">IFERROR(SUMIFS('2009'!$G:$G,'2009'!F:F,A12,'2009'!C:C,B12,'2009'!D:D,"",'2009'!AA:AA,"JRO",'2009'!L:L,"&lt;&gt;"), 0)</f>
        <v>0</v>
      </c>
      <c r="BY12" s="0" t="n">
        <f aca="false">IFERROR(SUMIFS('2009'!L:L,'2009'!F:F,A12,'2009'!C:C,B12,'2009'!D:D,"",'2009'!AA:AA,"JRO"), 0)</f>
        <v>0</v>
      </c>
      <c r="BZ12" s="7" t="n">
        <f aca="false">IFERROR(BY12/BX12, 0)</f>
        <v>0</v>
      </c>
    </row>
    <row r="13" customFormat="false" ht="15" hidden="false" customHeight="false" outlineLevel="0" collapsed="false">
      <c r="A13" s="0" t="s">
        <v>87</v>
      </c>
      <c r="B13" s="17" t="s">
        <v>76</v>
      </c>
      <c r="C13" s="56" t="n">
        <f aca="false">IFERROR(AVERAGEIFS(I13:BZ13,I$2:BZ$2,"JRO escorts per deportee",I13:BZ13,"&lt;&gt;0"), 0)</f>
        <v>0</v>
      </c>
      <c r="D13" s="13" t="n">
        <f aca="false">IFERROR(AVERAGEIFS(I13:BZ13,I$2:BZ$2,"NRO escorts per deportee",I13:BZ13,"&lt;&gt;0"), 0)</f>
        <v>0</v>
      </c>
      <c r="E13" s="13" t="n">
        <f aca="false">IFERROR(AVERAGEIFS(I13:BZ13,I$2:BZ$2,"CRO escorts per deportee",I13:BZ13,"&lt;&gt;0"), 0)</f>
        <v>0</v>
      </c>
      <c r="G13" s="0" t="n">
        <f aca="false">SUM(J13,M13,P13)</f>
        <v>0</v>
      </c>
      <c r="H13" s="0" t="n">
        <f aca="false">SUM(K13,N13,Q13)</f>
        <v>0</v>
      </c>
      <c r="I13" s="7" t="n">
        <f aca="false">IFERROR(H13/G13, 0)</f>
        <v>0</v>
      </c>
      <c r="J13" s="0" t="n">
        <f aca="false">IFERROR(SUMIFS('2018'!$H:$H,'2018'!$C:$C,B13,'2018'!$F:$F,A13,'2018'!AA:AA,"JRO",'2018'!P:P,"&lt;&gt;")+SUMIFS('2018'!$I:$I,'2018'!$D:$D,B13,'2018'!$F:$F,A13,'2018'!AA:AA,"JRO",'2018'!Q:Q,"&lt;&gt;")+SUMIFS('2018'!$J:$J,'2018'!$E:$E,B13,'2018'!$F:$F,A13,'2018'!AA:AA,"JRO",'2018'!R:R,"&lt;&gt;"), 0)</f>
        <v>0</v>
      </c>
      <c r="K13" s="0" t="n">
        <f aca="false">IFERROR(SUMIFS('2018'!M:M,'2018'!AA:AA,"JRO",'2018'!F:F,A13,'2018'!C:C,B13)+SUMIFS('2018'!P:P,'2018'!AA:AA,"JRO",'2018'!F:F,A13,'2018'!C:C,B13)+SUMIFS('2018'!N:N,'2018'!AA:AA,"JRO",'2018'!F:F,A13,'2018'!D:D,B13)+SUMIFS('2018'!N:N,'2018'!AA:AA,"JRO",'2018'!F:F,A13,'2018'!D:D,B13)+SUMIFS('2018'!O:O,'2018'!AA:AA,"JRO",'2018'!F:F,A13,'2018'!E:E,B13)+SUMIFS('2018'!R:R,'2018'!AA:AA,"JRO",'2018'!F:F,A13,'2018'!E:E,B13), 0)</f>
        <v>0</v>
      </c>
      <c r="L13" s="7" t="n">
        <f aca="false">IFERROR(K13/J13, 0)</f>
        <v>0</v>
      </c>
      <c r="M13" s="0" t="n">
        <f aca="false">IFERROR(SUMIFS('2018'!$H:$H,'2018'!$C:$C,B13,'2018'!$F:$F,A13,'2018'!AA:AA,"NRO",'2018'!P:P,"&lt;&gt;")+SUMIFS('2018'!$I:$I,'2018'!$D:$D,B13,'2018'!$F:$F,A13,'2018'!AA:AA,"NRO",'2018'!Q:Q,"&lt;&gt;")+SUMIFS('2018'!$J:$J,'2018'!$E:$E,B13,'2018'!$F:$F,A13,'2018'!AA:AA,"NRO",'2018'!R:R,"&lt;&gt;"), 0)</f>
        <v>0</v>
      </c>
      <c r="N13" s="0" t="n">
        <f aca="false">IFERROR(SUMIFS('2018'!M:M,'2018'!AA:AA,"NRO",'2018'!F:F,A13,'2018'!C:C,B13)+SUMIFS('2018'!P:P,'2018'!AA:AA,"NRO",'2018'!F:F,A13,'2018'!C:C,B13)+SUMIFS('2018'!N:N,'2018'!AA:AA,"NRO",'2018'!F:F,A13,'2018'!D:D,B13)+SUMIFS('2018'!N:N,'2018'!AA:AA,"NRO",'2018'!F:F,A13,'2018'!D:D,B13)+SUMIFS('2018'!O:O,'2018'!AA:AA,"NRO",'2018'!F:F,A13,'2018'!E:E,B13)+SUMIFS('2018'!R:R,'2018'!AA:AA,"NRO",'2018'!F:F,A13,'2018'!E:E,B13), 0)</f>
        <v>0</v>
      </c>
      <c r="O13" s="7" t="n">
        <f aca="false">IFERROR(N13/M13, 0)</f>
        <v>0</v>
      </c>
      <c r="P13" s="0" t="n">
        <f aca="false">IFERROR(SUMIFS('2018'!$H:$H,'2018'!$C:$C,B13,'2018'!$F:$F,A13,'2018'!AA:AA,"CRO")+SUMIFS('2018'!$I:$I,'2018'!$D:$D,B13,'2018'!$F:$F,A13,'2018'!AA:AA,"CRO")+SUMIFS('2018'!$J:$J,'2018'!$E:$E,B13,'2018'!$F:$F,A13,'2018'!AA:AA,"CRO"), 0)</f>
        <v>0</v>
      </c>
      <c r="Q13" s="0" t="n">
        <f aca="false">IFERROR(SUMIFS('2018'!M:M,'2018'!AA:AA,"CRO",'2018'!F:F,A13,'2018'!C:C,B13)+SUMIFS('2018'!P:P,'2018'!AA:AA,"CRO",'2018'!F:F,A13,'2018'!C:C,B13)+SUMIFS('2018'!N:N,'2018'!AA:AA,"CRO",'2018'!F:F,A13,'2018'!D:D,B13)+SUMIFS('2018'!N:N,'2018'!AA:AA,"CRO",'2018'!F:F,A13,'2018'!D:D,B13)+SUMIFS('2018'!O:O,'2018'!AA:AA,"CRO",'2018'!F:F,A13,'2018'!E:E,B13)+SUMIFS('2018'!R:R,'2018'!AA:AA,"CRO",'2018'!F:F,A13,'2018'!E:E,B13), 0)</f>
        <v>0</v>
      </c>
      <c r="R13" s="7" t="n">
        <f aca="false">IFERROR(Q13/P13, 0)</f>
        <v>0</v>
      </c>
      <c r="S13" s="7" t="n">
        <f aca="false">SUM(V13,Y13,AB13)</f>
        <v>0</v>
      </c>
      <c r="T13" s="7" t="n">
        <f aca="false">SUM(W13,Z13,AC13)</f>
        <v>0</v>
      </c>
      <c r="U13" s="7" t="n">
        <f aca="false">IFERROR(T13/S13, 0)</f>
        <v>0</v>
      </c>
      <c r="V13" s="0" t="n">
        <f aca="false">SUMIFS('2017'!$H:$H,'2017'!$C:$C,B13,'2017'!$F:$F,A13,'2017'!AA:AA,"JRO",'2017'!P:P,"&lt;&gt;")+SUMIFS('2017'!$I:$I,'2017'!$D:$D,B13,'2017'!$F:$F,A13,'2017'!AA:AA,"JRO",'2017'!Q:Q,"&lt;&gt;")+SUMIFS('2017'!$J:$J,'2017'!$E:$E,B13,'2017'!$F:$F,A13,'2017'!AA:AA,"JRO",'2017'!R:R,"&lt;&gt;")</f>
        <v>0</v>
      </c>
      <c r="W13" s="0" t="n">
        <f aca="false">IFERROR(SUMIFS('2017'!M:M,'2017'!AA:AA,"JRO",'2017'!F:F,A13,'2017'!C:C,B13)+SUMIFS('2017'!P:P,'2017'!AA:AA,"JRO",'2017'!F:F,A13,'2017'!C:C,B13)+SUMIFS('2017'!N:N,'2017'!AA:AA,"JRO",'2017'!F:F,A13,'2017'!D:D,B13)+SUMIFS('2017'!N:N,'2017'!AA:AA,"JRO",'2017'!F:F,A13,'2017'!D:D,B13)+SUMIFS('2017'!O:O,'2017'!AA:AA,"JRO",'2017'!F:F,A13,'2017'!E:E,B13)+SUMIFS('2017'!R:R,'2017'!AA:AA,"JRO",'2017'!F:F,A13,'2017'!E:E,B13), 0)</f>
        <v>0</v>
      </c>
      <c r="X13" s="7" t="n">
        <f aca="false">IFERROR(W13/V13, 0)</f>
        <v>0</v>
      </c>
      <c r="Y13" s="0" t="n">
        <f aca="false">IFERROR(SUMIFS('2017'!$H:$H,'2017'!$C:$C,B13,'2017'!$F:$F,A13,'2017'!AA:AA,"NRO",'2017'!P:P,"&lt;&gt;")+SUMIFS('2017'!$I:$I,'2017'!$D:$D,B13,'2017'!$F:$F,A13,'2017'!AA:AA,"NRO",'2017'!Q:Q,"&lt;&gt;")+SUMIFS('2017'!$J:$J,'2017'!$E:$E,B13,'2017'!$F:$F,A13,'2017'!AA:AA,"NRO",'2017'!R:R,"&lt;&gt;"), 0)</f>
        <v>0</v>
      </c>
      <c r="Z13" s="0" t="n">
        <f aca="false">IFERROR(SUMIFS('2017'!M:M,'2017'!AA:AA,"NRO",'2017'!F:F,A13,'2017'!C:C,B13)+SUMIFS('2017'!P:P,'2017'!AA:AA,"NRO",'2017'!F:F,A13,'2017'!C:C,B13)+SUMIFS('2017'!N:N,'2017'!AA:AA,"NRO",'2017'!F:F,A13,'2017'!D:D,B13)+SUMIFS('2017'!N:N,'2017'!AA:AA,"NRO",'2017'!F:F,A13,'2017'!D:D,B13)+SUMIFS('2017'!O:O,'2017'!AA:AA,"NRO",'2017'!F:F,A13,'2017'!E:E,B13)+SUMIFS('2017'!R:R,'2017'!AA:AA,"NRO",'2017'!F:F,A13,'2017'!E:E,B13), 0)</f>
        <v>0</v>
      </c>
      <c r="AA13" s="7" t="n">
        <f aca="false">IFERROR(Z13/Y13, 0)</f>
        <v>0</v>
      </c>
      <c r="AB13" s="0" t="n">
        <f aca="false">IFERROR(SUMIFS('2017'!$H:$H,'2017'!$C:$C,B13,'2017'!$F:$F,A13,'2017'!AA:AA,"CRO",'2017'!P:P,"&lt;&gt;")+SUMIFS('2017'!$I:$I,'2017'!$D:$D,B13,'2017'!$F:$F,A13,'2017'!AA:AA,"CRO",'2017'!Q:Q,"&lt;&gt;")+SUMIFS('2017'!$J:$J,'2017'!$E:$E,B13,'2017'!$F:$F,A13,'2017'!AA:AA,"CRO",'2017'!R:R,"&lt;&gt;"), 0)</f>
        <v>0</v>
      </c>
      <c r="AC13" s="0" t="n">
        <f aca="false">IFERROR(SUMIFS('2017'!M:M,'2017'!AA:AA,"CRO",'2017'!F:F,A13,'2017'!C:C,B13)+SUMIFS('2017'!P:P,'2017'!AA:AA,"CRO",'2017'!F:F,A13,'2017'!C:C,B13)+SUMIFS('2017'!N:N,'2017'!AA:AA,"CRO",'2017'!F:F,A13,'2017'!D:D,B13)+SUMIFS('2017'!N:N,'2017'!AA:AA,"CRO",'2017'!F:F,A13,'2017'!D:D,B13)+SUMIFS('2017'!O:O,'2017'!AA:AA,"CRO",'2017'!F:F,A13,'2017'!E:E,B13)+SUMIFS('2017'!R:R,'2017'!AA:AA,"CRO",'2017'!F:F,A13,'2017'!E:E,B13), 0)</f>
        <v>0</v>
      </c>
      <c r="AD13" s="0" t="n">
        <f aca="false">IFERROR(AC13/AB13, 0)</f>
        <v>0</v>
      </c>
      <c r="AE13" s="0" t="n">
        <f aca="false">SUM(AH13,AK13,AN13)</f>
        <v>0</v>
      </c>
      <c r="AF13" s="0" t="n">
        <f aca="false">SUM(AI13,AL13,AO13)</f>
        <v>0</v>
      </c>
      <c r="AG13" s="7" t="n">
        <f aca="false">IFERROR(AF13/AE13, 0)</f>
        <v>0</v>
      </c>
      <c r="AH13" s="0" t="n">
        <f aca="false">IFERROR(SUMIFS('2016'!$G:$G,'2016'!F:F,A13,'2016'!C:C,B13,'2016'!D:D,"",'2016'!AA:AA,"JRO",'2016'!L:L,"&lt;&gt;"), 0)</f>
        <v>0</v>
      </c>
      <c r="AI13" s="0" t="n">
        <f aca="false">IFERROR(SUMIFS('2016'!L:L,'2016'!F:F,A13,'2016'!C:C,B13,'2016'!D:D,"",'2016'!AA:AA,"JRO"), 0)</f>
        <v>0</v>
      </c>
      <c r="AJ13" s="7" t="n">
        <f aca="false">IFERROR(AI13/AH13, 0)</f>
        <v>0</v>
      </c>
      <c r="AK13" s="0" t="n">
        <f aca="false">IFERROR(SUMIFS('2016'!$G:$G,'2016'!F:F,A13,'2016'!C:C,B13,'2016'!D:D,"",'2016'!AA:AA,"NRO",'2016'!L:L,"&lt;&gt;"), 0)</f>
        <v>0</v>
      </c>
      <c r="AL13" s="0" t="n">
        <f aca="false">IFERROR(SUMIFS('2016'!L:L,'2016'!F:F,A13,'2016'!C:C,B13,'2016'!D:D,"",'2016'!AA:AA,"NRO"), 0)</f>
        <v>0</v>
      </c>
      <c r="AM13" s="0" t="n">
        <f aca="false">IFERROR(AL13/AK13, 0)</f>
        <v>0</v>
      </c>
      <c r="AN13" s="0" t="n">
        <f aca="false">IFERROR(SUMIFS('2016'!$G:$G,'2016'!F:F,A13,'2016'!C:C,B13,'2016'!D:D,"",'2016'!AA:AA,"CRO",'2016'!L:L,"&lt;&gt;"), 0)</f>
        <v>0</v>
      </c>
      <c r="AO13" s="0" t="n">
        <f aca="false">IFERROR(SUMIFS('2016'!L:L,'2016'!F:F,A13,'2016'!C:C,B13,'2016'!D:D,"",'2016'!AA:AA,"CRO"), 0)</f>
        <v>0</v>
      </c>
      <c r="AP13" s="0" t="n">
        <f aca="false">IFERROR(AO13/AN13, 0)</f>
        <v>0</v>
      </c>
      <c r="AQ13" s="0" t="n">
        <f aca="false">SUM(AT13,AW13,AZ13)</f>
        <v>0</v>
      </c>
      <c r="AR13" s="0" t="n">
        <f aca="false">SUM(AU13,AX13,BA13)</f>
        <v>0</v>
      </c>
      <c r="AS13" s="7" t="n">
        <f aca="false">IFERROR(AR13/AQ13, 0)</f>
        <v>0</v>
      </c>
      <c r="AT13" s="0" t="n">
        <f aca="false">IFERROR(SUMIFS('2015'!$G:$G,'2015'!F:F,A13,'2015'!C:C,B13,'2015'!D:D,"",'2015'!AA:AA,"JRO",'2015'!L:L,"&lt;&gt;"), 0)</f>
        <v>0</v>
      </c>
      <c r="AU13" s="0" t="n">
        <f aca="false">IFERROR(SUMIFS('2015'!L:L,'2015'!F:F,A13,'2015'!C:C,B13,'2015'!D:D,"",'2015'!AA:AA,"JRO"), 0)</f>
        <v>0</v>
      </c>
      <c r="AV13" s="0" t="n">
        <f aca="false">IFERROR(AU13/AT13, 0)</f>
        <v>0</v>
      </c>
      <c r="AW13" s="0" t="n">
        <f aca="false">IFERROR(SUMIFS('2015'!$G:$G,'2015'!F:F,A13,'2015'!C:C,B13,'2015'!D:D,"",'2015'!AA:AA,"NRO",'2015'!L:L,"&lt;&gt;"), 0)</f>
        <v>0</v>
      </c>
      <c r="AX13" s="0" t="n">
        <f aca="false">IFERROR(SUMIFS('2015'!L:L,'2015'!F:F,A13,'2015'!C:C,B13,'2015'!D:D,"",'2015'!AA:AA,"NRO"), 0)</f>
        <v>0</v>
      </c>
      <c r="AY13" s="0" t="n">
        <f aca="false">IFERROR(AX13/AW13, 0)</f>
        <v>0</v>
      </c>
      <c r="AZ13" s="0" t="n">
        <f aca="false">IFERROR(SUMIFS('2015'!$G:$G,'2015'!F:F,A13,'2015'!C:C,B13,'2015'!D:D,"",'2015'!AA:AA,"CRO",'2015'!L:L,"&lt;&gt;"), 0)</f>
        <v>0</v>
      </c>
      <c r="BA13" s="0" t="n">
        <f aca="false">IFERROR(SUMIFS('2015'!L:L,'2015'!F:F,A13,'2015'!C:C,B13,'2015'!D:D,"",'2015'!AA:AA,"CRO"), 0)</f>
        <v>0</v>
      </c>
      <c r="BB13" s="0" t="n">
        <f aca="false">IFERROR(BA13/AZ13, 0)</f>
        <v>0</v>
      </c>
      <c r="BC13" s="0" t="n">
        <f aca="false">SUM(BF13,BI13)</f>
        <v>0</v>
      </c>
      <c r="BD13" s="0" t="n">
        <f aca="false">SUM(BG13,BJ13)</f>
        <v>0</v>
      </c>
      <c r="BE13" s="7" t="n">
        <f aca="false">IFERROR(BD13/BC13, 0)</f>
        <v>0</v>
      </c>
      <c r="BF13" s="0" t="n">
        <f aca="false">IFERROR(SUMIFS('2014'!$G:$G,'2014'!F:F,A13,'2014'!C:C,B13,'2014'!D:D,"",'2014'!AA:AA,"JRO",'2014'!L:L,"&lt;&gt;"), 0)</f>
        <v>0</v>
      </c>
      <c r="BG13" s="0" t="n">
        <f aca="false">IFERROR(SUMIFS('2014'!L:L,'2014'!F:F,A13,'2014'!C:C,B13,'2014'!D:D,"",'2014'!AA:AA,"JRO"), 0)</f>
        <v>0</v>
      </c>
      <c r="BH13" s="7" t="n">
        <f aca="false">IFERROR(BG13/BF13, 0)</f>
        <v>0</v>
      </c>
      <c r="BI13" s="0" t="n">
        <f aca="false">IFERROR(SUMIFS('2014'!$G:$G,'2014'!F:F,A13,'2014'!C:C,B13,'2014'!D:D,"",'2014'!AA:AA,"CRO",'2014'!L:L,"&lt;&gt;"), 0)</f>
        <v>0</v>
      </c>
      <c r="BJ13" s="0" t="n">
        <f aca="false">IFERROR(SUMIFS('2014'!L:L,'2014'!F:F,A13,'2014'!C:C,B13,'2014'!D:D,"",'2014'!AA:AA,"CRO"), 0)</f>
        <v>0</v>
      </c>
      <c r="BK13" s="0" t="n">
        <f aca="false">IFERROR(BJ13/BI13, 0)</f>
        <v>0</v>
      </c>
      <c r="BL13" s="0" t="n">
        <f aca="false">IFERROR(SUMIFS('2013'!$G:$G,'2013'!F:F,A13,'2013'!C:C,B13,'2013'!D:D,"",'2013'!AA:AA,"JRO",'2013'!L:L,"&lt;&gt;"), 0)</f>
        <v>0</v>
      </c>
      <c r="BM13" s="0" t="n">
        <f aca="false">IFERROR(SUMIFS('2013'!L:L,'2013'!F:F,A13,'2013'!C:C,B13,'2013'!D:D,"",'2013'!AA:AA,"JRO"), 0)</f>
        <v>0</v>
      </c>
      <c r="BN13" s="0" t="n">
        <f aca="false">IFERROR(BM13/BL13, 0)</f>
        <v>0</v>
      </c>
      <c r="BO13" s="0" t="n">
        <f aca="false">IFERROR(SUMIFS('2012'!$G:$G,'2012'!F:F,A13,'2012'!C:C,B13,'2012'!D:D,"",'2012'!AA:AA,"JRO",'2012'!L:L,"&lt;&gt;"), 0)</f>
        <v>0</v>
      </c>
      <c r="BP13" s="0" t="n">
        <f aca="false">IFERROR(SUMIFS('2012'!L:L,'2012'!F:F,A13,'2012'!C:C,B13,'2012'!D:D,"",'2012'!AA:AA,"JRO"), 0)</f>
        <v>0</v>
      </c>
      <c r="BQ13" s="0" t="n">
        <f aca="false">IFERROR(BP13/BO13, 0)</f>
        <v>0</v>
      </c>
      <c r="BR13" s="0" t="n">
        <f aca="false">IFERROR(SUMIFS('2011'!$G:$G,'2011'!F:F,A13,'2011'!C:C,B13,'2011'!D:D,"",'2011'!AA:AA,"JRO",'2011'!L:L,"&lt;&gt;"), 0)</f>
        <v>0</v>
      </c>
      <c r="BS13" s="0" t="n">
        <f aca="false">IFERROR(SUMIFS('2011'!L:L,'2011'!F:F,A13,'2011'!C:C,B13,'2011'!D:D,"",'2011'!AA:AA,"JRO"), 0)</f>
        <v>0</v>
      </c>
      <c r="BT13" s="7" t="n">
        <f aca="false">IFERROR(BS13/BR13, 0)</f>
        <v>0</v>
      </c>
      <c r="BU13" s="0" t="n">
        <f aca="false">IFERROR(SUMIFS('2010'!$G:$G,'2010'!F:F,A13,'2010'!C:C,B13,'2010'!D:D,"",'2010'!AA:AA,"JRO",'2010'!L:L,"&lt;&gt;"), 0)</f>
        <v>0</v>
      </c>
      <c r="BV13" s="0" t="n">
        <f aca="false">IFERROR(SUMIFS('2010'!L:L,'2010'!F:F,A13,'2010'!C:C,B13,'2010'!D:D,"",'2010'!AA:AA,"JRO"), 0)</f>
        <v>0</v>
      </c>
      <c r="BW13" s="7" t="n">
        <f aca="false">IFERROR(BV13/BU13, 0)</f>
        <v>0</v>
      </c>
      <c r="BX13" s="0" t="n">
        <f aca="false">IFERROR(SUMIFS('2009'!$G:$G,'2009'!F:F,A13,'2009'!C:C,B13,'2009'!D:D,"",'2009'!AA:AA,"JRO",'2009'!L:L,"&lt;&gt;"), 0)</f>
        <v>0</v>
      </c>
      <c r="BY13" s="0" t="n">
        <f aca="false">IFERROR(SUMIFS('2009'!L:L,'2009'!F:F,A13,'2009'!C:C,B13,'2009'!D:D,"",'2009'!AA:AA,"JRO"), 0)</f>
        <v>0</v>
      </c>
      <c r="BZ13" s="7" t="n">
        <f aca="false">IFERROR(BY13/BX13, 0)</f>
        <v>0</v>
      </c>
    </row>
    <row r="14" customFormat="false" ht="15" hidden="false" customHeight="false" outlineLevel="0" collapsed="false">
      <c r="A14" s="0" t="s">
        <v>87</v>
      </c>
      <c r="B14" s="17" t="s">
        <v>55</v>
      </c>
      <c r="C14" s="56" t="n">
        <f aca="false">IFERROR(AVERAGEIFS(I14:BZ14,I$2:BZ$2,"JRO escorts per deportee",I14:BZ14,"&lt;&gt;0"), 0)</f>
        <v>0</v>
      </c>
      <c r="D14" s="13" t="n">
        <f aca="false">IFERROR(AVERAGEIFS(I14:BZ14,I$2:BZ$2,"NRO escorts per deportee",I14:BZ14,"&lt;&gt;0"), 0)</f>
        <v>0</v>
      </c>
      <c r="E14" s="13" t="n">
        <f aca="false">IFERROR(AVERAGEIFS(I14:BZ14,I$2:BZ$2,"CRO escorts per deportee",I14:BZ14,"&lt;&gt;0"), 0)</f>
        <v>0</v>
      </c>
      <c r="G14" s="0" t="n">
        <f aca="false">SUM(J14,M14,P14)</f>
        <v>0</v>
      </c>
      <c r="H14" s="0" t="n">
        <f aca="false">SUM(K14,N14,Q14)</f>
        <v>0</v>
      </c>
      <c r="I14" s="7" t="n">
        <f aca="false">IFERROR(H14/G14, 0)</f>
        <v>0</v>
      </c>
      <c r="J14" s="0" t="n">
        <f aca="false">IFERROR(SUMIFS('2018'!$H:$H,'2018'!$C:$C,B14,'2018'!$F:$F,A14,'2018'!AA:AA,"JRO",'2018'!P:P,"&lt;&gt;")+SUMIFS('2018'!$I:$I,'2018'!$D:$D,B14,'2018'!$F:$F,A14,'2018'!AA:AA,"JRO",'2018'!Q:Q,"&lt;&gt;")+SUMIFS('2018'!$J:$J,'2018'!$E:$E,B14,'2018'!$F:$F,A14,'2018'!AA:AA,"JRO",'2018'!R:R,"&lt;&gt;"), 0)</f>
        <v>0</v>
      </c>
      <c r="K14" s="0" t="n">
        <f aca="false">IFERROR(SUMIFS('2018'!M:M,'2018'!AA:AA,"JRO",'2018'!F:F,A14,'2018'!C:C,B14)+SUMIFS('2018'!P:P,'2018'!AA:AA,"JRO",'2018'!F:F,A14,'2018'!C:C,B14)+SUMIFS('2018'!N:N,'2018'!AA:AA,"JRO",'2018'!F:F,A14,'2018'!D:D,B14)+SUMIFS('2018'!N:N,'2018'!AA:AA,"JRO",'2018'!F:F,A14,'2018'!D:D,B14)+SUMIFS('2018'!O:O,'2018'!AA:AA,"JRO",'2018'!F:F,A14,'2018'!E:E,B14)+SUMIFS('2018'!R:R,'2018'!AA:AA,"JRO",'2018'!F:F,A14,'2018'!E:E,B14), 0)</f>
        <v>0</v>
      </c>
      <c r="L14" s="7" t="n">
        <f aca="false">IFERROR(K14/J14, 0)</f>
        <v>0</v>
      </c>
      <c r="M14" s="0" t="n">
        <f aca="false">IFERROR(SUMIFS('2018'!$H:$H,'2018'!$C:$C,B14,'2018'!$F:$F,A14,'2018'!AA:AA,"NRO",'2018'!P:P,"&lt;&gt;")+SUMIFS('2018'!$I:$I,'2018'!$D:$D,B14,'2018'!$F:$F,A14,'2018'!AA:AA,"NRO",'2018'!Q:Q,"&lt;&gt;")+SUMIFS('2018'!$J:$J,'2018'!$E:$E,B14,'2018'!$F:$F,A14,'2018'!AA:AA,"NRO",'2018'!R:R,"&lt;&gt;"), 0)</f>
        <v>0</v>
      </c>
      <c r="N14" s="0" t="n">
        <f aca="false">IFERROR(SUMIFS('2018'!M:M,'2018'!AA:AA,"NRO",'2018'!F:F,A14,'2018'!C:C,B14)+SUMIFS('2018'!P:P,'2018'!AA:AA,"NRO",'2018'!F:F,A14,'2018'!C:C,B14)+SUMIFS('2018'!N:N,'2018'!AA:AA,"NRO",'2018'!F:F,A14,'2018'!D:D,B14)+SUMIFS('2018'!N:N,'2018'!AA:AA,"NRO",'2018'!F:F,A14,'2018'!D:D,B14)+SUMIFS('2018'!O:O,'2018'!AA:AA,"NRO",'2018'!F:F,A14,'2018'!E:E,B14)+SUMIFS('2018'!R:R,'2018'!AA:AA,"NRO",'2018'!F:F,A14,'2018'!E:E,B14), 0)</f>
        <v>0</v>
      </c>
      <c r="O14" s="7" t="n">
        <f aca="false">IFERROR(N14/M14, 0)</f>
        <v>0</v>
      </c>
      <c r="P14" s="0" t="n">
        <f aca="false">IFERROR(SUMIFS('2018'!$H:$H,'2018'!$C:$C,B14,'2018'!$F:$F,A14,'2018'!AA:AA,"CRO")+SUMIFS('2018'!$I:$I,'2018'!$D:$D,B14,'2018'!$F:$F,A14,'2018'!AA:AA,"CRO")+SUMIFS('2018'!$J:$J,'2018'!$E:$E,B14,'2018'!$F:$F,A14,'2018'!AA:AA,"CRO"), 0)</f>
        <v>0</v>
      </c>
      <c r="Q14" s="0" t="n">
        <f aca="false">IFERROR(SUMIFS('2018'!M:M,'2018'!AA:AA,"CRO",'2018'!F:F,A14,'2018'!C:C,B14)+SUMIFS('2018'!P:P,'2018'!AA:AA,"CRO",'2018'!F:F,A14,'2018'!C:C,B14)+SUMIFS('2018'!N:N,'2018'!AA:AA,"CRO",'2018'!F:F,A14,'2018'!D:D,B14)+SUMIFS('2018'!N:N,'2018'!AA:AA,"CRO",'2018'!F:F,A14,'2018'!D:D,B14)+SUMIFS('2018'!O:O,'2018'!AA:AA,"CRO",'2018'!F:F,A14,'2018'!E:E,B14)+SUMIFS('2018'!R:R,'2018'!AA:AA,"CRO",'2018'!F:F,A14,'2018'!E:E,B14), 0)</f>
        <v>0</v>
      </c>
      <c r="R14" s="7" t="n">
        <f aca="false">IFERROR(Q14/P14, 0)</f>
        <v>0</v>
      </c>
      <c r="S14" s="7" t="n">
        <f aca="false">SUM(V14,Y14,AB14)</f>
        <v>0</v>
      </c>
      <c r="T14" s="7" t="n">
        <f aca="false">SUM(W14,Z14,AC14)</f>
        <v>0</v>
      </c>
      <c r="U14" s="7" t="n">
        <f aca="false">IFERROR(T14/S14, 0)</f>
        <v>0</v>
      </c>
      <c r="V14" s="0" t="n">
        <f aca="false">SUMIFS('2017'!$H:$H,'2017'!$C:$C,B14,'2017'!$F:$F,A14,'2017'!AA:AA,"JRO",'2017'!P:P,"&lt;&gt;")+SUMIFS('2017'!$I:$I,'2017'!$D:$D,B14,'2017'!$F:$F,A14,'2017'!AA:AA,"JRO",'2017'!Q:Q,"&lt;&gt;")+SUMIFS('2017'!$J:$J,'2017'!$E:$E,B14,'2017'!$F:$F,A14,'2017'!AA:AA,"JRO",'2017'!R:R,"&lt;&gt;")</f>
        <v>0</v>
      </c>
      <c r="W14" s="0" t="n">
        <f aca="false">IFERROR(SUMIFS('2017'!M:M,'2017'!AA:AA,"JRO",'2017'!F:F,A14,'2017'!C:C,B14)+SUMIFS('2017'!P:P,'2017'!AA:AA,"JRO",'2017'!F:F,A14,'2017'!C:C,B14)+SUMIFS('2017'!N:N,'2017'!AA:AA,"JRO",'2017'!F:F,A14,'2017'!D:D,B14)+SUMIFS('2017'!N:N,'2017'!AA:AA,"JRO",'2017'!F:F,A14,'2017'!D:D,B14)+SUMIFS('2017'!O:O,'2017'!AA:AA,"JRO",'2017'!F:F,A14,'2017'!E:E,B14)+SUMIFS('2017'!R:R,'2017'!AA:AA,"JRO",'2017'!F:F,A14,'2017'!E:E,B14), 0)</f>
        <v>0</v>
      </c>
      <c r="X14" s="7" t="n">
        <f aca="false">IFERROR(W14/V14, 0)</f>
        <v>0</v>
      </c>
      <c r="Y14" s="0" t="n">
        <f aca="false">IFERROR(SUMIFS('2017'!$H:$H,'2017'!$C:$C,B14,'2017'!$F:$F,A14,'2017'!AA:AA,"NRO",'2017'!P:P,"&lt;&gt;")+SUMIFS('2017'!$I:$I,'2017'!$D:$D,B14,'2017'!$F:$F,A14,'2017'!AA:AA,"NRO",'2017'!Q:Q,"&lt;&gt;")+SUMIFS('2017'!$J:$J,'2017'!$E:$E,B14,'2017'!$F:$F,A14,'2017'!AA:AA,"NRO",'2017'!R:R,"&lt;&gt;"), 0)</f>
        <v>0</v>
      </c>
      <c r="Z14" s="0" t="n">
        <f aca="false">IFERROR(SUMIFS('2017'!M:M,'2017'!AA:AA,"NRO",'2017'!F:F,A14,'2017'!C:C,B14)+SUMIFS('2017'!P:P,'2017'!AA:AA,"NRO",'2017'!F:F,A14,'2017'!C:C,B14)+SUMIFS('2017'!N:N,'2017'!AA:AA,"NRO",'2017'!F:F,A14,'2017'!D:D,B14)+SUMIFS('2017'!N:N,'2017'!AA:AA,"NRO",'2017'!F:F,A14,'2017'!D:D,B14)+SUMIFS('2017'!O:O,'2017'!AA:AA,"NRO",'2017'!F:F,A14,'2017'!E:E,B14)+SUMIFS('2017'!R:R,'2017'!AA:AA,"NRO",'2017'!F:F,A14,'2017'!E:E,B14), 0)</f>
        <v>0</v>
      </c>
      <c r="AA14" s="7" t="n">
        <f aca="false">IFERROR(Z14/Y14, 0)</f>
        <v>0</v>
      </c>
      <c r="AB14" s="0" t="n">
        <f aca="false">IFERROR(SUMIFS('2017'!$H:$H,'2017'!$C:$C,B14,'2017'!$F:$F,A14,'2017'!AA:AA,"CRO",'2017'!P:P,"&lt;&gt;")+SUMIFS('2017'!$I:$I,'2017'!$D:$D,B14,'2017'!$F:$F,A14,'2017'!AA:AA,"CRO",'2017'!Q:Q,"&lt;&gt;")+SUMIFS('2017'!$J:$J,'2017'!$E:$E,B14,'2017'!$F:$F,A14,'2017'!AA:AA,"CRO",'2017'!R:R,"&lt;&gt;"), 0)</f>
        <v>0</v>
      </c>
      <c r="AC14" s="0" t="n">
        <f aca="false">IFERROR(SUMIFS('2017'!M:M,'2017'!AA:AA,"CRO",'2017'!F:F,A14,'2017'!C:C,B14)+SUMIFS('2017'!P:P,'2017'!AA:AA,"CRO",'2017'!F:F,A14,'2017'!C:C,B14)+SUMIFS('2017'!N:N,'2017'!AA:AA,"CRO",'2017'!F:F,A14,'2017'!D:D,B14)+SUMIFS('2017'!N:N,'2017'!AA:AA,"CRO",'2017'!F:F,A14,'2017'!D:D,B14)+SUMIFS('2017'!O:O,'2017'!AA:AA,"CRO",'2017'!F:F,A14,'2017'!E:E,B14)+SUMIFS('2017'!R:R,'2017'!AA:AA,"CRO",'2017'!F:F,A14,'2017'!E:E,B14), 0)</f>
        <v>0</v>
      </c>
      <c r="AD14" s="0" t="n">
        <f aca="false">IFERROR(AC14/AB14, 0)</f>
        <v>0</v>
      </c>
      <c r="AE14" s="0" t="n">
        <f aca="false">SUM(AH14,AK14,AN14)</f>
        <v>0</v>
      </c>
      <c r="AF14" s="0" t="n">
        <f aca="false">SUM(AI14,AL14,AO14)</f>
        <v>0</v>
      </c>
      <c r="AG14" s="7" t="n">
        <f aca="false">IFERROR(AF14/AE14, 0)</f>
        <v>0</v>
      </c>
      <c r="AH14" s="0" t="n">
        <f aca="false">IFERROR(SUMIFS('2016'!$G:$G,'2016'!F:F,A14,'2016'!C:C,B14,'2016'!D:D,"",'2016'!AA:AA,"JRO",'2016'!L:L,"&lt;&gt;"), 0)</f>
        <v>0</v>
      </c>
      <c r="AI14" s="0" t="n">
        <f aca="false">IFERROR(SUMIFS('2016'!L:L,'2016'!F:F,A14,'2016'!C:C,B14,'2016'!D:D,"",'2016'!AA:AA,"JRO"), 0)</f>
        <v>0</v>
      </c>
      <c r="AJ14" s="7" t="n">
        <f aca="false">IFERROR(AI14/AH14, 0)</f>
        <v>0</v>
      </c>
      <c r="AK14" s="0" t="n">
        <f aca="false">IFERROR(SUMIFS('2016'!$G:$G,'2016'!F:F,A14,'2016'!C:C,B14,'2016'!D:D,"",'2016'!AA:AA,"NRO",'2016'!L:L,"&lt;&gt;"), 0)</f>
        <v>0</v>
      </c>
      <c r="AL14" s="0" t="n">
        <f aca="false">IFERROR(SUMIFS('2016'!L:L,'2016'!F:F,A14,'2016'!C:C,B14,'2016'!D:D,"",'2016'!AA:AA,"NRO"), 0)</f>
        <v>0</v>
      </c>
      <c r="AM14" s="0" t="n">
        <f aca="false">IFERROR(AL14/AK14, 0)</f>
        <v>0</v>
      </c>
      <c r="AN14" s="0" t="n">
        <f aca="false">IFERROR(SUMIFS('2016'!$G:$G,'2016'!F:F,A14,'2016'!C:C,B14,'2016'!D:D,"",'2016'!AA:AA,"CRO",'2016'!L:L,"&lt;&gt;"), 0)</f>
        <v>0</v>
      </c>
      <c r="AO14" s="0" t="n">
        <f aca="false">IFERROR(SUMIFS('2016'!L:L,'2016'!F:F,A14,'2016'!C:C,B14,'2016'!D:D,"",'2016'!AA:AA,"CRO"), 0)</f>
        <v>0</v>
      </c>
      <c r="AP14" s="0" t="n">
        <f aca="false">IFERROR(AO14/AN14, 0)</f>
        <v>0</v>
      </c>
      <c r="AQ14" s="0" t="n">
        <f aca="false">SUM(AT14,AW14,AZ14)</f>
        <v>0</v>
      </c>
      <c r="AR14" s="0" t="n">
        <f aca="false">SUM(AU14,AX14,BA14)</f>
        <v>0</v>
      </c>
      <c r="AS14" s="7" t="n">
        <f aca="false">IFERROR(AR14/AQ14, 0)</f>
        <v>0</v>
      </c>
      <c r="AT14" s="0" t="n">
        <f aca="false">IFERROR(SUMIFS('2015'!$G:$G,'2015'!F:F,A14,'2015'!C:C,B14,'2015'!D:D,"",'2015'!AA:AA,"JRO",'2015'!L:L,"&lt;&gt;"), 0)</f>
        <v>0</v>
      </c>
      <c r="AU14" s="0" t="n">
        <f aca="false">IFERROR(SUMIFS('2015'!L:L,'2015'!F:F,A14,'2015'!C:C,B14,'2015'!D:D,"",'2015'!AA:AA,"JRO"), 0)</f>
        <v>0</v>
      </c>
      <c r="AV14" s="0" t="n">
        <f aca="false">IFERROR(AU14/AT14, 0)</f>
        <v>0</v>
      </c>
      <c r="AW14" s="0" t="n">
        <f aca="false">IFERROR(SUMIFS('2015'!$G:$G,'2015'!F:F,A14,'2015'!C:C,B14,'2015'!D:D,"",'2015'!AA:AA,"NRO",'2015'!L:L,"&lt;&gt;"), 0)</f>
        <v>0</v>
      </c>
      <c r="AX14" s="0" t="n">
        <f aca="false">IFERROR(SUMIFS('2015'!L:L,'2015'!F:F,A14,'2015'!C:C,B14,'2015'!D:D,"",'2015'!AA:AA,"NRO"), 0)</f>
        <v>0</v>
      </c>
      <c r="AY14" s="0" t="n">
        <f aca="false">IFERROR(AX14/AW14, 0)</f>
        <v>0</v>
      </c>
      <c r="AZ14" s="0" t="n">
        <f aca="false">IFERROR(SUMIFS('2015'!$G:$G,'2015'!F:F,A14,'2015'!C:C,B14,'2015'!D:D,"",'2015'!AA:AA,"CRO",'2015'!L:L,"&lt;&gt;"), 0)</f>
        <v>0</v>
      </c>
      <c r="BA14" s="0" t="n">
        <f aca="false">IFERROR(SUMIFS('2015'!L:L,'2015'!F:F,A14,'2015'!C:C,B14,'2015'!D:D,"",'2015'!AA:AA,"CRO"), 0)</f>
        <v>0</v>
      </c>
      <c r="BB14" s="0" t="n">
        <f aca="false">IFERROR(BA14/AZ14, 0)</f>
        <v>0</v>
      </c>
      <c r="BC14" s="0" t="n">
        <f aca="false">SUM(BF14,BI14)</f>
        <v>0</v>
      </c>
      <c r="BD14" s="0" t="n">
        <f aca="false">SUM(BG14,BJ14)</f>
        <v>0</v>
      </c>
      <c r="BE14" s="7" t="n">
        <f aca="false">IFERROR(BD14/BC14, 0)</f>
        <v>0</v>
      </c>
      <c r="BF14" s="0" t="n">
        <f aca="false">IFERROR(SUMIFS('2014'!$G:$G,'2014'!F:F,A14,'2014'!C:C,B14,'2014'!D:D,"",'2014'!AA:AA,"JRO",'2014'!L:L,"&lt;&gt;"), 0)</f>
        <v>0</v>
      </c>
      <c r="BG14" s="0" t="n">
        <f aca="false">IFERROR(SUMIFS('2014'!L:L,'2014'!F:F,A14,'2014'!C:C,B14,'2014'!D:D,"",'2014'!AA:AA,"JRO"), 0)</f>
        <v>0</v>
      </c>
      <c r="BH14" s="7" t="n">
        <f aca="false">IFERROR(BG14/BF14, 0)</f>
        <v>0</v>
      </c>
      <c r="BI14" s="0" t="n">
        <f aca="false">IFERROR(SUMIFS('2014'!$G:$G,'2014'!F:F,A14,'2014'!C:C,B14,'2014'!D:D,"",'2014'!AA:AA,"CRO",'2014'!L:L,"&lt;&gt;"), 0)</f>
        <v>0</v>
      </c>
      <c r="BJ14" s="0" t="n">
        <f aca="false">IFERROR(SUMIFS('2014'!L:L,'2014'!F:F,A14,'2014'!C:C,B14,'2014'!D:D,"",'2014'!AA:AA,"CRO"), 0)</f>
        <v>0</v>
      </c>
      <c r="BK14" s="0" t="n">
        <f aca="false">IFERROR(BJ14/BI14, 0)</f>
        <v>0</v>
      </c>
      <c r="BL14" s="0" t="n">
        <f aca="false">IFERROR(SUMIFS('2013'!$G:$G,'2013'!F:F,A14,'2013'!C:C,B14,'2013'!D:D,"",'2013'!AA:AA,"JRO",'2013'!L:L,"&lt;&gt;"), 0)</f>
        <v>0</v>
      </c>
      <c r="BM14" s="0" t="n">
        <f aca="false">IFERROR(SUMIFS('2013'!L:L,'2013'!F:F,A14,'2013'!C:C,B14,'2013'!D:D,"",'2013'!AA:AA,"JRO"), 0)</f>
        <v>0</v>
      </c>
      <c r="BN14" s="0" t="n">
        <f aca="false">IFERROR(BM14/BL14, 0)</f>
        <v>0</v>
      </c>
      <c r="BO14" s="0" t="n">
        <f aca="false">IFERROR(SUMIFS('2012'!$G:$G,'2012'!F:F,A14,'2012'!C:C,B14,'2012'!D:D,"",'2012'!AA:AA,"JRO",'2012'!L:L,"&lt;&gt;"), 0)</f>
        <v>0</v>
      </c>
      <c r="BP14" s="0" t="n">
        <f aca="false">IFERROR(SUMIFS('2012'!L:L,'2012'!F:F,A14,'2012'!C:C,B14,'2012'!D:D,"",'2012'!AA:AA,"JRO"), 0)</f>
        <v>0</v>
      </c>
      <c r="BQ14" s="0" t="n">
        <f aca="false">IFERROR(BP14/BO14, 0)</f>
        <v>0</v>
      </c>
      <c r="BR14" s="0" t="n">
        <f aca="false">IFERROR(SUMIFS('2011'!$G:$G,'2011'!F:F,A14,'2011'!C:C,B14,'2011'!D:D,"",'2011'!AA:AA,"JRO",'2011'!L:L,"&lt;&gt;"), 0)</f>
        <v>0</v>
      </c>
      <c r="BS14" s="0" t="n">
        <f aca="false">IFERROR(SUMIFS('2011'!L:L,'2011'!F:F,A14,'2011'!C:C,B14,'2011'!D:D,"",'2011'!AA:AA,"JRO"), 0)</f>
        <v>0</v>
      </c>
      <c r="BT14" s="7" t="n">
        <f aca="false">IFERROR(BS14/BR14, 0)</f>
        <v>0</v>
      </c>
      <c r="BU14" s="0" t="n">
        <f aca="false">IFERROR(SUMIFS('2010'!$G:$G,'2010'!F:F,A14,'2010'!C:C,B14,'2010'!D:D,"",'2010'!AA:AA,"JRO",'2010'!L:L,"&lt;&gt;"), 0)</f>
        <v>0</v>
      </c>
      <c r="BV14" s="0" t="n">
        <f aca="false">IFERROR(SUMIFS('2010'!L:L,'2010'!F:F,A14,'2010'!C:C,B14,'2010'!D:D,"",'2010'!AA:AA,"JRO"), 0)</f>
        <v>0</v>
      </c>
      <c r="BW14" s="7" t="n">
        <f aca="false">IFERROR(BV14/BU14, 0)</f>
        <v>0</v>
      </c>
      <c r="BX14" s="0" t="n">
        <f aca="false">IFERROR(SUMIFS('2009'!$G:$G,'2009'!F:F,A14,'2009'!C:C,B14,'2009'!D:D,"",'2009'!AA:AA,"JRO",'2009'!L:L,"&lt;&gt;"), 0)</f>
        <v>0</v>
      </c>
      <c r="BY14" s="0" t="n">
        <f aca="false">IFERROR(SUMIFS('2009'!L:L,'2009'!F:F,A14,'2009'!C:C,B14,'2009'!D:D,"",'2009'!AA:AA,"JRO"), 0)</f>
        <v>0</v>
      </c>
      <c r="BZ14" s="7" t="n">
        <f aca="false">IFERROR(BY14/BX14, 0)</f>
        <v>0</v>
      </c>
    </row>
    <row r="15" customFormat="false" ht="15" hidden="false" customHeight="false" outlineLevel="0" collapsed="false">
      <c r="A15" s="0" t="s">
        <v>87</v>
      </c>
      <c r="B15" s="17" t="s">
        <v>77</v>
      </c>
      <c r="C15" s="56" t="n">
        <f aca="false">IFERROR(AVERAGEIFS(I15:BZ15,I$2:BZ$2,"JRO escorts per deportee",I15:BZ15,"&lt;&gt;0"), 0)</f>
        <v>0</v>
      </c>
      <c r="D15" s="13" t="n">
        <f aca="false">IFERROR(AVERAGEIFS(I15:BZ15,I$2:BZ$2,"NRO escorts per deportee",I15:BZ15,"&lt;&gt;0"), 0)</f>
        <v>0</v>
      </c>
      <c r="E15" s="13" t="n">
        <f aca="false">IFERROR(AVERAGEIFS(I15:BZ15,I$2:BZ$2,"CRO escorts per deportee",I15:BZ15,"&lt;&gt;0"), 0)</f>
        <v>0</v>
      </c>
      <c r="G15" s="0" t="n">
        <f aca="false">SUM(J15,M15,P15)</f>
        <v>0</v>
      </c>
      <c r="H15" s="0" t="n">
        <f aca="false">SUM(K15,N15,Q15)</f>
        <v>0</v>
      </c>
      <c r="I15" s="7" t="n">
        <f aca="false">IFERROR(H15/G15, 0)</f>
        <v>0</v>
      </c>
      <c r="J15" s="0" t="n">
        <f aca="false">IFERROR(SUMIFS('2018'!$H:$H,'2018'!$C:$C,B15,'2018'!$F:$F,A15,'2018'!AA:AA,"JRO",'2018'!P:P,"&lt;&gt;")+SUMIFS('2018'!$I:$I,'2018'!$D:$D,B15,'2018'!$F:$F,A15,'2018'!AA:AA,"JRO",'2018'!Q:Q,"&lt;&gt;")+SUMIFS('2018'!$J:$J,'2018'!$E:$E,B15,'2018'!$F:$F,A15,'2018'!AA:AA,"JRO",'2018'!R:R,"&lt;&gt;"), 0)</f>
        <v>0</v>
      </c>
      <c r="K15" s="0" t="n">
        <f aca="false">IFERROR(SUMIFS('2018'!M:M,'2018'!AA:AA,"JRO",'2018'!F:F,A15,'2018'!C:C,B15)+SUMIFS('2018'!P:P,'2018'!AA:AA,"JRO",'2018'!F:F,A15,'2018'!C:C,B15)+SUMIFS('2018'!N:N,'2018'!AA:AA,"JRO",'2018'!F:F,A15,'2018'!D:D,B15)+SUMIFS('2018'!N:N,'2018'!AA:AA,"JRO",'2018'!F:F,A15,'2018'!D:D,B15)+SUMIFS('2018'!O:O,'2018'!AA:AA,"JRO",'2018'!F:F,A15,'2018'!E:E,B15)+SUMIFS('2018'!R:R,'2018'!AA:AA,"JRO",'2018'!F:F,A15,'2018'!E:E,B15), 0)</f>
        <v>0</v>
      </c>
      <c r="L15" s="7" t="n">
        <f aca="false">IFERROR(K15/J15, 0)</f>
        <v>0</v>
      </c>
      <c r="M15" s="0" t="n">
        <f aca="false">IFERROR(SUMIFS('2018'!$H:$H,'2018'!$C:$C,B15,'2018'!$F:$F,A15,'2018'!AA:AA,"NRO",'2018'!P:P,"&lt;&gt;")+SUMIFS('2018'!$I:$I,'2018'!$D:$D,B15,'2018'!$F:$F,A15,'2018'!AA:AA,"NRO",'2018'!Q:Q,"&lt;&gt;")+SUMIFS('2018'!$J:$J,'2018'!$E:$E,B15,'2018'!$F:$F,A15,'2018'!AA:AA,"NRO",'2018'!R:R,"&lt;&gt;"), 0)</f>
        <v>0</v>
      </c>
      <c r="N15" s="0" t="n">
        <f aca="false">IFERROR(SUMIFS('2018'!M:M,'2018'!AA:AA,"NRO",'2018'!F:F,A15,'2018'!C:C,B15)+SUMIFS('2018'!P:P,'2018'!AA:AA,"NRO",'2018'!F:F,A15,'2018'!C:C,B15)+SUMIFS('2018'!N:N,'2018'!AA:AA,"NRO",'2018'!F:F,A15,'2018'!D:D,B15)+SUMIFS('2018'!N:N,'2018'!AA:AA,"NRO",'2018'!F:F,A15,'2018'!D:D,B15)+SUMIFS('2018'!O:O,'2018'!AA:AA,"NRO",'2018'!F:F,A15,'2018'!E:E,B15)+SUMIFS('2018'!R:R,'2018'!AA:AA,"NRO",'2018'!F:F,A15,'2018'!E:E,B15), 0)</f>
        <v>0</v>
      </c>
      <c r="O15" s="7" t="n">
        <f aca="false">IFERROR(N15/M15, 0)</f>
        <v>0</v>
      </c>
      <c r="P15" s="0" t="n">
        <f aca="false">IFERROR(SUMIFS('2018'!$H:$H,'2018'!$C:$C,B15,'2018'!$F:$F,A15,'2018'!AA:AA,"CRO")+SUMIFS('2018'!$I:$I,'2018'!$D:$D,B15,'2018'!$F:$F,A15,'2018'!AA:AA,"CRO")+SUMIFS('2018'!$J:$J,'2018'!$E:$E,B15,'2018'!$F:$F,A15,'2018'!AA:AA,"CRO"), 0)</f>
        <v>0</v>
      </c>
      <c r="Q15" s="0" t="n">
        <f aca="false">IFERROR(SUMIFS('2018'!M:M,'2018'!AA:AA,"CRO",'2018'!F:F,A15,'2018'!C:C,B15)+SUMIFS('2018'!P:P,'2018'!AA:AA,"CRO",'2018'!F:F,A15,'2018'!C:C,B15)+SUMIFS('2018'!N:N,'2018'!AA:AA,"CRO",'2018'!F:F,A15,'2018'!D:D,B15)+SUMIFS('2018'!N:N,'2018'!AA:AA,"CRO",'2018'!F:F,A15,'2018'!D:D,B15)+SUMIFS('2018'!O:O,'2018'!AA:AA,"CRO",'2018'!F:F,A15,'2018'!E:E,B15)+SUMIFS('2018'!R:R,'2018'!AA:AA,"CRO",'2018'!F:F,A15,'2018'!E:E,B15), 0)</f>
        <v>0</v>
      </c>
      <c r="R15" s="7" t="n">
        <f aca="false">IFERROR(Q15/P15, 0)</f>
        <v>0</v>
      </c>
      <c r="S15" s="7" t="n">
        <f aca="false">SUM(V15,Y15,AB15)</f>
        <v>0</v>
      </c>
      <c r="T15" s="7" t="n">
        <f aca="false">SUM(W15,Z15,AC15)</f>
        <v>0</v>
      </c>
      <c r="U15" s="7" t="n">
        <f aca="false">IFERROR(T15/S15, 0)</f>
        <v>0</v>
      </c>
      <c r="V15" s="0" t="n">
        <f aca="false">SUMIFS('2017'!$H:$H,'2017'!$C:$C,B15,'2017'!$F:$F,A15,'2017'!AA:AA,"JRO",'2017'!P:P,"&lt;&gt;")+SUMIFS('2017'!$I:$I,'2017'!$D:$D,B15,'2017'!$F:$F,A15,'2017'!AA:AA,"JRO",'2017'!Q:Q,"&lt;&gt;")+SUMIFS('2017'!$J:$J,'2017'!$E:$E,B15,'2017'!$F:$F,A15,'2017'!AA:AA,"JRO",'2017'!R:R,"&lt;&gt;")</f>
        <v>0</v>
      </c>
      <c r="W15" s="0" t="n">
        <f aca="false">IFERROR(SUMIFS('2017'!M:M,'2017'!AA:AA,"JRO",'2017'!F:F,A15,'2017'!C:C,B15)+SUMIFS('2017'!P:P,'2017'!AA:AA,"JRO",'2017'!F:F,A15,'2017'!C:C,B15)+SUMIFS('2017'!N:N,'2017'!AA:AA,"JRO",'2017'!F:F,A15,'2017'!D:D,B15)+SUMIFS('2017'!N:N,'2017'!AA:AA,"JRO",'2017'!F:F,A15,'2017'!D:D,B15)+SUMIFS('2017'!O:O,'2017'!AA:AA,"JRO",'2017'!F:F,A15,'2017'!E:E,B15)+SUMIFS('2017'!R:R,'2017'!AA:AA,"JRO",'2017'!F:F,A15,'2017'!E:E,B15), 0)</f>
        <v>0</v>
      </c>
      <c r="X15" s="7" t="n">
        <f aca="false">IFERROR(W15/V15, 0)</f>
        <v>0</v>
      </c>
      <c r="Y15" s="0" t="n">
        <f aca="false">IFERROR(SUMIFS('2017'!$H:$H,'2017'!$C:$C,B15,'2017'!$F:$F,A15,'2017'!AA:AA,"NRO",'2017'!P:P,"&lt;&gt;")+SUMIFS('2017'!$I:$I,'2017'!$D:$D,B15,'2017'!$F:$F,A15,'2017'!AA:AA,"NRO",'2017'!Q:Q,"&lt;&gt;")+SUMIFS('2017'!$J:$J,'2017'!$E:$E,B15,'2017'!$F:$F,A15,'2017'!AA:AA,"NRO",'2017'!R:R,"&lt;&gt;"), 0)</f>
        <v>0</v>
      </c>
      <c r="Z15" s="0" t="n">
        <f aca="false">IFERROR(SUMIFS('2017'!M:M,'2017'!AA:AA,"NRO",'2017'!F:F,A15,'2017'!C:C,B15)+SUMIFS('2017'!P:P,'2017'!AA:AA,"NRO",'2017'!F:F,A15,'2017'!C:C,B15)+SUMIFS('2017'!N:N,'2017'!AA:AA,"NRO",'2017'!F:F,A15,'2017'!D:D,B15)+SUMIFS('2017'!N:N,'2017'!AA:AA,"NRO",'2017'!F:F,A15,'2017'!D:D,B15)+SUMIFS('2017'!O:O,'2017'!AA:AA,"NRO",'2017'!F:F,A15,'2017'!E:E,B15)+SUMIFS('2017'!R:R,'2017'!AA:AA,"NRO",'2017'!F:F,A15,'2017'!E:E,B15), 0)</f>
        <v>0</v>
      </c>
      <c r="AA15" s="7" t="n">
        <f aca="false">IFERROR(Z15/Y15, 0)</f>
        <v>0</v>
      </c>
      <c r="AB15" s="0" t="n">
        <f aca="false">IFERROR(SUMIFS('2017'!$H:$H,'2017'!$C:$C,B15,'2017'!$F:$F,A15,'2017'!AA:AA,"CRO",'2017'!P:P,"&lt;&gt;")+SUMIFS('2017'!$I:$I,'2017'!$D:$D,B15,'2017'!$F:$F,A15,'2017'!AA:AA,"CRO",'2017'!Q:Q,"&lt;&gt;")+SUMIFS('2017'!$J:$J,'2017'!$E:$E,B15,'2017'!$F:$F,A15,'2017'!AA:AA,"CRO",'2017'!R:R,"&lt;&gt;"), 0)</f>
        <v>0</v>
      </c>
      <c r="AC15" s="0" t="n">
        <f aca="false">IFERROR(SUMIFS('2017'!M:M,'2017'!AA:AA,"CRO",'2017'!F:F,A15,'2017'!C:C,B15)+SUMIFS('2017'!P:P,'2017'!AA:AA,"CRO",'2017'!F:F,A15,'2017'!C:C,B15)+SUMIFS('2017'!N:N,'2017'!AA:AA,"CRO",'2017'!F:F,A15,'2017'!D:D,B15)+SUMIFS('2017'!N:N,'2017'!AA:AA,"CRO",'2017'!F:F,A15,'2017'!D:D,B15)+SUMIFS('2017'!O:O,'2017'!AA:AA,"CRO",'2017'!F:F,A15,'2017'!E:E,B15)+SUMIFS('2017'!R:R,'2017'!AA:AA,"CRO",'2017'!F:F,A15,'2017'!E:E,B15), 0)</f>
        <v>0</v>
      </c>
      <c r="AD15" s="0" t="n">
        <f aca="false">IFERROR(AC15/AB15, 0)</f>
        <v>0</v>
      </c>
      <c r="AE15" s="0" t="n">
        <f aca="false">SUM(AH15,AK15,AN15)</f>
        <v>0</v>
      </c>
      <c r="AF15" s="0" t="n">
        <f aca="false">SUM(AI15,AL15,AO15)</f>
        <v>0</v>
      </c>
      <c r="AG15" s="7" t="n">
        <f aca="false">IFERROR(AF15/AE15, 0)</f>
        <v>0</v>
      </c>
      <c r="AH15" s="0" t="n">
        <f aca="false">IFERROR(SUMIFS('2016'!$G:$G,'2016'!F:F,A15,'2016'!C:C,B15,'2016'!D:D,"",'2016'!AA:AA,"JRO",'2016'!L:L,"&lt;&gt;"), 0)</f>
        <v>0</v>
      </c>
      <c r="AI15" s="0" t="n">
        <f aca="false">IFERROR(SUMIFS('2016'!L:L,'2016'!F:F,A15,'2016'!C:C,B15,'2016'!D:D,"",'2016'!AA:AA,"JRO"), 0)</f>
        <v>0</v>
      </c>
      <c r="AJ15" s="7" t="n">
        <f aca="false">IFERROR(AI15/AH15, 0)</f>
        <v>0</v>
      </c>
      <c r="AK15" s="0" t="n">
        <f aca="false">IFERROR(SUMIFS('2016'!$G:$G,'2016'!F:F,A15,'2016'!C:C,B15,'2016'!D:D,"",'2016'!AA:AA,"NRO",'2016'!L:L,"&lt;&gt;"), 0)</f>
        <v>0</v>
      </c>
      <c r="AL15" s="0" t="n">
        <f aca="false">IFERROR(SUMIFS('2016'!L:L,'2016'!F:F,A15,'2016'!C:C,B15,'2016'!D:D,"",'2016'!AA:AA,"NRO"), 0)</f>
        <v>0</v>
      </c>
      <c r="AM15" s="0" t="n">
        <f aca="false">IFERROR(AL15/AK15, 0)</f>
        <v>0</v>
      </c>
      <c r="AN15" s="0" t="n">
        <f aca="false">IFERROR(SUMIFS('2016'!$G:$G,'2016'!F:F,A15,'2016'!C:C,B15,'2016'!D:D,"",'2016'!AA:AA,"CRO",'2016'!L:L,"&lt;&gt;"), 0)</f>
        <v>0</v>
      </c>
      <c r="AO15" s="0" t="n">
        <f aca="false">IFERROR(SUMIFS('2016'!L:L,'2016'!F:F,A15,'2016'!C:C,B15,'2016'!D:D,"",'2016'!AA:AA,"CRO"), 0)</f>
        <v>0</v>
      </c>
      <c r="AP15" s="0" t="n">
        <f aca="false">IFERROR(AO15/AN15, 0)</f>
        <v>0</v>
      </c>
      <c r="AQ15" s="0" t="n">
        <f aca="false">SUM(AT15,AW15,AZ15)</f>
        <v>0</v>
      </c>
      <c r="AR15" s="0" t="n">
        <f aca="false">SUM(AU15,AX15,BA15)</f>
        <v>0</v>
      </c>
      <c r="AS15" s="7" t="n">
        <f aca="false">IFERROR(AR15/AQ15, 0)</f>
        <v>0</v>
      </c>
      <c r="AT15" s="0" t="n">
        <f aca="false">IFERROR(SUMIFS('2015'!$G:$G,'2015'!F:F,A15,'2015'!C:C,B15,'2015'!D:D,"",'2015'!AA:AA,"JRO",'2015'!L:L,"&lt;&gt;"), 0)</f>
        <v>0</v>
      </c>
      <c r="AU15" s="0" t="n">
        <f aca="false">IFERROR(SUMIFS('2015'!L:L,'2015'!F:F,A15,'2015'!C:C,B15,'2015'!D:D,"",'2015'!AA:AA,"JRO"), 0)</f>
        <v>0</v>
      </c>
      <c r="AV15" s="0" t="n">
        <f aca="false">IFERROR(AU15/AT15, 0)</f>
        <v>0</v>
      </c>
      <c r="AW15" s="0" t="n">
        <f aca="false">IFERROR(SUMIFS('2015'!$G:$G,'2015'!F:F,A15,'2015'!C:C,B15,'2015'!D:D,"",'2015'!AA:AA,"NRO",'2015'!L:L,"&lt;&gt;"), 0)</f>
        <v>0</v>
      </c>
      <c r="AX15" s="0" t="n">
        <f aca="false">IFERROR(SUMIFS('2015'!L:L,'2015'!F:F,A15,'2015'!C:C,B15,'2015'!D:D,"",'2015'!AA:AA,"NRO"), 0)</f>
        <v>0</v>
      </c>
      <c r="AY15" s="0" t="n">
        <f aca="false">IFERROR(AX15/AW15, 0)</f>
        <v>0</v>
      </c>
      <c r="AZ15" s="0" t="n">
        <f aca="false">IFERROR(SUMIFS('2015'!$G:$G,'2015'!F:F,A15,'2015'!C:C,B15,'2015'!D:D,"",'2015'!AA:AA,"CRO",'2015'!L:L,"&lt;&gt;"), 0)</f>
        <v>0</v>
      </c>
      <c r="BA15" s="0" t="n">
        <f aca="false">IFERROR(SUMIFS('2015'!L:L,'2015'!F:F,A15,'2015'!C:C,B15,'2015'!D:D,"",'2015'!AA:AA,"CRO"), 0)</f>
        <v>0</v>
      </c>
      <c r="BB15" s="0" t="n">
        <f aca="false">IFERROR(BA15/AZ15, 0)</f>
        <v>0</v>
      </c>
      <c r="BC15" s="0" t="n">
        <f aca="false">SUM(BF15,BI15)</f>
        <v>0</v>
      </c>
      <c r="BD15" s="0" t="n">
        <f aca="false">SUM(BG15,BJ15)</f>
        <v>0</v>
      </c>
      <c r="BE15" s="7" t="n">
        <f aca="false">IFERROR(BD15/BC15, 0)</f>
        <v>0</v>
      </c>
      <c r="BF15" s="0" t="n">
        <f aca="false">IFERROR(SUMIFS('2014'!$G:$G,'2014'!F:F,A15,'2014'!C:C,B15,'2014'!D:D,"",'2014'!AA:AA,"JRO",'2014'!L:L,"&lt;&gt;"), 0)</f>
        <v>0</v>
      </c>
      <c r="BG15" s="0" t="n">
        <f aca="false">IFERROR(SUMIFS('2014'!L:L,'2014'!F:F,A15,'2014'!C:C,B15,'2014'!D:D,"",'2014'!AA:AA,"JRO"), 0)</f>
        <v>0</v>
      </c>
      <c r="BH15" s="7" t="n">
        <f aca="false">IFERROR(BG15/BF15, 0)</f>
        <v>0</v>
      </c>
      <c r="BI15" s="0" t="n">
        <f aca="false">IFERROR(SUMIFS('2014'!$G:$G,'2014'!F:F,A15,'2014'!C:C,B15,'2014'!D:D,"",'2014'!AA:AA,"CRO",'2014'!L:L,"&lt;&gt;"), 0)</f>
        <v>0</v>
      </c>
      <c r="BJ15" s="0" t="n">
        <f aca="false">IFERROR(SUMIFS('2014'!L:L,'2014'!F:F,A15,'2014'!C:C,B15,'2014'!D:D,"",'2014'!AA:AA,"CRO"), 0)</f>
        <v>0</v>
      </c>
      <c r="BK15" s="0" t="n">
        <f aca="false">IFERROR(BJ15/BI15, 0)</f>
        <v>0</v>
      </c>
      <c r="BL15" s="0" t="n">
        <f aca="false">IFERROR(SUMIFS('2013'!$G:$G,'2013'!F:F,A15,'2013'!C:C,B15,'2013'!D:D,"",'2013'!AA:AA,"JRO",'2013'!L:L,"&lt;&gt;"), 0)</f>
        <v>0</v>
      </c>
      <c r="BM15" s="0" t="n">
        <f aca="false">IFERROR(SUMIFS('2013'!L:L,'2013'!F:F,A15,'2013'!C:C,B15,'2013'!D:D,"",'2013'!AA:AA,"JRO"), 0)</f>
        <v>0</v>
      </c>
      <c r="BN15" s="0" t="n">
        <f aca="false">IFERROR(BM15/BL15, 0)</f>
        <v>0</v>
      </c>
      <c r="BO15" s="0" t="n">
        <f aca="false">IFERROR(SUMIFS('2012'!$G:$G,'2012'!F:F,A15,'2012'!C:C,B15,'2012'!D:D,"",'2012'!AA:AA,"JRO",'2012'!L:L,"&lt;&gt;"), 0)</f>
        <v>0</v>
      </c>
      <c r="BP15" s="0" t="n">
        <f aca="false">IFERROR(SUMIFS('2012'!L:L,'2012'!F:F,A15,'2012'!C:C,B15,'2012'!D:D,"",'2012'!AA:AA,"JRO"), 0)</f>
        <v>0</v>
      </c>
      <c r="BQ15" s="0" t="n">
        <f aca="false">IFERROR(BP15/BO15, 0)</f>
        <v>0</v>
      </c>
      <c r="BR15" s="0" t="n">
        <f aca="false">IFERROR(SUMIFS('2011'!$G:$G,'2011'!F:F,A15,'2011'!C:C,B15,'2011'!D:D,"",'2011'!AA:AA,"JRO",'2011'!L:L,"&lt;&gt;"), 0)</f>
        <v>0</v>
      </c>
      <c r="BS15" s="0" t="n">
        <f aca="false">IFERROR(SUMIFS('2011'!L:L,'2011'!F:F,A15,'2011'!C:C,B15,'2011'!D:D,"",'2011'!AA:AA,"JRO"), 0)</f>
        <v>0</v>
      </c>
      <c r="BT15" s="7" t="n">
        <f aca="false">IFERROR(BS15/BR15, 0)</f>
        <v>0</v>
      </c>
      <c r="BU15" s="0" t="n">
        <f aca="false">IFERROR(SUMIFS('2010'!$G:$G,'2010'!F:F,A15,'2010'!C:C,B15,'2010'!D:D,"",'2010'!AA:AA,"JRO",'2010'!L:L,"&lt;&gt;"), 0)</f>
        <v>0</v>
      </c>
      <c r="BV15" s="0" t="n">
        <f aca="false">IFERROR(SUMIFS('2010'!L:L,'2010'!F:F,A15,'2010'!C:C,B15,'2010'!D:D,"",'2010'!AA:AA,"JRO"), 0)</f>
        <v>0</v>
      </c>
      <c r="BW15" s="7" t="n">
        <f aca="false">IFERROR(BV15/BU15, 0)</f>
        <v>0</v>
      </c>
      <c r="BX15" s="0" t="n">
        <f aca="false">IFERROR(SUMIFS('2009'!$G:$G,'2009'!F:F,A15,'2009'!C:C,B15,'2009'!D:D,"",'2009'!AA:AA,"JRO",'2009'!L:L,"&lt;&gt;"), 0)</f>
        <v>0</v>
      </c>
      <c r="BY15" s="0" t="n">
        <f aca="false">IFERROR(SUMIFS('2009'!L:L,'2009'!F:F,A15,'2009'!C:C,B15,'2009'!D:D,"",'2009'!AA:AA,"JRO"), 0)</f>
        <v>0</v>
      </c>
      <c r="BZ15" s="7" t="n">
        <f aca="false">IFERROR(BY15/BX15, 0)</f>
        <v>0</v>
      </c>
    </row>
    <row r="16" customFormat="false" ht="15" hidden="false" customHeight="false" outlineLevel="0" collapsed="false">
      <c r="A16" s="0" t="s">
        <v>87</v>
      </c>
      <c r="B16" s="17" t="s">
        <v>75</v>
      </c>
      <c r="C16" s="56" t="n">
        <f aca="false">IFERROR(AVERAGEIFS(I16:BZ16,I$2:BZ$2,"JRO escorts per deportee",I16:BZ16,"&lt;&gt;0"), 0)</f>
        <v>0</v>
      </c>
      <c r="D16" s="13" t="n">
        <f aca="false">IFERROR(AVERAGEIFS(I16:BZ16,I$2:BZ$2,"NRO escorts per deportee",I16:BZ16,"&lt;&gt;0"), 0)</f>
        <v>0</v>
      </c>
      <c r="E16" s="13" t="n">
        <f aca="false">IFERROR(AVERAGEIFS(I16:BZ16,I$2:BZ$2,"CRO escorts per deportee",I16:BZ16,"&lt;&gt;0"), 0)</f>
        <v>0</v>
      </c>
      <c r="G16" s="0" t="n">
        <f aca="false">SUM(J16,M16,P16)</f>
        <v>0</v>
      </c>
      <c r="H16" s="0" t="n">
        <f aca="false">SUM(K16,N16,Q16)</f>
        <v>0</v>
      </c>
      <c r="I16" s="7" t="n">
        <f aca="false">IFERROR(H16/G16, 0)</f>
        <v>0</v>
      </c>
      <c r="J16" s="0" t="n">
        <f aca="false">IFERROR(SUMIFS('2018'!$H:$H,'2018'!$C:$C,B16,'2018'!$F:$F,A16,'2018'!AA:AA,"JRO",'2018'!P:P,"&lt;&gt;")+SUMIFS('2018'!$I:$I,'2018'!$D:$D,B16,'2018'!$F:$F,A16,'2018'!AA:AA,"JRO",'2018'!Q:Q,"&lt;&gt;")+SUMIFS('2018'!$J:$J,'2018'!$E:$E,B16,'2018'!$F:$F,A16,'2018'!AA:AA,"JRO",'2018'!R:R,"&lt;&gt;"), 0)</f>
        <v>0</v>
      </c>
      <c r="K16" s="0" t="n">
        <f aca="false">IFERROR(SUMIFS('2018'!M:M,'2018'!AA:AA,"JRO",'2018'!F:F,A16,'2018'!C:C,B16)+SUMIFS('2018'!P:P,'2018'!AA:AA,"JRO",'2018'!F:F,A16,'2018'!C:C,B16)+SUMIFS('2018'!N:N,'2018'!AA:AA,"JRO",'2018'!F:F,A16,'2018'!D:D,B16)+SUMIFS('2018'!N:N,'2018'!AA:AA,"JRO",'2018'!F:F,A16,'2018'!D:D,B16)+SUMIFS('2018'!O:O,'2018'!AA:AA,"JRO",'2018'!F:F,A16,'2018'!E:E,B16)+SUMIFS('2018'!R:R,'2018'!AA:AA,"JRO",'2018'!F:F,A16,'2018'!E:E,B16), 0)</f>
        <v>0</v>
      </c>
      <c r="L16" s="7" t="n">
        <f aca="false">IFERROR(K16/J16, 0)</f>
        <v>0</v>
      </c>
      <c r="M16" s="0" t="n">
        <f aca="false">IFERROR(SUMIFS('2018'!$H:$H,'2018'!$C:$C,B16,'2018'!$F:$F,A16,'2018'!AA:AA,"NRO",'2018'!P:P,"&lt;&gt;")+SUMIFS('2018'!$I:$I,'2018'!$D:$D,B16,'2018'!$F:$F,A16,'2018'!AA:AA,"NRO",'2018'!Q:Q,"&lt;&gt;")+SUMIFS('2018'!$J:$J,'2018'!$E:$E,B16,'2018'!$F:$F,A16,'2018'!AA:AA,"NRO",'2018'!R:R,"&lt;&gt;"), 0)</f>
        <v>0</v>
      </c>
      <c r="N16" s="0" t="n">
        <f aca="false">IFERROR(SUMIFS('2018'!M:M,'2018'!AA:AA,"NRO",'2018'!F:F,A16,'2018'!C:C,B16)+SUMIFS('2018'!P:P,'2018'!AA:AA,"NRO",'2018'!F:F,A16,'2018'!C:C,B16)+SUMIFS('2018'!N:N,'2018'!AA:AA,"NRO",'2018'!F:F,A16,'2018'!D:D,B16)+SUMIFS('2018'!N:N,'2018'!AA:AA,"NRO",'2018'!F:F,A16,'2018'!D:D,B16)+SUMIFS('2018'!O:O,'2018'!AA:AA,"NRO",'2018'!F:F,A16,'2018'!E:E,B16)+SUMIFS('2018'!R:R,'2018'!AA:AA,"NRO",'2018'!F:F,A16,'2018'!E:E,B16), 0)</f>
        <v>0</v>
      </c>
      <c r="O16" s="7" t="n">
        <f aca="false">IFERROR(N16/M16, 0)</f>
        <v>0</v>
      </c>
      <c r="P16" s="0" t="n">
        <f aca="false">IFERROR(SUMIFS('2018'!$H:$H,'2018'!$C:$C,B16,'2018'!$F:$F,A16,'2018'!AA:AA,"CRO")+SUMIFS('2018'!$I:$I,'2018'!$D:$D,B16,'2018'!$F:$F,A16,'2018'!AA:AA,"CRO")+SUMIFS('2018'!$J:$J,'2018'!$E:$E,B16,'2018'!$F:$F,A16,'2018'!AA:AA,"CRO"), 0)</f>
        <v>0</v>
      </c>
      <c r="Q16" s="0" t="n">
        <f aca="false">IFERROR(SUMIFS('2018'!M:M,'2018'!AA:AA,"CRO",'2018'!F:F,A16,'2018'!C:C,B16)+SUMIFS('2018'!P:P,'2018'!AA:AA,"CRO",'2018'!F:F,A16,'2018'!C:C,B16)+SUMIFS('2018'!N:N,'2018'!AA:AA,"CRO",'2018'!F:F,A16,'2018'!D:D,B16)+SUMIFS('2018'!N:N,'2018'!AA:AA,"CRO",'2018'!F:F,A16,'2018'!D:D,B16)+SUMIFS('2018'!O:O,'2018'!AA:AA,"CRO",'2018'!F:F,A16,'2018'!E:E,B16)+SUMIFS('2018'!R:R,'2018'!AA:AA,"CRO",'2018'!F:F,A16,'2018'!E:E,B16), 0)</f>
        <v>0</v>
      </c>
      <c r="R16" s="7" t="n">
        <f aca="false">IFERROR(Q16/P16, 0)</f>
        <v>0</v>
      </c>
      <c r="S16" s="7" t="n">
        <f aca="false">SUM(V16,Y16,AB16)</f>
        <v>0</v>
      </c>
      <c r="T16" s="7" t="n">
        <f aca="false">SUM(W16,Z16,AC16)</f>
        <v>0</v>
      </c>
      <c r="U16" s="7" t="n">
        <f aca="false">IFERROR(T16/S16, 0)</f>
        <v>0</v>
      </c>
      <c r="V16" s="0" t="n">
        <f aca="false">SUMIFS('2017'!$H:$H,'2017'!$C:$C,B16,'2017'!$F:$F,A16,'2017'!AA:AA,"JRO",'2017'!P:P,"&lt;&gt;")+SUMIFS('2017'!$I:$I,'2017'!$D:$D,B16,'2017'!$F:$F,A16,'2017'!AA:AA,"JRO",'2017'!Q:Q,"&lt;&gt;")+SUMIFS('2017'!$J:$J,'2017'!$E:$E,B16,'2017'!$F:$F,A16,'2017'!AA:AA,"JRO",'2017'!R:R,"&lt;&gt;")</f>
        <v>0</v>
      </c>
      <c r="W16" s="0" t="n">
        <f aca="false">IFERROR(SUMIFS('2017'!M:M,'2017'!AA:AA,"JRO",'2017'!F:F,A16,'2017'!C:C,B16)+SUMIFS('2017'!P:P,'2017'!AA:AA,"JRO",'2017'!F:F,A16,'2017'!C:C,B16)+SUMIFS('2017'!N:N,'2017'!AA:AA,"JRO",'2017'!F:F,A16,'2017'!D:D,B16)+SUMIFS('2017'!N:N,'2017'!AA:AA,"JRO",'2017'!F:F,A16,'2017'!D:D,B16)+SUMIFS('2017'!O:O,'2017'!AA:AA,"JRO",'2017'!F:F,A16,'2017'!E:E,B16)+SUMIFS('2017'!R:R,'2017'!AA:AA,"JRO",'2017'!F:F,A16,'2017'!E:E,B16), 0)</f>
        <v>0</v>
      </c>
      <c r="X16" s="7" t="n">
        <f aca="false">IFERROR(W16/V16, 0)</f>
        <v>0</v>
      </c>
      <c r="Y16" s="0" t="n">
        <f aca="false">IFERROR(SUMIFS('2017'!$H:$H,'2017'!$C:$C,B16,'2017'!$F:$F,A16,'2017'!AA:AA,"NRO",'2017'!P:P,"&lt;&gt;")+SUMIFS('2017'!$I:$I,'2017'!$D:$D,B16,'2017'!$F:$F,A16,'2017'!AA:AA,"NRO",'2017'!Q:Q,"&lt;&gt;")+SUMIFS('2017'!$J:$J,'2017'!$E:$E,B16,'2017'!$F:$F,A16,'2017'!AA:AA,"NRO",'2017'!R:R,"&lt;&gt;"), 0)</f>
        <v>0</v>
      </c>
      <c r="Z16" s="0" t="n">
        <f aca="false">IFERROR(SUMIFS('2017'!M:M,'2017'!AA:AA,"NRO",'2017'!F:F,A16,'2017'!C:C,B16)+SUMIFS('2017'!P:P,'2017'!AA:AA,"NRO",'2017'!F:F,A16,'2017'!C:C,B16)+SUMIFS('2017'!N:N,'2017'!AA:AA,"NRO",'2017'!F:F,A16,'2017'!D:D,B16)+SUMIFS('2017'!N:N,'2017'!AA:AA,"NRO",'2017'!F:F,A16,'2017'!D:D,B16)+SUMIFS('2017'!O:O,'2017'!AA:AA,"NRO",'2017'!F:F,A16,'2017'!E:E,B16)+SUMIFS('2017'!R:R,'2017'!AA:AA,"NRO",'2017'!F:F,A16,'2017'!E:E,B16), 0)</f>
        <v>0</v>
      </c>
      <c r="AA16" s="7" t="n">
        <f aca="false">IFERROR(Z16/Y16, 0)</f>
        <v>0</v>
      </c>
      <c r="AB16" s="0" t="n">
        <f aca="false">IFERROR(SUMIFS('2017'!$H:$H,'2017'!$C:$C,B16,'2017'!$F:$F,A16,'2017'!AA:AA,"CRO",'2017'!P:P,"&lt;&gt;")+SUMIFS('2017'!$I:$I,'2017'!$D:$D,B16,'2017'!$F:$F,A16,'2017'!AA:AA,"CRO",'2017'!Q:Q,"&lt;&gt;")+SUMIFS('2017'!$J:$J,'2017'!$E:$E,B16,'2017'!$F:$F,A16,'2017'!AA:AA,"CRO",'2017'!R:R,"&lt;&gt;"), 0)</f>
        <v>0</v>
      </c>
      <c r="AC16" s="0" t="n">
        <f aca="false">IFERROR(SUMIFS('2017'!M:M,'2017'!AA:AA,"CRO",'2017'!F:F,A16,'2017'!C:C,B16)+SUMIFS('2017'!P:P,'2017'!AA:AA,"CRO",'2017'!F:F,A16,'2017'!C:C,B16)+SUMIFS('2017'!N:N,'2017'!AA:AA,"CRO",'2017'!F:F,A16,'2017'!D:D,B16)+SUMIFS('2017'!N:N,'2017'!AA:AA,"CRO",'2017'!F:F,A16,'2017'!D:D,B16)+SUMIFS('2017'!O:O,'2017'!AA:AA,"CRO",'2017'!F:F,A16,'2017'!E:E,B16)+SUMIFS('2017'!R:R,'2017'!AA:AA,"CRO",'2017'!F:F,A16,'2017'!E:E,B16), 0)</f>
        <v>0</v>
      </c>
      <c r="AD16" s="0" t="n">
        <f aca="false">IFERROR(AC16/AB16, 0)</f>
        <v>0</v>
      </c>
      <c r="AE16" s="0" t="n">
        <f aca="false">SUM(AH16,AK16,AN16)</f>
        <v>0</v>
      </c>
      <c r="AF16" s="0" t="n">
        <f aca="false">SUM(AI16,AL16,AO16)</f>
        <v>0</v>
      </c>
      <c r="AG16" s="7" t="n">
        <f aca="false">IFERROR(AF16/AE16, 0)</f>
        <v>0</v>
      </c>
      <c r="AH16" s="0" t="n">
        <f aca="false">IFERROR(SUMIFS('2016'!$G:$G,'2016'!F:F,A16,'2016'!C:C,B16,'2016'!D:D,"",'2016'!AA:AA,"JRO",'2016'!L:L,"&lt;&gt;"), 0)</f>
        <v>0</v>
      </c>
      <c r="AI16" s="0" t="n">
        <f aca="false">IFERROR(SUMIFS('2016'!L:L,'2016'!F:F,A16,'2016'!C:C,B16,'2016'!D:D,"",'2016'!AA:AA,"JRO"), 0)</f>
        <v>0</v>
      </c>
      <c r="AJ16" s="7" t="n">
        <f aca="false">IFERROR(AI16/AH16, 0)</f>
        <v>0</v>
      </c>
      <c r="AK16" s="0" t="n">
        <f aca="false">IFERROR(SUMIFS('2016'!$G:$G,'2016'!F:F,A16,'2016'!C:C,B16,'2016'!D:D,"",'2016'!AA:AA,"NRO",'2016'!L:L,"&lt;&gt;"), 0)</f>
        <v>0</v>
      </c>
      <c r="AL16" s="0" t="n">
        <f aca="false">IFERROR(SUMIFS('2016'!L:L,'2016'!F:F,A16,'2016'!C:C,B16,'2016'!D:D,"",'2016'!AA:AA,"NRO"), 0)</f>
        <v>0</v>
      </c>
      <c r="AM16" s="0" t="n">
        <f aca="false">IFERROR(AL16/AK16, 0)</f>
        <v>0</v>
      </c>
      <c r="AN16" s="0" t="n">
        <f aca="false">IFERROR(SUMIFS('2016'!$G:$G,'2016'!F:F,A16,'2016'!C:C,B16,'2016'!D:D,"",'2016'!AA:AA,"CRO",'2016'!L:L,"&lt;&gt;"), 0)</f>
        <v>0</v>
      </c>
      <c r="AO16" s="0" t="n">
        <f aca="false">IFERROR(SUMIFS('2016'!L:L,'2016'!F:F,A16,'2016'!C:C,B16,'2016'!D:D,"",'2016'!AA:AA,"CRO"), 0)</f>
        <v>0</v>
      </c>
      <c r="AP16" s="0" t="n">
        <f aca="false">IFERROR(AO16/AN16, 0)</f>
        <v>0</v>
      </c>
      <c r="AQ16" s="0" t="n">
        <f aca="false">SUM(AT16,AW16,AZ16)</f>
        <v>0</v>
      </c>
      <c r="AR16" s="0" t="n">
        <f aca="false">SUM(AU16,AX16,BA16)</f>
        <v>0</v>
      </c>
      <c r="AS16" s="7" t="n">
        <f aca="false">IFERROR(AR16/AQ16, 0)</f>
        <v>0</v>
      </c>
      <c r="AT16" s="0" t="n">
        <f aca="false">IFERROR(SUMIFS('2015'!$G:$G,'2015'!F:F,A16,'2015'!C:C,B16,'2015'!D:D,"",'2015'!AA:AA,"JRO",'2015'!L:L,"&lt;&gt;"), 0)</f>
        <v>0</v>
      </c>
      <c r="AU16" s="0" t="n">
        <f aca="false">IFERROR(SUMIFS('2015'!L:L,'2015'!F:F,A16,'2015'!C:C,B16,'2015'!D:D,"",'2015'!AA:AA,"JRO"), 0)</f>
        <v>0</v>
      </c>
      <c r="AV16" s="0" t="n">
        <f aca="false">IFERROR(AU16/AT16, 0)</f>
        <v>0</v>
      </c>
      <c r="AW16" s="0" t="n">
        <f aca="false">IFERROR(SUMIFS('2015'!$G:$G,'2015'!F:F,A16,'2015'!C:C,B16,'2015'!D:D,"",'2015'!AA:AA,"NRO",'2015'!L:L,"&lt;&gt;"), 0)</f>
        <v>0</v>
      </c>
      <c r="AX16" s="0" t="n">
        <f aca="false">IFERROR(SUMIFS('2015'!L:L,'2015'!F:F,A16,'2015'!C:C,B16,'2015'!D:D,"",'2015'!AA:AA,"NRO"), 0)</f>
        <v>0</v>
      </c>
      <c r="AY16" s="0" t="n">
        <f aca="false">IFERROR(AX16/AW16, 0)</f>
        <v>0</v>
      </c>
      <c r="AZ16" s="0" t="n">
        <f aca="false">IFERROR(SUMIFS('2015'!$G:$G,'2015'!F:F,A16,'2015'!C:C,B16,'2015'!D:D,"",'2015'!AA:AA,"CRO",'2015'!L:L,"&lt;&gt;"), 0)</f>
        <v>0</v>
      </c>
      <c r="BA16" s="0" t="n">
        <f aca="false">IFERROR(SUMIFS('2015'!L:L,'2015'!F:F,A16,'2015'!C:C,B16,'2015'!D:D,"",'2015'!AA:AA,"CRO"), 0)</f>
        <v>0</v>
      </c>
      <c r="BB16" s="0" t="n">
        <f aca="false">IFERROR(BA16/AZ16, 0)</f>
        <v>0</v>
      </c>
      <c r="BC16" s="0" t="n">
        <f aca="false">SUM(BF16,BI16)</f>
        <v>0</v>
      </c>
      <c r="BD16" s="0" t="n">
        <f aca="false">SUM(BG16,BJ16)</f>
        <v>0</v>
      </c>
      <c r="BE16" s="7" t="n">
        <f aca="false">IFERROR(BD16/BC16, 0)</f>
        <v>0</v>
      </c>
      <c r="BF16" s="0" t="n">
        <f aca="false">IFERROR(SUMIFS('2014'!$G:$G,'2014'!F:F,A16,'2014'!C:C,B16,'2014'!D:D,"",'2014'!AA:AA,"JRO",'2014'!L:L,"&lt;&gt;"), 0)</f>
        <v>0</v>
      </c>
      <c r="BG16" s="0" t="n">
        <f aca="false">IFERROR(SUMIFS('2014'!L:L,'2014'!F:F,A16,'2014'!C:C,B16,'2014'!D:D,"",'2014'!AA:AA,"JRO"), 0)</f>
        <v>0</v>
      </c>
      <c r="BH16" s="7" t="n">
        <f aca="false">IFERROR(BG16/BF16, 0)</f>
        <v>0</v>
      </c>
      <c r="BI16" s="0" t="n">
        <f aca="false">IFERROR(SUMIFS('2014'!$G:$G,'2014'!F:F,A16,'2014'!C:C,B16,'2014'!D:D,"",'2014'!AA:AA,"CRO",'2014'!L:L,"&lt;&gt;"), 0)</f>
        <v>0</v>
      </c>
      <c r="BJ16" s="0" t="n">
        <f aca="false">IFERROR(SUMIFS('2014'!L:L,'2014'!F:F,A16,'2014'!C:C,B16,'2014'!D:D,"",'2014'!AA:AA,"CRO"), 0)</f>
        <v>0</v>
      </c>
      <c r="BK16" s="0" t="n">
        <f aca="false">IFERROR(BJ16/BI16, 0)</f>
        <v>0</v>
      </c>
      <c r="BL16" s="0" t="n">
        <f aca="false">IFERROR(SUMIFS('2013'!$G:$G,'2013'!F:F,A16,'2013'!C:C,B16,'2013'!D:D,"",'2013'!AA:AA,"JRO",'2013'!L:L,"&lt;&gt;"), 0)</f>
        <v>0</v>
      </c>
      <c r="BM16" s="0" t="n">
        <f aca="false">IFERROR(SUMIFS('2013'!L:L,'2013'!F:F,A16,'2013'!C:C,B16,'2013'!D:D,"",'2013'!AA:AA,"JRO"), 0)</f>
        <v>0</v>
      </c>
      <c r="BN16" s="0" t="n">
        <f aca="false">IFERROR(BM16/BL16, 0)</f>
        <v>0</v>
      </c>
      <c r="BO16" s="0" t="n">
        <f aca="false">IFERROR(SUMIFS('2012'!$G:$G,'2012'!F:F,A16,'2012'!C:C,B16,'2012'!D:D,"",'2012'!AA:AA,"JRO",'2012'!L:L,"&lt;&gt;"), 0)</f>
        <v>0</v>
      </c>
      <c r="BP16" s="0" t="n">
        <f aca="false">IFERROR(SUMIFS('2012'!L:L,'2012'!F:F,A16,'2012'!C:C,B16,'2012'!D:D,"",'2012'!AA:AA,"JRO"), 0)</f>
        <v>0</v>
      </c>
      <c r="BQ16" s="0" t="n">
        <f aca="false">IFERROR(BP16/BO16, 0)</f>
        <v>0</v>
      </c>
      <c r="BR16" s="0" t="n">
        <f aca="false">IFERROR(SUMIFS('2011'!$G:$G,'2011'!F:F,A16,'2011'!C:C,B16,'2011'!D:D,"",'2011'!AA:AA,"JRO",'2011'!L:L,"&lt;&gt;"), 0)</f>
        <v>0</v>
      </c>
      <c r="BS16" s="0" t="n">
        <f aca="false">IFERROR(SUMIFS('2011'!L:L,'2011'!F:F,A16,'2011'!C:C,B16,'2011'!D:D,"",'2011'!AA:AA,"JRO"), 0)</f>
        <v>0</v>
      </c>
      <c r="BT16" s="7" t="n">
        <f aca="false">IFERROR(BS16/BR16, 0)</f>
        <v>0</v>
      </c>
      <c r="BU16" s="0" t="n">
        <f aca="false">IFERROR(SUMIFS('2010'!$G:$G,'2010'!F:F,A16,'2010'!C:C,B16,'2010'!D:D,"",'2010'!AA:AA,"JRO",'2010'!L:L,"&lt;&gt;"), 0)</f>
        <v>0</v>
      </c>
      <c r="BV16" s="0" t="n">
        <f aca="false">IFERROR(SUMIFS('2010'!L:L,'2010'!F:F,A16,'2010'!C:C,B16,'2010'!D:D,"",'2010'!AA:AA,"JRO"), 0)</f>
        <v>0</v>
      </c>
      <c r="BW16" s="7" t="n">
        <f aca="false">IFERROR(BV16/BU16, 0)</f>
        <v>0</v>
      </c>
      <c r="BX16" s="0" t="n">
        <f aca="false">IFERROR(SUMIFS('2009'!$G:$G,'2009'!F:F,A16,'2009'!C:C,B16,'2009'!D:D,"",'2009'!AA:AA,"JRO",'2009'!L:L,"&lt;&gt;"), 0)</f>
        <v>0</v>
      </c>
      <c r="BY16" s="0" t="n">
        <f aca="false">IFERROR(SUMIFS('2009'!L:L,'2009'!F:F,A16,'2009'!C:C,B16,'2009'!D:D,"",'2009'!AA:AA,"JRO"), 0)</f>
        <v>0</v>
      </c>
      <c r="BZ16" s="7" t="n">
        <f aca="false">IFERROR(BY16/BX16, 0)</f>
        <v>0</v>
      </c>
    </row>
    <row r="17" customFormat="false" ht="15" hidden="false" customHeight="false" outlineLevel="0" collapsed="false">
      <c r="A17" s="0" t="s">
        <v>87</v>
      </c>
      <c r="B17" s="13" t="s">
        <v>60</v>
      </c>
      <c r="C17" s="56" t="n">
        <f aca="false">IFERROR(AVERAGEIFS(I17:BZ17,I$2:BZ$2,"JRO escorts per deportee",I17:BZ17,"&lt;&gt;0"), 0)</f>
        <v>0</v>
      </c>
      <c r="D17" s="13" t="n">
        <f aca="false">IFERROR(AVERAGEIFS(I17:BZ17,I$2:BZ$2,"NRO escorts per deportee",I17:BZ17,"&lt;&gt;0"), 0)</f>
        <v>0</v>
      </c>
      <c r="E17" s="13" t="n">
        <f aca="false">IFERROR(AVERAGEIFS(I17:BZ17,I$2:BZ$2,"CRO escorts per deportee",I17:BZ17,"&lt;&gt;0"), 0)</f>
        <v>0</v>
      </c>
      <c r="G17" s="0" t="n">
        <f aca="false">SUM(J17,M17,P17)</f>
        <v>0</v>
      </c>
      <c r="H17" s="0" t="n">
        <f aca="false">SUM(K17,N17,Q17)</f>
        <v>0</v>
      </c>
      <c r="I17" s="7" t="n">
        <f aca="false">IFERROR(H17/G17, 0)</f>
        <v>0</v>
      </c>
      <c r="J17" s="0" t="n">
        <f aca="false">IFERROR(SUMIFS('2018'!$H:$H,'2018'!$C:$C,B17,'2018'!$F:$F,A17,'2018'!AA:AA,"JRO",'2018'!P:P,"&lt;&gt;")+SUMIFS('2018'!$I:$I,'2018'!$D:$D,B17,'2018'!$F:$F,A17,'2018'!AA:AA,"JRO",'2018'!Q:Q,"&lt;&gt;")+SUMIFS('2018'!$J:$J,'2018'!$E:$E,B17,'2018'!$F:$F,A17,'2018'!AA:AA,"JRO",'2018'!R:R,"&lt;&gt;"), 0)</f>
        <v>0</v>
      </c>
      <c r="K17" s="0" t="n">
        <f aca="false">IFERROR(SUMIFS('2018'!M:M,'2018'!AA:AA,"JRO",'2018'!F:F,A17,'2018'!C:C,B17)+SUMIFS('2018'!P:P,'2018'!AA:AA,"JRO",'2018'!F:F,A17,'2018'!C:C,B17)+SUMIFS('2018'!N:N,'2018'!AA:AA,"JRO",'2018'!F:F,A17,'2018'!D:D,B17)+SUMIFS('2018'!N:N,'2018'!AA:AA,"JRO",'2018'!F:F,A17,'2018'!D:D,B17)+SUMIFS('2018'!O:O,'2018'!AA:AA,"JRO",'2018'!F:F,A17,'2018'!E:E,B17)+SUMIFS('2018'!R:R,'2018'!AA:AA,"JRO",'2018'!F:F,A17,'2018'!E:E,B17), 0)</f>
        <v>0</v>
      </c>
      <c r="L17" s="7" t="n">
        <f aca="false">IFERROR(K17/J17, 0)</f>
        <v>0</v>
      </c>
      <c r="M17" s="0" t="n">
        <f aca="false">IFERROR(SUMIFS('2018'!$H:$H,'2018'!$C:$C,B17,'2018'!$F:$F,A17,'2018'!AA:AA,"NRO",'2018'!P:P,"&lt;&gt;")+SUMIFS('2018'!$I:$I,'2018'!$D:$D,B17,'2018'!$F:$F,A17,'2018'!AA:AA,"NRO",'2018'!Q:Q,"&lt;&gt;")+SUMIFS('2018'!$J:$J,'2018'!$E:$E,B17,'2018'!$F:$F,A17,'2018'!AA:AA,"NRO",'2018'!R:R,"&lt;&gt;"), 0)</f>
        <v>0</v>
      </c>
      <c r="N17" s="0" t="n">
        <f aca="false">IFERROR(SUMIFS('2018'!M:M,'2018'!AA:AA,"NRO",'2018'!F:F,A17,'2018'!C:C,B17)+SUMIFS('2018'!P:P,'2018'!AA:AA,"NRO",'2018'!F:F,A17,'2018'!C:C,B17)+SUMIFS('2018'!N:N,'2018'!AA:AA,"NRO",'2018'!F:F,A17,'2018'!D:D,B17)+SUMIFS('2018'!N:N,'2018'!AA:AA,"NRO",'2018'!F:F,A17,'2018'!D:D,B17)+SUMIFS('2018'!O:O,'2018'!AA:AA,"NRO",'2018'!F:F,A17,'2018'!E:E,B17)+SUMIFS('2018'!R:R,'2018'!AA:AA,"NRO",'2018'!F:F,A17,'2018'!E:E,B17), 0)</f>
        <v>0</v>
      </c>
      <c r="O17" s="7" t="n">
        <f aca="false">IFERROR(N17/M17, 0)</f>
        <v>0</v>
      </c>
      <c r="P17" s="0" t="n">
        <f aca="false">IFERROR(SUMIFS('2018'!$H:$H,'2018'!$C:$C,B17,'2018'!$F:$F,A17,'2018'!AA:AA,"CRO")+SUMIFS('2018'!$I:$I,'2018'!$D:$D,B17,'2018'!$F:$F,A17,'2018'!AA:AA,"CRO")+SUMIFS('2018'!$J:$J,'2018'!$E:$E,B17,'2018'!$F:$F,A17,'2018'!AA:AA,"CRO"), 0)</f>
        <v>0</v>
      </c>
      <c r="Q17" s="0" t="n">
        <f aca="false">IFERROR(SUMIFS('2018'!M:M,'2018'!AA:AA,"CRO",'2018'!F:F,A17,'2018'!C:C,B17)+SUMIFS('2018'!P:P,'2018'!AA:AA,"CRO",'2018'!F:F,A17,'2018'!C:C,B17)+SUMIFS('2018'!N:N,'2018'!AA:AA,"CRO",'2018'!F:F,A17,'2018'!D:D,B17)+SUMIFS('2018'!N:N,'2018'!AA:AA,"CRO",'2018'!F:F,A17,'2018'!D:D,B17)+SUMIFS('2018'!O:O,'2018'!AA:AA,"CRO",'2018'!F:F,A17,'2018'!E:E,B17)+SUMIFS('2018'!R:R,'2018'!AA:AA,"CRO",'2018'!F:F,A17,'2018'!E:E,B17), 0)</f>
        <v>0</v>
      </c>
      <c r="R17" s="7" t="n">
        <f aca="false">IFERROR(Q17/P17, 0)</f>
        <v>0</v>
      </c>
      <c r="S17" s="7" t="n">
        <f aca="false">SUM(V17,Y17,AB17)</f>
        <v>0</v>
      </c>
      <c r="T17" s="7" t="n">
        <f aca="false">SUM(W17,Z17,AC17)</f>
        <v>0</v>
      </c>
      <c r="U17" s="7" t="n">
        <f aca="false">IFERROR(T17/S17, 0)</f>
        <v>0</v>
      </c>
      <c r="V17" s="0" t="n">
        <f aca="false">SUMIFS('2017'!$H:$H,'2017'!$C:$C,B17,'2017'!$F:$F,A17,'2017'!AA:AA,"JRO",'2017'!P:P,"&lt;&gt;")+SUMIFS('2017'!$I:$I,'2017'!$D:$D,B17,'2017'!$F:$F,A17,'2017'!AA:AA,"JRO",'2017'!Q:Q,"&lt;&gt;")+SUMIFS('2017'!$J:$J,'2017'!$E:$E,B17,'2017'!$F:$F,A17,'2017'!AA:AA,"JRO",'2017'!R:R,"&lt;&gt;")</f>
        <v>0</v>
      </c>
      <c r="W17" s="0" t="n">
        <f aca="false">IFERROR(SUMIFS('2017'!M:M,'2017'!AA:AA,"JRO",'2017'!F:F,A17,'2017'!C:C,B17)+SUMIFS('2017'!P:P,'2017'!AA:AA,"JRO",'2017'!F:F,A17,'2017'!C:C,B17)+SUMIFS('2017'!N:N,'2017'!AA:AA,"JRO",'2017'!F:F,A17,'2017'!D:D,B17)+SUMIFS('2017'!N:N,'2017'!AA:AA,"JRO",'2017'!F:F,A17,'2017'!D:D,B17)+SUMIFS('2017'!O:O,'2017'!AA:AA,"JRO",'2017'!F:F,A17,'2017'!E:E,B17)+SUMIFS('2017'!R:R,'2017'!AA:AA,"JRO",'2017'!F:F,A17,'2017'!E:E,B17), 0)</f>
        <v>0</v>
      </c>
      <c r="X17" s="7" t="n">
        <f aca="false">IFERROR(W17/V17, 0)</f>
        <v>0</v>
      </c>
      <c r="Y17" s="0" t="n">
        <f aca="false">IFERROR(SUMIFS('2017'!$H:$H,'2017'!$C:$C,B17,'2017'!$F:$F,A17,'2017'!AA:AA,"NRO",'2017'!P:P,"&lt;&gt;")+SUMIFS('2017'!$I:$I,'2017'!$D:$D,B17,'2017'!$F:$F,A17,'2017'!AA:AA,"NRO",'2017'!Q:Q,"&lt;&gt;")+SUMIFS('2017'!$J:$J,'2017'!$E:$E,B17,'2017'!$F:$F,A17,'2017'!AA:AA,"NRO",'2017'!R:R,"&lt;&gt;"), 0)</f>
        <v>0</v>
      </c>
      <c r="Z17" s="0" t="n">
        <f aca="false">IFERROR(SUMIFS('2017'!M:M,'2017'!AA:AA,"NRO",'2017'!F:F,A17,'2017'!C:C,B17)+SUMIFS('2017'!P:P,'2017'!AA:AA,"NRO",'2017'!F:F,A17,'2017'!C:C,B17)+SUMIFS('2017'!N:N,'2017'!AA:AA,"NRO",'2017'!F:F,A17,'2017'!D:D,B17)+SUMIFS('2017'!N:N,'2017'!AA:AA,"NRO",'2017'!F:F,A17,'2017'!D:D,B17)+SUMIFS('2017'!O:O,'2017'!AA:AA,"NRO",'2017'!F:F,A17,'2017'!E:E,B17)+SUMIFS('2017'!R:R,'2017'!AA:AA,"NRO",'2017'!F:F,A17,'2017'!E:E,B17), 0)</f>
        <v>0</v>
      </c>
      <c r="AA17" s="7" t="n">
        <f aca="false">IFERROR(Z17/Y17, 0)</f>
        <v>0</v>
      </c>
      <c r="AB17" s="0" t="n">
        <f aca="false">IFERROR(SUMIFS('2017'!$H:$H,'2017'!$C:$C,B17,'2017'!$F:$F,A17,'2017'!AA:AA,"CRO",'2017'!P:P,"&lt;&gt;")+SUMIFS('2017'!$I:$I,'2017'!$D:$D,B17,'2017'!$F:$F,A17,'2017'!AA:AA,"CRO",'2017'!Q:Q,"&lt;&gt;")+SUMIFS('2017'!$J:$J,'2017'!$E:$E,B17,'2017'!$F:$F,A17,'2017'!AA:AA,"CRO",'2017'!R:R,"&lt;&gt;"), 0)</f>
        <v>0</v>
      </c>
      <c r="AC17" s="0" t="n">
        <f aca="false">IFERROR(SUMIFS('2017'!M:M,'2017'!AA:AA,"CRO",'2017'!F:F,A17,'2017'!C:C,B17)+SUMIFS('2017'!P:P,'2017'!AA:AA,"CRO",'2017'!F:F,A17,'2017'!C:C,B17)+SUMIFS('2017'!N:N,'2017'!AA:AA,"CRO",'2017'!F:F,A17,'2017'!D:D,B17)+SUMIFS('2017'!N:N,'2017'!AA:AA,"CRO",'2017'!F:F,A17,'2017'!D:D,B17)+SUMIFS('2017'!O:O,'2017'!AA:AA,"CRO",'2017'!F:F,A17,'2017'!E:E,B17)+SUMIFS('2017'!R:R,'2017'!AA:AA,"CRO",'2017'!F:F,A17,'2017'!E:E,B17), 0)</f>
        <v>0</v>
      </c>
      <c r="AD17" s="0" t="n">
        <f aca="false">IFERROR(AC17/AB17, 0)</f>
        <v>0</v>
      </c>
      <c r="AE17" s="0" t="n">
        <f aca="false">SUM(AH17,AK17,AN17)</f>
        <v>0</v>
      </c>
      <c r="AF17" s="0" t="n">
        <f aca="false">SUM(AI17,AL17,AO17)</f>
        <v>0</v>
      </c>
      <c r="AG17" s="7" t="n">
        <f aca="false">IFERROR(AF17/AE17, 0)</f>
        <v>0</v>
      </c>
      <c r="AH17" s="0" t="n">
        <f aca="false">IFERROR(SUMIFS('2016'!$G:$G,'2016'!F:F,A17,'2016'!C:C,B17,'2016'!D:D,"",'2016'!AA:AA,"JRO",'2016'!L:L,"&lt;&gt;"), 0)</f>
        <v>0</v>
      </c>
      <c r="AI17" s="0" t="n">
        <f aca="false">IFERROR(SUMIFS('2016'!L:L,'2016'!F:F,A17,'2016'!C:C,B17,'2016'!D:D,"",'2016'!AA:AA,"JRO"), 0)</f>
        <v>0</v>
      </c>
      <c r="AJ17" s="7" t="n">
        <f aca="false">IFERROR(AI17/AH17, 0)</f>
        <v>0</v>
      </c>
      <c r="AK17" s="0" t="n">
        <f aca="false">IFERROR(SUMIFS('2016'!$G:$G,'2016'!F:F,A17,'2016'!C:C,B17,'2016'!D:D,"",'2016'!AA:AA,"NRO",'2016'!L:L,"&lt;&gt;"), 0)</f>
        <v>0</v>
      </c>
      <c r="AL17" s="0" t="n">
        <f aca="false">IFERROR(SUMIFS('2016'!L:L,'2016'!F:F,A17,'2016'!C:C,B17,'2016'!D:D,"",'2016'!AA:AA,"NRO"), 0)</f>
        <v>0</v>
      </c>
      <c r="AM17" s="0" t="n">
        <f aca="false">IFERROR(AL17/AK17, 0)</f>
        <v>0</v>
      </c>
      <c r="AN17" s="0" t="n">
        <f aca="false">IFERROR(SUMIFS('2016'!$G:$G,'2016'!F:F,A17,'2016'!C:C,B17,'2016'!D:D,"",'2016'!AA:AA,"CRO",'2016'!L:L,"&lt;&gt;"), 0)</f>
        <v>0</v>
      </c>
      <c r="AO17" s="0" t="n">
        <f aca="false">IFERROR(SUMIFS('2016'!L:L,'2016'!F:F,A17,'2016'!C:C,B17,'2016'!D:D,"",'2016'!AA:AA,"CRO"), 0)</f>
        <v>0</v>
      </c>
      <c r="AP17" s="0" t="n">
        <f aca="false">IFERROR(AO17/AN17, 0)</f>
        <v>0</v>
      </c>
      <c r="AQ17" s="0" t="n">
        <f aca="false">SUM(AT17,AW17,AZ17)</f>
        <v>0</v>
      </c>
      <c r="AR17" s="0" t="n">
        <f aca="false">SUM(AU17,AX17,BA17)</f>
        <v>0</v>
      </c>
      <c r="AS17" s="7" t="n">
        <f aca="false">IFERROR(AR17/AQ17, 0)</f>
        <v>0</v>
      </c>
      <c r="AT17" s="0" t="n">
        <f aca="false">IFERROR(SUMIFS('2015'!$G:$G,'2015'!F:F,A17,'2015'!C:C,B17,'2015'!D:D,"",'2015'!AA:AA,"JRO",'2015'!L:L,"&lt;&gt;"), 0)</f>
        <v>0</v>
      </c>
      <c r="AU17" s="0" t="n">
        <f aca="false">IFERROR(SUMIFS('2015'!L:L,'2015'!F:F,A17,'2015'!C:C,B17,'2015'!D:D,"",'2015'!AA:AA,"JRO"), 0)</f>
        <v>0</v>
      </c>
      <c r="AV17" s="0" t="n">
        <f aca="false">IFERROR(AU17/AT17, 0)</f>
        <v>0</v>
      </c>
      <c r="AW17" s="0" t="n">
        <f aca="false">IFERROR(SUMIFS('2015'!$G:$G,'2015'!F:F,A17,'2015'!C:C,B17,'2015'!D:D,"",'2015'!AA:AA,"NRO",'2015'!L:L,"&lt;&gt;"), 0)</f>
        <v>0</v>
      </c>
      <c r="AX17" s="0" t="n">
        <f aca="false">IFERROR(SUMIFS('2015'!L:L,'2015'!F:F,A17,'2015'!C:C,B17,'2015'!D:D,"",'2015'!AA:AA,"NRO"), 0)</f>
        <v>0</v>
      </c>
      <c r="AY17" s="0" t="n">
        <f aca="false">IFERROR(AX17/AW17, 0)</f>
        <v>0</v>
      </c>
      <c r="AZ17" s="0" t="n">
        <f aca="false">IFERROR(SUMIFS('2015'!$G:$G,'2015'!F:F,A17,'2015'!C:C,B17,'2015'!D:D,"",'2015'!AA:AA,"CRO",'2015'!L:L,"&lt;&gt;"), 0)</f>
        <v>0</v>
      </c>
      <c r="BA17" s="0" t="n">
        <f aca="false">IFERROR(SUMIFS('2015'!L:L,'2015'!F:F,A17,'2015'!C:C,B17,'2015'!D:D,"",'2015'!AA:AA,"CRO"), 0)</f>
        <v>0</v>
      </c>
      <c r="BB17" s="0" t="n">
        <f aca="false">IFERROR(BA17/AZ17, 0)</f>
        <v>0</v>
      </c>
      <c r="BC17" s="0" t="n">
        <f aca="false">SUM(BF17,BI17)</f>
        <v>0</v>
      </c>
      <c r="BD17" s="0" t="n">
        <f aca="false">SUM(BG17,BJ17)</f>
        <v>0</v>
      </c>
      <c r="BE17" s="7" t="n">
        <f aca="false">IFERROR(BD17/BC17, 0)</f>
        <v>0</v>
      </c>
      <c r="BF17" s="0" t="n">
        <f aca="false">IFERROR(SUMIFS('2014'!$G:$G,'2014'!F:F,A17,'2014'!C:C,B17,'2014'!D:D,"",'2014'!AA:AA,"JRO",'2014'!L:L,"&lt;&gt;"), 0)</f>
        <v>0</v>
      </c>
      <c r="BG17" s="0" t="n">
        <f aca="false">IFERROR(SUMIFS('2014'!L:L,'2014'!F:F,A17,'2014'!C:C,B17,'2014'!D:D,"",'2014'!AA:AA,"JRO"), 0)</f>
        <v>0</v>
      </c>
      <c r="BH17" s="7" t="n">
        <f aca="false">IFERROR(BG17/BF17, 0)</f>
        <v>0</v>
      </c>
      <c r="BI17" s="0" t="n">
        <f aca="false">IFERROR(SUMIFS('2014'!$G:$G,'2014'!F:F,A17,'2014'!C:C,B17,'2014'!D:D,"",'2014'!AA:AA,"CRO",'2014'!L:L,"&lt;&gt;"), 0)</f>
        <v>0</v>
      </c>
      <c r="BJ17" s="0" t="n">
        <f aca="false">IFERROR(SUMIFS('2014'!L:L,'2014'!F:F,A17,'2014'!C:C,B17,'2014'!D:D,"",'2014'!AA:AA,"CRO"), 0)</f>
        <v>0</v>
      </c>
      <c r="BK17" s="0" t="n">
        <f aca="false">IFERROR(BJ17/BI17, 0)</f>
        <v>0</v>
      </c>
      <c r="BL17" s="0" t="n">
        <f aca="false">IFERROR(SUMIFS('2013'!$G:$G,'2013'!F:F,A17,'2013'!C:C,B17,'2013'!D:D,"",'2013'!AA:AA,"JRO",'2013'!L:L,"&lt;&gt;"), 0)</f>
        <v>0</v>
      </c>
      <c r="BM17" s="0" t="n">
        <f aca="false">IFERROR(SUMIFS('2013'!L:L,'2013'!F:F,A17,'2013'!C:C,B17,'2013'!D:D,"",'2013'!AA:AA,"JRO"), 0)</f>
        <v>0</v>
      </c>
      <c r="BN17" s="0" t="n">
        <f aca="false">IFERROR(BM17/BL17, 0)</f>
        <v>0</v>
      </c>
      <c r="BO17" s="0" t="n">
        <f aca="false">IFERROR(SUMIFS('2012'!$G:$G,'2012'!F:F,A17,'2012'!C:C,B17,'2012'!D:D,"",'2012'!AA:AA,"JRO",'2012'!L:L,"&lt;&gt;"), 0)</f>
        <v>0</v>
      </c>
      <c r="BP17" s="0" t="n">
        <f aca="false">IFERROR(SUMIFS('2012'!L:L,'2012'!F:F,A17,'2012'!C:C,B17,'2012'!D:D,"",'2012'!AA:AA,"JRO"), 0)</f>
        <v>0</v>
      </c>
      <c r="BQ17" s="0" t="n">
        <f aca="false">IFERROR(BP17/BO17, 0)</f>
        <v>0</v>
      </c>
      <c r="BR17" s="0" t="n">
        <f aca="false">IFERROR(SUMIFS('2011'!$G:$G,'2011'!F:F,A17,'2011'!C:C,B17,'2011'!D:D,"",'2011'!AA:AA,"JRO",'2011'!L:L,"&lt;&gt;"), 0)</f>
        <v>0</v>
      </c>
      <c r="BS17" s="0" t="n">
        <f aca="false">IFERROR(SUMIFS('2011'!L:L,'2011'!F:F,A17,'2011'!C:C,B17,'2011'!D:D,"",'2011'!AA:AA,"JRO"), 0)</f>
        <v>0</v>
      </c>
      <c r="BT17" s="7" t="n">
        <f aca="false">IFERROR(BS17/BR17, 0)</f>
        <v>0</v>
      </c>
      <c r="BU17" s="0" t="n">
        <f aca="false">IFERROR(SUMIFS('2010'!$G:$G,'2010'!F:F,A17,'2010'!C:C,B17,'2010'!D:D,"",'2010'!AA:AA,"JRO",'2010'!L:L,"&lt;&gt;"), 0)</f>
        <v>0</v>
      </c>
      <c r="BV17" s="0" t="n">
        <f aca="false">IFERROR(SUMIFS('2010'!L:L,'2010'!F:F,A17,'2010'!C:C,B17,'2010'!D:D,"",'2010'!AA:AA,"JRO"), 0)</f>
        <v>0</v>
      </c>
      <c r="BW17" s="7" t="n">
        <f aca="false">IFERROR(BV17/BU17, 0)</f>
        <v>0</v>
      </c>
      <c r="BX17" s="0" t="n">
        <f aca="false">IFERROR(SUMIFS('2009'!$G:$G,'2009'!F:F,A17,'2009'!C:C,B17,'2009'!D:D,"",'2009'!AA:AA,"JRO",'2009'!L:L,"&lt;&gt;"), 0)</f>
        <v>0</v>
      </c>
      <c r="BY17" s="0" t="n">
        <f aca="false">IFERROR(SUMIFS('2009'!L:L,'2009'!F:F,A17,'2009'!C:C,B17,'2009'!D:D,"",'2009'!AA:AA,"JRO"), 0)</f>
        <v>0</v>
      </c>
      <c r="BZ17" s="7" t="n">
        <f aca="false">IFERROR(BY17/BX17, 0)</f>
        <v>0</v>
      </c>
    </row>
    <row r="18" customFormat="false" ht="15" hidden="false" customHeight="false" outlineLevel="0" collapsed="false">
      <c r="A18" s="0" t="s">
        <v>87</v>
      </c>
      <c r="B18" s="13" t="s">
        <v>48</v>
      </c>
      <c r="C18" s="56" t="n">
        <f aca="false">IFERROR(AVERAGEIFS(I18:BZ18,I$2:BZ$2,"JRO escorts per deportee",I18:BZ18,"&lt;&gt;0"), 0)</f>
        <v>9</v>
      </c>
      <c r="D18" s="13" t="n">
        <f aca="false">IFERROR(AVERAGEIFS(I18:BZ18,I$2:BZ$2,"NRO escorts per deportee",I18:BZ18,"&lt;&gt;0"), 0)</f>
        <v>3.36363636363636</v>
      </c>
      <c r="E18" s="13" t="n">
        <f aca="false">IFERROR(AVERAGEIFS(I18:BZ18,I$2:BZ$2,"CRO escorts per deportee",I18:BZ18,"&lt;&gt;0"), 0)</f>
        <v>0</v>
      </c>
      <c r="G18" s="0" t="n">
        <f aca="false">SUM(J18,M18,P18)</f>
        <v>12</v>
      </c>
      <c r="H18" s="0" t="n">
        <f aca="false">SUM(K18,N18,Q18)</f>
        <v>46</v>
      </c>
      <c r="I18" s="7" t="n">
        <f aca="false">IFERROR(H18/G18, 0)</f>
        <v>3.83333333333333</v>
      </c>
      <c r="J18" s="0" t="n">
        <f aca="false">IFERROR(SUMIFS('2018'!$H:$H,'2018'!$C:$C,B18,'2018'!$F:$F,A18,'2018'!AA:AA,"JRO",'2018'!P:P,"&lt;&gt;")+SUMIFS('2018'!$I:$I,'2018'!$D:$D,B18,'2018'!$F:$F,A18,'2018'!AA:AA,"JRO",'2018'!Q:Q,"&lt;&gt;")+SUMIFS('2018'!$J:$J,'2018'!$E:$E,B18,'2018'!$F:$F,A18,'2018'!AA:AA,"JRO",'2018'!R:R,"&lt;&gt;"), 0)</f>
        <v>1</v>
      </c>
      <c r="K18" s="0" t="n">
        <f aca="false">IFERROR(SUMIFS('2018'!M:M,'2018'!AA:AA,"JRO",'2018'!F:F,A18,'2018'!C:C,B18)+SUMIFS('2018'!P:P,'2018'!AA:AA,"JRO",'2018'!F:F,A18,'2018'!C:C,B18)+SUMIFS('2018'!N:N,'2018'!AA:AA,"JRO",'2018'!F:F,A18,'2018'!D:D,B18)+SUMIFS('2018'!N:N,'2018'!AA:AA,"JRO",'2018'!F:F,A18,'2018'!D:D,B18)+SUMIFS('2018'!O:O,'2018'!AA:AA,"JRO",'2018'!F:F,A18,'2018'!E:E,B18)+SUMIFS('2018'!R:R,'2018'!AA:AA,"JRO",'2018'!F:F,A18,'2018'!E:E,B18), 0)</f>
        <v>9</v>
      </c>
      <c r="L18" s="7" t="n">
        <f aca="false">IFERROR(K18/J18, 0)</f>
        <v>9</v>
      </c>
      <c r="M18" s="0" t="n">
        <f aca="false">IFERROR(SUMIFS('2018'!$H:$H,'2018'!$C:$C,B18,'2018'!$F:$F,A18,'2018'!AA:AA,"NRO",'2018'!P:P,"&lt;&gt;")+SUMIFS('2018'!$I:$I,'2018'!$D:$D,B18,'2018'!$F:$F,A18,'2018'!AA:AA,"NRO",'2018'!Q:Q,"&lt;&gt;")+SUMIFS('2018'!$J:$J,'2018'!$E:$E,B18,'2018'!$F:$F,A18,'2018'!AA:AA,"NRO",'2018'!R:R,"&lt;&gt;"), 0)</f>
        <v>11</v>
      </c>
      <c r="N18" s="0" t="n">
        <f aca="false">IFERROR(SUMIFS('2018'!M:M,'2018'!AA:AA,"NRO",'2018'!F:F,A18,'2018'!C:C,B18)+SUMIFS('2018'!P:P,'2018'!AA:AA,"NRO",'2018'!F:F,A18,'2018'!C:C,B18)+SUMIFS('2018'!N:N,'2018'!AA:AA,"NRO",'2018'!F:F,A18,'2018'!D:D,B18)+SUMIFS('2018'!N:N,'2018'!AA:AA,"NRO",'2018'!F:F,A18,'2018'!D:D,B18)+SUMIFS('2018'!O:O,'2018'!AA:AA,"NRO",'2018'!F:F,A18,'2018'!E:E,B18)+SUMIFS('2018'!R:R,'2018'!AA:AA,"NRO",'2018'!F:F,A18,'2018'!E:E,B18), 0)</f>
        <v>37</v>
      </c>
      <c r="O18" s="7" t="n">
        <f aca="false">IFERROR(N18/M18, 0)</f>
        <v>3.36363636363636</v>
      </c>
      <c r="P18" s="0" t="n">
        <f aca="false">IFERROR(SUMIFS('2018'!$H:$H,'2018'!$C:$C,B18,'2018'!$F:$F,A18,'2018'!AA:AA,"CRO")+SUMIFS('2018'!$I:$I,'2018'!$D:$D,B18,'2018'!$F:$F,A18,'2018'!AA:AA,"CRO")+SUMIFS('2018'!$J:$J,'2018'!$E:$E,B18,'2018'!$F:$F,A18,'2018'!AA:AA,"CRO"), 0)</f>
        <v>0</v>
      </c>
      <c r="Q18" s="0" t="n">
        <f aca="false">IFERROR(SUMIFS('2018'!M:M,'2018'!AA:AA,"CRO",'2018'!F:F,A18,'2018'!C:C,B18)+SUMIFS('2018'!P:P,'2018'!AA:AA,"CRO",'2018'!F:F,A18,'2018'!C:C,B18)+SUMIFS('2018'!N:N,'2018'!AA:AA,"CRO",'2018'!F:F,A18,'2018'!D:D,B18)+SUMIFS('2018'!N:N,'2018'!AA:AA,"CRO",'2018'!F:F,A18,'2018'!D:D,B18)+SUMIFS('2018'!O:O,'2018'!AA:AA,"CRO",'2018'!F:F,A18,'2018'!E:E,B18)+SUMIFS('2018'!R:R,'2018'!AA:AA,"CRO",'2018'!F:F,A18,'2018'!E:E,B18), 0)</f>
        <v>0</v>
      </c>
      <c r="R18" s="7" t="n">
        <f aca="false">IFERROR(Q18/P18, 0)</f>
        <v>0</v>
      </c>
      <c r="S18" s="7" t="n">
        <f aca="false">SUM(V18,Y18,AB18)</f>
        <v>0</v>
      </c>
      <c r="T18" s="7" t="n">
        <f aca="false">SUM(W18,Z18,AC18)</f>
        <v>0</v>
      </c>
      <c r="U18" s="7" t="n">
        <f aca="false">IFERROR(T18/S18, 0)</f>
        <v>0</v>
      </c>
      <c r="V18" s="0" t="n">
        <f aca="false">SUMIFS('2017'!$H:$H,'2017'!$C:$C,B18,'2017'!$F:$F,A18,'2017'!AA:AA,"JRO",'2017'!P:P,"&lt;&gt;")+SUMIFS('2017'!$I:$I,'2017'!$D:$D,B18,'2017'!$F:$F,A18,'2017'!AA:AA,"JRO",'2017'!Q:Q,"&lt;&gt;")+SUMIFS('2017'!$J:$J,'2017'!$E:$E,B18,'2017'!$F:$F,A18,'2017'!AA:AA,"JRO",'2017'!R:R,"&lt;&gt;")</f>
        <v>0</v>
      </c>
      <c r="W18" s="0" t="n">
        <f aca="false">IFERROR(SUMIFS('2017'!M:M,'2017'!AA:AA,"JRO",'2017'!F:F,A18,'2017'!C:C,B18)+SUMIFS('2017'!P:P,'2017'!AA:AA,"JRO",'2017'!F:F,A18,'2017'!C:C,B18)+SUMIFS('2017'!N:N,'2017'!AA:AA,"JRO",'2017'!F:F,A18,'2017'!D:D,B18)+SUMIFS('2017'!N:N,'2017'!AA:AA,"JRO",'2017'!F:F,A18,'2017'!D:D,B18)+SUMIFS('2017'!O:O,'2017'!AA:AA,"JRO",'2017'!F:F,A18,'2017'!E:E,B18)+SUMIFS('2017'!R:R,'2017'!AA:AA,"JRO",'2017'!F:F,A18,'2017'!E:E,B18), 0)</f>
        <v>0</v>
      </c>
      <c r="X18" s="7" t="n">
        <f aca="false">IFERROR(W18/V18, 0)</f>
        <v>0</v>
      </c>
      <c r="Y18" s="0" t="n">
        <f aca="false">IFERROR(SUMIFS('2017'!$H:$H,'2017'!$C:$C,B18,'2017'!$F:$F,A18,'2017'!AA:AA,"NRO",'2017'!P:P,"&lt;&gt;")+SUMIFS('2017'!$I:$I,'2017'!$D:$D,B18,'2017'!$F:$F,A18,'2017'!AA:AA,"NRO",'2017'!Q:Q,"&lt;&gt;")+SUMIFS('2017'!$J:$J,'2017'!$E:$E,B18,'2017'!$F:$F,A18,'2017'!AA:AA,"NRO",'2017'!R:R,"&lt;&gt;"), 0)</f>
        <v>0</v>
      </c>
      <c r="Z18" s="0" t="n">
        <f aca="false">IFERROR(SUMIFS('2017'!M:M,'2017'!AA:AA,"NRO",'2017'!F:F,A18,'2017'!C:C,B18)+SUMIFS('2017'!P:P,'2017'!AA:AA,"NRO",'2017'!F:F,A18,'2017'!C:C,B18)+SUMIFS('2017'!N:N,'2017'!AA:AA,"NRO",'2017'!F:F,A18,'2017'!D:D,B18)+SUMIFS('2017'!N:N,'2017'!AA:AA,"NRO",'2017'!F:F,A18,'2017'!D:D,B18)+SUMIFS('2017'!O:O,'2017'!AA:AA,"NRO",'2017'!F:F,A18,'2017'!E:E,B18)+SUMIFS('2017'!R:R,'2017'!AA:AA,"NRO",'2017'!F:F,A18,'2017'!E:E,B18), 0)</f>
        <v>0</v>
      </c>
      <c r="AA18" s="7" t="n">
        <f aca="false">IFERROR(Z18/Y18, 0)</f>
        <v>0</v>
      </c>
      <c r="AB18" s="0" t="n">
        <f aca="false">IFERROR(SUMIFS('2017'!$H:$H,'2017'!$C:$C,B18,'2017'!$F:$F,A18,'2017'!AA:AA,"CRO",'2017'!P:P,"&lt;&gt;")+SUMIFS('2017'!$I:$I,'2017'!$D:$D,B18,'2017'!$F:$F,A18,'2017'!AA:AA,"CRO",'2017'!Q:Q,"&lt;&gt;")+SUMIFS('2017'!$J:$J,'2017'!$E:$E,B18,'2017'!$F:$F,A18,'2017'!AA:AA,"CRO",'2017'!R:R,"&lt;&gt;"), 0)</f>
        <v>0</v>
      </c>
      <c r="AC18" s="0" t="n">
        <f aca="false">IFERROR(SUMIFS('2017'!M:M,'2017'!AA:AA,"CRO",'2017'!F:F,A18,'2017'!C:C,B18)+SUMIFS('2017'!P:P,'2017'!AA:AA,"CRO",'2017'!F:F,A18,'2017'!C:C,B18)+SUMIFS('2017'!N:N,'2017'!AA:AA,"CRO",'2017'!F:F,A18,'2017'!D:D,B18)+SUMIFS('2017'!N:N,'2017'!AA:AA,"CRO",'2017'!F:F,A18,'2017'!D:D,B18)+SUMIFS('2017'!O:O,'2017'!AA:AA,"CRO",'2017'!F:F,A18,'2017'!E:E,B18)+SUMIFS('2017'!R:R,'2017'!AA:AA,"CRO",'2017'!F:F,A18,'2017'!E:E,B18), 0)</f>
        <v>0</v>
      </c>
      <c r="AD18" s="0" t="n">
        <f aca="false">IFERROR(AC18/AB18, 0)</f>
        <v>0</v>
      </c>
      <c r="AE18" s="0" t="n">
        <f aca="false">SUM(AH18,AK18,AN18)</f>
        <v>0</v>
      </c>
      <c r="AF18" s="0" t="n">
        <f aca="false">SUM(AI18,AL18,AO18)</f>
        <v>0</v>
      </c>
      <c r="AG18" s="7" t="n">
        <f aca="false">IFERROR(AF18/AE18, 0)</f>
        <v>0</v>
      </c>
      <c r="AH18" s="0" t="n">
        <f aca="false">IFERROR(SUMIFS('2016'!$G:$G,'2016'!F:F,A18,'2016'!C:C,B18,'2016'!D:D,"",'2016'!AA:AA,"JRO",'2016'!L:L,"&lt;&gt;"), 0)</f>
        <v>0</v>
      </c>
      <c r="AI18" s="0" t="n">
        <f aca="false">IFERROR(SUMIFS('2016'!L:L,'2016'!F:F,A18,'2016'!C:C,B18,'2016'!D:D,"",'2016'!AA:AA,"JRO"), 0)</f>
        <v>0</v>
      </c>
      <c r="AJ18" s="7" t="n">
        <f aca="false">IFERROR(AI18/AH18, 0)</f>
        <v>0</v>
      </c>
      <c r="AK18" s="0" t="n">
        <f aca="false">IFERROR(SUMIFS('2016'!$G:$G,'2016'!F:F,A18,'2016'!C:C,B18,'2016'!D:D,"",'2016'!AA:AA,"NRO",'2016'!L:L,"&lt;&gt;"), 0)</f>
        <v>0</v>
      </c>
      <c r="AL18" s="0" t="n">
        <f aca="false">IFERROR(SUMIFS('2016'!L:L,'2016'!F:F,A18,'2016'!C:C,B18,'2016'!D:D,"",'2016'!AA:AA,"NRO"), 0)</f>
        <v>0</v>
      </c>
      <c r="AM18" s="0" t="n">
        <f aca="false">IFERROR(AL18/AK18, 0)</f>
        <v>0</v>
      </c>
      <c r="AN18" s="0" t="n">
        <f aca="false">IFERROR(SUMIFS('2016'!$G:$G,'2016'!F:F,A18,'2016'!C:C,B18,'2016'!D:D,"",'2016'!AA:AA,"CRO",'2016'!L:L,"&lt;&gt;"), 0)</f>
        <v>0</v>
      </c>
      <c r="AO18" s="0" t="n">
        <f aca="false">IFERROR(SUMIFS('2016'!L:L,'2016'!F:F,A18,'2016'!C:C,B18,'2016'!D:D,"",'2016'!AA:AA,"CRO"), 0)</f>
        <v>0</v>
      </c>
      <c r="AP18" s="0" t="n">
        <f aca="false">IFERROR(AO18/AN18, 0)</f>
        <v>0</v>
      </c>
      <c r="AQ18" s="0" t="n">
        <f aca="false">SUM(AT18,AW18,AZ18)</f>
        <v>0</v>
      </c>
      <c r="AR18" s="0" t="n">
        <f aca="false">SUM(AU18,AX18,BA18)</f>
        <v>0</v>
      </c>
      <c r="AS18" s="7" t="n">
        <f aca="false">IFERROR(AR18/AQ18, 0)</f>
        <v>0</v>
      </c>
      <c r="AT18" s="0" t="n">
        <f aca="false">IFERROR(SUMIFS('2015'!$G:$G,'2015'!F:F,A18,'2015'!C:C,B18,'2015'!D:D,"",'2015'!AA:AA,"JRO",'2015'!L:L,"&lt;&gt;"), 0)</f>
        <v>0</v>
      </c>
      <c r="AU18" s="0" t="n">
        <f aca="false">IFERROR(SUMIFS('2015'!L:L,'2015'!F:F,A18,'2015'!C:C,B18,'2015'!D:D,"",'2015'!AA:AA,"JRO"), 0)</f>
        <v>0</v>
      </c>
      <c r="AV18" s="0" t="n">
        <f aca="false">IFERROR(AU18/AT18, 0)</f>
        <v>0</v>
      </c>
      <c r="AW18" s="0" t="n">
        <f aca="false">IFERROR(SUMIFS('2015'!$G:$G,'2015'!F:F,A18,'2015'!C:C,B18,'2015'!D:D,"",'2015'!AA:AA,"NRO",'2015'!L:L,"&lt;&gt;"), 0)</f>
        <v>0</v>
      </c>
      <c r="AX18" s="0" t="n">
        <f aca="false">IFERROR(SUMIFS('2015'!L:L,'2015'!F:F,A18,'2015'!C:C,B18,'2015'!D:D,"",'2015'!AA:AA,"NRO"), 0)</f>
        <v>0</v>
      </c>
      <c r="AY18" s="0" t="n">
        <f aca="false">IFERROR(AX18/AW18, 0)</f>
        <v>0</v>
      </c>
      <c r="AZ18" s="0" t="n">
        <f aca="false">IFERROR(SUMIFS('2015'!$G:$G,'2015'!F:F,A18,'2015'!C:C,B18,'2015'!D:D,"",'2015'!AA:AA,"CRO",'2015'!L:L,"&lt;&gt;"), 0)</f>
        <v>0</v>
      </c>
      <c r="BA18" s="0" t="n">
        <f aca="false">IFERROR(SUMIFS('2015'!L:L,'2015'!F:F,A18,'2015'!C:C,B18,'2015'!D:D,"",'2015'!AA:AA,"CRO"), 0)</f>
        <v>0</v>
      </c>
      <c r="BB18" s="0" t="n">
        <f aca="false">IFERROR(BA18/AZ18, 0)</f>
        <v>0</v>
      </c>
      <c r="BC18" s="0" t="n">
        <f aca="false">SUM(BF18,BI18)</f>
        <v>0</v>
      </c>
      <c r="BD18" s="0" t="n">
        <f aca="false">SUM(BG18,BJ18)</f>
        <v>0</v>
      </c>
      <c r="BE18" s="7" t="n">
        <f aca="false">IFERROR(BD18/BC18, 0)</f>
        <v>0</v>
      </c>
      <c r="BF18" s="0" t="n">
        <f aca="false">IFERROR(SUMIFS('2014'!$G:$G,'2014'!F:F,A18,'2014'!C:C,B18,'2014'!D:D,"",'2014'!AA:AA,"JRO",'2014'!L:L,"&lt;&gt;"), 0)</f>
        <v>0</v>
      </c>
      <c r="BG18" s="0" t="n">
        <f aca="false">IFERROR(SUMIFS('2014'!L:L,'2014'!F:F,A18,'2014'!C:C,B18,'2014'!D:D,"",'2014'!AA:AA,"JRO"), 0)</f>
        <v>0</v>
      </c>
      <c r="BH18" s="7" t="n">
        <f aca="false">IFERROR(BG18/BF18, 0)</f>
        <v>0</v>
      </c>
      <c r="BI18" s="0" t="n">
        <f aca="false">IFERROR(SUMIFS('2014'!$G:$G,'2014'!F:F,A18,'2014'!C:C,B18,'2014'!D:D,"",'2014'!AA:AA,"CRO",'2014'!L:L,"&lt;&gt;"), 0)</f>
        <v>0</v>
      </c>
      <c r="BJ18" s="0" t="n">
        <f aca="false">IFERROR(SUMIFS('2014'!L:L,'2014'!F:F,A18,'2014'!C:C,B18,'2014'!D:D,"",'2014'!AA:AA,"CRO"), 0)</f>
        <v>0</v>
      </c>
      <c r="BK18" s="0" t="n">
        <f aca="false">IFERROR(BJ18/BI18, 0)</f>
        <v>0</v>
      </c>
      <c r="BL18" s="0" t="n">
        <f aca="false">IFERROR(SUMIFS('2013'!$G:$G,'2013'!F:F,A18,'2013'!C:C,B18,'2013'!D:D,"",'2013'!AA:AA,"JRO",'2013'!L:L,"&lt;&gt;"), 0)</f>
        <v>0</v>
      </c>
      <c r="BM18" s="0" t="n">
        <f aca="false">IFERROR(SUMIFS('2013'!L:L,'2013'!F:F,A18,'2013'!C:C,B18,'2013'!D:D,"",'2013'!AA:AA,"JRO"), 0)</f>
        <v>0</v>
      </c>
      <c r="BN18" s="0" t="n">
        <f aca="false">IFERROR(BM18/BL18, 0)</f>
        <v>0</v>
      </c>
      <c r="BO18" s="0" t="n">
        <f aca="false">IFERROR(SUMIFS('2012'!$G:$G,'2012'!F:F,A18,'2012'!C:C,B18,'2012'!D:D,"",'2012'!AA:AA,"JRO",'2012'!L:L,"&lt;&gt;"), 0)</f>
        <v>0</v>
      </c>
      <c r="BP18" s="0" t="n">
        <f aca="false">IFERROR(SUMIFS('2012'!L:L,'2012'!F:F,A18,'2012'!C:C,B18,'2012'!D:D,"",'2012'!AA:AA,"JRO"), 0)</f>
        <v>0</v>
      </c>
      <c r="BQ18" s="0" t="n">
        <f aca="false">IFERROR(BP18/BO18, 0)</f>
        <v>0</v>
      </c>
      <c r="BR18" s="0" t="n">
        <f aca="false">IFERROR(SUMIFS('2011'!$G:$G,'2011'!F:F,A18,'2011'!C:C,B18,'2011'!D:D,"",'2011'!AA:AA,"JRO",'2011'!L:L,"&lt;&gt;"), 0)</f>
        <v>0</v>
      </c>
      <c r="BS18" s="0" t="n">
        <f aca="false">IFERROR(SUMIFS('2011'!L:L,'2011'!F:F,A18,'2011'!C:C,B18,'2011'!D:D,"",'2011'!AA:AA,"JRO"), 0)</f>
        <v>0</v>
      </c>
      <c r="BT18" s="7" t="n">
        <f aca="false">IFERROR(BS18/BR18, 0)</f>
        <v>0</v>
      </c>
      <c r="BU18" s="0" t="n">
        <f aca="false">IFERROR(SUMIFS('2010'!$G:$G,'2010'!F:F,A18,'2010'!C:C,B18,'2010'!D:D,"",'2010'!AA:AA,"JRO",'2010'!L:L,"&lt;&gt;"), 0)</f>
        <v>0</v>
      </c>
      <c r="BV18" s="0" t="n">
        <f aca="false">IFERROR(SUMIFS('2010'!L:L,'2010'!F:F,A18,'2010'!C:C,B18,'2010'!D:D,"",'2010'!AA:AA,"JRO"), 0)</f>
        <v>0</v>
      </c>
      <c r="BW18" s="7" t="n">
        <f aca="false">IFERROR(BV18/BU18, 0)</f>
        <v>0</v>
      </c>
      <c r="BX18" s="0" t="n">
        <f aca="false">IFERROR(SUMIFS('2009'!$G:$G,'2009'!F:F,A18,'2009'!C:C,B18,'2009'!D:D,"",'2009'!AA:AA,"JRO",'2009'!L:L,"&lt;&gt;"), 0)</f>
        <v>0</v>
      </c>
      <c r="BY18" s="0" t="n">
        <f aca="false">IFERROR(SUMIFS('2009'!L:L,'2009'!F:F,A18,'2009'!C:C,B18,'2009'!D:D,"",'2009'!AA:AA,"JRO"), 0)</f>
        <v>0</v>
      </c>
      <c r="BZ18" s="7" t="n">
        <f aca="false">IFERROR(BY18/BX18, 0)</f>
        <v>0</v>
      </c>
    </row>
    <row r="19" customFormat="false" ht="15" hidden="false" customHeight="false" outlineLevel="0" collapsed="false">
      <c r="A19" s="0" t="s">
        <v>87</v>
      </c>
      <c r="B19" s="17" t="s">
        <v>63</v>
      </c>
      <c r="C19" s="56" t="n">
        <f aca="false">IFERROR(AVERAGEIFS(I19:BZ19,I$2:BZ$2,"JRO escorts per deportee",I19:BZ19,"&lt;&gt;0"), 0)</f>
        <v>3.51573426573427</v>
      </c>
      <c r="D19" s="13" t="n">
        <f aca="false">IFERROR(AVERAGEIFS(I19:BZ19,I$2:BZ$2,"NRO escorts per deportee",I19:BZ19,"&lt;&gt;0"), 0)</f>
        <v>2.68421052631579</v>
      </c>
      <c r="E19" s="13" t="n">
        <f aca="false">IFERROR(AVERAGEIFS(I19:BZ19,I$2:BZ$2,"CRO escorts per deportee",I19:BZ19,"&lt;&gt;0"), 0)</f>
        <v>0</v>
      </c>
      <c r="G19" s="0" t="n">
        <f aca="false">SUM(J19,M19,P19)</f>
        <v>128</v>
      </c>
      <c r="H19" s="0" t="n">
        <f aca="false">SUM(K19,N19,Q19)</f>
        <v>342</v>
      </c>
      <c r="I19" s="7" t="n">
        <f aca="false">IFERROR(H19/G19, 0)</f>
        <v>2.671875</v>
      </c>
      <c r="J19" s="0" t="n">
        <f aca="false">IFERROR(SUMIFS('2018'!$H:$H,'2018'!$C:$C,B19,'2018'!$F:$F,A19,'2018'!AA:AA,"JRO",'2018'!P:P,"&lt;&gt;")+SUMIFS('2018'!$I:$I,'2018'!$D:$D,B19,'2018'!$F:$F,A19,'2018'!AA:AA,"JRO",'2018'!Q:Q,"&lt;&gt;")+SUMIFS('2018'!$J:$J,'2018'!$E:$E,B19,'2018'!$F:$F,A19,'2018'!AA:AA,"JRO",'2018'!R:R,"&lt;&gt;"), 0)</f>
        <v>52</v>
      </c>
      <c r="K19" s="0" t="n">
        <f aca="false">IFERROR(SUMIFS('2018'!M:M,'2018'!AA:AA,"JRO",'2018'!F:F,A19,'2018'!C:C,B19)+SUMIFS('2018'!P:P,'2018'!AA:AA,"JRO",'2018'!F:F,A19,'2018'!C:C,B19)+SUMIFS('2018'!N:N,'2018'!AA:AA,"JRO",'2018'!F:F,A19,'2018'!D:D,B19)+SUMIFS('2018'!N:N,'2018'!AA:AA,"JRO",'2018'!F:F,A19,'2018'!D:D,B19)+SUMIFS('2018'!O:O,'2018'!AA:AA,"JRO",'2018'!F:F,A19,'2018'!E:E,B19)+SUMIFS('2018'!R:R,'2018'!AA:AA,"JRO",'2018'!F:F,A19,'2018'!E:E,B19), 0)</f>
        <v>138</v>
      </c>
      <c r="L19" s="7" t="n">
        <f aca="false">IFERROR(K19/J19, 0)</f>
        <v>2.65384615384615</v>
      </c>
      <c r="M19" s="0" t="n">
        <f aca="false">IFERROR(SUMIFS('2018'!$H:$H,'2018'!$C:$C,B19,'2018'!$F:$F,A19,'2018'!AA:AA,"NRO",'2018'!P:P,"&lt;&gt;")+SUMIFS('2018'!$I:$I,'2018'!$D:$D,B19,'2018'!$F:$F,A19,'2018'!AA:AA,"NRO",'2018'!Q:Q,"&lt;&gt;")+SUMIFS('2018'!$J:$J,'2018'!$E:$E,B19,'2018'!$F:$F,A19,'2018'!AA:AA,"NRO",'2018'!R:R,"&lt;&gt;"), 0)</f>
        <v>76</v>
      </c>
      <c r="N19" s="0" t="n">
        <f aca="false">IFERROR(SUMIFS('2018'!M:M,'2018'!AA:AA,"NRO",'2018'!F:F,A19,'2018'!C:C,B19)+SUMIFS('2018'!P:P,'2018'!AA:AA,"NRO",'2018'!F:F,A19,'2018'!C:C,B19)+SUMIFS('2018'!N:N,'2018'!AA:AA,"NRO",'2018'!F:F,A19,'2018'!D:D,B19)+SUMIFS('2018'!N:N,'2018'!AA:AA,"NRO",'2018'!F:F,A19,'2018'!D:D,B19)+SUMIFS('2018'!O:O,'2018'!AA:AA,"NRO",'2018'!F:F,A19,'2018'!E:E,B19)+SUMIFS('2018'!R:R,'2018'!AA:AA,"NRO",'2018'!F:F,A19,'2018'!E:E,B19), 0)</f>
        <v>204</v>
      </c>
      <c r="O19" s="7" t="n">
        <f aca="false">IFERROR(N19/M19, 0)</f>
        <v>2.68421052631579</v>
      </c>
      <c r="P19" s="0" t="n">
        <f aca="false">IFERROR(SUMIFS('2018'!$H:$H,'2018'!$C:$C,B19,'2018'!$F:$F,A19,'2018'!AA:AA,"CRO")+SUMIFS('2018'!$I:$I,'2018'!$D:$D,B19,'2018'!$F:$F,A19,'2018'!AA:AA,"CRO")+SUMIFS('2018'!$J:$J,'2018'!$E:$E,B19,'2018'!$F:$F,A19,'2018'!AA:AA,"CRO"), 0)</f>
        <v>0</v>
      </c>
      <c r="Q19" s="0" t="n">
        <f aca="false">IFERROR(SUMIFS('2018'!M:M,'2018'!AA:AA,"CRO",'2018'!F:F,A19,'2018'!C:C,B19)+SUMIFS('2018'!P:P,'2018'!AA:AA,"CRO",'2018'!F:F,A19,'2018'!C:C,B19)+SUMIFS('2018'!N:N,'2018'!AA:AA,"CRO",'2018'!F:F,A19,'2018'!D:D,B19)+SUMIFS('2018'!N:N,'2018'!AA:AA,"CRO",'2018'!F:F,A19,'2018'!D:D,B19)+SUMIFS('2018'!O:O,'2018'!AA:AA,"CRO",'2018'!F:F,A19,'2018'!E:E,B19)+SUMIFS('2018'!R:R,'2018'!AA:AA,"CRO",'2018'!F:F,A19,'2018'!E:E,B19), 0)</f>
        <v>0</v>
      </c>
      <c r="R19" s="7" t="n">
        <f aca="false">IFERROR(Q19/P19, 0)</f>
        <v>0</v>
      </c>
      <c r="S19" s="7" t="n">
        <f aca="false">SUM(V19,Y19,AB19)</f>
        <v>8</v>
      </c>
      <c r="T19" s="7" t="n">
        <f aca="false">SUM(W19,Z19,AC19)</f>
        <v>0</v>
      </c>
      <c r="U19" s="7" t="n">
        <f aca="false">IFERROR(T19/S19, 0)</f>
        <v>0</v>
      </c>
      <c r="V19" s="0" t="n">
        <f aca="false">SUMIFS('2017'!$H:$H,'2017'!$C:$C,B19,'2017'!$F:$F,A19,'2017'!AA:AA,"JRO",'2017'!P:P,"&lt;&gt;")+SUMIFS('2017'!$I:$I,'2017'!$D:$D,B19,'2017'!$F:$F,A19,'2017'!AA:AA,"JRO",'2017'!Q:Q,"&lt;&gt;")+SUMIFS('2017'!$J:$J,'2017'!$E:$E,B19,'2017'!$F:$F,A19,'2017'!AA:AA,"JRO",'2017'!R:R,"&lt;&gt;")</f>
        <v>8</v>
      </c>
      <c r="W19" s="0" t="n">
        <f aca="false">IFERROR(SUMIFS('2017'!M:M,'2017'!AA:AA,"JRO",'2017'!F:F,A19,'2017'!C:C,B19)+SUMIFS('2017'!P:P,'2017'!AA:AA,"JRO",'2017'!F:F,A19,'2017'!C:C,B19)+SUMIFS('2017'!N:N,'2017'!AA:AA,"JRO",'2017'!F:F,A19,'2017'!D:D,B19)+SUMIFS('2017'!N:N,'2017'!AA:AA,"JRO",'2017'!F:F,A19,'2017'!D:D,B19)+SUMIFS('2017'!O:O,'2017'!AA:AA,"JRO",'2017'!F:F,A19,'2017'!E:E,B19)+SUMIFS('2017'!R:R,'2017'!AA:AA,"JRO",'2017'!F:F,A19,'2017'!E:E,B19), 0)</f>
        <v>0</v>
      </c>
      <c r="X19" s="7" t="n">
        <f aca="false">IFERROR(W19/V19, 0)</f>
        <v>0</v>
      </c>
      <c r="Y19" s="0" t="n">
        <f aca="false">IFERROR(SUMIFS('2017'!$H:$H,'2017'!$C:$C,B19,'2017'!$F:$F,A19,'2017'!AA:AA,"NRO",'2017'!P:P,"&lt;&gt;")+SUMIFS('2017'!$I:$I,'2017'!$D:$D,B19,'2017'!$F:$F,A19,'2017'!AA:AA,"NRO",'2017'!Q:Q,"&lt;&gt;")+SUMIFS('2017'!$J:$J,'2017'!$E:$E,B19,'2017'!$F:$F,A19,'2017'!AA:AA,"NRO",'2017'!R:R,"&lt;&gt;"), 0)</f>
        <v>0</v>
      </c>
      <c r="Z19" s="0" t="n">
        <f aca="false">IFERROR(SUMIFS('2017'!M:M,'2017'!AA:AA,"NRO",'2017'!F:F,A19,'2017'!C:C,B19)+SUMIFS('2017'!P:P,'2017'!AA:AA,"NRO",'2017'!F:F,A19,'2017'!C:C,B19)+SUMIFS('2017'!N:N,'2017'!AA:AA,"NRO",'2017'!F:F,A19,'2017'!D:D,B19)+SUMIFS('2017'!N:N,'2017'!AA:AA,"NRO",'2017'!F:F,A19,'2017'!D:D,B19)+SUMIFS('2017'!O:O,'2017'!AA:AA,"NRO",'2017'!F:F,A19,'2017'!E:E,B19)+SUMIFS('2017'!R:R,'2017'!AA:AA,"NRO",'2017'!F:F,A19,'2017'!E:E,B19), 0)</f>
        <v>0</v>
      </c>
      <c r="AA19" s="7" t="n">
        <f aca="false">IFERROR(Z19/Y19, 0)</f>
        <v>0</v>
      </c>
      <c r="AB19" s="0" t="n">
        <f aca="false">IFERROR(SUMIFS('2017'!$H:$H,'2017'!$C:$C,B19,'2017'!$F:$F,A19,'2017'!AA:AA,"CRO",'2017'!P:P,"&lt;&gt;")+SUMIFS('2017'!$I:$I,'2017'!$D:$D,B19,'2017'!$F:$F,A19,'2017'!AA:AA,"CRO",'2017'!Q:Q,"&lt;&gt;")+SUMIFS('2017'!$J:$J,'2017'!$E:$E,B19,'2017'!$F:$F,A19,'2017'!AA:AA,"CRO",'2017'!R:R,"&lt;&gt;"), 0)</f>
        <v>0</v>
      </c>
      <c r="AC19" s="0" t="n">
        <f aca="false">IFERROR(SUMIFS('2017'!M:M,'2017'!AA:AA,"CRO",'2017'!F:F,A19,'2017'!C:C,B19)+SUMIFS('2017'!P:P,'2017'!AA:AA,"CRO",'2017'!F:F,A19,'2017'!C:C,B19)+SUMIFS('2017'!N:N,'2017'!AA:AA,"CRO",'2017'!F:F,A19,'2017'!D:D,B19)+SUMIFS('2017'!N:N,'2017'!AA:AA,"CRO",'2017'!F:F,A19,'2017'!D:D,B19)+SUMIFS('2017'!O:O,'2017'!AA:AA,"CRO",'2017'!F:F,A19,'2017'!E:E,B19)+SUMIFS('2017'!R:R,'2017'!AA:AA,"CRO",'2017'!F:F,A19,'2017'!E:E,B19), 0)</f>
        <v>0</v>
      </c>
      <c r="AD19" s="0" t="n">
        <f aca="false">IFERROR(AC19/AB19, 0)</f>
        <v>0</v>
      </c>
      <c r="AE19" s="0" t="n">
        <f aca="false">SUM(AH19,AK19,AN19)</f>
        <v>0</v>
      </c>
      <c r="AF19" s="0" t="n">
        <f aca="false">SUM(AI19,AL19,AO19)</f>
        <v>0</v>
      </c>
      <c r="AG19" s="7" t="n">
        <f aca="false">IFERROR(AF19/AE19, 0)</f>
        <v>0</v>
      </c>
      <c r="AH19" s="0" t="n">
        <f aca="false">IFERROR(SUMIFS('2016'!$G:$G,'2016'!F:F,A19,'2016'!C:C,B19,'2016'!D:D,"",'2016'!AA:AA,"JRO",'2016'!L:L,"&lt;&gt;"), 0)</f>
        <v>0</v>
      </c>
      <c r="AI19" s="0" t="n">
        <f aca="false">IFERROR(SUMIFS('2016'!L:L,'2016'!F:F,A19,'2016'!C:C,B19,'2016'!D:D,"",'2016'!AA:AA,"JRO"), 0)</f>
        <v>0</v>
      </c>
      <c r="AJ19" s="7" t="n">
        <f aca="false">IFERROR(AI19/AH19, 0)</f>
        <v>0</v>
      </c>
      <c r="AK19" s="0" t="n">
        <f aca="false">IFERROR(SUMIFS('2016'!$G:$G,'2016'!F:F,A19,'2016'!C:C,B19,'2016'!D:D,"",'2016'!AA:AA,"NRO",'2016'!L:L,"&lt;&gt;"), 0)</f>
        <v>0</v>
      </c>
      <c r="AL19" s="0" t="n">
        <f aca="false">IFERROR(SUMIFS('2016'!L:L,'2016'!F:F,A19,'2016'!C:C,B19,'2016'!D:D,"",'2016'!AA:AA,"NRO"), 0)</f>
        <v>0</v>
      </c>
      <c r="AM19" s="0" t="n">
        <f aca="false">IFERROR(AL19/AK19, 0)</f>
        <v>0</v>
      </c>
      <c r="AN19" s="0" t="n">
        <f aca="false">IFERROR(SUMIFS('2016'!$G:$G,'2016'!F:F,A19,'2016'!C:C,B19,'2016'!D:D,"",'2016'!AA:AA,"CRO",'2016'!L:L,"&lt;&gt;"), 0)</f>
        <v>0</v>
      </c>
      <c r="AO19" s="0" t="n">
        <f aca="false">IFERROR(SUMIFS('2016'!L:L,'2016'!F:F,A19,'2016'!C:C,B19,'2016'!D:D,"",'2016'!AA:AA,"CRO"), 0)</f>
        <v>0</v>
      </c>
      <c r="AP19" s="0" t="n">
        <f aca="false">IFERROR(AO19/AN19, 0)</f>
        <v>0</v>
      </c>
      <c r="AQ19" s="0" t="n">
        <f aca="false">SUM(AT19,AW19,AZ19)</f>
        <v>0</v>
      </c>
      <c r="AR19" s="0" t="n">
        <f aca="false">SUM(AU19,AX19,BA19)</f>
        <v>0</v>
      </c>
      <c r="AS19" s="7" t="n">
        <f aca="false">IFERROR(AR19/AQ19, 0)</f>
        <v>0</v>
      </c>
      <c r="AT19" s="0" t="n">
        <f aca="false">IFERROR(SUMIFS('2015'!$G:$G,'2015'!F:F,A19,'2015'!C:C,B19,'2015'!D:D,"",'2015'!AA:AA,"JRO",'2015'!L:L,"&lt;&gt;"), 0)</f>
        <v>0</v>
      </c>
      <c r="AU19" s="0" t="n">
        <f aca="false">IFERROR(SUMIFS('2015'!L:L,'2015'!F:F,A19,'2015'!C:C,B19,'2015'!D:D,"",'2015'!AA:AA,"JRO"), 0)</f>
        <v>0</v>
      </c>
      <c r="AV19" s="0" t="n">
        <f aca="false">IFERROR(AU19/AT19, 0)</f>
        <v>0</v>
      </c>
      <c r="AW19" s="0" t="n">
        <f aca="false">IFERROR(SUMIFS('2015'!$G:$G,'2015'!F:F,A19,'2015'!C:C,B19,'2015'!D:D,"",'2015'!AA:AA,"NRO",'2015'!L:L,"&lt;&gt;"), 0)</f>
        <v>0</v>
      </c>
      <c r="AX19" s="0" t="n">
        <f aca="false">IFERROR(SUMIFS('2015'!L:L,'2015'!F:F,A19,'2015'!C:C,B19,'2015'!D:D,"",'2015'!AA:AA,"NRO"), 0)</f>
        <v>0</v>
      </c>
      <c r="AY19" s="0" t="n">
        <f aca="false">IFERROR(AX19/AW19, 0)</f>
        <v>0</v>
      </c>
      <c r="AZ19" s="0" t="n">
        <f aca="false">IFERROR(SUMIFS('2015'!$G:$G,'2015'!F:F,A19,'2015'!C:C,B19,'2015'!D:D,"",'2015'!AA:AA,"CRO",'2015'!L:L,"&lt;&gt;"), 0)</f>
        <v>0</v>
      </c>
      <c r="BA19" s="0" t="n">
        <f aca="false">IFERROR(SUMIFS('2015'!L:L,'2015'!F:F,A19,'2015'!C:C,B19,'2015'!D:D,"",'2015'!AA:AA,"CRO"), 0)</f>
        <v>0</v>
      </c>
      <c r="BB19" s="0" t="n">
        <f aca="false">IFERROR(BA19/AZ19, 0)</f>
        <v>0</v>
      </c>
      <c r="BC19" s="0" t="n">
        <f aca="false">SUM(BF19,BI19)</f>
        <v>2</v>
      </c>
      <c r="BD19" s="0" t="n">
        <f aca="false">SUM(BG19,BJ19)</f>
        <v>7</v>
      </c>
      <c r="BE19" s="7" t="n">
        <f aca="false">IFERROR(BD19/BC19, 0)</f>
        <v>3.5</v>
      </c>
      <c r="BF19" s="0" t="n">
        <f aca="false">IFERROR(SUMIFS('2014'!$G:$G,'2014'!F:F,A19,'2014'!C:C,B19,'2014'!D:D,"",'2014'!AA:AA,"JRO",'2014'!L:L,"&lt;&gt;"), 0)</f>
        <v>2</v>
      </c>
      <c r="BG19" s="0" t="n">
        <f aca="false">IFERROR(SUMIFS('2014'!L:L,'2014'!F:F,A19,'2014'!C:C,B19,'2014'!D:D,"",'2014'!AA:AA,"JRO"), 0)</f>
        <v>7</v>
      </c>
      <c r="BH19" s="7" t="n">
        <f aca="false">IFERROR(BG19/BF19, 0)</f>
        <v>3.5</v>
      </c>
      <c r="BI19" s="0" t="n">
        <f aca="false">IFERROR(SUMIFS('2014'!$G:$G,'2014'!F:F,A19,'2014'!C:C,B19,'2014'!D:D,"",'2014'!AA:AA,"CRO",'2014'!L:L,"&lt;&gt;"), 0)</f>
        <v>0</v>
      </c>
      <c r="BJ19" s="0" t="n">
        <f aca="false">IFERROR(SUMIFS('2014'!L:L,'2014'!F:F,A19,'2014'!C:C,B19,'2014'!D:D,"",'2014'!AA:AA,"CRO"), 0)</f>
        <v>0</v>
      </c>
      <c r="BK19" s="0" t="n">
        <f aca="false">IFERROR(BJ19/BI19, 0)</f>
        <v>0</v>
      </c>
      <c r="BL19" s="0" t="n">
        <f aca="false">IFERROR(SUMIFS('2013'!$G:$G,'2013'!F:F,A19,'2013'!C:C,B19,'2013'!D:D,"",'2013'!AA:AA,"JRO",'2013'!L:L,"&lt;&gt;"), 0)</f>
        <v>4</v>
      </c>
      <c r="BM19" s="0" t="n">
        <f aca="false">IFERROR(SUMIFS('2013'!L:L,'2013'!F:F,A19,'2013'!C:C,B19,'2013'!D:D,"",'2013'!AA:AA,"JRO"), 0)</f>
        <v>20</v>
      </c>
      <c r="BN19" s="0" t="n">
        <f aca="false">IFERROR(BM19/BL19, 0)</f>
        <v>5</v>
      </c>
      <c r="BO19" s="0" t="n">
        <f aca="false">IFERROR(SUMIFS('2012'!$G:$G,'2012'!F:F,A19,'2012'!C:C,B19,'2012'!D:D,"",'2012'!AA:AA,"JRO",'2012'!L:L,"&lt;&gt;"), 0)</f>
        <v>11</v>
      </c>
      <c r="BP19" s="0" t="n">
        <f aca="false">IFERROR(SUMIFS('2012'!L:L,'2012'!F:F,A19,'2012'!C:C,B19,'2012'!D:D,"",'2012'!AA:AA,"JRO"), 0)</f>
        <v>33</v>
      </c>
      <c r="BQ19" s="0" t="n">
        <f aca="false">IFERROR(BP19/BO19, 0)</f>
        <v>3</v>
      </c>
      <c r="BR19" s="0" t="n">
        <f aca="false">IFERROR(SUMIFS('2011'!$G:$G,'2011'!F:F,A19,'2011'!C:C,B19,'2011'!D:D,"",'2011'!AA:AA,"JRO",'2011'!L:L,"&lt;&gt;"), 0)</f>
        <v>6</v>
      </c>
      <c r="BS19" s="0" t="n">
        <f aca="false">IFERROR(SUMIFS('2011'!L:L,'2011'!F:F,A19,'2011'!C:C,B19,'2011'!D:D,"",'2011'!AA:AA,"JRO"), 0)</f>
        <v>16</v>
      </c>
      <c r="BT19" s="7" t="n">
        <f aca="false">IFERROR(BS19/BR19, 0)</f>
        <v>2.66666666666667</v>
      </c>
      <c r="BU19" s="0" t="n">
        <f aca="false">IFERROR(SUMIFS('2010'!$G:$G,'2010'!F:F,A19,'2010'!C:C,B19,'2010'!D:D,"",'2010'!AA:AA,"JRO",'2010'!L:L,"&lt;&gt;"), 0)</f>
        <v>12</v>
      </c>
      <c r="BV19" s="0" t="n">
        <f aca="false">IFERROR(SUMIFS('2010'!L:L,'2010'!F:F,A19,'2010'!C:C,B19,'2010'!D:D,"",'2010'!AA:AA,"JRO"), 0)</f>
        <v>17</v>
      </c>
      <c r="BW19" s="7" t="n">
        <f aca="false">IFERROR(BV19/BU19, 0)</f>
        <v>1.41666666666667</v>
      </c>
      <c r="BX19" s="0" t="n">
        <f aca="false">IFERROR(SUMIFS('2009'!$G:$G,'2009'!F:F,A19,'2009'!C:C,B19,'2009'!D:D,"",'2009'!AA:AA,"JRO",'2009'!L:L,"&lt;&gt;"), 0)</f>
        <v>11</v>
      </c>
      <c r="BY19" s="0" t="n">
        <f aca="false">IFERROR(SUMIFS('2009'!L:L,'2009'!F:F,A19,'2009'!C:C,B19,'2009'!D:D,"",'2009'!AA:AA,"JRO"), 0)</f>
        <v>32</v>
      </c>
      <c r="BZ19" s="7" t="n">
        <f aca="false">IFERROR(BY19/BX19, 0)</f>
        <v>2.90909090909091</v>
      </c>
    </row>
    <row r="20" customFormat="false" ht="15" hidden="false" customHeight="false" outlineLevel="0" collapsed="false">
      <c r="A20" s="0" t="s">
        <v>87</v>
      </c>
      <c r="B20" s="13" t="s">
        <v>56</v>
      </c>
      <c r="C20" s="56" t="n">
        <f aca="false">IFERROR(AVERAGEIFS(I20:BZ20,I$2:BZ$2,"JRO escorts per deportee",I20:BZ20,"&lt;&gt;0"), 0)</f>
        <v>0</v>
      </c>
      <c r="D20" s="13" t="n">
        <f aca="false">IFERROR(AVERAGEIFS(I20:BZ20,I$2:BZ$2,"NRO escorts per deportee",I20:BZ20,"&lt;&gt;0"), 0)</f>
        <v>0</v>
      </c>
      <c r="E20" s="13" t="n">
        <f aca="false">IFERROR(AVERAGEIFS(I20:BZ20,I$2:BZ$2,"CRO escorts per deportee",I20:BZ20,"&lt;&gt;0"), 0)</f>
        <v>0</v>
      </c>
      <c r="G20" s="0" t="n">
        <f aca="false">SUM(J20,M20,P20)</f>
        <v>0</v>
      </c>
      <c r="H20" s="0" t="n">
        <f aca="false">SUM(K20,N20,Q20)</f>
        <v>0</v>
      </c>
      <c r="I20" s="7" t="n">
        <f aca="false">IFERROR(H20/G20, 0)</f>
        <v>0</v>
      </c>
      <c r="J20" s="0" t="n">
        <f aca="false">IFERROR(SUMIFS('2018'!$H:$H,'2018'!$C:$C,B20,'2018'!$F:$F,A20,'2018'!AA:AA,"JRO",'2018'!P:P,"&lt;&gt;")+SUMIFS('2018'!$I:$I,'2018'!$D:$D,B20,'2018'!$F:$F,A20,'2018'!AA:AA,"JRO",'2018'!Q:Q,"&lt;&gt;")+SUMIFS('2018'!$J:$J,'2018'!$E:$E,B20,'2018'!$F:$F,A20,'2018'!AA:AA,"JRO",'2018'!R:R,"&lt;&gt;"), 0)</f>
        <v>0</v>
      </c>
      <c r="K20" s="0" t="n">
        <f aca="false">IFERROR(SUMIFS('2018'!M:M,'2018'!AA:AA,"JRO",'2018'!F:F,A20,'2018'!C:C,B20)+SUMIFS('2018'!P:P,'2018'!AA:AA,"JRO",'2018'!F:F,A20,'2018'!C:C,B20)+SUMIFS('2018'!N:N,'2018'!AA:AA,"JRO",'2018'!F:F,A20,'2018'!D:D,B20)+SUMIFS('2018'!N:N,'2018'!AA:AA,"JRO",'2018'!F:F,A20,'2018'!D:D,B20)+SUMIFS('2018'!O:O,'2018'!AA:AA,"JRO",'2018'!F:F,A20,'2018'!E:E,B20)+SUMIFS('2018'!R:R,'2018'!AA:AA,"JRO",'2018'!F:F,A20,'2018'!E:E,B20), 0)</f>
        <v>0</v>
      </c>
      <c r="L20" s="7" t="n">
        <f aca="false">IFERROR(K20/J20, 0)</f>
        <v>0</v>
      </c>
      <c r="M20" s="0" t="n">
        <f aca="false">IFERROR(SUMIFS('2018'!$H:$H,'2018'!$C:$C,B20,'2018'!$F:$F,A20,'2018'!AA:AA,"NRO",'2018'!P:P,"&lt;&gt;")+SUMIFS('2018'!$I:$I,'2018'!$D:$D,B20,'2018'!$F:$F,A20,'2018'!AA:AA,"NRO",'2018'!Q:Q,"&lt;&gt;")+SUMIFS('2018'!$J:$J,'2018'!$E:$E,B20,'2018'!$F:$F,A20,'2018'!AA:AA,"NRO",'2018'!R:R,"&lt;&gt;"), 0)</f>
        <v>0</v>
      </c>
      <c r="N20" s="0" t="n">
        <f aca="false">IFERROR(SUMIFS('2018'!M:M,'2018'!AA:AA,"NRO",'2018'!F:F,A20,'2018'!C:C,B20)+SUMIFS('2018'!P:P,'2018'!AA:AA,"NRO",'2018'!F:F,A20,'2018'!C:C,B20)+SUMIFS('2018'!N:N,'2018'!AA:AA,"NRO",'2018'!F:F,A20,'2018'!D:D,B20)+SUMIFS('2018'!N:N,'2018'!AA:AA,"NRO",'2018'!F:F,A20,'2018'!D:D,B20)+SUMIFS('2018'!O:O,'2018'!AA:AA,"NRO",'2018'!F:F,A20,'2018'!E:E,B20)+SUMIFS('2018'!R:R,'2018'!AA:AA,"NRO",'2018'!F:F,A20,'2018'!E:E,B20), 0)</f>
        <v>0</v>
      </c>
      <c r="O20" s="7" t="n">
        <f aca="false">IFERROR(N20/M20, 0)</f>
        <v>0</v>
      </c>
      <c r="P20" s="0" t="n">
        <f aca="false">IFERROR(SUMIFS('2018'!$H:$H,'2018'!$C:$C,B20,'2018'!$F:$F,A20,'2018'!AA:AA,"CRO")+SUMIFS('2018'!$I:$I,'2018'!$D:$D,B20,'2018'!$F:$F,A20,'2018'!AA:AA,"CRO")+SUMIFS('2018'!$J:$J,'2018'!$E:$E,B20,'2018'!$F:$F,A20,'2018'!AA:AA,"CRO"), 0)</f>
        <v>0</v>
      </c>
      <c r="Q20" s="0" t="n">
        <f aca="false">IFERROR(SUMIFS('2018'!M:M,'2018'!AA:AA,"CRO",'2018'!F:F,A20,'2018'!C:C,B20)+SUMIFS('2018'!P:P,'2018'!AA:AA,"CRO",'2018'!F:F,A20,'2018'!C:C,B20)+SUMIFS('2018'!N:N,'2018'!AA:AA,"CRO",'2018'!F:F,A20,'2018'!D:D,B20)+SUMIFS('2018'!N:N,'2018'!AA:AA,"CRO",'2018'!F:F,A20,'2018'!D:D,B20)+SUMIFS('2018'!O:O,'2018'!AA:AA,"CRO",'2018'!F:F,A20,'2018'!E:E,B20)+SUMIFS('2018'!R:R,'2018'!AA:AA,"CRO",'2018'!F:F,A20,'2018'!E:E,B20), 0)</f>
        <v>0</v>
      </c>
      <c r="R20" s="7" t="n">
        <f aca="false">IFERROR(Q20/P20, 0)</f>
        <v>0</v>
      </c>
      <c r="S20" s="7" t="n">
        <f aca="false">SUM(V20,Y20,AB20)</f>
        <v>0</v>
      </c>
      <c r="T20" s="7" t="n">
        <f aca="false">SUM(W20,Z20,AC20)</f>
        <v>0</v>
      </c>
      <c r="U20" s="7" t="n">
        <f aca="false">IFERROR(T20/S20, 0)</f>
        <v>0</v>
      </c>
      <c r="V20" s="0" t="n">
        <f aca="false">SUMIFS('2017'!$H:$H,'2017'!$C:$C,B20,'2017'!$F:$F,A20,'2017'!AA:AA,"JRO",'2017'!P:P,"&lt;&gt;")+SUMIFS('2017'!$I:$I,'2017'!$D:$D,B20,'2017'!$F:$F,A20,'2017'!AA:AA,"JRO",'2017'!Q:Q,"&lt;&gt;")+SUMIFS('2017'!$J:$J,'2017'!$E:$E,B20,'2017'!$F:$F,A20,'2017'!AA:AA,"JRO",'2017'!R:R,"&lt;&gt;")</f>
        <v>0</v>
      </c>
      <c r="W20" s="0" t="n">
        <f aca="false">IFERROR(SUMIFS('2017'!M:M,'2017'!AA:AA,"JRO",'2017'!F:F,A20,'2017'!C:C,B20)+SUMIFS('2017'!P:P,'2017'!AA:AA,"JRO",'2017'!F:F,A20,'2017'!C:C,B20)+SUMIFS('2017'!N:N,'2017'!AA:AA,"JRO",'2017'!F:F,A20,'2017'!D:D,B20)+SUMIFS('2017'!N:N,'2017'!AA:AA,"JRO",'2017'!F:F,A20,'2017'!D:D,B20)+SUMIFS('2017'!O:O,'2017'!AA:AA,"JRO",'2017'!F:F,A20,'2017'!E:E,B20)+SUMIFS('2017'!R:R,'2017'!AA:AA,"JRO",'2017'!F:F,A20,'2017'!E:E,B20), 0)</f>
        <v>0</v>
      </c>
      <c r="X20" s="7" t="n">
        <f aca="false">IFERROR(W20/V20, 0)</f>
        <v>0</v>
      </c>
      <c r="Y20" s="0" t="n">
        <f aca="false">IFERROR(SUMIFS('2017'!$H:$H,'2017'!$C:$C,B20,'2017'!$F:$F,A20,'2017'!AA:AA,"NRO",'2017'!P:P,"&lt;&gt;")+SUMIFS('2017'!$I:$I,'2017'!$D:$D,B20,'2017'!$F:$F,A20,'2017'!AA:AA,"NRO",'2017'!Q:Q,"&lt;&gt;")+SUMIFS('2017'!$J:$J,'2017'!$E:$E,B20,'2017'!$F:$F,A20,'2017'!AA:AA,"NRO",'2017'!R:R,"&lt;&gt;"), 0)</f>
        <v>0</v>
      </c>
      <c r="Z20" s="0" t="n">
        <f aca="false">IFERROR(SUMIFS('2017'!M:M,'2017'!AA:AA,"NRO",'2017'!F:F,A20,'2017'!C:C,B20)+SUMIFS('2017'!P:P,'2017'!AA:AA,"NRO",'2017'!F:F,A20,'2017'!C:C,B20)+SUMIFS('2017'!N:N,'2017'!AA:AA,"NRO",'2017'!F:F,A20,'2017'!D:D,B20)+SUMIFS('2017'!N:N,'2017'!AA:AA,"NRO",'2017'!F:F,A20,'2017'!D:D,B20)+SUMIFS('2017'!O:O,'2017'!AA:AA,"NRO",'2017'!F:F,A20,'2017'!E:E,B20)+SUMIFS('2017'!R:R,'2017'!AA:AA,"NRO",'2017'!F:F,A20,'2017'!E:E,B20), 0)</f>
        <v>0</v>
      </c>
      <c r="AA20" s="7" t="n">
        <f aca="false">IFERROR(Z20/Y20, 0)</f>
        <v>0</v>
      </c>
      <c r="AB20" s="0" t="n">
        <f aca="false">IFERROR(SUMIFS('2017'!$H:$H,'2017'!$C:$C,B20,'2017'!$F:$F,A20,'2017'!AA:AA,"CRO",'2017'!P:P,"&lt;&gt;")+SUMIFS('2017'!$I:$I,'2017'!$D:$D,B20,'2017'!$F:$F,A20,'2017'!AA:AA,"CRO",'2017'!Q:Q,"&lt;&gt;")+SUMIFS('2017'!$J:$J,'2017'!$E:$E,B20,'2017'!$F:$F,A20,'2017'!AA:AA,"CRO",'2017'!R:R,"&lt;&gt;"), 0)</f>
        <v>0</v>
      </c>
      <c r="AC20" s="0" t="n">
        <f aca="false">IFERROR(SUMIFS('2017'!M:M,'2017'!AA:AA,"CRO",'2017'!F:F,A20,'2017'!C:C,B20)+SUMIFS('2017'!P:P,'2017'!AA:AA,"CRO",'2017'!F:F,A20,'2017'!C:C,B20)+SUMIFS('2017'!N:N,'2017'!AA:AA,"CRO",'2017'!F:F,A20,'2017'!D:D,B20)+SUMIFS('2017'!N:N,'2017'!AA:AA,"CRO",'2017'!F:F,A20,'2017'!D:D,B20)+SUMIFS('2017'!O:O,'2017'!AA:AA,"CRO",'2017'!F:F,A20,'2017'!E:E,B20)+SUMIFS('2017'!R:R,'2017'!AA:AA,"CRO",'2017'!F:F,A20,'2017'!E:E,B20), 0)</f>
        <v>0</v>
      </c>
      <c r="AD20" s="0" t="n">
        <f aca="false">IFERROR(AC20/AB20, 0)</f>
        <v>0</v>
      </c>
      <c r="AE20" s="0" t="n">
        <f aca="false">SUM(AH20,AK20,AN20)</f>
        <v>0</v>
      </c>
      <c r="AF20" s="0" t="n">
        <f aca="false">SUM(AI20,AL20,AO20)</f>
        <v>0</v>
      </c>
      <c r="AG20" s="7" t="n">
        <f aca="false">IFERROR(AF20/AE20, 0)</f>
        <v>0</v>
      </c>
      <c r="AH20" s="0" t="n">
        <f aca="false">IFERROR(SUMIFS('2016'!$G:$G,'2016'!F:F,A20,'2016'!C:C,B20,'2016'!D:D,"",'2016'!AA:AA,"JRO",'2016'!L:L,"&lt;&gt;"), 0)</f>
        <v>0</v>
      </c>
      <c r="AI20" s="0" t="n">
        <f aca="false">IFERROR(SUMIFS('2016'!L:L,'2016'!F:F,A20,'2016'!C:C,B20,'2016'!D:D,"",'2016'!AA:AA,"JRO"), 0)</f>
        <v>0</v>
      </c>
      <c r="AJ20" s="7" t="n">
        <f aca="false">IFERROR(AI20/AH20, 0)</f>
        <v>0</v>
      </c>
      <c r="AK20" s="0" t="n">
        <f aca="false">IFERROR(SUMIFS('2016'!$G:$G,'2016'!F:F,A20,'2016'!C:C,B20,'2016'!D:D,"",'2016'!AA:AA,"NRO",'2016'!L:L,"&lt;&gt;"), 0)</f>
        <v>0</v>
      </c>
      <c r="AL20" s="0" t="n">
        <f aca="false">IFERROR(SUMIFS('2016'!L:L,'2016'!F:F,A20,'2016'!C:C,B20,'2016'!D:D,"",'2016'!AA:AA,"NRO"), 0)</f>
        <v>0</v>
      </c>
      <c r="AM20" s="0" t="n">
        <f aca="false">IFERROR(AL20/AK20, 0)</f>
        <v>0</v>
      </c>
      <c r="AN20" s="0" t="n">
        <f aca="false">IFERROR(SUMIFS('2016'!$G:$G,'2016'!F:F,A20,'2016'!C:C,B20,'2016'!D:D,"",'2016'!AA:AA,"CRO",'2016'!L:L,"&lt;&gt;"), 0)</f>
        <v>0</v>
      </c>
      <c r="AO20" s="0" t="n">
        <f aca="false">IFERROR(SUMIFS('2016'!L:L,'2016'!F:F,A20,'2016'!C:C,B20,'2016'!D:D,"",'2016'!AA:AA,"CRO"), 0)</f>
        <v>0</v>
      </c>
      <c r="AP20" s="0" t="n">
        <f aca="false">IFERROR(AO20/AN20, 0)</f>
        <v>0</v>
      </c>
      <c r="AQ20" s="0" t="n">
        <f aca="false">SUM(AT20,AW20,AZ20)</f>
        <v>0</v>
      </c>
      <c r="AR20" s="0" t="n">
        <f aca="false">SUM(AU20,AX20,BA20)</f>
        <v>0</v>
      </c>
      <c r="AS20" s="7" t="n">
        <f aca="false">IFERROR(AR20/AQ20, 0)</f>
        <v>0</v>
      </c>
      <c r="AT20" s="0" t="n">
        <f aca="false">IFERROR(SUMIFS('2015'!$G:$G,'2015'!F:F,A20,'2015'!C:C,B20,'2015'!D:D,"",'2015'!AA:AA,"JRO",'2015'!L:L,"&lt;&gt;"), 0)</f>
        <v>0</v>
      </c>
      <c r="AU20" s="0" t="n">
        <f aca="false">IFERROR(SUMIFS('2015'!L:L,'2015'!F:F,A20,'2015'!C:C,B20,'2015'!D:D,"",'2015'!AA:AA,"JRO"), 0)</f>
        <v>0</v>
      </c>
      <c r="AV20" s="0" t="n">
        <f aca="false">IFERROR(AU20/AT20, 0)</f>
        <v>0</v>
      </c>
      <c r="AW20" s="0" t="n">
        <f aca="false">IFERROR(SUMIFS('2015'!$G:$G,'2015'!F:F,A20,'2015'!C:C,B20,'2015'!D:D,"",'2015'!AA:AA,"NRO",'2015'!L:L,"&lt;&gt;"), 0)</f>
        <v>0</v>
      </c>
      <c r="AX20" s="0" t="n">
        <f aca="false">IFERROR(SUMIFS('2015'!L:L,'2015'!F:F,A20,'2015'!C:C,B20,'2015'!D:D,"",'2015'!AA:AA,"NRO"), 0)</f>
        <v>0</v>
      </c>
      <c r="AY20" s="0" t="n">
        <f aca="false">IFERROR(AX20/AW20, 0)</f>
        <v>0</v>
      </c>
      <c r="AZ20" s="0" t="n">
        <f aca="false">IFERROR(SUMIFS('2015'!$G:$G,'2015'!F:F,A20,'2015'!C:C,B20,'2015'!D:D,"",'2015'!AA:AA,"CRO",'2015'!L:L,"&lt;&gt;"), 0)</f>
        <v>0</v>
      </c>
      <c r="BA20" s="0" t="n">
        <f aca="false">IFERROR(SUMIFS('2015'!L:L,'2015'!F:F,A20,'2015'!C:C,B20,'2015'!D:D,"",'2015'!AA:AA,"CRO"), 0)</f>
        <v>0</v>
      </c>
      <c r="BB20" s="0" t="n">
        <f aca="false">IFERROR(BA20/AZ20, 0)</f>
        <v>0</v>
      </c>
      <c r="BC20" s="0" t="n">
        <f aca="false">SUM(BF20,BI20)</f>
        <v>0</v>
      </c>
      <c r="BD20" s="0" t="n">
        <f aca="false">SUM(BG20,BJ20)</f>
        <v>0</v>
      </c>
      <c r="BE20" s="7" t="n">
        <f aca="false">IFERROR(BD20/BC20, 0)</f>
        <v>0</v>
      </c>
      <c r="BF20" s="0" t="n">
        <f aca="false">IFERROR(SUMIFS('2014'!$G:$G,'2014'!F:F,A20,'2014'!C:C,B20,'2014'!D:D,"",'2014'!AA:AA,"JRO",'2014'!L:L,"&lt;&gt;"), 0)</f>
        <v>0</v>
      </c>
      <c r="BG20" s="0" t="n">
        <f aca="false">IFERROR(SUMIFS('2014'!L:L,'2014'!F:F,A20,'2014'!C:C,B20,'2014'!D:D,"",'2014'!AA:AA,"JRO"), 0)</f>
        <v>0</v>
      </c>
      <c r="BH20" s="7" t="n">
        <f aca="false">IFERROR(BG20/BF20, 0)</f>
        <v>0</v>
      </c>
      <c r="BI20" s="0" t="n">
        <f aca="false">IFERROR(SUMIFS('2014'!$G:$G,'2014'!F:F,A20,'2014'!C:C,B20,'2014'!D:D,"",'2014'!AA:AA,"CRO",'2014'!L:L,"&lt;&gt;"), 0)</f>
        <v>0</v>
      </c>
      <c r="BJ20" s="0" t="n">
        <f aca="false">IFERROR(SUMIFS('2014'!L:L,'2014'!F:F,A20,'2014'!C:C,B20,'2014'!D:D,"",'2014'!AA:AA,"CRO"), 0)</f>
        <v>0</v>
      </c>
      <c r="BK20" s="0" t="n">
        <f aca="false">IFERROR(BJ20/BI20, 0)</f>
        <v>0</v>
      </c>
      <c r="BL20" s="0" t="n">
        <f aca="false">IFERROR(SUMIFS('2013'!$G:$G,'2013'!F:F,A20,'2013'!C:C,B20,'2013'!D:D,"",'2013'!AA:AA,"JRO",'2013'!L:L,"&lt;&gt;"), 0)</f>
        <v>0</v>
      </c>
      <c r="BM20" s="0" t="n">
        <f aca="false">IFERROR(SUMIFS('2013'!L:L,'2013'!F:F,A20,'2013'!C:C,B20,'2013'!D:D,"",'2013'!AA:AA,"JRO"), 0)</f>
        <v>0</v>
      </c>
      <c r="BN20" s="0" t="n">
        <f aca="false">IFERROR(BM20/BL20, 0)</f>
        <v>0</v>
      </c>
      <c r="BO20" s="0" t="n">
        <f aca="false">IFERROR(SUMIFS('2012'!$G:$G,'2012'!F:F,A20,'2012'!C:C,B20,'2012'!D:D,"",'2012'!AA:AA,"JRO",'2012'!L:L,"&lt;&gt;"), 0)</f>
        <v>0</v>
      </c>
      <c r="BP20" s="0" t="n">
        <f aca="false">IFERROR(SUMIFS('2012'!L:L,'2012'!F:F,A20,'2012'!C:C,B20,'2012'!D:D,"",'2012'!AA:AA,"JRO"), 0)</f>
        <v>0</v>
      </c>
      <c r="BQ20" s="0" t="n">
        <f aca="false">IFERROR(BP20/BO20, 0)</f>
        <v>0</v>
      </c>
      <c r="BR20" s="0" t="n">
        <f aca="false">IFERROR(SUMIFS('2011'!$G:$G,'2011'!F:F,A20,'2011'!C:C,B20,'2011'!D:D,"",'2011'!AA:AA,"JRO",'2011'!L:L,"&lt;&gt;"), 0)</f>
        <v>0</v>
      </c>
      <c r="BS20" s="0" t="n">
        <f aca="false">IFERROR(SUMIFS('2011'!L:L,'2011'!F:F,A20,'2011'!C:C,B20,'2011'!D:D,"",'2011'!AA:AA,"JRO"), 0)</f>
        <v>0</v>
      </c>
      <c r="BT20" s="7" t="n">
        <f aca="false">IFERROR(BS20/BR20, 0)</f>
        <v>0</v>
      </c>
      <c r="BU20" s="0" t="n">
        <f aca="false">IFERROR(SUMIFS('2010'!$G:$G,'2010'!F:F,A20,'2010'!C:C,B20,'2010'!D:D,"",'2010'!AA:AA,"JRO",'2010'!L:L,"&lt;&gt;"), 0)</f>
        <v>0</v>
      </c>
      <c r="BV20" s="0" t="n">
        <f aca="false">IFERROR(SUMIFS('2010'!L:L,'2010'!F:F,A20,'2010'!C:C,B20,'2010'!D:D,"",'2010'!AA:AA,"JRO"), 0)</f>
        <v>0</v>
      </c>
      <c r="BW20" s="7" t="n">
        <f aca="false">IFERROR(BV20/BU20, 0)</f>
        <v>0</v>
      </c>
      <c r="BX20" s="0" t="n">
        <f aca="false">IFERROR(SUMIFS('2009'!$G:$G,'2009'!F:F,A20,'2009'!C:C,B20,'2009'!D:D,"",'2009'!AA:AA,"JRO",'2009'!L:L,"&lt;&gt;"), 0)</f>
        <v>0</v>
      </c>
      <c r="BY20" s="0" t="n">
        <f aca="false">IFERROR(SUMIFS('2009'!L:L,'2009'!F:F,A20,'2009'!C:C,B20,'2009'!D:D,"",'2009'!AA:AA,"JRO"), 0)</f>
        <v>0</v>
      </c>
      <c r="BZ20" s="7" t="n">
        <f aca="false">IFERROR(BY20/BX20, 0)</f>
        <v>0</v>
      </c>
    </row>
    <row r="21" customFormat="false" ht="15" hidden="false" customHeight="false" outlineLevel="0" collapsed="false">
      <c r="A21" s="0" t="s">
        <v>87</v>
      </c>
      <c r="B21" s="13" t="s">
        <v>46</v>
      </c>
      <c r="C21" s="56" t="n">
        <f aca="false">IFERROR(AVERAGEIFS(I21:BZ21,I$2:BZ$2,"JRO escorts per deportee",I21:BZ21,"&lt;&gt;0"), 0)</f>
        <v>0</v>
      </c>
      <c r="D21" s="13" t="n">
        <f aca="false">IFERROR(AVERAGEIFS(I21:BZ21,I$2:BZ$2,"NRO escorts per deportee",I21:BZ21,"&lt;&gt;0"), 0)</f>
        <v>0</v>
      </c>
      <c r="E21" s="13" t="n">
        <f aca="false">IFERROR(AVERAGEIFS(I21:BZ21,I$2:BZ$2,"CRO escorts per deportee",I21:BZ21,"&lt;&gt;0"), 0)</f>
        <v>0</v>
      </c>
      <c r="G21" s="0" t="n">
        <f aca="false">SUM(J21,M21,P21)</f>
        <v>0</v>
      </c>
      <c r="H21" s="0" t="n">
        <f aca="false">SUM(K21,N21,Q21)</f>
        <v>0</v>
      </c>
      <c r="I21" s="7" t="n">
        <f aca="false">IFERROR(H21/G21, 0)</f>
        <v>0</v>
      </c>
      <c r="J21" s="0" t="n">
        <f aca="false">IFERROR(SUMIFS('2018'!$H:$H,'2018'!$C:$C,B21,'2018'!$F:$F,A21,'2018'!AA:AA,"JRO",'2018'!P:P,"&lt;&gt;")+SUMIFS('2018'!$I:$I,'2018'!$D:$D,B21,'2018'!$F:$F,A21,'2018'!AA:AA,"JRO",'2018'!Q:Q,"&lt;&gt;")+SUMIFS('2018'!$J:$J,'2018'!$E:$E,B21,'2018'!$F:$F,A21,'2018'!AA:AA,"JRO",'2018'!R:R,"&lt;&gt;"), 0)</f>
        <v>0</v>
      </c>
      <c r="K21" s="0" t="n">
        <f aca="false">IFERROR(SUMIFS('2018'!M:M,'2018'!AA:AA,"JRO",'2018'!F:F,A21,'2018'!C:C,B21)+SUMIFS('2018'!P:P,'2018'!AA:AA,"JRO",'2018'!F:F,A21,'2018'!C:C,B21)+SUMIFS('2018'!N:N,'2018'!AA:AA,"JRO",'2018'!F:F,A21,'2018'!D:D,B21)+SUMIFS('2018'!N:N,'2018'!AA:AA,"JRO",'2018'!F:F,A21,'2018'!D:D,B21)+SUMIFS('2018'!O:O,'2018'!AA:AA,"JRO",'2018'!F:F,A21,'2018'!E:E,B21)+SUMIFS('2018'!R:R,'2018'!AA:AA,"JRO",'2018'!F:F,A21,'2018'!E:E,B21), 0)</f>
        <v>0</v>
      </c>
      <c r="L21" s="7" t="n">
        <f aca="false">IFERROR(K21/J21, 0)</f>
        <v>0</v>
      </c>
      <c r="M21" s="0" t="n">
        <f aca="false">IFERROR(SUMIFS('2018'!$H:$H,'2018'!$C:$C,B21,'2018'!$F:$F,A21,'2018'!AA:AA,"NRO",'2018'!P:P,"&lt;&gt;")+SUMIFS('2018'!$I:$I,'2018'!$D:$D,B21,'2018'!$F:$F,A21,'2018'!AA:AA,"NRO",'2018'!Q:Q,"&lt;&gt;")+SUMIFS('2018'!$J:$J,'2018'!$E:$E,B21,'2018'!$F:$F,A21,'2018'!AA:AA,"NRO",'2018'!R:R,"&lt;&gt;"), 0)</f>
        <v>0</v>
      </c>
      <c r="N21" s="0" t="n">
        <f aca="false">IFERROR(SUMIFS('2018'!M:M,'2018'!AA:AA,"NRO",'2018'!F:F,A21,'2018'!C:C,B21)+SUMIFS('2018'!P:P,'2018'!AA:AA,"NRO",'2018'!F:F,A21,'2018'!C:C,B21)+SUMIFS('2018'!N:N,'2018'!AA:AA,"NRO",'2018'!F:F,A21,'2018'!D:D,B21)+SUMIFS('2018'!N:N,'2018'!AA:AA,"NRO",'2018'!F:F,A21,'2018'!D:D,B21)+SUMIFS('2018'!O:O,'2018'!AA:AA,"NRO",'2018'!F:F,A21,'2018'!E:E,B21)+SUMIFS('2018'!R:R,'2018'!AA:AA,"NRO",'2018'!F:F,A21,'2018'!E:E,B21), 0)</f>
        <v>0</v>
      </c>
      <c r="O21" s="7" t="n">
        <f aca="false">IFERROR(N21/M21, 0)</f>
        <v>0</v>
      </c>
      <c r="P21" s="0" t="n">
        <f aca="false">IFERROR(SUMIFS('2018'!$H:$H,'2018'!$C:$C,B21,'2018'!$F:$F,A21,'2018'!AA:AA,"CRO")+SUMIFS('2018'!$I:$I,'2018'!$D:$D,B21,'2018'!$F:$F,A21,'2018'!AA:AA,"CRO")+SUMIFS('2018'!$J:$J,'2018'!$E:$E,B21,'2018'!$F:$F,A21,'2018'!AA:AA,"CRO"), 0)</f>
        <v>0</v>
      </c>
      <c r="Q21" s="0" t="n">
        <f aca="false">IFERROR(SUMIFS('2018'!M:M,'2018'!AA:AA,"CRO",'2018'!F:F,A21,'2018'!C:C,B21)+SUMIFS('2018'!P:P,'2018'!AA:AA,"CRO",'2018'!F:F,A21,'2018'!C:C,B21)+SUMIFS('2018'!N:N,'2018'!AA:AA,"CRO",'2018'!F:F,A21,'2018'!D:D,B21)+SUMIFS('2018'!N:N,'2018'!AA:AA,"CRO",'2018'!F:F,A21,'2018'!D:D,B21)+SUMIFS('2018'!O:O,'2018'!AA:AA,"CRO",'2018'!F:F,A21,'2018'!E:E,B21)+SUMIFS('2018'!R:R,'2018'!AA:AA,"CRO",'2018'!F:F,A21,'2018'!E:E,B21), 0)</f>
        <v>0</v>
      </c>
      <c r="R21" s="7" t="n">
        <f aca="false">IFERROR(Q21/P21, 0)</f>
        <v>0</v>
      </c>
      <c r="S21" s="7" t="n">
        <f aca="false">SUM(V21,Y21,AB21)</f>
        <v>0</v>
      </c>
      <c r="T21" s="7" t="n">
        <f aca="false">SUM(W21,Z21,AC21)</f>
        <v>0</v>
      </c>
      <c r="U21" s="7" t="n">
        <f aca="false">IFERROR(T21/S21, 0)</f>
        <v>0</v>
      </c>
      <c r="V21" s="0" t="n">
        <f aca="false">SUMIFS('2017'!$H:$H,'2017'!$C:$C,B21,'2017'!$F:$F,A21,'2017'!AA:AA,"JRO",'2017'!P:P,"&lt;&gt;")+SUMIFS('2017'!$I:$I,'2017'!$D:$D,B21,'2017'!$F:$F,A21,'2017'!AA:AA,"JRO",'2017'!Q:Q,"&lt;&gt;")+SUMIFS('2017'!$J:$J,'2017'!$E:$E,B21,'2017'!$F:$F,A21,'2017'!AA:AA,"JRO",'2017'!R:R,"&lt;&gt;")</f>
        <v>0</v>
      </c>
      <c r="W21" s="0" t="n">
        <f aca="false">IFERROR(SUMIFS('2017'!M:M,'2017'!AA:AA,"JRO",'2017'!F:F,A21,'2017'!C:C,B21)+SUMIFS('2017'!P:P,'2017'!AA:AA,"JRO",'2017'!F:F,A21,'2017'!C:C,B21)+SUMIFS('2017'!N:N,'2017'!AA:AA,"JRO",'2017'!F:F,A21,'2017'!D:D,B21)+SUMIFS('2017'!N:N,'2017'!AA:AA,"JRO",'2017'!F:F,A21,'2017'!D:D,B21)+SUMIFS('2017'!O:O,'2017'!AA:AA,"JRO",'2017'!F:F,A21,'2017'!E:E,B21)+SUMIFS('2017'!R:R,'2017'!AA:AA,"JRO",'2017'!F:F,A21,'2017'!E:E,B21), 0)</f>
        <v>0</v>
      </c>
      <c r="X21" s="7" t="n">
        <f aca="false">IFERROR(W21/V21, 0)</f>
        <v>0</v>
      </c>
      <c r="Y21" s="0" t="n">
        <f aca="false">IFERROR(SUMIFS('2017'!$H:$H,'2017'!$C:$C,B21,'2017'!$F:$F,A21,'2017'!AA:AA,"NRO",'2017'!P:P,"&lt;&gt;")+SUMIFS('2017'!$I:$I,'2017'!$D:$D,B21,'2017'!$F:$F,A21,'2017'!AA:AA,"NRO",'2017'!Q:Q,"&lt;&gt;")+SUMIFS('2017'!$J:$J,'2017'!$E:$E,B21,'2017'!$F:$F,A21,'2017'!AA:AA,"NRO",'2017'!R:R,"&lt;&gt;"), 0)</f>
        <v>0</v>
      </c>
      <c r="Z21" s="0" t="n">
        <f aca="false">IFERROR(SUMIFS('2017'!M:M,'2017'!AA:AA,"NRO",'2017'!F:F,A21,'2017'!C:C,B21)+SUMIFS('2017'!P:P,'2017'!AA:AA,"NRO",'2017'!F:F,A21,'2017'!C:C,B21)+SUMIFS('2017'!N:N,'2017'!AA:AA,"NRO",'2017'!F:F,A21,'2017'!D:D,B21)+SUMIFS('2017'!N:N,'2017'!AA:AA,"NRO",'2017'!F:F,A21,'2017'!D:D,B21)+SUMIFS('2017'!O:O,'2017'!AA:AA,"NRO",'2017'!F:F,A21,'2017'!E:E,B21)+SUMIFS('2017'!R:R,'2017'!AA:AA,"NRO",'2017'!F:F,A21,'2017'!E:E,B21), 0)</f>
        <v>0</v>
      </c>
      <c r="AA21" s="7" t="n">
        <f aca="false">IFERROR(Z21/Y21, 0)</f>
        <v>0</v>
      </c>
      <c r="AB21" s="0" t="n">
        <f aca="false">IFERROR(SUMIFS('2017'!$H:$H,'2017'!$C:$C,B21,'2017'!$F:$F,A21,'2017'!AA:AA,"CRO",'2017'!P:P,"&lt;&gt;")+SUMIFS('2017'!$I:$I,'2017'!$D:$D,B21,'2017'!$F:$F,A21,'2017'!AA:AA,"CRO",'2017'!Q:Q,"&lt;&gt;")+SUMIFS('2017'!$J:$J,'2017'!$E:$E,B21,'2017'!$F:$F,A21,'2017'!AA:AA,"CRO",'2017'!R:R,"&lt;&gt;"), 0)</f>
        <v>0</v>
      </c>
      <c r="AC21" s="0" t="n">
        <f aca="false">IFERROR(SUMIFS('2017'!M:M,'2017'!AA:AA,"CRO",'2017'!F:F,A21,'2017'!C:C,B21)+SUMIFS('2017'!P:P,'2017'!AA:AA,"CRO",'2017'!F:F,A21,'2017'!C:C,B21)+SUMIFS('2017'!N:N,'2017'!AA:AA,"CRO",'2017'!F:F,A21,'2017'!D:D,B21)+SUMIFS('2017'!N:N,'2017'!AA:AA,"CRO",'2017'!F:F,A21,'2017'!D:D,B21)+SUMIFS('2017'!O:O,'2017'!AA:AA,"CRO",'2017'!F:F,A21,'2017'!E:E,B21)+SUMIFS('2017'!R:R,'2017'!AA:AA,"CRO",'2017'!F:F,A21,'2017'!E:E,B21), 0)</f>
        <v>0</v>
      </c>
      <c r="AD21" s="0" t="n">
        <f aca="false">IFERROR(AC21/AB21, 0)</f>
        <v>0</v>
      </c>
      <c r="AE21" s="0" t="n">
        <f aca="false">SUM(AH21,AK21,AN21)</f>
        <v>0</v>
      </c>
      <c r="AF21" s="0" t="n">
        <f aca="false">SUM(AI21,AL21,AO21)</f>
        <v>0</v>
      </c>
      <c r="AG21" s="7" t="n">
        <f aca="false">IFERROR(AF21/AE21, 0)</f>
        <v>0</v>
      </c>
      <c r="AH21" s="0" t="n">
        <f aca="false">IFERROR(SUMIFS('2016'!$G:$G,'2016'!F:F,A21,'2016'!C:C,B21,'2016'!D:D,"",'2016'!AA:AA,"JRO",'2016'!L:L,"&lt;&gt;"), 0)</f>
        <v>0</v>
      </c>
      <c r="AI21" s="0" t="n">
        <f aca="false">IFERROR(SUMIFS('2016'!L:L,'2016'!F:F,A21,'2016'!C:C,B21,'2016'!D:D,"",'2016'!AA:AA,"JRO"), 0)</f>
        <v>0</v>
      </c>
      <c r="AJ21" s="7" t="n">
        <f aca="false">IFERROR(AI21/AH21, 0)</f>
        <v>0</v>
      </c>
      <c r="AK21" s="0" t="n">
        <f aca="false">IFERROR(SUMIFS('2016'!$G:$G,'2016'!F:F,A21,'2016'!C:C,B21,'2016'!D:D,"",'2016'!AA:AA,"NRO",'2016'!L:L,"&lt;&gt;"), 0)</f>
        <v>0</v>
      </c>
      <c r="AL21" s="0" t="n">
        <f aca="false">IFERROR(SUMIFS('2016'!L:L,'2016'!F:F,A21,'2016'!C:C,B21,'2016'!D:D,"",'2016'!AA:AA,"NRO"), 0)</f>
        <v>0</v>
      </c>
      <c r="AM21" s="0" t="n">
        <f aca="false">IFERROR(AL21/AK21, 0)</f>
        <v>0</v>
      </c>
      <c r="AN21" s="0" t="n">
        <f aca="false">IFERROR(SUMIFS('2016'!$G:$G,'2016'!F:F,A21,'2016'!C:C,B21,'2016'!D:D,"",'2016'!AA:AA,"CRO",'2016'!L:L,"&lt;&gt;"), 0)</f>
        <v>0</v>
      </c>
      <c r="AO21" s="0" t="n">
        <f aca="false">IFERROR(SUMIFS('2016'!L:L,'2016'!F:F,A21,'2016'!C:C,B21,'2016'!D:D,"",'2016'!AA:AA,"CRO"), 0)</f>
        <v>0</v>
      </c>
      <c r="AP21" s="0" t="n">
        <f aca="false">IFERROR(AO21/AN21, 0)</f>
        <v>0</v>
      </c>
      <c r="AQ21" s="0" t="n">
        <f aca="false">SUM(AT21,AW21,AZ21)</f>
        <v>0</v>
      </c>
      <c r="AR21" s="0" t="n">
        <f aca="false">SUM(AU21,AX21,BA21)</f>
        <v>0</v>
      </c>
      <c r="AS21" s="7" t="n">
        <f aca="false">IFERROR(AR21/AQ21, 0)</f>
        <v>0</v>
      </c>
      <c r="AT21" s="0" t="n">
        <f aca="false">IFERROR(SUMIFS('2015'!$G:$G,'2015'!F:F,A21,'2015'!C:C,B21,'2015'!D:D,"",'2015'!AA:AA,"JRO",'2015'!L:L,"&lt;&gt;"), 0)</f>
        <v>0</v>
      </c>
      <c r="AU21" s="0" t="n">
        <f aca="false">IFERROR(SUMIFS('2015'!L:L,'2015'!F:F,A21,'2015'!C:C,B21,'2015'!D:D,"",'2015'!AA:AA,"JRO"), 0)</f>
        <v>0</v>
      </c>
      <c r="AV21" s="0" t="n">
        <f aca="false">IFERROR(AU21/AT21, 0)</f>
        <v>0</v>
      </c>
      <c r="AW21" s="0" t="n">
        <f aca="false">IFERROR(SUMIFS('2015'!$G:$G,'2015'!F:F,A21,'2015'!C:C,B21,'2015'!D:D,"",'2015'!AA:AA,"NRO",'2015'!L:L,"&lt;&gt;"), 0)</f>
        <v>0</v>
      </c>
      <c r="AX21" s="0" t="n">
        <f aca="false">IFERROR(SUMIFS('2015'!L:L,'2015'!F:F,A21,'2015'!C:C,B21,'2015'!D:D,"",'2015'!AA:AA,"NRO"), 0)</f>
        <v>0</v>
      </c>
      <c r="AY21" s="0" t="n">
        <f aca="false">IFERROR(AX21/AW21, 0)</f>
        <v>0</v>
      </c>
      <c r="AZ21" s="0" t="n">
        <f aca="false">IFERROR(SUMIFS('2015'!$G:$G,'2015'!F:F,A21,'2015'!C:C,B21,'2015'!D:D,"",'2015'!AA:AA,"CRO",'2015'!L:L,"&lt;&gt;"), 0)</f>
        <v>0</v>
      </c>
      <c r="BA21" s="0" t="n">
        <f aca="false">IFERROR(SUMIFS('2015'!L:L,'2015'!F:F,A21,'2015'!C:C,B21,'2015'!D:D,"",'2015'!AA:AA,"CRO"), 0)</f>
        <v>0</v>
      </c>
      <c r="BB21" s="0" t="n">
        <f aca="false">IFERROR(BA21/AZ21, 0)</f>
        <v>0</v>
      </c>
      <c r="BC21" s="0" t="n">
        <f aca="false">SUM(BF21,BI21)</f>
        <v>0</v>
      </c>
      <c r="BD21" s="0" t="n">
        <f aca="false">SUM(BG21,BJ21)</f>
        <v>0</v>
      </c>
      <c r="BE21" s="7" t="n">
        <f aca="false">IFERROR(BD21/BC21, 0)</f>
        <v>0</v>
      </c>
      <c r="BF21" s="0" t="n">
        <f aca="false">IFERROR(SUMIFS('2014'!$G:$G,'2014'!F:F,A21,'2014'!C:C,B21,'2014'!D:D,"",'2014'!AA:AA,"JRO",'2014'!L:L,"&lt;&gt;"), 0)</f>
        <v>0</v>
      </c>
      <c r="BG21" s="0" t="n">
        <f aca="false">IFERROR(SUMIFS('2014'!L:L,'2014'!F:F,A21,'2014'!C:C,B21,'2014'!D:D,"",'2014'!AA:AA,"JRO"), 0)</f>
        <v>0</v>
      </c>
      <c r="BH21" s="7" t="n">
        <f aca="false">IFERROR(BG21/BF21, 0)</f>
        <v>0</v>
      </c>
      <c r="BI21" s="0" t="n">
        <f aca="false">IFERROR(SUMIFS('2014'!$G:$G,'2014'!F:F,A21,'2014'!C:C,B21,'2014'!D:D,"",'2014'!AA:AA,"CRO",'2014'!L:L,"&lt;&gt;"), 0)</f>
        <v>0</v>
      </c>
      <c r="BJ21" s="0" t="n">
        <f aca="false">IFERROR(SUMIFS('2014'!L:L,'2014'!F:F,A21,'2014'!C:C,B21,'2014'!D:D,"",'2014'!AA:AA,"CRO"), 0)</f>
        <v>0</v>
      </c>
      <c r="BK21" s="0" t="n">
        <f aca="false">IFERROR(BJ21/BI21, 0)</f>
        <v>0</v>
      </c>
      <c r="BL21" s="0" t="n">
        <f aca="false">IFERROR(SUMIFS('2013'!$G:$G,'2013'!F:F,A21,'2013'!C:C,B21,'2013'!D:D,"",'2013'!AA:AA,"JRO",'2013'!L:L,"&lt;&gt;"), 0)</f>
        <v>0</v>
      </c>
      <c r="BM21" s="0" t="n">
        <f aca="false">IFERROR(SUMIFS('2013'!L:L,'2013'!F:F,A21,'2013'!C:C,B21,'2013'!D:D,"",'2013'!AA:AA,"JRO"), 0)</f>
        <v>0</v>
      </c>
      <c r="BN21" s="0" t="n">
        <f aca="false">IFERROR(BM21/BL21, 0)</f>
        <v>0</v>
      </c>
      <c r="BO21" s="0" t="n">
        <f aca="false">IFERROR(SUMIFS('2012'!$G:$G,'2012'!F:F,A21,'2012'!C:C,B21,'2012'!D:D,"",'2012'!AA:AA,"JRO",'2012'!L:L,"&lt;&gt;"), 0)</f>
        <v>0</v>
      </c>
      <c r="BP21" s="0" t="n">
        <f aca="false">IFERROR(SUMIFS('2012'!L:L,'2012'!F:F,A21,'2012'!C:C,B21,'2012'!D:D,"",'2012'!AA:AA,"JRO"), 0)</f>
        <v>0</v>
      </c>
      <c r="BQ21" s="0" t="n">
        <f aca="false">IFERROR(BP21/BO21, 0)</f>
        <v>0</v>
      </c>
      <c r="BR21" s="0" t="n">
        <f aca="false">IFERROR(SUMIFS('2011'!$G:$G,'2011'!F:F,A21,'2011'!C:C,B21,'2011'!D:D,"",'2011'!AA:AA,"JRO",'2011'!L:L,"&lt;&gt;"), 0)</f>
        <v>0</v>
      </c>
      <c r="BS21" s="0" t="n">
        <f aca="false">IFERROR(SUMIFS('2011'!L:L,'2011'!F:F,A21,'2011'!C:C,B21,'2011'!D:D,"",'2011'!AA:AA,"JRO"), 0)</f>
        <v>0</v>
      </c>
      <c r="BT21" s="7" t="n">
        <f aca="false">IFERROR(BS21/BR21, 0)</f>
        <v>0</v>
      </c>
      <c r="BU21" s="0" t="n">
        <f aca="false">IFERROR(SUMIFS('2010'!$G:$G,'2010'!F:F,A21,'2010'!C:C,B21,'2010'!D:D,"",'2010'!AA:AA,"JRO",'2010'!L:L,"&lt;&gt;"), 0)</f>
        <v>0</v>
      </c>
      <c r="BV21" s="0" t="n">
        <f aca="false">IFERROR(SUMIFS('2010'!L:L,'2010'!F:F,A21,'2010'!C:C,B21,'2010'!D:D,"",'2010'!AA:AA,"JRO"), 0)</f>
        <v>0</v>
      </c>
      <c r="BW21" s="7" t="n">
        <f aca="false">IFERROR(BV21/BU21, 0)</f>
        <v>0</v>
      </c>
      <c r="BX21" s="0" t="n">
        <f aca="false">IFERROR(SUMIFS('2009'!$G:$G,'2009'!F:F,A21,'2009'!C:C,B21,'2009'!D:D,"",'2009'!AA:AA,"JRO",'2009'!L:L,"&lt;&gt;"), 0)</f>
        <v>0</v>
      </c>
      <c r="BY21" s="0" t="n">
        <f aca="false">IFERROR(SUMIFS('2009'!L:L,'2009'!F:F,A21,'2009'!C:C,B21,'2009'!D:D,"",'2009'!AA:AA,"JRO"), 0)</f>
        <v>0</v>
      </c>
      <c r="BZ21" s="7" t="n">
        <f aca="false">IFERROR(BY21/BX21, 0)</f>
        <v>0</v>
      </c>
    </row>
    <row r="22" customFormat="false" ht="15" hidden="false" customHeight="false" outlineLevel="0" collapsed="false">
      <c r="A22" s="0" t="s">
        <v>87</v>
      </c>
      <c r="B22" s="16" t="s">
        <v>51</v>
      </c>
      <c r="C22" s="56" t="n">
        <f aca="false">IFERROR(AVERAGEIFS(I22:BZ22,I$2:BZ$2,"JRO escorts per deportee",I22:BZ22,"&lt;&gt;0"), 0)</f>
        <v>0</v>
      </c>
      <c r="D22" s="13" t="n">
        <f aca="false">IFERROR(AVERAGEIFS(I22:BZ22,I$2:BZ$2,"NRO escorts per deportee",I22:BZ22,"&lt;&gt;0"), 0)</f>
        <v>0</v>
      </c>
      <c r="E22" s="13" t="n">
        <f aca="false">IFERROR(AVERAGEIFS(I22:BZ22,I$2:BZ$2,"CRO escorts per deportee",I22:BZ22,"&lt;&gt;0"), 0)</f>
        <v>0</v>
      </c>
      <c r="G22" s="0" t="n">
        <f aca="false">SUM(J22,M22,P22)</f>
        <v>0</v>
      </c>
      <c r="H22" s="0" t="n">
        <f aca="false">SUM(K22,N22,Q22)</f>
        <v>0</v>
      </c>
      <c r="I22" s="7" t="n">
        <f aca="false">IFERROR(H22/G22, 0)</f>
        <v>0</v>
      </c>
      <c r="J22" s="0" t="n">
        <f aca="false">IFERROR(SUMIFS('2018'!$H:$H,'2018'!$C:$C,B22,'2018'!$F:$F,A22,'2018'!AA:AA,"JRO",'2018'!P:P,"&lt;&gt;")+SUMIFS('2018'!$I:$I,'2018'!$D:$D,B22,'2018'!$F:$F,A22,'2018'!AA:AA,"JRO",'2018'!Q:Q,"&lt;&gt;")+SUMIFS('2018'!$J:$J,'2018'!$E:$E,B22,'2018'!$F:$F,A22,'2018'!AA:AA,"JRO",'2018'!R:R,"&lt;&gt;"), 0)</f>
        <v>0</v>
      </c>
      <c r="K22" s="0" t="n">
        <f aca="false">IFERROR(SUMIFS('2018'!M:M,'2018'!AA:AA,"JRO",'2018'!F:F,A22,'2018'!C:C,B22)+SUMIFS('2018'!P:P,'2018'!AA:AA,"JRO",'2018'!F:F,A22,'2018'!C:C,B22)+SUMIFS('2018'!N:N,'2018'!AA:AA,"JRO",'2018'!F:F,A22,'2018'!D:D,B22)+SUMIFS('2018'!N:N,'2018'!AA:AA,"JRO",'2018'!F:F,A22,'2018'!D:D,B22)+SUMIFS('2018'!O:O,'2018'!AA:AA,"JRO",'2018'!F:F,A22,'2018'!E:E,B22)+SUMIFS('2018'!R:R,'2018'!AA:AA,"JRO",'2018'!F:F,A22,'2018'!E:E,B22), 0)</f>
        <v>0</v>
      </c>
      <c r="L22" s="7" t="n">
        <f aca="false">IFERROR(K22/J22, 0)</f>
        <v>0</v>
      </c>
      <c r="M22" s="0" t="n">
        <f aca="false">IFERROR(SUMIFS('2018'!$H:$H,'2018'!$C:$C,B22,'2018'!$F:$F,A22,'2018'!AA:AA,"NRO",'2018'!P:P,"&lt;&gt;")+SUMIFS('2018'!$I:$I,'2018'!$D:$D,B22,'2018'!$F:$F,A22,'2018'!AA:AA,"NRO",'2018'!Q:Q,"&lt;&gt;")+SUMIFS('2018'!$J:$J,'2018'!$E:$E,B22,'2018'!$F:$F,A22,'2018'!AA:AA,"NRO",'2018'!R:R,"&lt;&gt;"), 0)</f>
        <v>0</v>
      </c>
      <c r="N22" s="0" t="n">
        <f aca="false">IFERROR(SUMIFS('2018'!M:M,'2018'!AA:AA,"NRO",'2018'!F:F,A22,'2018'!C:C,B22)+SUMIFS('2018'!P:P,'2018'!AA:AA,"NRO",'2018'!F:F,A22,'2018'!C:C,B22)+SUMIFS('2018'!N:N,'2018'!AA:AA,"NRO",'2018'!F:F,A22,'2018'!D:D,B22)+SUMIFS('2018'!N:N,'2018'!AA:AA,"NRO",'2018'!F:F,A22,'2018'!D:D,B22)+SUMIFS('2018'!O:O,'2018'!AA:AA,"NRO",'2018'!F:F,A22,'2018'!E:E,B22)+SUMIFS('2018'!R:R,'2018'!AA:AA,"NRO",'2018'!F:F,A22,'2018'!E:E,B22), 0)</f>
        <v>0</v>
      </c>
      <c r="O22" s="7" t="n">
        <f aca="false">IFERROR(N22/M22, 0)</f>
        <v>0</v>
      </c>
      <c r="P22" s="0" t="n">
        <f aca="false">IFERROR(SUMIFS('2018'!$H:$H,'2018'!$C:$C,B22,'2018'!$F:$F,A22,'2018'!AA:AA,"CRO")+SUMIFS('2018'!$I:$I,'2018'!$D:$D,B22,'2018'!$F:$F,A22,'2018'!AA:AA,"CRO")+SUMIFS('2018'!$J:$J,'2018'!$E:$E,B22,'2018'!$F:$F,A22,'2018'!AA:AA,"CRO"), 0)</f>
        <v>0</v>
      </c>
      <c r="Q22" s="0" t="n">
        <f aca="false">IFERROR(SUMIFS('2018'!M:M,'2018'!AA:AA,"CRO",'2018'!F:F,A22,'2018'!C:C,B22)+SUMIFS('2018'!P:P,'2018'!AA:AA,"CRO",'2018'!F:F,A22,'2018'!C:C,B22)+SUMIFS('2018'!N:N,'2018'!AA:AA,"CRO",'2018'!F:F,A22,'2018'!D:D,B22)+SUMIFS('2018'!N:N,'2018'!AA:AA,"CRO",'2018'!F:F,A22,'2018'!D:D,B22)+SUMIFS('2018'!O:O,'2018'!AA:AA,"CRO",'2018'!F:F,A22,'2018'!E:E,B22)+SUMIFS('2018'!R:R,'2018'!AA:AA,"CRO",'2018'!F:F,A22,'2018'!E:E,B22), 0)</f>
        <v>0</v>
      </c>
      <c r="R22" s="7" t="n">
        <f aca="false">IFERROR(Q22/P22, 0)</f>
        <v>0</v>
      </c>
      <c r="S22" s="7" t="n">
        <f aca="false">SUM(V22,Y22,AB22)</f>
        <v>0</v>
      </c>
      <c r="T22" s="7" t="n">
        <f aca="false">SUM(W22,Z22,AC22)</f>
        <v>0</v>
      </c>
      <c r="U22" s="7" t="n">
        <f aca="false">IFERROR(T22/S22, 0)</f>
        <v>0</v>
      </c>
      <c r="V22" s="0" t="n">
        <f aca="false">SUMIFS('2017'!$H:$H,'2017'!$C:$C,B22,'2017'!$F:$F,A22,'2017'!AA:AA,"JRO",'2017'!P:P,"&lt;&gt;")+SUMIFS('2017'!$I:$I,'2017'!$D:$D,B22,'2017'!$F:$F,A22,'2017'!AA:AA,"JRO",'2017'!Q:Q,"&lt;&gt;")+SUMIFS('2017'!$J:$J,'2017'!$E:$E,B22,'2017'!$F:$F,A22,'2017'!AA:AA,"JRO",'2017'!R:R,"&lt;&gt;")</f>
        <v>0</v>
      </c>
      <c r="W22" s="0" t="n">
        <f aca="false">IFERROR(SUMIFS('2017'!M:M,'2017'!AA:AA,"JRO",'2017'!F:F,A22,'2017'!C:C,B22)+SUMIFS('2017'!P:P,'2017'!AA:AA,"JRO",'2017'!F:F,A22,'2017'!C:C,B22)+SUMIFS('2017'!N:N,'2017'!AA:AA,"JRO",'2017'!F:F,A22,'2017'!D:D,B22)+SUMIFS('2017'!N:N,'2017'!AA:AA,"JRO",'2017'!F:F,A22,'2017'!D:D,B22)+SUMIFS('2017'!O:O,'2017'!AA:AA,"JRO",'2017'!F:F,A22,'2017'!E:E,B22)+SUMIFS('2017'!R:R,'2017'!AA:AA,"JRO",'2017'!F:F,A22,'2017'!E:E,B22), 0)</f>
        <v>0</v>
      </c>
      <c r="X22" s="7" t="n">
        <f aca="false">IFERROR(W22/V22, 0)</f>
        <v>0</v>
      </c>
      <c r="Y22" s="0" t="n">
        <f aca="false">IFERROR(SUMIFS('2017'!$H:$H,'2017'!$C:$C,B22,'2017'!$F:$F,A22,'2017'!AA:AA,"NRO",'2017'!P:P,"&lt;&gt;")+SUMIFS('2017'!$I:$I,'2017'!$D:$D,B22,'2017'!$F:$F,A22,'2017'!AA:AA,"NRO",'2017'!Q:Q,"&lt;&gt;")+SUMIFS('2017'!$J:$J,'2017'!$E:$E,B22,'2017'!$F:$F,A22,'2017'!AA:AA,"NRO",'2017'!R:R,"&lt;&gt;"), 0)</f>
        <v>0</v>
      </c>
      <c r="Z22" s="0" t="n">
        <f aca="false">IFERROR(SUMIFS('2017'!M:M,'2017'!AA:AA,"NRO",'2017'!F:F,A22,'2017'!C:C,B22)+SUMIFS('2017'!P:P,'2017'!AA:AA,"NRO",'2017'!F:F,A22,'2017'!C:C,B22)+SUMIFS('2017'!N:N,'2017'!AA:AA,"NRO",'2017'!F:F,A22,'2017'!D:D,B22)+SUMIFS('2017'!N:N,'2017'!AA:AA,"NRO",'2017'!F:F,A22,'2017'!D:D,B22)+SUMIFS('2017'!O:O,'2017'!AA:AA,"NRO",'2017'!F:F,A22,'2017'!E:E,B22)+SUMIFS('2017'!R:R,'2017'!AA:AA,"NRO",'2017'!F:F,A22,'2017'!E:E,B22), 0)</f>
        <v>0</v>
      </c>
      <c r="AA22" s="7" t="n">
        <f aca="false">IFERROR(Z22/Y22, 0)</f>
        <v>0</v>
      </c>
      <c r="AB22" s="0" t="n">
        <f aca="false">IFERROR(SUMIFS('2017'!$H:$H,'2017'!$C:$C,B22,'2017'!$F:$F,A22,'2017'!AA:AA,"CRO",'2017'!P:P,"&lt;&gt;")+SUMIFS('2017'!$I:$I,'2017'!$D:$D,B22,'2017'!$F:$F,A22,'2017'!AA:AA,"CRO",'2017'!Q:Q,"&lt;&gt;")+SUMIFS('2017'!$J:$J,'2017'!$E:$E,B22,'2017'!$F:$F,A22,'2017'!AA:AA,"CRO",'2017'!R:R,"&lt;&gt;"), 0)</f>
        <v>0</v>
      </c>
      <c r="AC22" s="0" t="n">
        <f aca="false">IFERROR(SUMIFS('2017'!M:M,'2017'!AA:AA,"CRO",'2017'!F:F,A22,'2017'!C:C,B22)+SUMIFS('2017'!P:P,'2017'!AA:AA,"CRO",'2017'!F:F,A22,'2017'!C:C,B22)+SUMIFS('2017'!N:N,'2017'!AA:AA,"CRO",'2017'!F:F,A22,'2017'!D:D,B22)+SUMIFS('2017'!N:N,'2017'!AA:AA,"CRO",'2017'!F:F,A22,'2017'!D:D,B22)+SUMIFS('2017'!O:O,'2017'!AA:AA,"CRO",'2017'!F:F,A22,'2017'!E:E,B22)+SUMIFS('2017'!R:R,'2017'!AA:AA,"CRO",'2017'!F:F,A22,'2017'!E:E,B22), 0)</f>
        <v>0</v>
      </c>
      <c r="AD22" s="0" t="n">
        <f aca="false">IFERROR(AC22/AB22, 0)</f>
        <v>0</v>
      </c>
      <c r="AE22" s="0" t="n">
        <f aca="false">SUM(AH22,AK22,AN22)</f>
        <v>0</v>
      </c>
      <c r="AF22" s="0" t="n">
        <f aca="false">SUM(AI22,AL22,AO22)</f>
        <v>0</v>
      </c>
      <c r="AG22" s="7" t="n">
        <f aca="false">IFERROR(AF22/AE22, 0)</f>
        <v>0</v>
      </c>
      <c r="AH22" s="0" t="n">
        <f aca="false">IFERROR(SUMIFS('2016'!$G:$G,'2016'!F:F,A22,'2016'!C:C,B22,'2016'!D:D,"",'2016'!AA:AA,"JRO",'2016'!L:L,"&lt;&gt;"), 0)</f>
        <v>0</v>
      </c>
      <c r="AI22" s="0" t="n">
        <f aca="false">IFERROR(SUMIFS('2016'!L:L,'2016'!F:F,A22,'2016'!C:C,B22,'2016'!D:D,"",'2016'!AA:AA,"JRO"), 0)</f>
        <v>0</v>
      </c>
      <c r="AJ22" s="7" t="n">
        <f aca="false">IFERROR(AI22/AH22, 0)</f>
        <v>0</v>
      </c>
      <c r="AK22" s="0" t="n">
        <f aca="false">IFERROR(SUMIFS('2016'!$G:$G,'2016'!F:F,A22,'2016'!C:C,B22,'2016'!D:D,"",'2016'!AA:AA,"NRO",'2016'!L:L,"&lt;&gt;"), 0)</f>
        <v>0</v>
      </c>
      <c r="AL22" s="0" t="n">
        <f aca="false">IFERROR(SUMIFS('2016'!L:L,'2016'!F:F,A22,'2016'!C:C,B22,'2016'!D:D,"",'2016'!AA:AA,"NRO"), 0)</f>
        <v>0</v>
      </c>
      <c r="AM22" s="0" t="n">
        <f aca="false">IFERROR(AL22/AK22, 0)</f>
        <v>0</v>
      </c>
      <c r="AN22" s="0" t="n">
        <f aca="false">IFERROR(SUMIFS('2016'!$G:$G,'2016'!F:F,A22,'2016'!C:C,B22,'2016'!D:D,"",'2016'!AA:AA,"CRO",'2016'!L:L,"&lt;&gt;"), 0)</f>
        <v>0</v>
      </c>
      <c r="AO22" s="0" t="n">
        <f aca="false">IFERROR(SUMIFS('2016'!L:L,'2016'!F:F,A22,'2016'!C:C,B22,'2016'!D:D,"",'2016'!AA:AA,"CRO"), 0)</f>
        <v>0</v>
      </c>
      <c r="AP22" s="0" t="n">
        <f aca="false">IFERROR(AO22/AN22, 0)</f>
        <v>0</v>
      </c>
      <c r="AQ22" s="0" t="n">
        <f aca="false">SUM(AT22,AW22,AZ22)</f>
        <v>0</v>
      </c>
      <c r="AR22" s="0" t="n">
        <f aca="false">SUM(AU22,AX22,BA22)</f>
        <v>0</v>
      </c>
      <c r="AS22" s="7" t="n">
        <f aca="false">IFERROR(AR22/AQ22, 0)</f>
        <v>0</v>
      </c>
      <c r="AT22" s="0" t="n">
        <f aca="false">IFERROR(SUMIFS('2015'!$G:$G,'2015'!F:F,A22,'2015'!C:C,B22,'2015'!D:D,"",'2015'!AA:AA,"JRO",'2015'!L:L,"&lt;&gt;"), 0)</f>
        <v>0</v>
      </c>
      <c r="AU22" s="0" t="n">
        <f aca="false">IFERROR(SUMIFS('2015'!L:L,'2015'!F:F,A22,'2015'!C:C,B22,'2015'!D:D,"",'2015'!AA:AA,"JRO"), 0)</f>
        <v>0</v>
      </c>
      <c r="AV22" s="0" t="n">
        <f aca="false">IFERROR(AU22/AT22, 0)</f>
        <v>0</v>
      </c>
      <c r="AW22" s="0" t="n">
        <f aca="false">IFERROR(SUMIFS('2015'!$G:$G,'2015'!F:F,A22,'2015'!C:C,B22,'2015'!D:D,"",'2015'!AA:AA,"NRO",'2015'!L:L,"&lt;&gt;"), 0)</f>
        <v>0</v>
      </c>
      <c r="AX22" s="0" t="n">
        <f aca="false">IFERROR(SUMIFS('2015'!L:L,'2015'!F:F,A22,'2015'!C:C,B22,'2015'!D:D,"",'2015'!AA:AA,"NRO"), 0)</f>
        <v>0</v>
      </c>
      <c r="AY22" s="0" t="n">
        <f aca="false">IFERROR(AX22/AW22, 0)</f>
        <v>0</v>
      </c>
      <c r="AZ22" s="0" t="n">
        <f aca="false">IFERROR(SUMIFS('2015'!$G:$G,'2015'!F:F,A22,'2015'!C:C,B22,'2015'!D:D,"",'2015'!AA:AA,"CRO",'2015'!L:L,"&lt;&gt;"), 0)</f>
        <v>0</v>
      </c>
      <c r="BA22" s="0" t="n">
        <f aca="false">IFERROR(SUMIFS('2015'!L:L,'2015'!F:F,A22,'2015'!C:C,B22,'2015'!D:D,"",'2015'!AA:AA,"CRO"), 0)</f>
        <v>0</v>
      </c>
      <c r="BB22" s="0" t="n">
        <f aca="false">IFERROR(BA22/AZ22, 0)</f>
        <v>0</v>
      </c>
      <c r="BC22" s="0" t="n">
        <f aca="false">SUM(BF22,BI22)</f>
        <v>0</v>
      </c>
      <c r="BD22" s="0" t="n">
        <f aca="false">SUM(BG22,BJ22)</f>
        <v>0</v>
      </c>
      <c r="BE22" s="7" t="n">
        <f aca="false">IFERROR(BD22/BC22, 0)</f>
        <v>0</v>
      </c>
      <c r="BF22" s="0" t="n">
        <f aca="false">IFERROR(SUMIFS('2014'!$G:$G,'2014'!F:F,A22,'2014'!C:C,B22,'2014'!D:D,"",'2014'!AA:AA,"JRO",'2014'!L:L,"&lt;&gt;"), 0)</f>
        <v>0</v>
      </c>
      <c r="BG22" s="0" t="n">
        <f aca="false">IFERROR(SUMIFS('2014'!L:L,'2014'!F:F,A22,'2014'!C:C,B22,'2014'!D:D,"",'2014'!AA:AA,"JRO"), 0)</f>
        <v>0</v>
      </c>
      <c r="BH22" s="7" t="n">
        <f aca="false">IFERROR(BG22/BF22, 0)</f>
        <v>0</v>
      </c>
      <c r="BI22" s="0" t="n">
        <f aca="false">IFERROR(SUMIFS('2014'!$G:$G,'2014'!F:F,A22,'2014'!C:C,B22,'2014'!D:D,"",'2014'!AA:AA,"CRO",'2014'!L:L,"&lt;&gt;"), 0)</f>
        <v>0</v>
      </c>
      <c r="BJ22" s="0" t="n">
        <f aca="false">IFERROR(SUMIFS('2014'!L:L,'2014'!F:F,A22,'2014'!C:C,B22,'2014'!D:D,"",'2014'!AA:AA,"CRO"), 0)</f>
        <v>0</v>
      </c>
      <c r="BK22" s="0" t="n">
        <f aca="false">IFERROR(BJ22/BI22, 0)</f>
        <v>0</v>
      </c>
      <c r="BL22" s="0" t="n">
        <f aca="false">IFERROR(SUMIFS('2013'!$G:$G,'2013'!F:F,A22,'2013'!C:C,B22,'2013'!D:D,"",'2013'!AA:AA,"JRO",'2013'!L:L,"&lt;&gt;"), 0)</f>
        <v>0</v>
      </c>
      <c r="BM22" s="0" t="n">
        <f aca="false">IFERROR(SUMIFS('2013'!L:L,'2013'!F:F,A22,'2013'!C:C,B22,'2013'!D:D,"",'2013'!AA:AA,"JRO"), 0)</f>
        <v>0</v>
      </c>
      <c r="BN22" s="0" t="n">
        <f aca="false">IFERROR(BM22/BL22, 0)</f>
        <v>0</v>
      </c>
      <c r="BO22" s="0" t="n">
        <f aca="false">IFERROR(SUMIFS('2012'!$G:$G,'2012'!F:F,A22,'2012'!C:C,B22,'2012'!D:D,"",'2012'!AA:AA,"JRO",'2012'!L:L,"&lt;&gt;"), 0)</f>
        <v>0</v>
      </c>
      <c r="BP22" s="0" t="n">
        <f aca="false">IFERROR(SUMIFS('2012'!L:L,'2012'!F:F,A22,'2012'!C:C,B22,'2012'!D:D,"",'2012'!AA:AA,"JRO"), 0)</f>
        <v>0</v>
      </c>
      <c r="BQ22" s="0" t="n">
        <f aca="false">IFERROR(BP22/BO22, 0)</f>
        <v>0</v>
      </c>
      <c r="BR22" s="0" t="n">
        <f aca="false">IFERROR(SUMIFS('2011'!$G:$G,'2011'!F:F,A22,'2011'!C:C,B22,'2011'!D:D,"",'2011'!AA:AA,"JRO",'2011'!L:L,"&lt;&gt;"), 0)</f>
        <v>0</v>
      </c>
      <c r="BS22" s="0" t="n">
        <f aca="false">IFERROR(SUMIFS('2011'!L:L,'2011'!F:F,A22,'2011'!C:C,B22,'2011'!D:D,"",'2011'!AA:AA,"JRO"), 0)</f>
        <v>0</v>
      </c>
      <c r="BT22" s="7" t="n">
        <f aca="false">IFERROR(BS22/BR22, 0)</f>
        <v>0</v>
      </c>
      <c r="BU22" s="0" t="n">
        <f aca="false">IFERROR(SUMIFS('2010'!$G:$G,'2010'!F:F,A22,'2010'!C:C,B22,'2010'!D:D,"",'2010'!AA:AA,"JRO",'2010'!L:L,"&lt;&gt;"), 0)</f>
        <v>0</v>
      </c>
      <c r="BV22" s="0" t="n">
        <f aca="false">IFERROR(SUMIFS('2010'!L:L,'2010'!F:F,A22,'2010'!C:C,B22,'2010'!D:D,"",'2010'!AA:AA,"JRO"), 0)</f>
        <v>0</v>
      </c>
      <c r="BW22" s="7" t="n">
        <f aca="false">IFERROR(BV22/BU22, 0)</f>
        <v>0</v>
      </c>
      <c r="BX22" s="0" t="n">
        <f aca="false">IFERROR(SUMIFS('2009'!$G:$G,'2009'!F:F,A22,'2009'!C:C,B22,'2009'!D:D,"",'2009'!AA:AA,"JRO",'2009'!L:L,"&lt;&gt;"), 0)</f>
        <v>0</v>
      </c>
      <c r="BY22" s="0" t="n">
        <f aca="false">IFERROR(SUMIFS('2009'!L:L,'2009'!F:F,A22,'2009'!C:C,B22,'2009'!D:D,"",'2009'!AA:AA,"JRO"), 0)</f>
        <v>0</v>
      </c>
      <c r="BZ22" s="7" t="n">
        <f aca="false">IFERROR(BY22/BX22, 0)</f>
        <v>0</v>
      </c>
    </row>
    <row r="23" customFormat="false" ht="15" hidden="false" customHeight="false" outlineLevel="0" collapsed="false">
      <c r="A23" s="0" t="s">
        <v>87</v>
      </c>
      <c r="B23" s="13" t="s">
        <v>80</v>
      </c>
      <c r="C23" s="56" t="n">
        <f aca="false">IFERROR(AVERAGEIFS(I23:BZ23,I$2:BZ$2,"JRO escorts per deportee",I23:BZ23,"&lt;&gt;0"), 0)</f>
        <v>0</v>
      </c>
      <c r="D23" s="13" t="n">
        <f aca="false">IFERROR(AVERAGEIFS(I23:BZ23,I$2:BZ$2,"NRO escorts per deportee",I23:BZ23,"&lt;&gt;0"), 0)</f>
        <v>0</v>
      </c>
      <c r="E23" s="13" t="n">
        <f aca="false">IFERROR(AVERAGEIFS(I23:BZ23,I$2:BZ$2,"CRO escorts per deportee",I23:BZ23,"&lt;&gt;0"), 0)</f>
        <v>0</v>
      </c>
      <c r="G23" s="0" t="n">
        <f aca="false">SUM(J23,M23,P23)</f>
        <v>0</v>
      </c>
      <c r="H23" s="0" t="n">
        <f aca="false">SUM(K23,N23,Q23)</f>
        <v>0</v>
      </c>
      <c r="I23" s="7" t="n">
        <f aca="false">IFERROR(H23/G23, 0)</f>
        <v>0</v>
      </c>
      <c r="J23" s="0" t="n">
        <f aca="false">IFERROR(SUMIFS('2018'!$H:$H,'2018'!$C:$C,B23,'2018'!$F:$F,A23,'2018'!AA:AA,"JRO",'2018'!P:P,"&lt;&gt;")+SUMIFS('2018'!$I:$I,'2018'!$D:$D,B23,'2018'!$F:$F,A23,'2018'!AA:AA,"JRO",'2018'!Q:Q,"&lt;&gt;")+SUMIFS('2018'!$J:$J,'2018'!$E:$E,B23,'2018'!$F:$F,A23,'2018'!AA:AA,"JRO",'2018'!R:R,"&lt;&gt;"), 0)</f>
        <v>0</v>
      </c>
      <c r="K23" s="0" t="n">
        <f aca="false">IFERROR(SUMIFS('2018'!M:M,'2018'!AA:AA,"JRO",'2018'!F:F,A23,'2018'!C:C,B23)+SUMIFS('2018'!P:P,'2018'!AA:AA,"JRO",'2018'!F:F,A23,'2018'!C:C,B23)+SUMIFS('2018'!N:N,'2018'!AA:AA,"JRO",'2018'!F:F,A23,'2018'!D:D,B23)+SUMIFS('2018'!N:N,'2018'!AA:AA,"JRO",'2018'!F:F,A23,'2018'!D:D,B23)+SUMIFS('2018'!O:O,'2018'!AA:AA,"JRO",'2018'!F:F,A23,'2018'!E:E,B23)+SUMIFS('2018'!R:R,'2018'!AA:AA,"JRO",'2018'!F:F,A23,'2018'!E:E,B23), 0)</f>
        <v>0</v>
      </c>
      <c r="L23" s="7" t="n">
        <f aca="false">IFERROR(K23/J23, 0)</f>
        <v>0</v>
      </c>
      <c r="M23" s="0" t="n">
        <f aca="false">IFERROR(SUMIFS('2018'!$H:$H,'2018'!$C:$C,B23,'2018'!$F:$F,A23,'2018'!AA:AA,"NRO",'2018'!P:P,"&lt;&gt;")+SUMIFS('2018'!$I:$I,'2018'!$D:$D,B23,'2018'!$F:$F,A23,'2018'!AA:AA,"NRO",'2018'!Q:Q,"&lt;&gt;")+SUMIFS('2018'!$J:$J,'2018'!$E:$E,B23,'2018'!$F:$F,A23,'2018'!AA:AA,"NRO",'2018'!R:R,"&lt;&gt;"), 0)</f>
        <v>0</v>
      </c>
      <c r="N23" s="0" t="n">
        <f aca="false">IFERROR(SUMIFS('2018'!M:M,'2018'!AA:AA,"NRO",'2018'!F:F,A23,'2018'!C:C,B23)+SUMIFS('2018'!P:P,'2018'!AA:AA,"NRO",'2018'!F:F,A23,'2018'!C:C,B23)+SUMIFS('2018'!N:N,'2018'!AA:AA,"NRO",'2018'!F:F,A23,'2018'!D:D,B23)+SUMIFS('2018'!N:N,'2018'!AA:AA,"NRO",'2018'!F:F,A23,'2018'!D:D,B23)+SUMIFS('2018'!O:O,'2018'!AA:AA,"NRO",'2018'!F:F,A23,'2018'!E:E,B23)+SUMIFS('2018'!R:R,'2018'!AA:AA,"NRO",'2018'!F:F,A23,'2018'!E:E,B23), 0)</f>
        <v>0</v>
      </c>
      <c r="O23" s="7" t="n">
        <f aca="false">IFERROR(N23/M23, 0)</f>
        <v>0</v>
      </c>
      <c r="P23" s="0" t="n">
        <f aca="false">IFERROR(SUMIFS('2018'!$H:$H,'2018'!$C:$C,B23,'2018'!$F:$F,A23,'2018'!AA:AA,"CRO")+SUMIFS('2018'!$I:$I,'2018'!$D:$D,B23,'2018'!$F:$F,A23,'2018'!AA:AA,"CRO")+SUMIFS('2018'!$J:$J,'2018'!$E:$E,B23,'2018'!$F:$F,A23,'2018'!AA:AA,"CRO"), 0)</f>
        <v>0</v>
      </c>
      <c r="Q23" s="0" t="n">
        <f aca="false">IFERROR(SUMIFS('2018'!M:M,'2018'!AA:AA,"CRO",'2018'!F:F,A23,'2018'!C:C,B23)+SUMIFS('2018'!P:P,'2018'!AA:AA,"CRO",'2018'!F:F,A23,'2018'!C:C,B23)+SUMIFS('2018'!N:N,'2018'!AA:AA,"CRO",'2018'!F:F,A23,'2018'!D:D,B23)+SUMIFS('2018'!N:N,'2018'!AA:AA,"CRO",'2018'!F:F,A23,'2018'!D:D,B23)+SUMIFS('2018'!O:O,'2018'!AA:AA,"CRO",'2018'!F:F,A23,'2018'!E:E,B23)+SUMIFS('2018'!R:R,'2018'!AA:AA,"CRO",'2018'!F:F,A23,'2018'!E:E,B23), 0)</f>
        <v>0</v>
      </c>
      <c r="R23" s="7" t="n">
        <f aca="false">IFERROR(Q23/P23, 0)</f>
        <v>0</v>
      </c>
      <c r="S23" s="7" t="n">
        <f aca="false">SUM(V23,Y23,AB23)</f>
        <v>0</v>
      </c>
      <c r="T23" s="7" t="n">
        <f aca="false">SUM(W23,Z23,AC23)</f>
        <v>0</v>
      </c>
      <c r="U23" s="7" t="n">
        <f aca="false">IFERROR(T23/S23, 0)</f>
        <v>0</v>
      </c>
      <c r="V23" s="0" t="n">
        <f aca="false">SUMIFS('2017'!$H:$H,'2017'!$C:$C,B23,'2017'!$F:$F,A23,'2017'!AA:AA,"JRO",'2017'!P:P,"&lt;&gt;")+SUMIFS('2017'!$I:$I,'2017'!$D:$D,B23,'2017'!$F:$F,A23,'2017'!AA:AA,"JRO",'2017'!Q:Q,"&lt;&gt;")+SUMIFS('2017'!$J:$J,'2017'!$E:$E,B23,'2017'!$F:$F,A23,'2017'!AA:AA,"JRO",'2017'!R:R,"&lt;&gt;")</f>
        <v>0</v>
      </c>
      <c r="W23" s="0" t="n">
        <f aca="false">IFERROR(SUMIFS('2017'!M:M,'2017'!AA:AA,"JRO",'2017'!F:F,A23,'2017'!C:C,B23)+SUMIFS('2017'!P:P,'2017'!AA:AA,"JRO",'2017'!F:F,A23,'2017'!C:C,B23)+SUMIFS('2017'!N:N,'2017'!AA:AA,"JRO",'2017'!F:F,A23,'2017'!D:D,B23)+SUMIFS('2017'!N:N,'2017'!AA:AA,"JRO",'2017'!F:F,A23,'2017'!D:D,B23)+SUMIFS('2017'!O:O,'2017'!AA:AA,"JRO",'2017'!F:F,A23,'2017'!E:E,B23)+SUMIFS('2017'!R:R,'2017'!AA:AA,"JRO",'2017'!F:F,A23,'2017'!E:E,B23), 0)</f>
        <v>0</v>
      </c>
      <c r="X23" s="7" t="n">
        <f aca="false">IFERROR(W23/V23, 0)</f>
        <v>0</v>
      </c>
      <c r="Y23" s="0" t="n">
        <f aca="false">IFERROR(SUMIFS('2017'!$H:$H,'2017'!$C:$C,B23,'2017'!$F:$F,A23,'2017'!AA:AA,"NRO",'2017'!P:P,"&lt;&gt;")+SUMIFS('2017'!$I:$I,'2017'!$D:$D,B23,'2017'!$F:$F,A23,'2017'!AA:AA,"NRO",'2017'!Q:Q,"&lt;&gt;")+SUMIFS('2017'!$J:$J,'2017'!$E:$E,B23,'2017'!$F:$F,A23,'2017'!AA:AA,"NRO",'2017'!R:R,"&lt;&gt;"), 0)</f>
        <v>0</v>
      </c>
      <c r="Z23" s="0" t="n">
        <f aca="false">IFERROR(SUMIFS('2017'!M:M,'2017'!AA:AA,"NRO",'2017'!F:F,A23,'2017'!C:C,B23)+SUMIFS('2017'!P:P,'2017'!AA:AA,"NRO",'2017'!F:F,A23,'2017'!C:C,B23)+SUMIFS('2017'!N:N,'2017'!AA:AA,"NRO",'2017'!F:F,A23,'2017'!D:D,B23)+SUMIFS('2017'!N:N,'2017'!AA:AA,"NRO",'2017'!F:F,A23,'2017'!D:D,B23)+SUMIFS('2017'!O:O,'2017'!AA:AA,"NRO",'2017'!F:F,A23,'2017'!E:E,B23)+SUMIFS('2017'!R:R,'2017'!AA:AA,"NRO",'2017'!F:F,A23,'2017'!E:E,B23), 0)</f>
        <v>0</v>
      </c>
      <c r="AA23" s="7" t="n">
        <f aca="false">IFERROR(Z23/Y23, 0)</f>
        <v>0</v>
      </c>
      <c r="AB23" s="0" t="n">
        <f aca="false">IFERROR(SUMIFS('2017'!$H:$H,'2017'!$C:$C,B23,'2017'!$F:$F,A23,'2017'!AA:AA,"CRO",'2017'!P:P,"&lt;&gt;")+SUMIFS('2017'!$I:$I,'2017'!$D:$D,B23,'2017'!$F:$F,A23,'2017'!AA:AA,"CRO",'2017'!Q:Q,"&lt;&gt;")+SUMIFS('2017'!$J:$J,'2017'!$E:$E,B23,'2017'!$F:$F,A23,'2017'!AA:AA,"CRO",'2017'!R:R,"&lt;&gt;"), 0)</f>
        <v>0</v>
      </c>
      <c r="AC23" s="0" t="n">
        <f aca="false">IFERROR(SUMIFS('2017'!M:M,'2017'!AA:AA,"CRO",'2017'!F:F,A23,'2017'!C:C,B23)+SUMIFS('2017'!P:P,'2017'!AA:AA,"CRO",'2017'!F:F,A23,'2017'!C:C,B23)+SUMIFS('2017'!N:N,'2017'!AA:AA,"CRO",'2017'!F:F,A23,'2017'!D:D,B23)+SUMIFS('2017'!N:N,'2017'!AA:AA,"CRO",'2017'!F:F,A23,'2017'!D:D,B23)+SUMIFS('2017'!O:O,'2017'!AA:AA,"CRO",'2017'!F:F,A23,'2017'!E:E,B23)+SUMIFS('2017'!R:R,'2017'!AA:AA,"CRO",'2017'!F:F,A23,'2017'!E:E,B23), 0)</f>
        <v>0</v>
      </c>
      <c r="AD23" s="0" t="n">
        <f aca="false">IFERROR(AC23/AB23, 0)</f>
        <v>0</v>
      </c>
      <c r="AE23" s="0" t="n">
        <f aca="false">SUM(AH23,AK23,AN23)</f>
        <v>0</v>
      </c>
      <c r="AF23" s="0" t="n">
        <f aca="false">SUM(AI23,AL23,AO23)</f>
        <v>0</v>
      </c>
      <c r="AG23" s="7" t="n">
        <f aca="false">IFERROR(AF23/AE23, 0)</f>
        <v>0</v>
      </c>
      <c r="AH23" s="0" t="n">
        <f aca="false">IFERROR(SUMIFS('2016'!$G:$G,'2016'!F:F,A23,'2016'!C:C,B23,'2016'!D:D,"",'2016'!AA:AA,"JRO",'2016'!L:L,"&lt;&gt;"), 0)</f>
        <v>0</v>
      </c>
      <c r="AI23" s="0" t="n">
        <f aca="false">IFERROR(SUMIFS('2016'!L:L,'2016'!F:F,A23,'2016'!C:C,B23,'2016'!D:D,"",'2016'!AA:AA,"JRO"), 0)</f>
        <v>0</v>
      </c>
      <c r="AJ23" s="7" t="n">
        <f aca="false">IFERROR(AI23/AH23, 0)</f>
        <v>0</v>
      </c>
      <c r="AK23" s="0" t="n">
        <f aca="false">IFERROR(SUMIFS('2016'!$G:$G,'2016'!F:F,A23,'2016'!C:C,B23,'2016'!D:D,"",'2016'!AA:AA,"NRO",'2016'!L:L,"&lt;&gt;"), 0)</f>
        <v>0</v>
      </c>
      <c r="AL23" s="0" t="n">
        <f aca="false">IFERROR(SUMIFS('2016'!L:L,'2016'!F:F,A23,'2016'!C:C,B23,'2016'!D:D,"",'2016'!AA:AA,"NRO"), 0)</f>
        <v>0</v>
      </c>
      <c r="AM23" s="0" t="n">
        <f aca="false">IFERROR(AL23/AK23, 0)</f>
        <v>0</v>
      </c>
      <c r="AN23" s="0" t="n">
        <f aca="false">IFERROR(SUMIFS('2016'!$G:$G,'2016'!F:F,A23,'2016'!C:C,B23,'2016'!D:D,"",'2016'!AA:AA,"CRO",'2016'!L:L,"&lt;&gt;"), 0)</f>
        <v>0</v>
      </c>
      <c r="AO23" s="0" t="n">
        <f aca="false">IFERROR(SUMIFS('2016'!L:L,'2016'!F:F,A23,'2016'!C:C,B23,'2016'!D:D,"",'2016'!AA:AA,"CRO"), 0)</f>
        <v>0</v>
      </c>
      <c r="AP23" s="0" t="n">
        <f aca="false">IFERROR(AO23/AN23, 0)</f>
        <v>0</v>
      </c>
      <c r="AQ23" s="0" t="n">
        <f aca="false">SUM(AT23,AW23,AZ23)</f>
        <v>0</v>
      </c>
      <c r="AR23" s="0" t="n">
        <f aca="false">SUM(AU23,AX23,BA23)</f>
        <v>0</v>
      </c>
      <c r="AS23" s="7" t="n">
        <f aca="false">IFERROR(AR23/AQ23, 0)</f>
        <v>0</v>
      </c>
      <c r="AT23" s="0" t="n">
        <f aca="false">IFERROR(SUMIFS('2015'!$G:$G,'2015'!F:F,A23,'2015'!C:C,B23,'2015'!D:D,"",'2015'!AA:AA,"JRO",'2015'!L:L,"&lt;&gt;"), 0)</f>
        <v>0</v>
      </c>
      <c r="AU23" s="0" t="n">
        <f aca="false">IFERROR(SUMIFS('2015'!L:L,'2015'!F:F,A23,'2015'!C:C,B23,'2015'!D:D,"",'2015'!AA:AA,"JRO"), 0)</f>
        <v>0</v>
      </c>
      <c r="AV23" s="0" t="n">
        <f aca="false">IFERROR(AU23/AT23, 0)</f>
        <v>0</v>
      </c>
      <c r="AW23" s="0" t="n">
        <f aca="false">IFERROR(SUMIFS('2015'!$G:$G,'2015'!F:F,A23,'2015'!C:C,B23,'2015'!D:D,"",'2015'!AA:AA,"NRO",'2015'!L:L,"&lt;&gt;"), 0)</f>
        <v>0</v>
      </c>
      <c r="AX23" s="0" t="n">
        <f aca="false">IFERROR(SUMIFS('2015'!L:L,'2015'!F:F,A23,'2015'!C:C,B23,'2015'!D:D,"",'2015'!AA:AA,"NRO"), 0)</f>
        <v>0</v>
      </c>
      <c r="AY23" s="0" t="n">
        <f aca="false">IFERROR(AX23/AW23, 0)</f>
        <v>0</v>
      </c>
      <c r="AZ23" s="0" t="n">
        <f aca="false">IFERROR(SUMIFS('2015'!$G:$G,'2015'!F:F,A23,'2015'!C:C,B23,'2015'!D:D,"",'2015'!AA:AA,"CRO",'2015'!L:L,"&lt;&gt;"), 0)</f>
        <v>0</v>
      </c>
      <c r="BA23" s="0" t="n">
        <f aca="false">IFERROR(SUMIFS('2015'!L:L,'2015'!F:F,A23,'2015'!C:C,B23,'2015'!D:D,"",'2015'!AA:AA,"CRO"), 0)</f>
        <v>0</v>
      </c>
      <c r="BB23" s="0" t="n">
        <f aca="false">IFERROR(BA23/AZ23, 0)</f>
        <v>0</v>
      </c>
      <c r="BC23" s="0" t="n">
        <f aca="false">SUM(BF23,BI23)</f>
        <v>0</v>
      </c>
      <c r="BD23" s="0" t="n">
        <f aca="false">SUM(BG23,BJ23)</f>
        <v>0</v>
      </c>
      <c r="BE23" s="7" t="n">
        <f aca="false">IFERROR(BD23/BC23, 0)</f>
        <v>0</v>
      </c>
      <c r="BF23" s="0" t="n">
        <f aca="false">IFERROR(SUMIFS('2014'!$G:$G,'2014'!F:F,A23,'2014'!C:C,B23,'2014'!D:D,"",'2014'!AA:AA,"JRO",'2014'!L:L,"&lt;&gt;"), 0)</f>
        <v>0</v>
      </c>
      <c r="BG23" s="0" t="n">
        <f aca="false">IFERROR(SUMIFS('2014'!L:L,'2014'!F:F,A23,'2014'!C:C,B23,'2014'!D:D,"",'2014'!AA:AA,"JRO"), 0)</f>
        <v>0</v>
      </c>
      <c r="BH23" s="7" t="n">
        <f aca="false">IFERROR(BG23/BF23, 0)</f>
        <v>0</v>
      </c>
      <c r="BI23" s="0" t="n">
        <f aca="false">IFERROR(SUMIFS('2014'!$G:$G,'2014'!F:F,A23,'2014'!C:C,B23,'2014'!D:D,"",'2014'!AA:AA,"CRO",'2014'!L:L,"&lt;&gt;"), 0)</f>
        <v>0</v>
      </c>
      <c r="BJ23" s="0" t="n">
        <f aca="false">IFERROR(SUMIFS('2014'!L:L,'2014'!F:F,A23,'2014'!C:C,B23,'2014'!D:D,"",'2014'!AA:AA,"CRO"), 0)</f>
        <v>0</v>
      </c>
      <c r="BK23" s="0" t="n">
        <f aca="false">IFERROR(BJ23/BI23, 0)</f>
        <v>0</v>
      </c>
      <c r="BL23" s="0" t="n">
        <f aca="false">IFERROR(SUMIFS('2013'!$G:$G,'2013'!F:F,A23,'2013'!C:C,B23,'2013'!D:D,"",'2013'!AA:AA,"JRO",'2013'!L:L,"&lt;&gt;"), 0)</f>
        <v>0</v>
      </c>
      <c r="BM23" s="0" t="n">
        <f aca="false">IFERROR(SUMIFS('2013'!L:L,'2013'!F:F,A23,'2013'!C:C,B23,'2013'!D:D,"",'2013'!AA:AA,"JRO"), 0)</f>
        <v>0</v>
      </c>
      <c r="BN23" s="0" t="n">
        <f aca="false">IFERROR(BM23/BL23, 0)</f>
        <v>0</v>
      </c>
      <c r="BO23" s="0" t="n">
        <f aca="false">IFERROR(SUMIFS('2012'!$G:$G,'2012'!F:F,A23,'2012'!C:C,B23,'2012'!D:D,"",'2012'!AA:AA,"JRO",'2012'!L:L,"&lt;&gt;"), 0)</f>
        <v>0</v>
      </c>
      <c r="BP23" s="0" t="n">
        <f aca="false">IFERROR(SUMIFS('2012'!L:L,'2012'!F:F,A23,'2012'!C:C,B23,'2012'!D:D,"",'2012'!AA:AA,"JRO"), 0)</f>
        <v>0</v>
      </c>
      <c r="BQ23" s="0" t="n">
        <f aca="false">IFERROR(BP23/BO23, 0)</f>
        <v>0</v>
      </c>
      <c r="BR23" s="0" t="n">
        <f aca="false">IFERROR(SUMIFS('2011'!$G:$G,'2011'!F:F,A23,'2011'!C:C,B23,'2011'!D:D,"",'2011'!AA:AA,"JRO",'2011'!L:L,"&lt;&gt;"), 0)</f>
        <v>0</v>
      </c>
      <c r="BS23" s="0" t="n">
        <f aca="false">IFERROR(SUMIFS('2011'!L:L,'2011'!F:F,A23,'2011'!C:C,B23,'2011'!D:D,"",'2011'!AA:AA,"JRO"), 0)</f>
        <v>0</v>
      </c>
      <c r="BT23" s="7" t="n">
        <f aca="false">IFERROR(BS23/BR23, 0)</f>
        <v>0</v>
      </c>
      <c r="BU23" s="0" t="n">
        <f aca="false">IFERROR(SUMIFS('2010'!$G:$G,'2010'!F:F,A23,'2010'!C:C,B23,'2010'!D:D,"",'2010'!AA:AA,"JRO",'2010'!L:L,"&lt;&gt;"), 0)</f>
        <v>0</v>
      </c>
      <c r="BV23" s="0" t="n">
        <f aca="false">IFERROR(SUMIFS('2010'!L:L,'2010'!F:F,A23,'2010'!C:C,B23,'2010'!D:D,"",'2010'!AA:AA,"JRO"), 0)</f>
        <v>0</v>
      </c>
      <c r="BW23" s="7" t="n">
        <f aca="false">IFERROR(BV23/BU23, 0)</f>
        <v>0</v>
      </c>
      <c r="BX23" s="0" t="n">
        <f aca="false">IFERROR(SUMIFS('2009'!$G:$G,'2009'!F:F,A23,'2009'!C:C,B23,'2009'!D:D,"",'2009'!AA:AA,"JRO",'2009'!L:L,"&lt;&gt;"), 0)</f>
        <v>0</v>
      </c>
      <c r="BY23" s="0" t="n">
        <f aca="false">IFERROR(SUMIFS('2009'!L:L,'2009'!F:F,A23,'2009'!C:C,B23,'2009'!D:D,"",'2009'!AA:AA,"JRO"), 0)</f>
        <v>0</v>
      </c>
      <c r="BZ23" s="7" t="n">
        <f aca="false">IFERROR(BY23/BX23, 0)</f>
        <v>0</v>
      </c>
    </row>
    <row r="24" customFormat="false" ht="15" hidden="false" customHeight="false" outlineLevel="0" collapsed="false">
      <c r="A24" s="0" t="s">
        <v>87</v>
      </c>
      <c r="B24" s="17" t="s">
        <v>69</v>
      </c>
      <c r="C24" s="56" t="n">
        <f aca="false">IFERROR(AVERAGEIFS(I24:BZ24,I$2:BZ$2,"JRO escorts per deportee",I24:BZ24,"&lt;&gt;0"), 0)</f>
        <v>1.64965869738927</v>
      </c>
      <c r="D24" s="13" t="n">
        <f aca="false">IFERROR(AVERAGEIFS(I24:BZ24,I$2:BZ$2,"NRO escorts per deportee",I24:BZ24,"&lt;&gt;0"), 0)</f>
        <v>5.5</v>
      </c>
      <c r="E24" s="13" t="n">
        <f aca="false">IFERROR(AVERAGEIFS(I24:BZ24,I$2:BZ$2,"CRO escorts per deportee",I24:BZ24,"&lt;&gt;0"), 0)</f>
        <v>0</v>
      </c>
      <c r="G24" s="0" t="n">
        <f aca="false">SUM(J24,M24,P24)</f>
        <v>39</v>
      </c>
      <c r="H24" s="0" t="n">
        <f aca="false">SUM(K24,N24,Q24)</f>
        <v>109</v>
      </c>
      <c r="I24" s="7" t="n">
        <f aca="false">IFERROR(H24/G24, 0)</f>
        <v>2.79487179487179</v>
      </c>
      <c r="J24" s="0" t="n">
        <f aca="false">IFERROR(SUMIFS('2018'!$H:$H,'2018'!$C:$C,B24,'2018'!$F:$F,A24,'2018'!AA:AA,"JRO",'2018'!P:P,"&lt;&gt;")+SUMIFS('2018'!$I:$I,'2018'!$D:$D,B24,'2018'!$F:$F,A24,'2018'!AA:AA,"JRO",'2018'!Q:Q,"&lt;&gt;")+SUMIFS('2018'!$J:$J,'2018'!$E:$E,B24,'2018'!$F:$F,A24,'2018'!AA:AA,"JRO",'2018'!R:R,"&lt;&gt;"), 0)</f>
        <v>29</v>
      </c>
      <c r="K24" s="0" t="n">
        <f aca="false">IFERROR(SUMIFS('2018'!M:M,'2018'!AA:AA,"JRO",'2018'!F:F,A24,'2018'!C:C,B24)+SUMIFS('2018'!P:P,'2018'!AA:AA,"JRO",'2018'!F:F,A24,'2018'!C:C,B24)+SUMIFS('2018'!N:N,'2018'!AA:AA,"JRO",'2018'!F:F,A24,'2018'!D:D,B24)+SUMIFS('2018'!N:N,'2018'!AA:AA,"JRO",'2018'!F:F,A24,'2018'!D:D,B24)+SUMIFS('2018'!O:O,'2018'!AA:AA,"JRO",'2018'!F:F,A24,'2018'!E:E,B24)+SUMIFS('2018'!R:R,'2018'!AA:AA,"JRO",'2018'!F:F,A24,'2018'!E:E,B24), 0)</f>
        <v>54</v>
      </c>
      <c r="L24" s="7" t="n">
        <f aca="false">IFERROR(K24/J24, 0)</f>
        <v>1.86206896551724</v>
      </c>
      <c r="M24" s="0" t="n">
        <f aca="false">IFERROR(SUMIFS('2018'!$H:$H,'2018'!$C:$C,B24,'2018'!$F:$F,A24,'2018'!AA:AA,"NRO",'2018'!P:P,"&lt;&gt;")+SUMIFS('2018'!$I:$I,'2018'!$D:$D,B24,'2018'!$F:$F,A24,'2018'!AA:AA,"NRO",'2018'!Q:Q,"&lt;&gt;")+SUMIFS('2018'!$J:$J,'2018'!$E:$E,B24,'2018'!$F:$F,A24,'2018'!AA:AA,"NRO",'2018'!R:R,"&lt;&gt;"), 0)</f>
        <v>10</v>
      </c>
      <c r="N24" s="0" t="n">
        <f aca="false">IFERROR(SUMIFS('2018'!M:M,'2018'!AA:AA,"NRO",'2018'!F:F,A24,'2018'!C:C,B24)+SUMIFS('2018'!P:P,'2018'!AA:AA,"NRO",'2018'!F:F,A24,'2018'!C:C,B24)+SUMIFS('2018'!N:N,'2018'!AA:AA,"NRO",'2018'!F:F,A24,'2018'!D:D,B24)+SUMIFS('2018'!N:N,'2018'!AA:AA,"NRO",'2018'!F:F,A24,'2018'!D:D,B24)+SUMIFS('2018'!O:O,'2018'!AA:AA,"NRO",'2018'!F:F,A24,'2018'!E:E,B24)+SUMIFS('2018'!R:R,'2018'!AA:AA,"NRO",'2018'!F:F,A24,'2018'!E:E,B24), 0)</f>
        <v>55</v>
      </c>
      <c r="O24" s="7" t="n">
        <f aca="false">IFERROR(N24/M24, 0)</f>
        <v>5.5</v>
      </c>
      <c r="P24" s="0" t="n">
        <f aca="false">IFERROR(SUMIFS('2018'!$H:$H,'2018'!$C:$C,B24,'2018'!$F:$F,A24,'2018'!AA:AA,"CRO")+SUMIFS('2018'!$I:$I,'2018'!$D:$D,B24,'2018'!$F:$F,A24,'2018'!AA:AA,"CRO")+SUMIFS('2018'!$J:$J,'2018'!$E:$E,B24,'2018'!$F:$F,A24,'2018'!AA:AA,"CRO"), 0)</f>
        <v>0</v>
      </c>
      <c r="Q24" s="0" t="n">
        <f aca="false">IFERROR(SUMIFS('2018'!M:M,'2018'!AA:AA,"CRO",'2018'!F:F,A24,'2018'!C:C,B24)+SUMIFS('2018'!P:P,'2018'!AA:AA,"CRO",'2018'!F:F,A24,'2018'!C:C,B24)+SUMIFS('2018'!N:N,'2018'!AA:AA,"CRO",'2018'!F:F,A24,'2018'!D:D,B24)+SUMIFS('2018'!N:N,'2018'!AA:AA,"CRO",'2018'!F:F,A24,'2018'!D:D,B24)+SUMIFS('2018'!O:O,'2018'!AA:AA,"CRO",'2018'!F:F,A24,'2018'!E:E,B24)+SUMIFS('2018'!R:R,'2018'!AA:AA,"CRO",'2018'!F:F,A24,'2018'!E:E,B24), 0)</f>
        <v>0</v>
      </c>
      <c r="R24" s="7" t="n">
        <f aca="false">IFERROR(Q24/P24, 0)</f>
        <v>0</v>
      </c>
      <c r="S24" s="7" t="n">
        <f aca="false">SUM(V24,Y24,AB24)</f>
        <v>0</v>
      </c>
      <c r="T24" s="7" t="n">
        <f aca="false">SUM(W24,Z24,AC24)</f>
        <v>0</v>
      </c>
      <c r="U24" s="7" t="n">
        <f aca="false">IFERROR(T24/S24, 0)</f>
        <v>0</v>
      </c>
      <c r="V24" s="0" t="n">
        <f aca="false">SUMIFS('2017'!$H:$H,'2017'!$C:$C,B24,'2017'!$F:$F,A24,'2017'!AA:AA,"JRO",'2017'!P:P,"&lt;&gt;")+SUMIFS('2017'!$I:$I,'2017'!$D:$D,B24,'2017'!$F:$F,A24,'2017'!AA:AA,"JRO",'2017'!Q:Q,"&lt;&gt;")+SUMIFS('2017'!$J:$J,'2017'!$E:$E,B24,'2017'!$F:$F,A24,'2017'!AA:AA,"JRO",'2017'!R:R,"&lt;&gt;")</f>
        <v>0</v>
      </c>
      <c r="W24" s="0" t="n">
        <f aca="false">IFERROR(SUMIFS('2017'!M:M,'2017'!AA:AA,"JRO",'2017'!F:F,A24,'2017'!C:C,B24)+SUMIFS('2017'!P:P,'2017'!AA:AA,"JRO",'2017'!F:F,A24,'2017'!C:C,B24)+SUMIFS('2017'!N:N,'2017'!AA:AA,"JRO",'2017'!F:F,A24,'2017'!D:D,B24)+SUMIFS('2017'!N:N,'2017'!AA:AA,"JRO",'2017'!F:F,A24,'2017'!D:D,B24)+SUMIFS('2017'!O:O,'2017'!AA:AA,"JRO",'2017'!F:F,A24,'2017'!E:E,B24)+SUMIFS('2017'!R:R,'2017'!AA:AA,"JRO",'2017'!F:F,A24,'2017'!E:E,B24), 0)</f>
        <v>0</v>
      </c>
      <c r="X24" s="7" t="n">
        <f aca="false">IFERROR(W24/V24, 0)</f>
        <v>0</v>
      </c>
      <c r="Y24" s="0" t="n">
        <f aca="false">IFERROR(SUMIFS('2017'!$H:$H,'2017'!$C:$C,B24,'2017'!$F:$F,A24,'2017'!AA:AA,"NRO",'2017'!P:P,"&lt;&gt;")+SUMIFS('2017'!$I:$I,'2017'!$D:$D,B24,'2017'!$F:$F,A24,'2017'!AA:AA,"NRO",'2017'!Q:Q,"&lt;&gt;")+SUMIFS('2017'!$J:$J,'2017'!$E:$E,B24,'2017'!$F:$F,A24,'2017'!AA:AA,"NRO",'2017'!R:R,"&lt;&gt;"), 0)</f>
        <v>0</v>
      </c>
      <c r="Z24" s="0" t="n">
        <f aca="false">IFERROR(SUMIFS('2017'!M:M,'2017'!AA:AA,"NRO",'2017'!F:F,A24,'2017'!C:C,B24)+SUMIFS('2017'!P:P,'2017'!AA:AA,"NRO",'2017'!F:F,A24,'2017'!C:C,B24)+SUMIFS('2017'!N:N,'2017'!AA:AA,"NRO",'2017'!F:F,A24,'2017'!D:D,B24)+SUMIFS('2017'!N:N,'2017'!AA:AA,"NRO",'2017'!F:F,A24,'2017'!D:D,B24)+SUMIFS('2017'!O:O,'2017'!AA:AA,"NRO",'2017'!F:F,A24,'2017'!E:E,B24)+SUMIFS('2017'!R:R,'2017'!AA:AA,"NRO",'2017'!F:F,A24,'2017'!E:E,B24), 0)</f>
        <v>0</v>
      </c>
      <c r="AA24" s="7" t="n">
        <f aca="false">IFERROR(Z24/Y24, 0)</f>
        <v>0</v>
      </c>
      <c r="AB24" s="0" t="n">
        <f aca="false">IFERROR(SUMIFS('2017'!$H:$H,'2017'!$C:$C,B24,'2017'!$F:$F,A24,'2017'!AA:AA,"CRO",'2017'!P:P,"&lt;&gt;")+SUMIFS('2017'!$I:$I,'2017'!$D:$D,B24,'2017'!$F:$F,A24,'2017'!AA:AA,"CRO",'2017'!Q:Q,"&lt;&gt;")+SUMIFS('2017'!$J:$J,'2017'!$E:$E,B24,'2017'!$F:$F,A24,'2017'!AA:AA,"CRO",'2017'!R:R,"&lt;&gt;"), 0)</f>
        <v>0</v>
      </c>
      <c r="AC24" s="0" t="n">
        <f aca="false">IFERROR(SUMIFS('2017'!M:M,'2017'!AA:AA,"CRO",'2017'!F:F,A24,'2017'!C:C,B24)+SUMIFS('2017'!P:P,'2017'!AA:AA,"CRO",'2017'!F:F,A24,'2017'!C:C,B24)+SUMIFS('2017'!N:N,'2017'!AA:AA,"CRO",'2017'!F:F,A24,'2017'!D:D,B24)+SUMIFS('2017'!N:N,'2017'!AA:AA,"CRO",'2017'!F:F,A24,'2017'!D:D,B24)+SUMIFS('2017'!O:O,'2017'!AA:AA,"CRO",'2017'!F:F,A24,'2017'!E:E,B24)+SUMIFS('2017'!R:R,'2017'!AA:AA,"CRO",'2017'!F:F,A24,'2017'!E:E,B24), 0)</f>
        <v>0</v>
      </c>
      <c r="AD24" s="0" t="n">
        <f aca="false">IFERROR(AC24/AB24, 0)</f>
        <v>0</v>
      </c>
      <c r="AE24" s="0" t="n">
        <f aca="false">SUM(AH24,AK24,AN24)</f>
        <v>136</v>
      </c>
      <c r="AF24" s="0" t="n">
        <f aca="false">SUM(AI24,AL24,AO24)</f>
        <v>277</v>
      </c>
      <c r="AG24" s="7" t="n">
        <f aca="false">IFERROR(AF24/AE24, 0)</f>
        <v>2.03676470588235</v>
      </c>
      <c r="AH24" s="0" t="n">
        <f aca="false">IFERROR(SUMIFS('2016'!$G:$G,'2016'!F:F,A24,'2016'!C:C,B24,'2016'!D:D,"",'2016'!AA:AA,"JRO",'2016'!L:L,"&lt;&gt;"), 0)</f>
        <v>136</v>
      </c>
      <c r="AI24" s="0" t="n">
        <f aca="false">IFERROR(SUMIFS('2016'!L:L,'2016'!F:F,A24,'2016'!C:C,B24,'2016'!D:D,"",'2016'!AA:AA,"JRO"), 0)</f>
        <v>277</v>
      </c>
      <c r="AJ24" s="7" t="n">
        <f aca="false">IFERROR(AI24/AH24, 0)</f>
        <v>2.03676470588235</v>
      </c>
      <c r="AK24" s="0" t="n">
        <f aca="false">IFERROR(SUMIFS('2016'!$G:$G,'2016'!F:F,A24,'2016'!C:C,B24,'2016'!D:D,"",'2016'!AA:AA,"NRO",'2016'!L:L,"&lt;&gt;"), 0)</f>
        <v>0</v>
      </c>
      <c r="AL24" s="0" t="n">
        <f aca="false">IFERROR(SUMIFS('2016'!L:L,'2016'!F:F,A24,'2016'!C:C,B24,'2016'!D:D,"",'2016'!AA:AA,"NRO"), 0)</f>
        <v>0</v>
      </c>
      <c r="AM24" s="0" t="n">
        <f aca="false">IFERROR(AL24/AK24, 0)</f>
        <v>0</v>
      </c>
      <c r="AN24" s="0" t="n">
        <f aca="false">IFERROR(SUMIFS('2016'!$G:$G,'2016'!F:F,A24,'2016'!C:C,B24,'2016'!D:D,"",'2016'!AA:AA,"CRO",'2016'!L:L,"&lt;&gt;"), 0)</f>
        <v>0</v>
      </c>
      <c r="AO24" s="0" t="n">
        <f aca="false">IFERROR(SUMIFS('2016'!L:L,'2016'!F:F,A24,'2016'!C:C,B24,'2016'!D:D,"",'2016'!AA:AA,"CRO"), 0)</f>
        <v>0</v>
      </c>
      <c r="AP24" s="0" t="n">
        <f aca="false">IFERROR(AO24/AN24, 0)</f>
        <v>0</v>
      </c>
      <c r="AQ24" s="0" t="n">
        <f aca="false">SUM(AT24,AW24,AZ24)</f>
        <v>275</v>
      </c>
      <c r="AR24" s="0" t="n">
        <f aca="false">SUM(AU24,AX24,BA24)</f>
        <v>399</v>
      </c>
      <c r="AS24" s="7" t="n">
        <f aca="false">IFERROR(AR24/AQ24, 0)</f>
        <v>1.45090909090909</v>
      </c>
      <c r="AT24" s="0" t="n">
        <f aca="false">IFERROR(SUMIFS('2015'!$G:$G,'2015'!F:F,A24,'2015'!C:C,B24,'2015'!D:D,"",'2015'!AA:AA,"JRO",'2015'!L:L,"&lt;&gt;"), 0)</f>
        <v>275</v>
      </c>
      <c r="AU24" s="0" t="n">
        <f aca="false">IFERROR(SUMIFS('2015'!L:L,'2015'!F:F,A24,'2015'!C:C,B24,'2015'!D:D,"",'2015'!AA:AA,"JRO"), 0)</f>
        <v>399</v>
      </c>
      <c r="AV24" s="0" t="n">
        <f aca="false">IFERROR(AU24/AT24, 0)</f>
        <v>1.45090909090909</v>
      </c>
      <c r="AW24" s="0" t="n">
        <f aca="false">IFERROR(SUMIFS('2015'!$G:$G,'2015'!F:F,A24,'2015'!C:C,B24,'2015'!D:D,"",'2015'!AA:AA,"NRO",'2015'!L:L,"&lt;&gt;"), 0)</f>
        <v>0</v>
      </c>
      <c r="AX24" s="0" t="n">
        <f aca="false">IFERROR(SUMIFS('2015'!L:L,'2015'!F:F,A24,'2015'!C:C,B24,'2015'!D:D,"",'2015'!AA:AA,"NRO"), 0)</f>
        <v>0</v>
      </c>
      <c r="AY24" s="0" t="n">
        <f aca="false">IFERROR(AX24/AW24, 0)</f>
        <v>0</v>
      </c>
      <c r="AZ24" s="0" t="n">
        <f aca="false">IFERROR(SUMIFS('2015'!$G:$G,'2015'!F:F,A24,'2015'!C:C,B24,'2015'!D:D,"",'2015'!AA:AA,"CRO",'2015'!L:L,"&lt;&gt;"), 0)</f>
        <v>0</v>
      </c>
      <c r="BA24" s="0" t="n">
        <f aca="false">IFERROR(SUMIFS('2015'!L:L,'2015'!F:F,A24,'2015'!C:C,B24,'2015'!D:D,"",'2015'!AA:AA,"CRO"), 0)</f>
        <v>0</v>
      </c>
      <c r="BB24" s="0" t="n">
        <f aca="false">IFERROR(BA24/AZ24, 0)</f>
        <v>0</v>
      </c>
      <c r="BC24" s="0" t="n">
        <f aca="false">SUM(BF24,BI24)</f>
        <v>69</v>
      </c>
      <c r="BD24" s="0" t="n">
        <f aca="false">SUM(BG24,BJ24)</f>
        <v>131</v>
      </c>
      <c r="BE24" s="7" t="n">
        <f aca="false">IFERROR(BD24/BC24, 0)</f>
        <v>1.89855072463768</v>
      </c>
      <c r="BF24" s="0" t="n">
        <f aca="false">IFERROR(SUMIFS('2014'!$G:$G,'2014'!F:F,A24,'2014'!C:C,B24,'2014'!D:D,"",'2014'!AA:AA,"JRO",'2014'!L:L,"&lt;&gt;"), 0)</f>
        <v>69</v>
      </c>
      <c r="BG24" s="0" t="n">
        <f aca="false">IFERROR(SUMIFS('2014'!L:L,'2014'!F:F,A24,'2014'!C:C,B24,'2014'!D:D,"",'2014'!AA:AA,"JRO"), 0)</f>
        <v>131</v>
      </c>
      <c r="BH24" s="7" t="n">
        <f aca="false">IFERROR(BG24/BF24, 0)</f>
        <v>1.89855072463768</v>
      </c>
      <c r="BI24" s="0" t="n">
        <f aca="false">IFERROR(SUMIFS('2014'!$G:$G,'2014'!F:F,A24,'2014'!C:C,B24,'2014'!D:D,"",'2014'!AA:AA,"CRO",'2014'!L:L,"&lt;&gt;"), 0)</f>
        <v>0</v>
      </c>
      <c r="BJ24" s="0" t="n">
        <f aca="false">IFERROR(SUMIFS('2014'!L:L,'2014'!F:F,A24,'2014'!C:C,B24,'2014'!D:D,"",'2014'!AA:AA,"CRO"), 0)</f>
        <v>0</v>
      </c>
      <c r="BK24" s="0" t="n">
        <f aca="false">IFERROR(BJ24/BI24, 0)</f>
        <v>0</v>
      </c>
      <c r="BL24" s="0" t="n">
        <f aca="false">IFERROR(SUMIFS('2013'!$G:$G,'2013'!F:F,A24,'2013'!C:C,B24,'2013'!D:D,"",'2013'!AA:AA,"JRO",'2013'!L:L,"&lt;&gt;"), 0)</f>
        <v>33</v>
      </c>
      <c r="BM24" s="0" t="n">
        <f aca="false">IFERROR(SUMIFS('2013'!L:L,'2013'!F:F,A24,'2013'!C:C,B24,'2013'!D:D,"",'2013'!AA:AA,"JRO"), 0)</f>
        <v>33</v>
      </c>
      <c r="BN24" s="0" t="n">
        <f aca="false">IFERROR(BM24/BL24, 0)</f>
        <v>1</v>
      </c>
      <c r="BO24" s="0" t="n">
        <f aca="false">IFERROR(SUMIFS('2012'!$G:$G,'2012'!F:F,A24,'2012'!C:C,B24,'2012'!D:D,"",'2012'!AA:AA,"JRO",'2012'!L:L,"&lt;&gt;"), 0)</f>
        <v>52</v>
      </c>
      <c r="BP24" s="0" t="n">
        <f aca="false">IFERROR(SUMIFS('2012'!L:L,'2012'!F:F,A24,'2012'!C:C,B24,'2012'!D:D,"",'2012'!AA:AA,"JRO"), 0)</f>
        <v>74</v>
      </c>
      <c r="BQ24" s="0" t="n">
        <f aca="false">IFERROR(BP24/BO24, 0)</f>
        <v>1.42307692307692</v>
      </c>
      <c r="BR24" s="0" t="n">
        <f aca="false">IFERROR(SUMIFS('2011'!$G:$G,'2011'!F:F,A24,'2011'!C:C,B24,'2011'!D:D,"",'2011'!AA:AA,"JRO",'2011'!L:L,"&lt;&gt;"), 0)</f>
        <v>85</v>
      </c>
      <c r="BS24" s="0" t="n">
        <f aca="false">IFERROR(SUMIFS('2011'!L:L,'2011'!F:F,A24,'2011'!C:C,B24,'2011'!D:D,"",'2011'!AA:AA,"JRO"), 0)</f>
        <v>77</v>
      </c>
      <c r="BT24" s="7" t="n">
        <f aca="false">IFERROR(BS24/BR24, 0)</f>
        <v>0.905882352941176</v>
      </c>
      <c r="BU24" s="0" t="n">
        <f aca="false">IFERROR(SUMIFS('2010'!$G:$G,'2010'!F:F,A24,'2010'!C:C,B24,'2010'!D:D,"",'2010'!AA:AA,"JRO",'2010'!L:L,"&lt;&gt;"), 0)</f>
        <v>128</v>
      </c>
      <c r="BV24" s="0" t="n">
        <f aca="false">IFERROR(SUMIFS('2010'!L:L,'2010'!F:F,A24,'2010'!C:C,B24,'2010'!D:D,"",'2010'!AA:AA,"JRO"), 0)</f>
        <v>163</v>
      </c>
      <c r="BW24" s="7" t="n">
        <f aca="false">IFERROR(BV24/BU24, 0)</f>
        <v>1.2734375</v>
      </c>
      <c r="BX24" s="0" t="n">
        <f aca="false">IFERROR(SUMIFS('2009'!$G:$G,'2009'!F:F,A24,'2009'!C:C,B24,'2009'!D:D,"",'2009'!AA:AA,"JRO",'2009'!L:L,"&lt;&gt;"), 0)</f>
        <v>0</v>
      </c>
      <c r="BY24" s="0" t="n">
        <f aca="false">IFERROR(SUMIFS('2009'!L:L,'2009'!F:F,A24,'2009'!C:C,B24,'2009'!D:D,"",'2009'!AA:AA,"JRO"), 0)</f>
        <v>0</v>
      </c>
      <c r="BZ24" s="7" t="n">
        <f aca="false">IFERROR(BY24/BX24, 0)</f>
        <v>0</v>
      </c>
    </row>
    <row r="25" customFormat="false" ht="15" hidden="false" customHeight="false" outlineLevel="0" collapsed="false">
      <c r="A25" s="0" t="s">
        <v>87</v>
      </c>
      <c r="B25" s="13" t="s">
        <v>81</v>
      </c>
      <c r="C25" s="56" t="n">
        <f aca="false">IFERROR(AVERAGEIFS(I25:BZ25,I$2:BZ$2,"JRO escorts per deportee",I25:BZ25,"&lt;&gt;0"), 0)</f>
        <v>0</v>
      </c>
      <c r="D25" s="13" t="n">
        <f aca="false">IFERROR(AVERAGEIFS(I25:BZ25,I$2:BZ$2,"NRO escorts per deportee",I25:BZ25,"&lt;&gt;0"), 0)</f>
        <v>0</v>
      </c>
      <c r="E25" s="13" t="n">
        <f aca="false">IFERROR(AVERAGEIFS(I25:BZ25,I$2:BZ$2,"CRO escorts per deportee",I25:BZ25,"&lt;&gt;0"), 0)</f>
        <v>0</v>
      </c>
      <c r="G25" s="0" t="n">
        <f aca="false">SUM(J25,M25,P25)</f>
        <v>0</v>
      </c>
      <c r="H25" s="0" t="n">
        <f aca="false">SUM(K25,N25,Q25)</f>
        <v>0</v>
      </c>
      <c r="I25" s="7" t="n">
        <f aca="false">IFERROR(H25/G25, 0)</f>
        <v>0</v>
      </c>
      <c r="J25" s="0" t="n">
        <f aca="false">IFERROR(SUMIFS('2018'!$H:$H,'2018'!$C:$C,B25,'2018'!$F:$F,A25,'2018'!AA:AA,"JRO",'2018'!P:P,"&lt;&gt;")+SUMIFS('2018'!$I:$I,'2018'!$D:$D,B25,'2018'!$F:$F,A25,'2018'!AA:AA,"JRO",'2018'!Q:Q,"&lt;&gt;")+SUMIFS('2018'!$J:$J,'2018'!$E:$E,B25,'2018'!$F:$F,A25,'2018'!AA:AA,"JRO",'2018'!R:R,"&lt;&gt;"), 0)</f>
        <v>0</v>
      </c>
      <c r="K25" s="0" t="n">
        <f aca="false">IFERROR(SUMIFS('2018'!M:M,'2018'!AA:AA,"JRO",'2018'!F:F,A25,'2018'!C:C,B25)+SUMIFS('2018'!P:P,'2018'!AA:AA,"JRO",'2018'!F:F,A25,'2018'!C:C,B25)+SUMIFS('2018'!N:N,'2018'!AA:AA,"JRO",'2018'!F:F,A25,'2018'!D:D,B25)+SUMIFS('2018'!N:N,'2018'!AA:AA,"JRO",'2018'!F:F,A25,'2018'!D:D,B25)+SUMIFS('2018'!O:O,'2018'!AA:AA,"JRO",'2018'!F:F,A25,'2018'!E:E,B25)+SUMIFS('2018'!R:R,'2018'!AA:AA,"JRO",'2018'!F:F,A25,'2018'!E:E,B25), 0)</f>
        <v>0</v>
      </c>
      <c r="L25" s="7" t="n">
        <f aca="false">IFERROR(K25/J25, 0)</f>
        <v>0</v>
      </c>
      <c r="M25" s="0" t="n">
        <f aca="false">IFERROR(SUMIFS('2018'!$H:$H,'2018'!$C:$C,B25,'2018'!$F:$F,A25,'2018'!AA:AA,"NRO",'2018'!P:P,"&lt;&gt;")+SUMIFS('2018'!$I:$I,'2018'!$D:$D,B25,'2018'!$F:$F,A25,'2018'!AA:AA,"NRO",'2018'!Q:Q,"&lt;&gt;")+SUMIFS('2018'!$J:$J,'2018'!$E:$E,B25,'2018'!$F:$F,A25,'2018'!AA:AA,"NRO",'2018'!R:R,"&lt;&gt;"), 0)</f>
        <v>0</v>
      </c>
      <c r="N25" s="0" t="n">
        <f aca="false">IFERROR(SUMIFS('2018'!M:M,'2018'!AA:AA,"NRO",'2018'!F:F,A25,'2018'!C:C,B25)+SUMIFS('2018'!P:P,'2018'!AA:AA,"NRO",'2018'!F:F,A25,'2018'!C:C,B25)+SUMIFS('2018'!N:N,'2018'!AA:AA,"NRO",'2018'!F:F,A25,'2018'!D:D,B25)+SUMIFS('2018'!N:N,'2018'!AA:AA,"NRO",'2018'!F:F,A25,'2018'!D:D,B25)+SUMIFS('2018'!O:O,'2018'!AA:AA,"NRO",'2018'!F:F,A25,'2018'!E:E,B25)+SUMIFS('2018'!R:R,'2018'!AA:AA,"NRO",'2018'!F:F,A25,'2018'!E:E,B25), 0)</f>
        <v>0</v>
      </c>
      <c r="O25" s="7" t="n">
        <f aca="false">IFERROR(N25/M25, 0)</f>
        <v>0</v>
      </c>
      <c r="P25" s="0" t="n">
        <f aca="false">IFERROR(SUMIFS('2018'!$H:$H,'2018'!$C:$C,B25,'2018'!$F:$F,A25,'2018'!AA:AA,"CRO")+SUMIFS('2018'!$I:$I,'2018'!$D:$D,B25,'2018'!$F:$F,A25,'2018'!AA:AA,"CRO")+SUMIFS('2018'!$J:$J,'2018'!$E:$E,B25,'2018'!$F:$F,A25,'2018'!AA:AA,"CRO"), 0)</f>
        <v>0</v>
      </c>
      <c r="Q25" s="0" t="n">
        <f aca="false">IFERROR(SUMIFS('2018'!M:M,'2018'!AA:AA,"CRO",'2018'!F:F,A25,'2018'!C:C,B25)+SUMIFS('2018'!P:P,'2018'!AA:AA,"CRO",'2018'!F:F,A25,'2018'!C:C,B25)+SUMIFS('2018'!N:N,'2018'!AA:AA,"CRO",'2018'!F:F,A25,'2018'!D:D,B25)+SUMIFS('2018'!N:N,'2018'!AA:AA,"CRO",'2018'!F:F,A25,'2018'!D:D,B25)+SUMIFS('2018'!O:O,'2018'!AA:AA,"CRO",'2018'!F:F,A25,'2018'!E:E,B25)+SUMIFS('2018'!R:R,'2018'!AA:AA,"CRO",'2018'!F:F,A25,'2018'!E:E,B25), 0)</f>
        <v>0</v>
      </c>
      <c r="R25" s="7" t="n">
        <f aca="false">IFERROR(Q25/P25, 0)</f>
        <v>0</v>
      </c>
      <c r="S25" s="7" t="n">
        <f aca="false">SUM(V25,Y25,AB25)</f>
        <v>0</v>
      </c>
      <c r="T25" s="7" t="n">
        <f aca="false">SUM(W25,Z25,AC25)</f>
        <v>6</v>
      </c>
      <c r="U25" s="7" t="n">
        <f aca="false">IFERROR(T25/S25, 0)</f>
        <v>0</v>
      </c>
      <c r="V25" s="0" t="n">
        <f aca="false">SUMIFS('2017'!$H:$H,'2017'!$C:$C,B25,'2017'!$F:$F,A25,'2017'!AA:AA,"JRO",'2017'!P:P,"&lt;&gt;")+SUMIFS('2017'!$I:$I,'2017'!$D:$D,B25,'2017'!$F:$F,A25,'2017'!AA:AA,"JRO",'2017'!Q:Q,"&lt;&gt;")+SUMIFS('2017'!$J:$J,'2017'!$E:$E,B25,'2017'!$F:$F,A25,'2017'!AA:AA,"JRO",'2017'!R:R,"&lt;&gt;")</f>
        <v>0</v>
      </c>
      <c r="W25" s="0" t="n">
        <f aca="false">IFERROR(SUMIFS('2017'!M:M,'2017'!AA:AA,"JRO",'2017'!F:F,A25,'2017'!C:C,B25)+SUMIFS('2017'!P:P,'2017'!AA:AA,"JRO",'2017'!F:F,A25,'2017'!C:C,B25)+SUMIFS('2017'!N:N,'2017'!AA:AA,"JRO",'2017'!F:F,A25,'2017'!D:D,B25)+SUMIFS('2017'!N:N,'2017'!AA:AA,"JRO",'2017'!F:F,A25,'2017'!D:D,B25)+SUMIFS('2017'!O:O,'2017'!AA:AA,"JRO",'2017'!F:F,A25,'2017'!E:E,B25)+SUMIFS('2017'!R:R,'2017'!AA:AA,"JRO",'2017'!F:F,A25,'2017'!E:E,B25), 0)</f>
        <v>6</v>
      </c>
      <c r="X25" s="7" t="n">
        <f aca="false">IFERROR(W25/V25, 0)</f>
        <v>0</v>
      </c>
      <c r="Y25" s="0" t="n">
        <f aca="false">IFERROR(SUMIFS('2017'!$H:$H,'2017'!$C:$C,B25,'2017'!$F:$F,A25,'2017'!AA:AA,"NRO",'2017'!P:P,"&lt;&gt;")+SUMIFS('2017'!$I:$I,'2017'!$D:$D,B25,'2017'!$F:$F,A25,'2017'!AA:AA,"NRO",'2017'!Q:Q,"&lt;&gt;")+SUMIFS('2017'!$J:$J,'2017'!$E:$E,B25,'2017'!$F:$F,A25,'2017'!AA:AA,"NRO",'2017'!R:R,"&lt;&gt;"), 0)</f>
        <v>0</v>
      </c>
      <c r="Z25" s="0" t="n">
        <f aca="false">IFERROR(SUMIFS('2017'!M:M,'2017'!AA:AA,"NRO",'2017'!F:F,A25,'2017'!C:C,B25)+SUMIFS('2017'!P:P,'2017'!AA:AA,"NRO",'2017'!F:F,A25,'2017'!C:C,B25)+SUMIFS('2017'!N:N,'2017'!AA:AA,"NRO",'2017'!F:F,A25,'2017'!D:D,B25)+SUMIFS('2017'!N:N,'2017'!AA:AA,"NRO",'2017'!F:F,A25,'2017'!D:D,B25)+SUMIFS('2017'!O:O,'2017'!AA:AA,"NRO",'2017'!F:F,A25,'2017'!E:E,B25)+SUMIFS('2017'!R:R,'2017'!AA:AA,"NRO",'2017'!F:F,A25,'2017'!E:E,B25), 0)</f>
        <v>0</v>
      </c>
      <c r="AA25" s="7" t="n">
        <f aca="false">IFERROR(Z25/Y25, 0)</f>
        <v>0</v>
      </c>
      <c r="AB25" s="0" t="n">
        <f aca="false">IFERROR(SUMIFS('2017'!$H:$H,'2017'!$C:$C,B25,'2017'!$F:$F,A25,'2017'!AA:AA,"CRO",'2017'!P:P,"&lt;&gt;")+SUMIFS('2017'!$I:$I,'2017'!$D:$D,B25,'2017'!$F:$F,A25,'2017'!AA:AA,"CRO",'2017'!Q:Q,"&lt;&gt;")+SUMIFS('2017'!$J:$J,'2017'!$E:$E,B25,'2017'!$F:$F,A25,'2017'!AA:AA,"CRO",'2017'!R:R,"&lt;&gt;"), 0)</f>
        <v>0</v>
      </c>
      <c r="AC25" s="0" t="n">
        <f aca="false">IFERROR(SUMIFS('2017'!M:M,'2017'!AA:AA,"CRO",'2017'!F:F,A25,'2017'!C:C,B25)+SUMIFS('2017'!P:P,'2017'!AA:AA,"CRO",'2017'!F:F,A25,'2017'!C:C,B25)+SUMIFS('2017'!N:N,'2017'!AA:AA,"CRO",'2017'!F:F,A25,'2017'!D:D,B25)+SUMIFS('2017'!N:N,'2017'!AA:AA,"CRO",'2017'!F:F,A25,'2017'!D:D,B25)+SUMIFS('2017'!O:O,'2017'!AA:AA,"CRO",'2017'!F:F,A25,'2017'!E:E,B25)+SUMIFS('2017'!R:R,'2017'!AA:AA,"CRO",'2017'!F:F,A25,'2017'!E:E,B25), 0)</f>
        <v>0</v>
      </c>
      <c r="AD25" s="0" t="n">
        <f aca="false">IFERROR(AC25/AB25, 0)</f>
        <v>0</v>
      </c>
      <c r="AE25" s="0" t="n">
        <f aca="false">SUM(AH25,AK25,AN25)</f>
        <v>0</v>
      </c>
      <c r="AF25" s="0" t="n">
        <f aca="false">SUM(AI25,AL25,AO25)</f>
        <v>0</v>
      </c>
      <c r="AG25" s="7" t="n">
        <f aca="false">IFERROR(AF25/AE25, 0)</f>
        <v>0</v>
      </c>
      <c r="AH25" s="0" t="n">
        <f aca="false">IFERROR(SUMIFS('2016'!$G:$G,'2016'!F:F,A25,'2016'!C:C,B25,'2016'!D:D,"",'2016'!AA:AA,"JRO",'2016'!L:L,"&lt;&gt;"), 0)</f>
        <v>0</v>
      </c>
      <c r="AI25" s="0" t="n">
        <f aca="false">IFERROR(SUMIFS('2016'!L:L,'2016'!F:F,A25,'2016'!C:C,B25,'2016'!D:D,"",'2016'!AA:AA,"JRO"), 0)</f>
        <v>0</v>
      </c>
      <c r="AJ25" s="7" t="n">
        <f aca="false">IFERROR(AI25/AH25, 0)</f>
        <v>0</v>
      </c>
      <c r="AK25" s="0" t="n">
        <f aca="false">IFERROR(SUMIFS('2016'!$G:$G,'2016'!F:F,A25,'2016'!C:C,B25,'2016'!D:D,"",'2016'!AA:AA,"NRO",'2016'!L:L,"&lt;&gt;"), 0)</f>
        <v>0</v>
      </c>
      <c r="AL25" s="0" t="n">
        <f aca="false">IFERROR(SUMIFS('2016'!L:L,'2016'!F:F,A25,'2016'!C:C,B25,'2016'!D:D,"",'2016'!AA:AA,"NRO"), 0)</f>
        <v>0</v>
      </c>
      <c r="AM25" s="0" t="n">
        <f aca="false">IFERROR(AL25/AK25, 0)</f>
        <v>0</v>
      </c>
      <c r="AN25" s="0" t="n">
        <f aca="false">IFERROR(SUMIFS('2016'!$G:$G,'2016'!F:F,A25,'2016'!C:C,B25,'2016'!D:D,"",'2016'!AA:AA,"CRO",'2016'!L:L,"&lt;&gt;"), 0)</f>
        <v>0</v>
      </c>
      <c r="AO25" s="0" t="n">
        <f aca="false">IFERROR(SUMIFS('2016'!L:L,'2016'!F:F,A25,'2016'!C:C,B25,'2016'!D:D,"",'2016'!AA:AA,"CRO"), 0)</f>
        <v>0</v>
      </c>
      <c r="AP25" s="0" t="n">
        <f aca="false">IFERROR(AO25/AN25, 0)</f>
        <v>0</v>
      </c>
      <c r="AQ25" s="0" t="n">
        <f aca="false">SUM(AT25,AW25,AZ25)</f>
        <v>0</v>
      </c>
      <c r="AR25" s="0" t="n">
        <f aca="false">SUM(AU25,AX25,BA25)</f>
        <v>0</v>
      </c>
      <c r="AS25" s="7" t="n">
        <f aca="false">IFERROR(AR25/AQ25, 0)</f>
        <v>0</v>
      </c>
      <c r="AT25" s="0" t="n">
        <f aca="false">IFERROR(SUMIFS('2015'!$G:$G,'2015'!F:F,A25,'2015'!C:C,B25,'2015'!D:D,"",'2015'!AA:AA,"JRO",'2015'!L:L,"&lt;&gt;"), 0)</f>
        <v>0</v>
      </c>
      <c r="AU25" s="0" t="n">
        <f aca="false">IFERROR(SUMIFS('2015'!L:L,'2015'!F:F,A25,'2015'!C:C,B25,'2015'!D:D,"",'2015'!AA:AA,"JRO"), 0)</f>
        <v>0</v>
      </c>
      <c r="AV25" s="0" t="n">
        <f aca="false">IFERROR(AU25/AT25, 0)</f>
        <v>0</v>
      </c>
      <c r="AW25" s="0" t="n">
        <f aca="false">IFERROR(SUMIFS('2015'!$G:$G,'2015'!F:F,A25,'2015'!C:C,B25,'2015'!D:D,"",'2015'!AA:AA,"NRO",'2015'!L:L,"&lt;&gt;"), 0)</f>
        <v>0</v>
      </c>
      <c r="AX25" s="0" t="n">
        <f aca="false">IFERROR(SUMIFS('2015'!L:L,'2015'!F:F,A25,'2015'!C:C,B25,'2015'!D:D,"",'2015'!AA:AA,"NRO"), 0)</f>
        <v>0</v>
      </c>
      <c r="AY25" s="0" t="n">
        <f aca="false">IFERROR(AX25/AW25, 0)</f>
        <v>0</v>
      </c>
      <c r="AZ25" s="0" t="n">
        <f aca="false">IFERROR(SUMIFS('2015'!$G:$G,'2015'!F:F,A25,'2015'!C:C,B25,'2015'!D:D,"",'2015'!AA:AA,"CRO",'2015'!L:L,"&lt;&gt;"), 0)</f>
        <v>0</v>
      </c>
      <c r="BA25" s="0" t="n">
        <f aca="false">IFERROR(SUMIFS('2015'!L:L,'2015'!F:F,A25,'2015'!C:C,B25,'2015'!D:D,"",'2015'!AA:AA,"CRO"), 0)</f>
        <v>0</v>
      </c>
      <c r="BB25" s="0" t="n">
        <f aca="false">IFERROR(BA25/AZ25, 0)</f>
        <v>0</v>
      </c>
      <c r="BC25" s="0" t="n">
        <f aca="false">SUM(BF25,BI25)</f>
        <v>0</v>
      </c>
      <c r="BD25" s="0" t="n">
        <f aca="false">SUM(BG25,BJ25)</f>
        <v>0</v>
      </c>
      <c r="BE25" s="7" t="n">
        <f aca="false">IFERROR(BD25/BC25, 0)</f>
        <v>0</v>
      </c>
      <c r="BF25" s="0" t="n">
        <f aca="false">IFERROR(SUMIFS('2014'!$G:$G,'2014'!F:F,A25,'2014'!C:C,B25,'2014'!D:D,"",'2014'!AA:AA,"JRO",'2014'!L:L,"&lt;&gt;"), 0)</f>
        <v>0</v>
      </c>
      <c r="BG25" s="0" t="n">
        <f aca="false">IFERROR(SUMIFS('2014'!L:L,'2014'!F:F,A25,'2014'!C:C,B25,'2014'!D:D,"",'2014'!AA:AA,"JRO"), 0)</f>
        <v>0</v>
      </c>
      <c r="BH25" s="7" t="n">
        <f aca="false">IFERROR(BG25/BF25, 0)</f>
        <v>0</v>
      </c>
      <c r="BI25" s="0" t="n">
        <f aca="false">IFERROR(SUMIFS('2014'!$G:$G,'2014'!F:F,A25,'2014'!C:C,B25,'2014'!D:D,"",'2014'!AA:AA,"CRO",'2014'!L:L,"&lt;&gt;"), 0)</f>
        <v>0</v>
      </c>
      <c r="BJ25" s="0" t="n">
        <f aca="false">IFERROR(SUMIFS('2014'!L:L,'2014'!F:F,A25,'2014'!C:C,B25,'2014'!D:D,"",'2014'!AA:AA,"CRO"), 0)</f>
        <v>0</v>
      </c>
      <c r="BK25" s="0" t="n">
        <f aca="false">IFERROR(BJ25/BI25, 0)</f>
        <v>0</v>
      </c>
      <c r="BL25" s="0" t="n">
        <f aca="false">IFERROR(SUMIFS('2013'!$G:$G,'2013'!F:F,A25,'2013'!C:C,B25,'2013'!D:D,"",'2013'!AA:AA,"JRO",'2013'!L:L,"&lt;&gt;"), 0)</f>
        <v>0</v>
      </c>
      <c r="BM25" s="0" t="n">
        <f aca="false">IFERROR(SUMIFS('2013'!L:L,'2013'!F:F,A25,'2013'!C:C,B25,'2013'!D:D,"",'2013'!AA:AA,"JRO"), 0)</f>
        <v>0</v>
      </c>
      <c r="BN25" s="0" t="n">
        <f aca="false">IFERROR(BM25/BL25, 0)</f>
        <v>0</v>
      </c>
      <c r="BO25" s="0" t="n">
        <f aca="false">IFERROR(SUMIFS('2012'!$G:$G,'2012'!F:F,A25,'2012'!C:C,B25,'2012'!D:D,"",'2012'!AA:AA,"JRO",'2012'!L:L,"&lt;&gt;"), 0)</f>
        <v>0</v>
      </c>
      <c r="BP25" s="0" t="n">
        <f aca="false">IFERROR(SUMIFS('2012'!L:L,'2012'!F:F,A25,'2012'!C:C,B25,'2012'!D:D,"",'2012'!AA:AA,"JRO"), 0)</f>
        <v>0</v>
      </c>
      <c r="BQ25" s="0" t="n">
        <f aca="false">IFERROR(BP25/BO25, 0)</f>
        <v>0</v>
      </c>
      <c r="BR25" s="0" t="n">
        <f aca="false">IFERROR(SUMIFS('2011'!$G:$G,'2011'!F:F,A25,'2011'!C:C,B25,'2011'!D:D,"",'2011'!AA:AA,"JRO",'2011'!L:L,"&lt;&gt;"), 0)</f>
        <v>0</v>
      </c>
      <c r="BS25" s="0" t="n">
        <f aca="false">IFERROR(SUMIFS('2011'!L:L,'2011'!F:F,A25,'2011'!C:C,B25,'2011'!D:D,"",'2011'!AA:AA,"JRO"), 0)</f>
        <v>0</v>
      </c>
      <c r="BT25" s="7" t="n">
        <f aca="false">IFERROR(BS25/BR25, 0)</f>
        <v>0</v>
      </c>
      <c r="BU25" s="0" t="n">
        <f aca="false">IFERROR(SUMIFS('2010'!$G:$G,'2010'!F:F,A25,'2010'!C:C,B25,'2010'!D:D,"",'2010'!AA:AA,"JRO",'2010'!L:L,"&lt;&gt;"), 0)</f>
        <v>0</v>
      </c>
      <c r="BV25" s="0" t="n">
        <f aca="false">IFERROR(SUMIFS('2010'!L:L,'2010'!F:F,A25,'2010'!C:C,B25,'2010'!D:D,"",'2010'!AA:AA,"JRO"), 0)</f>
        <v>0</v>
      </c>
      <c r="BW25" s="7" t="n">
        <f aca="false">IFERROR(BV25/BU25, 0)</f>
        <v>0</v>
      </c>
      <c r="BX25" s="0" t="n">
        <f aca="false">IFERROR(SUMIFS('2009'!$G:$G,'2009'!F:F,A25,'2009'!C:C,B25,'2009'!D:D,"",'2009'!AA:AA,"JRO",'2009'!L:L,"&lt;&gt;"), 0)</f>
        <v>0</v>
      </c>
      <c r="BY25" s="0" t="n">
        <f aca="false">IFERROR(SUMIFS('2009'!L:L,'2009'!F:F,A25,'2009'!C:C,B25,'2009'!D:D,"",'2009'!AA:AA,"JRO"), 0)</f>
        <v>0</v>
      </c>
      <c r="BZ25" s="7" t="n">
        <f aca="false">IFERROR(BY25/BX25, 0)</f>
        <v>0</v>
      </c>
    </row>
    <row r="26" customFormat="false" ht="15" hidden="false" customHeight="false" outlineLevel="0" collapsed="false">
      <c r="A26" s="0" t="s">
        <v>87</v>
      </c>
      <c r="B26" s="13" t="s">
        <v>57</v>
      </c>
      <c r="C26" s="56" t="n">
        <f aca="false">IFERROR(AVERAGEIFS(I26:BZ26,I$2:BZ$2,"JRO escorts per deportee",I26:BZ26,"&lt;&gt;0"), 0)</f>
        <v>0</v>
      </c>
      <c r="D26" s="13" t="n">
        <f aca="false">IFERROR(AVERAGEIFS(I26:BZ26,I$2:BZ$2,"NRO escorts per deportee",I26:BZ26,"&lt;&gt;0"), 0)</f>
        <v>0</v>
      </c>
      <c r="E26" s="13" t="n">
        <f aca="false">IFERROR(AVERAGEIFS(I26:BZ26,I$2:BZ$2,"CRO escorts per deportee",I26:BZ26,"&lt;&gt;0"), 0)</f>
        <v>0</v>
      </c>
      <c r="G26" s="0" t="n">
        <f aca="false">SUM(J26,M26,P26)</f>
        <v>0</v>
      </c>
      <c r="H26" s="0" t="n">
        <f aca="false">SUM(K26,N26,Q26)</f>
        <v>0</v>
      </c>
      <c r="I26" s="7" t="n">
        <f aca="false">IFERROR(H26/G26, 0)</f>
        <v>0</v>
      </c>
      <c r="J26" s="0" t="n">
        <f aca="false">IFERROR(SUMIFS('2018'!$H:$H,'2018'!$C:$C,B26,'2018'!$F:$F,A26,'2018'!AA:AA,"JRO",'2018'!P:P,"&lt;&gt;")+SUMIFS('2018'!$I:$I,'2018'!$D:$D,B26,'2018'!$F:$F,A26,'2018'!AA:AA,"JRO",'2018'!Q:Q,"&lt;&gt;")+SUMIFS('2018'!$J:$J,'2018'!$E:$E,B26,'2018'!$F:$F,A26,'2018'!AA:AA,"JRO",'2018'!R:R,"&lt;&gt;"), 0)</f>
        <v>0</v>
      </c>
      <c r="K26" s="0" t="n">
        <f aca="false">IFERROR(SUMIFS('2018'!M:M,'2018'!AA:AA,"JRO",'2018'!F:F,A26,'2018'!C:C,B26)+SUMIFS('2018'!P:P,'2018'!AA:AA,"JRO",'2018'!F:F,A26,'2018'!C:C,B26)+SUMIFS('2018'!N:N,'2018'!AA:AA,"JRO",'2018'!F:F,A26,'2018'!D:D,B26)+SUMIFS('2018'!N:N,'2018'!AA:AA,"JRO",'2018'!F:F,A26,'2018'!D:D,B26)+SUMIFS('2018'!O:O,'2018'!AA:AA,"JRO",'2018'!F:F,A26,'2018'!E:E,B26)+SUMIFS('2018'!R:R,'2018'!AA:AA,"JRO",'2018'!F:F,A26,'2018'!E:E,B26), 0)</f>
        <v>0</v>
      </c>
      <c r="L26" s="7" t="n">
        <f aca="false">IFERROR(K26/J26, 0)</f>
        <v>0</v>
      </c>
      <c r="M26" s="0" t="n">
        <f aca="false">IFERROR(SUMIFS('2018'!$H:$H,'2018'!$C:$C,B26,'2018'!$F:$F,A26,'2018'!AA:AA,"NRO",'2018'!P:P,"&lt;&gt;")+SUMIFS('2018'!$I:$I,'2018'!$D:$D,B26,'2018'!$F:$F,A26,'2018'!AA:AA,"NRO",'2018'!Q:Q,"&lt;&gt;")+SUMIFS('2018'!$J:$J,'2018'!$E:$E,B26,'2018'!$F:$F,A26,'2018'!AA:AA,"NRO",'2018'!R:R,"&lt;&gt;"), 0)</f>
        <v>0</v>
      </c>
      <c r="N26" s="0" t="n">
        <f aca="false">IFERROR(SUMIFS('2018'!M:M,'2018'!AA:AA,"NRO",'2018'!F:F,A26,'2018'!C:C,B26)+SUMIFS('2018'!P:P,'2018'!AA:AA,"NRO",'2018'!F:F,A26,'2018'!C:C,B26)+SUMIFS('2018'!N:N,'2018'!AA:AA,"NRO",'2018'!F:F,A26,'2018'!D:D,B26)+SUMIFS('2018'!N:N,'2018'!AA:AA,"NRO",'2018'!F:F,A26,'2018'!D:D,B26)+SUMIFS('2018'!O:O,'2018'!AA:AA,"NRO",'2018'!F:F,A26,'2018'!E:E,B26)+SUMIFS('2018'!R:R,'2018'!AA:AA,"NRO",'2018'!F:F,A26,'2018'!E:E,B26), 0)</f>
        <v>0</v>
      </c>
      <c r="O26" s="7" t="n">
        <f aca="false">IFERROR(N26/M26, 0)</f>
        <v>0</v>
      </c>
      <c r="P26" s="0" t="n">
        <f aca="false">IFERROR(SUMIFS('2018'!$H:$H,'2018'!$C:$C,B26,'2018'!$F:$F,A26,'2018'!AA:AA,"CRO")+SUMIFS('2018'!$I:$I,'2018'!$D:$D,B26,'2018'!$F:$F,A26,'2018'!AA:AA,"CRO")+SUMIFS('2018'!$J:$J,'2018'!$E:$E,B26,'2018'!$F:$F,A26,'2018'!AA:AA,"CRO"), 0)</f>
        <v>0</v>
      </c>
      <c r="Q26" s="0" t="n">
        <f aca="false">IFERROR(SUMIFS('2018'!M:M,'2018'!AA:AA,"CRO",'2018'!F:F,A26,'2018'!C:C,B26)+SUMIFS('2018'!P:P,'2018'!AA:AA,"CRO",'2018'!F:F,A26,'2018'!C:C,B26)+SUMIFS('2018'!N:N,'2018'!AA:AA,"CRO",'2018'!F:F,A26,'2018'!D:D,B26)+SUMIFS('2018'!N:N,'2018'!AA:AA,"CRO",'2018'!F:F,A26,'2018'!D:D,B26)+SUMIFS('2018'!O:O,'2018'!AA:AA,"CRO",'2018'!F:F,A26,'2018'!E:E,B26)+SUMIFS('2018'!R:R,'2018'!AA:AA,"CRO",'2018'!F:F,A26,'2018'!E:E,B26), 0)</f>
        <v>0</v>
      </c>
      <c r="R26" s="7" t="n">
        <f aca="false">IFERROR(Q26/P26, 0)</f>
        <v>0</v>
      </c>
      <c r="S26" s="7" t="n">
        <f aca="false">SUM(V26,Y26,AB26)</f>
        <v>0</v>
      </c>
      <c r="T26" s="7" t="n">
        <f aca="false">SUM(W26,Z26,AC26)</f>
        <v>0</v>
      </c>
      <c r="U26" s="7" t="n">
        <f aca="false">IFERROR(T26/S26, 0)</f>
        <v>0</v>
      </c>
      <c r="V26" s="0" t="n">
        <f aca="false">SUMIFS('2017'!$H:$H,'2017'!$C:$C,B26,'2017'!$F:$F,A26,'2017'!AA:AA,"JRO",'2017'!P:P,"&lt;&gt;")+SUMIFS('2017'!$I:$I,'2017'!$D:$D,B26,'2017'!$F:$F,A26,'2017'!AA:AA,"JRO",'2017'!Q:Q,"&lt;&gt;")+SUMIFS('2017'!$J:$J,'2017'!$E:$E,B26,'2017'!$F:$F,A26,'2017'!AA:AA,"JRO",'2017'!R:R,"&lt;&gt;")</f>
        <v>0</v>
      </c>
      <c r="W26" s="0" t="n">
        <f aca="false">IFERROR(SUMIFS('2017'!M:M,'2017'!AA:AA,"JRO",'2017'!F:F,A26,'2017'!C:C,B26)+SUMIFS('2017'!P:P,'2017'!AA:AA,"JRO",'2017'!F:F,A26,'2017'!C:C,B26)+SUMIFS('2017'!N:N,'2017'!AA:AA,"JRO",'2017'!F:F,A26,'2017'!D:D,B26)+SUMIFS('2017'!N:N,'2017'!AA:AA,"JRO",'2017'!F:F,A26,'2017'!D:D,B26)+SUMIFS('2017'!O:O,'2017'!AA:AA,"JRO",'2017'!F:F,A26,'2017'!E:E,B26)+SUMIFS('2017'!R:R,'2017'!AA:AA,"JRO",'2017'!F:F,A26,'2017'!E:E,B26), 0)</f>
        <v>0</v>
      </c>
      <c r="X26" s="7" t="n">
        <f aca="false">IFERROR(W26/V26, 0)</f>
        <v>0</v>
      </c>
      <c r="Y26" s="0" t="n">
        <f aca="false">IFERROR(SUMIFS('2017'!$H:$H,'2017'!$C:$C,B26,'2017'!$F:$F,A26,'2017'!AA:AA,"NRO",'2017'!P:P,"&lt;&gt;")+SUMIFS('2017'!$I:$I,'2017'!$D:$D,B26,'2017'!$F:$F,A26,'2017'!AA:AA,"NRO",'2017'!Q:Q,"&lt;&gt;")+SUMIFS('2017'!$J:$J,'2017'!$E:$E,B26,'2017'!$F:$F,A26,'2017'!AA:AA,"NRO",'2017'!R:R,"&lt;&gt;"), 0)</f>
        <v>0</v>
      </c>
      <c r="Z26" s="0" t="n">
        <f aca="false">IFERROR(SUMIFS('2017'!M:M,'2017'!AA:AA,"NRO",'2017'!F:F,A26,'2017'!C:C,B26)+SUMIFS('2017'!P:P,'2017'!AA:AA,"NRO",'2017'!F:F,A26,'2017'!C:C,B26)+SUMIFS('2017'!N:N,'2017'!AA:AA,"NRO",'2017'!F:F,A26,'2017'!D:D,B26)+SUMIFS('2017'!N:N,'2017'!AA:AA,"NRO",'2017'!F:F,A26,'2017'!D:D,B26)+SUMIFS('2017'!O:O,'2017'!AA:AA,"NRO",'2017'!F:F,A26,'2017'!E:E,B26)+SUMIFS('2017'!R:R,'2017'!AA:AA,"NRO",'2017'!F:F,A26,'2017'!E:E,B26), 0)</f>
        <v>0</v>
      </c>
      <c r="AA26" s="7" t="n">
        <f aca="false">IFERROR(Z26/Y26, 0)</f>
        <v>0</v>
      </c>
      <c r="AB26" s="0" t="n">
        <f aca="false">IFERROR(SUMIFS('2017'!$H:$H,'2017'!$C:$C,B26,'2017'!$F:$F,A26,'2017'!AA:AA,"CRO",'2017'!P:P,"&lt;&gt;")+SUMIFS('2017'!$I:$I,'2017'!$D:$D,B26,'2017'!$F:$F,A26,'2017'!AA:AA,"CRO",'2017'!Q:Q,"&lt;&gt;")+SUMIFS('2017'!$J:$J,'2017'!$E:$E,B26,'2017'!$F:$F,A26,'2017'!AA:AA,"CRO",'2017'!R:R,"&lt;&gt;"), 0)</f>
        <v>0</v>
      </c>
      <c r="AC26" s="0" t="n">
        <f aca="false">IFERROR(SUMIFS('2017'!M:M,'2017'!AA:AA,"CRO",'2017'!F:F,A26,'2017'!C:C,B26)+SUMIFS('2017'!P:P,'2017'!AA:AA,"CRO",'2017'!F:F,A26,'2017'!C:C,B26)+SUMIFS('2017'!N:N,'2017'!AA:AA,"CRO",'2017'!F:F,A26,'2017'!D:D,B26)+SUMIFS('2017'!N:N,'2017'!AA:AA,"CRO",'2017'!F:F,A26,'2017'!D:D,B26)+SUMIFS('2017'!O:O,'2017'!AA:AA,"CRO",'2017'!F:F,A26,'2017'!E:E,B26)+SUMIFS('2017'!R:R,'2017'!AA:AA,"CRO",'2017'!F:F,A26,'2017'!E:E,B26), 0)</f>
        <v>0</v>
      </c>
      <c r="AD26" s="0" t="n">
        <f aca="false">IFERROR(AC26/AB26, 0)</f>
        <v>0</v>
      </c>
      <c r="AE26" s="0" t="n">
        <f aca="false">SUM(AH26,AK26,AN26)</f>
        <v>0</v>
      </c>
      <c r="AF26" s="0" t="n">
        <f aca="false">SUM(AI26,AL26,AO26)</f>
        <v>0</v>
      </c>
      <c r="AG26" s="7" t="n">
        <f aca="false">IFERROR(AF26/AE26, 0)</f>
        <v>0</v>
      </c>
      <c r="AH26" s="0" t="n">
        <f aca="false">IFERROR(SUMIFS('2016'!$G:$G,'2016'!F:F,A26,'2016'!C:C,B26,'2016'!D:D,"",'2016'!AA:AA,"JRO",'2016'!L:L,"&lt;&gt;"), 0)</f>
        <v>0</v>
      </c>
      <c r="AI26" s="0" t="n">
        <f aca="false">IFERROR(SUMIFS('2016'!L:L,'2016'!F:F,A26,'2016'!C:C,B26,'2016'!D:D,"",'2016'!AA:AA,"JRO"), 0)</f>
        <v>0</v>
      </c>
      <c r="AJ26" s="7" t="n">
        <f aca="false">IFERROR(AI26/AH26, 0)</f>
        <v>0</v>
      </c>
      <c r="AK26" s="0" t="n">
        <f aca="false">IFERROR(SUMIFS('2016'!$G:$G,'2016'!F:F,A26,'2016'!C:C,B26,'2016'!D:D,"",'2016'!AA:AA,"NRO",'2016'!L:L,"&lt;&gt;"), 0)</f>
        <v>0</v>
      </c>
      <c r="AL26" s="0" t="n">
        <f aca="false">IFERROR(SUMIFS('2016'!L:L,'2016'!F:F,A26,'2016'!C:C,B26,'2016'!D:D,"",'2016'!AA:AA,"NRO"), 0)</f>
        <v>0</v>
      </c>
      <c r="AM26" s="0" t="n">
        <f aca="false">IFERROR(AL26/AK26, 0)</f>
        <v>0</v>
      </c>
      <c r="AN26" s="0" t="n">
        <f aca="false">IFERROR(SUMIFS('2016'!$G:$G,'2016'!F:F,A26,'2016'!C:C,B26,'2016'!D:D,"",'2016'!AA:AA,"CRO",'2016'!L:L,"&lt;&gt;"), 0)</f>
        <v>0</v>
      </c>
      <c r="AO26" s="0" t="n">
        <f aca="false">IFERROR(SUMIFS('2016'!L:L,'2016'!F:F,A26,'2016'!C:C,B26,'2016'!D:D,"",'2016'!AA:AA,"CRO"), 0)</f>
        <v>0</v>
      </c>
      <c r="AP26" s="0" t="n">
        <f aca="false">IFERROR(AO26/AN26, 0)</f>
        <v>0</v>
      </c>
      <c r="AQ26" s="0" t="n">
        <f aca="false">SUM(AT26,AW26,AZ26)</f>
        <v>0</v>
      </c>
      <c r="AR26" s="0" t="n">
        <f aca="false">SUM(AU26,AX26,BA26)</f>
        <v>0</v>
      </c>
      <c r="AS26" s="7" t="n">
        <f aca="false">IFERROR(AR26/AQ26, 0)</f>
        <v>0</v>
      </c>
      <c r="AT26" s="0" t="n">
        <f aca="false">IFERROR(SUMIFS('2015'!$G:$G,'2015'!F:F,A26,'2015'!C:C,B26,'2015'!D:D,"",'2015'!AA:AA,"JRO",'2015'!L:L,"&lt;&gt;"), 0)</f>
        <v>0</v>
      </c>
      <c r="AU26" s="0" t="n">
        <f aca="false">IFERROR(SUMIFS('2015'!L:L,'2015'!F:F,A26,'2015'!C:C,B26,'2015'!D:D,"",'2015'!AA:AA,"JRO"), 0)</f>
        <v>0</v>
      </c>
      <c r="AV26" s="0" t="n">
        <f aca="false">IFERROR(AU26/AT26, 0)</f>
        <v>0</v>
      </c>
      <c r="AW26" s="0" t="n">
        <f aca="false">IFERROR(SUMIFS('2015'!$G:$G,'2015'!F:F,A26,'2015'!C:C,B26,'2015'!D:D,"",'2015'!AA:AA,"NRO",'2015'!L:L,"&lt;&gt;"), 0)</f>
        <v>0</v>
      </c>
      <c r="AX26" s="0" t="n">
        <f aca="false">IFERROR(SUMIFS('2015'!L:L,'2015'!F:F,A26,'2015'!C:C,B26,'2015'!D:D,"",'2015'!AA:AA,"NRO"), 0)</f>
        <v>0</v>
      </c>
      <c r="AY26" s="0" t="n">
        <f aca="false">IFERROR(AX26/AW26, 0)</f>
        <v>0</v>
      </c>
      <c r="AZ26" s="0" t="n">
        <f aca="false">IFERROR(SUMIFS('2015'!$G:$G,'2015'!F:F,A26,'2015'!C:C,B26,'2015'!D:D,"",'2015'!AA:AA,"CRO",'2015'!L:L,"&lt;&gt;"), 0)</f>
        <v>0</v>
      </c>
      <c r="BA26" s="0" t="n">
        <f aca="false">IFERROR(SUMIFS('2015'!L:L,'2015'!F:F,A26,'2015'!C:C,B26,'2015'!D:D,"",'2015'!AA:AA,"CRO"), 0)</f>
        <v>0</v>
      </c>
      <c r="BB26" s="0" t="n">
        <f aca="false">IFERROR(BA26/AZ26, 0)</f>
        <v>0</v>
      </c>
      <c r="BC26" s="0" t="n">
        <f aca="false">SUM(BF26,BI26)</f>
        <v>0</v>
      </c>
      <c r="BD26" s="0" t="n">
        <f aca="false">SUM(BG26,BJ26)</f>
        <v>0</v>
      </c>
      <c r="BE26" s="7" t="n">
        <f aca="false">IFERROR(BD26/BC26, 0)</f>
        <v>0</v>
      </c>
      <c r="BF26" s="0" t="n">
        <f aca="false">IFERROR(SUMIFS('2014'!$G:$G,'2014'!F:F,A26,'2014'!C:C,B26,'2014'!D:D,"",'2014'!AA:AA,"JRO",'2014'!L:L,"&lt;&gt;"), 0)</f>
        <v>0</v>
      </c>
      <c r="BG26" s="0" t="n">
        <f aca="false">IFERROR(SUMIFS('2014'!L:L,'2014'!F:F,A26,'2014'!C:C,B26,'2014'!D:D,"",'2014'!AA:AA,"JRO"), 0)</f>
        <v>0</v>
      </c>
      <c r="BH26" s="7" t="n">
        <f aca="false">IFERROR(BG26/BF26, 0)</f>
        <v>0</v>
      </c>
      <c r="BI26" s="0" t="n">
        <f aca="false">IFERROR(SUMIFS('2014'!$G:$G,'2014'!F:F,A26,'2014'!C:C,B26,'2014'!D:D,"",'2014'!AA:AA,"CRO",'2014'!L:L,"&lt;&gt;"), 0)</f>
        <v>0</v>
      </c>
      <c r="BJ26" s="0" t="n">
        <f aca="false">IFERROR(SUMIFS('2014'!L:L,'2014'!F:F,A26,'2014'!C:C,B26,'2014'!D:D,"",'2014'!AA:AA,"CRO"), 0)</f>
        <v>0</v>
      </c>
      <c r="BK26" s="0" t="n">
        <f aca="false">IFERROR(BJ26/BI26, 0)</f>
        <v>0</v>
      </c>
      <c r="BL26" s="0" t="n">
        <f aca="false">IFERROR(SUMIFS('2013'!$G:$G,'2013'!F:F,A26,'2013'!C:C,B26,'2013'!D:D,"",'2013'!AA:AA,"JRO",'2013'!L:L,"&lt;&gt;"), 0)</f>
        <v>0</v>
      </c>
      <c r="BM26" s="0" t="n">
        <f aca="false">IFERROR(SUMIFS('2013'!L:L,'2013'!F:F,A26,'2013'!C:C,B26,'2013'!D:D,"",'2013'!AA:AA,"JRO"), 0)</f>
        <v>0</v>
      </c>
      <c r="BN26" s="0" t="n">
        <f aca="false">IFERROR(BM26/BL26, 0)</f>
        <v>0</v>
      </c>
      <c r="BO26" s="0" t="n">
        <f aca="false">IFERROR(SUMIFS('2012'!$G:$G,'2012'!F:F,A26,'2012'!C:C,B26,'2012'!D:D,"",'2012'!AA:AA,"JRO",'2012'!L:L,"&lt;&gt;"), 0)</f>
        <v>0</v>
      </c>
      <c r="BP26" s="0" t="n">
        <f aca="false">IFERROR(SUMIFS('2012'!L:L,'2012'!F:F,A26,'2012'!C:C,B26,'2012'!D:D,"",'2012'!AA:AA,"JRO"), 0)</f>
        <v>0</v>
      </c>
      <c r="BQ26" s="0" t="n">
        <f aca="false">IFERROR(BP26/BO26, 0)</f>
        <v>0</v>
      </c>
      <c r="BR26" s="0" t="n">
        <f aca="false">IFERROR(SUMIFS('2011'!$G:$G,'2011'!F:F,A26,'2011'!C:C,B26,'2011'!D:D,"",'2011'!AA:AA,"JRO",'2011'!L:L,"&lt;&gt;"), 0)</f>
        <v>0</v>
      </c>
      <c r="BS26" s="0" t="n">
        <f aca="false">IFERROR(SUMIFS('2011'!L:L,'2011'!F:F,A26,'2011'!C:C,B26,'2011'!D:D,"",'2011'!AA:AA,"JRO"), 0)</f>
        <v>0</v>
      </c>
      <c r="BT26" s="7" t="n">
        <f aca="false">IFERROR(BS26/BR26, 0)</f>
        <v>0</v>
      </c>
      <c r="BU26" s="0" t="n">
        <f aca="false">IFERROR(SUMIFS('2010'!$G:$G,'2010'!F:F,A26,'2010'!C:C,B26,'2010'!D:D,"",'2010'!AA:AA,"JRO",'2010'!L:L,"&lt;&gt;"), 0)</f>
        <v>0</v>
      </c>
      <c r="BV26" s="0" t="n">
        <f aca="false">IFERROR(SUMIFS('2010'!L:L,'2010'!F:F,A26,'2010'!C:C,B26,'2010'!D:D,"",'2010'!AA:AA,"JRO"), 0)</f>
        <v>0</v>
      </c>
      <c r="BW26" s="7" t="n">
        <f aca="false">IFERROR(BV26/BU26, 0)</f>
        <v>0</v>
      </c>
      <c r="BX26" s="0" t="n">
        <f aca="false">IFERROR(SUMIFS('2009'!$G:$G,'2009'!F:F,A26,'2009'!C:C,B26,'2009'!D:D,"",'2009'!AA:AA,"JRO",'2009'!L:L,"&lt;&gt;"), 0)</f>
        <v>0</v>
      </c>
      <c r="BY26" s="0" t="n">
        <f aca="false">IFERROR(SUMIFS('2009'!L:L,'2009'!F:F,A26,'2009'!C:C,B26,'2009'!D:D,"",'2009'!AA:AA,"JRO"), 0)</f>
        <v>0</v>
      </c>
      <c r="BZ26" s="7" t="n">
        <f aca="false">IFERROR(BY26/BX26, 0)</f>
        <v>0</v>
      </c>
    </row>
    <row r="27" customFormat="false" ht="15" hidden="false" customHeight="false" outlineLevel="0" collapsed="false">
      <c r="A27" s="0" t="s">
        <v>87</v>
      </c>
      <c r="B27" s="17" t="s">
        <v>68</v>
      </c>
      <c r="C27" s="56" t="n">
        <f aca="false">IFERROR(AVERAGEIFS(I27:BZ27,I$2:BZ$2,"JRO escorts per deportee",I27:BZ27,"&lt;&gt;0"), 0)</f>
        <v>1.57142857142857</v>
      </c>
      <c r="D27" s="13" t="n">
        <f aca="false">IFERROR(AVERAGEIFS(I27:BZ27,I$2:BZ$2,"NRO escorts per deportee",I27:BZ27,"&lt;&gt;0"), 0)</f>
        <v>0</v>
      </c>
      <c r="E27" s="13" t="n">
        <f aca="false">IFERROR(AVERAGEIFS(I27:BZ27,I$2:BZ$2,"CRO escorts per deportee",I27:BZ27,"&lt;&gt;0"), 0)</f>
        <v>0</v>
      </c>
      <c r="G27" s="0" t="n">
        <f aca="false">SUM(J27,M27,P27)</f>
        <v>0</v>
      </c>
      <c r="H27" s="0" t="n">
        <f aca="false">SUM(K27,N27,Q27)</f>
        <v>0</v>
      </c>
      <c r="I27" s="7" t="n">
        <f aca="false">IFERROR(H27/G27, 0)</f>
        <v>0</v>
      </c>
      <c r="J27" s="0" t="n">
        <f aca="false">IFERROR(SUMIFS('2018'!$H:$H,'2018'!$C:$C,B27,'2018'!$F:$F,A27,'2018'!AA:AA,"JRO",'2018'!P:P,"&lt;&gt;")+SUMIFS('2018'!$I:$I,'2018'!$D:$D,B27,'2018'!$F:$F,A27,'2018'!AA:AA,"JRO",'2018'!Q:Q,"&lt;&gt;")+SUMIFS('2018'!$J:$J,'2018'!$E:$E,B27,'2018'!$F:$F,A27,'2018'!AA:AA,"JRO",'2018'!R:R,"&lt;&gt;"), 0)</f>
        <v>0</v>
      </c>
      <c r="K27" s="0" t="n">
        <f aca="false">IFERROR(SUMIFS('2018'!M:M,'2018'!AA:AA,"JRO",'2018'!F:F,A27,'2018'!C:C,B27)+SUMIFS('2018'!P:P,'2018'!AA:AA,"JRO",'2018'!F:F,A27,'2018'!C:C,B27)+SUMIFS('2018'!N:N,'2018'!AA:AA,"JRO",'2018'!F:F,A27,'2018'!D:D,B27)+SUMIFS('2018'!N:N,'2018'!AA:AA,"JRO",'2018'!F:F,A27,'2018'!D:D,B27)+SUMIFS('2018'!O:O,'2018'!AA:AA,"JRO",'2018'!F:F,A27,'2018'!E:E,B27)+SUMIFS('2018'!R:R,'2018'!AA:AA,"JRO",'2018'!F:F,A27,'2018'!E:E,B27), 0)</f>
        <v>0</v>
      </c>
      <c r="L27" s="7" t="n">
        <f aca="false">IFERROR(K27/J27, 0)</f>
        <v>0</v>
      </c>
      <c r="M27" s="0" t="n">
        <f aca="false">IFERROR(SUMIFS('2018'!$H:$H,'2018'!$C:$C,B27,'2018'!$F:$F,A27,'2018'!AA:AA,"NRO",'2018'!P:P,"&lt;&gt;")+SUMIFS('2018'!$I:$I,'2018'!$D:$D,B27,'2018'!$F:$F,A27,'2018'!AA:AA,"NRO",'2018'!Q:Q,"&lt;&gt;")+SUMIFS('2018'!$J:$J,'2018'!$E:$E,B27,'2018'!$F:$F,A27,'2018'!AA:AA,"NRO",'2018'!R:R,"&lt;&gt;"), 0)</f>
        <v>0</v>
      </c>
      <c r="N27" s="0" t="n">
        <f aca="false">IFERROR(SUMIFS('2018'!M:M,'2018'!AA:AA,"NRO",'2018'!F:F,A27,'2018'!C:C,B27)+SUMIFS('2018'!P:P,'2018'!AA:AA,"NRO",'2018'!F:F,A27,'2018'!C:C,B27)+SUMIFS('2018'!N:N,'2018'!AA:AA,"NRO",'2018'!F:F,A27,'2018'!D:D,B27)+SUMIFS('2018'!N:N,'2018'!AA:AA,"NRO",'2018'!F:F,A27,'2018'!D:D,B27)+SUMIFS('2018'!O:O,'2018'!AA:AA,"NRO",'2018'!F:F,A27,'2018'!E:E,B27)+SUMIFS('2018'!R:R,'2018'!AA:AA,"NRO",'2018'!F:F,A27,'2018'!E:E,B27), 0)</f>
        <v>0</v>
      </c>
      <c r="O27" s="7" t="n">
        <f aca="false">IFERROR(N27/M27, 0)</f>
        <v>0</v>
      </c>
      <c r="P27" s="0" t="n">
        <f aca="false">IFERROR(SUMIFS('2018'!$H:$H,'2018'!$C:$C,B27,'2018'!$F:$F,A27,'2018'!AA:AA,"CRO")+SUMIFS('2018'!$I:$I,'2018'!$D:$D,B27,'2018'!$F:$F,A27,'2018'!AA:AA,"CRO")+SUMIFS('2018'!$J:$J,'2018'!$E:$E,B27,'2018'!$F:$F,A27,'2018'!AA:AA,"CRO"), 0)</f>
        <v>0</v>
      </c>
      <c r="Q27" s="0" t="n">
        <f aca="false">IFERROR(SUMIFS('2018'!M:M,'2018'!AA:AA,"CRO",'2018'!F:F,A27,'2018'!C:C,B27)+SUMIFS('2018'!P:P,'2018'!AA:AA,"CRO",'2018'!F:F,A27,'2018'!C:C,B27)+SUMIFS('2018'!N:N,'2018'!AA:AA,"CRO",'2018'!F:F,A27,'2018'!D:D,B27)+SUMIFS('2018'!N:N,'2018'!AA:AA,"CRO",'2018'!F:F,A27,'2018'!D:D,B27)+SUMIFS('2018'!O:O,'2018'!AA:AA,"CRO",'2018'!F:F,A27,'2018'!E:E,B27)+SUMIFS('2018'!R:R,'2018'!AA:AA,"CRO",'2018'!F:F,A27,'2018'!E:E,B27), 0)</f>
        <v>0</v>
      </c>
      <c r="R27" s="7" t="n">
        <f aca="false">IFERROR(Q27/P27, 0)</f>
        <v>0</v>
      </c>
      <c r="S27" s="7" t="n">
        <f aca="false">SUM(V27,Y27,AB27)</f>
        <v>0</v>
      </c>
      <c r="T27" s="7" t="n">
        <f aca="false">SUM(W27,Z27,AC27)</f>
        <v>0</v>
      </c>
      <c r="U27" s="7" t="n">
        <f aca="false">IFERROR(T27/S27, 0)</f>
        <v>0</v>
      </c>
      <c r="V27" s="0" t="n">
        <f aca="false">SUMIFS('2017'!$H:$H,'2017'!$C:$C,B27,'2017'!$F:$F,A27,'2017'!AA:AA,"JRO",'2017'!P:P,"&lt;&gt;")+SUMIFS('2017'!$I:$I,'2017'!$D:$D,B27,'2017'!$F:$F,A27,'2017'!AA:AA,"JRO",'2017'!Q:Q,"&lt;&gt;")+SUMIFS('2017'!$J:$J,'2017'!$E:$E,B27,'2017'!$F:$F,A27,'2017'!AA:AA,"JRO",'2017'!R:R,"&lt;&gt;")</f>
        <v>0</v>
      </c>
      <c r="W27" s="0" t="n">
        <f aca="false">IFERROR(SUMIFS('2017'!M:M,'2017'!AA:AA,"JRO",'2017'!F:F,A27,'2017'!C:C,B27)+SUMIFS('2017'!P:P,'2017'!AA:AA,"JRO",'2017'!F:F,A27,'2017'!C:C,B27)+SUMIFS('2017'!N:N,'2017'!AA:AA,"JRO",'2017'!F:F,A27,'2017'!D:D,B27)+SUMIFS('2017'!N:N,'2017'!AA:AA,"JRO",'2017'!F:F,A27,'2017'!D:D,B27)+SUMIFS('2017'!O:O,'2017'!AA:AA,"JRO",'2017'!F:F,A27,'2017'!E:E,B27)+SUMIFS('2017'!R:R,'2017'!AA:AA,"JRO",'2017'!F:F,A27,'2017'!E:E,B27), 0)</f>
        <v>0</v>
      </c>
      <c r="X27" s="7" t="n">
        <f aca="false">IFERROR(W27/V27, 0)</f>
        <v>0</v>
      </c>
      <c r="Y27" s="0" t="n">
        <f aca="false">IFERROR(SUMIFS('2017'!$H:$H,'2017'!$C:$C,B27,'2017'!$F:$F,A27,'2017'!AA:AA,"NRO",'2017'!P:P,"&lt;&gt;")+SUMIFS('2017'!$I:$I,'2017'!$D:$D,B27,'2017'!$F:$F,A27,'2017'!AA:AA,"NRO",'2017'!Q:Q,"&lt;&gt;")+SUMIFS('2017'!$J:$J,'2017'!$E:$E,B27,'2017'!$F:$F,A27,'2017'!AA:AA,"NRO",'2017'!R:R,"&lt;&gt;"), 0)</f>
        <v>0</v>
      </c>
      <c r="Z27" s="0" t="n">
        <f aca="false">IFERROR(SUMIFS('2017'!M:M,'2017'!AA:AA,"NRO",'2017'!F:F,A27,'2017'!C:C,B27)+SUMIFS('2017'!P:P,'2017'!AA:AA,"NRO",'2017'!F:F,A27,'2017'!C:C,B27)+SUMIFS('2017'!N:N,'2017'!AA:AA,"NRO",'2017'!F:F,A27,'2017'!D:D,B27)+SUMIFS('2017'!N:N,'2017'!AA:AA,"NRO",'2017'!F:F,A27,'2017'!D:D,B27)+SUMIFS('2017'!O:O,'2017'!AA:AA,"NRO",'2017'!F:F,A27,'2017'!E:E,B27)+SUMIFS('2017'!R:R,'2017'!AA:AA,"NRO",'2017'!F:F,A27,'2017'!E:E,B27), 0)</f>
        <v>0</v>
      </c>
      <c r="AA27" s="7" t="n">
        <f aca="false">IFERROR(Z27/Y27, 0)</f>
        <v>0</v>
      </c>
      <c r="AB27" s="0" t="n">
        <f aca="false">IFERROR(SUMIFS('2017'!$H:$H,'2017'!$C:$C,B27,'2017'!$F:$F,A27,'2017'!AA:AA,"CRO",'2017'!P:P,"&lt;&gt;")+SUMIFS('2017'!$I:$I,'2017'!$D:$D,B27,'2017'!$F:$F,A27,'2017'!AA:AA,"CRO",'2017'!Q:Q,"&lt;&gt;")+SUMIFS('2017'!$J:$J,'2017'!$E:$E,B27,'2017'!$F:$F,A27,'2017'!AA:AA,"CRO",'2017'!R:R,"&lt;&gt;"), 0)</f>
        <v>0</v>
      </c>
      <c r="AC27" s="0" t="n">
        <f aca="false">IFERROR(SUMIFS('2017'!M:M,'2017'!AA:AA,"CRO",'2017'!F:F,A27,'2017'!C:C,B27)+SUMIFS('2017'!P:P,'2017'!AA:AA,"CRO",'2017'!F:F,A27,'2017'!C:C,B27)+SUMIFS('2017'!N:N,'2017'!AA:AA,"CRO",'2017'!F:F,A27,'2017'!D:D,B27)+SUMIFS('2017'!N:N,'2017'!AA:AA,"CRO",'2017'!F:F,A27,'2017'!D:D,B27)+SUMIFS('2017'!O:O,'2017'!AA:AA,"CRO",'2017'!F:F,A27,'2017'!E:E,B27)+SUMIFS('2017'!R:R,'2017'!AA:AA,"CRO",'2017'!F:F,A27,'2017'!E:E,B27), 0)</f>
        <v>0</v>
      </c>
      <c r="AD27" s="0" t="n">
        <f aca="false">IFERROR(AC27/AB27, 0)</f>
        <v>0</v>
      </c>
      <c r="AE27" s="0" t="n">
        <f aca="false">SUM(AH27,AK27,AN27)</f>
        <v>7</v>
      </c>
      <c r="AF27" s="0" t="n">
        <f aca="false">SUM(AI27,AL27,AO27)</f>
        <v>11</v>
      </c>
      <c r="AG27" s="7" t="n">
        <f aca="false">IFERROR(AF27/AE27, 0)</f>
        <v>1.57142857142857</v>
      </c>
      <c r="AH27" s="0" t="n">
        <f aca="false">IFERROR(SUMIFS('2016'!$G:$G,'2016'!F:F,A27,'2016'!C:C,B27,'2016'!D:D,"",'2016'!AA:AA,"JRO",'2016'!L:L,"&lt;&gt;"), 0)</f>
        <v>7</v>
      </c>
      <c r="AI27" s="0" t="n">
        <f aca="false">IFERROR(SUMIFS('2016'!L:L,'2016'!F:F,A27,'2016'!C:C,B27,'2016'!D:D,"",'2016'!AA:AA,"JRO"), 0)</f>
        <v>11</v>
      </c>
      <c r="AJ27" s="7" t="n">
        <f aca="false">IFERROR(AI27/AH27, 0)</f>
        <v>1.57142857142857</v>
      </c>
      <c r="AK27" s="0" t="n">
        <f aca="false">IFERROR(SUMIFS('2016'!$G:$G,'2016'!F:F,A27,'2016'!C:C,B27,'2016'!D:D,"",'2016'!AA:AA,"NRO",'2016'!L:L,"&lt;&gt;"), 0)</f>
        <v>0</v>
      </c>
      <c r="AL27" s="0" t="n">
        <f aca="false">IFERROR(SUMIFS('2016'!L:L,'2016'!F:F,A27,'2016'!C:C,B27,'2016'!D:D,"",'2016'!AA:AA,"NRO"), 0)</f>
        <v>0</v>
      </c>
      <c r="AM27" s="0" t="n">
        <f aca="false">IFERROR(AL27/AK27, 0)</f>
        <v>0</v>
      </c>
      <c r="AN27" s="0" t="n">
        <f aca="false">IFERROR(SUMIFS('2016'!$G:$G,'2016'!F:F,A27,'2016'!C:C,B27,'2016'!D:D,"",'2016'!AA:AA,"CRO",'2016'!L:L,"&lt;&gt;"), 0)</f>
        <v>0</v>
      </c>
      <c r="AO27" s="0" t="n">
        <f aca="false">IFERROR(SUMIFS('2016'!L:L,'2016'!F:F,A27,'2016'!C:C,B27,'2016'!D:D,"",'2016'!AA:AA,"CRO"), 0)</f>
        <v>0</v>
      </c>
      <c r="AP27" s="0" t="n">
        <f aca="false">IFERROR(AO27/AN27, 0)</f>
        <v>0</v>
      </c>
      <c r="AQ27" s="0" t="n">
        <f aca="false">SUM(AT27,AW27,AZ27)</f>
        <v>0</v>
      </c>
      <c r="AR27" s="0" t="n">
        <f aca="false">SUM(AU27,AX27,BA27)</f>
        <v>0</v>
      </c>
      <c r="AS27" s="7" t="n">
        <f aca="false">IFERROR(AR27/AQ27, 0)</f>
        <v>0</v>
      </c>
      <c r="AT27" s="0" t="n">
        <f aca="false">IFERROR(SUMIFS('2015'!$G:$G,'2015'!F:F,A27,'2015'!C:C,B27,'2015'!D:D,"",'2015'!AA:AA,"JRO",'2015'!L:L,"&lt;&gt;"), 0)</f>
        <v>0</v>
      </c>
      <c r="AU27" s="0" t="n">
        <f aca="false">IFERROR(SUMIFS('2015'!L:L,'2015'!F:F,A27,'2015'!C:C,B27,'2015'!D:D,"",'2015'!AA:AA,"JRO"), 0)</f>
        <v>0</v>
      </c>
      <c r="AV27" s="0" t="n">
        <f aca="false">IFERROR(AU27/AT27, 0)</f>
        <v>0</v>
      </c>
      <c r="AW27" s="0" t="n">
        <f aca="false">IFERROR(SUMIFS('2015'!$G:$G,'2015'!F:F,A27,'2015'!C:C,B27,'2015'!D:D,"",'2015'!AA:AA,"NRO",'2015'!L:L,"&lt;&gt;"), 0)</f>
        <v>0</v>
      </c>
      <c r="AX27" s="0" t="n">
        <f aca="false">IFERROR(SUMIFS('2015'!L:L,'2015'!F:F,A27,'2015'!C:C,B27,'2015'!D:D,"",'2015'!AA:AA,"NRO"), 0)</f>
        <v>0</v>
      </c>
      <c r="AY27" s="0" t="n">
        <f aca="false">IFERROR(AX27/AW27, 0)</f>
        <v>0</v>
      </c>
      <c r="AZ27" s="0" t="n">
        <f aca="false">IFERROR(SUMIFS('2015'!$G:$G,'2015'!F:F,A27,'2015'!C:C,B27,'2015'!D:D,"",'2015'!AA:AA,"CRO",'2015'!L:L,"&lt;&gt;"), 0)</f>
        <v>0</v>
      </c>
      <c r="BA27" s="0" t="n">
        <f aca="false">IFERROR(SUMIFS('2015'!L:L,'2015'!F:F,A27,'2015'!C:C,B27,'2015'!D:D,"",'2015'!AA:AA,"CRO"), 0)</f>
        <v>0</v>
      </c>
      <c r="BB27" s="0" t="n">
        <f aca="false">IFERROR(BA27/AZ27, 0)</f>
        <v>0</v>
      </c>
      <c r="BC27" s="0" t="n">
        <f aca="false">SUM(BF27,BI27)</f>
        <v>0</v>
      </c>
      <c r="BD27" s="0" t="n">
        <f aca="false">SUM(BG27,BJ27)</f>
        <v>0</v>
      </c>
      <c r="BE27" s="7" t="n">
        <f aca="false">IFERROR(BD27/BC27, 0)</f>
        <v>0</v>
      </c>
      <c r="BF27" s="0" t="n">
        <f aca="false">IFERROR(SUMIFS('2014'!$G:$G,'2014'!F:F,A27,'2014'!C:C,B27,'2014'!D:D,"",'2014'!AA:AA,"JRO",'2014'!L:L,"&lt;&gt;"), 0)</f>
        <v>0</v>
      </c>
      <c r="BG27" s="0" t="n">
        <f aca="false">IFERROR(SUMIFS('2014'!L:L,'2014'!F:F,A27,'2014'!C:C,B27,'2014'!D:D,"",'2014'!AA:AA,"JRO"), 0)</f>
        <v>0</v>
      </c>
      <c r="BH27" s="7" t="n">
        <f aca="false">IFERROR(BG27/BF27, 0)</f>
        <v>0</v>
      </c>
      <c r="BI27" s="0" t="n">
        <f aca="false">IFERROR(SUMIFS('2014'!$G:$G,'2014'!F:F,A27,'2014'!C:C,B27,'2014'!D:D,"",'2014'!AA:AA,"CRO",'2014'!L:L,"&lt;&gt;"), 0)</f>
        <v>0</v>
      </c>
      <c r="BJ27" s="0" t="n">
        <f aca="false">IFERROR(SUMIFS('2014'!L:L,'2014'!F:F,A27,'2014'!C:C,B27,'2014'!D:D,"",'2014'!AA:AA,"CRO"), 0)</f>
        <v>0</v>
      </c>
      <c r="BK27" s="0" t="n">
        <f aca="false">IFERROR(BJ27/BI27, 0)</f>
        <v>0</v>
      </c>
      <c r="BL27" s="0" t="n">
        <f aca="false">IFERROR(SUMIFS('2013'!$G:$G,'2013'!F:F,A27,'2013'!C:C,B27,'2013'!D:D,"",'2013'!AA:AA,"JRO",'2013'!L:L,"&lt;&gt;"), 0)</f>
        <v>0</v>
      </c>
      <c r="BM27" s="0" t="n">
        <f aca="false">IFERROR(SUMIFS('2013'!L:L,'2013'!F:F,A27,'2013'!C:C,B27,'2013'!D:D,"",'2013'!AA:AA,"JRO"), 0)</f>
        <v>0</v>
      </c>
      <c r="BN27" s="0" t="n">
        <f aca="false">IFERROR(BM27/BL27, 0)</f>
        <v>0</v>
      </c>
      <c r="BO27" s="0" t="n">
        <f aca="false">IFERROR(SUMIFS('2012'!$G:$G,'2012'!F:F,A27,'2012'!C:C,B27,'2012'!D:D,"",'2012'!AA:AA,"JRO",'2012'!L:L,"&lt;&gt;"), 0)</f>
        <v>0</v>
      </c>
      <c r="BP27" s="0" t="n">
        <f aca="false">IFERROR(SUMIFS('2012'!L:L,'2012'!F:F,A27,'2012'!C:C,B27,'2012'!D:D,"",'2012'!AA:AA,"JRO"), 0)</f>
        <v>0</v>
      </c>
      <c r="BQ27" s="0" t="n">
        <f aca="false">IFERROR(BP27/BO27, 0)</f>
        <v>0</v>
      </c>
      <c r="BR27" s="0" t="n">
        <f aca="false">IFERROR(SUMIFS('2011'!$G:$G,'2011'!F:F,A27,'2011'!C:C,B27,'2011'!D:D,"",'2011'!AA:AA,"JRO",'2011'!L:L,"&lt;&gt;"), 0)</f>
        <v>0</v>
      </c>
      <c r="BS27" s="0" t="n">
        <f aca="false">IFERROR(SUMIFS('2011'!L:L,'2011'!F:F,A27,'2011'!C:C,B27,'2011'!D:D,"",'2011'!AA:AA,"JRO"), 0)</f>
        <v>0</v>
      </c>
      <c r="BT27" s="7" t="n">
        <f aca="false">IFERROR(BS27/BR27, 0)</f>
        <v>0</v>
      </c>
      <c r="BU27" s="0" t="n">
        <f aca="false">IFERROR(SUMIFS('2010'!$G:$G,'2010'!F:F,A27,'2010'!C:C,B27,'2010'!D:D,"",'2010'!AA:AA,"JRO",'2010'!L:L,"&lt;&gt;"), 0)</f>
        <v>0</v>
      </c>
      <c r="BV27" s="0" t="n">
        <f aca="false">IFERROR(SUMIFS('2010'!L:L,'2010'!F:F,A27,'2010'!C:C,B27,'2010'!D:D,"",'2010'!AA:AA,"JRO"), 0)</f>
        <v>0</v>
      </c>
      <c r="BW27" s="7" t="n">
        <f aca="false">IFERROR(BV27/BU27, 0)</f>
        <v>0</v>
      </c>
      <c r="BX27" s="0" t="n">
        <f aca="false">IFERROR(SUMIFS('2009'!$G:$G,'2009'!F:F,A27,'2009'!C:C,B27,'2009'!D:D,"",'2009'!AA:AA,"JRO",'2009'!L:L,"&lt;&gt;"), 0)</f>
        <v>0</v>
      </c>
      <c r="BY27" s="0" t="n">
        <f aca="false">IFERROR(SUMIFS('2009'!L:L,'2009'!F:F,A27,'2009'!C:C,B27,'2009'!D:D,"",'2009'!AA:AA,"JRO"), 0)</f>
        <v>0</v>
      </c>
      <c r="BZ27" s="7" t="n">
        <f aca="false">IFERROR(BY27/BX27, 0)</f>
        <v>0</v>
      </c>
    </row>
    <row r="28" customFormat="false" ht="15" hidden="false" customHeight="false" outlineLevel="0" collapsed="false">
      <c r="A28" s="0" t="s">
        <v>87</v>
      </c>
      <c r="B28" s="13" t="s">
        <v>74</v>
      </c>
      <c r="C28" s="56" t="n">
        <f aca="false">IFERROR(AVERAGEIFS(I28:BZ28,I$2:BZ$2,"JRO escorts per deportee",I28:BZ28,"&lt;&gt;0"), 0)</f>
        <v>0</v>
      </c>
      <c r="D28" s="13" t="n">
        <f aca="false">IFERROR(AVERAGEIFS(I28:BZ28,I$2:BZ$2,"NRO escorts per deportee",I28:BZ28,"&lt;&gt;0"), 0)</f>
        <v>0</v>
      </c>
      <c r="E28" s="13" t="n">
        <f aca="false">IFERROR(AVERAGEIFS(I28:BZ28,I$2:BZ$2,"CRO escorts per deportee",I28:BZ28,"&lt;&gt;0"), 0)</f>
        <v>0</v>
      </c>
      <c r="G28" s="0" t="n">
        <f aca="false">SUM(J28,M28,P28)</f>
        <v>0</v>
      </c>
      <c r="H28" s="0" t="n">
        <f aca="false">SUM(K28,N28,Q28)</f>
        <v>0</v>
      </c>
      <c r="I28" s="7" t="n">
        <f aca="false">IFERROR(H28/G28, 0)</f>
        <v>0</v>
      </c>
      <c r="J28" s="0" t="n">
        <f aca="false">IFERROR(SUMIFS('2018'!$H:$H,'2018'!$C:$C,B28,'2018'!$F:$F,A28,'2018'!AA:AA,"JRO",'2018'!P:P,"&lt;&gt;")+SUMIFS('2018'!$I:$I,'2018'!$D:$D,B28,'2018'!$F:$F,A28,'2018'!AA:AA,"JRO",'2018'!Q:Q,"&lt;&gt;")+SUMIFS('2018'!$J:$J,'2018'!$E:$E,B28,'2018'!$F:$F,A28,'2018'!AA:AA,"JRO",'2018'!R:R,"&lt;&gt;"), 0)</f>
        <v>0</v>
      </c>
      <c r="K28" s="0" t="n">
        <f aca="false">IFERROR(SUMIFS('2018'!M:M,'2018'!AA:AA,"JRO",'2018'!F:F,A28,'2018'!C:C,B28)+SUMIFS('2018'!P:P,'2018'!AA:AA,"JRO",'2018'!F:F,A28,'2018'!C:C,B28)+SUMIFS('2018'!N:N,'2018'!AA:AA,"JRO",'2018'!F:F,A28,'2018'!D:D,B28)+SUMIFS('2018'!N:N,'2018'!AA:AA,"JRO",'2018'!F:F,A28,'2018'!D:D,B28)+SUMIFS('2018'!O:O,'2018'!AA:AA,"JRO",'2018'!F:F,A28,'2018'!E:E,B28)+SUMIFS('2018'!R:R,'2018'!AA:AA,"JRO",'2018'!F:F,A28,'2018'!E:E,B28), 0)</f>
        <v>0</v>
      </c>
      <c r="L28" s="7" t="n">
        <f aca="false">IFERROR(K28/J28, 0)</f>
        <v>0</v>
      </c>
      <c r="M28" s="0" t="n">
        <f aca="false">IFERROR(SUMIFS('2018'!$H:$H,'2018'!$C:$C,B28,'2018'!$F:$F,A28,'2018'!AA:AA,"NRO",'2018'!P:P,"&lt;&gt;")+SUMIFS('2018'!$I:$I,'2018'!$D:$D,B28,'2018'!$F:$F,A28,'2018'!AA:AA,"NRO",'2018'!Q:Q,"&lt;&gt;")+SUMIFS('2018'!$J:$J,'2018'!$E:$E,B28,'2018'!$F:$F,A28,'2018'!AA:AA,"NRO",'2018'!R:R,"&lt;&gt;"), 0)</f>
        <v>0</v>
      </c>
      <c r="N28" s="0" t="n">
        <f aca="false">IFERROR(SUMIFS('2018'!M:M,'2018'!AA:AA,"NRO",'2018'!F:F,A28,'2018'!C:C,B28)+SUMIFS('2018'!P:P,'2018'!AA:AA,"NRO",'2018'!F:F,A28,'2018'!C:C,B28)+SUMIFS('2018'!N:N,'2018'!AA:AA,"NRO",'2018'!F:F,A28,'2018'!D:D,B28)+SUMIFS('2018'!N:N,'2018'!AA:AA,"NRO",'2018'!F:F,A28,'2018'!D:D,B28)+SUMIFS('2018'!O:O,'2018'!AA:AA,"NRO",'2018'!F:F,A28,'2018'!E:E,B28)+SUMIFS('2018'!R:R,'2018'!AA:AA,"NRO",'2018'!F:F,A28,'2018'!E:E,B28), 0)</f>
        <v>0</v>
      </c>
      <c r="O28" s="7" t="n">
        <f aca="false">IFERROR(N28/M28, 0)</f>
        <v>0</v>
      </c>
      <c r="P28" s="0" t="n">
        <f aca="false">IFERROR(SUMIFS('2018'!$H:$H,'2018'!$C:$C,B28,'2018'!$F:$F,A28,'2018'!AA:AA,"CRO")+SUMIFS('2018'!$I:$I,'2018'!$D:$D,B28,'2018'!$F:$F,A28,'2018'!AA:AA,"CRO")+SUMIFS('2018'!$J:$J,'2018'!$E:$E,B28,'2018'!$F:$F,A28,'2018'!AA:AA,"CRO"), 0)</f>
        <v>0</v>
      </c>
      <c r="Q28" s="0" t="n">
        <f aca="false">IFERROR(SUMIFS('2018'!M:M,'2018'!AA:AA,"CRO",'2018'!F:F,A28,'2018'!C:C,B28)+SUMIFS('2018'!P:P,'2018'!AA:AA,"CRO",'2018'!F:F,A28,'2018'!C:C,B28)+SUMIFS('2018'!N:N,'2018'!AA:AA,"CRO",'2018'!F:F,A28,'2018'!D:D,B28)+SUMIFS('2018'!N:N,'2018'!AA:AA,"CRO",'2018'!F:F,A28,'2018'!D:D,B28)+SUMIFS('2018'!O:O,'2018'!AA:AA,"CRO",'2018'!F:F,A28,'2018'!E:E,B28)+SUMIFS('2018'!R:R,'2018'!AA:AA,"CRO",'2018'!F:F,A28,'2018'!E:E,B28), 0)</f>
        <v>0</v>
      </c>
      <c r="R28" s="7" t="n">
        <f aca="false">IFERROR(Q28/P28, 0)</f>
        <v>0</v>
      </c>
      <c r="S28" s="7" t="n">
        <f aca="false">SUM(V28,Y28,AB28)</f>
        <v>0</v>
      </c>
      <c r="T28" s="7" t="n">
        <f aca="false">SUM(W28,Z28,AC28)</f>
        <v>0</v>
      </c>
      <c r="U28" s="7" t="n">
        <f aca="false">IFERROR(T28/S28, 0)</f>
        <v>0</v>
      </c>
      <c r="V28" s="0" t="n">
        <f aca="false">SUMIFS('2017'!$H:$H,'2017'!$C:$C,B28,'2017'!$F:$F,A28,'2017'!AA:AA,"JRO",'2017'!P:P,"&lt;&gt;")+SUMIFS('2017'!$I:$I,'2017'!$D:$D,B28,'2017'!$F:$F,A28,'2017'!AA:AA,"JRO",'2017'!Q:Q,"&lt;&gt;")+SUMIFS('2017'!$J:$J,'2017'!$E:$E,B28,'2017'!$F:$F,A28,'2017'!AA:AA,"JRO",'2017'!R:R,"&lt;&gt;")</f>
        <v>0</v>
      </c>
      <c r="W28" s="0" t="n">
        <f aca="false">IFERROR(SUMIFS('2017'!M:M,'2017'!AA:AA,"JRO",'2017'!F:F,A28,'2017'!C:C,B28)+SUMIFS('2017'!P:P,'2017'!AA:AA,"JRO",'2017'!F:F,A28,'2017'!C:C,B28)+SUMIFS('2017'!N:N,'2017'!AA:AA,"JRO",'2017'!F:F,A28,'2017'!D:D,B28)+SUMIFS('2017'!N:N,'2017'!AA:AA,"JRO",'2017'!F:F,A28,'2017'!D:D,B28)+SUMIFS('2017'!O:O,'2017'!AA:AA,"JRO",'2017'!F:F,A28,'2017'!E:E,B28)+SUMIFS('2017'!R:R,'2017'!AA:AA,"JRO",'2017'!F:F,A28,'2017'!E:E,B28), 0)</f>
        <v>0</v>
      </c>
      <c r="X28" s="7" t="n">
        <f aca="false">IFERROR(W28/V28, 0)</f>
        <v>0</v>
      </c>
      <c r="Y28" s="0" t="n">
        <f aca="false">IFERROR(SUMIFS('2017'!$H:$H,'2017'!$C:$C,B28,'2017'!$F:$F,A28,'2017'!AA:AA,"NRO",'2017'!P:P,"&lt;&gt;")+SUMIFS('2017'!$I:$I,'2017'!$D:$D,B28,'2017'!$F:$F,A28,'2017'!AA:AA,"NRO",'2017'!Q:Q,"&lt;&gt;")+SUMIFS('2017'!$J:$J,'2017'!$E:$E,B28,'2017'!$F:$F,A28,'2017'!AA:AA,"NRO",'2017'!R:R,"&lt;&gt;"), 0)</f>
        <v>0</v>
      </c>
      <c r="Z28" s="0" t="n">
        <f aca="false">IFERROR(SUMIFS('2017'!M:M,'2017'!AA:AA,"NRO",'2017'!F:F,A28,'2017'!C:C,B28)+SUMIFS('2017'!P:P,'2017'!AA:AA,"NRO",'2017'!F:F,A28,'2017'!C:C,B28)+SUMIFS('2017'!N:N,'2017'!AA:AA,"NRO",'2017'!F:F,A28,'2017'!D:D,B28)+SUMIFS('2017'!N:N,'2017'!AA:AA,"NRO",'2017'!F:F,A28,'2017'!D:D,B28)+SUMIFS('2017'!O:O,'2017'!AA:AA,"NRO",'2017'!F:F,A28,'2017'!E:E,B28)+SUMIFS('2017'!R:R,'2017'!AA:AA,"NRO",'2017'!F:F,A28,'2017'!E:E,B28), 0)</f>
        <v>0</v>
      </c>
      <c r="AA28" s="7" t="n">
        <f aca="false">IFERROR(Z28/Y28, 0)</f>
        <v>0</v>
      </c>
      <c r="AB28" s="0" t="n">
        <f aca="false">IFERROR(SUMIFS('2017'!$H:$H,'2017'!$C:$C,B28,'2017'!$F:$F,A28,'2017'!AA:AA,"CRO",'2017'!P:P,"&lt;&gt;")+SUMIFS('2017'!$I:$I,'2017'!$D:$D,B28,'2017'!$F:$F,A28,'2017'!AA:AA,"CRO",'2017'!Q:Q,"&lt;&gt;")+SUMIFS('2017'!$J:$J,'2017'!$E:$E,B28,'2017'!$F:$F,A28,'2017'!AA:AA,"CRO",'2017'!R:R,"&lt;&gt;"), 0)</f>
        <v>0</v>
      </c>
      <c r="AC28" s="0" t="n">
        <f aca="false">IFERROR(SUMIFS('2017'!M:M,'2017'!AA:AA,"CRO",'2017'!F:F,A28,'2017'!C:C,B28)+SUMIFS('2017'!P:P,'2017'!AA:AA,"CRO",'2017'!F:F,A28,'2017'!C:C,B28)+SUMIFS('2017'!N:N,'2017'!AA:AA,"CRO",'2017'!F:F,A28,'2017'!D:D,B28)+SUMIFS('2017'!N:N,'2017'!AA:AA,"CRO",'2017'!F:F,A28,'2017'!D:D,B28)+SUMIFS('2017'!O:O,'2017'!AA:AA,"CRO",'2017'!F:F,A28,'2017'!E:E,B28)+SUMIFS('2017'!R:R,'2017'!AA:AA,"CRO",'2017'!F:F,A28,'2017'!E:E,B28), 0)</f>
        <v>0</v>
      </c>
      <c r="AD28" s="0" t="n">
        <f aca="false">IFERROR(AC28/AB28, 0)</f>
        <v>0</v>
      </c>
      <c r="AE28" s="0" t="n">
        <f aca="false">SUM(AH28,AK28,AN28)</f>
        <v>0</v>
      </c>
      <c r="AF28" s="0" t="n">
        <f aca="false">SUM(AI28,AL28,AO28)</f>
        <v>0</v>
      </c>
      <c r="AG28" s="7" t="n">
        <f aca="false">IFERROR(AF28/AE28, 0)</f>
        <v>0</v>
      </c>
      <c r="AH28" s="0" t="n">
        <f aca="false">IFERROR(SUMIFS('2016'!$G:$G,'2016'!F:F,A28,'2016'!C:C,B28,'2016'!D:D,"",'2016'!AA:AA,"JRO",'2016'!L:L,"&lt;&gt;"), 0)</f>
        <v>0</v>
      </c>
      <c r="AI28" s="0" t="n">
        <f aca="false">IFERROR(SUMIFS('2016'!L:L,'2016'!F:F,A28,'2016'!C:C,B28,'2016'!D:D,"",'2016'!AA:AA,"JRO"), 0)</f>
        <v>0</v>
      </c>
      <c r="AJ28" s="7" t="n">
        <f aca="false">IFERROR(AI28/AH28, 0)</f>
        <v>0</v>
      </c>
      <c r="AK28" s="0" t="n">
        <f aca="false">IFERROR(SUMIFS('2016'!$G:$G,'2016'!F:F,A28,'2016'!C:C,B28,'2016'!D:D,"",'2016'!AA:AA,"NRO",'2016'!L:L,"&lt;&gt;"), 0)</f>
        <v>0</v>
      </c>
      <c r="AL28" s="0" t="n">
        <f aca="false">IFERROR(SUMIFS('2016'!L:L,'2016'!F:F,A28,'2016'!C:C,B28,'2016'!D:D,"",'2016'!AA:AA,"NRO"), 0)</f>
        <v>0</v>
      </c>
      <c r="AM28" s="0" t="n">
        <f aca="false">IFERROR(AL28/AK28, 0)</f>
        <v>0</v>
      </c>
      <c r="AN28" s="0" t="n">
        <f aca="false">IFERROR(SUMIFS('2016'!$G:$G,'2016'!F:F,A28,'2016'!C:C,B28,'2016'!D:D,"",'2016'!AA:AA,"CRO",'2016'!L:L,"&lt;&gt;"), 0)</f>
        <v>0</v>
      </c>
      <c r="AO28" s="0" t="n">
        <f aca="false">IFERROR(SUMIFS('2016'!L:L,'2016'!F:F,A28,'2016'!C:C,B28,'2016'!D:D,"",'2016'!AA:AA,"CRO"), 0)</f>
        <v>0</v>
      </c>
      <c r="AP28" s="0" t="n">
        <f aca="false">IFERROR(AO28/AN28, 0)</f>
        <v>0</v>
      </c>
      <c r="AQ28" s="0" t="n">
        <f aca="false">SUM(AT28,AW28,AZ28)</f>
        <v>0</v>
      </c>
      <c r="AR28" s="0" t="n">
        <f aca="false">SUM(AU28,AX28,BA28)</f>
        <v>0</v>
      </c>
      <c r="AS28" s="7" t="n">
        <f aca="false">IFERROR(AR28/AQ28, 0)</f>
        <v>0</v>
      </c>
      <c r="AT28" s="0" t="n">
        <f aca="false">IFERROR(SUMIFS('2015'!$G:$G,'2015'!F:F,A28,'2015'!C:C,B28,'2015'!D:D,"",'2015'!AA:AA,"JRO",'2015'!L:L,"&lt;&gt;"), 0)</f>
        <v>0</v>
      </c>
      <c r="AU28" s="0" t="n">
        <f aca="false">IFERROR(SUMIFS('2015'!L:L,'2015'!F:F,A28,'2015'!C:C,B28,'2015'!D:D,"",'2015'!AA:AA,"JRO"), 0)</f>
        <v>0</v>
      </c>
      <c r="AV28" s="0" t="n">
        <f aca="false">IFERROR(AU28/AT28, 0)</f>
        <v>0</v>
      </c>
      <c r="AW28" s="0" t="n">
        <f aca="false">IFERROR(SUMIFS('2015'!$G:$G,'2015'!F:F,A28,'2015'!C:C,B28,'2015'!D:D,"",'2015'!AA:AA,"NRO",'2015'!L:L,"&lt;&gt;"), 0)</f>
        <v>0</v>
      </c>
      <c r="AX28" s="0" t="n">
        <f aca="false">IFERROR(SUMIFS('2015'!L:L,'2015'!F:F,A28,'2015'!C:C,B28,'2015'!D:D,"",'2015'!AA:AA,"NRO"), 0)</f>
        <v>0</v>
      </c>
      <c r="AY28" s="0" t="n">
        <f aca="false">IFERROR(AX28/AW28, 0)</f>
        <v>0</v>
      </c>
      <c r="AZ28" s="0" t="n">
        <f aca="false">IFERROR(SUMIFS('2015'!$G:$G,'2015'!F:F,A28,'2015'!C:C,B28,'2015'!D:D,"",'2015'!AA:AA,"CRO",'2015'!L:L,"&lt;&gt;"), 0)</f>
        <v>0</v>
      </c>
      <c r="BA28" s="0" t="n">
        <f aca="false">IFERROR(SUMIFS('2015'!L:L,'2015'!F:F,A28,'2015'!C:C,B28,'2015'!D:D,"",'2015'!AA:AA,"CRO"), 0)</f>
        <v>0</v>
      </c>
      <c r="BB28" s="0" t="n">
        <f aca="false">IFERROR(BA28/AZ28, 0)</f>
        <v>0</v>
      </c>
      <c r="BC28" s="0" t="n">
        <f aca="false">SUM(BF28,BI28)</f>
        <v>0</v>
      </c>
      <c r="BD28" s="0" t="n">
        <f aca="false">SUM(BG28,BJ28)</f>
        <v>0</v>
      </c>
      <c r="BE28" s="7" t="n">
        <f aca="false">IFERROR(BD28/BC28, 0)</f>
        <v>0</v>
      </c>
      <c r="BF28" s="0" t="n">
        <f aca="false">IFERROR(SUMIFS('2014'!$G:$G,'2014'!F:F,A28,'2014'!C:C,B28,'2014'!D:D,"",'2014'!AA:AA,"JRO",'2014'!L:L,"&lt;&gt;"), 0)</f>
        <v>0</v>
      </c>
      <c r="BG28" s="0" t="n">
        <f aca="false">IFERROR(SUMIFS('2014'!L:L,'2014'!F:F,A28,'2014'!C:C,B28,'2014'!D:D,"",'2014'!AA:AA,"JRO"), 0)</f>
        <v>0</v>
      </c>
      <c r="BH28" s="7" t="n">
        <f aca="false">IFERROR(BG28/BF28, 0)</f>
        <v>0</v>
      </c>
      <c r="BI28" s="0" t="n">
        <f aca="false">IFERROR(SUMIFS('2014'!$G:$G,'2014'!F:F,A28,'2014'!C:C,B28,'2014'!D:D,"",'2014'!AA:AA,"CRO",'2014'!L:L,"&lt;&gt;"), 0)</f>
        <v>0</v>
      </c>
      <c r="BJ28" s="0" t="n">
        <f aca="false">IFERROR(SUMIFS('2014'!L:L,'2014'!F:F,A28,'2014'!C:C,B28,'2014'!D:D,"",'2014'!AA:AA,"CRO"), 0)</f>
        <v>0</v>
      </c>
      <c r="BK28" s="0" t="n">
        <f aca="false">IFERROR(BJ28/BI28, 0)</f>
        <v>0</v>
      </c>
      <c r="BL28" s="0" t="n">
        <f aca="false">IFERROR(SUMIFS('2013'!$G:$G,'2013'!F:F,A28,'2013'!C:C,B28,'2013'!D:D,"",'2013'!AA:AA,"JRO",'2013'!L:L,"&lt;&gt;"), 0)</f>
        <v>0</v>
      </c>
      <c r="BM28" s="0" t="n">
        <f aca="false">IFERROR(SUMIFS('2013'!L:L,'2013'!F:F,A28,'2013'!C:C,B28,'2013'!D:D,"",'2013'!AA:AA,"JRO"), 0)</f>
        <v>0</v>
      </c>
      <c r="BN28" s="0" t="n">
        <f aca="false">IFERROR(BM28/BL28, 0)</f>
        <v>0</v>
      </c>
      <c r="BO28" s="0" t="n">
        <f aca="false">IFERROR(SUMIFS('2012'!$G:$G,'2012'!F:F,A28,'2012'!C:C,B28,'2012'!D:D,"",'2012'!AA:AA,"JRO",'2012'!L:L,"&lt;&gt;"), 0)</f>
        <v>0</v>
      </c>
      <c r="BP28" s="0" t="n">
        <f aca="false">IFERROR(SUMIFS('2012'!L:L,'2012'!F:F,A28,'2012'!C:C,B28,'2012'!D:D,"",'2012'!AA:AA,"JRO"), 0)</f>
        <v>0</v>
      </c>
      <c r="BQ28" s="0" t="n">
        <f aca="false">IFERROR(BP28/BO28, 0)</f>
        <v>0</v>
      </c>
      <c r="BR28" s="0" t="n">
        <f aca="false">IFERROR(SUMIFS('2011'!$G:$G,'2011'!F:F,A28,'2011'!C:C,B28,'2011'!D:D,"",'2011'!AA:AA,"JRO",'2011'!L:L,"&lt;&gt;"), 0)</f>
        <v>0</v>
      </c>
      <c r="BS28" s="0" t="n">
        <f aca="false">IFERROR(SUMIFS('2011'!L:L,'2011'!F:F,A28,'2011'!C:C,B28,'2011'!D:D,"",'2011'!AA:AA,"JRO"), 0)</f>
        <v>0</v>
      </c>
      <c r="BT28" s="7" t="n">
        <f aca="false">IFERROR(BS28/BR28, 0)</f>
        <v>0</v>
      </c>
      <c r="BU28" s="0" t="n">
        <f aca="false">IFERROR(SUMIFS('2010'!$G:$G,'2010'!F:F,A28,'2010'!C:C,B28,'2010'!D:D,"",'2010'!AA:AA,"JRO",'2010'!L:L,"&lt;&gt;"), 0)</f>
        <v>0</v>
      </c>
      <c r="BV28" s="0" t="n">
        <f aca="false">IFERROR(SUMIFS('2010'!L:L,'2010'!F:F,A28,'2010'!C:C,B28,'2010'!D:D,"",'2010'!AA:AA,"JRO"), 0)</f>
        <v>0</v>
      </c>
      <c r="BW28" s="7" t="n">
        <f aca="false">IFERROR(BV28/BU28, 0)</f>
        <v>0</v>
      </c>
      <c r="BX28" s="0" t="n">
        <f aca="false">IFERROR(SUMIFS('2009'!$G:$G,'2009'!F:F,A28,'2009'!C:C,B28,'2009'!D:D,"",'2009'!AA:AA,"JRO",'2009'!L:L,"&lt;&gt;"), 0)</f>
        <v>0</v>
      </c>
      <c r="BY28" s="0" t="n">
        <f aca="false">IFERROR(SUMIFS('2009'!L:L,'2009'!F:F,A28,'2009'!C:C,B28,'2009'!D:D,"",'2009'!AA:AA,"JRO"), 0)</f>
        <v>0</v>
      </c>
      <c r="BZ28" s="7" t="n">
        <f aca="false">IFERROR(BY28/BX28, 0)</f>
        <v>0</v>
      </c>
    </row>
    <row r="29" customFormat="false" ht="15" hidden="false" customHeight="false" outlineLevel="0" collapsed="false">
      <c r="A29" s="0" t="s">
        <v>87</v>
      </c>
      <c r="B29" s="16" t="s">
        <v>64</v>
      </c>
      <c r="C29" s="56" t="n">
        <f aca="false">IFERROR(AVERAGEIFS(I29:BZ29,I$2:BZ$2,"JRO escorts per deportee",I29:BZ29,"&lt;&gt;0"), 0)</f>
        <v>2.5</v>
      </c>
      <c r="D29" s="13" t="n">
        <f aca="false">IFERROR(AVERAGEIFS(I29:BZ29,I$2:BZ$2,"NRO escorts per deportee",I29:BZ29,"&lt;&gt;0"), 0)</f>
        <v>0</v>
      </c>
      <c r="E29" s="13" t="n">
        <f aca="false">IFERROR(AVERAGEIFS(I29:BZ29,I$2:BZ$2,"CRO escorts per deportee",I29:BZ29,"&lt;&gt;0"), 0)</f>
        <v>0</v>
      </c>
      <c r="G29" s="0" t="n">
        <f aca="false">SUM(J29,M29,P29)</f>
        <v>0</v>
      </c>
      <c r="H29" s="0" t="n">
        <f aca="false">SUM(K29,N29,Q29)</f>
        <v>0</v>
      </c>
      <c r="I29" s="7" t="n">
        <f aca="false">IFERROR(H29/G29, 0)</f>
        <v>0</v>
      </c>
      <c r="J29" s="0" t="n">
        <f aca="false">IFERROR(SUMIFS('2018'!$H:$H,'2018'!$C:$C,B29,'2018'!$F:$F,A29,'2018'!AA:AA,"JRO",'2018'!P:P,"&lt;&gt;")+SUMIFS('2018'!$I:$I,'2018'!$D:$D,B29,'2018'!$F:$F,A29,'2018'!AA:AA,"JRO",'2018'!Q:Q,"&lt;&gt;")+SUMIFS('2018'!$J:$J,'2018'!$E:$E,B29,'2018'!$F:$F,A29,'2018'!AA:AA,"JRO",'2018'!R:R,"&lt;&gt;"), 0)</f>
        <v>0</v>
      </c>
      <c r="K29" s="0" t="n">
        <f aca="false">IFERROR(SUMIFS('2018'!M:M,'2018'!AA:AA,"JRO",'2018'!F:F,A29,'2018'!C:C,B29)+SUMIFS('2018'!P:P,'2018'!AA:AA,"JRO",'2018'!F:F,A29,'2018'!C:C,B29)+SUMIFS('2018'!N:N,'2018'!AA:AA,"JRO",'2018'!F:F,A29,'2018'!D:D,B29)+SUMIFS('2018'!N:N,'2018'!AA:AA,"JRO",'2018'!F:F,A29,'2018'!D:D,B29)+SUMIFS('2018'!O:O,'2018'!AA:AA,"JRO",'2018'!F:F,A29,'2018'!E:E,B29)+SUMIFS('2018'!R:R,'2018'!AA:AA,"JRO",'2018'!F:F,A29,'2018'!E:E,B29), 0)</f>
        <v>0</v>
      </c>
      <c r="L29" s="7" t="n">
        <f aca="false">IFERROR(K29/J29, 0)</f>
        <v>0</v>
      </c>
      <c r="M29" s="0" t="n">
        <f aca="false">IFERROR(SUMIFS('2018'!$H:$H,'2018'!$C:$C,B29,'2018'!$F:$F,A29,'2018'!AA:AA,"NRO",'2018'!P:P,"&lt;&gt;")+SUMIFS('2018'!$I:$I,'2018'!$D:$D,B29,'2018'!$F:$F,A29,'2018'!AA:AA,"NRO",'2018'!Q:Q,"&lt;&gt;")+SUMIFS('2018'!$J:$J,'2018'!$E:$E,B29,'2018'!$F:$F,A29,'2018'!AA:AA,"NRO",'2018'!R:R,"&lt;&gt;"), 0)</f>
        <v>0</v>
      </c>
      <c r="N29" s="0" t="n">
        <f aca="false">IFERROR(SUMIFS('2018'!M:M,'2018'!AA:AA,"NRO",'2018'!F:F,A29,'2018'!C:C,B29)+SUMIFS('2018'!P:P,'2018'!AA:AA,"NRO",'2018'!F:F,A29,'2018'!C:C,B29)+SUMIFS('2018'!N:N,'2018'!AA:AA,"NRO",'2018'!F:F,A29,'2018'!D:D,B29)+SUMIFS('2018'!N:N,'2018'!AA:AA,"NRO",'2018'!F:F,A29,'2018'!D:D,B29)+SUMIFS('2018'!O:O,'2018'!AA:AA,"NRO",'2018'!F:F,A29,'2018'!E:E,B29)+SUMIFS('2018'!R:R,'2018'!AA:AA,"NRO",'2018'!F:F,A29,'2018'!E:E,B29), 0)</f>
        <v>0</v>
      </c>
      <c r="O29" s="7" t="n">
        <f aca="false">IFERROR(N29/M29, 0)</f>
        <v>0</v>
      </c>
      <c r="P29" s="0" t="n">
        <f aca="false">IFERROR(SUMIFS('2018'!$H:$H,'2018'!$C:$C,B29,'2018'!$F:$F,A29,'2018'!AA:AA,"CRO")+SUMIFS('2018'!$I:$I,'2018'!$D:$D,B29,'2018'!$F:$F,A29,'2018'!AA:AA,"CRO")+SUMIFS('2018'!$J:$J,'2018'!$E:$E,B29,'2018'!$F:$F,A29,'2018'!AA:AA,"CRO"), 0)</f>
        <v>0</v>
      </c>
      <c r="Q29" s="0" t="n">
        <f aca="false">IFERROR(SUMIFS('2018'!M:M,'2018'!AA:AA,"CRO",'2018'!F:F,A29,'2018'!C:C,B29)+SUMIFS('2018'!P:P,'2018'!AA:AA,"CRO",'2018'!F:F,A29,'2018'!C:C,B29)+SUMIFS('2018'!N:N,'2018'!AA:AA,"CRO",'2018'!F:F,A29,'2018'!D:D,B29)+SUMIFS('2018'!N:N,'2018'!AA:AA,"CRO",'2018'!F:F,A29,'2018'!D:D,B29)+SUMIFS('2018'!O:O,'2018'!AA:AA,"CRO",'2018'!F:F,A29,'2018'!E:E,B29)+SUMIFS('2018'!R:R,'2018'!AA:AA,"CRO",'2018'!F:F,A29,'2018'!E:E,B29), 0)</f>
        <v>0</v>
      </c>
      <c r="R29" s="7" t="n">
        <f aca="false">IFERROR(Q29/P29, 0)</f>
        <v>0</v>
      </c>
      <c r="S29" s="7" t="n">
        <f aca="false">SUM(V29,Y29,AB29)</f>
        <v>0</v>
      </c>
      <c r="T29" s="7" t="n">
        <f aca="false">SUM(W29,Z29,AC29)</f>
        <v>0</v>
      </c>
      <c r="U29" s="7" t="n">
        <f aca="false">IFERROR(T29/S29, 0)</f>
        <v>0</v>
      </c>
      <c r="V29" s="0" t="n">
        <f aca="false">SUMIFS('2017'!$H:$H,'2017'!$C:$C,B29,'2017'!$F:$F,A29,'2017'!AA:AA,"JRO",'2017'!P:P,"&lt;&gt;")+SUMIFS('2017'!$I:$I,'2017'!$D:$D,B29,'2017'!$F:$F,A29,'2017'!AA:AA,"JRO",'2017'!Q:Q,"&lt;&gt;")+SUMIFS('2017'!$J:$J,'2017'!$E:$E,B29,'2017'!$F:$F,A29,'2017'!AA:AA,"JRO",'2017'!R:R,"&lt;&gt;")</f>
        <v>0</v>
      </c>
      <c r="W29" s="0" t="n">
        <f aca="false">IFERROR(SUMIFS('2017'!M:M,'2017'!AA:AA,"JRO",'2017'!F:F,A29,'2017'!C:C,B29)+SUMIFS('2017'!P:P,'2017'!AA:AA,"JRO",'2017'!F:F,A29,'2017'!C:C,B29)+SUMIFS('2017'!N:N,'2017'!AA:AA,"JRO",'2017'!F:F,A29,'2017'!D:D,B29)+SUMIFS('2017'!N:N,'2017'!AA:AA,"JRO",'2017'!F:F,A29,'2017'!D:D,B29)+SUMIFS('2017'!O:O,'2017'!AA:AA,"JRO",'2017'!F:F,A29,'2017'!E:E,B29)+SUMIFS('2017'!R:R,'2017'!AA:AA,"JRO",'2017'!F:F,A29,'2017'!E:E,B29), 0)</f>
        <v>0</v>
      </c>
      <c r="X29" s="7" t="n">
        <f aca="false">IFERROR(W29/V29, 0)</f>
        <v>0</v>
      </c>
      <c r="Y29" s="0" t="n">
        <f aca="false">IFERROR(SUMIFS('2017'!$H:$H,'2017'!$C:$C,B29,'2017'!$F:$F,A29,'2017'!AA:AA,"NRO",'2017'!P:P,"&lt;&gt;")+SUMIFS('2017'!$I:$I,'2017'!$D:$D,B29,'2017'!$F:$F,A29,'2017'!AA:AA,"NRO",'2017'!Q:Q,"&lt;&gt;")+SUMIFS('2017'!$J:$J,'2017'!$E:$E,B29,'2017'!$F:$F,A29,'2017'!AA:AA,"NRO",'2017'!R:R,"&lt;&gt;"), 0)</f>
        <v>0</v>
      </c>
      <c r="Z29" s="0" t="n">
        <f aca="false">IFERROR(SUMIFS('2017'!M:M,'2017'!AA:AA,"NRO",'2017'!F:F,A29,'2017'!C:C,B29)+SUMIFS('2017'!P:P,'2017'!AA:AA,"NRO",'2017'!F:F,A29,'2017'!C:C,B29)+SUMIFS('2017'!N:N,'2017'!AA:AA,"NRO",'2017'!F:F,A29,'2017'!D:D,B29)+SUMIFS('2017'!N:N,'2017'!AA:AA,"NRO",'2017'!F:F,A29,'2017'!D:D,B29)+SUMIFS('2017'!O:O,'2017'!AA:AA,"NRO",'2017'!F:F,A29,'2017'!E:E,B29)+SUMIFS('2017'!R:R,'2017'!AA:AA,"NRO",'2017'!F:F,A29,'2017'!E:E,B29), 0)</f>
        <v>0</v>
      </c>
      <c r="AA29" s="7" t="n">
        <f aca="false">IFERROR(Z29/Y29, 0)</f>
        <v>0</v>
      </c>
      <c r="AB29" s="0" t="n">
        <f aca="false">IFERROR(SUMIFS('2017'!$H:$H,'2017'!$C:$C,B29,'2017'!$F:$F,A29,'2017'!AA:AA,"CRO",'2017'!P:P,"&lt;&gt;")+SUMIFS('2017'!$I:$I,'2017'!$D:$D,B29,'2017'!$F:$F,A29,'2017'!AA:AA,"CRO",'2017'!Q:Q,"&lt;&gt;")+SUMIFS('2017'!$J:$J,'2017'!$E:$E,B29,'2017'!$F:$F,A29,'2017'!AA:AA,"CRO",'2017'!R:R,"&lt;&gt;"), 0)</f>
        <v>0</v>
      </c>
      <c r="AC29" s="0" t="n">
        <f aca="false">IFERROR(SUMIFS('2017'!M:M,'2017'!AA:AA,"CRO",'2017'!F:F,A29,'2017'!C:C,B29)+SUMIFS('2017'!P:P,'2017'!AA:AA,"CRO",'2017'!F:F,A29,'2017'!C:C,B29)+SUMIFS('2017'!N:N,'2017'!AA:AA,"CRO",'2017'!F:F,A29,'2017'!D:D,B29)+SUMIFS('2017'!N:N,'2017'!AA:AA,"CRO",'2017'!F:F,A29,'2017'!D:D,B29)+SUMIFS('2017'!O:O,'2017'!AA:AA,"CRO",'2017'!F:F,A29,'2017'!E:E,B29)+SUMIFS('2017'!R:R,'2017'!AA:AA,"CRO",'2017'!F:F,A29,'2017'!E:E,B29), 0)</f>
        <v>0</v>
      </c>
      <c r="AD29" s="0" t="n">
        <f aca="false">IFERROR(AC29/AB29, 0)</f>
        <v>0</v>
      </c>
      <c r="AE29" s="0" t="n">
        <f aca="false">SUM(AH29,AK29,AN29)</f>
        <v>0</v>
      </c>
      <c r="AF29" s="0" t="n">
        <f aca="false">SUM(AI29,AL29,AO29)</f>
        <v>0</v>
      </c>
      <c r="AG29" s="7" t="n">
        <f aca="false">IFERROR(AF29/AE29, 0)</f>
        <v>0</v>
      </c>
      <c r="AH29" s="0" t="n">
        <f aca="false">IFERROR(SUMIFS('2016'!$G:$G,'2016'!F:F,A29,'2016'!C:C,B29,'2016'!D:D,"",'2016'!AA:AA,"JRO",'2016'!L:L,"&lt;&gt;"), 0)</f>
        <v>0</v>
      </c>
      <c r="AI29" s="0" t="n">
        <f aca="false">IFERROR(SUMIFS('2016'!L:L,'2016'!F:F,A29,'2016'!C:C,B29,'2016'!D:D,"",'2016'!AA:AA,"JRO"), 0)</f>
        <v>0</v>
      </c>
      <c r="AJ29" s="7" t="n">
        <f aca="false">IFERROR(AI29/AH29, 0)</f>
        <v>0</v>
      </c>
      <c r="AK29" s="0" t="n">
        <f aca="false">IFERROR(SUMIFS('2016'!$G:$G,'2016'!F:F,A29,'2016'!C:C,B29,'2016'!D:D,"",'2016'!AA:AA,"NRO",'2016'!L:L,"&lt;&gt;"), 0)</f>
        <v>0</v>
      </c>
      <c r="AL29" s="0" t="n">
        <f aca="false">IFERROR(SUMIFS('2016'!L:L,'2016'!F:F,A29,'2016'!C:C,B29,'2016'!D:D,"",'2016'!AA:AA,"NRO"), 0)</f>
        <v>0</v>
      </c>
      <c r="AM29" s="0" t="n">
        <f aca="false">IFERROR(AL29/AK29, 0)</f>
        <v>0</v>
      </c>
      <c r="AN29" s="0" t="n">
        <f aca="false">IFERROR(SUMIFS('2016'!$G:$G,'2016'!F:F,A29,'2016'!C:C,B29,'2016'!D:D,"",'2016'!AA:AA,"CRO",'2016'!L:L,"&lt;&gt;"), 0)</f>
        <v>0</v>
      </c>
      <c r="AO29" s="0" t="n">
        <f aca="false">IFERROR(SUMIFS('2016'!L:L,'2016'!F:F,A29,'2016'!C:C,B29,'2016'!D:D,"",'2016'!AA:AA,"CRO"), 0)</f>
        <v>0</v>
      </c>
      <c r="AP29" s="0" t="n">
        <f aca="false">IFERROR(AO29/AN29, 0)</f>
        <v>0</v>
      </c>
      <c r="AQ29" s="0" t="n">
        <f aca="false">SUM(AT29,AW29,AZ29)</f>
        <v>0</v>
      </c>
      <c r="AR29" s="0" t="n">
        <f aca="false">SUM(AU29,AX29,BA29)</f>
        <v>0</v>
      </c>
      <c r="AS29" s="7" t="n">
        <f aca="false">IFERROR(AR29/AQ29, 0)</f>
        <v>0</v>
      </c>
      <c r="AT29" s="0" t="n">
        <f aca="false">IFERROR(SUMIFS('2015'!$G:$G,'2015'!F:F,A29,'2015'!C:C,B29,'2015'!D:D,"",'2015'!AA:AA,"JRO",'2015'!L:L,"&lt;&gt;"), 0)</f>
        <v>0</v>
      </c>
      <c r="AU29" s="0" t="n">
        <f aca="false">IFERROR(SUMIFS('2015'!L:L,'2015'!F:F,A29,'2015'!C:C,B29,'2015'!D:D,"",'2015'!AA:AA,"JRO"), 0)</f>
        <v>0</v>
      </c>
      <c r="AV29" s="0" t="n">
        <f aca="false">IFERROR(AU29/AT29, 0)</f>
        <v>0</v>
      </c>
      <c r="AW29" s="0" t="n">
        <f aca="false">IFERROR(SUMIFS('2015'!$G:$G,'2015'!F:F,A29,'2015'!C:C,B29,'2015'!D:D,"",'2015'!AA:AA,"NRO",'2015'!L:L,"&lt;&gt;"), 0)</f>
        <v>0</v>
      </c>
      <c r="AX29" s="0" t="n">
        <f aca="false">IFERROR(SUMIFS('2015'!L:L,'2015'!F:F,A29,'2015'!C:C,B29,'2015'!D:D,"",'2015'!AA:AA,"NRO"), 0)</f>
        <v>0</v>
      </c>
      <c r="AY29" s="0" t="n">
        <f aca="false">IFERROR(AX29/AW29, 0)</f>
        <v>0</v>
      </c>
      <c r="AZ29" s="0" t="n">
        <f aca="false">IFERROR(SUMIFS('2015'!$G:$G,'2015'!F:F,A29,'2015'!C:C,B29,'2015'!D:D,"",'2015'!AA:AA,"CRO",'2015'!L:L,"&lt;&gt;"), 0)</f>
        <v>0</v>
      </c>
      <c r="BA29" s="0" t="n">
        <f aca="false">IFERROR(SUMIFS('2015'!L:L,'2015'!F:F,A29,'2015'!C:C,B29,'2015'!D:D,"",'2015'!AA:AA,"CRO"), 0)</f>
        <v>0</v>
      </c>
      <c r="BB29" s="0" t="n">
        <f aca="false">IFERROR(BA29/AZ29, 0)</f>
        <v>0</v>
      </c>
      <c r="BC29" s="0" t="n">
        <f aca="false">SUM(BF29,BI29)</f>
        <v>0</v>
      </c>
      <c r="BD29" s="0" t="n">
        <f aca="false">SUM(BG29,BJ29)</f>
        <v>0</v>
      </c>
      <c r="BE29" s="7" t="n">
        <f aca="false">IFERROR(BD29/BC29, 0)</f>
        <v>0</v>
      </c>
      <c r="BF29" s="0" t="n">
        <f aca="false">IFERROR(SUMIFS('2014'!$G:$G,'2014'!F:F,A29,'2014'!C:C,B29,'2014'!D:D,"",'2014'!AA:AA,"JRO",'2014'!L:L,"&lt;&gt;"), 0)</f>
        <v>0</v>
      </c>
      <c r="BG29" s="0" t="n">
        <f aca="false">IFERROR(SUMIFS('2014'!L:L,'2014'!F:F,A29,'2014'!C:C,B29,'2014'!D:D,"",'2014'!AA:AA,"JRO"), 0)</f>
        <v>0</v>
      </c>
      <c r="BH29" s="7" t="n">
        <f aca="false">IFERROR(BG29/BF29, 0)</f>
        <v>0</v>
      </c>
      <c r="BI29" s="0" t="n">
        <f aca="false">IFERROR(SUMIFS('2014'!$G:$G,'2014'!F:F,A29,'2014'!C:C,B29,'2014'!D:D,"",'2014'!AA:AA,"CRO",'2014'!L:L,"&lt;&gt;"), 0)</f>
        <v>0</v>
      </c>
      <c r="BJ29" s="0" t="n">
        <f aca="false">IFERROR(SUMIFS('2014'!L:L,'2014'!F:F,A29,'2014'!C:C,B29,'2014'!D:D,"",'2014'!AA:AA,"CRO"), 0)</f>
        <v>0</v>
      </c>
      <c r="BK29" s="0" t="n">
        <f aca="false">IFERROR(BJ29/BI29, 0)</f>
        <v>0</v>
      </c>
      <c r="BL29" s="0" t="n">
        <f aca="false">IFERROR(SUMIFS('2013'!$G:$G,'2013'!F:F,A29,'2013'!C:C,B29,'2013'!D:D,"",'2013'!AA:AA,"JRO",'2013'!L:L,"&lt;&gt;"), 0)</f>
        <v>0</v>
      </c>
      <c r="BM29" s="0" t="n">
        <f aca="false">IFERROR(SUMIFS('2013'!L:L,'2013'!F:F,A29,'2013'!C:C,B29,'2013'!D:D,"",'2013'!AA:AA,"JRO"), 0)</f>
        <v>0</v>
      </c>
      <c r="BN29" s="0" t="n">
        <f aca="false">IFERROR(BM29/BL29, 0)</f>
        <v>0</v>
      </c>
      <c r="BO29" s="0" t="n">
        <f aca="false">IFERROR(SUMIFS('2012'!$G:$G,'2012'!F:F,A29,'2012'!C:C,B29,'2012'!D:D,"",'2012'!AA:AA,"JRO",'2012'!L:L,"&lt;&gt;"), 0)</f>
        <v>0</v>
      </c>
      <c r="BP29" s="0" t="n">
        <f aca="false">IFERROR(SUMIFS('2012'!L:L,'2012'!F:F,A29,'2012'!C:C,B29,'2012'!D:D,"",'2012'!AA:AA,"JRO"), 0)</f>
        <v>0</v>
      </c>
      <c r="BQ29" s="0" t="n">
        <f aca="false">IFERROR(BP29/BO29, 0)</f>
        <v>0</v>
      </c>
      <c r="BR29" s="0" t="n">
        <f aca="false">IFERROR(SUMIFS('2011'!$G:$G,'2011'!F:F,A29,'2011'!C:C,B29,'2011'!D:D,"",'2011'!AA:AA,"JRO",'2011'!L:L,"&lt;&gt;"), 0)</f>
        <v>0</v>
      </c>
      <c r="BS29" s="0" t="n">
        <f aca="false">IFERROR(SUMIFS('2011'!L:L,'2011'!F:F,A29,'2011'!C:C,B29,'2011'!D:D,"",'2011'!AA:AA,"JRO"), 0)</f>
        <v>0</v>
      </c>
      <c r="BT29" s="7" t="n">
        <f aca="false">IFERROR(BS29/BR29, 0)</f>
        <v>0</v>
      </c>
      <c r="BU29" s="0" t="n">
        <f aca="false">IFERROR(SUMIFS('2010'!$G:$G,'2010'!F:F,A29,'2010'!C:C,B29,'2010'!D:D,"",'2010'!AA:AA,"JRO",'2010'!L:L,"&lt;&gt;"), 0)</f>
        <v>0</v>
      </c>
      <c r="BV29" s="0" t="n">
        <f aca="false">IFERROR(SUMIFS('2010'!L:L,'2010'!F:F,A29,'2010'!C:C,B29,'2010'!D:D,"",'2010'!AA:AA,"JRO"), 0)</f>
        <v>0</v>
      </c>
      <c r="BW29" s="7" t="n">
        <f aca="false">IFERROR(BV29/BU29, 0)</f>
        <v>0</v>
      </c>
      <c r="BX29" s="0" t="n">
        <f aca="false">IFERROR(SUMIFS('2009'!$G:$G,'2009'!F:F,A29,'2009'!C:C,B29,'2009'!D:D,"",'2009'!AA:AA,"JRO",'2009'!L:L,"&lt;&gt;"), 0)</f>
        <v>6</v>
      </c>
      <c r="BY29" s="0" t="n">
        <f aca="false">IFERROR(SUMIFS('2009'!L:L,'2009'!F:F,A29,'2009'!C:C,B29,'2009'!D:D,"",'2009'!AA:AA,"JRO"), 0)</f>
        <v>15</v>
      </c>
      <c r="BZ29" s="7" t="n">
        <f aca="false">IFERROR(BY29/BX29, 0)</f>
        <v>2.5</v>
      </c>
    </row>
    <row r="30" customFormat="false" ht="15" hidden="false" customHeight="false" outlineLevel="0" collapsed="false">
      <c r="A30" s="0" t="s">
        <v>87</v>
      </c>
      <c r="B30" s="13" t="s">
        <v>71</v>
      </c>
      <c r="C30" s="56" t="n">
        <f aca="false">IFERROR(AVERAGEIFS(I30:BZ30,I$2:BZ$2,"JRO escorts per deportee",I30:BZ30,"&lt;&gt;0"), 0)</f>
        <v>0</v>
      </c>
      <c r="D30" s="13" t="n">
        <f aca="false">IFERROR(AVERAGEIFS(I30:BZ30,I$2:BZ$2,"NRO escorts per deportee",I30:BZ30,"&lt;&gt;0"), 0)</f>
        <v>0</v>
      </c>
      <c r="E30" s="13" t="n">
        <f aca="false">IFERROR(AVERAGEIFS(I30:BZ30,I$2:BZ$2,"CRO escorts per deportee",I30:BZ30,"&lt;&gt;0"), 0)</f>
        <v>0</v>
      </c>
      <c r="G30" s="0" t="n">
        <f aca="false">SUM(J30,M30,P30)</f>
        <v>0</v>
      </c>
      <c r="H30" s="0" t="n">
        <f aca="false">SUM(K30,N30,Q30)</f>
        <v>0</v>
      </c>
      <c r="I30" s="7" t="n">
        <f aca="false">IFERROR(H30/G30, 0)</f>
        <v>0</v>
      </c>
      <c r="J30" s="0" t="n">
        <f aca="false">IFERROR(SUMIFS('2018'!$H:$H,'2018'!$C:$C,B30,'2018'!$F:$F,A30,'2018'!AA:AA,"JRO",'2018'!P:P,"&lt;&gt;")+SUMIFS('2018'!$I:$I,'2018'!$D:$D,B30,'2018'!$F:$F,A30,'2018'!AA:AA,"JRO",'2018'!Q:Q,"&lt;&gt;")+SUMIFS('2018'!$J:$J,'2018'!$E:$E,B30,'2018'!$F:$F,A30,'2018'!AA:AA,"JRO",'2018'!R:R,"&lt;&gt;"), 0)</f>
        <v>0</v>
      </c>
      <c r="K30" s="0" t="n">
        <f aca="false">IFERROR(SUMIFS('2018'!M:M,'2018'!AA:AA,"JRO",'2018'!F:F,A30,'2018'!C:C,B30)+SUMIFS('2018'!P:P,'2018'!AA:AA,"JRO",'2018'!F:F,A30,'2018'!C:C,B30)+SUMIFS('2018'!N:N,'2018'!AA:AA,"JRO",'2018'!F:F,A30,'2018'!D:D,B30)+SUMIFS('2018'!N:N,'2018'!AA:AA,"JRO",'2018'!F:F,A30,'2018'!D:D,B30)+SUMIFS('2018'!O:O,'2018'!AA:AA,"JRO",'2018'!F:F,A30,'2018'!E:E,B30)+SUMIFS('2018'!R:R,'2018'!AA:AA,"JRO",'2018'!F:F,A30,'2018'!E:E,B30), 0)</f>
        <v>0</v>
      </c>
      <c r="L30" s="7" t="n">
        <f aca="false">IFERROR(K30/J30, 0)</f>
        <v>0</v>
      </c>
      <c r="M30" s="0" t="n">
        <f aca="false">IFERROR(SUMIFS('2018'!$H:$H,'2018'!$C:$C,B30,'2018'!$F:$F,A30,'2018'!AA:AA,"NRO",'2018'!P:P,"&lt;&gt;")+SUMIFS('2018'!$I:$I,'2018'!$D:$D,B30,'2018'!$F:$F,A30,'2018'!AA:AA,"NRO",'2018'!Q:Q,"&lt;&gt;")+SUMIFS('2018'!$J:$J,'2018'!$E:$E,B30,'2018'!$F:$F,A30,'2018'!AA:AA,"NRO",'2018'!R:R,"&lt;&gt;"), 0)</f>
        <v>0</v>
      </c>
      <c r="N30" s="0" t="n">
        <f aca="false">IFERROR(SUMIFS('2018'!M:M,'2018'!AA:AA,"NRO",'2018'!F:F,A30,'2018'!C:C,B30)+SUMIFS('2018'!P:P,'2018'!AA:AA,"NRO",'2018'!F:F,A30,'2018'!C:C,B30)+SUMIFS('2018'!N:N,'2018'!AA:AA,"NRO",'2018'!F:F,A30,'2018'!D:D,B30)+SUMIFS('2018'!N:N,'2018'!AA:AA,"NRO",'2018'!F:F,A30,'2018'!D:D,B30)+SUMIFS('2018'!O:O,'2018'!AA:AA,"NRO",'2018'!F:F,A30,'2018'!E:E,B30)+SUMIFS('2018'!R:R,'2018'!AA:AA,"NRO",'2018'!F:F,A30,'2018'!E:E,B30), 0)</f>
        <v>0</v>
      </c>
      <c r="O30" s="7" t="n">
        <f aca="false">IFERROR(N30/M30, 0)</f>
        <v>0</v>
      </c>
      <c r="P30" s="0" t="n">
        <f aca="false">IFERROR(SUMIFS('2018'!$H:$H,'2018'!$C:$C,B30,'2018'!$F:$F,A30,'2018'!AA:AA,"CRO")+SUMIFS('2018'!$I:$I,'2018'!$D:$D,B30,'2018'!$F:$F,A30,'2018'!AA:AA,"CRO")+SUMIFS('2018'!$J:$J,'2018'!$E:$E,B30,'2018'!$F:$F,A30,'2018'!AA:AA,"CRO"), 0)</f>
        <v>0</v>
      </c>
      <c r="Q30" s="0" t="n">
        <f aca="false">IFERROR(SUMIFS('2018'!M:M,'2018'!AA:AA,"CRO",'2018'!F:F,A30,'2018'!C:C,B30)+SUMIFS('2018'!P:P,'2018'!AA:AA,"CRO",'2018'!F:F,A30,'2018'!C:C,B30)+SUMIFS('2018'!N:N,'2018'!AA:AA,"CRO",'2018'!F:F,A30,'2018'!D:D,B30)+SUMIFS('2018'!N:N,'2018'!AA:AA,"CRO",'2018'!F:F,A30,'2018'!D:D,B30)+SUMIFS('2018'!O:O,'2018'!AA:AA,"CRO",'2018'!F:F,A30,'2018'!E:E,B30)+SUMIFS('2018'!R:R,'2018'!AA:AA,"CRO",'2018'!F:F,A30,'2018'!E:E,B30), 0)</f>
        <v>0</v>
      </c>
      <c r="R30" s="7" t="n">
        <f aca="false">IFERROR(Q30/P30, 0)</f>
        <v>0</v>
      </c>
      <c r="S30" s="7" t="n">
        <f aca="false">SUM(V30,Y30,AB30)</f>
        <v>0</v>
      </c>
      <c r="T30" s="7" t="n">
        <f aca="false">SUM(W30,Z30,AC30)</f>
        <v>0</v>
      </c>
      <c r="U30" s="7" t="n">
        <f aca="false">IFERROR(T30/S30, 0)</f>
        <v>0</v>
      </c>
      <c r="V30" s="0" t="n">
        <f aca="false">SUMIFS('2017'!$H:$H,'2017'!$C:$C,B30,'2017'!$F:$F,A30,'2017'!AA:AA,"JRO",'2017'!P:P,"&lt;&gt;")+SUMIFS('2017'!$I:$I,'2017'!$D:$D,B30,'2017'!$F:$F,A30,'2017'!AA:AA,"JRO",'2017'!Q:Q,"&lt;&gt;")+SUMIFS('2017'!$J:$J,'2017'!$E:$E,B30,'2017'!$F:$F,A30,'2017'!AA:AA,"JRO",'2017'!R:R,"&lt;&gt;")</f>
        <v>0</v>
      </c>
      <c r="W30" s="0" t="n">
        <f aca="false">IFERROR(SUMIFS('2017'!M:M,'2017'!AA:AA,"JRO",'2017'!F:F,A30,'2017'!C:C,B30)+SUMIFS('2017'!P:P,'2017'!AA:AA,"JRO",'2017'!F:F,A30,'2017'!C:C,B30)+SUMIFS('2017'!N:N,'2017'!AA:AA,"JRO",'2017'!F:F,A30,'2017'!D:D,B30)+SUMIFS('2017'!N:N,'2017'!AA:AA,"JRO",'2017'!F:F,A30,'2017'!D:D,B30)+SUMIFS('2017'!O:O,'2017'!AA:AA,"JRO",'2017'!F:F,A30,'2017'!E:E,B30)+SUMIFS('2017'!R:R,'2017'!AA:AA,"JRO",'2017'!F:F,A30,'2017'!E:E,B30), 0)</f>
        <v>0</v>
      </c>
      <c r="X30" s="7" t="n">
        <f aca="false">IFERROR(W30/V30, 0)</f>
        <v>0</v>
      </c>
      <c r="Y30" s="0" t="n">
        <f aca="false">IFERROR(SUMIFS('2017'!$H:$H,'2017'!$C:$C,B30,'2017'!$F:$F,A30,'2017'!AA:AA,"NRO",'2017'!P:P,"&lt;&gt;")+SUMIFS('2017'!$I:$I,'2017'!$D:$D,B30,'2017'!$F:$F,A30,'2017'!AA:AA,"NRO",'2017'!Q:Q,"&lt;&gt;")+SUMIFS('2017'!$J:$J,'2017'!$E:$E,B30,'2017'!$F:$F,A30,'2017'!AA:AA,"NRO",'2017'!R:R,"&lt;&gt;"), 0)</f>
        <v>0</v>
      </c>
      <c r="Z30" s="0" t="n">
        <f aca="false">IFERROR(SUMIFS('2017'!M:M,'2017'!AA:AA,"NRO",'2017'!F:F,A30,'2017'!C:C,B30)+SUMIFS('2017'!P:P,'2017'!AA:AA,"NRO",'2017'!F:F,A30,'2017'!C:C,B30)+SUMIFS('2017'!N:N,'2017'!AA:AA,"NRO",'2017'!F:F,A30,'2017'!D:D,B30)+SUMIFS('2017'!N:N,'2017'!AA:AA,"NRO",'2017'!F:F,A30,'2017'!D:D,B30)+SUMIFS('2017'!O:O,'2017'!AA:AA,"NRO",'2017'!F:F,A30,'2017'!E:E,B30)+SUMIFS('2017'!R:R,'2017'!AA:AA,"NRO",'2017'!F:F,A30,'2017'!E:E,B30), 0)</f>
        <v>0</v>
      </c>
      <c r="AA30" s="7" t="n">
        <f aca="false">IFERROR(Z30/Y30, 0)</f>
        <v>0</v>
      </c>
      <c r="AB30" s="0" t="n">
        <f aca="false">IFERROR(SUMIFS('2017'!$H:$H,'2017'!$C:$C,B30,'2017'!$F:$F,A30,'2017'!AA:AA,"CRO",'2017'!P:P,"&lt;&gt;")+SUMIFS('2017'!$I:$I,'2017'!$D:$D,B30,'2017'!$F:$F,A30,'2017'!AA:AA,"CRO",'2017'!Q:Q,"&lt;&gt;")+SUMIFS('2017'!$J:$J,'2017'!$E:$E,B30,'2017'!$F:$F,A30,'2017'!AA:AA,"CRO",'2017'!R:R,"&lt;&gt;"), 0)</f>
        <v>0</v>
      </c>
      <c r="AC30" s="0" t="n">
        <f aca="false">IFERROR(SUMIFS('2017'!M:M,'2017'!AA:AA,"CRO",'2017'!F:F,A30,'2017'!C:C,B30)+SUMIFS('2017'!P:P,'2017'!AA:AA,"CRO",'2017'!F:F,A30,'2017'!C:C,B30)+SUMIFS('2017'!N:N,'2017'!AA:AA,"CRO",'2017'!F:F,A30,'2017'!D:D,B30)+SUMIFS('2017'!N:N,'2017'!AA:AA,"CRO",'2017'!F:F,A30,'2017'!D:D,B30)+SUMIFS('2017'!O:O,'2017'!AA:AA,"CRO",'2017'!F:F,A30,'2017'!E:E,B30)+SUMIFS('2017'!R:R,'2017'!AA:AA,"CRO",'2017'!F:F,A30,'2017'!E:E,B30), 0)</f>
        <v>0</v>
      </c>
      <c r="AD30" s="0" t="n">
        <f aca="false">IFERROR(AC30/AB30, 0)</f>
        <v>0</v>
      </c>
      <c r="AE30" s="0" t="n">
        <f aca="false">SUM(AH30,AK30,AN30)</f>
        <v>0</v>
      </c>
      <c r="AF30" s="0" t="n">
        <f aca="false">SUM(AI30,AL30,AO30)</f>
        <v>0</v>
      </c>
      <c r="AG30" s="7" t="n">
        <f aca="false">IFERROR(AF30/AE30, 0)</f>
        <v>0</v>
      </c>
      <c r="AH30" s="0" t="n">
        <f aca="false">IFERROR(SUMIFS('2016'!$G:$G,'2016'!F:F,A30,'2016'!C:C,B30,'2016'!D:D,"",'2016'!AA:AA,"JRO",'2016'!L:L,"&lt;&gt;"), 0)</f>
        <v>0</v>
      </c>
      <c r="AI30" s="0" t="n">
        <f aca="false">IFERROR(SUMIFS('2016'!L:L,'2016'!F:F,A30,'2016'!C:C,B30,'2016'!D:D,"",'2016'!AA:AA,"JRO"), 0)</f>
        <v>0</v>
      </c>
      <c r="AJ30" s="7" t="n">
        <f aca="false">IFERROR(AI30/AH30, 0)</f>
        <v>0</v>
      </c>
      <c r="AK30" s="0" t="n">
        <f aca="false">IFERROR(SUMIFS('2016'!$G:$G,'2016'!F:F,A30,'2016'!C:C,B30,'2016'!D:D,"",'2016'!AA:AA,"NRO",'2016'!L:L,"&lt;&gt;"), 0)</f>
        <v>0</v>
      </c>
      <c r="AL30" s="0" t="n">
        <f aca="false">IFERROR(SUMIFS('2016'!L:L,'2016'!F:F,A30,'2016'!C:C,B30,'2016'!D:D,"",'2016'!AA:AA,"NRO"), 0)</f>
        <v>0</v>
      </c>
      <c r="AM30" s="0" t="n">
        <f aca="false">IFERROR(AL30/AK30, 0)</f>
        <v>0</v>
      </c>
      <c r="AN30" s="0" t="n">
        <f aca="false">IFERROR(SUMIFS('2016'!$G:$G,'2016'!F:F,A30,'2016'!C:C,B30,'2016'!D:D,"",'2016'!AA:AA,"CRO",'2016'!L:L,"&lt;&gt;"), 0)</f>
        <v>0</v>
      </c>
      <c r="AO30" s="0" t="n">
        <f aca="false">IFERROR(SUMIFS('2016'!L:L,'2016'!F:F,A30,'2016'!C:C,B30,'2016'!D:D,"",'2016'!AA:AA,"CRO"), 0)</f>
        <v>0</v>
      </c>
      <c r="AP30" s="0" t="n">
        <f aca="false">IFERROR(AO30/AN30, 0)</f>
        <v>0</v>
      </c>
      <c r="AQ30" s="0" t="n">
        <f aca="false">SUM(AT30,AW30,AZ30)</f>
        <v>0</v>
      </c>
      <c r="AR30" s="0" t="n">
        <f aca="false">SUM(AU30,AX30,BA30)</f>
        <v>0</v>
      </c>
      <c r="AS30" s="7" t="n">
        <f aca="false">IFERROR(AR30/AQ30, 0)</f>
        <v>0</v>
      </c>
      <c r="AT30" s="0" t="n">
        <f aca="false">IFERROR(SUMIFS('2015'!$G:$G,'2015'!F:F,A30,'2015'!C:C,B30,'2015'!D:D,"",'2015'!AA:AA,"JRO",'2015'!L:L,"&lt;&gt;"), 0)</f>
        <v>0</v>
      </c>
      <c r="AU30" s="0" t="n">
        <f aca="false">IFERROR(SUMIFS('2015'!L:L,'2015'!F:F,A30,'2015'!C:C,B30,'2015'!D:D,"",'2015'!AA:AA,"JRO"), 0)</f>
        <v>0</v>
      </c>
      <c r="AV30" s="0" t="n">
        <f aca="false">IFERROR(AU30/AT30, 0)</f>
        <v>0</v>
      </c>
      <c r="AW30" s="0" t="n">
        <f aca="false">IFERROR(SUMIFS('2015'!$G:$G,'2015'!F:F,A30,'2015'!C:C,B30,'2015'!D:D,"",'2015'!AA:AA,"NRO",'2015'!L:L,"&lt;&gt;"), 0)</f>
        <v>0</v>
      </c>
      <c r="AX30" s="0" t="n">
        <f aca="false">IFERROR(SUMIFS('2015'!L:L,'2015'!F:F,A30,'2015'!C:C,B30,'2015'!D:D,"",'2015'!AA:AA,"NRO"), 0)</f>
        <v>0</v>
      </c>
      <c r="AY30" s="0" t="n">
        <f aca="false">IFERROR(AX30/AW30, 0)</f>
        <v>0</v>
      </c>
      <c r="AZ30" s="0" t="n">
        <f aca="false">IFERROR(SUMIFS('2015'!$G:$G,'2015'!F:F,A30,'2015'!C:C,B30,'2015'!D:D,"",'2015'!AA:AA,"CRO",'2015'!L:L,"&lt;&gt;"), 0)</f>
        <v>0</v>
      </c>
      <c r="BA30" s="0" t="n">
        <f aca="false">IFERROR(SUMIFS('2015'!L:L,'2015'!F:F,A30,'2015'!C:C,B30,'2015'!D:D,"",'2015'!AA:AA,"CRO"), 0)</f>
        <v>0</v>
      </c>
      <c r="BB30" s="0" t="n">
        <f aca="false">IFERROR(BA30/AZ30, 0)</f>
        <v>0</v>
      </c>
      <c r="BC30" s="0" t="n">
        <f aca="false">SUM(BF30,BI30)</f>
        <v>0</v>
      </c>
      <c r="BD30" s="0" t="n">
        <f aca="false">SUM(BG30,BJ30)</f>
        <v>0</v>
      </c>
      <c r="BE30" s="7" t="n">
        <f aca="false">IFERROR(BD30/BC30, 0)</f>
        <v>0</v>
      </c>
      <c r="BF30" s="0" t="n">
        <f aca="false">IFERROR(SUMIFS('2014'!$G:$G,'2014'!F:F,A30,'2014'!C:C,B30,'2014'!D:D,"",'2014'!AA:AA,"JRO",'2014'!L:L,"&lt;&gt;"), 0)</f>
        <v>0</v>
      </c>
      <c r="BG30" s="0" t="n">
        <f aca="false">IFERROR(SUMIFS('2014'!L:L,'2014'!F:F,A30,'2014'!C:C,B30,'2014'!D:D,"",'2014'!AA:AA,"JRO"), 0)</f>
        <v>0</v>
      </c>
      <c r="BH30" s="7" t="n">
        <f aca="false">IFERROR(BG30/BF30, 0)</f>
        <v>0</v>
      </c>
      <c r="BI30" s="0" t="n">
        <f aca="false">IFERROR(SUMIFS('2014'!$G:$G,'2014'!F:F,A30,'2014'!C:C,B30,'2014'!D:D,"",'2014'!AA:AA,"CRO",'2014'!L:L,"&lt;&gt;"), 0)</f>
        <v>0</v>
      </c>
      <c r="BJ30" s="0" t="n">
        <f aca="false">IFERROR(SUMIFS('2014'!L:L,'2014'!F:F,A30,'2014'!C:C,B30,'2014'!D:D,"",'2014'!AA:AA,"CRO"), 0)</f>
        <v>0</v>
      </c>
      <c r="BK30" s="0" t="n">
        <f aca="false">IFERROR(BJ30/BI30, 0)</f>
        <v>0</v>
      </c>
      <c r="BL30" s="0" t="n">
        <f aca="false">IFERROR(SUMIFS('2013'!$G:$G,'2013'!F:F,A30,'2013'!C:C,B30,'2013'!D:D,"",'2013'!AA:AA,"JRO",'2013'!L:L,"&lt;&gt;"), 0)</f>
        <v>0</v>
      </c>
      <c r="BM30" s="0" t="n">
        <f aca="false">IFERROR(SUMIFS('2013'!L:L,'2013'!F:F,A30,'2013'!C:C,B30,'2013'!D:D,"",'2013'!AA:AA,"JRO"), 0)</f>
        <v>0</v>
      </c>
      <c r="BN30" s="0" t="n">
        <f aca="false">IFERROR(BM30/BL30, 0)</f>
        <v>0</v>
      </c>
      <c r="BO30" s="0" t="n">
        <f aca="false">IFERROR(SUMIFS('2012'!$G:$G,'2012'!F:F,A30,'2012'!C:C,B30,'2012'!D:D,"",'2012'!AA:AA,"JRO",'2012'!L:L,"&lt;&gt;"), 0)</f>
        <v>0</v>
      </c>
      <c r="BP30" s="0" t="n">
        <f aca="false">IFERROR(SUMIFS('2012'!L:L,'2012'!F:F,A30,'2012'!C:C,B30,'2012'!D:D,"",'2012'!AA:AA,"JRO"), 0)</f>
        <v>0</v>
      </c>
      <c r="BQ30" s="0" t="n">
        <f aca="false">IFERROR(BP30/BO30, 0)</f>
        <v>0</v>
      </c>
      <c r="BR30" s="0" t="n">
        <f aca="false">IFERROR(SUMIFS('2011'!$G:$G,'2011'!F:F,A30,'2011'!C:C,B30,'2011'!D:D,"",'2011'!AA:AA,"JRO",'2011'!L:L,"&lt;&gt;"), 0)</f>
        <v>0</v>
      </c>
      <c r="BS30" s="0" t="n">
        <f aca="false">IFERROR(SUMIFS('2011'!L:L,'2011'!F:F,A30,'2011'!C:C,B30,'2011'!D:D,"",'2011'!AA:AA,"JRO"), 0)</f>
        <v>0</v>
      </c>
      <c r="BT30" s="7" t="n">
        <f aca="false">IFERROR(BS30/BR30, 0)</f>
        <v>0</v>
      </c>
      <c r="BU30" s="0" t="n">
        <f aca="false">IFERROR(SUMIFS('2010'!$G:$G,'2010'!F:F,A30,'2010'!C:C,B30,'2010'!D:D,"",'2010'!AA:AA,"JRO",'2010'!L:L,"&lt;&gt;"), 0)</f>
        <v>0</v>
      </c>
      <c r="BV30" s="0" t="n">
        <f aca="false">IFERROR(SUMIFS('2010'!L:L,'2010'!F:F,A30,'2010'!C:C,B30,'2010'!D:D,"",'2010'!AA:AA,"JRO"), 0)</f>
        <v>0</v>
      </c>
      <c r="BW30" s="7" t="n">
        <f aca="false">IFERROR(BV30/BU30, 0)</f>
        <v>0</v>
      </c>
      <c r="BX30" s="0" t="n">
        <f aca="false">IFERROR(SUMIFS('2009'!$G:$G,'2009'!F:F,A30,'2009'!C:C,B30,'2009'!D:D,"",'2009'!AA:AA,"JRO",'2009'!L:L,"&lt;&gt;"), 0)</f>
        <v>0</v>
      </c>
      <c r="BY30" s="0" t="n">
        <f aca="false">IFERROR(SUMIFS('2009'!L:L,'2009'!F:F,A30,'2009'!C:C,B30,'2009'!D:D,"",'2009'!AA:AA,"JRO"), 0)</f>
        <v>0</v>
      </c>
      <c r="BZ30" s="7" t="n">
        <f aca="false">IFERROR(BY30/BX30, 0)</f>
        <v>0</v>
      </c>
    </row>
    <row r="31" customFormat="false" ht="15" hidden="false" customHeight="false" outlineLevel="0" collapsed="false">
      <c r="A31" s="0" t="s">
        <v>87</v>
      </c>
      <c r="B31" s="17" t="s">
        <v>53</v>
      </c>
      <c r="C31" s="56" t="n">
        <f aca="false">IFERROR(AVERAGEIFS(I31:BZ31,I$2:BZ$2,"JRO escorts per deportee",I31:BZ31,"&lt;&gt;0"), 0)</f>
        <v>5.06209554334554</v>
      </c>
      <c r="D31" s="13" t="n">
        <f aca="false">IFERROR(AVERAGEIFS(I31:BZ31,I$2:BZ$2,"NRO escorts per deportee",I31:BZ31,"&lt;&gt;0"), 0)</f>
        <v>0</v>
      </c>
      <c r="E31" s="13" t="n">
        <f aca="false">IFERROR(AVERAGEIFS(I31:BZ31,I$2:BZ$2,"CRO escorts per deportee",I31:BZ31,"&lt;&gt;0"), 0)</f>
        <v>0</v>
      </c>
      <c r="G31" s="0" t="n">
        <f aca="false">SUM(J31,M31,P31)</f>
        <v>182</v>
      </c>
      <c r="H31" s="0" t="n">
        <f aca="false">SUM(K31,N31,Q31)</f>
        <v>524</v>
      </c>
      <c r="I31" s="7" t="n">
        <f aca="false">IFERROR(H31/G31, 0)</f>
        <v>2.87912087912088</v>
      </c>
      <c r="J31" s="0" t="n">
        <f aca="false">IFERROR(SUMIFS('2018'!$H:$H,'2018'!$C:$C,B31,'2018'!$F:$F,A31,'2018'!AA:AA,"JRO",'2018'!P:P,"&lt;&gt;")+SUMIFS('2018'!$I:$I,'2018'!$D:$D,B31,'2018'!$F:$F,A31,'2018'!AA:AA,"JRO",'2018'!Q:Q,"&lt;&gt;")+SUMIFS('2018'!$J:$J,'2018'!$E:$E,B31,'2018'!$F:$F,A31,'2018'!AA:AA,"JRO",'2018'!R:R,"&lt;&gt;"), 0)</f>
        <v>182</v>
      </c>
      <c r="K31" s="0" t="n">
        <f aca="false">IFERROR(SUMIFS('2018'!M:M,'2018'!AA:AA,"JRO",'2018'!F:F,A31,'2018'!C:C,B31)+SUMIFS('2018'!P:P,'2018'!AA:AA,"JRO",'2018'!F:F,A31,'2018'!C:C,B31)+SUMIFS('2018'!N:N,'2018'!AA:AA,"JRO",'2018'!F:F,A31,'2018'!D:D,B31)+SUMIFS('2018'!N:N,'2018'!AA:AA,"JRO",'2018'!F:F,A31,'2018'!D:D,B31)+SUMIFS('2018'!O:O,'2018'!AA:AA,"JRO",'2018'!F:F,A31,'2018'!E:E,B31)+SUMIFS('2018'!R:R,'2018'!AA:AA,"JRO",'2018'!F:F,A31,'2018'!E:E,B31), 0)</f>
        <v>524</v>
      </c>
      <c r="L31" s="7" t="n">
        <f aca="false">IFERROR(K31/J31, 0)</f>
        <v>2.87912087912088</v>
      </c>
      <c r="M31" s="0" t="n">
        <f aca="false">IFERROR(SUMIFS('2018'!$H:$H,'2018'!$C:$C,B31,'2018'!$F:$F,A31,'2018'!AA:AA,"NRO",'2018'!P:P,"&lt;&gt;")+SUMIFS('2018'!$I:$I,'2018'!$D:$D,B31,'2018'!$F:$F,A31,'2018'!AA:AA,"NRO",'2018'!Q:Q,"&lt;&gt;")+SUMIFS('2018'!$J:$J,'2018'!$E:$E,B31,'2018'!$F:$F,A31,'2018'!AA:AA,"NRO",'2018'!R:R,"&lt;&gt;"), 0)</f>
        <v>0</v>
      </c>
      <c r="N31" s="0" t="n">
        <f aca="false">IFERROR(SUMIFS('2018'!M:M,'2018'!AA:AA,"NRO",'2018'!F:F,A31,'2018'!C:C,B31)+SUMIFS('2018'!P:P,'2018'!AA:AA,"NRO",'2018'!F:F,A31,'2018'!C:C,B31)+SUMIFS('2018'!N:N,'2018'!AA:AA,"NRO",'2018'!F:F,A31,'2018'!D:D,B31)+SUMIFS('2018'!N:N,'2018'!AA:AA,"NRO",'2018'!F:F,A31,'2018'!D:D,B31)+SUMIFS('2018'!O:O,'2018'!AA:AA,"NRO",'2018'!F:F,A31,'2018'!E:E,B31)+SUMIFS('2018'!R:R,'2018'!AA:AA,"NRO",'2018'!F:F,A31,'2018'!E:E,B31), 0)</f>
        <v>0</v>
      </c>
      <c r="O31" s="7" t="n">
        <f aca="false">IFERROR(N31/M31, 0)</f>
        <v>0</v>
      </c>
      <c r="P31" s="0" t="n">
        <f aca="false">IFERROR(SUMIFS('2018'!$H:$H,'2018'!$C:$C,B31,'2018'!$F:$F,A31,'2018'!AA:AA,"CRO")+SUMIFS('2018'!$I:$I,'2018'!$D:$D,B31,'2018'!$F:$F,A31,'2018'!AA:AA,"CRO")+SUMIFS('2018'!$J:$J,'2018'!$E:$E,B31,'2018'!$F:$F,A31,'2018'!AA:AA,"CRO"), 0)</f>
        <v>0</v>
      </c>
      <c r="Q31" s="0" t="n">
        <f aca="false">IFERROR(SUMIFS('2018'!M:M,'2018'!AA:AA,"CRO",'2018'!F:F,A31,'2018'!C:C,B31)+SUMIFS('2018'!P:P,'2018'!AA:AA,"CRO",'2018'!F:F,A31,'2018'!C:C,B31)+SUMIFS('2018'!N:N,'2018'!AA:AA,"CRO",'2018'!F:F,A31,'2018'!D:D,B31)+SUMIFS('2018'!N:N,'2018'!AA:AA,"CRO",'2018'!F:F,A31,'2018'!D:D,B31)+SUMIFS('2018'!O:O,'2018'!AA:AA,"CRO",'2018'!F:F,A31,'2018'!E:E,B31)+SUMIFS('2018'!R:R,'2018'!AA:AA,"CRO",'2018'!F:F,A31,'2018'!E:E,B31), 0)</f>
        <v>0</v>
      </c>
      <c r="R31" s="7" t="n">
        <f aca="false">IFERROR(Q31/P31, 0)</f>
        <v>0</v>
      </c>
      <c r="S31" s="7" t="n">
        <f aca="false">SUM(V31,Y31,AB31)</f>
        <v>0</v>
      </c>
      <c r="T31" s="7" t="n">
        <f aca="false">SUM(W31,Z31,AC31)</f>
        <v>0</v>
      </c>
      <c r="U31" s="7" t="n">
        <f aca="false">IFERROR(T31/S31, 0)</f>
        <v>0</v>
      </c>
      <c r="V31" s="0" t="n">
        <f aca="false">SUMIFS('2017'!$H:$H,'2017'!$C:$C,B31,'2017'!$F:$F,A31,'2017'!AA:AA,"JRO",'2017'!P:P,"&lt;&gt;")+SUMIFS('2017'!$I:$I,'2017'!$D:$D,B31,'2017'!$F:$F,A31,'2017'!AA:AA,"JRO",'2017'!Q:Q,"&lt;&gt;")+SUMIFS('2017'!$J:$J,'2017'!$E:$E,B31,'2017'!$F:$F,A31,'2017'!AA:AA,"JRO",'2017'!R:R,"&lt;&gt;")</f>
        <v>0</v>
      </c>
      <c r="W31" s="0" t="n">
        <f aca="false">IFERROR(SUMIFS('2017'!M:M,'2017'!AA:AA,"JRO",'2017'!F:F,A31,'2017'!C:C,B31)+SUMIFS('2017'!P:P,'2017'!AA:AA,"JRO",'2017'!F:F,A31,'2017'!C:C,B31)+SUMIFS('2017'!N:N,'2017'!AA:AA,"JRO",'2017'!F:F,A31,'2017'!D:D,B31)+SUMIFS('2017'!N:N,'2017'!AA:AA,"JRO",'2017'!F:F,A31,'2017'!D:D,B31)+SUMIFS('2017'!O:O,'2017'!AA:AA,"JRO",'2017'!F:F,A31,'2017'!E:E,B31)+SUMIFS('2017'!R:R,'2017'!AA:AA,"JRO",'2017'!F:F,A31,'2017'!E:E,B31), 0)</f>
        <v>0</v>
      </c>
      <c r="X31" s="7" t="n">
        <f aca="false">IFERROR(W31/V31, 0)</f>
        <v>0</v>
      </c>
      <c r="Y31" s="0" t="n">
        <f aca="false">IFERROR(SUMIFS('2017'!$H:$H,'2017'!$C:$C,B31,'2017'!$F:$F,A31,'2017'!AA:AA,"NRO",'2017'!P:P,"&lt;&gt;")+SUMIFS('2017'!$I:$I,'2017'!$D:$D,B31,'2017'!$F:$F,A31,'2017'!AA:AA,"NRO",'2017'!Q:Q,"&lt;&gt;")+SUMIFS('2017'!$J:$J,'2017'!$E:$E,B31,'2017'!$F:$F,A31,'2017'!AA:AA,"NRO",'2017'!R:R,"&lt;&gt;"), 0)</f>
        <v>0</v>
      </c>
      <c r="Z31" s="0" t="n">
        <f aca="false">IFERROR(SUMIFS('2017'!M:M,'2017'!AA:AA,"NRO",'2017'!F:F,A31,'2017'!C:C,B31)+SUMIFS('2017'!P:P,'2017'!AA:AA,"NRO",'2017'!F:F,A31,'2017'!C:C,B31)+SUMIFS('2017'!N:N,'2017'!AA:AA,"NRO",'2017'!F:F,A31,'2017'!D:D,B31)+SUMIFS('2017'!N:N,'2017'!AA:AA,"NRO",'2017'!F:F,A31,'2017'!D:D,B31)+SUMIFS('2017'!O:O,'2017'!AA:AA,"NRO",'2017'!F:F,A31,'2017'!E:E,B31)+SUMIFS('2017'!R:R,'2017'!AA:AA,"NRO",'2017'!F:F,A31,'2017'!E:E,B31), 0)</f>
        <v>0</v>
      </c>
      <c r="AA31" s="7" t="n">
        <f aca="false">IFERROR(Z31/Y31, 0)</f>
        <v>0</v>
      </c>
      <c r="AB31" s="0" t="n">
        <f aca="false">IFERROR(SUMIFS('2017'!$H:$H,'2017'!$C:$C,B31,'2017'!$F:$F,A31,'2017'!AA:AA,"CRO",'2017'!P:P,"&lt;&gt;")+SUMIFS('2017'!$I:$I,'2017'!$D:$D,B31,'2017'!$F:$F,A31,'2017'!AA:AA,"CRO",'2017'!Q:Q,"&lt;&gt;")+SUMIFS('2017'!$J:$J,'2017'!$E:$E,B31,'2017'!$F:$F,A31,'2017'!AA:AA,"CRO",'2017'!R:R,"&lt;&gt;"), 0)</f>
        <v>0</v>
      </c>
      <c r="AC31" s="0" t="n">
        <f aca="false">IFERROR(SUMIFS('2017'!M:M,'2017'!AA:AA,"CRO",'2017'!F:F,A31,'2017'!C:C,B31)+SUMIFS('2017'!P:P,'2017'!AA:AA,"CRO",'2017'!F:F,A31,'2017'!C:C,B31)+SUMIFS('2017'!N:N,'2017'!AA:AA,"CRO",'2017'!F:F,A31,'2017'!D:D,B31)+SUMIFS('2017'!N:N,'2017'!AA:AA,"CRO",'2017'!F:F,A31,'2017'!D:D,B31)+SUMIFS('2017'!O:O,'2017'!AA:AA,"CRO",'2017'!F:F,A31,'2017'!E:E,B31)+SUMIFS('2017'!R:R,'2017'!AA:AA,"CRO",'2017'!F:F,A31,'2017'!E:E,B31), 0)</f>
        <v>0</v>
      </c>
      <c r="AD31" s="0" t="n">
        <f aca="false">IFERROR(AC31/AB31, 0)</f>
        <v>0</v>
      </c>
      <c r="AE31" s="0" t="n">
        <f aca="false">SUM(AH31,AK31,AN31)</f>
        <v>35</v>
      </c>
      <c r="AF31" s="0" t="n">
        <f aca="false">SUM(AI31,AL31,AO31)</f>
        <v>163</v>
      </c>
      <c r="AG31" s="7" t="n">
        <f aca="false">IFERROR(AF31/AE31, 0)</f>
        <v>4.65714285714286</v>
      </c>
      <c r="AH31" s="0" t="n">
        <f aca="false">IFERROR(SUMIFS('2016'!$G:$G,'2016'!F:F,A31,'2016'!C:C,B31,'2016'!D:D,"",'2016'!AA:AA,"JRO",'2016'!L:L,"&lt;&gt;"), 0)</f>
        <v>35</v>
      </c>
      <c r="AI31" s="0" t="n">
        <f aca="false">IFERROR(SUMIFS('2016'!L:L,'2016'!F:F,A31,'2016'!C:C,B31,'2016'!D:D,"",'2016'!AA:AA,"JRO"), 0)</f>
        <v>163</v>
      </c>
      <c r="AJ31" s="7" t="n">
        <f aca="false">IFERROR(AI31/AH31, 0)</f>
        <v>4.65714285714286</v>
      </c>
      <c r="AK31" s="0" t="n">
        <f aca="false">IFERROR(SUMIFS('2016'!$G:$G,'2016'!F:F,A31,'2016'!C:C,B31,'2016'!D:D,"",'2016'!AA:AA,"NRO",'2016'!L:L,"&lt;&gt;"), 0)</f>
        <v>0</v>
      </c>
      <c r="AL31" s="0" t="n">
        <f aca="false">IFERROR(SUMIFS('2016'!L:L,'2016'!F:F,A31,'2016'!C:C,B31,'2016'!D:D,"",'2016'!AA:AA,"NRO"), 0)</f>
        <v>0</v>
      </c>
      <c r="AM31" s="0" t="n">
        <f aca="false">IFERROR(AL31/AK31, 0)</f>
        <v>0</v>
      </c>
      <c r="AN31" s="0" t="n">
        <f aca="false">IFERROR(SUMIFS('2016'!$G:$G,'2016'!F:F,A31,'2016'!C:C,B31,'2016'!D:D,"",'2016'!AA:AA,"CRO",'2016'!L:L,"&lt;&gt;"), 0)</f>
        <v>0</v>
      </c>
      <c r="AO31" s="0" t="n">
        <f aca="false">IFERROR(SUMIFS('2016'!L:L,'2016'!F:F,A31,'2016'!C:C,B31,'2016'!D:D,"",'2016'!AA:AA,"CRO"), 0)</f>
        <v>0</v>
      </c>
      <c r="AP31" s="0" t="n">
        <f aca="false">IFERROR(AO31/AN31, 0)</f>
        <v>0</v>
      </c>
      <c r="AQ31" s="0" t="n">
        <f aca="false">SUM(AT31,AW31,AZ31)</f>
        <v>6</v>
      </c>
      <c r="AR31" s="0" t="n">
        <f aca="false">SUM(AU31,AX31,BA31)</f>
        <v>44</v>
      </c>
      <c r="AS31" s="7" t="n">
        <f aca="false">IFERROR(AR31/AQ31, 0)</f>
        <v>7.33333333333333</v>
      </c>
      <c r="AT31" s="0" t="n">
        <f aca="false">IFERROR(SUMIFS('2015'!$G:$G,'2015'!F:F,A31,'2015'!C:C,B31,'2015'!D:D,"",'2015'!AA:AA,"JRO",'2015'!L:L,"&lt;&gt;"), 0)</f>
        <v>6</v>
      </c>
      <c r="AU31" s="0" t="n">
        <f aca="false">IFERROR(SUMIFS('2015'!L:L,'2015'!F:F,A31,'2015'!C:C,B31,'2015'!D:D,"",'2015'!AA:AA,"JRO"), 0)</f>
        <v>44</v>
      </c>
      <c r="AV31" s="0" t="n">
        <f aca="false">IFERROR(AU31/AT31, 0)</f>
        <v>7.33333333333333</v>
      </c>
      <c r="AW31" s="0" t="n">
        <f aca="false">IFERROR(SUMIFS('2015'!$G:$G,'2015'!F:F,A31,'2015'!C:C,B31,'2015'!D:D,"",'2015'!AA:AA,"NRO",'2015'!L:L,"&lt;&gt;"), 0)</f>
        <v>0</v>
      </c>
      <c r="AX31" s="0" t="n">
        <f aca="false">IFERROR(SUMIFS('2015'!L:L,'2015'!F:F,A31,'2015'!C:C,B31,'2015'!D:D,"",'2015'!AA:AA,"NRO"), 0)</f>
        <v>0</v>
      </c>
      <c r="AY31" s="0" t="n">
        <f aca="false">IFERROR(AX31/AW31, 0)</f>
        <v>0</v>
      </c>
      <c r="AZ31" s="0" t="n">
        <f aca="false">IFERROR(SUMIFS('2015'!$G:$G,'2015'!F:F,A31,'2015'!C:C,B31,'2015'!D:D,"",'2015'!AA:AA,"CRO",'2015'!L:L,"&lt;&gt;"), 0)</f>
        <v>0</v>
      </c>
      <c r="BA31" s="0" t="n">
        <f aca="false">IFERROR(SUMIFS('2015'!L:L,'2015'!F:F,A31,'2015'!C:C,B31,'2015'!D:D,"",'2015'!AA:AA,"CRO"), 0)</f>
        <v>0</v>
      </c>
      <c r="BB31" s="0" t="n">
        <f aca="false">IFERROR(BA31/AZ31, 0)</f>
        <v>0</v>
      </c>
      <c r="BC31" s="0" t="n">
        <f aca="false">SUM(BF31,BI31)</f>
        <v>3</v>
      </c>
      <c r="BD31" s="0" t="n">
        <f aca="false">SUM(BG31,BJ31)</f>
        <v>25</v>
      </c>
      <c r="BE31" s="7" t="n">
        <f aca="false">IFERROR(BD31/BC31, 0)</f>
        <v>8.33333333333333</v>
      </c>
      <c r="BF31" s="0" t="n">
        <f aca="false">IFERROR(SUMIFS('2014'!$G:$G,'2014'!F:F,A31,'2014'!C:C,B31,'2014'!D:D,"",'2014'!AA:AA,"JRO",'2014'!L:L,"&lt;&gt;"), 0)</f>
        <v>3</v>
      </c>
      <c r="BG31" s="0" t="n">
        <f aca="false">IFERROR(SUMIFS('2014'!L:L,'2014'!F:F,A31,'2014'!C:C,B31,'2014'!D:D,"",'2014'!AA:AA,"JRO"), 0)</f>
        <v>25</v>
      </c>
      <c r="BH31" s="7" t="n">
        <f aca="false">IFERROR(BG31/BF31, 0)</f>
        <v>8.33333333333333</v>
      </c>
      <c r="BI31" s="0" t="n">
        <f aca="false">IFERROR(SUMIFS('2014'!$G:$G,'2014'!F:F,A31,'2014'!C:C,B31,'2014'!D:D,"",'2014'!AA:AA,"CRO",'2014'!L:L,"&lt;&gt;"), 0)</f>
        <v>0</v>
      </c>
      <c r="BJ31" s="0" t="n">
        <f aca="false">IFERROR(SUMIFS('2014'!L:L,'2014'!F:F,A31,'2014'!C:C,B31,'2014'!D:D,"",'2014'!AA:AA,"CRO"), 0)</f>
        <v>0</v>
      </c>
      <c r="BK31" s="0" t="n">
        <f aca="false">IFERROR(BJ31/BI31, 0)</f>
        <v>0</v>
      </c>
      <c r="BL31" s="0" t="n">
        <f aca="false">IFERROR(SUMIFS('2013'!$G:$G,'2013'!F:F,A31,'2013'!C:C,B31,'2013'!D:D,"",'2013'!AA:AA,"JRO",'2013'!L:L,"&lt;&gt;"), 0)</f>
        <v>35</v>
      </c>
      <c r="BM31" s="0" t="n">
        <f aca="false">IFERROR(SUMIFS('2013'!L:L,'2013'!F:F,A31,'2013'!C:C,B31,'2013'!D:D,"",'2013'!AA:AA,"JRO"), 0)</f>
        <v>135</v>
      </c>
      <c r="BN31" s="0" t="n">
        <f aca="false">IFERROR(BM31/BL31, 0)</f>
        <v>3.85714285714286</v>
      </c>
      <c r="BO31" s="0" t="n">
        <f aca="false">IFERROR(SUMIFS('2012'!$G:$G,'2012'!F:F,A31,'2012'!C:C,B31,'2012'!D:D,"",'2012'!AA:AA,"JRO",'2012'!L:L,"&lt;&gt;"), 0)</f>
        <v>56</v>
      </c>
      <c r="BP31" s="0" t="n">
        <f aca="false">IFERROR(SUMIFS('2012'!L:L,'2012'!F:F,A31,'2012'!C:C,B31,'2012'!D:D,"",'2012'!AA:AA,"JRO"), 0)</f>
        <v>174</v>
      </c>
      <c r="BQ31" s="0" t="n">
        <f aca="false">IFERROR(BP31/BO31, 0)</f>
        <v>3.10714285714286</v>
      </c>
      <c r="BR31" s="0" t="n">
        <f aca="false">IFERROR(SUMIFS('2011'!$G:$G,'2011'!F:F,A31,'2011'!C:C,B31,'2011'!D:D,"",'2011'!AA:AA,"JRO",'2011'!L:L,"&lt;&gt;"), 0)</f>
        <v>53</v>
      </c>
      <c r="BS31" s="0" t="n">
        <f aca="false">IFERROR(SUMIFS('2011'!L:L,'2011'!F:F,A31,'2011'!C:C,B31,'2011'!D:D,"",'2011'!AA:AA,"JRO"), 0)</f>
        <v>195</v>
      </c>
      <c r="BT31" s="7" t="n">
        <f aca="false">IFERROR(BS31/BR31, 0)</f>
        <v>3.67924528301887</v>
      </c>
      <c r="BU31" s="0" t="n">
        <f aca="false">IFERROR(SUMIFS('2010'!$G:$G,'2010'!F:F,A31,'2010'!C:C,B31,'2010'!D:D,"",'2010'!AA:AA,"JRO",'2010'!L:L,"&lt;&gt;"), 0)</f>
        <v>90</v>
      </c>
      <c r="BV31" s="0" t="n">
        <f aca="false">IFERROR(SUMIFS('2010'!L:L,'2010'!F:F,A31,'2010'!C:C,B31,'2010'!D:D,"",'2010'!AA:AA,"JRO"), 0)</f>
        <v>220</v>
      </c>
      <c r="BW31" s="7" t="n">
        <f aca="false">IFERROR(BV31/BU31, 0)</f>
        <v>2.44444444444444</v>
      </c>
      <c r="BX31" s="0" t="n">
        <f aca="false">IFERROR(SUMIFS('2009'!$G:$G,'2009'!F:F,A31,'2009'!C:C,B31,'2009'!D:D,"",'2009'!AA:AA,"JRO",'2009'!L:L,"&lt;&gt;"), 0)</f>
        <v>48</v>
      </c>
      <c r="BY31" s="0" t="n">
        <f aca="false">IFERROR(SUMIFS('2009'!L:L,'2009'!F:F,A31,'2009'!C:C,B31,'2009'!D:D,"",'2009'!AA:AA,"JRO"), 0)</f>
        <v>159</v>
      </c>
      <c r="BZ31" s="7" t="n">
        <f aca="false">IFERROR(BY31/BX31, 0)</f>
        <v>3.3125</v>
      </c>
    </row>
    <row r="32" customFormat="false" ht="15" hidden="false" customHeight="false" outlineLevel="0" collapsed="false">
      <c r="A32" s="0" t="s">
        <v>87</v>
      </c>
      <c r="B32" s="17" t="s">
        <v>50</v>
      </c>
      <c r="C32" s="56" t="n">
        <f aca="false">IFERROR(AVERAGEIFS(I32:BZ32,I$2:BZ$2,"JRO escorts per deportee",I32:BZ32,"&lt;&gt;0"), 0)</f>
        <v>3.44793435200905</v>
      </c>
      <c r="D32" s="13" t="n">
        <f aca="false">IFERROR(AVERAGEIFS(I32:BZ32,I$2:BZ$2,"NRO escorts per deportee",I32:BZ32,"&lt;&gt;0"), 0)</f>
        <v>0</v>
      </c>
      <c r="E32" s="13" t="n">
        <f aca="false">IFERROR(AVERAGEIFS(I32:BZ32,I$2:BZ$2,"CRO escorts per deportee",I32:BZ32,"&lt;&gt;0"), 0)</f>
        <v>0</v>
      </c>
      <c r="G32" s="0" t="n">
        <f aca="false">SUM(J32,M32,P32)</f>
        <v>34</v>
      </c>
      <c r="H32" s="0" t="n">
        <f aca="false">SUM(K32,N32,Q32)</f>
        <v>119</v>
      </c>
      <c r="I32" s="7" t="n">
        <f aca="false">IFERROR(H32/G32, 0)</f>
        <v>3.5</v>
      </c>
      <c r="J32" s="0" t="n">
        <f aca="false">IFERROR(SUMIFS('2018'!$H:$H,'2018'!$C:$C,B32,'2018'!$F:$F,A32,'2018'!AA:AA,"JRO",'2018'!P:P,"&lt;&gt;")+SUMIFS('2018'!$I:$I,'2018'!$D:$D,B32,'2018'!$F:$F,A32,'2018'!AA:AA,"JRO",'2018'!Q:Q,"&lt;&gt;")+SUMIFS('2018'!$J:$J,'2018'!$E:$E,B32,'2018'!$F:$F,A32,'2018'!AA:AA,"JRO",'2018'!R:R,"&lt;&gt;"), 0)</f>
        <v>34</v>
      </c>
      <c r="K32" s="0" t="n">
        <f aca="false">IFERROR(SUMIFS('2018'!M:M,'2018'!AA:AA,"JRO",'2018'!F:F,A32,'2018'!C:C,B32)+SUMIFS('2018'!P:P,'2018'!AA:AA,"JRO",'2018'!F:F,A32,'2018'!C:C,B32)+SUMIFS('2018'!N:N,'2018'!AA:AA,"JRO",'2018'!F:F,A32,'2018'!D:D,B32)+SUMIFS('2018'!N:N,'2018'!AA:AA,"JRO",'2018'!F:F,A32,'2018'!D:D,B32)+SUMIFS('2018'!O:O,'2018'!AA:AA,"JRO",'2018'!F:F,A32,'2018'!E:E,B32)+SUMIFS('2018'!R:R,'2018'!AA:AA,"JRO",'2018'!F:F,A32,'2018'!E:E,B32), 0)</f>
        <v>119</v>
      </c>
      <c r="L32" s="7" t="n">
        <f aca="false">IFERROR(K32/J32, 0)</f>
        <v>3.5</v>
      </c>
      <c r="M32" s="0" t="n">
        <f aca="false">IFERROR(SUMIFS('2018'!$H:$H,'2018'!$C:$C,B32,'2018'!$F:$F,A32,'2018'!AA:AA,"NRO",'2018'!P:P,"&lt;&gt;")+SUMIFS('2018'!$I:$I,'2018'!$D:$D,B32,'2018'!$F:$F,A32,'2018'!AA:AA,"NRO",'2018'!Q:Q,"&lt;&gt;")+SUMIFS('2018'!$J:$J,'2018'!$E:$E,B32,'2018'!$F:$F,A32,'2018'!AA:AA,"NRO",'2018'!R:R,"&lt;&gt;"), 0)</f>
        <v>0</v>
      </c>
      <c r="N32" s="0" t="n">
        <f aca="false">IFERROR(SUMIFS('2018'!M:M,'2018'!AA:AA,"NRO",'2018'!F:F,A32,'2018'!C:C,B32)+SUMIFS('2018'!P:P,'2018'!AA:AA,"NRO",'2018'!F:F,A32,'2018'!C:C,B32)+SUMIFS('2018'!N:N,'2018'!AA:AA,"NRO",'2018'!F:F,A32,'2018'!D:D,B32)+SUMIFS('2018'!N:N,'2018'!AA:AA,"NRO",'2018'!F:F,A32,'2018'!D:D,B32)+SUMIFS('2018'!O:O,'2018'!AA:AA,"NRO",'2018'!F:F,A32,'2018'!E:E,B32)+SUMIFS('2018'!R:R,'2018'!AA:AA,"NRO",'2018'!F:F,A32,'2018'!E:E,B32), 0)</f>
        <v>0</v>
      </c>
      <c r="O32" s="7" t="n">
        <f aca="false">IFERROR(N32/M32, 0)</f>
        <v>0</v>
      </c>
      <c r="P32" s="0" t="n">
        <f aca="false">IFERROR(SUMIFS('2018'!$H:$H,'2018'!$C:$C,B32,'2018'!$F:$F,A32,'2018'!AA:AA,"CRO")+SUMIFS('2018'!$I:$I,'2018'!$D:$D,B32,'2018'!$F:$F,A32,'2018'!AA:AA,"CRO")+SUMIFS('2018'!$J:$J,'2018'!$E:$E,B32,'2018'!$F:$F,A32,'2018'!AA:AA,"CRO"), 0)</f>
        <v>0</v>
      </c>
      <c r="Q32" s="0" t="n">
        <f aca="false">IFERROR(SUMIFS('2018'!M:M,'2018'!AA:AA,"CRO",'2018'!F:F,A32,'2018'!C:C,B32)+SUMIFS('2018'!P:P,'2018'!AA:AA,"CRO",'2018'!F:F,A32,'2018'!C:C,B32)+SUMIFS('2018'!N:N,'2018'!AA:AA,"CRO",'2018'!F:F,A32,'2018'!D:D,B32)+SUMIFS('2018'!N:N,'2018'!AA:AA,"CRO",'2018'!F:F,A32,'2018'!D:D,B32)+SUMIFS('2018'!O:O,'2018'!AA:AA,"CRO",'2018'!F:F,A32,'2018'!E:E,B32)+SUMIFS('2018'!R:R,'2018'!AA:AA,"CRO",'2018'!F:F,A32,'2018'!E:E,B32), 0)</f>
        <v>0</v>
      </c>
      <c r="R32" s="7" t="n">
        <f aca="false">IFERROR(Q32/P32, 0)</f>
        <v>0</v>
      </c>
      <c r="S32" s="7" t="n">
        <f aca="false">SUM(V32,Y32,AB32)</f>
        <v>0</v>
      </c>
      <c r="T32" s="7" t="n">
        <f aca="false">SUM(W32,Z32,AC32)</f>
        <v>0</v>
      </c>
      <c r="U32" s="7" t="n">
        <f aca="false">IFERROR(T32/S32, 0)</f>
        <v>0</v>
      </c>
      <c r="V32" s="0" t="n">
        <f aca="false">SUMIFS('2017'!$H:$H,'2017'!$C:$C,B32,'2017'!$F:$F,A32,'2017'!AA:AA,"JRO",'2017'!P:P,"&lt;&gt;")+SUMIFS('2017'!$I:$I,'2017'!$D:$D,B32,'2017'!$F:$F,A32,'2017'!AA:AA,"JRO",'2017'!Q:Q,"&lt;&gt;")+SUMIFS('2017'!$J:$J,'2017'!$E:$E,B32,'2017'!$F:$F,A32,'2017'!AA:AA,"JRO",'2017'!R:R,"&lt;&gt;")</f>
        <v>0</v>
      </c>
      <c r="W32" s="0" t="n">
        <f aca="false">IFERROR(SUMIFS('2017'!M:M,'2017'!AA:AA,"JRO",'2017'!F:F,A32,'2017'!C:C,B32)+SUMIFS('2017'!P:P,'2017'!AA:AA,"JRO",'2017'!F:F,A32,'2017'!C:C,B32)+SUMIFS('2017'!N:N,'2017'!AA:AA,"JRO",'2017'!F:F,A32,'2017'!D:D,B32)+SUMIFS('2017'!N:N,'2017'!AA:AA,"JRO",'2017'!F:F,A32,'2017'!D:D,B32)+SUMIFS('2017'!O:O,'2017'!AA:AA,"JRO",'2017'!F:F,A32,'2017'!E:E,B32)+SUMIFS('2017'!R:R,'2017'!AA:AA,"JRO",'2017'!F:F,A32,'2017'!E:E,B32), 0)</f>
        <v>0</v>
      </c>
      <c r="X32" s="7" t="n">
        <f aca="false">IFERROR(W32/V32, 0)</f>
        <v>0</v>
      </c>
      <c r="Y32" s="0" t="n">
        <f aca="false">IFERROR(SUMIFS('2017'!$H:$H,'2017'!$C:$C,B32,'2017'!$F:$F,A32,'2017'!AA:AA,"NRO",'2017'!P:P,"&lt;&gt;")+SUMIFS('2017'!$I:$I,'2017'!$D:$D,B32,'2017'!$F:$F,A32,'2017'!AA:AA,"NRO",'2017'!Q:Q,"&lt;&gt;")+SUMIFS('2017'!$J:$J,'2017'!$E:$E,B32,'2017'!$F:$F,A32,'2017'!AA:AA,"NRO",'2017'!R:R,"&lt;&gt;"), 0)</f>
        <v>0</v>
      </c>
      <c r="Z32" s="0" t="n">
        <f aca="false">IFERROR(SUMIFS('2017'!M:M,'2017'!AA:AA,"NRO",'2017'!F:F,A32,'2017'!C:C,B32)+SUMIFS('2017'!P:P,'2017'!AA:AA,"NRO",'2017'!F:F,A32,'2017'!C:C,B32)+SUMIFS('2017'!N:N,'2017'!AA:AA,"NRO",'2017'!F:F,A32,'2017'!D:D,B32)+SUMIFS('2017'!N:N,'2017'!AA:AA,"NRO",'2017'!F:F,A32,'2017'!D:D,B32)+SUMIFS('2017'!O:O,'2017'!AA:AA,"NRO",'2017'!F:F,A32,'2017'!E:E,B32)+SUMIFS('2017'!R:R,'2017'!AA:AA,"NRO",'2017'!F:F,A32,'2017'!E:E,B32), 0)</f>
        <v>0</v>
      </c>
      <c r="AA32" s="7" t="n">
        <f aca="false">IFERROR(Z32/Y32, 0)</f>
        <v>0</v>
      </c>
      <c r="AB32" s="0" t="n">
        <f aca="false">IFERROR(SUMIFS('2017'!$H:$H,'2017'!$C:$C,B32,'2017'!$F:$F,A32,'2017'!AA:AA,"CRO",'2017'!P:P,"&lt;&gt;")+SUMIFS('2017'!$I:$I,'2017'!$D:$D,B32,'2017'!$F:$F,A32,'2017'!AA:AA,"CRO",'2017'!Q:Q,"&lt;&gt;")+SUMIFS('2017'!$J:$J,'2017'!$E:$E,B32,'2017'!$F:$F,A32,'2017'!AA:AA,"CRO",'2017'!R:R,"&lt;&gt;"), 0)</f>
        <v>0</v>
      </c>
      <c r="AC32" s="0" t="n">
        <f aca="false">IFERROR(SUMIFS('2017'!M:M,'2017'!AA:AA,"CRO",'2017'!F:F,A32,'2017'!C:C,B32)+SUMIFS('2017'!P:P,'2017'!AA:AA,"CRO",'2017'!F:F,A32,'2017'!C:C,B32)+SUMIFS('2017'!N:N,'2017'!AA:AA,"CRO",'2017'!F:F,A32,'2017'!D:D,B32)+SUMIFS('2017'!N:N,'2017'!AA:AA,"CRO",'2017'!F:F,A32,'2017'!D:D,B32)+SUMIFS('2017'!O:O,'2017'!AA:AA,"CRO",'2017'!F:F,A32,'2017'!E:E,B32)+SUMIFS('2017'!R:R,'2017'!AA:AA,"CRO",'2017'!F:F,A32,'2017'!E:E,B32), 0)</f>
        <v>0</v>
      </c>
      <c r="AD32" s="0" t="n">
        <f aca="false">IFERROR(AC32/AB32, 0)</f>
        <v>0</v>
      </c>
      <c r="AE32" s="0" t="n">
        <f aca="false">SUM(AH32,AK32,AN32)</f>
        <v>31</v>
      </c>
      <c r="AF32" s="0" t="n">
        <f aca="false">SUM(AI32,AL32,AO32)</f>
        <v>111</v>
      </c>
      <c r="AG32" s="7" t="n">
        <f aca="false">IFERROR(AF32/AE32, 0)</f>
        <v>3.58064516129032</v>
      </c>
      <c r="AH32" s="0" t="n">
        <f aca="false">IFERROR(SUMIFS('2016'!$G:$G,'2016'!F:F,A32,'2016'!C:C,B32,'2016'!D:D,"",'2016'!AA:AA,"JRO",'2016'!L:L,"&lt;&gt;"), 0)</f>
        <v>31</v>
      </c>
      <c r="AI32" s="0" t="n">
        <f aca="false">IFERROR(SUMIFS('2016'!L:L,'2016'!F:F,A32,'2016'!C:C,B32,'2016'!D:D,"",'2016'!AA:AA,"JRO"), 0)</f>
        <v>111</v>
      </c>
      <c r="AJ32" s="7" t="n">
        <f aca="false">IFERROR(AI32/AH32, 0)</f>
        <v>3.58064516129032</v>
      </c>
      <c r="AK32" s="0" t="n">
        <f aca="false">IFERROR(SUMIFS('2016'!$G:$G,'2016'!F:F,A32,'2016'!C:C,B32,'2016'!D:D,"",'2016'!AA:AA,"NRO",'2016'!L:L,"&lt;&gt;"), 0)</f>
        <v>0</v>
      </c>
      <c r="AL32" s="0" t="n">
        <f aca="false">IFERROR(SUMIFS('2016'!L:L,'2016'!F:F,A32,'2016'!C:C,B32,'2016'!D:D,"",'2016'!AA:AA,"NRO"), 0)</f>
        <v>0</v>
      </c>
      <c r="AM32" s="0" t="n">
        <f aca="false">IFERROR(AL32/AK32, 0)</f>
        <v>0</v>
      </c>
      <c r="AN32" s="0" t="n">
        <f aca="false">IFERROR(SUMIFS('2016'!$G:$G,'2016'!F:F,A32,'2016'!C:C,B32,'2016'!D:D,"",'2016'!AA:AA,"CRO",'2016'!L:L,"&lt;&gt;"), 0)</f>
        <v>0</v>
      </c>
      <c r="AO32" s="0" t="n">
        <f aca="false">IFERROR(SUMIFS('2016'!L:L,'2016'!F:F,A32,'2016'!C:C,B32,'2016'!D:D,"",'2016'!AA:AA,"CRO"), 0)</f>
        <v>0</v>
      </c>
      <c r="AP32" s="0" t="n">
        <f aca="false">IFERROR(AO32/AN32, 0)</f>
        <v>0</v>
      </c>
      <c r="AQ32" s="0" t="n">
        <f aca="false">SUM(AT32,AW32,AZ32)</f>
        <v>19</v>
      </c>
      <c r="AR32" s="0" t="n">
        <f aca="false">SUM(AU32,AX32,BA32)</f>
        <v>62</v>
      </c>
      <c r="AS32" s="7" t="n">
        <f aca="false">IFERROR(AR32/AQ32, 0)</f>
        <v>3.26315789473684</v>
      </c>
      <c r="AT32" s="0" t="n">
        <f aca="false">IFERROR(SUMIFS('2015'!$G:$G,'2015'!F:F,A32,'2015'!C:C,B32,'2015'!D:D,"",'2015'!AA:AA,"JRO",'2015'!L:L,"&lt;&gt;"), 0)</f>
        <v>19</v>
      </c>
      <c r="AU32" s="0" t="n">
        <f aca="false">IFERROR(SUMIFS('2015'!L:L,'2015'!F:F,A32,'2015'!C:C,B32,'2015'!D:D,"",'2015'!AA:AA,"JRO"), 0)</f>
        <v>62</v>
      </c>
      <c r="AV32" s="0" t="n">
        <f aca="false">IFERROR(AU32/AT32, 0)</f>
        <v>3.26315789473684</v>
      </c>
      <c r="AW32" s="0" t="n">
        <f aca="false">IFERROR(SUMIFS('2015'!$G:$G,'2015'!F:F,A32,'2015'!C:C,B32,'2015'!D:D,"",'2015'!AA:AA,"NRO",'2015'!L:L,"&lt;&gt;"), 0)</f>
        <v>0</v>
      </c>
      <c r="AX32" s="0" t="n">
        <f aca="false">IFERROR(SUMIFS('2015'!L:L,'2015'!F:F,A32,'2015'!C:C,B32,'2015'!D:D,"",'2015'!AA:AA,"NRO"), 0)</f>
        <v>0</v>
      </c>
      <c r="AY32" s="0" t="n">
        <f aca="false">IFERROR(AX32/AW32, 0)</f>
        <v>0</v>
      </c>
      <c r="AZ32" s="0" t="n">
        <f aca="false">IFERROR(SUMIFS('2015'!$G:$G,'2015'!F:F,A32,'2015'!C:C,B32,'2015'!D:D,"",'2015'!AA:AA,"CRO",'2015'!L:L,"&lt;&gt;"), 0)</f>
        <v>0</v>
      </c>
      <c r="BA32" s="0" t="n">
        <f aca="false">IFERROR(SUMIFS('2015'!L:L,'2015'!F:F,A32,'2015'!C:C,B32,'2015'!D:D,"",'2015'!AA:AA,"CRO"), 0)</f>
        <v>0</v>
      </c>
      <c r="BB32" s="0" t="n">
        <f aca="false">IFERROR(BA32/AZ32, 0)</f>
        <v>0</v>
      </c>
      <c r="BC32" s="0" t="n">
        <f aca="false">SUM(BF32,BI32)</f>
        <v>0</v>
      </c>
      <c r="BD32" s="0" t="n">
        <f aca="false">SUM(BG32,BJ32)</f>
        <v>0</v>
      </c>
      <c r="BE32" s="7" t="n">
        <f aca="false">IFERROR(BD32/BC32, 0)</f>
        <v>0</v>
      </c>
      <c r="BF32" s="0" t="n">
        <f aca="false">IFERROR(SUMIFS('2014'!$G:$G,'2014'!F:F,A32,'2014'!C:C,B32,'2014'!D:D,"",'2014'!AA:AA,"JRO",'2014'!L:L,"&lt;&gt;"), 0)</f>
        <v>0</v>
      </c>
      <c r="BG32" s="0" t="n">
        <f aca="false">IFERROR(SUMIFS('2014'!L:L,'2014'!F:F,A32,'2014'!C:C,B32,'2014'!D:D,"",'2014'!AA:AA,"JRO"), 0)</f>
        <v>0</v>
      </c>
      <c r="BH32" s="7" t="n">
        <f aca="false">IFERROR(BG32/BF32, 0)</f>
        <v>0</v>
      </c>
      <c r="BI32" s="0" t="n">
        <f aca="false">IFERROR(SUMIFS('2014'!$G:$G,'2014'!F:F,A32,'2014'!C:C,B32,'2014'!D:D,"",'2014'!AA:AA,"CRO",'2014'!L:L,"&lt;&gt;"), 0)</f>
        <v>0</v>
      </c>
      <c r="BJ32" s="0" t="n">
        <f aca="false">IFERROR(SUMIFS('2014'!L:L,'2014'!F:F,A32,'2014'!C:C,B32,'2014'!D:D,"",'2014'!AA:AA,"CRO"), 0)</f>
        <v>0</v>
      </c>
      <c r="BK32" s="0" t="n">
        <f aca="false">IFERROR(BJ32/BI32, 0)</f>
        <v>0</v>
      </c>
      <c r="BL32" s="0" t="n">
        <f aca="false">IFERROR(SUMIFS('2013'!$G:$G,'2013'!F:F,A32,'2013'!C:C,B32,'2013'!D:D,"",'2013'!AA:AA,"JRO",'2013'!L:L,"&lt;&gt;"), 0)</f>
        <v>0</v>
      </c>
      <c r="BM32" s="0" t="n">
        <f aca="false">IFERROR(SUMIFS('2013'!L:L,'2013'!F:F,A32,'2013'!C:C,B32,'2013'!D:D,"",'2013'!AA:AA,"JRO"), 0)</f>
        <v>0</v>
      </c>
      <c r="BN32" s="0" t="n">
        <f aca="false">IFERROR(BM32/BL32, 0)</f>
        <v>0</v>
      </c>
      <c r="BO32" s="0" t="n">
        <f aca="false">IFERROR(SUMIFS('2012'!$G:$G,'2012'!F:F,A32,'2012'!C:C,B32,'2012'!D:D,"",'2012'!AA:AA,"JRO",'2012'!L:L,"&lt;&gt;"), 0)</f>
        <v>0</v>
      </c>
      <c r="BP32" s="0" t="n">
        <f aca="false">IFERROR(SUMIFS('2012'!L:L,'2012'!F:F,A32,'2012'!C:C,B32,'2012'!D:D,"",'2012'!AA:AA,"JRO"), 0)</f>
        <v>0</v>
      </c>
      <c r="BQ32" s="0" t="n">
        <f aca="false">IFERROR(BP32/BO32, 0)</f>
        <v>0</v>
      </c>
      <c r="BR32" s="0" t="n">
        <f aca="false">IFERROR(SUMIFS('2011'!$G:$G,'2011'!F:F,A32,'2011'!C:C,B32,'2011'!D:D,"",'2011'!AA:AA,"JRO",'2011'!L:L,"&lt;&gt;"), 0)</f>
        <v>0</v>
      </c>
      <c r="BS32" s="0" t="n">
        <f aca="false">IFERROR(SUMIFS('2011'!L:L,'2011'!F:F,A32,'2011'!C:C,B32,'2011'!D:D,"",'2011'!AA:AA,"JRO"), 0)</f>
        <v>0</v>
      </c>
      <c r="BT32" s="7" t="n">
        <f aca="false">IFERROR(BS32/BR32, 0)</f>
        <v>0</v>
      </c>
      <c r="BU32" s="0" t="n">
        <f aca="false">IFERROR(SUMIFS('2010'!$G:$G,'2010'!F:F,A32,'2010'!C:C,B32,'2010'!D:D,"",'2010'!AA:AA,"JRO",'2010'!L:L,"&lt;&gt;"), 0)</f>
        <v>0</v>
      </c>
      <c r="BV32" s="0" t="n">
        <f aca="false">IFERROR(SUMIFS('2010'!L:L,'2010'!F:F,A32,'2010'!C:C,B32,'2010'!D:D,"",'2010'!AA:AA,"JRO"), 0)</f>
        <v>0</v>
      </c>
      <c r="BW32" s="7" t="n">
        <f aca="false">IFERROR(BV32/BU32, 0)</f>
        <v>0</v>
      </c>
      <c r="BX32" s="0" t="n">
        <f aca="false">IFERROR(SUMIFS('2009'!$G:$G,'2009'!F:F,A32,'2009'!C:C,B32,'2009'!D:D,"",'2009'!AA:AA,"JRO",'2009'!L:L,"&lt;&gt;"), 0)</f>
        <v>0</v>
      </c>
      <c r="BY32" s="0" t="n">
        <f aca="false">IFERROR(SUMIFS('2009'!L:L,'2009'!F:F,A32,'2009'!C:C,B32,'2009'!D:D,"",'2009'!AA:AA,"JRO"), 0)</f>
        <v>0</v>
      </c>
      <c r="BZ32" s="7" t="n">
        <f aca="false">IFERROR(BY32/BX32, 0)</f>
        <v>0</v>
      </c>
    </row>
    <row r="33" customFormat="false" ht="15" hidden="false" customHeight="false" outlineLevel="0" collapsed="false">
      <c r="A33" s="0" t="s">
        <v>87</v>
      </c>
      <c r="B33" s="13" t="s">
        <v>83</v>
      </c>
      <c r="C33" s="56" t="n">
        <f aca="false">IFERROR(AVERAGEIFS(I33:BZ33,I$2:BZ$2,"JRO escorts per deportee",I33:BZ33,"&lt;&gt;0"), 0)</f>
        <v>0</v>
      </c>
      <c r="D33" s="13" t="n">
        <f aca="false">IFERROR(AVERAGEIFS(I33:BZ33,I$2:BZ$2,"NRO escorts per deportee",I33:BZ33,"&lt;&gt;0"), 0)</f>
        <v>0</v>
      </c>
      <c r="E33" s="13" t="n">
        <f aca="false">IFERROR(AVERAGEIFS(I33:BZ33,I$2:BZ$2,"CRO escorts per deportee",I33:BZ33,"&lt;&gt;0"), 0)</f>
        <v>0</v>
      </c>
      <c r="G33" s="0" t="n">
        <f aca="false">SUM(J33,M33,P33)</f>
        <v>0</v>
      </c>
      <c r="H33" s="0" t="n">
        <f aca="false">SUM(K33,N33,Q33)</f>
        <v>0</v>
      </c>
      <c r="I33" s="7" t="n">
        <f aca="false">IFERROR(H33/G33, 0)</f>
        <v>0</v>
      </c>
      <c r="J33" s="0" t="n">
        <f aca="false">IFERROR(SUMIFS('2018'!$H:$H,'2018'!$C:$C,B33,'2018'!$F:$F,A33,'2018'!AA:AA,"JRO",'2018'!P:P,"&lt;&gt;")+SUMIFS('2018'!$I:$I,'2018'!$D:$D,B33,'2018'!$F:$F,A33,'2018'!AA:AA,"JRO",'2018'!Q:Q,"&lt;&gt;")+SUMIFS('2018'!$J:$J,'2018'!$E:$E,B33,'2018'!$F:$F,A33,'2018'!AA:AA,"JRO",'2018'!R:R,"&lt;&gt;"), 0)</f>
        <v>0</v>
      </c>
      <c r="K33" s="0" t="n">
        <f aca="false">IFERROR(SUMIFS('2018'!M:M,'2018'!AA:AA,"JRO",'2018'!F:F,A33,'2018'!C:C,B33)+SUMIFS('2018'!P:P,'2018'!AA:AA,"JRO",'2018'!F:F,A33,'2018'!C:C,B33)+SUMIFS('2018'!N:N,'2018'!AA:AA,"JRO",'2018'!F:F,A33,'2018'!D:D,B33)+SUMIFS('2018'!N:N,'2018'!AA:AA,"JRO",'2018'!F:F,A33,'2018'!D:D,B33)+SUMIFS('2018'!O:O,'2018'!AA:AA,"JRO",'2018'!F:F,A33,'2018'!E:E,B33)+SUMIFS('2018'!R:R,'2018'!AA:AA,"JRO",'2018'!F:F,A33,'2018'!E:E,B33), 0)</f>
        <v>0</v>
      </c>
      <c r="L33" s="7" t="n">
        <f aca="false">IFERROR(K33/J33, 0)</f>
        <v>0</v>
      </c>
      <c r="M33" s="0" t="n">
        <f aca="false">IFERROR(SUMIFS('2018'!$H:$H,'2018'!$C:$C,B33,'2018'!$F:$F,A33,'2018'!AA:AA,"NRO",'2018'!P:P,"&lt;&gt;")+SUMIFS('2018'!$I:$I,'2018'!$D:$D,B33,'2018'!$F:$F,A33,'2018'!AA:AA,"NRO",'2018'!Q:Q,"&lt;&gt;")+SUMIFS('2018'!$J:$J,'2018'!$E:$E,B33,'2018'!$F:$F,A33,'2018'!AA:AA,"NRO",'2018'!R:R,"&lt;&gt;"), 0)</f>
        <v>0</v>
      </c>
      <c r="N33" s="0" t="n">
        <f aca="false">IFERROR(SUMIFS('2018'!M:M,'2018'!AA:AA,"NRO",'2018'!F:F,A33,'2018'!C:C,B33)+SUMIFS('2018'!P:P,'2018'!AA:AA,"NRO",'2018'!F:F,A33,'2018'!C:C,B33)+SUMIFS('2018'!N:N,'2018'!AA:AA,"NRO",'2018'!F:F,A33,'2018'!D:D,B33)+SUMIFS('2018'!N:N,'2018'!AA:AA,"NRO",'2018'!F:F,A33,'2018'!D:D,B33)+SUMIFS('2018'!O:O,'2018'!AA:AA,"NRO",'2018'!F:F,A33,'2018'!E:E,B33)+SUMIFS('2018'!R:R,'2018'!AA:AA,"NRO",'2018'!F:F,A33,'2018'!E:E,B33), 0)</f>
        <v>0</v>
      </c>
      <c r="O33" s="7" t="n">
        <f aca="false">IFERROR(N33/M33, 0)</f>
        <v>0</v>
      </c>
      <c r="P33" s="0" t="n">
        <f aca="false">IFERROR(SUMIFS('2018'!$H:$H,'2018'!$C:$C,B33,'2018'!$F:$F,A33,'2018'!AA:AA,"CRO")+SUMIFS('2018'!$I:$I,'2018'!$D:$D,B33,'2018'!$F:$F,A33,'2018'!AA:AA,"CRO")+SUMIFS('2018'!$J:$J,'2018'!$E:$E,B33,'2018'!$F:$F,A33,'2018'!AA:AA,"CRO"), 0)</f>
        <v>0</v>
      </c>
      <c r="Q33" s="0" t="n">
        <f aca="false">IFERROR(SUMIFS('2018'!M:M,'2018'!AA:AA,"CRO",'2018'!F:F,A33,'2018'!C:C,B33)+SUMIFS('2018'!P:P,'2018'!AA:AA,"CRO",'2018'!F:F,A33,'2018'!C:C,B33)+SUMIFS('2018'!N:N,'2018'!AA:AA,"CRO",'2018'!F:F,A33,'2018'!D:D,B33)+SUMIFS('2018'!N:N,'2018'!AA:AA,"CRO",'2018'!F:F,A33,'2018'!D:D,B33)+SUMIFS('2018'!O:O,'2018'!AA:AA,"CRO",'2018'!F:F,A33,'2018'!E:E,B33)+SUMIFS('2018'!R:R,'2018'!AA:AA,"CRO",'2018'!F:F,A33,'2018'!E:E,B33), 0)</f>
        <v>0</v>
      </c>
      <c r="R33" s="7" t="n">
        <f aca="false">IFERROR(Q33/P33, 0)</f>
        <v>0</v>
      </c>
      <c r="S33" s="7" t="n">
        <f aca="false">SUM(V33,Y33,AB33)</f>
        <v>0</v>
      </c>
      <c r="T33" s="7" t="n">
        <f aca="false">SUM(W33,Z33,AC33)</f>
        <v>0</v>
      </c>
      <c r="U33" s="7" t="n">
        <f aca="false">IFERROR(T33/S33, 0)</f>
        <v>0</v>
      </c>
      <c r="V33" s="0" t="n">
        <f aca="false">SUMIFS('2017'!$H:$H,'2017'!$C:$C,B33,'2017'!$F:$F,A33,'2017'!AA:AA,"JRO",'2017'!P:P,"&lt;&gt;")+SUMIFS('2017'!$I:$I,'2017'!$D:$D,B33,'2017'!$F:$F,A33,'2017'!AA:AA,"JRO",'2017'!Q:Q,"&lt;&gt;")+SUMIFS('2017'!$J:$J,'2017'!$E:$E,B33,'2017'!$F:$F,A33,'2017'!AA:AA,"JRO",'2017'!R:R,"&lt;&gt;")</f>
        <v>0</v>
      </c>
      <c r="W33" s="0" t="n">
        <f aca="false">IFERROR(SUMIFS('2017'!M:M,'2017'!AA:AA,"JRO",'2017'!F:F,A33,'2017'!C:C,B33)+SUMIFS('2017'!P:P,'2017'!AA:AA,"JRO",'2017'!F:F,A33,'2017'!C:C,B33)+SUMIFS('2017'!N:N,'2017'!AA:AA,"JRO",'2017'!F:F,A33,'2017'!D:D,B33)+SUMIFS('2017'!N:N,'2017'!AA:AA,"JRO",'2017'!F:F,A33,'2017'!D:D,B33)+SUMIFS('2017'!O:O,'2017'!AA:AA,"JRO",'2017'!F:F,A33,'2017'!E:E,B33)+SUMIFS('2017'!R:R,'2017'!AA:AA,"JRO",'2017'!F:F,A33,'2017'!E:E,B33), 0)</f>
        <v>0</v>
      </c>
      <c r="X33" s="7" t="n">
        <f aca="false">IFERROR(W33/V33, 0)</f>
        <v>0</v>
      </c>
      <c r="Y33" s="0" t="n">
        <f aca="false">IFERROR(SUMIFS('2017'!$H:$H,'2017'!$C:$C,B33,'2017'!$F:$F,A33,'2017'!AA:AA,"NRO",'2017'!P:P,"&lt;&gt;")+SUMIFS('2017'!$I:$I,'2017'!$D:$D,B33,'2017'!$F:$F,A33,'2017'!AA:AA,"NRO",'2017'!Q:Q,"&lt;&gt;")+SUMIFS('2017'!$J:$J,'2017'!$E:$E,B33,'2017'!$F:$F,A33,'2017'!AA:AA,"NRO",'2017'!R:R,"&lt;&gt;"), 0)</f>
        <v>0</v>
      </c>
      <c r="Z33" s="0" t="n">
        <f aca="false">IFERROR(SUMIFS('2017'!M:M,'2017'!AA:AA,"NRO",'2017'!F:F,A33,'2017'!C:C,B33)+SUMIFS('2017'!P:P,'2017'!AA:AA,"NRO",'2017'!F:F,A33,'2017'!C:C,B33)+SUMIFS('2017'!N:N,'2017'!AA:AA,"NRO",'2017'!F:F,A33,'2017'!D:D,B33)+SUMIFS('2017'!N:N,'2017'!AA:AA,"NRO",'2017'!F:F,A33,'2017'!D:D,B33)+SUMIFS('2017'!O:O,'2017'!AA:AA,"NRO",'2017'!F:F,A33,'2017'!E:E,B33)+SUMIFS('2017'!R:R,'2017'!AA:AA,"NRO",'2017'!F:F,A33,'2017'!E:E,B33), 0)</f>
        <v>0</v>
      </c>
      <c r="AA33" s="7" t="n">
        <f aca="false">IFERROR(Z33/Y33, 0)</f>
        <v>0</v>
      </c>
      <c r="AB33" s="0" t="n">
        <f aca="false">IFERROR(SUMIFS('2017'!$H:$H,'2017'!$C:$C,B33,'2017'!$F:$F,A33,'2017'!AA:AA,"CRO",'2017'!P:P,"&lt;&gt;")+SUMIFS('2017'!$I:$I,'2017'!$D:$D,B33,'2017'!$F:$F,A33,'2017'!AA:AA,"CRO",'2017'!Q:Q,"&lt;&gt;")+SUMIFS('2017'!$J:$J,'2017'!$E:$E,B33,'2017'!$F:$F,A33,'2017'!AA:AA,"CRO",'2017'!R:R,"&lt;&gt;"), 0)</f>
        <v>0</v>
      </c>
      <c r="AC33" s="0" t="n">
        <f aca="false">IFERROR(SUMIFS('2017'!M:M,'2017'!AA:AA,"CRO",'2017'!F:F,A33,'2017'!C:C,B33)+SUMIFS('2017'!P:P,'2017'!AA:AA,"CRO",'2017'!F:F,A33,'2017'!C:C,B33)+SUMIFS('2017'!N:N,'2017'!AA:AA,"CRO",'2017'!F:F,A33,'2017'!D:D,B33)+SUMIFS('2017'!N:N,'2017'!AA:AA,"CRO",'2017'!F:F,A33,'2017'!D:D,B33)+SUMIFS('2017'!O:O,'2017'!AA:AA,"CRO",'2017'!F:F,A33,'2017'!E:E,B33)+SUMIFS('2017'!R:R,'2017'!AA:AA,"CRO",'2017'!F:F,A33,'2017'!E:E,B33), 0)</f>
        <v>0</v>
      </c>
      <c r="AD33" s="0" t="n">
        <f aca="false">IFERROR(AC33/AB33, 0)</f>
        <v>0</v>
      </c>
      <c r="AE33" s="0" t="n">
        <f aca="false">SUM(AH33,AK33,AN33)</f>
        <v>0</v>
      </c>
      <c r="AF33" s="0" t="n">
        <f aca="false">SUM(AI33,AL33,AO33)</f>
        <v>0</v>
      </c>
      <c r="AG33" s="7" t="n">
        <f aca="false">IFERROR(AF33/AE33, 0)</f>
        <v>0</v>
      </c>
      <c r="AH33" s="0" t="n">
        <f aca="false">IFERROR(SUMIFS('2016'!$G:$G,'2016'!F:F,A33,'2016'!C:C,B33,'2016'!D:D,"",'2016'!AA:AA,"JRO",'2016'!L:L,"&lt;&gt;"), 0)</f>
        <v>0</v>
      </c>
      <c r="AI33" s="0" t="n">
        <f aca="false">IFERROR(SUMIFS('2016'!L:L,'2016'!F:F,A33,'2016'!C:C,B33,'2016'!D:D,"",'2016'!AA:AA,"JRO"), 0)</f>
        <v>0</v>
      </c>
      <c r="AJ33" s="7" t="n">
        <f aca="false">IFERROR(AI33/AH33, 0)</f>
        <v>0</v>
      </c>
      <c r="AK33" s="0" t="n">
        <f aca="false">IFERROR(SUMIFS('2016'!$G:$G,'2016'!F:F,A33,'2016'!C:C,B33,'2016'!D:D,"",'2016'!AA:AA,"NRO",'2016'!L:L,"&lt;&gt;"), 0)</f>
        <v>0</v>
      </c>
      <c r="AL33" s="0" t="n">
        <f aca="false">IFERROR(SUMIFS('2016'!L:L,'2016'!F:F,A33,'2016'!C:C,B33,'2016'!D:D,"",'2016'!AA:AA,"NRO"), 0)</f>
        <v>0</v>
      </c>
      <c r="AM33" s="0" t="n">
        <f aca="false">IFERROR(AL33/AK33, 0)</f>
        <v>0</v>
      </c>
      <c r="AN33" s="0" t="n">
        <f aca="false">IFERROR(SUMIFS('2016'!$G:$G,'2016'!F:F,A33,'2016'!C:C,B33,'2016'!D:D,"",'2016'!AA:AA,"CRO",'2016'!L:L,"&lt;&gt;"), 0)</f>
        <v>0</v>
      </c>
      <c r="AO33" s="0" t="n">
        <f aca="false">IFERROR(SUMIFS('2016'!L:L,'2016'!F:F,A33,'2016'!C:C,B33,'2016'!D:D,"",'2016'!AA:AA,"CRO"), 0)</f>
        <v>0</v>
      </c>
      <c r="AP33" s="0" t="n">
        <f aca="false">IFERROR(AO33/AN33, 0)</f>
        <v>0</v>
      </c>
      <c r="AQ33" s="0" t="n">
        <f aca="false">SUM(AT33,AW33,AZ33)</f>
        <v>0</v>
      </c>
      <c r="AR33" s="0" t="n">
        <f aca="false">SUM(AU33,AX33,BA33)</f>
        <v>0</v>
      </c>
      <c r="AS33" s="7" t="n">
        <f aca="false">IFERROR(AR33/AQ33, 0)</f>
        <v>0</v>
      </c>
      <c r="AT33" s="0" t="n">
        <f aca="false">IFERROR(SUMIFS('2015'!$G:$G,'2015'!F:F,A33,'2015'!C:C,B33,'2015'!D:D,"",'2015'!AA:AA,"JRO",'2015'!L:L,"&lt;&gt;"), 0)</f>
        <v>0</v>
      </c>
      <c r="AU33" s="0" t="n">
        <f aca="false">IFERROR(SUMIFS('2015'!L:L,'2015'!F:F,A33,'2015'!C:C,B33,'2015'!D:D,"",'2015'!AA:AA,"JRO"), 0)</f>
        <v>0</v>
      </c>
      <c r="AV33" s="0" t="n">
        <f aca="false">IFERROR(AU33/AT33, 0)</f>
        <v>0</v>
      </c>
      <c r="AW33" s="0" t="n">
        <f aca="false">IFERROR(SUMIFS('2015'!$G:$G,'2015'!F:F,A33,'2015'!C:C,B33,'2015'!D:D,"",'2015'!AA:AA,"NRO",'2015'!L:L,"&lt;&gt;"), 0)</f>
        <v>0</v>
      </c>
      <c r="AX33" s="0" t="n">
        <f aca="false">IFERROR(SUMIFS('2015'!L:L,'2015'!F:F,A33,'2015'!C:C,B33,'2015'!D:D,"",'2015'!AA:AA,"NRO"), 0)</f>
        <v>0</v>
      </c>
      <c r="AY33" s="0" t="n">
        <f aca="false">IFERROR(AX33/AW33, 0)</f>
        <v>0</v>
      </c>
      <c r="AZ33" s="0" t="n">
        <f aca="false">IFERROR(SUMIFS('2015'!$G:$G,'2015'!F:F,A33,'2015'!C:C,B33,'2015'!D:D,"",'2015'!AA:AA,"CRO",'2015'!L:L,"&lt;&gt;"), 0)</f>
        <v>0</v>
      </c>
      <c r="BA33" s="0" t="n">
        <f aca="false">IFERROR(SUMIFS('2015'!L:L,'2015'!F:F,A33,'2015'!C:C,B33,'2015'!D:D,"",'2015'!AA:AA,"CRO"), 0)</f>
        <v>0</v>
      </c>
      <c r="BB33" s="0" t="n">
        <f aca="false">IFERROR(BA33/AZ33, 0)</f>
        <v>0</v>
      </c>
      <c r="BC33" s="0" t="n">
        <f aca="false">SUM(BF33,BI33)</f>
        <v>0</v>
      </c>
      <c r="BD33" s="0" t="n">
        <f aca="false">SUM(BG33,BJ33)</f>
        <v>0</v>
      </c>
      <c r="BE33" s="7" t="n">
        <f aca="false">IFERROR(BD33/BC33, 0)</f>
        <v>0</v>
      </c>
      <c r="BF33" s="0" t="n">
        <f aca="false">IFERROR(SUMIFS('2014'!$G:$G,'2014'!F:F,A33,'2014'!C:C,B33,'2014'!D:D,"",'2014'!AA:AA,"JRO",'2014'!L:L,"&lt;&gt;"), 0)</f>
        <v>0</v>
      </c>
      <c r="BG33" s="0" t="n">
        <f aca="false">IFERROR(SUMIFS('2014'!L:L,'2014'!F:F,A33,'2014'!C:C,B33,'2014'!D:D,"",'2014'!AA:AA,"JRO"), 0)</f>
        <v>0</v>
      </c>
      <c r="BH33" s="7" t="n">
        <f aca="false">IFERROR(BG33/BF33, 0)</f>
        <v>0</v>
      </c>
      <c r="BI33" s="0" t="n">
        <f aca="false">IFERROR(SUMIFS('2014'!$G:$G,'2014'!F:F,A33,'2014'!C:C,B33,'2014'!D:D,"",'2014'!AA:AA,"CRO",'2014'!L:L,"&lt;&gt;"), 0)</f>
        <v>0</v>
      </c>
      <c r="BJ33" s="0" t="n">
        <f aca="false">IFERROR(SUMIFS('2014'!L:L,'2014'!F:F,A33,'2014'!C:C,B33,'2014'!D:D,"",'2014'!AA:AA,"CRO"), 0)</f>
        <v>0</v>
      </c>
      <c r="BK33" s="0" t="n">
        <f aca="false">IFERROR(BJ33/BI33, 0)</f>
        <v>0</v>
      </c>
      <c r="BL33" s="0" t="n">
        <f aca="false">IFERROR(SUMIFS('2013'!$G:$G,'2013'!F:F,A33,'2013'!C:C,B33,'2013'!D:D,"",'2013'!AA:AA,"JRO",'2013'!L:L,"&lt;&gt;"), 0)</f>
        <v>0</v>
      </c>
      <c r="BM33" s="0" t="n">
        <f aca="false">IFERROR(SUMIFS('2013'!L:L,'2013'!F:F,A33,'2013'!C:C,B33,'2013'!D:D,"",'2013'!AA:AA,"JRO"), 0)</f>
        <v>0</v>
      </c>
      <c r="BN33" s="0" t="n">
        <f aca="false">IFERROR(BM33/BL33, 0)</f>
        <v>0</v>
      </c>
      <c r="BO33" s="0" t="n">
        <f aca="false">IFERROR(SUMIFS('2012'!$G:$G,'2012'!F:F,A33,'2012'!C:C,B33,'2012'!D:D,"",'2012'!AA:AA,"JRO",'2012'!L:L,"&lt;&gt;"), 0)</f>
        <v>0</v>
      </c>
      <c r="BP33" s="0" t="n">
        <f aca="false">IFERROR(SUMIFS('2012'!L:L,'2012'!F:F,A33,'2012'!C:C,B33,'2012'!D:D,"",'2012'!AA:AA,"JRO"), 0)</f>
        <v>0</v>
      </c>
      <c r="BQ33" s="0" t="n">
        <f aca="false">IFERROR(BP33/BO33, 0)</f>
        <v>0</v>
      </c>
      <c r="BR33" s="0" t="n">
        <f aca="false">IFERROR(SUMIFS('2011'!$G:$G,'2011'!F:F,A33,'2011'!C:C,B33,'2011'!D:D,"",'2011'!AA:AA,"JRO",'2011'!L:L,"&lt;&gt;"), 0)</f>
        <v>0</v>
      </c>
      <c r="BS33" s="0" t="n">
        <f aca="false">IFERROR(SUMIFS('2011'!L:L,'2011'!F:F,A33,'2011'!C:C,B33,'2011'!D:D,"",'2011'!AA:AA,"JRO"), 0)</f>
        <v>0</v>
      </c>
      <c r="BT33" s="7" t="n">
        <f aca="false">IFERROR(BS33/BR33, 0)</f>
        <v>0</v>
      </c>
      <c r="BU33" s="0" t="n">
        <f aca="false">IFERROR(SUMIFS('2010'!$G:$G,'2010'!F:F,A33,'2010'!C:C,B33,'2010'!D:D,"",'2010'!AA:AA,"JRO",'2010'!L:L,"&lt;&gt;"), 0)</f>
        <v>0</v>
      </c>
      <c r="BV33" s="0" t="n">
        <f aca="false">IFERROR(SUMIFS('2010'!L:L,'2010'!F:F,A33,'2010'!C:C,B33,'2010'!D:D,"",'2010'!AA:AA,"JRO"), 0)</f>
        <v>0</v>
      </c>
      <c r="BW33" s="7" t="n">
        <f aca="false">IFERROR(BV33/BU33, 0)</f>
        <v>0</v>
      </c>
      <c r="BX33" s="0" t="n">
        <f aca="false">IFERROR(SUMIFS('2009'!$G:$G,'2009'!F:F,A33,'2009'!C:C,B33,'2009'!D:D,"",'2009'!AA:AA,"JRO",'2009'!L:L,"&lt;&gt;"), 0)</f>
        <v>0</v>
      </c>
      <c r="BY33" s="0" t="n">
        <f aca="false">IFERROR(SUMIFS('2009'!L:L,'2009'!F:F,A33,'2009'!C:C,B33,'2009'!D:D,"",'2009'!AA:AA,"JRO"), 0)</f>
        <v>0</v>
      </c>
      <c r="BZ33" s="7" t="n">
        <f aca="false">IFERROR(BY33/BX33, 0)</f>
        <v>0</v>
      </c>
    </row>
    <row r="34" customFormat="false" ht="15" hidden="false" customHeight="false" outlineLevel="0" collapsed="false">
      <c r="A34" s="0" t="s">
        <v>87</v>
      </c>
      <c r="B34" s="18" t="s">
        <v>65</v>
      </c>
      <c r="C34" s="56" t="n">
        <f aca="false">IFERROR(AVERAGEIFS(I34:BZ34,I$2:BZ$2,"JRO escorts per deportee",I34:BZ34,"&lt;&gt;0"), 0)</f>
        <v>1.63333333333333</v>
      </c>
      <c r="D34" s="13" t="n">
        <f aca="false">IFERROR(AVERAGEIFS(I34:BZ34,I$2:BZ$2,"NRO escorts per deportee",I34:BZ34,"&lt;&gt;0"), 0)</f>
        <v>2</v>
      </c>
      <c r="E34" s="13" t="n">
        <f aca="false">IFERROR(AVERAGEIFS(I34:BZ34,I$2:BZ$2,"CRO escorts per deportee",I34:BZ34,"&lt;&gt;0"), 0)</f>
        <v>0</v>
      </c>
      <c r="G34" s="0" t="n">
        <f aca="false">SUM(J34,M34,P34)</f>
        <v>90</v>
      </c>
      <c r="H34" s="0" t="n">
        <f aca="false">SUM(K34,N34,Q34)</f>
        <v>158</v>
      </c>
      <c r="I34" s="7" t="n">
        <f aca="false">IFERROR(H34/G34, 0)</f>
        <v>1.75555555555556</v>
      </c>
      <c r="J34" s="0" t="n">
        <f aca="false">IFERROR(SUMIFS('2018'!$H:$H,'2018'!$C:$C,B34,'2018'!$F:$F,A34,'2018'!AA:AA,"JRO",'2018'!P:P,"&lt;&gt;")+SUMIFS('2018'!$I:$I,'2018'!$D:$D,B34,'2018'!$F:$F,A34,'2018'!AA:AA,"JRO",'2018'!Q:Q,"&lt;&gt;")+SUMIFS('2018'!$J:$J,'2018'!$E:$E,B34,'2018'!$F:$F,A34,'2018'!AA:AA,"JRO",'2018'!R:R,"&lt;&gt;"), 0)</f>
        <v>60</v>
      </c>
      <c r="K34" s="0" t="n">
        <f aca="false">IFERROR(SUMIFS('2018'!M:M,'2018'!AA:AA,"JRO",'2018'!F:F,A34,'2018'!C:C,B34)+SUMIFS('2018'!P:P,'2018'!AA:AA,"JRO",'2018'!F:F,A34,'2018'!C:C,B34)+SUMIFS('2018'!N:N,'2018'!AA:AA,"JRO",'2018'!F:F,A34,'2018'!D:D,B34)+SUMIFS('2018'!N:N,'2018'!AA:AA,"JRO",'2018'!F:F,A34,'2018'!D:D,B34)+SUMIFS('2018'!O:O,'2018'!AA:AA,"JRO",'2018'!F:F,A34,'2018'!E:E,B34)+SUMIFS('2018'!R:R,'2018'!AA:AA,"JRO",'2018'!F:F,A34,'2018'!E:E,B34), 0)</f>
        <v>98</v>
      </c>
      <c r="L34" s="7" t="n">
        <f aca="false">IFERROR(K34/J34, 0)</f>
        <v>1.63333333333333</v>
      </c>
      <c r="M34" s="0" t="n">
        <f aca="false">IFERROR(SUMIFS('2018'!$H:$H,'2018'!$C:$C,B34,'2018'!$F:$F,A34,'2018'!AA:AA,"NRO",'2018'!P:P,"&lt;&gt;")+SUMIFS('2018'!$I:$I,'2018'!$D:$D,B34,'2018'!$F:$F,A34,'2018'!AA:AA,"NRO",'2018'!Q:Q,"&lt;&gt;")+SUMIFS('2018'!$J:$J,'2018'!$E:$E,B34,'2018'!$F:$F,A34,'2018'!AA:AA,"NRO",'2018'!R:R,"&lt;&gt;"), 0)</f>
        <v>30</v>
      </c>
      <c r="N34" s="0" t="n">
        <f aca="false">IFERROR(SUMIFS('2018'!M:M,'2018'!AA:AA,"NRO",'2018'!F:F,A34,'2018'!C:C,B34)+SUMIFS('2018'!P:P,'2018'!AA:AA,"NRO",'2018'!F:F,A34,'2018'!C:C,B34)+SUMIFS('2018'!N:N,'2018'!AA:AA,"NRO",'2018'!F:F,A34,'2018'!D:D,B34)+SUMIFS('2018'!N:N,'2018'!AA:AA,"NRO",'2018'!F:F,A34,'2018'!D:D,B34)+SUMIFS('2018'!O:O,'2018'!AA:AA,"NRO",'2018'!F:F,A34,'2018'!E:E,B34)+SUMIFS('2018'!R:R,'2018'!AA:AA,"NRO",'2018'!F:F,A34,'2018'!E:E,B34), 0)</f>
        <v>60</v>
      </c>
      <c r="O34" s="7" t="n">
        <f aca="false">IFERROR(N34/M34, 0)</f>
        <v>2</v>
      </c>
      <c r="P34" s="0" t="n">
        <f aca="false">IFERROR(SUMIFS('2018'!$H:$H,'2018'!$C:$C,B34,'2018'!$F:$F,A34,'2018'!AA:AA,"CRO")+SUMIFS('2018'!$I:$I,'2018'!$D:$D,B34,'2018'!$F:$F,A34,'2018'!AA:AA,"CRO")+SUMIFS('2018'!$J:$J,'2018'!$E:$E,B34,'2018'!$F:$F,A34,'2018'!AA:AA,"CRO"), 0)</f>
        <v>0</v>
      </c>
      <c r="Q34" s="0" t="n">
        <f aca="false">IFERROR(SUMIFS('2018'!M:M,'2018'!AA:AA,"CRO",'2018'!F:F,A34,'2018'!C:C,B34)+SUMIFS('2018'!P:P,'2018'!AA:AA,"CRO",'2018'!F:F,A34,'2018'!C:C,B34)+SUMIFS('2018'!N:N,'2018'!AA:AA,"CRO",'2018'!F:F,A34,'2018'!D:D,B34)+SUMIFS('2018'!N:N,'2018'!AA:AA,"CRO",'2018'!F:F,A34,'2018'!D:D,B34)+SUMIFS('2018'!O:O,'2018'!AA:AA,"CRO",'2018'!F:F,A34,'2018'!E:E,B34)+SUMIFS('2018'!R:R,'2018'!AA:AA,"CRO",'2018'!F:F,A34,'2018'!E:E,B34), 0)</f>
        <v>0</v>
      </c>
      <c r="R34" s="7" t="n">
        <f aca="false">IFERROR(Q34/P34, 0)</f>
        <v>0</v>
      </c>
      <c r="S34" s="7" t="n">
        <f aca="false">SUM(V34,Y34,AB34)</f>
        <v>0</v>
      </c>
      <c r="T34" s="7" t="n">
        <f aca="false">SUM(W34,Z34,AC34)</f>
        <v>0</v>
      </c>
      <c r="U34" s="7" t="n">
        <f aca="false">IFERROR(T34/S34, 0)</f>
        <v>0</v>
      </c>
      <c r="V34" s="0" t="n">
        <f aca="false">SUMIFS('2017'!$H:$H,'2017'!$C:$C,B34,'2017'!$F:$F,A34,'2017'!AA:AA,"JRO",'2017'!P:P,"&lt;&gt;")+SUMIFS('2017'!$I:$I,'2017'!$D:$D,B34,'2017'!$F:$F,A34,'2017'!AA:AA,"JRO",'2017'!Q:Q,"&lt;&gt;")+SUMIFS('2017'!$J:$J,'2017'!$E:$E,B34,'2017'!$F:$F,A34,'2017'!AA:AA,"JRO",'2017'!R:R,"&lt;&gt;")</f>
        <v>0</v>
      </c>
      <c r="W34" s="0" t="n">
        <f aca="false">IFERROR(SUMIFS('2017'!M:M,'2017'!AA:AA,"JRO",'2017'!F:F,A34,'2017'!C:C,B34)+SUMIFS('2017'!P:P,'2017'!AA:AA,"JRO",'2017'!F:F,A34,'2017'!C:C,B34)+SUMIFS('2017'!N:N,'2017'!AA:AA,"JRO",'2017'!F:F,A34,'2017'!D:D,B34)+SUMIFS('2017'!N:N,'2017'!AA:AA,"JRO",'2017'!F:F,A34,'2017'!D:D,B34)+SUMIFS('2017'!O:O,'2017'!AA:AA,"JRO",'2017'!F:F,A34,'2017'!E:E,B34)+SUMIFS('2017'!R:R,'2017'!AA:AA,"JRO",'2017'!F:F,A34,'2017'!E:E,B34), 0)</f>
        <v>0</v>
      </c>
      <c r="X34" s="7" t="n">
        <f aca="false">IFERROR(W34/V34, 0)</f>
        <v>0</v>
      </c>
      <c r="Y34" s="0" t="n">
        <f aca="false">IFERROR(SUMIFS('2017'!$H:$H,'2017'!$C:$C,B34,'2017'!$F:$F,A34,'2017'!AA:AA,"NRO",'2017'!P:P,"&lt;&gt;")+SUMIFS('2017'!$I:$I,'2017'!$D:$D,B34,'2017'!$F:$F,A34,'2017'!AA:AA,"NRO",'2017'!Q:Q,"&lt;&gt;")+SUMIFS('2017'!$J:$J,'2017'!$E:$E,B34,'2017'!$F:$F,A34,'2017'!AA:AA,"NRO",'2017'!R:R,"&lt;&gt;"), 0)</f>
        <v>0</v>
      </c>
      <c r="Z34" s="0" t="n">
        <f aca="false">IFERROR(SUMIFS('2017'!M:M,'2017'!AA:AA,"NRO",'2017'!F:F,A34,'2017'!C:C,B34)+SUMIFS('2017'!P:P,'2017'!AA:AA,"NRO",'2017'!F:F,A34,'2017'!C:C,B34)+SUMIFS('2017'!N:N,'2017'!AA:AA,"NRO",'2017'!F:F,A34,'2017'!D:D,B34)+SUMIFS('2017'!N:N,'2017'!AA:AA,"NRO",'2017'!F:F,A34,'2017'!D:D,B34)+SUMIFS('2017'!O:O,'2017'!AA:AA,"NRO",'2017'!F:F,A34,'2017'!E:E,B34)+SUMIFS('2017'!R:R,'2017'!AA:AA,"NRO",'2017'!F:F,A34,'2017'!E:E,B34), 0)</f>
        <v>0</v>
      </c>
      <c r="AA34" s="7" t="n">
        <f aca="false">IFERROR(Z34/Y34, 0)</f>
        <v>0</v>
      </c>
      <c r="AB34" s="0" t="n">
        <f aca="false">IFERROR(SUMIFS('2017'!$H:$H,'2017'!$C:$C,B34,'2017'!$F:$F,A34,'2017'!AA:AA,"CRO",'2017'!P:P,"&lt;&gt;")+SUMIFS('2017'!$I:$I,'2017'!$D:$D,B34,'2017'!$F:$F,A34,'2017'!AA:AA,"CRO",'2017'!Q:Q,"&lt;&gt;")+SUMIFS('2017'!$J:$J,'2017'!$E:$E,B34,'2017'!$F:$F,A34,'2017'!AA:AA,"CRO",'2017'!R:R,"&lt;&gt;"), 0)</f>
        <v>0</v>
      </c>
      <c r="AC34" s="0" t="n">
        <f aca="false">IFERROR(SUMIFS('2017'!M:M,'2017'!AA:AA,"CRO",'2017'!F:F,A34,'2017'!C:C,B34)+SUMIFS('2017'!P:P,'2017'!AA:AA,"CRO",'2017'!F:F,A34,'2017'!C:C,B34)+SUMIFS('2017'!N:N,'2017'!AA:AA,"CRO",'2017'!F:F,A34,'2017'!D:D,B34)+SUMIFS('2017'!N:N,'2017'!AA:AA,"CRO",'2017'!F:F,A34,'2017'!D:D,B34)+SUMIFS('2017'!O:O,'2017'!AA:AA,"CRO",'2017'!F:F,A34,'2017'!E:E,B34)+SUMIFS('2017'!R:R,'2017'!AA:AA,"CRO",'2017'!F:F,A34,'2017'!E:E,B34), 0)</f>
        <v>0</v>
      </c>
      <c r="AD34" s="0" t="n">
        <f aca="false">IFERROR(AC34/AB34, 0)</f>
        <v>0</v>
      </c>
      <c r="AE34" s="0" t="n">
        <f aca="false">SUM(AH34,AK34,AN34)</f>
        <v>0</v>
      </c>
      <c r="AF34" s="0" t="n">
        <f aca="false">SUM(AI34,AL34,AO34)</f>
        <v>6</v>
      </c>
      <c r="AG34" s="7" t="n">
        <f aca="false">IFERROR(AF34/AE34, 0)</f>
        <v>0</v>
      </c>
      <c r="AH34" s="0" t="n">
        <f aca="false">IFERROR(SUMIFS('2016'!$G:$G,'2016'!F:F,A34,'2016'!C:C,B34,'2016'!D:D,"",'2016'!AA:AA,"JRO",'2016'!L:L,"&lt;&gt;"), 0)</f>
        <v>0</v>
      </c>
      <c r="AI34" s="0" t="n">
        <f aca="false">IFERROR(SUMIFS('2016'!L:L,'2016'!F:F,A34,'2016'!C:C,B34,'2016'!D:D,"",'2016'!AA:AA,"JRO"), 0)</f>
        <v>6</v>
      </c>
      <c r="AJ34" s="7" t="n">
        <f aca="false">IFERROR(AI34/AH34, 0)</f>
        <v>0</v>
      </c>
      <c r="AK34" s="0" t="n">
        <f aca="false">IFERROR(SUMIFS('2016'!$G:$G,'2016'!F:F,A34,'2016'!C:C,B34,'2016'!D:D,"",'2016'!AA:AA,"NRO",'2016'!L:L,"&lt;&gt;"), 0)</f>
        <v>0</v>
      </c>
      <c r="AL34" s="0" t="n">
        <f aca="false">IFERROR(SUMIFS('2016'!L:L,'2016'!F:F,A34,'2016'!C:C,B34,'2016'!D:D,"",'2016'!AA:AA,"NRO"), 0)</f>
        <v>0</v>
      </c>
      <c r="AM34" s="0" t="n">
        <f aca="false">IFERROR(AL34/AK34, 0)</f>
        <v>0</v>
      </c>
      <c r="AN34" s="0" t="n">
        <f aca="false">IFERROR(SUMIFS('2016'!$G:$G,'2016'!F:F,A34,'2016'!C:C,B34,'2016'!D:D,"",'2016'!AA:AA,"CRO",'2016'!L:L,"&lt;&gt;"), 0)</f>
        <v>0</v>
      </c>
      <c r="AO34" s="0" t="n">
        <f aca="false">IFERROR(SUMIFS('2016'!L:L,'2016'!F:F,A34,'2016'!C:C,B34,'2016'!D:D,"",'2016'!AA:AA,"CRO"), 0)</f>
        <v>0</v>
      </c>
      <c r="AP34" s="0" t="n">
        <f aca="false">IFERROR(AO34/AN34, 0)</f>
        <v>0</v>
      </c>
      <c r="AQ34" s="0" t="n">
        <f aca="false">SUM(AT34,AW34,AZ34)</f>
        <v>0</v>
      </c>
      <c r="AR34" s="0" t="n">
        <f aca="false">SUM(AU34,AX34,BA34)</f>
        <v>0</v>
      </c>
      <c r="AS34" s="7" t="n">
        <f aca="false">IFERROR(AR34/AQ34, 0)</f>
        <v>0</v>
      </c>
      <c r="AT34" s="0" t="n">
        <f aca="false">IFERROR(SUMIFS('2015'!$G:$G,'2015'!F:F,A34,'2015'!C:C,B34,'2015'!D:D,"",'2015'!AA:AA,"JRO",'2015'!L:L,"&lt;&gt;"), 0)</f>
        <v>0</v>
      </c>
      <c r="AU34" s="0" t="n">
        <f aca="false">IFERROR(SUMIFS('2015'!L:L,'2015'!F:F,A34,'2015'!C:C,B34,'2015'!D:D,"",'2015'!AA:AA,"JRO"), 0)</f>
        <v>0</v>
      </c>
      <c r="AV34" s="0" t="n">
        <f aca="false">IFERROR(AU34/AT34, 0)</f>
        <v>0</v>
      </c>
      <c r="AW34" s="0" t="n">
        <f aca="false">IFERROR(SUMIFS('2015'!$G:$G,'2015'!F:F,A34,'2015'!C:C,B34,'2015'!D:D,"",'2015'!AA:AA,"NRO",'2015'!L:L,"&lt;&gt;"), 0)</f>
        <v>0</v>
      </c>
      <c r="AX34" s="0" t="n">
        <f aca="false">IFERROR(SUMIFS('2015'!L:L,'2015'!F:F,A34,'2015'!C:C,B34,'2015'!D:D,"",'2015'!AA:AA,"NRO"), 0)</f>
        <v>0</v>
      </c>
      <c r="AY34" s="0" t="n">
        <f aca="false">IFERROR(AX34/AW34, 0)</f>
        <v>0</v>
      </c>
      <c r="AZ34" s="0" t="n">
        <f aca="false">IFERROR(SUMIFS('2015'!$G:$G,'2015'!F:F,A34,'2015'!C:C,B34,'2015'!D:D,"",'2015'!AA:AA,"CRO",'2015'!L:L,"&lt;&gt;"), 0)</f>
        <v>0</v>
      </c>
      <c r="BA34" s="0" t="n">
        <f aca="false">IFERROR(SUMIFS('2015'!L:L,'2015'!F:F,A34,'2015'!C:C,B34,'2015'!D:D,"",'2015'!AA:AA,"CRO"), 0)</f>
        <v>0</v>
      </c>
      <c r="BB34" s="0" t="n">
        <f aca="false">IFERROR(BA34/AZ34, 0)</f>
        <v>0</v>
      </c>
      <c r="BC34" s="0" t="n">
        <f aca="false">SUM(BF34,BI34)</f>
        <v>0</v>
      </c>
      <c r="BD34" s="0" t="n">
        <f aca="false">SUM(BG34,BJ34)</f>
        <v>0</v>
      </c>
      <c r="BE34" s="7" t="n">
        <f aca="false">IFERROR(BD34/BC34, 0)</f>
        <v>0</v>
      </c>
      <c r="BF34" s="0" t="n">
        <f aca="false">IFERROR(SUMIFS('2014'!$G:$G,'2014'!F:F,A34,'2014'!C:C,B34,'2014'!D:D,"",'2014'!AA:AA,"JRO",'2014'!L:L,"&lt;&gt;"), 0)</f>
        <v>0</v>
      </c>
      <c r="BG34" s="0" t="n">
        <f aca="false">IFERROR(SUMIFS('2014'!L:L,'2014'!F:F,A34,'2014'!C:C,B34,'2014'!D:D,"",'2014'!AA:AA,"JRO"), 0)</f>
        <v>0</v>
      </c>
      <c r="BH34" s="7" t="n">
        <f aca="false">IFERROR(BG34/BF34, 0)</f>
        <v>0</v>
      </c>
      <c r="BI34" s="0" t="n">
        <f aca="false">IFERROR(SUMIFS('2014'!$G:$G,'2014'!F:F,A34,'2014'!C:C,B34,'2014'!D:D,"",'2014'!AA:AA,"CRO",'2014'!L:L,"&lt;&gt;"), 0)</f>
        <v>0</v>
      </c>
      <c r="BJ34" s="0" t="n">
        <f aca="false">IFERROR(SUMIFS('2014'!L:L,'2014'!F:F,A34,'2014'!C:C,B34,'2014'!D:D,"",'2014'!AA:AA,"CRO"), 0)</f>
        <v>0</v>
      </c>
      <c r="BK34" s="0" t="n">
        <f aca="false">IFERROR(BJ34/BI34, 0)</f>
        <v>0</v>
      </c>
      <c r="BL34" s="0" t="n">
        <f aca="false">IFERROR(SUMIFS('2013'!$G:$G,'2013'!F:F,A34,'2013'!C:C,B34,'2013'!D:D,"",'2013'!AA:AA,"JRO",'2013'!L:L,"&lt;&gt;"), 0)</f>
        <v>0</v>
      </c>
      <c r="BM34" s="0" t="n">
        <f aca="false">IFERROR(SUMIFS('2013'!L:L,'2013'!F:F,A34,'2013'!C:C,B34,'2013'!D:D,"",'2013'!AA:AA,"JRO"), 0)</f>
        <v>0</v>
      </c>
      <c r="BN34" s="0" t="n">
        <f aca="false">IFERROR(BM34/BL34, 0)</f>
        <v>0</v>
      </c>
      <c r="BO34" s="0" t="n">
        <f aca="false">IFERROR(SUMIFS('2012'!$G:$G,'2012'!F:F,A34,'2012'!C:C,B34,'2012'!D:D,"",'2012'!AA:AA,"JRO",'2012'!L:L,"&lt;&gt;"), 0)</f>
        <v>0</v>
      </c>
      <c r="BP34" s="0" t="n">
        <f aca="false">IFERROR(SUMIFS('2012'!L:L,'2012'!F:F,A34,'2012'!C:C,B34,'2012'!D:D,"",'2012'!AA:AA,"JRO"), 0)</f>
        <v>0</v>
      </c>
      <c r="BQ34" s="0" t="n">
        <f aca="false">IFERROR(BP34/BO34, 0)</f>
        <v>0</v>
      </c>
      <c r="BR34" s="0" t="n">
        <f aca="false">IFERROR(SUMIFS('2011'!$G:$G,'2011'!F:F,A34,'2011'!C:C,B34,'2011'!D:D,"",'2011'!AA:AA,"JRO",'2011'!L:L,"&lt;&gt;"), 0)</f>
        <v>0</v>
      </c>
      <c r="BS34" s="0" t="n">
        <f aca="false">IFERROR(SUMIFS('2011'!L:L,'2011'!F:F,A34,'2011'!C:C,B34,'2011'!D:D,"",'2011'!AA:AA,"JRO"), 0)</f>
        <v>0</v>
      </c>
      <c r="BT34" s="7" t="n">
        <f aca="false">IFERROR(BS34/BR34, 0)</f>
        <v>0</v>
      </c>
      <c r="BU34" s="0" t="n">
        <f aca="false">IFERROR(SUMIFS('2010'!$G:$G,'2010'!F:F,A34,'2010'!C:C,B34,'2010'!D:D,"",'2010'!AA:AA,"JRO",'2010'!L:L,"&lt;&gt;"), 0)</f>
        <v>0</v>
      </c>
      <c r="BV34" s="0" t="n">
        <f aca="false">IFERROR(SUMIFS('2010'!L:L,'2010'!F:F,A34,'2010'!C:C,B34,'2010'!D:D,"",'2010'!AA:AA,"JRO"), 0)</f>
        <v>0</v>
      </c>
      <c r="BW34" s="7" t="n">
        <f aca="false">IFERROR(BV34/BU34, 0)</f>
        <v>0</v>
      </c>
      <c r="BX34" s="0" t="n">
        <f aca="false">IFERROR(SUMIFS('2009'!$G:$G,'2009'!F:F,A34,'2009'!C:C,B34,'2009'!D:D,"",'2009'!AA:AA,"JRO",'2009'!L:L,"&lt;&gt;"), 0)</f>
        <v>0</v>
      </c>
      <c r="BY34" s="0" t="n">
        <f aca="false">IFERROR(SUMIFS('2009'!L:L,'2009'!F:F,A34,'2009'!C:C,B34,'2009'!D:D,"",'2009'!AA:AA,"JRO"), 0)</f>
        <v>0</v>
      </c>
      <c r="BZ34" s="7" t="n">
        <f aca="false">IFERROR(BY34/BX34, 0)</f>
        <v>0</v>
      </c>
    </row>
    <row r="35" customFormat="false" ht="15" hidden="false" customHeight="false" outlineLevel="0" collapsed="false">
      <c r="A35" s="0" t="s">
        <v>87</v>
      </c>
      <c r="B35" s="13" t="s">
        <v>58</v>
      </c>
      <c r="C35" s="56" t="n">
        <f aca="false">IFERROR(AVERAGEIFS(I35:BZ35,I$2:BZ$2,"JRO escorts per deportee",I35:BZ35,"&lt;&gt;0"), 0)</f>
        <v>0</v>
      </c>
      <c r="D35" s="13" t="n">
        <f aca="false">IFERROR(AVERAGEIFS(I35:BZ35,I$2:BZ$2,"NRO escorts per deportee",I35:BZ35,"&lt;&gt;0"), 0)</f>
        <v>0</v>
      </c>
      <c r="E35" s="13" t="n">
        <f aca="false">IFERROR(AVERAGEIFS(I35:BZ35,I$2:BZ$2,"CRO escorts per deportee",I35:BZ35,"&lt;&gt;0"), 0)</f>
        <v>0</v>
      </c>
      <c r="G35" s="0" t="n">
        <f aca="false">SUM(J35,M35,P35)</f>
        <v>0</v>
      </c>
      <c r="H35" s="0" t="n">
        <f aca="false">SUM(K35,N35,Q35)</f>
        <v>0</v>
      </c>
      <c r="I35" s="7" t="n">
        <f aca="false">IFERROR(H35/G35, 0)</f>
        <v>0</v>
      </c>
      <c r="J35" s="0" t="n">
        <f aca="false">IFERROR(SUMIFS('2018'!$H:$H,'2018'!$C:$C,B35,'2018'!$F:$F,A35,'2018'!AA:AA,"JRO",'2018'!P:P,"&lt;&gt;")+SUMIFS('2018'!$I:$I,'2018'!$D:$D,B35,'2018'!$F:$F,A35,'2018'!AA:AA,"JRO",'2018'!Q:Q,"&lt;&gt;")+SUMIFS('2018'!$J:$J,'2018'!$E:$E,B35,'2018'!$F:$F,A35,'2018'!AA:AA,"JRO",'2018'!R:R,"&lt;&gt;"), 0)</f>
        <v>0</v>
      </c>
      <c r="K35" s="0" t="n">
        <f aca="false">IFERROR(SUMIFS('2018'!M:M,'2018'!AA:AA,"JRO",'2018'!F:F,A35,'2018'!C:C,B35)+SUMIFS('2018'!P:P,'2018'!AA:AA,"JRO",'2018'!F:F,A35,'2018'!C:C,B35)+SUMIFS('2018'!N:N,'2018'!AA:AA,"JRO",'2018'!F:F,A35,'2018'!D:D,B35)+SUMIFS('2018'!N:N,'2018'!AA:AA,"JRO",'2018'!F:F,A35,'2018'!D:D,B35)+SUMIFS('2018'!O:O,'2018'!AA:AA,"JRO",'2018'!F:F,A35,'2018'!E:E,B35)+SUMIFS('2018'!R:R,'2018'!AA:AA,"JRO",'2018'!F:F,A35,'2018'!E:E,B35), 0)</f>
        <v>0</v>
      </c>
      <c r="L35" s="7" t="n">
        <f aca="false">IFERROR(K35/J35, 0)</f>
        <v>0</v>
      </c>
      <c r="M35" s="0" t="n">
        <f aca="false">IFERROR(SUMIFS('2018'!$H:$H,'2018'!$C:$C,B35,'2018'!$F:$F,A35,'2018'!AA:AA,"NRO",'2018'!P:P,"&lt;&gt;")+SUMIFS('2018'!$I:$I,'2018'!$D:$D,B35,'2018'!$F:$F,A35,'2018'!AA:AA,"NRO",'2018'!Q:Q,"&lt;&gt;")+SUMIFS('2018'!$J:$J,'2018'!$E:$E,B35,'2018'!$F:$F,A35,'2018'!AA:AA,"NRO",'2018'!R:R,"&lt;&gt;"), 0)</f>
        <v>0</v>
      </c>
      <c r="N35" s="0" t="n">
        <f aca="false">IFERROR(SUMIFS('2018'!M:M,'2018'!AA:AA,"NRO",'2018'!F:F,A35,'2018'!C:C,B35)+SUMIFS('2018'!P:P,'2018'!AA:AA,"NRO",'2018'!F:F,A35,'2018'!C:C,B35)+SUMIFS('2018'!N:N,'2018'!AA:AA,"NRO",'2018'!F:F,A35,'2018'!D:D,B35)+SUMIFS('2018'!N:N,'2018'!AA:AA,"NRO",'2018'!F:F,A35,'2018'!D:D,B35)+SUMIFS('2018'!O:O,'2018'!AA:AA,"NRO",'2018'!F:F,A35,'2018'!E:E,B35)+SUMIFS('2018'!R:R,'2018'!AA:AA,"NRO",'2018'!F:F,A35,'2018'!E:E,B35), 0)</f>
        <v>0</v>
      </c>
      <c r="O35" s="7" t="n">
        <f aca="false">IFERROR(N35/M35, 0)</f>
        <v>0</v>
      </c>
      <c r="P35" s="0" t="n">
        <f aca="false">IFERROR(SUMIFS('2018'!$H:$H,'2018'!$C:$C,B35,'2018'!$F:$F,A35,'2018'!AA:AA,"CRO")+SUMIFS('2018'!$I:$I,'2018'!$D:$D,B35,'2018'!$F:$F,A35,'2018'!AA:AA,"CRO")+SUMIFS('2018'!$J:$J,'2018'!$E:$E,B35,'2018'!$F:$F,A35,'2018'!AA:AA,"CRO"), 0)</f>
        <v>0</v>
      </c>
      <c r="Q35" s="0" t="n">
        <f aca="false">IFERROR(SUMIFS('2018'!M:M,'2018'!AA:AA,"CRO",'2018'!F:F,A35,'2018'!C:C,B35)+SUMIFS('2018'!P:P,'2018'!AA:AA,"CRO",'2018'!F:F,A35,'2018'!C:C,B35)+SUMIFS('2018'!N:N,'2018'!AA:AA,"CRO",'2018'!F:F,A35,'2018'!D:D,B35)+SUMIFS('2018'!N:N,'2018'!AA:AA,"CRO",'2018'!F:F,A35,'2018'!D:D,B35)+SUMIFS('2018'!O:O,'2018'!AA:AA,"CRO",'2018'!F:F,A35,'2018'!E:E,B35)+SUMIFS('2018'!R:R,'2018'!AA:AA,"CRO",'2018'!F:F,A35,'2018'!E:E,B35), 0)</f>
        <v>0</v>
      </c>
      <c r="R35" s="7" t="n">
        <f aca="false">IFERROR(Q35/P35, 0)</f>
        <v>0</v>
      </c>
      <c r="S35" s="7" t="n">
        <f aca="false">SUM(V35,Y35,AB35)</f>
        <v>0</v>
      </c>
      <c r="T35" s="7" t="n">
        <f aca="false">SUM(W35,Z35,AC35)</f>
        <v>0</v>
      </c>
      <c r="U35" s="7" t="n">
        <f aca="false">IFERROR(T35/S35, 0)</f>
        <v>0</v>
      </c>
      <c r="V35" s="0" t="n">
        <f aca="false">SUMIFS('2017'!$H:$H,'2017'!$C:$C,B35,'2017'!$F:$F,A35,'2017'!AA:AA,"JRO",'2017'!P:P,"&lt;&gt;")+SUMIFS('2017'!$I:$I,'2017'!$D:$D,B35,'2017'!$F:$F,A35,'2017'!AA:AA,"JRO",'2017'!Q:Q,"&lt;&gt;")+SUMIFS('2017'!$J:$J,'2017'!$E:$E,B35,'2017'!$F:$F,A35,'2017'!AA:AA,"JRO",'2017'!R:R,"&lt;&gt;")</f>
        <v>0</v>
      </c>
      <c r="W35" s="0" t="n">
        <f aca="false">IFERROR(SUMIFS('2017'!M:M,'2017'!AA:AA,"JRO",'2017'!F:F,A35,'2017'!C:C,B35)+SUMIFS('2017'!P:P,'2017'!AA:AA,"JRO",'2017'!F:F,A35,'2017'!C:C,B35)+SUMIFS('2017'!N:N,'2017'!AA:AA,"JRO",'2017'!F:F,A35,'2017'!D:D,B35)+SUMIFS('2017'!N:N,'2017'!AA:AA,"JRO",'2017'!F:F,A35,'2017'!D:D,B35)+SUMIFS('2017'!O:O,'2017'!AA:AA,"JRO",'2017'!F:F,A35,'2017'!E:E,B35)+SUMIFS('2017'!R:R,'2017'!AA:AA,"JRO",'2017'!F:F,A35,'2017'!E:E,B35), 0)</f>
        <v>0</v>
      </c>
      <c r="X35" s="7" t="n">
        <f aca="false">IFERROR(W35/V35, 0)</f>
        <v>0</v>
      </c>
      <c r="Y35" s="0" t="n">
        <f aca="false">IFERROR(SUMIFS('2017'!$H:$H,'2017'!$C:$C,B35,'2017'!$F:$F,A35,'2017'!AA:AA,"NRO",'2017'!P:P,"&lt;&gt;")+SUMIFS('2017'!$I:$I,'2017'!$D:$D,B35,'2017'!$F:$F,A35,'2017'!AA:AA,"NRO",'2017'!Q:Q,"&lt;&gt;")+SUMIFS('2017'!$J:$J,'2017'!$E:$E,B35,'2017'!$F:$F,A35,'2017'!AA:AA,"NRO",'2017'!R:R,"&lt;&gt;"), 0)</f>
        <v>0</v>
      </c>
      <c r="Z35" s="0" t="n">
        <f aca="false">IFERROR(SUMIFS('2017'!M:M,'2017'!AA:AA,"NRO",'2017'!F:F,A35,'2017'!C:C,B35)+SUMIFS('2017'!P:P,'2017'!AA:AA,"NRO",'2017'!F:F,A35,'2017'!C:C,B35)+SUMIFS('2017'!N:N,'2017'!AA:AA,"NRO",'2017'!F:F,A35,'2017'!D:D,B35)+SUMIFS('2017'!N:N,'2017'!AA:AA,"NRO",'2017'!F:F,A35,'2017'!D:D,B35)+SUMIFS('2017'!O:O,'2017'!AA:AA,"NRO",'2017'!F:F,A35,'2017'!E:E,B35)+SUMIFS('2017'!R:R,'2017'!AA:AA,"NRO",'2017'!F:F,A35,'2017'!E:E,B35), 0)</f>
        <v>0</v>
      </c>
      <c r="AA35" s="7" t="n">
        <f aca="false">IFERROR(Z35/Y35, 0)</f>
        <v>0</v>
      </c>
      <c r="AB35" s="0" t="n">
        <f aca="false">IFERROR(SUMIFS('2017'!$H:$H,'2017'!$C:$C,B35,'2017'!$F:$F,A35,'2017'!AA:AA,"CRO",'2017'!P:P,"&lt;&gt;")+SUMIFS('2017'!$I:$I,'2017'!$D:$D,B35,'2017'!$F:$F,A35,'2017'!AA:AA,"CRO",'2017'!Q:Q,"&lt;&gt;")+SUMIFS('2017'!$J:$J,'2017'!$E:$E,B35,'2017'!$F:$F,A35,'2017'!AA:AA,"CRO",'2017'!R:R,"&lt;&gt;"), 0)</f>
        <v>0</v>
      </c>
      <c r="AC35" s="0" t="n">
        <f aca="false">IFERROR(SUMIFS('2017'!M:M,'2017'!AA:AA,"CRO",'2017'!F:F,A35,'2017'!C:C,B35)+SUMIFS('2017'!P:P,'2017'!AA:AA,"CRO",'2017'!F:F,A35,'2017'!C:C,B35)+SUMIFS('2017'!N:N,'2017'!AA:AA,"CRO",'2017'!F:F,A35,'2017'!D:D,B35)+SUMIFS('2017'!N:N,'2017'!AA:AA,"CRO",'2017'!F:F,A35,'2017'!D:D,B35)+SUMIFS('2017'!O:O,'2017'!AA:AA,"CRO",'2017'!F:F,A35,'2017'!E:E,B35)+SUMIFS('2017'!R:R,'2017'!AA:AA,"CRO",'2017'!F:F,A35,'2017'!E:E,B35), 0)</f>
        <v>0</v>
      </c>
      <c r="AD35" s="0" t="n">
        <f aca="false">IFERROR(AC35/AB35, 0)</f>
        <v>0</v>
      </c>
      <c r="AE35" s="0" t="n">
        <f aca="false">SUM(AH35,AK35,AN35)</f>
        <v>0</v>
      </c>
      <c r="AF35" s="0" t="n">
        <f aca="false">SUM(AI35,AL35,AO35)</f>
        <v>0</v>
      </c>
      <c r="AG35" s="7" t="n">
        <f aca="false">IFERROR(AF35/AE35, 0)</f>
        <v>0</v>
      </c>
      <c r="AH35" s="0" t="n">
        <f aca="false">IFERROR(SUMIFS('2016'!$G:$G,'2016'!F:F,A35,'2016'!C:C,B35,'2016'!D:D,"",'2016'!AA:AA,"JRO",'2016'!L:L,"&lt;&gt;"), 0)</f>
        <v>0</v>
      </c>
      <c r="AI35" s="0" t="n">
        <f aca="false">IFERROR(SUMIFS('2016'!L:L,'2016'!F:F,A35,'2016'!C:C,B35,'2016'!D:D,"",'2016'!AA:AA,"JRO"), 0)</f>
        <v>0</v>
      </c>
      <c r="AJ35" s="7" t="n">
        <f aca="false">IFERROR(AI35/AH35, 0)</f>
        <v>0</v>
      </c>
      <c r="AK35" s="0" t="n">
        <f aca="false">IFERROR(SUMIFS('2016'!$G:$G,'2016'!F:F,A35,'2016'!C:C,B35,'2016'!D:D,"",'2016'!AA:AA,"NRO",'2016'!L:L,"&lt;&gt;"), 0)</f>
        <v>0</v>
      </c>
      <c r="AL35" s="0" t="n">
        <f aca="false">IFERROR(SUMIFS('2016'!L:L,'2016'!F:F,A35,'2016'!C:C,B35,'2016'!D:D,"",'2016'!AA:AA,"NRO"), 0)</f>
        <v>0</v>
      </c>
      <c r="AM35" s="0" t="n">
        <f aca="false">IFERROR(AL35/AK35, 0)</f>
        <v>0</v>
      </c>
      <c r="AN35" s="0" t="n">
        <f aca="false">IFERROR(SUMIFS('2016'!$G:$G,'2016'!F:F,A35,'2016'!C:C,B35,'2016'!D:D,"",'2016'!AA:AA,"CRO",'2016'!L:L,"&lt;&gt;"), 0)</f>
        <v>0</v>
      </c>
      <c r="AO35" s="0" t="n">
        <f aca="false">IFERROR(SUMIFS('2016'!L:L,'2016'!F:F,A35,'2016'!C:C,B35,'2016'!D:D,"",'2016'!AA:AA,"CRO"), 0)</f>
        <v>0</v>
      </c>
      <c r="AP35" s="0" t="n">
        <f aca="false">IFERROR(AO35/AN35, 0)</f>
        <v>0</v>
      </c>
      <c r="AQ35" s="0" t="n">
        <f aca="false">SUM(AT35,AW35,AZ35)</f>
        <v>0</v>
      </c>
      <c r="AR35" s="0" t="n">
        <f aca="false">SUM(AU35,AX35,BA35)</f>
        <v>0</v>
      </c>
      <c r="AS35" s="7" t="n">
        <f aca="false">IFERROR(AR35/AQ35, 0)</f>
        <v>0</v>
      </c>
      <c r="AT35" s="0" t="n">
        <f aca="false">IFERROR(SUMIFS('2015'!$G:$G,'2015'!F:F,A35,'2015'!C:C,B35,'2015'!D:D,"",'2015'!AA:AA,"JRO",'2015'!L:L,"&lt;&gt;"), 0)</f>
        <v>0</v>
      </c>
      <c r="AU35" s="0" t="n">
        <f aca="false">IFERROR(SUMIFS('2015'!L:L,'2015'!F:F,A35,'2015'!C:C,B35,'2015'!D:D,"",'2015'!AA:AA,"JRO"), 0)</f>
        <v>0</v>
      </c>
      <c r="AV35" s="0" t="n">
        <f aca="false">IFERROR(AU35/AT35, 0)</f>
        <v>0</v>
      </c>
      <c r="AW35" s="0" t="n">
        <f aca="false">IFERROR(SUMIFS('2015'!$G:$G,'2015'!F:F,A35,'2015'!C:C,B35,'2015'!D:D,"",'2015'!AA:AA,"NRO",'2015'!L:L,"&lt;&gt;"), 0)</f>
        <v>0</v>
      </c>
      <c r="AX35" s="0" t="n">
        <f aca="false">IFERROR(SUMIFS('2015'!L:L,'2015'!F:F,A35,'2015'!C:C,B35,'2015'!D:D,"",'2015'!AA:AA,"NRO"), 0)</f>
        <v>0</v>
      </c>
      <c r="AY35" s="0" t="n">
        <f aca="false">IFERROR(AX35/AW35, 0)</f>
        <v>0</v>
      </c>
      <c r="AZ35" s="0" t="n">
        <f aca="false">IFERROR(SUMIFS('2015'!$G:$G,'2015'!F:F,A35,'2015'!C:C,B35,'2015'!D:D,"",'2015'!AA:AA,"CRO",'2015'!L:L,"&lt;&gt;"), 0)</f>
        <v>0</v>
      </c>
      <c r="BA35" s="0" t="n">
        <f aca="false">IFERROR(SUMIFS('2015'!L:L,'2015'!F:F,A35,'2015'!C:C,B35,'2015'!D:D,"",'2015'!AA:AA,"CRO"), 0)</f>
        <v>0</v>
      </c>
      <c r="BB35" s="0" t="n">
        <f aca="false">IFERROR(BA35/AZ35, 0)</f>
        <v>0</v>
      </c>
      <c r="BC35" s="0" t="n">
        <f aca="false">SUM(BF35,BI35)</f>
        <v>0</v>
      </c>
      <c r="BD35" s="0" t="n">
        <f aca="false">SUM(BG35,BJ35)</f>
        <v>0</v>
      </c>
      <c r="BE35" s="7" t="n">
        <f aca="false">IFERROR(BD35/BC35, 0)</f>
        <v>0</v>
      </c>
      <c r="BF35" s="0" t="n">
        <f aca="false">IFERROR(SUMIFS('2014'!$G:$G,'2014'!F:F,A35,'2014'!C:C,B35,'2014'!D:D,"",'2014'!AA:AA,"JRO",'2014'!L:L,"&lt;&gt;"), 0)</f>
        <v>0</v>
      </c>
      <c r="BG35" s="0" t="n">
        <f aca="false">IFERROR(SUMIFS('2014'!L:L,'2014'!F:F,A35,'2014'!C:C,B35,'2014'!D:D,"",'2014'!AA:AA,"JRO"), 0)</f>
        <v>0</v>
      </c>
      <c r="BH35" s="7" t="n">
        <f aca="false">IFERROR(BG35/BF35, 0)</f>
        <v>0</v>
      </c>
      <c r="BI35" s="0" t="n">
        <f aca="false">IFERROR(SUMIFS('2014'!$G:$G,'2014'!F:F,A35,'2014'!C:C,B35,'2014'!D:D,"",'2014'!AA:AA,"CRO",'2014'!L:L,"&lt;&gt;"), 0)</f>
        <v>0</v>
      </c>
      <c r="BJ35" s="0" t="n">
        <f aca="false">IFERROR(SUMIFS('2014'!L:L,'2014'!F:F,A35,'2014'!C:C,B35,'2014'!D:D,"",'2014'!AA:AA,"CRO"), 0)</f>
        <v>0</v>
      </c>
      <c r="BK35" s="0" t="n">
        <f aca="false">IFERROR(BJ35/BI35, 0)</f>
        <v>0</v>
      </c>
      <c r="BL35" s="0" t="n">
        <f aca="false">IFERROR(SUMIFS('2013'!$G:$G,'2013'!F:F,A35,'2013'!C:C,B35,'2013'!D:D,"",'2013'!AA:AA,"JRO",'2013'!L:L,"&lt;&gt;"), 0)</f>
        <v>0</v>
      </c>
      <c r="BM35" s="0" t="n">
        <f aca="false">IFERROR(SUMIFS('2013'!L:L,'2013'!F:F,A35,'2013'!C:C,B35,'2013'!D:D,"",'2013'!AA:AA,"JRO"), 0)</f>
        <v>0</v>
      </c>
      <c r="BN35" s="0" t="n">
        <f aca="false">IFERROR(BM35/BL35, 0)</f>
        <v>0</v>
      </c>
      <c r="BO35" s="0" t="n">
        <f aca="false">IFERROR(SUMIFS('2012'!$G:$G,'2012'!F:F,A35,'2012'!C:C,B35,'2012'!D:D,"",'2012'!AA:AA,"JRO",'2012'!L:L,"&lt;&gt;"), 0)</f>
        <v>0</v>
      </c>
      <c r="BP35" s="0" t="n">
        <f aca="false">IFERROR(SUMIFS('2012'!L:L,'2012'!F:F,A35,'2012'!C:C,B35,'2012'!D:D,"",'2012'!AA:AA,"JRO"), 0)</f>
        <v>0</v>
      </c>
      <c r="BQ35" s="0" t="n">
        <f aca="false">IFERROR(BP35/BO35, 0)</f>
        <v>0</v>
      </c>
      <c r="BR35" s="0" t="n">
        <f aca="false">IFERROR(SUMIFS('2011'!$G:$G,'2011'!F:F,A35,'2011'!C:C,B35,'2011'!D:D,"",'2011'!AA:AA,"JRO",'2011'!L:L,"&lt;&gt;"), 0)</f>
        <v>0</v>
      </c>
      <c r="BS35" s="0" t="n">
        <f aca="false">IFERROR(SUMIFS('2011'!L:L,'2011'!F:F,A35,'2011'!C:C,B35,'2011'!D:D,"",'2011'!AA:AA,"JRO"), 0)</f>
        <v>0</v>
      </c>
      <c r="BT35" s="7" t="n">
        <f aca="false">IFERROR(BS35/BR35, 0)</f>
        <v>0</v>
      </c>
      <c r="BU35" s="0" t="n">
        <f aca="false">IFERROR(SUMIFS('2010'!$G:$G,'2010'!F:F,A35,'2010'!C:C,B35,'2010'!D:D,"",'2010'!AA:AA,"JRO",'2010'!L:L,"&lt;&gt;"), 0)</f>
        <v>0</v>
      </c>
      <c r="BV35" s="0" t="n">
        <f aca="false">IFERROR(SUMIFS('2010'!L:L,'2010'!F:F,A35,'2010'!C:C,B35,'2010'!D:D,"",'2010'!AA:AA,"JRO"), 0)</f>
        <v>0</v>
      </c>
      <c r="BW35" s="7" t="n">
        <f aca="false">IFERROR(BV35/BU35, 0)</f>
        <v>0</v>
      </c>
      <c r="BX35" s="0" t="n">
        <f aca="false">IFERROR(SUMIFS('2009'!$G:$G,'2009'!F:F,A35,'2009'!C:C,B35,'2009'!D:D,"",'2009'!AA:AA,"JRO",'2009'!L:L,"&lt;&gt;"), 0)</f>
        <v>0</v>
      </c>
      <c r="BY35" s="0" t="n">
        <f aca="false">IFERROR(SUMIFS('2009'!L:L,'2009'!F:F,A35,'2009'!C:C,B35,'2009'!D:D,"",'2009'!AA:AA,"JRO"), 0)</f>
        <v>0</v>
      </c>
      <c r="BZ35" s="7" t="n">
        <f aca="false">IFERROR(BY35/BX35, 0)</f>
        <v>0</v>
      </c>
    </row>
    <row r="36" customFormat="false" ht="15" hidden="false" customHeight="false" outlineLevel="0" collapsed="false">
      <c r="A36" s="0" t="s">
        <v>87</v>
      </c>
      <c r="B36" s="17" t="s">
        <v>70</v>
      </c>
      <c r="C36" s="56" t="n">
        <f aca="false">IFERROR(AVERAGEIFS(I36:BZ36,I$2:BZ$2,"JRO escorts per deportee",I36:BZ36,"&lt;&gt;0"), 0)</f>
        <v>3.66666666666667</v>
      </c>
      <c r="D36" s="13" t="n">
        <f aca="false">IFERROR(AVERAGEIFS(I36:BZ36,I$2:BZ$2,"NRO escorts per deportee",I36:BZ36,"&lt;&gt;0"), 0)</f>
        <v>0</v>
      </c>
      <c r="E36" s="13" t="n">
        <f aca="false">IFERROR(AVERAGEIFS(I36:BZ36,I$2:BZ$2,"CRO escorts per deportee",I36:BZ36,"&lt;&gt;0"), 0)</f>
        <v>0</v>
      </c>
      <c r="G36" s="0" t="n">
        <f aca="false">SUM(J36,M36,P36)</f>
        <v>3</v>
      </c>
      <c r="H36" s="0" t="n">
        <f aca="false">SUM(K36,N36,Q36)</f>
        <v>11</v>
      </c>
      <c r="I36" s="7" t="n">
        <f aca="false">IFERROR(H36/G36, 0)</f>
        <v>3.66666666666667</v>
      </c>
      <c r="J36" s="0" t="n">
        <f aca="false">IFERROR(SUMIFS('2018'!$H:$H,'2018'!$C:$C,B36,'2018'!$F:$F,A36,'2018'!AA:AA,"JRO",'2018'!P:P,"&lt;&gt;")+SUMIFS('2018'!$I:$I,'2018'!$D:$D,B36,'2018'!$F:$F,A36,'2018'!AA:AA,"JRO",'2018'!Q:Q,"&lt;&gt;")+SUMIFS('2018'!$J:$J,'2018'!$E:$E,B36,'2018'!$F:$F,A36,'2018'!AA:AA,"JRO",'2018'!R:R,"&lt;&gt;"), 0)</f>
        <v>3</v>
      </c>
      <c r="K36" s="0" t="n">
        <f aca="false">IFERROR(SUMIFS('2018'!M:M,'2018'!AA:AA,"JRO",'2018'!F:F,A36,'2018'!C:C,B36)+SUMIFS('2018'!P:P,'2018'!AA:AA,"JRO",'2018'!F:F,A36,'2018'!C:C,B36)+SUMIFS('2018'!N:N,'2018'!AA:AA,"JRO",'2018'!F:F,A36,'2018'!D:D,B36)+SUMIFS('2018'!N:N,'2018'!AA:AA,"JRO",'2018'!F:F,A36,'2018'!D:D,B36)+SUMIFS('2018'!O:O,'2018'!AA:AA,"JRO",'2018'!F:F,A36,'2018'!E:E,B36)+SUMIFS('2018'!R:R,'2018'!AA:AA,"JRO",'2018'!F:F,A36,'2018'!E:E,B36), 0)</f>
        <v>11</v>
      </c>
      <c r="L36" s="7" t="n">
        <f aca="false">IFERROR(K36/J36, 0)</f>
        <v>3.66666666666667</v>
      </c>
      <c r="M36" s="0" t="n">
        <f aca="false">IFERROR(SUMIFS('2018'!$H:$H,'2018'!$C:$C,B36,'2018'!$F:$F,A36,'2018'!AA:AA,"NRO",'2018'!P:P,"&lt;&gt;")+SUMIFS('2018'!$I:$I,'2018'!$D:$D,B36,'2018'!$F:$F,A36,'2018'!AA:AA,"NRO",'2018'!Q:Q,"&lt;&gt;")+SUMIFS('2018'!$J:$J,'2018'!$E:$E,B36,'2018'!$F:$F,A36,'2018'!AA:AA,"NRO",'2018'!R:R,"&lt;&gt;"), 0)</f>
        <v>0</v>
      </c>
      <c r="N36" s="0" t="n">
        <f aca="false">IFERROR(SUMIFS('2018'!M:M,'2018'!AA:AA,"NRO",'2018'!F:F,A36,'2018'!C:C,B36)+SUMIFS('2018'!P:P,'2018'!AA:AA,"NRO",'2018'!F:F,A36,'2018'!C:C,B36)+SUMIFS('2018'!N:N,'2018'!AA:AA,"NRO",'2018'!F:F,A36,'2018'!D:D,B36)+SUMIFS('2018'!N:N,'2018'!AA:AA,"NRO",'2018'!F:F,A36,'2018'!D:D,B36)+SUMIFS('2018'!O:O,'2018'!AA:AA,"NRO",'2018'!F:F,A36,'2018'!E:E,B36)+SUMIFS('2018'!R:R,'2018'!AA:AA,"NRO",'2018'!F:F,A36,'2018'!E:E,B36), 0)</f>
        <v>0</v>
      </c>
      <c r="O36" s="7" t="n">
        <f aca="false">IFERROR(N36/M36, 0)</f>
        <v>0</v>
      </c>
      <c r="P36" s="0" t="n">
        <f aca="false">IFERROR(SUMIFS('2018'!$H:$H,'2018'!$C:$C,B36,'2018'!$F:$F,A36,'2018'!AA:AA,"CRO")+SUMIFS('2018'!$I:$I,'2018'!$D:$D,B36,'2018'!$F:$F,A36,'2018'!AA:AA,"CRO")+SUMIFS('2018'!$J:$J,'2018'!$E:$E,B36,'2018'!$F:$F,A36,'2018'!AA:AA,"CRO"), 0)</f>
        <v>0</v>
      </c>
      <c r="Q36" s="0" t="n">
        <f aca="false">IFERROR(SUMIFS('2018'!M:M,'2018'!AA:AA,"CRO",'2018'!F:F,A36,'2018'!C:C,B36)+SUMIFS('2018'!P:P,'2018'!AA:AA,"CRO",'2018'!F:F,A36,'2018'!C:C,B36)+SUMIFS('2018'!N:N,'2018'!AA:AA,"CRO",'2018'!F:F,A36,'2018'!D:D,B36)+SUMIFS('2018'!N:N,'2018'!AA:AA,"CRO",'2018'!F:F,A36,'2018'!D:D,B36)+SUMIFS('2018'!O:O,'2018'!AA:AA,"CRO",'2018'!F:F,A36,'2018'!E:E,B36)+SUMIFS('2018'!R:R,'2018'!AA:AA,"CRO",'2018'!F:F,A36,'2018'!E:E,B36), 0)</f>
        <v>0</v>
      </c>
      <c r="R36" s="7" t="n">
        <f aca="false">IFERROR(Q36/P36, 0)</f>
        <v>0</v>
      </c>
      <c r="S36" s="7" t="n">
        <f aca="false">SUM(V36,Y36,AB36)</f>
        <v>0</v>
      </c>
      <c r="T36" s="7" t="n">
        <f aca="false">SUM(W36,Z36,AC36)</f>
        <v>0</v>
      </c>
      <c r="U36" s="7" t="n">
        <f aca="false">IFERROR(T36/S36, 0)</f>
        <v>0</v>
      </c>
      <c r="V36" s="0" t="n">
        <f aca="false">SUMIFS('2017'!$H:$H,'2017'!$C:$C,B36,'2017'!$F:$F,A36,'2017'!AA:AA,"JRO",'2017'!P:P,"&lt;&gt;")+SUMIFS('2017'!$I:$I,'2017'!$D:$D,B36,'2017'!$F:$F,A36,'2017'!AA:AA,"JRO",'2017'!Q:Q,"&lt;&gt;")+SUMIFS('2017'!$J:$J,'2017'!$E:$E,B36,'2017'!$F:$F,A36,'2017'!AA:AA,"JRO",'2017'!R:R,"&lt;&gt;")</f>
        <v>0</v>
      </c>
      <c r="W36" s="0" t="n">
        <f aca="false">IFERROR(SUMIFS('2017'!M:M,'2017'!AA:AA,"JRO",'2017'!F:F,A36,'2017'!C:C,B36)+SUMIFS('2017'!P:P,'2017'!AA:AA,"JRO",'2017'!F:F,A36,'2017'!C:C,B36)+SUMIFS('2017'!N:N,'2017'!AA:AA,"JRO",'2017'!F:F,A36,'2017'!D:D,B36)+SUMIFS('2017'!N:N,'2017'!AA:AA,"JRO",'2017'!F:F,A36,'2017'!D:D,B36)+SUMIFS('2017'!O:O,'2017'!AA:AA,"JRO",'2017'!F:F,A36,'2017'!E:E,B36)+SUMIFS('2017'!R:R,'2017'!AA:AA,"JRO",'2017'!F:F,A36,'2017'!E:E,B36), 0)</f>
        <v>0</v>
      </c>
      <c r="X36" s="7" t="n">
        <f aca="false">IFERROR(W36/V36, 0)</f>
        <v>0</v>
      </c>
      <c r="Y36" s="0" t="n">
        <f aca="false">IFERROR(SUMIFS('2017'!$H:$H,'2017'!$C:$C,B36,'2017'!$F:$F,A36,'2017'!AA:AA,"NRO",'2017'!P:P,"&lt;&gt;")+SUMIFS('2017'!$I:$I,'2017'!$D:$D,B36,'2017'!$F:$F,A36,'2017'!AA:AA,"NRO",'2017'!Q:Q,"&lt;&gt;")+SUMIFS('2017'!$J:$J,'2017'!$E:$E,B36,'2017'!$F:$F,A36,'2017'!AA:AA,"NRO",'2017'!R:R,"&lt;&gt;"), 0)</f>
        <v>0</v>
      </c>
      <c r="Z36" s="0" t="n">
        <f aca="false">IFERROR(SUMIFS('2017'!M:M,'2017'!AA:AA,"NRO",'2017'!F:F,A36,'2017'!C:C,B36)+SUMIFS('2017'!P:P,'2017'!AA:AA,"NRO",'2017'!F:F,A36,'2017'!C:C,B36)+SUMIFS('2017'!N:N,'2017'!AA:AA,"NRO",'2017'!F:F,A36,'2017'!D:D,B36)+SUMIFS('2017'!N:N,'2017'!AA:AA,"NRO",'2017'!F:F,A36,'2017'!D:D,B36)+SUMIFS('2017'!O:O,'2017'!AA:AA,"NRO",'2017'!F:F,A36,'2017'!E:E,B36)+SUMIFS('2017'!R:R,'2017'!AA:AA,"NRO",'2017'!F:F,A36,'2017'!E:E,B36), 0)</f>
        <v>0</v>
      </c>
      <c r="AA36" s="7" t="n">
        <f aca="false">IFERROR(Z36/Y36, 0)</f>
        <v>0</v>
      </c>
      <c r="AB36" s="0" t="n">
        <f aca="false">IFERROR(SUMIFS('2017'!$H:$H,'2017'!$C:$C,B36,'2017'!$F:$F,A36,'2017'!AA:AA,"CRO",'2017'!P:P,"&lt;&gt;")+SUMIFS('2017'!$I:$I,'2017'!$D:$D,B36,'2017'!$F:$F,A36,'2017'!AA:AA,"CRO",'2017'!Q:Q,"&lt;&gt;")+SUMIFS('2017'!$J:$J,'2017'!$E:$E,B36,'2017'!$F:$F,A36,'2017'!AA:AA,"CRO",'2017'!R:R,"&lt;&gt;"), 0)</f>
        <v>0</v>
      </c>
      <c r="AC36" s="0" t="n">
        <f aca="false">IFERROR(SUMIFS('2017'!M:M,'2017'!AA:AA,"CRO",'2017'!F:F,A36,'2017'!C:C,B36)+SUMIFS('2017'!P:P,'2017'!AA:AA,"CRO",'2017'!F:F,A36,'2017'!C:C,B36)+SUMIFS('2017'!N:N,'2017'!AA:AA,"CRO",'2017'!F:F,A36,'2017'!D:D,B36)+SUMIFS('2017'!N:N,'2017'!AA:AA,"CRO",'2017'!F:F,A36,'2017'!D:D,B36)+SUMIFS('2017'!O:O,'2017'!AA:AA,"CRO",'2017'!F:F,A36,'2017'!E:E,B36)+SUMIFS('2017'!R:R,'2017'!AA:AA,"CRO",'2017'!F:F,A36,'2017'!E:E,B36), 0)</f>
        <v>0</v>
      </c>
      <c r="AD36" s="0" t="n">
        <f aca="false">IFERROR(AC36/AB36, 0)</f>
        <v>0</v>
      </c>
      <c r="AE36" s="0" t="n">
        <f aca="false">SUM(AH36,AK36,AN36)</f>
        <v>0</v>
      </c>
      <c r="AF36" s="0" t="n">
        <f aca="false">SUM(AI36,AL36,AO36)</f>
        <v>0</v>
      </c>
      <c r="AG36" s="7" t="n">
        <f aca="false">IFERROR(AF36/AE36, 0)</f>
        <v>0</v>
      </c>
      <c r="AH36" s="0" t="n">
        <f aca="false">IFERROR(SUMIFS('2016'!$G:$G,'2016'!F:F,A36,'2016'!C:C,B36,'2016'!D:D,"",'2016'!AA:AA,"JRO",'2016'!L:L,"&lt;&gt;"), 0)</f>
        <v>0</v>
      </c>
      <c r="AI36" s="0" t="n">
        <f aca="false">IFERROR(SUMIFS('2016'!L:L,'2016'!F:F,A36,'2016'!C:C,B36,'2016'!D:D,"",'2016'!AA:AA,"JRO"), 0)</f>
        <v>0</v>
      </c>
      <c r="AJ36" s="7" t="n">
        <f aca="false">IFERROR(AI36/AH36, 0)</f>
        <v>0</v>
      </c>
      <c r="AK36" s="0" t="n">
        <f aca="false">IFERROR(SUMIFS('2016'!$G:$G,'2016'!F:F,A36,'2016'!C:C,B36,'2016'!D:D,"",'2016'!AA:AA,"NRO",'2016'!L:L,"&lt;&gt;"), 0)</f>
        <v>0</v>
      </c>
      <c r="AL36" s="0" t="n">
        <f aca="false">IFERROR(SUMIFS('2016'!L:L,'2016'!F:F,A36,'2016'!C:C,B36,'2016'!D:D,"",'2016'!AA:AA,"NRO"), 0)</f>
        <v>0</v>
      </c>
      <c r="AM36" s="0" t="n">
        <f aca="false">IFERROR(AL36/AK36, 0)</f>
        <v>0</v>
      </c>
      <c r="AN36" s="0" t="n">
        <f aca="false">IFERROR(SUMIFS('2016'!$G:$G,'2016'!F:F,A36,'2016'!C:C,B36,'2016'!D:D,"",'2016'!AA:AA,"CRO",'2016'!L:L,"&lt;&gt;"), 0)</f>
        <v>0</v>
      </c>
      <c r="AO36" s="0" t="n">
        <f aca="false">IFERROR(SUMIFS('2016'!L:L,'2016'!F:F,A36,'2016'!C:C,B36,'2016'!D:D,"",'2016'!AA:AA,"CRO"), 0)</f>
        <v>0</v>
      </c>
      <c r="AP36" s="0" t="n">
        <f aca="false">IFERROR(AO36/AN36, 0)</f>
        <v>0</v>
      </c>
      <c r="AQ36" s="0" t="n">
        <f aca="false">SUM(AT36,AW36,AZ36)</f>
        <v>0</v>
      </c>
      <c r="AR36" s="0" t="n">
        <f aca="false">SUM(AU36,AX36,BA36)</f>
        <v>0</v>
      </c>
      <c r="AS36" s="7" t="n">
        <f aca="false">IFERROR(AR36/AQ36, 0)</f>
        <v>0</v>
      </c>
      <c r="AT36" s="0" t="n">
        <f aca="false">IFERROR(SUMIFS('2015'!$G:$G,'2015'!F:F,A36,'2015'!C:C,B36,'2015'!D:D,"",'2015'!AA:AA,"JRO",'2015'!L:L,"&lt;&gt;"), 0)</f>
        <v>0</v>
      </c>
      <c r="AU36" s="0" t="n">
        <f aca="false">IFERROR(SUMIFS('2015'!L:L,'2015'!F:F,A36,'2015'!C:C,B36,'2015'!D:D,"",'2015'!AA:AA,"JRO"), 0)</f>
        <v>0</v>
      </c>
      <c r="AV36" s="0" t="n">
        <f aca="false">IFERROR(AU36/AT36, 0)</f>
        <v>0</v>
      </c>
      <c r="AW36" s="0" t="n">
        <f aca="false">IFERROR(SUMIFS('2015'!$G:$G,'2015'!F:F,A36,'2015'!C:C,B36,'2015'!D:D,"",'2015'!AA:AA,"NRO",'2015'!L:L,"&lt;&gt;"), 0)</f>
        <v>0</v>
      </c>
      <c r="AX36" s="0" t="n">
        <f aca="false">IFERROR(SUMIFS('2015'!L:L,'2015'!F:F,A36,'2015'!C:C,B36,'2015'!D:D,"",'2015'!AA:AA,"NRO"), 0)</f>
        <v>0</v>
      </c>
      <c r="AY36" s="0" t="n">
        <f aca="false">IFERROR(AX36/AW36, 0)</f>
        <v>0</v>
      </c>
      <c r="AZ36" s="0" t="n">
        <f aca="false">IFERROR(SUMIFS('2015'!$G:$G,'2015'!F:F,A36,'2015'!C:C,B36,'2015'!D:D,"",'2015'!AA:AA,"CRO",'2015'!L:L,"&lt;&gt;"), 0)</f>
        <v>0</v>
      </c>
      <c r="BA36" s="0" t="n">
        <f aca="false">IFERROR(SUMIFS('2015'!L:L,'2015'!F:F,A36,'2015'!C:C,B36,'2015'!D:D,"",'2015'!AA:AA,"CRO"), 0)</f>
        <v>0</v>
      </c>
      <c r="BB36" s="0" t="n">
        <f aca="false">IFERROR(BA36/AZ36, 0)</f>
        <v>0</v>
      </c>
      <c r="BC36" s="0" t="n">
        <f aca="false">SUM(BF36,BI36)</f>
        <v>0</v>
      </c>
      <c r="BD36" s="0" t="n">
        <f aca="false">SUM(BG36,BJ36)</f>
        <v>0</v>
      </c>
      <c r="BE36" s="7" t="n">
        <f aca="false">IFERROR(BD36/BC36, 0)</f>
        <v>0</v>
      </c>
      <c r="BF36" s="0" t="n">
        <f aca="false">IFERROR(SUMIFS('2014'!$G:$G,'2014'!F:F,A36,'2014'!C:C,B36,'2014'!D:D,"",'2014'!AA:AA,"JRO",'2014'!L:L,"&lt;&gt;"), 0)</f>
        <v>0</v>
      </c>
      <c r="BG36" s="0" t="n">
        <f aca="false">IFERROR(SUMIFS('2014'!L:L,'2014'!F:F,A36,'2014'!C:C,B36,'2014'!D:D,"",'2014'!AA:AA,"JRO"), 0)</f>
        <v>0</v>
      </c>
      <c r="BH36" s="7" t="n">
        <f aca="false">IFERROR(BG36/BF36, 0)</f>
        <v>0</v>
      </c>
      <c r="BI36" s="0" t="n">
        <f aca="false">IFERROR(SUMIFS('2014'!$G:$G,'2014'!F:F,A36,'2014'!C:C,B36,'2014'!D:D,"",'2014'!AA:AA,"CRO",'2014'!L:L,"&lt;&gt;"), 0)</f>
        <v>0</v>
      </c>
      <c r="BJ36" s="0" t="n">
        <f aca="false">IFERROR(SUMIFS('2014'!L:L,'2014'!F:F,A36,'2014'!C:C,B36,'2014'!D:D,"",'2014'!AA:AA,"CRO"), 0)</f>
        <v>0</v>
      </c>
      <c r="BK36" s="0" t="n">
        <f aca="false">IFERROR(BJ36/BI36, 0)</f>
        <v>0</v>
      </c>
      <c r="BL36" s="0" t="n">
        <f aca="false">IFERROR(SUMIFS('2013'!$G:$G,'2013'!F:F,A36,'2013'!C:C,B36,'2013'!D:D,"",'2013'!AA:AA,"JRO",'2013'!L:L,"&lt;&gt;"), 0)</f>
        <v>0</v>
      </c>
      <c r="BM36" s="0" t="n">
        <f aca="false">IFERROR(SUMIFS('2013'!L:L,'2013'!F:F,A36,'2013'!C:C,B36,'2013'!D:D,"",'2013'!AA:AA,"JRO"), 0)</f>
        <v>0</v>
      </c>
      <c r="BN36" s="0" t="n">
        <f aca="false">IFERROR(BM36/BL36, 0)</f>
        <v>0</v>
      </c>
      <c r="BO36" s="0" t="n">
        <f aca="false">IFERROR(SUMIFS('2012'!$G:$G,'2012'!F:F,A36,'2012'!C:C,B36,'2012'!D:D,"",'2012'!AA:AA,"JRO",'2012'!L:L,"&lt;&gt;"), 0)</f>
        <v>0</v>
      </c>
      <c r="BP36" s="0" t="n">
        <f aca="false">IFERROR(SUMIFS('2012'!L:L,'2012'!F:F,A36,'2012'!C:C,B36,'2012'!D:D,"",'2012'!AA:AA,"JRO"), 0)</f>
        <v>0</v>
      </c>
      <c r="BQ36" s="0" t="n">
        <f aca="false">IFERROR(BP36/BO36, 0)</f>
        <v>0</v>
      </c>
      <c r="BR36" s="0" t="n">
        <f aca="false">IFERROR(SUMIFS('2011'!$G:$G,'2011'!F:F,A36,'2011'!C:C,B36,'2011'!D:D,"",'2011'!AA:AA,"JRO",'2011'!L:L,"&lt;&gt;"), 0)</f>
        <v>0</v>
      </c>
      <c r="BS36" s="0" t="n">
        <f aca="false">IFERROR(SUMIFS('2011'!L:L,'2011'!F:F,A36,'2011'!C:C,B36,'2011'!D:D,"",'2011'!AA:AA,"JRO"), 0)</f>
        <v>0</v>
      </c>
      <c r="BT36" s="7" t="n">
        <f aca="false">IFERROR(BS36/BR36, 0)</f>
        <v>0</v>
      </c>
      <c r="BU36" s="0" t="n">
        <f aca="false">IFERROR(SUMIFS('2010'!$G:$G,'2010'!F:F,A36,'2010'!C:C,B36,'2010'!D:D,"",'2010'!AA:AA,"JRO",'2010'!L:L,"&lt;&gt;"), 0)</f>
        <v>0</v>
      </c>
      <c r="BV36" s="0" t="n">
        <f aca="false">IFERROR(SUMIFS('2010'!L:L,'2010'!F:F,A36,'2010'!C:C,B36,'2010'!D:D,"",'2010'!AA:AA,"JRO"), 0)</f>
        <v>0</v>
      </c>
      <c r="BW36" s="7" t="n">
        <f aca="false">IFERROR(BV36/BU36, 0)</f>
        <v>0</v>
      </c>
      <c r="BX36" s="0" t="n">
        <f aca="false">IFERROR(SUMIFS('2009'!$G:$G,'2009'!F:F,A36,'2009'!C:C,B36,'2009'!D:D,"",'2009'!AA:AA,"JRO",'2009'!L:L,"&lt;&gt;"), 0)</f>
        <v>0</v>
      </c>
      <c r="BY36" s="0" t="n">
        <f aca="false">IFERROR(SUMIFS('2009'!L:L,'2009'!F:F,A36,'2009'!C:C,B36,'2009'!D:D,"",'2009'!AA:AA,"JRO"), 0)</f>
        <v>0</v>
      </c>
      <c r="BZ36" s="7" t="n">
        <f aca="false">IFERROR(BY36/BX36, 0)</f>
        <v>0</v>
      </c>
    </row>
    <row r="37" customFormat="false" ht="15" hidden="false" customHeight="false" outlineLevel="0" collapsed="false">
      <c r="A37" s="0" t="s">
        <v>87</v>
      </c>
      <c r="B37" s="13" t="s">
        <v>43</v>
      </c>
      <c r="C37" s="56" t="n">
        <f aca="false">IFERROR(AVERAGEIFS(I37:BZ37,I$2:BZ$2,"JRO escorts per deportee",I37:BZ37,"&lt;&gt;0"), 0)</f>
        <v>0</v>
      </c>
      <c r="D37" s="13" t="n">
        <f aca="false">IFERROR(AVERAGEIFS(I37:BZ37,I$2:BZ$2,"NRO escorts per deportee",I37:BZ37,"&lt;&gt;0"), 0)</f>
        <v>0</v>
      </c>
      <c r="E37" s="13" t="n">
        <f aca="false">IFERROR(AVERAGEIFS(I37:BZ37,I$2:BZ$2,"CRO escorts per deportee",I37:BZ37,"&lt;&gt;0"), 0)</f>
        <v>0</v>
      </c>
      <c r="G37" s="0" t="n">
        <f aca="false">SUM(J37,M37,P37)</f>
        <v>0</v>
      </c>
      <c r="H37" s="0" t="n">
        <f aca="false">SUM(K37,N37,Q37)</f>
        <v>0</v>
      </c>
      <c r="I37" s="7" t="n">
        <f aca="false">IFERROR(H37/G37, 0)</f>
        <v>0</v>
      </c>
      <c r="J37" s="0" t="n">
        <f aca="false">IFERROR(SUMIFS('2018'!$H:$H,'2018'!$C:$C,B37,'2018'!$F:$F,A37,'2018'!AA:AA,"JRO",'2018'!P:P,"&lt;&gt;")+SUMIFS('2018'!$I:$I,'2018'!$D:$D,B37,'2018'!$F:$F,A37,'2018'!AA:AA,"JRO",'2018'!Q:Q,"&lt;&gt;")+SUMIFS('2018'!$J:$J,'2018'!$E:$E,B37,'2018'!$F:$F,A37,'2018'!AA:AA,"JRO",'2018'!R:R,"&lt;&gt;"), 0)</f>
        <v>0</v>
      </c>
      <c r="K37" s="0" t="n">
        <f aca="false">IFERROR(SUMIFS('2018'!M:M,'2018'!AA:AA,"JRO",'2018'!F:F,A37,'2018'!C:C,B37)+SUMIFS('2018'!P:P,'2018'!AA:AA,"JRO",'2018'!F:F,A37,'2018'!C:C,B37)+SUMIFS('2018'!N:N,'2018'!AA:AA,"JRO",'2018'!F:F,A37,'2018'!D:D,B37)+SUMIFS('2018'!N:N,'2018'!AA:AA,"JRO",'2018'!F:F,A37,'2018'!D:D,B37)+SUMIFS('2018'!O:O,'2018'!AA:AA,"JRO",'2018'!F:F,A37,'2018'!E:E,B37)+SUMIFS('2018'!R:R,'2018'!AA:AA,"JRO",'2018'!F:F,A37,'2018'!E:E,B37), 0)</f>
        <v>0</v>
      </c>
      <c r="L37" s="7" t="n">
        <f aca="false">IFERROR(K37/J37, 0)</f>
        <v>0</v>
      </c>
      <c r="M37" s="0" t="n">
        <f aca="false">IFERROR(SUMIFS('2018'!$H:$H,'2018'!$C:$C,B37,'2018'!$F:$F,A37,'2018'!AA:AA,"NRO",'2018'!P:P,"&lt;&gt;")+SUMIFS('2018'!$I:$I,'2018'!$D:$D,B37,'2018'!$F:$F,A37,'2018'!AA:AA,"NRO",'2018'!Q:Q,"&lt;&gt;")+SUMIFS('2018'!$J:$J,'2018'!$E:$E,B37,'2018'!$F:$F,A37,'2018'!AA:AA,"NRO",'2018'!R:R,"&lt;&gt;"), 0)</f>
        <v>0</v>
      </c>
      <c r="N37" s="0" t="n">
        <f aca="false">IFERROR(SUMIFS('2018'!M:M,'2018'!AA:AA,"NRO",'2018'!F:F,A37,'2018'!C:C,B37)+SUMIFS('2018'!P:P,'2018'!AA:AA,"NRO",'2018'!F:F,A37,'2018'!C:C,B37)+SUMIFS('2018'!N:N,'2018'!AA:AA,"NRO",'2018'!F:F,A37,'2018'!D:D,B37)+SUMIFS('2018'!N:N,'2018'!AA:AA,"NRO",'2018'!F:F,A37,'2018'!D:D,B37)+SUMIFS('2018'!O:O,'2018'!AA:AA,"NRO",'2018'!F:F,A37,'2018'!E:E,B37)+SUMIFS('2018'!R:R,'2018'!AA:AA,"NRO",'2018'!F:F,A37,'2018'!E:E,B37), 0)</f>
        <v>0</v>
      </c>
      <c r="O37" s="7" t="n">
        <f aca="false">IFERROR(N37/M37, 0)</f>
        <v>0</v>
      </c>
      <c r="P37" s="0" t="n">
        <f aca="false">IFERROR(SUMIFS('2018'!$H:$H,'2018'!$C:$C,B37,'2018'!$F:$F,A37,'2018'!AA:AA,"CRO")+SUMIFS('2018'!$I:$I,'2018'!$D:$D,B37,'2018'!$F:$F,A37,'2018'!AA:AA,"CRO")+SUMIFS('2018'!$J:$J,'2018'!$E:$E,B37,'2018'!$F:$F,A37,'2018'!AA:AA,"CRO"), 0)</f>
        <v>0</v>
      </c>
      <c r="Q37" s="0" t="n">
        <f aca="false">IFERROR(SUMIFS('2018'!M:M,'2018'!AA:AA,"CRO",'2018'!F:F,A37,'2018'!C:C,B37)+SUMIFS('2018'!P:P,'2018'!AA:AA,"CRO",'2018'!F:F,A37,'2018'!C:C,B37)+SUMIFS('2018'!N:N,'2018'!AA:AA,"CRO",'2018'!F:F,A37,'2018'!D:D,B37)+SUMIFS('2018'!N:N,'2018'!AA:AA,"CRO",'2018'!F:F,A37,'2018'!D:D,B37)+SUMIFS('2018'!O:O,'2018'!AA:AA,"CRO",'2018'!F:F,A37,'2018'!E:E,B37)+SUMIFS('2018'!R:R,'2018'!AA:AA,"CRO",'2018'!F:F,A37,'2018'!E:E,B37), 0)</f>
        <v>0</v>
      </c>
      <c r="R37" s="7" t="n">
        <f aca="false">IFERROR(Q37/P37, 0)</f>
        <v>0</v>
      </c>
      <c r="S37" s="7" t="n">
        <f aca="false">SUM(V37,Y37,AB37)</f>
        <v>0</v>
      </c>
      <c r="T37" s="7" t="n">
        <f aca="false">SUM(W37,Z37,AC37)</f>
        <v>0</v>
      </c>
      <c r="U37" s="7" t="n">
        <f aca="false">IFERROR(T37/S37, 0)</f>
        <v>0</v>
      </c>
      <c r="V37" s="0" t="n">
        <f aca="false">SUMIFS('2017'!$H:$H,'2017'!$C:$C,B37,'2017'!$F:$F,A37,'2017'!AA:AA,"JRO",'2017'!P:P,"&lt;&gt;")+SUMIFS('2017'!$I:$I,'2017'!$D:$D,B37,'2017'!$F:$F,A37,'2017'!AA:AA,"JRO",'2017'!Q:Q,"&lt;&gt;")+SUMIFS('2017'!$J:$J,'2017'!$E:$E,B37,'2017'!$F:$F,A37,'2017'!AA:AA,"JRO",'2017'!R:R,"&lt;&gt;")</f>
        <v>0</v>
      </c>
      <c r="W37" s="0" t="n">
        <f aca="false">IFERROR(SUMIFS('2017'!M:M,'2017'!AA:AA,"JRO",'2017'!F:F,A37,'2017'!C:C,B37)+SUMIFS('2017'!P:P,'2017'!AA:AA,"JRO",'2017'!F:F,A37,'2017'!C:C,B37)+SUMIFS('2017'!N:N,'2017'!AA:AA,"JRO",'2017'!F:F,A37,'2017'!D:D,B37)+SUMIFS('2017'!N:N,'2017'!AA:AA,"JRO",'2017'!F:F,A37,'2017'!D:D,B37)+SUMIFS('2017'!O:O,'2017'!AA:AA,"JRO",'2017'!F:F,A37,'2017'!E:E,B37)+SUMIFS('2017'!R:R,'2017'!AA:AA,"JRO",'2017'!F:F,A37,'2017'!E:E,B37), 0)</f>
        <v>0</v>
      </c>
      <c r="X37" s="7" t="n">
        <f aca="false">IFERROR(W37/V37, 0)</f>
        <v>0</v>
      </c>
      <c r="Y37" s="0" t="n">
        <f aca="false">IFERROR(SUMIFS('2017'!$H:$H,'2017'!$C:$C,B37,'2017'!$F:$F,A37,'2017'!AA:AA,"NRO",'2017'!P:P,"&lt;&gt;")+SUMIFS('2017'!$I:$I,'2017'!$D:$D,B37,'2017'!$F:$F,A37,'2017'!AA:AA,"NRO",'2017'!Q:Q,"&lt;&gt;")+SUMIFS('2017'!$J:$J,'2017'!$E:$E,B37,'2017'!$F:$F,A37,'2017'!AA:AA,"NRO",'2017'!R:R,"&lt;&gt;"), 0)</f>
        <v>0</v>
      </c>
      <c r="Z37" s="0" t="n">
        <f aca="false">IFERROR(SUMIFS('2017'!M:M,'2017'!AA:AA,"NRO",'2017'!F:F,A37,'2017'!C:C,B37)+SUMIFS('2017'!P:P,'2017'!AA:AA,"NRO",'2017'!F:F,A37,'2017'!C:C,B37)+SUMIFS('2017'!N:N,'2017'!AA:AA,"NRO",'2017'!F:F,A37,'2017'!D:D,B37)+SUMIFS('2017'!N:N,'2017'!AA:AA,"NRO",'2017'!F:F,A37,'2017'!D:D,B37)+SUMIFS('2017'!O:O,'2017'!AA:AA,"NRO",'2017'!F:F,A37,'2017'!E:E,B37)+SUMIFS('2017'!R:R,'2017'!AA:AA,"NRO",'2017'!F:F,A37,'2017'!E:E,B37), 0)</f>
        <v>0</v>
      </c>
      <c r="AA37" s="7" t="n">
        <f aca="false">IFERROR(Z37/Y37, 0)</f>
        <v>0</v>
      </c>
      <c r="AB37" s="0" t="n">
        <f aca="false">IFERROR(SUMIFS('2017'!$H:$H,'2017'!$C:$C,B37,'2017'!$F:$F,A37,'2017'!AA:AA,"CRO",'2017'!P:P,"&lt;&gt;")+SUMIFS('2017'!$I:$I,'2017'!$D:$D,B37,'2017'!$F:$F,A37,'2017'!AA:AA,"CRO",'2017'!Q:Q,"&lt;&gt;")+SUMIFS('2017'!$J:$J,'2017'!$E:$E,B37,'2017'!$F:$F,A37,'2017'!AA:AA,"CRO",'2017'!R:R,"&lt;&gt;"), 0)</f>
        <v>0</v>
      </c>
      <c r="AC37" s="0" t="n">
        <f aca="false">IFERROR(SUMIFS('2017'!M:M,'2017'!AA:AA,"CRO",'2017'!F:F,A37,'2017'!C:C,B37)+SUMIFS('2017'!P:P,'2017'!AA:AA,"CRO",'2017'!F:F,A37,'2017'!C:C,B37)+SUMIFS('2017'!N:N,'2017'!AA:AA,"CRO",'2017'!F:F,A37,'2017'!D:D,B37)+SUMIFS('2017'!N:N,'2017'!AA:AA,"CRO",'2017'!F:F,A37,'2017'!D:D,B37)+SUMIFS('2017'!O:O,'2017'!AA:AA,"CRO",'2017'!F:F,A37,'2017'!E:E,B37)+SUMIFS('2017'!R:R,'2017'!AA:AA,"CRO",'2017'!F:F,A37,'2017'!E:E,B37), 0)</f>
        <v>0</v>
      </c>
      <c r="AD37" s="0" t="n">
        <f aca="false">IFERROR(AC37/AB37, 0)</f>
        <v>0</v>
      </c>
      <c r="AE37" s="0" t="n">
        <f aca="false">SUM(AH37,AK37,AN37)</f>
        <v>0</v>
      </c>
      <c r="AF37" s="0" t="n">
        <f aca="false">SUM(AI37,AL37,AO37)</f>
        <v>0</v>
      </c>
      <c r="AG37" s="7" t="n">
        <f aca="false">IFERROR(AF37/AE37, 0)</f>
        <v>0</v>
      </c>
      <c r="AH37" s="0" t="n">
        <f aca="false">IFERROR(SUMIFS('2016'!$G:$G,'2016'!F:F,A37,'2016'!C:C,B37,'2016'!D:D,"",'2016'!AA:AA,"JRO",'2016'!L:L,"&lt;&gt;"), 0)</f>
        <v>0</v>
      </c>
      <c r="AI37" s="0" t="n">
        <f aca="false">IFERROR(SUMIFS('2016'!L:L,'2016'!F:F,A37,'2016'!C:C,B37,'2016'!D:D,"",'2016'!AA:AA,"JRO"), 0)</f>
        <v>0</v>
      </c>
      <c r="AJ37" s="7" t="n">
        <f aca="false">IFERROR(AI37/AH37, 0)</f>
        <v>0</v>
      </c>
      <c r="AK37" s="0" t="n">
        <f aca="false">IFERROR(SUMIFS('2016'!$G:$G,'2016'!F:F,A37,'2016'!C:C,B37,'2016'!D:D,"",'2016'!AA:AA,"NRO",'2016'!L:L,"&lt;&gt;"), 0)</f>
        <v>0</v>
      </c>
      <c r="AL37" s="0" t="n">
        <f aca="false">IFERROR(SUMIFS('2016'!L:L,'2016'!F:F,A37,'2016'!C:C,B37,'2016'!D:D,"",'2016'!AA:AA,"NRO"), 0)</f>
        <v>0</v>
      </c>
      <c r="AM37" s="0" t="n">
        <f aca="false">IFERROR(AL37/AK37, 0)</f>
        <v>0</v>
      </c>
      <c r="AN37" s="0" t="n">
        <f aca="false">IFERROR(SUMIFS('2016'!$G:$G,'2016'!F:F,A37,'2016'!C:C,B37,'2016'!D:D,"",'2016'!AA:AA,"CRO",'2016'!L:L,"&lt;&gt;"), 0)</f>
        <v>0</v>
      </c>
      <c r="AO37" s="0" t="n">
        <f aca="false">IFERROR(SUMIFS('2016'!L:L,'2016'!F:F,A37,'2016'!C:C,B37,'2016'!D:D,"",'2016'!AA:AA,"CRO"), 0)</f>
        <v>0</v>
      </c>
      <c r="AP37" s="0" t="n">
        <f aca="false">IFERROR(AO37/AN37, 0)</f>
        <v>0</v>
      </c>
      <c r="AQ37" s="0" t="n">
        <f aca="false">SUM(AT37,AW37,AZ37)</f>
        <v>0</v>
      </c>
      <c r="AR37" s="0" t="n">
        <f aca="false">SUM(AU37,AX37,BA37)</f>
        <v>0</v>
      </c>
      <c r="AS37" s="7" t="n">
        <f aca="false">IFERROR(AR37/AQ37, 0)</f>
        <v>0</v>
      </c>
      <c r="AT37" s="0" t="n">
        <f aca="false">IFERROR(SUMIFS('2015'!$G:$G,'2015'!F:F,A37,'2015'!C:C,B37,'2015'!D:D,"",'2015'!AA:AA,"JRO",'2015'!L:L,"&lt;&gt;"), 0)</f>
        <v>0</v>
      </c>
      <c r="AU37" s="0" t="n">
        <f aca="false">IFERROR(SUMIFS('2015'!L:L,'2015'!F:F,A37,'2015'!C:C,B37,'2015'!D:D,"",'2015'!AA:AA,"JRO"), 0)</f>
        <v>0</v>
      </c>
      <c r="AV37" s="0" t="n">
        <f aca="false">IFERROR(AU37/AT37, 0)</f>
        <v>0</v>
      </c>
      <c r="AW37" s="0" t="n">
        <f aca="false">IFERROR(SUMIFS('2015'!$G:$G,'2015'!F:F,A37,'2015'!C:C,B37,'2015'!D:D,"",'2015'!AA:AA,"NRO",'2015'!L:L,"&lt;&gt;"), 0)</f>
        <v>0</v>
      </c>
      <c r="AX37" s="0" t="n">
        <f aca="false">IFERROR(SUMIFS('2015'!L:L,'2015'!F:F,A37,'2015'!C:C,B37,'2015'!D:D,"",'2015'!AA:AA,"NRO"), 0)</f>
        <v>0</v>
      </c>
      <c r="AY37" s="0" t="n">
        <f aca="false">IFERROR(AX37/AW37, 0)</f>
        <v>0</v>
      </c>
      <c r="AZ37" s="0" t="n">
        <f aca="false">IFERROR(SUMIFS('2015'!$G:$G,'2015'!F:F,A37,'2015'!C:C,B37,'2015'!D:D,"",'2015'!AA:AA,"CRO",'2015'!L:L,"&lt;&gt;"), 0)</f>
        <v>0</v>
      </c>
      <c r="BA37" s="0" t="n">
        <f aca="false">IFERROR(SUMIFS('2015'!L:L,'2015'!F:F,A37,'2015'!C:C,B37,'2015'!D:D,"",'2015'!AA:AA,"CRO"), 0)</f>
        <v>0</v>
      </c>
      <c r="BB37" s="0" t="n">
        <f aca="false">IFERROR(BA37/AZ37, 0)</f>
        <v>0</v>
      </c>
      <c r="BC37" s="0" t="n">
        <f aca="false">SUM(BF37,BI37)</f>
        <v>0</v>
      </c>
      <c r="BD37" s="0" t="n">
        <f aca="false">SUM(BG37,BJ37)</f>
        <v>0</v>
      </c>
      <c r="BE37" s="7" t="n">
        <f aca="false">IFERROR(BD37/BC37, 0)</f>
        <v>0</v>
      </c>
      <c r="BF37" s="0" t="n">
        <f aca="false">IFERROR(SUMIFS('2014'!$G:$G,'2014'!F:F,A37,'2014'!C:C,B37,'2014'!D:D,"",'2014'!AA:AA,"JRO",'2014'!L:L,"&lt;&gt;"), 0)</f>
        <v>0</v>
      </c>
      <c r="BG37" s="0" t="n">
        <f aca="false">IFERROR(SUMIFS('2014'!L:L,'2014'!F:F,A37,'2014'!C:C,B37,'2014'!D:D,"",'2014'!AA:AA,"JRO"), 0)</f>
        <v>0</v>
      </c>
      <c r="BH37" s="7" t="n">
        <f aca="false">IFERROR(BG37/BF37, 0)</f>
        <v>0</v>
      </c>
      <c r="BI37" s="0" t="n">
        <f aca="false">IFERROR(SUMIFS('2014'!$G:$G,'2014'!F:F,A37,'2014'!C:C,B37,'2014'!D:D,"",'2014'!AA:AA,"CRO",'2014'!L:L,"&lt;&gt;"), 0)</f>
        <v>0</v>
      </c>
      <c r="BJ37" s="0" t="n">
        <f aca="false">IFERROR(SUMIFS('2014'!L:L,'2014'!F:F,A37,'2014'!C:C,B37,'2014'!D:D,"",'2014'!AA:AA,"CRO"), 0)</f>
        <v>0</v>
      </c>
      <c r="BK37" s="0" t="n">
        <f aca="false">IFERROR(BJ37/BI37, 0)</f>
        <v>0</v>
      </c>
      <c r="BL37" s="0" t="n">
        <f aca="false">IFERROR(SUMIFS('2013'!$G:$G,'2013'!F:F,A37,'2013'!C:C,B37,'2013'!D:D,"",'2013'!AA:AA,"JRO",'2013'!L:L,"&lt;&gt;"), 0)</f>
        <v>0</v>
      </c>
      <c r="BM37" s="0" t="n">
        <f aca="false">IFERROR(SUMIFS('2013'!L:L,'2013'!F:F,A37,'2013'!C:C,B37,'2013'!D:D,"",'2013'!AA:AA,"JRO"), 0)</f>
        <v>0</v>
      </c>
      <c r="BN37" s="0" t="n">
        <f aca="false">IFERROR(BM37/BL37, 0)</f>
        <v>0</v>
      </c>
      <c r="BO37" s="0" t="n">
        <f aca="false">IFERROR(SUMIFS('2012'!$G:$G,'2012'!F:F,A37,'2012'!C:C,B37,'2012'!D:D,"",'2012'!AA:AA,"JRO",'2012'!L:L,"&lt;&gt;"), 0)</f>
        <v>0</v>
      </c>
      <c r="BP37" s="0" t="n">
        <f aca="false">IFERROR(SUMIFS('2012'!L:L,'2012'!F:F,A37,'2012'!C:C,B37,'2012'!D:D,"",'2012'!AA:AA,"JRO"), 0)</f>
        <v>0</v>
      </c>
      <c r="BQ37" s="0" t="n">
        <f aca="false">IFERROR(BP37/BO37, 0)</f>
        <v>0</v>
      </c>
      <c r="BR37" s="0" t="n">
        <f aca="false">IFERROR(SUMIFS('2011'!$G:$G,'2011'!F:F,A37,'2011'!C:C,B37,'2011'!D:D,"",'2011'!AA:AA,"JRO",'2011'!L:L,"&lt;&gt;"), 0)</f>
        <v>0</v>
      </c>
      <c r="BS37" s="0" t="n">
        <f aca="false">IFERROR(SUMIFS('2011'!L:L,'2011'!F:F,A37,'2011'!C:C,B37,'2011'!D:D,"",'2011'!AA:AA,"JRO"), 0)</f>
        <v>0</v>
      </c>
      <c r="BT37" s="7" t="n">
        <f aca="false">IFERROR(BS37/BR37, 0)</f>
        <v>0</v>
      </c>
      <c r="BU37" s="0" t="n">
        <f aca="false">IFERROR(SUMIFS('2010'!$G:$G,'2010'!F:F,A37,'2010'!C:C,B37,'2010'!D:D,"",'2010'!AA:AA,"JRO",'2010'!L:L,"&lt;&gt;"), 0)</f>
        <v>0</v>
      </c>
      <c r="BV37" s="0" t="n">
        <f aca="false">IFERROR(SUMIFS('2010'!L:L,'2010'!F:F,A37,'2010'!C:C,B37,'2010'!D:D,"",'2010'!AA:AA,"JRO"), 0)</f>
        <v>0</v>
      </c>
      <c r="BW37" s="7" t="n">
        <f aca="false">IFERROR(BV37/BU37, 0)</f>
        <v>0</v>
      </c>
      <c r="BX37" s="0" t="n">
        <f aca="false">IFERROR(SUMIFS('2009'!$G:$G,'2009'!F:F,A37,'2009'!C:C,B37,'2009'!D:D,"",'2009'!AA:AA,"JRO",'2009'!L:L,"&lt;&gt;"), 0)</f>
        <v>0</v>
      </c>
      <c r="BY37" s="0" t="n">
        <f aca="false">IFERROR(SUMIFS('2009'!L:L,'2009'!F:F,A37,'2009'!C:C,B37,'2009'!D:D,"",'2009'!AA:AA,"JRO"), 0)</f>
        <v>0</v>
      </c>
      <c r="BZ37" s="7" t="n">
        <f aca="false">IFERROR(BY37/BX37, 0)</f>
        <v>0</v>
      </c>
    </row>
    <row r="38" customFormat="false" ht="15" hidden="false" customHeight="false" outlineLevel="0" collapsed="false">
      <c r="A38" s="0" t="s">
        <v>87</v>
      </c>
      <c r="B38" s="13" t="s">
        <v>47</v>
      </c>
      <c r="C38" s="56" t="n">
        <f aca="false">IFERROR(AVERAGEIFS(I38:BZ38,I$2:BZ$2,"JRO escorts per deportee",I38:BZ38,"&lt;&gt;0"), 0)</f>
        <v>0</v>
      </c>
      <c r="D38" s="13" t="n">
        <f aca="false">IFERROR(AVERAGEIFS(I38:BZ38,I$2:BZ$2,"NRO escorts per deportee",I38:BZ38,"&lt;&gt;0"), 0)</f>
        <v>0</v>
      </c>
      <c r="E38" s="13" t="n">
        <f aca="false">IFERROR(AVERAGEIFS(I38:BZ38,I$2:BZ$2,"CRO escorts per deportee",I38:BZ38,"&lt;&gt;0"), 0)</f>
        <v>0</v>
      </c>
      <c r="G38" s="0" t="n">
        <f aca="false">SUM(J38,M38,P38)</f>
        <v>0</v>
      </c>
      <c r="H38" s="0" t="n">
        <f aca="false">SUM(K38,N38,Q38)</f>
        <v>0</v>
      </c>
      <c r="I38" s="7" t="n">
        <f aca="false">IFERROR(H38/G38, 0)</f>
        <v>0</v>
      </c>
      <c r="J38" s="0" t="n">
        <f aca="false">IFERROR(SUMIFS('2018'!$H:$H,'2018'!$C:$C,B38,'2018'!$F:$F,A38,'2018'!AA:AA,"JRO",'2018'!P:P,"&lt;&gt;")+SUMIFS('2018'!$I:$I,'2018'!$D:$D,B38,'2018'!$F:$F,A38,'2018'!AA:AA,"JRO",'2018'!Q:Q,"&lt;&gt;")+SUMIFS('2018'!$J:$J,'2018'!$E:$E,B38,'2018'!$F:$F,A38,'2018'!AA:AA,"JRO",'2018'!R:R,"&lt;&gt;"), 0)</f>
        <v>0</v>
      </c>
      <c r="K38" s="0" t="n">
        <f aca="false">IFERROR(SUMIFS('2018'!M:M,'2018'!AA:AA,"JRO",'2018'!F:F,A38,'2018'!C:C,B38)+SUMIFS('2018'!P:P,'2018'!AA:AA,"JRO",'2018'!F:F,A38,'2018'!C:C,B38)+SUMIFS('2018'!N:N,'2018'!AA:AA,"JRO",'2018'!F:F,A38,'2018'!D:D,B38)+SUMIFS('2018'!N:N,'2018'!AA:AA,"JRO",'2018'!F:F,A38,'2018'!D:D,B38)+SUMIFS('2018'!O:O,'2018'!AA:AA,"JRO",'2018'!F:F,A38,'2018'!E:E,B38)+SUMIFS('2018'!R:R,'2018'!AA:AA,"JRO",'2018'!F:F,A38,'2018'!E:E,B38), 0)</f>
        <v>0</v>
      </c>
      <c r="L38" s="7" t="n">
        <f aca="false">IFERROR(K38/J38, 0)</f>
        <v>0</v>
      </c>
      <c r="M38" s="0" t="n">
        <f aca="false">IFERROR(SUMIFS('2018'!$H:$H,'2018'!$C:$C,B38,'2018'!$F:$F,A38,'2018'!AA:AA,"NRO",'2018'!P:P,"&lt;&gt;")+SUMIFS('2018'!$I:$I,'2018'!$D:$D,B38,'2018'!$F:$F,A38,'2018'!AA:AA,"NRO",'2018'!Q:Q,"&lt;&gt;")+SUMIFS('2018'!$J:$J,'2018'!$E:$E,B38,'2018'!$F:$F,A38,'2018'!AA:AA,"NRO",'2018'!R:R,"&lt;&gt;"), 0)</f>
        <v>0</v>
      </c>
      <c r="N38" s="0" t="n">
        <f aca="false">IFERROR(SUMIFS('2018'!M:M,'2018'!AA:AA,"NRO",'2018'!F:F,A38,'2018'!C:C,B38)+SUMIFS('2018'!P:P,'2018'!AA:AA,"NRO",'2018'!F:F,A38,'2018'!C:C,B38)+SUMIFS('2018'!N:N,'2018'!AA:AA,"NRO",'2018'!F:F,A38,'2018'!D:D,B38)+SUMIFS('2018'!N:N,'2018'!AA:AA,"NRO",'2018'!F:F,A38,'2018'!D:D,B38)+SUMIFS('2018'!O:O,'2018'!AA:AA,"NRO",'2018'!F:F,A38,'2018'!E:E,B38)+SUMIFS('2018'!R:R,'2018'!AA:AA,"NRO",'2018'!F:F,A38,'2018'!E:E,B38), 0)</f>
        <v>0</v>
      </c>
      <c r="O38" s="7" t="n">
        <f aca="false">IFERROR(N38/M38, 0)</f>
        <v>0</v>
      </c>
      <c r="P38" s="0" t="n">
        <f aca="false">IFERROR(SUMIFS('2018'!$H:$H,'2018'!$C:$C,B38,'2018'!$F:$F,A38,'2018'!AA:AA,"CRO")+SUMIFS('2018'!$I:$I,'2018'!$D:$D,B38,'2018'!$F:$F,A38,'2018'!AA:AA,"CRO")+SUMIFS('2018'!$J:$J,'2018'!$E:$E,B38,'2018'!$F:$F,A38,'2018'!AA:AA,"CRO"), 0)</f>
        <v>0</v>
      </c>
      <c r="Q38" s="0" t="n">
        <f aca="false">IFERROR(SUMIFS('2018'!M:M,'2018'!AA:AA,"CRO",'2018'!F:F,A38,'2018'!C:C,B38)+SUMIFS('2018'!P:P,'2018'!AA:AA,"CRO",'2018'!F:F,A38,'2018'!C:C,B38)+SUMIFS('2018'!N:N,'2018'!AA:AA,"CRO",'2018'!F:F,A38,'2018'!D:D,B38)+SUMIFS('2018'!N:N,'2018'!AA:AA,"CRO",'2018'!F:F,A38,'2018'!D:D,B38)+SUMIFS('2018'!O:O,'2018'!AA:AA,"CRO",'2018'!F:F,A38,'2018'!E:E,B38)+SUMIFS('2018'!R:R,'2018'!AA:AA,"CRO",'2018'!F:F,A38,'2018'!E:E,B38), 0)</f>
        <v>0</v>
      </c>
      <c r="R38" s="7" t="n">
        <f aca="false">IFERROR(Q38/P38, 0)</f>
        <v>0</v>
      </c>
      <c r="S38" s="7" t="n">
        <f aca="false">SUM(V38,Y38,AB38)</f>
        <v>0</v>
      </c>
      <c r="T38" s="7" t="n">
        <f aca="false">SUM(W38,Z38,AC38)</f>
        <v>0</v>
      </c>
      <c r="U38" s="7" t="n">
        <f aca="false">IFERROR(T38/S38, 0)</f>
        <v>0</v>
      </c>
      <c r="V38" s="0" t="n">
        <f aca="false">SUMIFS('2017'!$H:$H,'2017'!$C:$C,B38,'2017'!$F:$F,A38,'2017'!AA:AA,"JRO",'2017'!P:P,"&lt;&gt;")+SUMIFS('2017'!$I:$I,'2017'!$D:$D,B38,'2017'!$F:$F,A38,'2017'!AA:AA,"JRO",'2017'!Q:Q,"&lt;&gt;")+SUMIFS('2017'!$J:$J,'2017'!$E:$E,B38,'2017'!$F:$F,A38,'2017'!AA:AA,"JRO",'2017'!R:R,"&lt;&gt;")</f>
        <v>0</v>
      </c>
      <c r="W38" s="0" t="n">
        <f aca="false">IFERROR(SUMIFS('2017'!M:M,'2017'!AA:AA,"JRO",'2017'!F:F,A38,'2017'!C:C,B38)+SUMIFS('2017'!P:P,'2017'!AA:AA,"JRO",'2017'!F:F,A38,'2017'!C:C,B38)+SUMIFS('2017'!N:N,'2017'!AA:AA,"JRO",'2017'!F:F,A38,'2017'!D:D,B38)+SUMIFS('2017'!N:N,'2017'!AA:AA,"JRO",'2017'!F:F,A38,'2017'!D:D,B38)+SUMIFS('2017'!O:O,'2017'!AA:AA,"JRO",'2017'!F:F,A38,'2017'!E:E,B38)+SUMIFS('2017'!R:R,'2017'!AA:AA,"JRO",'2017'!F:F,A38,'2017'!E:E,B38), 0)</f>
        <v>0</v>
      </c>
      <c r="X38" s="7" t="n">
        <f aca="false">IFERROR(W38/V38, 0)</f>
        <v>0</v>
      </c>
      <c r="Y38" s="0" t="n">
        <f aca="false">IFERROR(SUMIFS('2017'!$H:$H,'2017'!$C:$C,B38,'2017'!$F:$F,A38,'2017'!AA:AA,"NRO",'2017'!P:P,"&lt;&gt;")+SUMIFS('2017'!$I:$I,'2017'!$D:$D,B38,'2017'!$F:$F,A38,'2017'!AA:AA,"NRO",'2017'!Q:Q,"&lt;&gt;")+SUMIFS('2017'!$J:$J,'2017'!$E:$E,B38,'2017'!$F:$F,A38,'2017'!AA:AA,"NRO",'2017'!R:R,"&lt;&gt;"), 0)</f>
        <v>0</v>
      </c>
      <c r="Z38" s="0" t="n">
        <f aca="false">IFERROR(SUMIFS('2017'!M:M,'2017'!AA:AA,"NRO",'2017'!F:F,A38,'2017'!C:C,B38)+SUMIFS('2017'!P:P,'2017'!AA:AA,"NRO",'2017'!F:F,A38,'2017'!C:C,B38)+SUMIFS('2017'!N:N,'2017'!AA:AA,"NRO",'2017'!F:F,A38,'2017'!D:D,B38)+SUMIFS('2017'!N:N,'2017'!AA:AA,"NRO",'2017'!F:F,A38,'2017'!D:D,B38)+SUMIFS('2017'!O:O,'2017'!AA:AA,"NRO",'2017'!F:F,A38,'2017'!E:E,B38)+SUMIFS('2017'!R:R,'2017'!AA:AA,"NRO",'2017'!F:F,A38,'2017'!E:E,B38), 0)</f>
        <v>0</v>
      </c>
      <c r="AA38" s="7" t="n">
        <f aca="false">IFERROR(Z38/Y38, 0)</f>
        <v>0</v>
      </c>
      <c r="AB38" s="0" t="n">
        <f aca="false">IFERROR(SUMIFS('2017'!$H:$H,'2017'!$C:$C,B38,'2017'!$F:$F,A38,'2017'!AA:AA,"CRO",'2017'!P:P,"&lt;&gt;")+SUMIFS('2017'!$I:$I,'2017'!$D:$D,B38,'2017'!$F:$F,A38,'2017'!AA:AA,"CRO",'2017'!Q:Q,"&lt;&gt;")+SUMIFS('2017'!$J:$J,'2017'!$E:$E,B38,'2017'!$F:$F,A38,'2017'!AA:AA,"CRO",'2017'!R:R,"&lt;&gt;"), 0)</f>
        <v>0</v>
      </c>
      <c r="AC38" s="0" t="n">
        <f aca="false">IFERROR(SUMIFS('2017'!M:M,'2017'!AA:AA,"CRO",'2017'!F:F,A38,'2017'!C:C,B38)+SUMIFS('2017'!P:P,'2017'!AA:AA,"CRO",'2017'!F:F,A38,'2017'!C:C,B38)+SUMIFS('2017'!N:N,'2017'!AA:AA,"CRO",'2017'!F:F,A38,'2017'!D:D,B38)+SUMIFS('2017'!N:N,'2017'!AA:AA,"CRO",'2017'!F:F,A38,'2017'!D:D,B38)+SUMIFS('2017'!O:O,'2017'!AA:AA,"CRO",'2017'!F:F,A38,'2017'!E:E,B38)+SUMIFS('2017'!R:R,'2017'!AA:AA,"CRO",'2017'!F:F,A38,'2017'!E:E,B38), 0)</f>
        <v>0</v>
      </c>
      <c r="AD38" s="0" t="n">
        <f aca="false">IFERROR(AC38/AB38, 0)</f>
        <v>0</v>
      </c>
      <c r="AE38" s="0" t="n">
        <f aca="false">SUM(AH38,AK38,AN38)</f>
        <v>0</v>
      </c>
      <c r="AF38" s="0" t="n">
        <f aca="false">SUM(AI38,AL38,AO38)</f>
        <v>0</v>
      </c>
      <c r="AG38" s="7" t="n">
        <f aca="false">IFERROR(AF38/AE38, 0)</f>
        <v>0</v>
      </c>
      <c r="AH38" s="0" t="n">
        <f aca="false">IFERROR(SUMIFS('2016'!$G:$G,'2016'!F:F,A38,'2016'!C:C,B38,'2016'!D:D,"",'2016'!AA:AA,"JRO",'2016'!L:L,"&lt;&gt;"), 0)</f>
        <v>0</v>
      </c>
      <c r="AI38" s="0" t="n">
        <f aca="false">IFERROR(SUMIFS('2016'!L:L,'2016'!F:F,A38,'2016'!C:C,B38,'2016'!D:D,"",'2016'!AA:AA,"JRO"), 0)</f>
        <v>0</v>
      </c>
      <c r="AJ38" s="7" t="n">
        <f aca="false">IFERROR(AI38/AH38, 0)</f>
        <v>0</v>
      </c>
      <c r="AK38" s="0" t="n">
        <f aca="false">IFERROR(SUMIFS('2016'!$G:$G,'2016'!F:F,A38,'2016'!C:C,B38,'2016'!D:D,"",'2016'!AA:AA,"NRO",'2016'!L:L,"&lt;&gt;"), 0)</f>
        <v>0</v>
      </c>
      <c r="AL38" s="0" t="n">
        <f aca="false">IFERROR(SUMIFS('2016'!L:L,'2016'!F:F,A38,'2016'!C:C,B38,'2016'!D:D,"",'2016'!AA:AA,"NRO"), 0)</f>
        <v>0</v>
      </c>
      <c r="AM38" s="0" t="n">
        <f aca="false">IFERROR(AL38/AK38, 0)</f>
        <v>0</v>
      </c>
      <c r="AN38" s="0" t="n">
        <f aca="false">IFERROR(SUMIFS('2016'!$G:$G,'2016'!F:F,A38,'2016'!C:C,B38,'2016'!D:D,"",'2016'!AA:AA,"CRO",'2016'!L:L,"&lt;&gt;"), 0)</f>
        <v>0</v>
      </c>
      <c r="AO38" s="0" t="n">
        <f aca="false">IFERROR(SUMIFS('2016'!L:L,'2016'!F:F,A38,'2016'!C:C,B38,'2016'!D:D,"",'2016'!AA:AA,"CRO"), 0)</f>
        <v>0</v>
      </c>
      <c r="AP38" s="0" t="n">
        <f aca="false">IFERROR(AO38/AN38, 0)</f>
        <v>0</v>
      </c>
      <c r="AQ38" s="0" t="n">
        <f aca="false">SUM(AT38,AW38,AZ38)</f>
        <v>0</v>
      </c>
      <c r="AR38" s="0" t="n">
        <f aca="false">SUM(AU38,AX38,BA38)</f>
        <v>0</v>
      </c>
      <c r="AS38" s="7" t="n">
        <f aca="false">IFERROR(AR38/AQ38, 0)</f>
        <v>0</v>
      </c>
      <c r="AT38" s="0" t="n">
        <f aca="false">IFERROR(SUMIFS('2015'!$G:$G,'2015'!F:F,A38,'2015'!C:C,B38,'2015'!D:D,"",'2015'!AA:AA,"JRO",'2015'!L:L,"&lt;&gt;"), 0)</f>
        <v>0</v>
      </c>
      <c r="AU38" s="0" t="n">
        <f aca="false">IFERROR(SUMIFS('2015'!L:L,'2015'!F:F,A38,'2015'!C:C,B38,'2015'!D:D,"",'2015'!AA:AA,"JRO"), 0)</f>
        <v>0</v>
      </c>
      <c r="AV38" s="0" t="n">
        <f aca="false">IFERROR(AU38/AT38, 0)</f>
        <v>0</v>
      </c>
      <c r="AW38" s="0" t="n">
        <f aca="false">IFERROR(SUMIFS('2015'!$G:$G,'2015'!F:F,A38,'2015'!C:C,B38,'2015'!D:D,"",'2015'!AA:AA,"NRO",'2015'!L:L,"&lt;&gt;"), 0)</f>
        <v>0</v>
      </c>
      <c r="AX38" s="0" t="n">
        <f aca="false">IFERROR(SUMIFS('2015'!L:L,'2015'!F:F,A38,'2015'!C:C,B38,'2015'!D:D,"",'2015'!AA:AA,"NRO"), 0)</f>
        <v>0</v>
      </c>
      <c r="AY38" s="0" t="n">
        <f aca="false">IFERROR(AX38/AW38, 0)</f>
        <v>0</v>
      </c>
      <c r="AZ38" s="0" t="n">
        <f aca="false">IFERROR(SUMIFS('2015'!$G:$G,'2015'!F:F,A38,'2015'!C:C,B38,'2015'!D:D,"",'2015'!AA:AA,"CRO",'2015'!L:L,"&lt;&gt;"), 0)</f>
        <v>0</v>
      </c>
      <c r="BA38" s="0" t="n">
        <f aca="false">IFERROR(SUMIFS('2015'!L:L,'2015'!F:F,A38,'2015'!C:C,B38,'2015'!D:D,"",'2015'!AA:AA,"CRO"), 0)</f>
        <v>0</v>
      </c>
      <c r="BB38" s="0" t="n">
        <f aca="false">IFERROR(BA38/AZ38, 0)</f>
        <v>0</v>
      </c>
      <c r="BC38" s="0" t="n">
        <f aca="false">SUM(BF38,BI38)</f>
        <v>0</v>
      </c>
      <c r="BD38" s="0" t="n">
        <f aca="false">SUM(BG38,BJ38)</f>
        <v>0</v>
      </c>
      <c r="BE38" s="7" t="n">
        <f aca="false">IFERROR(BD38/BC38, 0)</f>
        <v>0</v>
      </c>
      <c r="BF38" s="0" t="n">
        <f aca="false">IFERROR(SUMIFS('2014'!$G:$G,'2014'!F:F,A38,'2014'!C:C,B38,'2014'!D:D,"",'2014'!AA:AA,"JRO",'2014'!L:L,"&lt;&gt;"), 0)</f>
        <v>0</v>
      </c>
      <c r="BG38" s="0" t="n">
        <f aca="false">IFERROR(SUMIFS('2014'!L:L,'2014'!F:F,A38,'2014'!C:C,B38,'2014'!D:D,"",'2014'!AA:AA,"JRO"), 0)</f>
        <v>0</v>
      </c>
      <c r="BH38" s="7" t="n">
        <f aca="false">IFERROR(BG38/BF38, 0)</f>
        <v>0</v>
      </c>
      <c r="BI38" s="0" t="n">
        <f aca="false">IFERROR(SUMIFS('2014'!$G:$G,'2014'!F:F,A38,'2014'!C:C,B38,'2014'!D:D,"",'2014'!AA:AA,"CRO",'2014'!L:L,"&lt;&gt;"), 0)</f>
        <v>0</v>
      </c>
      <c r="BJ38" s="0" t="n">
        <f aca="false">IFERROR(SUMIFS('2014'!L:L,'2014'!F:F,A38,'2014'!C:C,B38,'2014'!D:D,"",'2014'!AA:AA,"CRO"), 0)</f>
        <v>0</v>
      </c>
      <c r="BK38" s="0" t="n">
        <f aca="false">IFERROR(BJ38/BI38, 0)</f>
        <v>0</v>
      </c>
      <c r="BL38" s="0" t="n">
        <f aca="false">IFERROR(SUMIFS('2013'!$G:$G,'2013'!F:F,A38,'2013'!C:C,B38,'2013'!D:D,"",'2013'!AA:AA,"JRO",'2013'!L:L,"&lt;&gt;"), 0)</f>
        <v>0</v>
      </c>
      <c r="BM38" s="0" t="n">
        <f aca="false">IFERROR(SUMIFS('2013'!L:L,'2013'!F:F,A38,'2013'!C:C,B38,'2013'!D:D,"",'2013'!AA:AA,"JRO"), 0)</f>
        <v>0</v>
      </c>
      <c r="BN38" s="0" t="n">
        <f aca="false">IFERROR(BM38/BL38, 0)</f>
        <v>0</v>
      </c>
      <c r="BO38" s="0" t="n">
        <f aca="false">IFERROR(SUMIFS('2012'!$G:$G,'2012'!F:F,A38,'2012'!C:C,B38,'2012'!D:D,"",'2012'!AA:AA,"JRO",'2012'!L:L,"&lt;&gt;"), 0)</f>
        <v>0</v>
      </c>
      <c r="BP38" s="0" t="n">
        <f aca="false">IFERROR(SUMIFS('2012'!L:L,'2012'!F:F,A38,'2012'!C:C,B38,'2012'!D:D,"",'2012'!AA:AA,"JRO"), 0)</f>
        <v>0</v>
      </c>
      <c r="BQ38" s="0" t="n">
        <f aca="false">IFERROR(BP38/BO38, 0)</f>
        <v>0</v>
      </c>
      <c r="BR38" s="0" t="n">
        <f aca="false">IFERROR(SUMIFS('2011'!$G:$G,'2011'!F:F,A38,'2011'!C:C,B38,'2011'!D:D,"",'2011'!AA:AA,"JRO",'2011'!L:L,"&lt;&gt;"), 0)</f>
        <v>0</v>
      </c>
      <c r="BS38" s="0" t="n">
        <f aca="false">IFERROR(SUMIFS('2011'!L:L,'2011'!F:F,A38,'2011'!C:C,B38,'2011'!D:D,"",'2011'!AA:AA,"JRO"), 0)</f>
        <v>0</v>
      </c>
      <c r="BT38" s="7" t="n">
        <f aca="false">IFERROR(BS38/BR38, 0)</f>
        <v>0</v>
      </c>
      <c r="BU38" s="0" t="n">
        <f aca="false">IFERROR(SUMIFS('2010'!$G:$G,'2010'!F:F,A38,'2010'!C:C,B38,'2010'!D:D,"",'2010'!AA:AA,"JRO",'2010'!L:L,"&lt;&gt;"), 0)</f>
        <v>0</v>
      </c>
      <c r="BV38" s="0" t="n">
        <f aca="false">IFERROR(SUMIFS('2010'!L:L,'2010'!F:F,A38,'2010'!C:C,B38,'2010'!D:D,"",'2010'!AA:AA,"JRO"), 0)</f>
        <v>0</v>
      </c>
      <c r="BW38" s="7" t="n">
        <f aca="false">IFERROR(BV38/BU38, 0)</f>
        <v>0</v>
      </c>
      <c r="BX38" s="0" t="n">
        <f aca="false">IFERROR(SUMIFS('2009'!$G:$G,'2009'!F:F,A38,'2009'!C:C,B38,'2009'!D:D,"",'2009'!AA:AA,"JRO",'2009'!L:L,"&lt;&gt;"), 0)</f>
        <v>0</v>
      </c>
      <c r="BY38" s="0" t="n">
        <f aca="false">IFERROR(SUMIFS('2009'!L:L,'2009'!F:F,A38,'2009'!C:C,B38,'2009'!D:D,"",'2009'!AA:AA,"JRO"), 0)</f>
        <v>0</v>
      </c>
      <c r="BZ38" s="7" t="n">
        <f aca="false">IFERROR(BY38/BX38, 0)</f>
        <v>0</v>
      </c>
    </row>
    <row r="39" customFormat="false" ht="15" hidden="false" customHeight="false" outlineLevel="0" collapsed="false">
      <c r="A39" s="0" t="s">
        <v>87</v>
      </c>
      <c r="B39" s="13" t="s">
        <v>59</v>
      </c>
      <c r="C39" s="56" t="n">
        <f aca="false">IFERROR(AVERAGEIFS(I39:BZ39,I$2:BZ$2,"JRO escorts per deportee",I39:BZ39,"&lt;&gt;0"), 0)</f>
        <v>0</v>
      </c>
      <c r="D39" s="13" t="n">
        <f aca="false">IFERROR(AVERAGEIFS(I39:BZ39,I$2:BZ$2,"NRO escorts per deportee",I39:BZ39,"&lt;&gt;0"), 0)</f>
        <v>0</v>
      </c>
      <c r="E39" s="13" t="n">
        <f aca="false">IFERROR(AVERAGEIFS(I39:BZ39,I$2:BZ$2,"CRO escorts per deportee",I39:BZ39,"&lt;&gt;0"), 0)</f>
        <v>0</v>
      </c>
      <c r="G39" s="0" t="n">
        <f aca="false">SUM(J39,M39,P39)</f>
        <v>0</v>
      </c>
      <c r="H39" s="0" t="n">
        <f aca="false">SUM(K39,N39,Q39)</f>
        <v>0</v>
      </c>
      <c r="I39" s="7" t="n">
        <f aca="false">IFERROR(H39/G39, 0)</f>
        <v>0</v>
      </c>
      <c r="J39" s="0" t="n">
        <f aca="false">IFERROR(SUMIFS('2018'!$H:$H,'2018'!$C:$C,B39,'2018'!$F:$F,A39,'2018'!AA:AA,"JRO",'2018'!P:P,"&lt;&gt;")+SUMIFS('2018'!$I:$I,'2018'!$D:$D,B39,'2018'!$F:$F,A39,'2018'!AA:AA,"JRO",'2018'!Q:Q,"&lt;&gt;")+SUMIFS('2018'!$J:$J,'2018'!$E:$E,B39,'2018'!$F:$F,A39,'2018'!AA:AA,"JRO",'2018'!R:R,"&lt;&gt;"), 0)</f>
        <v>0</v>
      </c>
      <c r="K39" s="0" t="n">
        <f aca="false">IFERROR(SUMIFS('2018'!M:M,'2018'!AA:AA,"JRO",'2018'!F:F,A39,'2018'!C:C,B39)+SUMIFS('2018'!P:P,'2018'!AA:AA,"JRO",'2018'!F:F,A39,'2018'!C:C,B39)+SUMIFS('2018'!N:N,'2018'!AA:AA,"JRO",'2018'!F:F,A39,'2018'!D:D,B39)+SUMIFS('2018'!N:N,'2018'!AA:AA,"JRO",'2018'!F:F,A39,'2018'!D:D,B39)+SUMIFS('2018'!O:O,'2018'!AA:AA,"JRO",'2018'!F:F,A39,'2018'!E:E,B39)+SUMIFS('2018'!R:R,'2018'!AA:AA,"JRO",'2018'!F:F,A39,'2018'!E:E,B39), 0)</f>
        <v>0</v>
      </c>
      <c r="L39" s="7" t="n">
        <f aca="false">IFERROR(K39/J39, 0)</f>
        <v>0</v>
      </c>
      <c r="M39" s="0" t="n">
        <f aca="false">IFERROR(SUMIFS('2018'!$H:$H,'2018'!$C:$C,B39,'2018'!$F:$F,A39,'2018'!AA:AA,"NRO",'2018'!P:P,"&lt;&gt;")+SUMIFS('2018'!$I:$I,'2018'!$D:$D,B39,'2018'!$F:$F,A39,'2018'!AA:AA,"NRO",'2018'!Q:Q,"&lt;&gt;")+SUMIFS('2018'!$J:$J,'2018'!$E:$E,B39,'2018'!$F:$F,A39,'2018'!AA:AA,"NRO",'2018'!R:R,"&lt;&gt;"), 0)</f>
        <v>0</v>
      </c>
      <c r="N39" s="0" t="n">
        <f aca="false">IFERROR(SUMIFS('2018'!M:M,'2018'!AA:AA,"NRO",'2018'!F:F,A39,'2018'!C:C,B39)+SUMIFS('2018'!P:P,'2018'!AA:AA,"NRO",'2018'!F:F,A39,'2018'!C:C,B39)+SUMIFS('2018'!N:N,'2018'!AA:AA,"NRO",'2018'!F:F,A39,'2018'!D:D,B39)+SUMIFS('2018'!N:N,'2018'!AA:AA,"NRO",'2018'!F:F,A39,'2018'!D:D,B39)+SUMIFS('2018'!O:O,'2018'!AA:AA,"NRO",'2018'!F:F,A39,'2018'!E:E,B39)+SUMIFS('2018'!R:R,'2018'!AA:AA,"NRO",'2018'!F:F,A39,'2018'!E:E,B39), 0)</f>
        <v>0</v>
      </c>
      <c r="O39" s="7" t="n">
        <f aca="false">IFERROR(N39/M39, 0)</f>
        <v>0</v>
      </c>
      <c r="P39" s="0" t="n">
        <f aca="false">IFERROR(SUMIFS('2018'!$H:$H,'2018'!$C:$C,B39,'2018'!$F:$F,A39,'2018'!AA:AA,"CRO")+SUMIFS('2018'!$I:$I,'2018'!$D:$D,B39,'2018'!$F:$F,A39,'2018'!AA:AA,"CRO")+SUMIFS('2018'!$J:$J,'2018'!$E:$E,B39,'2018'!$F:$F,A39,'2018'!AA:AA,"CRO"), 0)</f>
        <v>0</v>
      </c>
      <c r="Q39" s="0" t="n">
        <f aca="false">IFERROR(SUMIFS('2018'!M:M,'2018'!AA:AA,"CRO",'2018'!F:F,A39,'2018'!C:C,B39)+SUMIFS('2018'!P:P,'2018'!AA:AA,"CRO",'2018'!F:F,A39,'2018'!C:C,B39)+SUMIFS('2018'!N:N,'2018'!AA:AA,"CRO",'2018'!F:F,A39,'2018'!D:D,B39)+SUMIFS('2018'!N:N,'2018'!AA:AA,"CRO",'2018'!F:F,A39,'2018'!D:D,B39)+SUMIFS('2018'!O:O,'2018'!AA:AA,"CRO",'2018'!F:F,A39,'2018'!E:E,B39)+SUMIFS('2018'!R:R,'2018'!AA:AA,"CRO",'2018'!F:F,A39,'2018'!E:E,B39), 0)</f>
        <v>0</v>
      </c>
      <c r="R39" s="7" t="n">
        <f aca="false">IFERROR(Q39/P39, 0)</f>
        <v>0</v>
      </c>
      <c r="S39" s="7" t="n">
        <f aca="false">SUM(V39,Y39,AB39)</f>
        <v>0</v>
      </c>
      <c r="T39" s="7" t="n">
        <f aca="false">SUM(W39,Z39,AC39)</f>
        <v>0</v>
      </c>
      <c r="U39" s="7" t="n">
        <f aca="false">IFERROR(T39/S39, 0)</f>
        <v>0</v>
      </c>
      <c r="V39" s="0" t="n">
        <f aca="false">SUMIFS('2017'!$H:$H,'2017'!$C:$C,B39,'2017'!$F:$F,A39,'2017'!AA:AA,"JRO",'2017'!P:P,"&lt;&gt;")+SUMIFS('2017'!$I:$I,'2017'!$D:$D,B39,'2017'!$F:$F,A39,'2017'!AA:AA,"JRO",'2017'!Q:Q,"&lt;&gt;")+SUMIFS('2017'!$J:$J,'2017'!$E:$E,B39,'2017'!$F:$F,A39,'2017'!AA:AA,"JRO",'2017'!R:R,"&lt;&gt;")</f>
        <v>0</v>
      </c>
      <c r="W39" s="0" t="n">
        <f aca="false">IFERROR(SUMIFS('2017'!M:M,'2017'!AA:AA,"JRO",'2017'!F:F,A39,'2017'!C:C,B39)+SUMIFS('2017'!P:P,'2017'!AA:AA,"JRO",'2017'!F:F,A39,'2017'!C:C,B39)+SUMIFS('2017'!N:N,'2017'!AA:AA,"JRO",'2017'!F:F,A39,'2017'!D:D,B39)+SUMIFS('2017'!N:N,'2017'!AA:AA,"JRO",'2017'!F:F,A39,'2017'!D:D,B39)+SUMIFS('2017'!O:O,'2017'!AA:AA,"JRO",'2017'!F:F,A39,'2017'!E:E,B39)+SUMIFS('2017'!R:R,'2017'!AA:AA,"JRO",'2017'!F:F,A39,'2017'!E:E,B39), 0)</f>
        <v>0</v>
      </c>
      <c r="X39" s="7" t="n">
        <f aca="false">IFERROR(W39/V39, 0)</f>
        <v>0</v>
      </c>
      <c r="Y39" s="0" t="n">
        <f aca="false">IFERROR(SUMIFS('2017'!$H:$H,'2017'!$C:$C,B39,'2017'!$F:$F,A39,'2017'!AA:AA,"NRO",'2017'!P:P,"&lt;&gt;")+SUMIFS('2017'!$I:$I,'2017'!$D:$D,B39,'2017'!$F:$F,A39,'2017'!AA:AA,"NRO",'2017'!Q:Q,"&lt;&gt;")+SUMIFS('2017'!$J:$J,'2017'!$E:$E,B39,'2017'!$F:$F,A39,'2017'!AA:AA,"NRO",'2017'!R:R,"&lt;&gt;"), 0)</f>
        <v>0</v>
      </c>
      <c r="Z39" s="0" t="n">
        <f aca="false">IFERROR(SUMIFS('2017'!M:M,'2017'!AA:AA,"NRO",'2017'!F:F,A39,'2017'!C:C,B39)+SUMIFS('2017'!P:P,'2017'!AA:AA,"NRO",'2017'!F:F,A39,'2017'!C:C,B39)+SUMIFS('2017'!N:N,'2017'!AA:AA,"NRO",'2017'!F:F,A39,'2017'!D:D,B39)+SUMIFS('2017'!N:N,'2017'!AA:AA,"NRO",'2017'!F:F,A39,'2017'!D:D,B39)+SUMIFS('2017'!O:O,'2017'!AA:AA,"NRO",'2017'!F:F,A39,'2017'!E:E,B39)+SUMIFS('2017'!R:R,'2017'!AA:AA,"NRO",'2017'!F:F,A39,'2017'!E:E,B39), 0)</f>
        <v>0</v>
      </c>
      <c r="AA39" s="7" t="n">
        <f aca="false">IFERROR(Z39/Y39, 0)</f>
        <v>0</v>
      </c>
      <c r="AB39" s="0" t="n">
        <f aca="false">IFERROR(SUMIFS('2017'!$H:$H,'2017'!$C:$C,B39,'2017'!$F:$F,A39,'2017'!AA:AA,"CRO",'2017'!P:P,"&lt;&gt;")+SUMIFS('2017'!$I:$I,'2017'!$D:$D,B39,'2017'!$F:$F,A39,'2017'!AA:AA,"CRO",'2017'!Q:Q,"&lt;&gt;")+SUMIFS('2017'!$J:$J,'2017'!$E:$E,B39,'2017'!$F:$F,A39,'2017'!AA:AA,"CRO",'2017'!R:R,"&lt;&gt;"), 0)</f>
        <v>0</v>
      </c>
      <c r="AC39" s="0" t="n">
        <f aca="false">IFERROR(SUMIFS('2017'!M:M,'2017'!AA:AA,"CRO",'2017'!F:F,A39,'2017'!C:C,B39)+SUMIFS('2017'!P:P,'2017'!AA:AA,"CRO",'2017'!F:F,A39,'2017'!C:C,B39)+SUMIFS('2017'!N:N,'2017'!AA:AA,"CRO",'2017'!F:F,A39,'2017'!D:D,B39)+SUMIFS('2017'!N:N,'2017'!AA:AA,"CRO",'2017'!F:F,A39,'2017'!D:D,B39)+SUMIFS('2017'!O:O,'2017'!AA:AA,"CRO",'2017'!F:F,A39,'2017'!E:E,B39)+SUMIFS('2017'!R:R,'2017'!AA:AA,"CRO",'2017'!F:F,A39,'2017'!E:E,B39), 0)</f>
        <v>0</v>
      </c>
      <c r="AD39" s="0" t="n">
        <f aca="false">IFERROR(AC39/AB39, 0)</f>
        <v>0</v>
      </c>
      <c r="AE39" s="0" t="n">
        <f aca="false">SUM(AH39,AK39,AN39)</f>
        <v>0</v>
      </c>
      <c r="AF39" s="0" t="n">
        <f aca="false">SUM(AI39,AL39,AO39)</f>
        <v>0</v>
      </c>
      <c r="AG39" s="7" t="n">
        <f aca="false">IFERROR(AF39/AE39, 0)</f>
        <v>0</v>
      </c>
      <c r="AH39" s="0" t="n">
        <f aca="false">IFERROR(SUMIFS('2016'!$G:$G,'2016'!F:F,A39,'2016'!C:C,B39,'2016'!D:D,"",'2016'!AA:AA,"JRO",'2016'!L:L,"&lt;&gt;"), 0)</f>
        <v>0</v>
      </c>
      <c r="AI39" s="0" t="n">
        <f aca="false">IFERROR(SUMIFS('2016'!L:L,'2016'!F:F,A39,'2016'!C:C,B39,'2016'!D:D,"",'2016'!AA:AA,"JRO"), 0)</f>
        <v>0</v>
      </c>
      <c r="AJ39" s="7" t="n">
        <f aca="false">IFERROR(AI39/AH39, 0)</f>
        <v>0</v>
      </c>
      <c r="AK39" s="0" t="n">
        <f aca="false">IFERROR(SUMIFS('2016'!$G:$G,'2016'!F:F,A39,'2016'!C:C,B39,'2016'!D:D,"",'2016'!AA:AA,"NRO",'2016'!L:L,"&lt;&gt;"), 0)</f>
        <v>0</v>
      </c>
      <c r="AL39" s="0" t="n">
        <f aca="false">IFERROR(SUMIFS('2016'!L:L,'2016'!F:F,A39,'2016'!C:C,B39,'2016'!D:D,"",'2016'!AA:AA,"NRO"), 0)</f>
        <v>0</v>
      </c>
      <c r="AM39" s="0" t="n">
        <f aca="false">IFERROR(AL39/AK39, 0)</f>
        <v>0</v>
      </c>
      <c r="AN39" s="0" t="n">
        <f aca="false">IFERROR(SUMIFS('2016'!$G:$G,'2016'!F:F,A39,'2016'!C:C,B39,'2016'!D:D,"",'2016'!AA:AA,"CRO",'2016'!L:L,"&lt;&gt;"), 0)</f>
        <v>0</v>
      </c>
      <c r="AO39" s="0" t="n">
        <f aca="false">IFERROR(SUMIFS('2016'!L:L,'2016'!F:F,A39,'2016'!C:C,B39,'2016'!D:D,"",'2016'!AA:AA,"CRO"), 0)</f>
        <v>0</v>
      </c>
      <c r="AP39" s="0" t="n">
        <f aca="false">IFERROR(AO39/AN39, 0)</f>
        <v>0</v>
      </c>
      <c r="AQ39" s="0" t="n">
        <f aca="false">SUM(AT39,AW39,AZ39)</f>
        <v>0</v>
      </c>
      <c r="AR39" s="0" t="n">
        <f aca="false">SUM(AU39,AX39,BA39)</f>
        <v>0</v>
      </c>
      <c r="AS39" s="7" t="n">
        <f aca="false">IFERROR(AR39/AQ39, 0)</f>
        <v>0</v>
      </c>
      <c r="AT39" s="0" t="n">
        <f aca="false">IFERROR(SUMIFS('2015'!$G:$G,'2015'!F:F,A39,'2015'!C:C,B39,'2015'!D:D,"",'2015'!AA:AA,"JRO",'2015'!L:L,"&lt;&gt;"), 0)</f>
        <v>0</v>
      </c>
      <c r="AU39" s="0" t="n">
        <f aca="false">IFERROR(SUMIFS('2015'!L:L,'2015'!F:F,A39,'2015'!C:C,B39,'2015'!D:D,"",'2015'!AA:AA,"JRO"), 0)</f>
        <v>0</v>
      </c>
      <c r="AV39" s="0" t="n">
        <f aca="false">IFERROR(AU39/AT39, 0)</f>
        <v>0</v>
      </c>
      <c r="AW39" s="0" t="n">
        <f aca="false">IFERROR(SUMIFS('2015'!$G:$G,'2015'!F:F,A39,'2015'!C:C,B39,'2015'!D:D,"",'2015'!AA:AA,"NRO",'2015'!L:L,"&lt;&gt;"), 0)</f>
        <v>0</v>
      </c>
      <c r="AX39" s="0" t="n">
        <f aca="false">IFERROR(SUMIFS('2015'!L:L,'2015'!F:F,A39,'2015'!C:C,B39,'2015'!D:D,"",'2015'!AA:AA,"NRO"), 0)</f>
        <v>0</v>
      </c>
      <c r="AY39" s="0" t="n">
        <f aca="false">IFERROR(AX39/AW39, 0)</f>
        <v>0</v>
      </c>
      <c r="AZ39" s="0" t="n">
        <f aca="false">IFERROR(SUMIFS('2015'!$G:$G,'2015'!F:F,A39,'2015'!C:C,B39,'2015'!D:D,"",'2015'!AA:AA,"CRO",'2015'!L:L,"&lt;&gt;"), 0)</f>
        <v>0</v>
      </c>
      <c r="BA39" s="0" t="n">
        <f aca="false">IFERROR(SUMIFS('2015'!L:L,'2015'!F:F,A39,'2015'!C:C,B39,'2015'!D:D,"",'2015'!AA:AA,"CRO"), 0)</f>
        <v>0</v>
      </c>
      <c r="BB39" s="0" t="n">
        <f aca="false">IFERROR(BA39/AZ39, 0)</f>
        <v>0</v>
      </c>
      <c r="BC39" s="0" t="n">
        <f aca="false">SUM(BF39,BI39)</f>
        <v>0</v>
      </c>
      <c r="BD39" s="0" t="n">
        <f aca="false">SUM(BG39,BJ39)</f>
        <v>0</v>
      </c>
      <c r="BE39" s="7" t="n">
        <f aca="false">IFERROR(BD39/BC39, 0)</f>
        <v>0</v>
      </c>
      <c r="BF39" s="0" t="n">
        <f aca="false">IFERROR(SUMIFS('2014'!$G:$G,'2014'!F:F,A39,'2014'!C:C,B39,'2014'!D:D,"",'2014'!AA:AA,"JRO",'2014'!L:L,"&lt;&gt;"), 0)</f>
        <v>0</v>
      </c>
      <c r="BG39" s="0" t="n">
        <f aca="false">IFERROR(SUMIFS('2014'!L:L,'2014'!F:F,A39,'2014'!C:C,B39,'2014'!D:D,"",'2014'!AA:AA,"JRO"), 0)</f>
        <v>0</v>
      </c>
      <c r="BH39" s="7" t="n">
        <f aca="false">IFERROR(BG39/BF39, 0)</f>
        <v>0</v>
      </c>
      <c r="BI39" s="0" t="n">
        <f aca="false">IFERROR(SUMIFS('2014'!$G:$G,'2014'!F:F,A39,'2014'!C:C,B39,'2014'!D:D,"",'2014'!AA:AA,"CRO",'2014'!L:L,"&lt;&gt;"), 0)</f>
        <v>0</v>
      </c>
      <c r="BJ39" s="0" t="n">
        <f aca="false">IFERROR(SUMIFS('2014'!L:L,'2014'!F:F,A39,'2014'!C:C,B39,'2014'!D:D,"",'2014'!AA:AA,"CRO"), 0)</f>
        <v>0</v>
      </c>
      <c r="BK39" s="0" t="n">
        <f aca="false">IFERROR(BJ39/BI39, 0)</f>
        <v>0</v>
      </c>
      <c r="BL39" s="0" t="n">
        <f aca="false">IFERROR(SUMIFS('2013'!$G:$G,'2013'!F:F,A39,'2013'!C:C,B39,'2013'!D:D,"",'2013'!AA:AA,"JRO",'2013'!L:L,"&lt;&gt;"), 0)</f>
        <v>0</v>
      </c>
      <c r="BM39" s="0" t="n">
        <f aca="false">IFERROR(SUMIFS('2013'!L:L,'2013'!F:F,A39,'2013'!C:C,B39,'2013'!D:D,"",'2013'!AA:AA,"JRO"), 0)</f>
        <v>0</v>
      </c>
      <c r="BN39" s="0" t="n">
        <f aca="false">IFERROR(BM39/BL39, 0)</f>
        <v>0</v>
      </c>
      <c r="BO39" s="0" t="n">
        <f aca="false">IFERROR(SUMIFS('2012'!$G:$G,'2012'!F:F,A39,'2012'!C:C,B39,'2012'!D:D,"",'2012'!AA:AA,"JRO",'2012'!L:L,"&lt;&gt;"), 0)</f>
        <v>0</v>
      </c>
      <c r="BP39" s="0" t="n">
        <f aca="false">IFERROR(SUMIFS('2012'!L:L,'2012'!F:F,A39,'2012'!C:C,B39,'2012'!D:D,"",'2012'!AA:AA,"JRO"), 0)</f>
        <v>0</v>
      </c>
      <c r="BQ39" s="0" t="n">
        <f aca="false">IFERROR(BP39/BO39, 0)</f>
        <v>0</v>
      </c>
      <c r="BR39" s="0" t="n">
        <f aca="false">IFERROR(SUMIFS('2011'!$G:$G,'2011'!F:F,A39,'2011'!C:C,B39,'2011'!D:D,"",'2011'!AA:AA,"JRO",'2011'!L:L,"&lt;&gt;"), 0)</f>
        <v>0</v>
      </c>
      <c r="BS39" s="0" t="n">
        <f aca="false">IFERROR(SUMIFS('2011'!L:L,'2011'!F:F,A39,'2011'!C:C,B39,'2011'!D:D,"",'2011'!AA:AA,"JRO"), 0)</f>
        <v>0</v>
      </c>
      <c r="BT39" s="7" t="n">
        <f aca="false">IFERROR(BS39/BR39, 0)</f>
        <v>0</v>
      </c>
      <c r="BU39" s="0" t="n">
        <f aca="false">IFERROR(SUMIFS('2010'!$G:$G,'2010'!F:F,A39,'2010'!C:C,B39,'2010'!D:D,"",'2010'!AA:AA,"JRO",'2010'!L:L,"&lt;&gt;"), 0)</f>
        <v>0</v>
      </c>
      <c r="BV39" s="0" t="n">
        <f aca="false">IFERROR(SUMIFS('2010'!L:L,'2010'!F:F,A39,'2010'!C:C,B39,'2010'!D:D,"",'2010'!AA:AA,"JRO"), 0)</f>
        <v>0</v>
      </c>
      <c r="BW39" s="7" t="n">
        <f aca="false">IFERROR(BV39/BU39, 0)</f>
        <v>0</v>
      </c>
      <c r="BX39" s="0" t="n">
        <f aca="false">IFERROR(SUMIFS('2009'!$G:$G,'2009'!F:F,A39,'2009'!C:C,B39,'2009'!D:D,"",'2009'!AA:AA,"JRO",'2009'!L:L,"&lt;&gt;"), 0)</f>
        <v>0</v>
      </c>
      <c r="BY39" s="0" t="n">
        <f aca="false">IFERROR(SUMIFS('2009'!L:L,'2009'!F:F,A39,'2009'!C:C,B39,'2009'!D:D,"",'2009'!AA:AA,"JRO"), 0)</f>
        <v>0</v>
      </c>
      <c r="BZ39" s="7" t="n">
        <f aca="false">IFERROR(BY39/BX39, 0)</f>
        <v>0</v>
      </c>
    </row>
    <row r="40" customFormat="false" ht="15" hidden="false" customHeight="false" outlineLevel="0" collapsed="false">
      <c r="A40" s="0" t="s">
        <v>87</v>
      </c>
      <c r="B40" s="16" t="s">
        <v>86</v>
      </c>
      <c r="C40" s="56" t="n">
        <f aca="false">IFERROR(AVERAGEIFS(I40:BZ40,I$2:BZ$2,"JRO escorts per deportee",I40:BZ40,"&lt;&gt;0"), 0)</f>
        <v>0</v>
      </c>
      <c r="D40" s="13" t="n">
        <f aca="false">IFERROR(AVERAGEIFS(I40:BZ40,I$2:BZ$2,"NRO escorts per deportee",I40:BZ40,"&lt;&gt;0"), 0)</f>
        <v>0</v>
      </c>
      <c r="E40" s="13" t="n">
        <f aca="false">IFERROR(AVERAGEIFS(I40:BZ40,I$2:BZ$2,"CRO escorts per deportee",I40:BZ40,"&lt;&gt;0"), 0)</f>
        <v>0</v>
      </c>
      <c r="G40" s="0" t="n">
        <f aca="false">SUM(J40,M40,P40)</f>
        <v>0</v>
      </c>
      <c r="H40" s="0" t="n">
        <f aca="false">SUM(K40,N40,Q40)</f>
        <v>0</v>
      </c>
      <c r="I40" s="7" t="n">
        <f aca="false">IFERROR(H40/G40, 0)</f>
        <v>0</v>
      </c>
      <c r="J40" s="0" t="n">
        <f aca="false">IFERROR(SUMIFS('2018'!$H:$H,'2018'!$C:$C,B40,'2018'!$F:$F,A40,'2018'!AA:AA,"JRO",'2018'!P:P,"&lt;&gt;")+SUMIFS('2018'!$I:$I,'2018'!$D:$D,B40,'2018'!$F:$F,A40,'2018'!AA:AA,"JRO",'2018'!Q:Q,"&lt;&gt;")+SUMIFS('2018'!$J:$J,'2018'!$E:$E,B40,'2018'!$F:$F,A40,'2018'!AA:AA,"JRO",'2018'!R:R,"&lt;&gt;"), 0)</f>
        <v>0</v>
      </c>
      <c r="K40" s="0" t="n">
        <f aca="false">IFERROR(SUMIFS('2018'!M:M,'2018'!AA:AA,"JRO",'2018'!F:F,A40,'2018'!C:C,B40)+SUMIFS('2018'!P:P,'2018'!AA:AA,"JRO",'2018'!F:F,A40,'2018'!C:C,B40)+SUMIFS('2018'!N:N,'2018'!AA:AA,"JRO",'2018'!F:F,A40,'2018'!D:D,B40)+SUMIFS('2018'!N:N,'2018'!AA:AA,"JRO",'2018'!F:F,A40,'2018'!D:D,B40)+SUMIFS('2018'!O:O,'2018'!AA:AA,"JRO",'2018'!F:F,A40,'2018'!E:E,B40)+SUMIFS('2018'!R:R,'2018'!AA:AA,"JRO",'2018'!F:F,A40,'2018'!E:E,B40), 0)</f>
        <v>0</v>
      </c>
      <c r="L40" s="7" t="n">
        <f aca="false">IFERROR(K40/J40, 0)</f>
        <v>0</v>
      </c>
      <c r="M40" s="0" t="n">
        <f aca="false">IFERROR(SUMIFS('2018'!$H:$H,'2018'!$C:$C,B40,'2018'!$F:$F,A40,'2018'!AA:AA,"NRO",'2018'!P:P,"&lt;&gt;")+SUMIFS('2018'!$I:$I,'2018'!$D:$D,B40,'2018'!$F:$F,A40,'2018'!AA:AA,"NRO",'2018'!Q:Q,"&lt;&gt;")+SUMIFS('2018'!$J:$J,'2018'!$E:$E,B40,'2018'!$F:$F,A40,'2018'!AA:AA,"NRO",'2018'!R:R,"&lt;&gt;"), 0)</f>
        <v>0</v>
      </c>
      <c r="N40" s="0" t="n">
        <f aca="false">IFERROR(SUMIFS('2018'!M:M,'2018'!AA:AA,"NRO",'2018'!F:F,A40,'2018'!C:C,B40)+SUMIFS('2018'!P:P,'2018'!AA:AA,"NRO",'2018'!F:F,A40,'2018'!C:C,B40)+SUMIFS('2018'!N:N,'2018'!AA:AA,"NRO",'2018'!F:F,A40,'2018'!D:D,B40)+SUMIFS('2018'!N:N,'2018'!AA:AA,"NRO",'2018'!F:F,A40,'2018'!D:D,B40)+SUMIFS('2018'!O:O,'2018'!AA:AA,"NRO",'2018'!F:F,A40,'2018'!E:E,B40)+SUMIFS('2018'!R:R,'2018'!AA:AA,"NRO",'2018'!F:F,A40,'2018'!E:E,B40), 0)</f>
        <v>0</v>
      </c>
      <c r="O40" s="7" t="n">
        <f aca="false">IFERROR(N40/M40, 0)</f>
        <v>0</v>
      </c>
      <c r="P40" s="0" t="n">
        <f aca="false">IFERROR(SUMIFS('2018'!$H:$H,'2018'!$C:$C,B40,'2018'!$F:$F,A40,'2018'!AA:AA,"CRO")+SUMIFS('2018'!$I:$I,'2018'!$D:$D,B40,'2018'!$F:$F,A40,'2018'!AA:AA,"CRO")+SUMIFS('2018'!$J:$J,'2018'!$E:$E,B40,'2018'!$F:$F,A40,'2018'!AA:AA,"CRO"), 0)</f>
        <v>0</v>
      </c>
      <c r="Q40" s="0" t="n">
        <f aca="false">IFERROR(SUMIFS('2018'!M:M,'2018'!AA:AA,"CRO",'2018'!F:F,A40,'2018'!C:C,B40)+SUMIFS('2018'!P:P,'2018'!AA:AA,"CRO",'2018'!F:F,A40,'2018'!C:C,B40)+SUMIFS('2018'!N:N,'2018'!AA:AA,"CRO",'2018'!F:F,A40,'2018'!D:D,B40)+SUMIFS('2018'!N:N,'2018'!AA:AA,"CRO",'2018'!F:F,A40,'2018'!D:D,B40)+SUMIFS('2018'!O:O,'2018'!AA:AA,"CRO",'2018'!F:F,A40,'2018'!E:E,B40)+SUMIFS('2018'!R:R,'2018'!AA:AA,"CRO",'2018'!F:F,A40,'2018'!E:E,B40), 0)</f>
        <v>0</v>
      </c>
      <c r="R40" s="7" t="n">
        <f aca="false">IFERROR(Q40/P40, 0)</f>
        <v>0</v>
      </c>
      <c r="S40" s="7" t="n">
        <f aca="false">SUM(V40,Y40,AB40)</f>
        <v>0</v>
      </c>
      <c r="T40" s="7" t="n">
        <f aca="false">SUM(W40,Z40,AC40)</f>
        <v>0</v>
      </c>
      <c r="U40" s="7" t="n">
        <f aca="false">IFERROR(T40/S40, 0)</f>
        <v>0</v>
      </c>
      <c r="V40" s="0" t="n">
        <f aca="false">SUMIFS('2017'!$H:$H,'2017'!$C:$C,B40,'2017'!$F:$F,A40,'2017'!AA:AA,"JRO",'2017'!P:P,"&lt;&gt;")+SUMIFS('2017'!$I:$I,'2017'!$D:$D,B40,'2017'!$F:$F,A40,'2017'!AA:AA,"JRO",'2017'!Q:Q,"&lt;&gt;")+SUMIFS('2017'!$J:$J,'2017'!$E:$E,B40,'2017'!$F:$F,A40,'2017'!AA:AA,"JRO",'2017'!R:R,"&lt;&gt;")</f>
        <v>0</v>
      </c>
      <c r="W40" s="0" t="n">
        <f aca="false">IFERROR(SUMIFS('2017'!M:M,'2017'!AA:AA,"JRO",'2017'!F:F,A40,'2017'!C:C,B40)+SUMIFS('2017'!P:P,'2017'!AA:AA,"JRO",'2017'!F:F,A40,'2017'!C:C,B40)+SUMIFS('2017'!N:N,'2017'!AA:AA,"JRO",'2017'!F:F,A40,'2017'!D:D,B40)+SUMIFS('2017'!N:N,'2017'!AA:AA,"JRO",'2017'!F:F,A40,'2017'!D:D,B40)+SUMIFS('2017'!O:O,'2017'!AA:AA,"JRO",'2017'!F:F,A40,'2017'!E:E,B40)+SUMIFS('2017'!R:R,'2017'!AA:AA,"JRO",'2017'!F:F,A40,'2017'!E:E,B40), 0)</f>
        <v>0</v>
      </c>
      <c r="X40" s="7" t="n">
        <f aca="false">IFERROR(W40/V40, 0)</f>
        <v>0</v>
      </c>
      <c r="Y40" s="0" t="n">
        <f aca="false">IFERROR(SUMIFS('2017'!$H:$H,'2017'!$C:$C,B40,'2017'!$F:$F,A40,'2017'!AA:AA,"NRO",'2017'!P:P,"&lt;&gt;")+SUMIFS('2017'!$I:$I,'2017'!$D:$D,B40,'2017'!$F:$F,A40,'2017'!AA:AA,"NRO",'2017'!Q:Q,"&lt;&gt;")+SUMIFS('2017'!$J:$J,'2017'!$E:$E,B40,'2017'!$F:$F,A40,'2017'!AA:AA,"NRO",'2017'!R:R,"&lt;&gt;"), 0)</f>
        <v>0</v>
      </c>
      <c r="Z40" s="0" t="n">
        <f aca="false">IFERROR(SUMIFS('2017'!M:M,'2017'!AA:AA,"NRO",'2017'!F:F,A40,'2017'!C:C,B40)+SUMIFS('2017'!P:P,'2017'!AA:AA,"NRO",'2017'!F:F,A40,'2017'!C:C,B40)+SUMIFS('2017'!N:N,'2017'!AA:AA,"NRO",'2017'!F:F,A40,'2017'!D:D,B40)+SUMIFS('2017'!N:N,'2017'!AA:AA,"NRO",'2017'!F:F,A40,'2017'!D:D,B40)+SUMIFS('2017'!O:O,'2017'!AA:AA,"NRO",'2017'!F:F,A40,'2017'!E:E,B40)+SUMIFS('2017'!R:R,'2017'!AA:AA,"NRO",'2017'!F:F,A40,'2017'!E:E,B40), 0)</f>
        <v>0</v>
      </c>
      <c r="AA40" s="7" t="n">
        <f aca="false">IFERROR(Z40/Y40, 0)</f>
        <v>0</v>
      </c>
      <c r="AB40" s="0" t="n">
        <f aca="false">IFERROR(SUMIFS('2017'!$H:$H,'2017'!$C:$C,B40,'2017'!$F:$F,A40,'2017'!AA:AA,"CRO",'2017'!P:P,"&lt;&gt;")+SUMIFS('2017'!$I:$I,'2017'!$D:$D,B40,'2017'!$F:$F,A40,'2017'!AA:AA,"CRO",'2017'!Q:Q,"&lt;&gt;")+SUMIFS('2017'!$J:$J,'2017'!$E:$E,B40,'2017'!$F:$F,A40,'2017'!AA:AA,"CRO",'2017'!R:R,"&lt;&gt;"), 0)</f>
        <v>0</v>
      </c>
      <c r="AC40" s="0" t="n">
        <f aca="false">IFERROR(SUMIFS('2017'!M:M,'2017'!AA:AA,"CRO",'2017'!F:F,A40,'2017'!C:C,B40)+SUMIFS('2017'!P:P,'2017'!AA:AA,"CRO",'2017'!F:F,A40,'2017'!C:C,B40)+SUMIFS('2017'!N:N,'2017'!AA:AA,"CRO",'2017'!F:F,A40,'2017'!D:D,B40)+SUMIFS('2017'!N:N,'2017'!AA:AA,"CRO",'2017'!F:F,A40,'2017'!D:D,B40)+SUMIFS('2017'!O:O,'2017'!AA:AA,"CRO",'2017'!F:F,A40,'2017'!E:E,B40)+SUMIFS('2017'!R:R,'2017'!AA:AA,"CRO",'2017'!F:F,A40,'2017'!E:E,B40), 0)</f>
        <v>0</v>
      </c>
      <c r="AD40" s="0" t="n">
        <f aca="false">IFERROR(AC40/AB40, 0)</f>
        <v>0</v>
      </c>
      <c r="AE40" s="0" t="n">
        <f aca="false">SUM(AH40,AK40,AN40)</f>
        <v>0</v>
      </c>
      <c r="AF40" s="0" t="n">
        <f aca="false">SUM(AI40,AL40,AO40)</f>
        <v>0</v>
      </c>
      <c r="AG40" s="7" t="n">
        <f aca="false">IFERROR(AF40/AE40, 0)</f>
        <v>0</v>
      </c>
      <c r="AH40" s="0" t="n">
        <f aca="false">IFERROR(SUMIFS('2016'!$G:$G,'2016'!F:F,A40,'2016'!C:C,B40,'2016'!D:D,"",'2016'!AA:AA,"JRO",'2016'!L:L,"&lt;&gt;"), 0)</f>
        <v>0</v>
      </c>
      <c r="AI40" s="0" t="n">
        <f aca="false">IFERROR(SUMIFS('2016'!L:L,'2016'!F:F,A40,'2016'!C:C,B40,'2016'!D:D,"",'2016'!AA:AA,"JRO"), 0)</f>
        <v>0</v>
      </c>
      <c r="AJ40" s="7" t="n">
        <f aca="false">IFERROR(AI40/AH40, 0)</f>
        <v>0</v>
      </c>
      <c r="AK40" s="0" t="n">
        <f aca="false">IFERROR(SUMIFS('2016'!$G:$G,'2016'!F:F,A40,'2016'!C:C,B40,'2016'!D:D,"",'2016'!AA:AA,"NRO",'2016'!L:L,"&lt;&gt;"), 0)</f>
        <v>0</v>
      </c>
      <c r="AL40" s="0" t="n">
        <f aca="false">IFERROR(SUMIFS('2016'!L:L,'2016'!F:F,A40,'2016'!C:C,B40,'2016'!D:D,"",'2016'!AA:AA,"NRO"), 0)</f>
        <v>0</v>
      </c>
      <c r="AM40" s="0" t="n">
        <f aca="false">IFERROR(AL40/AK40, 0)</f>
        <v>0</v>
      </c>
      <c r="AN40" s="0" t="n">
        <f aca="false">IFERROR(SUMIFS('2016'!$G:$G,'2016'!F:F,A40,'2016'!C:C,B40,'2016'!D:D,"",'2016'!AA:AA,"CRO",'2016'!L:L,"&lt;&gt;"), 0)</f>
        <v>0</v>
      </c>
      <c r="AO40" s="0" t="n">
        <f aca="false">IFERROR(SUMIFS('2016'!L:L,'2016'!F:F,A40,'2016'!C:C,B40,'2016'!D:D,"",'2016'!AA:AA,"CRO"), 0)</f>
        <v>0</v>
      </c>
      <c r="AP40" s="0" t="n">
        <f aca="false">IFERROR(AO40/AN40, 0)</f>
        <v>0</v>
      </c>
      <c r="AQ40" s="0" t="n">
        <f aca="false">SUM(AT40,AW40,AZ40)</f>
        <v>0</v>
      </c>
      <c r="AR40" s="0" t="n">
        <f aca="false">SUM(AU40,AX40,BA40)</f>
        <v>0</v>
      </c>
      <c r="AS40" s="7" t="n">
        <f aca="false">IFERROR(AR40/AQ40, 0)</f>
        <v>0</v>
      </c>
      <c r="AT40" s="0" t="n">
        <f aca="false">IFERROR(SUMIFS('2015'!$G:$G,'2015'!F:F,A40,'2015'!C:C,B40,'2015'!D:D,"",'2015'!AA:AA,"JRO",'2015'!L:L,"&lt;&gt;"), 0)</f>
        <v>0</v>
      </c>
      <c r="AU40" s="0" t="n">
        <f aca="false">IFERROR(SUMIFS('2015'!L:L,'2015'!F:F,A40,'2015'!C:C,B40,'2015'!D:D,"",'2015'!AA:AA,"JRO"), 0)</f>
        <v>0</v>
      </c>
      <c r="AV40" s="0" t="n">
        <f aca="false">IFERROR(AU40/AT40, 0)</f>
        <v>0</v>
      </c>
      <c r="AW40" s="0" t="n">
        <f aca="false">IFERROR(SUMIFS('2015'!$G:$G,'2015'!F:F,A40,'2015'!C:C,B40,'2015'!D:D,"",'2015'!AA:AA,"NRO",'2015'!L:L,"&lt;&gt;"), 0)</f>
        <v>0</v>
      </c>
      <c r="AX40" s="0" t="n">
        <f aca="false">IFERROR(SUMIFS('2015'!L:L,'2015'!F:F,A40,'2015'!C:C,B40,'2015'!D:D,"",'2015'!AA:AA,"NRO"), 0)</f>
        <v>0</v>
      </c>
      <c r="AY40" s="0" t="n">
        <f aca="false">IFERROR(AX40/AW40, 0)</f>
        <v>0</v>
      </c>
      <c r="AZ40" s="0" t="n">
        <f aca="false">IFERROR(SUMIFS('2015'!$G:$G,'2015'!F:F,A40,'2015'!C:C,B40,'2015'!D:D,"",'2015'!AA:AA,"CRO",'2015'!L:L,"&lt;&gt;"), 0)</f>
        <v>0</v>
      </c>
      <c r="BA40" s="0" t="n">
        <f aca="false">IFERROR(SUMIFS('2015'!L:L,'2015'!F:F,A40,'2015'!C:C,B40,'2015'!D:D,"",'2015'!AA:AA,"CRO"), 0)</f>
        <v>0</v>
      </c>
      <c r="BB40" s="0" t="n">
        <f aca="false">IFERROR(BA40/AZ40, 0)</f>
        <v>0</v>
      </c>
      <c r="BC40" s="0" t="n">
        <f aca="false">SUM(BF40,BI40)</f>
        <v>0</v>
      </c>
      <c r="BD40" s="0" t="n">
        <f aca="false">SUM(BG40,BJ40)</f>
        <v>0</v>
      </c>
      <c r="BE40" s="7" t="n">
        <f aca="false">IFERROR(BD40/BC40, 0)</f>
        <v>0</v>
      </c>
      <c r="BF40" s="0" t="n">
        <f aca="false">IFERROR(SUMIFS('2014'!$G:$G,'2014'!F:F,A40,'2014'!C:C,B40,'2014'!D:D,"",'2014'!AA:AA,"JRO",'2014'!L:L,"&lt;&gt;"), 0)</f>
        <v>0</v>
      </c>
      <c r="BG40" s="0" t="n">
        <f aca="false">IFERROR(SUMIFS('2014'!L:L,'2014'!F:F,A40,'2014'!C:C,B40,'2014'!D:D,"",'2014'!AA:AA,"JRO"), 0)</f>
        <v>0</v>
      </c>
      <c r="BH40" s="7" t="n">
        <f aca="false">IFERROR(BG40/BF40, 0)</f>
        <v>0</v>
      </c>
      <c r="BI40" s="0" t="n">
        <f aca="false">IFERROR(SUMIFS('2014'!$G:$G,'2014'!F:F,A40,'2014'!C:C,B40,'2014'!D:D,"",'2014'!AA:AA,"CRO",'2014'!L:L,"&lt;&gt;"), 0)</f>
        <v>0</v>
      </c>
      <c r="BJ40" s="0" t="n">
        <f aca="false">IFERROR(SUMIFS('2014'!L:L,'2014'!F:F,A40,'2014'!C:C,B40,'2014'!D:D,"",'2014'!AA:AA,"CRO"), 0)</f>
        <v>0</v>
      </c>
      <c r="BK40" s="0" t="n">
        <f aca="false">IFERROR(BJ40/BI40, 0)</f>
        <v>0</v>
      </c>
      <c r="BL40" s="0" t="n">
        <f aca="false">IFERROR(SUMIFS('2013'!$G:$G,'2013'!F:F,A40,'2013'!C:C,B40,'2013'!D:D,"",'2013'!AA:AA,"JRO",'2013'!L:L,"&lt;&gt;"), 0)</f>
        <v>0</v>
      </c>
      <c r="BM40" s="0" t="n">
        <f aca="false">IFERROR(SUMIFS('2013'!L:L,'2013'!F:F,A40,'2013'!C:C,B40,'2013'!D:D,"",'2013'!AA:AA,"JRO"), 0)</f>
        <v>0</v>
      </c>
      <c r="BN40" s="0" t="n">
        <f aca="false">IFERROR(BM40/BL40, 0)</f>
        <v>0</v>
      </c>
      <c r="BO40" s="0" t="n">
        <f aca="false">IFERROR(SUMIFS('2012'!$G:$G,'2012'!F:F,A40,'2012'!C:C,B40,'2012'!D:D,"",'2012'!AA:AA,"JRO",'2012'!L:L,"&lt;&gt;"), 0)</f>
        <v>0</v>
      </c>
      <c r="BP40" s="0" t="n">
        <f aca="false">IFERROR(SUMIFS('2012'!L:L,'2012'!F:F,A40,'2012'!C:C,B40,'2012'!D:D,"",'2012'!AA:AA,"JRO"), 0)</f>
        <v>0</v>
      </c>
      <c r="BQ40" s="0" t="n">
        <f aca="false">IFERROR(BP40/BO40, 0)</f>
        <v>0</v>
      </c>
      <c r="BR40" s="0" t="n">
        <f aca="false">IFERROR(SUMIFS('2011'!$G:$G,'2011'!F:F,A40,'2011'!C:C,B40,'2011'!D:D,"",'2011'!AA:AA,"JRO",'2011'!L:L,"&lt;&gt;"), 0)</f>
        <v>0</v>
      </c>
      <c r="BS40" s="0" t="n">
        <f aca="false">IFERROR(SUMIFS('2011'!L:L,'2011'!F:F,A40,'2011'!C:C,B40,'2011'!D:D,"",'2011'!AA:AA,"JRO"), 0)</f>
        <v>0</v>
      </c>
      <c r="BT40" s="7" t="n">
        <f aca="false">IFERROR(BS40/BR40, 0)</f>
        <v>0</v>
      </c>
      <c r="BU40" s="0" t="n">
        <f aca="false">IFERROR(SUMIFS('2010'!$G:$G,'2010'!F:F,A40,'2010'!C:C,B40,'2010'!D:D,"",'2010'!AA:AA,"JRO",'2010'!L:L,"&lt;&gt;"), 0)</f>
        <v>0</v>
      </c>
      <c r="BV40" s="0" t="n">
        <f aca="false">IFERROR(SUMIFS('2010'!L:L,'2010'!F:F,A40,'2010'!C:C,B40,'2010'!D:D,"",'2010'!AA:AA,"JRO"), 0)</f>
        <v>0</v>
      </c>
      <c r="BW40" s="7" t="n">
        <f aca="false">IFERROR(BV40/BU40, 0)</f>
        <v>0</v>
      </c>
      <c r="BX40" s="0" t="n">
        <f aca="false">IFERROR(SUMIFS('2009'!$G:$G,'2009'!F:F,A40,'2009'!C:C,B40,'2009'!D:D,"",'2009'!AA:AA,"JRO",'2009'!L:L,"&lt;&gt;"), 0)</f>
        <v>0</v>
      </c>
      <c r="BY40" s="0" t="n">
        <f aca="false">IFERROR(SUMIFS('2009'!L:L,'2009'!F:F,A40,'2009'!C:C,B40,'2009'!D:D,"",'2009'!AA:AA,"JRO"), 0)</f>
        <v>0</v>
      </c>
      <c r="BZ40" s="7" t="n">
        <f aca="false">IFERROR(BY40/BX40, 0)</f>
        <v>0</v>
      </c>
    </row>
    <row r="41" customFormat="false" ht="15" hidden="false" customHeight="false" outlineLevel="0" collapsed="false">
      <c r="A41" s="0" t="s">
        <v>87</v>
      </c>
      <c r="B41" s="13" t="s">
        <v>79</v>
      </c>
      <c r="C41" s="56" t="n">
        <f aca="false">IFERROR(AVERAGEIFS(I41:BZ41,I$2:BZ$2,"JRO escorts per deportee",I41:BZ41,"&lt;&gt;0"), 0)</f>
        <v>0</v>
      </c>
      <c r="D41" s="13" t="n">
        <f aca="false">IFERROR(AVERAGEIFS(I41:BZ41,I$2:BZ$2,"NRO escorts per deportee",I41:BZ41,"&lt;&gt;0"), 0)</f>
        <v>0</v>
      </c>
      <c r="E41" s="13" t="n">
        <f aca="false">IFERROR(AVERAGEIFS(I41:BZ41,I$2:BZ$2,"CRO escorts per deportee",I41:BZ41,"&lt;&gt;0"), 0)</f>
        <v>0</v>
      </c>
      <c r="G41" s="0" t="n">
        <f aca="false">SUM(J41,M41,P41)</f>
        <v>0</v>
      </c>
      <c r="H41" s="0" t="n">
        <f aca="false">SUM(K41,N41,Q41)</f>
        <v>0</v>
      </c>
      <c r="I41" s="7" t="n">
        <f aca="false">IFERROR(H41/G41, 0)</f>
        <v>0</v>
      </c>
      <c r="J41" s="0" t="n">
        <f aca="false">IFERROR(SUMIFS('2018'!$H:$H,'2018'!$C:$C,B41,'2018'!$F:$F,A41,'2018'!AA:AA,"JRO",'2018'!P:P,"&lt;&gt;")+SUMIFS('2018'!$I:$I,'2018'!$D:$D,B41,'2018'!$F:$F,A41,'2018'!AA:AA,"JRO",'2018'!Q:Q,"&lt;&gt;")+SUMIFS('2018'!$J:$J,'2018'!$E:$E,B41,'2018'!$F:$F,A41,'2018'!AA:AA,"JRO",'2018'!R:R,"&lt;&gt;"), 0)</f>
        <v>0</v>
      </c>
      <c r="K41" s="0" t="n">
        <f aca="false">IFERROR(SUMIFS('2018'!M:M,'2018'!AA:AA,"JRO",'2018'!F:F,A41,'2018'!C:C,B41)+SUMIFS('2018'!P:P,'2018'!AA:AA,"JRO",'2018'!F:F,A41,'2018'!C:C,B41)+SUMIFS('2018'!N:N,'2018'!AA:AA,"JRO",'2018'!F:F,A41,'2018'!D:D,B41)+SUMIFS('2018'!N:N,'2018'!AA:AA,"JRO",'2018'!F:F,A41,'2018'!D:D,B41)+SUMIFS('2018'!O:O,'2018'!AA:AA,"JRO",'2018'!F:F,A41,'2018'!E:E,B41)+SUMIFS('2018'!R:R,'2018'!AA:AA,"JRO",'2018'!F:F,A41,'2018'!E:E,B41), 0)</f>
        <v>0</v>
      </c>
      <c r="L41" s="7" t="n">
        <f aca="false">IFERROR(K41/J41, 0)</f>
        <v>0</v>
      </c>
      <c r="M41" s="0" t="n">
        <f aca="false">IFERROR(SUMIFS('2018'!$H:$H,'2018'!$C:$C,B41,'2018'!$F:$F,A41,'2018'!AA:AA,"NRO",'2018'!P:P,"&lt;&gt;")+SUMIFS('2018'!$I:$I,'2018'!$D:$D,B41,'2018'!$F:$F,A41,'2018'!AA:AA,"NRO",'2018'!Q:Q,"&lt;&gt;")+SUMIFS('2018'!$J:$J,'2018'!$E:$E,B41,'2018'!$F:$F,A41,'2018'!AA:AA,"NRO",'2018'!R:R,"&lt;&gt;"), 0)</f>
        <v>0</v>
      </c>
      <c r="N41" s="0" t="n">
        <f aca="false">IFERROR(SUMIFS('2018'!M:M,'2018'!AA:AA,"NRO",'2018'!F:F,A41,'2018'!C:C,B41)+SUMIFS('2018'!P:P,'2018'!AA:AA,"NRO",'2018'!F:F,A41,'2018'!C:C,B41)+SUMIFS('2018'!N:N,'2018'!AA:AA,"NRO",'2018'!F:F,A41,'2018'!D:D,B41)+SUMIFS('2018'!N:N,'2018'!AA:AA,"NRO",'2018'!F:F,A41,'2018'!D:D,B41)+SUMIFS('2018'!O:O,'2018'!AA:AA,"NRO",'2018'!F:F,A41,'2018'!E:E,B41)+SUMIFS('2018'!R:R,'2018'!AA:AA,"NRO",'2018'!F:F,A41,'2018'!E:E,B41), 0)</f>
        <v>0</v>
      </c>
      <c r="O41" s="7" t="n">
        <f aca="false">IFERROR(N41/M41, 0)</f>
        <v>0</v>
      </c>
      <c r="P41" s="0" t="n">
        <f aca="false">IFERROR(SUMIFS('2018'!$H:$H,'2018'!$C:$C,B41,'2018'!$F:$F,A41,'2018'!AA:AA,"CRO")+SUMIFS('2018'!$I:$I,'2018'!$D:$D,B41,'2018'!$F:$F,A41,'2018'!AA:AA,"CRO")+SUMIFS('2018'!$J:$J,'2018'!$E:$E,B41,'2018'!$F:$F,A41,'2018'!AA:AA,"CRO"), 0)</f>
        <v>0</v>
      </c>
      <c r="Q41" s="0" t="n">
        <f aca="false">IFERROR(SUMIFS('2018'!M:M,'2018'!AA:AA,"CRO",'2018'!F:F,A41,'2018'!C:C,B41)+SUMIFS('2018'!P:P,'2018'!AA:AA,"CRO",'2018'!F:F,A41,'2018'!C:C,B41)+SUMIFS('2018'!N:N,'2018'!AA:AA,"CRO",'2018'!F:F,A41,'2018'!D:D,B41)+SUMIFS('2018'!N:N,'2018'!AA:AA,"CRO",'2018'!F:F,A41,'2018'!D:D,B41)+SUMIFS('2018'!O:O,'2018'!AA:AA,"CRO",'2018'!F:F,A41,'2018'!E:E,B41)+SUMIFS('2018'!R:R,'2018'!AA:AA,"CRO",'2018'!F:F,A41,'2018'!E:E,B41), 0)</f>
        <v>0</v>
      </c>
      <c r="R41" s="7" t="n">
        <f aca="false">IFERROR(Q41/P41, 0)</f>
        <v>0</v>
      </c>
      <c r="S41" s="7" t="n">
        <f aca="false">SUM(V41,Y41,AB41)</f>
        <v>0</v>
      </c>
      <c r="T41" s="7" t="n">
        <f aca="false">SUM(W41,Z41,AC41)</f>
        <v>0</v>
      </c>
      <c r="U41" s="7" t="n">
        <f aca="false">IFERROR(T41/S41, 0)</f>
        <v>0</v>
      </c>
      <c r="V41" s="0" t="n">
        <f aca="false">SUMIFS('2017'!$H:$H,'2017'!$C:$C,B41,'2017'!$F:$F,A41,'2017'!AA:AA,"JRO",'2017'!P:P,"&lt;&gt;")+SUMIFS('2017'!$I:$I,'2017'!$D:$D,B41,'2017'!$F:$F,A41,'2017'!AA:AA,"JRO",'2017'!Q:Q,"&lt;&gt;")+SUMIFS('2017'!$J:$J,'2017'!$E:$E,B41,'2017'!$F:$F,A41,'2017'!AA:AA,"JRO",'2017'!R:R,"&lt;&gt;")</f>
        <v>0</v>
      </c>
      <c r="W41" s="0" t="n">
        <f aca="false">IFERROR(SUMIFS('2017'!M:M,'2017'!AA:AA,"JRO",'2017'!F:F,A41,'2017'!C:C,B41)+SUMIFS('2017'!P:P,'2017'!AA:AA,"JRO",'2017'!F:F,A41,'2017'!C:C,B41)+SUMIFS('2017'!N:N,'2017'!AA:AA,"JRO",'2017'!F:F,A41,'2017'!D:D,B41)+SUMIFS('2017'!N:N,'2017'!AA:AA,"JRO",'2017'!F:F,A41,'2017'!D:D,B41)+SUMIFS('2017'!O:O,'2017'!AA:AA,"JRO",'2017'!F:F,A41,'2017'!E:E,B41)+SUMIFS('2017'!R:R,'2017'!AA:AA,"JRO",'2017'!F:F,A41,'2017'!E:E,B41), 0)</f>
        <v>0</v>
      </c>
      <c r="X41" s="7" t="n">
        <f aca="false">IFERROR(W41/V41, 0)</f>
        <v>0</v>
      </c>
      <c r="Y41" s="0" t="n">
        <f aca="false">IFERROR(SUMIFS('2017'!$H:$H,'2017'!$C:$C,B41,'2017'!$F:$F,A41,'2017'!AA:AA,"NRO",'2017'!P:P,"&lt;&gt;")+SUMIFS('2017'!$I:$I,'2017'!$D:$D,B41,'2017'!$F:$F,A41,'2017'!AA:AA,"NRO",'2017'!Q:Q,"&lt;&gt;")+SUMIFS('2017'!$J:$J,'2017'!$E:$E,B41,'2017'!$F:$F,A41,'2017'!AA:AA,"NRO",'2017'!R:R,"&lt;&gt;"), 0)</f>
        <v>0</v>
      </c>
      <c r="Z41" s="0" t="n">
        <f aca="false">IFERROR(SUMIFS('2017'!M:M,'2017'!AA:AA,"NRO",'2017'!F:F,A41,'2017'!C:C,B41)+SUMIFS('2017'!P:P,'2017'!AA:AA,"NRO",'2017'!F:F,A41,'2017'!C:C,B41)+SUMIFS('2017'!N:N,'2017'!AA:AA,"NRO",'2017'!F:F,A41,'2017'!D:D,B41)+SUMIFS('2017'!N:N,'2017'!AA:AA,"NRO",'2017'!F:F,A41,'2017'!D:D,B41)+SUMIFS('2017'!O:O,'2017'!AA:AA,"NRO",'2017'!F:F,A41,'2017'!E:E,B41)+SUMIFS('2017'!R:R,'2017'!AA:AA,"NRO",'2017'!F:F,A41,'2017'!E:E,B41), 0)</f>
        <v>0</v>
      </c>
      <c r="AA41" s="7" t="n">
        <f aca="false">IFERROR(Z41/Y41, 0)</f>
        <v>0</v>
      </c>
      <c r="AB41" s="0" t="n">
        <f aca="false">IFERROR(SUMIFS('2017'!$H:$H,'2017'!$C:$C,B41,'2017'!$F:$F,A41,'2017'!AA:AA,"CRO",'2017'!P:P,"&lt;&gt;")+SUMIFS('2017'!$I:$I,'2017'!$D:$D,B41,'2017'!$F:$F,A41,'2017'!AA:AA,"CRO",'2017'!Q:Q,"&lt;&gt;")+SUMIFS('2017'!$J:$J,'2017'!$E:$E,B41,'2017'!$F:$F,A41,'2017'!AA:AA,"CRO",'2017'!R:R,"&lt;&gt;"), 0)</f>
        <v>0</v>
      </c>
      <c r="AC41" s="0" t="n">
        <f aca="false">IFERROR(SUMIFS('2017'!M:M,'2017'!AA:AA,"CRO",'2017'!F:F,A41,'2017'!C:C,B41)+SUMIFS('2017'!P:P,'2017'!AA:AA,"CRO",'2017'!F:F,A41,'2017'!C:C,B41)+SUMIFS('2017'!N:N,'2017'!AA:AA,"CRO",'2017'!F:F,A41,'2017'!D:D,B41)+SUMIFS('2017'!N:N,'2017'!AA:AA,"CRO",'2017'!F:F,A41,'2017'!D:D,B41)+SUMIFS('2017'!O:O,'2017'!AA:AA,"CRO",'2017'!F:F,A41,'2017'!E:E,B41)+SUMIFS('2017'!R:R,'2017'!AA:AA,"CRO",'2017'!F:F,A41,'2017'!E:E,B41), 0)</f>
        <v>0</v>
      </c>
      <c r="AD41" s="0" t="n">
        <f aca="false">IFERROR(AC41/AB41, 0)</f>
        <v>0</v>
      </c>
      <c r="AE41" s="0" t="n">
        <f aca="false">SUM(AH41,AK41,AN41)</f>
        <v>0</v>
      </c>
      <c r="AF41" s="0" t="n">
        <f aca="false">SUM(AI41,AL41,AO41)</f>
        <v>0</v>
      </c>
      <c r="AG41" s="7" t="n">
        <f aca="false">IFERROR(AF41/AE41, 0)</f>
        <v>0</v>
      </c>
      <c r="AH41" s="0" t="n">
        <f aca="false">IFERROR(SUMIFS('2016'!$G:$G,'2016'!F:F,A41,'2016'!C:C,B41,'2016'!D:D,"",'2016'!AA:AA,"JRO",'2016'!L:L,"&lt;&gt;"), 0)</f>
        <v>0</v>
      </c>
      <c r="AI41" s="0" t="n">
        <f aca="false">IFERROR(SUMIFS('2016'!L:L,'2016'!F:F,A41,'2016'!C:C,B41,'2016'!D:D,"",'2016'!AA:AA,"JRO"), 0)</f>
        <v>0</v>
      </c>
      <c r="AJ41" s="7" t="n">
        <f aca="false">IFERROR(AI41/AH41, 0)</f>
        <v>0</v>
      </c>
      <c r="AK41" s="0" t="n">
        <f aca="false">IFERROR(SUMIFS('2016'!$G:$G,'2016'!F:F,A41,'2016'!C:C,B41,'2016'!D:D,"",'2016'!AA:AA,"NRO",'2016'!L:L,"&lt;&gt;"), 0)</f>
        <v>0</v>
      </c>
      <c r="AL41" s="0" t="n">
        <f aca="false">IFERROR(SUMIFS('2016'!L:L,'2016'!F:F,A41,'2016'!C:C,B41,'2016'!D:D,"",'2016'!AA:AA,"NRO"), 0)</f>
        <v>0</v>
      </c>
      <c r="AM41" s="0" t="n">
        <f aca="false">IFERROR(AL41/AK41, 0)</f>
        <v>0</v>
      </c>
      <c r="AN41" s="0" t="n">
        <f aca="false">IFERROR(SUMIFS('2016'!$G:$G,'2016'!F:F,A41,'2016'!C:C,B41,'2016'!D:D,"",'2016'!AA:AA,"CRO",'2016'!L:L,"&lt;&gt;"), 0)</f>
        <v>0</v>
      </c>
      <c r="AO41" s="0" t="n">
        <f aca="false">IFERROR(SUMIFS('2016'!L:L,'2016'!F:F,A41,'2016'!C:C,B41,'2016'!D:D,"",'2016'!AA:AA,"CRO"), 0)</f>
        <v>0</v>
      </c>
      <c r="AP41" s="0" t="n">
        <f aca="false">IFERROR(AO41/AN41, 0)</f>
        <v>0</v>
      </c>
      <c r="AQ41" s="0" t="n">
        <f aca="false">SUM(AT41,AW41,AZ41)</f>
        <v>0</v>
      </c>
      <c r="AR41" s="0" t="n">
        <f aca="false">SUM(AU41,AX41,BA41)</f>
        <v>0</v>
      </c>
      <c r="AS41" s="7" t="n">
        <f aca="false">IFERROR(AR41/AQ41, 0)</f>
        <v>0</v>
      </c>
      <c r="AT41" s="0" t="n">
        <f aca="false">IFERROR(SUMIFS('2015'!$G:$G,'2015'!F:F,A41,'2015'!C:C,B41,'2015'!D:D,"",'2015'!AA:AA,"JRO",'2015'!L:L,"&lt;&gt;"), 0)</f>
        <v>0</v>
      </c>
      <c r="AU41" s="0" t="n">
        <f aca="false">IFERROR(SUMIFS('2015'!L:L,'2015'!F:F,A41,'2015'!C:C,B41,'2015'!D:D,"",'2015'!AA:AA,"JRO"), 0)</f>
        <v>0</v>
      </c>
      <c r="AV41" s="0" t="n">
        <f aca="false">IFERROR(AU41/AT41, 0)</f>
        <v>0</v>
      </c>
      <c r="AW41" s="0" t="n">
        <f aca="false">IFERROR(SUMIFS('2015'!$G:$G,'2015'!F:F,A41,'2015'!C:C,B41,'2015'!D:D,"",'2015'!AA:AA,"NRO",'2015'!L:L,"&lt;&gt;"), 0)</f>
        <v>0</v>
      </c>
      <c r="AX41" s="0" t="n">
        <f aca="false">IFERROR(SUMIFS('2015'!L:L,'2015'!F:F,A41,'2015'!C:C,B41,'2015'!D:D,"",'2015'!AA:AA,"NRO"), 0)</f>
        <v>0</v>
      </c>
      <c r="AY41" s="0" t="n">
        <f aca="false">IFERROR(AX41/AW41, 0)</f>
        <v>0</v>
      </c>
      <c r="AZ41" s="0" t="n">
        <f aca="false">IFERROR(SUMIFS('2015'!$G:$G,'2015'!F:F,A41,'2015'!C:C,B41,'2015'!D:D,"",'2015'!AA:AA,"CRO",'2015'!L:L,"&lt;&gt;"), 0)</f>
        <v>0</v>
      </c>
      <c r="BA41" s="0" t="n">
        <f aca="false">IFERROR(SUMIFS('2015'!L:L,'2015'!F:F,A41,'2015'!C:C,B41,'2015'!D:D,"",'2015'!AA:AA,"CRO"), 0)</f>
        <v>0</v>
      </c>
      <c r="BB41" s="0" t="n">
        <f aca="false">IFERROR(BA41/AZ41, 0)</f>
        <v>0</v>
      </c>
      <c r="BC41" s="0" t="n">
        <f aca="false">SUM(BF41,BI41)</f>
        <v>0</v>
      </c>
      <c r="BD41" s="0" t="n">
        <f aca="false">SUM(BG41,BJ41)</f>
        <v>0</v>
      </c>
      <c r="BE41" s="7" t="n">
        <f aca="false">IFERROR(BD41/BC41, 0)</f>
        <v>0</v>
      </c>
      <c r="BF41" s="0" t="n">
        <f aca="false">IFERROR(SUMIFS('2014'!$G:$G,'2014'!F:F,A41,'2014'!C:C,B41,'2014'!D:D,"",'2014'!AA:AA,"JRO",'2014'!L:L,"&lt;&gt;"), 0)</f>
        <v>0</v>
      </c>
      <c r="BG41" s="0" t="n">
        <f aca="false">IFERROR(SUMIFS('2014'!L:L,'2014'!F:F,A41,'2014'!C:C,B41,'2014'!D:D,"",'2014'!AA:AA,"JRO"), 0)</f>
        <v>0</v>
      </c>
      <c r="BH41" s="7" t="n">
        <f aca="false">IFERROR(BG41/BF41, 0)</f>
        <v>0</v>
      </c>
      <c r="BI41" s="0" t="n">
        <f aca="false">IFERROR(SUMIFS('2014'!$G:$G,'2014'!F:F,A41,'2014'!C:C,B41,'2014'!D:D,"",'2014'!AA:AA,"CRO",'2014'!L:L,"&lt;&gt;"), 0)</f>
        <v>0</v>
      </c>
      <c r="BJ41" s="0" t="n">
        <f aca="false">IFERROR(SUMIFS('2014'!L:L,'2014'!F:F,A41,'2014'!C:C,B41,'2014'!D:D,"",'2014'!AA:AA,"CRO"), 0)</f>
        <v>0</v>
      </c>
      <c r="BK41" s="0" t="n">
        <f aca="false">IFERROR(BJ41/BI41, 0)</f>
        <v>0</v>
      </c>
      <c r="BL41" s="0" t="n">
        <f aca="false">IFERROR(SUMIFS('2013'!$G:$G,'2013'!F:F,A41,'2013'!C:C,B41,'2013'!D:D,"",'2013'!AA:AA,"JRO",'2013'!L:L,"&lt;&gt;"), 0)</f>
        <v>0</v>
      </c>
      <c r="BM41" s="0" t="n">
        <f aca="false">IFERROR(SUMIFS('2013'!L:L,'2013'!F:F,A41,'2013'!C:C,B41,'2013'!D:D,"",'2013'!AA:AA,"JRO"), 0)</f>
        <v>0</v>
      </c>
      <c r="BN41" s="0" t="n">
        <f aca="false">IFERROR(BM41/BL41, 0)</f>
        <v>0</v>
      </c>
      <c r="BO41" s="0" t="n">
        <f aca="false">IFERROR(SUMIFS('2012'!$G:$G,'2012'!F:F,A41,'2012'!C:C,B41,'2012'!D:D,"",'2012'!AA:AA,"JRO",'2012'!L:L,"&lt;&gt;"), 0)</f>
        <v>0</v>
      </c>
      <c r="BP41" s="0" t="n">
        <f aca="false">IFERROR(SUMIFS('2012'!L:L,'2012'!F:F,A41,'2012'!C:C,B41,'2012'!D:D,"",'2012'!AA:AA,"JRO"), 0)</f>
        <v>0</v>
      </c>
      <c r="BQ41" s="0" t="n">
        <f aca="false">IFERROR(BP41/BO41, 0)</f>
        <v>0</v>
      </c>
      <c r="BR41" s="0" t="n">
        <f aca="false">IFERROR(SUMIFS('2011'!$G:$G,'2011'!F:F,A41,'2011'!C:C,B41,'2011'!D:D,"",'2011'!AA:AA,"JRO",'2011'!L:L,"&lt;&gt;"), 0)</f>
        <v>0</v>
      </c>
      <c r="BS41" s="0" t="n">
        <f aca="false">IFERROR(SUMIFS('2011'!L:L,'2011'!F:F,A41,'2011'!C:C,B41,'2011'!D:D,"",'2011'!AA:AA,"JRO"), 0)</f>
        <v>0</v>
      </c>
      <c r="BT41" s="7" t="n">
        <f aca="false">IFERROR(BS41/BR41, 0)</f>
        <v>0</v>
      </c>
      <c r="BU41" s="0" t="n">
        <f aca="false">IFERROR(SUMIFS('2010'!$G:$G,'2010'!F:F,A41,'2010'!C:C,B41,'2010'!D:D,"",'2010'!AA:AA,"JRO",'2010'!L:L,"&lt;&gt;"), 0)</f>
        <v>0</v>
      </c>
      <c r="BV41" s="0" t="n">
        <f aca="false">IFERROR(SUMIFS('2010'!L:L,'2010'!F:F,A41,'2010'!C:C,B41,'2010'!D:D,"",'2010'!AA:AA,"JRO"), 0)</f>
        <v>0</v>
      </c>
      <c r="BW41" s="7" t="n">
        <f aca="false">IFERROR(BV41/BU41, 0)</f>
        <v>0</v>
      </c>
      <c r="BX41" s="0" t="n">
        <f aca="false">IFERROR(SUMIFS('2009'!$G:$G,'2009'!F:F,A41,'2009'!C:C,B41,'2009'!D:D,"",'2009'!AA:AA,"JRO",'2009'!L:L,"&lt;&gt;"), 0)</f>
        <v>0</v>
      </c>
      <c r="BY41" s="0" t="n">
        <f aca="false">IFERROR(SUMIFS('2009'!L:L,'2009'!F:F,A41,'2009'!C:C,B41,'2009'!D:D,"",'2009'!AA:AA,"JRO"), 0)</f>
        <v>0</v>
      </c>
      <c r="BZ41" s="7" t="n">
        <f aca="false">IFERROR(BY41/BX41, 0)</f>
        <v>0</v>
      </c>
    </row>
    <row r="42" customFormat="false" ht="15" hidden="false" customHeight="false" outlineLevel="0" collapsed="false">
      <c r="A42" s="0" t="s">
        <v>87</v>
      </c>
      <c r="B42" s="13" t="s">
        <v>66</v>
      </c>
      <c r="C42" s="56" t="n">
        <f aca="false">IFERROR(AVERAGEIFS(I42:BZ42,I$2:BZ$2,"JRO escorts per deportee",I42:BZ42,"&lt;&gt;0"), 0)</f>
        <v>0</v>
      </c>
      <c r="D42" s="13" t="n">
        <f aca="false">IFERROR(AVERAGEIFS(I42:BZ42,I$2:BZ$2,"NRO escorts per deportee",I42:BZ42,"&lt;&gt;0"), 0)</f>
        <v>0</v>
      </c>
      <c r="E42" s="13" t="n">
        <f aca="false">IFERROR(AVERAGEIFS(I42:BZ42,I$2:BZ$2,"CRO escorts per deportee",I42:BZ42,"&lt;&gt;0"), 0)</f>
        <v>0</v>
      </c>
      <c r="G42" s="0" t="n">
        <f aca="false">SUM(J42,M42,P42)</f>
        <v>0</v>
      </c>
      <c r="H42" s="0" t="n">
        <f aca="false">SUM(K42,N42,Q42)</f>
        <v>0</v>
      </c>
      <c r="I42" s="7" t="n">
        <f aca="false">IFERROR(H42/G42, 0)</f>
        <v>0</v>
      </c>
      <c r="J42" s="0" t="n">
        <f aca="false">IFERROR(SUMIFS('2018'!$H:$H,'2018'!$C:$C,B42,'2018'!$F:$F,A42,'2018'!AA:AA,"JRO",'2018'!P:P,"&lt;&gt;")+SUMIFS('2018'!$I:$I,'2018'!$D:$D,B42,'2018'!$F:$F,A42,'2018'!AA:AA,"JRO",'2018'!Q:Q,"&lt;&gt;")+SUMIFS('2018'!$J:$J,'2018'!$E:$E,B42,'2018'!$F:$F,A42,'2018'!AA:AA,"JRO",'2018'!R:R,"&lt;&gt;"), 0)</f>
        <v>0</v>
      </c>
      <c r="K42" s="0" t="n">
        <f aca="false">IFERROR(SUMIFS('2018'!M:M,'2018'!AA:AA,"JRO",'2018'!F:F,A42,'2018'!C:C,B42)+SUMIFS('2018'!P:P,'2018'!AA:AA,"JRO",'2018'!F:F,A42,'2018'!C:C,B42)+SUMIFS('2018'!N:N,'2018'!AA:AA,"JRO",'2018'!F:F,A42,'2018'!D:D,B42)+SUMIFS('2018'!N:N,'2018'!AA:AA,"JRO",'2018'!F:F,A42,'2018'!D:D,B42)+SUMIFS('2018'!O:O,'2018'!AA:AA,"JRO",'2018'!F:F,A42,'2018'!E:E,B42)+SUMIFS('2018'!R:R,'2018'!AA:AA,"JRO",'2018'!F:F,A42,'2018'!E:E,B42), 0)</f>
        <v>0</v>
      </c>
      <c r="L42" s="7" t="n">
        <f aca="false">IFERROR(K42/J42, 0)</f>
        <v>0</v>
      </c>
      <c r="M42" s="0" t="n">
        <f aca="false">IFERROR(SUMIFS('2018'!$H:$H,'2018'!$C:$C,B42,'2018'!$F:$F,A42,'2018'!AA:AA,"NRO",'2018'!P:P,"&lt;&gt;")+SUMIFS('2018'!$I:$I,'2018'!$D:$D,B42,'2018'!$F:$F,A42,'2018'!AA:AA,"NRO",'2018'!Q:Q,"&lt;&gt;")+SUMIFS('2018'!$J:$J,'2018'!$E:$E,B42,'2018'!$F:$F,A42,'2018'!AA:AA,"NRO",'2018'!R:R,"&lt;&gt;"), 0)</f>
        <v>0</v>
      </c>
      <c r="N42" s="0" t="n">
        <f aca="false">IFERROR(SUMIFS('2018'!M:M,'2018'!AA:AA,"NRO",'2018'!F:F,A42,'2018'!C:C,B42)+SUMIFS('2018'!P:P,'2018'!AA:AA,"NRO",'2018'!F:F,A42,'2018'!C:C,B42)+SUMIFS('2018'!N:N,'2018'!AA:AA,"NRO",'2018'!F:F,A42,'2018'!D:D,B42)+SUMIFS('2018'!N:N,'2018'!AA:AA,"NRO",'2018'!F:F,A42,'2018'!D:D,B42)+SUMIFS('2018'!O:O,'2018'!AA:AA,"NRO",'2018'!F:F,A42,'2018'!E:E,B42)+SUMIFS('2018'!R:R,'2018'!AA:AA,"NRO",'2018'!F:F,A42,'2018'!E:E,B42), 0)</f>
        <v>0</v>
      </c>
      <c r="O42" s="7" t="n">
        <f aca="false">IFERROR(N42/M42, 0)</f>
        <v>0</v>
      </c>
      <c r="P42" s="0" t="n">
        <f aca="false">IFERROR(SUMIFS('2018'!$H:$H,'2018'!$C:$C,B42,'2018'!$F:$F,A42,'2018'!AA:AA,"CRO")+SUMIFS('2018'!$I:$I,'2018'!$D:$D,B42,'2018'!$F:$F,A42,'2018'!AA:AA,"CRO")+SUMIFS('2018'!$J:$J,'2018'!$E:$E,B42,'2018'!$F:$F,A42,'2018'!AA:AA,"CRO"), 0)</f>
        <v>0</v>
      </c>
      <c r="Q42" s="0" t="n">
        <f aca="false">IFERROR(SUMIFS('2018'!M:M,'2018'!AA:AA,"CRO",'2018'!F:F,A42,'2018'!C:C,B42)+SUMIFS('2018'!P:P,'2018'!AA:AA,"CRO",'2018'!F:F,A42,'2018'!C:C,B42)+SUMIFS('2018'!N:N,'2018'!AA:AA,"CRO",'2018'!F:F,A42,'2018'!D:D,B42)+SUMIFS('2018'!N:N,'2018'!AA:AA,"CRO",'2018'!F:F,A42,'2018'!D:D,B42)+SUMIFS('2018'!O:O,'2018'!AA:AA,"CRO",'2018'!F:F,A42,'2018'!E:E,B42)+SUMIFS('2018'!R:R,'2018'!AA:AA,"CRO",'2018'!F:F,A42,'2018'!E:E,B42), 0)</f>
        <v>0</v>
      </c>
      <c r="R42" s="7" t="n">
        <f aca="false">IFERROR(Q42/P42, 0)</f>
        <v>0</v>
      </c>
      <c r="S42" s="7" t="n">
        <f aca="false">SUM(V42,Y42,AB42)</f>
        <v>0</v>
      </c>
      <c r="T42" s="7" t="n">
        <f aca="false">SUM(W42,Z42,AC42)</f>
        <v>0</v>
      </c>
      <c r="U42" s="7" t="n">
        <f aca="false">IFERROR(T42/S42, 0)</f>
        <v>0</v>
      </c>
      <c r="V42" s="0" t="n">
        <f aca="false">SUMIFS('2017'!$H:$H,'2017'!$C:$C,B42,'2017'!$F:$F,A42,'2017'!AA:AA,"JRO",'2017'!P:P,"&lt;&gt;")+SUMIFS('2017'!$I:$I,'2017'!$D:$D,B42,'2017'!$F:$F,A42,'2017'!AA:AA,"JRO",'2017'!Q:Q,"&lt;&gt;")+SUMIFS('2017'!$J:$J,'2017'!$E:$E,B42,'2017'!$F:$F,A42,'2017'!AA:AA,"JRO",'2017'!R:R,"&lt;&gt;")</f>
        <v>0</v>
      </c>
      <c r="W42" s="0" t="n">
        <f aca="false">IFERROR(SUMIFS('2017'!M:M,'2017'!AA:AA,"JRO",'2017'!F:F,A42,'2017'!C:C,B42)+SUMIFS('2017'!P:P,'2017'!AA:AA,"JRO",'2017'!F:F,A42,'2017'!C:C,B42)+SUMIFS('2017'!N:N,'2017'!AA:AA,"JRO",'2017'!F:F,A42,'2017'!D:D,B42)+SUMIFS('2017'!N:N,'2017'!AA:AA,"JRO",'2017'!F:F,A42,'2017'!D:D,B42)+SUMIFS('2017'!O:O,'2017'!AA:AA,"JRO",'2017'!F:F,A42,'2017'!E:E,B42)+SUMIFS('2017'!R:R,'2017'!AA:AA,"JRO",'2017'!F:F,A42,'2017'!E:E,B42), 0)</f>
        <v>0</v>
      </c>
      <c r="X42" s="7" t="n">
        <f aca="false">IFERROR(W42/V42, 0)</f>
        <v>0</v>
      </c>
      <c r="Y42" s="0" t="n">
        <f aca="false">IFERROR(SUMIFS('2017'!$H:$H,'2017'!$C:$C,B42,'2017'!$F:$F,A42,'2017'!AA:AA,"NRO",'2017'!P:P,"&lt;&gt;")+SUMIFS('2017'!$I:$I,'2017'!$D:$D,B42,'2017'!$F:$F,A42,'2017'!AA:AA,"NRO",'2017'!Q:Q,"&lt;&gt;")+SUMIFS('2017'!$J:$J,'2017'!$E:$E,B42,'2017'!$F:$F,A42,'2017'!AA:AA,"NRO",'2017'!R:R,"&lt;&gt;"), 0)</f>
        <v>0</v>
      </c>
      <c r="Z42" s="0" t="n">
        <f aca="false">IFERROR(SUMIFS('2017'!M:M,'2017'!AA:AA,"NRO",'2017'!F:F,A42,'2017'!C:C,B42)+SUMIFS('2017'!P:P,'2017'!AA:AA,"NRO",'2017'!F:F,A42,'2017'!C:C,B42)+SUMIFS('2017'!N:N,'2017'!AA:AA,"NRO",'2017'!F:F,A42,'2017'!D:D,B42)+SUMIFS('2017'!N:N,'2017'!AA:AA,"NRO",'2017'!F:F,A42,'2017'!D:D,B42)+SUMIFS('2017'!O:O,'2017'!AA:AA,"NRO",'2017'!F:F,A42,'2017'!E:E,B42)+SUMIFS('2017'!R:R,'2017'!AA:AA,"NRO",'2017'!F:F,A42,'2017'!E:E,B42), 0)</f>
        <v>0</v>
      </c>
      <c r="AA42" s="7" t="n">
        <f aca="false">IFERROR(Z42/Y42, 0)</f>
        <v>0</v>
      </c>
      <c r="AB42" s="0" t="n">
        <f aca="false">IFERROR(SUMIFS('2017'!$H:$H,'2017'!$C:$C,B42,'2017'!$F:$F,A42,'2017'!AA:AA,"CRO",'2017'!P:P,"&lt;&gt;")+SUMIFS('2017'!$I:$I,'2017'!$D:$D,B42,'2017'!$F:$F,A42,'2017'!AA:AA,"CRO",'2017'!Q:Q,"&lt;&gt;")+SUMIFS('2017'!$J:$J,'2017'!$E:$E,B42,'2017'!$F:$F,A42,'2017'!AA:AA,"CRO",'2017'!R:R,"&lt;&gt;"), 0)</f>
        <v>0</v>
      </c>
      <c r="AC42" s="0" t="n">
        <f aca="false">IFERROR(SUMIFS('2017'!M:M,'2017'!AA:AA,"CRO",'2017'!F:F,A42,'2017'!C:C,B42)+SUMIFS('2017'!P:P,'2017'!AA:AA,"CRO",'2017'!F:F,A42,'2017'!C:C,B42)+SUMIFS('2017'!N:N,'2017'!AA:AA,"CRO",'2017'!F:F,A42,'2017'!D:D,B42)+SUMIFS('2017'!N:N,'2017'!AA:AA,"CRO",'2017'!F:F,A42,'2017'!D:D,B42)+SUMIFS('2017'!O:O,'2017'!AA:AA,"CRO",'2017'!F:F,A42,'2017'!E:E,B42)+SUMIFS('2017'!R:R,'2017'!AA:AA,"CRO",'2017'!F:F,A42,'2017'!E:E,B42), 0)</f>
        <v>0</v>
      </c>
      <c r="AD42" s="0" t="n">
        <f aca="false">IFERROR(AC42/AB42, 0)</f>
        <v>0</v>
      </c>
      <c r="AE42" s="0" t="n">
        <f aca="false">SUM(AH42,AK42,AN42)</f>
        <v>0</v>
      </c>
      <c r="AF42" s="0" t="n">
        <f aca="false">SUM(AI42,AL42,AO42)</f>
        <v>0</v>
      </c>
      <c r="AG42" s="7" t="n">
        <f aca="false">IFERROR(AF42/AE42, 0)</f>
        <v>0</v>
      </c>
      <c r="AH42" s="0" t="n">
        <f aca="false">IFERROR(SUMIFS('2016'!$G:$G,'2016'!F:F,A42,'2016'!C:C,B42,'2016'!D:D,"",'2016'!AA:AA,"JRO",'2016'!L:L,"&lt;&gt;"), 0)</f>
        <v>0</v>
      </c>
      <c r="AI42" s="0" t="n">
        <f aca="false">IFERROR(SUMIFS('2016'!L:L,'2016'!F:F,A42,'2016'!C:C,B42,'2016'!D:D,"",'2016'!AA:AA,"JRO"), 0)</f>
        <v>0</v>
      </c>
      <c r="AJ42" s="7" t="n">
        <f aca="false">IFERROR(AI42/AH42, 0)</f>
        <v>0</v>
      </c>
      <c r="AK42" s="0" t="n">
        <f aca="false">IFERROR(SUMIFS('2016'!$G:$G,'2016'!F:F,A42,'2016'!C:C,B42,'2016'!D:D,"",'2016'!AA:AA,"NRO",'2016'!L:L,"&lt;&gt;"), 0)</f>
        <v>0</v>
      </c>
      <c r="AL42" s="0" t="n">
        <f aca="false">IFERROR(SUMIFS('2016'!L:L,'2016'!F:F,A42,'2016'!C:C,B42,'2016'!D:D,"",'2016'!AA:AA,"NRO"), 0)</f>
        <v>0</v>
      </c>
      <c r="AM42" s="0" t="n">
        <f aca="false">IFERROR(AL42/AK42, 0)</f>
        <v>0</v>
      </c>
      <c r="AN42" s="0" t="n">
        <f aca="false">IFERROR(SUMIFS('2016'!$G:$G,'2016'!F:F,A42,'2016'!C:C,B42,'2016'!D:D,"",'2016'!AA:AA,"CRO",'2016'!L:L,"&lt;&gt;"), 0)</f>
        <v>0</v>
      </c>
      <c r="AO42" s="0" t="n">
        <f aca="false">IFERROR(SUMIFS('2016'!L:L,'2016'!F:F,A42,'2016'!C:C,B42,'2016'!D:D,"",'2016'!AA:AA,"CRO"), 0)</f>
        <v>0</v>
      </c>
      <c r="AP42" s="0" t="n">
        <f aca="false">IFERROR(AO42/AN42, 0)</f>
        <v>0</v>
      </c>
      <c r="AQ42" s="0" t="n">
        <f aca="false">SUM(AT42,AW42,AZ42)</f>
        <v>0</v>
      </c>
      <c r="AR42" s="0" t="n">
        <f aca="false">SUM(AU42,AX42,BA42)</f>
        <v>0</v>
      </c>
      <c r="AS42" s="7" t="n">
        <f aca="false">IFERROR(AR42/AQ42, 0)</f>
        <v>0</v>
      </c>
      <c r="AT42" s="0" t="n">
        <f aca="false">IFERROR(SUMIFS('2015'!$G:$G,'2015'!F:F,A42,'2015'!C:C,B42,'2015'!D:D,"",'2015'!AA:AA,"JRO",'2015'!L:L,"&lt;&gt;"), 0)</f>
        <v>0</v>
      </c>
      <c r="AU42" s="0" t="n">
        <f aca="false">IFERROR(SUMIFS('2015'!L:L,'2015'!F:F,A42,'2015'!C:C,B42,'2015'!D:D,"",'2015'!AA:AA,"JRO"), 0)</f>
        <v>0</v>
      </c>
      <c r="AV42" s="0" t="n">
        <f aca="false">IFERROR(AU42/AT42, 0)</f>
        <v>0</v>
      </c>
      <c r="AW42" s="0" t="n">
        <f aca="false">IFERROR(SUMIFS('2015'!$G:$G,'2015'!F:F,A42,'2015'!C:C,B42,'2015'!D:D,"",'2015'!AA:AA,"NRO",'2015'!L:L,"&lt;&gt;"), 0)</f>
        <v>0</v>
      </c>
      <c r="AX42" s="0" t="n">
        <f aca="false">IFERROR(SUMIFS('2015'!L:L,'2015'!F:F,A42,'2015'!C:C,B42,'2015'!D:D,"",'2015'!AA:AA,"NRO"), 0)</f>
        <v>0</v>
      </c>
      <c r="AY42" s="0" t="n">
        <f aca="false">IFERROR(AX42/AW42, 0)</f>
        <v>0</v>
      </c>
      <c r="AZ42" s="0" t="n">
        <f aca="false">IFERROR(SUMIFS('2015'!$G:$G,'2015'!F:F,A42,'2015'!C:C,B42,'2015'!D:D,"",'2015'!AA:AA,"CRO",'2015'!L:L,"&lt;&gt;"), 0)</f>
        <v>0</v>
      </c>
      <c r="BA42" s="0" t="n">
        <f aca="false">IFERROR(SUMIFS('2015'!L:L,'2015'!F:F,A42,'2015'!C:C,B42,'2015'!D:D,"",'2015'!AA:AA,"CRO"), 0)</f>
        <v>0</v>
      </c>
      <c r="BB42" s="0" t="n">
        <f aca="false">IFERROR(BA42/AZ42, 0)</f>
        <v>0</v>
      </c>
      <c r="BC42" s="0" t="n">
        <f aca="false">SUM(BF42,BI42)</f>
        <v>0</v>
      </c>
      <c r="BD42" s="0" t="n">
        <f aca="false">SUM(BG42,BJ42)</f>
        <v>0</v>
      </c>
      <c r="BE42" s="7" t="n">
        <f aca="false">IFERROR(BD42/BC42, 0)</f>
        <v>0</v>
      </c>
      <c r="BF42" s="0" t="n">
        <f aca="false">IFERROR(SUMIFS('2014'!$G:$G,'2014'!F:F,A42,'2014'!C:C,B42,'2014'!D:D,"",'2014'!AA:AA,"JRO",'2014'!L:L,"&lt;&gt;"), 0)</f>
        <v>0</v>
      </c>
      <c r="BG42" s="0" t="n">
        <f aca="false">IFERROR(SUMIFS('2014'!L:L,'2014'!F:F,A42,'2014'!C:C,B42,'2014'!D:D,"",'2014'!AA:AA,"JRO"), 0)</f>
        <v>0</v>
      </c>
      <c r="BH42" s="7" t="n">
        <f aca="false">IFERROR(BG42/BF42, 0)</f>
        <v>0</v>
      </c>
      <c r="BI42" s="0" t="n">
        <f aca="false">IFERROR(SUMIFS('2014'!$G:$G,'2014'!F:F,A42,'2014'!C:C,B42,'2014'!D:D,"",'2014'!AA:AA,"CRO",'2014'!L:L,"&lt;&gt;"), 0)</f>
        <v>0</v>
      </c>
      <c r="BJ42" s="0" t="n">
        <f aca="false">IFERROR(SUMIFS('2014'!L:L,'2014'!F:F,A42,'2014'!C:C,B42,'2014'!D:D,"",'2014'!AA:AA,"CRO"), 0)</f>
        <v>0</v>
      </c>
      <c r="BK42" s="0" t="n">
        <f aca="false">IFERROR(BJ42/BI42, 0)</f>
        <v>0</v>
      </c>
      <c r="BL42" s="0" t="n">
        <f aca="false">IFERROR(SUMIFS('2013'!$G:$G,'2013'!F:F,A42,'2013'!C:C,B42,'2013'!D:D,"",'2013'!AA:AA,"JRO",'2013'!L:L,"&lt;&gt;"), 0)</f>
        <v>0</v>
      </c>
      <c r="BM42" s="0" t="n">
        <f aca="false">IFERROR(SUMIFS('2013'!L:L,'2013'!F:F,A42,'2013'!C:C,B42,'2013'!D:D,"",'2013'!AA:AA,"JRO"), 0)</f>
        <v>0</v>
      </c>
      <c r="BN42" s="0" t="n">
        <f aca="false">IFERROR(BM42/BL42, 0)</f>
        <v>0</v>
      </c>
      <c r="BO42" s="0" t="n">
        <f aca="false">IFERROR(SUMIFS('2012'!$G:$G,'2012'!F:F,A42,'2012'!C:C,B42,'2012'!D:D,"",'2012'!AA:AA,"JRO",'2012'!L:L,"&lt;&gt;"), 0)</f>
        <v>0</v>
      </c>
      <c r="BP42" s="0" t="n">
        <f aca="false">IFERROR(SUMIFS('2012'!L:L,'2012'!F:F,A42,'2012'!C:C,B42,'2012'!D:D,"",'2012'!AA:AA,"JRO"), 0)</f>
        <v>0</v>
      </c>
      <c r="BQ42" s="0" t="n">
        <f aca="false">IFERROR(BP42/BO42, 0)</f>
        <v>0</v>
      </c>
      <c r="BR42" s="0" t="n">
        <f aca="false">IFERROR(SUMIFS('2011'!$G:$G,'2011'!F:F,A42,'2011'!C:C,B42,'2011'!D:D,"",'2011'!AA:AA,"JRO",'2011'!L:L,"&lt;&gt;"), 0)</f>
        <v>0</v>
      </c>
      <c r="BS42" s="0" t="n">
        <f aca="false">IFERROR(SUMIFS('2011'!L:L,'2011'!F:F,A42,'2011'!C:C,B42,'2011'!D:D,"",'2011'!AA:AA,"JRO"), 0)</f>
        <v>0</v>
      </c>
      <c r="BT42" s="7" t="n">
        <f aca="false">IFERROR(BS42/BR42, 0)</f>
        <v>0</v>
      </c>
      <c r="BU42" s="0" t="n">
        <f aca="false">IFERROR(SUMIFS('2010'!$G:$G,'2010'!F:F,A42,'2010'!C:C,B42,'2010'!D:D,"",'2010'!AA:AA,"JRO",'2010'!L:L,"&lt;&gt;"), 0)</f>
        <v>0</v>
      </c>
      <c r="BV42" s="0" t="n">
        <f aca="false">IFERROR(SUMIFS('2010'!L:L,'2010'!F:F,A42,'2010'!C:C,B42,'2010'!D:D,"",'2010'!AA:AA,"JRO"), 0)</f>
        <v>0</v>
      </c>
      <c r="BW42" s="7" t="n">
        <f aca="false">IFERROR(BV42/BU42, 0)</f>
        <v>0</v>
      </c>
      <c r="BX42" s="0" t="n">
        <f aca="false">IFERROR(SUMIFS('2009'!$G:$G,'2009'!F:F,A42,'2009'!C:C,B42,'2009'!D:D,"",'2009'!AA:AA,"JRO",'2009'!L:L,"&lt;&gt;"), 0)</f>
        <v>0</v>
      </c>
      <c r="BY42" s="0" t="n">
        <f aca="false">IFERROR(SUMIFS('2009'!L:L,'2009'!F:F,A42,'2009'!C:C,B42,'2009'!D:D,"",'2009'!AA:AA,"JRO"), 0)</f>
        <v>0</v>
      </c>
      <c r="BZ42" s="7" t="n">
        <f aca="false">IFERROR(BY42/BX42, 0)</f>
        <v>0</v>
      </c>
    </row>
    <row r="43" customFormat="false" ht="15" hidden="false" customHeight="false" outlineLevel="0" collapsed="false">
      <c r="A43" s="0" t="s">
        <v>87</v>
      </c>
      <c r="B43" s="1" t="s">
        <v>54</v>
      </c>
      <c r="C43" s="56" t="n">
        <f aca="false">IFERROR(AVERAGEIFS(I43:BZ43,I$2:BZ$2,"JRO escorts per deportee",I43:BZ43,"&lt;&gt;0"), 0)</f>
        <v>0</v>
      </c>
      <c r="D43" s="13" t="n">
        <f aca="false">IFERROR(AVERAGEIFS(I43:BZ43,I$2:BZ$2,"NRO escorts per deportee",I43:BZ43,"&lt;&gt;0"), 0)</f>
        <v>0</v>
      </c>
      <c r="E43" s="13" t="n">
        <f aca="false">IFERROR(AVERAGEIFS(I43:BZ43,I$2:BZ$2,"CRO escorts per deportee",I43:BZ43,"&lt;&gt;0"), 0)</f>
        <v>0</v>
      </c>
      <c r="G43" s="0" t="n">
        <f aca="false">SUM(J43,M43,P43)</f>
        <v>0</v>
      </c>
      <c r="H43" s="0" t="n">
        <f aca="false">SUM(K43,N43,Q43)</f>
        <v>0</v>
      </c>
      <c r="I43" s="7" t="n">
        <f aca="false">IFERROR(H43/G43, 0)</f>
        <v>0</v>
      </c>
      <c r="J43" s="0" t="n">
        <f aca="false">IFERROR(SUMIFS('2018'!$H:$H,'2018'!$C:$C,B43,'2018'!$F:$F,A43,'2018'!AA:AA,"JRO",'2018'!P:P,"&lt;&gt;")+SUMIFS('2018'!$I:$I,'2018'!$D:$D,B43,'2018'!$F:$F,A43,'2018'!AA:AA,"JRO",'2018'!Q:Q,"&lt;&gt;")+SUMIFS('2018'!$J:$J,'2018'!$E:$E,B43,'2018'!$F:$F,A43,'2018'!AA:AA,"JRO",'2018'!R:R,"&lt;&gt;"), 0)</f>
        <v>0</v>
      </c>
      <c r="K43" s="0" t="n">
        <f aca="false">IFERROR(SUMIFS('2018'!M:M,'2018'!AA:AA,"JRO",'2018'!F:F,A43,'2018'!C:C,B43)+SUMIFS('2018'!P:P,'2018'!AA:AA,"JRO",'2018'!F:F,A43,'2018'!C:C,B43)+SUMIFS('2018'!N:N,'2018'!AA:AA,"JRO",'2018'!F:F,A43,'2018'!D:D,B43)+SUMIFS('2018'!N:N,'2018'!AA:AA,"JRO",'2018'!F:F,A43,'2018'!D:D,B43)+SUMIFS('2018'!O:O,'2018'!AA:AA,"JRO",'2018'!F:F,A43,'2018'!E:E,B43)+SUMIFS('2018'!R:R,'2018'!AA:AA,"JRO",'2018'!F:F,A43,'2018'!E:E,B43), 0)</f>
        <v>0</v>
      </c>
      <c r="L43" s="7" t="n">
        <f aca="false">IFERROR(K43/J43, 0)</f>
        <v>0</v>
      </c>
      <c r="M43" s="0" t="n">
        <f aca="false">IFERROR(SUMIFS('2018'!$H:$H,'2018'!$C:$C,B43,'2018'!$F:$F,A43,'2018'!AA:AA,"NRO",'2018'!P:P,"&lt;&gt;")+SUMIFS('2018'!$I:$I,'2018'!$D:$D,B43,'2018'!$F:$F,A43,'2018'!AA:AA,"NRO",'2018'!Q:Q,"&lt;&gt;")+SUMIFS('2018'!$J:$J,'2018'!$E:$E,B43,'2018'!$F:$F,A43,'2018'!AA:AA,"NRO",'2018'!R:R,"&lt;&gt;"), 0)</f>
        <v>0</v>
      </c>
      <c r="N43" s="0" t="n">
        <f aca="false">IFERROR(SUMIFS('2018'!M:M,'2018'!AA:AA,"NRO",'2018'!F:F,A43,'2018'!C:C,B43)+SUMIFS('2018'!P:P,'2018'!AA:AA,"NRO",'2018'!F:F,A43,'2018'!C:C,B43)+SUMIFS('2018'!N:N,'2018'!AA:AA,"NRO",'2018'!F:F,A43,'2018'!D:D,B43)+SUMIFS('2018'!N:N,'2018'!AA:AA,"NRO",'2018'!F:F,A43,'2018'!D:D,B43)+SUMIFS('2018'!O:O,'2018'!AA:AA,"NRO",'2018'!F:F,A43,'2018'!E:E,B43)+SUMIFS('2018'!R:R,'2018'!AA:AA,"NRO",'2018'!F:F,A43,'2018'!E:E,B43), 0)</f>
        <v>0</v>
      </c>
      <c r="O43" s="7" t="n">
        <f aca="false">IFERROR(N43/M43, 0)</f>
        <v>0</v>
      </c>
      <c r="P43" s="0" t="n">
        <f aca="false">IFERROR(SUMIFS('2018'!$H:$H,'2018'!$C:$C,B43,'2018'!$F:$F,A43,'2018'!AA:AA,"CRO")+SUMIFS('2018'!$I:$I,'2018'!$D:$D,B43,'2018'!$F:$F,A43,'2018'!AA:AA,"CRO")+SUMIFS('2018'!$J:$J,'2018'!$E:$E,B43,'2018'!$F:$F,A43,'2018'!AA:AA,"CRO"), 0)</f>
        <v>0</v>
      </c>
      <c r="Q43" s="0" t="n">
        <f aca="false">IFERROR(SUMIFS('2018'!M:M,'2018'!AA:AA,"CRO",'2018'!F:F,A43,'2018'!C:C,B43)+SUMIFS('2018'!P:P,'2018'!AA:AA,"CRO",'2018'!F:F,A43,'2018'!C:C,B43)+SUMIFS('2018'!N:N,'2018'!AA:AA,"CRO",'2018'!F:F,A43,'2018'!D:D,B43)+SUMIFS('2018'!N:N,'2018'!AA:AA,"CRO",'2018'!F:F,A43,'2018'!D:D,B43)+SUMIFS('2018'!O:O,'2018'!AA:AA,"CRO",'2018'!F:F,A43,'2018'!E:E,B43)+SUMIFS('2018'!R:R,'2018'!AA:AA,"CRO",'2018'!F:F,A43,'2018'!E:E,B43), 0)</f>
        <v>0</v>
      </c>
      <c r="R43" s="7" t="n">
        <f aca="false">IFERROR(Q43/P43, 0)</f>
        <v>0</v>
      </c>
      <c r="S43" s="7" t="n">
        <f aca="false">SUM(V43,Y43,AB43)</f>
        <v>7</v>
      </c>
      <c r="T43" s="7" t="n">
        <f aca="false">SUM(W43,Z43,AC43)</f>
        <v>0</v>
      </c>
      <c r="U43" s="7" t="n">
        <f aca="false">IFERROR(T43/S43, 0)</f>
        <v>0</v>
      </c>
      <c r="V43" s="0" t="n">
        <f aca="false">SUMIFS('2017'!$H:$H,'2017'!$C:$C,B43,'2017'!$F:$F,A43,'2017'!AA:AA,"JRO",'2017'!P:P,"&lt;&gt;")+SUMIFS('2017'!$I:$I,'2017'!$D:$D,B43,'2017'!$F:$F,A43,'2017'!AA:AA,"JRO",'2017'!Q:Q,"&lt;&gt;")+SUMIFS('2017'!$J:$J,'2017'!$E:$E,B43,'2017'!$F:$F,A43,'2017'!AA:AA,"JRO",'2017'!R:R,"&lt;&gt;")</f>
        <v>7</v>
      </c>
      <c r="W43" s="0" t="n">
        <f aca="false">IFERROR(SUMIFS('2017'!M:M,'2017'!AA:AA,"JRO",'2017'!F:F,A43,'2017'!C:C,B43)+SUMIFS('2017'!P:P,'2017'!AA:AA,"JRO",'2017'!F:F,A43,'2017'!C:C,B43)+SUMIFS('2017'!N:N,'2017'!AA:AA,"JRO",'2017'!F:F,A43,'2017'!D:D,B43)+SUMIFS('2017'!N:N,'2017'!AA:AA,"JRO",'2017'!F:F,A43,'2017'!D:D,B43)+SUMIFS('2017'!O:O,'2017'!AA:AA,"JRO",'2017'!F:F,A43,'2017'!E:E,B43)+SUMIFS('2017'!R:R,'2017'!AA:AA,"JRO",'2017'!F:F,A43,'2017'!E:E,B43), 0)</f>
        <v>0</v>
      </c>
      <c r="X43" s="7" t="n">
        <f aca="false">IFERROR(W43/V43, 0)</f>
        <v>0</v>
      </c>
      <c r="Y43" s="0" t="n">
        <f aca="false">IFERROR(SUMIFS('2017'!$H:$H,'2017'!$C:$C,B43,'2017'!$F:$F,A43,'2017'!AA:AA,"NRO",'2017'!P:P,"&lt;&gt;")+SUMIFS('2017'!$I:$I,'2017'!$D:$D,B43,'2017'!$F:$F,A43,'2017'!AA:AA,"NRO",'2017'!Q:Q,"&lt;&gt;")+SUMIFS('2017'!$J:$J,'2017'!$E:$E,B43,'2017'!$F:$F,A43,'2017'!AA:AA,"NRO",'2017'!R:R,"&lt;&gt;"), 0)</f>
        <v>0</v>
      </c>
      <c r="Z43" s="0" t="n">
        <f aca="false">IFERROR(SUMIFS('2017'!M:M,'2017'!AA:AA,"NRO",'2017'!F:F,A43,'2017'!C:C,B43)+SUMIFS('2017'!P:P,'2017'!AA:AA,"NRO",'2017'!F:F,A43,'2017'!C:C,B43)+SUMIFS('2017'!N:N,'2017'!AA:AA,"NRO",'2017'!F:F,A43,'2017'!D:D,B43)+SUMIFS('2017'!N:N,'2017'!AA:AA,"NRO",'2017'!F:F,A43,'2017'!D:D,B43)+SUMIFS('2017'!O:O,'2017'!AA:AA,"NRO",'2017'!F:F,A43,'2017'!E:E,B43)+SUMIFS('2017'!R:R,'2017'!AA:AA,"NRO",'2017'!F:F,A43,'2017'!E:E,B43), 0)</f>
        <v>0</v>
      </c>
      <c r="AA43" s="7" t="n">
        <f aca="false">IFERROR(Z43/Y43, 0)</f>
        <v>0</v>
      </c>
      <c r="AB43" s="0" t="n">
        <f aca="false">IFERROR(SUMIFS('2017'!$H:$H,'2017'!$C:$C,B43,'2017'!$F:$F,A43,'2017'!AA:AA,"CRO",'2017'!P:P,"&lt;&gt;")+SUMIFS('2017'!$I:$I,'2017'!$D:$D,B43,'2017'!$F:$F,A43,'2017'!AA:AA,"CRO",'2017'!Q:Q,"&lt;&gt;")+SUMIFS('2017'!$J:$J,'2017'!$E:$E,B43,'2017'!$F:$F,A43,'2017'!AA:AA,"CRO",'2017'!R:R,"&lt;&gt;"), 0)</f>
        <v>0</v>
      </c>
      <c r="AC43" s="0" t="n">
        <f aca="false">IFERROR(SUMIFS('2017'!M:M,'2017'!AA:AA,"CRO",'2017'!F:F,A43,'2017'!C:C,B43)+SUMIFS('2017'!P:P,'2017'!AA:AA,"CRO",'2017'!F:F,A43,'2017'!C:C,B43)+SUMIFS('2017'!N:N,'2017'!AA:AA,"CRO",'2017'!F:F,A43,'2017'!D:D,B43)+SUMIFS('2017'!N:N,'2017'!AA:AA,"CRO",'2017'!F:F,A43,'2017'!D:D,B43)+SUMIFS('2017'!O:O,'2017'!AA:AA,"CRO",'2017'!F:F,A43,'2017'!E:E,B43)+SUMIFS('2017'!R:R,'2017'!AA:AA,"CRO",'2017'!F:F,A43,'2017'!E:E,B43), 0)</f>
        <v>0</v>
      </c>
      <c r="AD43" s="0" t="n">
        <f aca="false">IFERROR(AC43/AB43, 0)</f>
        <v>0</v>
      </c>
      <c r="AE43" s="0" t="n">
        <f aca="false">SUM(AH43,AK43,AN43)</f>
        <v>0</v>
      </c>
      <c r="AF43" s="0" t="n">
        <f aca="false">SUM(AI43,AL43,AO43)</f>
        <v>0</v>
      </c>
      <c r="AG43" s="7" t="n">
        <f aca="false">IFERROR(AF43/AE43, 0)</f>
        <v>0</v>
      </c>
      <c r="AH43" s="0" t="n">
        <f aca="false">IFERROR(SUMIFS('2016'!$G:$G,'2016'!F:F,A43,'2016'!C:C,B43,'2016'!D:D,"",'2016'!AA:AA,"JRO",'2016'!L:L,"&lt;&gt;"), 0)</f>
        <v>0</v>
      </c>
      <c r="AI43" s="0" t="n">
        <f aca="false">IFERROR(SUMIFS('2016'!L:L,'2016'!F:F,A43,'2016'!C:C,B43,'2016'!D:D,"",'2016'!AA:AA,"JRO"), 0)</f>
        <v>0</v>
      </c>
      <c r="AJ43" s="7" t="n">
        <f aca="false">IFERROR(AI43/AH43, 0)</f>
        <v>0</v>
      </c>
      <c r="AK43" s="0" t="n">
        <f aca="false">IFERROR(SUMIFS('2016'!$G:$G,'2016'!F:F,A43,'2016'!C:C,B43,'2016'!D:D,"",'2016'!AA:AA,"NRO",'2016'!L:L,"&lt;&gt;"), 0)</f>
        <v>0</v>
      </c>
      <c r="AL43" s="0" t="n">
        <f aca="false">IFERROR(SUMIFS('2016'!L:L,'2016'!F:F,A43,'2016'!C:C,B43,'2016'!D:D,"",'2016'!AA:AA,"NRO"), 0)</f>
        <v>0</v>
      </c>
      <c r="AM43" s="0" t="n">
        <f aca="false">IFERROR(AL43/AK43, 0)</f>
        <v>0</v>
      </c>
      <c r="AN43" s="0" t="n">
        <f aca="false">IFERROR(SUMIFS('2016'!$G:$G,'2016'!F:F,A43,'2016'!C:C,B43,'2016'!D:D,"",'2016'!AA:AA,"CRO",'2016'!L:L,"&lt;&gt;"), 0)</f>
        <v>0</v>
      </c>
      <c r="AO43" s="0" t="n">
        <f aca="false">IFERROR(SUMIFS('2016'!L:L,'2016'!F:F,A43,'2016'!C:C,B43,'2016'!D:D,"",'2016'!AA:AA,"CRO"), 0)</f>
        <v>0</v>
      </c>
      <c r="AP43" s="0" t="n">
        <f aca="false">IFERROR(AO43/AN43, 0)</f>
        <v>0</v>
      </c>
      <c r="AQ43" s="0" t="n">
        <f aca="false">SUM(AT43,AW43,AZ43)</f>
        <v>0</v>
      </c>
      <c r="AR43" s="0" t="n">
        <f aca="false">SUM(AU43,AX43,BA43)</f>
        <v>0</v>
      </c>
      <c r="AS43" s="7" t="n">
        <f aca="false">IFERROR(AR43/AQ43, 0)</f>
        <v>0</v>
      </c>
      <c r="AT43" s="0" t="n">
        <f aca="false">IFERROR(SUMIFS('2015'!$G:$G,'2015'!F:F,A43,'2015'!C:C,B43,'2015'!D:D,"",'2015'!AA:AA,"JRO",'2015'!L:L,"&lt;&gt;"), 0)</f>
        <v>0</v>
      </c>
      <c r="AU43" s="0" t="n">
        <f aca="false">IFERROR(SUMIFS('2015'!L:L,'2015'!F:F,A43,'2015'!C:C,B43,'2015'!D:D,"",'2015'!AA:AA,"JRO"), 0)</f>
        <v>0</v>
      </c>
      <c r="AV43" s="0" t="n">
        <f aca="false">IFERROR(AU43/AT43, 0)</f>
        <v>0</v>
      </c>
      <c r="AW43" s="0" t="n">
        <f aca="false">IFERROR(SUMIFS('2015'!$G:$G,'2015'!F:F,A43,'2015'!C:C,B43,'2015'!D:D,"",'2015'!AA:AA,"NRO",'2015'!L:L,"&lt;&gt;"), 0)</f>
        <v>0</v>
      </c>
      <c r="AX43" s="0" t="n">
        <f aca="false">IFERROR(SUMIFS('2015'!L:L,'2015'!F:F,A43,'2015'!C:C,B43,'2015'!D:D,"",'2015'!AA:AA,"NRO"), 0)</f>
        <v>0</v>
      </c>
      <c r="AY43" s="0" t="n">
        <f aca="false">IFERROR(AX43/AW43, 0)</f>
        <v>0</v>
      </c>
      <c r="AZ43" s="0" t="n">
        <f aca="false">IFERROR(SUMIFS('2015'!$G:$G,'2015'!F:F,A43,'2015'!C:C,B43,'2015'!D:D,"",'2015'!AA:AA,"CRO",'2015'!L:L,"&lt;&gt;"), 0)</f>
        <v>0</v>
      </c>
      <c r="BA43" s="0" t="n">
        <f aca="false">IFERROR(SUMIFS('2015'!L:L,'2015'!F:F,A43,'2015'!C:C,B43,'2015'!D:D,"",'2015'!AA:AA,"CRO"), 0)</f>
        <v>0</v>
      </c>
      <c r="BB43" s="0" t="n">
        <f aca="false">IFERROR(BA43/AZ43, 0)</f>
        <v>0</v>
      </c>
      <c r="BC43" s="0" t="n">
        <f aca="false">SUM(BF43,BI43)</f>
        <v>0</v>
      </c>
      <c r="BD43" s="0" t="n">
        <f aca="false">SUM(BG43,BJ43)</f>
        <v>0</v>
      </c>
      <c r="BE43" s="7" t="n">
        <f aca="false">IFERROR(BD43/BC43, 0)</f>
        <v>0</v>
      </c>
      <c r="BF43" s="0" t="n">
        <f aca="false">IFERROR(SUMIFS('2014'!$G:$G,'2014'!F:F,A43,'2014'!C:C,B43,'2014'!D:D,"",'2014'!AA:AA,"JRO",'2014'!L:L,"&lt;&gt;"), 0)</f>
        <v>0</v>
      </c>
      <c r="BG43" s="0" t="n">
        <f aca="false">IFERROR(SUMIFS('2014'!L:L,'2014'!F:F,A43,'2014'!C:C,B43,'2014'!D:D,"",'2014'!AA:AA,"JRO"), 0)</f>
        <v>0</v>
      </c>
      <c r="BH43" s="7" t="n">
        <f aca="false">IFERROR(BG43/BF43, 0)</f>
        <v>0</v>
      </c>
      <c r="BI43" s="0" t="n">
        <f aca="false">IFERROR(SUMIFS('2014'!$G:$G,'2014'!F:F,A43,'2014'!C:C,B43,'2014'!D:D,"",'2014'!AA:AA,"CRO",'2014'!L:L,"&lt;&gt;"), 0)</f>
        <v>0</v>
      </c>
      <c r="BJ43" s="0" t="n">
        <f aca="false">IFERROR(SUMIFS('2014'!L:L,'2014'!F:F,A43,'2014'!C:C,B43,'2014'!D:D,"",'2014'!AA:AA,"CRO"), 0)</f>
        <v>0</v>
      </c>
      <c r="BK43" s="0" t="n">
        <f aca="false">IFERROR(BJ43/BI43, 0)</f>
        <v>0</v>
      </c>
      <c r="BL43" s="0" t="n">
        <f aca="false">IFERROR(SUMIFS('2013'!$G:$G,'2013'!F:F,A43,'2013'!C:C,B43,'2013'!D:D,"",'2013'!AA:AA,"JRO",'2013'!L:L,"&lt;&gt;"), 0)</f>
        <v>0</v>
      </c>
      <c r="BM43" s="0" t="n">
        <f aca="false">IFERROR(SUMIFS('2013'!L:L,'2013'!F:F,A43,'2013'!C:C,B43,'2013'!D:D,"",'2013'!AA:AA,"JRO"), 0)</f>
        <v>0</v>
      </c>
      <c r="BN43" s="0" t="n">
        <f aca="false">IFERROR(BM43/BL43, 0)</f>
        <v>0</v>
      </c>
      <c r="BO43" s="0" t="n">
        <f aca="false">IFERROR(SUMIFS('2012'!$G:$G,'2012'!F:F,A43,'2012'!C:C,B43,'2012'!D:D,"",'2012'!AA:AA,"JRO",'2012'!L:L,"&lt;&gt;"), 0)</f>
        <v>0</v>
      </c>
      <c r="BP43" s="0" t="n">
        <f aca="false">IFERROR(SUMIFS('2012'!L:L,'2012'!F:F,A43,'2012'!C:C,B43,'2012'!D:D,"",'2012'!AA:AA,"JRO"), 0)</f>
        <v>0</v>
      </c>
      <c r="BQ43" s="0" t="n">
        <f aca="false">IFERROR(BP43/BO43, 0)</f>
        <v>0</v>
      </c>
      <c r="BR43" s="0" t="n">
        <f aca="false">IFERROR(SUMIFS('2011'!$G:$G,'2011'!F:F,A43,'2011'!C:C,B43,'2011'!D:D,"",'2011'!AA:AA,"JRO",'2011'!L:L,"&lt;&gt;"), 0)</f>
        <v>0</v>
      </c>
      <c r="BS43" s="0" t="n">
        <f aca="false">IFERROR(SUMIFS('2011'!L:L,'2011'!F:F,A43,'2011'!C:C,B43,'2011'!D:D,"",'2011'!AA:AA,"JRO"), 0)</f>
        <v>0</v>
      </c>
      <c r="BT43" s="7" t="n">
        <f aca="false">IFERROR(BS43/BR43, 0)</f>
        <v>0</v>
      </c>
      <c r="BU43" s="0" t="n">
        <f aca="false">IFERROR(SUMIFS('2010'!$G:$G,'2010'!F:F,A43,'2010'!C:C,B43,'2010'!D:D,"",'2010'!AA:AA,"JRO",'2010'!L:L,"&lt;&gt;"), 0)</f>
        <v>0</v>
      </c>
      <c r="BV43" s="0" t="n">
        <f aca="false">IFERROR(SUMIFS('2010'!L:L,'2010'!F:F,A43,'2010'!C:C,B43,'2010'!D:D,"",'2010'!AA:AA,"JRO"), 0)</f>
        <v>0</v>
      </c>
      <c r="BW43" s="7" t="n">
        <f aca="false">IFERROR(BV43/BU43, 0)</f>
        <v>0</v>
      </c>
      <c r="BX43" s="0" t="n">
        <f aca="false">IFERROR(SUMIFS('2009'!$G:$G,'2009'!F:F,A43,'2009'!C:C,B43,'2009'!D:D,"",'2009'!AA:AA,"JRO",'2009'!L:L,"&lt;&gt;"), 0)</f>
        <v>0</v>
      </c>
      <c r="BY43" s="0" t="n">
        <f aca="false">IFERROR(SUMIFS('2009'!L:L,'2009'!F:F,A43,'2009'!C:C,B43,'2009'!D:D,"",'2009'!AA:AA,"JRO"), 0)</f>
        <v>0</v>
      </c>
      <c r="BZ43" s="7" t="n">
        <f aca="false">IFERROR(BY43/BX43, 0)</f>
        <v>0</v>
      </c>
    </row>
    <row r="44" customFormat="false" ht="15" hidden="false" customHeight="false" outlineLevel="0" collapsed="false">
      <c r="A44" s="0" t="s">
        <v>87</v>
      </c>
      <c r="B44" s="16" t="s">
        <v>44</v>
      </c>
      <c r="C44" s="56" t="n">
        <f aca="false">IFERROR(AVERAGEIFS(I44:BZ44,I$2:BZ$2,"JRO escorts per deportee",I44:BZ44,"&lt;&gt;0"), 0)</f>
        <v>0</v>
      </c>
      <c r="D44" s="13" t="n">
        <f aca="false">IFERROR(AVERAGEIFS(I44:BZ44,I$2:BZ$2,"NRO escorts per deportee",I44:BZ44,"&lt;&gt;0"), 0)</f>
        <v>0</v>
      </c>
      <c r="E44" s="13" t="n">
        <f aca="false">IFERROR(AVERAGEIFS(I44:BZ44,I$2:BZ$2,"CRO escorts per deportee",I44:BZ44,"&lt;&gt;0"), 0)</f>
        <v>0</v>
      </c>
      <c r="G44" s="0" t="n">
        <f aca="false">SUM(J44,M44,P44)</f>
        <v>0</v>
      </c>
      <c r="H44" s="0" t="n">
        <f aca="false">SUM(K44,N44,Q44)</f>
        <v>0</v>
      </c>
      <c r="I44" s="7" t="n">
        <f aca="false">IFERROR(H44/G44, 0)</f>
        <v>0</v>
      </c>
      <c r="J44" s="0" t="n">
        <f aca="false">IFERROR(SUMIFS('2018'!$H:$H,'2018'!$C:$C,B44,'2018'!$F:$F,A44,'2018'!AA:AA,"JRO",'2018'!P:P,"&lt;&gt;")+SUMIFS('2018'!$I:$I,'2018'!$D:$D,B44,'2018'!$F:$F,A44,'2018'!AA:AA,"JRO",'2018'!Q:Q,"&lt;&gt;")+SUMIFS('2018'!$J:$J,'2018'!$E:$E,B44,'2018'!$F:$F,A44,'2018'!AA:AA,"JRO",'2018'!R:R,"&lt;&gt;"), 0)</f>
        <v>0</v>
      </c>
      <c r="K44" s="0" t="n">
        <f aca="false">IFERROR(SUMIFS('2018'!M:M,'2018'!AA:AA,"JRO",'2018'!F:F,A44,'2018'!C:C,B44)+SUMIFS('2018'!P:P,'2018'!AA:AA,"JRO",'2018'!F:F,A44,'2018'!C:C,B44)+SUMIFS('2018'!N:N,'2018'!AA:AA,"JRO",'2018'!F:F,A44,'2018'!D:D,B44)+SUMIFS('2018'!N:N,'2018'!AA:AA,"JRO",'2018'!F:F,A44,'2018'!D:D,B44)+SUMIFS('2018'!O:O,'2018'!AA:AA,"JRO",'2018'!F:F,A44,'2018'!E:E,B44)+SUMIFS('2018'!R:R,'2018'!AA:AA,"JRO",'2018'!F:F,A44,'2018'!E:E,B44), 0)</f>
        <v>0</v>
      </c>
      <c r="L44" s="7" t="n">
        <f aca="false">IFERROR(K44/J44, 0)</f>
        <v>0</v>
      </c>
      <c r="M44" s="0" t="n">
        <f aca="false">IFERROR(SUMIFS('2018'!$H:$H,'2018'!$C:$C,B44,'2018'!$F:$F,A44,'2018'!AA:AA,"NRO",'2018'!P:P,"&lt;&gt;")+SUMIFS('2018'!$I:$I,'2018'!$D:$D,B44,'2018'!$F:$F,A44,'2018'!AA:AA,"NRO",'2018'!Q:Q,"&lt;&gt;")+SUMIFS('2018'!$J:$J,'2018'!$E:$E,B44,'2018'!$F:$F,A44,'2018'!AA:AA,"NRO",'2018'!R:R,"&lt;&gt;"), 0)</f>
        <v>0</v>
      </c>
      <c r="N44" s="0" t="n">
        <f aca="false">IFERROR(SUMIFS('2018'!M:M,'2018'!AA:AA,"NRO",'2018'!F:F,A44,'2018'!C:C,B44)+SUMIFS('2018'!P:P,'2018'!AA:AA,"NRO",'2018'!F:F,A44,'2018'!C:C,B44)+SUMIFS('2018'!N:N,'2018'!AA:AA,"NRO",'2018'!F:F,A44,'2018'!D:D,B44)+SUMIFS('2018'!N:N,'2018'!AA:AA,"NRO",'2018'!F:F,A44,'2018'!D:D,B44)+SUMIFS('2018'!O:O,'2018'!AA:AA,"NRO",'2018'!F:F,A44,'2018'!E:E,B44)+SUMIFS('2018'!R:R,'2018'!AA:AA,"NRO",'2018'!F:F,A44,'2018'!E:E,B44), 0)</f>
        <v>0</v>
      </c>
      <c r="O44" s="7" t="n">
        <f aca="false">IFERROR(N44/M44, 0)</f>
        <v>0</v>
      </c>
      <c r="P44" s="0" t="n">
        <f aca="false">IFERROR(SUMIFS('2018'!$H:$H,'2018'!$C:$C,B44,'2018'!$F:$F,A44,'2018'!AA:AA,"CRO")+SUMIFS('2018'!$I:$I,'2018'!$D:$D,B44,'2018'!$F:$F,A44,'2018'!AA:AA,"CRO")+SUMIFS('2018'!$J:$J,'2018'!$E:$E,B44,'2018'!$F:$F,A44,'2018'!AA:AA,"CRO"), 0)</f>
        <v>0</v>
      </c>
      <c r="Q44" s="0" t="n">
        <f aca="false">IFERROR(SUMIFS('2018'!M:M,'2018'!AA:AA,"CRO",'2018'!F:F,A44,'2018'!C:C,B44)+SUMIFS('2018'!P:P,'2018'!AA:AA,"CRO",'2018'!F:F,A44,'2018'!C:C,B44)+SUMIFS('2018'!N:N,'2018'!AA:AA,"CRO",'2018'!F:F,A44,'2018'!D:D,B44)+SUMIFS('2018'!N:N,'2018'!AA:AA,"CRO",'2018'!F:F,A44,'2018'!D:D,B44)+SUMIFS('2018'!O:O,'2018'!AA:AA,"CRO",'2018'!F:F,A44,'2018'!E:E,B44)+SUMIFS('2018'!R:R,'2018'!AA:AA,"CRO",'2018'!F:F,A44,'2018'!E:E,B44), 0)</f>
        <v>0</v>
      </c>
      <c r="R44" s="7" t="n">
        <f aca="false">IFERROR(Q44/P44, 0)</f>
        <v>0</v>
      </c>
      <c r="S44" s="7" t="n">
        <f aca="false">SUM(V44,Y44,AB44)</f>
        <v>0</v>
      </c>
      <c r="T44" s="7" t="n">
        <f aca="false">SUM(W44,Z44,AC44)</f>
        <v>0</v>
      </c>
      <c r="U44" s="7" t="n">
        <f aca="false">IFERROR(T44/S44, 0)</f>
        <v>0</v>
      </c>
      <c r="V44" s="0" t="n">
        <f aca="false">SUMIFS('2017'!$H:$H,'2017'!$C:$C,B44,'2017'!$F:$F,A44,'2017'!AA:AA,"JRO",'2017'!P:P,"&lt;&gt;")+SUMIFS('2017'!$I:$I,'2017'!$D:$D,B44,'2017'!$F:$F,A44,'2017'!AA:AA,"JRO",'2017'!Q:Q,"&lt;&gt;")+SUMIFS('2017'!$J:$J,'2017'!$E:$E,B44,'2017'!$F:$F,A44,'2017'!AA:AA,"JRO",'2017'!R:R,"&lt;&gt;")</f>
        <v>0</v>
      </c>
      <c r="W44" s="0" t="n">
        <f aca="false">IFERROR(SUMIFS('2017'!M:M,'2017'!AA:AA,"JRO",'2017'!F:F,A44,'2017'!C:C,B44)+SUMIFS('2017'!P:P,'2017'!AA:AA,"JRO",'2017'!F:F,A44,'2017'!C:C,B44)+SUMIFS('2017'!N:N,'2017'!AA:AA,"JRO",'2017'!F:F,A44,'2017'!D:D,B44)+SUMIFS('2017'!N:N,'2017'!AA:AA,"JRO",'2017'!F:F,A44,'2017'!D:D,B44)+SUMIFS('2017'!O:O,'2017'!AA:AA,"JRO",'2017'!F:F,A44,'2017'!E:E,B44)+SUMIFS('2017'!R:R,'2017'!AA:AA,"JRO",'2017'!F:F,A44,'2017'!E:E,B44), 0)</f>
        <v>0</v>
      </c>
      <c r="X44" s="7" t="n">
        <f aca="false">IFERROR(W44/V44, 0)</f>
        <v>0</v>
      </c>
      <c r="Y44" s="0" t="n">
        <f aca="false">IFERROR(SUMIFS('2017'!$H:$H,'2017'!$C:$C,B44,'2017'!$F:$F,A44,'2017'!AA:AA,"NRO",'2017'!P:P,"&lt;&gt;")+SUMIFS('2017'!$I:$I,'2017'!$D:$D,B44,'2017'!$F:$F,A44,'2017'!AA:AA,"NRO",'2017'!Q:Q,"&lt;&gt;")+SUMIFS('2017'!$J:$J,'2017'!$E:$E,B44,'2017'!$F:$F,A44,'2017'!AA:AA,"NRO",'2017'!R:R,"&lt;&gt;"), 0)</f>
        <v>0</v>
      </c>
      <c r="Z44" s="0" t="n">
        <f aca="false">IFERROR(SUMIFS('2017'!M:M,'2017'!AA:AA,"NRO",'2017'!F:F,A44,'2017'!C:C,B44)+SUMIFS('2017'!P:P,'2017'!AA:AA,"NRO",'2017'!F:F,A44,'2017'!C:C,B44)+SUMIFS('2017'!N:N,'2017'!AA:AA,"NRO",'2017'!F:F,A44,'2017'!D:D,B44)+SUMIFS('2017'!N:N,'2017'!AA:AA,"NRO",'2017'!F:F,A44,'2017'!D:D,B44)+SUMIFS('2017'!O:O,'2017'!AA:AA,"NRO",'2017'!F:F,A44,'2017'!E:E,B44)+SUMIFS('2017'!R:R,'2017'!AA:AA,"NRO",'2017'!F:F,A44,'2017'!E:E,B44), 0)</f>
        <v>0</v>
      </c>
      <c r="AA44" s="7" t="n">
        <f aca="false">IFERROR(Z44/Y44, 0)</f>
        <v>0</v>
      </c>
      <c r="AB44" s="0" t="n">
        <f aca="false">IFERROR(SUMIFS('2017'!$H:$H,'2017'!$C:$C,B44,'2017'!$F:$F,A44,'2017'!AA:AA,"CRO",'2017'!P:P,"&lt;&gt;")+SUMIFS('2017'!$I:$I,'2017'!$D:$D,B44,'2017'!$F:$F,A44,'2017'!AA:AA,"CRO",'2017'!Q:Q,"&lt;&gt;")+SUMIFS('2017'!$J:$J,'2017'!$E:$E,B44,'2017'!$F:$F,A44,'2017'!AA:AA,"CRO",'2017'!R:R,"&lt;&gt;"), 0)</f>
        <v>0</v>
      </c>
      <c r="AC44" s="0" t="n">
        <f aca="false">IFERROR(SUMIFS('2017'!M:M,'2017'!AA:AA,"CRO",'2017'!F:F,A44,'2017'!C:C,B44)+SUMIFS('2017'!P:P,'2017'!AA:AA,"CRO",'2017'!F:F,A44,'2017'!C:C,B44)+SUMIFS('2017'!N:N,'2017'!AA:AA,"CRO",'2017'!F:F,A44,'2017'!D:D,B44)+SUMIFS('2017'!N:N,'2017'!AA:AA,"CRO",'2017'!F:F,A44,'2017'!D:D,B44)+SUMIFS('2017'!O:O,'2017'!AA:AA,"CRO",'2017'!F:F,A44,'2017'!E:E,B44)+SUMIFS('2017'!R:R,'2017'!AA:AA,"CRO",'2017'!F:F,A44,'2017'!E:E,B44), 0)</f>
        <v>0</v>
      </c>
      <c r="AD44" s="0" t="n">
        <f aca="false">IFERROR(AC44/AB44, 0)</f>
        <v>0</v>
      </c>
      <c r="AE44" s="0" t="n">
        <f aca="false">SUM(AH44,AK44,AN44)</f>
        <v>0</v>
      </c>
      <c r="AF44" s="0" t="n">
        <f aca="false">SUM(AI44,AL44,AO44)</f>
        <v>0</v>
      </c>
      <c r="AG44" s="7" t="n">
        <f aca="false">IFERROR(AF44/AE44, 0)</f>
        <v>0</v>
      </c>
      <c r="AH44" s="0" t="n">
        <f aca="false">IFERROR(SUMIFS('2016'!$G:$G,'2016'!F:F,A44,'2016'!C:C,B44,'2016'!D:D,"",'2016'!AA:AA,"JRO",'2016'!L:L,"&lt;&gt;"), 0)</f>
        <v>0</v>
      </c>
      <c r="AI44" s="0" t="n">
        <f aca="false">IFERROR(SUMIFS('2016'!L:L,'2016'!F:F,A44,'2016'!C:C,B44,'2016'!D:D,"",'2016'!AA:AA,"JRO"), 0)</f>
        <v>0</v>
      </c>
      <c r="AJ44" s="7" t="n">
        <f aca="false">IFERROR(AI44/AH44, 0)</f>
        <v>0</v>
      </c>
      <c r="AK44" s="0" t="n">
        <f aca="false">IFERROR(SUMIFS('2016'!$G:$G,'2016'!F:F,A44,'2016'!C:C,B44,'2016'!D:D,"",'2016'!AA:AA,"NRO",'2016'!L:L,"&lt;&gt;"), 0)</f>
        <v>0</v>
      </c>
      <c r="AL44" s="0" t="n">
        <f aca="false">IFERROR(SUMIFS('2016'!L:L,'2016'!F:F,A44,'2016'!C:C,B44,'2016'!D:D,"",'2016'!AA:AA,"NRO"), 0)</f>
        <v>0</v>
      </c>
      <c r="AM44" s="0" t="n">
        <f aca="false">IFERROR(AL44/AK44, 0)</f>
        <v>0</v>
      </c>
      <c r="AN44" s="0" t="n">
        <f aca="false">IFERROR(SUMIFS('2016'!$G:$G,'2016'!F:F,A44,'2016'!C:C,B44,'2016'!D:D,"",'2016'!AA:AA,"CRO",'2016'!L:L,"&lt;&gt;"), 0)</f>
        <v>0</v>
      </c>
      <c r="AO44" s="0" t="n">
        <f aca="false">IFERROR(SUMIFS('2016'!L:L,'2016'!F:F,A44,'2016'!C:C,B44,'2016'!D:D,"",'2016'!AA:AA,"CRO"), 0)</f>
        <v>0</v>
      </c>
      <c r="AP44" s="0" t="n">
        <f aca="false">IFERROR(AO44/AN44, 0)</f>
        <v>0</v>
      </c>
      <c r="AQ44" s="0" t="n">
        <f aca="false">SUM(AT44,AW44,AZ44)</f>
        <v>0</v>
      </c>
      <c r="AR44" s="0" t="n">
        <f aca="false">SUM(AU44,AX44,BA44)</f>
        <v>0</v>
      </c>
      <c r="AS44" s="7" t="n">
        <f aca="false">IFERROR(AR44/AQ44, 0)</f>
        <v>0</v>
      </c>
      <c r="AT44" s="0" t="n">
        <f aca="false">IFERROR(SUMIFS('2015'!$G:$G,'2015'!F:F,A44,'2015'!C:C,B44,'2015'!D:D,"",'2015'!AA:AA,"JRO",'2015'!L:L,"&lt;&gt;"), 0)</f>
        <v>0</v>
      </c>
      <c r="AU44" s="0" t="n">
        <f aca="false">IFERROR(SUMIFS('2015'!L:L,'2015'!F:F,A44,'2015'!C:C,B44,'2015'!D:D,"",'2015'!AA:AA,"JRO"), 0)</f>
        <v>0</v>
      </c>
      <c r="AV44" s="0" t="n">
        <f aca="false">IFERROR(AU44/AT44, 0)</f>
        <v>0</v>
      </c>
      <c r="AW44" s="0" t="n">
        <f aca="false">IFERROR(SUMIFS('2015'!$G:$G,'2015'!F:F,A44,'2015'!C:C,B44,'2015'!D:D,"",'2015'!AA:AA,"NRO",'2015'!L:L,"&lt;&gt;"), 0)</f>
        <v>0</v>
      </c>
      <c r="AX44" s="0" t="n">
        <f aca="false">IFERROR(SUMIFS('2015'!L:L,'2015'!F:F,A44,'2015'!C:C,B44,'2015'!D:D,"",'2015'!AA:AA,"NRO"), 0)</f>
        <v>0</v>
      </c>
      <c r="AY44" s="0" t="n">
        <f aca="false">IFERROR(AX44/AW44, 0)</f>
        <v>0</v>
      </c>
      <c r="AZ44" s="0" t="n">
        <f aca="false">IFERROR(SUMIFS('2015'!$G:$G,'2015'!F:F,A44,'2015'!C:C,B44,'2015'!D:D,"",'2015'!AA:AA,"CRO",'2015'!L:L,"&lt;&gt;"), 0)</f>
        <v>0</v>
      </c>
      <c r="BA44" s="0" t="n">
        <f aca="false">IFERROR(SUMIFS('2015'!L:L,'2015'!F:F,A44,'2015'!C:C,B44,'2015'!D:D,"",'2015'!AA:AA,"CRO"), 0)</f>
        <v>0</v>
      </c>
      <c r="BB44" s="0" t="n">
        <f aca="false">IFERROR(BA44/AZ44, 0)</f>
        <v>0</v>
      </c>
      <c r="BC44" s="0" t="n">
        <f aca="false">SUM(BF44,BI44)</f>
        <v>0</v>
      </c>
      <c r="BD44" s="0" t="n">
        <f aca="false">SUM(BG44,BJ44)</f>
        <v>0</v>
      </c>
      <c r="BE44" s="7" t="n">
        <f aca="false">IFERROR(BD44/BC44, 0)</f>
        <v>0</v>
      </c>
      <c r="BF44" s="0" t="n">
        <f aca="false">IFERROR(SUMIFS('2014'!$G:$G,'2014'!F:F,A44,'2014'!C:C,B44,'2014'!D:D,"",'2014'!AA:AA,"JRO",'2014'!L:L,"&lt;&gt;"), 0)</f>
        <v>0</v>
      </c>
      <c r="BG44" s="0" t="n">
        <f aca="false">IFERROR(SUMIFS('2014'!L:L,'2014'!F:F,A44,'2014'!C:C,B44,'2014'!D:D,"",'2014'!AA:AA,"JRO"), 0)</f>
        <v>0</v>
      </c>
      <c r="BH44" s="7" t="n">
        <f aca="false">IFERROR(BG44/BF44, 0)</f>
        <v>0</v>
      </c>
      <c r="BI44" s="0" t="n">
        <f aca="false">IFERROR(SUMIFS('2014'!$G:$G,'2014'!F:F,A44,'2014'!C:C,B44,'2014'!D:D,"",'2014'!AA:AA,"CRO",'2014'!L:L,"&lt;&gt;"), 0)</f>
        <v>0</v>
      </c>
      <c r="BJ44" s="0" t="n">
        <f aca="false">IFERROR(SUMIFS('2014'!L:L,'2014'!F:F,A44,'2014'!C:C,B44,'2014'!D:D,"",'2014'!AA:AA,"CRO"), 0)</f>
        <v>0</v>
      </c>
      <c r="BK44" s="0" t="n">
        <f aca="false">IFERROR(BJ44/BI44, 0)</f>
        <v>0</v>
      </c>
      <c r="BL44" s="0" t="n">
        <f aca="false">IFERROR(SUMIFS('2013'!$G:$G,'2013'!F:F,A44,'2013'!C:C,B44,'2013'!D:D,"",'2013'!AA:AA,"JRO",'2013'!L:L,"&lt;&gt;"), 0)</f>
        <v>0</v>
      </c>
      <c r="BM44" s="0" t="n">
        <f aca="false">IFERROR(SUMIFS('2013'!L:L,'2013'!F:F,A44,'2013'!C:C,B44,'2013'!D:D,"",'2013'!AA:AA,"JRO"), 0)</f>
        <v>0</v>
      </c>
      <c r="BN44" s="0" t="n">
        <f aca="false">IFERROR(BM44/BL44, 0)</f>
        <v>0</v>
      </c>
      <c r="BO44" s="0" t="n">
        <f aca="false">IFERROR(SUMIFS('2012'!$G:$G,'2012'!F:F,A44,'2012'!C:C,B44,'2012'!D:D,"",'2012'!AA:AA,"JRO",'2012'!L:L,"&lt;&gt;"), 0)</f>
        <v>0</v>
      </c>
      <c r="BP44" s="0" t="n">
        <f aca="false">IFERROR(SUMIFS('2012'!L:L,'2012'!F:F,A44,'2012'!C:C,B44,'2012'!D:D,"",'2012'!AA:AA,"JRO"), 0)</f>
        <v>0</v>
      </c>
      <c r="BQ44" s="0" t="n">
        <f aca="false">IFERROR(BP44/BO44, 0)</f>
        <v>0</v>
      </c>
      <c r="BR44" s="0" t="n">
        <f aca="false">IFERROR(SUMIFS('2011'!$G:$G,'2011'!F:F,A44,'2011'!C:C,B44,'2011'!D:D,"",'2011'!AA:AA,"JRO",'2011'!L:L,"&lt;&gt;"), 0)</f>
        <v>0</v>
      </c>
      <c r="BS44" s="0" t="n">
        <f aca="false">IFERROR(SUMIFS('2011'!L:L,'2011'!F:F,A44,'2011'!C:C,B44,'2011'!D:D,"",'2011'!AA:AA,"JRO"), 0)</f>
        <v>0</v>
      </c>
      <c r="BT44" s="7" t="n">
        <f aca="false">IFERROR(BS44/BR44, 0)</f>
        <v>0</v>
      </c>
      <c r="BU44" s="0" t="n">
        <f aca="false">IFERROR(SUMIFS('2010'!$G:$G,'2010'!F:F,A44,'2010'!C:C,B44,'2010'!D:D,"",'2010'!AA:AA,"JRO",'2010'!L:L,"&lt;&gt;"), 0)</f>
        <v>0</v>
      </c>
      <c r="BV44" s="0" t="n">
        <f aca="false">IFERROR(SUMIFS('2010'!L:L,'2010'!F:F,A44,'2010'!C:C,B44,'2010'!D:D,"",'2010'!AA:AA,"JRO"), 0)</f>
        <v>0</v>
      </c>
      <c r="BW44" s="7" t="n">
        <f aca="false">IFERROR(BV44/BU44, 0)</f>
        <v>0</v>
      </c>
      <c r="BX44" s="0" t="n">
        <f aca="false">IFERROR(SUMIFS('2009'!$G:$G,'2009'!F:F,A44,'2009'!C:C,B44,'2009'!D:D,"",'2009'!AA:AA,"JRO",'2009'!L:L,"&lt;&gt;"), 0)</f>
        <v>0</v>
      </c>
      <c r="BY44" s="0" t="n">
        <f aca="false">IFERROR(SUMIFS('2009'!L:L,'2009'!F:F,A44,'2009'!C:C,B44,'2009'!D:D,"",'2009'!AA:AA,"JRO"), 0)</f>
        <v>0</v>
      </c>
      <c r="BZ44" s="7" t="n">
        <f aca="false">IFERROR(BY44/BX44, 0)</f>
        <v>0</v>
      </c>
    </row>
    <row r="45" customFormat="false" ht="15" hidden="false" customHeight="false" outlineLevel="0" collapsed="false">
      <c r="A45" s="0" t="s">
        <v>87</v>
      </c>
      <c r="B45" s="16" t="s">
        <v>61</v>
      </c>
      <c r="C45" s="56" t="n">
        <f aca="false">IFERROR(AVERAGEIFS(I45:BZ45,I$2:BZ$2,"JRO escorts per deportee",I45:BZ45,"&lt;&gt;0"), 0)</f>
        <v>0</v>
      </c>
      <c r="D45" s="13" t="n">
        <f aca="false">IFERROR(AVERAGEIFS(I45:BZ45,I$2:BZ$2,"NRO escorts per deportee",I45:BZ45,"&lt;&gt;0"), 0)</f>
        <v>0</v>
      </c>
      <c r="E45" s="13" t="n">
        <f aca="false">IFERROR(AVERAGEIFS(I45:BZ45,I$2:BZ$2,"CRO escorts per deportee",I45:BZ45,"&lt;&gt;0"), 0)</f>
        <v>0</v>
      </c>
      <c r="G45" s="0" t="n">
        <f aca="false">SUM(J45,M45,P45)</f>
        <v>0</v>
      </c>
      <c r="H45" s="0" t="n">
        <f aca="false">SUM(K45,N45,Q45)</f>
        <v>0</v>
      </c>
      <c r="I45" s="7" t="n">
        <f aca="false">IFERROR(H45/G45, 0)</f>
        <v>0</v>
      </c>
      <c r="J45" s="0" t="n">
        <f aca="false">IFERROR(SUMIFS('2018'!$H:$H,'2018'!$C:$C,B45,'2018'!$F:$F,A45,'2018'!AA:AA,"JRO",'2018'!P:P,"&lt;&gt;")+SUMIFS('2018'!$I:$I,'2018'!$D:$D,B45,'2018'!$F:$F,A45,'2018'!AA:AA,"JRO",'2018'!Q:Q,"&lt;&gt;")+SUMIFS('2018'!$J:$J,'2018'!$E:$E,B45,'2018'!$F:$F,A45,'2018'!AA:AA,"JRO",'2018'!R:R,"&lt;&gt;"), 0)</f>
        <v>0</v>
      </c>
      <c r="K45" s="0" t="n">
        <f aca="false">IFERROR(SUMIFS('2018'!M:M,'2018'!AA:AA,"JRO",'2018'!F:F,A45,'2018'!C:C,B45)+SUMIFS('2018'!P:P,'2018'!AA:AA,"JRO",'2018'!F:F,A45,'2018'!C:C,B45)+SUMIFS('2018'!N:N,'2018'!AA:AA,"JRO",'2018'!F:F,A45,'2018'!D:D,B45)+SUMIFS('2018'!N:N,'2018'!AA:AA,"JRO",'2018'!F:F,A45,'2018'!D:D,B45)+SUMIFS('2018'!O:O,'2018'!AA:AA,"JRO",'2018'!F:F,A45,'2018'!E:E,B45)+SUMIFS('2018'!R:R,'2018'!AA:AA,"JRO",'2018'!F:F,A45,'2018'!E:E,B45), 0)</f>
        <v>0</v>
      </c>
      <c r="L45" s="7" t="n">
        <f aca="false">IFERROR(K45/J45, 0)</f>
        <v>0</v>
      </c>
      <c r="M45" s="0" t="n">
        <f aca="false">IFERROR(SUMIFS('2018'!$H:$H,'2018'!$C:$C,B45,'2018'!$F:$F,A45,'2018'!AA:AA,"NRO",'2018'!P:P,"&lt;&gt;")+SUMIFS('2018'!$I:$I,'2018'!$D:$D,B45,'2018'!$F:$F,A45,'2018'!AA:AA,"NRO",'2018'!Q:Q,"&lt;&gt;")+SUMIFS('2018'!$J:$J,'2018'!$E:$E,B45,'2018'!$F:$F,A45,'2018'!AA:AA,"NRO",'2018'!R:R,"&lt;&gt;"), 0)</f>
        <v>0</v>
      </c>
      <c r="N45" s="0" t="n">
        <f aca="false">IFERROR(SUMIFS('2018'!M:M,'2018'!AA:AA,"NRO",'2018'!F:F,A45,'2018'!C:C,B45)+SUMIFS('2018'!P:P,'2018'!AA:AA,"NRO",'2018'!F:F,A45,'2018'!C:C,B45)+SUMIFS('2018'!N:N,'2018'!AA:AA,"NRO",'2018'!F:F,A45,'2018'!D:D,B45)+SUMIFS('2018'!N:N,'2018'!AA:AA,"NRO",'2018'!F:F,A45,'2018'!D:D,B45)+SUMIFS('2018'!O:O,'2018'!AA:AA,"NRO",'2018'!F:F,A45,'2018'!E:E,B45)+SUMIFS('2018'!R:R,'2018'!AA:AA,"NRO",'2018'!F:F,A45,'2018'!E:E,B45), 0)</f>
        <v>0</v>
      </c>
      <c r="O45" s="7" t="n">
        <f aca="false">IFERROR(N45/M45, 0)</f>
        <v>0</v>
      </c>
      <c r="P45" s="0" t="n">
        <f aca="false">IFERROR(SUMIFS('2018'!$H:$H,'2018'!$C:$C,B45,'2018'!$F:$F,A45,'2018'!AA:AA,"CRO")+SUMIFS('2018'!$I:$I,'2018'!$D:$D,B45,'2018'!$F:$F,A45,'2018'!AA:AA,"CRO")+SUMIFS('2018'!$J:$J,'2018'!$E:$E,B45,'2018'!$F:$F,A45,'2018'!AA:AA,"CRO"), 0)</f>
        <v>0</v>
      </c>
      <c r="Q45" s="0" t="n">
        <f aca="false">IFERROR(SUMIFS('2018'!M:M,'2018'!AA:AA,"CRO",'2018'!F:F,A45,'2018'!C:C,B45)+SUMIFS('2018'!P:P,'2018'!AA:AA,"CRO",'2018'!F:F,A45,'2018'!C:C,B45)+SUMIFS('2018'!N:N,'2018'!AA:AA,"CRO",'2018'!F:F,A45,'2018'!D:D,B45)+SUMIFS('2018'!N:N,'2018'!AA:AA,"CRO",'2018'!F:F,A45,'2018'!D:D,B45)+SUMIFS('2018'!O:O,'2018'!AA:AA,"CRO",'2018'!F:F,A45,'2018'!E:E,B45)+SUMIFS('2018'!R:R,'2018'!AA:AA,"CRO",'2018'!F:F,A45,'2018'!E:E,B45), 0)</f>
        <v>0</v>
      </c>
      <c r="R45" s="7" t="n">
        <f aca="false">IFERROR(Q45/P45, 0)</f>
        <v>0</v>
      </c>
      <c r="S45" s="7" t="n">
        <f aca="false">SUM(V45,Y45,AB45)</f>
        <v>0</v>
      </c>
      <c r="T45" s="7" t="n">
        <f aca="false">SUM(W45,Z45,AC45)</f>
        <v>0</v>
      </c>
      <c r="U45" s="7" t="n">
        <f aca="false">IFERROR(T45/S45, 0)</f>
        <v>0</v>
      </c>
      <c r="V45" s="0" t="n">
        <f aca="false">SUMIFS('2017'!$H:$H,'2017'!$C:$C,B45,'2017'!$F:$F,A45,'2017'!AA:AA,"JRO",'2017'!P:P,"&lt;&gt;")+SUMIFS('2017'!$I:$I,'2017'!$D:$D,B45,'2017'!$F:$F,A45,'2017'!AA:AA,"JRO",'2017'!Q:Q,"&lt;&gt;")+SUMIFS('2017'!$J:$J,'2017'!$E:$E,B45,'2017'!$F:$F,A45,'2017'!AA:AA,"JRO",'2017'!R:R,"&lt;&gt;")</f>
        <v>0</v>
      </c>
      <c r="W45" s="0" t="n">
        <f aca="false">IFERROR(SUMIFS('2017'!M:M,'2017'!AA:AA,"JRO",'2017'!F:F,A45,'2017'!C:C,B45)+SUMIFS('2017'!P:P,'2017'!AA:AA,"JRO",'2017'!F:F,A45,'2017'!C:C,B45)+SUMIFS('2017'!N:N,'2017'!AA:AA,"JRO",'2017'!F:F,A45,'2017'!D:D,B45)+SUMIFS('2017'!N:N,'2017'!AA:AA,"JRO",'2017'!F:F,A45,'2017'!D:D,B45)+SUMIFS('2017'!O:O,'2017'!AA:AA,"JRO",'2017'!F:F,A45,'2017'!E:E,B45)+SUMIFS('2017'!R:R,'2017'!AA:AA,"JRO",'2017'!F:F,A45,'2017'!E:E,B45), 0)</f>
        <v>0</v>
      </c>
      <c r="X45" s="7" t="n">
        <f aca="false">IFERROR(W45/V45, 0)</f>
        <v>0</v>
      </c>
      <c r="Y45" s="0" t="n">
        <f aca="false">IFERROR(SUMIFS('2017'!$H:$H,'2017'!$C:$C,B45,'2017'!$F:$F,A45,'2017'!AA:AA,"NRO",'2017'!P:P,"&lt;&gt;")+SUMIFS('2017'!$I:$I,'2017'!$D:$D,B45,'2017'!$F:$F,A45,'2017'!AA:AA,"NRO",'2017'!Q:Q,"&lt;&gt;")+SUMIFS('2017'!$J:$J,'2017'!$E:$E,B45,'2017'!$F:$F,A45,'2017'!AA:AA,"NRO",'2017'!R:R,"&lt;&gt;"), 0)</f>
        <v>0</v>
      </c>
      <c r="Z45" s="0" t="n">
        <f aca="false">IFERROR(SUMIFS('2017'!M:M,'2017'!AA:AA,"NRO",'2017'!F:F,A45,'2017'!C:C,B45)+SUMIFS('2017'!P:P,'2017'!AA:AA,"NRO",'2017'!F:F,A45,'2017'!C:C,B45)+SUMIFS('2017'!N:N,'2017'!AA:AA,"NRO",'2017'!F:F,A45,'2017'!D:D,B45)+SUMIFS('2017'!N:N,'2017'!AA:AA,"NRO",'2017'!F:F,A45,'2017'!D:D,B45)+SUMIFS('2017'!O:O,'2017'!AA:AA,"NRO",'2017'!F:F,A45,'2017'!E:E,B45)+SUMIFS('2017'!R:R,'2017'!AA:AA,"NRO",'2017'!F:F,A45,'2017'!E:E,B45), 0)</f>
        <v>0</v>
      </c>
      <c r="AA45" s="7" t="n">
        <f aca="false">IFERROR(Z45/Y45, 0)</f>
        <v>0</v>
      </c>
      <c r="AB45" s="0" t="n">
        <f aca="false">IFERROR(SUMIFS('2017'!$H:$H,'2017'!$C:$C,B45,'2017'!$F:$F,A45,'2017'!AA:AA,"CRO",'2017'!P:P,"&lt;&gt;")+SUMIFS('2017'!$I:$I,'2017'!$D:$D,B45,'2017'!$F:$F,A45,'2017'!AA:AA,"CRO",'2017'!Q:Q,"&lt;&gt;")+SUMIFS('2017'!$J:$J,'2017'!$E:$E,B45,'2017'!$F:$F,A45,'2017'!AA:AA,"CRO",'2017'!R:R,"&lt;&gt;"), 0)</f>
        <v>0</v>
      </c>
      <c r="AC45" s="0" t="n">
        <f aca="false">IFERROR(SUMIFS('2017'!M:M,'2017'!AA:AA,"CRO",'2017'!F:F,A45,'2017'!C:C,B45)+SUMIFS('2017'!P:P,'2017'!AA:AA,"CRO",'2017'!F:F,A45,'2017'!C:C,B45)+SUMIFS('2017'!N:N,'2017'!AA:AA,"CRO",'2017'!F:F,A45,'2017'!D:D,B45)+SUMIFS('2017'!N:N,'2017'!AA:AA,"CRO",'2017'!F:F,A45,'2017'!D:D,B45)+SUMIFS('2017'!O:O,'2017'!AA:AA,"CRO",'2017'!F:F,A45,'2017'!E:E,B45)+SUMIFS('2017'!R:R,'2017'!AA:AA,"CRO",'2017'!F:F,A45,'2017'!E:E,B45), 0)</f>
        <v>0</v>
      </c>
      <c r="AD45" s="0" t="n">
        <f aca="false">IFERROR(AC45/AB45, 0)</f>
        <v>0</v>
      </c>
      <c r="AE45" s="0" t="n">
        <f aca="false">SUM(AH45,AK45,AN45)</f>
        <v>0</v>
      </c>
      <c r="AF45" s="0" t="n">
        <f aca="false">SUM(AI45,AL45,AO45)</f>
        <v>0</v>
      </c>
      <c r="AG45" s="7" t="n">
        <f aca="false">IFERROR(AF45/AE45, 0)</f>
        <v>0</v>
      </c>
      <c r="AH45" s="0" t="n">
        <f aca="false">IFERROR(SUMIFS('2016'!$G:$G,'2016'!F:F,A45,'2016'!C:C,B45,'2016'!D:D,"",'2016'!AA:AA,"JRO",'2016'!L:L,"&lt;&gt;"), 0)</f>
        <v>0</v>
      </c>
      <c r="AI45" s="0" t="n">
        <f aca="false">IFERROR(SUMIFS('2016'!L:L,'2016'!F:F,A45,'2016'!C:C,B45,'2016'!D:D,"",'2016'!AA:AA,"JRO"), 0)</f>
        <v>0</v>
      </c>
      <c r="AJ45" s="7" t="n">
        <f aca="false">IFERROR(AI45/AH45, 0)</f>
        <v>0</v>
      </c>
      <c r="AK45" s="0" t="n">
        <f aca="false">IFERROR(SUMIFS('2016'!$G:$G,'2016'!F:F,A45,'2016'!C:C,B45,'2016'!D:D,"",'2016'!AA:AA,"NRO",'2016'!L:L,"&lt;&gt;"), 0)</f>
        <v>0</v>
      </c>
      <c r="AL45" s="0" t="n">
        <f aca="false">IFERROR(SUMIFS('2016'!L:L,'2016'!F:F,A45,'2016'!C:C,B45,'2016'!D:D,"",'2016'!AA:AA,"NRO"), 0)</f>
        <v>0</v>
      </c>
      <c r="AM45" s="0" t="n">
        <f aca="false">IFERROR(AL45/AK45, 0)</f>
        <v>0</v>
      </c>
      <c r="AN45" s="0" t="n">
        <f aca="false">IFERROR(SUMIFS('2016'!$G:$G,'2016'!F:F,A45,'2016'!C:C,B45,'2016'!D:D,"",'2016'!AA:AA,"CRO",'2016'!L:L,"&lt;&gt;"), 0)</f>
        <v>0</v>
      </c>
      <c r="AO45" s="0" t="n">
        <f aca="false">IFERROR(SUMIFS('2016'!L:L,'2016'!F:F,A45,'2016'!C:C,B45,'2016'!D:D,"",'2016'!AA:AA,"CRO"), 0)</f>
        <v>0</v>
      </c>
      <c r="AP45" s="0" t="n">
        <f aca="false">IFERROR(AO45/AN45, 0)</f>
        <v>0</v>
      </c>
      <c r="AQ45" s="0" t="n">
        <f aca="false">SUM(AT45,AW45,AZ45)</f>
        <v>0</v>
      </c>
      <c r="AR45" s="0" t="n">
        <f aca="false">SUM(AU45,AX45,BA45)</f>
        <v>0</v>
      </c>
      <c r="AS45" s="7" t="n">
        <f aca="false">IFERROR(AR45/AQ45, 0)</f>
        <v>0</v>
      </c>
      <c r="AT45" s="0" t="n">
        <f aca="false">IFERROR(SUMIFS('2015'!$G:$G,'2015'!F:F,A45,'2015'!C:C,B45,'2015'!D:D,"",'2015'!AA:AA,"JRO",'2015'!L:L,"&lt;&gt;"), 0)</f>
        <v>0</v>
      </c>
      <c r="AU45" s="0" t="n">
        <f aca="false">IFERROR(SUMIFS('2015'!L:L,'2015'!F:F,A45,'2015'!C:C,B45,'2015'!D:D,"",'2015'!AA:AA,"JRO"), 0)</f>
        <v>0</v>
      </c>
      <c r="AV45" s="0" t="n">
        <f aca="false">IFERROR(AU45/AT45, 0)</f>
        <v>0</v>
      </c>
      <c r="AW45" s="0" t="n">
        <f aca="false">IFERROR(SUMIFS('2015'!$G:$G,'2015'!F:F,A45,'2015'!C:C,B45,'2015'!D:D,"",'2015'!AA:AA,"NRO",'2015'!L:L,"&lt;&gt;"), 0)</f>
        <v>0</v>
      </c>
      <c r="AX45" s="0" t="n">
        <f aca="false">IFERROR(SUMIFS('2015'!L:L,'2015'!F:F,A45,'2015'!C:C,B45,'2015'!D:D,"",'2015'!AA:AA,"NRO"), 0)</f>
        <v>0</v>
      </c>
      <c r="AY45" s="0" t="n">
        <f aca="false">IFERROR(AX45/AW45, 0)</f>
        <v>0</v>
      </c>
      <c r="AZ45" s="0" t="n">
        <f aca="false">IFERROR(SUMIFS('2015'!$G:$G,'2015'!F:F,A45,'2015'!C:C,B45,'2015'!D:D,"",'2015'!AA:AA,"CRO",'2015'!L:L,"&lt;&gt;"), 0)</f>
        <v>0</v>
      </c>
      <c r="BA45" s="0" t="n">
        <f aca="false">IFERROR(SUMIFS('2015'!L:L,'2015'!F:F,A45,'2015'!C:C,B45,'2015'!D:D,"",'2015'!AA:AA,"CRO"), 0)</f>
        <v>0</v>
      </c>
      <c r="BB45" s="0" t="n">
        <f aca="false">IFERROR(BA45/AZ45, 0)</f>
        <v>0</v>
      </c>
      <c r="BC45" s="0" t="n">
        <f aca="false">SUM(BF45,BI45)</f>
        <v>0</v>
      </c>
      <c r="BD45" s="0" t="n">
        <f aca="false">SUM(BG45,BJ45)</f>
        <v>0</v>
      </c>
      <c r="BE45" s="7" t="n">
        <f aca="false">IFERROR(BD45/BC45, 0)</f>
        <v>0</v>
      </c>
      <c r="BF45" s="0" t="n">
        <f aca="false">IFERROR(SUMIFS('2014'!$G:$G,'2014'!F:F,A45,'2014'!C:C,B45,'2014'!D:D,"",'2014'!AA:AA,"JRO",'2014'!L:L,"&lt;&gt;"), 0)</f>
        <v>0</v>
      </c>
      <c r="BG45" s="0" t="n">
        <f aca="false">IFERROR(SUMIFS('2014'!L:L,'2014'!F:F,A45,'2014'!C:C,B45,'2014'!D:D,"",'2014'!AA:AA,"JRO"), 0)</f>
        <v>0</v>
      </c>
      <c r="BH45" s="7" t="n">
        <f aca="false">IFERROR(BG45/BF45, 0)</f>
        <v>0</v>
      </c>
      <c r="BI45" s="0" t="n">
        <f aca="false">IFERROR(SUMIFS('2014'!$G:$G,'2014'!F:F,A45,'2014'!C:C,B45,'2014'!D:D,"",'2014'!AA:AA,"CRO",'2014'!L:L,"&lt;&gt;"), 0)</f>
        <v>0</v>
      </c>
      <c r="BJ45" s="0" t="n">
        <f aca="false">IFERROR(SUMIFS('2014'!L:L,'2014'!F:F,A45,'2014'!C:C,B45,'2014'!D:D,"",'2014'!AA:AA,"CRO"), 0)</f>
        <v>0</v>
      </c>
      <c r="BK45" s="0" t="n">
        <f aca="false">IFERROR(BJ45/BI45, 0)</f>
        <v>0</v>
      </c>
      <c r="BL45" s="0" t="n">
        <f aca="false">IFERROR(SUMIFS('2013'!$G:$G,'2013'!F:F,A45,'2013'!C:C,B45,'2013'!D:D,"",'2013'!AA:AA,"JRO",'2013'!L:L,"&lt;&gt;"), 0)</f>
        <v>0</v>
      </c>
      <c r="BM45" s="0" t="n">
        <f aca="false">IFERROR(SUMIFS('2013'!L:L,'2013'!F:F,A45,'2013'!C:C,B45,'2013'!D:D,"",'2013'!AA:AA,"JRO"), 0)</f>
        <v>0</v>
      </c>
      <c r="BN45" s="0" t="n">
        <f aca="false">IFERROR(BM45/BL45, 0)</f>
        <v>0</v>
      </c>
      <c r="BO45" s="0" t="n">
        <f aca="false">IFERROR(SUMIFS('2012'!$G:$G,'2012'!F:F,A45,'2012'!C:C,B45,'2012'!D:D,"",'2012'!AA:AA,"JRO",'2012'!L:L,"&lt;&gt;"), 0)</f>
        <v>0</v>
      </c>
      <c r="BP45" s="0" t="n">
        <f aca="false">IFERROR(SUMIFS('2012'!L:L,'2012'!F:F,A45,'2012'!C:C,B45,'2012'!D:D,"",'2012'!AA:AA,"JRO"), 0)</f>
        <v>0</v>
      </c>
      <c r="BQ45" s="0" t="n">
        <f aca="false">IFERROR(BP45/BO45, 0)</f>
        <v>0</v>
      </c>
      <c r="BR45" s="0" t="n">
        <f aca="false">IFERROR(SUMIFS('2011'!$G:$G,'2011'!F:F,A45,'2011'!C:C,B45,'2011'!D:D,"",'2011'!AA:AA,"JRO",'2011'!L:L,"&lt;&gt;"), 0)</f>
        <v>0</v>
      </c>
      <c r="BS45" s="0" t="n">
        <f aca="false">IFERROR(SUMIFS('2011'!L:L,'2011'!F:F,A45,'2011'!C:C,B45,'2011'!D:D,"",'2011'!AA:AA,"JRO"), 0)</f>
        <v>0</v>
      </c>
      <c r="BT45" s="7" t="n">
        <f aca="false">IFERROR(BS45/BR45, 0)</f>
        <v>0</v>
      </c>
      <c r="BU45" s="0" t="n">
        <f aca="false">IFERROR(SUMIFS('2010'!$G:$G,'2010'!F:F,A45,'2010'!C:C,B45,'2010'!D:D,"",'2010'!AA:AA,"JRO",'2010'!L:L,"&lt;&gt;"), 0)</f>
        <v>0</v>
      </c>
      <c r="BV45" s="0" t="n">
        <f aca="false">IFERROR(SUMIFS('2010'!L:L,'2010'!F:F,A45,'2010'!C:C,B45,'2010'!D:D,"",'2010'!AA:AA,"JRO"), 0)</f>
        <v>0</v>
      </c>
      <c r="BW45" s="7" t="n">
        <f aca="false">IFERROR(BV45/BU45, 0)</f>
        <v>0</v>
      </c>
      <c r="BX45" s="0" t="n">
        <f aca="false">IFERROR(SUMIFS('2009'!$G:$G,'2009'!F:F,A45,'2009'!C:C,B45,'2009'!D:D,"",'2009'!AA:AA,"JRO",'2009'!L:L,"&lt;&gt;"), 0)</f>
        <v>0</v>
      </c>
      <c r="BY45" s="0" t="n">
        <f aca="false">IFERROR(SUMIFS('2009'!L:L,'2009'!F:F,A45,'2009'!C:C,B45,'2009'!D:D,"",'2009'!AA:AA,"JRO"), 0)</f>
        <v>0</v>
      </c>
      <c r="BZ45" s="7" t="n">
        <f aca="false">IFERROR(BY45/BX45, 0)</f>
        <v>0</v>
      </c>
    </row>
    <row r="46" customFormat="false" ht="15" hidden="false" customHeight="false" outlineLevel="0" collapsed="false">
      <c r="A46" s="0" t="s">
        <v>88</v>
      </c>
      <c r="B46" s="1" t="s">
        <v>49</v>
      </c>
      <c r="C46" s="56" t="n">
        <f aca="false">IFERROR(AVERAGEIFS(I46:BZ46,I$2:BZ$2,"JRO escorts per deportee",I46:BZ46,"&lt;&gt;0"), 0)</f>
        <v>3</v>
      </c>
      <c r="D46" s="13" t="n">
        <f aca="false">IFERROR(AVERAGEIFS(I46:BZ46,I$2:BZ$2,"NRO escorts per deportee",I46:BZ46,"&lt;&gt;0"), 0)</f>
        <v>0</v>
      </c>
      <c r="E46" s="13" t="n">
        <f aca="false">IFERROR(AVERAGEIFS(I46:BZ46,I$2:BZ$2,"CRO escorts per deportee",I46:BZ46,"&lt;&gt;0"), 0)</f>
        <v>0</v>
      </c>
      <c r="G46" s="0" t="n">
        <f aca="false">SUM(J46,M46,P46)</f>
        <v>2</v>
      </c>
      <c r="H46" s="0" t="n">
        <f aca="false">SUM(K46,N46,Q46)</f>
        <v>6</v>
      </c>
      <c r="I46" s="7" t="n">
        <f aca="false">IFERROR(H46/G46, 0)</f>
        <v>3</v>
      </c>
      <c r="J46" s="0" t="n">
        <f aca="false">IFERROR(SUMIFS('2018'!$H:$H,'2018'!$C:$C,B46,'2018'!$F:$F,A46,'2018'!AA:AA,"JRO",'2018'!P:P,"&lt;&gt;")+SUMIFS('2018'!$I:$I,'2018'!$D:$D,B46,'2018'!$F:$F,A46,'2018'!AA:AA,"JRO",'2018'!Q:Q,"&lt;&gt;")+SUMIFS('2018'!$J:$J,'2018'!$E:$E,B46,'2018'!$F:$F,A46,'2018'!AA:AA,"JRO",'2018'!R:R,"&lt;&gt;"), 0)</f>
        <v>2</v>
      </c>
      <c r="K46" s="0" t="n">
        <f aca="false">IFERROR(SUMIFS('2018'!M:M,'2018'!AA:AA,"JRO",'2018'!F:F,A46,'2018'!C:C,B46)+SUMIFS('2018'!P:P,'2018'!AA:AA,"JRO",'2018'!F:F,A46,'2018'!C:C,B46)+SUMIFS('2018'!N:N,'2018'!AA:AA,"JRO",'2018'!F:F,A46,'2018'!D:D,B46)+SUMIFS('2018'!N:N,'2018'!AA:AA,"JRO",'2018'!F:F,A46,'2018'!D:D,B46)+SUMIFS('2018'!O:O,'2018'!AA:AA,"JRO",'2018'!F:F,A46,'2018'!E:E,B46)+SUMIFS('2018'!R:R,'2018'!AA:AA,"JRO",'2018'!F:F,A46,'2018'!E:E,B46), 0)</f>
        <v>6</v>
      </c>
      <c r="L46" s="7" t="n">
        <f aca="false">IFERROR(K46/J46, 0)</f>
        <v>3</v>
      </c>
      <c r="M46" s="0" t="n">
        <f aca="false">IFERROR(SUMIFS('2018'!$H:$H,'2018'!$C:$C,B46,'2018'!$F:$F,A46,'2018'!AA:AA,"NRO",'2018'!P:P,"&lt;&gt;")+SUMIFS('2018'!$I:$I,'2018'!$D:$D,B46,'2018'!$F:$F,A46,'2018'!AA:AA,"NRO",'2018'!Q:Q,"&lt;&gt;")+SUMIFS('2018'!$J:$J,'2018'!$E:$E,B46,'2018'!$F:$F,A46,'2018'!AA:AA,"NRO",'2018'!R:R,"&lt;&gt;"), 0)</f>
        <v>0</v>
      </c>
      <c r="N46" s="0" t="n">
        <f aca="false">IFERROR(SUMIFS('2018'!M:M,'2018'!AA:AA,"NRO",'2018'!F:F,A46,'2018'!C:C,B46)+SUMIFS('2018'!P:P,'2018'!AA:AA,"NRO",'2018'!F:F,A46,'2018'!C:C,B46)+SUMIFS('2018'!N:N,'2018'!AA:AA,"NRO",'2018'!F:F,A46,'2018'!D:D,B46)+SUMIFS('2018'!N:N,'2018'!AA:AA,"NRO",'2018'!F:F,A46,'2018'!D:D,B46)+SUMIFS('2018'!O:O,'2018'!AA:AA,"NRO",'2018'!F:F,A46,'2018'!E:E,B46)+SUMIFS('2018'!R:R,'2018'!AA:AA,"NRO",'2018'!F:F,A46,'2018'!E:E,B46), 0)</f>
        <v>0</v>
      </c>
      <c r="O46" s="7" t="n">
        <f aca="false">IFERROR(N46/M46, 0)</f>
        <v>0</v>
      </c>
      <c r="P46" s="0" t="n">
        <f aca="false">IFERROR(SUMIFS('2018'!$H:$H,'2018'!$C:$C,B46,'2018'!$F:$F,A46,'2018'!AA:AA,"CRO")+SUMIFS('2018'!$I:$I,'2018'!$D:$D,B46,'2018'!$F:$F,A46,'2018'!AA:AA,"CRO")+SUMIFS('2018'!$J:$J,'2018'!$E:$E,B46,'2018'!$F:$F,A46,'2018'!AA:AA,"CRO"), 0)</f>
        <v>0</v>
      </c>
      <c r="Q46" s="0" t="n">
        <f aca="false">IFERROR(SUMIFS('2018'!M:M,'2018'!AA:AA,"CRO",'2018'!F:F,A46,'2018'!C:C,B46)+SUMIFS('2018'!P:P,'2018'!AA:AA,"CRO",'2018'!F:F,A46,'2018'!C:C,B46)+SUMIFS('2018'!N:N,'2018'!AA:AA,"CRO",'2018'!F:F,A46,'2018'!D:D,B46)+SUMIFS('2018'!N:N,'2018'!AA:AA,"CRO",'2018'!F:F,A46,'2018'!D:D,B46)+SUMIFS('2018'!O:O,'2018'!AA:AA,"CRO",'2018'!F:F,A46,'2018'!E:E,B46)+SUMIFS('2018'!R:R,'2018'!AA:AA,"CRO",'2018'!F:F,A46,'2018'!E:E,B46), 0)</f>
        <v>0</v>
      </c>
      <c r="R46" s="7" t="n">
        <f aca="false">IFERROR(Q46/P46, 0)</f>
        <v>0</v>
      </c>
      <c r="S46" s="7" t="n">
        <f aca="false">SUM(V46,Y46,AB46)</f>
        <v>0</v>
      </c>
      <c r="T46" s="7" t="n">
        <f aca="false">SUM(W46,Z46,AC46)</f>
        <v>0</v>
      </c>
      <c r="U46" s="7" t="n">
        <f aca="false">IFERROR(T46/S46, 0)</f>
        <v>0</v>
      </c>
      <c r="V46" s="0" t="n">
        <f aca="false">SUMIFS('2017'!$H:$H,'2017'!$C:$C,B46,'2017'!$F:$F,A46,'2017'!AA:AA,"JRO",'2017'!P:P,"&lt;&gt;")+SUMIFS('2017'!$I:$I,'2017'!$D:$D,B46,'2017'!$F:$F,A46,'2017'!AA:AA,"JRO",'2017'!Q:Q,"&lt;&gt;")+SUMIFS('2017'!$J:$J,'2017'!$E:$E,B46,'2017'!$F:$F,A46,'2017'!AA:AA,"JRO",'2017'!R:R,"&lt;&gt;")</f>
        <v>0</v>
      </c>
      <c r="W46" s="0" t="n">
        <f aca="false">IFERROR(SUMIFS('2017'!M:M,'2017'!AA:AA,"JRO",'2017'!F:F,A46,'2017'!C:C,B46)+SUMIFS('2017'!P:P,'2017'!AA:AA,"JRO",'2017'!F:F,A46,'2017'!C:C,B46)+SUMIFS('2017'!N:N,'2017'!AA:AA,"JRO",'2017'!F:F,A46,'2017'!D:D,B46)+SUMIFS('2017'!N:N,'2017'!AA:AA,"JRO",'2017'!F:F,A46,'2017'!D:D,B46)+SUMIFS('2017'!O:O,'2017'!AA:AA,"JRO",'2017'!F:F,A46,'2017'!E:E,B46)+SUMIFS('2017'!R:R,'2017'!AA:AA,"JRO",'2017'!F:F,A46,'2017'!E:E,B46), 0)</f>
        <v>0</v>
      </c>
      <c r="X46" s="7" t="n">
        <f aca="false">IFERROR(W46/V46, 0)</f>
        <v>0</v>
      </c>
      <c r="Y46" s="0" t="n">
        <f aca="false">IFERROR(SUMIFS('2017'!$H:$H,'2017'!$C:$C,B46,'2017'!$F:$F,A46,'2017'!AA:AA,"NRO",'2017'!P:P,"&lt;&gt;")+SUMIFS('2017'!$I:$I,'2017'!$D:$D,B46,'2017'!$F:$F,A46,'2017'!AA:AA,"NRO",'2017'!Q:Q,"&lt;&gt;")+SUMIFS('2017'!$J:$J,'2017'!$E:$E,B46,'2017'!$F:$F,A46,'2017'!AA:AA,"NRO",'2017'!R:R,"&lt;&gt;"), 0)</f>
        <v>0</v>
      </c>
      <c r="Z46" s="0" t="n">
        <f aca="false">IFERROR(SUMIFS('2017'!M:M,'2017'!AA:AA,"NRO",'2017'!F:F,A46,'2017'!C:C,B46)+SUMIFS('2017'!P:P,'2017'!AA:AA,"NRO",'2017'!F:F,A46,'2017'!C:C,B46)+SUMIFS('2017'!N:N,'2017'!AA:AA,"NRO",'2017'!F:F,A46,'2017'!D:D,B46)+SUMIFS('2017'!N:N,'2017'!AA:AA,"NRO",'2017'!F:F,A46,'2017'!D:D,B46)+SUMIFS('2017'!O:O,'2017'!AA:AA,"NRO",'2017'!F:F,A46,'2017'!E:E,B46)+SUMIFS('2017'!R:R,'2017'!AA:AA,"NRO",'2017'!F:F,A46,'2017'!E:E,B46), 0)</f>
        <v>0</v>
      </c>
      <c r="AA46" s="7" t="n">
        <f aca="false">IFERROR(Z46/Y46, 0)</f>
        <v>0</v>
      </c>
      <c r="AB46" s="0" t="n">
        <f aca="false">IFERROR(SUMIFS('2017'!$H:$H,'2017'!$C:$C,B46,'2017'!$F:$F,A46,'2017'!AA:AA,"CRO",'2017'!P:P,"&lt;&gt;")+SUMIFS('2017'!$I:$I,'2017'!$D:$D,B46,'2017'!$F:$F,A46,'2017'!AA:AA,"CRO",'2017'!Q:Q,"&lt;&gt;")+SUMIFS('2017'!$J:$J,'2017'!$E:$E,B46,'2017'!$F:$F,A46,'2017'!AA:AA,"CRO",'2017'!R:R,"&lt;&gt;"), 0)</f>
        <v>0</v>
      </c>
      <c r="AC46" s="0" t="n">
        <f aca="false">IFERROR(SUMIFS('2017'!M:M,'2017'!AA:AA,"CRO",'2017'!F:F,A46,'2017'!C:C,B46)+SUMIFS('2017'!P:P,'2017'!AA:AA,"CRO",'2017'!F:F,A46,'2017'!C:C,B46)+SUMIFS('2017'!N:N,'2017'!AA:AA,"CRO",'2017'!F:F,A46,'2017'!D:D,B46)+SUMIFS('2017'!N:N,'2017'!AA:AA,"CRO",'2017'!F:F,A46,'2017'!D:D,B46)+SUMIFS('2017'!O:O,'2017'!AA:AA,"CRO",'2017'!F:F,A46,'2017'!E:E,B46)+SUMIFS('2017'!R:R,'2017'!AA:AA,"CRO",'2017'!F:F,A46,'2017'!E:E,B46), 0)</f>
        <v>0</v>
      </c>
      <c r="AD46" s="0" t="n">
        <f aca="false">IFERROR(AC46/AB46, 0)</f>
        <v>0</v>
      </c>
      <c r="AE46" s="0" t="n">
        <f aca="false">SUM(AH46,AK46,AN46)</f>
        <v>0</v>
      </c>
      <c r="AF46" s="0" t="n">
        <f aca="false">SUM(AI46,AL46,AO46)</f>
        <v>0</v>
      </c>
      <c r="AG46" s="7" t="n">
        <f aca="false">IFERROR(AF46/AE46, 0)</f>
        <v>0</v>
      </c>
      <c r="AH46" s="0" t="n">
        <f aca="false">IFERROR(SUMIFS('2016'!$G:$G,'2016'!F:F,A46,'2016'!C:C,B46,'2016'!D:D,"",'2016'!AA:AA,"JRO",'2016'!L:L,"&lt;&gt;"), 0)</f>
        <v>0</v>
      </c>
      <c r="AI46" s="0" t="n">
        <f aca="false">IFERROR(SUMIFS('2016'!L:L,'2016'!F:F,A46,'2016'!C:C,B46,'2016'!D:D,"",'2016'!AA:AA,"JRO"), 0)</f>
        <v>0</v>
      </c>
      <c r="AJ46" s="7" t="n">
        <f aca="false">IFERROR(AI46/AH46, 0)</f>
        <v>0</v>
      </c>
      <c r="AK46" s="0" t="n">
        <f aca="false">IFERROR(SUMIFS('2016'!$G:$G,'2016'!F:F,A46,'2016'!C:C,B46,'2016'!D:D,"",'2016'!AA:AA,"NRO",'2016'!L:L,"&lt;&gt;"), 0)</f>
        <v>0</v>
      </c>
      <c r="AL46" s="0" t="n">
        <f aca="false">IFERROR(SUMIFS('2016'!L:L,'2016'!F:F,A46,'2016'!C:C,B46,'2016'!D:D,"",'2016'!AA:AA,"NRO"), 0)</f>
        <v>0</v>
      </c>
      <c r="AM46" s="0" t="n">
        <f aca="false">IFERROR(AL46/AK46, 0)</f>
        <v>0</v>
      </c>
      <c r="AN46" s="0" t="n">
        <f aca="false">IFERROR(SUMIFS('2016'!$G:$G,'2016'!F:F,A46,'2016'!C:C,B46,'2016'!D:D,"",'2016'!AA:AA,"CRO",'2016'!L:L,"&lt;&gt;"), 0)</f>
        <v>0</v>
      </c>
      <c r="AO46" s="0" t="n">
        <f aca="false">IFERROR(SUMIFS('2016'!L:L,'2016'!F:F,A46,'2016'!C:C,B46,'2016'!D:D,"",'2016'!AA:AA,"CRO"), 0)</f>
        <v>0</v>
      </c>
      <c r="AP46" s="0" t="n">
        <f aca="false">IFERROR(AO46/AN46, 0)</f>
        <v>0</v>
      </c>
      <c r="AQ46" s="0" t="n">
        <f aca="false">SUM(AT46,AW46,AZ46)</f>
        <v>0</v>
      </c>
      <c r="AR46" s="0" t="n">
        <f aca="false">SUM(AU46,AX46,BA46)</f>
        <v>0</v>
      </c>
      <c r="AS46" s="7" t="n">
        <f aca="false">IFERROR(AR46/AQ46, 0)</f>
        <v>0</v>
      </c>
      <c r="AT46" s="0" t="n">
        <f aca="false">IFERROR(SUMIFS('2015'!$G:$G,'2015'!F:F,A46,'2015'!C:C,B46,'2015'!D:D,"",'2015'!AA:AA,"JRO",'2015'!L:L,"&lt;&gt;"), 0)</f>
        <v>0</v>
      </c>
      <c r="AU46" s="0" t="n">
        <f aca="false">IFERROR(SUMIFS('2015'!L:L,'2015'!F:F,A46,'2015'!C:C,B46,'2015'!D:D,"",'2015'!AA:AA,"JRO"), 0)</f>
        <v>0</v>
      </c>
      <c r="AV46" s="0" t="n">
        <f aca="false">IFERROR(AU46/AT46, 0)</f>
        <v>0</v>
      </c>
      <c r="AW46" s="0" t="n">
        <f aca="false">IFERROR(SUMIFS('2015'!$G:$G,'2015'!F:F,A46,'2015'!C:C,B46,'2015'!D:D,"",'2015'!AA:AA,"NRO",'2015'!L:L,"&lt;&gt;"), 0)</f>
        <v>0</v>
      </c>
      <c r="AX46" s="0" t="n">
        <f aca="false">IFERROR(SUMIFS('2015'!L:L,'2015'!F:F,A46,'2015'!C:C,B46,'2015'!D:D,"",'2015'!AA:AA,"NRO"), 0)</f>
        <v>0</v>
      </c>
      <c r="AY46" s="0" t="n">
        <f aca="false">IFERROR(AX46/AW46, 0)</f>
        <v>0</v>
      </c>
      <c r="AZ46" s="0" t="n">
        <f aca="false">IFERROR(SUMIFS('2015'!$G:$G,'2015'!F:F,A46,'2015'!C:C,B46,'2015'!D:D,"",'2015'!AA:AA,"CRO",'2015'!L:L,"&lt;&gt;"), 0)</f>
        <v>0</v>
      </c>
      <c r="BA46" s="0" t="n">
        <f aca="false">IFERROR(SUMIFS('2015'!L:L,'2015'!F:F,A46,'2015'!C:C,B46,'2015'!D:D,"",'2015'!AA:AA,"CRO"), 0)</f>
        <v>0</v>
      </c>
      <c r="BB46" s="0" t="n">
        <f aca="false">IFERROR(BA46/AZ46, 0)</f>
        <v>0</v>
      </c>
      <c r="BC46" s="0" t="n">
        <f aca="false">SUM(BF46,BI46)</f>
        <v>0</v>
      </c>
      <c r="BD46" s="0" t="n">
        <f aca="false">SUM(BG46,BJ46)</f>
        <v>0</v>
      </c>
      <c r="BE46" s="7" t="n">
        <f aca="false">IFERROR(BD46/BC46, 0)</f>
        <v>0</v>
      </c>
      <c r="BF46" s="0" t="n">
        <f aca="false">IFERROR(SUMIFS('2014'!$G:$G,'2014'!F:F,A46,'2014'!C:C,B46,'2014'!D:D,"",'2014'!AA:AA,"JRO",'2014'!L:L,"&lt;&gt;"), 0)</f>
        <v>0</v>
      </c>
      <c r="BG46" s="0" t="n">
        <f aca="false">IFERROR(SUMIFS('2014'!L:L,'2014'!F:F,A46,'2014'!C:C,B46,'2014'!D:D,"",'2014'!AA:AA,"JRO"), 0)</f>
        <v>0</v>
      </c>
      <c r="BH46" s="7" t="n">
        <f aca="false">IFERROR(BG46/BF46, 0)</f>
        <v>0</v>
      </c>
      <c r="BI46" s="0" t="n">
        <f aca="false">IFERROR(SUMIFS('2014'!$G:$G,'2014'!F:F,A46,'2014'!C:C,B46,'2014'!D:D,"",'2014'!AA:AA,"CRO",'2014'!L:L,"&lt;&gt;"), 0)</f>
        <v>0</v>
      </c>
      <c r="BJ46" s="0" t="n">
        <f aca="false">IFERROR(SUMIFS('2014'!L:L,'2014'!F:F,A46,'2014'!C:C,B46,'2014'!D:D,"",'2014'!AA:AA,"CRO"), 0)</f>
        <v>0</v>
      </c>
      <c r="BK46" s="0" t="n">
        <f aca="false">IFERROR(BJ46/BI46, 0)</f>
        <v>0</v>
      </c>
      <c r="BL46" s="0" t="n">
        <f aca="false">IFERROR(SUMIFS('2013'!$G:$G,'2013'!F:F,A46,'2013'!C:C,B46,'2013'!D:D,"",'2013'!AA:AA,"JRO",'2013'!L:L,"&lt;&gt;"), 0)</f>
        <v>0</v>
      </c>
      <c r="BM46" s="0" t="n">
        <f aca="false">IFERROR(SUMIFS('2013'!L:L,'2013'!F:F,A46,'2013'!C:C,B46,'2013'!D:D,"",'2013'!AA:AA,"JRO"), 0)</f>
        <v>0</v>
      </c>
      <c r="BN46" s="0" t="n">
        <f aca="false">IFERROR(BM46/BL46, 0)</f>
        <v>0</v>
      </c>
      <c r="BO46" s="0" t="n">
        <f aca="false">IFERROR(SUMIFS('2012'!$G:$G,'2012'!F:F,A46,'2012'!C:C,B46,'2012'!D:D,"",'2012'!AA:AA,"JRO",'2012'!L:L,"&lt;&gt;"), 0)</f>
        <v>0</v>
      </c>
      <c r="BP46" s="0" t="n">
        <f aca="false">IFERROR(SUMIFS('2012'!L:L,'2012'!F:F,A46,'2012'!C:C,B46,'2012'!D:D,"",'2012'!AA:AA,"JRO"), 0)</f>
        <v>0</v>
      </c>
      <c r="BQ46" s="0" t="n">
        <f aca="false">IFERROR(BP46/BO46, 0)</f>
        <v>0</v>
      </c>
      <c r="BR46" s="0" t="n">
        <f aca="false">IFERROR(SUMIFS('2011'!$G:$G,'2011'!F:F,A46,'2011'!C:C,B46,'2011'!D:D,"",'2011'!AA:AA,"JRO",'2011'!L:L,"&lt;&gt;"), 0)</f>
        <v>0</v>
      </c>
      <c r="BS46" s="0" t="n">
        <f aca="false">IFERROR(SUMIFS('2011'!L:L,'2011'!F:F,A46,'2011'!C:C,B46,'2011'!D:D,"",'2011'!AA:AA,"JRO"), 0)</f>
        <v>0</v>
      </c>
      <c r="BT46" s="7" t="n">
        <f aca="false">IFERROR(BS46/BR46, 0)</f>
        <v>0</v>
      </c>
      <c r="BU46" s="0" t="n">
        <f aca="false">IFERROR(SUMIFS('2010'!$G:$G,'2010'!F:F,A46,'2010'!C:C,B46,'2010'!D:D,"",'2010'!AA:AA,"JRO",'2010'!L:L,"&lt;&gt;"), 0)</f>
        <v>0</v>
      </c>
      <c r="BV46" s="0" t="n">
        <f aca="false">IFERROR(SUMIFS('2010'!L:L,'2010'!F:F,A46,'2010'!C:C,B46,'2010'!D:D,"",'2010'!AA:AA,"JRO"), 0)</f>
        <v>0</v>
      </c>
      <c r="BW46" s="7" t="n">
        <f aca="false">IFERROR(BV46/BU46, 0)</f>
        <v>0</v>
      </c>
      <c r="BX46" s="0" t="n">
        <f aca="false">IFERROR(SUMIFS('2009'!$G:$G,'2009'!F:F,A46,'2009'!C:C,B46,'2009'!D:D,"",'2009'!AA:AA,"JRO",'2009'!L:L,"&lt;&gt;"), 0)</f>
        <v>0</v>
      </c>
      <c r="BY46" s="0" t="n">
        <f aca="false">IFERROR(SUMIFS('2009'!L:L,'2009'!F:F,A46,'2009'!C:C,B46,'2009'!D:D,"",'2009'!AA:AA,"JRO"), 0)</f>
        <v>0</v>
      </c>
      <c r="BZ46" s="7" t="n">
        <f aca="false">IFERROR(BY46/BX46, 0)</f>
        <v>0</v>
      </c>
    </row>
    <row r="47" customFormat="false" ht="15" hidden="false" customHeight="false" outlineLevel="0" collapsed="false">
      <c r="A47" s="0" t="s">
        <v>88</v>
      </c>
      <c r="B47" s="17" t="s">
        <v>67</v>
      </c>
      <c r="C47" s="56" t="n">
        <f aca="false">IFERROR(AVERAGEIFS(I47:BZ47,I$2:BZ$2,"JRO escorts per deportee",I47:BZ47,"&lt;&gt;0"), 0)</f>
        <v>1.65476190476191</v>
      </c>
      <c r="D47" s="13" t="n">
        <f aca="false">IFERROR(AVERAGEIFS(I47:BZ47,I$2:BZ$2,"NRO escorts per deportee",I47:BZ47,"&lt;&gt;0"), 0)</f>
        <v>0</v>
      </c>
      <c r="E47" s="13" t="n">
        <f aca="false">IFERROR(AVERAGEIFS(I47:BZ47,I$2:BZ$2,"CRO escorts per deportee",I47:BZ47,"&lt;&gt;0"), 0)</f>
        <v>1.30769230769231</v>
      </c>
      <c r="G47" s="0" t="n">
        <f aca="false">SUM(J47,M47,P47)</f>
        <v>213</v>
      </c>
      <c r="H47" s="0" t="n">
        <f aca="false">SUM(K47,N47,Q47)</f>
        <v>0</v>
      </c>
      <c r="I47" s="7" t="n">
        <f aca="false">IFERROR(H47/G47, 0)</f>
        <v>0</v>
      </c>
      <c r="J47" s="0" t="n">
        <f aca="false">IFERROR(SUMIFS('2018'!$H:$H,'2018'!$C:$C,B47,'2018'!$F:$F,A47,'2018'!AA:AA,"JRO",'2018'!P:P,"&lt;&gt;")+SUMIFS('2018'!$I:$I,'2018'!$D:$D,B47,'2018'!$F:$F,A47,'2018'!AA:AA,"JRO",'2018'!Q:Q,"&lt;&gt;")+SUMIFS('2018'!$J:$J,'2018'!$E:$E,B47,'2018'!$F:$F,A47,'2018'!AA:AA,"JRO",'2018'!R:R,"&lt;&gt;"), 0)</f>
        <v>0</v>
      </c>
      <c r="K47" s="0" t="n">
        <f aca="false">IFERROR(SUMIFS('2018'!M:M,'2018'!AA:AA,"JRO",'2018'!F:F,A47,'2018'!C:C,B47)+SUMIFS('2018'!P:P,'2018'!AA:AA,"JRO",'2018'!F:F,A47,'2018'!C:C,B47)+SUMIFS('2018'!N:N,'2018'!AA:AA,"JRO",'2018'!F:F,A47,'2018'!D:D,B47)+SUMIFS('2018'!N:N,'2018'!AA:AA,"JRO",'2018'!F:F,A47,'2018'!D:D,B47)+SUMIFS('2018'!O:O,'2018'!AA:AA,"JRO",'2018'!F:F,A47,'2018'!E:E,B47)+SUMIFS('2018'!R:R,'2018'!AA:AA,"JRO",'2018'!F:F,A47,'2018'!E:E,B47), 0)</f>
        <v>0</v>
      </c>
      <c r="L47" s="7" t="n">
        <f aca="false">IFERROR(K47/J47, 0)</f>
        <v>0</v>
      </c>
      <c r="M47" s="0" t="n">
        <f aca="false">IFERROR(SUMIFS('2018'!$H:$H,'2018'!$C:$C,B47,'2018'!$F:$F,A47,'2018'!AA:AA,"NRO",'2018'!P:P,"&lt;&gt;")+SUMIFS('2018'!$I:$I,'2018'!$D:$D,B47,'2018'!$F:$F,A47,'2018'!AA:AA,"NRO",'2018'!Q:Q,"&lt;&gt;")+SUMIFS('2018'!$J:$J,'2018'!$E:$E,B47,'2018'!$F:$F,A47,'2018'!AA:AA,"NRO",'2018'!R:R,"&lt;&gt;"), 0)</f>
        <v>0</v>
      </c>
      <c r="N47" s="0" t="n">
        <f aca="false">IFERROR(SUMIFS('2018'!M:M,'2018'!AA:AA,"NRO",'2018'!F:F,A47,'2018'!C:C,B47)+SUMIFS('2018'!P:P,'2018'!AA:AA,"NRO",'2018'!F:F,A47,'2018'!C:C,B47)+SUMIFS('2018'!N:N,'2018'!AA:AA,"NRO",'2018'!F:F,A47,'2018'!D:D,B47)+SUMIFS('2018'!N:N,'2018'!AA:AA,"NRO",'2018'!F:F,A47,'2018'!D:D,B47)+SUMIFS('2018'!O:O,'2018'!AA:AA,"NRO",'2018'!F:F,A47,'2018'!E:E,B47)+SUMIFS('2018'!R:R,'2018'!AA:AA,"NRO",'2018'!F:F,A47,'2018'!E:E,B47), 0)</f>
        <v>0</v>
      </c>
      <c r="O47" s="7" t="n">
        <f aca="false">IFERROR(N47/M47, 0)</f>
        <v>0</v>
      </c>
      <c r="P47" s="0" t="n">
        <f aca="false">IFERROR(SUMIFS('2018'!$H:$H,'2018'!$C:$C,B47,'2018'!$F:$F,A47,'2018'!AA:AA,"CRO")+SUMIFS('2018'!$I:$I,'2018'!$D:$D,B47,'2018'!$F:$F,A47,'2018'!AA:AA,"CRO")+SUMIFS('2018'!$J:$J,'2018'!$E:$E,B47,'2018'!$F:$F,A47,'2018'!AA:AA,"CRO"), 0)</f>
        <v>213</v>
      </c>
      <c r="Q47" s="0" t="n">
        <f aca="false">IFERROR(SUMIFS('2018'!M:M,'2018'!AA:AA,"CRO",'2018'!F:F,A47,'2018'!C:C,B47)+SUMIFS('2018'!P:P,'2018'!AA:AA,"CRO",'2018'!F:F,A47,'2018'!C:C,B47)+SUMIFS('2018'!N:N,'2018'!AA:AA,"CRO",'2018'!F:F,A47,'2018'!D:D,B47)+SUMIFS('2018'!N:N,'2018'!AA:AA,"CRO",'2018'!F:F,A47,'2018'!D:D,B47)+SUMIFS('2018'!O:O,'2018'!AA:AA,"CRO",'2018'!F:F,A47,'2018'!E:E,B47)+SUMIFS('2018'!R:R,'2018'!AA:AA,"CRO",'2018'!F:F,A47,'2018'!E:E,B47), 0)</f>
        <v>0</v>
      </c>
      <c r="R47" s="7" t="n">
        <f aca="false">IFERROR(Q47/P47, 0)</f>
        <v>0</v>
      </c>
      <c r="S47" s="7" t="n">
        <f aca="false">SUM(V47,Y47,AB47)</f>
        <v>26</v>
      </c>
      <c r="T47" s="7" t="n">
        <f aca="false">SUM(W47,Z47,AC47)</f>
        <v>34</v>
      </c>
      <c r="U47" s="7" t="n">
        <f aca="false">IFERROR(T47/S47, 0)</f>
        <v>1.30769230769231</v>
      </c>
      <c r="V47" s="0" t="n">
        <f aca="false">SUMIFS('2017'!$H:$H,'2017'!$C:$C,B47,'2017'!$F:$F,A47,'2017'!AA:AA,"JRO",'2017'!P:P,"&lt;&gt;")+SUMIFS('2017'!$I:$I,'2017'!$D:$D,B47,'2017'!$F:$F,A47,'2017'!AA:AA,"JRO",'2017'!Q:Q,"&lt;&gt;")+SUMIFS('2017'!$J:$J,'2017'!$E:$E,B47,'2017'!$F:$F,A47,'2017'!AA:AA,"JRO",'2017'!R:R,"&lt;&gt;")</f>
        <v>0</v>
      </c>
      <c r="W47" s="0" t="n">
        <f aca="false">IFERROR(SUMIFS('2017'!M:M,'2017'!AA:AA,"JRO",'2017'!F:F,A47,'2017'!C:C,B47)+SUMIFS('2017'!P:P,'2017'!AA:AA,"JRO",'2017'!F:F,A47,'2017'!C:C,B47)+SUMIFS('2017'!N:N,'2017'!AA:AA,"JRO",'2017'!F:F,A47,'2017'!D:D,B47)+SUMIFS('2017'!N:N,'2017'!AA:AA,"JRO",'2017'!F:F,A47,'2017'!D:D,B47)+SUMIFS('2017'!O:O,'2017'!AA:AA,"JRO",'2017'!F:F,A47,'2017'!E:E,B47)+SUMIFS('2017'!R:R,'2017'!AA:AA,"JRO",'2017'!F:F,A47,'2017'!E:E,B47), 0)</f>
        <v>0</v>
      </c>
      <c r="X47" s="7" t="n">
        <f aca="false">IFERROR(W47/V47, 0)</f>
        <v>0</v>
      </c>
      <c r="Y47" s="0" t="n">
        <f aca="false">IFERROR(SUMIFS('2017'!$H:$H,'2017'!$C:$C,B47,'2017'!$F:$F,A47,'2017'!AA:AA,"NRO",'2017'!P:P,"&lt;&gt;")+SUMIFS('2017'!$I:$I,'2017'!$D:$D,B47,'2017'!$F:$F,A47,'2017'!AA:AA,"NRO",'2017'!Q:Q,"&lt;&gt;")+SUMIFS('2017'!$J:$J,'2017'!$E:$E,B47,'2017'!$F:$F,A47,'2017'!AA:AA,"NRO",'2017'!R:R,"&lt;&gt;"), 0)</f>
        <v>0</v>
      </c>
      <c r="Z47" s="0" t="n">
        <f aca="false">IFERROR(SUMIFS('2017'!M:M,'2017'!AA:AA,"NRO",'2017'!F:F,A47,'2017'!C:C,B47)+SUMIFS('2017'!P:P,'2017'!AA:AA,"NRO",'2017'!F:F,A47,'2017'!C:C,B47)+SUMIFS('2017'!N:N,'2017'!AA:AA,"NRO",'2017'!F:F,A47,'2017'!D:D,B47)+SUMIFS('2017'!N:N,'2017'!AA:AA,"NRO",'2017'!F:F,A47,'2017'!D:D,B47)+SUMIFS('2017'!O:O,'2017'!AA:AA,"NRO",'2017'!F:F,A47,'2017'!E:E,B47)+SUMIFS('2017'!R:R,'2017'!AA:AA,"NRO",'2017'!F:F,A47,'2017'!E:E,B47), 0)</f>
        <v>0</v>
      </c>
      <c r="AA47" s="7" t="n">
        <f aca="false">IFERROR(Z47/Y47, 0)</f>
        <v>0</v>
      </c>
      <c r="AB47" s="0" t="n">
        <f aca="false">IFERROR(SUMIFS('2017'!$H:$H,'2017'!$C:$C,B47,'2017'!$F:$F,A47,'2017'!AA:AA,"CRO",'2017'!P:P,"&lt;&gt;")+SUMIFS('2017'!$I:$I,'2017'!$D:$D,B47,'2017'!$F:$F,A47,'2017'!AA:AA,"CRO",'2017'!Q:Q,"&lt;&gt;")+SUMIFS('2017'!$J:$J,'2017'!$E:$E,B47,'2017'!$F:$F,A47,'2017'!AA:AA,"CRO",'2017'!R:R,"&lt;&gt;"), 0)</f>
        <v>26</v>
      </c>
      <c r="AC47" s="0" t="n">
        <f aca="false">IFERROR(SUMIFS('2017'!M:M,'2017'!AA:AA,"CRO",'2017'!F:F,A47,'2017'!C:C,B47)+SUMIFS('2017'!P:P,'2017'!AA:AA,"CRO",'2017'!F:F,A47,'2017'!C:C,B47)+SUMIFS('2017'!N:N,'2017'!AA:AA,"CRO",'2017'!F:F,A47,'2017'!D:D,B47)+SUMIFS('2017'!N:N,'2017'!AA:AA,"CRO",'2017'!F:F,A47,'2017'!D:D,B47)+SUMIFS('2017'!O:O,'2017'!AA:AA,"CRO",'2017'!F:F,A47,'2017'!E:E,B47)+SUMIFS('2017'!R:R,'2017'!AA:AA,"CRO",'2017'!F:F,A47,'2017'!E:E,B47), 0)</f>
        <v>34</v>
      </c>
      <c r="AD47" s="0" t="n">
        <f aca="false">IFERROR(AC47/AB47, 0)</f>
        <v>1.30769230769231</v>
      </c>
      <c r="AE47" s="0" t="n">
        <f aca="false">SUM(AH47,AK47,AN47)</f>
        <v>16</v>
      </c>
      <c r="AF47" s="0" t="n">
        <f aca="false">SUM(AI47,AL47,AO47)</f>
        <v>12</v>
      </c>
      <c r="AG47" s="7" t="n">
        <f aca="false">IFERROR(AF47/AE47, 0)</f>
        <v>0.75</v>
      </c>
      <c r="AH47" s="0" t="n">
        <f aca="false">IFERROR(SUMIFS('2016'!$G:$G,'2016'!F:F,A47,'2016'!C:C,B47,'2016'!D:D,"",'2016'!AA:AA,"JRO",'2016'!L:L,"&lt;&gt;"), 0)</f>
        <v>16</v>
      </c>
      <c r="AI47" s="0" t="n">
        <f aca="false">IFERROR(SUMIFS('2016'!L:L,'2016'!F:F,A47,'2016'!C:C,B47,'2016'!D:D,"",'2016'!AA:AA,"JRO"), 0)</f>
        <v>12</v>
      </c>
      <c r="AJ47" s="7" t="n">
        <f aca="false">IFERROR(AI47/AH47, 0)</f>
        <v>0.75</v>
      </c>
      <c r="AK47" s="0" t="n">
        <f aca="false">IFERROR(SUMIFS('2016'!$G:$G,'2016'!F:F,A47,'2016'!C:C,B47,'2016'!D:D,"",'2016'!AA:AA,"NRO",'2016'!L:L,"&lt;&gt;"), 0)</f>
        <v>0</v>
      </c>
      <c r="AL47" s="0" t="n">
        <f aca="false">IFERROR(SUMIFS('2016'!L:L,'2016'!F:F,A47,'2016'!C:C,B47,'2016'!D:D,"",'2016'!AA:AA,"NRO"), 0)</f>
        <v>0</v>
      </c>
      <c r="AM47" s="0" t="n">
        <f aca="false">IFERROR(AL47/AK47, 0)</f>
        <v>0</v>
      </c>
      <c r="AN47" s="0" t="n">
        <f aca="false">IFERROR(SUMIFS('2016'!$G:$G,'2016'!F:F,A47,'2016'!C:C,B47,'2016'!D:D,"",'2016'!AA:AA,"CRO",'2016'!L:L,"&lt;&gt;"), 0)</f>
        <v>0</v>
      </c>
      <c r="AO47" s="0" t="n">
        <f aca="false">IFERROR(SUMIFS('2016'!L:L,'2016'!F:F,A47,'2016'!C:C,B47,'2016'!D:D,"",'2016'!AA:AA,"CRO"), 0)</f>
        <v>0</v>
      </c>
      <c r="AP47" s="0" t="n">
        <f aca="false">IFERROR(AO47/AN47, 0)</f>
        <v>0</v>
      </c>
      <c r="AQ47" s="0" t="n">
        <f aca="false">SUM(AT47,AW47,AZ47)</f>
        <v>4</v>
      </c>
      <c r="AR47" s="0" t="n">
        <f aca="false">SUM(AU47,AX47,BA47)</f>
        <v>9</v>
      </c>
      <c r="AS47" s="7" t="n">
        <f aca="false">IFERROR(AR47/AQ47, 0)</f>
        <v>2.25</v>
      </c>
      <c r="AT47" s="0" t="n">
        <f aca="false">IFERROR(SUMIFS('2015'!$G:$G,'2015'!F:F,A47,'2015'!C:C,B47,'2015'!D:D,"",'2015'!AA:AA,"JRO",'2015'!L:L,"&lt;&gt;"), 0)</f>
        <v>4</v>
      </c>
      <c r="AU47" s="0" t="n">
        <f aca="false">IFERROR(SUMIFS('2015'!L:L,'2015'!F:F,A47,'2015'!C:C,B47,'2015'!D:D,"",'2015'!AA:AA,"JRO"), 0)</f>
        <v>9</v>
      </c>
      <c r="AV47" s="0" t="n">
        <f aca="false">IFERROR(AU47/AT47, 0)</f>
        <v>2.25</v>
      </c>
      <c r="AW47" s="0" t="n">
        <f aca="false">IFERROR(SUMIFS('2015'!$G:$G,'2015'!F:F,A47,'2015'!C:C,B47,'2015'!D:D,"",'2015'!AA:AA,"NRO",'2015'!L:L,"&lt;&gt;"), 0)</f>
        <v>0</v>
      </c>
      <c r="AX47" s="0" t="n">
        <f aca="false">IFERROR(SUMIFS('2015'!L:L,'2015'!F:F,A47,'2015'!C:C,B47,'2015'!D:D,"",'2015'!AA:AA,"NRO"), 0)</f>
        <v>0</v>
      </c>
      <c r="AY47" s="0" t="n">
        <f aca="false">IFERROR(AX47/AW47, 0)</f>
        <v>0</v>
      </c>
      <c r="AZ47" s="0" t="n">
        <f aca="false">IFERROR(SUMIFS('2015'!$G:$G,'2015'!F:F,A47,'2015'!C:C,B47,'2015'!D:D,"",'2015'!AA:AA,"CRO",'2015'!L:L,"&lt;&gt;"), 0)</f>
        <v>0</v>
      </c>
      <c r="BA47" s="0" t="n">
        <f aca="false">IFERROR(SUMIFS('2015'!L:L,'2015'!F:F,A47,'2015'!C:C,B47,'2015'!D:D,"",'2015'!AA:AA,"CRO"), 0)</f>
        <v>0</v>
      </c>
      <c r="BB47" s="0" t="n">
        <f aca="false">IFERROR(BA47/AZ47, 0)</f>
        <v>0</v>
      </c>
      <c r="BC47" s="0" t="n">
        <f aca="false">SUM(BF47,BI47)</f>
        <v>7</v>
      </c>
      <c r="BD47" s="0" t="n">
        <f aca="false">SUM(BG47,BJ47)</f>
        <v>9</v>
      </c>
      <c r="BE47" s="7" t="n">
        <f aca="false">IFERROR(BD47/BC47, 0)</f>
        <v>1.28571428571429</v>
      </c>
      <c r="BF47" s="0" t="n">
        <f aca="false">IFERROR(SUMIFS('2014'!$G:$G,'2014'!F:F,A47,'2014'!C:C,B47,'2014'!D:D,"",'2014'!AA:AA,"JRO",'2014'!L:L,"&lt;&gt;"), 0)</f>
        <v>7</v>
      </c>
      <c r="BG47" s="0" t="n">
        <f aca="false">IFERROR(SUMIFS('2014'!L:L,'2014'!F:F,A47,'2014'!C:C,B47,'2014'!D:D,"",'2014'!AA:AA,"JRO"), 0)</f>
        <v>9</v>
      </c>
      <c r="BH47" s="7" t="n">
        <f aca="false">IFERROR(BG47/BF47, 0)</f>
        <v>1.28571428571429</v>
      </c>
      <c r="BI47" s="0" t="n">
        <f aca="false">IFERROR(SUMIFS('2014'!$G:$G,'2014'!F:F,A47,'2014'!C:C,B47,'2014'!D:D,"",'2014'!AA:AA,"CRO",'2014'!L:L,"&lt;&gt;"), 0)</f>
        <v>0</v>
      </c>
      <c r="BJ47" s="0" t="n">
        <f aca="false">IFERROR(SUMIFS('2014'!L:L,'2014'!F:F,A47,'2014'!C:C,B47,'2014'!D:D,"",'2014'!AA:AA,"CRO"), 0)</f>
        <v>0</v>
      </c>
      <c r="BK47" s="0" t="n">
        <f aca="false">IFERROR(BJ47/BI47, 0)</f>
        <v>0</v>
      </c>
      <c r="BL47" s="0" t="n">
        <f aca="false">IFERROR(SUMIFS('2013'!$G:$G,'2013'!F:F,A47,'2013'!C:C,B47,'2013'!D:D,"",'2013'!AA:AA,"JRO",'2013'!L:L,"&lt;&gt;"), 0)</f>
        <v>15</v>
      </c>
      <c r="BM47" s="0" t="n">
        <f aca="false">IFERROR(SUMIFS('2013'!L:L,'2013'!F:F,A47,'2013'!C:C,B47,'2013'!D:D,"",'2013'!AA:AA,"JRO"), 0)</f>
        <v>35</v>
      </c>
      <c r="BN47" s="0" t="n">
        <f aca="false">IFERROR(BM47/BL47, 0)</f>
        <v>2.33333333333333</v>
      </c>
      <c r="BO47" s="0" t="n">
        <f aca="false">IFERROR(SUMIFS('2012'!$G:$G,'2012'!F:F,A47,'2012'!C:C,B47,'2012'!D:D,"",'2012'!AA:AA,"JRO",'2012'!L:L,"&lt;&gt;"), 0)</f>
        <v>0</v>
      </c>
      <c r="BP47" s="0" t="n">
        <f aca="false">IFERROR(SUMIFS('2012'!L:L,'2012'!F:F,A47,'2012'!C:C,B47,'2012'!D:D,"",'2012'!AA:AA,"JRO"), 0)</f>
        <v>0</v>
      </c>
      <c r="BQ47" s="0" t="n">
        <f aca="false">IFERROR(BP47/BO47, 0)</f>
        <v>0</v>
      </c>
      <c r="BR47" s="0" t="n">
        <f aca="false">IFERROR(SUMIFS('2011'!$G:$G,'2011'!F:F,A47,'2011'!C:C,B47,'2011'!D:D,"",'2011'!AA:AA,"JRO",'2011'!L:L,"&lt;&gt;"), 0)</f>
        <v>0</v>
      </c>
      <c r="BS47" s="0" t="n">
        <f aca="false">IFERROR(SUMIFS('2011'!L:L,'2011'!F:F,A47,'2011'!C:C,B47,'2011'!D:D,"",'2011'!AA:AA,"JRO"), 0)</f>
        <v>0</v>
      </c>
      <c r="BT47" s="7" t="n">
        <f aca="false">IFERROR(BS47/BR47, 0)</f>
        <v>0</v>
      </c>
      <c r="BU47" s="0" t="n">
        <f aca="false">IFERROR(SUMIFS('2010'!$G:$G,'2010'!F:F,A47,'2010'!C:C,B47,'2010'!D:D,"",'2010'!AA:AA,"JRO",'2010'!L:L,"&lt;&gt;"), 0)</f>
        <v>0</v>
      </c>
      <c r="BV47" s="0" t="n">
        <f aca="false">IFERROR(SUMIFS('2010'!L:L,'2010'!F:F,A47,'2010'!C:C,B47,'2010'!D:D,"",'2010'!AA:AA,"JRO"), 0)</f>
        <v>0</v>
      </c>
      <c r="BW47" s="7" t="n">
        <f aca="false">IFERROR(BV47/BU47, 0)</f>
        <v>0</v>
      </c>
      <c r="BX47" s="0" t="n">
        <f aca="false">IFERROR(SUMIFS('2009'!$G:$G,'2009'!F:F,A47,'2009'!C:C,B47,'2009'!D:D,"",'2009'!AA:AA,"JRO",'2009'!L:L,"&lt;&gt;"), 0)</f>
        <v>0</v>
      </c>
      <c r="BY47" s="0" t="n">
        <f aca="false">IFERROR(SUMIFS('2009'!L:L,'2009'!F:F,A47,'2009'!C:C,B47,'2009'!D:D,"",'2009'!AA:AA,"JRO"), 0)</f>
        <v>0</v>
      </c>
      <c r="BZ47" s="7" t="n">
        <f aca="false">IFERROR(BY47/BX47, 0)</f>
        <v>0</v>
      </c>
    </row>
    <row r="48" customFormat="false" ht="15" hidden="false" customHeight="false" outlineLevel="0" collapsed="false">
      <c r="A48" s="0" t="s">
        <v>88</v>
      </c>
      <c r="B48" s="13" t="s">
        <v>62</v>
      </c>
      <c r="C48" s="56" t="n">
        <f aca="false">IFERROR(AVERAGEIFS(I48:BZ48,I$2:BZ$2,"JRO escorts per deportee",I48:BZ48,"&lt;&gt;0"), 0)</f>
        <v>2.7875</v>
      </c>
      <c r="D48" s="13" t="n">
        <f aca="false">IFERROR(AVERAGEIFS(I48:BZ48,I$2:BZ$2,"NRO escorts per deportee",I48:BZ48,"&lt;&gt;0"), 0)</f>
        <v>0</v>
      </c>
      <c r="E48" s="13" t="n">
        <f aca="false">IFERROR(AVERAGEIFS(I48:BZ48,I$2:BZ$2,"CRO escorts per deportee",I48:BZ48,"&lt;&gt;0"), 0)</f>
        <v>0</v>
      </c>
      <c r="G48" s="0" t="n">
        <f aca="false">SUM(J48,M48,P48)</f>
        <v>0</v>
      </c>
      <c r="H48" s="0" t="n">
        <f aca="false">SUM(K48,N48,Q48)</f>
        <v>0</v>
      </c>
      <c r="I48" s="7" t="n">
        <f aca="false">IFERROR(H48/G48, 0)</f>
        <v>0</v>
      </c>
      <c r="J48" s="0" t="n">
        <f aca="false">IFERROR(SUMIFS('2018'!$H:$H,'2018'!$C:$C,B48,'2018'!$F:$F,A48,'2018'!AA:AA,"JRO",'2018'!P:P,"&lt;&gt;")+SUMIFS('2018'!$I:$I,'2018'!$D:$D,B48,'2018'!$F:$F,A48,'2018'!AA:AA,"JRO",'2018'!Q:Q,"&lt;&gt;")+SUMIFS('2018'!$J:$J,'2018'!$E:$E,B48,'2018'!$F:$F,A48,'2018'!AA:AA,"JRO",'2018'!R:R,"&lt;&gt;"), 0)</f>
        <v>0</v>
      </c>
      <c r="K48" s="0" t="n">
        <f aca="false">IFERROR(SUMIFS('2018'!M:M,'2018'!AA:AA,"JRO",'2018'!F:F,A48,'2018'!C:C,B48)+SUMIFS('2018'!P:P,'2018'!AA:AA,"JRO",'2018'!F:F,A48,'2018'!C:C,B48)+SUMIFS('2018'!N:N,'2018'!AA:AA,"JRO",'2018'!F:F,A48,'2018'!D:D,B48)+SUMIFS('2018'!N:N,'2018'!AA:AA,"JRO",'2018'!F:F,A48,'2018'!D:D,B48)+SUMIFS('2018'!O:O,'2018'!AA:AA,"JRO",'2018'!F:F,A48,'2018'!E:E,B48)+SUMIFS('2018'!R:R,'2018'!AA:AA,"JRO",'2018'!F:F,A48,'2018'!E:E,B48), 0)</f>
        <v>0</v>
      </c>
      <c r="L48" s="7" t="n">
        <f aca="false">IFERROR(K48/J48, 0)</f>
        <v>0</v>
      </c>
      <c r="M48" s="0" t="n">
        <f aca="false">IFERROR(SUMIFS('2018'!$H:$H,'2018'!$C:$C,B48,'2018'!$F:$F,A48,'2018'!AA:AA,"NRO",'2018'!P:P,"&lt;&gt;")+SUMIFS('2018'!$I:$I,'2018'!$D:$D,B48,'2018'!$F:$F,A48,'2018'!AA:AA,"NRO",'2018'!Q:Q,"&lt;&gt;")+SUMIFS('2018'!$J:$J,'2018'!$E:$E,B48,'2018'!$F:$F,A48,'2018'!AA:AA,"NRO",'2018'!R:R,"&lt;&gt;"), 0)</f>
        <v>0</v>
      </c>
      <c r="N48" s="0" t="n">
        <f aca="false">IFERROR(SUMIFS('2018'!M:M,'2018'!AA:AA,"NRO",'2018'!F:F,A48,'2018'!C:C,B48)+SUMIFS('2018'!P:P,'2018'!AA:AA,"NRO",'2018'!F:F,A48,'2018'!C:C,B48)+SUMIFS('2018'!N:N,'2018'!AA:AA,"NRO",'2018'!F:F,A48,'2018'!D:D,B48)+SUMIFS('2018'!N:N,'2018'!AA:AA,"NRO",'2018'!F:F,A48,'2018'!D:D,B48)+SUMIFS('2018'!O:O,'2018'!AA:AA,"NRO",'2018'!F:F,A48,'2018'!E:E,B48)+SUMIFS('2018'!R:R,'2018'!AA:AA,"NRO",'2018'!F:F,A48,'2018'!E:E,B48), 0)</f>
        <v>0</v>
      </c>
      <c r="O48" s="7" t="n">
        <f aca="false">IFERROR(N48/M48, 0)</f>
        <v>0</v>
      </c>
      <c r="P48" s="0" t="n">
        <f aca="false">IFERROR(SUMIFS('2018'!$H:$H,'2018'!$C:$C,B48,'2018'!$F:$F,A48,'2018'!AA:AA,"CRO")+SUMIFS('2018'!$I:$I,'2018'!$D:$D,B48,'2018'!$F:$F,A48,'2018'!AA:AA,"CRO")+SUMIFS('2018'!$J:$J,'2018'!$E:$E,B48,'2018'!$F:$F,A48,'2018'!AA:AA,"CRO"), 0)</f>
        <v>0</v>
      </c>
      <c r="Q48" s="0" t="n">
        <f aca="false">IFERROR(SUMIFS('2018'!M:M,'2018'!AA:AA,"CRO",'2018'!F:F,A48,'2018'!C:C,B48)+SUMIFS('2018'!P:P,'2018'!AA:AA,"CRO",'2018'!F:F,A48,'2018'!C:C,B48)+SUMIFS('2018'!N:N,'2018'!AA:AA,"CRO",'2018'!F:F,A48,'2018'!D:D,B48)+SUMIFS('2018'!N:N,'2018'!AA:AA,"CRO",'2018'!F:F,A48,'2018'!D:D,B48)+SUMIFS('2018'!O:O,'2018'!AA:AA,"CRO",'2018'!F:F,A48,'2018'!E:E,B48)+SUMIFS('2018'!R:R,'2018'!AA:AA,"CRO",'2018'!F:F,A48,'2018'!E:E,B48), 0)</f>
        <v>0</v>
      </c>
      <c r="R48" s="7" t="n">
        <f aca="false">IFERROR(Q48/P48, 0)</f>
        <v>0</v>
      </c>
      <c r="S48" s="7" t="n">
        <f aca="false">SUM(V48,Y48,AB48)</f>
        <v>5</v>
      </c>
      <c r="T48" s="7" t="n">
        <f aca="false">SUM(W48,Z48,AC48)</f>
        <v>11</v>
      </c>
      <c r="U48" s="7" t="n">
        <f aca="false">IFERROR(T48/S48, 0)</f>
        <v>2.2</v>
      </c>
      <c r="V48" s="0" t="n">
        <f aca="false">SUMIFS('2017'!$H:$H,'2017'!$C:$C,B48,'2017'!$F:$F,A48,'2017'!AA:AA,"JRO",'2017'!P:P,"&lt;&gt;")+SUMIFS('2017'!$I:$I,'2017'!$D:$D,B48,'2017'!$F:$F,A48,'2017'!AA:AA,"JRO",'2017'!Q:Q,"&lt;&gt;")+SUMIFS('2017'!$J:$J,'2017'!$E:$E,B48,'2017'!$F:$F,A48,'2017'!AA:AA,"JRO",'2017'!R:R,"&lt;&gt;")</f>
        <v>5</v>
      </c>
      <c r="W48" s="0" t="n">
        <f aca="false">IFERROR(SUMIFS('2017'!M:M,'2017'!AA:AA,"JRO",'2017'!F:F,A48,'2017'!C:C,B48)+SUMIFS('2017'!P:P,'2017'!AA:AA,"JRO",'2017'!F:F,A48,'2017'!C:C,B48)+SUMIFS('2017'!N:N,'2017'!AA:AA,"JRO",'2017'!F:F,A48,'2017'!D:D,B48)+SUMIFS('2017'!N:N,'2017'!AA:AA,"JRO",'2017'!F:F,A48,'2017'!D:D,B48)+SUMIFS('2017'!O:O,'2017'!AA:AA,"JRO",'2017'!F:F,A48,'2017'!E:E,B48)+SUMIFS('2017'!R:R,'2017'!AA:AA,"JRO",'2017'!F:F,A48,'2017'!E:E,B48), 0)</f>
        <v>11</v>
      </c>
      <c r="X48" s="7" t="n">
        <f aca="false">IFERROR(W48/V48, 0)</f>
        <v>2.2</v>
      </c>
      <c r="Y48" s="0" t="n">
        <f aca="false">IFERROR(SUMIFS('2017'!$H:$H,'2017'!$C:$C,B48,'2017'!$F:$F,A48,'2017'!AA:AA,"NRO",'2017'!P:P,"&lt;&gt;")+SUMIFS('2017'!$I:$I,'2017'!$D:$D,B48,'2017'!$F:$F,A48,'2017'!AA:AA,"NRO",'2017'!Q:Q,"&lt;&gt;")+SUMIFS('2017'!$J:$J,'2017'!$E:$E,B48,'2017'!$F:$F,A48,'2017'!AA:AA,"NRO",'2017'!R:R,"&lt;&gt;"), 0)</f>
        <v>0</v>
      </c>
      <c r="Z48" s="0" t="n">
        <f aca="false">IFERROR(SUMIFS('2017'!M:M,'2017'!AA:AA,"NRO",'2017'!F:F,A48,'2017'!C:C,B48)+SUMIFS('2017'!P:P,'2017'!AA:AA,"NRO",'2017'!F:F,A48,'2017'!C:C,B48)+SUMIFS('2017'!N:N,'2017'!AA:AA,"NRO",'2017'!F:F,A48,'2017'!D:D,B48)+SUMIFS('2017'!N:N,'2017'!AA:AA,"NRO",'2017'!F:F,A48,'2017'!D:D,B48)+SUMIFS('2017'!O:O,'2017'!AA:AA,"NRO",'2017'!F:F,A48,'2017'!E:E,B48)+SUMIFS('2017'!R:R,'2017'!AA:AA,"NRO",'2017'!F:F,A48,'2017'!E:E,B48), 0)</f>
        <v>0</v>
      </c>
      <c r="AA48" s="7" t="n">
        <f aca="false">IFERROR(Z48/Y48, 0)</f>
        <v>0</v>
      </c>
      <c r="AB48" s="0" t="n">
        <f aca="false">IFERROR(SUMIFS('2017'!$H:$H,'2017'!$C:$C,B48,'2017'!$F:$F,A48,'2017'!AA:AA,"CRO",'2017'!P:P,"&lt;&gt;")+SUMIFS('2017'!$I:$I,'2017'!$D:$D,B48,'2017'!$F:$F,A48,'2017'!AA:AA,"CRO",'2017'!Q:Q,"&lt;&gt;")+SUMIFS('2017'!$J:$J,'2017'!$E:$E,B48,'2017'!$F:$F,A48,'2017'!AA:AA,"CRO",'2017'!R:R,"&lt;&gt;"), 0)</f>
        <v>0</v>
      </c>
      <c r="AC48" s="0" t="n">
        <f aca="false">IFERROR(SUMIFS('2017'!M:M,'2017'!AA:AA,"CRO",'2017'!F:F,A48,'2017'!C:C,B48)+SUMIFS('2017'!P:P,'2017'!AA:AA,"CRO",'2017'!F:F,A48,'2017'!C:C,B48)+SUMIFS('2017'!N:N,'2017'!AA:AA,"CRO",'2017'!F:F,A48,'2017'!D:D,B48)+SUMIFS('2017'!N:N,'2017'!AA:AA,"CRO",'2017'!F:F,A48,'2017'!D:D,B48)+SUMIFS('2017'!O:O,'2017'!AA:AA,"CRO",'2017'!F:F,A48,'2017'!E:E,B48)+SUMIFS('2017'!R:R,'2017'!AA:AA,"CRO",'2017'!F:F,A48,'2017'!E:E,B48), 0)</f>
        <v>0</v>
      </c>
      <c r="AD48" s="0" t="n">
        <f aca="false">IFERROR(AC48/AB48, 0)</f>
        <v>0</v>
      </c>
      <c r="AE48" s="0" t="n">
        <f aca="false">SUM(AH48,AK48,AN48)</f>
        <v>8</v>
      </c>
      <c r="AF48" s="0" t="n">
        <f aca="false">SUM(AI48,AL48,AO48)</f>
        <v>27</v>
      </c>
      <c r="AG48" s="7" t="n">
        <f aca="false">IFERROR(AF48/AE48, 0)</f>
        <v>3.375</v>
      </c>
      <c r="AH48" s="0" t="n">
        <f aca="false">IFERROR(SUMIFS('2016'!$G:$G,'2016'!F:F,A48,'2016'!C:C,B48,'2016'!D:D,"",'2016'!AA:AA,"JRO",'2016'!L:L,"&lt;&gt;"), 0)</f>
        <v>8</v>
      </c>
      <c r="AI48" s="0" t="n">
        <f aca="false">IFERROR(SUMIFS('2016'!L:L,'2016'!F:F,A48,'2016'!C:C,B48,'2016'!D:D,"",'2016'!AA:AA,"JRO"), 0)</f>
        <v>27</v>
      </c>
      <c r="AJ48" s="7" t="n">
        <f aca="false">IFERROR(AI48/AH48, 0)</f>
        <v>3.375</v>
      </c>
      <c r="AK48" s="0" t="n">
        <f aca="false">IFERROR(SUMIFS('2016'!$G:$G,'2016'!F:F,A48,'2016'!C:C,B48,'2016'!D:D,"",'2016'!AA:AA,"NRO",'2016'!L:L,"&lt;&gt;"), 0)</f>
        <v>0</v>
      </c>
      <c r="AL48" s="0" t="n">
        <f aca="false">IFERROR(SUMIFS('2016'!L:L,'2016'!F:F,A48,'2016'!C:C,B48,'2016'!D:D,"",'2016'!AA:AA,"NRO"), 0)</f>
        <v>0</v>
      </c>
      <c r="AM48" s="0" t="n">
        <f aca="false">IFERROR(AL48/AK48, 0)</f>
        <v>0</v>
      </c>
      <c r="AN48" s="0" t="n">
        <f aca="false">IFERROR(SUMIFS('2016'!$G:$G,'2016'!F:F,A48,'2016'!C:C,B48,'2016'!D:D,"",'2016'!AA:AA,"CRO",'2016'!L:L,"&lt;&gt;"), 0)</f>
        <v>0</v>
      </c>
      <c r="AO48" s="0" t="n">
        <f aca="false">IFERROR(SUMIFS('2016'!L:L,'2016'!F:F,A48,'2016'!C:C,B48,'2016'!D:D,"",'2016'!AA:AA,"CRO"), 0)</f>
        <v>0</v>
      </c>
      <c r="AP48" s="0" t="n">
        <f aca="false">IFERROR(AO48/AN48, 0)</f>
        <v>0</v>
      </c>
      <c r="AQ48" s="0" t="n">
        <f aca="false">SUM(AT48,AW48,AZ48)</f>
        <v>0</v>
      </c>
      <c r="AR48" s="0" t="n">
        <f aca="false">SUM(AU48,AX48,BA48)</f>
        <v>0</v>
      </c>
      <c r="AS48" s="7" t="n">
        <f aca="false">IFERROR(AR48/AQ48, 0)</f>
        <v>0</v>
      </c>
      <c r="AT48" s="0" t="n">
        <f aca="false">IFERROR(SUMIFS('2015'!$G:$G,'2015'!F:F,A48,'2015'!C:C,B48,'2015'!D:D,"",'2015'!AA:AA,"JRO",'2015'!L:L,"&lt;&gt;"), 0)</f>
        <v>0</v>
      </c>
      <c r="AU48" s="0" t="n">
        <f aca="false">IFERROR(SUMIFS('2015'!L:L,'2015'!F:F,A48,'2015'!C:C,B48,'2015'!D:D,"",'2015'!AA:AA,"JRO"), 0)</f>
        <v>0</v>
      </c>
      <c r="AV48" s="0" t="n">
        <f aca="false">IFERROR(AU48/AT48, 0)</f>
        <v>0</v>
      </c>
      <c r="AW48" s="0" t="n">
        <f aca="false">IFERROR(SUMIFS('2015'!$G:$G,'2015'!F:F,A48,'2015'!C:C,B48,'2015'!D:D,"",'2015'!AA:AA,"NRO",'2015'!L:L,"&lt;&gt;"), 0)</f>
        <v>0</v>
      </c>
      <c r="AX48" s="0" t="n">
        <f aca="false">IFERROR(SUMIFS('2015'!L:L,'2015'!F:F,A48,'2015'!C:C,B48,'2015'!D:D,"",'2015'!AA:AA,"NRO"), 0)</f>
        <v>0</v>
      </c>
      <c r="AY48" s="0" t="n">
        <f aca="false">IFERROR(AX48/AW48, 0)</f>
        <v>0</v>
      </c>
      <c r="AZ48" s="0" t="n">
        <f aca="false">IFERROR(SUMIFS('2015'!$G:$G,'2015'!F:F,A48,'2015'!C:C,B48,'2015'!D:D,"",'2015'!AA:AA,"CRO",'2015'!L:L,"&lt;&gt;"), 0)</f>
        <v>0</v>
      </c>
      <c r="BA48" s="0" t="n">
        <f aca="false">IFERROR(SUMIFS('2015'!L:L,'2015'!F:F,A48,'2015'!C:C,B48,'2015'!D:D,"",'2015'!AA:AA,"CRO"), 0)</f>
        <v>0</v>
      </c>
      <c r="BB48" s="0" t="n">
        <f aca="false">IFERROR(BA48/AZ48, 0)</f>
        <v>0</v>
      </c>
      <c r="BC48" s="0" t="n">
        <f aca="false">SUM(BF48,BI48)</f>
        <v>0</v>
      </c>
      <c r="BD48" s="0" t="n">
        <f aca="false">SUM(BG48,BJ48)</f>
        <v>0</v>
      </c>
      <c r="BE48" s="7" t="n">
        <f aca="false">IFERROR(BD48/BC48, 0)</f>
        <v>0</v>
      </c>
      <c r="BF48" s="0" t="n">
        <f aca="false">IFERROR(SUMIFS('2014'!$G:$G,'2014'!F:F,A48,'2014'!C:C,B48,'2014'!D:D,"",'2014'!AA:AA,"JRO",'2014'!L:L,"&lt;&gt;"), 0)</f>
        <v>0</v>
      </c>
      <c r="BG48" s="0" t="n">
        <f aca="false">IFERROR(SUMIFS('2014'!L:L,'2014'!F:F,A48,'2014'!C:C,B48,'2014'!D:D,"",'2014'!AA:AA,"JRO"), 0)</f>
        <v>0</v>
      </c>
      <c r="BH48" s="7" t="n">
        <f aca="false">IFERROR(BG48/BF48, 0)</f>
        <v>0</v>
      </c>
      <c r="BI48" s="0" t="n">
        <f aca="false">IFERROR(SUMIFS('2014'!$G:$G,'2014'!F:F,A48,'2014'!C:C,B48,'2014'!D:D,"",'2014'!AA:AA,"CRO",'2014'!L:L,"&lt;&gt;"), 0)</f>
        <v>0</v>
      </c>
      <c r="BJ48" s="0" t="n">
        <f aca="false">IFERROR(SUMIFS('2014'!L:L,'2014'!F:F,A48,'2014'!C:C,B48,'2014'!D:D,"",'2014'!AA:AA,"CRO"), 0)</f>
        <v>0</v>
      </c>
      <c r="BK48" s="0" t="n">
        <f aca="false">IFERROR(BJ48/BI48, 0)</f>
        <v>0</v>
      </c>
      <c r="BL48" s="0" t="n">
        <f aca="false">IFERROR(SUMIFS('2013'!$G:$G,'2013'!F:F,A48,'2013'!C:C,B48,'2013'!D:D,"",'2013'!AA:AA,"JRO",'2013'!L:L,"&lt;&gt;"), 0)</f>
        <v>0</v>
      </c>
      <c r="BM48" s="0" t="n">
        <f aca="false">IFERROR(SUMIFS('2013'!L:L,'2013'!F:F,A48,'2013'!C:C,B48,'2013'!D:D,"",'2013'!AA:AA,"JRO"), 0)</f>
        <v>0</v>
      </c>
      <c r="BN48" s="0" t="n">
        <f aca="false">IFERROR(BM48/BL48, 0)</f>
        <v>0</v>
      </c>
      <c r="BO48" s="0" t="n">
        <f aca="false">IFERROR(SUMIFS('2012'!$G:$G,'2012'!F:F,A48,'2012'!C:C,B48,'2012'!D:D,"",'2012'!AA:AA,"JRO",'2012'!L:L,"&lt;&gt;"), 0)</f>
        <v>0</v>
      </c>
      <c r="BP48" s="0" t="n">
        <f aca="false">IFERROR(SUMIFS('2012'!L:L,'2012'!F:F,A48,'2012'!C:C,B48,'2012'!D:D,"",'2012'!AA:AA,"JRO"), 0)</f>
        <v>0</v>
      </c>
      <c r="BQ48" s="0" t="n">
        <f aca="false">IFERROR(BP48/BO48, 0)</f>
        <v>0</v>
      </c>
      <c r="BR48" s="0" t="n">
        <f aca="false">IFERROR(SUMIFS('2011'!$G:$G,'2011'!F:F,A48,'2011'!C:C,B48,'2011'!D:D,"",'2011'!AA:AA,"JRO",'2011'!L:L,"&lt;&gt;"), 0)</f>
        <v>0</v>
      </c>
      <c r="BS48" s="0" t="n">
        <f aca="false">IFERROR(SUMIFS('2011'!L:L,'2011'!F:F,A48,'2011'!C:C,B48,'2011'!D:D,"",'2011'!AA:AA,"JRO"), 0)</f>
        <v>0</v>
      </c>
      <c r="BT48" s="7" t="n">
        <f aca="false">IFERROR(BS48/BR48, 0)</f>
        <v>0</v>
      </c>
      <c r="BU48" s="0" t="n">
        <f aca="false">IFERROR(SUMIFS('2010'!$G:$G,'2010'!F:F,A48,'2010'!C:C,B48,'2010'!D:D,"",'2010'!AA:AA,"JRO",'2010'!L:L,"&lt;&gt;"), 0)</f>
        <v>0</v>
      </c>
      <c r="BV48" s="0" t="n">
        <f aca="false">IFERROR(SUMIFS('2010'!L:L,'2010'!F:F,A48,'2010'!C:C,B48,'2010'!D:D,"",'2010'!AA:AA,"JRO"), 0)</f>
        <v>0</v>
      </c>
      <c r="BW48" s="7" t="n">
        <f aca="false">IFERROR(BV48/BU48, 0)</f>
        <v>0</v>
      </c>
      <c r="BX48" s="0" t="n">
        <f aca="false">IFERROR(SUMIFS('2009'!$G:$G,'2009'!F:F,A48,'2009'!C:C,B48,'2009'!D:D,"",'2009'!AA:AA,"JRO",'2009'!L:L,"&lt;&gt;"), 0)</f>
        <v>0</v>
      </c>
      <c r="BY48" s="0" t="n">
        <f aca="false">IFERROR(SUMIFS('2009'!L:L,'2009'!F:F,A48,'2009'!C:C,B48,'2009'!D:D,"",'2009'!AA:AA,"JRO"), 0)</f>
        <v>0</v>
      </c>
      <c r="BZ48" s="7" t="n">
        <f aca="false">IFERROR(BY48/BX48, 0)</f>
        <v>0</v>
      </c>
    </row>
    <row r="49" customFormat="false" ht="15" hidden="false" customHeight="false" outlineLevel="0" collapsed="false">
      <c r="A49" s="0" t="s">
        <v>88</v>
      </c>
      <c r="B49" s="13" t="s">
        <v>45</v>
      </c>
      <c r="C49" s="56" t="n">
        <f aca="false">IFERROR(AVERAGEIFS(I49:BZ49,I$2:BZ$2,"JRO escorts per deportee",I49:BZ49,"&lt;&gt;0"), 0)</f>
        <v>0</v>
      </c>
      <c r="D49" s="13" t="n">
        <f aca="false">IFERROR(AVERAGEIFS(I49:BZ49,I$2:BZ$2,"NRO escorts per deportee",I49:BZ49,"&lt;&gt;0"), 0)</f>
        <v>0</v>
      </c>
      <c r="E49" s="13" t="n">
        <f aca="false">IFERROR(AVERAGEIFS(I49:BZ49,I$2:BZ$2,"CRO escorts per deportee",I49:BZ49,"&lt;&gt;0"), 0)</f>
        <v>0</v>
      </c>
      <c r="G49" s="0" t="n">
        <f aca="false">SUM(J49,M49,P49)</f>
        <v>0</v>
      </c>
      <c r="H49" s="0" t="n">
        <f aca="false">SUM(K49,N49,Q49)</f>
        <v>0</v>
      </c>
      <c r="I49" s="7" t="n">
        <f aca="false">IFERROR(H49/G49, 0)</f>
        <v>0</v>
      </c>
      <c r="J49" s="0" t="n">
        <f aca="false">IFERROR(SUMIFS('2018'!$H:$H,'2018'!$C:$C,B49,'2018'!$F:$F,A49,'2018'!AA:AA,"JRO",'2018'!P:P,"&lt;&gt;")+SUMIFS('2018'!$I:$I,'2018'!$D:$D,B49,'2018'!$F:$F,A49,'2018'!AA:AA,"JRO",'2018'!Q:Q,"&lt;&gt;")+SUMIFS('2018'!$J:$J,'2018'!$E:$E,B49,'2018'!$F:$F,A49,'2018'!AA:AA,"JRO",'2018'!R:R,"&lt;&gt;"), 0)</f>
        <v>0</v>
      </c>
      <c r="K49" s="0" t="n">
        <f aca="false">IFERROR(SUMIFS('2018'!M:M,'2018'!AA:AA,"JRO",'2018'!F:F,A49,'2018'!C:C,B49)+SUMIFS('2018'!P:P,'2018'!AA:AA,"JRO",'2018'!F:F,A49,'2018'!C:C,B49)+SUMIFS('2018'!N:N,'2018'!AA:AA,"JRO",'2018'!F:F,A49,'2018'!D:D,B49)+SUMIFS('2018'!N:N,'2018'!AA:AA,"JRO",'2018'!F:F,A49,'2018'!D:D,B49)+SUMIFS('2018'!O:O,'2018'!AA:AA,"JRO",'2018'!F:F,A49,'2018'!E:E,B49)+SUMIFS('2018'!R:R,'2018'!AA:AA,"JRO",'2018'!F:F,A49,'2018'!E:E,B49), 0)</f>
        <v>0</v>
      </c>
      <c r="L49" s="7" t="n">
        <f aca="false">IFERROR(K49/J49, 0)</f>
        <v>0</v>
      </c>
      <c r="M49" s="0" t="n">
        <f aca="false">IFERROR(SUMIFS('2018'!$H:$H,'2018'!$C:$C,B49,'2018'!$F:$F,A49,'2018'!AA:AA,"NRO",'2018'!P:P,"&lt;&gt;")+SUMIFS('2018'!$I:$I,'2018'!$D:$D,B49,'2018'!$F:$F,A49,'2018'!AA:AA,"NRO",'2018'!Q:Q,"&lt;&gt;")+SUMIFS('2018'!$J:$J,'2018'!$E:$E,B49,'2018'!$F:$F,A49,'2018'!AA:AA,"NRO",'2018'!R:R,"&lt;&gt;"), 0)</f>
        <v>0</v>
      </c>
      <c r="N49" s="0" t="n">
        <f aca="false">IFERROR(SUMIFS('2018'!M:M,'2018'!AA:AA,"NRO",'2018'!F:F,A49,'2018'!C:C,B49)+SUMIFS('2018'!P:P,'2018'!AA:AA,"NRO",'2018'!F:F,A49,'2018'!C:C,B49)+SUMIFS('2018'!N:N,'2018'!AA:AA,"NRO",'2018'!F:F,A49,'2018'!D:D,B49)+SUMIFS('2018'!N:N,'2018'!AA:AA,"NRO",'2018'!F:F,A49,'2018'!D:D,B49)+SUMIFS('2018'!O:O,'2018'!AA:AA,"NRO",'2018'!F:F,A49,'2018'!E:E,B49)+SUMIFS('2018'!R:R,'2018'!AA:AA,"NRO",'2018'!F:F,A49,'2018'!E:E,B49), 0)</f>
        <v>0</v>
      </c>
      <c r="O49" s="7" t="n">
        <f aca="false">IFERROR(N49/M49, 0)</f>
        <v>0</v>
      </c>
      <c r="P49" s="0" t="n">
        <f aca="false">IFERROR(SUMIFS('2018'!$H:$H,'2018'!$C:$C,B49,'2018'!$F:$F,A49,'2018'!AA:AA,"CRO")+SUMIFS('2018'!$I:$I,'2018'!$D:$D,B49,'2018'!$F:$F,A49,'2018'!AA:AA,"CRO")+SUMIFS('2018'!$J:$J,'2018'!$E:$E,B49,'2018'!$F:$F,A49,'2018'!AA:AA,"CRO"), 0)</f>
        <v>0</v>
      </c>
      <c r="Q49" s="0" t="n">
        <f aca="false">IFERROR(SUMIFS('2018'!M:M,'2018'!AA:AA,"CRO",'2018'!F:F,A49,'2018'!C:C,B49)+SUMIFS('2018'!P:P,'2018'!AA:AA,"CRO",'2018'!F:F,A49,'2018'!C:C,B49)+SUMIFS('2018'!N:N,'2018'!AA:AA,"CRO",'2018'!F:F,A49,'2018'!D:D,B49)+SUMIFS('2018'!N:N,'2018'!AA:AA,"CRO",'2018'!F:F,A49,'2018'!D:D,B49)+SUMIFS('2018'!O:O,'2018'!AA:AA,"CRO",'2018'!F:F,A49,'2018'!E:E,B49)+SUMIFS('2018'!R:R,'2018'!AA:AA,"CRO",'2018'!F:F,A49,'2018'!E:E,B49), 0)</f>
        <v>0</v>
      </c>
      <c r="R49" s="7" t="n">
        <f aca="false">IFERROR(Q49/P49, 0)</f>
        <v>0</v>
      </c>
      <c r="S49" s="7" t="n">
        <f aca="false">SUM(V49,Y49,AB49)</f>
        <v>0</v>
      </c>
      <c r="T49" s="7" t="n">
        <f aca="false">SUM(W49,Z49,AC49)</f>
        <v>0</v>
      </c>
      <c r="U49" s="7" t="n">
        <f aca="false">IFERROR(T49/S49, 0)</f>
        <v>0</v>
      </c>
      <c r="V49" s="0" t="n">
        <f aca="false">SUMIFS('2017'!$H:$H,'2017'!$C:$C,B49,'2017'!$F:$F,A49,'2017'!AA:AA,"JRO",'2017'!P:P,"&lt;&gt;")+SUMIFS('2017'!$I:$I,'2017'!$D:$D,B49,'2017'!$F:$F,A49,'2017'!AA:AA,"JRO",'2017'!Q:Q,"&lt;&gt;")+SUMIFS('2017'!$J:$J,'2017'!$E:$E,B49,'2017'!$F:$F,A49,'2017'!AA:AA,"JRO",'2017'!R:R,"&lt;&gt;")</f>
        <v>0</v>
      </c>
      <c r="W49" s="0" t="n">
        <f aca="false">IFERROR(SUMIFS('2017'!M:M,'2017'!AA:AA,"JRO",'2017'!F:F,A49,'2017'!C:C,B49)+SUMIFS('2017'!P:P,'2017'!AA:AA,"JRO",'2017'!F:F,A49,'2017'!C:C,B49)+SUMIFS('2017'!N:N,'2017'!AA:AA,"JRO",'2017'!F:F,A49,'2017'!D:D,B49)+SUMIFS('2017'!N:N,'2017'!AA:AA,"JRO",'2017'!F:F,A49,'2017'!D:D,B49)+SUMIFS('2017'!O:O,'2017'!AA:AA,"JRO",'2017'!F:F,A49,'2017'!E:E,B49)+SUMIFS('2017'!R:R,'2017'!AA:AA,"JRO",'2017'!F:F,A49,'2017'!E:E,B49), 0)</f>
        <v>0</v>
      </c>
      <c r="X49" s="7" t="n">
        <f aca="false">IFERROR(W49/V49, 0)</f>
        <v>0</v>
      </c>
      <c r="Y49" s="0" t="n">
        <f aca="false">IFERROR(SUMIFS('2017'!$H:$H,'2017'!$C:$C,B49,'2017'!$F:$F,A49,'2017'!AA:AA,"NRO",'2017'!P:P,"&lt;&gt;")+SUMIFS('2017'!$I:$I,'2017'!$D:$D,B49,'2017'!$F:$F,A49,'2017'!AA:AA,"NRO",'2017'!Q:Q,"&lt;&gt;")+SUMIFS('2017'!$J:$J,'2017'!$E:$E,B49,'2017'!$F:$F,A49,'2017'!AA:AA,"NRO",'2017'!R:R,"&lt;&gt;"), 0)</f>
        <v>0</v>
      </c>
      <c r="Z49" s="0" t="n">
        <f aca="false">IFERROR(SUMIFS('2017'!M:M,'2017'!AA:AA,"NRO",'2017'!F:F,A49,'2017'!C:C,B49)+SUMIFS('2017'!P:P,'2017'!AA:AA,"NRO",'2017'!F:F,A49,'2017'!C:C,B49)+SUMIFS('2017'!N:N,'2017'!AA:AA,"NRO",'2017'!F:F,A49,'2017'!D:D,B49)+SUMIFS('2017'!N:N,'2017'!AA:AA,"NRO",'2017'!F:F,A49,'2017'!D:D,B49)+SUMIFS('2017'!O:O,'2017'!AA:AA,"NRO",'2017'!F:F,A49,'2017'!E:E,B49)+SUMIFS('2017'!R:R,'2017'!AA:AA,"NRO",'2017'!F:F,A49,'2017'!E:E,B49), 0)</f>
        <v>0</v>
      </c>
      <c r="AA49" s="7" t="n">
        <f aca="false">IFERROR(Z49/Y49, 0)</f>
        <v>0</v>
      </c>
      <c r="AB49" s="0" t="n">
        <f aca="false">IFERROR(SUMIFS('2017'!$H:$H,'2017'!$C:$C,B49,'2017'!$F:$F,A49,'2017'!AA:AA,"CRO",'2017'!P:P,"&lt;&gt;")+SUMIFS('2017'!$I:$I,'2017'!$D:$D,B49,'2017'!$F:$F,A49,'2017'!AA:AA,"CRO",'2017'!Q:Q,"&lt;&gt;")+SUMIFS('2017'!$J:$J,'2017'!$E:$E,B49,'2017'!$F:$F,A49,'2017'!AA:AA,"CRO",'2017'!R:R,"&lt;&gt;"), 0)</f>
        <v>0</v>
      </c>
      <c r="AC49" s="0" t="n">
        <f aca="false">IFERROR(SUMIFS('2017'!M:M,'2017'!AA:AA,"CRO",'2017'!F:F,A49,'2017'!C:C,B49)+SUMIFS('2017'!P:P,'2017'!AA:AA,"CRO",'2017'!F:F,A49,'2017'!C:C,B49)+SUMIFS('2017'!N:N,'2017'!AA:AA,"CRO",'2017'!F:F,A49,'2017'!D:D,B49)+SUMIFS('2017'!N:N,'2017'!AA:AA,"CRO",'2017'!F:F,A49,'2017'!D:D,B49)+SUMIFS('2017'!O:O,'2017'!AA:AA,"CRO",'2017'!F:F,A49,'2017'!E:E,B49)+SUMIFS('2017'!R:R,'2017'!AA:AA,"CRO",'2017'!F:F,A49,'2017'!E:E,B49), 0)</f>
        <v>0</v>
      </c>
      <c r="AD49" s="0" t="n">
        <f aca="false">IFERROR(AC49/AB49, 0)</f>
        <v>0</v>
      </c>
      <c r="AE49" s="0" t="n">
        <f aca="false">SUM(AH49,AK49,AN49)</f>
        <v>0</v>
      </c>
      <c r="AF49" s="0" t="n">
        <f aca="false">SUM(AI49,AL49,AO49)</f>
        <v>0</v>
      </c>
      <c r="AG49" s="7" t="n">
        <f aca="false">IFERROR(AF49/AE49, 0)</f>
        <v>0</v>
      </c>
      <c r="AH49" s="0" t="n">
        <f aca="false">IFERROR(SUMIFS('2016'!$G:$G,'2016'!F:F,A49,'2016'!C:C,B49,'2016'!D:D,"",'2016'!AA:AA,"JRO",'2016'!L:L,"&lt;&gt;"), 0)</f>
        <v>0</v>
      </c>
      <c r="AI49" s="0" t="n">
        <f aca="false">IFERROR(SUMIFS('2016'!L:L,'2016'!F:F,A49,'2016'!C:C,B49,'2016'!D:D,"",'2016'!AA:AA,"JRO"), 0)</f>
        <v>0</v>
      </c>
      <c r="AJ49" s="7" t="n">
        <f aca="false">IFERROR(AI49/AH49, 0)</f>
        <v>0</v>
      </c>
      <c r="AK49" s="0" t="n">
        <f aca="false">IFERROR(SUMIFS('2016'!$G:$G,'2016'!F:F,A49,'2016'!C:C,B49,'2016'!D:D,"",'2016'!AA:AA,"NRO",'2016'!L:L,"&lt;&gt;"), 0)</f>
        <v>0</v>
      </c>
      <c r="AL49" s="0" t="n">
        <f aca="false">IFERROR(SUMIFS('2016'!L:L,'2016'!F:F,A49,'2016'!C:C,B49,'2016'!D:D,"",'2016'!AA:AA,"NRO"), 0)</f>
        <v>0</v>
      </c>
      <c r="AM49" s="0" t="n">
        <f aca="false">IFERROR(AL49/AK49, 0)</f>
        <v>0</v>
      </c>
      <c r="AN49" s="0" t="n">
        <f aca="false">IFERROR(SUMIFS('2016'!$G:$G,'2016'!F:F,A49,'2016'!C:C,B49,'2016'!D:D,"",'2016'!AA:AA,"CRO",'2016'!L:L,"&lt;&gt;"), 0)</f>
        <v>0</v>
      </c>
      <c r="AO49" s="0" t="n">
        <f aca="false">IFERROR(SUMIFS('2016'!L:L,'2016'!F:F,A49,'2016'!C:C,B49,'2016'!D:D,"",'2016'!AA:AA,"CRO"), 0)</f>
        <v>0</v>
      </c>
      <c r="AP49" s="0" t="n">
        <f aca="false">IFERROR(AO49/AN49, 0)</f>
        <v>0</v>
      </c>
      <c r="AQ49" s="0" t="n">
        <f aca="false">SUM(AT49,AW49,AZ49)</f>
        <v>0</v>
      </c>
      <c r="AR49" s="0" t="n">
        <f aca="false">SUM(AU49,AX49,BA49)</f>
        <v>0</v>
      </c>
      <c r="AS49" s="7" t="n">
        <f aca="false">IFERROR(AR49/AQ49, 0)</f>
        <v>0</v>
      </c>
      <c r="AT49" s="0" t="n">
        <f aca="false">IFERROR(SUMIFS('2015'!$G:$G,'2015'!F:F,A49,'2015'!C:C,B49,'2015'!D:D,"",'2015'!AA:AA,"JRO",'2015'!L:L,"&lt;&gt;"), 0)</f>
        <v>0</v>
      </c>
      <c r="AU49" s="0" t="n">
        <f aca="false">IFERROR(SUMIFS('2015'!L:L,'2015'!F:F,A49,'2015'!C:C,B49,'2015'!D:D,"",'2015'!AA:AA,"JRO"), 0)</f>
        <v>0</v>
      </c>
      <c r="AV49" s="0" t="n">
        <f aca="false">IFERROR(AU49/AT49, 0)</f>
        <v>0</v>
      </c>
      <c r="AW49" s="0" t="n">
        <f aca="false">IFERROR(SUMIFS('2015'!$G:$G,'2015'!F:F,A49,'2015'!C:C,B49,'2015'!D:D,"",'2015'!AA:AA,"NRO",'2015'!L:L,"&lt;&gt;"), 0)</f>
        <v>0</v>
      </c>
      <c r="AX49" s="0" t="n">
        <f aca="false">IFERROR(SUMIFS('2015'!L:L,'2015'!F:F,A49,'2015'!C:C,B49,'2015'!D:D,"",'2015'!AA:AA,"NRO"), 0)</f>
        <v>0</v>
      </c>
      <c r="AY49" s="0" t="n">
        <f aca="false">IFERROR(AX49/AW49, 0)</f>
        <v>0</v>
      </c>
      <c r="AZ49" s="0" t="n">
        <f aca="false">IFERROR(SUMIFS('2015'!$G:$G,'2015'!F:F,A49,'2015'!C:C,B49,'2015'!D:D,"",'2015'!AA:AA,"CRO",'2015'!L:L,"&lt;&gt;"), 0)</f>
        <v>0</v>
      </c>
      <c r="BA49" s="0" t="n">
        <f aca="false">IFERROR(SUMIFS('2015'!L:L,'2015'!F:F,A49,'2015'!C:C,B49,'2015'!D:D,"",'2015'!AA:AA,"CRO"), 0)</f>
        <v>0</v>
      </c>
      <c r="BB49" s="0" t="n">
        <f aca="false">IFERROR(BA49/AZ49, 0)</f>
        <v>0</v>
      </c>
      <c r="BC49" s="0" t="n">
        <f aca="false">SUM(BF49,BI49)</f>
        <v>0</v>
      </c>
      <c r="BD49" s="0" t="n">
        <f aca="false">SUM(BG49,BJ49)</f>
        <v>0</v>
      </c>
      <c r="BE49" s="7" t="n">
        <f aca="false">IFERROR(BD49/BC49, 0)</f>
        <v>0</v>
      </c>
      <c r="BF49" s="0" t="n">
        <f aca="false">IFERROR(SUMIFS('2014'!$G:$G,'2014'!F:F,A49,'2014'!C:C,B49,'2014'!D:D,"",'2014'!AA:AA,"JRO",'2014'!L:L,"&lt;&gt;"), 0)</f>
        <v>0</v>
      </c>
      <c r="BG49" s="0" t="n">
        <f aca="false">IFERROR(SUMIFS('2014'!L:L,'2014'!F:F,A49,'2014'!C:C,B49,'2014'!D:D,"",'2014'!AA:AA,"JRO"), 0)</f>
        <v>0</v>
      </c>
      <c r="BH49" s="7" t="n">
        <f aca="false">IFERROR(BG49/BF49, 0)</f>
        <v>0</v>
      </c>
      <c r="BI49" s="0" t="n">
        <f aca="false">IFERROR(SUMIFS('2014'!$G:$G,'2014'!F:F,A49,'2014'!C:C,B49,'2014'!D:D,"",'2014'!AA:AA,"CRO",'2014'!L:L,"&lt;&gt;"), 0)</f>
        <v>0</v>
      </c>
      <c r="BJ49" s="0" t="n">
        <f aca="false">IFERROR(SUMIFS('2014'!L:L,'2014'!F:F,A49,'2014'!C:C,B49,'2014'!D:D,"",'2014'!AA:AA,"CRO"), 0)</f>
        <v>0</v>
      </c>
      <c r="BK49" s="0" t="n">
        <f aca="false">IFERROR(BJ49/BI49, 0)</f>
        <v>0</v>
      </c>
      <c r="BL49" s="0" t="n">
        <f aca="false">IFERROR(SUMIFS('2013'!$G:$G,'2013'!F:F,A49,'2013'!C:C,B49,'2013'!D:D,"",'2013'!AA:AA,"JRO",'2013'!L:L,"&lt;&gt;"), 0)</f>
        <v>0</v>
      </c>
      <c r="BM49" s="0" t="n">
        <f aca="false">IFERROR(SUMIFS('2013'!L:L,'2013'!F:F,A49,'2013'!C:C,B49,'2013'!D:D,"",'2013'!AA:AA,"JRO"), 0)</f>
        <v>0</v>
      </c>
      <c r="BN49" s="0" t="n">
        <f aca="false">IFERROR(BM49/BL49, 0)</f>
        <v>0</v>
      </c>
      <c r="BO49" s="0" t="n">
        <f aca="false">IFERROR(SUMIFS('2012'!$G:$G,'2012'!F:F,A49,'2012'!C:C,B49,'2012'!D:D,"",'2012'!AA:AA,"JRO",'2012'!L:L,"&lt;&gt;"), 0)</f>
        <v>0</v>
      </c>
      <c r="BP49" s="0" t="n">
        <f aca="false">IFERROR(SUMIFS('2012'!L:L,'2012'!F:F,A49,'2012'!C:C,B49,'2012'!D:D,"",'2012'!AA:AA,"JRO"), 0)</f>
        <v>0</v>
      </c>
      <c r="BQ49" s="0" t="n">
        <f aca="false">IFERROR(BP49/BO49, 0)</f>
        <v>0</v>
      </c>
      <c r="BR49" s="0" t="n">
        <f aca="false">IFERROR(SUMIFS('2011'!$G:$G,'2011'!F:F,A49,'2011'!C:C,B49,'2011'!D:D,"",'2011'!AA:AA,"JRO",'2011'!L:L,"&lt;&gt;"), 0)</f>
        <v>0</v>
      </c>
      <c r="BS49" s="0" t="n">
        <f aca="false">IFERROR(SUMIFS('2011'!L:L,'2011'!F:F,A49,'2011'!C:C,B49,'2011'!D:D,"",'2011'!AA:AA,"JRO"), 0)</f>
        <v>0</v>
      </c>
      <c r="BT49" s="7" t="n">
        <f aca="false">IFERROR(BS49/BR49, 0)</f>
        <v>0</v>
      </c>
      <c r="BU49" s="0" t="n">
        <f aca="false">IFERROR(SUMIFS('2010'!$G:$G,'2010'!F:F,A49,'2010'!C:C,B49,'2010'!D:D,"",'2010'!AA:AA,"JRO",'2010'!L:L,"&lt;&gt;"), 0)</f>
        <v>0</v>
      </c>
      <c r="BV49" s="0" t="n">
        <f aca="false">IFERROR(SUMIFS('2010'!L:L,'2010'!F:F,A49,'2010'!C:C,B49,'2010'!D:D,"",'2010'!AA:AA,"JRO"), 0)</f>
        <v>0</v>
      </c>
      <c r="BW49" s="7" t="n">
        <f aca="false">IFERROR(BV49/BU49, 0)</f>
        <v>0</v>
      </c>
      <c r="BX49" s="0" t="n">
        <f aca="false">IFERROR(SUMIFS('2009'!$G:$G,'2009'!F:F,A49,'2009'!C:C,B49,'2009'!D:D,"",'2009'!AA:AA,"JRO",'2009'!L:L,"&lt;&gt;"), 0)</f>
        <v>0</v>
      </c>
      <c r="BY49" s="0" t="n">
        <f aca="false">IFERROR(SUMIFS('2009'!L:L,'2009'!F:F,A49,'2009'!C:C,B49,'2009'!D:D,"",'2009'!AA:AA,"JRO"), 0)</f>
        <v>0</v>
      </c>
      <c r="BZ49" s="7" t="n">
        <f aca="false">IFERROR(BY49/BX49, 0)</f>
        <v>0</v>
      </c>
    </row>
    <row r="50" customFormat="false" ht="15" hidden="false" customHeight="false" outlineLevel="0" collapsed="false">
      <c r="A50" s="0" t="s">
        <v>88</v>
      </c>
      <c r="B50" s="16" t="s">
        <v>52</v>
      </c>
      <c r="C50" s="56" t="n">
        <f aca="false">IFERROR(AVERAGEIFS(I50:BZ50,I$2:BZ$2,"JRO escorts per deportee",I50:BZ50,"&lt;&gt;0"), 0)</f>
        <v>0</v>
      </c>
      <c r="D50" s="13" t="n">
        <f aca="false">IFERROR(AVERAGEIFS(I50:BZ50,I$2:BZ$2,"NRO escorts per deportee",I50:BZ50,"&lt;&gt;0"), 0)</f>
        <v>0</v>
      </c>
      <c r="E50" s="13" t="n">
        <f aca="false">IFERROR(AVERAGEIFS(I50:BZ50,I$2:BZ$2,"CRO escorts per deportee",I50:BZ50,"&lt;&gt;0"), 0)</f>
        <v>0</v>
      </c>
      <c r="G50" s="0" t="n">
        <f aca="false">SUM(J50,M50,P50)</f>
        <v>0</v>
      </c>
      <c r="H50" s="0" t="n">
        <f aca="false">SUM(K50,N50,Q50)</f>
        <v>0</v>
      </c>
      <c r="I50" s="7" t="n">
        <f aca="false">IFERROR(H50/G50, 0)</f>
        <v>0</v>
      </c>
      <c r="J50" s="0" t="n">
        <f aca="false">IFERROR(SUMIFS('2018'!$H:$H,'2018'!$C:$C,B50,'2018'!$F:$F,A50,'2018'!AA:AA,"JRO",'2018'!P:P,"&lt;&gt;")+SUMIFS('2018'!$I:$I,'2018'!$D:$D,B50,'2018'!$F:$F,A50,'2018'!AA:AA,"JRO",'2018'!Q:Q,"&lt;&gt;")+SUMIFS('2018'!$J:$J,'2018'!$E:$E,B50,'2018'!$F:$F,A50,'2018'!AA:AA,"JRO",'2018'!R:R,"&lt;&gt;"), 0)</f>
        <v>0</v>
      </c>
      <c r="K50" s="0" t="n">
        <f aca="false">IFERROR(SUMIFS('2018'!M:M,'2018'!AA:AA,"JRO",'2018'!F:F,A50,'2018'!C:C,B50)+SUMIFS('2018'!P:P,'2018'!AA:AA,"JRO",'2018'!F:F,A50,'2018'!C:C,B50)+SUMIFS('2018'!N:N,'2018'!AA:AA,"JRO",'2018'!F:F,A50,'2018'!D:D,B50)+SUMIFS('2018'!N:N,'2018'!AA:AA,"JRO",'2018'!F:F,A50,'2018'!D:D,B50)+SUMIFS('2018'!O:O,'2018'!AA:AA,"JRO",'2018'!F:F,A50,'2018'!E:E,B50)+SUMIFS('2018'!R:R,'2018'!AA:AA,"JRO",'2018'!F:F,A50,'2018'!E:E,B50), 0)</f>
        <v>0</v>
      </c>
      <c r="L50" s="7" t="n">
        <f aca="false">IFERROR(K50/J50, 0)</f>
        <v>0</v>
      </c>
      <c r="M50" s="0" t="n">
        <f aca="false">IFERROR(SUMIFS('2018'!$H:$H,'2018'!$C:$C,B50,'2018'!$F:$F,A50,'2018'!AA:AA,"NRO",'2018'!P:P,"&lt;&gt;")+SUMIFS('2018'!$I:$I,'2018'!$D:$D,B50,'2018'!$F:$F,A50,'2018'!AA:AA,"NRO",'2018'!Q:Q,"&lt;&gt;")+SUMIFS('2018'!$J:$J,'2018'!$E:$E,B50,'2018'!$F:$F,A50,'2018'!AA:AA,"NRO",'2018'!R:R,"&lt;&gt;"), 0)</f>
        <v>0</v>
      </c>
      <c r="N50" s="0" t="n">
        <f aca="false">IFERROR(SUMIFS('2018'!M:M,'2018'!AA:AA,"NRO",'2018'!F:F,A50,'2018'!C:C,B50)+SUMIFS('2018'!P:P,'2018'!AA:AA,"NRO",'2018'!F:F,A50,'2018'!C:C,B50)+SUMIFS('2018'!N:N,'2018'!AA:AA,"NRO",'2018'!F:F,A50,'2018'!D:D,B50)+SUMIFS('2018'!N:N,'2018'!AA:AA,"NRO",'2018'!F:F,A50,'2018'!D:D,B50)+SUMIFS('2018'!O:O,'2018'!AA:AA,"NRO",'2018'!F:F,A50,'2018'!E:E,B50)+SUMIFS('2018'!R:R,'2018'!AA:AA,"NRO",'2018'!F:F,A50,'2018'!E:E,B50), 0)</f>
        <v>0</v>
      </c>
      <c r="O50" s="7" t="n">
        <f aca="false">IFERROR(N50/M50, 0)</f>
        <v>0</v>
      </c>
      <c r="P50" s="0" t="n">
        <f aca="false">IFERROR(SUMIFS('2018'!$H:$H,'2018'!$C:$C,B50,'2018'!$F:$F,A50,'2018'!AA:AA,"CRO")+SUMIFS('2018'!$I:$I,'2018'!$D:$D,B50,'2018'!$F:$F,A50,'2018'!AA:AA,"CRO")+SUMIFS('2018'!$J:$J,'2018'!$E:$E,B50,'2018'!$F:$F,A50,'2018'!AA:AA,"CRO"), 0)</f>
        <v>0</v>
      </c>
      <c r="Q50" s="0" t="n">
        <f aca="false">IFERROR(SUMIFS('2018'!M:M,'2018'!AA:AA,"CRO",'2018'!F:F,A50,'2018'!C:C,B50)+SUMIFS('2018'!P:P,'2018'!AA:AA,"CRO",'2018'!F:F,A50,'2018'!C:C,B50)+SUMIFS('2018'!N:N,'2018'!AA:AA,"CRO",'2018'!F:F,A50,'2018'!D:D,B50)+SUMIFS('2018'!N:N,'2018'!AA:AA,"CRO",'2018'!F:F,A50,'2018'!D:D,B50)+SUMIFS('2018'!O:O,'2018'!AA:AA,"CRO",'2018'!F:F,A50,'2018'!E:E,B50)+SUMIFS('2018'!R:R,'2018'!AA:AA,"CRO",'2018'!F:F,A50,'2018'!E:E,B50), 0)</f>
        <v>0</v>
      </c>
      <c r="R50" s="7" t="n">
        <f aca="false">IFERROR(Q50/P50, 0)</f>
        <v>0</v>
      </c>
      <c r="S50" s="7" t="n">
        <f aca="false">SUM(V50,Y50,AB50)</f>
        <v>0</v>
      </c>
      <c r="T50" s="7" t="n">
        <f aca="false">SUM(W50,Z50,AC50)</f>
        <v>0</v>
      </c>
      <c r="U50" s="7" t="n">
        <f aca="false">IFERROR(T50/S50, 0)</f>
        <v>0</v>
      </c>
      <c r="V50" s="0" t="n">
        <f aca="false">SUMIFS('2017'!$H:$H,'2017'!$C:$C,B50,'2017'!$F:$F,A50,'2017'!AA:AA,"JRO",'2017'!P:P,"&lt;&gt;")+SUMIFS('2017'!$I:$I,'2017'!$D:$D,B50,'2017'!$F:$F,A50,'2017'!AA:AA,"JRO",'2017'!Q:Q,"&lt;&gt;")+SUMIFS('2017'!$J:$J,'2017'!$E:$E,B50,'2017'!$F:$F,A50,'2017'!AA:AA,"JRO",'2017'!R:R,"&lt;&gt;")</f>
        <v>0</v>
      </c>
      <c r="W50" s="0" t="n">
        <f aca="false">IFERROR(SUMIFS('2017'!M:M,'2017'!AA:AA,"JRO",'2017'!F:F,A50,'2017'!C:C,B50)+SUMIFS('2017'!P:P,'2017'!AA:AA,"JRO",'2017'!F:F,A50,'2017'!C:C,B50)+SUMIFS('2017'!N:N,'2017'!AA:AA,"JRO",'2017'!F:F,A50,'2017'!D:D,B50)+SUMIFS('2017'!N:N,'2017'!AA:AA,"JRO",'2017'!F:F,A50,'2017'!D:D,B50)+SUMIFS('2017'!O:O,'2017'!AA:AA,"JRO",'2017'!F:F,A50,'2017'!E:E,B50)+SUMIFS('2017'!R:R,'2017'!AA:AA,"JRO",'2017'!F:F,A50,'2017'!E:E,B50), 0)</f>
        <v>0</v>
      </c>
      <c r="X50" s="7" t="n">
        <f aca="false">IFERROR(W50/V50, 0)</f>
        <v>0</v>
      </c>
      <c r="Y50" s="0" t="n">
        <f aca="false">IFERROR(SUMIFS('2017'!$H:$H,'2017'!$C:$C,B50,'2017'!$F:$F,A50,'2017'!AA:AA,"NRO",'2017'!P:P,"&lt;&gt;")+SUMIFS('2017'!$I:$I,'2017'!$D:$D,B50,'2017'!$F:$F,A50,'2017'!AA:AA,"NRO",'2017'!Q:Q,"&lt;&gt;")+SUMIFS('2017'!$J:$J,'2017'!$E:$E,B50,'2017'!$F:$F,A50,'2017'!AA:AA,"NRO",'2017'!R:R,"&lt;&gt;"), 0)</f>
        <v>0</v>
      </c>
      <c r="Z50" s="0" t="n">
        <f aca="false">IFERROR(SUMIFS('2017'!M:M,'2017'!AA:AA,"NRO",'2017'!F:F,A50,'2017'!C:C,B50)+SUMIFS('2017'!P:P,'2017'!AA:AA,"NRO",'2017'!F:F,A50,'2017'!C:C,B50)+SUMIFS('2017'!N:N,'2017'!AA:AA,"NRO",'2017'!F:F,A50,'2017'!D:D,B50)+SUMIFS('2017'!N:N,'2017'!AA:AA,"NRO",'2017'!F:F,A50,'2017'!D:D,B50)+SUMIFS('2017'!O:O,'2017'!AA:AA,"NRO",'2017'!F:F,A50,'2017'!E:E,B50)+SUMIFS('2017'!R:R,'2017'!AA:AA,"NRO",'2017'!F:F,A50,'2017'!E:E,B50), 0)</f>
        <v>0</v>
      </c>
      <c r="AA50" s="7" t="n">
        <f aca="false">IFERROR(Z50/Y50, 0)</f>
        <v>0</v>
      </c>
      <c r="AB50" s="0" t="n">
        <f aca="false">IFERROR(SUMIFS('2017'!$H:$H,'2017'!$C:$C,B50,'2017'!$F:$F,A50,'2017'!AA:AA,"CRO",'2017'!P:P,"&lt;&gt;")+SUMIFS('2017'!$I:$I,'2017'!$D:$D,B50,'2017'!$F:$F,A50,'2017'!AA:AA,"CRO",'2017'!Q:Q,"&lt;&gt;")+SUMIFS('2017'!$J:$J,'2017'!$E:$E,B50,'2017'!$F:$F,A50,'2017'!AA:AA,"CRO",'2017'!R:R,"&lt;&gt;"), 0)</f>
        <v>0</v>
      </c>
      <c r="AC50" s="0" t="n">
        <f aca="false">IFERROR(SUMIFS('2017'!M:M,'2017'!AA:AA,"CRO",'2017'!F:F,A50,'2017'!C:C,B50)+SUMIFS('2017'!P:P,'2017'!AA:AA,"CRO",'2017'!F:F,A50,'2017'!C:C,B50)+SUMIFS('2017'!N:N,'2017'!AA:AA,"CRO",'2017'!F:F,A50,'2017'!D:D,B50)+SUMIFS('2017'!N:N,'2017'!AA:AA,"CRO",'2017'!F:F,A50,'2017'!D:D,B50)+SUMIFS('2017'!O:O,'2017'!AA:AA,"CRO",'2017'!F:F,A50,'2017'!E:E,B50)+SUMIFS('2017'!R:R,'2017'!AA:AA,"CRO",'2017'!F:F,A50,'2017'!E:E,B50), 0)</f>
        <v>0</v>
      </c>
      <c r="AD50" s="0" t="n">
        <f aca="false">IFERROR(AC50/AB50, 0)</f>
        <v>0</v>
      </c>
      <c r="AE50" s="0" t="n">
        <f aca="false">SUM(AH50,AK50,AN50)</f>
        <v>0</v>
      </c>
      <c r="AF50" s="0" t="n">
        <f aca="false">SUM(AI50,AL50,AO50)</f>
        <v>0</v>
      </c>
      <c r="AG50" s="7" t="n">
        <f aca="false">IFERROR(AF50/AE50, 0)</f>
        <v>0</v>
      </c>
      <c r="AH50" s="0" t="n">
        <f aca="false">IFERROR(SUMIFS('2016'!$G:$G,'2016'!F:F,A50,'2016'!C:C,B50,'2016'!D:D,"",'2016'!AA:AA,"JRO",'2016'!L:L,"&lt;&gt;"), 0)</f>
        <v>0</v>
      </c>
      <c r="AI50" s="0" t="n">
        <f aca="false">IFERROR(SUMIFS('2016'!L:L,'2016'!F:F,A50,'2016'!C:C,B50,'2016'!D:D,"",'2016'!AA:AA,"JRO"), 0)</f>
        <v>0</v>
      </c>
      <c r="AJ50" s="7" t="n">
        <f aca="false">IFERROR(AI50/AH50, 0)</f>
        <v>0</v>
      </c>
      <c r="AK50" s="0" t="n">
        <f aca="false">IFERROR(SUMIFS('2016'!$G:$G,'2016'!F:F,A50,'2016'!C:C,B50,'2016'!D:D,"",'2016'!AA:AA,"NRO",'2016'!L:L,"&lt;&gt;"), 0)</f>
        <v>0</v>
      </c>
      <c r="AL50" s="0" t="n">
        <f aca="false">IFERROR(SUMIFS('2016'!L:L,'2016'!F:F,A50,'2016'!C:C,B50,'2016'!D:D,"",'2016'!AA:AA,"NRO"), 0)</f>
        <v>0</v>
      </c>
      <c r="AM50" s="0" t="n">
        <f aca="false">IFERROR(AL50/AK50, 0)</f>
        <v>0</v>
      </c>
      <c r="AN50" s="0" t="n">
        <f aca="false">IFERROR(SUMIFS('2016'!$G:$G,'2016'!F:F,A50,'2016'!C:C,B50,'2016'!D:D,"",'2016'!AA:AA,"CRO",'2016'!L:L,"&lt;&gt;"), 0)</f>
        <v>0</v>
      </c>
      <c r="AO50" s="0" t="n">
        <f aca="false">IFERROR(SUMIFS('2016'!L:L,'2016'!F:F,A50,'2016'!C:C,B50,'2016'!D:D,"",'2016'!AA:AA,"CRO"), 0)</f>
        <v>0</v>
      </c>
      <c r="AP50" s="0" t="n">
        <f aca="false">IFERROR(AO50/AN50, 0)</f>
        <v>0</v>
      </c>
      <c r="AQ50" s="0" t="n">
        <f aca="false">SUM(AT50,AW50,AZ50)</f>
        <v>0</v>
      </c>
      <c r="AR50" s="0" t="n">
        <f aca="false">SUM(AU50,AX50,BA50)</f>
        <v>0</v>
      </c>
      <c r="AS50" s="7" t="n">
        <f aca="false">IFERROR(AR50/AQ50, 0)</f>
        <v>0</v>
      </c>
      <c r="AT50" s="0" t="n">
        <f aca="false">IFERROR(SUMIFS('2015'!$G:$G,'2015'!F:F,A50,'2015'!C:C,B50,'2015'!D:D,"",'2015'!AA:AA,"JRO",'2015'!L:L,"&lt;&gt;"), 0)</f>
        <v>0</v>
      </c>
      <c r="AU50" s="0" t="n">
        <f aca="false">IFERROR(SUMIFS('2015'!L:L,'2015'!F:F,A50,'2015'!C:C,B50,'2015'!D:D,"",'2015'!AA:AA,"JRO"), 0)</f>
        <v>0</v>
      </c>
      <c r="AV50" s="0" t="n">
        <f aca="false">IFERROR(AU50/AT50, 0)</f>
        <v>0</v>
      </c>
      <c r="AW50" s="0" t="n">
        <f aca="false">IFERROR(SUMIFS('2015'!$G:$G,'2015'!F:F,A50,'2015'!C:C,B50,'2015'!D:D,"",'2015'!AA:AA,"NRO",'2015'!L:L,"&lt;&gt;"), 0)</f>
        <v>0</v>
      </c>
      <c r="AX50" s="0" t="n">
        <f aca="false">IFERROR(SUMIFS('2015'!L:L,'2015'!F:F,A50,'2015'!C:C,B50,'2015'!D:D,"",'2015'!AA:AA,"NRO"), 0)</f>
        <v>0</v>
      </c>
      <c r="AY50" s="0" t="n">
        <f aca="false">IFERROR(AX50/AW50, 0)</f>
        <v>0</v>
      </c>
      <c r="AZ50" s="0" t="n">
        <f aca="false">IFERROR(SUMIFS('2015'!$G:$G,'2015'!F:F,A50,'2015'!C:C,B50,'2015'!D:D,"",'2015'!AA:AA,"CRO",'2015'!L:L,"&lt;&gt;"), 0)</f>
        <v>0</v>
      </c>
      <c r="BA50" s="0" t="n">
        <f aca="false">IFERROR(SUMIFS('2015'!L:L,'2015'!F:F,A50,'2015'!C:C,B50,'2015'!D:D,"",'2015'!AA:AA,"CRO"), 0)</f>
        <v>0</v>
      </c>
      <c r="BB50" s="0" t="n">
        <f aca="false">IFERROR(BA50/AZ50, 0)</f>
        <v>0</v>
      </c>
      <c r="BC50" s="0" t="n">
        <f aca="false">SUM(BF50,BI50)</f>
        <v>0</v>
      </c>
      <c r="BD50" s="0" t="n">
        <f aca="false">SUM(BG50,BJ50)</f>
        <v>0</v>
      </c>
      <c r="BE50" s="7" t="n">
        <f aca="false">IFERROR(BD50/BC50, 0)</f>
        <v>0</v>
      </c>
      <c r="BF50" s="0" t="n">
        <f aca="false">IFERROR(SUMIFS('2014'!$G:$G,'2014'!F:F,A50,'2014'!C:C,B50,'2014'!D:D,"",'2014'!AA:AA,"JRO",'2014'!L:L,"&lt;&gt;"), 0)</f>
        <v>0</v>
      </c>
      <c r="BG50" s="0" t="n">
        <f aca="false">IFERROR(SUMIFS('2014'!L:L,'2014'!F:F,A50,'2014'!C:C,B50,'2014'!D:D,"",'2014'!AA:AA,"JRO"), 0)</f>
        <v>0</v>
      </c>
      <c r="BH50" s="7" t="n">
        <f aca="false">IFERROR(BG50/BF50, 0)</f>
        <v>0</v>
      </c>
      <c r="BI50" s="0" t="n">
        <f aca="false">IFERROR(SUMIFS('2014'!$G:$G,'2014'!F:F,A50,'2014'!C:C,B50,'2014'!D:D,"",'2014'!AA:AA,"CRO",'2014'!L:L,"&lt;&gt;"), 0)</f>
        <v>0</v>
      </c>
      <c r="BJ50" s="0" t="n">
        <f aca="false">IFERROR(SUMIFS('2014'!L:L,'2014'!F:F,A50,'2014'!C:C,B50,'2014'!D:D,"",'2014'!AA:AA,"CRO"), 0)</f>
        <v>0</v>
      </c>
      <c r="BK50" s="0" t="n">
        <f aca="false">IFERROR(BJ50/BI50, 0)</f>
        <v>0</v>
      </c>
      <c r="BL50" s="0" t="n">
        <f aca="false">IFERROR(SUMIFS('2013'!$G:$G,'2013'!F:F,A50,'2013'!C:C,B50,'2013'!D:D,"",'2013'!AA:AA,"JRO",'2013'!L:L,"&lt;&gt;"), 0)</f>
        <v>0</v>
      </c>
      <c r="BM50" s="0" t="n">
        <f aca="false">IFERROR(SUMIFS('2013'!L:L,'2013'!F:F,A50,'2013'!C:C,B50,'2013'!D:D,"",'2013'!AA:AA,"JRO"), 0)</f>
        <v>0</v>
      </c>
      <c r="BN50" s="0" t="n">
        <f aca="false">IFERROR(BM50/BL50, 0)</f>
        <v>0</v>
      </c>
      <c r="BO50" s="0" t="n">
        <f aca="false">IFERROR(SUMIFS('2012'!$G:$G,'2012'!F:F,A50,'2012'!C:C,B50,'2012'!D:D,"",'2012'!AA:AA,"JRO",'2012'!L:L,"&lt;&gt;"), 0)</f>
        <v>0</v>
      </c>
      <c r="BP50" s="0" t="n">
        <f aca="false">IFERROR(SUMIFS('2012'!L:L,'2012'!F:F,A50,'2012'!C:C,B50,'2012'!D:D,"",'2012'!AA:AA,"JRO"), 0)</f>
        <v>0</v>
      </c>
      <c r="BQ50" s="0" t="n">
        <f aca="false">IFERROR(BP50/BO50, 0)</f>
        <v>0</v>
      </c>
      <c r="BR50" s="0" t="n">
        <f aca="false">IFERROR(SUMIFS('2011'!$G:$G,'2011'!F:F,A50,'2011'!C:C,B50,'2011'!D:D,"",'2011'!AA:AA,"JRO",'2011'!L:L,"&lt;&gt;"), 0)</f>
        <v>0</v>
      </c>
      <c r="BS50" s="0" t="n">
        <f aca="false">IFERROR(SUMIFS('2011'!L:L,'2011'!F:F,A50,'2011'!C:C,B50,'2011'!D:D,"",'2011'!AA:AA,"JRO"), 0)</f>
        <v>0</v>
      </c>
      <c r="BT50" s="7" t="n">
        <f aca="false">IFERROR(BS50/BR50, 0)</f>
        <v>0</v>
      </c>
      <c r="BU50" s="0" t="n">
        <f aca="false">IFERROR(SUMIFS('2010'!$G:$G,'2010'!F:F,A50,'2010'!C:C,B50,'2010'!D:D,"",'2010'!AA:AA,"JRO",'2010'!L:L,"&lt;&gt;"), 0)</f>
        <v>0</v>
      </c>
      <c r="BV50" s="0" t="n">
        <f aca="false">IFERROR(SUMIFS('2010'!L:L,'2010'!F:F,A50,'2010'!C:C,B50,'2010'!D:D,"",'2010'!AA:AA,"JRO"), 0)</f>
        <v>0</v>
      </c>
      <c r="BW50" s="7" t="n">
        <f aca="false">IFERROR(BV50/BU50, 0)</f>
        <v>0</v>
      </c>
      <c r="BX50" s="0" t="n">
        <f aca="false">IFERROR(SUMIFS('2009'!$G:$G,'2009'!F:F,A50,'2009'!C:C,B50,'2009'!D:D,"",'2009'!AA:AA,"JRO",'2009'!L:L,"&lt;&gt;"), 0)</f>
        <v>0</v>
      </c>
      <c r="BY50" s="0" t="n">
        <f aca="false">IFERROR(SUMIFS('2009'!L:L,'2009'!F:F,A50,'2009'!C:C,B50,'2009'!D:D,"",'2009'!AA:AA,"JRO"), 0)</f>
        <v>0</v>
      </c>
      <c r="BZ50" s="7" t="n">
        <f aca="false">IFERROR(BY50/BX50, 0)</f>
        <v>0</v>
      </c>
    </row>
    <row r="51" customFormat="false" ht="15" hidden="false" customHeight="false" outlineLevel="0" collapsed="false">
      <c r="A51" s="0" t="s">
        <v>88</v>
      </c>
      <c r="B51" s="13" t="s">
        <v>82</v>
      </c>
      <c r="C51" s="56" t="n">
        <f aca="false">IFERROR(AVERAGEIFS(I51:BZ51,I$2:BZ$2,"JRO escorts per deportee",I51:BZ51,"&lt;&gt;0"), 0)</f>
        <v>0</v>
      </c>
      <c r="D51" s="13" t="n">
        <f aca="false">IFERROR(AVERAGEIFS(I51:BZ51,I$2:BZ$2,"NRO escorts per deportee",I51:BZ51,"&lt;&gt;0"), 0)</f>
        <v>0</v>
      </c>
      <c r="E51" s="13" t="n">
        <f aca="false">IFERROR(AVERAGEIFS(I51:BZ51,I$2:BZ$2,"CRO escorts per deportee",I51:BZ51,"&lt;&gt;0"), 0)</f>
        <v>0</v>
      </c>
      <c r="G51" s="0" t="n">
        <f aca="false">SUM(J51,M51,P51)</f>
        <v>0</v>
      </c>
      <c r="H51" s="0" t="n">
        <f aca="false">SUM(K51,N51,Q51)</f>
        <v>0</v>
      </c>
      <c r="I51" s="7" t="n">
        <f aca="false">IFERROR(H51/G51, 0)</f>
        <v>0</v>
      </c>
      <c r="J51" s="0" t="n">
        <f aca="false">IFERROR(SUMIFS('2018'!$H:$H,'2018'!$C:$C,B51,'2018'!$F:$F,A51,'2018'!AA:AA,"JRO",'2018'!P:P,"&lt;&gt;")+SUMIFS('2018'!$I:$I,'2018'!$D:$D,B51,'2018'!$F:$F,A51,'2018'!AA:AA,"JRO",'2018'!Q:Q,"&lt;&gt;")+SUMIFS('2018'!$J:$J,'2018'!$E:$E,B51,'2018'!$F:$F,A51,'2018'!AA:AA,"JRO",'2018'!R:R,"&lt;&gt;"), 0)</f>
        <v>0</v>
      </c>
      <c r="K51" s="0" t="n">
        <f aca="false">IFERROR(SUMIFS('2018'!M:M,'2018'!AA:AA,"JRO",'2018'!F:F,A51,'2018'!C:C,B51)+SUMIFS('2018'!P:P,'2018'!AA:AA,"JRO",'2018'!F:F,A51,'2018'!C:C,B51)+SUMIFS('2018'!N:N,'2018'!AA:AA,"JRO",'2018'!F:F,A51,'2018'!D:D,B51)+SUMIFS('2018'!N:N,'2018'!AA:AA,"JRO",'2018'!F:F,A51,'2018'!D:D,B51)+SUMIFS('2018'!O:O,'2018'!AA:AA,"JRO",'2018'!F:F,A51,'2018'!E:E,B51)+SUMIFS('2018'!R:R,'2018'!AA:AA,"JRO",'2018'!F:F,A51,'2018'!E:E,B51), 0)</f>
        <v>0</v>
      </c>
      <c r="L51" s="7" t="n">
        <f aca="false">IFERROR(K51/J51, 0)</f>
        <v>0</v>
      </c>
      <c r="M51" s="0" t="n">
        <f aca="false">IFERROR(SUMIFS('2018'!$H:$H,'2018'!$C:$C,B51,'2018'!$F:$F,A51,'2018'!AA:AA,"NRO",'2018'!P:P,"&lt;&gt;")+SUMIFS('2018'!$I:$I,'2018'!$D:$D,B51,'2018'!$F:$F,A51,'2018'!AA:AA,"NRO",'2018'!Q:Q,"&lt;&gt;")+SUMIFS('2018'!$J:$J,'2018'!$E:$E,B51,'2018'!$F:$F,A51,'2018'!AA:AA,"NRO",'2018'!R:R,"&lt;&gt;"), 0)</f>
        <v>0</v>
      </c>
      <c r="N51" s="0" t="n">
        <f aca="false">IFERROR(SUMIFS('2018'!M:M,'2018'!AA:AA,"NRO",'2018'!F:F,A51,'2018'!C:C,B51)+SUMIFS('2018'!P:P,'2018'!AA:AA,"NRO",'2018'!F:F,A51,'2018'!C:C,B51)+SUMIFS('2018'!N:N,'2018'!AA:AA,"NRO",'2018'!F:F,A51,'2018'!D:D,B51)+SUMIFS('2018'!N:N,'2018'!AA:AA,"NRO",'2018'!F:F,A51,'2018'!D:D,B51)+SUMIFS('2018'!O:O,'2018'!AA:AA,"NRO",'2018'!F:F,A51,'2018'!E:E,B51)+SUMIFS('2018'!R:R,'2018'!AA:AA,"NRO",'2018'!F:F,A51,'2018'!E:E,B51), 0)</f>
        <v>0</v>
      </c>
      <c r="O51" s="7" t="n">
        <f aca="false">IFERROR(N51/M51, 0)</f>
        <v>0</v>
      </c>
      <c r="P51" s="0" t="n">
        <f aca="false">IFERROR(SUMIFS('2018'!$H:$H,'2018'!$C:$C,B51,'2018'!$F:$F,A51,'2018'!AA:AA,"CRO")+SUMIFS('2018'!$I:$I,'2018'!$D:$D,B51,'2018'!$F:$F,A51,'2018'!AA:AA,"CRO")+SUMIFS('2018'!$J:$J,'2018'!$E:$E,B51,'2018'!$F:$F,A51,'2018'!AA:AA,"CRO"), 0)</f>
        <v>0</v>
      </c>
      <c r="Q51" s="0" t="n">
        <f aca="false">IFERROR(SUMIFS('2018'!M:M,'2018'!AA:AA,"CRO",'2018'!F:F,A51,'2018'!C:C,B51)+SUMIFS('2018'!P:P,'2018'!AA:AA,"CRO",'2018'!F:F,A51,'2018'!C:C,B51)+SUMIFS('2018'!N:N,'2018'!AA:AA,"CRO",'2018'!F:F,A51,'2018'!D:D,B51)+SUMIFS('2018'!N:N,'2018'!AA:AA,"CRO",'2018'!F:F,A51,'2018'!D:D,B51)+SUMIFS('2018'!O:O,'2018'!AA:AA,"CRO",'2018'!F:F,A51,'2018'!E:E,B51)+SUMIFS('2018'!R:R,'2018'!AA:AA,"CRO",'2018'!F:F,A51,'2018'!E:E,B51), 0)</f>
        <v>0</v>
      </c>
      <c r="R51" s="7" t="n">
        <f aca="false">IFERROR(Q51/P51, 0)</f>
        <v>0</v>
      </c>
      <c r="S51" s="7" t="n">
        <f aca="false">SUM(V51,Y51,AB51)</f>
        <v>0</v>
      </c>
      <c r="T51" s="7" t="n">
        <f aca="false">SUM(W51,Z51,AC51)</f>
        <v>0</v>
      </c>
      <c r="U51" s="7" t="n">
        <f aca="false">IFERROR(T51/S51, 0)</f>
        <v>0</v>
      </c>
      <c r="V51" s="0" t="n">
        <f aca="false">SUMIFS('2017'!$H:$H,'2017'!$C:$C,B51,'2017'!$F:$F,A51,'2017'!AA:AA,"JRO",'2017'!P:P,"&lt;&gt;")+SUMIFS('2017'!$I:$I,'2017'!$D:$D,B51,'2017'!$F:$F,A51,'2017'!AA:AA,"JRO",'2017'!Q:Q,"&lt;&gt;")+SUMIFS('2017'!$J:$J,'2017'!$E:$E,B51,'2017'!$F:$F,A51,'2017'!AA:AA,"JRO",'2017'!R:R,"&lt;&gt;")</f>
        <v>0</v>
      </c>
      <c r="W51" s="0" t="n">
        <f aca="false">IFERROR(SUMIFS('2017'!M:M,'2017'!AA:AA,"JRO",'2017'!F:F,A51,'2017'!C:C,B51)+SUMIFS('2017'!P:P,'2017'!AA:AA,"JRO",'2017'!F:F,A51,'2017'!C:C,B51)+SUMIFS('2017'!N:N,'2017'!AA:AA,"JRO",'2017'!F:F,A51,'2017'!D:D,B51)+SUMIFS('2017'!N:N,'2017'!AA:AA,"JRO",'2017'!F:F,A51,'2017'!D:D,B51)+SUMIFS('2017'!O:O,'2017'!AA:AA,"JRO",'2017'!F:F,A51,'2017'!E:E,B51)+SUMIFS('2017'!R:R,'2017'!AA:AA,"JRO",'2017'!F:F,A51,'2017'!E:E,B51), 0)</f>
        <v>0</v>
      </c>
      <c r="X51" s="7" t="n">
        <f aca="false">IFERROR(W51/V51, 0)</f>
        <v>0</v>
      </c>
      <c r="Y51" s="0" t="n">
        <f aca="false">IFERROR(SUMIFS('2017'!$H:$H,'2017'!$C:$C,B51,'2017'!$F:$F,A51,'2017'!AA:AA,"NRO",'2017'!P:P,"&lt;&gt;")+SUMIFS('2017'!$I:$I,'2017'!$D:$D,B51,'2017'!$F:$F,A51,'2017'!AA:AA,"NRO",'2017'!Q:Q,"&lt;&gt;")+SUMIFS('2017'!$J:$J,'2017'!$E:$E,B51,'2017'!$F:$F,A51,'2017'!AA:AA,"NRO",'2017'!R:R,"&lt;&gt;"), 0)</f>
        <v>0</v>
      </c>
      <c r="Z51" s="0" t="n">
        <f aca="false">IFERROR(SUMIFS('2017'!M:M,'2017'!AA:AA,"NRO",'2017'!F:F,A51,'2017'!C:C,B51)+SUMIFS('2017'!P:P,'2017'!AA:AA,"NRO",'2017'!F:F,A51,'2017'!C:C,B51)+SUMIFS('2017'!N:N,'2017'!AA:AA,"NRO",'2017'!F:F,A51,'2017'!D:D,B51)+SUMIFS('2017'!N:N,'2017'!AA:AA,"NRO",'2017'!F:F,A51,'2017'!D:D,B51)+SUMIFS('2017'!O:O,'2017'!AA:AA,"NRO",'2017'!F:F,A51,'2017'!E:E,B51)+SUMIFS('2017'!R:R,'2017'!AA:AA,"NRO",'2017'!F:F,A51,'2017'!E:E,B51), 0)</f>
        <v>0</v>
      </c>
      <c r="AA51" s="7" t="n">
        <f aca="false">IFERROR(Z51/Y51, 0)</f>
        <v>0</v>
      </c>
      <c r="AB51" s="0" t="n">
        <f aca="false">IFERROR(SUMIFS('2017'!$H:$H,'2017'!$C:$C,B51,'2017'!$F:$F,A51,'2017'!AA:AA,"CRO",'2017'!P:P,"&lt;&gt;")+SUMIFS('2017'!$I:$I,'2017'!$D:$D,B51,'2017'!$F:$F,A51,'2017'!AA:AA,"CRO",'2017'!Q:Q,"&lt;&gt;")+SUMIFS('2017'!$J:$J,'2017'!$E:$E,B51,'2017'!$F:$F,A51,'2017'!AA:AA,"CRO",'2017'!R:R,"&lt;&gt;"), 0)</f>
        <v>0</v>
      </c>
      <c r="AC51" s="0" t="n">
        <f aca="false">IFERROR(SUMIFS('2017'!M:M,'2017'!AA:AA,"CRO",'2017'!F:F,A51,'2017'!C:C,B51)+SUMIFS('2017'!P:P,'2017'!AA:AA,"CRO",'2017'!F:F,A51,'2017'!C:C,B51)+SUMIFS('2017'!N:N,'2017'!AA:AA,"CRO",'2017'!F:F,A51,'2017'!D:D,B51)+SUMIFS('2017'!N:N,'2017'!AA:AA,"CRO",'2017'!F:F,A51,'2017'!D:D,B51)+SUMIFS('2017'!O:O,'2017'!AA:AA,"CRO",'2017'!F:F,A51,'2017'!E:E,B51)+SUMIFS('2017'!R:R,'2017'!AA:AA,"CRO",'2017'!F:F,A51,'2017'!E:E,B51), 0)</f>
        <v>0</v>
      </c>
      <c r="AD51" s="0" t="n">
        <f aca="false">IFERROR(AC51/AB51, 0)</f>
        <v>0</v>
      </c>
      <c r="AE51" s="0" t="n">
        <f aca="false">SUM(AH51,AK51,AN51)</f>
        <v>0</v>
      </c>
      <c r="AF51" s="0" t="n">
        <f aca="false">SUM(AI51,AL51,AO51)</f>
        <v>0</v>
      </c>
      <c r="AG51" s="7" t="n">
        <f aca="false">IFERROR(AF51/AE51, 0)</f>
        <v>0</v>
      </c>
      <c r="AH51" s="0" t="n">
        <f aca="false">IFERROR(SUMIFS('2016'!$G:$G,'2016'!F:F,A51,'2016'!C:C,B51,'2016'!D:D,"",'2016'!AA:AA,"JRO",'2016'!L:L,"&lt;&gt;"), 0)</f>
        <v>0</v>
      </c>
      <c r="AI51" s="0" t="n">
        <f aca="false">IFERROR(SUMIFS('2016'!L:L,'2016'!F:F,A51,'2016'!C:C,B51,'2016'!D:D,"",'2016'!AA:AA,"JRO"), 0)</f>
        <v>0</v>
      </c>
      <c r="AJ51" s="7" t="n">
        <f aca="false">IFERROR(AI51/AH51, 0)</f>
        <v>0</v>
      </c>
      <c r="AK51" s="0" t="n">
        <f aca="false">IFERROR(SUMIFS('2016'!$G:$G,'2016'!F:F,A51,'2016'!C:C,B51,'2016'!D:D,"",'2016'!AA:AA,"NRO",'2016'!L:L,"&lt;&gt;"), 0)</f>
        <v>0</v>
      </c>
      <c r="AL51" s="0" t="n">
        <f aca="false">IFERROR(SUMIFS('2016'!L:L,'2016'!F:F,A51,'2016'!C:C,B51,'2016'!D:D,"",'2016'!AA:AA,"NRO"), 0)</f>
        <v>0</v>
      </c>
      <c r="AM51" s="0" t="n">
        <f aca="false">IFERROR(AL51/AK51, 0)</f>
        <v>0</v>
      </c>
      <c r="AN51" s="0" t="n">
        <f aca="false">IFERROR(SUMIFS('2016'!$G:$G,'2016'!F:F,A51,'2016'!C:C,B51,'2016'!D:D,"",'2016'!AA:AA,"CRO",'2016'!L:L,"&lt;&gt;"), 0)</f>
        <v>0</v>
      </c>
      <c r="AO51" s="0" t="n">
        <f aca="false">IFERROR(SUMIFS('2016'!L:L,'2016'!F:F,A51,'2016'!C:C,B51,'2016'!D:D,"",'2016'!AA:AA,"CRO"), 0)</f>
        <v>0</v>
      </c>
      <c r="AP51" s="0" t="n">
        <f aca="false">IFERROR(AO51/AN51, 0)</f>
        <v>0</v>
      </c>
      <c r="AQ51" s="0" t="n">
        <f aca="false">SUM(AT51,AW51,AZ51)</f>
        <v>0</v>
      </c>
      <c r="AR51" s="0" t="n">
        <f aca="false">SUM(AU51,AX51,BA51)</f>
        <v>0</v>
      </c>
      <c r="AS51" s="7" t="n">
        <f aca="false">IFERROR(AR51/AQ51, 0)</f>
        <v>0</v>
      </c>
      <c r="AT51" s="0" t="n">
        <f aca="false">IFERROR(SUMIFS('2015'!$G:$G,'2015'!F:F,A51,'2015'!C:C,B51,'2015'!D:D,"",'2015'!AA:AA,"JRO",'2015'!L:L,"&lt;&gt;"), 0)</f>
        <v>0</v>
      </c>
      <c r="AU51" s="0" t="n">
        <f aca="false">IFERROR(SUMIFS('2015'!L:L,'2015'!F:F,A51,'2015'!C:C,B51,'2015'!D:D,"",'2015'!AA:AA,"JRO"), 0)</f>
        <v>0</v>
      </c>
      <c r="AV51" s="0" t="n">
        <f aca="false">IFERROR(AU51/AT51, 0)</f>
        <v>0</v>
      </c>
      <c r="AW51" s="0" t="n">
        <f aca="false">IFERROR(SUMIFS('2015'!$G:$G,'2015'!F:F,A51,'2015'!C:C,B51,'2015'!D:D,"",'2015'!AA:AA,"NRO",'2015'!L:L,"&lt;&gt;"), 0)</f>
        <v>0</v>
      </c>
      <c r="AX51" s="0" t="n">
        <f aca="false">IFERROR(SUMIFS('2015'!L:L,'2015'!F:F,A51,'2015'!C:C,B51,'2015'!D:D,"",'2015'!AA:AA,"NRO"), 0)</f>
        <v>0</v>
      </c>
      <c r="AY51" s="0" t="n">
        <f aca="false">IFERROR(AX51/AW51, 0)</f>
        <v>0</v>
      </c>
      <c r="AZ51" s="0" t="n">
        <f aca="false">IFERROR(SUMIFS('2015'!$G:$G,'2015'!F:F,A51,'2015'!C:C,B51,'2015'!D:D,"",'2015'!AA:AA,"CRO",'2015'!L:L,"&lt;&gt;"), 0)</f>
        <v>0</v>
      </c>
      <c r="BA51" s="0" t="n">
        <f aca="false">IFERROR(SUMIFS('2015'!L:L,'2015'!F:F,A51,'2015'!C:C,B51,'2015'!D:D,"",'2015'!AA:AA,"CRO"), 0)</f>
        <v>0</v>
      </c>
      <c r="BB51" s="0" t="n">
        <f aca="false">IFERROR(BA51/AZ51, 0)</f>
        <v>0</v>
      </c>
      <c r="BC51" s="0" t="n">
        <f aca="false">SUM(BF51,BI51)</f>
        <v>0</v>
      </c>
      <c r="BD51" s="0" t="n">
        <f aca="false">SUM(BG51,BJ51)</f>
        <v>0</v>
      </c>
      <c r="BE51" s="7" t="n">
        <f aca="false">IFERROR(BD51/BC51, 0)</f>
        <v>0</v>
      </c>
      <c r="BF51" s="0" t="n">
        <f aca="false">IFERROR(SUMIFS('2014'!$G:$G,'2014'!F:F,A51,'2014'!C:C,B51,'2014'!D:D,"",'2014'!AA:AA,"JRO",'2014'!L:L,"&lt;&gt;"), 0)</f>
        <v>0</v>
      </c>
      <c r="BG51" s="0" t="n">
        <f aca="false">IFERROR(SUMIFS('2014'!L:L,'2014'!F:F,A51,'2014'!C:C,B51,'2014'!D:D,"",'2014'!AA:AA,"JRO"), 0)</f>
        <v>0</v>
      </c>
      <c r="BH51" s="7" t="n">
        <f aca="false">IFERROR(BG51/BF51, 0)</f>
        <v>0</v>
      </c>
      <c r="BI51" s="0" t="n">
        <f aca="false">IFERROR(SUMIFS('2014'!$G:$G,'2014'!F:F,A51,'2014'!C:C,B51,'2014'!D:D,"",'2014'!AA:AA,"CRO",'2014'!L:L,"&lt;&gt;"), 0)</f>
        <v>0</v>
      </c>
      <c r="BJ51" s="0" t="n">
        <f aca="false">IFERROR(SUMIFS('2014'!L:L,'2014'!F:F,A51,'2014'!C:C,B51,'2014'!D:D,"",'2014'!AA:AA,"CRO"), 0)</f>
        <v>0</v>
      </c>
      <c r="BK51" s="0" t="n">
        <f aca="false">IFERROR(BJ51/BI51, 0)</f>
        <v>0</v>
      </c>
      <c r="BL51" s="0" t="n">
        <f aca="false">IFERROR(SUMIFS('2013'!$G:$G,'2013'!F:F,A51,'2013'!C:C,B51,'2013'!D:D,"",'2013'!AA:AA,"JRO",'2013'!L:L,"&lt;&gt;"), 0)</f>
        <v>0</v>
      </c>
      <c r="BM51" s="0" t="n">
        <f aca="false">IFERROR(SUMIFS('2013'!L:L,'2013'!F:F,A51,'2013'!C:C,B51,'2013'!D:D,"",'2013'!AA:AA,"JRO"), 0)</f>
        <v>0</v>
      </c>
      <c r="BN51" s="0" t="n">
        <f aca="false">IFERROR(BM51/BL51, 0)</f>
        <v>0</v>
      </c>
      <c r="BO51" s="0" t="n">
        <f aca="false">IFERROR(SUMIFS('2012'!$G:$G,'2012'!F:F,A51,'2012'!C:C,B51,'2012'!D:D,"",'2012'!AA:AA,"JRO",'2012'!L:L,"&lt;&gt;"), 0)</f>
        <v>0</v>
      </c>
      <c r="BP51" s="0" t="n">
        <f aca="false">IFERROR(SUMIFS('2012'!L:L,'2012'!F:F,A51,'2012'!C:C,B51,'2012'!D:D,"",'2012'!AA:AA,"JRO"), 0)</f>
        <v>0</v>
      </c>
      <c r="BQ51" s="0" t="n">
        <f aca="false">IFERROR(BP51/BO51, 0)</f>
        <v>0</v>
      </c>
      <c r="BR51" s="0" t="n">
        <f aca="false">IFERROR(SUMIFS('2011'!$G:$G,'2011'!F:F,A51,'2011'!C:C,B51,'2011'!D:D,"",'2011'!AA:AA,"JRO",'2011'!L:L,"&lt;&gt;"), 0)</f>
        <v>0</v>
      </c>
      <c r="BS51" s="0" t="n">
        <f aca="false">IFERROR(SUMIFS('2011'!L:L,'2011'!F:F,A51,'2011'!C:C,B51,'2011'!D:D,"",'2011'!AA:AA,"JRO"), 0)</f>
        <v>0</v>
      </c>
      <c r="BT51" s="7" t="n">
        <f aca="false">IFERROR(BS51/BR51, 0)</f>
        <v>0</v>
      </c>
      <c r="BU51" s="0" t="n">
        <f aca="false">IFERROR(SUMIFS('2010'!$G:$G,'2010'!F:F,A51,'2010'!C:C,B51,'2010'!D:D,"",'2010'!AA:AA,"JRO",'2010'!L:L,"&lt;&gt;"), 0)</f>
        <v>0</v>
      </c>
      <c r="BV51" s="0" t="n">
        <f aca="false">IFERROR(SUMIFS('2010'!L:L,'2010'!F:F,A51,'2010'!C:C,B51,'2010'!D:D,"",'2010'!AA:AA,"JRO"), 0)</f>
        <v>0</v>
      </c>
      <c r="BW51" s="7" t="n">
        <f aca="false">IFERROR(BV51/BU51, 0)</f>
        <v>0</v>
      </c>
      <c r="BX51" s="0" t="n">
        <f aca="false">IFERROR(SUMIFS('2009'!$G:$G,'2009'!F:F,A51,'2009'!C:C,B51,'2009'!D:D,"",'2009'!AA:AA,"JRO",'2009'!L:L,"&lt;&gt;"), 0)</f>
        <v>0</v>
      </c>
      <c r="BY51" s="0" t="n">
        <f aca="false">IFERROR(SUMIFS('2009'!L:L,'2009'!F:F,A51,'2009'!C:C,B51,'2009'!D:D,"",'2009'!AA:AA,"JRO"), 0)</f>
        <v>0</v>
      </c>
      <c r="BZ51" s="7" t="n">
        <f aca="false">IFERROR(BY51/BX51, 0)</f>
        <v>0</v>
      </c>
    </row>
    <row r="52" customFormat="false" ht="15" hidden="false" customHeight="false" outlineLevel="0" collapsed="false">
      <c r="A52" s="0" t="s">
        <v>88</v>
      </c>
      <c r="B52" s="16" t="s">
        <v>85</v>
      </c>
      <c r="C52" s="56" t="n">
        <f aca="false">IFERROR(AVERAGEIFS(I52:BZ52,I$2:BZ$2,"JRO escorts per deportee",I52:BZ52,"&lt;&gt;0"), 0)</f>
        <v>0</v>
      </c>
      <c r="D52" s="13" t="n">
        <f aca="false">IFERROR(AVERAGEIFS(I52:BZ52,I$2:BZ$2,"NRO escorts per deportee",I52:BZ52,"&lt;&gt;0"), 0)</f>
        <v>0</v>
      </c>
      <c r="E52" s="13" t="n">
        <f aca="false">IFERROR(AVERAGEIFS(I52:BZ52,I$2:BZ$2,"CRO escorts per deportee",I52:BZ52,"&lt;&gt;0"), 0)</f>
        <v>0</v>
      </c>
      <c r="G52" s="0" t="n">
        <f aca="false">SUM(J52,M52,P52)</f>
        <v>0</v>
      </c>
      <c r="H52" s="0" t="n">
        <f aca="false">SUM(K52,N52,Q52)</f>
        <v>0</v>
      </c>
      <c r="I52" s="7" t="n">
        <f aca="false">IFERROR(H52/G52, 0)</f>
        <v>0</v>
      </c>
      <c r="J52" s="0" t="n">
        <f aca="false">IFERROR(SUMIFS('2018'!$H:$H,'2018'!$C:$C,B52,'2018'!$F:$F,A52,'2018'!AA:AA,"JRO",'2018'!P:P,"&lt;&gt;")+SUMIFS('2018'!$I:$I,'2018'!$D:$D,B52,'2018'!$F:$F,A52,'2018'!AA:AA,"JRO",'2018'!Q:Q,"&lt;&gt;")+SUMIFS('2018'!$J:$J,'2018'!$E:$E,B52,'2018'!$F:$F,A52,'2018'!AA:AA,"JRO",'2018'!R:R,"&lt;&gt;"), 0)</f>
        <v>0</v>
      </c>
      <c r="K52" s="0" t="n">
        <f aca="false">IFERROR(SUMIFS('2018'!M:M,'2018'!AA:AA,"JRO",'2018'!F:F,A52,'2018'!C:C,B52)+SUMIFS('2018'!P:P,'2018'!AA:AA,"JRO",'2018'!F:F,A52,'2018'!C:C,B52)+SUMIFS('2018'!N:N,'2018'!AA:AA,"JRO",'2018'!F:F,A52,'2018'!D:D,B52)+SUMIFS('2018'!N:N,'2018'!AA:AA,"JRO",'2018'!F:F,A52,'2018'!D:D,B52)+SUMIFS('2018'!O:O,'2018'!AA:AA,"JRO",'2018'!F:F,A52,'2018'!E:E,B52)+SUMIFS('2018'!R:R,'2018'!AA:AA,"JRO",'2018'!F:F,A52,'2018'!E:E,B52), 0)</f>
        <v>0</v>
      </c>
      <c r="L52" s="7" t="n">
        <f aca="false">IFERROR(K52/J52, 0)</f>
        <v>0</v>
      </c>
      <c r="M52" s="0" t="n">
        <f aca="false">IFERROR(SUMIFS('2018'!$H:$H,'2018'!$C:$C,B52,'2018'!$F:$F,A52,'2018'!AA:AA,"NRO",'2018'!P:P,"&lt;&gt;")+SUMIFS('2018'!$I:$I,'2018'!$D:$D,B52,'2018'!$F:$F,A52,'2018'!AA:AA,"NRO",'2018'!Q:Q,"&lt;&gt;")+SUMIFS('2018'!$J:$J,'2018'!$E:$E,B52,'2018'!$F:$F,A52,'2018'!AA:AA,"NRO",'2018'!R:R,"&lt;&gt;"), 0)</f>
        <v>0</v>
      </c>
      <c r="N52" s="0" t="n">
        <f aca="false">IFERROR(SUMIFS('2018'!M:M,'2018'!AA:AA,"NRO",'2018'!F:F,A52,'2018'!C:C,B52)+SUMIFS('2018'!P:P,'2018'!AA:AA,"NRO",'2018'!F:F,A52,'2018'!C:C,B52)+SUMIFS('2018'!N:N,'2018'!AA:AA,"NRO",'2018'!F:F,A52,'2018'!D:D,B52)+SUMIFS('2018'!N:N,'2018'!AA:AA,"NRO",'2018'!F:F,A52,'2018'!D:D,B52)+SUMIFS('2018'!O:O,'2018'!AA:AA,"NRO",'2018'!F:F,A52,'2018'!E:E,B52)+SUMIFS('2018'!R:R,'2018'!AA:AA,"NRO",'2018'!F:F,A52,'2018'!E:E,B52), 0)</f>
        <v>0</v>
      </c>
      <c r="O52" s="7" t="n">
        <f aca="false">IFERROR(N52/M52, 0)</f>
        <v>0</v>
      </c>
      <c r="P52" s="0" t="n">
        <f aca="false">IFERROR(SUMIFS('2018'!$H:$H,'2018'!$C:$C,B52,'2018'!$F:$F,A52,'2018'!AA:AA,"CRO")+SUMIFS('2018'!$I:$I,'2018'!$D:$D,B52,'2018'!$F:$F,A52,'2018'!AA:AA,"CRO")+SUMIFS('2018'!$J:$J,'2018'!$E:$E,B52,'2018'!$F:$F,A52,'2018'!AA:AA,"CRO"), 0)</f>
        <v>0</v>
      </c>
      <c r="Q52" s="0" t="n">
        <f aca="false">IFERROR(SUMIFS('2018'!M:M,'2018'!AA:AA,"CRO",'2018'!F:F,A52,'2018'!C:C,B52)+SUMIFS('2018'!P:P,'2018'!AA:AA,"CRO",'2018'!F:F,A52,'2018'!C:C,B52)+SUMIFS('2018'!N:N,'2018'!AA:AA,"CRO",'2018'!F:F,A52,'2018'!D:D,B52)+SUMIFS('2018'!N:N,'2018'!AA:AA,"CRO",'2018'!F:F,A52,'2018'!D:D,B52)+SUMIFS('2018'!O:O,'2018'!AA:AA,"CRO",'2018'!F:F,A52,'2018'!E:E,B52)+SUMIFS('2018'!R:R,'2018'!AA:AA,"CRO",'2018'!F:F,A52,'2018'!E:E,B52), 0)</f>
        <v>0</v>
      </c>
      <c r="R52" s="7" t="n">
        <f aca="false">IFERROR(Q52/P52, 0)</f>
        <v>0</v>
      </c>
      <c r="S52" s="7" t="n">
        <f aca="false">SUM(V52,Y52,AB52)</f>
        <v>0</v>
      </c>
      <c r="T52" s="7" t="n">
        <f aca="false">SUM(W52,Z52,AC52)</f>
        <v>0</v>
      </c>
      <c r="U52" s="7" t="n">
        <f aca="false">IFERROR(T52/S52, 0)</f>
        <v>0</v>
      </c>
      <c r="V52" s="0" t="n">
        <f aca="false">SUMIFS('2017'!$H:$H,'2017'!$C:$C,B52,'2017'!$F:$F,A52,'2017'!AA:AA,"JRO",'2017'!P:P,"&lt;&gt;")+SUMIFS('2017'!$I:$I,'2017'!$D:$D,B52,'2017'!$F:$F,A52,'2017'!AA:AA,"JRO",'2017'!Q:Q,"&lt;&gt;")+SUMIFS('2017'!$J:$J,'2017'!$E:$E,B52,'2017'!$F:$F,A52,'2017'!AA:AA,"JRO",'2017'!R:R,"&lt;&gt;")</f>
        <v>0</v>
      </c>
      <c r="W52" s="0" t="n">
        <f aca="false">IFERROR(SUMIFS('2017'!M:M,'2017'!AA:AA,"JRO",'2017'!F:F,A52,'2017'!C:C,B52)+SUMIFS('2017'!P:P,'2017'!AA:AA,"JRO",'2017'!F:F,A52,'2017'!C:C,B52)+SUMIFS('2017'!N:N,'2017'!AA:AA,"JRO",'2017'!F:F,A52,'2017'!D:D,B52)+SUMIFS('2017'!N:N,'2017'!AA:AA,"JRO",'2017'!F:F,A52,'2017'!D:D,B52)+SUMIFS('2017'!O:O,'2017'!AA:AA,"JRO",'2017'!F:F,A52,'2017'!E:E,B52)+SUMIFS('2017'!R:R,'2017'!AA:AA,"JRO",'2017'!F:F,A52,'2017'!E:E,B52), 0)</f>
        <v>0</v>
      </c>
      <c r="X52" s="7" t="n">
        <f aca="false">IFERROR(W52/V52, 0)</f>
        <v>0</v>
      </c>
      <c r="Y52" s="0" t="n">
        <f aca="false">IFERROR(SUMIFS('2017'!$H:$H,'2017'!$C:$C,B52,'2017'!$F:$F,A52,'2017'!AA:AA,"NRO",'2017'!P:P,"&lt;&gt;")+SUMIFS('2017'!$I:$I,'2017'!$D:$D,B52,'2017'!$F:$F,A52,'2017'!AA:AA,"NRO",'2017'!Q:Q,"&lt;&gt;")+SUMIFS('2017'!$J:$J,'2017'!$E:$E,B52,'2017'!$F:$F,A52,'2017'!AA:AA,"NRO",'2017'!R:R,"&lt;&gt;"), 0)</f>
        <v>0</v>
      </c>
      <c r="Z52" s="0" t="n">
        <f aca="false">IFERROR(SUMIFS('2017'!M:M,'2017'!AA:AA,"NRO",'2017'!F:F,A52,'2017'!C:C,B52)+SUMIFS('2017'!P:P,'2017'!AA:AA,"NRO",'2017'!F:F,A52,'2017'!C:C,B52)+SUMIFS('2017'!N:N,'2017'!AA:AA,"NRO",'2017'!F:F,A52,'2017'!D:D,B52)+SUMIFS('2017'!N:N,'2017'!AA:AA,"NRO",'2017'!F:F,A52,'2017'!D:D,B52)+SUMIFS('2017'!O:O,'2017'!AA:AA,"NRO",'2017'!F:F,A52,'2017'!E:E,B52)+SUMIFS('2017'!R:R,'2017'!AA:AA,"NRO",'2017'!F:F,A52,'2017'!E:E,B52), 0)</f>
        <v>0</v>
      </c>
      <c r="AA52" s="7" t="n">
        <f aca="false">IFERROR(Z52/Y52, 0)</f>
        <v>0</v>
      </c>
      <c r="AB52" s="0" t="n">
        <f aca="false">IFERROR(SUMIFS('2017'!$H:$H,'2017'!$C:$C,B52,'2017'!$F:$F,A52,'2017'!AA:AA,"CRO",'2017'!P:P,"&lt;&gt;")+SUMIFS('2017'!$I:$I,'2017'!$D:$D,B52,'2017'!$F:$F,A52,'2017'!AA:AA,"CRO",'2017'!Q:Q,"&lt;&gt;")+SUMIFS('2017'!$J:$J,'2017'!$E:$E,B52,'2017'!$F:$F,A52,'2017'!AA:AA,"CRO",'2017'!R:R,"&lt;&gt;"), 0)</f>
        <v>0</v>
      </c>
      <c r="AC52" s="0" t="n">
        <f aca="false">IFERROR(SUMIFS('2017'!M:M,'2017'!AA:AA,"CRO",'2017'!F:F,A52,'2017'!C:C,B52)+SUMIFS('2017'!P:P,'2017'!AA:AA,"CRO",'2017'!F:F,A52,'2017'!C:C,B52)+SUMIFS('2017'!N:N,'2017'!AA:AA,"CRO",'2017'!F:F,A52,'2017'!D:D,B52)+SUMIFS('2017'!N:N,'2017'!AA:AA,"CRO",'2017'!F:F,A52,'2017'!D:D,B52)+SUMIFS('2017'!O:O,'2017'!AA:AA,"CRO",'2017'!F:F,A52,'2017'!E:E,B52)+SUMIFS('2017'!R:R,'2017'!AA:AA,"CRO",'2017'!F:F,A52,'2017'!E:E,B52), 0)</f>
        <v>0</v>
      </c>
      <c r="AD52" s="0" t="n">
        <f aca="false">IFERROR(AC52/AB52, 0)</f>
        <v>0</v>
      </c>
      <c r="AE52" s="0" t="n">
        <f aca="false">SUM(AH52,AK52,AN52)</f>
        <v>0</v>
      </c>
      <c r="AF52" s="0" t="n">
        <f aca="false">SUM(AI52,AL52,AO52)</f>
        <v>0</v>
      </c>
      <c r="AG52" s="7" t="n">
        <f aca="false">IFERROR(AF52/AE52, 0)</f>
        <v>0</v>
      </c>
      <c r="AH52" s="0" t="n">
        <f aca="false">IFERROR(SUMIFS('2016'!$G:$G,'2016'!F:F,A52,'2016'!C:C,B52,'2016'!D:D,"",'2016'!AA:AA,"JRO",'2016'!L:L,"&lt;&gt;"), 0)</f>
        <v>0</v>
      </c>
      <c r="AI52" s="0" t="n">
        <f aca="false">IFERROR(SUMIFS('2016'!L:L,'2016'!F:F,A52,'2016'!C:C,B52,'2016'!D:D,"",'2016'!AA:AA,"JRO"), 0)</f>
        <v>0</v>
      </c>
      <c r="AJ52" s="7" t="n">
        <f aca="false">IFERROR(AI52/AH52, 0)</f>
        <v>0</v>
      </c>
      <c r="AK52" s="0" t="n">
        <f aca="false">IFERROR(SUMIFS('2016'!$G:$G,'2016'!F:F,A52,'2016'!C:C,B52,'2016'!D:D,"",'2016'!AA:AA,"NRO",'2016'!L:L,"&lt;&gt;"), 0)</f>
        <v>0</v>
      </c>
      <c r="AL52" s="0" t="n">
        <f aca="false">IFERROR(SUMIFS('2016'!L:L,'2016'!F:F,A52,'2016'!C:C,B52,'2016'!D:D,"",'2016'!AA:AA,"NRO"), 0)</f>
        <v>0</v>
      </c>
      <c r="AM52" s="0" t="n">
        <f aca="false">IFERROR(AL52/AK52, 0)</f>
        <v>0</v>
      </c>
      <c r="AN52" s="0" t="n">
        <f aca="false">IFERROR(SUMIFS('2016'!$G:$G,'2016'!F:F,A52,'2016'!C:C,B52,'2016'!D:D,"",'2016'!AA:AA,"CRO",'2016'!L:L,"&lt;&gt;"), 0)</f>
        <v>0</v>
      </c>
      <c r="AO52" s="0" t="n">
        <f aca="false">IFERROR(SUMIFS('2016'!L:L,'2016'!F:F,A52,'2016'!C:C,B52,'2016'!D:D,"",'2016'!AA:AA,"CRO"), 0)</f>
        <v>0</v>
      </c>
      <c r="AP52" s="0" t="n">
        <f aca="false">IFERROR(AO52/AN52, 0)</f>
        <v>0</v>
      </c>
      <c r="AQ52" s="0" t="n">
        <f aca="false">SUM(AT52,AW52,AZ52)</f>
        <v>0</v>
      </c>
      <c r="AR52" s="0" t="n">
        <f aca="false">SUM(AU52,AX52,BA52)</f>
        <v>0</v>
      </c>
      <c r="AS52" s="7" t="n">
        <f aca="false">IFERROR(AR52/AQ52, 0)</f>
        <v>0</v>
      </c>
      <c r="AT52" s="0" t="n">
        <f aca="false">IFERROR(SUMIFS('2015'!$G:$G,'2015'!F:F,A52,'2015'!C:C,B52,'2015'!D:D,"",'2015'!AA:AA,"JRO",'2015'!L:L,"&lt;&gt;"), 0)</f>
        <v>0</v>
      </c>
      <c r="AU52" s="0" t="n">
        <f aca="false">IFERROR(SUMIFS('2015'!L:L,'2015'!F:F,A52,'2015'!C:C,B52,'2015'!D:D,"",'2015'!AA:AA,"JRO"), 0)</f>
        <v>0</v>
      </c>
      <c r="AV52" s="0" t="n">
        <f aca="false">IFERROR(AU52/AT52, 0)</f>
        <v>0</v>
      </c>
      <c r="AW52" s="0" t="n">
        <f aca="false">IFERROR(SUMIFS('2015'!$G:$G,'2015'!F:F,A52,'2015'!C:C,B52,'2015'!D:D,"",'2015'!AA:AA,"NRO",'2015'!L:L,"&lt;&gt;"), 0)</f>
        <v>0</v>
      </c>
      <c r="AX52" s="0" t="n">
        <f aca="false">IFERROR(SUMIFS('2015'!L:L,'2015'!F:F,A52,'2015'!C:C,B52,'2015'!D:D,"",'2015'!AA:AA,"NRO"), 0)</f>
        <v>0</v>
      </c>
      <c r="AY52" s="0" t="n">
        <f aca="false">IFERROR(AX52/AW52, 0)</f>
        <v>0</v>
      </c>
      <c r="AZ52" s="0" t="n">
        <f aca="false">IFERROR(SUMIFS('2015'!$G:$G,'2015'!F:F,A52,'2015'!C:C,B52,'2015'!D:D,"",'2015'!AA:AA,"CRO",'2015'!L:L,"&lt;&gt;"), 0)</f>
        <v>0</v>
      </c>
      <c r="BA52" s="0" t="n">
        <f aca="false">IFERROR(SUMIFS('2015'!L:L,'2015'!F:F,A52,'2015'!C:C,B52,'2015'!D:D,"",'2015'!AA:AA,"CRO"), 0)</f>
        <v>0</v>
      </c>
      <c r="BB52" s="0" t="n">
        <f aca="false">IFERROR(BA52/AZ52, 0)</f>
        <v>0</v>
      </c>
      <c r="BC52" s="0" t="n">
        <f aca="false">SUM(BF52,BI52)</f>
        <v>0</v>
      </c>
      <c r="BD52" s="0" t="n">
        <f aca="false">SUM(BG52,BJ52)</f>
        <v>0</v>
      </c>
      <c r="BE52" s="7" t="n">
        <f aca="false">IFERROR(BD52/BC52, 0)</f>
        <v>0</v>
      </c>
      <c r="BF52" s="0" t="n">
        <f aca="false">IFERROR(SUMIFS('2014'!$G:$G,'2014'!F:F,A52,'2014'!C:C,B52,'2014'!D:D,"",'2014'!AA:AA,"JRO",'2014'!L:L,"&lt;&gt;"), 0)</f>
        <v>0</v>
      </c>
      <c r="BG52" s="0" t="n">
        <f aca="false">IFERROR(SUMIFS('2014'!L:L,'2014'!F:F,A52,'2014'!C:C,B52,'2014'!D:D,"",'2014'!AA:AA,"JRO"), 0)</f>
        <v>0</v>
      </c>
      <c r="BH52" s="7" t="n">
        <f aca="false">IFERROR(BG52/BF52, 0)</f>
        <v>0</v>
      </c>
      <c r="BI52" s="0" t="n">
        <f aca="false">IFERROR(SUMIFS('2014'!$G:$G,'2014'!F:F,A52,'2014'!C:C,B52,'2014'!D:D,"",'2014'!AA:AA,"CRO",'2014'!L:L,"&lt;&gt;"), 0)</f>
        <v>0</v>
      </c>
      <c r="BJ52" s="0" t="n">
        <f aca="false">IFERROR(SUMIFS('2014'!L:L,'2014'!F:F,A52,'2014'!C:C,B52,'2014'!D:D,"",'2014'!AA:AA,"CRO"), 0)</f>
        <v>0</v>
      </c>
      <c r="BK52" s="0" t="n">
        <f aca="false">IFERROR(BJ52/BI52, 0)</f>
        <v>0</v>
      </c>
      <c r="BL52" s="0" t="n">
        <f aca="false">IFERROR(SUMIFS('2013'!$G:$G,'2013'!F:F,A52,'2013'!C:C,B52,'2013'!D:D,"",'2013'!AA:AA,"JRO",'2013'!L:L,"&lt;&gt;"), 0)</f>
        <v>0</v>
      </c>
      <c r="BM52" s="0" t="n">
        <f aca="false">IFERROR(SUMIFS('2013'!L:L,'2013'!F:F,A52,'2013'!C:C,B52,'2013'!D:D,"",'2013'!AA:AA,"JRO"), 0)</f>
        <v>0</v>
      </c>
      <c r="BN52" s="0" t="n">
        <f aca="false">IFERROR(BM52/BL52, 0)</f>
        <v>0</v>
      </c>
      <c r="BO52" s="0" t="n">
        <f aca="false">IFERROR(SUMIFS('2012'!$G:$G,'2012'!F:F,A52,'2012'!C:C,B52,'2012'!D:D,"",'2012'!AA:AA,"JRO",'2012'!L:L,"&lt;&gt;"), 0)</f>
        <v>0</v>
      </c>
      <c r="BP52" s="0" t="n">
        <f aca="false">IFERROR(SUMIFS('2012'!L:L,'2012'!F:F,A52,'2012'!C:C,B52,'2012'!D:D,"",'2012'!AA:AA,"JRO"), 0)</f>
        <v>0</v>
      </c>
      <c r="BQ52" s="0" t="n">
        <f aca="false">IFERROR(BP52/BO52, 0)</f>
        <v>0</v>
      </c>
      <c r="BR52" s="0" t="n">
        <f aca="false">IFERROR(SUMIFS('2011'!$G:$G,'2011'!F:F,A52,'2011'!C:C,B52,'2011'!D:D,"",'2011'!AA:AA,"JRO",'2011'!L:L,"&lt;&gt;"), 0)</f>
        <v>0</v>
      </c>
      <c r="BS52" s="0" t="n">
        <f aca="false">IFERROR(SUMIFS('2011'!L:L,'2011'!F:F,A52,'2011'!C:C,B52,'2011'!D:D,"",'2011'!AA:AA,"JRO"), 0)</f>
        <v>0</v>
      </c>
      <c r="BT52" s="7" t="n">
        <f aca="false">IFERROR(BS52/BR52, 0)</f>
        <v>0</v>
      </c>
      <c r="BU52" s="0" t="n">
        <f aca="false">IFERROR(SUMIFS('2010'!$G:$G,'2010'!F:F,A52,'2010'!C:C,B52,'2010'!D:D,"",'2010'!AA:AA,"JRO",'2010'!L:L,"&lt;&gt;"), 0)</f>
        <v>0</v>
      </c>
      <c r="BV52" s="0" t="n">
        <f aca="false">IFERROR(SUMIFS('2010'!L:L,'2010'!F:F,A52,'2010'!C:C,B52,'2010'!D:D,"",'2010'!AA:AA,"JRO"), 0)</f>
        <v>0</v>
      </c>
      <c r="BW52" s="7" t="n">
        <f aca="false">IFERROR(BV52/BU52, 0)</f>
        <v>0</v>
      </c>
      <c r="BX52" s="0" t="n">
        <f aca="false">IFERROR(SUMIFS('2009'!$G:$G,'2009'!F:F,A52,'2009'!C:C,B52,'2009'!D:D,"",'2009'!AA:AA,"JRO",'2009'!L:L,"&lt;&gt;"), 0)</f>
        <v>0</v>
      </c>
      <c r="BY52" s="0" t="n">
        <f aca="false">IFERROR(SUMIFS('2009'!L:L,'2009'!F:F,A52,'2009'!C:C,B52,'2009'!D:D,"",'2009'!AA:AA,"JRO"), 0)</f>
        <v>0</v>
      </c>
      <c r="BZ52" s="7" t="n">
        <f aca="false">IFERROR(BY52/BX52, 0)</f>
        <v>0</v>
      </c>
    </row>
    <row r="53" customFormat="false" ht="15" hidden="false" customHeight="false" outlineLevel="0" collapsed="false">
      <c r="A53" s="0" t="s">
        <v>88</v>
      </c>
      <c r="B53" s="17" t="s">
        <v>72</v>
      </c>
      <c r="C53" s="56" t="n">
        <f aca="false">IFERROR(AVERAGEIFS(I53:BZ53,I$2:BZ$2,"JRO escorts per deportee",I53:BZ53,"&lt;&gt;0"), 0)</f>
        <v>0</v>
      </c>
      <c r="D53" s="13" t="n">
        <f aca="false">IFERROR(AVERAGEIFS(I53:BZ53,I$2:BZ$2,"NRO escorts per deportee",I53:BZ53,"&lt;&gt;0"), 0)</f>
        <v>0</v>
      </c>
      <c r="E53" s="13" t="n">
        <f aca="false">IFERROR(AVERAGEIFS(I53:BZ53,I$2:BZ$2,"CRO escorts per deportee",I53:BZ53,"&lt;&gt;0"), 0)</f>
        <v>0</v>
      </c>
      <c r="G53" s="0" t="n">
        <f aca="false">SUM(J53,M53,P53)</f>
        <v>0</v>
      </c>
      <c r="H53" s="0" t="n">
        <f aca="false">SUM(K53,N53,Q53)</f>
        <v>0</v>
      </c>
      <c r="I53" s="7" t="n">
        <f aca="false">IFERROR(H53/G53, 0)</f>
        <v>0</v>
      </c>
      <c r="J53" s="0" t="n">
        <f aca="false">IFERROR(SUMIFS('2018'!$H:$H,'2018'!$C:$C,B53,'2018'!$F:$F,A53,'2018'!AA:AA,"JRO",'2018'!P:P,"&lt;&gt;")+SUMIFS('2018'!$I:$I,'2018'!$D:$D,B53,'2018'!$F:$F,A53,'2018'!AA:AA,"JRO",'2018'!Q:Q,"&lt;&gt;")+SUMIFS('2018'!$J:$J,'2018'!$E:$E,B53,'2018'!$F:$F,A53,'2018'!AA:AA,"JRO",'2018'!R:R,"&lt;&gt;"), 0)</f>
        <v>0</v>
      </c>
      <c r="K53" s="0" t="n">
        <f aca="false">IFERROR(SUMIFS('2018'!M:M,'2018'!AA:AA,"JRO",'2018'!F:F,A53,'2018'!C:C,B53)+SUMIFS('2018'!P:P,'2018'!AA:AA,"JRO",'2018'!F:F,A53,'2018'!C:C,B53)+SUMIFS('2018'!N:N,'2018'!AA:AA,"JRO",'2018'!F:F,A53,'2018'!D:D,B53)+SUMIFS('2018'!N:N,'2018'!AA:AA,"JRO",'2018'!F:F,A53,'2018'!D:D,B53)+SUMIFS('2018'!O:O,'2018'!AA:AA,"JRO",'2018'!F:F,A53,'2018'!E:E,B53)+SUMIFS('2018'!R:R,'2018'!AA:AA,"JRO",'2018'!F:F,A53,'2018'!E:E,B53), 0)</f>
        <v>0</v>
      </c>
      <c r="L53" s="7" t="n">
        <f aca="false">IFERROR(K53/J53, 0)</f>
        <v>0</v>
      </c>
      <c r="M53" s="0" t="n">
        <f aca="false">IFERROR(SUMIFS('2018'!$H:$H,'2018'!$C:$C,B53,'2018'!$F:$F,A53,'2018'!AA:AA,"NRO",'2018'!P:P,"&lt;&gt;")+SUMIFS('2018'!$I:$I,'2018'!$D:$D,B53,'2018'!$F:$F,A53,'2018'!AA:AA,"NRO",'2018'!Q:Q,"&lt;&gt;")+SUMIFS('2018'!$J:$J,'2018'!$E:$E,B53,'2018'!$F:$F,A53,'2018'!AA:AA,"NRO",'2018'!R:R,"&lt;&gt;"), 0)</f>
        <v>0</v>
      </c>
      <c r="N53" s="0" t="n">
        <f aca="false">IFERROR(SUMIFS('2018'!M:M,'2018'!AA:AA,"NRO",'2018'!F:F,A53,'2018'!C:C,B53)+SUMIFS('2018'!P:P,'2018'!AA:AA,"NRO",'2018'!F:F,A53,'2018'!C:C,B53)+SUMIFS('2018'!N:N,'2018'!AA:AA,"NRO",'2018'!F:F,A53,'2018'!D:D,B53)+SUMIFS('2018'!N:N,'2018'!AA:AA,"NRO",'2018'!F:F,A53,'2018'!D:D,B53)+SUMIFS('2018'!O:O,'2018'!AA:AA,"NRO",'2018'!F:F,A53,'2018'!E:E,B53)+SUMIFS('2018'!R:R,'2018'!AA:AA,"NRO",'2018'!F:F,A53,'2018'!E:E,B53), 0)</f>
        <v>0</v>
      </c>
      <c r="O53" s="7" t="n">
        <f aca="false">IFERROR(N53/M53, 0)</f>
        <v>0</v>
      </c>
      <c r="P53" s="0" t="n">
        <f aca="false">IFERROR(SUMIFS('2018'!$H:$H,'2018'!$C:$C,B53,'2018'!$F:$F,A53,'2018'!AA:AA,"CRO")+SUMIFS('2018'!$I:$I,'2018'!$D:$D,B53,'2018'!$F:$F,A53,'2018'!AA:AA,"CRO")+SUMIFS('2018'!$J:$J,'2018'!$E:$E,B53,'2018'!$F:$F,A53,'2018'!AA:AA,"CRO"), 0)</f>
        <v>0</v>
      </c>
      <c r="Q53" s="0" t="n">
        <f aca="false">IFERROR(SUMIFS('2018'!M:M,'2018'!AA:AA,"CRO",'2018'!F:F,A53,'2018'!C:C,B53)+SUMIFS('2018'!P:P,'2018'!AA:AA,"CRO",'2018'!F:F,A53,'2018'!C:C,B53)+SUMIFS('2018'!N:N,'2018'!AA:AA,"CRO",'2018'!F:F,A53,'2018'!D:D,B53)+SUMIFS('2018'!N:N,'2018'!AA:AA,"CRO",'2018'!F:F,A53,'2018'!D:D,B53)+SUMIFS('2018'!O:O,'2018'!AA:AA,"CRO",'2018'!F:F,A53,'2018'!E:E,B53)+SUMIFS('2018'!R:R,'2018'!AA:AA,"CRO",'2018'!F:F,A53,'2018'!E:E,B53), 0)</f>
        <v>0</v>
      </c>
      <c r="R53" s="7" t="n">
        <f aca="false">IFERROR(Q53/P53, 0)</f>
        <v>0</v>
      </c>
      <c r="S53" s="7" t="n">
        <f aca="false">SUM(V53,Y53,AB53)</f>
        <v>0</v>
      </c>
      <c r="T53" s="7" t="n">
        <f aca="false">SUM(W53,Z53,AC53)</f>
        <v>0</v>
      </c>
      <c r="U53" s="7" t="n">
        <f aca="false">IFERROR(T53/S53, 0)</f>
        <v>0</v>
      </c>
      <c r="V53" s="0" t="n">
        <f aca="false">SUMIFS('2017'!$H:$H,'2017'!$C:$C,B53,'2017'!$F:$F,A53,'2017'!AA:AA,"JRO",'2017'!P:P,"&lt;&gt;")+SUMIFS('2017'!$I:$I,'2017'!$D:$D,B53,'2017'!$F:$F,A53,'2017'!AA:AA,"JRO",'2017'!Q:Q,"&lt;&gt;")+SUMIFS('2017'!$J:$J,'2017'!$E:$E,B53,'2017'!$F:$F,A53,'2017'!AA:AA,"JRO",'2017'!R:R,"&lt;&gt;")</f>
        <v>0</v>
      </c>
      <c r="W53" s="0" t="n">
        <f aca="false">IFERROR(SUMIFS('2017'!M:M,'2017'!AA:AA,"JRO",'2017'!F:F,A53,'2017'!C:C,B53)+SUMIFS('2017'!P:P,'2017'!AA:AA,"JRO",'2017'!F:F,A53,'2017'!C:C,B53)+SUMIFS('2017'!N:N,'2017'!AA:AA,"JRO",'2017'!F:F,A53,'2017'!D:D,B53)+SUMIFS('2017'!N:N,'2017'!AA:AA,"JRO",'2017'!F:F,A53,'2017'!D:D,B53)+SUMIFS('2017'!O:O,'2017'!AA:AA,"JRO",'2017'!F:F,A53,'2017'!E:E,B53)+SUMIFS('2017'!R:R,'2017'!AA:AA,"JRO",'2017'!F:F,A53,'2017'!E:E,B53), 0)</f>
        <v>0</v>
      </c>
      <c r="X53" s="7" t="n">
        <f aca="false">IFERROR(W53/V53, 0)</f>
        <v>0</v>
      </c>
      <c r="Y53" s="0" t="n">
        <f aca="false">IFERROR(SUMIFS('2017'!$H:$H,'2017'!$C:$C,B53,'2017'!$F:$F,A53,'2017'!AA:AA,"NRO",'2017'!P:P,"&lt;&gt;")+SUMIFS('2017'!$I:$I,'2017'!$D:$D,B53,'2017'!$F:$F,A53,'2017'!AA:AA,"NRO",'2017'!Q:Q,"&lt;&gt;")+SUMIFS('2017'!$J:$J,'2017'!$E:$E,B53,'2017'!$F:$F,A53,'2017'!AA:AA,"NRO",'2017'!R:R,"&lt;&gt;"), 0)</f>
        <v>0</v>
      </c>
      <c r="Z53" s="0" t="n">
        <f aca="false">IFERROR(SUMIFS('2017'!M:M,'2017'!AA:AA,"NRO",'2017'!F:F,A53,'2017'!C:C,B53)+SUMIFS('2017'!P:P,'2017'!AA:AA,"NRO",'2017'!F:F,A53,'2017'!C:C,B53)+SUMIFS('2017'!N:N,'2017'!AA:AA,"NRO",'2017'!F:F,A53,'2017'!D:D,B53)+SUMIFS('2017'!N:N,'2017'!AA:AA,"NRO",'2017'!F:F,A53,'2017'!D:D,B53)+SUMIFS('2017'!O:O,'2017'!AA:AA,"NRO",'2017'!F:F,A53,'2017'!E:E,B53)+SUMIFS('2017'!R:R,'2017'!AA:AA,"NRO",'2017'!F:F,A53,'2017'!E:E,B53), 0)</f>
        <v>0</v>
      </c>
      <c r="AA53" s="7" t="n">
        <f aca="false">IFERROR(Z53/Y53, 0)</f>
        <v>0</v>
      </c>
      <c r="AB53" s="0" t="n">
        <f aca="false">IFERROR(SUMIFS('2017'!$H:$H,'2017'!$C:$C,B53,'2017'!$F:$F,A53,'2017'!AA:AA,"CRO",'2017'!P:P,"&lt;&gt;")+SUMIFS('2017'!$I:$I,'2017'!$D:$D,B53,'2017'!$F:$F,A53,'2017'!AA:AA,"CRO",'2017'!Q:Q,"&lt;&gt;")+SUMIFS('2017'!$J:$J,'2017'!$E:$E,B53,'2017'!$F:$F,A53,'2017'!AA:AA,"CRO",'2017'!R:R,"&lt;&gt;"), 0)</f>
        <v>0</v>
      </c>
      <c r="AC53" s="0" t="n">
        <f aca="false">IFERROR(SUMIFS('2017'!M:M,'2017'!AA:AA,"CRO",'2017'!F:F,A53,'2017'!C:C,B53)+SUMIFS('2017'!P:P,'2017'!AA:AA,"CRO",'2017'!F:F,A53,'2017'!C:C,B53)+SUMIFS('2017'!N:N,'2017'!AA:AA,"CRO",'2017'!F:F,A53,'2017'!D:D,B53)+SUMIFS('2017'!N:N,'2017'!AA:AA,"CRO",'2017'!F:F,A53,'2017'!D:D,B53)+SUMIFS('2017'!O:O,'2017'!AA:AA,"CRO",'2017'!F:F,A53,'2017'!E:E,B53)+SUMIFS('2017'!R:R,'2017'!AA:AA,"CRO",'2017'!F:F,A53,'2017'!E:E,B53), 0)</f>
        <v>0</v>
      </c>
      <c r="AD53" s="0" t="n">
        <f aca="false">IFERROR(AC53/AB53, 0)</f>
        <v>0</v>
      </c>
      <c r="AE53" s="0" t="n">
        <f aca="false">SUM(AH53,AK53,AN53)</f>
        <v>0</v>
      </c>
      <c r="AF53" s="0" t="n">
        <f aca="false">SUM(AI53,AL53,AO53)</f>
        <v>0</v>
      </c>
      <c r="AG53" s="7" t="n">
        <f aca="false">IFERROR(AF53/AE53, 0)</f>
        <v>0</v>
      </c>
      <c r="AH53" s="0" t="n">
        <f aca="false">IFERROR(SUMIFS('2016'!$G:$G,'2016'!F:F,A53,'2016'!C:C,B53,'2016'!D:D,"",'2016'!AA:AA,"JRO",'2016'!L:L,"&lt;&gt;"), 0)</f>
        <v>0</v>
      </c>
      <c r="AI53" s="0" t="n">
        <f aca="false">IFERROR(SUMIFS('2016'!L:L,'2016'!F:F,A53,'2016'!C:C,B53,'2016'!D:D,"",'2016'!AA:AA,"JRO"), 0)</f>
        <v>0</v>
      </c>
      <c r="AJ53" s="7" t="n">
        <f aca="false">IFERROR(AI53/AH53, 0)</f>
        <v>0</v>
      </c>
      <c r="AK53" s="0" t="n">
        <f aca="false">IFERROR(SUMIFS('2016'!$G:$G,'2016'!F:F,A53,'2016'!C:C,B53,'2016'!D:D,"",'2016'!AA:AA,"NRO",'2016'!L:L,"&lt;&gt;"), 0)</f>
        <v>0</v>
      </c>
      <c r="AL53" s="0" t="n">
        <f aca="false">IFERROR(SUMIFS('2016'!L:L,'2016'!F:F,A53,'2016'!C:C,B53,'2016'!D:D,"",'2016'!AA:AA,"NRO"), 0)</f>
        <v>0</v>
      </c>
      <c r="AM53" s="0" t="n">
        <f aca="false">IFERROR(AL53/AK53, 0)</f>
        <v>0</v>
      </c>
      <c r="AN53" s="0" t="n">
        <f aca="false">IFERROR(SUMIFS('2016'!$G:$G,'2016'!F:F,A53,'2016'!C:C,B53,'2016'!D:D,"",'2016'!AA:AA,"CRO",'2016'!L:L,"&lt;&gt;"), 0)</f>
        <v>0</v>
      </c>
      <c r="AO53" s="0" t="n">
        <f aca="false">IFERROR(SUMIFS('2016'!L:L,'2016'!F:F,A53,'2016'!C:C,B53,'2016'!D:D,"",'2016'!AA:AA,"CRO"), 0)</f>
        <v>0</v>
      </c>
      <c r="AP53" s="0" t="n">
        <f aca="false">IFERROR(AO53/AN53, 0)</f>
        <v>0</v>
      </c>
      <c r="AQ53" s="0" t="n">
        <f aca="false">SUM(AT53,AW53,AZ53)</f>
        <v>0</v>
      </c>
      <c r="AR53" s="0" t="n">
        <f aca="false">SUM(AU53,AX53,BA53)</f>
        <v>0</v>
      </c>
      <c r="AS53" s="7" t="n">
        <f aca="false">IFERROR(AR53/AQ53, 0)</f>
        <v>0</v>
      </c>
      <c r="AT53" s="0" t="n">
        <f aca="false">IFERROR(SUMIFS('2015'!$G:$G,'2015'!F:F,A53,'2015'!C:C,B53,'2015'!D:D,"",'2015'!AA:AA,"JRO",'2015'!L:L,"&lt;&gt;"), 0)</f>
        <v>0</v>
      </c>
      <c r="AU53" s="0" t="n">
        <f aca="false">IFERROR(SUMIFS('2015'!L:L,'2015'!F:F,A53,'2015'!C:C,B53,'2015'!D:D,"",'2015'!AA:AA,"JRO"), 0)</f>
        <v>0</v>
      </c>
      <c r="AV53" s="0" t="n">
        <f aca="false">IFERROR(AU53/AT53, 0)</f>
        <v>0</v>
      </c>
      <c r="AW53" s="0" t="n">
        <f aca="false">IFERROR(SUMIFS('2015'!$G:$G,'2015'!F:F,A53,'2015'!C:C,B53,'2015'!D:D,"",'2015'!AA:AA,"NRO",'2015'!L:L,"&lt;&gt;"), 0)</f>
        <v>0</v>
      </c>
      <c r="AX53" s="0" t="n">
        <f aca="false">IFERROR(SUMIFS('2015'!L:L,'2015'!F:F,A53,'2015'!C:C,B53,'2015'!D:D,"",'2015'!AA:AA,"NRO"), 0)</f>
        <v>0</v>
      </c>
      <c r="AY53" s="0" t="n">
        <f aca="false">IFERROR(AX53/AW53, 0)</f>
        <v>0</v>
      </c>
      <c r="AZ53" s="0" t="n">
        <f aca="false">IFERROR(SUMIFS('2015'!$G:$G,'2015'!F:F,A53,'2015'!C:C,B53,'2015'!D:D,"",'2015'!AA:AA,"CRO",'2015'!L:L,"&lt;&gt;"), 0)</f>
        <v>0</v>
      </c>
      <c r="BA53" s="0" t="n">
        <f aca="false">IFERROR(SUMIFS('2015'!L:L,'2015'!F:F,A53,'2015'!C:C,B53,'2015'!D:D,"",'2015'!AA:AA,"CRO"), 0)</f>
        <v>0</v>
      </c>
      <c r="BB53" s="0" t="n">
        <f aca="false">IFERROR(BA53/AZ53, 0)</f>
        <v>0</v>
      </c>
      <c r="BC53" s="0" t="n">
        <f aca="false">SUM(BF53,BI53)</f>
        <v>0</v>
      </c>
      <c r="BD53" s="0" t="n">
        <f aca="false">SUM(BG53,BJ53)</f>
        <v>0</v>
      </c>
      <c r="BE53" s="7" t="n">
        <f aca="false">IFERROR(BD53/BC53, 0)</f>
        <v>0</v>
      </c>
      <c r="BF53" s="0" t="n">
        <f aca="false">IFERROR(SUMIFS('2014'!$G:$G,'2014'!F:F,A53,'2014'!C:C,B53,'2014'!D:D,"",'2014'!AA:AA,"JRO",'2014'!L:L,"&lt;&gt;"), 0)</f>
        <v>0</v>
      </c>
      <c r="BG53" s="0" t="n">
        <f aca="false">IFERROR(SUMIFS('2014'!L:L,'2014'!F:F,A53,'2014'!C:C,B53,'2014'!D:D,"",'2014'!AA:AA,"JRO"), 0)</f>
        <v>0</v>
      </c>
      <c r="BH53" s="7" t="n">
        <f aca="false">IFERROR(BG53/BF53, 0)</f>
        <v>0</v>
      </c>
      <c r="BI53" s="0" t="n">
        <f aca="false">IFERROR(SUMIFS('2014'!$G:$G,'2014'!F:F,A53,'2014'!C:C,B53,'2014'!D:D,"",'2014'!AA:AA,"CRO",'2014'!L:L,"&lt;&gt;"), 0)</f>
        <v>0</v>
      </c>
      <c r="BJ53" s="0" t="n">
        <f aca="false">IFERROR(SUMIFS('2014'!L:L,'2014'!F:F,A53,'2014'!C:C,B53,'2014'!D:D,"",'2014'!AA:AA,"CRO"), 0)</f>
        <v>0</v>
      </c>
      <c r="BK53" s="0" t="n">
        <f aca="false">IFERROR(BJ53/BI53, 0)</f>
        <v>0</v>
      </c>
      <c r="BL53" s="0" t="n">
        <f aca="false">IFERROR(SUMIFS('2013'!$G:$G,'2013'!F:F,A53,'2013'!C:C,B53,'2013'!D:D,"",'2013'!AA:AA,"JRO",'2013'!L:L,"&lt;&gt;"), 0)</f>
        <v>0</v>
      </c>
      <c r="BM53" s="0" t="n">
        <f aca="false">IFERROR(SUMIFS('2013'!L:L,'2013'!F:F,A53,'2013'!C:C,B53,'2013'!D:D,"",'2013'!AA:AA,"JRO"), 0)</f>
        <v>0</v>
      </c>
      <c r="BN53" s="0" t="n">
        <f aca="false">IFERROR(BM53/BL53, 0)</f>
        <v>0</v>
      </c>
      <c r="BO53" s="0" t="n">
        <f aca="false">IFERROR(SUMIFS('2012'!$G:$G,'2012'!F:F,A53,'2012'!C:C,B53,'2012'!D:D,"",'2012'!AA:AA,"JRO",'2012'!L:L,"&lt;&gt;"), 0)</f>
        <v>0</v>
      </c>
      <c r="BP53" s="0" t="n">
        <f aca="false">IFERROR(SUMIFS('2012'!L:L,'2012'!F:F,A53,'2012'!C:C,B53,'2012'!D:D,"",'2012'!AA:AA,"JRO"), 0)</f>
        <v>0</v>
      </c>
      <c r="BQ53" s="0" t="n">
        <f aca="false">IFERROR(BP53/BO53, 0)</f>
        <v>0</v>
      </c>
      <c r="BR53" s="0" t="n">
        <f aca="false">IFERROR(SUMIFS('2011'!$G:$G,'2011'!F:F,A53,'2011'!C:C,B53,'2011'!D:D,"",'2011'!AA:AA,"JRO",'2011'!L:L,"&lt;&gt;"), 0)</f>
        <v>0</v>
      </c>
      <c r="BS53" s="0" t="n">
        <f aca="false">IFERROR(SUMIFS('2011'!L:L,'2011'!F:F,A53,'2011'!C:C,B53,'2011'!D:D,"",'2011'!AA:AA,"JRO"), 0)</f>
        <v>0</v>
      </c>
      <c r="BT53" s="7" t="n">
        <f aca="false">IFERROR(BS53/BR53, 0)</f>
        <v>0</v>
      </c>
      <c r="BU53" s="0" t="n">
        <f aca="false">IFERROR(SUMIFS('2010'!$G:$G,'2010'!F:F,A53,'2010'!C:C,B53,'2010'!D:D,"",'2010'!AA:AA,"JRO",'2010'!L:L,"&lt;&gt;"), 0)</f>
        <v>0</v>
      </c>
      <c r="BV53" s="0" t="n">
        <f aca="false">IFERROR(SUMIFS('2010'!L:L,'2010'!F:F,A53,'2010'!C:C,B53,'2010'!D:D,"",'2010'!AA:AA,"JRO"), 0)</f>
        <v>0</v>
      </c>
      <c r="BW53" s="7" t="n">
        <f aca="false">IFERROR(BV53/BU53, 0)</f>
        <v>0</v>
      </c>
      <c r="BX53" s="0" t="n">
        <f aca="false">IFERROR(SUMIFS('2009'!$G:$G,'2009'!F:F,A53,'2009'!C:C,B53,'2009'!D:D,"",'2009'!AA:AA,"JRO",'2009'!L:L,"&lt;&gt;"), 0)</f>
        <v>0</v>
      </c>
      <c r="BY53" s="0" t="n">
        <f aca="false">IFERROR(SUMIFS('2009'!L:L,'2009'!F:F,A53,'2009'!C:C,B53,'2009'!D:D,"",'2009'!AA:AA,"JRO"), 0)</f>
        <v>0</v>
      </c>
      <c r="BZ53" s="7" t="n">
        <f aca="false">IFERROR(BY53/BX53, 0)</f>
        <v>0</v>
      </c>
    </row>
    <row r="54" customFormat="false" ht="15" hidden="false" customHeight="false" outlineLevel="0" collapsed="false">
      <c r="A54" s="0" t="s">
        <v>88</v>
      </c>
      <c r="B54" s="16" t="s">
        <v>73</v>
      </c>
      <c r="C54" s="56" t="n">
        <f aca="false">IFERROR(AVERAGEIFS(I54:BZ54,I$2:BZ$2,"JRO escorts per deportee",I54:BZ54,"&lt;&gt;0"), 0)</f>
        <v>0</v>
      </c>
      <c r="D54" s="13" t="n">
        <f aca="false">IFERROR(AVERAGEIFS(I54:BZ54,I$2:BZ$2,"NRO escorts per deportee",I54:BZ54,"&lt;&gt;0"), 0)</f>
        <v>0</v>
      </c>
      <c r="E54" s="13" t="n">
        <f aca="false">IFERROR(AVERAGEIFS(I54:BZ54,I$2:BZ$2,"CRO escorts per deportee",I54:BZ54,"&lt;&gt;0"), 0)</f>
        <v>0</v>
      </c>
      <c r="G54" s="0" t="n">
        <f aca="false">SUM(J54,M54,P54)</f>
        <v>0</v>
      </c>
      <c r="H54" s="0" t="n">
        <f aca="false">SUM(K54,N54,Q54)</f>
        <v>0</v>
      </c>
      <c r="I54" s="7" t="n">
        <f aca="false">IFERROR(H54/G54, 0)</f>
        <v>0</v>
      </c>
      <c r="J54" s="0" t="n">
        <f aca="false">IFERROR(SUMIFS('2018'!$H:$H,'2018'!$C:$C,B54,'2018'!$F:$F,A54,'2018'!AA:AA,"JRO",'2018'!P:P,"&lt;&gt;")+SUMIFS('2018'!$I:$I,'2018'!$D:$D,B54,'2018'!$F:$F,A54,'2018'!AA:AA,"JRO",'2018'!Q:Q,"&lt;&gt;")+SUMIFS('2018'!$J:$J,'2018'!$E:$E,B54,'2018'!$F:$F,A54,'2018'!AA:AA,"JRO",'2018'!R:R,"&lt;&gt;"), 0)</f>
        <v>0</v>
      </c>
      <c r="K54" s="0" t="n">
        <f aca="false">IFERROR(SUMIFS('2018'!M:M,'2018'!AA:AA,"JRO",'2018'!F:F,A54,'2018'!C:C,B54)+SUMIFS('2018'!P:P,'2018'!AA:AA,"JRO",'2018'!F:F,A54,'2018'!C:C,B54)+SUMIFS('2018'!N:N,'2018'!AA:AA,"JRO",'2018'!F:F,A54,'2018'!D:D,B54)+SUMIFS('2018'!N:N,'2018'!AA:AA,"JRO",'2018'!F:F,A54,'2018'!D:D,B54)+SUMIFS('2018'!O:O,'2018'!AA:AA,"JRO",'2018'!F:F,A54,'2018'!E:E,B54)+SUMIFS('2018'!R:R,'2018'!AA:AA,"JRO",'2018'!F:F,A54,'2018'!E:E,B54), 0)</f>
        <v>0</v>
      </c>
      <c r="L54" s="7" t="n">
        <f aca="false">IFERROR(K54/J54, 0)</f>
        <v>0</v>
      </c>
      <c r="M54" s="0" t="n">
        <f aca="false">IFERROR(SUMIFS('2018'!$H:$H,'2018'!$C:$C,B54,'2018'!$F:$F,A54,'2018'!AA:AA,"NRO",'2018'!P:P,"&lt;&gt;")+SUMIFS('2018'!$I:$I,'2018'!$D:$D,B54,'2018'!$F:$F,A54,'2018'!AA:AA,"NRO",'2018'!Q:Q,"&lt;&gt;")+SUMIFS('2018'!$J:$J,'2018'!$E:$E,B54,'2018'!$F:$F,A54,'2018'!AA:AA,"NRO",'2018'!R:R,"&lt;&gt;"), 0)</f>
        <v>0</v>
      </c>
      <c r="N54" s="0" t="n">
        <f aca="false">IFERROR(SUMIFS('2018'!M:M,'2018'!AA:AA,"NRO",'2018'!F:F,A54,'2018'!C:C,B54)+SUMIFS('2018'!P:P,'2018'!AA:AA,"NRO",'2018'!F:F,A54,'2018'!C:C,B54)+SUMIFS('2018'!N:N,'2018'!AA:AA,"NRO",'2018'!F:F,A54,'2018'!D:D,B54)+SUMIFS('2018'!N:N,'2018'!AA:AA,"NRO",'2018'!F:F,A54,'2018'!D:D,B54)+SUMIFS('2018'!O:O,'2018'!AA:AA,"NRO",'2018'!F:F,A54,'2018'!E:E,B54)+SUMIFS('2018'!R:R,'2018'!AA:AA,"NRO",'2018'!F:F,A54,'2018'!E:E,B54), 0)</f>
        <v>0</v>
      </c>
      <c r="O54" s="7" t="n">
        <f aca="false">IFERROR(N54/M54, 0)</f>
        <v>0</v>
      </c>
      <c r="P54" s="0" t="n">
        <f aca="false">IFERROR(SUMIFS('2018'!$H:$H,'2018'!$C:$C,B54,'2018'!$F:$F,A54,'2018'!AA:AA,"CRO")+SUMIFS('2018'!$I:$I,'2018'!$D:$D,B54,'2018'!$F:$F,A54,'2018'!AA:AA,"CRO")+SUMIFS('2018'!$J:$J,'2018'!$E:$E,B54,'2018'!$F:$F,A54,'2018'!AA:AA,"CRO"), 0)</f>
        <v>0</v>
      </c>
      <c r="Q54" s="0" t="n">
        <f aca="false">IFERROR(SUMIFS('2018'!M:M,'2018'!AA:AA,"CRO",'2018'!F:F,A54,'2018'!C:C,B54)+SUMIFS('2018'!P:P,'2018'!AA:AA,"CRO",'2018'!F:F,A54,'2018'!C:C,B54)+SUMIFS('2018'!N:N,'2018'!AA:AA,"CRO",'2018'!F:F,A54,'2018'!D:D,B54)+SUMIFS('2018'!N:N,'2018'!AA:AA,"CRO",'2018'!F:F,A54,'2018'!D:D,B54)+SUMIFS('2018'!O:O,'2018'!AA:AA,"CRO",'2018'!F:F,A54,'2018'!E:E,B54)+SUMIFS('2018'!R:R,'2018'!AA:AA,"CRO",'2018'!F:F,A54,'2018'!E:E,B54), 0)</f>
        <v>0</v>
      </c>
      <c r="R54" s="7" t="n">
        <f aca="false">IFERROR(Q54/P54, 0)</f>
        <v>0</v>
      </c>
      <c r="S54" s="7" t="n">
        <f aca="false">SUM(V54,Y54,AB54)</f>
        <v>0</v>
      </c>
      <c r="T54" s="7" t="n">
        <f aca="false">SUM(W54,Z54,AC54)</f>
        <v>0</v>
      </c>
      <c r="U54" s="7" t="n">
        <f aca="false">IFERROR(T54/S54, 0)</f>
        <v>0</v>
      </c>
      <c r="V54" s="0" t="n">
        <f aca="false">SUMIFS('2017'!$H:$H,'2017'!$C:$C,B54,'2017'!$F:$F,A54,'2017'!AA:AA,"JRO",'2017'!P:P,"&lt;&gt;")+SUMIFS('2017'!$I:$I,'2017'!$D:$D,B54,'2017'!$F:$F,A54,'2017'!AA:AA,"JRO",'2017'!Q:Q,"&lt;&gt;")+SUMIFS('2017'!$J:$J,'2017'!$E:$E,B54,'2017'!$F:$F,A54,'2017'!AA:AA,"JRO",'2017'!R:R,"&lt;&gt;")</f>
        <v>0</v>
      </c>
      <c r="W54" s="0" t="n">
        <f aca="false">IFERROR(SUMIFS('2017'!M:M,'2017'!AA:AA,"JRO",'2017'!F:F,A54,'2017'!C:C,B54)+SUMIFS('2017'!P:P,'2017'!AA:AA,"JRO",'2017'!F:F,A54,'2017'!C:C,B54)+SUMIFS('2017'!N:N,'2017'!AA:AA,"JRO",'2017'!F:F,A54,'2017'!D:D,B54)+SUMIFS('2017'!N:N,'2017'!AA:AA,"JRO",'2017'!F:F,A54,'2017'!D:D,B54)+SUMIFS('2017'!O:O,'2017'!AA:AA,"JRO",'2017'!F:F,A54,'2017'!E:E,B54)+SUMIFS('2017'!R:R,'2017'!AA:AA,"JRO",'2017'!F:F,A54,'2017'!E:E,B54), 0)</f>
        <v>0</v>
      </c>
      <c r="X54" s="7" t="n">
        <f aca="false">IFERROR(W54/V54, 0)</f>
        <v>0</v>
      </c>
      <c r="Y54" s="0" t="n">
        <f aca="false">IFERROR(SUMIFS('2017'!$H:$H,'2017'!$C:$C,B54,'2017'!$F:$F,A54,'2017'!AA:AA,"NRO",'2017'!P:P,"&lt;&gt;")+SUMIFS('2017'!$I:$I,'2017'!$D:$D,B54,'2017'!$F:$F,A54,'2017'!AA:AA,"NRO",'2017'!Q:Q,"&lt;&gt;")+SUMIFS('2017'!$J:$J,'2017'!$E:$E,B54,'2017'!$F:$F,A54,'2017'!AA:AA,"NRO",'2017'!R:R,"&lt;&gt;"), 0)</f>
        <v>0</v>
      </c>
      <c r="Z54" s="0" t="n">
        <f aca="false">IFERROR(SUMIFS('2017'!M:M,'2017'!AA:AA,"NRO",'2017'!F:F,A54,'2017'!C:C,B54)+SUMIFS('2017'!P:P,'2017'!AA:AA,"NRO",'2017'!F:F,A54,'2017'!C:C,B54)+SUMIFS('2017'!N:N,'2017'!AA:AA,"NRO",'2017'!F:F,A54,'2017'!D:D,B54)+SUMIFS('2017'!N:N,'2017'!AA:AA,"NRO",'2017'!F:F,A54,'2017'!D:D,B54)+SUMIFS('2017'!O:O,'2017'!AA:AA,"NRO",'2017'!F:F,A54,'2017'!E:E,B54)+SUMIFS('2017'!R:R,'2017'!AA:AA,"NRO",'2017'!F:F,A54,'2017'!E:E,B54), 0)</f>
        <v>0</v>
      </c>
      <c r="AA54" s="7" t="n">
        <f aca="false">IFERROR(Z54/Y54, 0)</f>
        <v>0</v>
      </c>
      <c r="AB54" s="0" t="n">
        <f aca="false">IFERROR(SUMIFS('2017'!$H:$H,'2017'!$C:$C,B54,'2017'!$F:$F,A54,'2017'!AA:AA,"CRO",'2017'!P:P,"&lt;&gt;")+SUMIFS('2017'!$I:$I,'2017'!$D:$D,B54,'2017'!$F:$F,A54,'2017'!AA:AA,"CRO",'2017'!Q:Q,"&lt;&gt;")+SUMIFS('2017'!$J:$J,'2017'!$E:$E,B54,'2017'!$F:$F,A54,'2017'!AA:AA,"CRO",'2017'!R:R,"&lt;&gt;"), 0)</f>
        <v>0</v>
      </c>
      <c r="AC54" s="0" t="n">
        <f aca="false">IFERROR(SUMIFS('2017'!M:M,'2017'!AA:AA,"CRO",'2017'!F:F,A54,'2017'!C:C,B54)+SUMIFS('2017'!P:P,'2017'!AA:AA,"CRO",'2017'!F:F,A54,'2017'!C:C,B54)+SUMIFS('2017'!N:N,'2017'!AA:AA,"CRO",'2017'!F:F,A54,'2017'!D:D,B54)+SUMIFS('2017'!N:N,'2017'!AA:AA,"CRO",'2017'!F:F,A54,'2017'!D:D,B54)+SUMIFS('2017'!O:O,'2017'!AA:AA,"CRO",'2017'!F:F,A54,'2017'!E:E,B54)+SUMIFS('2017'!R:R,'2017'!AA:AA,"CRO",'2017'!F:F,A54,'2017'!E:E,B54), 0)</f>
        <v>0</v>
      </c>
      <c r="AD54" s="0" t="n">
        <f aca="false">IFERROR(AC54/AB54, 0)</f>
        <v>0</v>
      </c>
      <c r="AE54" s="0" t="n">
        <f aca="false">SUM(AH54,AK54,AN54)</f>
        <v>0</v>
      </c>
      <c r="AF54" s="0" t="n">
        <f aca="false">SUM(AI54,AL54,AO54)</f>
        <v>0</v>
      </c>
      <c r="AG54" s="7" t="n">
        <f aca="false">IFERROR(AF54/AE54, 0)</f>
        <v>0</v>
      </c>
      <c r="AH54" s="0" t="n">
        <f aca="false">IFERROR(SUMIFS('2016'!$G:$G,'2016'!F:F,A54,'2016'!C:C,B54,'2016'!D:D,"",'2016'!AA:AA,"JRO",'2016'!L:L,"&lt;&gt;"), 0)</f>
        <v>0</v>
      </c>
      <c r="AI54" s="0" t="n">
        <f aca="false">IFERROR(SUMIFS('2016'!L:L,'2016'!F:F,A54,'2016'!C:C,B54,'2016'!D:D,"",'2016'!AA:AA,"JRO"), 0)</f>
        <v>0</v>
      </c>
      <c r="AJ54" s="7" t="n">
        <f aca="false">IFERROR(AI54/AH54, 0)</f>
        <v>0</v>
      </c>
      <c r="AK54" s="0" t="n">
        <f aca="false">IFERROR(SUMIFS('2016'!$G:$G,'2016'!F:F,A54,'2016'!C:C,B54,'2016'!D:D,"",'2016'!AA:AA,"NRO",'2016'!L:L,"&lt;&gt;"), 0)</f>
        <v>0</v>
      </c>
      <c r="AL54" s="0" t="n">
        <f aca="false">IFERROR(SUMIFS('2016'!L:L,'2016'!F:F,A54,'2016'!C:C,B54,'2016'!D:D,"",'2016'!AA:AA,"NRO"), 0)</f>
        <v>0</v>
      </c>
      <c r="AM54" s="0" t="n">
        <f aca="false">IFERROR(AL54/AK54, 0)</f>
        <v>0</v>
      </c>
      <c r="AN54" s="0" t="n">
        <f aca="false">IFERROR(SUMIFS('2016'!$G:$G,'2016'!F:F,A54,'2016'!C:C,B54,'2016'!D:D,"",'2016'!AA:AA,"CRO",'2016'!L:L,"&lt;&gt;"), 0)</f>
        <v>0</v>
      </c>
      <c r="AO54" s="0" t="n">
        <f aca="false">IFERROR(SUMIFS('2016'!L:L,'2016'!F:F,A54,'2016'!C:C,B54,'2016'!D:D,"",'2016'!AA:AA,"CRO"), 0)</f>
        <v>0</v>
      </c>
      <c r="AP54" s="0" t="n">
        <f aca="false">IFERROR(AO54/AN54, 0)</f>
        <v>0</v>
      </c>
      <c r="AQ54" s="0" t="n">
        <f aca="false">SUM(AT54,AW54,AZ54)</f>
        <v>0</v>
      </c>
      <c r="AR54" s="0" t="n">
        <f aca="false">SUM(AU54,AX54,BA54)</f>
        <v>0</v>
      </c>
      <c r="AS54" s="7" t="n">
        <f aca="false">IFERROR(AR54/AQ54, 0)</f>
        <v>0</v>
      </c>
      <c r="AT54" s="0" t="n">
        <f aca="false">IFERROR(SUMIFS('2015'!$G:$G,'2015'!F:F,A54,'2015'!C:C,B54,'2015'!D:D,"",'2015'!AA:AA,"JRO",'2015'!L:L,"&lt;&gt;"), 0)</f>
        <v>0</v>
      </c>
      <c r="AU54" s="0" t="n">
        <f aca="false">IFERROR(SUMIFS('2015'!L:L,'2015'!F:F,A54,'2015'!C:C,B54,'2015'!D:D,"",'2015'!AA:AA,"JRO"), 0)</f>
        <v>0</v>
      </c>
      <c r="AV54" s="0" t="n">
        <f aca="false">IFERROR(AU54/AT54, 0)</f>
        <v>0</v>
      </c>
      <c r="AW54" s="0" t="n">
        <f aca="false">IFERROR(SUMIFS('2015'!$G:$G,'2015'!F:F,A54,'2015'!C:C,B54,'2015'!D:D,"",'2015'!AA:AA,"NRO",'2015'!L:L,"&lt;&gt;"), 0)</f>
        <v>0</v>
      </c>
      <c r="AX54" s="0" t="n">
        <f aca="false">IFERROR(SUMIFS('2015'!L:L,'2015'!F:F,A54,'2015'!C:C,B54,'2015'!D:D,"",'2015'!AA:AA,"NRO"), 0)</f>
        <v>0</v>
      </c>
      <c r="AY54" s="0" t="n">
        <f aca="false">IFERROR(AX54/AW54, 0)</f>
        <v>0</v>
      </c>
      <c r="AZ54" s="0" t="n">
        <f aca="false">IFERROR(SUMIFS('2015'!$G:$G,'2015'!F:F,A54,'2015'!C:C,B54,'2015'!D:D,"",'2015'!AA:AA,"CRO",'2015'!L:L,"&lt;&gt;"), 0)</f>
        <v>0</v>
      </c>
      <c r="BA54" s="0" t="n">
        <f aca="false">IFERROR(SUMIFS('2015'!L:L,'2015'!F:F,A54,'2015'!C:C,B54,'2015'!D:D,"",'2015'!AA:AA,"CRO"), 0)</f>
        <v>0</v>
      </c>
      <c r="BB54" s="0" t="n">
        <f aca="false">IFERROR(BA54/AZ54, 0)</f>
        <v>0</v>
      </c>
      <c r="BC54" s="0" t="n">
        <f aca="false">SUM(BF54,BI54)</f>
        <v>0</v>
      </c>
      <c r="BD54" s="0" t="n">
        <f aca="false">SUM(BG54,BJ54)</f>
        <v>0</v>
      </c>
      <c r="BE54" s="7" t="n">
        <f aca="false">IFERROR(BD54/BC54, 0)</f>
        <v>0</v>
      </c>
      <c r="BF54" s="0" t="n">
        <f aca="false">IFERROR(SUMIFS('2014'!$G:$G,'2014'!F:F,A54,'2014'!C:C,B54,'2014'!D:D,"",'2014'!AA:AA,"JRO",'2014'!L:L,"&lt;&gt;"), 0)</f>
        <v>0</v>
      </c>
      <c r="BG54" s="0" t="n">
        <f aca="false">IFERROR(SUMIFS('2014'!L:L,'2014'!F:F,A54,'2014'!C:C,B54,'2014'!D:D,"",'2014'!AA:AA,"JRO"), 0)</f>
        <v>0</v>
      </c>
      <c r="BH54" s="7" t="n">
        <f aca="false">IFERROR(BG54/BF54, 0)</f>
        <v>0</v>
      </c>
      <c r="BI54" s="0" t="n">
        <f aca="false">IFERROR(SUMIFS('2014'!$G:$G,'2014'!F:F,A54,'2014'!C:C,B54,'2014'!D:D,"",'2014'!AA:AA,"CRO",'2014'!L:L,"&lt;&gt;"), 0)</f>
        <v>0</v>
      </c>
      <c r="BJ54" s="0" t="n">
        <f aca="false">IFERROR(SUMIFS('2014'!L:L,'2014'!F:F,A54,'2014'!C:C,B54,'2014'!D:D,"",'2014'!AA:AA,"CRO"), 0)</f>
        <v>0</v>
      </c>
      <c r="BK54" s="0" t="n">
        <f aca="false">IFERROR(BJ54/BI54, 0)</f>
        <v>0</v>
      </c>
      <c r="BL54" s="0" t="n">
        <f aca="false">IFERROR(SUMIFS('2013'!$G:$G,'2013'!F:F,A54,'2013'!C:C,B54,'2013'!D:D,"",'2013'!AA:AA,"JRO",'2013'!L:L,"&lt;&gt;"), 0)</f>
        <v>0</v>
      </c>
      <c r="BM54" s="0" t="n">
        <f aca="false">IFERROR(SUMIFS('2013'!L:L,'2013'!F:F,A54,'2013'!C:C,B54,'2013'!D:D,"",'2013'!AA:AA,"JRO"), 0)</f>
        <v>0</v>
      </c>
      <c r="BN54" s="0" t="n">
        <f aca="false">IFERROR(BM54/BL54, 0)</f>
        <v>0</v>
      </c>
      <c r="BO54" s="0" t="n">
        <f aca="false">IFERROR(SUMIFS('2012'!$G:$G,'2012'!F:F,A54,'2012'!C:C,B54,'2012'!D:D,"",'2012'!AA:AA,"JRO",'2012'!L:L,"&lt;&gt;"), 0)</f>
        <v>0</v>
      </c>
      <c r="BP54" s="0" t="n">
        <f aca="false">IFERROR(SUMIFS('2012'!L:L,'2012'!F:F,A54,'2012'!C:C,B54,'2012'!D:D,"",'2012'!AA:AA,"JRO"), 0)</f>
        <v>0</v>
      </c>
      <c r="BQ54" s="0" t="n">
        <f aca="false">IFERROR(BP54/BO54, 0)</f>
        <v>0</v>
      </c>
      <c r="BR54" s="0" t="n">
        <f aca="false">IFERROR(SUMIFS('2011'!$G:$G,'2011'!F:F,A54,'2011'!C:C,B54,'2011'!D:D,"",'2011'!AA:AA,"JRO",'2011'!L:L,"&lt;&gt;"), 0)</f>
        <v>0</v>
      </c>
      <c r="BS54" s="0" t="n">
        <f aca="false">IFERROR(SUMIFS('2011'!L:L,'2011'!F:F,A54,'2011'!C:C,B54,'2011'!D:D,"",'2011'!AA:AA,"JRO"), 0)</f>
        <v>0</v>
      </c>
      <c r="BT54" s="7" t="n">
        <f aca="false">IFERROR(BS54/BR54, 0)</f>
        <v>0</v>
      </c>
      <c r="BU54" s="0" t="n">
        <f aca="false">IFERROR(SUMIFS('2010'!$G:$G,'2010'!F:F,A54,'2010'!C:C,B54,'2010'!D:D,"",'2010'!AA:AA,"JRO",'2010'!L:L,"&lt;&gt;"), 0)</f>
        <v>0</v>
      </c>
      <c r="BV54" s="0" t="n">
        <f aca="false">IFERROR(SUMIFS('2010'!L:L,'2010'!F:F,A54,'2010'!C:C,B54,'2010'!D:D,"",'2010'!AA:AA,"JRO"), 0)</f>
        <v>0</v>
      </c>
      <c r="BW54" s="7" t="n">
        <f aca="false">IFERROR(BV54/BU54, 0)</f>
        <v>0</v>
      </c>
      <c r="BX54" s="0" t="n">
        <f aca="false">IFERROR(SUMIFS('2009'!$G:$G,'2009'!F:F,A54,'2009'!C:C,B54,'2009'!D:D,"",'2009'!AA:AA,"JRO",'2009'!L:L,"&lt;&gt;"), 0)</f>
        <v>0</v>
      </c>
      <c r="BY54" s="0" t="n">
        <f aca="false">IFERROR(SUMIFS('2009'!L:L,'2009'!F:F,A54,'2009'!C:C,B54,'2009'!D:D,"",'2009'!AA:AA,"JRO"), 0)</f>
        <v>0</v>
      </c>
      <c r="BZ54" s="7" t="n">
        <f aca="false">IFERROR(BY54/BX54, 0)</f>
        <v>0</v>
      </c>
    </row>
    <row r="55" customFormat="false" ht="15" hidden="false" customHeight="false" outlineLevel="0" collapsed="false">
      <c r="A55" s="0" t="s">
        <v>88</v>
      </c>
      <c r="B55" s="13" t="s">
        <v>78</v>
      </c>
      <c r="C55" s="56" t="n">
        <f aca="false">IFERROR(AVERAGEIFS(I55:BZ55,I$2:BZ$2,"JRO escorts per deportee",I55:BZ55,"&lt;&gt;0"), 0)</f>
        <v>0</v>
      </c>
      <c r="D55" s="13" t="n">
        <f aca="false">IFERROR(AVERAGEIFS(I55:BZ55,I$2:BZ$2,"NRO escorts per deportee",I55:BZ55,"&lt;&gt;0"), 0)</f>
        <v>0</v>
      </c>
      <c r="E55" s="13" t="n">
        <f aca="false">IFERROR(AVERAGEIFS(I55:BZ55,I$2:BZ$2,"CRO escorts per deportee",I55:BZ55,"&lt;&gt;0"), 0)</f>
        <v>0</v>
      </c>
      <c r="G55" s="0" t="n">
        <f aca="false">SUM(J55,M55,P55)</f>
        <v>0</v>
      </c>
      <c r="H55" s="0" t="n">
        <f aca="false">SUM(K55,N55,Q55)</f>
        <v>0</v>
      </c>
      <c r="I55" s="7" t="n">
        <f aca="false">IFERROR(H55/G55, 0)</f>
        <v>0</v>
      </c>
      <c r="J55" s="0" t="n">
        <f aca="false">IFERROR(SUMIFS('2018'!$H:$H,'2018'!$C:$C,B55,'2018'!$F:$F,A55,'2018'!AA:AA,"JRO",'2018'!P:P,"&lt;&gt;")+SUMIFS('2018'!$I:$I,'2018'!$D:$D,B55,'2018'!$F:$F,A55,'2018'!AA:AA,"JRO",'2018'!Q:Q,"&lt;&gt;")+SUMIFS('2018'!$J:$J,'2018'!$E:$E,B55,'2018'!$F:$F,A55,'2018'!AA:AA,"JRO",'2018'!R:R,"&lt;&gt;"), 0)</f>
        <v>0</v>
      </c>
      <c r="K55" s="0" t="n">
        <f aca="false">IFERROR(SUMIFS('2018'!M:M,'2018'!AA:AA,"JRO",'2018'!F:F,A55,'2018'!C:C,B55)+SUMIFS('2018'!P:P,'2018'!AA:AA,"JRO",'2018'!F:F,A55,'2018'!C:C,B55)+SUMIFS('2018'!N:N,'2018'!AA:AA,"JRO",'2018'!F:F,A55,'2018'!D:D,B55)+SUMIFS('2018'!N:N,'2018'!AA:AA,"JRO",'2018'!F:F,A55,'2018'!D:D,B55)+SUMIFS('2018'!O:O,'2018'!AA:AA,"JRO",'2018'!F:F,A55,'2018'!E:E,B55)+SUMIFS('2018'!R:R,'2018'!AA:AA,"JRO",'2018'!F:F,A55,'2018'!E:E,B55), 0)</f>
        <v>0</v>
      </c>
      <c r="L55" s="7" t="n">
        <f aca="false">IFERROR(K55/J55, 0)</f>
        <v>0</v>
      </c>
      <c r="M55" s="0" t="n">
        <f aca="false">IFERROR(SUMIFS('2018'!$H:$H,'2018'!$C:$C,B55,'2018'!$F:$F,A55,'2018'!AA:AA,"NRO",'2018'!P:P,"&lt;&gt;")+SUMIFS('2018'!$I:$I,'2018'!$D:$D,B55,'2018'!$F:$F,A55,'2018'!AA:AA,"NRO",'2018'!Q:Q,"&lt;&gt;")+SUMIFS('2018'!$J:$J,'2018'!$E:$E,B55,'2018'!$F:$F,A55,'2018'!AA:AA,"NRO",'2018'!R:R,"&lt;&gt;"), 0)</f>
        <v>0</v>
      </c>
      <c r="N55" s="0" t="n">
        <f aca="false">IFERROR(SUMIFS('2018'!M:M,'2018'!AA:AA,"NRO",'2018'!F:F,A55,'2018'!C:C,B55)+SUMIFS('2018'!P:P,'2018'!AA:AA,"NRO",'2018'!F:F,A55,'2018'!C:C,B55)+SUMIFS('2018'!N:N,'2018'!AA:AA,"NRO",'2018'!F:F,A55,'2018'!D:D,B55)+SUMIFS('2018'!N:N,'2018'!AA:AA,"NRO",'2018'!F:F,A55,'2018'!D:D,B55)+SUMIFS('2018'!O:O,'2018'!AA:AA,"NRO",'2018'!F:F,A55,'2018'!E:E,B55)+SUMIFS('2018'!R:R,'2018'!AA:AA,"NRO",'2018'!F:F,A55,'2018'!E:E,B55), 0)</f>
        <v>0</v>
      </c>
      <c r="O55" s="7" t="n">
        <f aca="false">IFERROR(N55/M55, 0)</f>
        <v>0</v>
      </c>
      <c r="P55" s="0" t="n">
        <f aca="false">IFERROR(SUMIFS('2018'!$H:$H,'2018'!$C:$C,B55,'2018'!$F:$F,A55,'2018'!AA:AA,"CRO")+SUMIFS('2018'!$I:$I,'2018'!$D:$D,B55,'2018'!$F:$F,A55,'2018'!AA:AA,"CRO")+SUMIFS('2018'!$J:$J,'2018'!$E:$E,B55,'2018'!$F:$F,A55,'2018'!AA:AA,"CRO"), 0)</f>
        <v>0</v>
      </c>
      <c r="Q55" s="0" t="n">
        <f aca="false">IFERROR(SUMIFS('2018'!M:M,'2018'!AA:AA,"CRO",'2018'!F:F,A55,'2018'!C:C,B55)+SUMIFS('2018'!P:P,'2018'!AA:AA,"CRO",'2018'!F:F,A55,'2018'!C:C,B55)+SUMIFS('2018'!N:N,'2018'!AA:AA,"CRO",'2018'!F:F,A55,'2018'!D:D,B55)+SUMIFS('2018'!N:N,'2018'!AA:AA,"CRO",'2018'!F:F,A55,'2018'!D:D,B55)+SUMIFS('2018'!O:O,'2018'!AA:AA,"CRO",'2018'!F:F,A55,'2018'!E:E,B55)+SUMIFS('2018'!R:R,'2018'!AA:AA,"CRO",'2018'!F:F,A55,'2018'!E:E,B55), 0)</f>
        <v>0</v>
      </c>
      <c r="R55" s="7" t="n">
        <f aca="false">IFERROR(Q55/P55, 0)</f>
        <v>0</v>
      </c>
      <c r="S55" s="7" t="n">
        <f aca="false">SUM(V55,Y55,AB55)</f>
        <v>0</v>
      </c>
      <c r="T55" s="7" t="n">
        <f aca="false">SUM(W55,Z55,AC55)</f>
        <v>0</v>
      </c>
      <c r="U55" s="7" t="n">
        <f aca="false">IFERROR(T55/S55, 0)</f>
        <v>0</v>
      </c>
      <c r="V55" s="0" t="n">
        <f aca="false">SUMIFS('2017'!$H:$H,'2017'!$C:$C,B55,'2017'!$F:$F,A55,'2017'!AA:AA,"JRO",'2017'!P:P,"&lt;&gt;")+SUMIFS('2017'!$I:$I,'2017'!$D:$D,B55,'2017'!$F:$F,A55,'2017'!AA:AA,"JRO",'2017'!Q:Q,"&lt;&gt;")+SUMIFS('2017'!$J:$J,'2017'!$E:$E,B55,'2017'!$F:$F,A55,'2017'!AA:AA,"JRO",'2017'!R:R,"&lt;&gt;")</f>
        <v>0</v>
      </c>
      <c r="W55" s="0" t="n">
        <f aca="false">IFERROR(SUMIFS('2017'!M:M,'2017'!AA:AA,"JRO",'2017'!F:F,A55,'2017'!C:C,B55)+SUMIFS('2017'!P:P,'2017'!AA:AA,"JRO",'2017'!F:F,A55,'2017'!C:C,B55)+SUMIFS('2017'!N:N,'2017'!AA:AA,"JRO",'2017'!F:F,A55,'2017'!D:D,B55)+SUMIFS('2017'!N:N,'2017'!AA:AA,"JRO",'2017'!F:F,A55,'2017'!D:D,B55)+SUMIFS('2017'!O:O,'2017'!AA:AA,"JRO",'2017'!F:F,A55,'2017'!E:E,B55)+SUMIFS('2017'!R:R,'2017'!AA:AA,"JRO",'2017'!F:F,A55,'2017'!E:E,B55), 0)</f>
        <v>0</v>
      </c>
      <c r="X55" s="7" t="n">
        <f aca="false">IFERROR(W55/V55, 0)</f>
        <v>0</v>
      </c>
      <c r="Y55" s="0" t="n">
        <f aca="false">IFERROR(SUMIFS('2017'!$H:$H,'2017'!$C:$C,B55,'2017'!$F:$F,A55,'2017'!AA:AA,"NRO",'2017'!P:P,"&lt;&gt;")+SUMIFS('2017'!$I:$I,'2017'!$D:$D,B55,'2017'!$F:$F,A55,'2017'!AA:AA,"NRO",'2017'!Q:Q,"&lt;&gt;")+SUMIFS('2017'!$J:$J,'2017'!$E:$E,B55,'2017'!$F:$F,A55,'2017'!AA:AA,"NRO",'2017'!R:R,"&lt;&gt;"), 0)</f>
        <v>0</v>
      </c>
      <c r="Z55" s="0" t="n">
        <f aca="false">IFERROR(SUMIFS('2017'!M:M,'2017'!AA:AA,"NRO",'2017'!F:F,A55,'2017'!C:C,B55)+SUMIFS('2017'!P:P,'2017'!AA:AA,"NRO",'2017'!F:F,A55,'2017'!C:C,B55)+SUMIFS('2017'!N:N,'2017'!AA:AA,"NRO",'2017'!F:F,A55,'2017'!D:D,B55)+SUMIFS('2017'!N:N,'2017'!AA:AA,"NRO",'2017'!F:F,A55,'2017'!D:D,B55)+SUMIFS('2017'!O:O,'2017'!AA:AA,"NRO",'2017'!F:F,A55,'2017'!E:E,B55)+SUMIFS('2017'!R:R,'2017'!AA:AA,"NRO",'2017'!F:F,A55,'2017'!E:E,B55), 0)</f>
        <v>0</v>
      </c>
      <c r="AA55" s="7" t="n">
        <f aca="false">IFERROR(Z55/Y55, 0)</f>
        <v>0</v>
      </c>
      <c r="AB55" s="0" t="n">
        <f aca="false">IFERROR(SUMIFS('2017'!$H:$H,'2017'!$C:$C,B55,'2017'!$F:$F,A55,'2017'!AA:AA,"CRO",'2017'!P:P,"&lt;&gt;")+SUMIFS('2017'!$I:$I,'2017'!$D:$D,B55,'2017'!$F:$F,A55,'2017'!AA:AA,"CRO",'2017'!Q:Q,"&lt;&gt;")+SUMIFS('2017'!$J:$J,'2017'!$E:$E,B55,'2017'!$F:$F,A55,'2017'!AA:AA,"CRO",'2017'!R:R,"&lt;&gt;"), 0)</f>
        <v>0</v>
      </c>
      <c r="AC55" s="0" t="n">
        <f aca="false">IFERROR(SUMIFS('2017'!M:M,'2017'!AA:AA,"CRO",'2017'!F:F,A55,'2017'!C:C,B55)+SUMIFS('2017'!P:P,'2017'!AA:AA,"CRO",'2017'!F:F,A55,'2017'!C:C,B55)+SUMIFS('2017'!N:N,'2017'!AA:AA,"CRO",'2017'!F:F,A55,'2017'!D:D,B55)+SUMIFS('2017'!N:N,'2017'!AA:AA,"CRO",'2017'!F:F,A55,'2017'!D:D,B55)+SUMIFS('2017'!O:O,'2017'!AA:AA,"CRO",'2017'!F:F,A55,'2017'!E:E,B55)+SUMIFS('2017'!R:R,'2017'!AA:AA,"CRO",'2017'!F:F,A55,'2017'!E:E,B55), 0)</f>
        <v>0</v>
      </c>
      <c r="AD55" s="0" t="n">
        <f aca="false">IFERROR(AC55/AB55, 0)</f>
        <v>0</v>
      </c>
      <c r="AE55" s="0" t="n">
        <f aca="false">SUM(AH55,AK55,AN55)</f>
        <v>0</v>
      </c>
      <c r="AF55" s="0" t="n">
        <f aca="false">SUM(AI55,AL55,AO55)</f>
        <v>0</v>
      </c>
      <c r="AG55" s="7" t="n">
        <f aca="false">IFERROR(AF55/AE55, 0)</f>
        <v>0</v>
      </c>
      <c r="AH55" s="0" t="n">
        <f aca="false">IFERROR(SUMIFS('2016'!$G:$G,'2016'!F:F,A55,'2016'!C:C,B55,'2016'!D:D,"",'2016'!AA:AA,"JRO",'2016'!L:L,"&lt;&gt;"), 0)</f>
        <v>0</v>
      </c>
      <c r="AI55" s="0" t="n">
        <f aca="false">IFERROR(SUMIFS('2016'!L:L,'2016'!F:F,A55,'2016'!C:C,B55,'2016'!D:D,"",'2016'!AA:AA,"JRO"), 0)</f>
        <v>0</v>
      </c>
      <c r="AJ55" s="7" t="n">
        <f aca="false">IFERROR(AI55/AH55, 0)</f>
        <v>0</v>
      </c>
      <c r="AK55" s="0" t="n">
        <f aca="false">IFERROR(SUMIFS('2016'!$G:$G,'2016'!F:F,A55,'2016'!C:C,B55,'2016'!D:D,"",'2016'!AA:AA,"NRO",'2016'!L:L,"&lt;&gt;"), 0)</f>
        <v>0</v>
      </c>
      <c r="AL55" s="0" t="n">
        <f aca="false">IFERROR(SUMIFS('2016'!L:L,'2016'!F:F,A55,'2016'!C:C,B55,'2016'!D:D,"",'2016'!AA:AA,"NRO"), 0)</f>
        <v>0</v>
      </c>
      <c r="AM55" s="0" t="n">
        <f aca="false">IFERROR(AL55/AK55, 0)</f>
        <v>0</v>
      </c>
      <c r="AN55" s="0" t="n">
        <f aca="false">IFERROR(SUMIFS('2016'!$G:$G,'2016'!F:F,A55,'2016'!C:C,B55,'2016'!D:D,"",'2016'!AA:AA,"CRO",'2016'!L:L,"&lt;&gt;"), 0)</f>
        <v>0</v>
      </c>
      <c r="AO55" s="0" t="n">
        <f aca="false">IFERROR(SUMIFS('2016'!L:L,'2016'!F:F,A55,'2016'!C:C,B55,'2016'!D:D,"",'2016'!AA:AA,"CRO"), 0)</f>
        <v>0</v>
      </c>
      <c r="AP55" s="0" t="n">
        <f aca="false">IFERROR(AO55/AN55, 0)</f>
        <v>0</v>
      </c>
      <c r="AQ55" s="0" t="n">
        <f aca="false">SUM(AT55,AW55,AZ55)</f>
        <v>0</v>
      </c>
      <c r="AR55" s="0" t="n">
        <f aca="false">SUM(AU55,AX55,BA55)</f>
        <v>0</v>
      </c>
      <c r="AS55" s="7" t="n">
        <f aca="false">IFERROR(AR55/AQ55, 0)</f>
        <v>0</v>
      </c>
      <c r="AT55" s="0" t="n">
        <f aca="false">IFERROR(SUMIFS('2015'!$G:$G,'2015'!F:F,A55,'2015'!C:C,B55,'2015'!D:D,"",'2015'!AA:AA,"JRO",'2015'!L:L,"&lt;&gt;"), 0)</f>
        <v>0</v>
      </c>
      <c r="AU55" s="0" t="n">
        <f aca="false">IFERROR(SUMIFS('2015'!L:L,'2015'!F:F,A55,'2015'!C:C,B55,'2015'!D:D,"",'2015'!AA:AA,"JRO"), 0)</f>
        <v>0</v>
      </c>
      <c r="AV55" s="0" t="n">
        <f aca="false">IFERROR(AU55/AT55, 0)</f>
        <v>0</v>
      </c>
      <c r="AW55" s="0" t="n">
        <f aca="false">IFERROR(SUMIFS('2015'!$G:$G,'2015'!F:F,A55,'2015'!C:C,B55,'2015'!D:D,"",'2015'!AA:AA,"NRO",'2015'!L:L,"&lt;&gt;"), 0)</f>
        <v>0</v>
      </c>
      <c r="AX55" s="0" t="n">
        <f aca="false">IFERROR(SUMIFS('2015'!L:L,'2015'!F:F,A55,'2015'!C:C,B55,'2015'!D:D,"",'2015'!AA:AA,"NRO"), 0)</f>
        <v>0</v>
      </c>
      <c r="AY55" s="0" t="n">
        <f aca="false">IFERROR(AX55/AW55, 0)</f>
        <v>0</v>
      </c>
      <c r="AZ55" s="0" t="n">
        <f aca="false">IFERROR(SUMIFS('2015'!$G:$G,'2015'!F:F,A55,'2015'!C:C,B55,'2015'!D:D,"",'2015'!AA:AA,"CRO",'2015'!L:L,"&lt;&gt;"), 0)</f>
        <v>0</v>
      </c>
      <c r="BA55" s="0" t="n">
        <f aca="false">IFERROR(SUMIFS('2015'!L:L,'2015'!F:F,A55,'2015'!C:C,B55,'2015'!D:D,"",'2015'!AA:AA,"CRO"), 0)</f>
        <v>0</v>
      </c>
      <c r="BB55" s="0" t="n">
        <f aca="false">IFERROR(BA55/AZ55, 0)</f>
        <v>0</v>
      </c>
      <c r="BC55" s="0" t="n">
        <f aca="false">SUM(BF55,BI55)</f>
        <v>0</v>
      </c>
      <c r="BD55" s="0" t="n">
        <f aca="false">SUM(BG55,BJ55)</f>
        <v>0</v>
      </c>
      <c r="BE55" s="7" t="n">
        <f aca="false">IFERROR(BD55/BC55, 0)</f>
        <v>0</v>
      </c>
      <c r="BF55" s="0" t="n">
        <f aca="false">IFERROR(SUMIFS('2014'!$G:$G,'2014'!F:F,A55,'2014'!C:C,B55,'2014'!D:D,"",'2014'!AA:AA,"JRO",'2014'!L:L,"&lt;&gt;"), 0)</f>
        <v>0</v>
      </c>
      <c r="BG55" s="0" t="n">
        <f aca="false">IFERROR(SUMIFS('2014'!L:L,'2014'!F:F,A55,'2014'!C:C,B55,'2014'!D:D,"",'2014'!AA:AA,"JRO"), 0)</f>
        <v>0</v>
      </c>
      <c r="BH55" s="7" t="n">
        <f aca="false">IFERROR(BG55/BF55, 0)</f>
        <v>0</v>
      </c>
      <c r="BI55" s="0" t="n">
        <f aca="false">IFERROR(SUMIFS('2014'!$G:$G,'2014'!F:F,A55,'2014'!C:C,B55,'2014'!D:D,"",'2014'!AA:AA,"CRO",'2014'!L:L,"&lt;&gt;"), 0)</f>
        <v>0</v>
      </c>
      <c r="BJ55" s="0" t="n">
        <f aca="false">IFERROR(SUMIFS('2014'!L:L,'2014'!F:F,A55,'2014'!C:C,B55,'2014'!D:D,"",'2014'!AA:AA,"CRO"), 0)</f>
        <v>0</v>
      </c>
      <c r="BK55" s="0" t="n">
        <f aca="false">IFERROR(BJ55/BI55, 0)</f>
        <v>0</v>
      </c>
      <c r="BL55" s="0" t="n">
        <f aca="false">IFERROR(SUMIFS('2013'!$G:$G,'2013'!F:F,A55,'2013'!C:C,B55,'2013'!D:D,"",'2013'!AA:AA,"JRO",'2013'!L:L,"&lt;&gt;"), 0)</f>
        <v>0</v>
      </c>
      <c r="BM55" s="0" t="n">
        <f aca="false">IFERROR(SUMIFS('2013'!L:L,'2013'!F:F,A55,'2013'!C:C,B55,'2013'!D:D,"",'2013'!AA:AA,"JRO"), 0)</f>
        <v>0</v>
      </c>
      <c r="BN55" s="0" t="n">
        <f aca="false">IFERROR(BM55/BL55, 0)</f>
        <v>0</v>
      </c>
      <c r="BO55" s="0" t="n">
        <f aca="false">IFERROR(SUMIFS('2012'!$G:$G,'2012'!F:F,A55,'2012'!C:C,B55,'2012'!D:D,"",'2012'!AA:AA,"JRO",'2012'!L:L,"&lt;&gt;"), 0)</f>
        <v>0</v>
      </c>
      <c r="BP55" s="0" t="n">
        <f aca="false">IFERROR(SUMIFS('2012'!L:L,'2012'!F:F,A55,'2012'!C:C,B55,'2012'!D:D,"",'2012'!AA:AA,"JRO"), 0)</f>
        <v>0</v>
      </c>
      <c r="BQ55" s="0" t="n">
        <f aca="false">IFERROR(BP55/BO55, 0)</f>
        <v>0</v>
      </c>
      <c r="BR55" s="0" t="n">
        <f aca="false">IFERROR(SUMIFS('2011'!$G:$G,'2011'!F:F,A55,'2011'!C:C,B55,'2011'!D:D,"",'2011'!AA:AA,"JRO",'2011'!L:L,"&lt;&gt;"), 0)</f>
        <v>0</v>
      </c>
      <c r="BS55" s="0" t="n">
        <f aca="false">IFERROR(SUMIFS('2011'!L:L,'2011'!F:F,A55,'2011'!C:C,B55,'2011'!D:D,"",'2011'!AA:AA,"JRO"), 0)</f>
        <v>0</v>
      </c>
      <c r="BT55" s="7" t="n">
        <f aca="false">IFERROR(BS55/BR55, 0)</f>
        <v>0</v>
      </c>
      <c r="BU55" s="0" t="n">
        <f aca="false">IFERROR(SUMIFS('2010'!$G:$G,'2010'!F:F,A55,'2010'!C:C,B55,'2010'!D:D,"",'2010'!AA:AA,"JRO",'2010'!L:L,"&lt;&gt;"), 0)</f>
        <v>0</v>
      </c>
      <c r="BV55" s="0" t="n">
        <f aca="false">IFERROR(SUMIFS('2010'!L:L,'2010'!F:F,A55,'2010'!C:C,B55,'2010'!D:D,"",'2010'!AA:AA,"JRO"), 0)</f>
        <v>0</v>
      </c>
      <c r="BW55" s="7" t="n">
        <f aca="false">IFERROR(BV55/BU55, 0)</f>
        <v>0</v>
      </c>
      <c r="BX55" s="0" t="n">
        <f aca="false">IFERROR(SUMIFS('2009'!$G:$G,'2009'!F:F,A55,'2009'!C:C,B55,'2009'!D:D,"",'2009'!AA:AA,"JRO",'2009'!L:L,"&lt;&gt;"), 0)</f>
        <v>0</v>
      </c>
      <c r="BY55" s="0" t="n">
        <f aca="false">IFERROR(SUMIFS('2009'!L:L,'2009'!F:F,A55,'2009'!C:C,B55,'2009'!D:D,"",'2009'!AA:AA,"JRO"), 0)</f>
        <v>0</v>
      </c>
      <c r="BZ55" s="7" t="n">
        <f aca="false">IFERROR(BY55/BX55, 0)</f>
        <v>0</v>
      </c>
    </row>
    <row r="56" customFormat="false" ht="15" hidden="false" customHeight="false" outlineLevel="0" collapsed="false">
      <c r="A56" s="0" t="s">
        <v>88</v>
      </c>
      <c r="B56" s="17" t="s">
        <v>76</v>
      </c>
      <c r="C56" s="56" t="n">
        <f aca="false">IFERROR(AVERAGEIFS(I56:BZ56,I$2:BZ$2,"JRO escorts per deportee",I56:BZ56,"&lt;&gt;0"), 0)</f>
        <v>0</v>
      </c>
      <c r="D56" s="13" t="n">
        <f aca="false">IFERROR(AVERAGEIFS(I56:BZ56,I$2:BZ$2,"NRO escorts per deportee",I56:BZ56,"&lt;&gt;0"), 0)</f>
        <v>0</v>
      </c>
      <c r="E56" s="13" t="n">
        <f aca="false">IFERROR(AVERAGEIFS(I56:BZ56,I$2:BZ$2,"CRO escorts per deportee",I56:BZ56,"&lt;&gt;0"), 0)</f>
        <v>0</v>
      </c>
      <c r="G56" s="0" t="n">
        <f aca="false">SUM(J56,M56,P56)</f>
        <v>0</v>
      </c>
      <c r="H56" s="0" t="n">
        <f aca="false">SUM(K56,N56,Q56)</f>
        <v>0</v>
      </c>
      <c r="I56" s="7" t="n">
        <f aca="false">IFERROR(H56/G56, 0)</f>
        <v>0</v>
      </c>
      <c r="J56" s="0" t="n">
        <f aca="false">IFERROR(SUMIFS('2018'!$H:$H,'2018'!$C:$C,B56,'2018'!$F:$F,A56,'2018'!AA:AA,"JRO",'2018'!P:P,"&lt;&gt;")+SUMIFS('2018'!$I:$I,'2018'!$D:$D,B56,'2018'!$F:$F,A56,'2018'!AA:AA,"JRO",'2018'!Q:Q,"&lt;&gt;")+SUMIFS('2018'!$J:$J,'2018'!$E:$E,B56,'2018'!$F:$F,A56,'2018'!AA:AA,"JRO",'2018'!R:R,"&lt;&gt;"), 0)</f>
        <v>0</v>
      </c>
      <c r="K56" s="0" t="n">
        <f aca="false">IFERROR(SUMIFS('2018'!M:M,'2018'!AA:AA,"JRO",'2018'!F:F,A56,'2018'!C:C,B56)+SUMIFS('2018'!P:P,'2018'!AA:AA,"JRO",'2018'!F:F,A56,'2018'!C:C,B56)+SUMIFS('2018'!N:N,'2018'!AA:AA,"JRO",'2018'!F:F,A56,'2018'!D:D,B56)+SUMIFS('2018'!N:N,'2018'!AA:AA,"JRO",'2018'!F:F,A56,'2018'!D:D,B56)+SUMIFS('2018'!O:O,'2018'!AA:AA,"JRO",'2018'!F:F,A56,'2018'!E:E,B56)+SUMIFS('2018'!R:R,'2018'!AA:AA,"JRO",'2018'!F:F,A56,'2018'!E:E,B56), 0)</f>
        <v>0</v>
      </c>
      <c r="L56" s="7" t="n">
        <f aca="false">IFERROR(K56/J56, 0)</f>
        <v>0</v>
      </c>
      <c r="M56" s="0" t="n">
        <f aca="false">IFERROR(SUMIFS('2018'!$H:$H,'2018'!$C:$C,B56,'2018'!$F:$F,A56,'2018'!AA:AA,"NRO",'2018'!P:P,"&lt;&gt;")+SUMIFS('2018'!$I:$I,'2018'!$D:$D,B56,'2018'!$F:$F,A56,'2018'!AA:AA,"NRO",'2018'!Q:Q,"&lt;&gt;")+SUMIFS('2018'!$J:$J,'2018'!$E:$E,B56,'2018'!$F:$F,A56,'2018'!AA:AA,"NRO",'2018'!R:R,"&lt;&gt;"), 0)</f>
        <v>0</v>
      </c>
      <c r="N56" s="0" t="n">
        <f aca="false">IFERROR(SUMIFS('2018'!M:M,'2018'!AA:AA,"NRO",'2018'!F:F,A56,'2018'!C:C,B56)+SUMIFS('2018'!P:P,'2018'!AA:AA,"NRO",'2018'!F:F,A56,'2018'!C:C,B56)+SUMIFS('2018'!N:N,'2018'!AA:AA,"NRO",'2018'!F:F,A56,'2018'!D:D,B56)+SUMIFS('2018'!N:N,'2018'!AA:AA,"NRO",'2018'!F:F,A56,'2018'!D:D,B56)+SUMIFS('2018'!O:O,'2018'!AA:AA,"NRO",'2018'!F:F,A56,'2018'!E:E,B56)+SUMIFS('2018'!R:R,'2018'!AA:AA,"NRO",'2018'!F:F,A56,'2018'!E:E,B56), 0)</f>
        <v>0</v>
      </c>
      <c r="O56" s="7" t="n">
        <f aca="false">IFERROR(N56/M56, 0)</f>
        <v>0</v>
      </c>
      <c r="P56" s="0" t="n">
        <f aca="false">IFERROR(SUMIFS('2018'!$H:$H,'2018'!$C:$C,B56,'2018'!$F:$F,A56,'2018'!AA:AA,"CRO")+SUMIFS('2018'!$I:$I,'2018'!$D:$D,B56,'2018'!$F:$F,A56,'2018'!AA:AA,"CRO")+SUMIFS('2018'!$J:$J,'2018'!$E:$E,B56,'2018'!$F:$F,A56,'2018'!AA:AA,"CRO"), 0)</f>
        <v>0</v>
      </c>
      <c r="Q56" s="0" t="n">
        <f aca="false">IFERROR(SUMIFS('2018'!M:M,'2018'!AA:AA,"CRO",'2018'!F:F,A56,'2018'!C:C,B56)+SUMIFS('2018'!P:P,'2018'!AA:AA,"CRO",'2018'!F:F,A56,'2018'!C:C,B56)+SUMIFS('2018'!N:N,'2018'!AA:AA,"CRO",'2018'!F:F,A56,'2018'!D:D,B56)+SUMIFS('2018'!N:N,'2018'!AA:AA,"CRO",'2018'!F:F,A56,'2018'!D:D,B56)+SUMIFS('2018'!O:O,'2018'!AA:AA,"CRO",'2018'!F:F,A56,'2018'!E:E,B56)+SUMIFS('2018'!R:R,'2018'!AA:AA,"CRO",'2018'!F:F,A56,'2018'!E:E,B56), 0)</f>
        <v>0</v>
      </c>
      <c r="R56" s="7" t="n">
        <f aca="false">IFERROR(Q56/P56, 0)</f>
        <v>0</v>
      </c>
      <c r="S56" s="7" t="n">
        <f aca="false">SUM(V56,Y56,AB56)</f>
        <v>0</v>
      </c>
      <c r="T56" s="7" t="n">
        <f aca="false">SUM(W56,Z56,AC56)</f>
        <v>0</v>
      </c>
      <c r="U56" s="7" t="n">
        <f aca="false">IFERROR(T56/S56, 0)</f>
        <v>0</v>
      </c>
      <c r="V56" s="0" t="n">
        <f aca="false">SUMIFS('2017'!$H:$H,'2017'!$C:$C,B56,'2017'!$F:$F,A56,'2017'!AA:AA,"JRO",'2017'!P:P,"&lt;&gt;")+SUMIFS('2017'!$I:$I,'2017'!$D:$D,B56,'2017'!$F:$F,A56,'2017'!AA:AA,"JRO",'2017'!Q:Q,"&lt;&gt;")+SUMIFS('2017'!$J:$J,'2017'!$E:$E,B56,'2017'!$F:$F,A56,'2017'!AA:AA,"JRO",'2017'!R:R,"&lt;&gt;")</f>
        <v>0</v>
      </c>
      <c r="W56" s="0" t="n">
        <f aca="false">IFERROR(SUMIFS('2017'!M:M,'2017'!AA:AA,"JRO",'2017'!F:F,A56,'2017'!C:C,B56)+SUMIFS('2017'!P:P,'2017'!AA:AA,"JRO",'2017'!F:F,A56,'2017'!C:C,B56)+SUMIFS('2017'!N:N,'2017'!AA:AA,"JRO",'2017'!F:F,A56,'2017'!D:D,B56)+SUMIFS('2017'!N:N,'2017'!AA:AA,"JRO",'2017'!F:F,A56,'2017'!D:D,B56)+SUMIFS('2017'!O:O,'2017'!AA:AA,"JRO",'2017'!F:F,A56,'2017'!E:E,B56)+SUMIFS('2017'!R:R,'2017'!AA:AA,"JRO",'2017'!F:F,A56,'2017'!E:E,B56), 0)</f>
        <v>0</v>
      </c>
      <c r="X56" s="7" t="n">
        <f aca="false">IFERROR(W56/V56, 0)</f>
        <v>0</v>
      </c>
      <c r="Y56" s="0" t="n">
        <f aca="false">IFERROR(SUMIFS('2017'!$H:$H,'2017'!$C:$C,B56,'2017'!$F:$F,A56,'2017'!AA:AA,"NRO",'2017'!P:P,"&lt;&gt;")+SUMIFS('2017'!$I:$I,'2017'!$D:$D,B56,'2017'!$F:$F,A56,'2017'!AA:AA,"NRO",'2017'!Q:Q,"&lt;&gt;")+SUMIFS('2017'!$J:$J,'2017'!$E:$E,B56,'2017'!$F:$F,A56,'2017'!AA:AA,"NRO",'2017'!R:R,"&lt;&gt;"), 0)</f>
        <v>0</v>
      </c>
      <c r="Z56" s="0" t="n">
        <f aca="false">IFERROR(SUMIFS('2017'!M:M,'2017'!AA:AA,"NRO",'2017'!F:F,A56,'2017'!C:C,B56)+SUMIFS('2017'!P:P,'2017'!AA:AA,"NRO",'2017'!F:F,A56,'2017'!C:C,B56)+SUMIFS('2017'!N:N,'2017'!AA:AA,"NRO",'2017'!F:F,A56,'2017'!D:D,B56)+SUMIFS('2017'!N:N,'2017'!AA:AA,"NRO",'2017'!F:F,A56,'2017'!D:D,B56)+SUMIFS('2017'!O:O,'2017'!AA:AA,"NRO",'2017'!F:F,A56,'2017'!E:E,B56)+SUMIFS('2017'!R:R,'2017'!AA:AA,"NRO",'2017'!F:F,A56,'2017'!E:E,B56), 0)</f>
        <v>0</v>
      </c>
      <c r="AA56" s="7" t="n">
        <f aca="false">IFERROR(Z56/Y56, 0)</f>
        <v>0</v>
      </c>
      <c r="AB56" s="0" t="n">
        <f aca="false">IFERROR(SUMIFS('2017'!$H:$H,'2017'!$C:$C,B56,'2017'!$F:$F,A56,'2017'!AA:AA,"CRO",'2017'!P:P,"&lt;&gt;")+SUMIFS('2017'!$I:$I,'2017'!$D:$D,B56,'2017'!$F:$F,A56,'2017'!AA:AA,"CRO",'2017'!Q:Q,"&lt;&gt;")+SUMIFS('2017'!$J:$J,'2017'!$E:$E,B56,'2017'!$F:$F,A56,'2017'!AA:AA,"CRO",'2017'!R:R,"&lt;&gt;"), 0)</f>
        <v>0</v>
      </c>
      <c r="AC56" s="0" t="n">
        <f aca="false">IFERROR(SUMIFS('2017'!M:M,'2017'!AA:AA,"CRO",'2017'!F:F,A56,'2017'!C:C,B56)+SUMIFS('2017'!P:P,'2017'!AA:AA,"CRO",'2017'!F:F,A56,'2017'!C:C,B56)+SUMIFS('2017'!N:N,'2017'!AA:AA,"CRO",'2017'!F:F,A56,'2017'!D:D,B56)+SUMIFS('2017'!N:N,'2017'!AA:AA,"CRO",'2017'!F:F,A56,'2017'!D:D,B56)+SUMIFS('2017'!O:O,'2017'!AA:AA,"CRO",'2017'!F:F,A56,'2017'!E:E,B56)+SUMIFS('2017'!R:R,'2017'!AA:AA,"CRO",'2017'!F:F,A56,'2017'!E:E,B56), 0)</f>
        <v>0</v>
      </c>
      <c r="AD56" s="0" t="n">
        <f aca="false">IFERROR(AC56/AB56, 0)</f>
        <v>0</v>
      </c>
      <c r="AE56" s="0" t="n">
        <f aca="false">SUM(AH56,AK56,AN56)</f>
        <v>0</v>
      </c>
      <c r="AF56" s="0" t="n">
        <f aca="false">SUM(AI56,AL56,AO56)</f>
        <v>0</v>
      </c>
      <c r="AG56" s="7" t="n">
        <f aca="false">IFERROR(AF56/AE56, 0)</f>
        <v>0</v>
      </c>
      <c r="AH56" s="0" t="n">
        <f aca="false">IFERROR(SUMIFS('2016'!$G:$G,'2016'!F:F,A56,'2016'!C:C,B56,'2016'!D:D,"",'2016'!AA:AA,"JRO",'2016'!L:L,"&lt;&gt;"), 0)</f>
        <v>0</v>
      </c>
      <c r="AI56" s="0" t="n">
        <f aca="false">IFERROR(SUMIFS('2016'!L:L,'2016'!F:F,A56,'2016'!C:C,B56,'2016'!D:D,"",'2016'!AA:AA,"JRO"), 0)</f>
        <v>0</v>
      </c>
      <c r="AJ56" s="7" t="n">
        <f aca="false">IFERROR(AI56/AH56, 0)</f>
        <v>0</v>
      </c>
      <c r="AK56" s="0" t="n">
        <f aca="false">IFERROR(SUMIFS('2016'!$G:$G,'2016'!F:F,A56,'2016'!C:C,B56,'2016'!D:D,"",'2016'!AA:AA,"NRO",'2016'!L:L,"&lt;&gt;"), 0)</f>
        <v>0</v>
      </c>
      <c r="AL56" s="0" t="n">
        <f aca="false">IFERROR(SUMIFS('2016'!L:L,'2016'!F:F,A56,'2016'!C:C,B56,'2016'!D:D,"",'2016'!AA:AA,"NRO"), 0)</f>
        <v>0</v>
      </c>
      <c r="AM56" s="0" t="n">
        <f aca="false">IFERROR(AL56/AK56, 0)</f>
        <v>0</v>
      </c>
      <c r="AN56" s="0" t="n">
        <f aca="false">IFERROR(SUMIFS('2016'!$G:$G,'2016'!F:F,A56,'2016'!C:C,B56,'2016'!D:D,"",'2016'!AA:AA,"CRO",'2016'!L:L,"&lt;&gt;"), 0)</f>
        <v>0</v>
      </c>
      <c r="AO56" s="0" t="n">
        <f aca="false">IFERROR(SUMIFS('2016'!L:L,'2016'!F:F,A56,'2016'!C:C,B56,'2016'!D:D,"",'2016'!AA:AA,"CRO"), 0)</f>
        <v>0</v>
      </c>
      <c r="AP56" s="0" t="n">
        <f aca="false">IFERROR(AO56/AN56, 0)</f>
        <v>0</v>
      </c>
      <c r="AQ56" s="0" t="n">
        <f aca="false">SUM(AT56,AW56,AZ56)</f>
        <v>0</v>
      </c>
      <c r="AR56" s="0" t="n">
        <f aca="false">SUM(AU56,AX56,BA56)</f>
        <v>0</v>
      </c>
      <c r="AS56" s="7" t="n">
        <f aca="false">IFERROR(AR56/AQ56, 0)</f>
        <v>0</v>
      </c>
      <c r="AT56" s="0" t="n">
        <f aca="false">IFERROR(SUMIFS('2015'!$G:$G,'2015'!F:F,A56,'2015'!C:C,B56,'2015'!D:D,"",'2015'!AA:AA,"JRO",'2015'!L:L,"&lt;&gt;"), 0)</f>
        <v>0</v>
      </c>
      <c r="AU56" s="0" t="n">
        <f aca="false">IFERROR(SUMIFS('2015'!L:L,'2015'!F:F,A56,'2015'!C:C,B56,'2015'!D:D,"",'2015'!AA:AA,"JRO"), 0)</f>
        <v>0</v>
      </c>
      <c r="AV56" s="0" t="n">
        <f aca="false">IFERROR(AU56/AT56, 0)</f>
        <v>0</v>
      </c>
      <c r="AW56" s="0" t="n">
        <f aca="false">IFERROR(SUMIFS('2015'!$G:$G,'2015'!F:F,A56,'2015'!C:C,B56,'2015'!D:D,"",'2015'!AA:AA,"NRO",'2015'!L:L,"&lt;&gt;"), 0)</f>
        <v>0</v>
      </c>
      <c r="AX56" s="0" t="n">
        <f aca="false">IFERROR(SUMIFS('2015'!L:L,'2015'!F:F,A56,'2015'!C:C,B56,'2015'!D:D,"",'2015'!AA:AA,"NRO"), 0)</f>
        <v>0</v>
      </c>
      <c r="AY56" s="0" t="n">
        <f aca="false">IFERROR(AX56/AW56, 0)</f>
        <v>0</v>
      </c>
      <c r="AZ56" s="0" t="n">
        <f aca="false">IFERROR(SUMIFS('2015'!$G:$G,'2015'!F:F,A56,'2015'!C:C,B56,'2015'!D:D,"",'2015'!AA:AA,"CRO",'2015'!L:L,"&lt;&gt;"), 0)</f>
        <v>0</v>
      </c>
      <c r="BA56" s="0" t="n">
        <f aca="false">IFERROR(SUMIFS('2015'!L:L,'2015'!F:F,A56,'2015'!C:C,B56,'2015'!D:D,"",'2015'!AA:AA,"CRO"), 0)</f>
        <v>0</v>
      </c>
      <c r="BB56" s="0" t="n">
        <f aca="false">IFERROR(BA56/AZ56, 0)</f>
        <v>0</v>
      </c>
      <c r="BC56" s="0" t="n">
        <f aca="false">SUM(BF56,BI56)</f>
        <v>0</v>
      </c>
      <c r="BD56" s="0" t="n">
        <f aca="false">SUM(BG56,BJ56)</f>
        <v>0</v>
      </c>
      <c r="BE56" s="7" t="n">
        <f aca="false">IFERROR(BD56/BC56, 0)</f>
        <v>0</v>
      </c>
      <c r="BF56" s="0" t="n">
        <f aca="false">IFERROR(SUMIFS('2014'!$G:$G,'2014'!F:F,A56,'2014'!C:C,B56,'2014'!D:D,"",'2014'!AA:AA,"JRO",'2014'!L:L,"&lt;&gt;"), 0)</f>
        <v>0</v>
      </c>
      <c r="BG56" s="0" t="n">
        <f aca="false">IFERROR(SUMIFS('2014'!L:L,'2014'!F:F,A56,'2014'!C:C,B56,'2014'!D:D,"",'2014'!AA:AA,"JRO"), 0)</f>
        <v>0</v>
      </c>
      <c r="BH56" s="7" t="n">
        <f aca="false">IFERROR(BG56/BF56, 0)</f>
        <v>0</v>
      </c>
      <c r="BI56" s="0" t="n">
        <f aca="false">IFERROR(SUMIFS('2014'!$G:$G,'2014'!F:F,A56,'2014'!C:C,B56,'2014'!D:D,"",'2014'!AA:AA,"CRO",'2014'!L:L,"&lt;&gt;"), 0)</f>
        <v>0</v>
      </c>
      <c r="BJ56" s="0" t="n">
        <f aca="false">IFERROR(SUMIFS('2014'!L:L,'2014'!F:F,A56,'2014'!C:C,B56,'2014'!D:D,"",'2014'!AA:AA,"CRO"), 0)</f>
        <v>0</v>
      </c>
      <c r="BK56" s="0" t="n">
        <f aca="false">IFERROR(BJ56/BI56, 0)</f>
        <v>0</v>
      </c>
      <c r="BL56" s="0" t="n">
        <f aca="false">IFERROR(SUMIFS('2013'!$G:$G,'2013'!F:F,A56,'2013'!C:C,B56,'2013'!D:D,"",'2013'!AA:AA,"JRO",'2013'!L:L,"&lt;&gt;"), 0)</f>
        <v>0</v>
      </c>
      <c r="BM56" s="0" t="n">
        <f aca="false">IFERROR(SUMIFS('2013'!L:L,'2013'!F:F,A56,'2013'!C:C,B56,'2013'!D:D,"",'2013'!AA:AA,"JRO"), 0)</f>
        <v>0</v>
      </c>
      <c r="BN56" s="0" t="n">
        <f aca="false">IFERROR(BM56/BL56, 0)</f>
        <v>0</v>
      </c>
      <c r="BO56" s="0" t="n">
        <f aca="false">IFERROR(SUMIFS('2012'!$G:$G,'2012'!F:F,A56,'2012'!C:C,B56,'2012'!D:D,"",'2012'!AA:AA,"JRO",'2012'!L:L,"&lt;&gt;"), 0)</f>
        <v>0</v>
      </c>
      <c r="BP56" s="0" t="n">
        <f aca="false">IFERROR(SUMIFS('2012'!L:L,'2012'!F:F,A56,'2012'!C:C,B56,'2012'!D:D,"",'2012'!AA:AA,"JRO"), 0)</f>
        <v>0</v>
      </c>
      <c r="BQ56" s="0" t="n">
        <f aca="false">IFERROR(BP56/BO56, 0)</f>
        <v>0</v>
      </c>
      <c r="BR56" s="0" t="n">
        <f aca="false">IFERROR(SUMIFS('2011'!$G:$G,'2011'!F:F,A56,'2011'!C:C,B56,'2011'!D:D,"",'2011'!AA:AA,"JRO",'2011'!L:L,"&lt;&gt;"), 0)</f>
        <v>0</v>
      </c>
      <c r="BS56" s="0" t="n">
        <f aca="false">IFERROR(SUMIFS('2011'!L:L,'2011'!F:F,A56,'2011'!C:C,B56,'2011'!D:D,"",'2011'!AA:AA,"JRO"), 0)</f>
        <v>0</v>
      </c>
      <c r="BT56" s="7" t="n">
        <f aca="false">IFERROR(BS56/BR56, 0)</f>
        <v>0</v>
      </c>
      <c r="BU56" s="0" t="n">
        <f aca="false">IFERROR(SUMIFS('2010'!$G:$G,'2010'!F:F,A56,'2010'!C:C,B56,'2010'!D:D,"",'2010'!AA:AA,"JRO",'2010'!L:L,"&lt;&gt;"), 0)</f>
        <v>0</v>
      </c>
      <c r="BV56" s="0" t="n">
        <f aca="false">IFERROR(SUMIFS('2010'!L:L,'2010'!F:F,A56,'2010'!C:C,B56,'2010'!D:D,"",'2010'!AA:AA,"JRO"), 0)</f>
        <v>0</v>
      </c>
      <c r="BW56" s="7" t="n">
        <f aca="false">IFERROR(BV56/BU56, 0)</f>
        <v>0</v>
      </c>
      <c r="BX56" s="0" t="n">
        <f aca="false">IFERROR(SUMIFS('2009'!$G:$G,'2009'!F:F,A56,'2009'!C:C,B56,'2009'!D:D,"",'2009'!AA:AA,"JRO",'2009'!L:L,"&lt;&gt;"), 0)</f>
        <v>0</v>
      </c>
      <c r="BY56" s="0" t="n">
        <f aca="false">IFERROR(SUMIFS('2009'!L:L,'2009'!F:F,A56,'2009'!C:C,B56,'2009'!D:D,"",'2009'!AA:AA,"JRO"), 0)</f>
        <v>0</v>
      </c>
      <c r="BZ56" s="7" t="n">
        <f aca="false">IFERROR(BY56/BX56, 0)</f>
        <v>0</v>
      </c>
    </row>
    <row r="57" customFormat="false" ht="15" hidden="false" customHeight="false" outlineLevel="0" collapsed="false">
      <c r="A57" s="0" t="s">
        <v>88</v>
      </c>
      <c r="B57" s="17" t="s">
        <v>55</v>
      </c>
      <c r="C57" s="56" t="n">
        <f aca="false">IFERROR(AVERAGEIFS(I57:BZ57,I$2:BZ$2,"JRO escorts per deportee",I57:BZ57,"&lt;&gt;0"), 0)</f>
        <v>3.10547460669412</v>
      </c>
      <c r="D57" s="13" t="n">
        <f aca="false">IFERROR(AVERAGEIFS(I57:BZ57,I$2:BZ$2,"NRO escorts per deportee",I57:BZ57,"&lt;&gt;0"), 0)</f>
        <v>0</v>
      </c>
      <c r="E57" s="13" t="n">
        <f aca="false">IFERROR(AVERAGEIFS(I57:BZ57,I$2:BZ$2,"CRO escorts per deportee",I57:BZ57,"&lt;&gt;0"), 0)</f>
        <v>0</v>
      </c>
      <c r="G57" s="0" t="n">
        <f aca="false">SUM(J57,M57,P57)</f>
        <v>12</v>
      </c>
      <c r="H57" s="0" t="n">
        <f aca="false">SUM(K57,N57,Q57)</f>
        <v>24</v>
      </c>
      <c r="I57" s="7" t="n">
        <f aca="false">IFERROR(H57/G57, 0)</f>
        <v>2</v>
      </c>
      <c r="J57" s="0" t="n">
        <f aca="false">IFERROR(SUMIFS('2018'!$H:$H,'2018'!$C:$C,B57,'2018'!$F:$F,A57,'2018'!AA:AA,"JRO",'2018'!P:P,"&lt;&gt;")+SUMIFS('2018'!$I:$I,'2018'!$D:$D,B57,'2018'!$F:$F,A57,'2018'!AA:AA,"JRO",'2018'!Q:Q,"&lt;&gt;")+SUMIFS('2018'!$J:$J,'2018'!$E:$E,B57,'2018'!$F:$F,A57,'2018'!AA:AA,"JRO",'2018'!R:R,"&lt;&gt;"), 0)</f>
        <v>12</v>
      </c>
      <c r="K57" s="0" t="n">
        <f aca="false">IFERROR(SUMIFS('2018'!M:M,'2018'!AA:AA,"JRO",'2018'!F:F,A57,'2018'!C:C,B57)+SUMIFS('2018'!P:P,'2018'!AA:AA,"JRO",'2018'!F:F,A57,'2018'!C:C,B57)+SUMIFS('2018'!N:N,'2018'!AA:AA,"JRO",'2018'!F:F,A57,'2018'!D:D,B57)+SUMIFS('2018'!N:N,'2018'!AA:AA,"JRO",'2018'!F:F,A57,'2018'!D:D,B57)+SUMIFS('2018'!O:O,'2018'!AA:AA,"JRO",'2018'!F:F,A57,'2018'!E:E,B57)+SUMIFS('2018'!R:R,'2018'!AA:AA,"JRO",'2018'!F:F,A57,'2018'!E:E,B57), 0)</f>
        <v>24</v>
      </c>
      <c r="L57" s="7" t="n">
        <f aca="false">IFERROR(K57/J57, 0)</f>
        <v>2</v>
      </c>
      <c r="M57" s="0" t="n">
        <f aca="false">IFERROR(SUMIFS('2018'!$H:$H,'2018'!$C:$C,B57,'2018'!$F:$F,A57,'2018'!AA:AA,"NRO",'2018'!P:P,"&lt;&gt;")+SUMIFS('2018'!$I:$I,'2018'!$D:$D,B57,'2018'!$F:$F,A57,'2018'!AA:AA,"NRO",'2018'!Q:Q,"&lt;&gt;")+SUMIFS('2018'!$J:$J,'2018'!$E:$E,B57,'2018'!$F:$F,A57,'2018'!AA:AA,"NRO",'2018'!R:R,"&lt;&gt;"), 0)</f>
        <v>0</v>
      </c>
      <c r="N57" s="0" t="n">
        <f aca="false">IFERROR(SUMIFS('2018'!M:M,'2018'!AA:AA,"NRO",'2018'!F:F,A57,'2018'!C:C,B57)+SUMIFS('2018'!P:P,'2018'!AA:AA,"NRO",'2018'!F:F,A57,'2018'!C:C,B57)+SUMIFS('2018'!N:N,'2018'!AA:AA,"NRO",'2018'!F:F,A57,'2018'!D:D,B57)+SUMIFS('2018'!N:N,'2018'!AA:AA,"NRO",'2018'!F:F,A57,'2018'!D:D,B57)+SUMIFS('2018'!O:O,'2018'!AA:AA,"NRO",'2018'!F:F,A57,'2018'!E:E,B57)+SUMIFS('2018'!R:R,'2018'!AA:AA,"NRO",'2018'!F:F,A57,'2018'!E:E,B57), 0)</f>
        <v>0</v>
      </c>
      <c r="O57" s="7" t="n">
        <f aca="false">IFERROR(N57/M57, 0)</f>
        <v>0</v>
      </c>
      <c r="P57" s="0" t="n">
        <f aca="false">IFERROR(SUMIFS('2018'!$H:$H,'2018'!$C:$C,B57,'2018'!$F:$F,A57,'2018'!AA:AA,"CRO")+SUMIFS('2018'!$I:$I,'2018'!$D:$D,B57,'2018'!$F:$F,A57,'2018'!AA:AA,"CRO")+SUMIFS('2018'!$J:$J,'2018'!$E:$E,B57,'2018'!$F:$F,A57,'2018'!AA:AA,"CRO"), 0)</f>
        <v>0</v>
      </c>
      <c r="Q57" s="0" t="n">
        <f aca="false">IFERROR(SUMIFS('2018'!M:M,'2018'!AA:AA,"CRO",'2018'!F:F,A57,'2018'!C:C,B57)+SUMIFS('2018'!P:P,'2018'!AA:AA,"CRO",'2018'!F:F,A57,'2018'!C:C,B57)+SUMIFS('2018'!N:N,'2018'!AA:AA,"CRO",'2018'!F:F,A57,'2018'!D:D,B57)+SUMIFS('2018'!N:N,'2018'!AA:AA,"CRO",'2018'!F:F,A57,'2018'!D:D,B57)+SUMIFS('2018'!O:O,'2018'!AA:AA,"CRO",'2018'!F:F,A57,'2018'!E:E,B57)+SUMIFS('2018'!R:R,'2018'!AA:AA,"CRO",'2018'!F:F,A57,'2018'!E:E,B57), 0)</f>
        <v>0</v>
      </c>
      <c r="R57" s="7" t="n">
        <f aca="false">IFERROR(Q57/P57, 0)</f>
        <v>0</v>
      </c>
      <c r="S57" s="7" t="n">
        <f aca="false">SUM(V57,Y57,AB57)</f>
        <v>0</v>
      </c>
      <c r="T57" s="7" t="n">
        <f aca="false">SUM(W57,Z57,AC57)</f>
        <v>0</v>
      </c>
      <c r="U57" s="7" t="n">
        <f aca="false">IFERROR(T57/S57, 0)</f>
        <v>0</v>
      </c>
      <c r="V57" s="0" t="n">
        <f aca="false">SUMIFS('2017'!$H:$H,'2017'!$C:$C,B57,'2017'!$F:$F,A57,'2017'!AA:AA,"JRO",'2017'!P:P,"&lt;&gt;")+SUMIFS('2017'!$I:$I,'2017'!$D:$D,B57,'2017'!$F:$F,A57,'2017'!AA:AA,"JRO",'2017'!Q:Q,"&lt;&gt;")+SUMIFS('2017'!$J:$J,'2017'!$E:$E,B57,'2017'!$F:$F,A57,'2017'!AA:AA,"JRO",'2017'!R:R,"&lt;&gt;")</f>
        <v>0</v>
      </c>
      <c r="W57" s="0" t="n">
        <f aca="false">IFERROR(SUMIFS('2017'!M:M,'2017'!AA:AA,"JRO",'2017'!F:F,A57,'2017'!C:C,B57)+SUMIFS('2017'!P:P,'2017'!AA:AA,"JRO",'2017'!F:F,A57,'2017'!C:C,B57)+SUMIFS('2017'!N:N,'2017'!AA:AA,"JRO",'2017'!F:F,A57,'2017'!D:D,B57)+SUMIFS('2017'!N:N,'2017'!AA:AA,"JRO",'2017'!F:F,A57,'2017'!D:D,B57)+SUMIFS('2017'!O:O,'2017'!AA:AA,"JRO",'2017'!F:F,A57,'2017'!E:E,B57)+SUMIFS('2017'!R:R,'2017'!AA:AA,"JRO",'2017'!F:F,A57,'2017'!E:E,B57), 0)</f>
        <v>0</v>
      </c>
      <c r="X57" s="7" t="n">
        <f aca="false">IFERROR(W57/V57, 0)</f>
        <v>0</v>
      </c>
      <c r="Y57" s="0" t="n">
        <f aca="false">IFERROR(SUMIFS('2017'!$H:$H,'2017'!$C:$C,B57,'2017'!$F:$F,A57,'2017'!AA:AA,"NRO",'2017'!P:P,"&lt;&gt;")+SUMIFS('2017'!$I:$I,'2017'!$D:$D,B57,'2017'!$F:$F,A57,'2017'!AA:AA,"NRO",'2017'!Q:Q,"&lt;&gt;")+SUMIFS('2017'!$J:$J,'2017'!$E:$E,B57,'2017'!$F:$F,A57,'2017'!AA:AA,"NRO",'2017'!R:R,"&lt;&gt;"), 0)</f>
        <v>0</v>
      </c>
      <c r="Z57" s="0" t="n">
        <f aca="false">IFERROR(SUMIFS('2017'!M:M,'2017'!AA:AA,"NRO",'2017'!F:F,A57,'2017'!C:C,B57)+SUMIFS('2017'!P:P,'2017'!AA:AA,"NRO",'2017'!F:F,A57,'2017'!C:C,B57)+SUMIFS('2017'!N:N,'2017'!AA:AA,"NRO",'2017'!F:F,A57,'2017'!D:D,B57)+SUMIFS('2017'!N:N,'2017'!AA:AA,"NRO",'2017'!F:F,A57,'2017'!D:D,B57)+SUMIFS('2017'!O:O,'2017'!AA:AA,"NRO",'2017'!F:F,A57,'2017'!E:E,B57)+SUMIFS('2017'!R:R,'2017'!AA:AA,"NRO",'2017'!F:F,A57,'2017'!E:E,B57), 0)</f>
        <v>0</v>
      </c>
      <c r="AA57" s="7" t="n">
        <f aca="false">IFERROR(Z57/Y57, 0)</f>
        <v>0</v>
      </c>
      <c r="AB57" s="0" t="n">
        <f aca="false">IFERROR(SUMIFS('2017'!$H:$H,'2017'!$C:$C,B57,'2017'!$F:$F,A57,'2017'!AA:AA,"CRO",'2017'!P:P,"&lt;&gt;")+SUMIFS('2017'!$I:$I,'2017'!$D:$D,B57,'2017'!$F:$F,A57,'2017'!AA:AA,"CRO",'2017'!Q:Q,"&lt;&gt;")+SUMIFS('2017'!$J:$J,'2017'!$E:$E,B57,'2017'!$F:$F,A57,'2017'!AA:AA,"CRO",'2017'!R:R,"&lt;&gt;"), 0)</f>
        <v>0</v>
      </c>
      <c r="AC57" s="0" t="n">
        <f aca="false">IFERROR(SUMIFS('2017'!M:M,'2017'!AA:AA,"CRO",'2017'!F:F,A57,'2017'!C:C,B57)+SUMIFS('2017'!P:P,'2017'!AA:AA,"CRO",'2017'!F:F,A57,'2017'!C:C,B57)+SUMIFS('2017'!N:N,'2017'!AA:AA,"CRO",'2017'!F:F,A57,'2017'!D:D,B57)+SUMIFS('2017'!N:N,'2017'!AA:AA,"CRO",'2017'!F:F,A57,'2017'!D:D,B57)+SUMIFS('2017'!O:O,'2017'!AA:AA,"CRO",'2017'!F:F,A57,'2017'!E:E,B57)+SUMIFS('2017'!R:R,'2017'!AA:AA,"CRO",'2017'!F:F,A57,'2017'!E:E,B57), 0)</f>
        <v>0</v>
      </c>
      <c r="AD57" s="0" t="n">
        <f aca="false">IFERROR(AC57/AB57, 0)</f>
        <v>0</v>
      </c>
      <c r="AE57" s="0" t="n">
        <f aca="false">SUM(AH57,AK57,AN57)</f>
        <v>12</v>
      </c>
      <c r="AF57" s="0" t="n">
        <f aca="false">SUM(AI57,AL57,AO57)</f>
        <v>41</v>
      </c>
      <c r="AG57" s="7" t="n">
        <f aca="false">IFERROR(AF57/AE57, 0)</f>
        <v>3.41666666666667</v>
      </c>
      <c r="AH57" s="0" t="n">
        <f aca="false">IFERROR(SUMIFS('2016'!$G:$G,'2016'!F:F,A57,'2016'!C:C,B57,'2016'!D:D,"",'2016'!AA:AA,"JRO",'2016'!L:L,"&lt;&gt;"), 0)</f>
        <v>12</v>
      </c>
      <c r="AI57" s="0" t="n">
        <f aca="false">IFERROR(SUMIFS('2016'!L:L,'2016'!F:F,A57,'2016'!C:C,B57,'2016'!D:D,"",'2016'!AA:AA,"JRO"), 0)</f>
        <v>41</v>
      </c>
      <c r="AJ57" s="7" t="n">
        <f aca="false">IFERROR(AI57/AH57, 0)</f>
        <v>3.41666666666667</v>
      </c>
      <c r="AK57" s="0" t="n">
        <f aca="false">IFERROR(SUMIFS('2016'!$G:$G,'2016'!F:F,A57,'2016'!C:C,B57,'2016'!D:D,"",'2016'!AA:AA,"NRO",'2016'!L:L,"&lt;&gt;"), 0)</f>
        <v>0</v>
      </c>
      <c r="AL57" s="0" t="n">
        <f aca="false">IFERROR(SUMIFS('2016'!L:L,'2016'!F:F,A57,'2016'!C:C,B57,'2016'!D:D,"",'2016'!AA:AA,"NRO"), 0)</f>
        <v>0</v>
      </c>
      <c r="AM57" s="0" t="n">
        <f aca="false">IFERROR(AL57/AK57, 0)</f>
        <v>0</v>
      </c>
      <c r="AN57" s="0" t="n">
        <f aca="false">IFERROR(SUMIFS('2016'!$G:$G,'2016'!F:F,A57,'2016'!C:C,B57,'2016'!D:D,"",'2016'!AA:AA,"CRO",'2016'!L:L,"&lt;&gt;"), 0)</f>
        <v>0</v>
      </c>
      <c r="AO57" s="0" t="n">
        <f aca="false">IFERROR(SUMIFS('2016'!L:L,'2016'!F:F,A57,'2016'!C:C,B57,'2016'!D:D,"",'2016'!AA:AA,"CRO"), 0)</f>
        <v>0</v>
      </c>
      <c r="AP57" s="0" t="n">
        <f aca="false">IFERROR(AO57/AN57, 0)</f>
        <v>0</v>
      </c>
      <c r="AQ57" s="0" t="n">
        <f aca="false">SUM(AT57,AW57,AZ57)</f>
        <v>22</v>
      </c>
      <c r="AR57" s="0" t="n">
        <f aca="false">SUM(AU57,AX57,BA57)</f>
        <v>83</v>
      </c>
      <c r="AS57" s="7" t="n">
        <f aca="false">IFERROR(AR57/AQ57, 0)</f>
        <v>3.77272727272727</v>
      </c>
      <c r="AT57" s="0" t="n">
        <f aca="false">IFERROR(SUMIFS('2015'!$G:$G,'2015'!F:F,A57,'2015'!C:C,B57,'2015'!D:D,"",'2015'!AA:AA,"JRO",'2015'!L:L,"&lt;&gt;"), 0)</f>
        <v>22</v>
      </c>
      <c r="AU57" s="0" t="n">
        <f aca="false">IFERROR(SUMIFS('2015'!L:L,'2015'!F:F,A57,'2015'!C:C,B57,'2015'!D:D,"",'2015'!AA:AA,"JRO"), 0)</f>
        <v>83</v>
      </c>
      <c r="AV57" s="0" t="n">
        <f aca="false">IFERROR(AU57/AT57, 0)</f>
        <v>3.77272727272727</v>
      </c>
      <c r="AW57" s="0" t="n">
        <f aca="false">IFERROR(SUMIFS('2015'!$G:$G,'2015'!F:F,A57,'2015'!C:C,B57,'2015'!D:D,"",'2015'!AA:AA,"NRO",'2015'!L:L,"&lt;&gt;"), 0)</f>
        <v>0</v>
      </c>
      <c r="AX57" s="0" t="n">
        <f aca="false">IFERROR(SUMIFS('2015'!L:L,'2015'!F:F,A57,'2015'!C:C,B57,'2015'!D:D,"",'2015'!AA:AA,"NRO"), 0)</f>
        <v>0</v>
      </c>
      <c r="AY57" s="0" t="n">
        <f aca="false">IFERROR(AX57/AW57, 0)</f>
        <v>0</v>
      </c>
      <c r="AZ57" s="0" t="n">
        <f aca="false">IFERROR(SUMIFS('2015'!$G:$G,'2015'!F:F,A57,'2015'!C:C,B57,'2015'!D:D,"",'2015'!AA:AA,"CRO",'2015'!L:L,"&lt;&gt;"), 0)</f>
        <v>0</v>
      </c>
      <c r="BA57" s="0" t="n">
        <f aca="false">IFERROR(SUMIFS('2015'!L:L,'2015'!F:F,A57,'2015'!C:C,B57,'2015'!D:D,"",'2015'!AA:AA,"CRO"), 0)</f>
        <v>0</v>
      </c>
      <c r="BB57" s="0" t="n">
        <f aca="false">IFERROR(BA57/AZ57, 0)</f>
        <v>0</v>
      </c>
      <c r="BC57" s="0" t="n">
        <f aca="false">SUM(BF57,BI57)</f>
        <v>35</v>
      </c>
      <c r="BD57" s="0" t="n">
        <f aca="false">SUM(BG57,BJ57)</f>
        <v>110</v>
      </c>
      <c r="BE57" s="7" t="n">
        <f aca="false">IFERROR(BD57/BC57, 0)</f>
        <v>3.14285714285714</v>
      </c>
      <c r="BF57" s="0" t="n">
        <f aca="false">IFERROR(SUMIFS('2014'!$G:$G,'2014'!F:F,A57,'2014'!C:C,B57,'2014'!D:D,"",'2014'!AA:AA,"JRO",'2014'!L:L,"&lt;&gt;"), 0)</f>
        <v>35</v>
      </c>
      <c r="BG57" s="0" t="n">
        <f aca="false">IFERROR(SUMIFS('2014'!L:L,'2014'!F:F,A57,'2014'!C:C,B57,'2014'!D:D,"",'2014'!AA:AA,"JRO"), 0)</f>
        <v>110</v>
      </c>
      <c r="BH57" s="7" t="n">
        <f aca="false">IFERROR(BG57/BF57, 0)</f>
        <v>3.14285714285714</v>
      </c>
      <c r="BI57" s="0" t="n">
        <f aca="false">IFERROR(SUMIFS('2014'!$G:$G,'2014'!F:F,A57,'2014'!C:C,B57,'2014'!D:D,"",'2014'!AA:AA,"CRO",'2014'!L:L,"&lt;&gt;"), 0)</f>
        <v>0</v>
      </c>
      <c r="BJ57" s="0" t="n">
        <f aca="false">IFERROR(SUMIFS('2014'!L:L,'2014'!F:F,A57,'2014'!C:C,B57,'2014'!D:D,"",'2014'!AA:AA,"CRO"), 0)</f>
        <v>0</v>
      </c>
      <c r="BK57" s="0" t="n">
        <f aca="false">IFERROR(BJ57/BI57, 0)</f>
        <v>0</v>
      </c>
      <c r="BL57" s="0" t="n">
        <f aca="false">IFERROR(SUMIFS('2013'!$G:$G,'2013'!F:F,A57,'2013'!C:C,B57,'2013'!D:D,"",'2013'!AA:AA,"JRO",'2013'!L:L,"&lt;&gt;"), 0)</f>
        <v>41</v>
      </c>
      <c r="BM57" s="0" t="n">
        <f aca="false">IFERROR(SUMIFS('2013'!L:L,'2013'!F:F,A57,'2013'!C:C,B57,'2013'!D:D,"",'2013'!AA:AA,"JRO"), 0)</f>
        <v>131</v>
      </c>
      <c r="BN57" s="0" t="n">
        <f aca="false">IFERROR(BM57/BL57, 0)</f>
        <v>3.19512195121951</v>
      </c>
      <c r="BO57" s="0" t="n">
        <f aca="false">IFERROR(SUMIFS('2012'!$G:$G,'2012'!F:F,A57,'2012'!C:C,B57,'2012'!D:D,"",'2012'!AA:AA,"JRO",'2012'!L:L,"&lt;&gt;"), 0)</f>
        <v>0</v>
      </c>
      <c r="BP57" s="0" t="n">
        <f aca="false">IFERROR(SUMIFS('2012'!L:L,'2012'!F:F,A57,'2012'!C:C,B57,'2012'!D:D,"",'2012'!AA:AA,"JRO"), 0)</f>
        <v>0</v>
      </c>
      <c r="BQ57" s="0" t="n">
        <f aca="false">IFERROR(BP57/BO57, 0)</f>
        <v>0</v>
      </c>
      <c r="BR57" s="0" t="n">
        <f aca="false">IFERROR(SUMIFS('2011'!$G:$G,'2011'!F:F,A57,'2011'!C:C,B57,'2011'!D:D,"",'2011'!AA:AA,"JRO",'2011'!L:L,"&lt;&gt;"), 0)</f>
        <v>0</v>
      </c>
      <c r="BS57" s="0" t="n">
        <f aca="false">IFERROR(SUMIFS('2011'!L:L,'2011'!F:F,A57,'2011'!C:C,B57,'2011'!D:D,"",'2011'!AA:AA,"JRO"), 0)</f>
        <v>0</v>
      </c>
      <c r="BT57" s="7" t="n">
        <f aca="false">IFERROR(BS57/BR57, 0)</f>
        <v>0</v>
      </c>
      <c r="BU57" s="0" t="n">
        <f aca="false">IFERROR(SUMIFS('2010'!$G:$G,'2010'!F:F,A57,'2010'!C:C,B57,'2010'!D:D,"",'2010'!AA:AA,"JRO",'2010'!L:L,"&lt;&gt;"), 0)</f>
        <v>0</v>
      </c>
      <c r="BV57" s="0" t="n">
        <f aca="false">IFERROR(SUMIFS('2010'!L:L,'2010'!F:F,A57,'2010'!C:C,B57,'2010'!D:D,"",'2010'!AA:AA,"JRO"), 0)</f>
        <v>0</v>
      </c>
      <c r="BW57" s="7" t="n">
        <f aca="false">IFERROR(BV57/BU57, 0)</f>
        <v>0</v>
      </c>
      <c r="BX57" s="0" t="n">
        <f aca="false">IFERROR(SUMIFS('2009'!$G:$G,'2009'!F:F,A57,'2009'!C:C,B57,'2009'!D:D,"",'2009'!AA:AA,"JRO",'2009'!L:L,"&lt;&gt;"), 0)</f>
        <v>0</v>
      </c>
      <c r="BY57" s="0" t="n">
        <f aca="false">IFERROR(SUMIFS('2009'!L:L,'2009'!F:F,A57,'2009'!C:C,B57,'2009'!D:D,"",'2009'!AA:AA,"JRO"), 0)</f>
        <v>0</v>
      </c>
      <c r="BZ57" s="7" t="n">
        <f aca="false">IFERROR(BY57/BX57, 0)</f>
        <v>0</v>
      </c>
    </row>
    <row r="58" customFormat="false" ht="15" hidden="false" customHeight="false" outlineLevel="0" collapsed="false">
      <c r="A58" s="0" t="s">
        <v>88</v>
      </c>
      <c r="B58" s="17" t="s">
        <v>77</v>
      </c>
      <c r="C58" s="56" t="n">
        <f aca="false">IFERROR(AVERAGEIFS(I58:BZ58,I$2:BZ$2,"JRO escorts per deportee",I58:BZ58,"&lt;&gt;0"), 0)</f>
        <v>0</v>
      </c>
      <c r="D58" s="13" t="n">
        <f aca="false">IFERROR(AVERAGEIFS(I58:BZ58,I$2:BZ$2,"NRO escorts per deportee",I58:BZ58,"&lt;&gt;0"), 0)</f>
        <v>0</v>
      </c>
      <c r="E58" s="13" t="n">
        <f aca="false">IFERROR(AVERAGEIFS(I58:BZ58,I$2:BZ$2,"CRO escorts per deportee",I58:BZ58,"&lt;&gt;0"), 0)</f>
        <v>0</v>
      </c>
      <c r="G58" s="0" t="n">
        <f aca="false">SUM(J58,M58,P58)</f>
        <v>0</v>
      </c>
      <c r="H58" s="0" t="n">
        <f aca="false">SUM(K58,N58,Q58)</f>
        <v>0</v>
      </c>
      <c r="I58" s="7" t="n">
        <f aca="false">IFERROR(H58/G58, 0)</f>
        <v>0</v>
      </c>
      <c r="J58" s="0" t="n">
        <f aca="false">IFERROR(SUMIFS('2018'!$H:$H,'2018'!$C:$C,B58,'2018'!$F:$F,A58,'2018'!AA:AA,"JRO",'2018'!P:P,"&lt;&gt;")+SUMIFS('2018'!$I:$I,'2018'!$D:$D,B58,'2018'!$F:$F,A58,'2018'!AA:AA,"JRO",'2018'!Q:Q,"&lt;&gt;")+SUMIFS('2018'!$J:$J,'2018'!$E:$E,B58,'2018'!$F:$F,A58,'2018'!AA:AA,"JRO",'2018'!R:R,"&lt;&gt;"), 0)</f>
        <v>0</v>
      </c>
      <c r="K58" s="0" t="n">
        <f aca="false">IFERROR(SUMIFS('2018'!M:M,'2018'!AA:AA,"JRO",'2018'!F:F,A58,'2018'!C:C,B58)+SUMIFS('2018'!P:P,'2018'!AA:AA,"JRO",'2018'!F:F,A58,'2018'!C:C,B58)+SUMIFS('2018'!N:N,'2018'!AA:AA,"JRO",'2018'!F:F,A58,'2018'!D:D,B58)+SUMIFS('2018'!N:N,'2018'!AA:AA,"JRO",'2018'!F:F,A58,'2018'!D:D,B58)+SUMIFS('2018'!O:O,'2018'!AA:AA,"JRO",'2018'!F:F,A58,'2018'!E:E,B58)+SUMIFS('2018'!R:R,'2018'!AA:AA,"JRO",'2018'!F:F,A58,'2018'!E:E,B58), 0)</f>
        <v>0</v>
      </c>
      <c r="L58" s="7" t="n">
        <f aca="false">IFERROR(K58/J58, 0)</f>
        <v>0</v>
      </c>
      <c r="M58" s="0" t="n">
        <f aca="false">IFERROR(SUMIFS('2018'!$H:$H,'2018'!$C:$C,B58,'2018'!$F:$F,A58,'2018'!AA:AA,"NRO",'2018'!P:P,"&lt;&gt;")+SUMIFS('2018'!$I:$I,'2018'!$D:$D,B58,'2018'!$F:$F,A58,'2018'!AA:AA,"NRO",'2018'!Q:Q,"&lt;&gt;")+SUMIFS('2018'!$J:$J,'2018'!$E:$E,B58,'2018'!$F:$F,A58,'2018'!AA:AA,"NRO",'2018'!R:R,"&lt;&gt;"), 0)</f>
        <v>0</v>
      </c>
      <c r="N58" s="0" t="n">
        <f aca="false">IFERROR(SUMIFS('2018'!M:M,'2018'!AA:AA,"NRO",'2018'!F:F,A58,'2018'!C:C,B58)+SUMIFS('2018'!P:P,'2018'!AA:AA,"NRO",'2018'!F:F,A58,'2018'!C:C,B58)+SUMIFS('2018'!N:N,'2018'!AA:AA,"NRO",'2018'!F:F,A58,'2018'!D:D,B58)+SUMIFS('2018'!N:N,'2018'!AA:AA,"NRO",'2018'!F:F,A58,'2018'!D:D,B58)+SUMIFS('2018'!O:O,'2018'!AA:AA,"NRO",'2018'!F:F,A58,'2018'!E:E,B58)+SUMIFS('2018'!R:R,'2018'!AA:AA,"NRO",'2018'!F:F,A58,'2018'!E:E,B58), 0)</f>
        <v>0</v>
      </c>
      <c r="O58" s="7" t="n">
        <f aca="false">IFERROR(N58/M58, 0)</f>
        <v>0</v>
      </c>
      <c r="P58" s="0" t="n">
        <f aca="false">IFERROR(SUMIFS('2018'!$H:$H,'2018'!$C:$C,B58,'2018'!$F:$F,A58,'2018'!AA:AA,"CRO")+SUMIFS('2018'!$I:$I,'2018'!$D:$D,B58,'2018'!$F:$F,A58,'2018'!AA:AA,"CRO")+SUMIFS('2018'!$J:$J,'2018'!$E:$E,B58,'2018'!$F:$F,A58,'2018'!AA:AA,"CRO"), 0)</f>
        <v>0</v>
      </c>
      <c r="Q58" s="0" t="n">
        <f aca="false">IFERROR(SUMIFS('2018'!M:M,'2018'!AA:AA,"CRO",'2018'!F:F,A58,'2018'!C:C,B58)+SUMIFS('2018'!P:P,'2018'!AA:AA,"CRO",'2018'!F:F,A58,'2018'!C:C,B58)+SUMIFS('2018'!N:N,'2018'!AA:AA,"CRO",'2018'!F:F,A58,'2018'!D:D,B58)+SUMIFS('2018'!N:N,'2018'!AA:AA,"CRO",'2018'!F:F,A58,'2018'!D:D,B58)+SUMIFS('2018'!O:O,'2018'!AA:AA,"CRO",'2018'!F:F,A58,'2018'!E:E,B58)+SUMIFS('2018'!R:R,'2018'!AA:AA,"CRO",'2018'!F:F,A58,'2018'!E:E,B58), 0)</f>
        <v>0</v>
      </c>
      <c r="R58" s="7" t="n">
        <f aca="false">IFERROR(Q58/P58, 0)</f>
        <v>0</v>
      </c>
      <c r="S58" s="7" t="n">
        <f aca="false">SUM(V58,Y58,AB58)</f>
        <v>0</v>
      </c>
      <c r="T58" s="7" t="n">
        <f aca="false">SUM(W58,Z58,AC58)</f>
        <v>0</v>
      </c>
      <c r="U58" s="7" t="n">
        <f aca="false">IFERROR(T58/S58, 0)</f>
        <v>0</v>
      </c>
      <c r="V58" s="0" t="n">
        <f aca="false">SUMIFS('2017'!$H:$H,'2017'!$C:$C,B58,'2017'!$F:$F,A58,'2017'!AA:AA,"JRO",'2017'!P:P,"&lt;&gt;")+SUMIFS('2017'!$I:$I,'2017'!$D:$D,B58,'2017'!$F:$F,A58,'2017'!AA:AA,"JRO",'2017'!Q:Q,"&lt;&gt;")+SUMIFS('2017'!$J:$J,'2017'!$E:$E,B58,'2017'!$F:$F,A58,'2017'!AA:AA,"JRO",'2017'!R:R,"&lt;&gt;")</f>
        <v>0</v>
      </c>
      <c r="W58" s="0" t="n">
        <f aca="false">IFERROR(SUMIFS('2017'!M:M,'2017'!AA:AA,"JRO",'2017'!F:F,A58,'2017'!C:C,B58)+SUMIFS('2017'!P:P,'2017'!AA:AA,"JRO",'2017'!F:F,A58,'2017'!C:C,B58)+SUMIFS('2017'!N:N,'2017'!AA:AA,"JRO",'2017'!F:F,A58,'2017'!D:D,B58)+SUMIFS('2017'!N:N,'2017'!AA:AA,"JRO",'2017'!F:F,A58,'2017'!D:D,B58)+SUMIFS('2017'!O:O,'2017'!AA:AA,"JRO",'2017'!F:F,A58,'2017'!E:E,B58)+SUMIFS('2017'!R:R,'2017'!AA:AA,"JRO",'2017'!F:F,A58,'2017'!E:E,B58), 0)</f>
        <v>0</v>
      </c>
      <c r="X58" s="7" t="n">
        <f aca="false">IFERROR(W58/V58, 0)</f>
        <v>0</v>
      </c>
      <c r="Y58" s="0" t="n">
        <f aca="false">IFERROR(SUMIFS('2017'!$H:$H,'2017'!$C:$C,B58,'2017'!$F:$F,A58,'2017'!AA:AA,"NRO",'2017'!P:P,"&lt;&gt;")+SUMIFS('2017'!$I:$I,'2017'!$D:$D,B58,'2017'!$F:$F,A58,'2017'!AA:AA,"NRO",'2017'!Q:Q,"&lt;&gt;")+SUMIFS('2017'!$J:$J,'2017'!$E:$E,B58,'2017'!$F:$F,A58,'2017'!AA:AA,"NRO",'2017'!R:R,"&lt;&gt;"), 0)</f>
        <v>0</v>
      </c>
      <c r="Z58" s="0" t="n">
        <f aca="false">IFERROR(SUMIFS('2017'!M:M,'2017'!AA:AA,"NRO",'2017'!F:F,A58,'2017'!C:C,B58)+SUMIFS('2017'!P:P,'2017'!AA:AA,"NRO",'2017'!F:F,A58,'2017'!C:C,B58)+SUMIFS('2017'!N:N,'2017'!AA:AA,"NRO",'2017'!F:F,A58,'2017'!D:D,B58)+SUMIFS('2017'!N:N,'2017'!AA:AA,"NRO",'2017'!F:F,A58,'2017'!D:D,B58)+SUMIFS('2017'!O:O,'2017'!AA:AA,"NRO",'2017'!F:F,A58,'2017'!E:E,B58)+SUMIFS('2017'!R:R,'2017'!AA:AA,"NRO",'2017'!F:F,A58,'2017'!E:E,B58), 0)</f>
        <v>0</v>
      </c>
      <c r="AA58" s="7" t="n">
        <f aca="false">IFERROR(Z58/Y58, 0)</f>
        <v>0</v>
      </c>
      <c r="AB58" s="0" t="n">
        <f aca="false">IFERROR(SUMIFS('2017'!$H:$H,'2017'!$C:$C,B58,'2017'!$F:$F,A58,'2017'!AA:AA,"CRO",'2017'!P:P,"&lt;&gt;")+SUMIFS('2017'!$I:$I,'2017'!$D:$D,B58,'2017'!$F:$F,A58,'2017'!AA:AA,"CRO",'2017'!Q:Q,"&lt;&gt;")+SUMIFS('2017'!$J:$J,'2017'!$E:$E,B58,'2017'!$F:$F,A58,'2017'!AA:AA,"CRO",'2017'!R:R,"&lt;&gt;"), 0)</f>
        <v>0</v>
      </c>
      <c r="AC58" s="0" t="n">
        <f aca="false">IFERROR(SUMIFS('2017'!M:M,'2017'!AA:AA,"CRO",'2017'!F:F,A58,'2017'!C:C,B58)+SUMIFS('2017'!P:P,'2017'!AA:AA,"CRO",'2017'!F:F,A58,'2017'!C:C,B58)+SUMIFS('2017'!N:N,'2017'!AA:AA,"CRO",'2017'!F:F,A58,'2017'!D:D,B58)+SUMIFS('2017'!N:N,'2017'!AA:AA,"CRO",'2017'!F:F,A58,'2017'!D:D,B58)+SUMIFS('2017'!O:O,'2017'!AA:AA,"CRO",'2017'!F:F,A58,'2017'!E:E,B58)+SUMIFS('2017'!R:R,'2017'!AA:AA,"CRO",'2017'!F:F,A58,'2017'!E:E,B58), 0)</f>
        <v>0</v>
      </c>
      <c r="AD58" s="0" t="n">
        <f aca="false">IFERROR(AC58/AB58, 0)</f>
        <v>0</v>
      </c>
      <c r="AE58" s="0" t="n">
        <f aca="false">SUM(AH58,AK58,AN58)</f>
        <v>0</v>
      </c>
      <c r="AF58" s="0" t="n">
        <f aca="false">SUM(AI58,AL58,AO58)</f>
        <v>0</v>
      </c>
      <c r="AG58" s="7" t="n">
        <f aca="false">IFERROR(AF58/AE58, 0)</f>
        <v>0</v>
      </c>
      <c r="AH58" s="0" t="n">
        <f aca="false">IFERROR(SUMIFS('2016'!$G:$G,'2016'!F:F,A58,'2016'!C:C,B58,'2016'!D:D,"",'2016'!AA:AA,"JRO",'2016'!L:L,"&lt;&gt;"), 0)</f>
        <v>0</v>
      </c>
      <c r="AI58" s="0" t="n">
        <f aca="false">IFERROR(SUMIFS('2016'!L:L,'2016'!F:F,A58,'2016'!C:C,B58,'2016'!D:D,"",'2016'!AA:AA,"JRO"), 0)</f>
        <v>0</v>
      </c>
      <c r="AJ58" s="7" t="n">
        <f aca="false">IFERROR(AI58/AH58, 0)</f>
        <v>0</v>
      </c>
      <c r="AK58" s="0" t="n">
        <f aca="false">IFERROR(SUMIFS('2016'!$G:$G,'2016'!F:F,A58,'2016'!C:C,B58,'2016'!D:D,"",'2016'!AA:AA,"NRO",'2016'!L:L,"&lt;&gt;"), 0)</f>
        <v>0</v>
      </c>
      <c r="AL58" s="0" t="n">
        <f aca="false">IFERROR(SUMIFS('2016'!L:L,'2016'!F:F,A58,'2016'!C:C,B58,'2016'!D:D,"",'2016'!AA:AA,"NRO"), 0)</f>
        <v>0</v>
      </c>
      <c r="AM58" s="0" t="n">
        <f aca="false">IFERROR(AL58/AK58, 0)</f>
        <v>0</v>
      </c>
      <c r="AN58" s="0" t="n">
        <f aca="false">IFERROR(SUMIFS('2016'!$G:$G,'2016'!F:F,A58,'2016'!C:C,B58,'2016'!D:D,"",'2016'!AA:AA,"CRO",'2016'!L:L,"&lt;&gt;"), 0)</f>
        <v>0</v>
      </c>
      <c r="AO58" s="0" t="n">
        <f aca="false">IFERROR(SUMIFS('2016'!L:L,'2016'!F:F,A58,'2016'!C:C,B58,'2016'!D:D,"",'2016'!AA:AA,"CRO"), 0)</f>
        <v>0</v>
      </c>
      <c r="AP58" s="0" t="n">
        <f aca="false">IFERROR(AO58/AN58, 0)</f>
        <v>0</v>
      </c>
      <c r="AQ58" s="0" t="n">
        <f aca="false">SUM(AT58,AW58,AZ58)</f>
        <v>0</v>
      </c>
      <c r="AR58" s="0" t="n">
        <f aca="false">SUM(AU58,AX58,BA58)</f>
        <v>0</v>
      </c>
      <c r="AS58" s="7" t="n">
        <f aca="false">IFERROR(AR58/AQ58, 0)</f>
        <v>0</v>
      </c>
      <c r="AT58" s="0" t="n">
        <f aca="false">IFERROR(SUMIFS('2015'!$G:$G,'2015'!F:F,A58,'2015'!C:C,B58,'2015'!D:D,"",'2015'!AA:AA,"JRO",'2015'!L:L,"&lt;&gt;"), 0)</f>
        <v>0</v>
      </c>
      <c r="AU58" s="0" t="n">
        <f aca="false">IFERROR(SUMIFS('2015'!L:L,'2015'!F:F,A58,'2015'!C:C,B58,'2015'!D:D,"",'2015'!AA:AA,"JRO"), 0)</f>
        <v>0</v>
      </c>
      <c r="AV58" s="0" t="n">
        <f aca="false">IFERROR(AU58/AT58, 0)</f>
        <v>0</v>
      </c>
      <c r="AW58" s="0" t="n">
        <f aca="false">IFERROR(SUMIFS('2015'!$G:$G,'2015'!F:F,A58,'2015'!C:C,B58,'2015'!D:D,"",'2015'!AA:AA,"NRO",'2015'!L:L,"&lt;&gt;"), 0)</f>
        <v>0</v>
      </c>
      <c r="AX58" s="0" t="n">
        <f aca="false">IFERROR(SUMIFS('2015'!L:L,'2015'!F:F,A58,'2015'!C:C,B58,'2015'!D:D,"",'2015'!AA:AA,"NRO"), 0)</f>
        <v>0</v>
      </c>
      <c r="AY58" s="0" t="n">
        <f aca="false">IFERROR(AX58/AW58, 0)</f>
        <v>0</v>
      </c>
      <c r="AZ58" s="0" t="n">
        <f aca="false">IFERROR(SUMIFS('2015'!$G:$G,'2015'!F:F,A58,'2015'!C:C,B58,'2015'!D:D,"",'2015'!AA:AA,"CRO",'2015'!L:L,"&lt;&gt;"), 0)</f>
        <v>0</v>
      </c>
      <c r="BA58" s="0" t="n">
        <f aca="false">IFERROR(SUMIFS('2015'!L:L,'2015'!F:F,A58,'2015'!C:C,B58,'2015'!D:D,"",'2015'!AA:AA,"CRO"), 0)</f>
        <v>0</v>
      </c>
      <c r="BB58" s="0" t="n">
        <f aca="false">IFERROR(BA58/AZ58, 0)</f>
        <v>0</v>
      </c>
      <c r="BC58" s="0" t="n">
        <f aca="false">SUM(BF58,BI58)</f>
        <v>0</v>
      </c>
      <c r="BD58" s="0" t="n">
        <f aca="false">SUM(BG58,BJ58)</f>
        <v>0</v>
      </c>
      <c r="BE58" s="7" t="n">
        <f aca="false">IFERROR(BD58/BC58, 0)</f>
        <v>0</v>
      </c>
      <c r="BF58" s="0" t="n">
        <f aca="false">IFERROR(SUMIFS('2014'!$G:$G,'2014'!F:F,A58,'2014'!C:C,B58,'2014'!D:D,"",'2014'!AA:AA,"JRO",'2014'!L:L,"&lt;&gt;"), 0)</f>
        <v>0</v>
      </c>
      <c r="BG58" s="0" t="n">
        <f aca="false">IFERROR(SUMIFS('2014'!L:L,'2014'!F:F,A58,'2014'!C:C,B58,'2014'!D:D,"",'2014'!AA:AA,"JRO"), 0)</f>
        <v>0</v>
      </c>
      <c r="BH58" s="7" t="n">
        <f aca="false">IFERROR(BG58/BF58, 0)</f>
        <v>0</v>
      </c>
      <c r="BI58" s="0" t="n">
        <f aca="false">IFERROR(SUMIFS('2014'!$G:$G,'2014'!F:F,A58,'2014'!C:C,B58,'2014'!D:D,"",'2014'!AA:AA,"CRO",'2014'!L:L,"&lt;&gt;"), 0)</f>
        <v>0</v>
      </c>
      <c r="BJ58" s="0" t="n">
        <f aca="false">IFERROR(SUMIFS('2014'!L:L,'2014'!F:F,A58,'2014'!C:C,B58,'2014'!D:D,"",'2014'!AA:AA,"CRO"), 0)</f>
        <v>0</v>
      </c>
      <c r="BK58" s="0" t="n">
        <f aca="false">IFERROR(BJ58/BI58, 0)</f>
        <v>0</v>
      </c>
      <c r="BL58" s="0" t="n">
        <f aca="false">IFERROR(SUMIFS('2013'!$G:$G,'2013'!F:F,A58,'2013'!C:C,B58,'2013'!D:D,"",'2013'!AA:AA,"JRO",'2013'!L:L,"&lt;&gt;"), 0)</f>
        <v>0</v>
      </c>
      <c r="BM58" s="0" t="n">
        <f aca="false">IFERROR(SUMIFS('2013'!L:L,'2013'!F:F,A58,'2013'!C:C,B58,'2013'!D:D,"",'2013'!AA:AA,"JRO"), 0)</f>
        <v>0</v>
      </c>
      <c r="BN58" s="0" t="n">
        <f aca="false">IFERROR(BM58/BL58, 0)</f>
        <v>0</v>
      </c>
      <c r="BO58" s="0" t="n">
        <f aca="false">IFERROR(SUMIFS('2012'!$G:$G,'2012'!F:F,A58,'2012'!C:C,B58,'2012'!D:D,"",'2012'!AA:AA,"JRO",'2012'!L:L,"&lt;&gt;"), 0)</f>
        <v>0</v>
      </c>
      <c r="BP58" s="0" t="n">
        <f aca="false">IFERROR(SUMIFS('2012'!L:L,'2012'!F:F,A58,'2012'!C:C,B58,'2012'!D:D,"",'2012'!AA:AA,"JRO"), 0)</f>
        <v>0</v>
      </c>
      <c r="BQ58" s="0" t="n">
        <f aca="false">IFERROR(BP58/BO58, 0)</f>
        <v>0</v>
      </c>
      <c r="BR58" s="0" t="n">
        <f aca="false">IFERROR(SUMIFS('2011'!$G:$G,'2011'!F:F,A58,'2011'!C:C,B58,'2011'!D:D,"",'2011'!AA:AA,"JRO",'2011'!L:L,"&lt;&gt;"), 0)</f>
        <v>0</v>
      </c>
      <c r="BS58" s="0" t="n">
        <f aca="false">IFERROR(SUMIFS('2011'!L:L,'2011'!F:F,A58,'2011'!C:C,B58,'2011'!D:D,"",'2011'!AA:AA,"JRO"), 0)</f>
        <v>0</v>
      </c>
      <c r="BT58" s="7" t="n">
        <f aca="false">IFERROR(BS58/BR58, 0)</f>
        <v>0</v>
      </c>
      <c r="BU58" s="0" t="n">
        <f aca="false">IFERROR(SUMIFS('2010'!$G:$G,'2010'!F:F,A58,'2010'!C:C,B58,'2010'!D:D,"",'2010'!AA:AA,"JRO",'2010'!L:L,"&lt;&gt;"), 0)</f>
        <v>0</v>
      </c>
      <c r="BV58" s="0" t="n">
        <f aca="false">IFERROR(SUMIFS('2010'!L:L,'2010'!F:F,A58,'2010'!C:C,B58,'2010'!D:D,"",'2010'!AA:AA,"JRO"), 0)</f>
        <v>0</v>
      </c>
      <c r="BW58" s="7" t="n">
        <f aca="false">IFERROR(BV58/BU58, 0)</f>
        <v>0</v>
      </c>
      <c r="BX58" s="0" t="n">
        <f aca="false">IFERROR(SUMIFS('2009'!$G:$G,'2009'!F:F,A58,'2009'!C:C,B58,'2009'!D:D,"",'2009'!AA:AA,"JRO",'2009'!L:L,"&lt;&gt;"), 0)</f>
        <v>0</v>
      </c>
      <c r="BY58" s="0" t="n">
        <f aca="false">IFERROR(SUMIFS('2009'!L:L,'2009'!F:F,A58,'2009'!C:C,B58,'2009'!D:D,"",'2009'!AA:AA,"JRO"), 0)</f>
        <v>0</v>
      </c>
      <c r="BZ58" s="7" t="n">
        <f aca="false">IFERROR(BY58/BX58, 0)</f>
        <v>0</v>
      </c>
    </row>
    <row r="59" customFormat="false" ht="15" hidden="false" customHeight="false" outlineLevel="0" collapsed="false">
      <c r="A59" s="0" t="s">
        <v>88</v>
      </c>
      <c r="B59" s="17" t="s">
        <v>75</v>
      </c>
      <c r="C59" s="56" t="n">
        <f aca="false">IFERROR(AVERAGEIFS(I59:BZ59,I$2:BZ$2,"JRO escorts per deportee",I59:BZ59,"&lt;&gt;0"), 0)</f>
        <v>0</v>
      </c>
      <c r="D59" s="13" t="n">
        <f aca="false">IFERROR(AVERAGEIFS(I59:BZ59,I$2:BZ$2,"NRO escorts per deportee",I59:BZ59,"&lt;&gt;0"), 0)</f>
        <v>0</v>
      </c>
      <c r="E59" s="13" t="n">
        <f aca="false">IFERROR(AVERAGEIFS(I59:BZ59,I$2:BZ$2,"CRO escorts per deportee",I59:BZ59,"&lt;&gt;0"), 0)</f>
        <v>0</v>
      </c>
      <c r="G59" s="0" t="n">
        <f aca="false">SUM(J59,M59,P59)</f>
        <v>0</v>
      </c>
      <c r="H59" s="0" t="n">
        <f aca="false">SUM(K59,N59,Q59)</f>
        <v>0</v>
      </c>
      <c r="I59" s="7" t="n">
        <f aca="false">IFERROR(H59/G59, 0)</f>
        <v>0</v>
      </c>
      <c r="J59" s="0" t="n">
        <f aca="false">IFERROR(SUMIFS('2018'!$H:$H,'2018'!$C:$C,B59,'2018'!$F:$F,A59,'2018'!AA:AA,"JRO",'2018'!P:P,"&lt;&gt;")+SUMIFS('2018'!$I:$I,'2018'!$D:$D,B59,'2018'!$F:$F,A59,'2018'!AA:AA,"JRO",'2018'!Q:Q,"&lt;&gt;")+SUMIFS('2018'!$J:$J,'2018'!$E:$E,B59,'2018'!$F:$F,A59,'2018'!AA:AA,"JRO",'2018'!R:R,"&lt;&gt;"), 0)</f>
        <v>0</v>
      </c>
      <c r="K59" s="0" t="n">
        <f aca="false">IFERROR(SUMIFS('2018'!M:M,'2018'!AA:AA,"JRO",'2018'!F:F,A59,'2018'!C:C,B59)+SUMIFS('2018'!P:P,'2018'!AA:AA,"JRO",'2018'!F:F,A59,'2018'!C:C,B59)+SUMIFS('2018'!N:N,'2018'!AA:AA,"JRO",'2018'!F:F,A59,'2018'!D:D,B59)+SUMIFS('2018'!N:N,'2018'!AA:AA,"JRO",'2018'!F:F,A59,'2018'!D:D,B59)+SUMIFS('2018'!O:O,'2018'!AA:AA,"JRO",'2018'!F:F,A59,'2018'!E:E,B59)+SUMIFS('2018'!R:R,'2018'!AA:AA,"JRO",'2018'!F:F,A59,'2018'!E:E,B59), 0)</f>
        <v>0</v>
      </c>
      <c r="L59" s="7" t="n">
        <f aca="false">IFERROR(K59/J59, 0)</f>
        <v>0</v>
      </c>
      <c r="M59" s="0" t="n">
        <f aca="false">IFERROR(SUMIFS('2018'!$H:$H,'2018'!$C:$C,B59,'2018'!$F:$F,A59,'2018'!AA:AA,"NRO",'2018'!P:P,"&lt;&gt;")+SUMIFS('2018'!$I:$I,'2018'!$D:$D,B59,'2018'!$F:$F,A59,'2018'!AA:AA,"NRO",'2018'!Q:Q,"&lt;&gt;")+SUMIFS('2018'!$J:$J,'2018'!$E:$E,B59,'2018'!$F:$F,A59,'2018'!AA:AA,"NRO",'2018'!R:R,"&lt;&gt;"), 0)</f>
        <v>0</v>
      </c>
      <c r="N59" s="0" t="n">
        <f aca="false">IFERROR(SUMIFS('2018'!M:M,'2018'!AA:AA,"NRO",'2018'!F:F,A59,'2018'!C:C,B59)+SUMIFS('2018'!P:P,'2018'!AA:AA,"NRO",'2018'!F:F,A59,'2018'!C:C,B59)+SUMIFS('2018'!N:N,'2018'!AA:AA,"NRO",'2018'!F:F,A59,'2018'!D:D,B59)+SUMIFS('2018'!N:N,'2018'!AA:AA,"NRO",'2018'!F:F,A59,'2018'!D:D,B59)+SUMIFS('2018'!O:O,'2018'!AA:AA,"NRO",'2018'!F:F,A59,'2018'!E:E,B59)+SUMIFS('2018'!R:R,'2018'!AA:AA,"NRO",'2018'!F:F,A59,'2018'!E:E,B59), 0)</f>
        <v>0</v>
      </c>
      <c r="O59" s="7" t="n">
        <f aca="false">IFERROR(N59/M59, 0)</f>
        <v>0</v>
      </c>
      <c r="P59" s="0" t="n">
        <f aca="false">IFERROR(SUMIFS('2018'!$H:$H,'2018'!$C:$C,B59,'2018'!$F:$F,A59,'2018'!AA:AA,"CRO")+SUMIFS('2018'!$I:$I,'2018'!$D:$D,B59,'2018'!$F:$F,A59,'2018'!AA:AA,"CRO")+SUMIFS('2018'!$J:$J,'2018'!$E:$E,B59,'2018'!$F:$F,A59,'2018'!AA:AA,"CRO"), 0)</f>
        <v>0</v>
      </c>
      <c r="Q59" s="0" t="n">
        <f aca="false">IFERROR(SUMIFS('2018'!M:M,'2018'!AA:AA,"CRO",'2018'!F:F,A59,'2018'!C:C,B59)+SUMIFS('2018'!P:P,'2018'!AA:AA,"CRO",'2018'!F:F,A59,'2018'!C:C,B59)+SUMIFS('2018'!N:N,'2018'!AA:AA,"CRO",'2018'!F:F,A59,'2018'!D:D,B59)+SUMIFS('2018'!N:N,'2018'!AA:AA,"CRO",'2018'!F:F,A59,'2018'!D:D,B59)+SUMIFS('2018'!O:O,'2018'!AA:AA,"CRO",'2018'!F:F,A59,'2018'!E:E,B59)+SUMIFS('2018'!R:R,'2018'!AA:AA,"CRO",'2018'!F:F,A59,'2018'!E:E,B59), 0)</f>
        <v>0</v>
      </c>
      <c r="R59" s="7" t="n">
        <f aca="false">IFERROR(Q59/P59, 0)</f>
        <v>0</v>
      </c>
      <c r="S59" s="7" t="n">
        <f aca="false">SUM(V59,Y59,AB59)</f>
        <v>0</v>
      </c>
      <c r="T59" s="7" t="n">
        <f aca="false">SUM(W59,Z59,AC59)</f>
        <v>0</v>
      </c>
      <c r="U59" s="7" t="n">
        <f aca="false">IFERROR(T59/S59, 0)</f>
        <v>0</v>
      </c>
      <c r="V59" s="0" t="n">
        <f aca="false">SUMIFS('2017'!$H:$H,'2017'!$C:$C,B59,'2017'!$F:$F,A59,'2017'!AA:AA,"JRO",'2017'!P:P,"&lt;&gt;")+SUMIFS('2017'!$I:$I,'2017'!$D:$D,B59,'2017'!$F:$F,A59,'2017'!AA:AA,"JRO",'2017'!Q:Q,"&lt;&gt;")+SUMIFS('2017'!$J:$J,'2017'!$E:$E,B59,'2017'!$F:$F,A59,'2017'!AA:AA,"JRO",'2017'!R:R,"&lt;&gt;")</f>
        <v>0</v>
      </c>
      <c r="W59" s="0" t="n">
        <f aca="false">IFERROR(SUMIFS('2017'!M:M,'2017'!AA:AA,"JRO",'2017'!F:F,A59,'2017'!C:C,B59)+SUMIFS('2017'!P:P,'2017'!AA:AA,"JRO",'2017'!F:F,A59,'2017'!C:C,B59)+SUMIFS('2017'!N:N,'2017'!AA:AA,"JRO",'2017'!F:F,A59,'2017'!D:D,B59)+SUMIFS('2017'!N:N,'2017'!AA:AA,"JRO",'2017'!F:F,A59,'2017'!D:D,B59)+SUMIFS('2017'!O:O,'2017'!AA:AA,"JRO",'2017'!F:F,A59,'2017'!E:E,B59)+SUMIFS('2017'!R:R,'2017'!AA:AA,"JRO",'2017'!F:F,A59,'2017'!E:E,B59), 0)</f>
        <v>0</v>
      </c>
      <c r="X59" s="7" t="n">
        <f aca="false">IFERROR(W59/V59, 0)</f>
        <v>0</v>
      </c>
      <c r="Y59" s="0" t="n">
        <f aca="false">IFERROR(SUMIFS('2017'!$H:$H,'2017'!$C:$C,B59,'2017'!$F:$F,A59,'2017'!AA:AA,"NRO",'2017'!P:P,"&lt;&gt;")+SUMIFS('2017'!$I:$I,'2017'!$D:$D,B59,'2017'!$F:$F,A59,'2017'!AA:AA,"NRO",'2017'!Q:Q,"&lt;&gt;")+SUMIFS('2017'!$J:$J,'2017'!$E:$E,B59,'2017'!$F:$F,A59,'2017'!AA:AA,"NRO",'2017'!R:R,"&lt;&gt;"), 0)</f>
        <v>0</v>
      </c>
      <c r="Z59" s="0" t="n">
        <f aca="false">IFERROR(SUMIFS('2017'!M:M,'2017'!AA:AA,"NRO",'2017'!F:F,A59,'2017'!C:C,B59)+SUMIFS('2017'!P:P,'2017'!AA:AA,"NRO",'2017'!F:F,A59,'2017'!C:C,B59)+SUMIFS('2017'!N:N,'2017'!AA:AA,"NRO",'2017'!F:F,A59,'2017'!D:D,B59)+SUMIFS('2017'!N:N,'2017'!AA:AA,"NRO",'2017'!F:F,A59,'2017'!D:D,B59)+SUMIFS('2017'!O:O,'2017'!AA:AA,"NRO",'2017'!F:F,A59,'2017'!E:E,B59)+SUMIFS('2017'!R:R,'2017'!AA:AA,"NRO",'2017'!F:F,A59,'2017'!E:E,B59), 0)</f>
        <v>0</v>
      </c>
      <c r="AA59" s="7" t="n">
        <f aca="false">IFERROR(Z59/Y59, 0)</f>
        <v>0</v>
      </c>
      <c r="AB59" s="0" t="n">
        <f aca="false">IFERROR(SUMIFS('2017'!$H:$H,'2017'!$C:$C,B59,'2017'!$F:$F,A59,'2017'!AA:AA,"CRO",'2017'!P:P,"&lt;&gt;")+SUMIFS('2017'!$I:$I,'2017'!$D:$D,B59,'2017'!$F:$F,A59,'2017'!AA:AA,"CRO",'2017'!Q:Q,"&lt;&gt;")+SUMIFS('2017'!$J:$J,'2017'!$E:$E,B59,'2017'!$F:$F,A59,'2017'!AA:AA,"CRO",'2017'!R:R,"&lt;&gt;"), 0)</f>
        <v>0</v>
      </c>
      <c r="AC59" s="0" t="n">
        <f aca="false">IFERROR(SUMIFS('2017'!M:M,'2017'!AA:AA,"CRO",'2017'!F:F,A59,'2017'!C:C,B59)+SUMIFS('2017'!P:P,'2017'!AA:AA,"CRO",'2017'!F:F,A59,'2017'!C:C,B59)+SUMIFS('2017'!N:N,'2017'!AA:AA,"CRO",'2017'!F:F,A59,'2017'!D:D,B59)+SUMIFS('2017'!N:N,'2017'!AA:AA,"CRO",'2017'!F:F,A59,'2017'!D:D,B59)+SUMIFS('2017'!O:O,'2017'!AA:AA,"CRO",'2017'!F:F,A59,'2017'!E:E,B59)+SUMIFS('2017'!R:R,'2017'!AA:AA,"CRO",'2017'!F:F,A59,'2017'!E:E,B59), 0)</f>
        <v>0</v>
      </c>
      <c r="AD59" s="0" t="n">
        <f aca="false">IFERROR(AC59/AB59, 0)</f>
        <v>0</v>
      </c>
      <c r="AE59" s="0" t="n">
        <f aca="false">SUM(AH59,AK59,AN59)</f>
        <v>0</v>
      </c>
      <c r="AF59" s="0" t="n">
        <f aca="false">SUM(AI59,AL59,AO59)</f>
        <v>0</v>
      </c>
      <c r="AG59" s="7" t="n">
        <f aca="false">IFERROR(AF59/AE59, 0)</f>
        <v>0</v>
      </c>
      <c r="AH59" s="0" t="n">
        <f aca="false">IFERROR(SUMIFS('2016'!$G:$G,'2016'!F:F,A59,'2016'!C:C,B59,'2016'!D:D,"",'2016'!AA:AA,"JRO",'2016'!L:L,"&lt;&gt;"), 0)</f>
        <v>0</v>
      </c>
      <c r="AI59" s="0" t="n">
        <f aca="false">IFERROR(SUMIFS('2016'!L:L,'2016'!F:F,A59,'2016'!C:C,B59,'2016'!D:D,"",'2016'!AA:AA,"JRO"), 0)</f>
        <v>0</v>
      </c>
      <c r="AJ59" s="7" t="n">
        <f aca="false">IFERROR(AI59/AH59, 0)</f>
        <v>0</v>
      </c>
      <c r="AK59" s="0" t="n">
        <f aca="false">IFERROR(SUMIFS('2016'!$G:$G,'2016'!F:F,A59,'2016'!C:C,B59,'2016'!D:D,"",'2016'!AA:AA,"NRO",'2016'!L:L,"&lt;&gt;"), 0)</f>
        <v>0</v>
      </c>
      <c r="AL59" s="0" t="n">
        <f aca="false">IFERROR(SUMIFS('2016'!L:L,'2016'!F:F,A59,'2016'!C:C,B59,'2016'!D:D,"",'2016'!AA:AA,"NRO"), 0)</f>
        <v>0</v>
      </c>
      <c r="AM59" s="0" t="n">
        <f aca="false">IFERROR(AL59/AK59, 0)</f>
        <v>0</v>
      </c>
      <c r="AN59" s="0" t="n">
        <f aca="false">IFERROR(SUMIFS('2016'!$G:$G,'2016'!F:F,A59,'2016'!C:C,B59,'2016'!D:D,"",'2016'!AA:AA,"CRO",'2016'!L:L,"&lt;&gt;"), 0)</f>
        <v>0</v>
      </c>
      <c r="AO59" s="0" t="n">
        <f aca="false">IFERROR(SUMIFS('2016'!L:L,'2016'!F:F,A59,'2016'!C:C,B59,'2016'!D:D,"",'2016'!AA:AA,"CRO"), 0)</f>
        <v>0</v>
      </c>
      <c r="AP59" s="0" t="n">
        <f aca="false">IFERROR(AO59/AN59, 0)</f>
        <v>0</v>
      </c>
      <c r="AQ59" s="0" t="n">
        <f aca="false">SUM(AT59,AW59,AZ59)</f>
        <v>0</v>
      </c>
      <c r="AR59" s="0" t="n">
        <f aca="false">SUM(AU59,AX59,BA59)</f>
        <v>0</v>
      </c>
      <c r="AS59" s="7" t="n">
        <f aca="false">IFERROR(AR59/AQ59, 0)</f>
        <v>0</v>
      </c>
      <c r="AT59" s="0" t="n">
        <f aca="false">IFERROR(SUMIFS('2015'!$G:$G,'2015'!F:F,A59,'2015'!C:C,B59,'2015'!D:D,"",'2015'!AA:AA,"JRO",'2015'!L:L,"&lt;&gt;"), 0)</f>
        <v>0</v>
      </c>
      <c r="AU59" s="0" t="n">
        <f aca="false">IFERROR(SUMIFS('2015'!L:L,'2015'!F:F,A59,'2015'!C:C,B59,'2015'!D:D,"",'2015'!AA:AA,"JRO"), 0)</f>
        <v>0</v>
      </c>
      <c r="AV59" s="0" t="n">
        <f aca="false">IFERROR(AU59/AT59, 0)</f>
        <v>0</v>
      </c>
      <c r="AW59" s="0" t="n">
        <f aca="false">IFERROR(SUMIFS('2015'!$G:$G,'2015'!F:F,A59,'2015'!C:C,B59,'2015'!D:D,"",'2015'!AA:AA,"NRO",'2015'!L:L,"&lt;&gt;"), 0)</f>
        <v>0</v>
      </c>
      <c r="AX59" s="0" t="n">
        <f aca="false">IFERROR(SUMIFS('2015'!L:L,'2015'!F:F,A59,'2015'!C:C,B59,'2015'!D:D,"",'2015'!AA:AA,"NRO"), 0)</f>
        <v>0</v>
      </c>
      <c r="AY59" s="0" t="n">
        <f aca="false">IFERROR(AX59/AW59, 0)</f>
        <v>0</v>
      </c>
      <c r="AZ59" s="0" t="n">
        <f aca="false">IFERROR(SUMIFS('2015'!$G:$G,'2015'!F:F,A59,'2015'!C:C,B59,'2015'!D:D,"",'2015'!AA:AA,"CRO",'2015'!L:L,"&lt;&gt;"), 0)</f>
        <v>0</v>
      </c>
      <c r="BA59" s="0" t="n">
        <f aca="false">IFERROR(SUMIFS('2015'!L:L,'2015'!F:F,A59,'2015'!C:C,B59,'2015'!D:D,"",'2015'!AA:AA,"CRO"), 0)</f>
        <v>0</v>
      </c>
      <c r="BB59" s="0" t="n">
        <f aca="false">IFERROR(BA59/AZ59, 0)</f>
        <v>0</v>
      </c>
      <c r="BC59" s="0" t="n">
        <f aca="false">SUM(BF59,BI59)</f>
        <v>0</v>
      </c>
      <c r="BD59" s="0" t="n">
        <f aca="false">SUM(BG59,BJ59)</f>
        <v>0</v>
      </c>
      <c r="BE59" s="7" t="n">
        <f aca="false">IFERROR(BD59/BC59, 0)</f>
        <v>0</v>
      </c>
      <c r="BF59" s="0" t="n">
        <f aca="false">IFERROR(SUMIFS('2014'!$G:$G,'2014'!F:F,A59,'2014'!C:C,B59,'2014'!D:D,"",'2014'!AA:AA,"JRO",'2014'!L:L,"&lt;&gt;"), 0)</f>
        <v>0</v>
      </c>
      <c r="BG59" s="0" t="n">
        <f aca="false">IFERROR(SUMIFS('2014'!L:L,'2014'!F:F,A59,'2014'!C:C,B59,'2014'!D:D,"",'2014'!AA:AA,"JRO"), 0)</f>
        <v>0</v>
      </c>
      <c r="BH59" s="7" t="n">
        <f aca="false">IFERROR(BG59/BF59, 0)</f>
        <v>0</v>
      </c>
      <c r="BI59" s="0" t="n">
        <f aca="false">IFERROR(SUMIFS('2014'!$G:$G,'2014'!F:F,A59,'2014'!C:C,B59,'2014'!D:D,"",'2014'!AA:AA,"CRO",'2014'!L:L,"&lt;&gt;"), 0)</f>
        <v>0</v>
      </c>
      <c r="BJ59" s="0" t="n">
        <f aca="false">IFERROR(SUMIFS('2014'!L:L,'2014'!F:F,A59,'2014'!C:C,B59,'2014'!D:D,"",'2014'!AA:AA,"CRO"), 0)</f>
        <v>0</v>
      </c>
      <c r="BK59" s="0" t="n">
        <f aca="false">IFERROR(BJ59/BI59, 0)</f>
        <v>0</v>
      </c>
      <c r="BL59" s="0" t="n">
        <f aca="false">IFERROR(SUMIFS('2013'!$G:$G,'2013'!F:F,A59,'2013'!C:C,B59,'2013'!D:D,"",'2013'!AA:AA,"JRO",'2013'!L:L,"&lt;&gt;"), 0)</f>
        <v>0</v>
      </c>
      <c r="BM59" s="0" t="n">
        <f aca="false">IFERROR(SUMIFS('2013'!L:L,'2013'!F:F,A59,'2013'!C:C,B59,'2013'!D:D,"",'2013'!AA:AA,"JRO"), 0)</f>
        <v>0</v>
      </c>
      <c r="BN59" s="0" t="n">
        <f aca="false">IFERROR(BM59/BL59, 0)</f>
        <v>0</v>
      </c>
      <c r="BO59" s="0" t="n">
        <f aca="false">IFERROR(SUMIFS('2012'!$G:$G,'2012'!F:F,A59,'2012'!C:C,B59,'2012'!D:D,"",'2012'!AA:AA,"JRO",'2012'!L:L,"&lt;&gt;"), 0)</f>
        <v>0</v>
      </c>
      <c r="BP59" s="0" t="n">
        <f aca="false">IFERROR(SUMIFS('2012'!L:L,'2012'!F:F,A59,'2012'!C:C,B59,'2012'!D:D,"",'2012'!AA:AA,"JRO"), 0)</f>
        <v>0</v>
      </c>
      <c r="BQ59" s="0" t="n">
        <f aca="false">IFERROR(BP59/BO59, 0)</f>
        <v>0</v>
      </c>
      <c r="BR59" s="0" t="n">
        <f aca="false">IFERROR(SUMIFS('2011'!$G:$G,'2011'!F:F,A59,'2011'!C:C,B59,'2011'!D:D,"",'2011'!AA:AA,"JRO",'2011'!L:L,"&lt;&gt;"), 0)</f>
        <v>0</v>
      </c>
      <c r="BS59" s="0" t="n">
        <f aca="false">IFERROR(SUMIFS('2011'!L:L,'2011'!F:F,A59,'2011'!C:C,B59,'2011'!D:D,"",'2011'!AA:AA,"JRO"), 0)</f>
        <v>0</v>
      </c>
      <c r="BT59" s="7" t="n">
        <f aca="false">IFERROR(BS59/BR59, 0)</f>
        <v>0</v>
      </c>
      <c r="BU59" s="0" t="n">
        <f aca="false">IFERROR(SUMIFS('2010'!$G:$G,'2010'!F:F,A59,'2010'!C:C,B59,'2010'!D:D,"",'2010'!AA:AA,"JRO",'2010'!L:L,"&lt;&gt;"), 0)</f>
        <v>0</v>
      </c>
      <c r="BV59" s="0" t="n">
        <f aca="false">IFERROR(SUMIFS('2010'!L:L,'2010'!F:F,A59,'2010'!C:C,B59,'2010'!D:D,"",'2010'!AA:AA,"JRO"), 0)</f>
        <v>0</v>
      </c>
      <c r="BW59" s="7" t="n">
        <f aca="false">IFERROR(BV59/BU59, 0)</f>
        <v>0</v>
      </c>
      <c r="BX59" s="0" t="n">
        <f aca="false">IFERROR(SUMIFS('2009'!$G:$G,'2009'!F:F,A59,'2009'!C:C,B59,'2009'!D:D,"",'2009'!AA:AA,"JRO",'2009'!L:L,"&lt;&gt;"), 0)</f>
        <v>0</v>
      </c>
      <c r="BY59" s="0" t="n">
        <f aca="false">IFERROR(SUMIFS('2009'!L:L,'2009'!F:F,A59,'2009'!C:C,B59,'2009'!D:D,"",'2009'!AA:AA,"JRO"), 0)</f>
        <v>0</v>
      </c>
      <c r="BZ59" s="7" t="n">
        <f aca="false">IFERROR(BY59/BX59, 0)</f>
        <v>0</v>
      </c>
    </row>
    <row r="60" customFormat="false" ht="15" hidden="false" customHeight="false" outlineLevel="0" collapsed="false">
      <c r="A60" s="0" t="s">
        <v>88</v>
      </c>
      <c r="B60" s="13" t="s">
        <v>60</v>
      </c>
      <c r="C60" s="56" t="n">
        <f aca="false">IFERROR(AVERAGEIFS(I60:BZ60,I$2:BZ$2,"JRO escorts per deportee",I60:BZ60,"&lt;&gt;0"), 0)</f>
        <v>0</v>
      </c>
      <c r="D60" s="13" t="n">
        <f aca="false">IFERROR(AVERAGEIFS(I60:BZ60,I$2:BZ$2,"NRO escorts per deportee",I60:BZ60,"&lt;&gt;0"), 0)</f>
        <v>0</v>
      </c>
      <c r="E60" s="13" t="n">
        <f aca="false">IFERROR(AVERAGEIFS(I60:BZ60,I$2:BZ$2,"CRO escorts per deportee",I60:BZ60,"&lt;&gt;0"), 0)</f>
        <v>0</v>
      </c>
      <c r="G60" s="0" t="n">
        <f aca="false">SUM(J60,M60,P60)</f>
        <v>0</v>
      </c>
      <c r="H60" s="0" t="n">
        <f aca="false">SUM(K60,N60,Q60)</f>
        <v>0</v>
      </c>
      <c r="I60" s="7" t="n">
        <f aca="false">IFERROR(H60/G60, 0)</f>
        <v>0</v>
      </c>
      <c r="J60" s="0" t="n">
        <f aca="false">IFERROR(SUMIFS('2018'!$H:$H,'2018'!$C:$C,B60,'2018'!$F:$F,A60,'2018'!AA:AA,"JRO",'2018'!P:P,"&lt;&gt;")+SUMIFS('2018'!$I:$I,'2018'!$D:$D,B60,'2018'!$F:$F,A60,'2018'!AA:AA,"JRO",'2018'!Q:Q,"&lt;&gt;")+SUMIFS('2018'!$J:$J,'2018'!$E:$E,B60,'2018'!$F:$F,A60,'2018'!AA:AA,"JRO",'2018'!R:R,"&lt;&gt;"), 0)</f>
        <v>0</v>
      </c>
      <c r="K60" s="0" t="n">
        <f aca="false">IFERROR(SUMIFS('2018'!M:M,'2018'!AA:AA,"JRO",'2018'!F:F,A60,'2018'!C:C,B60)+SUMIFS('2018'!P:P,'2018'!AA:AA,"JRO",'2018'!F:F,A60,'2018'!C:C,B60)+SUMIFS('2018'!N:N,'2018'!AA:AA,"JRO",'2018'!F:F,A60,'2018'!D:D,B60)+SUMIFS('2018'!N:N,'2018'!AA:AA,"JRO",'2018'!F:F,A60,'2018'!D:D,B60)+SUMIFS('2018'!O:O,'2018'!AA:AA,"JRO",'2018'!F:F,A60,'2018'!E:E,B60)+SUMIFS('2018'!R:R,'2018'!AA:AA,"JRO",'2018'!F:F,A60,'2018'!E:E,B60), 0)</f>
        <v>0</v>
      </c>
      <c r="L60" s="7" t="n">
        <f aca="false">IFERROR(K60/J60, 0)</f>
        <v>0</v>
      </c>
      <c r="M60" s="0" t="n">
        <f aca="false">IFERROR(SUMIFS('2018'!$H:$H,'2018'!$C:$C,B60,'2018'!$F:$F,A60,'2018'!AA:AA,"NRO",'2018'!P:P,"&lt;&gt;")+SUMIFS('2018'!$I:$I,'2018'!$D:$D,B60,'2018'!$F:$F,A60,'2018'!AA:AA,"NRO",'2018'!Q:Q,"&lt;&gt;")+SUMIFS('2018'!$J:$J,'2018'!$E:$E,B60,'2018'!$F:$F,A60,'2018'!AA:AA,"NRO",'2018'!R:R,"&lt;&gt;"), 0)</f>
        <v>0</v>
      </c>
      <c r="N60" s="0" t="n">
        <f aca="false">IFERROR(SUMIFS('2018'!M:M,'2018'!AA:AA,"NRO",'2018'!F:F,A60,'2018'!C:C,B60)+SUMIFS('2018'!P:P,'2018'!AA:AA,"NRO",'2018'!F:F,A60,'2018'!C:C,B60)+SUMIFS('2018'!N:N,'2018'!AA:AA,"NRO",'2018'!F:F,A60,'2018'!D:D,B60)+SUMIFS('2018'!N:N,'2018'!AA:AA,"NRO",'2018'!F:F,A60,'2018'!D:D,B60)+SUMIFS('2018'!O:O,'2018'!AA:AA,"NRO",'2018'!F:F,A60,'2018'!E:E,B60)+SUMIFS('2018'!R:R,'2018'!AA:AA,"NRO",'2018'!F:F,A60,'2018'!E:E,B60), 0)</f>
        <v>0</v>
      </c>
      <c r="O60" s="7" t="n">
        <f aca="false">IFERROR(N60/M60, 0)</f>
        <v>0</v>
      </c>
      <c r="P60" s="0" t="n">
        <f aca="false">IFERROR(SUMIFS('2018'!$H:$H,'2018'!$C:$C,B60,'2018'!$F:$F,A60,'2018'!AA:AA,"CRO")+SUMIFS('2018'!$I:$I,'2018'!$D:$D,B60,'2018'!$F:$F,A60,'2018'!AA:AA,"CRO")+SUMIFS('2018'!$J:$J,'2018'!$E:$E,B60,'2018'!$F:$F,A60,'2018'!AA:AA,"CRO"), 0)</f>
        <v>0</v>
      </c>
      <c r="Q60" s="0" t="n">
        <f aca="false">IFERROR(SUMIFS('2018'!M:M,'2018'!AA:AA,"CRO",'2018'!F:F,A60,'2018'!C:C,B60)+SUMIFS('2018'!P:P,'2018'!AA:AA,"CRO",'2018'!F:F,A60,'2018'!C:C,B60)+SUMIFS('2018'!N:N,'2018'!AA:AA,"CRO",'2018'!F:F,A60,'2018'!D:D,B60)+SUMIFS('2018'!N:N,'2018'!AA:AA,"CRO",'2018'!F:F,A60,'2018'!D:D,B60)+SUMIFS('2018'!O:O,'2018'!AA:AA,"CRO",'2018'!F:F,A60,'2018'!E:E,B60)+SUMIFS('2018'!R:R,'2018'!AA:AA,"CRO",'2018'!F:F,A60,'2018'!E:E,B60), 0)</f>
        <v>0</v>
      </c>
      <c r="R60" s="7" t="n">
        <f aca="false">IFERROR(Q60/P60, 0)</f>
        <v>0</v>
      </c>
      <c r="S60" s="7" t="n">
        <f aca="false">SUM(V60,Y60,AB60)</f>
        <v>0</v>
      </c>
      <c r="T60" s="7" t="n">
        <f aca="false">SUM(W60,Z60,AC60)</f>
        <v>0</v>
      </c>
      <c r="U60" s="7" t="n">
        <f aca="false">IFERROR(T60/S60, 0)</f>
        <v>0</v>
      </c>
      <c r="V60" s="0" t="n">
        <f aca="false">SUMIFS('2017'!$H:$H,'2017'!$C:$C,B60,'2017'!$F:$F,A60,'2017'!AA:AA,"JRO",'2017'!P:P,"&lt;&gt;")+SUMIFS('2017'!$I:$I,'2017'!$D:$D,B60,'2017'!$F:$F,A60,'2017'!AA:AA,"JRO",'2017'!Q:Q,"&lt;&gt;")+SUMIFS('2017'!$J:$J,'2017'!$E:$E,B60,'2017'!$F:$F,A60,'2017'!AA:AA,"JRO",'2017'!R:R,"&lt;&gt;")</f>
        <v>0</v>
      </c>
      <c r="W60" s="0" t="n">
        <f aca="false">IFERROR(SUMIFS('2017'!M:M,'2017'!AA:AA,"JRO",'2017'!F:F,A60,'2017'!C:C,B60)+SUMIFS('2017'!P:P,'2017'!AA:AA,"JRO",'2017'!F:F,A60,'2017'!C:C,B60)+SUMIFS('2017'!N:N,'2017'!AA:AA,"JRO",'2017'!F:F,A60,'2017'!D:D,B60)+SUMIFS('2017'!N:N,'2017'!AA:AA,"JRO",'2017'!F:F,A60,'2017'!D:D,B60)+SUMIFS('2017'!O:O,'2017'!AA:AA,"JRO",'2017'!F:F,A60,'2017'!E:E,B60)+SUMIFS('2017'!R:R,'2017'!AA:AA,"JRO",'2017'!F:F,A60,'2017'!E:E,B60), 0)</f>
        <v>0</v>
      </c>
      <c r="X60" s="7" t="n">
        <f aca="false">IFERROR(W60/V60, 0)</f>
        <v>0</v>
      </c>
      <c r="Y60" s="0" t="n">
        <f aca="false">IFERROR(SUMIFS('2017'!$H:$H,'2017'!$C:$C,B60,'2017'!$F:$F,A60,'2017'!AA:AA,"NRO",'2017'!P:P,"&lt;&gt;")+SUMIFS('2017'!$I:$I,'2017'!$D:$D,B60,'2017'!$F:$F,A60,'2017'!AA:AA,"NRO",'2017'!Q:Q,"&lt;&gt;")+SUMIFS('2017'!$J:$J,'2017'!$E:$E,B60,'2017'!$F:$F,A60,'2017'!AA:AA,"NRO",'2017'!R:R,"&lt;&gt;"), 0)</f>
        <v>0</v>
      </c>
      <c r="Z60" s="0" t="n">
        <f aca="false">IFERROR(SUMIFS('2017'!M:M,'2017'!AA:AA,"NRO",'2017'!F:F,A60,'2017'!C:C,B60)+SUMIFS('2017'!P:P,'2017'!AA:AA,"NRO",'2017'!F:F,A60,'2017'!C:C,B60)+SUMIFS('2017'!N:N,'2017'!AA:AA,"NRO",'2017'!F:F,A60,'2017'!D:D,B60)+SUMIFS('2017'!N:N,'2017'!AA:AA,"NRO",'2017'!F:F,A60,'2017'!D:D,B60)+SUMIFS('2017'!O:O,'2017'!AA:AA,"NRO",'2017'!F:F,A60,'2017'!E:E,B60)+SUMIFS('2017'!R:R,'2017'!AA:AA,"NRO",'2017'!F:F,A60,'2017'!E:E,B60), 0)</f>
        <v>0</v>
      </c>
      <c r="AA60" s="7" t="n">
        <f aca="false">IFERROR(Z60/Y60, 0)</f>
        <v>0</v>
      </c>
      <c r="AB60" s="0" t="n">
        <f aca="false">IFERROR(SUMIFS('2017'!$H:$H,'2017'!$C:$C,B60,'2017'!$F:$F,A60,'2017'!AA:AA,"CRO",'2017'!P:P,"&lt;&gt;")+SUMIFS('2017'!$I:$I,'2017'!$D:$D,B60,'2017'!$F:$F,A60,'2017'!AA:AA,"CRO",'2017'!Q:Q,"&lt;&gt;")+SUMIFS('2017'!$J:$J,'2017'!$E:$E,B60,'2017'!$F:$F,A60,'2017'!AA:AA,"CRO",'2017'!R:R,"&lt;&gt;"), 0)</f>
        <v>0</v>
      </c>
      <c r="AC60" s="0" t="n">
        <f aca="false">IFERROR(SUMIFS('2017'!M:M,'2017'!AA:AA,"CRO",'2017'!F:F,A60,'2017'!C:C,B60)+SUMIFS('2017'!P:P,'2017'!AA:AA,"CRO",'2017'!F:F,A60,'2017'!C:C,B60)+SUMIFS('2017'!N:N,'2017'!AA:AA,"CRO",'2017'!F:F,A60,'2017'!D:D,B60)+SUMIFS('2017'!N:N,'2017'!AA:AA,"CRO",'2017'!F:F,A60,'2017'!D:D,B60)+SUMIFS('2017'!O:O,'2017'!AA:AA,"CRO",'2017'!F:F,A60,'2017'!E:E,B60)+SUMIFS('2017'!R:R,'2017'!AA:AA,"CRO",'2017'!F:F,A60,'2017'!E:E,B60), 0)</f>
        <v>0</v>
      </c>
      <c r="AD60" s="0" t="n">
        <f aca="false">IFERROR(AC60/AB60, 0)</f>
        <v>0</v>
      </c>
      <c r="AE60" s="0" t="n">
        <f aca="false">SUM(AH60,AK60,AN60)</f>
        <v>0</v>
      </c>
      <c r="AF60" s="0" t="n">
        <f aca="false">SUM(AI60,AL60,AO60)</f>
        <v>0</v>
      </c>
      <c r="AG60" s="7" t="n">
        <f aca="false">IFERROR(AF60/AE60, 0)</f>
        <v>0</v>
      </c>
      <c r="AH60" s="0" t="n">
        <f aca="false">IFERROR(SUMIFS('2016'!$G:$G,'2016'!F:F,A60,'2016'!C:C,B60,'2016'!D:D,"",'2016'!AA:AA,"JRO",'2016'!L:L,"&lt;&gt;"), 0)</f>
        <v>0</v>
      </c>
      <c r="AI60" s="0" t="n">
        <f aca="false">IFERROR(SUMIFS('2016'!L:L,'2016'!F:F,A60,'2016'!C:C,B60,'2016'!D:D,"",'2016'!AA:AA,"JRO"), 0)</f>
        <v>0</v>
      </c>
      <c r="AJ60" s="7" t="n">
        <f aca="false">IFERROR(AI60/AH60, 0)</f>
        <v>0</v>
      </c>
      <c r="AK60" s="0" t="n">
        <f aca="false">IFERROR(SUMIFS('2016'!$G:$G,'2016'!F:F,A60,'2016'!C:C,B60,'2016'!D:D,"",'2016'!AA:AA,"NRO",'2016'!L:L,"&lt;&gt;"), 0)</f>
        <v>0</v>
      </c>
      <c r="AL60" s="0" t="n">
        <f aca="false">IFERROR(SUMIFS('2016'!L:L,'2016'!F:F,A60,'2016'!C:C,B60,'2016'!D:D,"",'2016'!AA:AA,"NRO"), 0)</f>
        <v>0</v>
      </c>
      <c r="AM60" s="0" t="n">
        <f aca="false">IFERROR(AL60/AK60, 0)</f>
        <v>0</v>
      </c>
      <c r="AN60" s="0" t="n">
        <f aca="false">IFERROR(SUMIFS('2016'!$G:$G,'2016'!F:F,A60,'2016'!C:C,B60,'2016'!D:D,"",'2016'!AA:AA,"CRO",'2016'!L:L,"&lt;&gt;"), 0)</f>
        <v>0</v>
      </c>
      <c r="AO60" s="0" t="n">
        <f aca="false">IFERROR(SUMIFS('2016'!L:L,'2016'!F:F,A60,'2016'!C:C,B60,'2016'!D:D,"",'2016'!AA:AA,"CRO"), 0)</f>
        <v>0</v>
      </c>
      <c r="AP60" s="0" t="n">
        <f aca="false">IFERROR(AO60/AN60, 0)</f>
        <v>0</v>
      </c>
      <c r="AQ60" s="0" t="n">
        <f aca="false">SUM(AT60,AW60,AZ60)</f>
        <v>0</v>
      </c>
      <c r="AR60" s="0" t="n">
        <f aca="false">SUM(AU60,AX60,BA60)</f>
        <v>0</v>
      </c>
      <c r="AS60" s="7" t="n">
        <f aca="false">IFERROR(AR60/AQ60, 0)</f>
        <v>0</v>
      </c>
      <c r="AT60" s="0" t="n">
        <f aca="false">IFERROR(SUMIFS('2015'!$G:$G,'2015'!F:F,A60,'2015'!C:C,B60,'2015'!D:D,"",'2015'!AA:AA,"JRO",'2015'!L:L,"&lt;&gt;"), 0)</f>
        <v>0</v>
      </c>
      <c r="AU60" s="0" t="n">
        <f aca="false">IFERROR(SUMIFS('2015'!L:L,'2015'!F:F,A60,'2015'!C:C,B60,'2015'!D:D,"",'2015'!AA:AA,"JRO"), 0)</f>
        <v>0</v>
      </c>
      <c r="AV60" s="0" t="n">
        <f aca="false">IFERROR(AU60/AT60, 0)</f>
        <v>0</v>
      </c>
      <c r="AW60" s="0" t="n">
        <f aca="false">IFERROR(SUMIFS('2015'!$G:$G,'2015'!F:F,A60,'2015'!C:C,B60,'2015'!D:D,"",'2015'!AA:AA,"NRO",'2015'!L:L,"&lt;&gt;"), 0)</f>
        <v>0</v>
      </c>
      <c r="AX60" s="0" t="n">
        <f aca="false">IFERROR(SUMIFS('2015'!L:L,'2015'!F:F,A60,'2015'!C:C,B60,'2015'!D:D,"",'2015'!AA:AA,"NRO"), 0)</f>
        <v>0</v>
      </c>
      <c r="AY60" s="0" t="n">
        <f aca="false">IFERROR(AX60/AW60, 0)</f>
        <v>0</v>
      </c>
      <c r="AZ60" s="0" t="n">
        <f aca="false">IFERROR(SUMIFS('2015'!$G:$G,'2015'!F:F,A60,'2015'!C:C,B60,'2015'!D:D,"",'2015'!AA:AA,"CRO",'2015'!L:L,"&lt;&gt;"), 0)</f>
        <v>0</v>
      </c>
      <c r="BA60" s="0" t="n">
        <f aca="false">IFERROR(SUMIFS('2015'!L:L,'2015'!F:F,A60,'2015'!C:C,B60,'2015'!D:D,"",'2015'!AA:AA,"CRO"), 0)</f>
        <v>0</v>
      </c>
      <c r="BB60" s="0" t="n">
        <f aca="false">IFERROR(BA60/AZ60, 0)</f>
        <v>0</v>
      </c>
      <c r="BC60" s="0" t="n">
        <f aca="false">SUM(BF60,BI60)</f>
        <v>0</v>
      </c>
      <c r="BD60" s="0" t="n">
        <f aca="false">SUM(BG60,BJ60)</f>
        <v>0</v>
      </c>
      <c r="BE60" s="7" t="n">
        <f aca="false">IFERROR(BD60/BC60, 0)</f>
        <v>0</v>
      </c>
      <c r="BF60" s="0" t="n">
        <f aca="false">IFERROR(SUMIFS('2014'!$G:$G,'2014'!F:F,A60,'2014'!C:C,B60,'2014'!D:D,"",'2014'!AA:AA,"JRO",'2014'!L:L,"&lt;&gt;"), 0)</f>
        <v>0</v>
      </c>
      <c r="BG60" s="0" t="n">
        <f aca="false">IFERROR(SUMIFS('2014'!L:L,'2014'!F:F,A60,'2014'!C:C,B60,'2014'!D:D,"",'2014'!AA:AA,"JRO"), 0)</f>
        <v>0</v>
      </c>
      <c r="BH60" s="7" t="n">
        <f aca="false">IFERROR(BG60/BF60, 0)</f>
        <v>0</v>
      </c>
      <c r="BI60" s="0" t="n">
        <f aca="false">IFERROR(SUMIFS('2014'!$G:$G,'2014'!F:F,A60,'2014'!C:C,B60,'2014'!D:D,"",'2014'!AA:AA,"CRO",'2014'!L:L,"&lt;&gt;"), 0)</f>
        <v>0</v>
      </c>
      <c r="BJ60" s="0" t="n">
        <f aca="false">IFERROR(SUMIFS('2014'!L:L,'2014'!F:F,A60,'2014'!C:C,B60,'2014'!D:D,"",'2014'!AA:AA,"CRO"), 0)</f>
        <v>0</v>
      </c>
      <c r="BK60" s="0" t="n">
        <f aca="false">IFERROR(BJ60/BI60, 0)</f>
        <v>0</v>
      </c>
      <c r="BL60" s="0" t="n">
        <f aca="false">IFERROR(SUMIFS('2013'!$G:$G,'2013'!F:F,A60,'2013'!C:C,B60,'2013'!D:D,"",'2013'!AA:AA,"JRO",'2013'!L:L,"&lt;&gt;"), 0)</f>
        <v>0</v>
      </c>
      <c r="BM60" s="0" t="n">
        <f aca="false">IFERROR(SUMIFS('2013'!L:L,'2013'!F:F,A60,'2013'!C:C,B60,'2013'!D:D,"",'2013'!AA:AA,"JRO"), 0)</f>
        <v>0</v>
      </c>
      <c r="BN60" s="0" t="n">
        <f aca="false">IFERROR(BM60/BL60, 0)</f>
        <v>0</v>
      </c>
      <c r="BO60" s="0" t="n">
        <f aca="false">IFERROR(SUMIFS('2012'!$G:$G,'2012'!F:F,A60,'2012'!C:C,B60,'2012'!D:D,"",'2012'!AA:AA,"JRO",'2012'!L:L,"&lt;&gt;"), 0)</f>
        <v>0</v>
      </c>
      <c r="BP60" s="0" t="n">
        <f aca="false">IFERROR(SUMIFS('2012'!L:L,'2012'!F:F,A60,'2012'!C:C,B60,'2012'!D:D,"",'2012'!AA:AA,"JRO"), 0)</f>
        <v>0</v>
      </c>
      <c r="BQ60" s="0" t="n">
        <f aca="false">IFERROR(BP60/BO60, 0)</f>
        <v>0</v>
      </c>
      <c r="BR60" s="0" t="n">
        <f aca="false">IFERROR(SUMIFS('2011'!$G:$G,'2011'!F:F,A60,'2011'!C:C,B60,'2011'!D:D,"",'2011'!AA:AA,"JRO",'2011'!L:L,"&lt;&gt;"), 0)</f>
        <v>0</v>
      </c>
      <c r="BS60" s="0" t="n">
        <f aca="false">IFERROR(SUMIFS('2011'!L:L,'2011'!F:F,A60,'2011'!C:C,B60,'2011'!D:D,"",'2011'!AA:AA,"JRO"), 0)</f>
        <v>0</v>
      </c>
      <c r="BT60" s="7" t="n">
        <f aca="false">IFERROR(BS60/BR60, 0)</f>
        <v>0</v>
      </c>
      <c r="BU60" s="0" t="n">
        <f aca="false">IFERROR(SUMIFS('2010'!$G:$G,'2010'!F:F,A60,'2010'!C:C,B60,'2010'!D:D,"",'2010'!AA:AA,"JRO",'2010'!L:L,"&lt;&gt;"), 0)</f>
        <v>0</v>
      </c>
      <c r="BV60" s="0" t="n">
        <f aca="false">IFERROR(SUMIFS('2010'!L:L,'2010'!F:F,A60,'2010'!C:C,B60,'2010'!D:D,"",'2010'!AA:AA,"JRO"), 0)</f>
        <v>0</v>
      </c>
      <c r="BW60" s="7" t="n">
        <f aca="false">IFERROR(BV60/BU60, 0)</f>
        <v>0</v>
      </c>
      <c r="BX60" s="0" t="n">
        <f aca="false">IFERROR(SUMIFS('2009'!$G:$G,'2009'!F:F,A60,'2009'!C:C,B60,'2009'!D:D,"",'2009'!AA:AA,"JRO",'2009'!L:L,"&lt;&gt;"), 0)</f>
        <v>0</v>
      </c>
      <c r="BY60" s="0" t="n">
        <f aca="false">IFERROR(SUMIFS('2009'!L:L,'2009'!F:F,A60,'2009'!C:C,B60,'2009'!D:D,"",'2009'!AA:AA,"JRO"), 0)</f>
        <v>0</v>
      </c>
      <c r="BZ60" s="7" t="n">
        <f aca="false">IFERROR(BY60/BX60, 0)</f>
        <v>0</v>
      </c>
    </row>
    <row r="61" customFormat="false" ht="15" hidden="false" customHeight="false" outlineLevel="0" collapsed="false">
      <c r="A61" s="0" t="s">
        <v>88</v>
      </c>
      <c r="B61" s="13" t="s">
        <v>48</v>
      </c>
      <c r="C61" s="56" t="n">
        <f aca="false">IFERROR(AVERAGEIFS(I61:BZ61,I$2:BZ$2,"JRO escorts per deportee",I61:BZ61,"&lt;&gt;0"), 0)</f>
        <v>0</v>
      </c>
      <c r="D61" s="13" t="n">
        <f aca="false">IFERROR(AVERAGEIFS(I61:BZ61,I$2:BZ$2,"NRO escorts per deportee",I61:BZ61,"&lt;&gt;0"), 0)</f>
        <v>0</v>
      </c>
      <c r="E61" s="13" t="n">
        <f aca="false">IFERROR(AVERAGEIFS(I61:BZ61,I$2:BZ$2,"CRO escorts per deportee",I61:BZ61,"&lt;&gt;0"), 0)</f>
        <v>0</v>
      </c>
      <c r="G61" s="0" t="n">
        <f aca="false">SUM(J61,M61,P61)</f>
        <v>0</v>
      </c>
      <c r="H61" s="0" t="n">
        <f aca="false">SUM(K61,N61,Q61)</f>
        <v>0</v>
      </c>
      <c r="I61" s="7" t="n">
        <f aca="false">IFERROR(H61/G61, 0)</f>
        <v>0</v>
      </c>
      <c r="J61" s="0" t="n">
        <f aca="false">IFERROR(SUMIFS('2018'!$H:$H,'2018'!$C:$C,B61,'2018'!$F:$F,A61,'2018'!AA:AA,"JRO",'2018'!P:P,"&lt;&gt;")+SUMIFS('2018'!$I:$I,'2018'!$D:$D,B61,'2018'!$F:$F,A61,'2018'!AA:AA,"JRO",'2018'!Q:Q,"&lt;&gt;")+SUMIFS('2018'!$J:$J,'2018'!$E:$E,B61,'2018'!$F:$F,A61,'2018'!AA:AA,"JRO",'2018'!R:R,"&lt;&gt;"), 0)</f>
        <v>0</v>
      </c>
      <c r="K61" s="0" t="n">
        <f aca="false">IFERROR(SUMIFS('2018'!M:M,'2018'!AA:AA,"JRO",'2018'!F:F,A61,'2018'!C:C,B61)+SUMIFS('2018'!P:P,'2018'!AA:AA,"JRO",'2018'!F:F,A61,'2018'!C:C,B61)+SUMIFS('2018'!N:N,'2018'!AA:AA,"JRO",'2018'!F:F,A61,'2018'!D:D,B61)+SUMIFS('2018'!N:N,'2018'!AA:AA,"JRO",'2018'!F:F,A61,'2018'!D:D,B61)+SUMIFS('2018'!O:O,'2018'!AA:AA,"JRO",'2018'!F:F,A61,'2018'!E:E,B61)+SUMIFS('2018'!R:R,'2018'!AA:AA,"JRO",'2018'!F:F,A61,'2018'!E:E,B61), 0)</f>
        <v>0</v>
      </c>
      <c r="L61" s="7" t="n">
        <f aca="false">IFERROR(K61/J61, 0)</f>
        <v>0</v>
      </c>
      <c r="M61" s="0" t="n">
        <f aca="false">IFERROR(SUMIFS('2018'!$H:$H,'2018'!$C:$C,B61,'2018'!$F:$F,A61,'2018'!AA:AA,"NRO",'2018'!P:P,"&lt;&gt;")+SUMIFS('2018'!$I:$I,'2018'!$D:$D,B61,'2018'!$F:$F,A61,'2018'!AA:AA,"NRO",'2018'!Q:Q,"&lt;&gt;")+SUMIFS('2018'!$J:$J,'2018'!$E:$E,B61,'2018'!$F:$F,A61,'2018'!AA:AA,"NRO",'2018'!R:R,"&lt;&gt;"), 0)</f>
        <v>0</v>
      </c>
      <c r="N61" s="0" t="n">
        <f aca="false">IFERROR(SUMIFS('2018'!M:M,'2018'!AA:AA,"NRO",'2018'!F:F,A61,'2018'!C:C,B61)+SUMIFS('2018'!P:P,'2018'!AA:AA,"NRO",'2018'!F:F,A61,'2018'!C:C,B61)+SUMIFS('2018'!N:N,'2018'!AA:AA,"NRO",'2018'!F:F,A61,'2018'!D:D,B61)+SUMIFS('2018'!N:N,'2018'!AA:AA,"NRO",'2018'!F:F,A61,'2018'!D:D,B61)+SUMIFS('2018'!O:O,'2018'!AA:AA,"NRO",'2018'!F:F,A61,'2018'!E:E,B61)+SUMIFS('2018'!R:R,'2018'!AA:AA,"NRO",'2018'!F:F,A61,'2018'!E:E,B61), 0)</f>
        <v>0</v>
      </c>
      <c r="O61" s="7" t="n">
        <f aca="false">IFERROR(N61/M61, 0)</f>
        <v>0</v>
      </c>
      <c r="P61" s="0" t="n">
        <f aca="false">IFERROR(SUMIFS('2018'!$H:$H,'2018'!$C:$C,B61,'2018'!$F:$F,A61,'2018'!AA:AA,"CRO")+SUMIFS('2018'!$I:$I,'2018'!$D:$D,B61,'2018'!$F:$F,A61,'2018'!AA:AA,"CRO")+SUMIFS('2018'!$J:$J,'2018'!$E:$E,B61,'2018'!$F:$F,A61,'2018'!AA:AA,"CRO"), 0)</f>
        <v>0</v>
      </c>
      <c r="Q61" s="0" t="n">
        <f aca="false">IFERROR(SUMIFS('2018'!M:M,'2018'!AA:AA,"CRO",'2018'!F:F,A61,'2018'!C:C,B61)+SUMIFS('2018'!P:P,'2018'!AA:AA,"CRO",'2018'!F:F,A61,'2018'!C:C,B61)+SUMIFS('2018'!N:N,'2018'!AA:AA,"CRO",'2018'!F:F,A61,'2018'!D:D,B61)+SUMIFS('2018'!N:N,'2018'!AA:AA,"CRO",'2018'!F:F,A61,'2018'!D:D,B61)+SUMIFS('2018'!O:O,'2018'!AA:AA,"CRO",'2018'!F:F,A61,'2018'!E:E,B61)+SUMIFS('2018'!R:R,'2018'!AA:AA,"CRO",'2018'!F:F,A61,'2018'!E:E,B61), 0)</f>
        <v>0</v>
      </c>
      <c r="R61" s="7" t="n">
        <f aca="false">IFERROR(Q61/P61, 0)</f>
        <v>0</v>
      </c>
      <c r="S61" s="7" t="n">
        <f aca="false">SUM(V61,Y61,AB61)</f>
        <v>0</v>
      </c>
      <c r="T61" s="7" t="n">
        <f aca="false">SUM(W61,Z61,AC61)</f>
        <v>0</v>
      </c>
      <c r="U61" s="7" t="n">
        <f aca="false">IFERROR(T61/S61, 0)</f>
        <v>0</v>
      </c>
      <c r="V61" s="0" t="n">
        <f aca="false">SUMIFS('2017'!$H:$H,'2017'!$C:$C,B61,'2017'!$F:$F,A61,'2017'!AA:AA,"JRO",'2017'!P:P,"&lt;&gt;")+SUMIFS('2017'!$I:$I,'2017'!$D:$D,B61,'2017'!$F:$F,A61,'2017'!AA:AA,"JRO",'2017'!Q:Q,"&lt;&gt;")+SUMIFS('2017'!$J:$J,'2017'!$E:$E,B61,'2017'!$F:$F,A61,'2017'!AA:AA,"JRO",'2017'!R:R,"&lt;&gt;")</f>
        <v>0</v>
      </c>
      <c r="W61" s="0" t="n">
        <f aca="false">IFERROR(SUMIFS('2017'!M:M,'2017'!AA:AA,"JRO",'2017'!F:F,A61,'2017'!C:C,B61)+SUMIFS('2017'!P:P,'2017'!AA:AA,"JRO",'2017'!F:F,A61,'2017'!C:C,B61)+SUMIFS('2017'!N:N,'2017'!AA:AA,"JRO",'2017'!F:F,A61,'2017'!D:D,B61)+SUMIFS('2017'!N:N,'2017'!AA:AA,"JRO",'2017'!F:F,A61,'2017'!D:D,B61)+SUMIFS('2017'!O:O,'2017'!AA:AA,"JRO",'2017'!F:F,A61,'2017'!E:E,B61)+SUMIFS('2017'!R:R,'2017'!AA:AA,"JRO",'2017'!F:F,A61,'2017'!E:E,B61), 0)</f>
        <v>0</v>
      </c>
      <c r="X61" s="7" t="n">
        <f aca="false">IFERROR(W61/V61, 0)</f>
        <v>0</v>
      </c>
      <c r="Y61" s="0" t="n">
        <f aca="false">IFERROR(SUMIFS('2017'!$H:$H,'2017'!$C:$C,B61,'2017'!$F:$F,A61,'2017'!AA:AA,"NRO",'2017'!P:P,"&lt;&gt;")+SUMIFS('2017'!$I:$I,'2017'!$D:$D,B61,'2017'!$F:$F,A61,'2017'!AA:AA,"NRO",'2017'!Q:Q,"&lt;&gt;")+SUMIFS('2017'!$J:$J,'2017'!$E:$E,B61,'2017'!$F:$F,A61,'2017'!AA:AA,"NRO",'2017'!R:R,"&lt;&gt;"), 0)</f>
        <v>0</v>
      </c>
      <c r="Z61" s="0" t="n">
        <f aca="false">IFERROR(SUMIFS('2017'!M:M,'2017'!AA:AA,"NRO",'2017'!F:F,A61,'2017'!C:C,B61)+SUMIFS('2017'!P:P,'2017'!AA:AA,"NRO",'2017'!F:F,A61,'2017'!C:C,B61)+SUMIFS('2017'!N:N,'2017'!AA:AA,"NRO",'2017'!F:F,A61,'2017'!D:D,B61)+SUMIFS('2017'!N:N,'2017'!AA:AA,"NRO",'2017'!F:F,A61,'2017'!D:D,B61)+SUMIFS('2017'!O:O,'2017'!AA:AA,"NRO",'2017'!F:F,A61,'2017'!E:E,B61)+SUMIFS('2017'!R:R,'2017'!AA:AA,"NRO",'2017'!F:F,A61,'2017'!E:E,B61), 0)</f>
        <v>0</v>
      </c>
      <c r="AA61" s="7" t="n">
        <f aca="false">IFERROR(Z61/Y61, 0)</f>
        <v>0</v>
      </c>
      <c r="AB61" s="0" t="n">
        <f aca="false">IFERROR(SUMIFS('2017'!$H:$H,'2017'!$C:$C,B61,'2017'!$F:$F,A61,'2017'!AA:AA,"CRO",'2017'!P:P,"&lt;&gt;")+SUMIFS('2017'!$I:$I,'2017'!$D:$D,B61,'2017'!$F:$F,A61,'2017'!AA:AA,"CRO",'2017'!Q:Q,"&lt;&gt;")+SUMIFS('2017'!$J:$J,'2017'!$E:$E,B61,'2017'!$F:$F,A61,'2017'!AA:AA,"CRO",'2017'!R:R,"&lt;&gt;"), 0)</f>
        <v>0</v>
      </c>
      <c r="AC61" s="0" t="n">
        <f aca="false">IFERROR(SUMIFS('2017'!M:M,'2017'!AA:AA,"CRO",'2017'!F:F,A61,'2017'!C:C,B61)+SUMIFS('2017'!P:P,'2017'!AA:AA,"CRO",'2017'!F:F,A61,'2017'!C:C,B61)+SUMIFS('2017'!N:N,'2017'!AA:AA,"CRO",'2017'!F:F,A61,'2017'!D:D,B61)+SUMIFS('2017'!N:N,'2017'!AA:AA,"CRO",'2017'!F:F,A61,'2017'!D:D,B61)+SUMIFS('2017'!O:O,'2017'!AA:AA,"CRO",'2017'!F:F,A61,'2017'!E:E,B61)+SUMIFS('2017'!R:R,'2017'!AA:AA,"CRO",'2017'!F:F,A61,'2017'!E:E,B61), 0)</f>
        <v>0</v>
      </c>
      <c r="AD61" s="0" t="n">
        <f aca="false">IFERROR(AC61/AB61, 0)</f>
        <v>0</v>
      </c>
      <c r="AE61" s="0" t="n">
        <f aca="false">SUM(AH61,AK61,AN61)</f>
        <v>0</v>
      </c>
      <c r="AF61" s="0" t="n">
        <f aca="false">SUM(AI61,AL61,AO61)</f>
        <v>0</v>
      </c>
      <c r="AG61" s="7" t="n">
        <f aca="false">IFERROR(AF61/AE61, 0)</f>
        <v>0</v>
      </c>
      <c r="AH61" s="0" t="n">
        <f aca="false">IFERROR(SUMIFS('2016'!$G:$G,'2016'!F:F,A61,'2016'!C:C,B61,'2016'!D:D,"",'2016'!AA:AA,"JRO",'2016'!L:L,"&lt;&gt;"), 0)</f>
        <v>0</v>
      </c>
      <c r="AI61" s="0" t="n">
        <f aca="false">IFERROR(SUMIFS('2016'!L:L,'2016'!F:F,A61,'2016'!C:C,B61,'2016'!D:D,"",'2016'!AA:AA,"JRO"), 0)</f>
        <v>0</v>
      </c>
      <c r="AJ61" s="7" t="n">
        <f aca="false">IFERROR(AI61/AH61, 0)</f>
        <v>0</v>
      </c>
      <c r="AK61" s="0" t="n">
        <f aca="false">IFERROR(SUMIFS('2016'!$G:$G,'2016'!F:F,A61,'2016'!C:C,B61,'2016'!D:D,"",'2016'!AA:AA,"NRO",'2016'!L:L,"&lt;&gt;"), 0)</f>
        <v>0</v>
      </c>
      <c r="AL61" s="0" t="n">
        <f aca="false">IFERROR(SUMIFS('2016'!L:L,'2016'!F:F,A61,'2016'!C:C,B61,'2016'!D:D,"",'2016'!AA:AA,"NRO"), 0)</f>
        <v>0</v>
      </c>
      <c r="AM61" s="0" t="n">
        <f aca="false">IFERROR(AL61/AK61, 0)</f>
        <v>0</v>
      </c>
      <c r="AN61" s="0" t="n">
        <f aca="false">IFERROR(SUMIFS('2016'!$G:$G,'2016'!F:F,A61,'2016'!C:C,B61,'2016'!D:D,"",'2016'!AA:AA,"CRO",'2016'!L:L,"&lt;&gt;"), 0)</f>
        <v>0</v>
      </c>
      <c r="AO61" s="0" t="n">
        <f aca="false">IFERROR(SUMIFS('2016'!L:L,'2016'!F:F,A61,'2016'!C:C,B61,'2016'!D:D,"",'2016'!AA:AA,"CRO"), 0)</f>
        <v>0</v>
      </c>
      <c r="AP61" s="0" t="n">
        <f aca="false">IFERROR(AO61/AN61, 0)</f>
        <v>0</v>
      </c>
      <c r="AQ61" s="0" t="n">
        <f aca="false">SUM(AT61,AW61,AZ61)</f>
        <v>0</v>
      </c>
      <c r="AR61" s="0" t="n">
        <f aca="false">SUM(AU61,AX61,BA61)</f>
        <v>0</v>
      </c>
      <c r="AS61" s="7" t="n">
        <f aca="false">IFERROR(AR61/AQ61, 0)</f>
        <v>0</v>
      </c>
      <c r="AT61" s="0" t="n">
        <f aca="false">IFERROR(SUMIFS('2015'!$G:$G,'2015'!F:F,A61,'2015'!C:C,B61,'2015'!D:D,"",'2015'!AA:AA,"JRO",'2015'!L:L,"&lt;&gt;"), 0)</f>
        <v>0</v>
      </c>
      <c r="AU61" s="0" t="n">
        <f aca="false">IFERROR(SUMIFS('2015'!L:L,'2015'!F:F,A61,'2015'!C:C,B61,'2015'!D:D,"",'2015'!AA:AA,"JRO"), 0)</f>
        <v>0</v>
      </c>
      <c r="AV61" s="0" t="n">
        <f aca="false">IFERROR(AU61/AT61, 0)</f>
        <v>0</v>
      </c>
      <c r="AW61" s="0" t="n">
        <f aca="false">IFERROR(SUMIFS('2015'!$G:$G,'2015'!F:F,A61,'2015'!C:C,B61,'2015'!D:D,"",'2015'!AA:AA,"NRO",'2015'!L:L,"&lt;&gt;"), 0)</f>
        <v>0</v>
      </c>
      <c r="AX61" s="0" t="n">
        <f aca="false">IFERROR(SUMIFS('2015'!L:L,'2015'!F:F,A61,'2015'!C:C,B61,'2015'!D:D,"",'2015'!AA:AA,"NRO"), 0)</f>
        <v>0</v>
      </c>
      <c r="AY61" s="0" t="n">
        <f aca="false">IFERROR(AX61/AW61, 0)</f>
        <v>0</v>
      </c>
      <c r="AZ61" s="0" t="n">
        <f aca="false">IFERROR(SUMIFS('2015'!$G:$G,'2015'!F:F,A61,'2015'!C:C,B61,'2015'!D:D,"",'2015'!AA:AA,"CRO",'2015'!L:L,"&lt;&gt;"), 0)</f>
        <v>0</v>
      </c>
      <c r="BA61" s="0" t="n">
        <f aca="false">IFERROR(SUMIFS('2015'!L:L,'2015'!F:F,A61,'2015'!C:C,B61,'2015'!D:D,"",'2015'!AA:AA,"CRO"), 0)</f>
        <v>0</v>
      </c>
      <c r="BB61" s="0" t="n">
        <f aca="false">IFERROR(BA61/AZ61, 0)</f>
        <v>0</v>
      </c>
      <c r="BC61" s="0" t="n">
        <f aca="false">SUM(BF61,BI61)</f>
        <v>0</v>
      </c>
      <c r="BD61" s="0" t="n">
        <f aca="false">SUM(BG61,BJ61)</f>
        <v>0</v>
      </c>
      <c r="BE61" s="7" t="n">
        <f aca="false">IFERROR(BD61/BC61, 0)</f>
        <v>0</v>
      </c>
      <c r="BF61" s="0" t="n">
        <f aca="false">IFERROR(SUMIFS('2014'!$G:$G,'2014'!F:F,A61,'2014'!C:C,B61,'2014'!D:D,"",'2014'!AA:AA,"JRO",'2014'!L:L,"&lt;&gt;"), 0)</f>
        <v>0</v>
      </c>
      <c r="BG61" s="0" t="n">
        <f aca="false">IFERROR(SUMIFS('2014'!L:L,'2014'!F:F,A61,'2014'!C:C,B61,'2014'!D:D,"",'2014'!AA:AA,"JRO"), 0)</f>
        <v>0</v>
      </c>
      <c r="BH61" s="7" t="n">
        <f aca="false">IFERROR(BG61/BF61, 0)</f>
        <v>0</v>
      </c>
      <c r="BI61" s="0" t="n">
        <f aca="false">IFERROR(SUMIFS('2014'!$G:$G,'2014'!F:F,A61,'2014'!C:C,B61,'2014'!D:D,"",'2014'!AA:AA,"CRO",'2014'!L:L,"&lt;&gt;"), 0)</f>
        <v>0</v>
      </c>
      <c r="BJ61" s="0" t="n">
        <f aca="false">IFERROR(SUMIFS('2014'!L:L,'2014'!F:F,A61,'2014'!C:C,B61,'2014'!D:D,"",'2014'!AA:AA,"CRO"), 0)</f>
        <v>0</v>
      </c>
      <c r="BK61" s="0" t="n">
        <f aca="false">IFERROR(BJ61/BI61, 0)</f>
        <v>0</v>
      </c>
      <c r="BL61" s="0" t="n">
        <f aca="false">IFERROR(SUMIFS('2013'!$G:$G,'2013'!F:F,A61,'2013'!C:C,B61,'2013'!D:D,"",'2013'!AA:AA,"JRO",'2013'!L:L,"&lt;&gt;"), 0)</f>
        <v>0</v>
      </c>
      <c r="BM61" s="0" t="n">
        <f aca="false">IFERROR(SUMIFS('2013'!L:L,'2013'!F:F,A61,'2013'!C:C,B61,'2013'!D:D,"",'2013'!AA:AA,"JRO"), 0)</f>
        <v>0</v>
      </c>
      <c r="BN61" s="0" t="n">
        <f aca="false">IFERROR(BM61/BL61, 0)</f>
        <v>0</v>
      </c>
      <c r="BO61" s="0" t="n">
        <f aca="false">IFERROR(SUMIFS('2012'!$G:$G,'2012'!F:F,A61,'2012'!C:C,B61,'2012'!D:D,"",'2012'!AA:AA,"JRO",'2012'!L:L,"&lt;&gt;"), 0)</f>
        <v>0</v>
      </c>
      <c r="BP61" s="0" t="n">
        <f aca="false">IFERROR(SUMIFS('2012'!L:L,'2012'!F:F,A61,'2012'!C:C,B61,'2012'!D:D,"",'2012'!AA:AA,"JRO"), 0)</f>
        <v>0</v>
      </c>
      <c r="BQ61" s="0" t="n">
        <f aca="false">IFERROR(BP61/BO61, 0)</f>
        <v>0</v>
      </c>
      <c r="BR61" s="0" t="n">
        <f aca="false">IFERROR(SUMIFS('2011'!$G:$G,'2011'!F:F,A61,'2011'!C:C,B61,'2011'!D:D,"",'2011'!AA:AA,"JRO",'2011'!L:L,"&lt;&gt;"), 0)</f>
        <v>0</v>
      </c>
      <c r="BS61" s="0" t="n">
        <f aca="false">IFERROR(SUMIFS('2011'!L:L,'2011'!F:F,A61,'2011'!C:C,B61,'2011'!D:D,"",'2011'!AA:AA,"JRO"), 0)</f>
        <v>0</v>
      </c>
      <c r="BT61" s="7" t="n">
        <f aca="false">IFERROR(BS61/BR61, 0)</f>
        <v>0</v>
      </c>
      <c r="BU61" s="0" t="n">
        <f aca="false">IFERROR(SUMIFS('2010'!$G:$G,'2010'!F:F,A61,'2010'!C:C,B61,'2010'!D:D,"",'2010'!AA:AA,"JRO",'2010'!L:L,"&lt;&gt;"), 0)</f>
        <v>0</v>
      </c>
      <c r="BV61" s="0" t="n">
        <f aca="false">IFERROR(SUMIFS('2010'!L:L,'2010'!F:F,A61,'2010'!C:C,B61,'2010'!D:D,"",'2010'!AA:AA,"JRO"), 0)</f>
        <v>0</v>
      </c>
      <c r="BW61" s="7" t="n">
        <f aca="false">IFERROR(BV61/BU61, 0)</f>
        <v>0</v>
      </c>
      <c r="BX61" s="0" t="n">
        <f aca="false">IFERROR(SUMIFS('2009'!$G:$G,'2009'!F:F,A61,'2009'!C:C,B61,'2009'!D:D,"",'2009'!AA:AA,"JRO",'2009'!L:L,"&lt;&gt;"), 0)</f>
        <v>0</v>
      </c>
      <c r="BY61" s="0" t="n">
        <f aca="false">IFERROR(SUMIFS('2009'!L:L,'2009'!F:F,A61,'2009'!C:C,B61,'2009'!D:D,"",'2009'!AA:AA,"JRO"), 0)</f>
        <v>0</v>
      </c>
      <c r="BZ61" s="7" t="n">
        <f aca="false">IFERROR(BY61/BX61, 0)</f>
        <v>0</v>
      </c>
    </row>
    <row r="62" customFormat="false" ht="15" hidden="false" customHeight="false" outlineLevel="0" collapsed="false">
      <c r="A62" s="0" t="s">
        <v>88</v>
      </c>
      <c r="B62" s="17" t="s">
        <v>63</v>
      </c>
      <c r="C62" s="56" t="n">
        <f aca="false">IFERROR(AVERAGEIFS(I62:BZ62,I$2:BZ$2,"JRO escorts per deportee",I62:BZ62,"&lt;&gt;0"), 0)</f>
        <v>3</v>
      </c>
      <c r="D62" s="13" t="n">
        <f aca="false">IFERROR(AVERAGEIFS(I62:BZ62,I$2:BZ$2,"NRO escorts per deportee",I62:BZ62,"&lt;&gt;0"), 0)</f>
        <v>0</v>
      </c>
      <c r="E62" s="13" t="n">
        <f aca="false">IFERROR(AVERAGEIFS(I62:BZ62,I$2:BZ$2,"CRO escorts per deportee",I62:BZ62,"&lt;&gt;0"), 0)</f>
        <v>0</v>
      </c>
      <c r="G62" s="0" t="n">
        <f aca="false">SUM(J62,M62,P62)</f>
        <v>8</v>
      </c>
      <c r="H62" s="0" t="n">
        <f aca="false">SUM(K62,N62,Q62)</f>
        <v>6</v>
      </c>
      <c r="I62" s="7" t="n">
        <f aca="false">IFERROR(H62/G62, 0)</f>
        <v>0.75</v>
      </c>
      <c r="J62" s="0" t="n">
        <f aca="false">IFERROR(SUMIFS('2018'!$H:$H,'2018'!$C:$C,B62,'2018'!$F:$F,A62,'2018'!AA:AA,"JRO",'2018'!P:P,"&lt;&gt;")+SUMIFS('2018'!$I:$I,'2018'!$D:$D,B62,'2018'!$F:$F,A62,'2018'!AA:AA,"JRO",'2018'!Q:Q,"&lt;&gt;")+SUMIFS('2018'!$J:$J,'2018'!$E:$E,B62,'2018'!$F:$F,A62,'2018'!AA:AA,"JRO",'2018'!R:R,"&lt;&gt;"), 0)</f>
        <v>2</v>
      </c>
      <c r="K62" s="0" t="n">
        <f aca="false">IFERROR(SUMIFS('2018'!M:M,'2018'!AA:AA,"JRO",'2018'!F:F,A62,'2018'!C:C,B62)+SUMIFS('2018'!P:P,'2018'!AA:AA,"JRO",'2018'!F:F,A62,'2018'!C:C,B62)+SUMIFS('2018'!N:N,'2018'!AA:AA,"JRO",'2018'!F:F,A62,'2018'!D:D,B62)+SUMIFS('2018'!N:N,'2018'!AA:AA,"JRO",'2018'!F:F,A62,'2018'!D:D,B62)+SUMIFS('2018'!O:O,'2018'!AA:AA,"JRO",'2018'!F:F,A62,'2018'!E:E,B62)+SUMIFS('2018'!R:R,'2018'!AA:AA,"JRO",'2018'!F:F,A62,'2018'!E:E,B62), 0)</f>
        <v>6</v>
      </c>
      <c r="L62" s="7" t="n">
        <f aca="false">IFERROR(K62/J62, 0)</f>
        <v>3</v>
      </c>
      <c r="M62" s="0" t="n">
        <f aca="false">IFERROR(SUMIFS('2018'!$H:$H,'2018'!$C:$C,B62,'2018'!$F:$F,A62,'2018'!AA:AA,"NRO",'2018'!P:P,"&lt;&gt;")+SUMIFS('2018'!$I:$I,'2018'!$D:$D,B62,'2018'!$F:$F,A62,'2018'!AA:AA,"NRO",'2018'!Q:Q,"&lt;&gt;")+SUMIFS('2018'!$J:$J,'2018'!$E:$E,B62,'2018'!$F:$F,A62,'2018'!AA:AA,"NRO",'2018'!R:R,"&lt;&gt;"), 0)</f>
        <v>0</v>
      </c>
      <c r="N62" s="0" t="n">
        <f aca="false">IFERROR(SUMIFS('2018'!M:M,'2018'!AA:AA,"NRO",'2018'!F:F,A62,'2018'!C:C,B62)+SUMIFS('2018'!P:P,'2018'!AA:AA,"NRO",'2018'!F:F,A62,'2018'!C:C,B62)+SUMIFS('2018'!N:N,'2018'!AA:AA,"NRO",'2018'!F:F,A62,'2018'!D:D,B62)+SUMIFS('2018'!N:N,'2018'!AA:AA,"NRO",'2018'!F:F,A62,'2018'!D:D,B62)+SUMIFS('2018'!O:O,'2018'!AA:AA,"NRO",'2018'!F:F,A62,'2018'!E:E,B62)+SUMIFS('2018'!R:R,'2018'!AA:AA,"NRO",'2018'!F:F,A62,'2018'!E:E,B62), 0)</f>
        <v>0</v>
      </c>
      <c r="O62" s="7" t="n">
        <f aca="false">IFERROR(N62/M62, 0)</f>
        <v>0</v>
      </c>
      <c r="P62" s="0" t="n">
        <f aca="false">IFERROR(SUMIFS('2018'!$H:$H,'2018'!$C:$C,B62,'2018'!$F:$F,A62,'2018'!AA:AA,"CRO")+SUMIFS('2018'!$I:$I,'2018'!$D:$D,B62,'2018'!$F:$F,A62,'2018'!AA:AA,"CRO")+SUMIFS('2018'!$J:$J,'2018'!$E:$E,B62,'2018'!$F:$F,A62,'2018'!AA:AA,"CRO"), 0)</f>
        <v>6</v>
      </c>
      <c r="Q62" s="0" t="n">
        <f aca="false">IFERROR(SUMIFS('2018'!M:M,'2018'!AA:AA,"CRO",'2018'!F:F,A62,'2018'!C:C,B62)+SUMIFS('2018'!P:P,'2018'!AA:AA,"CRO",'2018'!F:F,A62,'2018'!C:C,B62)+SUMIFS('2018'!N:N,'2018'!AA:AA,"CRO",'2018'!F:F,A62,'2018'!D:D,B62)+SUMIFS('2018'!N:N,'2018'!AA:AA,"CRO",'2018'!F:F,A62,'2018'!D:D,B62)+SUMIFS('2018'!O:O,'2018'!AA:AA,"CRO",'2018'!F:F,A62,'2018'!E:E,B62)+SUMIFS('2018'!R:R,'2018'!AA:AA,"CRO",'2018'!F:F,A62,'2018'!E:E,B62), 0)</f>
        <v>0</v>
      </c>
      <c r="R62" s="7" t="n">
        <f aca="false">IFERROR(Q62/P62, 0)</f>
        <v>0</v>
      </c>
      <c r="S62" s="7" t="n">
        <f aca="false">SUM(V62,Y62,AB62)</f>
        <v>1</v>
      </c>
      <c r="T62" s="7" t="n">
        <f aca="false">SUM(W62,Z62,AC62)</f>
        <v>0</v>
      </c>
      <c r="U62" s="7" t="n">
        <f aca="false">IFERROR(T62/S62, 0)</f>
        <v>0</v>
      </c>
      <c r="V62" s="0" t="n">
        <f aca="false">SUMIFS('2017'!$H:$H,'2017'!$C:$C,B62,'2017'!$F:$F,A62,'2017'!AA:AA,"JRO",'2017'!P:P,"&lt;&gt;")+SUMIFS('2017'!$I:$I,'2017'!$D:$D,B62,'2017'!$F:$F,A62,'2017'!AA:AA,"JRO",'2017'!Q:Q,"&lt;&gt;")+SUMIFS('2017'!$J:$J,'2017'!$E:$E,B62,'2017'!$F:$F,A62,'2017'!AA:AA,"JRO",'2017'!R:R,"&lt;&gt;")</f>
        <v>1</v>
      </c>
      <c r="W62" s="0" t="n">
        <f aca="false">IFERROR(SUMIFS('2017'!M:M,'2017'!AA:AA,"JRO",'2017'!F:F,A62,'2017'!C:C,B62)+SUMIFS('2017'!P:P,'2017'!AA:AA,"JRO",'2017'!F:F,A62,'2017'!C:C,B62)+SUMIFS('2017'!N:N,'2017'!AA:AA,"JRO",'2017'!F:F,A62,'2017'!D:D,B62)+SUMIFS('2017'!N:N,'2017'!AA:AA,"JRO",'2017'!F:F,A62,'2017'!D:D,B62)+SUMIFS('2017'!O:O,'2017'!AA:AA,"JRO",'2017'!F:F,A62,'2017'!E:E,B62)+SUMIFS('2017'!R:R,'2017'!AA:AA,"JRO",'2017'!F:F,A62,'2017'!E:E,B62), 0)</f>
        <v>0</v>
      </c>
      <c r="X62" s="7" t="n">
        <f aca="false">IFERROR(W62/V62, 0)</f>
        <v>0</v>
      </c>
      <c r="Y62" s="0" t="n">
        <f aca="false">IFERROR(SUMIFS('2017'!$H:$H,'2017'!$C:$C,B62,'2017'!$F:$F,A62,'2017'!AA:AA,"NRO",'2017'!P:P,"&lt;&gt;")+SUMIFS('2017'!$I:$I,'2017'!$D:$D,B62,'2017'!$F:$F,A62,'2017'!AA:AA,"NRO",'2017'!Q:Q,"&lt;&gt;")+SUMIFS('2017'!$J:$J,'2017'!$E:$E,B62,'2017'!$F:$F,A62,'2017'!AA:AA,"NRO",'2017'!R:R,"&lt;&gt;"), 0)</f>
        <v>0</v>
      </c>
      <c r="Z62" s="0" t="n">
        <f aca="false">IFERROR(SUMIFS('2017'!M:M,'2017'!AA:AA,"NRO",'2017'!F:F,A62,'2017'!C:C,B62)+SUMIFS('2017'!P:P,'2017'!AA:AA,"NRO",'2017'!F:F,A62,'2017'!C:C,B62)+SUMIFS('2017'!N:N,'2017'!AA:AA,"NRO",'2017'!F:F,A62,'2017'!D:D,B62)+SUMIFS('2017'!N:N,'2017'!AA:AA,"NRO",'2017'!F:F,A62,'2017'!D:D,B62)+SUMIFS('2017'!O:O,'2017'!AA:AA,"NRO",'2017'!F:F,A62,'2017'!E:E,B62)+SUMIFS('2017'!R:R,'2017'!AA:AA,"NRO",'2017'!F:F,A62,'2017'!E:E,B62), 0)</f>
        <v>0</v>
      </c>
      <c r="AA62" s="7" t="n">
        <f aca="false">IFERROR(Z62/Y62, 0)</f>
        <v>0</v>
      </c>
      <c r="AB62" s="0" t="n">
        <f aca="false">IFERROR(SUMIFS('2017'!$H:$H,'2017'!$C:$C,B62,'2017'!$F:$F,A62,'2017'!AA:AA,"CRO",'2017'!P:P,"&lt;&gt;")+SUMIFS('2017'!$I:$I,'2017'!$D:$D,B62,'2017'!$F:$F,A62,'2017'!AA:AA,"CRO",'2017'!Q:Q,"&lt;&gt;")+SUMIFS('2017'!$J:$J,'2017'!$E:$E,B62,'2017'!$F:$F,A62,'2017'!AA:AA,"CRO",'2017'!R:R,"&lt;&gt;"), 0)</f>
        <v>0</v>
      </c>
      <c r="AC62" s="0" t="n">
        <f aca="false">IFERROR(SUMIFS('2017'!M:M,'2017'!AA:AA,"CRO",'2017'!F:F,A62,'2017'!C:C,B62)+SUMIFS('2017'!P:P,'2017'!AA:AA,"CRO",'2017'!F:F,A62,'2017'!C:C,B62)+SUMIFS('2017'!N:N,'2017'!AA:AA,"CRO",'2017'!F:F,A62,'2017'!D:D,B62)+SUMIFS('2017'!N:N,'2017'!AA:AA,"CRO",'2017'!F:F,A62,'2017'!D:D,B62)+SUMIFS('2017'!O:O,'2017'!AA:AA,"CRO",'2017'!F:F,A62,'2017'!E:E,B62)+SUMIFS('2017'!R:R,'2017'!AA:AA,"CRO",'2017'!F:F,A62,'2017'!E:E,B62), 0)</f>
        <v>0</v>
      </c>
      <c r="AD62" s="0" t="n">
        <f aca="false">IFERROR(AC62/AB62, 0)</f>
        <v>0</v>
      </c>
      <c r="AE62" s="0" t="n">
        <f aca="false">SUM(AH62,AK62,AN62)</f>
        <v>0</v>
      </c>
      <c r="AF62" s="0" t="n">
        <f aca="false">SUM(AI62,AL62,AO62)</f>
        <v>0</v>
      </c>
      <c r="AG62" s="7" t="n">
        <f aca="false">IFERROR(AF62/AE62, 0)</f>
        <v>0</v>
      </c>
      <c r="AH62" s="0" t="n">
        <f aca="false">IFERROR(SUMIFS('2016'!$G:$G,'2016'!F:F,A62,'2016'!C:C,B62,'2016'!D:D,"",'2016'!AA:AA,"JRO",'2016'!L:L,"&lt;&gt;"), 0)</f>
        <v>0</v>
      </c>
      <c r="AI62" s="0" t="n">
        <f aca="false">IFERROR(SUMIFS('2016'!L:L,'2016'!F:F,A62,'2016'!C:C,B62,'2016'!D:D,"",'2016'!AA:AA,"JRO"), 0)</f>
        <v>0</v>
      </c>
      <c r="AJ62" s="7" t="n">
        <f aca="false">IFERROR(AI62/AH62, 0)</f>
        <v>0</v>
      </c>
      <c r="AK62" s="0" t="n">
        <f aca="false">IFERROR(SUMIFS('2016'!$G:$G,'2016'!F:F,A62,'2016'!C:C,B62,'2016'!D:D,"",'2016'!AA:AA,"NRO",'2016'!L:L,"&lt;&gt;"), 0)</f>
        <v>0</v>
      </c>
      <c r="AL62" s="0" t="n">
        <f aca="false">IFERROR(SUMIFS('2016'!L:L,'2016'!F:F,A62,'2016'!C:C,B62,'2016'!D:D,"",'2016'!AA:AA,"NRO"), 0)</f>
        <v>0</v>
      </c>
      <c r="AM62" s="0" t="n">
        <f aca="false">IFERROR(AL62/AK62, 0)</f>
        <v>0</v>
      </c>
      <c r="AN62" s="0" t="n">
        <f aca="false">IFERROR(SUMIFS('2016'!$G:$G,'2016'!F:F,A62,'2016'!C:C,B62,'2016'!D:D,"",'2016'!AA:AA,"CRO",'2016'!L:L,"&lt;&gt;"), 0)</f>
        <v>0</v>
      </c>
      <c r="AO62" s="0" t="n">
        <f aca="false">IFERROR(SUMIFS('2016'!L:L,'2016'!F:F,A62,'2016'!C:C,B62,'2016'!D:D,"",'2016'!AA:AA,"CRO"), 0)</f>
        <v>0</v>
      </c>
      <c r="AP62" s="0" t="n">
        <f aca="false">IFERROR(AO62/AN62, 0)</f>
        <v>0</v>
      </c>
      <c r="AQ62" s="0" t="n">
        <f aca="false">SUM(AT62,AW62,AZ62)</f>
        <v>0</v>
      </c>
      <c r="AR62" s="0" t="n">
        <f aca="false">SUM(AU62,AX62,BA62)</f>
        <v>0</v>
      </c>
      <c r="AS62" s="7" t="n">
        <f aca="false">IFERROR(AR62/AQ62, 0)</f>
        <v>0</v>
      </c>
      <c r="AT62" s="0" t="n">
        <f aca="false">IFERROR(SUMIFS('2015'!$G:$G,'2015'!F:F,A62,'2015'!C:C,B62,'2015'!D:D,"",'2015'!AA:AA,"JRO",'2015'!L:L,"&lt;&gt;"), 0)</f>
        <v>0</v>
      </c>
      <c r="AU62" s="0" t="n">
        <f aca="false">IFERROR(SUMIFS('2015'!L:L,'2015'!F:F,A62,'2015'!C:C,B62,'2015'!D:D,"",'2015'!AA:AA,"JRO"), 0)</f>
        <v>0</v>
      </c>
      <c r="AV62" s="0" t="n">
        <f aca="false">IFERROR(AU62/AT62, 0)</f>
        <v>0</v>
      </c>
      <c r="AW62" s="0" t="n">
        <f aca="false">IFERROR(SUMIFS('2015'!$G:$G,'2015'!F:F,A62,'2015'!C:C,B62,'2015'!D:D,"",'2015'!AA:AA,"NRO",'2015'!L:L,"&lt;&gt;"), 0)</f>
        <v>0</v>
      </c>
      <c r="AX62" s="0" t="n">
        <f aca="false">IFERROR(SUMIFS('2015'!L:L,'2015'!F:F,A62,'2015'!C:C,B62,'2015'!D:D,"",'2015'!AA:AA,"NRO"), 0)</f>
        <v>0</v>
      </c>
      <c r="AY62" s="0" t="n">
        <f aca="false">IFERROR(AX62/AW62, 0)</f>
        <v>0</v>
      </c>
      <c r="AZ62" s="0" t="n">
        <f aca="false">IFERROR(SUMIFS('2015'!$G:$G,'2015'!F:F,A62,'2015'!C:C,B62,'2015'!D:D,"",'2015'!AA:AA,"CRO",'2015'!L:L,"&lt;&gt;"), 0)</f>
        <v>0</v>
      </c>
      <c r="BA62" s="0" t="n">
        <f aca="false">IFERROR(SUMIFS('2015'!L:L,'2015'!F:F,A62,'2015'!C:C,B62,'2015'!D:D,"",'2015'!AA:AA,"CRO"), 0)</f>
        <v>0</v>
      </c>
      <c r="BB62" s="0" t="n">
        <f aca="false">IFERROR(BA62/AZ62, 0)</f>
        <v>0</v>
      </c>
      <c r="BC62" s="0" t="n">
        <f aca="false">SUM(BF62,BI62)</f>
        <v>0</v>
      </c>
      <c r="BD62" s="0" t="n">
        <f aca="false">SUM(BG62,BJ62)</f>
        <v>0</v>
      </c>
      <c r="BE62" s="7" t="n">
        <f aca="false">IFERROR(BD62/BC62, 0)</f>
        <v>0</v>
      </c>
      <c r="BF62" s="0" t="n">
        <f aca="false">IFERROR(SUMIFS('2014'!$G:$G,'2014'!F:F,A62,'2014'!C:C,B62,'2014'!D:D,"",'2014'!AA:AA,"JRO",'2014'!L:L,"&lt;&gt;"), 0)</f>
        <v>0</v>
      </c>
      <c r="BG62" s="0" t="n">
        <f aca="false">IFERROR(SUMIFS('2014'!L:L,'2014'!F:F,A62,'2014'!C:C,B62,'2014'!D:D,"",'2014'!AA:AA,"JRO"), 0)</f>
        <v>0</v>
      </c>
      <c r="BH62" s="7" t="n">
        <f aca="false">IFERROR(BG62/BF62, 0)</f>
        <v>0</v>
      </c>
      <c r="BI62" s="0" t="n">
        <f aca="false">IFERROR(SUMIFS('2014'!$G:$G,'2014'!F:F,A62,'2014'!C:C,B62,'2014'!D:D,"",'2014'!AA:AA,"CRO",'2014'!L:L,"&lt;&gt;"), 0)</f>
        <v>0</v>
      </c>
      <c r="BJ62" s="0" t="n">
        <f aca="false">IFERROR(SUMIFS('2014'!L:L,'2014'!F:F,A62,'2014'!C:C,B62,'2014'!D:D,"",'2014'!AA:AA,"CRO"), 0)</f>
        <v>0</v>
      </c>
      <c r="BK62" s="0" t="n">
        <f aca="false">IFERROR(BJ62/BI62, 0)</f>
        <v>0</v>
      </c>
      <c r="BL62" s="0" t="n">
        <f aca="false">IFERROR(SUMIFS('2013'!$G:$G,'2013'!F:F,A62,'2013'!C:C,B62,'2013'!D:D,"",'2013'!AA:AA,"JRO",'2013'!L:L,"&lt;&gt;"), 0)</f>
        <v>0</v>
      </c>
      <c r="BM62" s="0" t="n">
        <f aca="false">IFERROR(SUMIFS('2013'!L:L,'2013'!F:F,A62,'2013'!C:C,B62,'2013'!D:D,"",'2013'!AA:AA,"JRO"), 0)</f>
        <v>0</v>
      </c>
      <c r="BN62" s="0" t="n">
        <f aca="false">IFERROR(BM62/BL62, 0)</f>
        <v>0</v>
      </c>
      <c r="BO62" s="0" t="n">
        <f aca="false">IFERROR(SUMIFS('2012'!$G:$G,'2012'!F:F,A62,'2012'!C:C,B62,'2012'!D:D,"",'2012'!AA:AA,"JRO",'2012'!L:L,"&lt;&gt;"), 0)</f>
        <v>0</v>
      </c>
      <c r="BP62" s="0" t="n">
        <f aca="false">IFERROR(SUMIFS('2012'!L:L,'2012'!F:F,A62,'2012'!C:C,B62,'2012'!D:D,"",'2012'!AA:AA,"JRO"), 0)</f>
        <v>0</v>
      </c>
      <c r="BQ62" s="0" t="n">
        <f aca="false">IFERROR(BP62/BO62, 0)</f>
        <v>0</v>
      </c>
      <c r="BR62" s="0" t="n">
        <f aca="false">IFERROR(SUMIFS('2011'!$G:$G,'2011'!F:F,A62,'2011'!C:C,B62,'2011'!D:D,"",'2011'!AA:AA,"JRO",'2011'!L:L,"&lt;&gt;"), 0)</f>
        <v>0</v>
      </c>
      <c r="BS62" s="0" t="n">
        <f aca="false">IFERROR(SUMIFS('2011'!L:L,'2011'!F:F,A62,'2011'!C:C,B62,'2011'!D:D,"",'2011'!AA:AA,"JRO"), 0)</f>
        <v>0</v>
      </c>
      <c r="BT62" s="7" t="n">
        <f aca="false">IFERROR(BS62/BR62, 0)</f>
        <v>0</v>
      </c>
      <c r="BU62" s="0" t="n">
        <f aca="false">IFERROR(SUMIFS('2010'!$G:$G,'2010'!F:F,A62,'2010'!C:C,B62,'2010'!D:D,"",'2010'!AA:AA,"JRO",'2010'!L:L,"&lt;&gt;"), 0)</f>
        <v>0</v>
      </c>
      <c r="BV62" s="0" t="n">
        <f aca="false">IFERROR(SUMIFS('2010'!L:L,'2010'!F:F,A62,'2010'!C:C,B62,'2010'!D:D,"",'2010'!AA:AA,"JRO"), 0)</f>
        <v>0</v>
      </c>
      <c r="BW62" s="7" t="n">
        <f aca="false">IFERROR(BV62/BU62, 0)</f>
        <v>0</v>
      </c>
      <c r="BX62" s="0" t="n">
        <f aca="false">IFERROR(SUMIFS('2009'!$G:$G,'2009'!F:F,A62,'2009'!C:C,B62,'2009'!D:D,"",'2009'!AA:AA,"JRO",'2009'!L:L,"&lt;&gt;"), 0)</f>
        <v>0</v>
      </c>
      <c r="BY62" s="0" t="n">
        <f aca="false">IFERROR(SUMIFS('2009'!L:L,'2009'!F:F,A62,'2009'!C:C,B62,'2009'!D:D,"",'2009'!AA:AA,"JRO"), 0)</f>
        <v>0</v>
      </c>
      <c r="BZ62" s="7" t="n">
        <f aca="false">IFERROR(BY62/BX62, 0)</f>
        <v>0</v>
      </c>
    </row>
    <row r="63" customFormat="false" ht="15" hidden="false" customHeight="false" outlineLevel="0" collapsed="false">
      <c r="A63" s="0" t="s">
        <v>88</v>
      </c>
      <c r="B63" s="13" t="s">
        <v>56</v>
      </c>
      <c r="C63" s="56" t="n">
        <f aca="false">IFERROR(AVERAGEIFS(I63:BZ63,I$2:BZ$2,"JRO escorts per deportee",I63:BZ63,"&lt;&gt;0"), 0)</f>
        <v>4</v>
      </c>
      <c r="D63" s="13" t="n">
        <f aca="false">IFERROR(AVERAGEIFS(I63:BZ63,I$2:BZ$2,"NRO escorts per deportee",I63:BZ63,"&lt;&gt;0"), 0)</f>
        <v>0</v>
      </c>
      <c r="E63" s="13" t="n">
        <f aca="false">IFERROR(AVERAGEIFS(I63:BZ63,I$2:BZ$2,"CRO escorts per deportee",I63:BZ63,"&lt;&gt;0"), 0)</f>
        <v>0</v>
      </c>
      <c r="G63" s="0" t="n">
        <f aca="false">SUM(J63,M63,P63)</f>
        <v>4</v>
      </c>
      <c r="H63" s="0" t="n">
        <f aca="false">SUM(K63,N63,Q63)</f>
        <v>0</v>
      </c>
      <c r="I63" s="7" t="n">
        <f aca="false">IFERROR(H63/G63, 0)</f>
        <v>0</v>
      </c>
      <c r="J63" s="0" t="n">
        <f aca="false">IFERROR(SUMIFS('2018'!$H:$H,'2018'!$C:$C,B63,'2018'!$F:$F,A63,'2018'!AA:AA,"JRO",'2018'!P:P,"&lt;&gt;")+SUMIFS('2018'!$I:$I,'2018'!$D:$D,B63,'2018'!$F:$F,A63,'2018'!AA:AA,"JRO",'2018'!Q:Q,"&lt;&gt;")+SUMIFS('2018'!$J:$J,'2018'!$E:$E,B63,'2018'!$F:$F,A63,'2018'!AA:AA,"JRO",'2018'!R:R,"&lt;&gt;"), 0)</f>
        <v>4</v>
      </c>
      <c r="K63" s="0" t="n">
        <f aca="false">IFERROR(SUMIFS('2018'!M:M,'2018'!AA:AA,"JRO",'2018'!F:F,A63,'2018'!C:C,B63)+SUMIFS('2018'!P:P,'2018'!AA:AA,"JRO",'2018'!F:F,A63,'2018'!C:C,B63)+SUMIFS('2018'!N:N,'2018'!AA:AA,"JRO",'2018'!F:F,A63,'2018'!D:D,B63)+SUMIFS('2018'!N:N,'2018'!AA:AA,"JRO",'2018'!F:F,A63,'2018'!D:D,B63)+SUMIFS('2018'!O:O,'2018'!AA:AA,"JRO",'2018'!F:F,A63,'2018'!E:E,B63)+SUMIFS('2018'!R:R,'2018'!AA:AA,"JRO",'2018'!F:F,A63,'2018'!E:E,B63), 0)</f>
        <v>0</v>
      </c>
      <c r="L63" s="7" t="n">
        <f aca="false">IFERROR(K63/J63, 0)</f>
        <v>0</v>
      </c>
      <c r="M63" s="0" t="n">
        <f aca="false">IFERROR(SUMIFS('2018'!$H:$H,'2018'!$C:$C,B63,'2018'!$F:$F,A63,'2018'!AA:AA,"NRO",'2018'!P:P,"&lt;&gt;")+SUMIFS('2018'!$I:$I,'2018'!$D:$D,B63,'2018'!$F:$F,A63,'2018'!AA:AA,"NRO",'2018'!Q:Q,"&lt;&gt;")+SUMIFS('2018'!$J:$J,'2018'!$E:$E,B63,'2018'!$F:$F,A63,'2018'!AA:AA,"NRO",'2018'!R:R,"&lt;&gt;"), 0)</f>
        <v>0</v>
      </c>
      <c r="N63" s="0" t="n">
        <f aca="false">IFERROR(SUMIFS('2018'!M:M,'2018'!AA:AA,"NRO",'2018'!F:F,A63,'2018'!C:C,B63)+SUMIFS('2018'!P:P,'2018'!AA:AA,"NRO",'2018'!F:F,A63,'2018'!C:C,B63)+SUMIFS('2018'!N:N,'2018'!AA:AA,"NRO",'2018'!F:F,A63,'2018'!D:D,B63)+SUMIFS('2018'!N:N,'2018'!AA:AA,"NRO",'2018'!F:F,A63,'2018'!D:D,B63)+SUMIFS('2018'!O:O,'2018'!AA:AA,"NRO",'2018'!F:F,A63,'2018'!E:E,B63)+SUMIFS('2018'!R:R,'2018'!AA:AA,"NRO",'2018'!F:F,A63,'2018'!E:E,B63), 0)</f>
        <v>0</v>
      </c>
      <c r="O63" s="7" t="n">
        <f aca="false">IFERROR(N63/M63, 0)</f>
        <v>0</v>
      </c>
      <c r="P63" s="0" t="n">
        <f aca="false">IFERROR(SUMIFS('2018'!$H:$H,'2018'!$C:$C,B63,'2018'!$F:$F,A63,'2018'!AA:AA,"CRO")+SUMIFS('2018'!$I:$I,'2018'!$D:$D,B63,'2018'!$F:$F,A63,'2018'!AA:AA,"CRO")+SUMIFS('2018'!$J:$J,'2018'!$E:$E,B63,'2018'!$F:$F,A63,'2018'!AA:AA,"CRO"), 0)</f>
        <v>0</v>
      </c>
      <c r="Q63" s="0" t="n">
        <f aca="false">IFERROR(SUMIFS('2018'!M:M,'2018'!AA:AA,"CRO",'2018'!F:F,A63,'2018'!C:C,B63)+SUMIFS('2018'!P:P,'2018'!AA:AA,"CRO",'2018'!F:F,A63,'2018'!C:C,B63)+SUMIFS('2018'!N:N,'2018'!AA:AA,"CRO",'2018'!F:F,A63,'2018'!D:D,B63)+SUMIFS('2018'!N:N,'2018'!AA:AA,"CRO",'2018'!F:F,A63,'2018'!D:D,B63)+SUMIFS('2018'!O:O,'2018'!AA:AA,"CRO",'2018'!F:F,A63,'2018'!E:E,B63)+SUMIFS('2018'!R:R,'2018'!AA:AA,"CRO",'2018'!F:F,A63,'2018'!E:E,B63), 0)</f>
        <v>0</v>
      </c>
      <c r="R63" s="7" t="n">
        <f aca="false">IFERROR(Q63/P63, 0)</f>
        <v>0</v>
      </c>
      <c r="S63" s="7" t="n">
        <f aca="false">SUM(V63,Y63,AB63)</f>
        <v>1</v>
      </c>
      <c r="T63" s="7" t="n">
        <f aca="false">SUM(W63,Z63,AC63)</f>
        <v>4</v>
      </c>
      <c r="U63" s="7" t="n">
        <f aca="false">IFERROR(T63/S63, 0)</f>
        <v>4</v>
      </c>
      <c r="V63" s="0" t="n">
        <f aca="false">SUMIFS('2017'!$H:$H,'2017'!$C:$C,B63,'2017'!$F:$F,A63,'2017'!AA:AA,"JRO",'2017'!P:P,"&lt;&gt;")+SUMIFS('2017'!$I:$I,'2017'!$D:$D,B63,'2017'!$F:$F,A63,'2017'!AA:AA,"JRO",'2017'!Q:Q,"&lt;&gt;")+SUMIFS('2017'!$J:$J,'2017'!$E:$E,B63,'2017'!$F:$F,A63,'2017'!AA:AA,"JRO",'2017'!R:R,"&lt;&gt;")</f>
        <v>1</v>
      </c>
      <c r="W63" s="0" t="n">
        <f aca="false">IFERROR(SUMIFS('2017'!M:M,'2017'!AA:AA,"JRO",'2017'!F:F,A63,'2017'!C:C,B63)+SUMIFS('2017'!P:P,'2017'!AA:AA,"JRO",'2017'!F:F,A63,'2017'!C:C,B63)+SUMIFS('2017'!N:N,'2017'!AA:AA,"JRO",'2017'!F:F,A63,'2017'!D:D,B63)+SUMIFS('2017'!N:N,'2017'!AA:AA,"JRO",'2017'!F:F,A63,'2017'!D:D,B63)+SUMIFS('2017'!O:O,'2017'!AA:AA,"JRO",'2017'!F:F,A63,'2017'!E:E,B63)+SUMIFS('2017'!R:R,'2017'!AA:AA,"JRO",'2017'!F:F,A63,'2017'!E:E,B63), 0)</f>
        <v>4</v>
      </c>
      <c r="X63" s="7" t="n">
        <f aca="false">IFERROR(W63/V63, 0)</f>
        <v>4</v>
      </c>
      <c r="Y63" s="0" t="n">
        <f aca="false">IFERROR(SUMIFS('2017'!$H:$H,'2017'!$C:$C,B63,'2017'!$F:$F,A63,'2017'!AA:AA,"NRO",'2017'!P:P,"&lt;&gt;")+SUMIFS('2017'!$I:$I,'2017'!$D:$D,B63,'2017'!$F:$F,A63,'2017'!AA:AA,"NRO",'2017'!Q:Q,"&lt;&gt;")+SUMIFS('2017'!$J:$J,'2017'!$E:$E,B63,'2017'!$F:$F,A63,'2017'!AA:AA,"NRO",'2017'!R:R,"&lt;&gt;"), 0)</f>
        <v>0</v>
      </c>
      <c r="Z63" s="0" t="n">
        <f aca="false">IFERROR(SUMIFS('2017'!M:M,'2017'!AA:AA,"NRO",'2017'!F:F,A63,'2017'!C:C,B63)+SUMIFS('2017'!P:P,'2017'!AA:AA,"NRO",'2017'!F:F,A63,'2017'!C:C,B63)+SUMIFS('2017'!N:N,'2017'!AA:AA,"NRO",'2017'!F:F,A63,'2017'!D:D,B63)+SUMIFS('2017'!N:N,'2017'!AA:AA,"NRO",'2017'!F:F,A63,'2017'!D:D,B63)+SUMIFS('2017'!O:O,'2017'!AA:AA,"NRO",'2017'!F:F,A63,'2017'!E:E,B63)+SUMIFS('2017'!R:R,'2017'!AA:AA,"NRO",'2017'!F:F,A63,'2017'!E:E,B63), 0)</f>
        <v>0</v>
      </c>
      <c r="AA63" s="7" t="n">
        <f aca="false">IFERROR(Z63/Y63, 0)</f>
        <v>0</v>
      </c>
      <c r="AB63" s="0" t="n">
        <f aca="false">IFERROR(SUMIFS('2017'!$H:$H,'2017'!$C:$C,B63,'2017'!$F:$F,A63,'2017'!AA:AA,"CRO",'2017'!P:P,"&lt;&gt;")+SUMIFS('2017'!$I:$I,'2017'!$D:$D,B63,'2017'!$F:$F,A63,'2017'!AA:AA,"CRO",'2017'!Q:Q,"&lt;&gt;")+SUMIFS('2017'!$J:$J,'2017'!$E:$E,B63,'2017'!$F:$F,A63,'2017'!AA:AA,"CRO",'2017'!R:R,"&lt;&gt;"), 0)</f>
        <v>0</v>
      </c>
      <c r="AC63" s="0" t="n">
        <f aca="false">IFERROR(SUMIFS('2017'!M:M,'2017'!AA:AA,"CRO",'2017'!F:F,A63,'2017'!C:C,B63)+SUMIFS('2017'!P:P,'2017'!AA:AA,"CRO",'2017'!F:F,A63,'2017'!C:C,B63)+SUMIFS('2017'!N:N,'2017'!AA:AA,"CRO",'2017'!F:F,A63,'2017'!D:D,B63)+SUMIFS('2017'!N:N,'2017'!AA:AA,"CRO",'2017'!F:F,A63,'2017'!D:D,B63)+SUMIFS('2017'!O:O,'2017'!AA:AA,"CRO",'2017'!F:F,A63,'2017'!E:E,B63)+SUMIFS('2017'!R:R,'2017'!AA:AA,"CRO",'2017'!F:F,A63,'2017'!E:E,B63), 0)</f>
        <v>0</v>
      </c>
      <c r="AD63" s="0" t="n">
        <f aca="false">IFERROR(AC63/AB63, 0)</f>
        <v>0</v>
      </c>
      <c r="AE63" s="0" t="n">
        <f aca="false">SUM(AH63,AK63,AN63)</f>
        <v>0</v>
      </c>
      <c r="AF63" s="0" t="n">
        <f aca="false">SUM(AI63,AL63,AO63)</f>
        <v>0</v>
      </c>
      <c r="AG63" s="7" t="n">
        <f aca="false">IFERROR(AF63/AE63, 0)</f>
        <v>0</v>
      </c>
      <c r="AH63" s="0" t="n">
        <f aca="false">IFERROR(SUMIFS('2016'!$G:$G,'2016'!F:F,A63,'2016'!C:C,B63,'2016'!D:D,"",'2016'!AA:AA,"JRO",'2016'!L:L,"&lt;&gt;"), 0)</f>
        <v>0</v>
      </c>
      <c r="AI63" s="0" t="n">
        <f aca="false">IFERROR(SUMIFS('2016'!L:L,'2016'!F:F,A63,'2016'!C:C,B63,'2016'!D:D,"",'2016'!AA:AA,"JRO"), 0)</f>
        <v>0</v>
      </c>
      <c r="AJ63" s="7" t="n">
        <f aca="false">IFERROR(AI63/AH63, 0)</f>
        <v>0</v>
      </c>
      <c r="AK63" s="0" t="n">
        <f aca="false">IFERROR(SUMIFS('2016'!$G:$G,'2016'!F:F,A63,'2016'!C:C,B63,'2016'!D:D,"",'2016'!AA:AA,"NRO",'2016'!L:L,"&lt;&gt;"), 0)</f>
        <v>0</v>
      </c>
      <c r="AL63" s="0" t="n">
        <f aca="false">IFERROR(SUMIFS('2016'!L:L,'2016'!F:F,A63,'2016'!C:C,B63,'2016'!D:D,"",'2016'!AA:AA,"NRO"), 0)</f>
        <v>0</v>
      </c>
      <c r="AM63" s="0" t="n">
        <f aca="false">IFERROR(AL63/AK63, 0)</f>
        <v>0</v>
      </c>
      <c r="AN63" s="0" t="n">
        <f aca="false">IFERROR(SUMIFS('2016'!$G:$G,'2016'!F:F,A63,'2016'!C:C,B63,'2016'!D:D,"",'2016'!AA:AA,"CRO",'2016'!L:L,"&lt;&gt;"), 0)</f>
        <v>0</v>
      </c>
      <c r="AO63" s="0" t="n">
        <f aca="false">IFERROR(SUMIFS('2016'!L:L,'2016'!F:F,A63,'2016'!C:C,B63,'2016'!D:D,"",'2016'!AA:AA,"CRO"), 0)</f>
        <v>0</v>
      </c>
      <c r="AP63" s="0" t="n">
        <f aca="false">IFERROR(AO63/AN63, 0)</f>
        <v>0</v>
      </c>
      <c r="AQ63" s="0" t="n">
        <f aca="false">SUM(AT63,AW63,AZ63)</f>
        <v>0</v>
      </c>
      <c r="AR63" s="0" t="n">
        <f aca="false">SUM(AU63,AX63,BA63)</f>
        <v>0</v>
      </c>
      <c r="AS63" s="7" t="n">
        <f aca="false">IFERROR(AR63/AQ63, 0)</f>
        <v>0</v>
      </c>
      <c r="AT63" s="0" t="n">
        <f aca="false">IFERROR(SUMIFS('2015'!$G:$G,'2015'!F:F,A63,'2015'!C:C,B63,'2015'!D:D,"",'2015'!AA:AA,"JRO",'2015'!L:L,"&lt;&gt;"), 0)</f>
        <v>0</v>
      </c>
      <c r="AU63" s="0" t="n">
        <f aca="false">IFERROR(SUMIFS('2015'!L:L,'2015'!F:F,A63,'2015'!C:C,B63,'2015'!D:D,"",'2015'!AA:AA,"JRO"), 0)</f>
        <v>0</v>
      </c>
      <c r="AV63" s="0" t="n">
        <f aca="false">IFERROR(AU63/AT63, 0)</f>
        <v>0</v>
      </c>
      <c r="AW63" s="0" t="n">
        <f aca="false">IFERROR(SUMIFS('2015'!$G:$G,'2015'!F:F,A63,'2015'!C:C,B63,'2015'!D:D,"",'2015'!AA:AA,"NRO",'2015'!L:L,"&lt;&gt;"), 0)</f>
        <v>0</v>
      </c>
      <c r="AX63" s="0" t="n">
        <f aca="false">IFERROR(SUMIFS('2015'!L:L,'2015'!F:F,A63,'2015'!C:C,B63,'2015'!D:D,"",'2015'!AA:AA,"NRO"), 0)</f>
        <v>0</v>
      </c>
      <c r="AY63" s="0" t="n">
        <f aca="false">IFERROR(AX63/AW63, 0)</f>
        <v>0</v>
      </c>
      <c r="AZ63" s="0" t="n">
        <f aca="false">IFERROR(SUMIFS('2015'!$G:$G,'2015'!F:F,A63,'2015'!C:C,B63,'2015'!D:D,"",'2015'!AA:AA,"CRO",'2015'!L:L,"&lt;&gt;"), 0)</f>
        <v>0</v>
      </c>
      <c r="BA63" s="0" t="n">
        <f aca="false">IFERROR(SUMIFS('2015'!L:L,'2015'!F:F,A63,'2015'!C:C,B63,'2015'!D:D,"",'2015'!AA:AA,"CRO"), 0)</f>
        <v>0</v>
      </c>
      <c r="BB63" s="0" t="n">
        <f aca="false">IFERROR(BA63/AZ63, 0)</f>
        <v>0</v>
      </c>
      <c r="BC63" s="0" t="n">
        <f aca="false">SUM(BF63,BI63)</f>
        <v>0</v>
      </c>
      <c r="BD63" s="0" t="n">
        <f aca="false">SUM(BG63,BJ63)</f>
        <v>0</v>
      </c>
      <c r="BE63" s="7" t="n">
        <f aca="false">IFERROR(BD63/BC63, 0)</f>
        <v>0</v>
      </c>
      <c r="BF63" s="0" t="n">
        <f aca="false">IFERROR(SUMIFS('2014'!$G:$G,'2014'!F:F,A63,'2014'!C:C,B63,'2014'!D:D,"",'2014'!AA:AA,"JRO",'2014'!L:L,"&lt;&gt;"), 0)</f>
        <v>0</v>
      </c>
      <c r="BG63" s="0" t="n">
        <f aca="false">IFERROR(SUMIFS('2014'!L:L,'2014'!F:F,A63,'2014'!C:C,B63,'2014'!D:D,"",'2014'!AA:AA,"JRO"), 0)</f>
        <v>0</v>
      </c>
      <c r="BH63" s="7" t="n">
        <f aca="false">IFERROR(BG63/BF63, 0)</f>
        <v>0</v>
      </c>
      <c r="BI63" s="0" t="n">
        <f aca="false">IFERROR(SUMIFS('2014'!$G:$G,'2014'!F:F,A63,'2014'!C:C,B63,'2014'!D:D,"",'2014'!AA:AA,"CRO",'2014'!L:L,"&lt;&gt;"), 0)</f>
        <v>0</v>
      </c>
      <c r="BJ63" s="0" t="n">
        <f aca="false">IFERROR(SUMIFS('2014'!L:L,'2014'!F:F,A63,'2014'!C:C,B63,'2014'!D:D,"",'2014'!AA:AA,"CRO"), 0)</f>
        <v>0</v>
      </c>
      <c r="BK63" s="0" t="n">
        <f aca="false">IFERROR(BJ63/BI63, 0)</f>
        <v>0</v>
      </c>
      <c r="BL63" s="0" t="n">
        <f aca="false">IFERROR(SUMIFS('2013'!$G:$G,'2013'!F:F,A63,'2013'!C:C,B63,'2013'!D:D,"",'2013'!AA:AA,"JRO",'2013'!L:L,"&lt;&gt;"), 0)</f>
        <v>0</v>
      </c>
      <c r="BM63" s="0" t="n">
        <f aca="false">IFERROR(SUMIFS('2013'!L:L,'2013'!F:F,A63,'2013'!C:C,B63,'2013'!D:D,"",'2013'!AA:AA,"JRO"), 0)</f>
        <v>0</v>
      </c>
      <c r="BN63" s="0" t="n">
        <f aca="false">IFERROR(BM63/BL63, 0)</f>
        <v>0</v>
      </c>
      <c r="BO63" s="0" t="n">
        <f aca="false">IFERROR(SUMIFS('2012'!$G:$G,'2012'!F:F,A63,'2012'!C:C,B63,'2012'!D:D,"",'2012'!AA:AA,"JRO",'2012'!L:L,"&lt;&gt;"), 0)</f>
        <v>0</v>
      </c>
      <c r="BP63" s="0" t="n">
        <f aca="false">IFERROR(SUMIFS('2012'!L:L,'2012'!F:F,A63,'2012'!C:C,B63,'2012'!D:D,"",'2012'!AA:AA,"JRO"), 0)</f>
        <v>0</v>
      </c>
      <c r="BQ63" s="0" t="n">
        <f aca="false">IFERROR(BP63/BO63, 0)</f>
        <v>0</v>
      </c>
      <c r="BR63" s="0" t="n">
        <f aca="false">IFERROR(SUMIFS('2011'!$G:$G,'2011'!F:F,A63,'2011'!C:C,B63,'2011'!D:D,"",'2011'!AA:AA,"JRO",'2011'!L:L,"&lt;&gt;"), 0)</f>
        <v>0</v>
      </c>
      <c r="BS63" s="0" t="n">
        <f aca="false">IFERROR(SUMIFS('2011'!L:L,'2011'!F:F,A63,'2011'!C:C,B63,'2011'!D:D,"",'2011'!AA:AA,"JRO"), 0)</f>
        <v>0</v>
      </c>
      <c r="BT63" s="7" t="n">
        <f aca="false">IFERROR(BS63/BR63, 0)</f>
        <v>0</v>
      </c>
      <c r="BU63" s="0" t="n">
        <f aca="false">IFERROR(SUMIFS('2010'!$G:$G,'2010'!F:F,A63,'2010'!C:C,B63,'2010'!D:D,"",'2010'!AA:AA,"JRO",'2010'!L:L,"&lt;&gt;"), 0)</f>
        <v>0</v>
      </c>
      <c r="BV63" s="0" t="n">
        <f aca="false">IFERROR(SUMIFS('2010'!L:L,'2010'!F:F,A63,'2010'!C:C,B63,'2010'!D:D,"",'2010'!AA:AA,"JRO"), 0)</f>
        <v>0</v>
      </c>
      <c r="BW63" s="7" t="n">
        <f aca="false">IFERROR(BV63/BU63, 0)</f>
        <v>0</v>
      </c>
      <c r="BX63" s="0" t="n">
        <f aca="false">IFERROR(SUMIFS('2009'!$G:$G,'2009'!F:F,A63,'2009'!C:C,B63,'2009'!D:D,"",'2009'!AA:AA,"JRO",'2009'!L:L,"&lt;&gt;"), 0)</f>
        <v>0</v>
      </c>
      <c r="BY63" s="0" t="n">
        <f aca="false">IFERROR(SUMIFS('2009'!L:L,'2009'!F:F,A63,'2009'!C:C,B63,'2009'!D:D,"",'2009'!AA:AA,"JRO"), 0)</f>
        <v>0</v>
      </c>
      <c r="BZ63" s="7" t="n">
        <f aca="false">IFERROR(BY63/BX63, 0)</f>
        <v>0</v>
      </c>
    </row>
    <row r="64" customFormat="false" ht="15" hidden="false" customHeight="false" outlineLevel="0" collapsed="false">
      <c r="A64" s="0" t="s">
        <v>88</v>
      </c>
      <c r="B64" s="13" t="s">
        <v>46</v>
      </c>
      <c r="C64" s="56" t="n">
        <f aca="false">IFERROR(AVERAGEIFS(I64:BZ64,I$2:BZ$2,"JRO escorts per deportee",I64:BZ64,"&lt;&gt;0"), 0)</f>
        <v>0</v>
      </c>
      <c r="D64" s="13" t="n">
        <f aca="false">IFERROR(AVERAGEIFS(I64:BZ64,I$2:BZ$2,"NRO escorts per deportee",I64:BZ64,"&lt;&gt;0"), 0)</f>
        <v>0</v>
      </c>
      <c r="E64" s="13" t="n">
        <f aca="false">IFERROR(AVERAGEIFS(I64:BZ64,I$2:BZ$2,"CRO escorts per deportee",I64:BZ64,"&lt;&gt;0"), 0)</f>
        <v>0</v>
      </c>
      <c r="G64" s="0" t="n">
        <f aca="false">SUM(J64,M64,P64)</f>
        <v>0</v>
      </c>
      <c r="H64" s="0" t="n">
        <f aca="false">SUM(K64,N64,Q64)</f>
        <v>0</v>
      </c>
      <c r="I64" s="7" t="n">
        <f aca="false">IFERROR(H64/G64, 0)</f>
        <v>0</v>
      </c>
      <c r="J64" s="0" t="n">
        <f aca="false">IFERROR(SUMIFS('2018'!$H:$H,'2018'!$C:$C,B64,'2018'!$F:$F,A64,'2018'!AA:AA,"JRO",'2018'!P:P,"&lt;&gt;")+SUMIFS('2018'!$I:$I,'2018'!$D:$D,B64,'2018'!$F:$F,A64,'2018'!AA:AA,"JRO",'2018'!Q:Q,"&lt;&gt;")+SUMIFS('2018'!$J:$J,'2018'!$E:$E,B64,'2018'!$F:$F,A64,'2018'!AA:AA,"JRO",'2018'!R:R,"&lt;&gt;"), 0)</f>
        <v>0</v>
      </c>
      <c r="K64" s="0" t="n">
        <f aca="false">IFERROR(SUMIFS('2018'!M:M,'2018'!AA:AA,"JRO",'2018'!F:F,A64,'2018'!C:C,B64)+SUMIFS('2018'!P:P,'2018'!AA:AA,"JRO",'2018'!F:F,A64,'2018'!C:C,B64)+SUMIFS('2018'!N:N,'2018'!AA:AA,"JRO",'2018'!F:F,A64,'2018'!D:D,B64)+SUMIFS('2018'!N:N,'2018'!AA:AA,"JRO",'2018'!F:F,A64,'2018'!D:D,B64)+SUMIFS('2018'!O:O,'2018'!AA:AA,"JRO",'2018'!F:F,A64,'2018'!E:E,B64)+SUMIFS('2018'!R:R,'2018'!AA:AA,"JRO",'2018'!F:F,A64,'2018'!E:E,B64), 0)</f>
        <v>0</v>
      </c>
      <c r="L64" s="7" t="n">
        <f aca="false">IFERROR(K64/J64, 0)</f>
        <v>0</v>
      </c>
      <c r="M64" s="0" t="n">
        <f aca="false">IFERROR(SUMIFS('2018'!$H:$H,'2018'!$C:$C,B64,'2018'!$F:$F,A64,'2018'!AA:AA,"NRO",'2018'!P:P,"&lt;&gt;")+SUMIFS('2018'!$I:$I,'2018'!$D:$D,B64,'2018'!$F:$F,A64,'2018'!AA:AA,"NRO",'2018'!Q:Q,"&lt;&gt;")+SUMIFS('2018'!$J:$J,'2018'!$E:$E,B64,'2018'!$F:$F,A64,'2018'!AA:AA,"NRO",'2018'!R:R,"&lt;&gt;"), 0)</f>
        <v>0</v>
      </c>
      <c r="N64" s="0" t="n">
        <f aca="false">IFERROR(SUMIFS('2018'!M:M,'2018'!AA:AA,"NRO",'2018'!F:F,A64,'2018'!C:C,B64)+SUMIFS('2018'!P:P,'2018'!AA:AA,"NRO",'2018'!F:F,A64,'2018'!C:C,B64)+SUMIFS('2018'!N:N,'2018'!AA:AA,"NRO",'2018'!F:F,A64,'2018'!D:D,B64)+SUMIFS('2018'!N:N,'2018'!AA:AA,"NRO",'2018'!F:F,A64,'2018'!D:D,B64)+SUMIFS('2018'!O:O,'2018'!AA:AA,"NRO",'2018'!F:F,A64,'2018'!E:E,B64)+SUMIFS('2018'!R:R,'2018'!AA:AA,"NRO",'2018'!F:F,A64,'2018'!E:E,B64), 0)</f>
        <v>0</v>
      </c>
      <c r="O64" s="7" t="n">
        <f aca="false">IFERROR(N64/M64, 0)</f>
        <v>0</v>
      </c>
      <c r="P64" s="0" t="n">
        <f aca="false">IFERROR(SUMIFS('2018'!$H:$H,'2018'!$C:$C,B64,'2018'!$F:$F,A64,'2018'!AA:AA,"CRO")+SUMIFS('2018'!$I:$I,'2018'!$D:$D,B64,'2018'!$F:$F,A64,'2018'!AA:AA,"CRO")+SUMIFS('2018'!$J:$J,'2018'!$E:$E,B64,'2018'!$F:$F,A64,'2018'!AA:AA,"CRO"), 0)</f>
        <v>0</v>
      </c>
      <c r="Q64" s="0" t="n">
        <f aca="false">IFERROR(SUMIFS('2018'!M:M,'2018'!AA:AA,"CRO",'2018'!F:F,A64,'2018'!C:C,B64)+SUMIFS('2018'!P:P,'2018'!AA:AA,"CRO",'2018'!F:F,A64,'2018'!C:C,B64)+SUMIFS('2018'!N:N,'2018'!AA:AA,"CRO",'2018'!F:F,A64,'2018'!D:D,B64)+SUMIFS('2018'!N:N,'2018'!AA:AA,"CRO",'2018'!F:F,A64,'2018'!D:D,B64)+SUMIFS('2018'!O:O,'2018'!AA:AA,"CRO",'2018'!F:F,A64,'2018'!E:E,B64)+SUMIFS('2018'!R:R,'2018'!AA:AA,"CRO",'2018'!F:F,A64,'2018'!E:E,B64), 0)</f>
        <v>0</v>
      </c>
      <c r="R64" s="7" t="n">
        <f aca="false">IFERROR(Q64/P64, 0)</f>
        <v>0</v>
      </c>
      <c r="S64" s="7" t="n">
        <f aca="false">SUM(V64,Y64,AB64)</f>
        <v>0</v>
      </c>
      <c r="T64" s="7" t="n">
        <f aca="false">SUM(W64,Z64,AC64)</f>
        <v>0</v>
      </c>
      <c r="U64" s="7" t="n">
        <f aca="false">IFERROR(T64/S64, 0)</f>
        <v>0</v>
      </c>
      <c r="V64" s="0" t="n">
        <f aca="false">SUMIFS('2017'!$H:$H,'2017'!$C:$C,B64,'2017'!$F:$F,A64,'2017'!AA:AA,"JRO",'2017'!P:P,"&lt;&gt;")+SUMIFS('2017'!$I:$I,'2017'!$D:$D,B64,'2017'!$F:$F,A64,'2017'!AA:AA,"JRO",'2017'!Q:Q,"&lt;&gt;")+SUMIFS('2017'!$J:$J,'2017'!$E:$E,B64,'2017'!$F:$F,A64,'2017'!AA:AA,"JRO",'2017'!R:R,"&lt;&gt;")</f>
        <v>0</v>
      </c>
      <c r="W64" s="0" t="n">
        <f aca="false">IFERROR(SUMIFS('2017'!M:M,'2017'!AA:AA,"JRO",'2017'!F:F,A64,'2017'!C:C,B64)+SUMIFS('2017'!P:P,'2017'!AA:AA,"JRO",'2017'!F:F,A64,'2017'!C:C,B64)+SUMIFS('2017'!N:N,'2017'!AA:AA,"JRO",'2017'!F:F,A64,'2017'!D:D,B64)+SUMIFS('2017'!N:N,'2017'!AA:AA,"JRO",'2017'!F:F,A64,'2017'!D:D,B64)+SUMIFS('2017'!O:O,'2017'!AA:AA,"JRO",'2017'!F:F,A64,'2017'!E:E,B64)+SUMIFS('2017'!R:R,'2017'!AA:AA,"JRO",'2017'!F:F,A64,'2017'!E:E,B64), 0)</f>
        <v>0</v>
      </c>
      <c r="X64" s="7" t="n">
        <f aca="false">IFERROR(W64/V64, 0)</f>
        <v>0</v>
      </c>
      <c r="Y64" s="0" t="n">
        <f aca="false">IFERROR(SUMIFS('2017'!$H:$H,'2017'!$C:$C,B64,'2017'!$F:$F,A64,'2017'!AA:AA,"NRO",'2017'!P:P,"&lt;&gt;")+SUMIFS('2017'!$I:$I,'2017'!$D:$D,B64,'2017'!$F:$F,A64,'2017'!AA:AA,"NRO",'2017'!Q:Q,"&lt;&gt;")+SUMIFS('2017'!$J:$J,'2017'!$E:$E,B64,'2017'!$F:$F,A64,'2017'!AA:AA,"NRO",'2017'!R:R,"&lt;&gt;"), 0)</f>
        <v>0</v>
      </c>
      <c r="Z64" s="0" t="n">
        <f aca="false">IFERROR(SUMIFS('2017'!M:M,'2017'!AA:AA,"NRO",'2017'!F:F,A64,'2017'!C:C,B64)+SUMIFS('2017'!P:P,'2017'!AA:AA,"NRO",'2017'!F:F,A64,'2017'!C:C,B64)+SUMIFS('2017'!N:N,'2017'!AA:AA,"NRO",'2017'!F:F,A64,'2017'!D:D,B64)+SUMIFS('2017'!N:N,'2017'!AA:AA,"NRO",'2017'!F:F,A64,'2017'!D:D,B64)+SUMIFS('2017'!O:O,'2017'!AA:AA,"NRO",'2017'!F:F,A64,'2017'!E:E,B64)+SUMIFS('2017'!R:R,'2017'!AA:AA,"NRO",'2017'!F:F,A64,'2017'!E:E,B64), 0)</f>
        <v>0</v>
      </c>
      <c r="AA64" s="7" t="n">
        <f aca="false">IFERROR(Z64/Y64, 0)</f>
        <v>0</v>
      </c>
      <c r="AB64" s="0" t="n">
        <f aca="false">IFERROR(SUMIFS('2017'!$H:$H,'2017'!$C:$C,B64,'2017'!$F:$F,A64,'2017'!AA:AA,"CRO",'2017'!P:P,"&lt;&gt;")+SUMIFS('2017'!$I:$I,'2017'!$D:$D,B64,'2017'!$F:$F,A64,'2017'!AA:AA,"CRO",'2017'!Q:Q,"&lt;&gt;")+SUMIFS('2017'!$J:$J,'2017'!$E:$E,B64,'2017'!$F:$F,A64,'2017'!AA:AA,"CRO",'2017'!R:R,"&lt;&gt;"), 0)</f>
        <v>0</v>
      </c>
      <c r="AC64" s="0" t="n">
        <f aca="false">IFERROR(SUMIFS('2017'!M:M,'2017'!AA:AA,"CRO",'2017'!F:F,A64,'2017'!C:C,B64)+SUMIFS('2017'!P:P,'2017'!AA:AA,"CRO",'2017'!F:F,A64,'2017'!C:C,B64)+SUMIFS('2017'!N:N,'2017'!AA:AA,"CRO",'2017'!F:F,A64,'2017'!D:D,B64)+SUMIFS('2017'!N:N,'2017'!AA:AA,"CRO",'2017'!F:F,A64,'2017'!D:D,B64)+SUMIFS('2017'!O:O,'2017'!AA:AA,"CRO",'2017'!F:F,A64,'2017'!E:E,B64)+SUMIFS('2017'!R:R,'2017'!AA:AA,"CRO",'2017'!F:F,A64,'2017'!E:E,B64), 0)</f>
        <v>0</v>
      </c>
      <c r="AD64" s="0" t="n">
        <f aca="false">IFERROR(AC64/AB64, 0)</f>
        <v>0</v>
      </c>
      <c r="AE64" s="0" t="n">
        <f aca="false">SUM(AH64,AK64,AN64)</f>
        <v>0</v>
      </c>
      <c r="AF64" s="0" t="n">
        <f aca="false">SUM(AI64,AL64,AO64)</f>
        <v>0</v>
      </c>
      <c r="AG64" s="7" t="n">
        <f aca="false">IFERROR(AF64/AE64, 0)</f>
        <v>0</v>
      </c>
      <c r="AH64" s="0" t="n">
        <f aca="false">IFERROR(SUMIFS('2016'!$G:$G,'2016'!F:F,A64,'2016'!C:C,B64,'2016'!D:D,"",'2016'!AA:AA,"JRO",'2016'!L:L,"&lt;&gt;"), 0)</f>
        <v>0</v>
      </c>
      <c r="AI64" s="0" t="n">
        <f aca="false">IFERROR(SUMIFS('2016'!L:L,'2016'!F:F,A64,'2016'!C:C,B64,'2016'!D:D,"",'2016'!AA:AA,"JRO"), 0)</f>
        <v>0</v>
      </c>
      <c r="AJ64" s="7" t="n">
        <f aca="false">IFERROR(AI64/AH64, 0)</f>
        <v>0</v>
      </c>
      <c r="AK64" s="0" t="n">
        <f aca="false">IFERROR(SUMIFS('2016'!$G:$G,'2016'!F:F,A64,'2016'!C:C,B64,'2016'!D:D,"",'2016'!AA:AA,"NRO",'2016'!L:L,"&lt;&gt;"), 0)</f>
        <v>0</v>
      </c>
      <c r="AL64" s="0" t="n">
        <f aca="false">IFERROR(SUMIFS('2016'!L:L,'2016'!F:F,A64,'2016'!C:C,B64,'2016'!D:D,"",'2016'!AA:AA,"NRO"), 0)</f>
        <v>0</v>
      </c>
      <c r="AM64" s="0" t="n">
        <f aca="false">IFERROR(AL64/AK64, 0)</f>
        <v>0</v>
      </c>
      <c r="AN64" s="0" t="n">
        <f aca="false">IFERROR(SUMIFS('2016'!$G:$G,'2016'!F:F,A64,'2016'!C:C,B64,'2016'!D:D,"",'2016'!AA:AA,"CRO",'2016'!L:L,"&lt;&gt;"), 0)</f>
        <v>0</v>
      </c>
      <c r="AO64" s="0" t="n">
        <f aca="false">IFERROR(SUMIFS('2016'!L:L,'2016'!F:F,A64,'2016'!C:C,B64,'2016'!D:D,"",'2016'!AA:AA,"CRO"), 0)</f>
        <v>0</v>
      </c>
      <c r="AP64" s="0" t="n">
        <f aca="false">IFERROR(AO64/AN64, 0)</f>
        <v>0</v>
      </c>
      <c r="AQ64" s="0" t="n">
        <f aca="false">SUM(AT64,AW64,AZ64)</f>
        <v>0</v>
      </c>
      <c r="AR64" s="0" t="n">
        <f aca="false">SUM(AU64,AX64,BA64)</f>
        <v>0</v>
      </c>
      <c r="AS64" s="7" t="n">
        <f aca="false">IFERROR(AR64/AQ64, 0)</f>
        <v>0</v>
      </c>
      <c r="AT64" s="0" t="n">
        <f aca="false">IFERROR(SUMIFS('2015'!$G:$G,'2015'!F:F,A64,'2015'!C:C,B64,'2015'!D:D,"",'2015'!AA:AA,"JRO",'2015'!L:L,"&lt;&gt;"), 0)</f>
        <v>0</v>
      </c>
      <c r="AU64" s="0" t="n">
        <f aca="false">IFERROR(SUMIFS('2015'!L:L,'2015'!F:F,A64,'2015'!C:C,B64,'2015'!D:D,"",'2015'!AA:AA,"JRO"), 0)</f>
        <v>0</v>
      </c>
      <c r="AV64" s="0" t="n">
        <f aca="false">IFERROR(AU64/AT64, 0)</f>
        <v>0</v>
      </c>
      <c r="AW64" s="0" t="n">
        <f aca="false">IFERROR(SUMIFS('2015'!$G:$G,'2015'!F:F,A64,'2015'!C:C,B64,'2015'!D:D,"",'2015'!AA:AA,"NRO",'2015'!L:L,"&lt;&gt;"), 0)</f>
        <v>0</v>
      </c>
      <c r="AX64" s="0" t="n">
        <f aca="false">IFERROR(SUMIFS('2015'!L:L,'2015'!F:F,A64,'2015'!C:C,B64,'2015'!D:D,"",'2015'!AA:AA,"NRO"), 0)</f>
        <v>0</v>
      </c>
      <c r="AY64" s="0" t="n">
        <f aca="false">IFERROR(AX64/AW64, 0)</f>
        <v>0</v>
      </c>
      <c r="AZ64" s="0" t="n">
        <f aca="false">IFERROR(SUMIFS('2015'!$G:$G,'2015'!F:F,A64,'2015'!C:C,B64,'2015'!D:D,"",'2015'!AA:AA,"CRO",'2015'!L:L,"&lt;&gt;"), 0)</f>
        <v>0</v>
      </c>
      <c r="BA64" s="0" t="n">
        <f aca="false">IFERROR(SUMIFS('2015'!L:L,'2015'!F:F,A64,'2015'!C:C,B64,'2015'!D:D,"",'2015'!AA:AA,"CRO"), 0)</f>
        <v>0</v>
      </c>
      <c r="BB64" s="0" t="n">
        <f aca="false">IFERROR(BA64/AZ64, 0)</f>
        <v>0</v>
      </c>
      <c r="BC64" s="0" t="n">
        <f aca="false">SUM(BF64,BI64)</f>
        <v>0</v>
      </c>
      <c r="BD64" s="0" t="n">
        <f aca="false">SUM(BG64,BJ64)</f>
        <v>0</v>
      </c>
      <c r="BE64" s="7" t="n">
        <f aca="false">IFERROR(BD64/BC64, 0)</f>
        <v>0</v>
      </c>
      <c r="BF64" s="0" t="n">
        <f aca="false">IFERROR(SUMIFS('2014'!$G:$G,'2014'!F:F,A64,'2014'!C:C,B64,'2014'!D:D,"",'2014'!AA:AA,"JRO",'2014'!L:L,"&lt;&gt;"), 0)</f>
        <v>0</v>
      </c>
      <c r="BG64" s="0" t="n">
        <f aca="false">IFERROR(SUMIFS('2014'!L:L,'2014'!F:F,A64,'2014'!C:C,B64,'2014'!D:D,"",'2014'!AA:AA,"JRO"), 0)</f>
        <v>0</v>
      </c>
      <c r="BH64" s="7" t="n">
        <f aca="false">IFERROR(BG64/BF64, 0)</f>
        <v>0</v>
      </c>
      <c r="BI64" s="0" t="n">
        <f aca="false">IFERROR(SUMIFS('2014'!$G:$G,'2014'!F:F,A64,'2014'!C:C,B64,'2014'!D:D,"",'2014'!AA:AA,"CRO",'2014'!L:L,"&lt;&gt;"), 0)</f>
        <v>0</v>
      </c>
      <c r="BJ64" s="0" t="n">
        <f aca="false">IFERROR(SUMIFS('2014'!L:L,'2014'!F:F,A64,'2014'!C:C,B64,'2014'!D:D,"",'2014'!AA:AA,"CRO"), 0)</f>
        <v>0</v>
      </c>
      <c r="BK64" s="0" t="n">
        <f aca="false">IFERROR(BJ64/BI64, 0)</f>
        <v>0</v>
      </c>
      <c r="BL64" s="0" t="n">
        <f aca="false">IFERROR(SUMIFS('2013'!$G:$G,'2013'!F:F,A64,'2013'!C:C,B64,'2013'!D:D,"",'2013'!AA:AA,"JRO",'2013'!L:L,"&lt;&gt;"), 0)</f>
        <v>0</v>
      </c>
      <c r="BM64" s="0" t="n">
        <f aca="false">IFERROR(SUMIFS('2013'!L:L,'2013'!F:F,A64,'2013'!C:C,B64,'2013'!D:D,"",'2013'!AA:AA,"JRO"), 0)</f>
        <v>0</v>
      </c>
      <c r="BN64" s="0" t="n">
        <f aca="false">IFERROR(BM64/BL64, 0)</f>
        <v>0</v>
      </c>
      <c r="BO64" s="0" t="n">
        <f aca="false">IFERROR(SUMIFS('2012'!$G:$G,'2012'!F:F,A64,'2012'!C:C,B64,'2012'!D:D,"",'2012'!AA:AA,"JRO",'2012'!L:L,"&lt;&gt;"), 0)</f>
        <v>0</v>
      </c>
      <c r="BP64" s="0" t="n">
        <f aca="false">IFERROR(SUMIFS('2012'!L:L,'2012'!F:F,A64,'2012'!C:C,B64,'2012'!D:D,"",'2012'!AA:AA,"JRO"), 0)</f>
        <v>0</v>
      </c>
      <c r="BQ64" s="0" t="n">
        <f aca="false">IFERROR(BP64/BO64, 0)</f>
        <v>0</v>
      </c>
      <c r="BR64" s="0" t="n">
        <f aca="false">IFERROR(SUMIFS('2011'!$G:$G,'2011'!F:F,A64,'2011'!C:C,B64,'2011'!D:D,"",'2011'!AA:AA,"JRO",'2011'!L:L,"&lt;&gt;"), 0)</f>
        <v>0</v>
      </c>
      <c r="BS64" s="0" t="n">
        <f aca="false">IFERROR(SUMIFS('2011'!L:L,'2011'!F:F,A64,'2011'!C:C,B64,'2011'!D:D,"",'2011'!AA:AA,"JRO"), 0)</f>
        <v>0</v>
      </c>
      <c r="BT64" s="7" t="n">
        <f aca="false">IFERROR(BS64/BR64, 0)</f>
        <v>0</v>
      </c>
      <c r="BU64" s="0" t="n">
        <f aca="false">IFERROR(SUMIFS('2010'!$G:$G,'2010'!F:F,A64,'2010'!C:C,B64,'2010'!D:D,"",'2010'!AA:AA,"JRO",'2010'!L:L,"&lt;&gt;"), 0)</f>
        <v>0</v>
      </c>
      <c r="BV64" s="0" t="n">
        <f aca="false">IFERROR(SUMIFS('2010'!L:L,'2010'!F:F,A64,'2010'!C:C,B64,'2010'!D:D,"",'2010'!AA:AA,"JRO"), 0)</f>
        <v>0</v>
      </c>
      <c r="BW64" s="7" t="n">
        <f aca="false">IFERROR(BV64/BU64, 0)</f>
        <v>0</v>
      </c>
      <c r="BX64" s="0" t="n">
        <f aca="false">IFERROR(SUMIFS('2009'!$G:$G,'2009'!F:F,A64,'2009'!C:C,B64,'2009'!D:D,"",'2009'!AA:AA,"JRO",'2009'!L:L,"&lt;&gt;"), 0)</f>
        <v>0</v>
      </c>
      <c r="BY64" s="0" t="n">
        <f aca="false">IFERROR(SUMIFS('2009'!L:L,'2009'!F:F,A64,'2009'!C:C,B64,'2009'!D:D,"",'2009'!AA:AA,"JRO"), 0)</f>
        <v>0</v>
      </c>
      <c r="BZ64" s="7" t="n">
        <f aca="false">IFERROR(BY64/BX64, 0)</f>
        <v>0</v>
      </c>
    </row>
    <row r="65" customFormat="false" ht="15" hidden="false" customHeight="false" outlineLevel="0" collapsed="false">
      <c r="A65" s="0" t="s">
        <v>88</v>
      </c>
      <c r="B65" s="16" t="s">
        <v>51</v>
      </c>
      <c r="C65" s="56" t="n">
        <f aca="false">IFERROR(AVERAGEIFS(I65:BZ65,I$2:BZ$2,"JRO escorts per deportee",I65:BZ65,"&lt;&gt;0"), 0)</f>
        <v>0</v>
      </c>
      <c r="D65" s="13" t="n">
        <f aca="false">IFERROR(AVERAGEIFS(I65:BZ65,I$2:BZ$2,"NRO escorts per deportee",I65:BZ65,"&lt;&gt;0"), 0)</f>
        <v>0</v>
      </c>
      <c r="E65" s="13" t="n">
        <f aca="false">IFERROR(AVERAGEIFS(I65:BZ65,I$2:BZ$2,"CRO escorts per deportee",I65:BZ65,"&lt;&gt;0"), 0)</f>
        <v>0</v>
      </c>
      <c r="G65" s="0" t="n">
        <f aca="false">SUM(J65,M65,P65)</f>
        <v>0</v>
      </c>
      <c r="H65" s="0" t="n">
        <f aca="false">SUM(K65,N65,Q65)</f>
        <v>0</v>
      </c>
      <c r="I65" s="7" t="n">
        <f aca="false">IFERROR(H65/G65, 0)</f>
        <v>0</v>
      </c>
      <c r="J65" s="0" t="n">
        <f aca="false">IFERROR(SUMIFS('2018'!$H:$H,'2018'!$C:$C,B65,'2018'!$F:$F,A65,'2018'!AA:AA,"JRO",'2018'!P:P,"&lt;&gt;")+SUMIFS('2018'!$I:$I,'2018'!$D:$D,B65,'2018'!$F:$F,A65,'2018'!AA:AA,"JRO",'2018'!Q:Q,"&lt;&gt;")+SUMIFS('2018'!$J:$J,'2018'!$E:$E,B65,'2018'!$F:$F,A65,'2018'!AA:AA,"JRO",'2018'!R:R,"&lt;&gt;"), 0)</f>
        <v>0</v>
      </c>
      <c r="K65" s="0" t="n">
        <f aca="false">IFERROR(SUMIFS('2018'!M:M,'2018'!AA:AA,"JRO",'2018'!F:F,A65,'2018'!C:C,B65)+SUMIFS('2018'!P:P,'2018'!AA:AA,"JRO",'2018'!F:F,A65,'2018'!C:C,B65)+SUMIFS('2018'!N:N,'2018'!AA:AA,"JRO",'2018'!F:F,A65,'2018'!D:D,B65)+SUMIFS('2018'!N:N,'2018'!AA:AA,"JRO",'2018'!F:F,A65,'2018'!D:D,B65)+SUMIFS('2018'!O:O,'2018'!AA:AA,"JRO",'2018'!F:F,A65,'2018'!E:E,B65)+SUMIFS('2018'!R:R,'2018'!AA:AA,"JRO",'2018'!F:F,A65,'2018'!E:E,B65), 0)</f>
        <v>0</v>
      </c>
      <c r="L65" s="7" t="n">
        <f aca="false">IFERROR(K65/J65, 0)</f>
        <v>0</v>
      </c>
      <c r="M65" s="0" t="n">
        <f aca="false">IFERROR(SUMIFS('2018'!$H:$H,'2018'!$C:$C,B65,'2018'!$F:$F,A65,'2018'!AA:AA,"NRO",'2018'!P:P,"&lt;&gt;")+SUMIFS('2018'!$I:$I,'2018'!$D:$D,B65,'2018'!$F:$F,A65,'2018'!AA:AA,"NRO",'2018'!Q:Q,"&lt;&gt;")+SUMIFS('2018'!$J:$J,'2018'!$E:$E,B65,'2018'!$F:$F,A65,'2018'!AA:AA,"NRO",'2018'!R:R,"&lt;&gt;"), 0)</f>
        <v>0</v>
      </c>
      <c r="N65" s="0" t="n">
        <f aca="false">IFERROR(SUMIFS('2018'!M:M,'2018'!AA:AA,"NRO",'2018'!F:F,A65,'2018'!C:C,B65)+SUMIFS('2018'!P:P,'2018'!AA:AA,"NRO",'2018'!F:F,A65,'2018'!C:C,B65)+SUMIFS('2018'!N:N,'2018'!AA:AA,"NRO",'2018'!F:F,A65,'2018'!D:D,B65)+SUMIFS('2018'!N:N,'2018'!AA:AA,"NRO",'2018'!F:F,A65,'2018'!D:D,B65)+SUMIFS('2018'!O:O,'2018'!AA:AA,"NRO",'2018'!F:F,A65,'2018'!E:E,B65)+SUMIFS('2018'!R:R,'2018'!AA:AA,"NRO",'2018'!F:F,A65,'2018'!E:E,B65), 0)</f>
        <v>0</v>
      </c>
      <c r="O65" s="7" t="n">
        <f aca="false">IFERROR(N65/M65, 0)</f>
        <v>0</v>
      </c>
      <c r="P65" s="0" t="n">
        <f aca="false">IFERROR(SUMIFS('2018'!$H:$H,'2018'!$C:$C,B65,'2018'!$F:$F,A65,'2018'!AA:AA,"CRO")+SUMIFS('2018'!$I:$I,'2018'!$D:$D,B65,'2018'!$F:$F,A65,'2018'!AA:AA,"CRO")+SUMIFS('2018'!$J:$J,'2018'!$E:$E,B65,'2018'!$F:$F,A65,'2018'!AA:AA,"CRO"), 0)</f>
        <v>0</v>
      </c>
      <c r="Q65" s="0" t="n">
        <f aca="false">IFERROR(SUMIFS('2018'!M:M,'2018'!AA:AA,"CRO",'2018'!F:F,A65,'2018'!C:C,B65)+SUMIFS('2018'!P:P,'2018'!AA:AA,"CRO",'2018'!F:F,A65,'2018'!C:C,B65)+SUMIFS('2018'!N:N,'2018'!AA:AA,"CRO",'2018'!F:F,A65,'2018'!D:D,B65)+SUMIFS('2018'!N:N,'2018'!AA:AA,"CRO",'2018'!F:F,A65,'2018'!D:D,B65)+SUMIFS('2018'!O:O,'2018'!AA:AA,"CRO",'2018'!F:F,A65,'2018'!E:E,B65)+SUMIFS('2018'!R:R,'2018'!AA:AA,"CRO",'2018'!F:F,A65,'2018'!E:E,B65), 0)</f>
        <v>0</v>
      </c>
      <c r="R65" s="7" t="n">
        <f aca="false">IFERROR(Q65/P65, 0)</f>
        <v>0</v>
      </c>
      <c r="S65" s="7" t="n">
        <f aca="false">SUM(V65,Y65,AB65)</f>
        <v>0</v>
      </c>
      <c r="T65" s="7" t="n">
        <f aca="false">SUM(W65,Z65,AC65)</f>
        <v>0</v>
      </c>
      <c r="U65" s="7" t="n">
        <f aca="false">IFERROR(T65/S65, 0)</f>
        <v>0</v>
      </c>
      <c r="V65" s="0" t="n">
        <f aca="false">SUMIFS('2017'!$H:$H,'2017'!$C:$C,B65,'2017'!$F:$F,A65,'2017'!AA:AA,"JRO",'2017'!P:P,"&lt;&gt;")+SUMIFS('2017'!$I:$I,'2017'!$D:$D,B65,'2017'!$F:$F,A65,'2017'!AA:AA,"JRO",'2017'!Q:Q,"&lt;&gt;")+SUMIFS('2017'!$J:$J,'2017'!$E:$E,B65,'2017'!$F:$F,A65,'2017'!AA:AA,"JRO",'2017'!R:R,"&lt;&gt;")</f>
        <v>0</v>
      </c>
      <c r="W65" s="0" t="n">
        <f aca="false">IFERROR(SUMIFS('2017'!M:M,'2017'!AA:AA,"JRO",'2017'!F:F,A65,'2017'!C:C,B65)+SUMIFS('2017'!P:P,'2017'!AA:AA,"JRO",'2017'!F:F,A65,'2017'!C:C,B65)+SUMIFS('2017'!N:N,'2017'!AA:AA,"JRO",'2017'!F:F,A65,'2017'!D:D,B65)+SUMIFS('2017'!N:N,'2017'!AA:AA,"JRO",'2017'!F:F,A65,'2017'!D:D,B65)+SUMIFS('2017'!O:O,'2017'!AA:AA,"JRO",'2017'!F:F,A65,'2017'!E:E,B65)+SUMIFS('2017'!R:R,'2017'!AA:AA,"JRO",'2017'!F:F,A65,'2017'!E:E,B65), 0)</f>
        <v>0</v>
      </c>
      <c r="X65" s="7" t="n">
        <f aca="false">IFERROR(W65/V65, 0)</f>
        <v>0</v>
      </c>
      <c r="Y65" s="0" t="n">
        <f aca="false">IFERROR(SUMIFS('2017'!$H:$H,'2017'!$C:$C,B65,'2017'!$F:$F,A65,'2017'!AA:AA,"NRO",'2017'!P:P,"&lt;&gt;")+SUMIFS('2017'!$I:$I,'2017'!$D:$D,B65,'2017'!$F:$F,A65,'2017'!AA:AA,"NRO",'2017'!Q:Q,"&lt;&gt;")+SUMIFS('2017'!$J:$J,'2017'!$E:$E,B65,'2017'!$F:$F,A65,'2017'!AA:AA,"NRO",'2017'!R:R,"&lt;&gt;"), 0)</f>
        <v>0</v>
      </c>
      <c r="Z65" s="0" t="n">
        <f aca="false">IFERROR(SUMIFS('2017'!M:M,'2017'!AA:AA,"NRO",'2017'!F:F,A65,'2017'!C:C,B65)+SUMIFS('2017'!P:P,'2017'!AA:AA,"NRO",'2017'!F:F,A65,'2017'!C:C,B65)+SUMIFS('2017'!N:N,'2017'!AA:AA,"NRO",'2017'!F:F,A65,'2017'!D:D,B65)+SUMIFS('2017'!N:N,'2017'!AA:AA,"NRO",'2017'!F:F,A65,'2017'!D:D,B65)+SUMIFS('2017'!O:O,'2017'!AA:AA,"NRO",'2017'!F:F,A65,'2017'!E:E,B65)+SUMIFS('2017'!R:R,'2017'!AA:AA,"NRO",'2017'!F:F,A65,'2017'!E:E,B65), 0)</f>
        <v>0</v>
      </c>
      <c r="AA65" s="7" t="n">
        <f aca="false">IFERROR(Z65/Y65, 0)</f>
        <v>0</v>
      </c>
      <c r="AB65" s="0" t="n">
        <f aca="false">IFERROR(SUMIFS('2017'!$H:$H,'2017'!$C:$C,B65,'2017'!$F:$F,A65,'2017'!AA:AA,"CRO",'2017'!P:P,"&lt;&gt;")+SUMIFS('2017'!$I:$I,'2017'!$D:$D,B65,'2017'!$F:$F,A65,'2017'!AA:AA,"CRO",'2017'!Q:Q,"&lt;&gt;")+SUMIFS('2017'!$J:$J,'2017'!$E:$E,B65,'2017'!$F:$F,A65,'2017'!AA:AA,"CRO",'2017'!R:R,"&lt;&gt;"), 0)</f>
        <v>0</v>
      </c>
      <c r="AC65" s="0" t="n">
        <f aca="false">IFERROR(SUMIFS('2017'!M:M,'2017'!AA:AA,"CRO",'2017'!F:F,A65,'2017'!C:C,B65)+SUMIFS('2017'!P:P,'2017'!AA:AA,"CRO",'2017'!F:F,A65,'2017'!C:C,B65)+SUMIFS('2017'!N:N,'2017'!AA:AA,"CRO",'2017'!F:F,A65,'2017'!D:D,B65)+SUMIFS('2017'!N:N,'2017'!AA:AA,"CRO",'2017'!F:F,A65,'2017'!D:D,B65)+SUMIFS('2017'!O:O,'2017'!AA:AA,"CRO",'2017'!F:F,A65,'2017'!E:E,B65)+SUMIFS('2017'!R:R,'2017'!AA:AA,"CRO",'2017'!F:F,A65,'2017'!E:E,B65), 0)</f>
        <v>0</v>
      </c>
      <c r="AD65" s="0" t="n">
        <f aca="false">IFERROR(AC65/AB65, 0)</f>
        <v>0</v>
      </c>
      <c r="AE65" s="0" t="n">
        <f aca="false">SUM(AH65,AK65,AN65)</f>
        <v>0</v>
      </c>
      <c r="AF65" s="0" t="n">
        <f aca="false">SUM(AI65,AL65,AO65)</f>
        <v>0</v>
      </c>
      <c r="AG65" s="7" t="n">
        <f aca="false">IFERROR(AF65/AE65, 0)</f>
        <v>0</v>
      </c>
      <c r="AH65" s="0" t="n">
        <f aca="false">IFERROR(SUMIFS('2016'!$G:$G,'2016'!F:F,A65,'2016'!C:C,B65,'2016'!D:D,"",'2016'!AA:AA,"JRO",'2016'!L:L,"&lt;&gt;"), 0)</f>
        <v>0</v>
      </c>
      <c r="AI65" s="0" t="n">
        <f aca="false">IFERROR(SUMIFS('2016'!L:L,'2016'!F:F,A65,'2016'!C:C,B65,'2016'!D:D,"",'2016'!AA:AA,"JRO"), 0)</f>
        <v>0</v>
      </c>
      <c r="AJ65" s="7" t="n">
        <f aca="false">IFERROR(AI65/AH65, 0)</f>
        <v>0</v>
      </c>
      <c r="AK65" s="0" t="n">
        <f aca="false">IFERROR(SUMIFS('2016'!$G:$G,'2016'!F:F,A65,'2016'!C:C,B65,'2016'!D:D,"",'2016'!AA:AA,"NRO",'2016'!L:L,"&lt;&gt;"), 0)</f>
        <v>0</v>
      </c>
      <c r="AL65" s="0" t="n">
        <f aca="false">IFERROR(SUMIFS('2016'!L:L,'2016'!F:F,A65,'2016'!C:C,B65,'2016'!D:D,"",'2016'!AA:AA,"NRO"), 0)</f>
        <v>0</v>
      </c>
      <c r="AM65" s="0" t="n">
        <f aca="false">IFERROR(AL65/AK65, 0)</f>
        <v>0</v>
      </c>
      <c r="AN65" s="0" t="n">
        <f aca="false">IFERROR(SUMIFS('2016'!$G:$G,'2016'!F:F,A65,'2016'!C:C,B65,'2016'!D:D,"",'2016'!AA:AA,"CRO",'2016'!L:L,"&lt;&gt;"), 0)</f>
        <v>0</v>
      </c>
      <c r="AO65" s="0" t="n">
        <f aca="false">IFERROR(SUMIFS('2016'!L:L,'2016'!F:F,A65,'2016'!C:C,B65,'2016'!D:D,"",'2016'!AA:AA,"CRO"), 0)</f>
        <v>0</v>
      </c>
      <c r="AP65" s="0" t="n">
        <f aca="false">IFERROR(AO65/AN65, 0)</f>
        <v>0</v>
      </c>
      <c r="AQ65" s="0" t="n">
        <f aca="false">SUM(AT65,AW65,AZ65)</f>
        <v>0</v>
      </c>
      <c r="AR65" s="0" t="n">
        <f aca="false">SUM(AU65,AX65,BA65)</f>
        <v>0</v>
      </c>
      <c r="AS65" s="7" t="n">
        <f aca="false">IFERROR(AR65/AQ65, 0)</f>
        <v>0</v>
      </c>
      <c r="AT65" s="0" t="n">
        <f aca="false">IFERROR(SUMIFS('2015'!$G:$G,'2015'!F:F,A65,'2015'!C:C,B65,'2015'!D:D,"",'2015'!AA:AA,"JRO",'2015'!L:L,"&lt;&gt;"), 0)</f>
        <v>0</v>
      </c>
      <c r="AU65" s="0" t="n">
        <f aca="false">IFERROR(SUMIFS('2015'!L:L,'2015'!F:F,A65,'2015'!C:C,B65,'2015'!D:D,"",'2015'!AA:AA,"JRO"), 0)</f>
        <v>0</v>
      </c>
      <c r="AV65" s="0" t="n">
        <f aca="false">IFERROR(AU65/AT65, 0)</f>
        <v>0</v>
      </c>
      <c r="AW65" s="0" t="n">
        <f aca="false">IFERROR(SUMIFS('2015'!$G:$G,'2015'!F:F,A65,'2015'!C:C,B65,'2015'!D:D,"",'2015'!AA:AA,"NRO",'2015'!L:L,"&lt;&gt;"), 0)</f>
        <v>0</v>
      </c>
      <c r="AX65" s="0" t="n">
        <f aca="false">IFERROR(SUMIFS('2015'!L:L,'2015'!F:F,A65,'2015'!C:C,B65,'2015'!D:D,"",'2015'!AA:AA,"NRO"), 0)</f>
        <v>0</v>
      </c>
      <c r="AY65" s="0" t="n">
        <f aca="false">IFERROR(AX65/AW65, 0)</f>
        <v>0</v>
      </c>
      <c r="AZ65" s="0" t="n">
        <f aca="false">IFERROR(SUMIFS('2015'!$G:$G,'2015'!F:F,A65,'2015'!C:C,B65,'2015'!D:D,"",'2015'!AA:AA,"CRO",'2015'!L:L,"&lt;&gt;"), 0)</f>
        <v>0</v>
      </c>
      <c r="BA65" s="0" t="n">
        <f aca="false">IFERROR(SUMIFS('2015'!L:L,'2015'!F:F,A65,'2015'!C:C,B65,'2015'!D:D,"",'2015'!AA:AA,"CRO"), 0)</f>
        <v>0</v>
      </c>
      <c r="BB65" s="0" t="n">
        <f aca="false">IFERROR(BA65/AZ65, 0)</f>
        <v>0</v>
      </c>
      <c r="BC65" s="0" t="n">
        <f aca="false">SUM(BF65,BI65)</f>
        <v>0</v>
      </c>
      <c r="BD65" s="0" t="n">
        <f aca="false">SUM(BG65,BJ65)</f>
        <v>0</v>
      </c>
      <c r="BE65" s="7" t="n">
        <f aca="false">IFERROR(BD65/BC65, 0)</f>
        <v>0</v>
      </c>
      <c r="BF65" s="0" t="n">
        <f aca="false">IFERROR(SUMIFS('2014'!$G:$G,'2014'!F:F,A65,'2014'!C:C,B65,'2014'!D:D,"",'2014'!AA:AA,"JRO",'2014'!L:L,"&lt;&gt;"), 0)</f>
        <v>0</v>
      </c>
      <c r="BG65" s="0" t="n">
        <f aca="false">IFERROR(SUMIFS('2014'!L:L,'2014'!F:F,A65,'2014'!C:C,B65,'2014'!D:D,"",'2014'!AA:AA,"JRO"), 0)</f>
        <v>0</v>
      </c>
      <c r="BH65" s="7" t="n">
        <f aca="false">IFERROR(BG65/BF65, 0)</f>
        <v>0</v>
      </c>
      <c r="BI65" s="0" t="n">
        <f aca="false">IFERROR(SUMIFS('2014'!$G:$G,'2014'!F:F,A65,'2014'!C:C,B65,'2014'!D:D,"",'2014'!AA:AA,"CRO",'2014'!L:L,"&lt;&gt;"), 0)</f>
        <v>0</v>
      </c>
      <c r="BJ65" s="0" t="n">
        <f aca="false">IFERROR(SUMIFS('2014'!L:L,'2014'!F:F,A65,'2014'!C:C,B65,'2014'!D:D,"",'2014'!AA:AA,"CRO"), 0)</f>
        <v>0</v>
      </c>
      <c r="BK65" s="0" t="n">
        <f aca="false">IFERROR(BJ65/BI65, 0)</f>
        <v>0</v>
      </c>
      <c r="BL65" s="0" t="n">
        <f aca="false">IFERROR(SUMIFS('2013'!$G:$G,'2013'!F:F,A65,'2013'!C:C,B65,'2013'!D:D,"",'2013'!AA:AA,"JRO",'2013'!L:L,"&lt;&gt;"), 0)</f>
        <v>0</v>
      </c>
      <c r="BM65" s="0" t="n">
        <f aca="false">IFERROR(SUMIFS('2013'!L:L,'2013'!F:F,A65,'2013'!C:C,B65,'2013'!D:D,"",'2013'!AA:AA,"JRO"), 0)</f>
        <v>0</v>
      </c>
      <c r="BN65" s="0" t="n">
        <f aca="false">IFERROR(BM65/BL65, 0)</f>
        <v>0</v>
      </c>
      <c r="BO65" s="0" t="n">
        <f aca="false">IFERROR(SUMIFS('2012'!$G:$G,'2012'!F:F,A65,'2012'!C:C,B65,'2012'!D:D,"",'2012'!AA:AA,"JRO",'2012'!L:L,"&lt;&gt;"), 0)</f>
        <v>0</v>
      </c>
      <c r="BP65" s="0" t="n">
        <f aca="false">IFERROR(SUMIFS('2012'!L:L,'2012'!F:F,A65,'2012'!C:C,B65,'2012'!D:D,"",'2012'!AA:AA,"JRO"), 0)</f>
        <v>0</v>
      </c>
      <c r="BQ65" s="0" t="n">
        <f aca="false">IFERROR(BP65/BO65, 0)</f>
        <v>0</v>
      </c>
      <c r="BR65" s="0" t="n">
        <f aca="false">IFERROR(SUMIFS('2011'!$G:$G,'2011'!F:F,A65,'2011'!C:C,B65,'2011'!D:D,"",'2011'!AA:AA,"JRO",'2011'!L:L,"&lt;&gt;"), 0)</f>
        <v>0</v>
      </c>
      <c r="BS65" s="0" t="n">
        <f aca="false">IFERROR(SUMIFS('2011'!L:L,'2011'!F:F,A65,'2011'!C:C,B65,'2011'!D:D,"",'2011'!AA:AA,"JRO"), 0)</f>
        <v>0</v>
      </c>
      <c r="BT65" s="7" t="n">
        <f aca="false">IFERROR(BS65/BR65, 0)</f>
        <v>0</v>
      </c>
      <c r="BU65" s="0" t="n">
        <f aca="false">IFERROR(SUMIFS('2010'!$G:$G,'2010'!F:F,A65,'2010'!C:C,B65,'2010'!D:D,"",'2010'!AA:AA,"JRO",'2010'!L:L,"&lt;&gt;"), 0)</f>
        <v>0</v>
      </c>
      <c r="BV65" s="0" t="n">
        <f aca="false">IFERROR(SUMIFS('2010'!L:L,'2010'!F:F,A65,'2010'!C:C,B65,'2010'!D:D,"",'2010'!AA:AA,"JRO"), 0)</f>
        <v>0</v>
      </c>
      <c r="BW65" s="7" t="n">
        <f aca="false">IFERROR(BV65/BU65, 0)</f>
        <v>0</v>
      </c>
      <c r="BX65" s="0" t="n">
        <f aca="false">IFERROR(SUMIFS('2009'!$G:$G,'2009'!F:F,A65,'2009'!C:C,B65,'2009'!D:D,"",'2009'!AA:AA,"JRO",'2009'!L:L,"&lt;&gt;"), 0)</f>
        <v>0</v>
      </c>
      <c r="BY65" s="0" t="n">
        <f aca="false">IFERROR(SUMIFS('2009'!L:L,'2009'!F:F,A65,'2009'!C:C,B65,'2009'!D:D,"",'2009'!AA:AA,"JRO"), 0)</f>
        <v>0</v>
      </c>
      <c r="BZ65" s="7" t="n">
        <f aca="false">IFERROR(BY65/BX65, 0)</f>
        <v>0</v>
      </c>
    </row>
    <row r="66" customFormat="false" ht="15" hidden="false" customHeight="false" outlineLevel="0" collapsed="false">
      <c r="A66" s="0" t="s">
        <v>88</v>
      </c>
      <c r="B66" s="13" t="s">
        <v>80</v>
      </c>
      <c r="C66" s="56" t="n">
        <f aca="false">IFERROR(AVERAGEIFS(I66:BZ66,I$2:BZ$2,"JRO escorts per deportee",I66:BZ66,"&lt;&gt;0"), 0)</f>
        <v>0</v>
      </c>
      <c r="D66" s="13" t="n">
        <f aca="false">IFERROR(AVERAGEIFS(I66:BZ66,I$2:BZ$2,"NRO escorts per deportee",I66:BZ66,"&lt;&gt;0"), 0)</f>
        <v>0</v>
      </c>
      <c r="E66" s="13" t="n">
        <f aca="false">IFERROR(AVERAGEIFS(I66:BZ66,I$2:BZ$2,"CRO escorts per deportee",I66:BZ66,"&lt;&gt;0"), 0)</f>
        <v>0</v>
      </c>
      <c r="G66" s="0" t="n">
        <f aca="false">SUM(J66,M66,P66)</f>
        <v>0</v>
      </c>
      <c r="H66" s="0" t="n">
        <f aca="false">SUM(K66,N66,Q66)</f>
        <v>0</v>
      </c>
      <c r="I66" s="7" t="n">
        <f aca="false">IFERROR(H66/G66, 0)</f>
        <v>0</v>
      </c>
      <c r="J66" s="0" t="n">
        <f aca="false">IFERROR(SUMIFS('2018'!$H:$H,'2018'!$C:$C,B66,'2018'!$F:$F,A66,'2018'!AA:AA,"JRO",'2018'!P:P,"&lt;&gt;")+SUMIFS('2018'!$I:$I,'2018'!$D:$D,B66,'2018'!$F:$F,A66,'2018'!AA:AA,"JRO",'2018'!Q:Q,"&lt;&gt;")+SUMIFS('2018'!$J:$J,'2018'!$E:$E,B66,'2018'!$F:$F,A66,'2018'!AA:AA,"JRO",'2018'!R:R,"&lt;&gt;"), 0)</f>
        <v>0</v>
      </c>
      <c r="K66" s="0" t="n">
        <f aca="false">IFERROR(SUMIFS('2018'!M:M,'2018'!AA:AA,"JRO",'2018'!F:F,A66,'2018'!C:C,B66)+SUMIFS('2018'!P:P,'2018'!AA:AA,"JRO",'2018'!F:F,A66,'2018'!C:C,B66)+SUMIFS('2018'!N:N,'2018'!AA:AA,"JRO",'2018'!F:F,A66,'2018'!D:D,B66)+SUMIFS('2018'!N:N,'2018'!AA:AA,"JRO",'2018'!F:F,A66,'2018'!D:D,B66)+SUMIFS('2018'!O:O,'2018'!AA:AA,"JRO",'2018'!F:F,A66,'2018'!E:E,B66)+SUMIFS('2018'!R:R,'2018'!AA:AA,"JRO",'2018'!F:F,A66,'2018'!E:E,B66), 0)</f>
        <v>0</v>
      </c>
      <c r="L66" s="7" t="n">
        <f aca="false">IFERROR(K66/J66, 0)</f>
        <v>0</v>
      </c>
      <c r="M66" s="0" t="n">
        <f aca="false">IFERROR(SUMIFS('2018'!$H:$H,'2018'!$C:$C,B66,'2018'!$F:$F,A66,'2018'!AA:AA,"NRO",'2018'!P:P,"&lt;&gt;")+SUMIFS('2018'!$I:$I,'2018'!$D:$D,B66,'2018'!$F:$F,A66,'2018'!AA:AA,"NRO",'2018'!Q:Q,"&lt;&gt;")+SUMIFS('2018'!$J:$J,'2018'!$E:$E,B66,'2018'!$F:$F,A66,'2018'!AA:AA,"NRO",'2018'!R:R,"&lt;&gt;"), 0)</f>
        <v>0</v>
      </c>
      <c r="N66" s="0" t="n">
        <f aca="false">IFERROR(SUMIFS('2018'!M:M,'2018'!AA:AA,"NRO",'2018'!F:F,A66,'2018'!C:C,B66)+SUMIFS('2018'!P:P,'2018'!AA:AA,"NRO",'2018'!F:F,A66,'2018'!C:C,B66)+SUMIFS('2018'!N:N,'2018'!AA:AA,"NRO",'2018'!F:F,A66,'2018'!D:D,B66)+SUMIFS('2018'!N:N,'2018'!AA:AA,"NRO",'2018'!F:F,A66,'2018'!D:D,B66)+SUMIFS('2018'!O:O,'2018'!AA:AA,"NRO",'2018'!F:F,A66,'2018'!E:E,B66)+SUMIFS('2018'!R:R,'2018'!AA:AA,"NRO",'2018'!F:F,A66,'2018'!E:E,B66), 0)</f>
        <v>0</v>
      </c>
      <c r="O66" s="7" t="n">
        <f aca="false">IFERROR(N66/M66, 0)</f>
        <v>0</v>
      </c>
      <c r="P66" s="0" t="n">
        <f aca="false">IFERROR(SUMIFS('2018'!$H:$H,'2018'!$C:$C,B66,'2018'!$F:$F,A66,'2018'!AA:AA,"CRO")+SUMIFS('2018'!$I:$I,'2018'!$D:$D,B66,'2018'!$F:$F,A66,'2018'!AA:AA,"CRO")+SUMIFS('2018'!$J:$J,'2018'!$E:$E,B66,'2018'!$F:$F,A66,'2018'!AA:AA,"CRO"), 0)</f>
        <v>0</v>
      </c>
      <c r="Q66" s="0" t="n">
        <f aca="false">IFERROR(SUMIFS('2018'!M:M,'2018'!AA:AA,"CRO",'2018'!F:F,A66,'2018'!C:C,B66)+SUMIFS('2018'!P:P,'2018'!AA:AA,"CRO",'2018'!F:F,A66,'2018'!C:C,B66)+SUMIFS('2018'!N:N,'2018'!AA:AA,"CRO",'2018'!F:F,A66,'2018'!D:D,B66)+SUMIFS('2018'!N:N,'2018'!AA:AA,"CRO",'2018'!F:F,A66,'2018'!D:D,B66)+SUMIFS('2018'!O:O,'2018'!AA:AA,"CRO",'2018'!F:F,A66,'2018'!E:E,B66)+SUMIFS('2018'!R:R,'2018'!AA:AA,"CRO",'2018'!F:F,A66,'2018'!E:E,B66), 0)</f>
        <v>0</v>
      </c>
      <c r="R66" s="7" t="n">
        <f aca="false">IFERROR(Q66/P66, 0)</f>
        <v>0</v>
      </c>
      <c r="S66" s="7" t="n">
        <f aca="false">SUM(V66,Y66,AB66)</f>
        <v>0</v>
      </c>
      <c r="T66" s="7" t="n">
        <f aca="false">SUM(W66,Z66,AC66)</f>
        <v>0</v>
      </c>
      <c r="U66" s="7" t="n">
        <f aca="false">IFERROR(T66/S66, 0)</f>
        <v>0</v>
      </c>
      <c r="V66" s="0" t="n">
        <f aca="false">SUMIFS('2017'!$H:$H,'2017'!$C:$C,B66,'2017'!$F:$F,A66,'2017'!AA:AA,"JRO",'2017'!P:P,"&lt;&gt;")+SUMIFS('2017'!$I:$I,'2017'!$D:$D,B66,'2017'!$F:$F,A66,'2017'!AA:AA,"JRO",'2017'!Q:Q,"&lt;&gt;")+SUMIFS('2017'!$J:$J,'2017'!$E:$E,B66,'2017'!$F:$F,A66,'2017'!AA:AA,"JRO",'2017'!R:R,"&lt;&gt;")</f>
        <v>0</v>
      </c>
      <c r="W66" s="0" t="n">
        <f aca="false">IFERROR(SUMIFS('2017'!M:M,'2017'!AA:AA,"JRO",'2017'!F:F,A66,'2017'!C:C,B66)+SUMIFS('2017'!P:P,'2017'!AA:AA,"JRO",'2017'!F:F,A66,'2017'!C:C,B66)+SUMIFS('2017'!N:N,'2017'!AA:AA,"JRO",'2017'!F:F,A66,'2017'!D:D,B66)+SUMIFS('2017'!N:N,'2017'!AA:AA,"JRO",'2017'!F:F,A66,'2017'!D:D,B66)+SUMIFS('2017'!O:O,'2017'!AA:AA,"JRO",'2017'!F:F,A66,'2017'!E:E,B66)+SUMIFS('2017'!R:R,'2017'!AA:AA,"JRO",'2017'!F:F,A66,'2017'!E:E,B66), 0)</f>
        <v>0</v>
      </c>
      <c r="X66" s="7" t="n">
        <f aca="false">IFERROR(W66/V66, 0)</f>
        <v>0</v>
      </c>
      <c r="Y66" s="0" t="n">
        <f aca="false">IFERROR(SUMIFS('2017'!$H:$H,'2017'!$C:$C,B66,'2017'!$F:$F,A66,'2017'!AA:AA,"NRO",'2017'!P:P,"&lt;&gt;")+SUMIFS('2017'!$I:$I,'2017'!$D:$D,B66,'2017'!$F:$F,A66,'2017'!AA:AA,"NRO",'2017'!Q:Q,"&lt;&gt;")+SUMIFS('2017'!$J:$J,'2017'!$E:$E,B66,'2017'!$F:$F,A66,'2017'!AA:AA,"NRO",'2017'!R:R,"&lt;&gt;"), 0)</f>
        <v>0</v>
      </c>
      <c r="Z66" s="0" t="n">
        <f aca="false">IFERROR(SUMIFS('2017'!M:M,'2017'!AA:AA,"NRO",'2017'!F:F,A66,'2017'!C:C,B66)+SUMIFS('2017'!P:P,'2017'!AA:AA,"NRO",'2017'!F:F,A66,'2017'!C:C,B66)+SUMIFS('2017'!N:N,'2017'!AA:AA,"NRO",'2017'!F:F,A66,'2017'!D:D,B66)+SUMIFS('2017'!N:N,'2017'!AA:AA,"NRO",'2017'!F:F,A66,'2017'!D:D,B66)+SUMIFS('2017'!O:O,'2017'!AA:AA,"NRO",'2017'!F:F,A66,'2017'!E:E,B66)+SUMIFS('2017'!R:R,'2017'!AA:AA,"NRO",'2017'!F:F,A66,'2017'!E:E,B66), 0)</f>
        <v>0</v>
      </c>
      <c r="AA66" s="7" t="n">
        <f aca="false">IFERROR(Z66/Y66, 0)</f>
        <v>0</v>
      </c>
      <c r="AB66" s="0" t="n">
        <f aca="false">IFERROR(SUMIFS('2017'!$H:$H,'2017'!$C:$C,B66,'2017'!$F:$F,A66,'2017'!AA:AA,"CRO",'2017'!P:P,"&lt;&gt;")+SUMIFS('2017'!$I:$I,'2017'!$D:$D,B66,'2017'!$F:$F,A66,'2017'!AA:AA,"CRO",'2017'!Q:Q,"&lt;&gt;")+SUMIFS('2017'!$J:$J,'2017'!$E:$E,B66,'2017'!$F:$F,A66,'2017'!AA:AA,"CRO",'2017'!R:R,"&lt;&gt;"), 0)</f>
        <v>0</v>
      </c>
      <c r="AC66" s="0" t="n">
        <f aca="false">IFERROR(SUMIFS('2017'!M:M,'2017'!AA:AA,"CRO",'2017'!F:F,A66,'2017'!C:C,B66)+SUMIFS('2017'!P:P,'2017'!AA:AA,"CRO",'2017'!F:F,A66,'2017'!C:C,B66)+SUMIFS('2017'!N:N,'2017'!AA:AA,"CRO",'2017'!F:F,A66,'2017'!D:D,B66)+SUMIFS('2017'!N:N,'2017'!AA:AA,"CRO",'2017'!F:F,A66,'2017'!D:D,B66)+SUMIFS('2017'!O:O,'2017'!AA:AA,"CRO",'2017'!F:F,A66,'2017'!E:E,B66)+SUMIFS('2017'!R:R,'2017'!AA:AA,"CRO",'2017'!F:F,A66,'2017'!E:E,B66), 0)</f>
        <v>0</v>
      </c>
      <c r="AD66" s="0" t="n">
        <f aca="false">IFERROR(AC66/AB66, 0)</f>
        <v>0</v>
      </c>
      <c r="AE66" s="0" t="n">
        <f aca="false">SUM(AH66,AK66,AN66)</f>
        <v>0</v>
      </c>
      <c r="AF66" s="0" t="n">
        <f aca="false">SUM(AI66,AL66,AO66)</f>
        <v>0</v>
      </c>
      <c r="AG66" s="7" t="n">
        <f aca="false">IFERROR(AF66/AE66, 0)</f>
        <v>0</v>
      </c>
      <c r="AH66" s="0" t="n">
        <f aca="false">IFERROR(SUMIFS('2016'!$G:$G,'2016'!F:F,A66,'2016'!C:C,B66,'2016'!D:D,"",'2016'!AA:AA,"JRO",'2016'!L:L,"&lt;&gt;"), 0)</f>
        <v>0</v>
      </c>
      <c r="AI66" s="0" t="n">
        <f aca="false">IFERROR(SUMIFS('2016'!L:L,'2016'!F:F,A66,'2016'!C:C,B66,'2016'!D:D,"",'2016'!AA:AA,"JRO"), 0)</f>
        <v>0</v>
      </c>
      <c r="AJ66" s="7" t="n">
        <f aca="false">IFERROR(AI66/AH66, 0)</f>
        <v>0</v>
      </c>
      <c r="AK66" s="0" t="n">
        <f aca="false">IFERROR(SUMIFS('2016'!$G:$G,'2016'!F:F,A66,'2016'!C:C,B66,'2016'!D:D,"",'2016'!AA:AA,"NRO",'2016'!L:L,"&lt;&gt;"), 0)</f>
        <v>0</v>
      </c>
      <c r="AL66" s="0" t="n">
        <f aca="false">IFERROR(SUMIFS('2016'!L:L,'2016'!F:F,A66,'2016'!C:C,B66,'2016'!D:D,"",'2016'!AA:AA,"NRO"), 0)</f>
        <v>0</v>
      </c>
      <c r="AM66" s="0" t="n">
        <f aca="false">IFERROR(AL66/AK66, 0)</f>
        <v>0</v>
      </c>
      <c r="AN66" s="0" t="n">
        <f aca="false">IFERROR(SUMIFS('2016'!$G:$G,'2016'!F:F,A66,'2016'!C:C,B66,'2016'!D:D,"",'2016'!AA:AA,"CRO",'2016'!L:L,"&lt;&gt;"), 0)</f>
        <v>0</v>
      </c>
      <c r="AO66" s="0" t="n">
        <f aca="false">IFERROR(SUMIFS('2016'!L:L,'2016'!F:F,A66,'2016'!C:C,B66,'2016'!D:D,"",'2016'!AA:AA,"CRO"), 0)</f>
        <v>0</v>
      </c>
      <c r="AP66" s="0" t="n">
        <f aca="false">IFERROR(AO66/AN66, 0)</f>
        <v>0</v>
      </c>
      <c r="AQ66" s="0" t="n">
        <f aca="false">SUM(AT66,AW66,AZ66)</f>
        <v>0</v>
      </c>
      <c r="AR66" s="0" t="n">
        <f aca="false">SUM(AU66,AX66,BA66)</f>
        <v>0</v>
      </c>
      <c r="AS66" s="7" t="n">
        <f aca="false">IFERROR(AR66/AQ66, 0)</f>
        <v>0</v>
      </c>
      <c r="AT66" s="0" t="n">
        <f aca="false">IFERROR(SUMIFS('2015'!$G:$G,'2015'!F:F,A66,'2015'!C:C,B66,'2015'!D:D,"",'2015'!AA:AA,"JRO",'2015'!L:L,"&lt;&gt;"), 0)</f>
        <v>0</v>
      </c>
      <c r="AU66" s="0" t="n">
        <f aca="false">IFERROR(SUMIFS('2015'!L:L,'2015'!F:F,A66,'2015'!C:C,B66,'2015'!D:D,"",'2015'!AA:AA,"JRO"), 0)</f>
        <v>0</v>
      </c>
      <c r="AV66" s="0" t="n">
        <f aca="false">IFERROR(AU66/AT66, 0)</f>
        <v>0</v>
      </c>
      <c r="AW66" s="0" t="n">
        <f aca="false">IFERROR(SUMIFS('2015'!$G:$G,'2015'!F:F,A66,'2015'!C:C,B66,'2015'!D:D,"",'2015'!AA:AA,"NRO",'2015'!L:L,"&lt;&gt;"), 0)</f>
        <v>0</v>
      </c>
      <c r="AX66" s="0" t="n">
        <f aca="false">IFERROR(SUMIFS('2015'!L:L,'2015'!F:F,A66,'2015'!C:C,B66,'2015'!D:D,"",'2015'!AA:AA,"NRO"), 0)</f>
        <v>0</v>
      </c>
      <c r="AY66" s="0" t="n">
        <f aca="false">IFERROR(AX66/AW66, 0)</f>
        <v>0</v>
      </c>
      <c r="AZ66" s="0" t="n">
        <f aca="false">IFERROR(SUMIFS('2015'!$G:$G,'2015'!F:F,A66,'2015'!C:C,B66,'2015'!D:D,"",'2015'!AA:AA,"CRO",'2015'!L:L,"&lt;&gt;"), 0)</f>
        <v>0</v>
      </c>
      <c r="BA66" s="0" t="n">
        <f aca="false">IFERROR(SUMIFS('2015'!L:L,'2015'!F:F,A66,'2015'!C:C,B66,'2015'!D:D,"",'2015'!AA:AA,"CRO"), 0)</f>
        <v>0</v>
      </c>
      <c r="BB66" s="0" t="n">
        <f aca="false">IFERROR(BA66/AZ66, 0)</f>
        <v>0</v>
      </c>
      <c r="BC66" s="0" t="n">
        <f aca="false">SUM(BF66,BI66)</f>
        <v>0</v>
      </c>
      <c r="BD66" s="0" t="n">
        <f aca="false">SUM(BG66,BJ66)</f>
        <v>0</v>
      </c>
      <c r="BE66" s="7" t="n">
        <f aca="false">IFERROR(BD66/BC66, 0)</f>
        <v>0</v>
      </c>
      <c r="BF66" s="0" t="n">
        <f aca="false">IFERROR(SUMIFS('2014'!$G:$G,'2014'!F:F,A66,'2014'!C:C,B66,'2014'!D:D,"",'2014'!AA:AA,"JRO",'2014'!L:L,"&lt;&gt;"), 0)</f>
        <v>0</v>
      </c>
      <c r="BG66" s="0" t="n">
        <f aca="false">IFERROR(SUMIFS('2014'!L:L,'2014'!F:F,A66,'2014'!C:C,B66,'2014'!D:D,"",'2014'!AA:AA,"JRO"), 0)</f>
        <v>0</v>
      </c>
      <c r="BH66" s="7" t="n">
        <f aca="false">IFERROR(BG66/BF66, 0)</f>
        <v>0</v>
      </c>
      <c r="BI66" s="0" t="n">
        <f aca="false">IFERROR(SUMIFS('2014'!$G:$G,'2014'!F:F,A66,'2014'!C:C,B66,'2014'!D:D,"",'2014'!AA:AA,"CRO",'2014'!L:L,"&lt;&gt;"), 0)</f>
        <v>0</v>
      </c>
      <c r="BJ66" s="0" t="n">
        <f aca="false">IFERROR(SUMIFS('2014'!L:L,'2014'!F:F,A66,'2014'!C:C,B66,'2014'!D:D,"",'2014'!AA:AA,"CRO"), 0)</f>
        <v>0</v>
      </c>
      <c r="BK66" s="0" t="n">
        <f aca="false">IFERROR(BJ66/BI66, 0)</f>
        <v>0</v>
      </c>
      <c r="BL66" s="0" t="n">
        <f aca="false">IFERROR(SUMIFS('2013'!$G:$G,'2013'!F:F,A66,'2013'!C:C,B66,'2013'!D:D,"",'2013'!AA:AA,"JRO",'2013'!L:L,"&lt;&gt;"), 0)</f>
        <v>0</v>
      </c>
      <c r="BM66" s="0" t="n">
        <f aca="false">IFERROR(SUMIFS('2013'!L:L,'2013'!F:F,A66,'2013'!C:C,B66,'2013'!D:D,"",'2013'!AA:AA,"JRO"), 0)</f>
        <v>0</v>
      </c>
      <c r="BN66" s="0" t="n">
        <f aca="false">IFERROR(BM66/BL66, 0)</f>
        <v>0</v>
      </c>
      <c r="BO66" s="0" t="n">
        <f aca="false">IFERROR(SUMIFS('2012'!$G:$G,'2012'!F:F,A66,'2012'!C:C,B66,'2012'!D:D,"",'2012'!AA:AA,"JRO",'2012'!L:L,"&lt;&gt;"), 0)</f>
        <v>0</v>
      </c>
      <c r="BP66" s="0" t="n">
        <f aca="false">IFERROR(SUMIFS('2012'!L:L,'2012'!F:F,A66,'2012'!C:C,B66,'2012'!D:D,"",'2012'!AA:AA,"JRO"), 0)</f>
        <v>0</v>
      </c>
      <c r="BQ66" s="0" t="n">
        <f aca="false">IFERROR(BP66/BO66, 0)</f>
        <v>0</v>
      </c>
      <c r="BR66" s="0" t="n">
        <f aca="false">IFERROR(SUMIFS('2011'!$G:$G,'2011'!F:F,A66,'2011'!C:C,B66,'2011'!D:D,"",'2011'!AA:AA,"JRO",'2011'!L:L,"&lt;&gt;"), 0)</f>
        <v>0</v>
      </c>
      <c r="BS66" s="0" t="n">
        <f aca="false">IFERROR(SUMIFS('2011'!L:L,'2011'!F:F,A66,'2011'!C:C,B66,'2011'!D:D,"",'2011'!AA:AA,"JRO"), 0)</f>
        <v>0</v>
      </c>
      <c r="BT66" s="7" t="n">
        <f aca="false">IFERROR(BS66/BR66, 0)</f>
        <v>0</v>
      </c>
      <c r="BU66" s="0" t="n">
        <f aca="false">IFERROR(SUMIFS('2010'!$G:$G,'2010'!F:F,A66,'2010'!C:C,B66,'2010'!D:D,"",'2010'!AA:AA,"JRO",'2010'!L:L,"&lt;&gt;"), 0)</f>
        <v>0</v>
      </c>
      <c r="BV66" s="0" t="n">
        <f aca="false">IFERROR(SUMIFS('2010'!L:L,'2010'!F:F,A66,'2010'!C:C,B66,'2010'!D:D,"",'2010'!AA:AA,"JRO"), 0)</f>
        <v>0</v>
      </c>
      <c r="BW66" s="7" t="n">
        <f aca="false">IFERROR(BV66/BU66, 0)</f>
        <v>0</v>
      </c>
      <c r="BX66" s="0" t="n">
        <f aca="false">IFERROR(SUMIFS('2009'!$G:$G,'2009'!F:F,A66,'2009'!C:C,B66,'2009'!D:D,"",'2009'!AA:AA,"JRO",'2009'!L:L,"&lt;&gt;"), 0)</f>
        <v>0</v>
      </c>
      <c r="BY66" s="0" t="n">
        <f aca="false">IFERROR(SUMIFS('2009'!L:L,'2009'!F:F,A66,'2009'!C:C,B66,'2009'!D:D,"",'2009'!AA:AA,"JRO"), 0)</f>
        <v>0</v>
      </c>
      <c r="BZ66" s="7" t="n">
        <f aca="false">IFERROR(BY66/BX66, 0)</f>
        <v>0</v>
      </c>
    </row>
    <row r="67" customFormat="false" ht="15" hidden="false" customHeight="false" outlineLevel="0" collapsed="false">
      <c r="A67" s="0" t="s">
        <v>88</v>
      </c>
      <c r="B67" s="17" t="s">
        <v>69</v>
      </c>
      <c r="C67" s="56" t="n">
        <f aca="false">IFERROR(AVERAGEIFS(I67:BZ67,I$2:BZ$2,"JRO escorts per deportee",I67:BZ67,"&lt;&gt;0"), 0)</f>
        <v>2.25</v>
      </c>
      <c r="D67" s="13" t="n">
        <f aca="false">IFERROR(AVERAGEIFS(I67:BZ67,I$2:BZ$2,"NRO escorts per deportee",I67:BZ67,"&lt;&gt;0"), 0)</f>
        <v>0</v>
      </c>
      <c r="E67" s="13" t="n">
        <f aca="false">IFERROR(AVERAGEIFS(I67:BZ67,I$2:BZ$2,"CRO escorts per deportee",I67:BZ67,"&lt;&gt;0"), 0)</f>
        <v>0</v>
      </c>
      <c r="G67" s="0" t="n">
        <f aca="false">SUM(J67,M67,P67)</f>
        <v>0</v>
      </c>
      <c r="H67" s="0" t="n">
        <f aca="false">SUM(K67,N67,Q67)</f>
        <v>0</v>
      </c>
      <c r="I67" s="7" t="n">
        <f aca="false">IFERROR(H67/G67, 0)</f>
        <v>0</v>
      </c>
      <c r="J67" s="0" t="n">
        <f aca="false">IFERROR(SUMIFS('2018'!$H:$H,'2018'!$C:$C,B67,'2018'!$F:$F,A67,'2018'!AA:AA,"JRO",'2018'!P:P,"&lt;&gt;")+SUMIFS('2018'!$I:$I,'2018'!$D:$D,B67,'2018'!$F:$F,A67,'2018'!AA:AA,"JRO",'2018'!Q:Q,"&lt;&gt;")+SUMIFS('2018'!$J:$J,'2018'!$E:$E,B67,'2018'!$F:$F,A67,'2018'!AA:AA,"JRO",'2018'!R:R,"&lt;&gt;"), 0)</f>
        <v>0</v>
      </c>
      <c r="K67" s="0" t="n">
        <f aca="false">IFERROR(SUMIFS('2018'!M:M,'2018'!AA:AA,"JRO",'2018'!F:F,A67,'2018'!C:C,B67)+SUMIFS('2018'!P:P,'2018'!AA:AA,"JRO",'2018'!F:F,A67,'2018'!C:C,B67)+SUMIFS('2018'!N:N,'2018'!AA:AA,"JRO",'2018'!F:F,A67,'2018'!D:D,B67)+SUMIFS('2018'!N:N,'2018'!AA:AA,"JRO",'2018'!F:F,A67,'2018'!D:D,B67)+SUMIFS('2018'!O:O,'2018'!AA:AA,"JRO",'2018'!F:F,A67,'2018'!E:E,B67)+SUMIFS('2018'!R:R,'2018'!AA:AA,"JRO",'2018'!F:F,A67,'2018'!E:E,B67), 0)</f>
        <v>0</v>
      </c>
      <c r="L67" s="7" t="n">
        <f aca="false">IFERROR(K67/J67, 0)</f>
        <v>0</v>
      </c>
      <c r="M67" s="0" t="n">
        <f aca="false">IFERROR(SUMIFS('2018'!$H:$H,'2018'!$C:$C,B67,'2018'!$F:$F,A67,'2018'!AA:AA,"NRO",'2018'!P:P,"&lt;&gt;")+SUMIFS('2018'!$I:$I,'2018'!$D:$D,B67,'2018'!$F:$F,A67,'2018'!AA:AA,"NRO",'2018'!Q:Q,"&lt;&gt;")+SUMIFS('2018'!$J:$J,'2018'!$E:$E,B67,'2018'!$F:$F,A67,'2018'!AA:AA,"NRO",'2018'!R:R,"&lt;&gt;"), 0)</f>
        <v>0</v>
      </c>
      <c r="N67" s="0" t="n">
        <f aca="false">IFERROR(SUMIFS('2018'!M:M,'2018'!AA:AA,"NRO",'2018'!F:F,A67,'2018'!C:C,B67)+SUMIFS('2018'!P:P,'2018'!AA:AA,"NRO",'2018'!F:F,A67,'2018'!C:C,B67)+SUMIFS('2018'!N:N,'2018'!AA:AA,"NRO",'2018'!F:F,A67,'2018'!D:D,B67)+SUMIFS('2018'!N:N,'2018'!AA:AA,"NRO",'2018'!F:F,A67,'2018'!D:D,B67)+SUMIFS('2018'!O:O,'2018'!AA:AA,"NRO",'2018'!F:F,A67,'2018'!E:E,B67)+SUMIFS('2018'!R:R,'2018'!AA:AA,"NRO",'2018'!F:F,A67,'2018'!E:E,B67), 0)</f>
        <v>0</v>
      </c>
      <c r="O67" s="7" t="n">
        <f aca="false">IFERROR(N67/M67, 0)</f>
        <v>0</v>
      </c>
      <c r="P67" s="0" t="n">
        <f aca="false">IFERROR(SUMIFS('2018'!$H:$H,'2018'!$C:$C,B67,'2018'!$F:$F,A67,'2018'!AA:AA,"CRO")+SUMIFS('2018'!$I:$I,'2018'!$D:$D,B67,'2018'!$F:$F,A67,'2018'!AA:AA,"CRO")+SUMIFS('2018'!$J:$J,'2018'!$E:$E,B67,'2018'!$F:$F,A67,'2018'!AA:AA,"CRO"), 0)</f>
        <v>0</v>
      </c>
      <c r="Q67" s="0" t="n">
        <f aca="false">IFERROR(SUMIFS('2018'!M:M,'2018'!AA:AA,"CRO",'2018'!F:F,A67,'2018'!C:C,B67)+SUMIFS('2018'!P:P,'2018'!AA:AA,"CRO",'2018'!F:F,A67,'2018'!C:C,B67)+SUMIFS('2018'!N:N,'2018'!AA:AA,"CRO",'2018'!F:F,A67,'2018'!D:D,B67)+SUMIFS('2018'!N:N,'2018'!AA:AA,"CRO",'2018'!F:F,A67,'2018'!D:D,B67)+SUMIFS('2018'!O:O,'2018'!AA:AA,"CRO",'2018'!F:F,A67,'2018'!E:E,B67)+SUMIFS('2018'!R:R,'2018'!AA:AA,"CRO",'2018'!F:F,A67,'2018'!E:E,B67), 0)</f>
        <v>0</v>
      </c>
      <c r="R67" s="7" t="n">
        <f aca="false">IFERROR(Q67/P67, 0)</f>
        <v>0</v>
      </c>
      <c r="S67" s="7" t="n">
        <f aca="false">SUM(V67,Y67,AB67)</f>
        <v>0</v>
      </c>
      <c r="T67" s="7" t="n">
        <f aca="false">SUM(W67,Z67,AC67)</f>
        <v>0</v>
      </c>
      <c r="U67" s="7" t="n">
        <f aca="false">IFERROR(T67/S67, 0)</f>
        <v>0</v>
      </c>
      <c r="V67" s="0" t="n">
        <f aca="false">SUMIFS('2017'!$H:$H,'2017'!$C:$C,B67,'2017'!$F:$F,A67,'2017'!AA:AA,"JRO",'2017'!P:P,"&lt;&gt;")+SUMIFS('2017'!$I:$I,'2017'!$D:$D,B67,'2017'!$F:$F,A67,'2017'!AA:AA,"JRO",'2017'!Q:Q,"&lt;&gt;")+SUMIFS('2017'!$J:$J,'2017'!$E:$E,B67,'2017'!$F:$F,A67,'2017'!AA:AA,"JRO",'2017'!R:R,"&lt;&gt;")</f>
        <v>0</v>
      </c>
      <c r="W67" s="0" t="n">
        <f aca="false">IFERROR(SUMIFS('2017'!M:M,'2017'!AA:AA,"JRO",'2017'!F:F,A67,'2017'!C:C,B67)+SUMIFS('2017'!P:P,'2017'!AA:AA,"JRO",'2017'!F:F,A67,'2017'!C:C,B67)+SUMIFS('2017'!N:N,'2017'!AA:AA,"JRO",'2017'!F:F,A67,'2017'!D:D,B67)+SUMIFS('2017'!N:N,'2017'!AA:AA,"JRO",'2017'!F:F,A67,'2017'!D:D,B67)+SUMIFS('2017'!O:O,'2017'!AA:AA,"JRO",'2017'!F:F,A67,'2017'!E:E,B67)+SUMIFS('2017'!R:R,'2017'!AA:AA,"JRO",'2017'!F:F,A67,'2017'!E:E,B67), 0)</f>
        <v>0</v>
      </c>
      <c r="X67" s="7" t="n">
        <f aca="false">IFERROR(W67/V67, 0)</f>
        <v>0</v>
      </c>
      <c r="Y67" s="0" t="n">
        <f aca="false">IFERROR(SUMIFS('2017'!$H:$H,'2017'!$C:$C,B67,'2017'!$F:$F,A67,'2017'!AA:AA,"NRO",'2017'!P:P,"&lt;&gt;")+SUMIFS('2017'!$I:$I,'2017'!$D:$D,B67,'2017'!$F:$F,A67,'2017'!AA:AA,"NRO",'2017'!Q:Q,"&lt;&gt;")+SUMIFS('2017'!$J:$J,'2017'!$E:$E,B67,'2017'!$F:$F,A67,'2017'!AA:AA,"NRO",'2017'!R:R,"&lt;&gt;"), 0)</f>
        <v>0</v>
      </c>
      <c r="Z67" s="0" t="n">
        <f aca="false">IFERROR(SUMIFS('2017'!M:M,'2017'!AA:AA,"NRO",'2017'!F:F,A67,'2017'!C:C,B67)+SUMIFS('2017'!P:P,'2017'!AA:AA,"NRO",'2017'!F:F,A67,'2017'!C:C,B67)+SUMIFS('2017'!N:N,'2017'!AA:AA,"NRO",'2017'!F:F,A67,'2017'!D:D,B67)+SUMIFS('2017'!N:N,'2017'!AA:AA,"NRO",'2017'!F:F,A67,'2017'!D:D,B67)+SUMIFS('2017'!O:O,'2017'!AA:AA,"NRO",'2017'!F:F,A67,'2017'!E:E,B67)+SUMIFS('2017'!R:R,'2017'!AA:AA,"NRO",'2017'!F:F,A67,'2017'!E:E,B67), 0)</f>
        <v>0</v>
      </c>
      <c r="AA67" s="7" t="n">
        <f aca="false">IFERROR(Z67/Y67, 0)</f>
        <v>0</v>
      </c>
      <c r="AB67" s="0" t="n">
        <f aca="false">IFERROR(SUMIFS('2017'!$H:$H,'2017'!$C:$C,B67,'2017'!$F:$F,A67,'2017'!AA:AA,"CRO",'2017'!P:P,"&lt;&gt;")+SUMIFS('2017'!$I:$I,'2017'!$D:$D,B67,'2017'!$F:$F,A67,'2017'!AA:AA,"CRO",'2017'!Q:Q,"&lt;&gt;")+SUMIFS('2017'!$J:$J,'2017'!$E:$E,B67,'2017'!$F:$F,A67,'2017'!AA:AA,"CRO",'2017'!R:R,"&lt;&gt;"), 0)</f>
        <v>0</v>
      </c>
      <c r="AC67" s="0" t="n">
        <f aca="false">IFERROR(SUMIFS('2017'!M:M,'2017'!AA:AA,"CRO",'2017'!F:F,A67,'2017'!C:C,B67)+SUMIFS('2017'!P:P,'2017'!AA:AA,"CRO",'2017'!F:F,A67,'2017'!C:C,B67)+SUMIFS('2017'!N:N,'2017'!AA:AA,"CRO",'2017'!F:F,A67,'2017'!D:D,B67)+SUMIFS('2017'!N:N,'2017'!AA:AA,"CRO",'2017'!F:F,A67,'2017'!D:D,B67)+SUMIFS('2017'!O:O,'2017'!AA:AA,"CRO",'2017'!F:F,A67,'2017'!E:E,B67)+SUMIFS('2017'!R:R,'2017'!AA:AA,"CRO",'2017'!F:F,A67,'2017'!E:E,B67), 0)</f>
        <v>0</v>
      </c>
      <c r="AD67" s="0" t="n">
        <f aca="false">IFERROR(AC67/AB67, 0)</f>
        <v>0</v>
      </c>
      <c r="AE67" s="0" t="n">
        <f aca="false">SUM(AH67,AK67,AN67)</f>
        <v>13</v>
      </c>
      <c r="AF67" s="0" t="n">
        <f aca="false">SUM(AI67,AL67,AO67)</f>
        <v>26</v>
      </c>
      <c r="AG67" s="7" t="n">
        <f aca="false">IFERROR(AF67/AE67, 0)</f>
        <v>2</v>
      </c>
      <c r="AH67" s="0" t="n">
        <f aca="false">IFERROR(SUMIFS('2016'!$G:$G,'2016'!F:F,A67,'2016'!C:C,B67,'2016'!D:D,"",'2016'!AA:AA,"JRO",'2016'!L:L,"&lt;&gt;"), 0)</f>
        <v>13</v>
      </c>
      <c r="AI67" s="0" t="n">
        <f aca="false">IFERROR(SUMIFS('2016'!L:L,'2016'!F:F,A67,'2016'!C:C,B67,'2016'!D:D,"",'2016'!AA:AA,"JRO"), 0)</f>
        <v>26</v>
      </c>
      <c r="AJ67" s="7" t="n">
        <f aca="false">IFERROR(AI67/AH67, 0)</f>
        <v>2</v>
      </c>
      <c r="AK67" s="0" t="n">
        <f aca="false">IFERROR(SUMIFS('2016'!$G:$G,'2016'!F:F,A67,'2016'!C:C,B67,'2016'!D:D,"",'2016'!AA:AA,"NRO",'2016'!L:L,"&lt;&gt;"), 0)</f>
        <v>0</v>
      </c>
      <c r="AL67" s="0" t="n">
        <f aca="false">IFERROR(SUMIFS('2016'!L:L,'2016'!F:F,A67,'2016'!C:C,B67,'2016'!D:D,"",'2016'!AA:AA,"NRO"), 0)</f>
        <v>0</v>
      </c>
      <c r="AM67" s="0" t="n">
        <f aca="false">IFERROR(AL67/AK67, 0)</f>
        <v>0</v>
      </c>
      <c r="AN67" s="0" t="n">
        <f aca="false">IFERROR(SUMIFS('2016'!$G:$G,'2016'!F:F,A67,'2016'!C:C,B67,'2016'!D:D,"",'2016'!AA:AA,"CRO",'2016'!L:L,"&lt;&gt;"), 0)</f>
        <v>0</v>
      </c>
      <c r="AO67" s="0" t="n">
        <f aca="false">IFERROR(SUMIFS('2016'!L:L,'2016'!F:F,A67,'2016'!C:C,B67,'2016'!D:D,"",'2016'!AA:AA,"CRO"), 0)</f>
        <v>0</v>
      </c>
      <c r="AP67" s="0" t="n">
        <f aca="false">IFERROR(AO67/AN67, 0)</f>
        <v>0</v>
      </c>
      <c r="AQ67" s="0" t="n">
        <f aca="false">SUM(AT67,AW67,AZ67)</f>
        <v>4</v>
      </c>
      <c r="AR67" s="0" t="n">
        <f aca="false">SUM(AU67,AX67,BA67)</f>
        <v>10</v>
      </c>
      <c r="AS67" s="7" t="n">
        <f aca="false">IFERROR(AR67/AQ67, 0)</f>
        <v>2.5</v>
      </c>
      <c r="AT67" s="0" t="n">
        <f aca="false">IFERROR(SUMIFS('2015'!$G:$G,'2015'!F:F,A67,'2015'!C:C,B67,'2015'!D:D,"",'2015'!AA:AA,"JRO",'2015'!L:L,"&lt;&gt;"), 0)</f>
        <v>4</v>
      </c>
      <c r="AU67" s="0" t="n">
        <f aca="false">IFERROR(SUMIFS('2015'!L:L,'2015'!F:F,A67,'2015'!C:C,B67,'2015'!D:D,"",'2015'!AA:AA,"JRO"), 0)</f>
        <v>10</v>
      </c>
      <c r="AV67" s="0" t="n">
        <f aca="false">IFERROR(AU67/AT67, 0)</f>
        <v>2.5</v>
      </c>
      <c r="AW67" s="0" t="n">
        <f aca="false">IFERROR(SUMIFS('2015'!$G:$G,'2015'!F:F,A67,'2015'!C:C,B67,'2015'!D:D,"",'2015'!AA:AA,"NRO",'2015'!L:L,"&lt;&gt;"), 0)</f>
        <v>0</v>
      </c>
      <c r="AX67" s="0" t="n">
        <f aca="false">IFERROR(SUMIFS('2015'!L:L,'2015'!F:F,A67,'2015'!C:C,B67,'2015'!D:D,"",'2015'!AA:AA,"NRO"), 0)</f>
        <v>0</v>
      </c>
      <c r="AY67" s="0" t="n">
        <f aca="false">IFERROR(AX67/AW67, 0)</f>
        <v>0</v>
      </c>
      <c r="AZ67" s="0" t="n">
        <f aca="false">IFERROR(SUMIFS('2015'!$G:$G,'2015'!F:F,A67,'2015'!C:C,B67,'2015'!D:D,"",'2015'!AA:AA,"CRO",'2015'!L:L,"&lt;&gt;"), 0)</f>
        <v>0</v>
      </c>
      <c r="BA67" s="0" t="n">
        <f aca="false">IFERROR(SUMIFS('2015'!L:L,'2015'!F:F,A67,'2015'!C:C,B67,'2015'!D:D,"",'2015'!AA:AA,"CRO"), 0)</f>
        <v>0</v>
      </c>
      <c r="BB67" s="0" t="n">
        <f aca="false">IFERROR(BA67/AZ67, 0)</f>
        <v>0</v>
      </c>
      <c r="BC67" s="0" t="n">
        <f aca="false">SUM(BF67,BI67)</f>
        <v>0</v>
      </c>
      <c r="BD67" s="0" t="n">
        <f aca="false">SUM(BG67,BJ67)</f>
        <v>0</v>
      </c>
      <c r="BE67" s="7" t="n">
        <f aca="false">IFERROR(BD67/BC67, 0)</f>
        <v>0</v>
      </c>
      <c r="BF67" s="0" t="n">
        <f aca="false">IFERROR(SUMIFS('2014'!$G:$G,'2014'!F:F,A67,'2014'!C:C,B67,'2014'!D:D,"",'2014'!AA:AA,"JRO",'2014'!L:L,"&lt;&gt;"), 0)</f>
        <v>0</v>
      </c>
      <c r="BG67" s="0" t="n">
        <f aca="false">IFERROR(SUMIFS('2014'!L:L,'2014'!F:F,A67,'2014'!C:C,B67,'2014'!D:D,"",'2014'!AA:AA,"JRO"), 0)</f>
        <v>0</v>
      </c>
      <c r="BH67" s="7" t="n">
        <f aca="false">IFERROR(BG67/BF67, 0)</f>
        <v>0</v>
      </c>
      <c r="BI67" s="0" t="n">
        <f aca="false">IFERROR(SUMIFS('2014'!$G:$G,'2014'!F:F,A67,'2014'!C:C,B67,'2014'!D:D,"",'2014'!AA:AA,"CRO",'2014'!L:L,"&lt;&gt;"), 0)</f>
        <v>0</v>
      </c>
      <c r="BJ67" s="0" t="n">
        <f aca="false">IFERROR(SUMIFS('2014'!L:L,'2014'!F:F,A67,'2014'!C:C,B67,'2014'!D:D,"",'2014'!AA:AA,"CRO"), 0)</f>
        <v>0</v>
      </c>
      <c r="BK67" s="0" t="n">
        <f aca="false">IFERROR(BJ67/BI67, 0)</f>
        <v>0</v>
      </c>
      <c r="BL67" s="0" t="n">
        <f aca="false">IFERROR(SUMIFS('2013'!$G:$G,'2013'!F:F,A67,'2013'!C:C,B67,'2013'!D:D,"",'2013'!AA:AA,"JRO",'2013'!L:L,"&lt;&gt;"), 0)</f>
        <v>0</v>
      </c>
      <c r="BM67" s="0" t="n">
        <f aca="false">IFERROR(SUMIFS('2013'!L:L,'2013'!F:F,A67,'2013'!C:C,B67,'2013'!D:D,"",'2013'!AA:AA,"JRO"), 0)</f>
        <v>0</v>
      </c>
      <c r="BN67" s="0" t="n">
        <f aca="false">IFERROR(BM67/BL67, 0)</f>
        <v>0</v>
      </c>
      <c r="BO67" s="0" t="n">
        <f aca="false">IFERROR(SUMIFS('2012'!$G:$G,'2012'!F:F,A67,'2012'!C:C,B67,'2012'!D:D,"",'2012'!AA:AA,"JRO",'2012'!L:L,"&lt;&gt;"), 0)</f>
        <v>0</v>
      </c>
      <c r="BP67" s="0" t="n">
        <f aca="false">IFERROR(SUMIFS('2012'!L:L,'2012'!F:F,A67,'2012'!C:C,B67,'2012'!D:D,"",'2012'!AA:AA,"JRO"), 0)</f>
        <v>0</v>
      </c>
      <c r="BQ67" s="0" t="n">
        <f aca="false">IFERROR(BP67/BO67, 0)</f>
        <v>0</v>
      </c>
      <c r="BR67" s="0" t="n">
        <f aca="false">IFERROR(SUMIFS('2011'!$G:$G,'2011'!F:F,A67,'2011'!C:C,B67,'2011'!D:D,"",'2011'!AA:AA,"JRO",'2011'!L:L,"&lt;&gt;"), 0)</f>
        <v>4</v>
      </c>
      <c r="BS67" s="0" t="n">
        <f aca="false">IFERROR(SUMIFS('2011'!L:L,'2011'!F:F,A67,'2011'!C:C,B67,'2011'!D:D,"",'2011'!AA:AA,"JRO"), 0)</f>
        <v>10</v>
      </c>
      <c r="BT67" s="7" t="n">
        <f aca="false">IFERROR(BS67/BR67, 0)</f>
        <v>2.5</v>
      </c>
      <c r="BU67" s="0" t="n">
        <f aca="false">IFERROR(SUMIFS('2010'!$G:$G,'2010'!F:F,A67,'2010'!C:C,B67,'2010'!D:D,"",'2010'!AA:AA,"JRO",'2010'!L:L,"&lt;&gt;"), 0)</f>
        <v>0</v>
      </c>
      <c r="BV67" s="0" t="n">
        <f aca="false">IFERROR(SUMIFS('2010'!L:L,'2010'!F:F,A67,'2010'!C:C,B67,'2010'!D:D,"",'2010'!AA:AA,"JRO"), 0)</f>
        <v>0</v>
      </c>
      <c r="BW67" s="7" t="n">
        <f aca="false">IFERROR(BV67/BU67, 0)</f>
        <v>0</v>
      </c>
      <c r="BX67" s="0" t="n">
        <f aca="false">IFERROR(SUMIFS('2009'!$G:$G,'2009'!F:F,A67,'2009'!C:C,B67,'2009'!D:D,"",'2009'!AA:AA,"JRO",'2009'!L:L,"&lt;&gt;"), 0)</f>
        <v>0</v>
      </c>
      <c r="BY67" s="0" t="n">
        <f aca="false">IFERROR(SUMIFS('2009'!L:L,'2009'!F:F,A67,'2009'!C:C,B67,'2009'!D:D,"",'2009'!AA:AA,"JRO"), 0)</f>
        <v>0</v>
      </c>
      <c r="BZ67" s="7" t="n">
        <f aca="false">IFERROR(BY67/BX67, 0)</f>
        <v>0</v>
      </c>
    </row>
    <row r="68" customFormat="false" ht="15" hidden="false" customHeight="false" outlineLevel="0" collapsed="false">
      <c r="A68" s="0" t="s">
        <v>88</v>
      </c>
      <c r="B68" s="13" t="s">
        <v>81</v>
      </c>
      <c r="C68" s="56" t="n">
        <f aca="false">IFERROR(AVERAGEIFS(I68:BZ68,I$2:BZ$2,"JRO escorts per deportee",I68:BZ68,"&lt;&gt;0"), 0)</f>
        <v>0</v>
      </c>
      <c r="D68" s="13" t="n">
        <f aca="false">IFERROR(AVERAGEIFS(I68:BZ68,I$2:BZ$2,"NRO escorts per deportee",I68:BZ68,"&lt;&gt;0"), 0)</f>
        <v>0</v>
      </c>
      <c r="E68" s="13" t="n">
        <f aca="false">IFERROR(AVERAGEIFS(I68:BZ68,I$2:BZ$2,"CRO escorts per deportee",I68:BZ68,"&lt;&gt;0"), 0)</f>
        <v>0</v>
      </c>
      <c r="G68" s="0" t="n">
        <f aca="false">SUM(J68,M68,P68)</f>
        <v>0</v>
      </c>
      <c r="H68" s="0" t="n">
        <f aca="false">SUM(K68,N68,Q68)</f>
        <v>0</v>
      </c>
      <c r="I68" s="7" t="n">
        <f aca="false">IFERROR(H68/G68, 0)</f>
        <v>0</v>
      </c>
      <c r="J68" s="0" t="n">
        <f aca="false">IFERROR(SUMIFS('2018'!$H:$H,'2018'!$C:$C,B68,'2018'!$F:$F,A68,'2018'!AA:AA,"JRO",'2018'!P:P,"&lt;&gt;")+SUMIFS('2018'!$I:$I,'2018'!$D:$D,B68,'2018'!$F:$F,A68,'2018'!AA:AA,"JRO",'2018'!Q:Q,"&lt;&gt;")+SUMIFS('2018'!$J:$J,'2018'!$E:$E,B68,'2018'!$F:$F,A68,'2018'!AA:AA,"JRO",'2018'!R:R,"&lt;&gt;"), 0)</f>
        <v>0</v>
      </c>
      <c r="K68" s="0" t="n">
        <f aca="false">IFERROR(SUMIFS('2018'!M:M,'2018'!AA:AA,"JRO",'2018'!F:F,A68,'2018'!C:C,B68)+SUMIFS('2018'!P:P,'2018'!AA:AA,"JRO",'2018'!F:F,A68,'2018'!C:C,B68)+SUMIFS('2018'!N:N,'2018'!AA:AA,"JRO",'2018'!F:F,A68,'2018'!D:D,B68)+SUMIFS('2018'!N:N,'2018'!AA:AA,"JRO",'2018'!F:F,A68,'2018'!D:D,B68)+SUMIFS('2018'!O:O,'2018'!AA:AA,"JRO",'2018'!F:F,A68,'2018'!E:E,B68)+SUMIFS('2018'!R:R,'2018'!AA:AA,"JRO",'2018'!F:F,A68,'2018'!E:E,B68), 0)</f>
        <v>0</v>
      </c>
      <c r="L68" s="7" t="n">
        <f aca="false">IFERROR(K68/J68, 0)</f>
        <v>0</v>
      </c>
      <c r="M68" s="0" t="n">
        <f aca="false">IFERROR(SUMIFS('2018'!$H:$H,'2018'!$C:$C,B68,'2018'!$F:$F,A68,'2018'!AA:AA,"NRO",'2018'!P:P,"&lt;&gt;")+SUMIFS('2018'!$I:$I,'2018'!$D:$D,B68,'2018'!$F:$F,A68,'2018'!AA:AA,"NRO",'2018'!Q:Q,"&lt;&gt;")+SUMIFS('2018'!$J:$J,'2018'!$E:$E,B68,'2018'!$F:$F,A68,'2018'!AA:AA,"NRO",'2018'!R:R,"&lt;&gt;"), 0)</f>
        <v>0</v>
      </c>
      <c r="N68" s="0" t="n">
        <f aca="false">IFERROR(SUMIFS('2018'!M:M,'2018'!AA:AA,"NRO",'2018'!F:F,A68,'2018'!C:C,B68)+SUMIFS('2018'!P:P,'2018'!AA:AA,"NRO",'2018'!F:F,A68,'2018'!C:C,B68)+SUMIFS('2018'!N:N,'2018'!AA:AA,"NRO",'2018'!F:F,A68,'2018'!D:D,B68)+SUMIFS('2018'!N:N,'2018'!AA:AA,"NRO",'2018'!F:F,A68,'2018'!D:D,B68)+SUMIFS('2018'!O:O,'2018'!AA:AA,"NRO",'2018'!F:F,A68,'2018'!E:E,B68)+SUMIFS('2018'!R:R,'2018'!AA:AA,"NRO",'2018'!F:F,A68,'2018'!E:E,B68), 0)</f>
        <v>0</v>
      </c>
      <c r="O68" s="7" t="n">
        <f aca="false">IFERROR(N68/M68, 0)</f>
        <v>0</v>
      </c>
      <c r="P68" s="0" t="n">
        <f aca="false">IFERROR(SUMIFS('2018'!$H:$H,'2018'!$C:$C,B68,'2018'!$F:$F,A68,'2018'!AA:AA,"CRO")+SUMIFS('2018'!$I:$I,'2018'!$D:$D,B68,'2018'!$F:$F,A68,'2018'!AA:AA,"CRO")+SUMIFS('2018'!$J:$J,'2018'!$E:$E,B68,'2018'!$F:$F,A68,'2018'!AA:AA,"CRO"), 0)</f>
        <v>0</v>
      </c>
      <c r="Q68" s="0" t="n">
        <f aca="false">IFERROR(SUMIFS('2018'!M:M,'2018'!AA:AA,"CRO",'2018'!F:F,A68,'2018'!C:C,B68)+SUMIFS('2018'!P:P,'2018'!AA:AA,"CRO",'2018'!F:F,A68,'2018'!C:C,B68)+SUMIFS('2018'!N:N,'2018'!AA:AA,"CRO",'2018'!F:F,A68,'2018'!D:D,B68)+SUMIFS('2018'!N:N,'2018'!AA:AA,"CRO",'2018'!F:F,A68,'2018'!D:D,B68)+SUMIFS('2018'!O:O,'2018'!AA:AA,"CRO",'2018'!F:F,A68,'2018'!E:E,B68)+SUMIFS('2018'!R:R,'2018'!AA:AA,"CRO",'2018'!F:F,A68,'2018'!E:E,B68), 0)</f>
        <v>0</v>
      </c>
      <c r="R68" s="7" t="n">
        <f aca="false">IFERROR(Q68/P68, 0)</f>
        <v>0</v>
      </c>
      <c r="S68" s="7" t="n">
        <f aca="false">SUM(V68,Y68,AB68)</f>
        <v>0</v>
      </c>
      <c r="T68" s="7" t="n">
        <f aca="false">SUM(W68,Z68,AC68)</f>
        <v>0</v>
      </c>
      <c r="U68" s="7" t="n">
        <f aca="false">IFERROR(T68/S68, 0)</f>
        <v>0</v>
      </c>
      <c r="V68" s="0" t="n">
        <f aca="false">SUMIFS('2017'!$H:$H,'2017'!$C:$C,B68,'2017'!$F:$F,A68,'2017'!AA:AA,"JRO",'2017'!P:P,"&lt;&gt;")+SUMIFS('2017'!$I:$I,'2017'!$D:$D,B68,'2017'!$F:$F,A68,'2017'!AA:AA,"JRO",'2017'!Q:Q,"&lt;&gt;")+SUMIFS('2017'!$J:$J,'2017'!$E:$E,B68,'2017'!$F:$F,A68,'2017'!AA:AA,"JRO",'2017'!R:R,"&lt;&gt;")</f>
        <v>0</v>
      </c>
      <c r="W68" s="0" t="n">
        <f aca="false">IFERROR(SUMIFS('2017'!M:M,'2017'!AA:AA,"JRO",'2017'!F:F,A68,'2017'!C:C,B68)+SUMIFS('2017'!P:P,'2017'!AA:AA,"JRO",'2017'!F:F,A68,'2017'!C:C,B68)+SUMIFS('2017'!N:N,'2017'!AA:AA,"JRO",'2017'!F:F,A68,'2017'!D:D,B68)+SUMIFS('2017'!N:N,'2017'!AA:AA,"JRO",'2017'!F:F,A68,'2017'!D:D,B68)+SUMIFS('2017'!O:O,'2017'!AA:AA,"JRO",'2017'!F:F,A68,'2017'!E:E,B68)+SUMIFS('2017'!R:R,'2017'!AA:AA,"JRO",'2017'!F:F,A68,'2017'!E:E,B68), 0)</f>
        <v>0</v>
      </c>
      <c r="X68" s="7" t="n">
        <f aca="false">IFERROR(W68/V68, 0)</f>
        <v>0</v>
      </c>
      <c r="Y68" s="0" t="n">
        <f aca="false">IFERROR(SUMIFS('2017'!$H:$H,'2017'!$C:$C,B68,'2017'!$F:$F,A68,'2017'!AA:AA,"NRO",'2017'!P:P,"&lt;&gt;")+SUMIFS('2017'!$I:$I,'2017'!$D:$D,B68,'2017'!$F:$F,A68,'2017'!AA:AA,"NRO",'2017'!Q:Q,"&lt;&gt;")+SUMIFS('2017'!$J:$J,'2017'!$E:$E,B68,'2017'!$F:$F,A68,'2017'!AA:AA,"NRO",'2017'!R:R,"&lt;&gt;"), 0)</f>
        <v>0</v>
      </c>
      <c r="Z68" s="0" t="n">
        <f aca="false">IFERROR(SUMIFS('2017'!M:M,'2017'!AA:AA,"NRO",'2017'!F:F,A68,'2017'!C:C,B68)+SUMIFS('2017'!P:P,'2017'!AA:AA,"NRO",'2017'!F:F,A68,'2017'!C:C,B68)+SUMIFS('2017'!N:N,'2017'!AA:AA,"NRO",'2017'!F:F,A68,'2017'!D:D,B68)+SUMIFS('2017'!N:N,'2017'!AA:AA,"NRO",'2017'!F:F,A68,'2017'!D:D,B68)+SUMIFS('2017'!O:O,'2017'!AA:AA,"NRO",'2017'!F:F,A68,'2017'!E:E,B68)+SUMIFS('2017'!R:R,'2017'!AA:AA,"NRO",'2017'!F:F,A68,'2017'!E:E,B68), 0)</f>
        <v>0</v>
      </c>
      <c r="AA68" s="7" t="n">
        <f aca="false">IFERROR(Z68/Y68, 0)</f>
        <v>0</v>
      </c>
      <c r="AB68" s="0" t="n">
        <f aca="false">IFERROR(SUMIFS('2017'!$H:$H,'2017'!$C:$C,B68,'2017'!$F:$F,A68,'2017'!AA:AA,"CRO",'2017'!P:P,"&lt;&gt;")+SUMIFS('2017'!$I:$I,'2017'!$D:$D,B68,'2017'!$F:$F,A68,'2017'!AA:AA,"CRO",'2017'!Q:Q,"&lt;&gt;")+SUMIFS('2017'!$J:$J,'2017'!$E:$E,B68,'2017'!$F:$F,A68,'2017'!AA:AA,"CRO",'2017'!R:R,"&lt;&gt;"), 0)</f>
        <v>0</v>
      </c>
      <c r="AC68" s="0" t="n">
        <f aca="false">IFERROR(SUMIFS('2017'!M:M,'2017'!AA:AA,"CRO",'2017'!F:F,A68,'2017'!C:C,B68)+SUMIFS('2017'!P:P,'2017'!AA:AA,"CRO",'2017'!F:F,A68,'2017'!C:C,B68)+SUMIFS('2017'!N:N,'2017'!AA:AA,"CRO",'2017'!F:F,A68,'2017'!D:D,B68)+SUMIFS('2017'!N:N,'2017'!AA:AA,"CRO",'2017'!F:F,A68,'2017'!D:D,B68)+SUMIFS('2017'!O:O,'2017'!AA:AA,"CRO",'2017'!F:F,A68,'2017'!E:E,B68)+SUMIFS('2017'!R:R,'2017'!AA:AA,"CRO",'2017'!F:F,A68,'2017'!E:E,B68), 0)</f>
        <v>0</v>
      </c>
      <c r="AD68" s="0" t="n">
        <f aca="false">IFERROR(AC68/AB68, 0)</f>
        <v>0</v>
      </c>
      <c r="AE68" s="0" t="n">
        <f aca="false">SUM(AH68,AK68,AN68)</f>
        <v>0</v>
      </c>
      <c r="AF68" s="0" t="n">
        <f aca="false">SUM(AI68,AL68,AO68)</f>
        <v>0</v>
      </c>
      <c r="AG68" s="7" t="n">
        <f aca="false">IFERROR(AF68/AE68, 0)</f>
        <v>0</v>
      </c>
      <c r="AH68" s="0" t="n">
        <f aca="false">IFERROR(SUMIFS('2016'!$G:$G,'2016'!F:F,A68,'2016'!C:C,B68,'2016'!D:D,"",'2016'!AA:AA,"JRO",'2016'!L:L,"&lt;&gt;"), 0)</f>
        <v>0</v>
      </c>
      <c r="AI68" s="0" t="n">
        <f aca="false">IFERROR(SUMIFS('2016'!L:L,'2016'!F:F,A68,'2016'!C:C,B68,'2016'!D:D,"",'2016'!AA:AA,"JRO"), 0)</f>
        <v>0</v>
      </c>
      <c r="AJ68" s="7" t="n">
        <f aca="false">IFERROR(AI68/AH68, 0)</f>
        <v>0</v>
      </c>
      <c r="AK68" s="0" t="n">
        <f aca="false">IFERROR(SUMIFS('2016'!$G:$G,'2016'!F:F,A68,'2016'!C:C,B68,'2016'!D:D,"",'2016'!AA:AA,"NRO",'2016'!L:L,"&lt;&gt;"), 0)</f>
        <v>0</v>
      </c>
      <c r="AL68" s="0" t="n">
        <f aca="false">IFERROR(SUMIFS('2016'!L:L,'2016'!F:F,A68,'2016'!C:C,B68,'2016'!D:D,"",'2016'!AA:AA,"NRO"), 0)</f>
        <v>0</v>
      </c>
      <c r="AM68" s="0" t="n">
        <f aca="false">IFERROR(AL68/AK68, 0)</f>
        <v>0</v>
      </c>
      <c r="AN68" s="0" t="n">
        <f aca="false">IFERROR(SUMIFS('2016'!$G:$G,'2016'!F:F,A68,'2016'!C:C,B68,'2016'!D:D,"",'2016'!AA:AA,"CRO",'2016'!L:L,"&lt;&gt;"), 0)</f>
        <v>0</v>
      </c>
      <c r="AO68" s="0" t="n">
        <f aca="false">IFERROR(SUMIFS('2016'!L:L,'2016'!F:F,A68,'2016'!C:C,B68,'2016'!D:D,"",'2016'!AA:AA,"CRO"), 0)</f>
        <v>0</v>
      </c>
      <c r="AP68" s="0" t="n">
        <f aca="false">IFERROR(AO68/AN68, 0)</f>
        <v>0</v>
      </c>
      <c r="AQ68" s="0" t="n">
        <f aca="false">SUM(AT68,AW68,AZ68)</f>
        <v>0</v>
      </c>
      <c r="AR68" s="0" t="n">
        <f aca="false">SUM(AU68,AX68,BA68)</f>
        <v>0</v>
      </c>
      <c r="AS68" s="7" t="n">
        <f aca="false">IFERROR(AR68/AQ68, 0)</f>
        <v>0</v>
      </c>
      <c r="AT68" s="0" t="n">
        <f aca="false">IFERROR(SUMIFS('2015'!$G:$G,'2015'!F:F,A68,'2015'!C:C,B68,'2015'!D:D,"",'2015'!AA:AA,"JRO",'2015'!L:L,"&lt;&gt;"), 0)</f>
        <v>0</v>
      </c>
      <c r="AU68" s="0" t="n">
        <f aca="false">IFERROR(SUMIFS('2015'!L:L,'2015'!F:F,A68,'2015'!C:C,B68,'2015'!D:D,"",'2015'!AA:AA,"JRO"), 0)</f>
        <v>0</v>
      </c>
      <c r="AV68" s="0" t="n">
        <f aca="false">IFERROR(AU68/AT68, 0)</f>
        <v>0</v>
      </c>
      <c r="AW68" s="0" t="n">
        <f aca="false">IFERROR(SUMIFS('2015'!$G:$G,'2015'!F:F,A68,'2015'!C:C,B68,'2015'!D:D,"",'2015'!AA:AA,"NRO",'2015'!L:L,"&lt;&gt;"), 0)</f>
        <v>0</v>
      </c>
      <c r="AX68" s="0" t="n">
        <f aca="false">IFERROR(SUMIFS('2015'!L:L,'2015'!F:F,A68,'2015'!C:C,B68,'2015'!D:D,"",'2015'!AA:AA,"NRO"), 0)</f>
        <v>0</v>
      </c>
      <c r="AY68" s="0" t="n">
        <f aca="false">IFERROR(AX68/AW68, 0)</f>
        <v>0</v>
      </c>
      <c r="AZ68" s="0" t="n">
        <f aca="false">IFERROR(SUMIFS('2015'!$G:$G,'2015'!F:F,A68,'2015'!C:C,B68,'2015'!D:D,"",'2015'!AA:AA,"CRO",'2015'!L:L,"&lt;&gt;"), 0)</f>
        <v>0</v>
      </c>
      <c r="BA68" s="0" t="n">
        <f aca="false">IFERROR(SUMIFS('2015'!L:L,'2015'!F:F,A68,'2015'!C:C,B68,'2015'!D:D,"",'2015'!AA:AA,"CRO"), 0)</f>
        <v>0</v>
      </c>
      <c r="BB68" s="0" t="n">
        <f aca="false">IFERROR(BA68/AZ68, 0)</f>
        <v>0</v>
      </c>
      <c r="BC68" s="0" t="n">
        <f aca="false">SUM(BF68,BI68)</f>
        <v>0</v>
      </c>
      <c r="BD68" s="0" t="n">
        <f aca="false">SUM(BG68,BJ68)</f>
        <v>0</v>
      </c>
      <c r="BE68" s="7" t="n">
        <f aca="false">IFERROR(BD68/BC68, 0)</f>
        <v>0</v>
      </c>
      <c r="BF68" s="0" t="n">
        <f aca="false">IFERROR(SUMIFS('2014'!$G:$G,'2014'!F:F,A68,'2014'!C:C,B68,'2014'!D:D,"",'2014'!AA:AA,"JRO",'2014'!L:L,"&lt;&gt;"), 0)</f>
        <v>0</v>
      </c>
      <c r="BG68" s="0" t="n">
        <f aca="false">IFERROR(SUMIFS('2014'!L:L,'2014'!F:F,A68,'2014'!C:C,B68,'2014'!D:D,"",'2014'!AA:AA,"JRO"), 0)</f>
        <v>0</v>
      </c>
      <c r="BH68" s="7" t="n">
        <f aca="false">IFERROR(BG68/BF68, 0)</f>
        <v>0</v>
      </c>
      <c r="BI68" s="0" t="n">
        <f aca="false">IFERROR(SUMIFS('2014'!$G:$G,'2014'!F:F,A68,'2014'!C:C,B68,'2014'!D:D,"",'2014'!AA:AA,"CRO",'2014'!L:L,"&lt;&gt;"), 0)</f>
        <v>0</v>
      </c>
      <c r="BJ68" s="0" t="n">
        <f aca="false">IFERROR(SUMIFS('2014'!L:L,'2014'!F:F,A68,'2014'!C:C,B68,'2014'!D:D,"",'2014'!AA:AA,"CRO"), 0)</f>
        <v>0</v>
      </c>
      <c r="BK68" s="0" t="n">
        <f aca="false">IFERROR(BJ68/BI68, 0)</f>
        <v>0</v>
      </c>
      <c r="BL68" s="0" t="n">
        <f aca="false">IFERROR(SUMIFS('2013'!$G:$G,'2013'!F:F,A68,'2013'!C:C,B68,'2013'!D:D,"",'2013'!AA:AA,"JRO",'2013'!L:L,"&lt;&gt;"), 0)</f>
        <v>0</v>
      </c>
      <c r="BM68" s="0" t="n">
        <f aca="false">IFERROR(SUMIFS('2013'!L:L,'2013'!F:F,A68,'2013'!C:C,B68,'2013'!D:D,"",'2013'!AA:AA,"JRO"), 0)</f>
        <v>0</v>
      </c>
      <c r="BN68" s="0" t="n">
        <f aca="false">IFERROR(BM68/BL68, 0)</f>
        <v>0</v>
      </c>
      <c r="BO68" s="0" t="n">
        <f aca="false">IFERROR(SUMIFS('2012'!$G:$G,'2012'!F:F,A68,'2012'!C:C,B68,'2012'!D:D,"",'2012'!AA:AA,"JRO",'2012'!L:L,"&lt;&gt;"), 0)</f>
        <v>0</v>
      </c>
      <c r="BP68" s="0" t="n">
        <f aca="false">IFERROR(SUMIFS('2012'!L:L,'2012'!F:F,A68,'2012'!C:C,B68,'2012'!D:D,"",'2012'!AA:AA,"JRO"), 0)</f>
        <v>0</v>
      </c>
      <c r="BQ68" s="0" t="n">
        <f aca="false">IFERROR(BP68/BO68, 0)</f>
        <v>0</v>
      </c>
      <c r="BR68" s="0" t="n">
        <f aca="false">IFERROR(SUMIFS('2011'!$G:$G,'2011'!F:F,A68,'2011'!C:C,B68,'2011'!D:D,"",'2011'!AA:AA,"JRO",'2011'!L:L,"&lt;&gt;"), 0)</f>
        <v>0</v>
      </c>
      <c r="BS68" s="0" t="n">
        <f aca="false">IFERROR(SUMIFS('2011'!L:L,'2011'!F:F,A68,'2011'!C:C,B68,'2011'!D:D,"",'2011'!AA:AA,"JRO"), 0)</f>
        <v>0</v>
      </c>
      <c r="BT68" s="7" t="n">
        <f aca="false">IFERROR(BS68/BR68, 0)</f>
        <v>0</v>
      </c>
      <c r="BU68" s="0" t="n">
        <f aca="false">IFERROR(SUMIFS('2010'!$G:$G,'2010'!F:F,A68,'2010'!C:C,B68,'2010'!D:D,"",'2010'!AA:AA,"JRO",'2010'!L:L,"&lt;&gt;"), 0)</f>
        <v>0</v>
      </c>
      <c r="BV68" s="0" t="n">
        <f aca="false">IFERROR(SUMIFS('2010'!L:L,'2010'!F:F,A68,'2010'!C:C,B68,'2010'!D:D,"",'2010'!AA:AA,"JRO"), 0)</f>
        <v>0</v>
      </c>
      <c r="BW68" s="7" t="n">
        <f aca="false">IFERROR(BV68/BU68, 0)</f>
        <v>0</v>
      </c>
      <c r="BX68" s="0" t="n">
        <f aca="false">IFERROR(SUMIFS('2009'!$G:$G,'2009'!F:F,A68,'2009'!C:C,B68,'2009'!D:D,"",'2009'!AA:AA,"JRO",'2009'!L:L,"&lt;&gt;"), 0)</f>
        <v>0</v>
      </c>
      <c r="BY68" s="0" t="n">
        <f aca="false">IFERROR(SUMIFS('2009'!L:L,'2009'!F:F,A68,'2009'!C:C,B68,'2009'!D:D,"",'2009'!AA:AA,"JRO"), 0)</f>
        <v>0</v>
      </c>
      <c r="BZ68" s="7" t="n">
        <f aca="false">IFERROR(BY68/BX68, 0)</f>
        <v>0</v>
      </c>
    </row>
    <row r="69" customFormat="false" ht="15" hidden="false" customHeight="false" outlineLevel="0" collapsed="false">
      <c r="A69" s="0" t="s">
        <v>88</v>
      </c>
      <c r="B69" s="13" t="s">
        <v>57</v>
      </c>
      <c r="C69" s="56" t="n">
        <f aca="false">IFERROR(AVERAGEIFS(I69:BZ69,I$2:BZ$2,"JRO escorts per deportee",I69:BZ69,"&lt;&gt;0"), 0)</f>
        <v>0</v>
      </c>
      <c r="D69" s="13" t="n">
        <f aca="false">IFERROR(AVERAGEIFS(I69:BZ69,I$2:BZ$2,"NRO escorts per deportee",I69:BZ69,"&lt;&gt;0"), 0)</f>
        <v>0</v>
      </c>
      <c r="E69" s="13" t="n">
        <f aca="false">IFERROR(AVERAGEIFS(I69:BZ69,I$2:BZ$2,"CRO escorts per deportee",I69:BZ69,"&lt;&gt;0"), 0)</f>
        <v>0</v>
      </c>
      <c r="G69" s="0" t="n">
        <f aca="false">SUM(J69,M69,P69)</f>
        <v>0</v>
      </c>
      <c r="H69" s="0" t="n">
        <f aca="false">SUM(K69,N69,Q69)</f>
        <v>0</v>
      </c>
      <c r="I69" s="7" t="n">
        <f aca="false">IFERROR(H69/G69, 0)</f>
        <v>0</v>
      </c>
      <c r="J69" s="0" t="n">
        <f aca="false">IFERROR(SUMIFS('2018'!$H:$H,'2018'!$C:$C,B69,'2018'!$F:$F,A69,'2018'!AA:AA,"JRO",'2018'!P:P,"&lt;&gt;")+SUMIFS('2018'!$I:$I,'2018'!$D:$D,B69,'2018'!$F:$F,A69,'2018'!AA:AA,"JRO",'2018'!Q:Q,"&lt;&gt;")+SUMIFS('2018'!$J:$J,'2018'!$E:$E,B69,'2018'!$F:$F,A69,'2018'!AA:AA,"JRO",'2018'!R:R,"&lt;&gt;"), 0)</f>
        <v>0</v>
      </c>
      <c r="K69" s="0" t="n">
        <f aca="false">IFERROR(SUMIFS('2018'!M:M,'2018'!AA:AA,"JRO",'2018'!F:F,A69,'2018'!C:C,B69)+SUMIFS('2018'!P:P,'2018'!AA:AA,"JRO",'2018'!F:F,A69,'2018'!C:C,B69)+SUMIFS('2018'!N:N,'2018'!AA:AA,"JRO",'2018'!F:F,A69,'2018'!D:D,B69)+SUMIFS('2018'!N:N,'2018'!AA:AA,"JRO",'2018'!F:F,A69,'2018'!D:D,B69)+SUMIFS('2018'!O:O,'2018'!AA:AA,"JRO",'2018'!F:F,A69,'2018'!E:E,B69)+SUMIFS('2018'!R:R,'2018'!AA:AA,"JRO",'2018'!F:F,A69,'2018'!E:E,B69), 0)</f>
        <v>0</v>
      </c>
      <c r="L69" s="7" t="n">
        <f aca="false">IFERROR(K69/J69, 0)</f>
        <v>0</v>
      </c>
      <c r="M69" s="0" t="n">
        <f aca="false">IFERROR(SUMIFS('2018'!$H:$H,'2018'!$C:$C,B69,'2018'!$F:$F,A69,'2018'!AA:AA,"NRO",'2018'!P:P,"&lt;&gt;")+SUMIFS('2018'!$I:$I,'2018'!$D:$D,B69,'2018'!$F:$F,A69,'2018'!AA:AA,"NRO",'2018'!Q:Q,"&lt;&gt;")+SUMIFS('2018'!$J:$J,'2018'!$E:$E,B69,'2018'!$F:$F,A69,'2018'!AA:AA,"NRO",'2018'!R:R,"&lt;&gt;"), 0)</f>
        <v>0</v>
      </c>
      <c r="N69" s="0" t="n">
        <f aca="false">IFERROR(SUMIFS('2018'!M:M,'2018'!AA:AA,"NRO",'2018'!F:F,A69,'2018'!C:C,B69)+SUMIFS('2018'!P:P,'2018'!AA:AA,"NRO",'2018'!F:F,A69,'2018'!C:C,B69)+SUMIFS('2018'!N:N,'2018'!AA:AA,"NRO",'2018'!F:F,A69,'2018'!D:D,B69)+SUMIFS('2018'!N:N,'2018'!AA:AA,"NRO",'2018'!F:F,A69,'2018'!D:D,B69)+SUMIFS('2018'!O:O,'2018'!AA:AA,"NRO",'2018'!F:F,A69,'2018'!E:E,B69)+SUMIFS('2018'!R:R,'2018'!AA:AA,"NRO",'2018'!F:F,A69,'2018'!E:E,B69), 0)</f>
        <v>0</v>
      </c>
      <c r="O69" s="7" t="n">
        <f aca="false">IFERROR(N69/M69, 0)</f>
        <v>0</v>
      </c>
      <c r="P69" s="0" t="n">
        <f aca="false">IFERROR(SUMIFS('2018'!$H:$H,'2018'!$C:$C,B69,'2018'!$F:$F,A69,'2018'!AA:AA,"CRO")+SUMIFS('2018'!$I:$I,'2018'!$D:$D,B69,'2018'!$F:$F,A69,'2018'!AA:AA,"CRO")+SUMIFS('2018'!$J:$J,'2018'!$E:$E,B69,'2018'!$F:$F,A69,'2018'!AA:AA,"CRO"), 0)</f>
        <v>0</v>
      </c>
      <c r="Q69" s="0" t="n">
        <f aca="false">IFERROR(SUMIFS('2018'!M:M,'2018'!AA:AA,"CRO",'2018'!F:F,A69,'2018'!C:C,B69)+SUMIFS('2018'!P:P,'2018'!AA:AA,"CRO",'2018'!F:F,A69,'2018'!C:C,B69)+SUMIFS('2018'!N:N,'2018'!AA:AA,"CRO",'2018'!F:F,A69,'2018'!D:D,B69)+SUMIFS('2018'!N:N,'2018'!AA:AA,"CRO",'2018'!F:F,A69,'2018'!D:D,B69)+SUMIFS('2018'!O:O,'2018'!AA:AA,"CRO",'2018'!F:F,A69,'2018'!E:E,B69)+SUMIFS('2018'!R:R,'2018'!AA:AA,"CRO",'2018'!F:F,A69,'2018'!E:E,B69), 0)</f>
        <v>0</v>
      </c>
      <c r="R69" s="7" t="n">
        <f aca="false">IFERROR(Q69/P69, 0)</f>
        <v>0</v>
      </c>
      <c r="S69" s="7" t="n">
        <f aca="false">SUM(V69,Y69,AB69)</f>
        <v>0</v>
      </c>
      <c r="T69" s="7" t="n">
        <f aca="false">SUM(W69,Z69,AC69)</f>
        <v>0</v>
      </c>
      <c r="U69" s="7" t="n">
        <f aca="false">IFERROR(T69/S69, 0)</f>
        <v>0</v>
      </c>
      <c r="V69" s="0" t="n">
        <f aca="false">SUMIFS('2017'!$H:$H,'2017'!$C:$C,B69,'2017'!$F:$F,A69,'2017'!AA:AA,"JRO",'2017'!P:P,"&lt;&gt;")+SUMIFS('2017'!$I:$I,'2017'!$D:$D,B69,'2017'!$F:$F,A69,'2017'!AA:AA,"JRO",'2017'!Q:Q,"&lt;&gt;")+SUMIFS('2017'!$J:$J,'2017'!$E:$E,B69,'2017'!$F:$F,A69,'2017'!AA:AA,"JRO",'2017'!R:R,"&lt;&gt;")</f>
        <v>0</v>
      </c>
      <c r="W69" s="0" t="n">
        <f aca="false">IFERROR(SUMIFS('2017'!M:M,'2017'!AA:AA,"JRO",'2017'!F:F,A69,'2017'!C:C,B69)+SUMIFS('2017'!P:P,'2017'!AA:AA,"JRO",'2017'!F:F,A69,'2017'!C:C,B69)+SUMIFS('2017'!N:N,'2017'!AA:AA,"JRO",'2017'!F:F,A69,'2017'!D:D,B69)+SUMIFS('2017'!N:N,'2017'!AA:AA,"JRO",'2017'!F:F,A69,'2017'!D:D,B69)+SUMIFS('2017'!O:O,'2017'!AA:AA,"JRO",'2017'!F:F,A69,'2017'!E:E,B69)+SUMIFS('2017'!R:R,'2017'!AA:AA,"JRO",'2017'!F:F,A69,'2017'!E:E,B69), 0)</f>
        <v>0</v>
      </c>
      <c r="X69" s="7" t="n">
        <f aca="false">IFERROR(W69/V69, 0)</f>
        <v>0</v>
      </c>
      <c r="Y69" s="0" t="n">
        <f aca="false">IFERROR(SUMIFS('2017'!$H:$H,'2017'!$C:$C,B69,'2017'!$F:$F,A69,'2017'!AA:AA,"NRO",'2017'!P:P,"&lt;&gt;")+SUMIFS('2017'!$I:$I,'2017'!$D:$D,B69,'2017'!$F:$F,A69,'2017'!AA:AA,"NRO",'2017'!Q:Q,"&lt;&gt;")+SUMIFS('2017'!$J:$J,'2017'!$E:$E,B69,'2017'!$F:$F,A69,'2017'!AA:AA,"NRO",'2017'!R:R,"&lt;&gt;"), 0)</f>
        <v>0</v>
      </c>
      <c r="Z69" s="0" t="n">
        <f aca="false">IFERROR(SUMIFS('2017'!M:M,'2017'!AA:AA,"NRO",'2017'!F:F,A69,'2017'!C:C,B69)+SUMIFS('2017'!P:P,'2017'!AA:AA,"NRO",'2017'!F:F,A69,'2017'!C:C,B69)+SUMIFS('2017'!N:N,'2017'!AA:AA,"NRO",'2017'!F:F,A69,'2017'!D:D,B69)+SUMIFS('2017'!N:N,'2017'!AA:AA,"NRO",'2017'!F:F,A69,'2017'!D:D,B69)+SUMIFS('2017'!O:O,'2017'!AA:AA,"NRO",'2017'!F:F,A69,'2017'!E:E,B69)+SUMIFS('2017'!R:R,'2017'!AA:AA,"NRO",'2017'!F:F,A69,'2017'!E:E,B69), 0)</f>
        <v>0</v>
      </c>
      <c r="AA69" s="7" t="n">
        <f aca="false">IFERROR(Z69/Y69, 0)</f>
        <v>0</v>
      </c>
      <c r="AB69" s="0" t="n">
        <f aca="false">IFERROR(SUMIFS('2017'!$H:$H,'2017'!$C:$C,B69,'2017'!$F:$F,A69,'2017'!AA:AA,"CRO",'2017'!P:P,"&lt;&gt;")+SUMIFS('2017'!$I:$I,'2017'!$D:$D,B69,'2017'!$F:$F,A69,'2017'!AA:AA,"CRO",'2017'!Q:Q,"&lt;&gt;")+SUMIFS('2017'!$J:$J,'2017'!$E:$E,B69,'2017'!$F:$F,A69,'2017'!AA:AA,"CRO",'2017'!R:R,"&lt;&gt;"), 0)</f>
        <v>0</v>
      </c>
      <c r="AC69" s="0" t="n">
        <f aca="false">IFERROR(SUMIFS('2017'!M:M,'2017'!AA:AA,"CRO",'2017'!F:F,A69,'2017'!C:C,B69)+SUMIFS('2017'!P:P,'2017'!AA:AA,"CRO",'2017'!F:F,A69,'2017'!C:C,B69)+SUMIFS('2017'!N:N,'2017'!AA:AA,"CRO",'2017'!F:F,A69,'2017'!D:D,B69)+SUMIFS('2017'!N:N,'2017'!AA:AA,"CRO",'2017'!F:F,A69,'2017'!D:D,B69)+SUMIFS('2017'!O:O,'2017'!AA:AA,"CRO",'2017'!F:F,A69,'2017'!E:E,B69)+SUMIFS('2017'!R:R,'2017'!AA:AA,"CRO",'2017'!F:F,A69,'2017'!E:E,B69), 0)</f>
        <v>0</v>
      </c>
      <c r="AD69" s="0" t="n">
        <f aca="false">IFERROR(AC69/AB69, 0)</f>
        <v>0</v>
      </c>
      <c r="AE69" s="0" t="n">
        <f aca="false">SUM(AH69,AK69,AN69)</f>
        <v>0</v>
      </c>
      <c r="AF69" s="0" t="n">
        <f aca="false">SUM(AI69,AL69,AO69)</f>
        <v>0</v>
      </c>
      <c r="AG69" s="7" t="n">
        <f aca="false">IFERROR(AF69/AE69, 0)</f>
        <v>0</v>
      </c>
      <c r="AH69" s="0" t="n">
        <f aca="false">IFERROR(SUMIFS('2016'!$G:$G,'2016'!F:F,A69,'2016'!C:C,B69,'2016'!D:D,"",'2016'!AA:AA,"JRO",'2016'!L:L,"&lt;&gt;"), 0)</f>
        <v>0</v>
      </c>
      <c r="AI69" s="0" t="n">
        <f aca="false">IFERROR(SUMIFS('2016'!L:L,'2016'!F:F,A69,'2016'!C:C,B69,'2016'!D:D,"",'2016'!AA:AA,"JRO"), 0)</f>
        <v>0</v>
      </c>
      <c r="AJ69" s="7" t="n">
        <f aca="false">IFERROR(AI69/AH69, 0)</f>
        <v>0</v>
      </c>
      <c r="AK69" s="0" t="n">
        <f aca="false">IFERROR(SUMIFS('2016'!$G:$G,'2016'!F:F,A69,'2016'!C:C,B69,'2016'!D:D,"",'2016'!AA:AA,"NRO",'2016'!L:L,"&lt;&gt;"), 0)</f>
        <v>0</v>
      </c>
      <c r="AL69" s="0" t="n">
        <f aca="false">IFERROR(SUMIFS('2016'!L:L,'2016'!F:F,A69,'2016'!C:C,B69,'2016'!D:D,"",'2016'!AA:AA,"NRO"), 0)</f>
        <v>0</v>
      </c>
      <c r="AM69" s="0" t="n">
        <f aca="false">IFERROR(AL69/AK69, 0)</f>
        <v>0</v>
      </c>
      <c r="AN69" s="0" t="n">
        <f aca="false">IFERROR(SUMIFS('2016'!$G:$G,'2016'!F:F,A69,'2016'!C:C,B69,'2016'!D:D,"",'2016'!AA:AA,"CRO",'2016'!L:L,"&lt;&gt;"), 0)</f>
        <v>0</v>
      </c>
      <c r="AO69" s="0" t="n">
        <f aca="false">IFERROR(SUMIFS('2016'!L:L,'2016'!F:F,A69,'2016'!C:C,B69,'2016'!D:D,"",'2016'!AA:AA,"CRO"), 0)</f>
        <v>0</v>
      </c>
      <c r="AP69" s="0" t="n">
        <f aca="false">IFERROR(AO69/AN69, 0)</f>
        <v>0</v>
      </c>
      <c r="AQ69" s="0" t="n">
        <f aca="false">SUM(AT69,AW69,AZ69)</f>
        <v>0</v>
      </c>
      <c r="AR69" s="0" t="n">
        <f aca="false">SUM(AU69,AX69,BA69)</f>
        <v>0</v>
      </c>
      <c r="AS69" s="7" t="n">
        <f aca="false">IFERROR(AR69/AQ69, 0)</f>
        <v>0</v>
      </c>
      <c r="AT69" s="0" t="n">
        <f aca="false">IFERROR(SUMIFS('2015'!$G:$G,'2015'!F:F,A69,'2015'!C:C,B69,'2015'!D:D,"",'2015'!AA:AA,"JRO",'2015'!L:L,"&lt;&gt;"), 0)</f>
        <v>0</v>
      </c>
      <c r="AU69" s="0" t="n">
        <f aca="false">IFERROR(SUMIFS('2015'!L:L,'2015'!F:F,A69,'2015'!C:C,B69,'2015'!D:D,"",'2015'!AA:AA,"JRO"), 0)</f>
        <v>0</v>
      </c>
      <c r="AV69" s="0" t="n">
        <f aca="false">IFERROR(AU69/AT69, 0)</f>
        <v>0</v>
      </c>
      <c r="AW69" s="0" t="n">
        <f aca="false">IFERROR(SUMIFS('2015'!$G:$G,'2015'!F:F,A69,'2015'!C:C,B69,'2015'!D:D,"",'2015'!AA:AA,"NRO",'2015'!L:L,"&lt;&gt;"), 0)</f>
        <v>0</v>
      </c>
      <c r="AX69" s="0" t="n">
        <f aca="false">IFERROR(SUMIFS('2015'!L:L,'2015'!F:F,A69,'2015'!C:C,B69,'2015'!D:D,"",'2015'!AA:AA,"NRO"), 0)</f>
        <v>0</v>
      </c>
      <c r="AY69" s="0" t="n">
        <f aca="false">IFERROR(AX69/AW69, 0)</f>
        <v>0</v>
      </c>
      <c r="AZ69" s="0" t="n">
        <f aca="false">IFERROR(SUMIFS('2015'!$G:$G,'2015'!F:F,A69,'2015'!C:C,B69,'2015'!D:D,"",'2015'!AA:AA,"CRO",'2015'!L:L,"&lt;&gt;"), 0)</f>
        <v>0</v>
      </c>
      <c r="BA69" s="0" t="n">
        <f aca="false">IFERROR(SUMIFS('2015'!L:L,'2015'!F:F,A69,'2015'!C:C,B69,'2015'!D:D,"",'2015'!AA:AA,"CRO"), 0)</f>
        <v>0</v>
      </c>
      <c r="BB69" s="0" t="n">
        <f aca="false">IFERROR(BA69/AZ69, 0)</f>
        <v>0</v>
      </c>
      <c r="BC69" s="0" t="n">
        <f aca="false">SUM(BF69,BI69)</f>
        <v>0</v>
      </c>
      <c r="BD69" s="0" t="n">
        <f aca="false">SUM(BG69,BJ69)</f>
        <v>0</v>
      </c>
      <c r="BE69" s="7" t="n">
        <f aca="false">IFERROR(BD69/BC69, 0)</f>
        <v>0</v>
      </c>
      <c r="BF69" s="0" t="n">
        <f aca="false">IFERROR(SUMIFS('2014'!$G:$G,'2014'!F:F,A69,'2014'!C:C,B69,'2014'!D:D,"",'2014'!AA:AA,"JRO",'2014'!L:L,"&lt;&gt;"), 0)</f>
        <v>0</v>
      </c>
      <c r="BG69" s="0" t="n">
        <f aca="false">IFERROR(SUMIFS('2014'!L:L,'2014'!F:F,A69,'2014'!C:C,B69,'2014'!D:D,"",'2014'!AA:AA,"JRO"), 0)</f>
        <v>0</v>
      </c>
      <c r="BH69" s="7" t="n">
        <f aca="false">IFERROR(BG69/BF69, 0)</f>
        <v>0</v>
      </c>
      <c r="BI69" s="0" t="n">
        <f aca="false">IFERROR(SUMIFS('2014'!$G:$G,'2014'!F:F,A69,'2014'!C:C,B69,'2014'!D:D,"",'2014'!AA:AA,"CRO",'2014'!L:L,"&lt;&gt;"), 0)</f>
        <v>0</v>
      </c>
      <c r="BJ69" s="0" t="n">
        <f aca="false">IFERROR(SUMIFS('2014'!L:L,'2014'!F:F,A69,'2014'!C:C,B69,'2014'!D:D,"",'2014'!AA:AA,"CRO"), 0)</f>
        <v>0</v>
      </c>
      <c r="BK69" s="0" t="n">
        <f aca="false">IFERROR(BJ69/BI69, 0)</f>
        <v>0</v>
      </c>
      <c r="BL69" s="0" t="n">
        <f aca="false">IFERROR(SUMIFS('2013'!$G:$G,'2013'!F:F,A69,'2013'!C:C,B69,'2013'!D:D,"",'2013'!AA:AA,"JRO",'2013'!L:L,"&lt;&gt;"), 0)</f>
        <v>0</v>
      </c>
      <c r="BM69" s="0" t="n">
        <f aca="false">IFERROR(SUMIFS('2013'!L:L,'2013'!F:F,A69,'2013'!C:C,B69,'2013'!D:D,"",'2013'!AA:AA,"JRO"), 0)</f>
        <v>0</v>
      </c>
      <c r="BN69" s="0" t="n">
        <f aca="false">IFERROR(BM69/BL69, 0)</f>
        <v>0</v>
      </c>
      <c r="BO69" s="0" t="n">
        <f aca="false">IFERROR(SUMIFS('2012'!$G:$G,'2012'!F:F,A69,'2012'!C:C,B69,'2012'!D:D,"",'2012'!AA:AA,"JRO",'2012'!L:L,"&lt;&gt;"), 0)</f>
        <v>0</v>
      </c>
      <c r="BP69" s="0" t="n">
        <f aca="false">IFERROR(SUMIFS('2012'!L:L,'2012'!F:F,A69,'2012'!C:C,B69,'2012'!D:D,"",'2012'!AA:AA,"JRO"), 0)</f>
        <v>0</v>
      </c>
      <c r="BQ69" s="0" t="n">
        <f aca="false">IFERROR(BP69/BO69, 0)</f>
        <v>0</v>
      </c>
      <c r="BR69" s="0" t="n">
        <f aca="false">IFERROR(SUMIFS('2011'!$G:$G,'2011'!F:F,A69,'2011'!C:C,B69,'2011'!D:D,"",'2011'!AA:AA,"JRO",'2011'!L:L,"&lt;&gt;"), 0)</f>
        <v>0</v>
      </c>
      <c r="BS69" s="0" t="n">
        <f aca="false">IFERROR(SUMIFS('2011'!L:L,'2011'!F:F,A69,'2011'!C:C,B69,'2011'!D:D,"",'2011'!AA:AA,"JRO"), 0)</f>
        <v>0</v>
      </c>
      <c r="BT69" s="7" t="n">
        <f aca="false">IFERROR(BS69/BR69, 0)</f>
        <v>0</v>
      </c>
      <c r="BU69" s="0" t="n">
        <f aca="false">IFERROR(SUMIFS('2010'!$G:$G,'2010'!F:F,A69,'2010'!C:C,B69,'2010'!D:D,"",'2010'!AA:AA,"JRO",'2010'!L:L,"&lt;&gt;"), 0)</f>
        <v>0</v>
      </c>
      <c r="BV69" s="0" t="n">
        <f aca="false">IFERROR(SUMIFS('2010'!L:L,'2010'!F:F,A69,'2010'!C:C,B69,'2010'!D:D,"",'2010'!AA:AA,"JRO"), 0)</f>
        <v>0</v>
      </c>
      <c r="BW69" s="7" t="n">
        <f aca="false">IFERROR(BV69/BU69, 0)</f>
        <v>0</v>
      </c>
      <c r="BX69" s="0" t="n">
        <f aca="false">IFERROR(SUMIFS('2009'!$G:$G,'2009'!F:F,A69,'2009'!C:C,B69,'2009'!D:D,"",'2009'!AA:AA,"JRO",'2009'!L:L,"&lt;&gt;"), 0)</f>
        <v>0</v>
      </c>
      <c r="BY69" s="0" t="n">
        <f aca="false">IFERROR(SUMIFS('2009'!L:L,'2009'!F:F,A69,'2009'!C:C,B69,'2009'!D:D,"",'2009'!AA:AA,"JRO"), 0)</f>
        <v>0</v>
      </c>
      <c r="BZ69" s="7" t="n">
        <f aca="false">IFERROR(BY69/BX69, 0)</f>
        <v>0</v>
      </c>
    </row>
    <row r="70" customFormat="false" ht="15" hidden="false" customHeight="false" outlineLevel="0" collapsed="false">
      <c r="A70" s="0" t="s">
        <v>88</v>
      </c>
      <c r="B70" s="17" t="s">
        <v>68</v>
      </c>
      <c r="C70" s="56" t="n">
        <f aca="false">IFERROR(AVERAGEIFS(I70:BZ70,I$2:BZ$2,"JRO escorts per deportee",I70:BZ70,"&lt;&gt;0"), 0)</f>
        <v>2.55555555555556</v>
      </c>
      <c r="D70" s="13" t="n">
        <f aca="false">IFERROR(AVERAGEIFS(I70:BZ70,I$2:BZ$2,"NRO escorts per deportee",I70:BZ70,"&lt;&gt;0"), 0)</f>
        <v>0</v>
      </c>
      <c r="E70" s="13" t="n">
        <f aca="false">IFERROR(AVERAGEIFS(I70:BZ70,I$2:BZ$2,"CRO escorts per deportee",I70:BZ70,"&lt;&gt;0"), 0)</f>
        <v>0</v>
      </c>
      <c r="G70" s="0" t="n">
        <f aca="false">SUM(J70,M70,P70)</f>
        <v>0</v>
      </c>
      <c r="H70" s="0" t="n">
        <f aca="false">SUM(K70,N70,Q70)</f>
        <v>0</v>
      </c>
      <c r="I70" s="7" t="n">
        <f aca="false">IFERROR(H70/G70, 0)</f>
        <v>0</v>
      </c>
      <c r="J70" s="0" t="n">
        <f aca="false">IFERROR(SUMIFS('2018'!$H:$H,'2018'!$C:$C,B70,'2018'!$F:$F,A70,'2018'!AA:AA,"JRO",'2018'!P:P,"&lt;&gt;")+SUMIFS('2018'!$I:$I,'2018'!$D:$D,B70,'2018'!$F:$F,A70,'2018'!AA:AA,"JRO",'2018'!Q:Q,"&lt;&gt;")+SUMIFS('2018'!$J:$J,'2018'!$E:$E,B70,'2018'!$F:$F,A70,'2018'!AA:AA,"JRO",'2018'!R:R,"&lt;&gt;"), 0)</f>
        <v>0</v>
      </c>
      <c r="K70" s="0" t="n">
        <f aca="false">IFERROR(SUMIFS('2018'!M:M,'2018'!AA:AA,"JRO",'2018'!F:F,A70,'2018'!C:C,B70)+SUMIFS('2018'!P:P,'2018'!AA:AA,"JRO",'2018'!F:F,A70,'2018'!C:C,B70)+SUMIFS('2018'!N:N,'2018'!AA:AA,"JRO",'2018'!F:F,A70,'2018'!D:D,B70)+SUMIFS('2018'!N:N,'2018'!AA:AA,"JRO",'2018'!F:F,A70,'2018'!D:D,B70)+SUMIFS('2018'!O:O,'2018'!AA:AA,"JRO",'2018'!F:F,A70,'2018'!E:E,B70)+SUMIFS('2018'!R:R,'2018'!AA:AA,"JRO",'2018'!F:F,A70,'2018'!E:E,B70), 0)</f>
        <v>0</v>
      </c>
      <c r="L70" s="7" t="n">
        <f aca="false">IFERROR(K70/J70, 0)</f>
        <v>0</v>
      </c>
      <c r="M70" s="0" t="n">
        <f aca="false">IFERROR(SUMIFS('2018'!$H:$H,'2018'!$C:$C,B70,'2018'!$F:$F,A70,'2018'!AA:AA,"NRO",'2018'!P:P,"&lt;&gt;")+SUMIFS('2018'!$I:$I,'2018'!$D:$D,B70,'2018'!$F:$F,A70,'2018'!AA:AA,"NRO",'2018'!Q:Q,"&lt;&gt;")+SUMIFS('2018'!$J:$J,'2018'!$E:$E,B70,'2018'!$F:$F,A70,'2018'!AA:AA,"NRO",'2018'!R:R,"&lt;&gt;"), 0)</f>
        <v>0</v>
      </c>
      <c r="N70" s="0" t="n">
        <f aca="false">IFERROR(SUMIFS('2018'!M:M,'2018'!AA:AA,"NRO",'2018'!F:F,A70,'2018'!C:C,B70)+SUMIFS('2018'!P:P,'2018'!AA:AA,"NRO",'2018'!F:F,A70,'2018'!C:C,B70)+SUMIFS('2018'!N:N,'2018'!AA:AA,"NRO",'2018'!F:F,A70,'2018'!D:D,B70)+SUMIFS('2018'!N:N,'2018'!AA:AA,"NRO",'2018'!F:F,A70,'2018'!D:D,B70)+SUMIFS('2018'!O:O,'2018'!AA:AA,"NRO",'2018'!F:F,A70,'2018'!E:E,B70)+SUMIFS('2018'!R:R,'2018'!AA:AA,"NRO",'2018'!F:F,A70,'2018'!E:E,B70), 0)</f>
        <v>0</v>
      </c>
      <c r="O70" s="7" t="n">
        <f aca="false">IFERROR(N70/M70, 0)</f>
        <v>0</v>
      </c>
      <c r="P70" s="0" t="n">
        <f aca="false">IFERROR(SUMIFS('2018'!$H:$H,'2018'!$C:$C,B70,'2018'!$F:$F,A70,'2018'!AA:AA,"CRO")+SUMIFS('2018'!$I:$I,'2018'!$D:$D,B70,'2018'!$F:$F,A70,'2018'!AA:AA,"CRO")+SUMIFS('2018'!$J:$J,'2018'!$E:$E,B70,'2018'!$F:$F,A70,'2018'!AA:AA,"CRO"), 0)</f>
        <v>0</v>
      </c>
      <c r="Q70" s="0" t="n">
        <f aca="false">IFERROR(SUMIFS('2018'!M:M,'2018'!AA:AA,"CRO",'2018'!F:F,A70,'2018'!C:C,B70)+SUMIFS('2018'!P:P,'2018'!AA:AA,"CRO",'2018'!F:F,A70,'2018'!C:C,B70)+SUMIFS('2018'!N:N,'2018'!AA:AA,"CRO",'2018'!F:F,A70,'2018'!D:D,B70)+SUMIFS('2018'!N:N,'2018'!AA:AA,"CRO",'2018'!F:F,A70,'2018'!D:D,B70)+SUMIFS('2018'!O:O,'2018'!AA:AA,"CRO",'2018'!F:F,A70,'2018'!E:E,B70)+SUMIFS('2018'!R:R,'2018'!AA:AA,"CRO",'2018'!F:F,A70,'2018'!E:E,B70), 0)</f>
        <v>0</v>
      </c>
      <c r="R70" s="7" t="n">
        <f aca="false">IFERROR(Q70/P70, 0)</f>
        <v>0</v>
      </c>
      <c r="S70" s="7" t="n">
        <f aca="false">SUM(V70,Y70,AB70)</f>
        <v>0</v>
      </c>
      <c r="T70" s="7" t="n">
        <f aca="false">SUM(W70,Z70,AC70)</f>
        <v>0</v>
      </c>
      <c r="U70" s="7" t="n">
        <f aca="false">IFERROR(T70/S70, 0)</f>
        <v>0</v>
      </c>
      <c r="V70" s="0" t="n">
        <f aca="false">SUMIFS('2017'!$H:$H,'2017'!$C:$C,B70,'2017'!$F:$F,A70,'2017'!AA:AA,"JRO",'2017'!P:P,"&lt;&gt;")+SUMIFS('2017'!$I:$I,'2017'!$D:$D,B70,'2017'!$F:$F,A70,'2017'!AA:AA,"JRO",'2017'!Q:Q,"&lt;&gt;")+SUMIFS('2017'!$J:$J,'2017'!$E:$E,B70,'2017'!$F:$F,A70,'2017'!AA:AA,"JRO",'2017'!R:R,"&lt;&gt;")</f>
        <v>0</v>
      </c>
      <c r="W70" s="0" t="n">
        <f aca="false">IFERROR(SUMIFS('2017'!M:M,'2017'!AA:AA,"JRO",'2017'!F:F,A70,'2017'!C:C,B70)+SUMIFS('2017'!P:P,'2017'!AA:AA,"JRO",'2017'!F:F,A70,'2017'!C:C,B70)+SUMIFS('2017'!N:N,'2017'!AA:AA,"JRO",'2017'!F:F,A70,'2017'!D:D,B70)+SUMIFS('2017'!N:N,'2017'!AA:AA,"JRO",'2017'!F:F,A70,'2017'!D:D,B70)+SUMIFS('2017'!O:O,'2017'!AA:AA,"JRO",'2017'!F:F,A70,'2017'!E:E,B70)+SUMIFS('2017'!R:R,'2017'!AA:AA,"JRO",'2017'!F:F,A70,'2017'!E:E,B70), 0)</f>
        <v>0</v>
      </c>
      <c r="X70" s="7" t="n">
        <f aca="false">IFERROR(W70/V70, 0)</f>
        <v>0</v>
      </c>
      <c r="Y70" s="0" t="n">
        <f aca="false">IFERROR(SUMIFS('2017'!$H:$H,'2017'!$C:$C,B70,'2017'!$F:$F,A70,'2017'!AA:AA,"NRO",'2017'!P:P,"&lt;&gt;")+SUMIFS('2017'!$I:$I,'2017'!$D:$D,B70,'2017'!$F:$F,A70,'2017'!AA:AA,"NRO",'2017'!Q:Q,"&lt;&gt;")+SUMIFS('2017'!$J:$J,'2017'!$E:$E,B70,'2017'!$F:$F,A70,'2017'!AA:AA,"NRO",'2017'!R:R,"&lt;&gt;"), 0)</f>
        <v>0</v>
      </c>
      <c r="Z70" s="0" t="n">
        <f aca="false">IFERROR(SUMIFS('2017'!M:M,'2017'!AA:AA,"NRO",'2017'!F:F,A70,'2017'!C:C,B70)+SUMIFS('2017'!P:P,'2017'!AA:AA,"NRO",'2017'!F:F,A70,'2017'!C:C,B70)+SUMIFS('2017'!N:N,'2017'!AA:AA,"NRO",'2017'!F:F,A70,'2017'!D:D,B70)+SUMIFS('2017'!N:N,'2017'!AA:AA,"NRO",'2017'!F:F,A70,'2017'!D:D,B70)+SUMIFS('2017'!O:O,'2017'!AA:AA,"NRO",'2017'!F:F,A70,'2017'!E:E,B70)+SUMIFS('2017'!R:R,'2017'!AA:AA,"NRO",'2017'!F:F,A70,'2017'!E:E,B70), 0)</f>
        <v>0</v>
      </c>
      <c r="AA70" s="7" t="n">
        <f aca="false">IFERROR(Z70/Y70, 0)</f>
        <v>0</v>
      </c>
      <c r="AB70" s="0" t="n">
        <f aca="false">IFERROR(SUMIFS('2017'!$H:$H,'2017'!$C:$C,B70,'2017'!$F:$F,A70,'2017'!AA:AA,"CRO",'2017'!P:P,"&lt;&gt;")+SUMIFS('2017'!$I:$I,'2017'!$D:$D,B70,'2017'!$F:$F,A70,'2017'!AA:AA,"CRO",'2017'!Q:Q,"&lt;&gt;")+SUMIFS('2017'!$J:$J,'2017'!$E:$E,B70,'2017'!$F:$F,A70,'2017'!AA:AA,"CRO",'2017'!R:R,"&lt;&gt;"), 0)</f>
        <v>0</v>
      </c>
      <c r="AC70" s="0" t="n">
        <f aca="false">IFERROR(SUMIFS('2017'!M:M,'2017'!AA:AA,"CRO",'2017'!F:F,A70,'2017'!C:C,B70)+SUMIFS('2017'!P:P,'2017'!AA:AA,"CRO",'2017'!F:F,A70,'2017'!C:C,B70)+SUMIFS('2017'!N:N,'2017'!AA:AA,"CRO",'2017'!F:F,A70,'2017'!D:D,B70)+SUMIFS('2017'!N:N,'2017'!AA:AA,"CRO",'2017'!F:F,A70,'2017'!D:D,B70)+SUMIFS('2017'!O:O,'2017'!AA:AA,"CRO",'2017'!F:F,A70,'2017'!E:E,B70)+SUMIFS('2017'!R:R,'2017'!AA:AA,"CRO",'2017'!F:F,A70,'2017'!E:E,B70), 0)</f>
        <v>0</v>
      </c>
      <c r="AD70" s="0" t="n">
        <f aca="false">IFERROR(AC70/AB70, 0)</f>
        <v>0</v>
      </c>
      <c r="AE70" s="0" t="n">
        <f aca="false">SUM(AH70,AK70,AN70)</f>
        <v>9</v>
      </c>
      <c r="AF70" s="0" t="n">
        <f aca="false">SUM(AI70,AL70,AO70)</f>
        <v>23</v>
      </c>
      <c r="AG70" s="7" t="n">
        <f aca="false">IFERROR(AF70/AE70, 0)</f>
        <v>2.55555555555556</v>
      </c>
      <c r="AH70" s="0" t="n">
        <f aca="false">IFERROR(SUMIFS('2016'!$G:$G,'2016'!F:F,A70,'2016'!C:C,B70,'2016'!D:D,"",'2016'!AA:AA,"JRO",'2016'!L:L,"&lt;&gt;"), 0)</f>
        <v>9</v>
      </c>
      <c r="AI70" s="0" t="n">
        <f aca="false">IFERROR(SUMIFS('2016'!L:L,'2016'!F:F,A70,'2016'!C:C,B70,'2016'!D:D,"",'2016'!AA:AA,"JRO"), 0)</f>
        <v>23</v>
      </c>
      <c r="AJ70" s="7" t="n">
        <f aca="false">IFERROR(AI70/AH70, 0)</f>
        <v>2.55555555555556</v>
      </c>
      <c r="AK70" s="0" t="n">
        <f aca="false">IFERROR(SUMIFS('2016'!$G:$G,'2016'!F:F,A70,'2016'!C:C,B70,'2016'!D:D,"",'2016'!AA:AA,"NRO",'2016'!L:L,"&lt;&gt;"), 0)</f>
        <v>0</v>
      </c>
      <c r="AL70" s="0" t="n">
        <f aca="false">IFERROR(SUMIFS('2016'!L:L,'2016'!F:F,A70,'2016'!C:C,B70,'2016'!D:D,"",'2016'!AA:AA,"NRO"), 0)</f>
        <v>0</v>
      </c>
      <c r="AM70" s="0" t="n">
        <f aca="false">IFERROR(AL70/AK70, 0)</f>
        <v>0</v>
      </c>
      <c r="AN70" s="0" t="n">
        <f aca="false">IFERROR(SUMIFS('2016'!$G:$G,'2016'!F:F,A70,'2016'!C:C,B70,'2016'!D:D,"",'2016'!AA:AA,"CRO",'2016'!L:L,"&lt;&gt;"), 0)</f>
        <v>0</v>
      </c>
      <c r="AO70" s="0" t="n">
        <f aca="false">IFERROR(SUMIFS('2016'!L:L,'2016'!F:F,A70,'2016'!C:C,B70,'2016'!D:D,"",'2016'!AA:AA,"CRO"), 0)</f>
        <v>0</v>
      </c>
      <c r="AP70" s="0" t="n">
        <f aca="false">IFERROR(AO70/AN70, 0)</f>
        <v>0</v>
      </c>
      <c r="AQ70" s="0" t="n">
        <f aca="false">SUM(AT70,AW70,AZ70)</f>
        <v>0</v>
      </c>
      <c r="AR70" s="0" t="n">
        <f aca="false">SUM(AU70,AX70,BA70)</f>
        <v>0</v>
      </c>
      <c r="AS70" s="7" t="n">
        <f aca="false">IFERROR(AR70/AQ70, 0)</f>
        <v>0</v>
      </c>
      <c r="AT70" s="0" t="n">
        <f aca="false">IFERROR(SUMIFS('2015'!$G:$G,'2015'!F:F,A70,'2015'!C:C,B70,'2015'!D:D,"",'2015'!AA:AA,"JRO",'2015'!L:L,"&lt;&gt;"), 0)</f>
        <v>0</v>
      </c>
      <c r="AU70" s="0" t="n">
        <f aca="false">IFERROR(SUMIFS('2015'!L:L,'2015'!F:F,A70,'2015'!C:C,B70,'2015'!D:D,"",'2015'!AA:AA,"JRO"), 0)</f>
        <v>0</v>
      </c>
      <c r="AV70" s="0" t="n">
        <f aca="false">IFERROR(AU70/AT70, 0)</f>
        <v>0</v>
      </c>
      <c r="AW70" s="0" t="n">
        <f aca="false">IFERROR(SUMIFS('2015'!$G:$G,'2015'!F:F,A70,'2015'!C:C,B70,'2015'!D:D,"",'2015'!AA:AA,"NRO",'2015'!L:L,"&lt;&gt;"), 0)</f>
        <v>0</v>
      </c>
      <c r="AX70" s="0" t="n">
        <f aca="false">IFERROR(SUMIFS('2015'!L:L,'2015'!F:F,A70,'2015'!C:C,B70,'2015'!D:D,"",'2015'!AA:AA,"NRO"), 0)</f>
        <v>0</v>
      </c>
      <c r="AY70" s="0" t="n">
        <f aca="false">IFERROR(AX70/AW70, 0)</f>
        <v>0</v>
      </c>
      <c r="AZ70" s="0" t="n">
        <f aca="false">IFERROR(SUMIFS('2015'!$G:$G,'2015'!F:F,A70,'2015'!C:C,B70,'2015'!D:D,"",'2015'!AA:AA,"CRO",'2015'!L:L,"&lt;&gt;"), 0)</f>
        <v>0</v>
      </c>
      <c r="BA70" s="0" t="n">
        <f aca="false">IFERROR(SUMIFS('2015'!L:L,'2015'!F:F,A70,'2015'!C:C,B70,'2015'!D:D,"",'2015'!AA:AA,"CRO"), 0)</f>
        <v>0</v>
      </c>
      <c r="BB70" s="0" t="n">
        <f aca="false">IFERROR(BA70/AZ70, 0)</f>
        <v>0</v>
      </c>
      <c r="BC70" s="0" t="n">
        <f aca="false">SUM(BF70,BI70)</f>
        <v>0</v>
      </c>
      <c r="BD70" s="0" t="n">
        <f aca="false">SUM(BG70,BJ70)</f>
        <v>0</v>
      </c>
      <c r="BE70" s="7" t="n">
        <f aca="false">IFERROR(BD70/BC70, 0)</f>
        <v>0</v>
      </c>
      <c r="BF70" s="0" t="n">
        <f aca="false">IFERROR(SUMIFS('2014'!$G:$G,'2014'!F:F,A70,'2014'!C:C,B70,'2014'!D:D,"",'2014'!AA:AA,"JRO",'2014'!L:L,"&lt;&gt;"), 0)</f>
        <v>0</v>
      </c>
      <c r="BG70" s="0" t="n">
        <f aca="false">IFERROR(SUMIFS('2014'!L:L,'2014'!F:F,A70,'2014'!C:C,B70,'2014'!D:D,"",'2014'!AA:AA,"JRO"), 0)</f>
        <v>0</v>
      </c>
      <c r="BH70" s="7" t="n">
        <f aca="false">IFERROR(BG70/BF70, 0)</f>
        <v>0</v>
      </c>
      <c r="BI70" s="0" t="n">
        <f aca="false">IFERROR(SUMIFS('2014'!$G:$G,'2014'!F:F,A70,'2014'!C:C,B70,'2014'!D:D,"",'2014'!AA:AA,"CRO",'2014'!L:L,"&lt;&gt;"), 0)</f>
        <v>0</v>
      </c>
      <c r="BJ70" s="0" t="n">
        <f aca="false">IFERROR(SUMIFS('2014'!L:L,'2014'!F:F,A70,'2014'!C:C,B70,'2014'!D:D,"",'2014'!AA:AA,"CRO"), 0)</f>
        <v>0</v>
      </c>
      <c r="BK70" s="0" t="n">
        <f aca="false">IFERROR(BJ70/BI70, 0)</f>
        <v>0</v>
      </c>
      <c r="BL70" s="0" t="n">
        <f aca="false">IFERROR(SUMIFS('2013'!$G:$G,'2013'!F:F,A70,'2013'!C:C,B70,'2013'!D:D,"",'2013'!AA:AA,"JRO",'2013'!L:L,"&lt;&gt;"), 0)</f>
        <v>0</v>
      </c>
      <c r="BM70" s="0" t="n">
        <f aca="false">IFERROR(SUMIFS('2013'!L:L,'2013'!F:F,A70,'2013'!C:C,B70,'2013'!D:D,"",'2013'!AA:AA,"JRO"), 0)</f>
        <v>0</v>
      </c>
      <c r="BN70" s="0" t="n">
        <f aca="false">IFERROR(BM70/BL70, 0)</f>
        <v>0</v>
      </c>
      <c r="BO70" s="0" t="n">
        <f aca="false">IFERROR(SUMIFS('2012'!$G:$G,'2012'!F:F,A70,'2012'!C:C,B70,'2012'!D:D,"",'2012'!AA:AA,"JRO",'2012'!L:L,"&lt;&gt;"), 0)</f>
        <v>0</v>
      </c>
      <c r="BP70" s="0" t="n">
        <f aca="false">IFERROR(SUMIFS('2012'!L:L,'2012'!F:F,A70,'2012'!C:C,B70,'2012'!D:D,"",'2012'!AA:AA,"JRO"), 0)</f>
        <v>0</v>
      </c>
      <c r="BQ70" s="0" t="n">
        <f aca="false">IFERROR(BP70/BO70, 0)</f>
        <v>0</v>
      </c>
      <c r="BR70" s="0" t="n">
        <f aca="false">IFERROR(SUMIFS('2011'!$G:$G,'2011'!F:F,A70,'2011'!C:C,B70,'2011'!D:D,"",'2011'!AA:AA,"JRO",'2011'!L:L,"&lt;&gt;"), 0)</f>
        <v>0</v>
      </c>
      <c r="BS70" s="0" t="n">
        <f aca="false">IFERROR(SUMIFS('2011'!L:L,'2011'!F:F,A70,'2011'!C:C,B70,'2011'!D:D,"",'2011'!AA:AA,"JRO"), 0)</f>
        <v>0</v>
      </c>
      <c r="BT70" s="7" t="n">
        <f aca="false">IFERROR(BS70/BR70, 0)</f>
        <v>0</v>
      </c>
      <c r="BU70" s="0" t="n">
        <f aca="false">IFERROR(SUMIFS('2010'!$G:$G,'2010'!F:F,A70,'2010'!C:C,B70,'2010'!D:D,"",'2010'!AA:AA,"JRO",'2010'!L:L,"&lt;&gt;"), 0)</f>
        <v>0</v>
      </c>
      <c r="BV70" s="0" t="n">
        <f aca="false">IFERROR(SUMIFS('2010'!L:L,'2010'!F:F,A70,'2010'!C:C,B70,'2010'!D:D,"",'2010'!AA:AA,"JRO"), 0)</f>
        <v>0</v>
      </c>
      <c r="BW70" s="7" t="n">
        <f aca="false">IFERROR(BV70/BU70, 0)</f>
        <v>0</v>
      </c>
      <c r="BX70" s="0" t="n">
        <f aca="false">IFERROR(SUMIFS('2009'!$G:$G,'2009'!F:F,A70,'2009'!C:C,B70,'2009'!D:D,"",'2009'!AA:AA,"JRO",'2009'!L:L,"&lt;&gt;"), 0)</f>
        <v>0</v>
      </c>
      <c r="BY70" s="0" t="n">
        <f aca="false">IFERROR(SUMIFS('2009'!L:L,'2009'!F:F,A70,'2009'!C:C,B70,'2009'!D:D,"",'2009'!AA:AA,"JRO"), 0)</f>
        <v>0</v>
      </c>
      <c r="BZ70" s="7" t="n">
        <f aca="false">IFERROR(BY70/BX70, 0)</f>
        <v>0</v>
      </c>
    </row>
    <row r="71" customFormat="false" ht="15" hidden="false" customHeight="false" outlineLevel="0" collapsed="false">
      <c r="A71" s="0" t="s">
        <v>88</v>
      </c>
      <c r="B71" s="13" t="s">
        <v>74</v>
      </c>
      <c r="C71" s="56" t="n">
        <f aca="false">IFERROR(AVERAGEIFS(I71:BZ71,I$2:BZ$2,"JRO escorts per deportee",I71:BZ71,"&lt;&gt;0"), 0)</f>
        <v>0</v>
      </c>
      <c r="D71" s="13" t="n">
        <f aca="false">IFERROR(AVERAGEIFS(I71:BZ71,I$2:BZ$2,"NRO escorts per deportee",I71:BZ71,"&lt;&gt;0"), 0)</f>
        <v>0</v>
      </c>
      <c r="E71" s="13" t="n">
        <f aca="false">IFERROR(AVERAGEIFS(I71:BZ71,I$2:BZ$2,"CRO escorts per deportee",I71:BZ71,"&lt;&gt;0"), 0)</f>
        <v>0</v>
      </c>
      <c r="G71" s="0" t="n">
        <f aca="false">SUM(J71,M71,P71)</f>
        <v>0</v>
      </c>
      <c r="H71" s="0" t="n">
        <f aca="false">SUM(K71,N71,Q71)</f>
        <v>0</v>
      </c>
      <c r="I71" s="7" t="n">
        <f aca="false">IFERROR(H71/G71, 0)</f>
        <v>0</v>
      </c>
      <c r="J71" s="0" t="n">
        <f aca="false">IFERROR(SUMIFS('2018'!$H:$H,'2018'!$C:$C,B71,'2018'!$F:$F,A71,'2018'!AA:AA,"JRO",'2018'!P:P,"&lt;&gt;")+SUMIFS('2018'!$I:$I,'2018'!$D:$D,B71,'2018'!$F:$F,A71,'2018'!AA:AA,"JRO",'2018'!Q:Q,"&lt;&gt;")+SUMIFS('2018'!$J:$J,'2018'!$E:$E,B71,'2018'!$F:$F,A71,'2018'!AA:AA,"JRO",'2018'!R:R,"&lt;&gt;"), 0)</f>
        <v>0</v>
      </c>
      <c r="K71" s="0" t="n">
        <f aca="false">IFERROR(SUMIFS('2018'!M:M,'2018'!AA:AA,"JRO",'2018'!F:F,A71,'2018'!C:C,B71)+SUMIFS('2018'!P:P,'2018'!AA:AA,"JRO",'2018'!F:F,A71,'2018'!C:C,B71)+SUMIFS('2018'!N:N,'2018'!AA:AA,"JRO",'2018'!F:F,A71,'2018'!D:D,B71)+SUMIFS('2018'!N:N,'2018'!AA:AA,"JRO",'2018'!F:F,A71,'2018'!D:D,B71)+SUMIFS('2018'!O:O,'2018'!AA:AA,"JRO",'2018'!F:F,A71,'2018'!E:E,B71)+SUMIFS('2018'!R:R,'2018'!AA:AA,"JRO",'2018'!F:F,A71,'2018'!E:E,B71), 0)</f>
        <v>0</v>
      </c>
      <c r="L71" s="7" t="n">
        <f aca="false">IFERROR(K71/J71, 0)</f>
        <v>0</v>
      </c>
      <c r="M71" s="0" t="n">
        <f aca="false">IFERROR(SUMIFS('2018'!$H:$H,'2018'!$C:$C,B71,'2018'!$F:$F,A71,'2018'!AA:AA,"NRO",'2018'!P:P,"&lt;&gt;")+SUMIFS('2018'!$I:$I,'2018'!$D:$D,B71,'2018'!$F:$F,A71,'2018'!AA:AA,"NRO",'2018'!Q:Q,"&lt;&gt;")+SUMIFS('2018'!$J:$J,'2018'!$E:$E,B71,'2018'!$F:$F,A71,'2018'!AA:AA,"NRO",'2018'!R:R,"&lt;&gt;"), 0)</f>
        <v>0</v>
      </c>
      <c r="N71" s="0" t="n">
        <f aca="false">IFERROR(SUMIFS('2018'!M:M,'2018'!AA:AA,"NRO",'2018'!F:F,A71,'2018'!C:C,B71)+SUMIFS('2018'!P:P,'2018'!AA:AA,"NRO",'2018'!F:F,A71,'2018'!C:C,B71)+SUMIFS('2018'!N:N,'2018'!AA:AA,"NRO",'2018'!F:F,A71,'2018'!D:D,B71)+SUMIFS('2018'!N:N,'2018'!AA:AA,"NRO",'2018'!F:F,A71,'2018'!D:D,B71)+SUMIFS('2018'!O:O,'2018'!AA:AA,"NRO",'2018'!F:F,A71,'2018'!E:E,B71)+SUMIFS('2018'!R:R,'2018'!AA:AA,"NRO",'2018'!F:F,A71,'2018'!E:E,B71), 0)</f>
        <v>0</v>
      </c>
      <c r="O71" s="7" t="n">
        <f aca="false">IFERROR(N71/M71, 0)</f>
        <v>0</v>
      </c>
      <c r="P71" s="0" t="n">
        <f aca="false">IFERROR(SUMIFS('2018'!$H:$H,'2018'!$C:$C,B71,'2018'!$F:$F,A71,'2018'!AA:AA,"CRO")+SUMIFS('2018'!$I:$I,'2018'!$D:$D,B71,'2018'!$F:$F,A71,'2018'!AA:AA,"CRO")+SUMIFS('2018'!$J:$J,'2018'!$E:$E,B71,'2018'!$F:$F,A71,'2018'!AA:AA,"CRO"), 0)</f>
        <v>0</v>
      </c>
      <c r="Q71" s="0" t="n">
        <f aca="false">IFERROR(SUMIFS('2018'!M:M,'2018'!AA:AA,"CRO",'2018'!F:F,A71,'2018'!C:C,B71)+SUMIFS('2018'!P:P,'2018'!AA:AA,"CRO",'2018'!F:F,A71,'2018'!C:C,B71)+SUMIFS('2018'!N:N,'2018'!AA:AA,"CRO",'2018'!F:F,A71,'2018'!D:D,B71)+SUMIFS('2018'!N:N,'2018'!AA:AA,"CRO",'2018'!F:F,A71,'2018'!D:D,B71)+SUMIFS('2018'!O:O,'2018'!AA:AA,"CRO",'2018'!F:F,A71,'2018'!E:E,B71)+SUMIFS('2018'!R:R,'2018'!AA:AA,"CRO",'2018'!F:F,A71,'2018'!E:E,B71), 0)</f>
        <v>0</v>
      </c>
      <c r="R71" s="7" t="n">
        <f aca="false">IFERROR(Q71/P71, 0)</f>
        <v>0</v>
      </c>
      <c r="S71" s="7" t="n">
        <f aca="false">SUM(V71,Y71,AB71)</f>
        <v>0</v>
      </c>
      <c r="T71" s="7" t="n">
        <f aca="false">SUM(W71,Z71,AC71)</f>
        <v>0</v>
      </c>
      <c r="U71" s="7" t="n">
        <f aca="false">IFERROR(T71/S71, 0)</f>
        <v>0</v>
      </c>
      <c r="V71" s="0" t="n">
        <f aca="false">SUMIFS('2017'!$H:$H,'2017'!$C:$C,B71,'2017'!$F:$F,A71,'2017'!AA:AA,"JRO",'2017'!P:P,"&lt;&gt;")+SUMIFS('2017'!$I:$I,'2017'!$D:$D,B71,'2017'!$F:$F,A71,'2017'!AA:AA,"JRO",'2017'!Q:Q,"&lt;&gt;")+SUMIFS('2017'!$J:$J,'2017'!$E:$E,B71,'2017'!$F:$F,A71,'2017'!AA:AA,"JRO",'2017'!R:R,"&lt;&gt;")</f>
        <v>0</v>
      </c>
      <c r="W71" s="0" t="n">
        <f aca="false">IFERROR(SUMIFS('2017'!M:M,'2017'!AA:AA,"JRO",'2017'!F:F,A71,'2017'!C:C,B71)+SUMIFS('2017'!P:P,'2017'!AA:AA,"JRO",'2017'!F:F,A71,'2017'!C:C,B71)+SUMIFS('2017'!N:N,'2017'!AA:AA,"JRO",'2017'!F:F,A71,'2017'!D:D,B71)+SUMIFS('2017'!N:N,'2017'!AA:AA,"JRO",'2017'!F:F,A71,'2017'!D:D,B71)+SUMIFS('2017'!O:O,'2017'!AA:AA,"JRO",'2017'!F:F,A71,'2017'!E:E,B71)+SUMIFS('2017'!R:R,'2017'!AA:AA,"JRO",'2017'!F:F,A71,'2017'!E:E,B71), 0)</f>
        <v>0</v>
      </c>
      <c r="X71" s="7" t="n">
        <f aca="false">IFERROR(W71/V71, 0)</f>
        <v>0</v>
      </c>
      <c r="Y71" s="0" t="n">
        <f aca="false">IFERROR(SUMIFS('2017'!$H:$H,'2017'!$C:$C,B71,'2017'!$F:$F,A71,'2017'!AA:AA,"NRO",'2017'!P:P,"&lt;&gt;")+SUMIFS('2017'!$I:$I,'2017'!$D:$D,B71,'2017'!$F:$F,A71,'2017'!AA:AA,"NRO",'2017'!Q:Q,"&lt;&gt;")+SUMIFS('2017'!$J:$J,'2017'!$E:$E,B71,'2017'!$F:$F,A71,'2017'!AA:AA,"NRO",'2017'!R:R,"&lt;&gt;"), 0)</f>
        <v>0</v>
      </c>
      <c r="Z71" s="0" t="n">
        <f aca="false">IFERROR(SUMIFS('2017'!M:M,'2017'!AA:AA,"NRO",'2017'!F:F,A71,'2017'!C:C,B71)+SUMIFS('2017'!P:P,'2017'!AA:AA,"NRO",'2017'!F:F,A71,'2017'!C:C,B71)+SUMIFS('2017'!N:N,'2017'!AA:AA,"NRO",'2017'!F:F,A71,'2017'!D:D,B71)+SUMIFS('2017'!N:N,'2017'!AA:AA,"NRO",'2017'!F:F,A71,'2017'!D:D,B71)+SUMIFS('2017'!O:O,'2017'!AA:AA,"NRO",'2017'!F:F,A71,'2017'!E:E,B71)+SUMIFS('2017'!R:R,'2017'!AA:AA,"NRO",'2017'!F:F,A71,'2017'!E:E,B71), 0)</f>
        <v>0</v>
      </c>
      <c r="AA71" s="7" t="n">
        <f aca="false">IFERROR(Z71/Y71, 0)</f>
        <v>0</v>
      </c>
      <c r="AB71" s="0" t="n">
        <f aca="false">IFERROR(SUMIFS('2017'!$H:$H,'2017'!$C:$C,B71,'2017'!$F:$F,A71,'2017'!AA:AA,"CRO",'2017'!P:P,"&lt;&gt;")+SUMIFS('2017'!$I:$I,'2017'!$D:$D,B71,'2017'!$F:$F,A71,'2017'!AA:AA,"CRO",'2017'!Q:Q,"&lt;&gt;")+SUMIFS('2017'!$J:$J,'2017'!$E:$E,B71,'2017'!$F:$F,A71,'2017'!AA:AA,"CRO",'2017'!R:R,"&lt;&gt;"), 0)</f>
        <v>0</v>
      </c>
      <c r="AC71" s="0" t="n">
        <f aca="false">IFERROR(SUMIFS('2017'!M:M,'2017'!AA:AA,"CRO",'2017'!F:F,A71,'2017'!C:C,B71)+SUMIFS('2017'!P:P,'2017'!AA:AA,"CRO",'2017'!F:F,A71,'2017'!C:C,B71)+SUMIFS('2017'!N:N,'2017'!AA:AA,"CRO",'2017'!F:F,A71,'2017'!D:D,B71)+SUMIFS('2017'!N:N,'2017'!AA:AA,"CRO",'2017'!F:F,A71,'2017'!D:D,B71)+SUMIFS('2017'!O:O,'2017'!AA:AA,"CRO",'2017'!F:F,A71,'2017'!E:E,B71)+SUMIFS('2017'!R:R,'2017'!AA:AA,"CRO",'2017'!F:F,A71,'2017'!E:E,B71), 0)</f>
        <v>0</v>
      </c>
      <c r="AD71" s="0" t="n">
        <f aca="false">IFERROR(AC71/AB71, 0)</f>
        <v>0</v>
      </c>
      <c r="AE71" s="0" t="n">
        <f aca="false">SUM(AH71,AK71,AN71)</f>
        <v>0</v>
      </c>
      <c r="AF71" s="0" t="n">
        <f aca="false">SUM(AI71,AL71,AO71)</f>
        <v>0</v>
      </c>
      <c r="AG71" s="7" t="n">
        <f aca="false">IFERROR(AF71/AE71, 0)</f>
        <v>0</v>
      </c>
      <c r="AH71" s="0" t="n">
        <f aca="false">IFERROR(SUMIFS('2016'!$G:$G,'2016'!F:F,A71,'2016'!C:C,B71,'2016'!D:D,"",'2016'!AA:AA,"JRO",'2016'!L:L,"&lt;&gt;"), 0)</f>
        <v>0</v>
      </c>
      <c r="AI71" s="0" t="n">
        <f aca="false">IFERROR(SUMIFS('2016'!L:L,'2016'!F:F,A71,'2016'!C:C,B71,'2016'!D:D,"",'2016'!AA:AA,"JRO"), 0)</f>
        <v>0</v>
      </c>
      <c r="AJ71" s="7" t="n">
        <f aca="false">IFERROR(AI71/AH71, 0)</f>
        <v>0</v>
      </c>
      <c r="AK71" s="0" t="n">
        <f aca="false">IFERROR(SUMIFS('2016'!$G:$G,'2016'!F:F,A71,'2016'!C:C,B71,'2016'!D:D,"",'2016'!AA:AA,"NRO",'2016'!L:L,"&lt;&gt;"), 0)</f>
        <v>0</v>
      </c>
      <c r="AL71" s="0" t="n">
        <f aca="false">IFERROR(SUMIFS('2016'!L:L,'2016'!F:F,A71,'2016'!C:C,B71,'2016'!D:D,"",'2016'!AA:AA,"NRO"), 0)</f>
        <v>0</v>
      </c>
      <c r="AM71" s="0" t="n">
        <f aca="false">IFERROR(AL71/AK71, 0)</f>
        <v>0</v>
      </c>
      <c r="AN71" s="0" t="n">
        <f aca="false">IFERROR(SUMIFS('2016'!$G:$G,'2016'!F:F,A71,'2016'!C:C,B71,'2016'!D:D,"",'2016'!AA:AA,"CRO",'2016'!L:L,"&lt;&gt;"), 0)</f>
        <v>0</v>
      </c>
      <c r="AO71" s="0" t="n">
        <f aca="false">IFERROR(SUMIFS('2016'!L:L,'2016'!F:F,A71,'2016'!C:C,B71,'2016'!D:D,"",'2016'!AA:AA,"CRO"), 0)</f>
        <v>0</v>
      </c>
      <c r="AP71" s="0" t="n">
        <f aca="false">IFERROR(AO71/AN71, 0)</f>
        <v>0</v>
      </c>
      <c r="AQ71" s="0" t="n">
        <f aca="false">SUM(AT71,AW71,AZ71)</f>
        <v>0</v>
      </c>
      <c r="AR71" s="0" t="n">
        <f aca="false">SUM(AU71,AX71,BA71)</f>
        <v>0</v>
      </c>
      <c r="AS71" s="7" t="n">
        <f aca="false">IFERROR(AR71/AQ71, 0)</f>
        <v>0</v>
      </c>
      <c r="AT71" s="0" t="n">
        <f aca="false">IFERROR(SUMIFS('2015'!$G:$G,'2015'!F:F,A71,'2015'!C:C,B71,'2015'!D:D,"",'2015'!AA:AA,"JRO",'2015'!L:L,"&lt;&gt;"), 0)</f>
        <v>0</v>
      </c>
      <c r="AU71" s="0" t="n">
        <f aca="false">IFERROR(SUMIFS('2015'!L:L,'2015'!F:F,A71,'2015'!C:C,B71,'2015'!D:D,"",'2015'!AA:AA,"JRO"), 0)</f>
        <v>0</v>
      </c>
      <c r="AV71" s="0" t="n">
        <f aca="false">IFERROR(AU71/AT71, 0)</f>
        <v>0</v>
      </c>
      <c r="AW71" s="0" t="n">
        <f aca="false">IFERROR(SUMIFS('2015'!$G:$G,'2015'!F:F,A71,'2015'!C:C,B71,'2015'!D:D,"",'2015'!AA:AA,"NRO",'2015'!L:L,"&lt;&gt;"), 0)</f>
        <v>0</v>
      </c>
      <c r="AX71" s="0" t="n">
        <f aca="false">IFERROR(SUMIFS('2015'!L:L,'2015'!F:F,A71,'2015'!C:C,B71,'2015'!D:D,"",'2015'!AA:AA,"NRO"), 0)</f>
        <v>0</v>
      </c>
      <c r="AY71" s="0" t="n">
        <f aca="false">IFERROR(AX71/AW71, 0)</f>
        <v>0</v>
      </c>
      <c r="AZ71" s="0" t="n">
        <f aca="false">IFERROR(SUMIFS('2015'!$G:$G,'2015'!F:F,A71,'2015'!C:C,B71,'2015'!D:D,"",'2015'!AA:AA,"CRO",'2015'!L:L,"&lt;&gt;"), 0)</f>
        <v>0</v>
      </c>
      <c r="BA71" s="0" t="n">
        <f aca="false">IFERROR(SUMIFS('2015'!L:L,'2015'!F:F,A71,'2015'!C:C,B71,'2015'!D:D,"",'2015'!AA:AA,"CRO"), 0)</f>
        <v>0</v>
      </c>
      <c r="BB71" s="0" t="n">
        <f aca="false">IFERROR(BA71/AZ71, 0)</f>
        <v>0</v>
      </c>
      <c r="BC71" s="0" t="n">
        <f aca="false">SUM(BF71,BI71)</f>
        <v>0</v>
      </c>
      <c r="BD71" s="0" t="n">
        <f aca="false">SUM(BG71,BJ71)</f>
        <v>0</v>
      </c>
      <c r="BE71" s="7" t="n">
        <f aca="false">IFERROR(BD71/BC71, 0)</f>
        <v>0</v>
      </c>
      <c r="BF71" s="0" t="n">
        <f aca="false">IFERROR(SUMIFS('2014'!$G:$G,'2014'!F:F,A71,'2014'!C:C,B71,'2014'!D:D,"",'2014'!AA:AA,"JRO",'2014'!L:L,"&lt;&gt;"), 0)</f>
        <v>0</v>
      </c>
      <c r="BG71" s="0" t="n">
        <f aca="false">IFERROR(SUMIFS('2014'!L:L,'2014'!F:F,A71,'2014'!C:C,B71,'2014'!D:D,"",'2014'!AA:AA,"JRO"), 0)</f>
        <v>0</v>
      </c>
      <c r="BH71" s="7" t="n">
        <f aca="false">IFERROR(BG71/BF71, 0)</f>
        <v>0</v>
      </c>
      <c r="BI71" s="0" t="n">
        <f aca="false">IFERROR(SUMIFS('2014'!$G:$G,'2014'!F:F,A71,'2014'!C:C,B71,'2014'!D:D,"",'2014'!AA:AA,"CRO",'2014'!L:L,"&lt;&gt;"), 0)</f>
        <v>0</v>
      </c>
      <c r="BJ71" s="0" t="n">
        <f aca="false">IFERROR(SUMIFS('2014'!L:L,'2014'!F:F,A71,'2014'!C:C,B71,'2014'!D:D,"",'2014'!AA:AA,"CRO"), 0)</f>
        <v>0</v>
      </c>
      <c r="BK71" s="0" t="n">
        <f aca="false">IFERROR(BJ71/BI71, 0)</f>
        <v>0</v>
      </c>
      <c r="BL71" s="0" t="n">
        <f aca="false">IFERROR(SUMIFS('2013'!$G:$G,'2013'!F:F,A71,'2013'!C:C,B71,'2013'!D:D,"",'2013'!AA:AA,"JRO",'2013'!L:L,"&lt;&gt;"), 0)</f>
        <v>0</v>
      </c>
      <c r="BM71" s="0" t="n">
        <f aca="false">IFERROR(SUMIFS('2013'!L:L,'2013'!F:F,A71,'2013'!C:C,B71,'2013'!D:D,"",'2013'!AA:AA,"JRO"), 0)</f>
        <v>0</v>
      </c>
      <c r="BN71" s="0" t="n">
        <f aca="false">IFERROR(BM71/BL71, 0)</f>
        <v>0</v>
      </c>
      <c r="BO71" s="0" t="n">
        <f aca="false">IFERROR(SUMIFS('2012'!$G:$G,'2012'!F:F,A71,'2012'!C:C,B71,'2012'!D:D,"",'2012'!AA:AA,"JRO",'2012'!L:L,"&lt;&gt;"), 0)</f>
        <v>0</v>
      </c>
      <c r="BP71" s="0" t="n">
        <f aca="false">IFERROR(SUMIFS('2012'!L:L,'2012'!F:F,A71,'2012'!C:C,B71,'2012'!D:D,"",'2012'!AA:AA,"JRO"), 0)</f>
        <v>0</v>
      </c>
      <c r="BQ71" s="0" t="n">
        <f aca="false">IFERROR(BP71/BO71, 0)</f>
        <v>0</v>
      </c>
      <c r="BR71" s="0" t="n">
        <f aca="false">IFERROR(SUMIFS('2011'!$G:$G,'2011'!F:F,A71,'2011'!C:C,B71,'2011'!D:D,"",'2011'!AA:AA,"JRO",'2011'!L:L,"&lt;&gt;"), 0)</f>
        <v>0</v>
      </c>
      <c r="BS71" s="0" t="n">
        <f aca="false">IFERROR(SUMIFS('2011'!L:L,'2011'!F:F,A71,'2011'!C:C,B71,'2011'!D:D,"",'2011'!AA:AA,"JRO"), 0)</f>
        <v>0</v>
      </c>
      <c r="BT71" s="7" t="n">
        <f aca="false">IFERROR(BS71/BR71, 0)</f>
        <v>0</v>
      </c>
      <c r="BU71" s="0" t="n">
        <f aca="false">IFERROR(SUMIFS('2010'!$G:$G,'2010'!F:F,A71,'2010'!C:C,B71,'2010'!D:D,"",'2010'!AA:AA,"JRO",'2010'!L:L,"&lt;&gt;"), 0)</f>
        <v>0</v>
      </c>
      <c r="BV71" s="0" t="n">
        <f aca="false">IFERROR(SUMIFS('2010'!L:L,'2010'!F:F,A71,'2010'!C:C,B71,'2010'!D:D,"",'2010'!AA:AA,"JRO"), 0)</f>
        <v>0</v>
      </c>
      <c r="BW71" s="7" t="n">
        <f aca="false">IFERROR(BV71/BU71, 0)</f>
        <v>0</v>
      </c>
      <c r="BX71" s="0" t="n">
        <f aca="false">IFERROR(SUMIFS('2009'!$G:$G,'2009'!F:F,A71,'2009'!C:C,B71,'2009'!D:D,"",'2009'!AA:AA,"JRO",'2009'!L:L,"&lt;&gt;"), 0)</f>
        <v>0</v>
      </c>
      <c r="BY71" s="0" t="n">
        <f aca="false">IFERROR(SUMIFS('2009'!L:L,'2009'!F:F,A71,'2009'!C:C,B71,'2009'!D:D,"",'2009'!AA:AA,"JRO"), 0)</f>
        <v>0</v>
      </c>
      <c r="BZ71" s="7" t="n">
        <f aca="false">IFERROR(BY71/BX71, 0)</f>
        <v>0</v>
      </c>
    </row>
    <row r="72" customFormat="false" ht="15" hidden="false" customHeight="false" outlineLevel="0" collapsed="false">
      <c r="A72" s="0" t="s">
        <v>88</v>
      </c>
      <c r="B72" s="16" t="s">
        <v>64</v>
      </c>
      <c r="C72" s="56" t="n">
        <f aca="false">IFERROR(AVERAGEIFS(I72:BZ72,I$2:BZ$2,"JRO escorts per deportee",I72:BZ72,"&lt;&gt;0"), 0)</f>
        <v>0</v>
      </c>
      <c r="D72" s="13" t="n">
        <f aca="false">IFERROR(AVERAGEIFS(I72:BZ72,I$2:BZ$2,"NRO escorts per deportee",I72:BZ72,"&lt;&gt;0"), 0)</f>
        <v>0</v>
      </c>
      <c r="E72" s="13" t="n">
        <f aca="false">IFERROR(AVERAGEIFS(I72:BZ72,I$2:BZ$2,"CRO escorts per deportee",I72:BZ72,"&lt;&gt;0"), 0)</f>
        <v>0</v>
      </c>
      <c r="G72" s="0" t="n">
        <f aca="false">SUM(J72,M72,P72)</f>
        <v>0</v>
      </c>
      <c r="H72" s="0" t="n">
        <f aca="false">SUM(K72,N72,Q72)</f>
        <v>0</v>
      </c>
      <c r="I72" s="7" t="n">
        <f aca="false">IFERROR(H72/G72, 0)</f>
        <v>0</v>
      </c>
      <c r="J72" s="0" t="n">
        <f aca="false">IFERROR(SUMIFS('2018'!$H:$H,'2018'!$C:$C,B72,'2018'!$F:$F,A72,'2018'!AA:AA,"JRO",'2018'!P:P,"&lt;&gt;")+SUMIFS('2018'!$I:$I,'2018'!$D:$D,B72,'2018'!$F:$F,A72,'2018'!AA:AA,"JRO",'2018'!Q:Q,"&lt;&gt;")+SUMIFS('2018'!$J:$J,'2018'!$E:$E,B72,'2018'!$F:$F,A72,'2018'!AA:AA,"JRO",'2018'!R:R,"&lt;&gt;"), 0)</f>
        <v>0</v>
      </c>
      <c r="K72" s="0" t="n">
        <f aca="false">IFERROR(SUMIFS('2018'!M:M,'2018'!AA:AA,"JRO",'2018'!F:F,A72,'2018'!C:C,B72)+SUMIFS('2018'!P:P,'2018'!AA:AA,"JRO",'2018'!F:F,A72,'2018'!C:C,B72)+SUMIFS('2018'!N:N,'2018'!AA:AA,"JRO",'2018'!F:F,A72,'2018'!D:D,B72)+SUMIFS('2018'!N:N,'2018'!AA:AA,"JRO",'2018'!F:F,A72,'2018'!D:D,B72)+SUMIFS('2018'!O:O,'2018'!AA:AA,"JRO",'2018'!F:F,A72,'2018'!E:E,B72)+SUMIFS('2018'!R:R,'2018'!AA:AA,"JRO",'2018'!F:F,A72,'2018'!E:E,B72), 0)</f>
        <v>0</v>
      </c>
      <c r="L72" s="7" t="n">
        <f aca="false">IFERROR(K72/J72, 0)</f>
        <v>0</v>
      </c>
      <c r="M72" s="0" t="n">
        <f aca="false">IFERROR(SUMIFS('2018'!$H:$H,'2018'!$C:$C,B72,'2018'!$F:$F,A72,'2018'!AA:AA,"NRO",'2018'!P:P,"&lt;&gt;")+SUMIFS('2018'!$I:$I,'2018'!$D:$D,B72,'2018'!$F:$F,A72,'2018'!AA:AA,"NRO",'2018'!Q:Q,"&lt;&gt;")+SUMIFS('2018'!$J:$J,'2018'!$E:$E,B72,'2018'!$F:$F,A72,'2018'!AA:AA,"NRO",'2018'!R:R,"&lt;&gt;"), 0)</f>
        <v>0</v>
      </c>
      <c r="N72" s="0" t="n">
        <f aca="false">IFERROR(SUMIFS('2018'!M:M,'2018'!AA:AA,"NRO",'2018'!F:F,A72,'2018'!C:C,B72)+SUMIFS('2018'!P:P,'2018'!AA:AA,"NRO",'2018'!F:F,A72,'2018'!C:C,B72)+SUMIFS('2018'!N:N,'2018'!AA:AA,"NRO",'2018'!F:F,A72,'2018'!D:D,B72)+SUMIFS('2018'!N:N,'2018'!AA:AA,"NRO",'2018'!F:F,A72,'2018'!D:D,B72)+SUMIFS('2018'!O:O,'2018'!AA:AA,"NRO",'2018'!F:F,A72,'2018'!E:E,B72)+SUMIFS('2018'!R:R,'2018'!AA:AA,"NRO",'2018'!F:F,A72,'2018'!E:E,B72), 0)</f>
        <v>0</v>
      </c>
      <c r="O72" s="7" t="n">
        <f aca="false">IFERROR(N72/M72, 0)</f>
        <v>0</v>
      </c>
      <c r="P72" s="0" t="n">
        <f aca="false">IFERROR(SUMIFS('2018'!$H:$H,'2018'!$C:$C,B72,'2018'!$F:$F,A72,'2018'!AA:AA,"CRO")+SUMIFS('2018'!$I:$I,'2018'!$D:$D,B72,'2018'!$F:$F,A72,'2018'!AA:AA,"CRO")+SUMIFS('2018'!$J:$J,'2018'!$E:$E,B72,'2018'!$F:$F,A72,'2018'!AA:AA,"CRO"), 0)</f>
        <v>0</v>
      </c>
      <c r="Q72" s="0" t="n">
        <f aca="false">IFERROR(SUMIFS('2018'!M:M,'2018'!AA:AA,"CRO",'2018'!F:F,A72,'2018'!C:C,B72)+SUMIFS('2018'!P:P,'2018'!AA:AA,"CRO",'2018'!F:F,A72,'2018'!C:C,B72)+SUMIFS('2018'!N:N,'2018'!AA:AA,"CRO",'2018'!F:F,A72,'2018'!D:D,B72)+SUMIFS('2018'!N:N,'2018'!AA:AA,"CRO",'2018'!F:F,A72,'2018'!D:D,B72)+SUMIFS('2018'!O:O,'2018'!AA:AA,"CRO",'2018'!F:F,A72,'2018'!E:E,B72)+SUMIFS('2018'!R:R,'2018'!AA:AA,"CRO",'2018'!F:F,A72,'2018'!E:E,B72), 0)</f>
        <v>0</v>
      </c>
      <c r="R72" s="7" t="n">
        <f aca="false">IFERROR(Q72/P72, 0)</f>
        <v>0</v>
      </c>
      <c r="S72" s="7" t="n">
        <f aca="false">SUM(V72,Y72,AB72)</f>
        <v>0</v>
      </c>
      <c r="T72" s="7" t="n">
        <f aca="false">SUM(W72,Z72,AC72)</f>
        <v>0</v>
      </c>
      <c r="U72" s="7" t="n">
        <f aca="false">IFERROR(T72/S72, 0)</f>
        <v>0</v>
      </c>
      <c r="V72" s="0" t="n">
        <f aca="false">SUMIFS('2017'!$H:$H,'2017'!$C:$C,B72,'2017'!$F:$F,A72,'2017'!AA:AA,"JRO",'2017'!P:P,"&lt;&gt;")+SUMIFS('2017'!$I:$I,'2017'!$D:$D,B72,'2017'!$F:$F,A72,'2017'!AA:AA,"JRO",'2017'!Q:Q,"&lt;&gt;")+SUMIFS('2017'!$J:$J,'2017'!$E:$E,B72,'2017'!$F:$F,A72,'2017'!AA:AA,"JRO",'2017'!R:R,"&lt;&gt;")</f>
        <v>0</v>
      </c>
      <c r="W72" s="0" t="n">
        <f aca="false">IFERROR(SUMIFS('2017'!M:M,'2017'!AA:AA,"JRO",'2017'!F:F,A72,'2017'!C:C,B72)+SUMIFS('2017'!P:P,'2017'!AA:AA,"JRO",'2017'!F:F,A72,'2017'!C:C,B72)+SUMIFS('2017'!N:N,'2017'!AA:AA,"JRO",'2017'!F:F,A72,'2017'!D:D,B72)+SUMIFS('2017'!N:N,'2017'!AA:AA,"JRO",'2017'!F:F,A72,'2017'!D:D,B72)+SUMIFS('2017'!O:O,'2017'!AA:AA,"JRO",'2017'!F:F,A72,'2017'!E:E,B72)+SUMIFS('2017'!R:R,'2017'!AA:AA,"JRO",'2017'!F:F,A72,'2017'!E:E,B72), 0)</f>
        <v>0</v>
      </c>
      <c r="X72" s="7" t="n">
        <f aca="false">IFERROR(W72/V72, 0)</f>
        <v>0</v>
      </c>
      <c r="Y72" s="0" t="n">
        <f aca="false">IFERROR(SUMIFS('2017'!$H:$H,'2017'!$C:$C,B72,'2017'!$F:$F,A72,'2017'!AA:AA,"NRO",'2017'!P:P,"&lt;&gt;")+SUMIFS('2017'!$I:$I,'2017'!$D:$D,B72,'2017'!$F:$F,A72,'2017'!AA:AA,"NRO",'2017'!Q:Q,"&lt;&gt;")+SUMIFS('2017'!$J:$J,'2017'!$E:$E,B72,'2017'!$F:$F,A72,'2017'!AA:AA,"NRO",'2017'!R:R,"&lt;&gt;"), 0)</f>
        <v>0</v>
      </c>
      <c r="Z72" s="0" t="n">
        <f aca="false">IFERROR(SUMIFS('2017'!M:M,'2017'!AA:AA,"NRO",'2017'!F:F,A72,'2017'!C:C,B72)+SUMIFS('2017'!P:P,'2017'!AA:AA,"NRO",'2017'!F:F,A72,'2017'!C:C,B72)+SUMIFS('2017'!N:N,'2017'!AA:AA,"NRO",'2017'!F:F,A72,'2017'!D:D,B72)+SUMIFS('2017'!N:N,'2017'!AA:AA,"NRO",'2017'!F:F,A72,'2017'!D:D,B72)+SUMIFS('2017'!O:O,'2017'!AA:AA,"NRO",'2017'!F:F,A72,'2017'!E:E,B72)+SUMIFS('2017'!R:R,'2017'!AA:AA,"NRO",'2017'!F:F,A72,'2017'!E:E,B72), 0)</f>
        <v>0</v>
      </c>
      <c r="AA72" s="7" t="n">
        <f aca="false">IFERROR(Z72/Y72, 0)</f>
        <v>0</v>
      </c>
      <c r="AB72" s="0" t="n">
        <f aca="false">IFERROR(SUMIFS('2017'!$H:$H,'2017'!$C:$C,B72,'2017'!$F:$F,A72,'2017'!AA:AA,"CRO",'2017'!P:P,"&lt;&gt;")+SUMIFS('2017'!$I:$I,'2017'!$D:$D,B72,'2017'!$F:$F,A72,'2017'!AA:AA,"CRO",'2017'!Q:Q,"&lt;&gt;")+SUMIFS('2017'!$J:$J,'2017'!$E:$E,B72,'2017'!$F:$F,A72,'2017'!AA:AA,"CRO",'2017'!R:R,"&lt;&gt;"), 0)</f>
        <v>0</v>
      </c>
      <c r="AC72" s="0" t="n">
        <f aca="false">IFERROR(SUMIFS('2017'!M:M,'2017'!AA:AA,"CRO",'2017'!F:F,A72,'2017'!C:C,B72)+SUMIFS('2017'!P:P,'2017'!AA:AA,"CRO",'2017'!F:F,A72,'2017'!C:C,B72)+SUMIFS('2017'!N:N,'2017'!AA:AA,"CRO",'2017'!F:F,A72,'2017'!D:D,B72)+SUMIFS('2017'!N:N,'2017'!AA:AA,"CRO",'2017'!F:F,A72,'2017'!D:D,B72)+SUMIFS('2017'!O:O,'2017'!AA:AA,"CRO",'2017'!F:F,A72,'2017'!E:E,B72)+SUMIFS('2017'!R:R,'2017'!AA:AA,"CRO",'2017'!F:F,A72,'2017'!E:E,B72), 0)</f>
        <v>0</v>
      </c>
      <c r="AD72" s="0" t="n">
        <f aca="false">IFERROR(AC72/AB72, 0)</f>
        <v>0</v>
      </c>
      <c r="AE72" s="0" t="n">
        <f aca="false">SUM(AH72,AK72,AN72)</f>
        <v>0</v>
      </c>
      <c r="AF72" s="0" t="n">
        <f aca="false">SUM(AI72,AL72,AO72)</f>
        <v>0</v>
      </c>
      <c r="AG72" s="7" t="n">
        <f aca="false">IFERROR(AF72/AE72, 0)</f>
        <v>0</v>
      </c>
      <c r="AH72" s="0" t="n">
        <f aca="false">IFERROR(SUMIFS('2016'!$G:$G,'2016'!F:F,A72,'2016'!C:C,B72,'2016'!D:D,"",'2016'!AA:AA,"JRO",'2016'!L:L,"&lt;&gt;"), 0)</f>
        <v>0</v>
      </c>
      <c r="AI72" s="0" t="n">
        <f aca="false">IFERROR(SUMIFS('2016'!L:L,'2016'!F:F,A72,'2016'!C:C,B72,'2016'!D:D,"",'2016'!AA:AA,"JRO"), 0)</f>
        <v>0</v>
      </c>
      <c r="AJ72" s="7" t="n">
        <f aca="false">IFERROR(AI72/AH72, 0)</f>
        <v>0</v>
      </c>
      <c r="AK72" s="0" t="n">
        <f aca="false">IFERROR(SUMIFS('2016'!$G:$G,'2016'!F:F,A72,'2016'!C:C,B72,'2016'!D:D,"",'2016'!AA:AA,"NRO",'2016'!L:L,"&lt;&gt;"), 0)</f>
        <v>0</v>
      </c>
      <c r="AL72" s="0" t="n">
        <f aca="false">IFERROR(SUMIFS('2016'!L:L,'2016'!F:F,A72,'2016'!C:C,B72,'2016'!D:D,"",'2016'!AA:AA,"NRO"), 0)</f>
        <v>0</v>
      </c>
      <c r="AM72" s="0" t="n">
        <f aca="false">IFERROR(AL72/AK72, 0)</f>
        <v>0</v>
      </c>
      <c r="AN72" s="0" t="n">
        <f aca="false">IFERROR(SUMIFS('2016'!$G:$G,'2016'!F:F,A72,'2016'!C:C,B72,'2016'!D:D,"",'2016'!AA:AA,"CRO",'2016'!L:L,"&lt;&gt;"), 0)</f>
        <v>0</v>
      </c>
      <c r="AO72" s="0" t="n">
        <f aca="false">IFERROR(SUMIFS('2016'!L:L,'2016'!F:F,A72,'2016'!C:C,B72,'2016'!D:D,"",'2016'!AA:AA,"CRO"), 0)</f>
        <v>0</v>
      </c>
      <c r="AP72" s="0" t="n">
        <f aca="false">IFERROR(AO72/AN72, 0)</f>
        <v>0</v>
      </c>
      <c r="AQ72" s="0" t="n">
        <f aca="false">SUM(AT72,AW72,AZ72)</f>
        <v>0</v>
      </c>
      <c r="AR72" s="0" t="n">
        <f aca="false">SUM(AU72,AX72,BA72)</f>
        <v>0</v>
      </c>
      <c r="AS72" s="7" t="n">
        <f aca="false">IFERROR(AR72/AQ72, 0)</f>
        <v>0</v>
      </c>
      <c r="AT72" s="0" t="n">
        <f aca="false">IFERROR(SUMIFS('2015'!$G:$G,'2015'!F:F,A72,'2015'!C:C,B72,'2015'!D:D,"",'2015'!AA:AA,"JRO",'2015'!L:L,"&lt;&gt;"), 0)</f>
        <v>0</v>
      </c>
      <c r="AU72" s="0" t="n">
        <f aca="false">IFERROR(SUMIFS('2015'!L:L,'2015'!F:F,A72,'2015'!C:C,B72,'2015'!D:D,"",'2015'!AA:AA,"JRO"), 0)</f>
        <v>0</v>
      </c>
      <c r="AV72" s="0" t="n">
        <f aca="false">IFERROR(AU72/AT72, 0)</f>
        <v>0</v>
      </c>
      <c r="AW72" s="0" t="n">
        <f aca="false">IFERROR(SUMIFS('2015'!$G:$G,'2015'!F:F,A72,'2015'!C:C,B72,'2015'!D:D,"",'2015'!AA:AA,"NRO",'2015'!L:L,"&lt;&gt;"), 0)</f>
        <v>0</v>
      </c>
      <c r="AX72" s="0" t="n">
        <f aca="false">IFERROR(SUMIFS('2015'!L:L,'2015'!F:F,A72,'2015'!C:C,B72,'2015'!D:D,"",'2015'!AA:AA,"NRO"), 0)</f>
        <v>0</v>
      </c>
      <c r="AY72" s="0" t="n">
        <f aca="false">IFERROR(AX72/AW72, 0)</f>
        <v>0</v>
      </c>
      <c r="AZ72" s="0" t="n">
        <f aca="false">IFERROR(SUMIFS('2015'!$G:$G,'2015'!F:F,A72,'2015'!C:C,B72,'2015'!D:D,"",'2015'!AA:AA,"CRO",'2015'!L:L,"&lt;&gt;"), 0)</f>
        <v>0</v>
      </c>
      <c r="BA72" s="0" t="n">
        <f aca="false">IFERROR(SUMIFS('2015'!L:L,'2015'!F:F,A72,'2015'!C:C,B72,'2015'!D:D,"",'2015'!AA:AA,"CRO"), 0)</f>
        <v>0</v>
      </c>
      <c r="BB72" s="0" t="n">
        <f aca="false">IFERROR(BA72/AZ72, 0)</f>
        <v>0</v>
      </c>
      <c r="BC72" s="0" t="n">
        <f aca="false">SUM(BF72,BI72)</f>
        <v>0</v>
      </c>
      <c r="BD72" s="0" t="n">
        <f aca="false">SUM(BG72,BJ72)</f>
        <v>0</v>
      </c>
      <c r="BE72" s="7" t="n">
        <f aca="false">IFERROR(BD72/BC72, 0)</f>
        <v>0</v>
      </c>
      <c r="BF72" s="0" t="n">
        <f aca="false">IFERROR(SUMIFS('2014'!$G:$G,'2014'!F:F,A72,'2014'!C:C,B72,'2014'!D:D,"",'2014'!AA:AA,"JRO",'2014'!L:L,"&lt;&gt;"), 0)</f>
        <v>0</v>
      </c>
      <c r="BG72" s="0" t="n">
        <f aca="false">IFERROR(SUMIFS('2014'!L:L,'2014'!F:F,A72,'2014'!C:C,B72,'2014'!D:D,"",'2014'!AA:AA,"JRO"), 0)</f>
        <v>0</v>
      </c>
      <c r="BH72" s="7" t="n">
        <f aca="false">IFERROR(BG72/BF72, 0)</f>
        <v>0</v>
      </c>
      <c r="BI72" s="0" t="n">
        <f aca="false">IFERROR(SUMIFS('2014'!$G:$G,'2014'!F:F,A72,'2014'!C:C,B72,'2014'!D:D,"",'2014'!AA:AA,"CRO",'2014'!L:L,"&lt;&gt;"), 0)</f>
        <v>0</v>
      </c>
      <c r="BJ72" s="0" t="n">
        <f aca="false">IFERROR(SUMIFS('2014'!L:L,'2014'!F:F,A72,'2014'!C:C,B72,'2014'!D:D,"",'2014'!AA:AA,"CRO"), 0)</f>
        <v>0</v>
      </c>
      <c r="BK72" s="0" t="n">
        <f aca="false">IFERROR(BJ72/BI72, 0)</f>
        <v>0</v>
      </c>
      <c r="BL72" s="0" t="n">
        <f aca="false">IFERROR(SUMIFS('2013'!$G:$G,'2013'!F:F,A72,'2013'!C:C,B72,'2013'!D:D,"",'2013'!AA:AA,"JRO",'2013'!L:L,"&lt;&gt;"), 0)</f>
        <v>0</v>
      </c>
      <c r="BM72" s="0" t="n">
        <f aca="false">IFERROR(SUMIFS('2013'!L:L,'2013'!F:F,A72,'2013'!C:C,B72,'2013'!D:D,"",'2013'!AA:AA,"JRO"), 0)</f>
        <v>0</v>
      </c>
      <c r="BN72" s="0" t="n">
        <f aca="false">IFERROR(BM72/BL72, 0)</f>
        <v>0</v>
      </c>
      <c r="BO72" s="0" t="n">
        <f aca="false">IFERROR(SUMIFS('2012'!$G:$G,'2012'!F:F,A72,'2012'!C:C,B72,'2012'!D:D,"",'2012'!AA:AA,"JRO",'2012'!L:L,"&lt;&gt;"), 0)</f>
        <v>0</v>
      </c>
      <c r="BP72" s="0" t="n">
        <f aca="false">IFERROR(SUMIFS('2012'!L:L,'2012'!F:F,A72,'2012'!C:C,B72,'2012'!D:D,"",'2012'!AA:AA,"JRO"), 0)</f>
        <v>0</v>
      </c>
      <c r="BQ72" s="0" t="n">
        <f aca="false">IFERROR(BP72/BO72, 0)</f>
        <v>0</v>
      </c>
      <c r="BR72" s="0" t="n">
        <f aca="false">IFERROR(SUMIFS('2011'!$G:$G,'2011'!F:F,A72,'2011'!C:C,B72,'2011'!D:D,"",'2011'!AA:AA,"JRO",'2011'!L:L,"&lt;&gt;"), 0)</f>
        <v>0</v>
      </c>
      <c r="BS72" s="0" t="n">
        <f aca="false">IFERROR(SUMIFS('2011'!L:L,'2011'!F:F,A72,'2011'!C:C,B72,'2011'!D:D,"",'2011'!AA:AA,"JRO"), 0)</f>
        <v>0</v>
      </c>
      <c r="BT72" s="7" t="n">
        <f aca="false">IFERROR(BS72/BR72, 0)</f>
        <v>0</v>
      </c>
      <c r="BU72" s="0" t="n">
        <f aca="false">IFERROR(SUMIFS('2010'!$G:$G,'2010'!F:F,A72,'2010'!C:C,B72,'2010'!D:D,"",'2010'!AA:AA,"JRO",'2010'!L:L,"&lt;&gt;"), 0)</f>
        <v>0</v>
      </c>
      <c r="BV72" s="0" t="n">
        <f aca="false">IFERROR(SUMIFS('2010'!L:L,'2010'!F:F,A72,'2010'!C:C,B72,'2010'!D:D,"",'2010'!AA:AA,"JRO"), 0)</f>
        <v>0</v>
      </c>
      <c r="BW72" s="7" t="n">
        <f aca="false">IFERROR(BV72/BU72, 0)</f>
        <v>0</v>
      </c>
      <c r="BX72" s="0" t="n">
        <f aca="false">IFERROR(SUMIFS('2009'!$G:$G,'2009'!F:F,A72,'2009'!C:C,B72,'2009'!D:D,"",'2009'!AA:AA,"JRO",'2009'!L:L,"&lt;&gt;"), 0)</f>
        <v>0</v>
      </c>
      <c r="BY72" s="0" t="n">
        <f aca="false">IFERROR(SUMIFS('2009'!L:L,'2009'!F:F,A72,'2009'!C:C,B72,'2009'!D:D,"",'2009'!AA:AA,"JRO"), 0)</f>
        <v>0</v>
      </c>
      <c r="BZ72" s="7" t="n">
        <f aca="false">IFERROR(BY72/BX72, 0)</f>
        <v>0</v>
      </c>
    </row>
    <row r="73" customFormat="false" ht="15" hidden="false" customHeight="false" outlineLevel="0" collapsed="false">
      <c r="A73" s="0" t="s">
        <v>88</v>
      </c>
      <c r="B73" s="13" t="s">
        <v>71</v>
      </c>
      <c r="C73" s="56" t="n">
        <f aca="false">IFERROR(AVERAGEIFS(I73:BZ73,I$2:BZ$2,"JRO escorts per deportee",I73:BZ73,"&lt;&gt;0"), 0)</f>
        <v>0</v>
      </c>
      <c r="D73" s="13" t="n">
        <f aca="false">IFERROR(AVERAGEIFS(I73:BZ73,I$2:BZ$2,"NRO escorts per deportee",I73:BZ73,"&lt;&gt;0"), 0)</f>
        <v>0</v>
      </c>
      <c r="E73" s="13" t="n">
        <f aca="false">IFERROR(AVERAGEIFS(I73:BZ73,I$2:BZ$2,"CRO escorts per deportee",I73:BZ73,"&lt;&gt;0"), 0)</f>
        <v>0</v>
      </c>
      <c r="G73" s="0" t="n">
        <f aca="false">SUM(J73,M73,P73)</f>
        <v>0</v>
      </c>
      <c r="H73" s="0" t="n">
        <f aca="false">SUM(K73,N73,Q73)</f>
        <v>0</v>
      </c>
      <c r="I73" s="7" t="n">
        <f aca="false">IFERROR(H73/G73, 0)</f>
        <v>0</v>
      </c>
      <c r="J73" s="0" t="n">
        <f aca="false">IFERROR(SUMIFS('2018'!$H:$H,'2018'!$C:$C,B73,'2018'!$F:$F,A73,'2018'!AA:AA,"JRO",'2018'!P:P,"&lt;&gt;")+SUMIFS('2018'!$I:$I,'2018'!$D:$D,B73,'2018'!$F:$F,A73,'2018'!AA:AA,"JRO",'2018'!Q:Q,"&lt;&gt;")+SUMIFS('2018'!$J:$J,'2018'!$E:$E,B73,'2018'!$F:$F,A73,'2018'!AA:AA,"JRO",'2018'!R:R,"&lt;&gt;"), 0)</f>
        <v>0</v>
      </c>
      <c r="K73" s="0" t="n">
        <f aca="false">IFERROR(SUMIFS('2018'!M:M,'2018'!AA:AA,"JRO",'2018'!F:F,A73,'2018'!C:C,B73)+SUMIFS('2018'!P:P,'2018'!AA:AA,"JRO",'2018'!F:F,A73,'2018'!C:C,B73)+SUMIFS('2018'!N:N,'2018'!AA:AA,"JRO",'2018'!F:F,A73,'2018'!D:D,B73)+SUMIFS('2018'!N:N,'2018'!AA:AA,"JRO",'2018'!F:F,A73,'2018'!D:D,B73)+SUMIFS('2018'!O:O,'2018'!AA:AA,"JRO",'2018'!F:F,A73,'2018'!E:E,B73)+SUMIFS('2018'!R:R,'2018'!AA:AA,"JRO",'2018'!F:F,A73,'2018'!E:E,B73), 0)</f>
        <v>0</v>
      </c>
      <c r="L73" s="7" t="n">
        <f aca="false">IFERROR(K73/J73, 0)</f>
        <v>0</v>
      </c>
      <c r="M73" s="0" t="n">
        <f aca="false">IFERROR(SUMIFS('2018'!$H:$H,'2018'!$C:$C,B73,'2018'!$F:$F,A73,'2018'!AA:AA,"NRO",'2018'!P:P,"&lt;&gt;")+SUMIFS('2018'!$I:$I,'2018'!$D:$D,B73,'2018'!$F:$F,A73,'2018'!AA:AA,"NRO",'2018'!Q:Q,"&lt;&gt;")+SUMIFS('2018'!$J:$J,'2018'!$E:$E,B73,'2018'!$F:$F,A73,'2018'!AA:AA,"NRO",'2018'!R:R,"&lt;&gt;"), 0)</f>
        <v>0</v>
      </c>
      <c r="N73" s="0" t="n">
        <f aca="false">IFERROR(SUMIFS('2018'!M:M,'2018'!AA:AA,"NRO",'2018'!F:F,A73,'2018'!C:C,B73)+SUMIFS('2018'!P:P,'2018'!AA:AA,"NRO",'2018'!F:F,A73,'2018'!C:C,B73)+SUMIFS('2018'!N:N,'2018'!AA:AA,"NRO",'2018'!F:F,A73,'2018'!D:D,B73)+SUMIFS('2018'!N:N,'2018'!AA:AA,"NRO",'2018'!F:F,A73,'2018'!D:D,B73)+SUMIFS('2018'!O:O,'2018'!AA:AA,"NRO",'2018'!F:F,A73,'2018'!E:E,B73)+SUMIFS('2018'!R:R,'2018'!AA:AA,"NRO",'2018'!F:F,A73,'2018'!E:E,B73), 0)</f>
        <v>0</v>
      </c>
      <c r="O73" s="7" t="n">
        <f aca="false">IFERROR(N73/M73, 0)</f>
        <v>0</v>
      </c>
      <c r="P73" s="0" t="n">
        <f aca="false">IFERROR(SUMIFS('2018'!$H:$H,'2018'!$C:$C,B73,'2018'!$F:$F,A73,'2018'!AA:AA,"CRO")+SUMIFS('2018'!$I:$I,'2018'!$D:$D,B73,'2018'!$F:$F,A73,'2018'!AA:AA,"CRO")+SUMIFS('2018'!$J:$J,'2018'!$E:$E,B73,'2018'!$F:$F,A73,'2018'!AA:AA,"CRO"), 0)</f>
        <v>0</v>
      </c>
      <c r="Q73" s="0" t="n">
        <f aca="false">IFERROR(SUMIFS('2018'!M:M,'2018'!AA:AA,"CRO",'2018'!F:F,A73,'2018'!C:C,B73)+SUMIFS('2018'!P:P,'2018'!AA:AA,"CRO",'2018'!F:F,A73,'2018'!C:C,B73)+SUMIFS('2018'!N:N,'2018'!AA:AA,"CRO",'2018'!F:F,A73,'2018'!D:D,B73)+SUMIFS('2018'!N:N,'2018'!AA:AA,"CRO",'2018'!F:F,A73,'2018'!D:D,B73)+SUMIFS('2018'!O:O,'2018'!AA:AA,"CRO",'2018'!F:F,A73,'2018'!E:E,B73)+SUMIFS('2018'!R:R,'2018'!AA:AA,"CRO",'2018'!F:F,A73,'2018'!E:E,B73), 0)</f>
        <v>0</v>
      </c>
      <c r="R73" s="7" t="n">
        <f aca="false">IFERROR(Q73/P73, 0)</f>
        <v>0</v>
      </c>
      <c r="S73" s="7" t="n">
        <f aca="false">SUM(V73,Y73,AB73)</f>
        <v>0</v>
      </c>
      <c r="T73" s="7" t="n">
        <f aca="false">SUM(W73,Z73,AC73)</f>
        <v>0</v>
      </c>
      <c r="U73" s="7" t="n">
        <f aca="false">IFERROR(T73/S73, 0)</f>
        <v>0</v>
      </c>
      <c r="V73" s="0" t="n">
        <f aca="false">SUMIFS('2017'!$H:$H,'2017'!$C:$C,B73,'2017'!$F:$F,A73,'2017'!AA:AA,"JRO",'2017'!P:P,"&lt;&gt;")+SUMIFS('2017'!$I:$I,'2017'!$D:$D,B73,'2017'!$F:$F,A73,'2017'!AA:AA,"JRO",'2017'!Q:Q,"&lt;&gt;")+SUMIFS('2017'!$J:$J,'2017'!$E:$E,B73,'2017'!$F:$F,A73,'2017'!AA:AA,"JRO",'2017'!R:R,"&lt;&gt;")</f>
        <v>0</v>
      </c>
      <c r="W73" s="0" t="n">
        <f aca="false">IFERROR(SUMIFS('2017'!M:M,'2017'!AA:AA,"JRO",'2017'!F:F,A73,'2017'!C:C,B73)+SUMIFS('2017'!P:P,'2017'!AA:AA,"JRO",'2017'!F:F,A73,'2017'!C:C,B73)+SUMIFS('2017'!N:N,'2017'!AA:AA,"JRO",'2017'!F:F,A73,'2017'!D:D,B73)+SUMIFS('2017'!N:N,'2017'!AA:AA,"JRO",'2017'!F:F,A73,'2017'!D:D,B73)+SUMIFS('2017'!O:O,'2017'!AA:AA,"JRO",'2017'!F:F,A73,'2017'!E:E,B73)+SUMIFS('2017'!R:R,'2017'!AA:AA,"JRO",'2017'!F:F,A73,'2017'!E:E,B73), 0)</f>
        <v>0</v>
      </c>
      <c r="X73" s="7" t="n">
        <f aca="false">IFERROR(W73/V73, 0)</f>
        <v>0</v>
      </c>
      <c r="Y73" s="0" t="n">
        <f aca="false">IFERROR(SUMIFS('2017'!$H:$H,'2017'!$C:$C,B73,'2017'!$F:$F,A73,'2017'!AA:AA,"NRO",'2017'!P:P,"&lt;&gt;")+SUMIFS('2017'!$I:$I,'2017'!$D:$D,B73,'2017'!$F:$F,A73,'2017'!AA:AA,"NRO",'2017'!Q:Q,"&lt;&gt;")+SUMIFS('2017'!$J:$J,'2017'!$E:$E,B73,'2017'!$F:$F,A73,'2017'!AA:AA,"NRO",'2017'!R:R,"&lt;&gt;"), 0)</f>
        <v>0</v>
      </c>
      <c r="Z73" s="0" t="n">
        <f aca="false">IFERROR(SUMIFS('2017'!M:M,'2017'!AA:AA,"NRO",'2017'!F:F,A73,'2017'!C:C,B73)+SUMIFS('2017'!P:P,'2017'!AA:AA,"NRO",'2017'!F:F,A73,'2017'!C:C,B73)+SUMIFS('2017'!N:N,'2017'!AA:AA,"NRO",'2017'!F:F,A73,'2017'!D:D,B73)+SUMIFS('2017'!N:N,'2017'!AA:AA,"NRO",'2017'!F:F,A73,'2017'!D:D,B73)+SUMIFS('2017'!O:O,'2017'!AA:AA,"NRO",'2017'!F:F,A73,'2017'!E:E,B73)+SUMIFS('2017'!R:R,'2017'!AA:AA,"NRO",'2017'!F:F,A73,'2017'!E:E,B73), 0)</f>
        <v>0</v>
      </c>
      <c r="AA73" s="7" t="n">
        <f aca="false">IFERROR(Z73/Y73, 0)</f>
        <v>0</v>
      </c>
      <c r="AB73" s="0" t="n">
        <f aca="false">IFERROR(SUMIFS('2017'!$H:$H,'2017'!$C:$C,B73,'2017'!$F:$F,A73,'2017'!AA:AA,"CRO",'2017'!P:P,"&lt;&gt;")+SUMIFS('2017'!$I:$I,'2017'!$D:$D,B73,'2017'!$F:$F,A73,'2017'!AA:AA,"CRO",'2017'!Q:Q,"&lt;&gt;")+SUMIFS('2017'!$J:$J,'2017'!$E:$E,B73,'2017'!$F:$F,A73,'2017'!AA:AA,"CRO",'2017'!R:R,"&lt;&gt;"), 0)</f>
        <v>0</v>
      </c>
      <c r="AC73" s="0" t="n">
        <f aca="false">IFERROR(SUMIFS('2017'!M:M,'2017'!AA:AA,"CRO",'2017'!F:F,A73,'2017'!C:C,B73)+SUMIFS('2017'!P:P,'2017'!AA:AA,"CRO",'2017'!F:F,A73,'2017'!C:C,B73)+SUMIFS('2017'!N:N,'2017'!AA:AA,"CRO",'2017'!F:F,A73,'2017'!D:D,B73)+SUMIFS('2017'!N:N,'2017'!AA:AA,"CRO",'2017'!F:F,A73,'2017'!D:D,B73)+SUMIFS('2017'!O:O,'2017'!AA:AA,"CRO",'2017'!F:F,A73,'2017'!E:E,B73)+SUMIFS('2017'!R:R,'2017'!AA:AA,"CRO",'2017'!F:F,A73,'2017'!E:E,B73), 0)</f>
        <v>0</v>
      </c>
      <c r="AD73" s="0" t="n">
        <f aca="false">IFERROR(AC73/AB73, 0)</f>
        <v>0</v>
      </c>
      <c r="AE73" s="0" t="n">
        <f aca="false">SUM(AH73,AK73,AN73)</f>
        <v>0</v>
      </c>
      <c r="AF73" s="0" t="n">
        <f aca="false">SUM(AI73,AL73,AO73)</f>
        <v>0</v>
      </c>
      <c r="AG73" s="7" t="n">
        <f aca="false">IFERROR(AF73/AE73, 0)</f>
        <v>0</v>
      </c>
      <c r="AH73" s="0" t="n">
        <f aca="false">IFERROR(SUMIFS('2016'!$G:$G,'2016'!F:F,A73,'2016'!C:C,B73,'2016'!D:D,"",'2016'!AA:AA,"JRO",'2016'!L:L,"&lt;&gt;"), 0)</f>
        <v>0</v>
      </c>
      <c r="AI73" s="0" t="n">
        <f aca="false">IFERROR(SUMIFS('2016'!L:L,'2016'!F:F,A73,'2016'!C:C,B73,'2016'!D:D,"",'2016'!AA:AA,"JRO"), 0)</f>
        <v>0</v>
      </c>
      <c r="AJ73" s="7" t="n">
        <f aca="false">IFERROR(AI73/AH73, 0)</f>
        <v>0</v>
      </c>
      <c r="AK73" s="0" t="n">
        <f aca="false">IFERROR(SUMIFS('2016'!$G:$G,'2016'!F:F,A73,'2016'!C:C,B73,'2016'!D:D,"",'2016'!AA:AA,"NRO",'2016'!L:L,"&lt;&gt;"), 0)</f>
        <v>0</v>
      </c>
      <c r="AL73" s="0" t="n">
        <f aca="false">IFERROR(SUMIFS('2016'!L:L,'2016'!F:F,A73,'2016'!C:C,B73,'2016'!D:D,"",'2016'!AA:AA,"NRO"), 0)</f>
        <v>0</v>
      </c>
      <c r="AM73" s="0" t="n">
        <f aca="false">IFERROR(AL73/AK73, 0)</f>
        <v>0</v>
      </c>
      <c r="AN73" s="0" t="n">
        <f aca="false">IFERROR(SUMIFS('2016'!$G:$G,'2016'!F:F,A73,'2016'!C:C,B73,'2016'!D:D,"",'2016'!AA:AA,"CRO",'2016'!L:L,"&lt;&gt;"), 0)</f>
        <v>0</v>
      </c>
      <c r="AO73" s="0" t="n">
        <f aca="false">IFERROR(SUMIFS('2016'!L:L,'2016'!F:F,A73,'2016'!C:C,B73,'2016'!D:D,"",'2016'!AA:AA,"CRO"), 0)</f>
        <v>0</v>
      </c>
      <c r="AP73" s="0" t="n">
        <f aca="false">IFERROR(AO73/AN73, 0)</f>
        <v>0</v>
      </c>
      <c r="AQ73" s="0" t="n">
        <f aca="false">SUM(AT73,AW73,AZ73)</f>
        <v>0</v>
      </c>
      <c r="AR73" s="0" t="n">
        <f aca="false">SUM(AU73,AX73,BA73)</f>
        <v>0</v>
      </c>
      <c r="AS73" s="7" t="n">
        <f aca="false">IFERROR(AR73/AQ73, 0)</f>
        <v>0</v>
      </c>
      <c r="AT73" s="0" t="n">
        <f aca="false">IFERROR(SUMIFS('2015'!$G:$G,'2015'!F:F,A73,'2015'!C:C,B73,'2015'!D:D,"",'2015'!AA:AA,"JRO",'2015'!L:L,"&lt;&gt;"), 0)</f>
        <v>0</v>
      </c>
      <c r="AU73" s="0" t="n">
        <f aca="false">IFERROR(SUMIFS('2015'!L:L,'2015'!F:F,A73,'2015'!C:C,B73,'2015'!D:D,"",'2015'!AA:AA,"JRO"), 0)</f>
        <v>0</v>
      </c>
      <c r="AV73" s="0" t="n">
        <f aca="false">IFERROR(AU73/AT73, 0)</f>
        <v>0</v>
      </c>
      <c r="AW73" s="0" t="n">
        <f aca="false">IFERROR(SUMIFS('2015'!$G:$G,'2015'!F:F,A73,'2015'!C:C,B73,'2015'!D:D,"",'2015'!AA:AA,"NRO",'2015'!L:L,"&lt;&gt;"), 0)</f>
        <v>0</v>
      </c>
      <c r="AX73" s="0" t="n">
        <f aca="false">IFERROR(SUMIFS('2015'!L:L,'2015'!F:F,A73,'2015'!C:C,B73,'2015'!D:D,"",'2015'!AA:AA,"NRO"), 0)</f>
        <v>0</v>
      </c>
      <c r="AY73" s="0" t="n">
        <f aca="false">IFERROR(AX73/AW73, 0)</f>
        <v>0</v>
      </c>
      <c r="AZ73" s="0" t="n">
        <f aca="false">IFERROR(SUMIFS('2015'!$G:$G,'2015'!F:F,A73,'2015'!C:C,B73,'2015'!D:D,"",'2015'!AA:AA,"CRO",'2015'!L:L,"&lt;&gt;"), 0)</f>
        <v>0</v>
      </c>
      <c r="BA73" s="0" t="n">
        <f aca="false">IFERROR(SUMIFS('2015'!L:L,'2015'!F:F,A73,'2015'!C:C,B73,'2015'!D:D,"",'2015'!AA:AA,"CRO"), 0)</f>
        <v>0</v>
      </c>
      <c r="BB73" s="0" t="n">
        <f aca="false">IFERROR(BA73/AZ73, 0)</f>
        <v>0</v>
      </c>
      <c r="BC73" s="0" t="n">
        <f aca="false">SUM(BF73,BI73)</f>
        <v>0</v>
      </c>
      <c r="BD73" s="0" t="n">
        <f aca="false">SUM(BG73,BJ73)</f>
        <v>0</v>
      </c>
      <c r="BE73" s="7" t="n">
        <f aca="false">IFERROR(BD73/BC73, 0)</f>
        <v>0</v>
      </c>
      <c r="BF73" s="0" t="n">
        <f aca="false">IFERROR(SUMIFS('2014'!$G:$G,'2014'!F:F,A73,'2014'!C:C,B73,'2014'!D:D,"",'2014'!AA:AA,"JRO",'2014'!L:L,"&lt;&gt;"), 0)</f>
        <v>0</v>
      </c>
      <c r="BG73" s="0" t="n">
        <f aca="false">IFERROR(SUMIFS('2014'!L:L,'2014'!F:F,A73,'2014'!C:C,B73,'2014'!D:D,"",'2014'!AA:AA,"JRO"), 0)</f>
        <v>0</v>
      </c>
      <c r="BH73" s="7" t="n">
        <f aca="false">IFERROR(BG73/BF73, 0)</f>
        <v>0</v>
      </c>
      <c r="BI73" s="0" t="n">
        <f aca="false">IFERROR(SUMIFS('2014'!$G:$G,'2014'!F:F,A73,'2014'!C:C,B73,'2014'!D:D,"",'2014'!AA:AA,"CRO",'2014'!L:L,"&lt;&gt;"), 0)</f>
        <v>0</v>
      </c>
      <c r="BJ73" s="0" t="n">
        <f aca="false">IFERROR(SUMIFS('2014'!L:L,'2014'!F:F,A73,'2014'!C:C,B73,'2014'!D:D,"",'2014'!AA:AA,"CRO"), 0)</f>
        <v>0</v>
      </c>
      <c r="BK73" s="0" t="n">
        <f aca="false">IFERROR(BJ73/BI73, 0)</f>
        <v>0</v>
      </c>
      <c r="BL73" s="0" t="n">
        <f aca="false">IFERROR(SUMIFS('2013'!$G:$G,'2013'!F:F,A73,'2013'!C:C,B73,'2013'!D:D,"",'2013'!AA:AA,"JRO",'2013'!L:L,"&lt;&gt;"), 0)</f>
        <v>0</v>
      </c>
      <c r="BM73" s="0" t="n">
        <f aca="false">IFERROR(SUMIFS('2013'!L:L,'2013'!F:F,A73,'2013'!C:C,B73,'2013'!D:D,"",'2013'!AA:AA,"JRO"), 0)</f>
        <v>0</v>
      </c>
      <c r="BN73" s="0" t="n">
        <f aca="false">IFERROR(BM73/BL73, 0)</f>
        <v>0</v>
      </c>
      <c r="BO73" s="0" t="n">
        <f aca="false">IFERROR(SUMIFS('2012'!$G:$G,'2012'!F:F,A73,'2012'!C:C,B73,'2012'!D:D,"",'2012'!AA:AA,"JRO",'2012'!L:L,"&lt;&gt;"), 0)</f>
        <v>0</v>
      </c>
      <c r="BP73" s="0" t="n">
        <f aca="false">IFERROR(SUMIFS('2012'!L:L,'2012'!F:F,A73,'2012'!C:C,B73,'2012'!D:D,"",'2012'!AA:AA,"JRO"), 0)</f>
        <v>0</v>
      </c>
      <c r="BQ73" s="0" t="n">
        <f aca="false">IFERROR(BP73/BO73, 0)</f>
        <v>0</v>
      </c>
      <c r="BR73" s="0" t="n">
        <f aca="false">IFERROR(SUMIFS('2011'!$G:$G,'2011'!F:F,A73,'2011'!C:C,B73,'2011'!D:D,"",'2011'!AA:AA,"JRO",'2011'!L:L,"&lt;&gt;"), 0)</f>
        <v>0</v>
      </c>
      <c r="BS73" s="0" t="n">
        <f aca="false">IFERROR(SUMIFS('2011'!L:L,'2011'!F:F,A73,'2011'!C:C,B73,'2011'!D:D,"",'2011'!AA:AA,"JRO"), 0)</f>
        <v>0</v>
      </c>
      <c r="BT73" s="7" t="n">
        <f aca="false">IFERROR(BS73/BR73, 0)</f>
        <v>0</v>
      </c>
      <c r="BU73" s="0" t="n">
        <f aca="false">IFERROR(SUMIFS('2010'!$G:$G,'2010'!F:F,A73,'2010'!C:C,B73,'2010'!D:D,"",'2010'!AA:AA,"JRO",'2010'!L:L,"&lt;&gt;"), 0)</f>
        <v>0</v>
      </c>
      <c r="BV73" s="0" t="n">
        <f aca="false">IFERROR(SUMIFS('2010'!L:L,'2010'!F:F,A73,'2010'!C:C,B73,'2010'!D:D,"",'2010'!AA:AA,"JRO"), 0)</f>
        <v>0</v>
      </c>
      <c r="BW73" s="7" t="n">
        <f aca="false">IFERROR(BV73/BU73, 0)</f>
        <v>0</v>
      </c>
      <c r="BX73" s="0" t="n">
        <f aca="false">IFERROR(SUMIFS('2009'!$G:$G,'2009'!F:F,A73,'2009'!C:C,B73,'2009'!D:D,"",'2009'!AA:AA,"JRO",'2009'!L:L,"&lt;&gt;"), 0)</f>
        <v>0</v>
      </c>
      <c r="BY73" s="0" t="n">
        <f aca="false">IFERROR(SUMIFS('2009'!L:L,'2009'!F:F,A73,'2009'!C:C,B73,'2009'!D:D,"",'2009'!AA:AA,"JRO"), 0)</f>
        <v>0</v>
      </c>
      <c r="BZ73" s="7" t="n">
        <f aca="false">IFERROR(BY73/BX73, 0)</f>
        <v>0</v>
      </c>
    </row>
    <row r="74" customFormat="false" ht="15" hidden="false" customHeight="false" outlineLevel="0" collapsed="false">
      <c r="A74" s="0" t="s">
        <v>88</v>
      </c>
      <c r="B74" s="17" t="s">
        <v>53</v>
      </c>
      <c r="C74" s="56" t="n">
        <f aca="false">IFERROR(AVERAGEIFS(I74:BZ74,I$2:BZ$2,"JRO escorts per deportee",I74:BZ74,"&lt;&gt;0"), 0)</f>
        <v>2.72911445279866</v>
      </c>
      <c r="D74" s="13" t="n">
        <f aca="false">IFERROR(AVERAGEIFS(I74:BZ74,I$2:BZ$2,"NRO escorts per deportee",I74:BZ74,"&lt;&gt;0"), 0)</f>
        <v>0</v>
      </c>
      <c r="E74" s="13" t="n">
        <f aca="false">IFERROR(AVERAGEIFS(I74:BZ74,I$2:BZ$2,"CRO escorts per deportee",I74:BZ74,"&lt;&gt;0"), 0)</f>
        <v>0</v>
      </c>
      <c r="G74" s="0" t="n">
        <f aca="false">SUM(J74,M74,P74)</f>
        <v>19</v>
      </c>
      <c r="H74" s="0" t="n">
        <f aca="false">SUM(K74,N74,Q74)</f>
        <v>52</v>
      </c>
      <c r="I74" s="7" t="n">
        <f aca="false">IFERROR(H74/G74, 0)</f>
        <v>2.73684210526316</v>
      </c>
      <c r="J74" s="0" t="n">
        <f aca="false">IFERROR(SUMIFS('2018'!$H:$H,'2018'!$C:$C,B74,'2018'!$F:$F,A74,'2018'!AA:AA,"JRO",'2018'!P:P,"&lt;&gt;")+SUMIFS('2018'!$I:$I,'2018'!$D:$D,B74,'2018'!$F:$F,A74,'2018'!AA:AA,"JRO",'2018'!Q:Q,"&lt;&gt;")+SUMIFS('2018'!$J:$J,'2018'!$E:$E,B74,'2018'!$F:$F,A74,'2018'!AA:AA,"JRO",'2018'!R:R,"&lt;&gt;"), 0)</f>
        <v>19</v>
      </c>
      <c r="K74" s="0" t="n">
        <f aca="false">IFERROR(SUMIFS('2018'!M:M,'2018'!AA:AA,"JRO",'2018'!F:F,A74,'2018'!C:C,B74)+SUMIFS('2018'!P:P,'2018'!AA:AA,"JRO",'2018'!F:F,A74,'2018'!C:C,B74)+SUMIFS('2018'!N:N,'2018'!AA:AA,"JRO",'2018'!F:F,A74,'2018'!D:D,B74)+SUMIFS('2018'!N:N,'2018'!AA:AA,"JRO",'2018'!F:F,A74,'2018'!D:D,B74)+SUMIFS('2018'!O:O,'2018'!AA:AA,"JRO",'2018'!F:F,A74,'2018'!E:E,B74)+SUMIFS('2018'!R:R,'2018'!AA:AA,"JRO",'2018'!F:F,A74,'2018'!E:E,B74), 0)</f>
        <v>52</v>
      </c>
      <c r="L74" s="7" t="n">
        <f aca="false">IFERROR(K74/J74, 0)</f>
        <v>2.73684210526316</v>
      </c>
      <c r="M74" s="0" t="n">
        <f aca="false">IFERROR(SUMIFS('2018'!$H:$H,'2018'!$C:$C,B74,'2018'!$F:$F,A74,'2018'!AA:AA,"NRO",'2018'!P:P,"&lt;&gt;")+SUMIFS('2018'!$I:$I,'2018'!$D:$D,B74,'2018'!$F:$F,A74,'2018'!AA:AA,"NRO",'2018'!Q:Q,"&lt;&gt;")+SUMIFS('2018'!$J:$J,'2018'!$E:$E,B74,'2018'!$F:$F,A74,'2018'!AA:AA,"NRO",'2018'!R:R,"&lt;&gt;"), 0)</f>
        <v>0</v>
      </c>
      <c r="N74" s="0" t="n">
        <f aca="false">IFERROR(SUMIFS('2018'!M:M,'2018'!AA:AA,"NRO",'2018'!F:F,A74,'2018'!C:C,B74)+SUMIFS('2018'!P:P,'2018'!AA:AA,"NRO",'2018'!F:F,A74,'2018'!C:C,B74)+SUMIFS('2018'!N:N,'2018'!AA:AA,"NRO",'2018'!F:F,A74,'2018'!D:D,B74)+SUMIFS('2018'!N:N,'2018'!AA:AA,"NRO",'2018'!F:F,A74,'2018'!D:D,B74)+SUMIFS('2018'!O:O,'2018'!AA:AA,"NRO",'2018'!F:F,A74,'2018'!E:E,B74)+SUMIFS('2018'!R:R,'2018'!AA:AA,"NRO",'2018'!F:F,A74,'2018'!E:E,B74), 0)</f>
        <v>0</v>
      </c>
      <c r="O74" s="7" t="n">
        <f aca="false">IFERROR(N74/M74, 0)</f>
        <v>0</v>
      </c>
      <c r="P74" s="0" t="n">
        <f aca="false">IFERROR(SUMIFS('2018'!$H:$H,'2018'!$C:$C,B74,'2018'!$F:$F,A74,'2018'!AA:AA,"CRO")+SUMIFS('2018'!$I:$I,'2018'!$D:$D,B74,'2018'!$F:$F,A74,'2018'!AA:AA,"CRO")+SUMIFS('2018'!$J:$J,'2018'!$E:$E,B74,'2018'!$F:$F,A74,'2018'!AA:AA,"CRO"), 0)</f>
        <v>0</v>
      </c>
      <c r="Q74" s="0" t="n">
        <f aca="false">IFERROR(SUMIFS('2018'!M:M,'2018'!AA:AA,"CRO",'2018'!F:F,A74,'2018'!C:C,B74)+SUMIFS('2018'!P:P,'2018'!AA:AA,"CRO",'2018'!F:F,A74,'2018'!C:C,B74)+SUMIFS('2018'!N:N,'2018'!AA:AA,"CRO",'2018'!F:F,A74,'2018'!D:D,B74)+SUMIFS('2018'!N:N,'2018'!AA:AA,"CRO",'2018'!F:F,A74,'2018'!D:D,B74)+SUMIFS('2018'!O:O,'2018'!AA:AA,"CRO",'2018'!F:F,A74,'2018'!E:E,B74)+SUMIFS('2018'!R:R,'2018'!AA:AA,"CRO",'2018'!F:F,A74,'2018'!E:E,B74), 0)</f>
        <v>0</v>
      </c>
      <c r="R74" s="7" t="n">
        <f aca="false">IFERROR(Q74/P74, 0)</f>
        <v>0</v>
      </c>
      <c r="S74" s="7" t="n">
        <f aca="false">SUM(V74,Y74,AB74)</f>
        <v>2</v>
      </c>
      <c r="T74" s="7" t="n">
        <f aca="false">SUM(W74,Z74,AC74)</f>
        <v>0</v>
      </c>
      <c r="U74" s="7" t="n">
        <f aca="false">IFERROR(T74/S74, 0)</f>
        <v>0</v>
      </c>
      <c r="V74" s="0" t="n">
        <f aca="false">SUMIFS('2017'!$H:$H,'2017'!$C:$C,B74,'2017'!$F:$F,A74,'2017'!AA:AA,"JRO",'2017'!P:P,"&lt;&gt;")+SUMIFS('2017'!$I:$I,'2017'!$D:$D,B74,'2017'!$F:$F,A74,'2017'!AA:AA,"JRO",'2017'!Q:Q,"&lt;&gt;")+SUMIFS('2017'!$J:$J,'2017'!$E:$E,B74,'2017'!$F:$F,A74,'2017'!AA:AA,"JRO",'2017'!R:R,"&lt;&gt;")</f>
        <v>2</v>
      </c>
      <c r="W74" s="0" t="n">
        <f aca="false">IFERROR(SUMIFS('2017'!M:M,'2017'!AA:AA,"JRO",'2017'!F:F,A74,'2017'!C:C,B74)+SUMIFS('2017'!P:P,'2017'!AA:AA,"JRO",'2017'!F:F,A74,'2017'!C:C,B74)+SUMIFS('2017'!N:N,'2017'!AA:AA,"JRO",'2017'!F:F,A74,'2017'!D:D,B74)+SUMIFS('2017'!N:N,'2017'!AA:AA,"JRO",'2017'!F:F,A74,'2017'!D:D,B74)+SUMIFS('2017'!O:O,'2017'!AA:AA,"JRO",'2017'!F:F,A74,'2017'!E:E,B74)+SUMIFS('2017'!R:R,'2017'!AA:AA,"JRO",'2017'!F:F,A74,'2017'!E:E,B74), 0)</f>
        <v>0</v>
      </c>
      <c r="X74" s="7" t="n">
        <f aca="false">IFERROR(W74/V74, 0)</f>
        <v>0</v>
      </c>
      <c r="Y74" s="0" t="n">
        <f aca="false">IFERROR(SUMIFS('2017'!$H:$H,'2017'!$C:$C,B74,'2017'!$F:$F,A74,'2017'!AA:AA,"NRO",'2017'!P:P,"&lt;&gt;")+SUMIFS('2017'!$I:$I,'2017'!$D:$D,B74,'2017'!$F:$F,A74,'2017'!AA:AA,"NRO",'2017'!Q:Q,"&lt;&gt;")+SUMIFS('2017'!$J:$J,'2017'!$E:$E,B74,'2017'!$F:$F,A74,'2017'!AA:AA,"NRO",'2017'!R:R,"&lt;&gt;"), 0)</f>
        <v>0</v>
      </c>
      <c r="Z74" s="0" t="n">
        <f aca="false">IFERROR(SUMIFS('2017'!M:M,'2017'!AA:AA,"NRO",'2017'!F:F,A74,'2017'!C:C,B74)+SUMIFS('2017'!P:P,'2017'!AA:AA,"NRO",'2017'!F:F,A74,'2017'!C:C,B74)+SUMIFS('2017'!N:N,'2017'!AA:AA,"NRO",'2017'!F:F,A74,'2017'!D:D,B74)+SUMIFS('2017'!N:N,'2017'!AA:AA,"NRO",'2017'!F:F,A74,'2017'!D:D,B74)+SUMIFS('2017'!O:O,'2017'!AA:AA,"NRO",'2017'!F:F,A74,'2017'!E:E,B74)+SUMIFS('2017'!R:R,'2017'!AA:AA,"NRO",'2017'!F:F,A74,'2017'!E:E,B74), 0)</f>
        <v>0</v>
      </c>
      <c r="AA74" s="7" t="n">
        <f aca="false">IFERROR(Z74/Y74, 0)</f>
        <v>0</v>
      </c>
      <c r="AB74" s="0" t="n">
        <f aca="false">IFERROR(SUMIFS('2017'!$H:$H,'2017'!$C:$C,B74,'2017'!$F:$F,A74,'2017'!AA:AA,"CRO",'2017'!P:P,"&lt;&gt;")+SUMIFS('2017'!$I:$I,'2017'!$D:$D,B74,'2017'!$F:$F,A74,'2017'!AA:AA,"CRO",'2017'!Q:Q,"&lt;&gt;")+SUMIFS('2017'!$J:$J,'2017'!$E:$E,B74,'2017'!$F:$F,A74,'2017'!AA:AA,"CRO",'2017'!R:R,"&lt;&gt;"), 0)</f>
        <v>0</v>
      </c>
      <c r="AC74" s="0" t="n">
        <f aca="false">IFERROR(SUMIFS('2017'!M:M,'2017'!AA:AA,"CRO",'2017'!F:F,A74,'2017'!C:C,B74)+SUMIFS('2017'!P:P,'2017'!AA:AA,"CRO",'2017'!F:F,A74,'2017'!C:C,B74)+SUMIFS('2017'!N:N,'2017'!AA:AA,"CRO",'2017'!F:F,A74,'2017'!D:D,B74)+SUMIFS('2017'!N:N,'2017'!AA:AA,"CRO",'2017'!F:F,A74,'2017'!D:D,B74)+SUMIFS('2017'!O:O,'2017'!AA:AA,"CRO",'2017'!F:F,A74,'2017'!E:E,B74)+SUMIFS('2017'!R:R,'2017'!AA:AA,"CRO",'2017'!F:F,A74,'2017'!E:E,B74), 0)</f>
        <v>0</v>
      </c>
      <c r="AD74" s="0" t="n">
        <f aca="false">IFERROR(AC74/AB74, 0)</f>
        <v>0</v>
      </c>
      <c r="AE74" s="0" t="n">
        <f aca="false">SUM(AH74,AK74,AN74)</f>
        <v>18</v>
      </c>
      <c r="AF74" s="0" t="n">
        <f aca="false">SUM(AI74,AL74,AO74)</f>
        <v>44</v>
      </c>
      <c r="AG74" s="7" t="n">
        <f aca="false">IFERROR(AF74/AE74, 0)</f>
        <v>2.44444444444444</v>
      </c>
      <c r="AH74" s="0" t="n">
        <f aca="false">IFERROR(SUMIFS('2016'!$G:$G,'2016'!F:F,A74,'2016'!C:C,B74,'2016'!D:D,"",'2016'!AA:AA,"JRO",'2016'!L:L,"&lt;&gt;"), 0)</f>
        <v>18</v>
      </c>
      <c r="AI74" s="0" t="n">
        <f aca="false">IFERROR(SUMIFS('2016'!L:L,'2016'!F:F,A74,'2016'!C:C,B74,'2016'!D:D,"",'2016'!AA:AA,"JRO"), 0)</f>
        <v>44</v>
      </c>
      <c r="AJ74" s="7" t="n">
        <f aca="false">IFERROR(AI74/AH74, 0)</f>
        <v>2.44444444444444</v>
      </c>
      <c r="AK74" s="0" t="n">
        <f aca="false">IFERROR(SUMIFS('2016'!$G:$G,'2016'!F:F,A74,'2016'!C:C,B74,'2016'!D:D,"",'2016'!AA:AA,"NRO",'2016'!L:L,"&lt;&gt;"), 0)</f>
        <v>0</v>
      </c>
      <c r="AL74" s="0" t="n">
        <f aca="false">IFERROR(SUMIFS('2016'!L:L,'2016'!F:F,A74,'2016'!C:C,B74,'2016'!D:D,"",'2016'!AA:AA,"NRO"), 0)</f>
        <v>0</v>
      </c>
      <c r="AM74" s="0" t="n">
        <f aca="false">IFERROR(AL74/AK74, 0)</f>
        <v>0</v>
      </c>
      <c r="AN74" s="0" t="n">
        <f aca="false">IFERROR(SUMIFS('2016'!$G:$G,'2016'!F:F,A74,'2016'!C:C,B74,'2016'!D:D,"",'2016'!AA:AA,"CRO",'2016'!L:L,"&lt;&gt;"), 0)</f>
        <v>0</v>
      </c>
      <c r="AO74" s="0" t="n">
        <f aca="false">IFERROR(SUMIFS('2016'!L:L,'2016'!F:F,A74,'2016'!C:C,B74,'2016'!D:D,"",'2016'!AA:AA,"CRO"), 0)</f>
        <v>0</v>
      </c>
      <c r="AP74" s="0" t="n">
        <f aca="false">IFERROR(AO74/AN74, 0)</f>
        <v>0</v>
      </c>
      <c r="AQ74" s="0" t="n">
        <f aca="false">SUM(AT74,AW74,AZ74)</f>
        <v>7</v>
      </c>
      <c r="AR74" s="0" t="n">
        <f aca="false">SUM(AU74,AX74,BA74)</f>
        <v>19</v>
      </c>
      <c r="AS74" s="7" t="n">
        <f aca="false">IFERROR(AR74/AQ74, 0)</f>
        <v>2.71428571428571</v>
      </c>
      <c r="AT74" s="0" t="n">
        <f aca="false">IFERROR(SUMIFS('2015'!$G:$G,'2015'!F:F,A74,'2015'!C:C,B74,'2015'!D:D,"",'2015'!AA:AA,"JRO",'2015'!L:L,"&lt;&gt;"), 0)</f>
        <v>7</v>
      </c>
      <c r="AU74" s="0" t="n">
        <f aca="false">IFERROR(SUMIFS('2015'!L:L,'2015'!F:F,A74,'2015'!C:C,B74,'2015'!D:D,"",'2015'!AA:AA,"JRO"), 0)</f>
        <v>19</v>
      </c>
      <c r="AV74" s="0" t="n">
        <f aca="false">IFERROR(AU74/AT74, 0)</f>
        <v>2.71428571428571</v>
      </c>
      <c r="AW74" s="0" t="n">
        <f aca="false">IFERROR(SUMIFS('2015'!$G:$G,'2015'!F:F,A74,'2015'!C:C,B74,'2015'!D:D,"",'2015'!AA:AA,"NRO",'2015'!L:L,"&lt;&gt;"), 0)</f>
        <v>0</v>
      </c>
      <c r="AX74" s="0" t="n">
        <f aca="false">IFERROR(SUMIFS('2015'!L:L,'2015'!F:F,A74,'2015'!C:C,B74,'2015'!D:D,"",'2015'!AA:AA,"NRO"), 0)</f>
        <v>0</v>
      </c>
      <c r="AY74" s="0" t="n">
        <f aca="false">IFERROR(AX74/AW74, 0)</f>
        <v>0</v>
      </c>
      <c r="AZ74" s="0" t="n">
        <f aca="false">IFERROR(SUMIFS('2015'!$G:$G,'2015'!F:F,A74,'2015'!C:C,B74,'2015'!D:D,"",'2015'!AA:AA,"CRO",'2015'!L:L,"&lt;&gt;"), 0)</f>
        <v>0</v>
      </c>
      <c r="BA74" s="0" t="n">
        <f aca="false">IFERROR(SUMIFS('2015'!L:L,'2015'!F:F,A74,'2015'!C:C,B74,'2015'!D:D,"",'2015'!AA:AA,"CRO"), 0)</f>
        <v>0</v>
      </c>
      <c r="BB74" s="0" t="n">
        <f aca="false">IFERROR(BA74/AZ74, 0)</f>
        <v>0</v>
      </c>
      <c r="BC74" s="0" t="n">
        <f aca="false">SUM(BF74,BI74)</f>
        <v>2</v>
      </c>
      <c r="BD74" s="0" t="n">
        <f aca="false">SUM(BG74,BJ74)</f>
        <v>7</v>
      </c>
      <c r="BE74" s="7" t="n">
        <f aca="false">IFERROR(BD74/BC74, 0)</f>
        <v>3.5</v>
      </c>
      <c r="BF74" s="0" t="n">
        <f aca="false">IFERROR(SUMIFS('2014'!$G:$G,'2014'!F:F,A74,'2014'!C:C,B74,'2014'!D:D,"",'2014'!AA:AA,"JRO",'2014'!L:L,"&lt;&gt;"), 0)</f>
        <v>2</v>
      </c>
      <c r="BG74" s="0" t="n">
        <f aca="false">IFERROR(SUMIFS('2014'!L:L,'2014'!F:F,A74,'2014'!C:C,B74,'2014'!D:D,"",'2014'!AA:AA,"JRO"), 0)</f>
        <v>7</v>
      </c>
      <c r="BH74" s="7" t="n">
        <f aca="false">IFERROR(BG74/BF74, 0)</f>
        <v>3.5</v>
      </c>
      <c r="BI74" s="0" t="n">
        <f aca="false">IFERROR(SUMIFS('2014'!$G:$G,'2014'!F:F,A74,'2014'!C:C,B74,'2014'!D:D,"",'2014'!AA:AA,"CRO",'2014'!L:L,"&lt;&gt;"), 0)</f>
        <v>0</v>
      </c>
      <c r="BJ74" s="0" t="n">
        <f aca="false">IFERROR(SUMIFS('2014'!L:L,'2014'!F:F,A74,'2014'!C:C,B74,'2014'!D:D,"",'2014'!AA:AA,"CRO"), 0)</f>
        <v>0</v>
      </c>
      <c r="BK74" s="0" t="n">
        <f aca="false">IFERROR(BJ74/BI74, 0)</f>
        <v>0</v>
      </c>
      <c r="BL74" s="0" t="n">
        <f aca="false">IFERROR(SUMIFS('2013'!$G:$G,'2013'!F:F,A74,'2013'!C:C,B74,'2013'!D:D,"",'2013'!AA:AA,"JRO",'2013'!L:L,"&lt;&gt;"), 0)</f>
        <v>0</v>
      </c>
      <c r="BM74" s="0" t="n">
        <f aca="false">IFERROR(SUMIFS('2013'!L:L,'2013'!F:F,A74,'2013'!C:C,B74,'2013'!D:D,"",'2013'!AA:AA,"JRO"), 0)</f>
        <v>0</v>
      </c>
      <c r="BN74" s="0" t="n">
        <f aca="false">IFERROR(BM74/BL74, 0)</f>
        <v>0</v>
      </c>
      <c r="BO74" s="0" t="n">
        <f aca="false">IFERROR(SUMIFS('2012'!$G:$G,'2012'!F:F,A74,'2012'!C:C,B74,'2012'!D:D,"",'2012'!AA:AA,"JRO",'2012'!L:L,"&lt;&gt;"), 0)</f>
        <v>0</v>
      </c>
      <c r="BP74" s="0" t="n">
        <f aca="false">IFERROR(SUMIFS('2012'!L:L,'2012'!F:F,A74,'2012'!C:C,B74,'2012'!D:D,"",'2012'!AA:AA,"JRO"), 0)</f>
        <v>0</v>
      </c>
      <c r="BQ74" s="0" t="n">
        <f aca="false">IFERROR(BP74/BO74, 0)</f>
        <v>0</v>
      </c>
      <c r="BR74" s="0" t="n">
        <f aca="false">IFERROR(SUMIFS('2011'!$G:$G,'2011'!F:F,A74,'2011'!C:C,B74,'2011'!D:D,"",'2011'!AA:AA,"JRO",'2011'!L:L,"&lt;&gt;"), 0)</f>
        <v>0</v>
      </c>
      <c r="BS74" s="0" t="n">
        <f aca="false">IFERROR(SUMIFS('2011'!L:L,'2011'!F:F,A74,'2011'!C:C,B74,'2011'!D:D,"",'2011'!AA:AA,"JRO"), 0)</f>
        <v>1</v>
      </c>
      <c r="BT74" s="7" t="n">
        <f aca="false">IFERROR(BS74/BR74, 0)</f>
        <v>0</v>
      </c>
      <c r="BU74" s="0" t="n">
        <f aca="false">IFERROR(SUMIFS('2010'!$G:$G,'2010'!F:F,A74,'2010'!C:C,B74,'2010'!D:D,"",'2010'!AA:AA,"JRO",'2010'!L:L,"&lt;&gt;"), 0)</f>
        <v>0</v>
      </c>
      <c r="BV74" s="0" t="n">
        <f aca="false">IFERROR(SUMIFS('2010'!L:L,'2010'!F:F,A74,'2010'!C:C,B74,'2010'!D:D,"",'2010'!AA:AA,"JRO"), 0)</f>
        <v>0</v>
      </c>
      <c r="BW74" s="7" t="n">
        <f aca="false">IFERROR(BV74/BU74, 0)</f>
        <v>0</v>
      </c>
      <c r="BX74" s="0" t="n">
        <f aca="false">IFERROR(SUMIFS('2009'!$G:$G,'2009'!F:F,A74,'2009'!C:C,B74,'2009'!D:D,"",'2009'!AA:AA,"JRO",'2009'!L:L,"&lt;&gt;"), 0)</f>
        <v>4</v>
      </c>
      <c r="BY74" s="0" t="n">
        <f aca="false">IFERROR(SUMIFS('2009'!L:L,'2009'!F:F,A74,'2009'!C:C,B74,'2009'!D:D,"",'2009'!AA:AA,"JRO"), 0)</f>
        <v>9</v>
      </c>
      <c r="BZ74" s="7" t="n">
        <f aca="false">IFERROR(BY74/BX74, 0)</f>
        <v>2.25</v>
      </c>
    </row>
    <row r="75" customFormat="false" ht="15" hidden="false" customHeight="false" outlineLevel="0" collapsed="false">
      <c r="A75" s="0" t="s">
        <v>88</v>
      </c>
      <c r="B75" s="17" t="s">
        <v>50</v>
      </c>
      <c r="C75" s="56" t="n">
        <f aca="false">IFERROR(AVERAGEIFS(I75:BZ75,I$2:BZ$2,"JRO escorts per deportee",I75:BZ75,"&lt;&gt;0"), 0)</f>
        <v>2.58333333333333</v>
      </c>
      <c r="D75" s="13" t="n">
        <f aca="false">IFERROR(AVERAGEIFS(I75:BZ75,I$2:BZ$2,"NRO escorts per deportee",I75:BZ75,"&lt;&gt;0"), 0)</f>
        <v>0</v>
      </c>
      <c r="E75" s="13" t="n">
        <f aca="false">IFERROR(AVERAGEIFS(I75:BZ75,I$2:BZ$2,"CRO escorts per deportee",I75:BZ75,"&lt;&gt;0"), 0)</f>
        <v>0</v>
      </c>
      <c r="G75" s="0" t="n">
        <f aca="false">SUM(J75,M75,P75)</f>
        <v>1</v>
      </c>
      <c r="H75" s="0" t="n">
        <f aca="false">SUM(K75,N75,Q75)</f>
        <v>3</v>
      </c>
      <c r="I75" s="7" t="n">
        <f aca="false">IFERROR(H75/G75, 0)</f>
        <v>3</v>
      </c>
      <c r="J75" s="0" t="n">
        <f aca="false">IFERROR(SUMIFS('2018'!$H:$H,'2018'!$C:$C,B75,'2018'!$F:$F,A75,'2018'!AA:AA,"JRO",'2018'!P:P,"&lt;&gt;")+SUMIFS('2018'!$I:$I,'2018'!$D:$D,B75,'2018'!$F:$F,A75,'2018'!AA:AA,"JRO",'2018'!Q:Q,"&lt;&gt;")+SUMIFS('2018'!$J:$J,'2018'!$E:$E,B75,'2018'!$F:$F,A75,'2018'!AA:AA,"JRO",'2018'!R:R,"&lt;&gt;"), 0)</f>
        <v>1</v>
      </c>
      <c r="K75" s="0" t="n">
        <f aca="false">IFERROR(SUMIFS('2018'!M:M,'2018'!AA:AA,"JRO",'2018'!F:F,A75,'2018'!C:C,B75)+SUMIFS('2018'!P:P,'2018'!AA:AA,"JRO",'2018'!F:F,A75,'2018'!C:C,B75)+SUMIFS('2018'!N:N,'2018'!AA:AA,"JRO",'2018'!F:F,A75,'2018'!D:D,B75)+SUMIFS('2018'!N:N,'2018'!AA:AA,"JRO",'2018'!F:F,A75,'2018'!D:D,B75)+SUMIFS('2018'!O:O,'2018'!AA:AA,"JRO",'2018'!F:F,A75,'2018'!E:E,B75)+SUMIFS('2018'!R:R,'2018'!AA:AA,"JRO",'2018'!F:F,A75,'2018'!E:E,B75), 0)</f>
        <v>3</v>
      </c>
      <c r="L75" s="7" t="n">
        <f aca="false">IFERROR(K75/J75, 0)</f>
        <v>3</v>
      </c>
      <c r="M75" s="0" t="n">
        <f aca="false">IFERROR(SUMIFS('2018'!$H:$H,'2018'!$C:$C,B75,'2018'!$F:$F,A75,'2018'!AA:AA,"NRO",'2018'!P:P,"&lt;&gt;")+SUMIFS('2018'!$I:$I,'2018'!$D:$D,B75,'2018'!$F:$F,A75,'2018'!AA:AA,"NRO",'2018'!Q:Q,"&lt;&gt;")+SUMIFS('2018'!$J:$J,'2018'!$E:$E,B75,'2018'!$F:$F,A75,'2018'!AA:AA,"NRO",'2018'!R:R,"&lt;&gt;"), 0)</f>
        <v>0</v>
      </c>
      <c r="N75" s="0" t="n">
        <f aca="false">IFERROR(SUMIFS('2018'!M:M,'2018'!AA:AA,"NRO",'2018'!F:F,A75,'2018'!C:C,B75)+SUMIFS('2018'!P:P,'2018'!AA:AA,"NRO",'2018'!F:F,A75,'2018'!C:C,B75)+SUMIFS('2018'!N:N,'2018'!AA:AA,"NRO",'2018'!F:F,A75,'2018'!D:D,B75)+SUMIFS('2018'!N:N,'2018'!AA:AA,"NRO",'2018'!F:F,A75,'2018'!D:D,B75)+SUMIFS('2018'!O:O,'2018'!AA:AA,"NRO",'2018'!F:F,A75,'2018'!E:E,B75)+SUMIFS('2018'!R:R,'2018'!AA:AA,"NRO",'2018'!F:F,A75,'2018'!E:E,B75), 0)</f>
        <v>0</v>
      </c>
      <c r="O75" s="7" t="n">
        <f aca="false">IFERROR(N75/M75, 0)</f>
        <v>0</v>
      </c>
      <c r="P75" s="0" t="n">
        <f aca="false">IFERROR(SUMIFS('2018'!$H:$H,'2018'!$C:$C,B75,'2018'!$F:$F,A75,'2018'!AA:AA,"CRO")+SUMIFS('2018'!$I:$I,'2018'!$D:$D,B75,'2018'!$F:$F,A75,'2018'!AA:AA,"CRO")+SUMIFS('2018'!$J:$J,'2018'!$E:$E,B75,'2018'!$F:$F,A75,'2018'!AA:AA,"CRO"), 0)</f>
        <v>0</v>
      </c>
      <c r="Q75" s="0" t="n">
        <f aca="false">IFERROR(SUMIFS('2018'!M:M,'2018'!AA:AA,"CRO",'2018'!F:F,A75,'2018'!C:C,B75)+SUMIFS('2018'!P:P,'2018'!AA:AA,"CRO",'2018'!F:F,A75,'2018'!C:C,B75)+SUMIFS('2018'!N:N,'2018'!AA:AA,"CRO",'2018'!F:F,A75,'2018'!D:D,B75)+SUMIFS('2018'!N:N,'2018'!AA:AA,"CRO",'2018'!F:F,A75,'2018'!D:D,B75)+SUMIFS('2018'!O:O,'2018'!AA:AA,"CRO",'2018'!F:F,A75,'2018'!E:E,B75)+SUMIFS('2018'!R:R,'2018'!AA:AA,"CRO",'2018'!F:F,A75,'2018'!E:E,B75), 0)</f>
        <v>0</v>
      </c>
      <c r="R75" s="7" t="n">
        <f aca="false">IFERROR(Q75/P75, 0)</f>
        <v>0</v>
      </c>
      <c r="S75" s="7" t="n">
        <f aca="false">SUM(V75,Y75,AB75)</f>
        <v>0</v>
      </c>
      <c r="T75" s="7" t="n">
        <f aca="false">SUM(W75,Z75,AC75)</f>
        <v>0</v>
      </c>
      <c r="U75" s="7" t="n">
        <f aca="false">IFERROR(T75/S75, 0)</f>
        <v>0</v>
      </c>
      <c r="V75" s="0" t="n">
        <f aca="false">SUMIFS('2017'!$H:$H,'2017'!$C:$C,B75,'2017'!$F:$F,A75,'2017'!AA:AA,"JRO",'2017'!P:P,"&lt;&gt;")+SUMIFS('2017'!$I:$I,'2017'!$D:$D,B75,'2017'!$F:$F,A75,'2017'!AA:AA,"JRO",'2017'!Q:Q,"&lt;&gt;")+SUMIFS('2017'!$J:$J,'2017'!$E:$E,B75,'2017'!$F:$F,A75,'2017'!AA:AA,"JRO",'2017'!R:R,"&lt;&gt;")</f>
        <v>0</v>
      </c>
      <c r="W75" s="0" t="n">
        <f aca="false">IFERROR(SUMIFS('2017'!M:M,'2017'!AA:AA,"JRO",'2017'!F:F,A75,'2017'!C:C,B75)+SUMIFS('2017'!P:P,'2017'!AA:AA,"JRO",'2017'!F:F,A75,'2017'!C:C,B75)+SUMIFS('2017'!N:N,'2017'!AA:AA,"JRO",'2017'!F:F,A75,'2017'!D:D,B75)+SUMIFS('2017'!N:N,'2017'!AA:AA,"JRO",'2017'!F:F,A75,'2017'!D:D,B75)+SUMIFS('2017'!O:O,'2017'!AA:AA,"JRO",'2017'!F:F,A75,'2017'!E:E,B75)+SUMIFS('2017'!R:R,'2017'!AA:AA,"JRO",'2017'!F:F,A75,'2017'!E:E,B75), 0)</f>
        <v>0</v>
      </c>
      <c r="X75" s="7" t="n">
        <f aca="false">IFERROR(W75/V75, 0)</f>
        <v>0</v>
      </c>
      <c r="Y75" s="0" t="n">
        <f aca="false">IFERROR(SUMIFS('2017'!$H:$H,'2017'!$C:$C,B75,'2017'!$F:$F,A75,'2017'!AA:AA,"NRO",'2017'!P:P,"&lt;&gt;")+SUMIFS('2017'!$I:$I,'2017'!$D:$D,B75,'2017'!$F:$F,A75,'2017'!AA:AA,"NRO",'2017'!Q:Q,"&lt;&gt;")+SUMIFS('2017'!$J:$J,'2017'!$E:$E,B75,'2017'!$F:$F,A75,'2017'!AA:AA,"NRO",'2017'!R:R,"&lt;&gt;"), 0)</f>
        <v>0</v>
      </c>
      <c r="Z75" s="0" t="n">
        <f aca="false">IFERROR(SUMIFS('2017'!M:M,'2017'!AA:AA,"NRO",'2017'!F:F,A75,'2017'!C:C,B75)+SUMIFS('2017'!P:P,'2017'!AA:AA,"NRO",'2017'!F:F,A75,'2017'!C:C,B75)+SUMIFS('2017'!N:N,'2017'!AA:AA,"NRO",'2017'!F:F,A75,'2017'!D:D,B75)+SUMIFS('2017'!N:N,'2017'!AA:AA,"NRO",'2017'!F:F,A75,'2017'!D:D,B75)+SUMIFS('2017'!O:O,'2017'!AA:AA,"NRO",'2017'!F:F,A75,'2017'!E:E,B75)+SUMIFS('2017'!R:R,'2017'!AA:AA,"NRO",'2017'!F:F,A75,'2017'!E:E,B75), 0)</f>
        <v>0</v>
      </c>
      <c r="AA75" s="7" t="n">
        <f aca="false">IFERROR(Z75/Y75, 0)</f>
        <v>0</v>
      </c>
      <c r="AB75" s="0" t="n">
        <f aca="false">IFERROR(SUMIFS('2017'!$H:$H,'2017'!$C:$C,B75,'2017'!$F:$F,A75,'2017'!AA:AA,"CRO",'2017'!P:P,"&lt;&gt;")+SUMIFS('2017'!$I:$I,'2017'!$D:$D,B75,'2017'!$F:$F,A75,'2017'!AA:AA,"CRO",'2017'!Q:Q,"&lt;&gt;")+SUMIFS('2017'!$J:$J,'2017'!$E:$E,B75,'2017'!$F:$F,A75,'2017'!AA:AA,"CRO",'2017'!R:R,"&lt;&gt;"), 0)</f>
        <v>0</v>
      </c>
      <c r="AC75" s="0" t="n">
        <f aca="false">IFERROR(SUMIFS('2017'!M:M,'2017'!AA:AA,"CRO",'2017'!F:F,A75,'2017'!C:C,B75)+SUMIFS('2017'!P:P,'2017'!AA:AA,"CRO",'2017'!F:F,A75,'2017'!C:C,B75)+SUMIFS('2017'!N:N,'2017'!AA:AA,"CRO",'2017'!F:F,A75,'2017'!D:D,B75)+SUMIFS('2017'!N:N,'2017'!AA:AA,"CRO",'2017'!F:F,A75,'2017'!D:D,B75)+SUMIFS('2017'!O:O,'2017'!AA:AA,"CRO",'2017'!F:F,A75,'2017'!E:E,B75)+SUMIFS('2017'!R:R,'2017'!AA:AA,"CRO",'2017'!F:F,A75,'2017'!E:E,B75), 0)</f>
        <v>0</v>
      </c>
      <c r="AD75" s="0" t="n">
        <f aca="false">IFERROR(AC75/AB75, 0)</f>
        <v>0</v>
      </c>
      <c r="AE75" s="0" t="n">
        <f aca="false">SUM(AH75,AK75,AN75)</f>
        <v>0</v>
      </c>
      <c r="AF75" s="0" t="n">
        <f aca="false">SUM(AI75,AL75,AO75)</f>
        <v>0</v>
      </c>
      <c r="AG75" s="7" t="n">
        <f aca="false">IFERROR(AF75/AE75, 0)</f>
        <v>0</v>
      </c>
      <c r="AH75" s="0" t="n">
        <f aca="false">IFERROR(SUMIFS('2016'!$G:$G,'2016'!F:F,A75,'2016'!C:C,B75,'2016'!D:D,"",'2016'!AA:AA,"JRO",'2016'!L:L,"&lt;&gt;"), 0)</f>
        <v>0</v>
      </c>
      <c r="AI75" s="0" t="n">
        <f aca="false">IFERROR(SUMIFS('2016'!L:L,'2016'!F:F,A75,'2016'!C:C,B75,'2016'!D:D,"",'2016'!AA:AA,"JRO"), 0)</f>
        <v>0</v>
      </c>
      <c r="AJ75" s="7" t="n">
        <f aca="false">IFERROR(AI75/AH75, 0)</f>
        <v>0</v>
      </c>
      <c r="AK75" s="0" t="n">
        <f aca="false">IFERROR(SUMIFS('2016'!$G:$G,'2016'!F:F,A75,'2016'!C:C,B75,'2016'!D:D,"",'2016'!AA:AA,"NRO",'2016'!L:L,"&lt;&gt;"), 0)</f>
        <v>0</v>
      </c>
      <c r="AL75" s="0" t="n">
        <f aca="false">IFERROR(SUMIFS('2016'!L:L,'2016'!F:F,A75,'2016'!C:C,B75,'2016'!D:D,"",'2016'!AA:AA,"NRO"), 0)</f>
        <v>0</v>
      </c>
      <c r="AM75" s="0" t="n">
        <f aca="false">IFERROR(AL75/AK75, 0)</f>
        <v>0</v>
      </c>
      <c r="AN75" s="0" t="n">
        <f aca="false">IFERROR(SUMIFS('2016'!$G:$G,'2016'!F:F,A75,'2016'!C:C,B75,'2016'!D:D,"",'2016'!AA:AA,"CRO",'2016'!L:L,"&lt;&gt;"), 0)</f>
        <v>0</v>
      </c>
      <c r="AO75" s="0" t="n">
        <f aca="false">IFERROR(SUMIFS('2016'!L:L,'2016'!F:F,A75,'2016'!C:C,B75,'2016'!D:D,"",'2016'!AA:AA,"CRO"), 0)</f>
        <v>0</v>
      </c>
      <c r="AP75" s="0" t="n">
        <f aca="false">IFERROR(AO75/AN75, 0)</f>
        <v>0</v>
      </c>
      <c r="AQ75" s="0" t="n">
        <f aca="false">SUM(AT75,AW75,AZ75)</f>
        <v>0</v>
      </c>
      <c r="AR75" s="0" t="n">
        <f aca="false">SUM(AU75,AX75,BA75)</f>
        <v>0</v>
      </c>
      <c r="AS75" s="7" t="n">
        <f aca="false">IFERROR(AR75/AQ75, 0)</f>
        <v>0</v>
      </c>
      <c r="AT75" s="0" t="n">
        <f aca="false">IFERROR(SUMIFS('2015'!$G:$G,'2015'!F:F,A75,'2015'!C:C,B75,'2015'!D:D,"",'2015'!AA:AA,"JRO",'2015'!L:L,"&lt;&gt;"), 0)</f>
        <v>0</v>
      </c>
      <c r="AU75" s="0" t="n">
        <f aca="false">IFERROR(SUMIFS('2015'!L:L,'2015'!F:F,A75,'2015'!C:C,B75,'2015'!D:D,"",'2015'!AA:AA,"JRO"), 0)</f>
        <v>0</v>
      </c>
      <c r="AV75" s="0" t="n">
        <f aca="false">IFERROR(AU75/AT75, 0)</f>
        <v>0</v>
      </c>
      <c r="AW75" s="0" t="n">
        <f aca="false">IFERROR(SUMIFS('2015'!$G:$G,'2015'!F:F,A75,'2015'!C:C,B75,'2015'!D:D,"",'2015'!AA:AA,"NRO",'2015'!L:L,"&lt;&gt;"), 0)</f>
        <v>0</v>
      </c>
      <c r="AX75" s="0" t="n">
        <f aca="false">IFERROR(SUMIFS('2015'!L:L,'2015'!F:F,A75,'2015'!C:C,B75,'2015'!D:D,"",'2015'!AA:AA,"NRO"), 0)</f>
        <v>0</v>
      </c>
      <c r="AY75" s="0" t="n">
        <f aca="false">IFERROR(AX75/AW75, 0)</f>
        <v>0</v>
      </c>
      <c r="AZ75" s="0" t="n">
        <f aca="false">IFERROR(SUMIFS('2015'!$G:$G,'2015'!F:F,A75,'2015'!C:C,B75,'2015'!D:D,"",'2015'!AA:AA,"CRO",'2015'!L:L,"&lt;&gt;"), 0)</f>
        <v>0</v>
      </c>
      <c r="BA75" s="0" t="n">
        <f aca="false">IFERROR(SUMIFS('2015'!L:L,'2015'!F:F,A75,'2015'!C:C,B75,'2015'!D:D,"",'2015'!AA:AA,"CRO"), 0)</f>
        <v>0</v>
      </c>
      <c r="BB75" s="0" t="n">
        <f aca="false">IFERROR(BA75/AZ75, 0)</f>
        <v>0</v>
      </c>
      <c r="BC75" s="0" t="n">
        <f aca="false">SUM(BF75,BI75)</f>
        <v>2</v>
      </c>
      <c r="BD75" s="0" t="n">
        <f aca="false">SUM(BG75,BJ75)</f>
        <v>5</v>
      </c>
      <c r="BE75" s="7" t="n">
        <f aca="false">IFERROR(BD75/BC75, 0)</f>
        <v>2.5</v>
      </c>
      <c r="BF75" s="0" t="n">
        <f aca="false">IFERROR(SUMIFS('2014'!$G:$G,'2014'!F:F,A75,'2014'!C:C,B75,'2014'!D:D,"",'2014'!AA:AA,"JRO",'2014'!L:L,"&lt;&gt;"), 0)</f>
        <v>2</v>
      </c>
      <c r="BG75" s="0" t="n">
        <f aca="false">IFERROR(SUMIFS('2014'!L:L,'2014'!F:F,A75,'2014'!C:C,B75,'2014'!D:D,"",'2014'!AA:AA,"JRO"), 0)</f>
        <v>5</v>
      </c>
      <c r="BH75" s="7" t="n">
        <f aca="false">IFERROR(BG75/BF75, 0)</f>
        <v>2.5</v>
      </c>
      <c r="BI75" s="0" t="n">
        <f aca="false">IFERROR(SUMIFS('2014'!$G:$G,'2014'!F:F,A75,'2014'!C:C,B75,'2014'!D:D,"",'2014'!AA:AA,"CRO",'2014'!L:L,"&lt;&gt;"), 0)</f>
        <v>0</v>
      </c>
      <c r="BJ75" s="0" t="n">
        <f aca="false">IFERROR(SUMIFS('2014'!L:L,'2014'!F:F,A75,'2014'!C:C,B75,'2014'!D:D,"",'2014'!AA:AA,"CRO"), 0)</f>
        <v>0</v>
      </c>
      <c r="BK75" s="0" t="n">
        <f aca="false">IFERROR(BJ75/BI75, 0)</f>
        <v>0</v>
      </c>
      <c r="BL75" s="0" t="n">
        <f aca="false">IFERROR(SUMIFS('2013'!$G:$G,'2013'!F:F,A75,'2013'!C:C,B75,'2013'!D:D,"",'2013'!AA:AA,"JRO",'2013'!L:L,"&lt;&gt;"), 0)</f>
        <v>4</v>
      </c>
      <c r="BM75" s="0" t="n">
        <f aca="false">IFERROR(SUMIFS('2013'!L:L,'2013'!F:F,A75,'2013'!C:C,B75,'2013'!D:D,"",'2013'!AA:AA,"JRO"), 0)</f>
        <v>9</v>
      </c>
      <c r="BN75" s="0" t="n">
        <f aca="false">IFERROR(BM75/BL75, 0)</f>
        <v>2.25</v>
      </c>
      <c r="BO75" s="0" t="n">
        <f aca="false">IFERROR(SUMIFS('2012'!$G:$G,'2012'!F:F,A75,'2012'!C:C,B75,'2012'!D:D,"",'2012'!AA:AA,"JRO",'2012'!L:L,"&lt;&gt;"), 0)</f>
        <v>0</v>
      </c>
      <c r="BP75" s="0" t="n">
        <f aca="false">IFERROR(SUMIFS('2012'!L:L,'2012'!F:F,A75,'2012'!C:C,B75,'2012'!D:D,"",'2012'!AA:AA,"JRO"), 0)</f>
        <v>0</v>
      </c>
      <c r="BQ75" s="0" t="n">
        <f aca="false">IFERROR(BP75/BO75, 0)</f>
        <v>0</v>
      </c>
      <c r="BR75" s="0" t="n">
        <f aca="false">IFERROR(SUMIFS('2011'!$G:$G,'2011'!F:F,A75,'2011'!C:C,B75,'2011'!D:D,"",'2011'!AA:AA,"JRO",'2011'!L:L,"&lt;&gt;"), 0)</f>
        <v>0</v>
      </c>
      <c r="BS75" s="0" t="n">
        <f aca="false">IFERROR(SUMIFS('2011'!L:L,'2011'!F:F,A75,'2011'!C:C,B75,'2011'!D:D,"",'2011'!AA:AA,"JRO"), 0)</f>
        <v>0</v>
      </c>
      <c r="BT75" s="7" t="n">
        <f aca="false">IFERROR(BS75/BR75, 0)</f>
        <v>0</v>
      </c>
      <c r="BU75" s="0" t="n">
        <f aca="false">IFERROR(SUMIFS('2010'!$G:$G,'2010'!F:F,A75,'2010'!C:C,B75,'2010'!D:D,"",'2010'!AA:AA,"JRO",'2010'!L:L,"&lt;&gt;"), 0)</f>
        <v>0</v>
      </c>
      <c r="BV75" s="0" t="n">
        <f aca="false">IFERROR(SUMIFS('2010'!L:L,'2010'!F:F,A75,'2010'!C:C,B75,'2010'!D:D,"",'2010'!AA:AA,"JRO"), 0)</f>
        <v>0</v>
      </c>
      <c r="BW75" s="7" t="n">
        <f aca="false">IFERROR(BV75/BU75, 0)</f>
        <v>0</v>
      </c>
      <c r="BX75" s="0" t="n">
        <f aca="false">IFERROR(SUMIFS('2009'!$G:$G,'2009'!F:F,A75,'2009'!C:C,B75,'2009'!D:D,"",'2009'!AA:AA,"JRO",'2009'!L:L,"&lt;&gt;"), 0)</f>
        <v>0</v>
      </c>
      <c r="BY75" s="0" t="n">
        <f aca="false">IFERROR(SUMIFS('2009'!L:L,'2009'!F:F,A75,'2009'!C:C,B75,'2009'!D:D,"",'2009'!AA:AA,"JRO"), 0)</f>
        <v>0</v>
      </c>
      <c r="BZ75" s="7" t="n">
        <f aca="false">IFERROR(BY75/BX75, 0)</f>
        <v>0</v>
      </c>
    </row>
    <row r="76" customFormat="false" ht="15" hidden="false" customHeight="false" outlineLevel="0" collapsed="false">
      <c r="A76" s="0" t="s">
        <v>88</v>
      </c>
      <c r="B76" s="13" t="s">
        <v>83</v>
      </c>
      <c r="C76" s="56" t="n">
        <f aca="false">IFERROR(AVERAGEIFS(I76:BZ76,I$2:BZ$2,"JRO escorts per deportee",I76:BZ76,"&lt;&gt;0"), 0)</f>
        <v>0</v>
      </c>
      <c r="D76" s="13" t="n">
        <f aca="false">IFERROR(AVERAGEIFS(I76:BZ76,I$2:BZ$2,"NRO escorts per deportee",I76:BZ76,"&lt;&gt;0"), 0)</f>
        <v>0</v>
      </c>
      <c r="E76" s="13" t="n">
        <f aca="false">IFERROR(AVERAGEIFS(I76:BZ76,I$2:BZ$2,"CRO escorts per deportee",I76:BZ76,"&lt;&gt;0"), 0)</f>
        <v>0</v>
      </c>
      <c r="G76" s="0" t="n">
        <f aca="false">SUM(J76,M76,P76)</f>
        <v>0</v>
      </c>
      <c r="H76" s="0" t="n">
        <f aca="false">SUM(K76,N76,Q76)</f>
        <v>0</v>
      </c>
      <c r="I76" s="7" t="n">
        <f aca="false">IFERROR(H76/G76, 0)</f>
        <v>0</v>
      </c>
      <c r="J76" s="0" t="n">
        <f aca="false">IFERROR(SUMIFS('2018'!$H:$H,'2018'!$C:$C,B76,'2018'!$F:$F,A76,'2018'!AA:AA,"JRO",'2018'!P:P,"&lt;&gt;")+SUMIFS('2018'!$I:$I,'2018'!$D:$D,B76,'2018'!$F:$F,A76,'2018'!AA:AA,"JRO",'2018'!Q:Q,"&lt;&gt;")+SUMIFS('2018'!$J:$J,'2018'!$E:$E,B76,'2018'!$F:$F,A76,'2018'!AA:AA,"JRO",'2018'!R:R,"&lt;&gt;"), 0)</f>
        <v>0</v>
      </c>
      <c r="K76" s="0" t="n">
        <f aca="false">IFERROR(SUMIFS('2018'!M:M,'2018'!AA:AA,"JRO",'2018'!F:F,A76,'2018'!C:C,B76)+SUMIFS('2018'!P:P,'2018'!AA:AA,"JRO",'2018'!F:F,A76,'2018'!C:C,B76)+SUMIFS('2018'!N:N,'2018'!AA:AA,"JRO",'2018'!F:F,A76,'2018'!D:D,B76)+SUMIFS('2018'!N:N,'2018'!AA:AA,"JRO",'2018'!F:F,A76,'2018'!D:D,B76)+SUMIFS('2018'!O:O,'2018'!AA:AA,"JRO",'2018'!F:F,A76,'2018'!E:E,B76)+SUMIFS('2018'!R:R,'2018'!AA:AA,"JRO",'2018'!F:F,A76,'2018'!E:E,B76), 0)</f>
        <v>0</v>
      </c>
      <c r="L76" s="7" t="n">
        <f aca="false">IFERROR(K76/J76, 0)</f>
        <v>0</v>
      </c>
      <c r="M76" s="0" t="n">
        <f aca="false">IFERROR(SUMIFS('2018'!$H:$H,'2018'!$C:$C,B76,'2018'!$F:$F,A76,'2018'!AA:AA,"NRO",'2018'!P:P,"&lt;&gt;")+SUMIFS('2018'!$I:$I,'2018'!$D:$D,B76,'2018'!$F:$F,A76,'2018'!AA:AA,"NRO",'2018'!Q:Q,"&lt;&gt;")+SUMIFS('2018'!$J:$J,'2018'!$E:$E,B76,'2018'!$F:$F,A76,'2018'!AA:AA,"NRO",'2018'!R:R,"&lt;&gt;"), 0)</f>
        <v>0</v>
      </c>
      <c r="N76" s="0" t="n">
        <f aca="false">IFERROR(SUMIFS('2018'!M:M,'2018'!AA:AA,"NRO",'2018'!F:F,A76,'2018'!C:C,B76)+SUMIFS('2018'!P:P,'2018'!AA:AA,"NRO",'2018'!F:F,A76,'2018'!C:C,B76)+SUMIFS('2018'!N:N,'2018'!AA:AA,"NRO",'2018'!F:F,A76,'2018'!D:D,B76)+SUMIFS('2018'!N:N,'2018'!AA:AA,"NRO",'2018'!F:F,A76,'2018'!D:D,B76)+SUMIFS('2018'!O:O,'2018'!AA:AA,"NRO",'2018'!F:F,A76,'2018'!E:E,B76)+SUMIFS('2018'!R:R,'2018'!AA:AA,"NRO",'2018'!F:F,A76,'2018'!E:E,B76), 0)</f>
        <v>0</v>
      </c>
      <c r="O76" s="7" t="n">
        <f aca="false">IFERROR(N76/M76, 0)</f>
        <v>0</v>
      </c>
      <c r="P76" s="0" t="n">
        <f aca="false">IFERROR(SUMIFS('2018'!$H:$H,'2018'!$C:$C,B76,'2018'!$F:$F,A76,'2018'!AA:AA,"CRO")+SUMIFS('2018'!$I:$I,'2018'!$D:$D,B76,'2018'!$F:$F,A76,'2018'!AA:AA,"CRO")+SUMIFS('2018'!$J:$J,'2018'!$E:$E,B76,'2018'!$F:$F,A76,'2018'!AA:AA,"CRO"), 0)</f>
        <v>0</v>
      </c>
      <c r="Q76" s="0" t="n">
        <f aca="false">IFERROR(SUMIFS('2018'!M:M,'2018'!AA:AA,"CRO",'2018'!F:F,A76,'2018'!C:C,B76)+SUMIFS('2018'!P:P,'2018'!AA:AA,"CRO",'2018'!F:F,A76,'2018'!C:C,B76)+SUMIFS('2018'!N:N,'2018'!AA:AA,"CRO",'2018'!F:F,A76,'2018'!D:D,B76)+SUMIFS('2018'!N:N,'2018'!AA:AA,"CRO",'2018'!F:F,A76,'2018'!D:D,B76)+SUMIFS('2018'!O:O,'2018'!AA:AA,"CRO",'2018'!F:F,A76,'2018'!E:E,B76)+SUMIFS('2018'!R:R,'2018'!AA:AA,"CRO",'2018'!F:F,A76,'2018'!E:E,B76), 0)</f>
        <v>0</v>
      </c>
      <c r="R76" s="7" t="n">
        <f aca="false">IFERROR(Q76/P76, 0)</f>
        <v>0</v>
      </c>
      <c r="S76" s="7" t="n">
        <f aca="false">SUM(V76,Y76,AB76)</f>
        <v>0</v>
      </c>
      <c r="T76" s="7" t="n">
        <f aca="false">SUM(W76,Z76,AC76)</f>
        <v>0</v>
      </c>
      <c r="U76" s="7" t="n">
        <f aca="false">IFERROR(T76/S76, 0)</f>
        <v>0</v>
      </c>
      <c r="V76" s="0" t="n">
        <f aca="false">SUMIFS('2017'!$H:$H,'2017'!$C:$C,B76,'2017'!$F:$F,A76,'2017'!AA:AA,"JRO",'2017'!P:P,"&lt;&gt;")+SUMIFS('2017'!$I:$I,'2017'!$D:$D,B76,'2017'!$F:$F,A76,'2017'!AA:AA,"JRO",'2017'!Q:Q,"&lt;&gt;")+SUMIFS('2017'!$J:$J,'2017'!$E:$E,B76,'2017'!$F:$F,A76,'2017'!AA:AA,"JRO",'2017'!R:R,"&lt;&gt;")</f>
        <v>0</v>
      </c>
      <c r="W76" s="0" t="n">
        <f aca="false">IFERROR(SUMIFS('2017'!M:M,'2017'!AA:AA,"JRO",'2017'!F:F,A76,'2017'!C:C,B76)+SUMIFS('2017'!P:P,'2017'!AA:AA,"JRO",'2017'!F:F,A76,'2017'!C:C,B76)+SUMIFS('2017'!N:N,'2017'!AA:AA,"JRO",'2017'!F:F,A76,'2017'!D:D,B76)+SUMIFS('2017'!N:N,'2017'!AA:AA,"JRO",'2017'!F:F,A76,'2017'!D:D,B76)+SUMIFS('2017'!O:O,'2017'!AA:AA,"JRO",'2017'!F:F,A76,'2017'!E:E,B76)+SUMIFS('2017'!R:R,'2017'!AA:AA,"JRO",'2017'!F:F,A76,'2017'!E:E,B76), 0)</f>
        <v>0</v>
      </c>
      <c r="X76" s="7" t="n">
        <f aca="false">IFERROR(W76/V76, 0)</f>
        <v>0</v>
      </c>
      <c r="Y76" s="0" t="n">
        <f aca="false">IFERROR(SUMIFS('2017'!$H:$H,'2017'!$C:$C,B76,'2017'!$F:$F,A76,'2017'!AA:AA,"NRO",'2017'!P:P,"&lt;&gt;")+SUMIFS('2017'!$I:$I,'2017'!$D:$D,B76,'2017'!$F:$F,A76,'2017'!AA:AA,"NRO",'2017'!Q:Q,"&lt;&gt;")+SUMIFS('2017'!$J:$J,'2017'!$E:$E,B76,'2017'!$F:$F,A76,'2017'!AA:AA,"NRO",'2017'!R:R,"&lt;&gt;"), 0)</f>
        <v>0</v>
      </c>
      <c r="Z76" s="0" t="n">
        <f aca="false">IFERROR(SUMIFS('2017'!M:M,'2017'!AA:AA,"NRO",'2017'!F:F,A76,'2017'!C:C,B76)+SUMIFS('2017'!P:P,'2017'!AA:AA,"NRO",'2017'!F:F,A76,'2017'!C:C,B76)+SUMIFS('2017'!N:N,'2017'!AA:AA,"NRO",'2017'!F:F,A76,'2017'!D:D,B76)+SUMIFS('2017'!N:N,'2017'!AA:AA,"NRO",'2017'!F:F,A76,'2017'!D:D,B76)+SUMIFS('2017'!O:O,'2017'!AA:AA,"NRO",'2017'!F:F,A76,'2017'!E:E,B76)+SUMIFS('2017'!R:R,'2017'!AA:AA,"NRO",'2017'!F:F,A76,'2017'!E:E,B76), 0)</f>
        <v>0</v>
      </c>
      <c r="AA76" s="7" t="n">
        <f aca="false">IFERROR(Z76/Y76, 0)</f>
        <v>0</v>
      </c>
      <c r="AB76" s="0" t="n">
        <f aca="false">IFERROR(SUMIFS('2017'!$H:$H,'2017'!$C:$C,B76,'2017'!$F:$F,A76,'2017'!AA:AA,"CRO",'2017'!P:P,"&lt;&gt;")+SUMIFS('2017'!$I:$I,'2017'!$D:$D,B76,'2017'!$F:$F,A76,'2017'!AA:AA,"CRO",'2017'!Q:Q,"&lt;&gt;")+SUMIFS('2017'!$J:$J,'2017'!$E:$E,B76,'2017'!$F:$F,A76,'2017'!AA:AA,"CRO",'2017'!R:R,"&lt;&gt;"), 0)</f>
        <v>0</v>
      </c>
      <c r="AC76" s="0" t="n">
        <f aca="false">IFERROR(SUMIFS('2017'!M:M,'2017'!AA:AA,"CRO",'2017'!F:F,A76,'2017'!C:C,B76)+SUMIFS('2017'!P:P,'2017'!AA:AA,"CRO",'2017'!F:F,A76,'2017'!C:C,B76)+SUMIFS('2017'!N:N,'2017'!AA:AA,"CRO",'2017'!F:F,A76,'2017'!D:D,B76)+SUMIFS('2017'!N:N,'2017'!AA:AA,"CRO",'2017'!F:F,A76,'2017'!D:D,B76)+SUMIFS('2017'!O:O,'2017'!AA:AA,"CRO",'2017'!F:F,A76,'2017'!E:E,B76)+SUMIFS('2017'!R:R,'2017'!AA:AA,"CRO",'2017'!F:F,A76,'2017'!E:E,B76), 0)</f>
        <v>0</v>
      </c>
      <c r="AD76" s="0" t="n">
        <f aca="false">IFERROR(AC76/AB76, 0)</f>
        <v>0</v>
      </c>
      <c r="AE76" s="0" t="n">
        <f aca="false">SUM(AH76,AK76,AN76)</f>
        <v>0</v>
      </c>
      <c r="AF76" s="0" t="n">
        <f aca="false">SUM(AI76,AL76,AO76)</f>
        <v>0</v>
      </c>
      <c r="AG76" s="7" t="n">
        <f aca="false">IFERROR(AF76/AE76, 0)</f>
        <v>0</v>
      </c>
      <c r="AH76" s="0" t="n">
        <f aca="false">IFERROR(SUMIFS('2016'!$G:$G,'2016'!F:F,A76,'2016'!C:C,B76,'2016'!D:D,"",'2016'!AA:AA,"JRO",'2016'!L:L,"&lt;&gt;"), 0)</f>
        <v>0</v>
      </c>
      <c r="AI76" s="0" t="n">
        <f aca="false">IFERROR(SUMIFS('2016'!L:L,'2016'!F:F,A76,'2016'!C:C,B76,'2016'!D:D,"",'2016'!AA:AA,"JRO"), 0)</f>
        <v>0</v>
      </c>
      <c r="AJ76" s="7" t="n">
        <f aca="false">IFERROR(AI76/AH76, 0)</f>
        <v>0</v>
      </c>
      <c r="AK76" s="0" t="n">
        <f aca="false">IFERROR(SUMIFS('2016'!$G:$G,'2016'!F:F,A76,'2016'!C:C,B76,'2016'!D:D,"",'2016'!AA:AA,"NRO",'2016'!L:L,"&lt;&gt;"), 0)</f>
        <v>0</v>
      </c>
      <c r="AL76" s="0" t="n">
        <f aca="false">IFERROR(SUMIFS('2016'!L:L,'2016'!F:F,A76,'2016'!C:C,B76,'2016'!D:D,"",'2016'!AA:AA,"NRO"), 0)</f>
        <v>0</v>
      </c>
      <c r="AM76" s="0" t="n">
        <f aca="false">IFERROR(AL76/AK76, 0)</f>
        <v>0</v>
      </c>
      <c r="AN76" s="0" t="n">
        <f aca="false">IFERROR(SUMIFS('2016'!$G:$G,'2016'!F:F,A76,'2016'!C:C,B76,'2016'!D:D,"",'2016'!AA:AA,"CRO",'2016'!L:L,"&lt;&gt;"), 0)</f>
        <v>0</v>
      </c>
      <c r="AO76" s="0" t="n">
        <f aca="false">IFERROR(SUMIFS('2016'!L:L,'2016'!F:F,A76,'2016'!C:C,B76,'2016'!D:D,"",'2016'!AA:AA,"CRO"), 0)</f>
        <v>0</v>
      </c>
      <c r="AP76" s="0" t="n">
        <f aca="false">IFERROR(AO76/AN76, 0)</f>
        <v>0</v>
      </c>
      <c r="AQ76" s="0" t="n">
        <f aca="false">SUM(AT76,AW76,AZ76)</f>
        <v>0</v>
      </c>
      <c r="AR76" s="0" t="n">
        <f aca="false">SUM(AU76,AX76,BA76)</f>
        <v>0</v>
      </c>
      <c r="AS76" s="7" t="n">
        <f aca="false">IFERROR(AR76/AQ76, 0)</f>
        <v>0</v>
      </c>
      <c r="AT76" s="0" t="n">
        <f aca="false">IFERROR(SUMIFS('2015'!$G:$G,'2015'!F:F,A76,'2015'!C:C,B76,'2015'!D:D,"",'2015'!AA:AA,"JRO",'2015'!L:L,"&lt;&gt;"), 0)</f>
        <v>0</v>
      </c>
      <c r="AU76" s="0" t="n">
        <f aca="false">IFERROR(SUMIFS('2015'!L:L,'2015'!F:F,A76,'2015'!C:C,B76,'2015'!D:D,"",'2015'!AA:AA,"JRO"), 0)</f>
        <v>0</v>
      </c>
      <c r="AV76" s="0" t="n">
        <f aca="false">IFERROR(AU76/AT76, 0)</f>
        <v>0</v>
      </c>
      <c r="AW76" s="0" t="n">
        <f aca="false">IFERROR(SUMIFS('2015'!$G:$G,'2015'!F:F,A76,'2015'!C:C,B76,'2015'!D:D,"",'2015'!AA:AA,"NRO",'2015'!L:L,"&lt;&gt;"), 0)</f>
        <v>0</v>
      </c>
      <c r="AX76" s="0" t="n">
        <f aca="false">IFERROR(SUMIFS('2015'!L:L,'2015'!F:F,A76,'2015'!C:C,B76,'2015'!D:D,"",'2015'!AA:AA,"NRO"), 0)</f>
        <v>0</v>
      </c>
      <c r="AY76" s="0" t="n">
        <f aca="false">IFERROR(AX76/AW76, 0)</f>
        <v>0</v>
      </c>
      <c r="AZ76" s="0" t="n">
        <f aca="false">IFERROR(SUMIFS('2015'!$G:$G,'2015'!F:F,A76,'2015'!C:C,B76,'2015'!D:D,"",'2015'!AA:AA,"CRO",'2015'!L:L,"&lt;&gt;"), 0)</f>
        <v>0</v>
      </c>
      <c r="BA76" s="0" t="n">
        <f aca="false">IFERROR(SUMIFS('2015'!L:L,'2015'!F:F,A76,'2015'!C:C,B76,'2015'!D:D,"",'2015'!AA:AA,"CRO"), 0)</f>
        <v>0</v>
      </c>
      <c r="BB76" s="0" t="n">
        <f aca="false">IFERROR(BA76/AZ76, 0)</f>
        <v>0</v>
      </c>
      <c r="BC76" s="0" t="n">
        <f aca="false">SUM(BF76,BI76)</f>
        <v>0</v>
      </c>
      <c r="BD76" s="0" t="n">
        <f aca="false">SUM(BG76,BJ76)</f>
        <v>0</v>
      </c>
      <c r="BE76" s="7" t="n">
        <f aca="false">IFERROR(BD76/BC76, 0)</f>
        <v>0</v>
      </c>
      <c r="BF76" s="0" t="n">
        <f aca="false">IFERROR(SUMIFS('2014'!$G:$G,'2014'!F:F,A76,'2014'!C:C,B76,'2014'!D:D,"",'2014'!AA:AA,"JRO",'2014'!L:L,"&lt;&gt;"), 0)</f>
        <v>0</v>
      </c>
      <c r="BG76" s="0" t="n">
        <f aca="false">IFERROR(SUMIFS('2014'!L:L,'2014'!F:F,A76,'2014'!C:C,B76,'2014'!D:D,"",'2014'!AA:AA,"JRO"), 0)</f>
        <v>0</v>
      </c>
      <c r="BH76" s="7" t="n">
        <f aca="false">IFERROR(BG76/BF76, 0)</f>
        <v>0</v>
      </c>
      <c r="BI76" s="0" t="n">
        <f aca="false">IFERROR(SUMIFS('2014'!$G:$G,'2014'!F:F,A76,'2014'!C:C,B76,'2014'!D:D,"",'2014'!AA:AA,"CRO",'2014'!L:L,"&lt;&gt;"), 0)</f>
        <v>0</v>
      </c>
      <c r="BJ76" s="0" t="n">
        <f aca="false">IFERROR(SUMIFS('2014'!L:L,'2014'!F:F,A76,'2014'!C:C,B76,'2014'!D:D,"",'2014'!AA:AA,"CRO"), 0)</f>
        <v>0</v>
      </c>
      <c r="BK76" s="0" t="n">
        <f aca="false">IFERROR(BJ76/BI76, 0)</f>
        <v>0</v>
      </c>
      <c r="BL76" s="0" t="n">
        <f aca="false">IFERROR(SUMIFS('2013'!$G:$G,'2013'!F:F,A76,'2013'!C:C,B76,'2013'!D:D,"",'2013'!AA:AA,"JRO",'2013'!L:L,"&lt;&gt;"), 0)</f>
        <v>0</v>
      </c>
      <c r="BM76" s="0" t="n">
        <f aca="false">IFERROR(SUMIFS('2013'!L:L,'2013'!F:F,A76,'2013'!C:C,B76,'2013'!D:D,"",'2013'!AA:AA,"JRO"), 0)</f>
        <v>0</v>
      </c>
      <c r="BN76" s="0" t="n">
        <f aca="false">IFERROR(BM76/BL76, 0)</f>
        <v>0</v>
      </c>
      <c r="BO76" s="0" t="n">
        <f aca="false">IFERROR(SUMIFS('2012'!$G:$G,'2012'!F:F,A76,'2012'!C:C,B76,'2012'!D:D,"",'2012'!AA:AA,"JRO",'2012'!L:L,"&lt;&gt;"), 0)</f>
        <v>0</v>
      </c>
      <c r="BP76" s="0" t="n">
        <f aca="false">IFERROR(SUMIFS('2012'!L:L,'2012'!F:F,A76,'2012'!C:C,B76,'2012'!D:D,"",'2012'!AA:AA,"JRO"), 0)</f>
        <v>0</v>
      </c>
      <c r="BQ76" s="0" t="n">
        <f aca="false">IFERROR(BP76/BO76, 0)</f>
        <v>0</v>
      </c>
      <c r="BR76" s="0" t="n">
        <f aca="false">IFERROR(SUMIFS('2011'!$G:$G,'2011'!F:F,A76,'2011'!C:C,B76,'2011'!D:D,"",'2011'!AA:AA,"JRO",'2011'!L:L,"&lt;&gt;"), 0)</f>
        <v>0</v>
      </c>
      <c r="BS76" s="0" t="n">
        <f aca="false">IFERROR(SUMIFS('2011'!L:L,'2011'!F:F,A76,'2011'!C:C,B76,'2011'!D:D,"",'2011'!AA:AA,"JRO"), 0)</f>
        <v>0</v>
      </c>
      <c r="BT76" s="7" t="n">
        <f aca="false">IFERROR(BS76/BR76, 0)</f>
        <v>0</v>
      </c>
      <c r="BU76" s="0" t="n">
        <f aca="false">IFERROR(SUMIFS('2010'!$G:$G,'2010'!F:F,A76,'2010'!C:C,B76,'2010'!D:D,"",'2010'!AA:AA,"JRO",'2010'!L:L,"&lt;&gt;"), 0)</f>
        <v>0</v>
      </c>
      <c r="BV76" s="0" t="n">
        <f aca="false">IFERROR(SUMIFS('2010'!L:L,'2010'!F:F,A76,'2010'!C:C,B76,'2010'!D:D,"",'2010'!AA:AA,"JRO"), 0)</f>
        <v>0</v>
      </c>
      <c r="BW76" s="7" t="n">
        <f aca="false">IFERROR(BV76/BU76, 0)</f>
        <v>0</v>
      </c>
      <c r="BX76" s="0" t="n">
        <f aca="false">IFERROR(SUMIFS('2009'!$G:$G,'2009'!F:F,A76,'2009'!C:C,B76,'2009'!D:D,"",'2009'!AA:AA,"JRO",'2009'!L:L,"&lt;&gt;"), 0)</f>
        <v>0</v>
      </c>
      <c r="BY76" s="0" t="n">
        <f aca="false">IFERROR(SUMIFS('2009'!L:L,'2009'!F:F,A76,'2009'!C:C,B76,'2009'!D:D,"",'2009'!AA:AA,"JRO"), 0)</f>
        <v>0</v>
      </c>
      <c r="BZ76" s="7" t="n">
        <f aca="false">IFERROR(BY76/BX76, 0)</f>
        <v>0</v>
      </c>
    </row>
    <row r="77" customFormat="false" ht="15" hidden="false" customHeight="false" outlineLevel="0" collapsed="false">
      <c r="A77" s="0" t="s">
        <v>88</v>
      </c>
      <c r="B77" s="18" t="s">
        <v>65</v>
      </c>
      <c r="C77" s="56" t="n">
        <f aca="false">IFERROR(AVERAGEIFS(I77:BZ77,I$2:BZ$2,"JRO escorts per deportee",I77:BZ77,"&lt;&gt;0"), 0)</f>
        <v>0</v>
      </c>
      <c r="D77" s="13" t="n">
        <f aca="false">IFERROR(AVERAGEIFS(I77:BZ77,I$2:BZ$2,"NRO escorts per deportee",I77:BZ77,"&lt;&gt;0"), 0)</f>
        <v>0</v>
      </c>
      <c r="E77" s="13" t="n">
        <f aca="false">IFERROR(AVERAGEIFS(I77:BZ77,I$2:BZ$2,"CRO escorts per deportee",I77:BZ77,"&lt;&gt;0"), 0)</f>
        <v>0</v>
      </c>
      <c r="G77" s="0" t="n">
        <f aca="false">SUM(J77,M77,P77)</f>
        <v>0</v>
      </c>
      <c r="H77" s="0" t="n">
        <f aca="false">SUM(K77,N77,Q77)</f>
        <v>0</v>
      </c>
      <c r="I77" s="7" t="n">
        <f aca="false">IFERROR(H77/G77, 0)</f>
        <v>0</v>
      </c>
      <c r="J77" s="0" t="n">
        <f aca="false">IFERROR(SUMIFS('2018'!$H:$H,'2018'!$C:$C,B77,'2018'!$F:$F,A77,'2018'!AA:AA,"JRO",'2018'!P:P,"&lt;&gt;")+SUMIFS('2018'!$I:$I,'2018'!$D:$D,B77,'2018'!$F:$F,A77,'2018'!AA:AA,"JRO",'2018'!Q:Q,"&lt;&gt;")+SUMIFS('2018'!$J:$J,'2018'!$E:$E,B77,'2018'!$F:$F,A77,'2018'!AA:AA,"JRO",'2018'!R:R,"&lt;&gt;"), 0)</f>
        <v>0</v>
      </c>
      <c r="K77" s="0" t="n">
        <f aca="false">IFERROR(SUMIFS('2018'!M:M,'2018'!AA:AA,"JRO",'2018'!F:F,A77,'2018'!C:C,B77)+SUMIFS('2018'!P:P,'2018'!AA:AA,"JRO",'2018'!F:F,A77,'2018'!C:C,B77)+SUMIFS('2018'!N:N,'2018'!AA:AA,"JRO",'2018'!F:F,A77,'2018'!D:D,B77)+SUMIFS('2018'!N:N,'2018'!AA:AA,"JRO",'2018'!F:F,A77,'2018'!D:D,B77)+SUMIFS('2018'!O:O,'2018'!AA:AA,"JRO",'2018'!F:F,A77,'2018'!E:E,B77)+SUMIFS('2018'!R:R,'2018'!AA:AA,"JRO",'2018'!F:F,A77,'2018'!E:E,B77), 0)</f>
        <v>0</v>
      </c>
      <c r="L77" s="7" t="n">
        <f aca="false">IFERROR(K77/J77, 0)</f>
        <v>0</v>
      </c>
      <c r="M77" s="0" t="n">
        <f aca="false">IFERROR(SUMIFS('2018'!$H:$H,'2018'!$C:$C,B77,'2018'!$F:$F,A77,'2018'!AA:AA,"NRO",'2018'!P:P,"&lt;&gt;")+SUMIFS('2018'!$I:$I,'2018'!$D:$D,B77,'2018'!$F:$F,A77,'2018'!AA:AA,"NRO",'2018'!Q:Q,"&lt;&gt;")+SUMIFS('2018'!$J:$J,'2018'!$E:$E,B77,'2018'!$F:$F,A77,'2018'!AA:AA,"NRO",'2018'!R:R,"&lt;&gt;"), 0)</f>
        <v>0</v>
      </c>
      <c r="N77" s="0" t="n">
        <f aca="false">IFERROR(SUMIFS('2018'!M:M,'2018'!AA:AA,"NRO",'2018'!F:F,A77,'2018'!C:C,B77)+SUMIFS('2018'!P:P,'2018'!AA:AA,"NRO",'2018'!F:F,A77,'2018'!C:C,B77)+SUMIFS('2018'!N:N,'2018'!AA:AA,"NRO",'2018'!F:F,A77,'2018'!D:D,B77)+SUMIFS('2018'!N:N,'2018'!AA:AA,"NRO",'2018'!F:F,A77,'2018'!D:D,B77)+SUMIFS('2018'!O:O,'2018'!AA:AA,"NRO",'2018'!F:F,A77,'2018'!E:E,B77)+SUMIFS('2018'!R:R,'2018'!AA:AA,"NRO",'2018'!F:F,A77,'2018'!E:E,B77), 0)</f>
        <v>0</v>
      </c>
      <c r="O77" s="7" t="n">
        <f aca="false">IFERROR(N77/M77, 0)</f>
        <v>0</v>
      </c>
      <c r="P77" s="0" t="n">
        <f aca="false">IFERROR(SUMIFS('2018'!$H:$H,'2018'!$C:$C,B77,'2018'!$F:$F,A77,'2018'!AA:AA,"CRO")+SUMIFS('2018'!$I:$I,'2018'!$D:$D,B77,'2018'!$F:$F,A77,'2018'!AA:AA,"CRO")+SUMIFS('2018'!$J:$J,'2018'!$E:$E,B77,'2018'!$F:$F,A77,'2018'!AA:AA,"CRO"), 0)</f>
        <v>0</v>
      </c>
      <c r="Q77" s="0" t="n">
        <f aca="false">IFERROR(SUMIFS('2018'!M:M,'2018'!AA:AA,"CRO",'2018'!F:F,A77,'2018'!C:C,B77)+SUMIFS('2018'!P:P,'2018'!AA:AA,"CRO",'2018'!F:F,A77,'2018'!C:C,B77)+SUMIFS('2018'!N:N,'2018'!AA:AA,"CRO",'2018'!F:F,A77,'2018'!D:D,B77)+SUMIFS('2018'!N:N,'2018'!AA:AA,"CRO",'2018'!F:F,A77,'2018'!D:D,B77)+SUMIFS('2018'!O:O,'2018'!AA:AA,"CRO",'2018'!F:F,A77,'2018'!E:E,B77)+SUMIFS('2018'!R:R,'2018'!AA:AA,"CRO",'2018'!F:F,A77,'2018'!E:E,B77), 0)</f>
        <v>0</v>
      </c>
      <c r="R77" s="7" t="n">
        <f aca="false">IFERROR(Q77/P77, 0)</f>
        <v>0</v>
      </c>
      <c r="S77" s="7" t="n">
        <f aca="false">SUM(V77,Y77,AB77)</f>
        <v>0</v>
      </c>
      <c r="T77" s="7" t="n">
        <f aca="false">SUM(W77,Z77,AC77)</f>
        <v>0</v>
      </c>
      <c r="U77" s="7" t="n">
        <f aca="false">IFERROR(T77/S77, 0)</f>
        <v>0</v>
      </c>
      <c r="V77" s="0" t="n">
        <f aca="false">SUMIFS('2017'!$H:$H,'2017'!$C:$C,B77,'2017'!$F:$F,A77,'2017'!AA:AA,"JRO",'2017'!P:P,"&lt;&gt;")+SUMIFS('2017'!$I:$I,'2017'!$D:$D,B77,'2017'!$F:$F,A77,'2017'!AA:AA,"JRO",'2017'!Q:Q,"&lt;&gt;")+SUMIFS('2017'!$J:$J,'2017'!$E:$E,B77,'2017'!$F:$F,A77,'2017'!AA:AA,"JRO",'2017'!R:R,"&lt;&gt;")</f>
        <v>0</v>
      </c>
      <c r="W77" s="0" t="n">
        <f aca="false">IFERROR(SUMIFS('2017'!M:M,'2017'!AA:AA,"JRO",'2017'!F:F,A77,'2017'!C:C,B77)+SUMIFS('2017'!P:P,'2017'!AA:AA,"JRO",'2017'!F:F,A77,'2017'!C:C,B77)+SUMIFS('2017'!N:N,'2017'!AA:AA,"JRO",'2017'!F:F,A77,'2017'!D:D,B77)+SUMIFS('2017'!N:N,'2017'!AA:AA,"JRO",'2017'!F:F,A77,'2017'!D:D,B77)+SUMIFS('2017'!O:O,'2017'!AA:AA,"JRO",'2017'!F:F,A77,'2017'!E:E,B77)+SUMIFS('2017'!R:R,'2017'!AA:AA,"JRO",'2017'!F:F,A77,'2017'!E:E,B77), 0)</f>
        <v>0</v>
      </c>
      <c r="X77" s="7" t="n">
        <f aca="false">IFERROR(W77/V77, 0)</f>
        <v>0</v>
      </c>
      <c r="Y77" s="0" t="n">
        <f aca="false">IFERROR(SUMIFS('2017'!$H:$H,'2017'!$C:$C,B77,'2017'!$F:$F,A77,'2017'!AA:AA,"NRO",'2017'!P:P,"&lt;&gt;")+SUMIFS('2017'!$I:$I,'2017'!$D:$D,B77,'2017'!$F:$F,A77,'2017'!AA:AA,"NRO",'2017'!Q:Q,"&lt;&gt;")+SUMIFS('2017'!$J:$J,'2017'!$E:$E,B77,'2017'!$F:$F,A77,'2017'!AA:AA,"NRO",'2017'!R:R,"&lt;&gt;"), 0)</f>
        <v>0</v>
      </c>
      <c r="Z77" s="0" t="n">
        <f aca="false">IFERROR(SUMIFS('2017'!M:M,'2017'!AA:AA,"NRO",'2017'!F:F,A77,'2017'!C:C,B77)+SUMIFS('2017'!P:P,'2017'!AA:AA,"NRO",'2017'!F:F,A77,'2017'!C:C,B77)+SUMIFS('2017'!N:N,'2017'!AA:AA,"NRO",'2017'!F:F,A77,'2017'!D:D,B77)+SUMIFS('2017'!N:N,'2017'!AA:AA,"NRO",'2017'!F:F,A77,'2017'!D:D,B77)+SUMIFS('2017'!O:O,'2017'!AA:AA,"NRO",'2017'!F:F,A77,'2017'!E:E,B77)+SUMIFS('2017'!R:R,'2017'!AA:AA,"NRO",'2017'!F:F,A77,'2017'!E:E,B77), 0)</f>
        <v>0</v>
      </c>
      <c r="AA77" s="7" t="n">
        <f aca="false">IFERROR(Z77/Y77, 0)</f>
        <v>0</v>
      </c>
      <c r="AB77" s="0" t="n">
        <f aca="false">IFERROR(SUMIFS('2017'!$H:$H,'2017'!$C:$C,B77,'2017'!$F:$F,A77,'2017'!AA:AA,"CRO",'2017'!P:P,"&lt;&gt;")+SUMIFS('2017'!$I:$I,'2017'!$D:$D,B77,'2017'!$F:$F,A77,'2017'!AA:AA,"CRO",'2017'!Q:Q,"&lt;&gt;")+SUMIFS('2017'!$J:$J,'2017'!$E:$E,B77,'2017'!$F:$F,A77,'2017'!AA:AA,"CRO",'2017'!R:R,"&lt;&gt;"), 0)</f>
        <v>0</v>
      </c>
      <c r="AC77" s="0" t="n">
        <f aca="false">IFERROR(SUMIFS('2017'!M:M,'2017'!AA:AA,"CRO",'2017'!F:F,A77,'2017'!C:C,B77)+SUMIFS('2017'!P:P,'2017'!AA:AA,"CRO",'2017'!F:F,A77,'2017'!C:C,B77)+SUMIFS('2017'!N:N,'2017'!AA:AA,"CRO",'2017'!F:F,A77,'2017'!D:D,B77)+SUMIFS('2017'!N:N,'2017'!AA:AA,"CRO",'2017'!F:F,A77,'2017'!D:D,B77)+SUMIFS('2017'!O:O,'2017'!AA:AA,"CRO",'2017'!F:F,A77,'2017'!E:E,B77)+SUMIFS('2017'!R:R,'2017'!AA:AA,"CRO",'2017'!F:F,A77,'2017'!E:E,B77), 0)</f>
        <v>0</v>
      </c>
      <c r="AD77" s="0" t="n">
        <f aca="false">IFERROR(AC77/AB77, 0)</f>
        <v>0</v>
      </c>
      <c r="AE77" s="0" t="n">
        <f aca="false">SUM(AH77,AK77,AN77)</f>
        <v>0</v>
      </c>
      <c r="AF77" s="0" t="n">
        <f aca="false">SUM(AI77,AL77,AO77)</f>
        <v>0</v>
      </c>
      <c r="AG77" s="7" t="n">
        <f aca="false">IFERROR(AF77/AE77, 0)</f>
        <v>0</v>
      </c>
      <c r="AH77" s="0" t="n">
        <f aca="false">IFERROR(SUMIFS('2016'!$G:$G,'2016'!F:F,A77,'2016'!C:C,B77,'2016'!D:D,"",'2016'!AA:AA,"JRO",'2016'!L:L,"&lt;&gt;"), 0)</f>
        <v>0</v>
      </c>
      <c r="AI77" s="0" t="n">
        <f aca="false">IFERROR(SUMIFS('2016'!L:L,'2016'!F:F,A77,'2016'!C:C,B77,'2016'!D:D,"",'2016'!AA:AA,"JRO"), 0)</f>
        <v>0</v>
      </c>
      <c r="AJ77" s="7" t="n">
        <f aca="false">IFERROR(AI77/AH77, 0)</f>
        <v>0</v>
      </c>
      <c r="AK77" s="0" t="n">
        <f aca="false">IFERROR(SUMIFS('2016'!$G:$G,'2016'!F:F,A77,'2016'!C:C,B77,'2016'!D:D,"",'2016'!AA:AA,"NRO",'2016'!L:L,"&lt;&gt;"), 0)</f>
        <v>0</v>
      </c>
      <c r="AL77" s="0" t="n">
        <f aca="false">IFERROR(SUMIFS('2016'!L:L,'2016'!F:F,A77,'2016'!C:C,B77,'2016'!D:D,"",'2016'!AA:AA,"NRO"), 0)</f>
        <v>0</v>
      </c>
      <c r="AM77" s="0" t="n">
        <f aca="false">IFERROR(AL77/AK77, 0)</f>
        <v>0</v>
      </c>
      <c r="AN77" s="0" t="n">
        <f aca="false">IFERROR(SUMIFS('2016'!$G:$G,'2016'!F:F,A77,'2016'!C:C,B77,'2016'!D:D,"",'2016'!AA:AA,"CRO",'2016'!L:L,"&lt;&gt;"), 0)</f>
        <v>0</v>
      </c>
      <c r="AO77" s="0" t="n">
        <f aca="false">IFERROR(SUMIFS('2016'!L:L,'2016'!F:F,A77,'2016'!C:C,B77,'2016'!D:D,"",'2016'!AA:AA,"CRO"), 0)</f>
        <v>0</v>
      </c>
      <c r="AP77" s="0" t="n">
        <f aca="false">IFERROR(AO77/AN77, 0)</f>
        <v>0</v>
      </c>
      <c r="AQ77" s="0" t="n">
        <f aca="false">SUM(AT77,AW77,AZ77)</f>
        <v>0</v>
      </c>
      <c r="AR77" s="0" t="n">
        <f aca="false">SUM(AU77,AX77,BA77)</f>
        <v>0</v>
      </c>
      <c r="AS77" s="7" t="n">
        <f aca="false">IFERROR(AR77/AQ77, 0)</f>
        <v>0</v>
      </c>
      <c r="AT77" s="0" t="n">
        <f aca="false">IFERROR(SUMIFS('2015'!$G:$G,'2015'!F:F,A77,'2015'!C:C,B77,'2015'!D:D,"",'2015'!AA:AA,"JRO",'2015'!L:L,"&lt;&gt;"), 0)</f>
        <v>0</v>
      </c>
      <c r="AU77" s="0" t="n">
        <f aca="false">IFERROR(SUMIFS('2015'!L:L,'2015'!F:F,A77,'2015'!C:C,B77,'2015'!D:D,"",'2015'!AA:AA,"JRO"), 0)</f>
        <v>0</v>
      </c>
      <c r="AV77" s="0" t="n">
        <f aca="false">IFERROR(AU77/AT77, 0)</f>
        <v>0</v>
      </c>
      <c r="AW77" s="0" t="n">
        <f aca="false">IFERROR(SUMIFS('2015'!$G:$G,'2015'!F:F,A77,'2015'!C:C,B77,'2015'!D:D,"",'2015'!AA:AA,"NRO",'2015'!L:L,"&lt;&gt;"), 0)</f>
        <v>0</v>
      </c>
      <c r="AX77" s="0" t="n">
        <f aca="false">IFERROR(SUMIFS('2015'!L:L,'2015'!F:F,A77,'2015'!C:C,B77,'2015'!D:D,"",'2015'!AA:AA,"NRO"), 0)</f>
        <v>0</v>
      </c>
      <c r="AY77" s="0" t="n">
        <f aca="false">IFERROR(AX77/AW77, 0)</f>
        <v>0</v>
      </c>
      <c r="AZ77" s="0" t="n">
        <f aca="false">IFERROR(SUMIFS('2015'!$G:$G,'2015'!F:F,A77,'2015'!C:C,B77,'2015'!D:D,"",'2015'!AA:AA,"CRO",'2015'!L:L,"&lt;&gt;"), 0)</f>
        <v>0</v>
      </c>
      <c r="BA77" s="0" t="n">
        <f aca="false">IFERROR(SUMIFS('2015'!L:L,'2015'!F:F,A77,'2015'!C:C,B77,'2015'!D:D,"",'2015'!AA:AA,"CRO"), 0)</f>
        <v>0</v>
      </c>
      <c r="BB77" s="0" t="n">
        <f aca="false">IFERROR(BA77/AZ77, 0)</f>
        <v>0</v>
      </c>
      <c r="BC77" s="0" t="n">
        <f aca="false">SUM(BF77,BI77)</f>
        <v>0</v>
      </c>
      <c r="BD77" s="0" t="n">
        <f aca="false">SUM(BG77,BJ77)</f>
        <v>0</v>
      </c>
      <c r="BE77" s="7" t="n">
        <f aca="false">IFERROR(BD77/BC77, 0)</f>
        <v>0</v>
      </c>
      <c r="BF77" s="0" t="n">
        <f aca="false">IFERROR(SUMIFS('2014'!$G:$G,'2014'!F:F,A77,'2014'!C:C,B77,'2014'!D:D,"",'2014'!AA:AA,"JRO",'2014'!L:L,"&lt;&gt;"), 0)</f>
        <v>0</v>
      </c>
      <c r="BG77" s="0" t="n">
        <f aca="false">IFERROR(SUMIFS('2014'!L:L,'2014'!F:F,A77,'2014'!C:C,B77,'2014'!D:D,"",'2014'!AA:AA,"JRO"), 0)</f>
        <v>0</v>
      </c>
      <c r="BH77" s="7" t="n">
        <f aca="false">IFERROR(BG77/BF77, 0)</f>
        <v>0</v>
      </c>
      <c r="BI77" s="0" t="n">
        <f aca="false">IFERROR(SUMIFS('2014'!$G:$G,'2014'!F:F,A77,'2014'!C:C,B77,'2014'!D:D,"",'2014'!AA:AA,"CRO",'2014'!L:L,"&lt;&gt;"), 0)</f>
        <v>0</v>
      </c>
      <c r="BJ77" s="0" t="n">
        <f aca="false">IFERROR(SUMIFS('2014'!L:L,'2014'!F:F,A77,'2014'!C:C,B77,'2014'!D:D,"",'2014'!AA:AA,"CRO"), 0)</f>
        <v>0</v>
      </c>
      <c r="BK77" s="0" t="n">
        <f aca="false">IFERROR(BJ77/BI77, 0)</f>
        <v>0</v>
      </c>
      <c r="BL77" s="0" t="n">
        <f aca="false">IFERROR(SUMIFS('2013'!$G:$G,'2013'!F:F,A77,'2013'!C:C,B77,'2013'!D:D,"",'2013'!AA:AA,"JRO",'2013'!L:L,"&lt;&gt;"), 0)</f>
        <v>0</v>
      </c>
      <c r="BM77" s="0" t="n">
        <f aca="false">IFERROR(SUMIFS('2013'!L:L,'2013'!F:F,A77,'2013'!C:C,B77,'2013'!D:D,"",'2013'!AA:AA,"JRO"), 0)</f>
        <v>0</v>
      </c>
      <c r="BN77" s="0" t="n">
        <f aca="false">IFERROR(BM77/BL77, 0)</f>
        <v>0</v>
      </c>
      <c r="BO77" s="0" t="n">
        <f aca="false">IFERROR(SUMIFS('2012'!$G:$G,'2012'!F:F,A77,'2012'!C:C,B77,'2012'!D:D,"",'2012'!AA:AA,"JRO",'2012'!L:L,"&lt;&gt;"), 0)</f>
        <v>0</v>
      </c>
      <c r="BP77" s="0" t="n">
        <f aca="false">IFERROR(SUMIFS('2012'!L:L,'2012'!F:F,A77,'2012'!C:C,B77,'2012'!D:D,"",'2012'!AA:AA,"JRO"), 0)</f>
        <v>0</v>
      </c>
      <c r="BQ77" s="0" t="n">
        <f aca="false">IFERROR(BP77/BO77, 0)</f>
        <v>0</v>
      </c>
      <c r="BR77" s="0" t="n">
        <f aca="false">IFERROR(SUMIFS('2011'!$G:$G,'2011'!F:F,A77,'2011'!C:C,B77,'2011'!D:D,"",'2011'!AA:AA,"JRO",'2011'!L:L,"&lt;&gt;"), 0)</f>
        <v>0</v>
      </c>
      <c r="BS77" s="0" t="n">
        <f aca="false">IFERROR(SUMIFS('2011'!L:L,'2011'!F:F,A77,'2011'!C:C,B77,'2011'!D:D,"",'2011'!AA:AA,"JRO"), 0)</f>
        <v>0</v>
      </c>
      <c r="BT77" s="7" t="n">
        <f aca="false">IFERROR(BS77/BR77, 0)</f>
        <v>0</v>
      </c>
      <c r="BU77" s="0" t="n">
        <f aca="false">IFERROR(SUMIFS('2010'!$G:$G,'2010'!F:F,A77,'2010'!C:C,B77,'2010'!D:D,"",'2010'!AA:AA,"JRO",'2010'!L:L,"&lt;&gt;"), 0)</f>
        <v>0</v>
      </c>
      <c r="BV77" s="0" t="n">
        <f aca="false">IFERROR(SUMIFS('2010'!L:L,'2010'!F:F,A77,'2010'!C:C,B77,'2010'!D:D,"",'2010'!AA:AA,"JRO"), 0)</f>
        <v>0</v>
      </c>
      <c r="BW77" s="7" t="n">
        <f aca="false">IFERROR(BV77/BU77, 0)</f>
        <v>0</v>
      </c>
      <c r="BX77" s="0" t="n">
        <f aca="false">IFERROR(SUMIFS('2009'!$G:$G,'2009'!F:F,A77,'2009'!C:C,B77,'2009'!D:D,"",'2009'!AA:AA,"JRO",'2009'!L:L,"&lt;&gt;"), 0)</f>
        <v>0</v>
      </c>
      <c r="BY77" s="0" t="n">
        <f aca="false">IFERROR(SUMIFS('2009'!L:L,'2009'!F:F,A77,'2009'!C:C,B77,'2009'!D:D,"",'2009'!AA:AA,"JRO"), 0)</f>
        <v>0</v>
      </c>
      <c r="BZ77" s="7" t="n">
        <f aca="false">IFERROR(BY77/BX77, 0)</f>
        <v>0</v>
      </c>
    </row>
    <row r="78" customFormat="false" ht="15" hidden="false" customHeight="false" outlineLevel="0" collapsed="false">
      <c r="A78" s="0" t="s">
        <v>88</v>
      </c>
      <c r="B78" s="13" t="s">
        <v>58</v>
      </c>
      <c r="C78" s="56" t="n">
        <f aca="false">IFERROR(AVERAGEIFS(I78:BZ78,I$2:BZ$2,"JRO escorts per deportee",I78:BZ78,"&lt;&gt;0"), 0)</f>
        <v>0</v>
      </c>
      <c r="D78" s="13" t="n">
        <f aca="false">IFERROR(AVERAGEIFS(I78:BZ78,I$2:BZ$2,"NRO escorts per deportee",I78:BZ78,"&lt;&gt;0"), 0)</f>
        <v>0</v>
      </c>
      <c r="E78" s="13" t="n">
        <f aca="false">IFERROR(AVERAGEIFS(I78:BZ78,I$2:BZ$2,"CRO escorts per deportee",I78:BZ78,"&lt;&gt;0"), 0)</f>
        <v>0</v>
      </c>
      <c r="G78" s="0" t="n">
        <f aca="false">SUM(J78,M78,P78)</f>
        <v>0</v>
      </c>
      <c r="H78" s="0" t="n">
        <f aca="false">SUM(K78,N78,Q78)</f>
        <v>0</v>
      </c>
      <c r="I78" s="7" t="n">
        <f aca="false">IFERROR(H78/G78, 0)</f>
        <v>0</v>
      </c>
      <c r="J78" s="0" t="n">
        <f aca="false">IFERROR(SUMIFS('2018'!$H:$H,'2018'!$C:$C,B78,'2018'!$F:$F,A78,'2018'!AA:AA,"JRO",'2018'!P:P,"&lt;&gt;")+SUMIFS('2018'!$I:$I,'2018'!$D:$D,B78,'2018'!$F:$F,A78,'2018'!AA:AA,"JRO",'2018'!Q:Q,"&lt;&gt;")+SUMIFS('2018'!$J:$J,'2018'!$E:$E,B78,'2018'!$F:$F,A78,'2018'!AA:AA,"JRO",'2018'!R:R,"&lt;&gt;"), 0)</f>
        <v>0</v>
      </c>
      <c r="K78" s="0" t="n">
        <f aca="false">IFERROR(SUMIFS('2018'!M:M,'2018'!AA:AA,"JRO",'2018'!F:F,A78,'2018'!C:C,B78)+SUMIFS('2018'!P:P,'2018'!AA:AA,"JRO",'2018'!F:F,A78,'2018'!C:C,B78)+SUMIFS('2018'!N:N,'2018'!AA:AA,"JRO",'2018'!F:F,A78,'2018'!D:D,B78)+SUMIFS('2018'!N:N,'2018'!AA:AA,"JRO",'2018'!F:F,A78,'2018'!D:D,B78)+SUMIFS('2018'!O:O,'2018'!AA:AA,"JRO",'2018'!F:F,A78,'2018'!E:E,B78)+SUMIFS('2018'!R:R,'2018'!AA:AA,"JRO",'2018'!F:F,A78,'2018'!E:E,B78), 0)</f>
        <v>0</v>
      </c>
      <c r="L78" s="7" t="n">
        <f aca="false">IFERROR(K78/J78, 0)</f>
        <v>0</v>
      </c>
      <c r="M78" s="0" t="n">
        <f aca="false">IFERROR(SUMIFS('2018'!$H:$H,'2018'!$C:$C,B78,'2018'!$F:$F,A78,'2018'!AA:AA,"NRO",'2018'!P:P,"&lt;&gt;")+SUMIFS('2018'!$I:$I,'2018'!$D:$D,B78,'2018'!$F:$F,A78,'2018'!AA:AA,"NRO",'2018'!Q:Q,"&lt;&gt;")+SUMIFS('2018'!$J:$J,'2018'!$E:$E,B78,'2018'!$F:$F,A78,'2018'!AA:AA,"NRO",'2018'!R:R,"&lt;&gt;"), 0)</f>
        <v>0</v>
      </c>
      <c r="N78" s="0" t="n">
        <f aca="false">IFERROR(SUMIFS('2018'!M:M,'2018'!AA:AA,"NRO",'2018'!F:F,A78,'2018'!C:C,B78)+SUMIFS('2018'!P:P,'2018'!AA:AA,"NRO",'2018'!F:F,A78,'2018'!C:C,B78)+SUMIFS('2018'!N:N,'2018'!AA:AA,"NRO",'2018'!F:F,A78,'2018'!D:D,B78)+SUMIFS('2018'!N:N,'2018'!AA:AA,"NRO",'2018'!F:F,A78,'2018'!D:D,B78)+SUMIFS('2018'!O:O,'2018'!AA:AA,"NRO",'2018'!F:F,A78,'2018'!E:E,B78)+SUMIFS('2018'!R:R,'2018'!AA:AA,"NRO",'2018'!F:F,A78,'2018'!E:E,B78), 0)</f>
        <v>0</v>
      </c>
      <c r="O78" s="7" t="n">
        <f aca="false">IFERROR(N78/M78, 0)</f>
        <v>0</v>
      </c>
      <c r="P78" s="0" t="n">
        <f aca="false">IFERROR(SUMIFS('2018'!$H:$H,'2018'!$C:$C,B78,'2018'!$F:$F,A78,'2018'!AA:AA,"CRO")+SUMIFS('2018'!$I:$I,'2018'!$D:$D,B78,'2018'!$F:$F,A78,'2018'!AA:AA,"CRO")+SUMIFS('2018'!$J:$J,'2018'!$E:$E,B78,'2018'!$F:$F,A78,'2018'!AA:AA,"CRO"), 0)</f>
        <v>0</v>
      </c>
      <c r="Q78" s="0" t="n">
        <f aca="false">IFERROR(SUMIFS('2018'!M:M,'2018'!AA:AA,"CRO",'2018'!F:F,A78,'2018'!C:C,B78)+SUMIFS('2018'!P:P,'2018'!AA:AA,"CRO",'2018'!F:F,A78,'2018'!C:C,B78)+SUMIFS('2018'!N:N,'2018'!AA:AA,"CRO",'2018'!F:F,A78,'2018'!D:D,B78)+SUMIFS('2018'!N:N,'2018'!AA:AA,"CRO",'2018'!F:F,A78,'2018'!D:D,B78)+SUMIFS('2018'!O:O,'2018'!AA:AA,"CRO",'2018'!F:F,A78,'2018'!E:E,B78)+SUMIFS('2018'!R:R,'2018'!AA:AA,"CRO",'2018'!F:F,A78,'2018'!E:E,B78), 0)</f>
        <v>0</v>
      </c>
      <c r="R78" s="7" t="n">
        <f aca="false">IFERROR(Q78/P78, 0)</f>
        <v>0</v>
      </c>
      <c r="S78" s="7" t="n">
        <f aca="false">SUM(V78,Y78,AB78)</f>
        <v>0</v>
      </c>
      <c r="T78" s="7" t="n">
        <f aca="false">SUM(W78,Z78,AC78)</f>
        <v>0</v>
      </c>
      <c r="U78" s="7" t="n">
        <f aca="false">IFERROR(T78/S78, 0)</f>
        <v>0</v>
      </c>
      <c r="V78" s="0" t="n">
        <f aca="false">SUMIFS('2017'!$H:$H,'2017'!$C:$C,B78,'2017'!$F:$F,A78,'2017'!AA:AA,"JRO",'2017'!P:P,"&lt;&gt;")+SUMIFS('2017'!$I:$I,'2017'!$D:$D,B78,'2017'!$F:$F,A78,'2017'!AA:AA,"JRO",'2017'!Q:Q,"&lt;&gt;")+SUMIFS('2017'!$J:$J,'2017'!$E:$E,B78,'2017'!$F:$F,A78,'2017'!AA:AA,"JRO",'2017'!R:R,"&lt;&gt;")</f>
        <v>0</v>
      </c>
      <c r="W78" s="0" t="n">
        <f aca="false">IFERROR(SUMIFS('2017'!M:M,'2017'!AA:AA,"JRO",'2017'!F:F,A78,'2017'!C:C,B78)+SUMIFS('2017'!P:P,'2017'!AA:AA,"JRO",'2017'!F:F,A78,'2017'!C:C,B78)+SUMIFS('2017'!N:N,'2017'!AA:AA,"JRO",'2017'!F:F,A78,'2017'!D:D,B78)+SUMIFS('2017'!N:N,'2017'!AA:AA,"JRO",'2017'!F:F,A78,'2017'!D:D,B78)+SUMIFS('2017'!O:O,'2017'!AA:AA,"JRO",'2017'!F:F,A78,'2017'!E:E,B78)+SUMIFS('2017'!R:R,'2017'!AA:AA,"JRO",'2017'!F:F,A78,'2017'!E:E,B78), 0)</f>
        <v>0</v>
      </c>
      <c r="X78" s="7" t="n">
        <f aca="false">IFERROR(W78/V78, 0)</f>
        <v>0</v>
      </c>
      <c r="Y78" s="0" t="n">
        <f aca="false">IFERROR(SUMIFS('2017'!$H:$H,'2017'!$C:$C,B78,'2017'!$F:$F,A78,'2017'!AA:AA,"NRO",'2017'!P:P,"&lt;&gt;")+SUMIFS('2017'!$I:$I,'2017'!$D:$D,B78,'2017'!$F:$F,A78,'2017'!AA:AA,"NRO",'2017'!Q:Q,"&lt;&gt;")+SUMIFS('2017'!$J:$J,'2017'!$E:$E,B78,'2017'!$F:$F,A78,'2017'!AA:AA,"NRO",'2017'!R:R,"&lt;&gt;"), 0)</f>
        <v>0</v>
      </c>
      <c r="Z78" s="0" t="n">
        <f aca="false">IFERROR(SUMIFS('2017'!M:M,'2017'!AA:AA,"NRO",'2017'!F:F,A78,'2017'!C:C,B78)+SUMIFS('2017'!P:P,'2017'!AA:AA,"NRO",'2017'!F:F,A78,'2017'!C:C,B78)+SUMIFS('2017'!N:N,'2017'!AA:AA,"NRO",'2017'!F:F,A78,'2017'!D:D,B78)+SUMIFS('2017'!N:N,'2017'!AA:AA,"NRO",'2017'!F:F,A78,'2017'!D:D,B78)+SUMIFS('2017'!O:O,'2017'!AA:AA,"NRO",'2017'!F:F,A78,'2017'!E:E,B78)+SUMIFS('2017'!R:R,'2017'!AA:AA,"NRO",'2017'!F:F,A78,'2017'!E:E,B78), 0)</f>
        <v>0</v>
      </c>
      <c r="AA78" s="7" t="n">
        <f aca="false">IFERROR(Z78/Y78, 0)</f>
        <v>0</v>
      </c>
      <c r="AB78" s="0" t="n">
        <f aca="false">IFERROR(SUMIFS('2017'!$H:$H,'2017'!$C:$C,B78,'2017'!$F:$F,A78,'2017'!AA:AA,"CRO",'2017'!P:P,"&lt;&gt;")+SUMIFS('2017'!$I:$I,'2017'!$D:$D,B78,'2017'!$F:$F,A78,'2017'!AA:AA,"CRO",'2017'!Q:Q,"&lt;&gt;")+SUMIFS('2017'!$J:$J,'2017'!$E:$E,B78,'2017'!$F:$F,A78,'2017'!AA:AA,"CRO",'2017'!R:R,"&lt;&gt;"), 0)</f>
        <v>0</v>
      </c>
      <c r="AC78" s="0" t="n">
        <f aca="false">IFERROR(SUMIFS('2017'!M:M,'2017'!AA:AA,"CRO",'2017'!F:F,A78,'2017'!C:C,B78)+SUMIFS('2017'!P:P,'2017'!AA:AA,"CRO",'2017'!F:F,A78,'2017'!C:C,B78)+SUMIFS('2017'!N:N,'2017'!AA:AA,"CRO",'2017'!F:F,A78,'2017'!D:D,B78)+SUMIFS('2017'!N:N,'2017'!AA:AA,"CRO",'2017'!F:F,A78,'2017'!D:D,B78)+SUMIFS('2017'!O:O,'2017'!AA:AA,"CRO",'2017'!F:F,A78,'2017'!E:E,B78)+SUMIFS('2017'!R:R,'2017'!AA:AA,"CRO",'2017'!F:F,A78,'2017'!E:E,B78), 0)</f>
        <v>0</v>
      </c>
      <c r="AD78" s="0" t="n">
        <f aca="false">IFERROR(AC78/AB78, 0)</f>
        <v>0</v>
      </c>
      <c r="AE78" s="0" t="n">
        <f aca="false">SUM(AH78,AK78,AN78)</f>
        <v>0</v>
      </c>
      <c r="AF78" s="0" t="n">
        <f aca="false">SUM(AI78,AL78,AO78)</f>
        <v>0</v>
      </c>
      <c r="AG78" s="7" t="n">
        <f aca="false">IFERROR(AF78/AE78, 0)</f>
        <v>0</v>
      </c>
      <c r="AH78" s="0" t="n">
        <f aca="false">IFERROR(SUMIFS('2016'!$G:$G,'2016'!F:F,A78,'2016'!C:C,B78,'2016'!D:D,"",'2016'!AA:AA,"JRO",'2016'!L:L,"&lt;&gt;"), 0)</f>
        <v>0</v>
      </c>
      <c r="AI78" s="0" t="n">
        <f aca="false">IFERROR(SUMIFS('2016'!L:L,'2016'!F:F,A78,'2016'!C:C,B78,'2016'!D:D,"",'2016'!AA:AA,"JRO"), 0)</f>
        <v>0</v>
      </c>
      <c r="AJ78" s="7" t="n">
        <f aca="false">IFERROR(AI78/AH78, 0)</f>
        <v>0</v>
      </c>
      <c r="AK78" s="0" t="n">
        <f aca="false">IFERROR(SUMIFS('2016'!$G:$G,'2016'!F:F,A78,'2016'!C:C,B78,'2016'!D:D,"",'2016'!AA:AA,"NRO",'2016'!L:L,"&lt;&gt;"), 0)</f>
        <v>0</v>
      </c>
      <c r="AL78" s="0" t="n">
        <f aca="false">IFERROR(SUMIFS('2016'!L:L,'2016'!F:F,A78,'2016'!C:C,B78,'2016'!D:D,"",'2016'!AA:AA,"NRO"), 0)</f>
        <v>0</v>
      </c>
      <c r="AM78" s="0" t="n">
        <f aca="false">IFERROR(AL78/AK78, 0)</f>
        <v>0</v>
      </c>
      <c r="AN78" s="0" t="n">
        <f aca="false">IFERROR(SUMIFS('2016'!$G:$G,'2016'!F:F,A78,'2016'!C:C,B78,'2016'!D:D,"",'2016'!AA:AA,"CRO",'2016'!L:L,"&lt;&gt;"), 0)</f>
        <v>0</v>
      </c>
      <c r="AO78" s="0" t="n">
        <f aca="false">IFERROR(SUMIFS('2016'!L:L,'2016'!F:F,A78,'2016'!C:C,B78,'2016'!D:D,"",'2016'!AA:AA,"CRO"), 0)</f>
        <v>0</v>
      </c>
      <c r="AP78" s="0" t="n">
        <f aca="false">IFERROR(AO78/AN78, 0)</f>
        <v>0</v>
      </c>
      <c r="AQ78" s="0" t="n">
        <f aca="false">SUM(AT78,AW78,AZ78)</f>
        <v>0</v>
      </c>
      <c r="AR78" s="0" t="n">
        <f aca="false">SUM(AU78,AX78,BA78)</f>
        <v>0</v>
      </c>
      <c r="AS78" s="7" t="n">
        <f aca="false">IFERROR(AR78/AQ78, 0)</f>
        <v>0</v>
      </c>
      <c r="AT78" s="0" t="n">
        <f aca="false">IFERROR(SUMIFS('2015'!$G:$G,'2015'!F:F,A78,'2015'!C:C,B78,'2015'!D:D,"",'2015'!AA:AA,"JRO",'2015'!L:L,"&lt;&gt;"), 0)</f>
        <v>0</v>
      </c>
      <c r="AU78" s="0" t="n">
        <f aca="false">IFERROR(SUMIFS('2015'!L:L,'2015'!F:F,A78,'2015'!C:C,B78,'2015'!D:D,"",'2015'!AA:AA,"JRO"), 0)</f>
        <v>0</v>
      </c>
      <c r="AV78" s="0" t="n">
        <f aca="false">IFERROR(AU78/AT78, 0)</f>
        <v>0</v>
      </c>
      <c r="AW78" s="0" t="n">
        <f aca="false">IFERROR(SUMIFS('2015'!$G:$G,'2015'!F:F,A78,'2015'!C:C,B78,'2015'!D:D,"",'2015'!AA:AA,"NRO",'2015'!L:L,"&lt;&gt;"), 0)</f>
        <v>0</v>
      </c>
      <c r="AX78" s="0" t="n">
        <f aca="false">IFERROR(SUMIFS('2015'!L:L,'2015'!F:F,A78,'2015'!C:C,B78,'2015'!D:D,"",'2015'!AA:AA,"NRO"), 0)</f>
        <v>0</v>
      </c>
      <c r="AY78" s="0" t="n">
        <f aca="false">IFERROR(AX78/AW78, 0)</f>
        <v>0</v>
      </c>
      <c r="AZ78" s="0" t="n">
        <f aca="false">IFERROR(SUMIFS('2015'!$G:$G,'2015'!F:F,A78,'2015'!C:C,B78,'2015'!D:D,"",'2015'!AA:AA,"CRO",'2015'!L:L,"&lt;&gt;"), 0)</f>
        <v>0</v>
      </c>
      <c r="BA78" s="0" t="n">
        <f aca="false">IFERROR(SUMIFS('2015'!L:L,'2015'!F:F,A78,'2015'!C:C,B78,'2015'!D:D,"",'2015'!AA:AA,"CRO"), 0)</f>
        <v>0</v>
      </c>
      <c r="BB78" s="0" t="n">
        <f aca="false">IFERROR(BA78/AZ78, 0)</f>
        <v>0</v>
      </c>
      <c r="BC78" s="0" t="n">
        <f aca="false">SUM(BF78,BI78)</f>
        <v>0</v>
      </c>
      <c r="BD78" s="0" t="n">
        <f aca="false">SUM(BG78,BJ78)</f>
        <v>0</v>
      </c>
      <c r="BE78" s="7" t="n">
        <f aca="false">IFERROR(BD78/BC78, 0)</f>
        <v>0</v>
      </c>
      <c r="BF78" s="0" t="n">
        <f aca="false">IFERROR(SUMIFS('2014'!$G:$G,'2014'!F:F,A78,'2014'!C:C,B78,'2014'!D:D,"",'2014'!AA:AA,"JRO",'2014'!L:L,"&lt;&gt;"), 0)</f>
        <v>0</v>
      </c>
      <c r="BG78" s="0" t="n">
        <f aca="false">IFERROR(SUMIFS('2014'!L:L,'2014'!F:F,A78,'2014'!C:C,B78,'2014'!D:D,"",'2014'!AA:AA,"JRO"), 0)</f>
        <v>0</v>
      </c>
      <c r="BH78" s="7" t="n">
        <f aca="false">IFERROR(BG78/BF78, 0)</f>
        <v>0</v>
      </c>
      <c r="BI78" s="0" t="n">
        <f aca="false">IFERROR(SUMIFS('2014'!$G:$G,'2014'!F:F,A78,'2014'!C:C,B78,'2014'!D:D,"",'2014'!AA:AA,"CRO",'2014'!L:L,"&lt;&gt;"), 0)</f>
        <v>0</v>
      </c>
      <c r="BJ78" s="0" t="n">
        <f aca="false">IFERROR(SUMIFS('2014'!L:L,'2014'!F:F,A78,'2014'!C:C,B78,'2014'!D:D,"",'2014'!AA:AA,"CRO"), 0)</f>
        <v>0</v>
      </c>
      <c r="BK78" s="0" t="n">
        <f aca="false">IFERROR(BJ78/BI78, 0)</f>
        <v>0</v>
      </c>
      <c r="BL78" s="0" t="n">
        <f aca="false">IFERROR(SUMIFS('2013'!$G:$G,'2013'!F:F,A78,'2013'!C:C,B78,'2013'!D:D,"",'2013'!AA:AA,"JRO",'2013'!L:L,"&lt;&gt;"), 0)</f>
        <v>0</v>
      </c>
      <c r="BM78" s="0" t="n">
        <f aca="false">IFERROR(SUMIFS('2013'!L:L,'2013'!F:F,A78,'2013'!C:C,B78,'2013'!D:D,"",'2013'!AA:AA,"JRO"), 0)</f>
        <v>0</v>
      </c>
      <c r="BN78" s="0" t="n">
        <f aca="false">IFERROR(BM78/BL78, 0)</f>
        <v>0</v>
      </c>
      <c r="BO78" s="0" t="n">
        <f aca="false">IFERROR(SUMIFS('2012'!$G:$G,'2012'!F:F,A78,'2012'!C:C,B78,'2012'!D:D,"",'2012'!AA:AA,"JRO",'2012'!L:L,"&lt;&gt;"), 0)</f>
        <v>0</v>
      </c>
      <c r="BP78" s="0" t="n">
        <f aca="false">IFERROR(SUMIFS('2012'!L:L,'2012'!F:F,A78,'2012'!C:C,B78,'2012'!D:D,"",'2012'!AA:AA,"JRO"), 0)</f>
        <v>0</v>
      </c>
      <c r="BQ78" s="0" t="n">
        <f aca="false">IFERROR(BP78/BO78, 0)</f>
        <v>0</v>
      </c>
      <c r="BR78" s="0" t="n">
        <f aca="false">IFERROR(SUMIFS('2011'!$G:$G,'2011'!F:F,A78,'2011'!C:C,B78,'2011'!D:D,"",'2011'!AA:AA,"JRO",'2011'!L:L,"&lt;&gt;"), 0)</f>
        <v>0</v>
      </c>
      <c r="BS78" s="0" t="n">
        <f aca="false">IFERROR(SUMIFS('2011'!L:L,'2011'!F:F,A78,'2011'!C:C,B78,'2011'!D:D,"",'2011'!AA:AA,"JRO"), 0)</f>
        <v>0</v>
      </c>
      <c r="BT78" s="7" t="n">
        <f aca="false">IFERROR(BS78/BR78, 0)</f>
        <v>0</v>
      </c>
      <c r="BU78" s="0" t="n">
        <f aca="false">IFERROR(SUMIFS('2010'!$G:$G,'2010'!F:F,A78,'2010'!C:C,B78,'2010'!D:D,"",'2010'!AA:AA,"JRO",'2010'!L:L,"&lt;&gt;"), 0)</f>
        <v>0</v>
      </c>
      <c r="BV78" s="0" t="n">
        <f aca="false">IFERROR(SUMIFS('2010'!L:L,'2010'!F:F,A78,'2010'!C:C,B78,'2010'!D:D,"",'2010'!AA:AA,"JRO"), 0)</f>
        <v>0</v>
      </c>
      <c r="BW78" s="7" t="n">
        <f aca="false">IFERROR(BV78/BU78, 0)</f>
        <v>0</v>
      </c>
      <c r="BX78" s="0" t="n">
        <f aca="false">IFERROR(SUMIFS('2009'!$G:$G,'2009'!F:F,A78,'2009'!C:C,B78,'2009'!D:D,"",'2009'!AA:AA,"JRO",'2009'!L:L,"&lt;&gt;"), 0)</f>
        <v>0</v>
      </c>
      <c r="BY78" s="0" t="n">
        <f aca="false">IFERROR(SUMIFS('2009'!L:L,'2009'!F:F,A78,'2009'!C:C,B78,'2009'!D:D,"",'2009'!AA:AA,"JRO"), 0)</f>
        <v>0</v>
      </c>
      <c r="BZ78" s="7" t="n">
        <f aca="false">IFERROR(BY78/BX78, 0)</f>
        <v>0</v>
      </c>
    </row>
    <row r="79" customFormat="false" ht="15" hidden="false" customHeight="false" outlineLevel="0" collapsed="false">
      <c r="A79" s="0" t="s">
        <v>88</v>
      </c>
      <c r="B79" s="17" t="s">
        <v>70</v>
      </c>
      <c r="C79" s="56" t="n">
        <f aca="false">IFERROR(AVERAGEIFS(I79:BZ79,I$2:BZ$2,"JRO escorts per deportee",I79:BZ79,"&lt;&gt;0"), 0)</f>
        <v>1.6</v>
      </c>
      <c r="D79" s="13" t="n">
        <f aca="false">IFERROR(AVERAGEIFS(I79:BZ79,I$2:BZ$2,"NRO escorts per deportee",I79:BZ79,"&lt;&gt;0"), 0)</f>
        <v>0</v>
      </c>
      <c r="E79" s="13" t="n">
        <f aca="false">IFERROR(AVERAGEIFS(I79:BZ79,I$2:BZ$2,"CRO escorts per deportee",I79:BZ79,"&lt;&gt;0"), 0)</f>
        <v>0</v>
      </c>
      <c r="G79" s="0" t="n">
        <f aca="false">SUM(J79,M79,P79)</f>
        <v>0</v>
      </c>
      <c r="H79" s="0" t="n">
        <f aca="false">SUM(K79,N79,Q79)</f>
        <v>0</v>
      </c>
      <c r="I79" s="7" t="n">
        <f aca="false">IFERROR(H79/G79, 0)</f>
        <v>0</v>
      </c>
      <c r="J79" s="0" t="n">
        <f aca="false">IFERROR(SUMIFS('2018'!$H:$H,'2018'!$C:$C,B79,'2018'!$F:$F,A79,'2018'!AA:AA,"JRO",'2018'!P:P,"&lt;&gt;")+SUMIFS('2018'!$I:$I,'2018'!$D:$D,B79,'2018'!$F:$F,A79,'2018'!AA:AA,"JRO",'2018'!Q:Q,"&lt;&gt;")+SUMIFS('2018'!$J:$J,'2018'!$E:$E,B79,'2018'!$F:$F,A79,'2018'!AA:AA,"JRO",'2018'!R:R,"&lt;&gt;"), 0)</f>
        <v>0</v>
      </c>
      <c r="K79" s="0" t="n">
        <f aca="false">IFERROR(SUMIFS('2018'!M:M,'2018'!AA:AA,"JRO",'2018'!F:F,A79,'2018'!C:C,B79)+SUMIFS('2018'!P:P,'2018'!AA:AA,"JRO",'2018'!F:F,A79,'2018'!C:C,B79)+SUMIFS('2018'!N:N,'2018'!AA:AA,"JRO",'2018'!F:F,A79,'2018'!D:D,B79)+SUMIFS('2018'!N:N,'2018'!AA:AA,"JRO",'2018'!F:F,A79,'2018'!D:D,B79)+SUMIFS('2018'!O:O,'2018'!AA:AA,"JRO",'2018'!F:F,A79,'2018'!E:E,B79)+SUMIFS('2018'!R:R,'2018'!AA:AA,"JRO",'2018'!F:F,A79,'2018'!E:E,B79), 0)</f>
        <v>0</v>
      </c>
      <c r="L79" s="7" t="n">
        <f aca="false">IFERROR(K79/J79, 0)</f>
        <v>0</v>
      </c>
      <c r="M79" s="0" t="n">
        <f aca="false">IFERROR(SUMIFS('2018'!$H:$H,'2018'!$C:$C,B79,'2018'!$F:$F,A79,'2018'!AA:AA,"NRO",'2018'!P:P,"&lt;&gt;")+SUMIFS('2018'!$I:$I,'2018'!$D:$D,B79,'2018'!$F:$F,A79,'2018'!AA:AA,"NRO",'2018'!Q:Q,"&lt;&gt;")+SUMIFS('2018'!$J:$J,'2018'!$E:$E,B79,'2018'!$F:$F,A79,'2018'!AA:AA,"NRO",'2018'!R:R,"&lt;&gt;"), 0)</f>
        <v>0</v>
      </c>
      <c r="N79" s="0" t="n">
        <f aca="false">IFERROR(SUMIFS('2018'!M:M,'2018'!AA:AA,"NRO",'2018'!F:F,A79,'2018'!C:C,B79)+SUMIFS('2018'!P:P,'2018'!AA:AA,"NRO",'2018'!F:F,A79,'2018'!C:C,B79)+SUMIFS('2018'!N:N,'2018'!AA:AA,"NRO",'2018'!F:F,A79,'2018'!D:D,B79)+SUMIFS('2018'!N:N,'2018'!AA:AA,"NRO",'2018'!F:F,A79,'2018'!D:D,B79)+SUMIFS('2018'!O:O,'2018'!AA:AA,"NRO",'2018'!F:F,A79,'2018'!E:E,B79)+SUMIFS('2018'!R:R,'2018'!AA:AA,"NRO",'2018'!F:F,A79,'2018'!E:E,B79), 0)</f>
        <v>0</v>
      </c>
      <c r="O79" s="7" t="n">
        <f aca="false">IFERROR(N79/M79, 0)</f>
        <v>0</v>
      </c>
      <c r="P79" s="0" t="n">
        <f aca="false">IFERROR(SUMIFS('2018'!$H:$H,'2018'!$C:$C,B79,'2018'!$F:$F,A79,'2018'!AA:AA,"CRO")+SUMIFS('2018'!$I:$I,'2018'!$D:$D,B79,'2018'!$F:$F,A79,'2018'!AA:AA,"CRO")+SUMIFS('2018'!$J:$J,'2018'!$E:$E,B79,'2018'!$F:$F,A79,'2018'!AA:AA,"CRO"), 0)</f>
        <v>0</v>
      </c>
      <c r="Q79" s="0" t="n">
        <f aca="false">IFERROR(SUMIFS('2018'!M:M,'2018'!AA:AA,"CRO",'2018'!F:F,A79,'2018'!C:C,B79)+SUMIFS('2018'!P:P,'2018'!AA:AA,"CRO",'2018'!F:F,A79,'2018'!C:C,B79)+SUMIFS('2018'!N:N,'2018'!AA:AA,"CRO",'2018'!F:F,A79,'2018'!D:D,B79)+SUMIFS('2018'!N:N,'2018'!AA:AA,"CRO",'2018'!F:F,A79,'2018'!D:D,B79)+SUMIFS('2018'!O:O,'2018'!AA:AA,"CRO",'2018'!F:F,A79,'2018'!E:E,B79)+SUMIFS('2018'!R:R,'2018'!AA:AA,"CRO",'2018'!F:F,A79,'2018'!E:E,B79), 0)</f>
        <v>0</v>
      </c>
      <c r="R79" s="7" t="n">
        <f aca="false">IFERROR(Q79/P79, 0)</f>
        <v>0</v>
      </c>
      <c r="S79" s="7" t="n">
        <f aca="false">SUM(V79,Y79,AB79)</f>
        <v>0</v>
      </c>
      <c r="T79" s="7" t="n">
        <f aca="false">SUM(W79,Z79,AC79)</f>
        <v>0</v>
      </c>
      <c r="U79" s="7" t="n">
        <f aca="false">IFERROR(T79/S79, 0)</f>
        <v>0</v>
      </c>
      <c r="V79" s="0" t="n">
        <f aca="false">SUMIFS('2017'!$H:$H,'2017'!$C:$C,B79,'2017'!$F:$F,A79,'2017'!AA:AA,"JRO",'2017'!P:P,"&lt;&gt;")+SUMIFS('2017'!$I:$I,'2017'!$D:$D,B79,'2017'!$F:$F,A79,'2017'!AA:AA,"JRO",'2017'!Q:Q,"&lt;&gt;")+SUMIFS('2017'!$J:$J,'2017'!$E:$E,B79,'2017'!$F:$F,A79,'2017'!AA:AA,"JRO",'2017'!R:R,"&lt;&gt;")</f>
        <v>0</v>
      </c>
      <c r="W79" s="0" t="n">
        <f aca="false">IFERROR(SUMIFS('2017'!M:M,'2017'!AA:AA,"JRO",'2017'!F:F,A79,'2017'!C:C,B79)+SUMIFS('2017'!P:P,'2017'!AA:AA,"JRO",'2017'!F:F,A79,'2017'!C:C,B79)+SUMIFS('2017'!N:N,'2017'!AA:AA,"JRO",'2017'!F:F,A79,'2017'!D:D,B79)+SUMIFS('2017'!N:N,'2017'!AA:AA,"JRO",'2017'!F:F,A79,'2017'!D:D,B79)+SUMIFS('2017'!O:O,'2017'!AA:AA,"JRO",'2017'!F:F,A79,'2017'!E:E,B79)+SUMIFS('2017'!R:R,'2017'!AA:AA,"JRO",'2017'!F:F,A79,'2017'!E:E,B79), 0)</f>
        <v>0</v>
      </c>
      <c r="X79" s="7" t="n">
        <f aca="false">IFERROR(W79/V79, 0)</f>
        <v>0</v>
      </c>
      <c r="Y79" s="0" t="n">
        <f aca="false">IFERROR(SUMIFS('2017'!$H:$H,'2017'!$C:$C,B79,'2017'!$F:$F,A79,'2017'!AA:AA,"NRO",'2017'!P:P,"&lt;&gt;")+SUMIFS('2017'!$I:$I,'2017'!$D:$D,B79,'2017'!$F:$F,A79,'2017'!AA:AA,"NRO",'2017'!Q:Q,"&lt;&gt;")+SUMIFS('2017'!$J:$J,'2017'!$E:$E,B79,'2017'!$F:$F,A79,'2017'!AA:AA,"NRO",'2017'!R:R,"&lt;&gt;"), 0)</f>
        <v>0</v>
      </c>
      <c r="Z79" s="0" t="n">
        <f aca="false">IFERROR(SUMIFS('2017'!M:M,'2017'!AA:AA,"NRO",'2017'!F:F,A79,'2017'!C:C,B79)+SUMIFS('2017'!P:P,'2017'!AA:AA,"NRO",'2017'!F:F,A79,'2017'!C:C,B79)+SUMIFS('2017'!N:N,'2017'!AA:AA,"NRO",'2017'!F:F,A79,'2017'!D:D,B79)+SUMIFS('2017'!N:N,'2017'!AA:AA,"NRO",'2017'!F:F,A79,'2017'!D:D,B79)+SUMIFS('2017'!O:O,'2017'!AA:AA,"NRO",'2017'!F:F,A79,'2017'!E:E,B79)+SUMIFS('2017'!R:R,'2017'!AA:AA,"NRO",'2017'!F:F,A79,'2017'!E:E,B79), 0)</f>
        <v>0</v>
      </c>
      <c r="AA79" s="7" t="n">
        <f aca="false">IFERROR(Z79/Y79, 0)</f>
        <v>0</v>
      </c>
      <c r="AB79" s="0" t="n">
        <f aca="false">IFERROR(SUMIFS('2017'!$H:$H,'2017'!$C:$C,B79,'2017'!$F:$F,A79,'2017'!AA:AA,"CRO",'2017'!P:P,"&lt;&gt;")+SUMIFS('2017'!$I:$I,'2017'!$D:$D,B79,'2017'!$F:$F,A79,'2017'!AA:AA,"CRO",'2017'!Q:Q,"&lt;&gt;")+SUMIFS('2017'!$J:$J,'2017'!$E:$E,B79,'2017'!$F:$F,A79,'2017'!AA:AA,"CRO",'2017'!R:R,"&lt;&gt;"), 0)</f>
        <v>0</v>
      </c>
      <c r="AC79" s="0" t="n">
        <f aca="false">IFERROR(SUMIFS('2017'!M:M,'2017'!AA:AA,"CRO",'2017'!F:F,A79,'2017'!C:C,B79)+SUMIFS('2017'!P:P,'2017'!AA:AA,"CRO",'2017'!F:F,A79,'2017'!C:C,B79)+SUMIFS('2017'!N:N,'2017'!AA:AA,"CRO",'2017'!F:F,A79,'2017'!D:D,B79)+SUMIFS('2017'!N:N,'2017'!AA:AA,"CRO",'2017'!F:F,A79,'2017'!D:D,B79)+SUMIFS('2017'!O:O,'2017'!AA:AA,"CRO",'2017'!F:F,A79,'2017'!E:E,B79)+SUMIFS('2017'!R:R,'2017'!AA:AA,"CRO",'2017'!F:F,A79,'2017'!E:E,B79), 0)</f>
        <v>0</v>
      </c>
      <c r="AD79" s="0" t="n">
        <f aca="false">IFERROR(AC79/AB79, 0)</f>
        <v>0</v>
      </c>
      <c r="AE79" s="0" t="n">
        <f aca="false">SUM(AH79,AK79,AN79)</f>
        <v>10</v>
      </c>
      <c r="AF79" s="0" t="n">
        <f aca="false">SUM(AI79,AL79,AO79)</f>
        <v>16</v>
      </c>
      <c r="AG79" s="7" t="n">
        <f aca="false">IFERROR(AF79/AE79, 0)</f>
        <v>1.6</v>
      </c>
      <c r="AH79" s="0" t="n">
        <f aca="false">IFERROR(SUMIFS('2016'!$G:$G,'2016'!F:F,A79,'2016'!C:C,B79,'2016'!D:D,"",'2016'!AA:AA,"JRO",'2016'!L:L,"&lt;&gt;"), 0)</f>
        <v>10</v>
      </c>
      <c r="AI79" s="0" t="n">
        <f aca="false">IFERROR(SUMIFS('2016'!L:L,'2016'!F:F,A79,'2016'!C:C,B79,'2016'!D:D,"",'2016'!AA:AA,"JRO"), 0)</f>
        <v>16</v>
      </c>
      <c r="AJ79" s="7" t="n">
        <f aca="false">IFERROR(AI79/AH79, 0)</f>
        <v>1.6</v>
      </c>
      <c r="AK79" s="0" t="n">
        <f aca="false">IFERROR(SUMIFS('2016'!$G:$G,'2016'!F:F,A79,'2016'!C:C,B79,'2016'!D:D,"",'2016'!AA:AA,"NRO",'2016'!L:L,"&lt;&gt;"), 0)</f>
        <v>0</v>
      </c>
      <c r="AL79" s="0" t="n">
        <f aca="false">IFERROR(SUMIFS('2016'!L:L,'2016'!F:F,A79,'2016'!C:C,B79,'2016'!D:D,"",'2016'!AA:AA,"NRO"), 0)</f>
        <v>0</v>
      </c>
      <c r="AM79" s="0" t="n">
        <f aca="false">IFERROR(AL79/AK79, 0)</f>
        <v>0</v>
      </c>
      <c r="AN79" s="0" t="n">
        <f aca="false">IFERROR(SUMIFS('2016'!$G:$G,'2016'!F:F,A79,'2016'!C:C,B79,'2016'!D:D,"",'2016'!AA:AA,"CRO",'2016'!L:L,"&lt;&gt;"), 0)</f>
        <v>0</v>
      </c>
      <c r="AO79" s="0" t="n">
        <f aca="false">IFERROR(SUMIFS('2016'!L:L,'2016'!F:F,A79,'2016'!C:C,B79,'2016'!D:D,"",'2016'!AA:AA,"CRO"), 0)</f>
        <v>0</v>
      </c>
      <c r="AP79" s="0" t="n">
        <f aca="false">IFERROR(AO79/AN79, 0)</f>
        <v>0</v>
      </c>
      <c r="AQ79" s="0" t="n">
        <f aca="false">SUM(AT79,AW79,AZ79)</f>
        <v>0</v>
      </c>
      <c r="AR79" s="0" t="n">
        <f aca="false">SUM(AU79,AX79,BA79)</f>
        <v>0</v>
      </c>
      <c r="AS79" s="7" t="n">
        <f aca="false">IFERROR(AR79/AQ79, 0)</f>
        <v>0</v>
      </c>
      <c r="AT79" s="0" t="n">
        <f aca="false">IFERROR(SUMIFS('2015'!$G:$G,'2015'!F:F,A79,'2015'!C:C,B79,'2015'!D:D,"",'2015'!AA:AA,"JRO",'2015'!L:L,"&lt;&gt;"), 0)</f>
        <v>0</v>
      </c>
      <c r="AU79" s="0" t="n">
        <f aca="false">IFERROR(SUMIFS('2015'!L:L,'2015'!F:F,A79,'2015'!C:C,B79,'2015'!D:D,"",'2015'!AA:AA,"JRO"), 0)</f>
        <v>0</v>
      </c>
      <c r="AV79" s="0" t="n">
        <f aca="false">IFERROR(AU79/AT79, 0)</f>
        <v>0</v>
      </c>
      <c r="AW79" s="0" t="n">
        <f aca="false">IFERROR(SUMIFS('2015'!$G:$G,'2015'!F:F,A79,'2015'!C:C,B79,'2015'!D:D,"",'2015'!AA:AA,"NRO",'2015'!L:L,"&lt;&gt;"), 0)</f>
        <v>0</v>
      </c>
      <c r="AX79" s="0" t="n">
        <f aca="false">IFERROR(SUMIFS('2015'!L:L,'2015'!F:F,A79,'2015'!C:C,B79,'2015'!D:D,"",'2015'!AA:AA,"NRO"), 0)</f>
        <v>0</v>
      </c>
      <c r="AY79" s="0" t="n">
        <f aca="false">IFERROR(AX79/AW79, 0)</f>
        <v>0</v>
      </c>
      <c r="AZ79" s="0" t="n">
        <f aca="false">IFERROR(SUMIFS('2015'!$G:$G,'2015'!F:F,A79,'2015'!C:C,B79,'2015'!D:D,"",'2015'!AA:AA,"CRO",'2015'!L:L,"&lt;&gt;"), 0)</f>
        <v>0</v>
      </c>
      <c r="BA79" s="0" t="n">
        <f aca="false">IFERROR(SUMIFS('2015'!L:L,'2015'!F:F,A79,'2015'!C:C,B79,'2015'!D:D,"",'2015'!AA:AA,"CRO"), 0)</f>
        <v>0</v>
      </c>
      <c r="BB79" s="0" t="n">
        <f aca="false">IFERROR(BA79/AZ79, 0)</f>
        <v>0</v>
      </c>
      <c r="BC79" s="0" t="n">
        <f aca="false">SUM(BF79,BI79)</f>
        <v>0</v>
      </c>
      <c r="BD79" s="0" t="n">
        <f aca="false">SUM(BG79,BJ79)</f>
        <v>0</v>
      </c>
      <c r="BE79" s="7" t="n">
        <f aca="false">IFERROR(BD79/BC79, 0)</f>
        <v>0</v>
      </c>
      <c r="BF79" s="0" t="n">
        <f aca="false">IFERROR(SUMIFS('2014'!$G:$G,'2014'!F:F,A79,'2014'!C:C,B79,'2014'!D:D,"",'2014'!AA:AA,"JRO",'2014'!L:L,"&lt;&gt;"), 0)</f>
        <v>0</v>
      </c>
      <c r="BG79" s="0" t="n">
        <f aca="false">IFERROR(SUMIFS('2014'!L:L,'2014'!F:F,A79,'2014'!C:C,B79,'2014'!D:D,"",'2014'!AA:AA,"JRO"), 0)</f>
        <v>0</v>
      </c>
      <c r="BH79" s="7" t="n">
        <f aca="false">IFERROR(BG79/BF79, 0)</f>
        <v>0</v>
      </c>
      <c r="BI79" s="0" t="n">
        <f aca="false">IFERROR(SUMIFS('2014'!$G:$G,'2014'!F:F,A79,'2014'!C:C,B79,'2014'!D:D,"",'2014'!AA:AA,"CRO",'2014'!L:L,"&lt;&gt;"), 0)</f>
        <v>0</v>
      </c>
      <c r="BJ79" s="0" t="n">
        <f aca="false">IFERROR(SUMIFS('2014'!L:L,'2014'!F:F,A79,'2014'!C:C,B79,'2014'!D:D,"",'2014'!AA:AA,"CRO"), 0)</f>
        <v>0</v>
      </c>
      <c r="BK79" s="0" t="n">
        <f aca="false">IFERROR(BJ79/BI79, 0)</f>
        <v>0</v>
      </c>
      <c r="BL79" s="0" t="n">
        <f aca="false">IFERROR(SUMIFS('2013'!$G:$G,'2013'!F:F,A79,'2013'!C:C,B79,'2013'!D:D,"",'2013'!AA:AA,"JRO",'2013'!L:L,"&lt;&gt;"), 0)</f>
        <v>0</v>
      </c>
      <c r="BM79" s="0" t="n">
        <f aca="false">IFERROR(SUMIFS('2013'!L:L,'2013'!F:F,A79,'2013'!C:C,B79,'2013'!D:D,"",'2013'!AA:AA,"JRO"), 0)</f>
        <v>0</v>
      </c>
      <c r="BN79" s="0" t="n">
        <f aca="false">IFERROR(BM79/BL79, 0)</f>
        <v>0</v>
      </c>
      <c r="BO79" s="0" t="n">
        <f aca="false">IFERROR(SUMIFS('2012'!$G:$G,'2012'!F:F,A79,'2012'!C:C,B79,'2012'!D:D,"",'2012'!AA:AA,"JRO",'2012'!L:L,"&lt;&gt;"), 0)</f>
        <v>5</v>
      </c>
      <c r="BP79" s="0" t="n">
        <f aca="false">IFERROR(SUMIFS('2012'!L:L,'2012'!F:F,A79,'2012'!C:C,B79,'2012'!D:D,"",'2012'!AA:AA,"JRO"), 0)</f>
        <v>12</v>
      </c>
      <c r="BQ79" s="0" t="n">
        <f aca="false">IFERROR(BP79/BO79, 0)</f>
        <v>2.4</v>
      </c>
      <c r="BR79" s="0" t="n">
        <f aca="false">IFERROR(SUMIFS('2011'!$G:$G,'2011'!F:F,A79,'2011'!C:C,B79,'2011'!D:D,"",'2011'!AA:AA,"JRO",'2011'!L:L,"&lt;&gt;"), 0)</f>
        <v>9</v>
      </c>
      <c r="BS79" s="0" t="n">
        <f aca="false">IFERROR(SUMIFS('2011'!L:L,'2011'!F:F,A79,'2011'!C:C,B79,'2011'!D:D,"",'2011'!AA:AA,"JRO"), 0)</f>
        <v>20</v>
      </c>
      <c r="BT79" s="7" t="n">
        <f aca="false">IFERROR(BS79/BR79, 0)</f>
        <v>2.22222222222222</v>
      </c>
      <c r="BU79" s="0" t="n">
        <f aca="false">IFERROR(SUMIFS('2010'!$G:$G,'2010'!F:F,A79,'2010'!C:C,B79,'2010'!D:D,"",'2010'!AA:AA,"JRO",'2010'!L:L,"&lt;&gt;"), 0)</f>
        <v>0</v>
      </c>
      <c r="BV79" s="0" t="n">
        <f aca="false">IFERROR(SUMIFS('2010'!L:L,'2010'!F:F,A79,'2010'!C:C,B79,'2010'!D:D,"",'2010'!AA:AA,"JRO"), 0)</f>
        <v>0</v>
      </c>
      <c r="BW79" s="7" t="n">
        <f aca="false">IFERROR(BV79/BU79, 0)</f>
        <v>0</v>
      </c>
      <c r="BX79" s="0" t="n">
        <f aca="false">IFERROR(SUMIFS('2009'!$G:$G,'2009'!F:F,A79,'2009'!C:C,B79,'2009'!D:D,"",'2009'!AA:AA,"JRO",'2009'!L:L,"&lt;&gt;"), 0)</f>
        <v>0</v>
      </c>
      <c r="BY79" s="0" t="n">
        <f aca="false">IFERROR(SUMIFS('2009'!L:L,'2009'!F:F,A79,'2009'!C:C,B79,'2009'!D:D,"",'2009'!AA:AA,"JRO"), 0)</f>
        <v>0</v>
      </c>
      <c r="BZ79" s="7" t="n">
        <f aca="false">IFERROR(BY79/BX79, 0)</f>
        <v>0</v>
      </c>
    </row>
    <row r="80" customFormat="false" ht="15" hidden="false" customHeight="false" outlineLevel="0" collapsed="false">
      <c r="A80" s="0" t="s">
        <v>88</v>
      </c>
      <c r="B80" s="13" t="s">
        <v>43</v>
      </c>
      <c r="C80" s="56" t="n">
        <f aca="false">IFERROR(AVERAGEIFS(I80:BZ80,I$2:BZ$2,"JRO escorts per deportee",I80:BZ80,"&lt;&gt;0"), 0)</f>
        <v>0</v>
      </c>
      <c r="D80" s="13" t="n">
        <f aca="false">IFERROR(AVERAGEIFS(I80:BZ80,I$2:BZ$2,"NRO escorts per deportee",I80:BZ80,"&lt;&gt;0"), 0)</f>
        <v>0</v>
      </c>
      <c r="E80" s="13" t="n">
        <f aca="false">IFERROR(AVERAGEIFS(I80:BZ80,I$2:BZ$2,"CRO escorts per deportee",I80:BZ80,"&lt;&gt;0"), 0)</f>
        <v>0</v>
      </c>
      <c r="G80" s="0" t="n">
        <f aca="false">SUM(J80,M80,P80)</f>
        <v>0</v>
      </c>
      <c r="H80" s="0" t="n">
        <f aca="false">SUM(K80,N80,Q80)</f>
        <v>0</v>
      </c>
      <c r="I80" s="7" t="n">
        <f aca="false">IFERROR(H80/G80, 0)</f>
        <v>0</v>
      </c>
      <c r="J80" s="0" t="n">
        <f aca="false">IFERROR(SUMIFS('2018'!$H:$H,'2018'!$C:$C,B80,'2018'!$F:$F,A80,'2018'!AA:AA,"JRO",'2018'!P:P,"&lt;&gt;")+SUMIFS('2018'!$I:$I,'2018'!$D:$D,B80,'2018'!$F:$F,A80,'2018'!AA:AA,"JRO",'2018'!Q:Q,"&lt;&gt;")+SUMIFS('2018'!$J:$J,'2018'!$E:$E,B80,'2018'!$F:$F,A80,'2018'!AA:AA,"JRO",'2018'!R:R,"&lt;&gt;"), 0)</f>
        <v>0</v>
      </c>
      <c r="K80" s="0" t="n">
        <f aca="false">IFERROR(SUMIFS('2018'!M:M,'2018'!AA:AA,"JRO",'2018'!F:F,A80,'2018'!C:C,B80)+SUMIFS('2018'!P:P,'2018'!AA:AA,"JRO",'2018'!F:F,A80,'2018'!C:C,B80)+SUMIFS('2018'!N:N,'2018'!AA:AA,"JRO",'2018'!F:F,A80,'2018'!D:D,B80)+SUMIFS('2018'!N:N,'2018'!AA:AA,"JRO",'2018'!F:F,A80,'2018'!D:D,B80)+SUMIFS('2018'!O:O,'2018'!AA:AA,"JRO",'2018'!F:F,A80,'2018'!E:E,B80)+SUMIFS('2018'!R:R,'2018'!AA:AA,"JRO",'2018'!F:F,A80,'2018'!E:E,B80), 0)</f>
        <v>0</v>
      </c>
      <c r="L80" s="7" t="n">
        <f aca="false">IFERROR(K80/J80, 0)</f>
        <v>0</v>
      </c>
      <c r="M80" s="0" t="n">
        <f aca="false">IFERROR(SUMIFS('2018'!$H:$H,'2018'!$C:$C,B80,'2018'!$F:$F,A80,'2018'!AA:AA,"NRO",'2018'!P:P,"&lt;&gt;")+SUMIFS('2018'!$I:$I,'2018'!$D:$D,B80,'2018'!$F:$F,A80,'2018'!AA:AA,"NRO",'2018'!Q:Q,"&lt;&gt;")+SUMIFS('2018'!$J:$J,'2018'!$E:$E,B80,'2018'!$F:$F,A80,'2018'!AA:AA,"NRO",'2018'!R:R,"&lt;&gt;"), 0)</f>
        <v>0</v>
      </c>
      <c r="N80" s="0" t="n">
        <f aca="false">IFERROR(SUMIFS('2018'!M:M,'2018'!AA:AA,"NRO",'2018'!F:F,A80,'2018'!C:C,B80)+SUMIFS('2018'!P:P,'2018'!AA:AA,"NRO",'2018'!F:F,A80,'2018'!C:C,B80)+SUMIFS('2018'!N:N,'2018'!AA:AA,"NRO",'2018'!F:F,A80,'2018'!D:D,B80)+SUMIFS('2018'!N:N,'2018'!AA:AA,"NRO",'2018'!F:F,A80,'2018'!D:D,B80)+SUMIFS('2018'!O:O,'2018'!AA:AA,"NRO",'2018'!F:F,A80,'2018'!E:E,B80)+SUMIFS('2018'!R:R,'2018'!AA:AA,"NRO",'2018'!F:F,A80,'2018'!E:E,B80), 0)</f>
        <v>0</v>
      </c>
      <c r="O80" s="7" t="n">
        <f aca="false">IFERROR(N80/M80, 0)</f>
        <v>0</v>
      </c>
      <c r="P80" s="0" t="n">
        <f aca="false">IFERROR(SUMIFS('2018'!$H:$H,'2018'!$C:$C,B80,'2018'!$F:$F,A80,'2018'!AA:AA,"CRO")+SUMIFS('2018'!$I:$I,'2018'!$D:$D,B80,'2018'!$F:$F,A80,'2018'!AA:AA,"CRO")+SUMIFS('2018'!$J:$J,'2018'!$E:$E,B80,'2018'!$F:$F,A80,'2018'!AA:AA,"CRO"), 0)</f>
        <v>0</v>
      </c>
      <c r="Q80" s="0" t="n">
        <f aca="false">IFERROR(SUMIFS('2018'!M:M,'2018'!AA:AA,"CRO",'2018'!F:F,A80,'2018'!C:C,B80)+SUMIFS('2018'!P:P,'2018'!AA:AA,"CRO",'2018'!F:F,A80,'2018'!C:C,B80)+SUMIFS('2018'!N:N,'2018'!AA:AA,"CRO",'2018'!F:F,A80,'2018'!D:D,B80)+SUMIFS('2018'!N:N,'2018'!AA:AA,"CRO",'2018'!F:F,A80,'2018'!D:D,B80)+SUMIFS('2018'!O:O,'2018'!AA:AA,"CRO",'2018'!F:F,A80,'2018'!E:E,B80)+SUMIFS('2018'!R:R,'2018'!AA:AA,"CRO",'2018'!F:F,A80,'2018'!E:E,B80), 0)</f>
        <v>0</v>
      </c>
      <c r="R80" s="7" t="n">
        <f aca="false">IFERROR(Q80/P80, 0)</f>
        <v>0</v>
      </c>
      <c r="S80" s="7" t="n">
        <f aca="false">SUM(V80,Y80,AB80)</f>
        <v>0</v>
      </c>
      <c r="T80" s="7" t="n">
        <f aca="false">SUM(W80,Z80,AC80)</f>
        <v>0</v>
      </c>
      <c r="U80" s="7" t="n">
        <f aca="false">IFERROR(T80/S80, 0)</f>
        <v>0</v>
      </c>
      <c r="V80" s="0" t="n">
        <f aca="false">SUMIFS('2017'!$H:$H,'2017'!$C:$C,B80,'2017'!$F:$F,A80,'2017'!AA:AA,"JRO",'2017'!P:P,"&lt;&gt;")+SUMIFS('2017'!$I:$I,'2017'!$D:$D,B80,'2017'!$F:$F,A80,'2017'!AA:AA,"JRO",'2017'!Q:Q,"&lt;&gt;")+SUMIFS('2017'!$J:$J,'2017'!$E:$E,B80,'2017'!$F:$F,A80,'2017'!AA:AA,"JRO",'2017'!R:R,"&lt;&gt;")</f>
        <v>0</v>
      </c>
      <c r="W80" s="0" t="n">
        <f aca="false">IFERROR(SUMIFS('2017'!M:M,'2017'!AA:AA,"JRO",'2017'!F:F,A80,'2017'!C:C,B80)+SUMIFS('2017'!P:P,'2017'!AA:AA,"JRO",'2017'!F:F,A80,'2017'!C:C,B80)+SUMIFS('2017'!N:N,'2017'!AA:AA,"JRO",'2017'!F:F,A80,'2017'!D:D,B80)+SUMIFS('2017'!N:N,'2017'!AA:AA,"JRO",'2017'!F:F,A80,'2017'!D:D,B80)+SUMIFS('2017'!O:O,'2017'!AA:AA,"JRO",'2017'!F:F,A80,'2017'!E:E,B80)+SUMIFS('2017'!R:R,'2017'!AA:AA,"JRO",'2017'!F:F,A80,'2017'!E:E,B80), 0)</f>
        <v>0</v>
      </c>
      <c r="X80" s="7" t="n">
        <f aca="false">IFERROR(W80/V80, 0)</f>
        <v>0</v>
      </c>
      <c r="Y80" s="0" t="n">
        <f aca="false">IFERROR(SUMIFS('2017'!$H:$H,'2017'!$C:$C,B80,'2017'!$F:$F,A80,'2017'!AA:AA,"NRO",'2017'!P:P,"&lt;&gt;")+SUMIFS('2017'!$I:$I,'2017'!$D:$D,B80,'2017'!$F:$F,A80,'2017'!AA:AA,"NRO",'2017'!Q:Q,"&lt;&gt;")+SUMIFS('2017'!$J:$J,'2017'!$E:$E,B80,'2017'!$F:$F,A80,'2017'!AA:AA,"NRO",'2017'!R:R,"&lt;&gt;"), 0)</f>
        <v>0</v>
      </c>
      <c r="Z80" s="0" t="n">
        <f aca="false">IFERROR(SUMIFS('2017'!M:M,'2017'!AA:AA,"NRO",'2017'!F:F,A80,'2017'!C:C,B80)+SUMIFS('2017'!P:P,'2017'!AA:AA,"NRO",'2017'!F:F,A80,'2017'!C:C,B80)+SUMIFS('2017'!N:N,'2017'!AA:AA,"NRO",'2017'!F:F,A80,'2017'!D:D,B80)+SUMIFS('2017'!N:N,'2017'!AA:AA,"NRO",'2017'!F:F,A80,'2017'!D:D,B80)+SUMIFS('2017'!O:O,'2017'!AA:AA,"NRO",'2017'!F:F,A80,'2017'!E:E,B80)+SUMIFS('2017'!R:R,'2017'!AA:AA,"NRO",'2017'!F:F,A80,'2017'!E:E,B80), 0)</f>
        <v>0</v>
      </c>
      <c r="AA80" s="7" t="n">
        <f aca="false">IFERROR(Z80/Y80, 0)</f>
        <v>0</v>
      </c>
      <c r="AB80" s="0" t="n">
        <f aca="false">IFERROR(SUMIFS('2017'!$H:$H,'2017'!$C:$C,B80,'2017'!$F:$F,A80,'2017'!AA:AA,"CRO",'2017'!P:P,"&lt;&gt;")+SUMIFS('2017'!$I:$I,'2017'!$D:$D,B80,'2017'!$F:$F,A80,'2017'!AA:AA,"CRO",'2017'!Q:Q,"&lt;&gt;")+SUMIFS('2017'!$J:$J,'2017'!$E:$E,B80,'2017'!$F:$F,A80,'2017'!AA:AA,"CRO",'2017'!R:R,"&lt;&gt;"), 0)</f>
        <v>0</v>
      </c>
      <c r="AC80" s="0" t="n">
        <f aca="false">IFERROR(SUMIFS('2017'!M:M,'2017'!AA:AA,"CRO",'2017'!F:F,A80,'2017'!C:C,B80)+SUMIFS('2017'!P:P,'2017'!AA:AA,"CRO",'2017'!F:F,A80,'2017'!C:C,B80)+SUMIFS('2017'!N:N,'2017'!AA:AA,"CRO",'2017'!F:F,A80,'2017'!D:D,B80)+SUMIFS('2017'!N:N,'2017'!AA:AA,"CRO",'2017'!F:F,A80,'2017'!D:D,B80)+SUMIFS('2017'!O:O,'2017'!AA:AA,"CRO",'2017'!F:F,A80,'2017'!E:E,B80)+SUMIFS('2017'!R:R,'2017'!AA:AA,"CRO",'2017'!F:F,A80,'2017'!E:E,B80), 0)</f>
        <v>0</v>
      </c>
      <c r="AD80" s="0" t="n">
        <f aca="false">IFERROR(AC80/AB80, 0)</f>
        <v>0</v>
      </c>
      <c r="AE80" s="0" t="n">
        <f aca="false">SUM(AH80,AK80,AN80)</f>
        <v>0</v>
      </c>
      <c r="AF80" s="0" t="n">
        <f aca="false">SUM(AI80,AL80,AO80)</f>
        <v>0</v>
      </c>
      <c r="AG80" s="7" t="n">
        <f aca="false">IFERROR(AF80/AE80, 0)</f>
        <v>0</v>
      </c>
      <c r="AH80" s="0" t="n">
        <f aca="false">IFERROR(SUMIFS('2016'!$G:$G,'2016'!F:F,A80,'2016'!C:C,B80,'2016'!D:D,"",'2016'!AA:AA,"JRO",'2016'!L:L,"&lt;&gt;"), 0)</f>
        <v>0</v>
      </c>
      <c r="AI80" s="0" t="n">
        <f aca="false">IFERROR(SUMIFS('2016'!L:L,'2016'!F:F,A80,'2016'!C:C,B80,'2016'!D:D,"",'2016'!AA:AA,"JRO"), 0)</f>
        <v>0</v>
      </c>
      <c r="AJ80" s="7" t="n">
        <f aca="false">IFERROR(AI80/AH80, 0)</f>
        <v>0</v>
      </c>
      <c r="AK80" s="0" t="n">
        <f aca="false">IFERROR(SUMIFS('2016'!$G:$G,'2016'!F:F,A80,'2016'!C:C,B80,'2016'!D:D,"",'2016'!AA:AA,"NRO",'2016'!L:L,"&lt;&gt;"), 0)</f>
        <v>0</v>
      </c>
      <c r="AL80" s="0" t="n">
        <f aca="false">IFERROR(SUMIFS('2016'!L:L,'2016'!F:F,A80,'2016'!C:C,B80,'2016'!D:D,"",'2016'!AA:AA,"NRO"), 0)</f>
        <v>0</v>
      </c>
      <c r="AM80" s="0" t="n">
        <f aca="false">IFERROR(AL80/AK80, 0)</f>
        <v>0</v>
      </c>
      <c r="AN80" s="0" t="n">
        <f aca="false">IFERROR(SUMIFS('2016'!$G:$G,'2016'!F:F,A80,'2016'!C:C,B80,'2016'!D:D,"",'2016'!AA:AA,"CRO",'2016'!L:L,"&lt;&gt;"), 0)</f>
        <v>0</v>
      </c>
      <c r="AO80" s="0" t="n">
        <f aca="false">IFERROR(SUMIFS('2016'!L:L,'2016'!F:F,A80,'2016'!C:C,B80,'2016'!D:D,"",'2016'!AA:AA,"CRO"), 0)</f>
        <v>0</v>
      </c>
      <c r="AP80" s="0" t="n">
        <f aca="false">IFERROR(AO80/AN80, 0)</f>
        <v>0</v>
      </c>
      <c r="AQ80" s="0" t="n">
        <f aca="false">SUM(AT80,AW80,AZ80)</f>
        <v>0</v>
      </c>
      <c r="AR80" s="0" t="n">
        <f aca="false">SUM(AU80,AX80,BA80)</f>
        <v>0</v>
      </c>
      <c r="AS80" s="7" t="n">
        <f aca="false">IFERROR(AR80/AQ80, 0)</f>
        <v>0</v>
      </c>
      <c r="AT80" s="0" t="n">
        <f aca="false">IFERROR(SUMIFS('2015'!$G:$G,'2015'!F:F,A80,'2015'!C:C,B80,'2015'!D:D,"",'2015'!AA:AA,"JRO",'2015'!L:L,"&lt;&gt;"), 0)</f>
        <v>0</v>
      </c>
      <c r="AU80" s="0" t="n">
        <f aca="false">IFERROR(SUMIFS('2015'!L:L,'2015'!F:F,A80,'2015'!C:C,B80,'2015'!D:D,"",'2015'!AA:AA,"JRO"), 0)</f>
        <v>0</v>
      </c>
      <c r="AV80" s="0" t="n">
        <f aca="false">IFERROR(AU80/AT80, 0)</f>
        <v>0</v>
      </c>
      <c r="AW80" s="0" t="n">
        <f aca="false">IFERROR(SUMIFS('2015'!$G:$G,'2015'!F:F,A80,'2015'!C:C,B80,'2015'!D:D,"",'2015'!AA:AA,"NRO",'2015'!L:L,"&lt;&gt;"), 0)</f>
        <v>0</v>
      </c>
      <c r="AX80" s="0" t="n">
        <f aca="false">IFERROR(SUMIFS('2015'!L:L,'2015'!F:F,A80,'2015'!C:C,B80,'2015'!D:D,"",'2015'!AA:AA,"NRO"), 0)</f>
        <v>0</v>
      </c>
      <c r="AY80" s="0" t="n">
        <f aca="false">IFERROR(AX80/AW80, 0)</f>
        <v>0</v>
      </c>
      <c r="AZ80" s="0" t="n">
        <f aca="false">IFERROR(SUMIFS('2015'!$G:$G,'2015'!F:F,A80,'2015'!C:C,B80,'2015'!D:D,"",'2015'!AA:AA,"CRO",'2015'!L:L,"&lt;&gt;"), 0)</f>
        <v>0</v>
      </c>
      <c r="BA80" s="0" t="n">
        <f aca="false">IFERROR(SUMIFS('2015'!L:L,'2015'!F:F,A80,'2015'!C:C,B80,'2015'!D:D,"",'2015'!AA:AA,"CRO"), 0)</f>
        <v>0</v>
      </c>
      <c r="BB80" s="0" t="n">
        <f aca="false">IFERROR(BA80/AZ80, 0)</f>
        <v>0</v>
      </c>
      <c r="BC80" s="0" t="n">
        <f aca="false">SUM(BF80,BI80)</f>
        <v>0</v>
      </c>
      <c r="BD80" s="0" t="n">
        <f aca="false">SUM(BG80,BJ80)</f>
        <v>0</v>
      </c>
      <c r="BE80" s="7" t="n">
        <f aca="false">IFERROR(BD80/BC80, 0)</f>
        <v>0</v>
      </c>
      <c r="BF80" s="0" t="n">
        <f aca="false">IFERROR(SUMIFS('2014'!$G:$G,'2014'!F:F,A80,'2014'!C:C,B80,'2014'!D:D,"",'2014'!AA:AA,"JRO",'2014'!L:L,"&lt;&gt;"), 0)</f>
        <v>0</v>
      </c>
      <c r="BG80" s="0" t="n">
        <f aca="false">IFERROR(SUMIFS('2014'!L:L,'2014'!F:F,A80,'2014'!C:C,B80,'2014'!D:D,"",'2014'!AA:AA,"JRO"), 0)</f>
        <v>0</v>
      </c>
      <c r="BH80" s="7" t="n">
        <f aca="false">IFERROR(BG80/BF80, 0)</f>
        <v>0</v>
      </c>
      <c r="BI80" s="0" t="n">
        <f aca="false">IFERROR(SUMIFS('2014'!$G:$G,'2014'!F:F,A80,'2014'!C:C,B80,'2014'!D:D,"",'2014'!AA:AA,"CRO",'2014'!L:L,"&lt;&gt;"), 0)</f>
        <v>0</v>
      </c>
      <c r="BJ80" s="0" t="n">
        <f aca="false">IFERROR(SUMIFS('2014'!L:L,'2014'!F:F,A80,'2014'!C:C,B80,'2014'!D:D,"",'2014'!AA:AA,"CRO"), 0)</f>
        <v>0</v>
      </c>
      <c r="BK80" s="0" t="n">
        <f aca="false">IFERROR(BJ80/BI80, 0)</f>
        <v>0</v>
      </c>
      <c r="BL80" s="0" t="n">
        <f aca="false">IFERROR(SUMIFS('2013'!$G:$G,'2013'!F:F,A80,'2013'!C:C,B80,'2013'!D:D,"",'2013'!AA:AA,"JRO",'2013'!L:L,"&lt;&gt;"), 0)</f>
        <v>0</v>
      </c>
      <c r="BM80" s="0" t="n">
        <f aca="false">IFERROR(SUMIFS('2013'!L:L,'2013'!F:F,A80,'2013'!C:C,B80,'2013'!D:D,"",'2013'!AA:AA,"JRO"), 0)</f>
        <v>0</v>
      </c>
      <c r="BN80" s="0" t="n">
        <f aca="false">IFERROR(BM80/BL80, 0)</f>
        <v>0</v>
      </c>
      <c r="BO80" s="0" t="n">
        <f aca="false">IFERROR(SUMIFS('2012'!$G:$G,'2012'!F:F,A80,'2012'!C:C,B80,'2012'!D:D,"",'2012'!AA:AA,"JRO",'2012'!L:L,"&lt;&gt;"), 0)</f>
        <v>0</v>
      </c>
      <c r="BP80" s="0" t="n">
        <f aca="false">IFERROR(SUMIFS('2012'!L:L,'2012'!F:F,A80,'2012'!C:C,B80,'2012'!D:D,"",'2012'!AA:AA,"JRO"), 0)</f>
        <v>0</v>
      </c>
      <c r="BQ80" s="0" t="n">
        <f aca="false">IFERROR(BP80/BO80, 0)</f>
        <v>0</v>
      </c>
      <c r="BR80" s="0" t="n">
        <f aca="false">IFERROR(SUMIFS('2011'!$G:$G,'2011'!F:F,A80,'2011'!C:C,B80,'2011'!D:D,"",'2011'!AA:AA,"JRO",'2011'!L:L,"&lt;&gt;"), 0)</f>
        <v>0</v>
      </c>
      <c r="BS80" s="0" t="n">
        <f aca="false">IFERROR(SUMIFS('2011'!L:L,'2011'!F:F,A80,'2011'!C:C,B80,'2011'!D:D,"",'2011'!AA:AA,"JRO"), 0)</f>
        <v>0</v>
      </c>
      <c r="BT80" s="7" t="n">
        <f aca="false">IFERROR(BS80/BR80, 0)</f>
        <v>0</v>
      </c>
      <c r="BU80" s="0" t="n">
        <f aca="false">IFERROR(SUMIFS('2010'!$G:$G,'2010'!F:F,A80,'2010'!C:C,B80,'2010'!D:D,"",'2010'!AA:AA,"JRO",'2010'!L:L,"&lt;&gt;"), 0)</f>
        <v>0</v>
      </c>
      <c r="BV80" s="0" t="n">
        <f aca="false">IFERROR(SUMIFS('2010'!L:L,'2010'!F:F,A80,'2010'!C:C,B80,'2010'!D:D,"",'2010'!AA:AA,"JRO"), 0)</f>
        <v>0</v>
      </c>
      <c r="BW80" s="7" t="n">
        <f aca="false">IFERROR(BV80/BU80, 0)</f>
        <v>0</v>
      </c>
      <c r="BX80" s="0" t="n">
        <f aca="false">IFERROR(SUMIFS('2009'!$G:$G,'2009'!F:F,A80,'2009'!C:C,B80,'2009'!D:D,"",'2009'!AA:AA,"JRO",'2009'!L:L,"&lt;&gt;"), 0)</f>
        <v>0</v>
      </c>
      <c r="BY80" s="0" t="n">
        <f aca="false">IFERROR(SUMIFS('2009'!L:L,'2009'!F:F,A80,'2009'!C:C,B80,'2009'!D:D,"",'2009'!AA:AA,"JRO"), 0)</f>
        <v>0</v>
      </c>
      <c r="BZ80" s="7" t="n">
        <f aca="false">IFERROR(BY80/BX80, 0)</f>
        <v>0</v>
      </c>
    </row>
    <row r="81" customFormat="false" ht="15" hidden="false" customHeight="false" outlineLevel="0" collapsed="false">
      <c r="A81" s="0" t="s">
        <v>88</v>
      </c>
      <c r="B81" s="13" t="s">
        <v>47</v>
      </c>
      <c r="C81" s="56" t="n">
        <f aca="false">IFERROR(AVERAGEIFS(I81:BZ81,I$2:BZ$2,"JRO escorts per deportee",I81:BZ81,"&lt;&gt;0"), 0)</f>
        <v>0</v>
      </c>
      <c r="D81" s="13" t="n">
        <f aca="false">IFERROR(AVERAGEIFS(I81:BZ81,I$2:BZ$2,"NRO escorts per deportee",I81:BZ81,"&lt;&gt;0"), 0)</f>
        <v>0</v>
      </c>
      <c r="E81" s="13" t="n">
        <f aca="false">IFERROR(AVERAGEIFS(I81:BZ81,I$2:BZ$2,"CRO escorts per deportee",I81:BZ81,"&lt;&gt;0"), 0)</f>
        <v>0</v>
      </c>
      <c r="G81" s="0" t="n">
        <f aca="false">SUM(J81,M81,P81)</f>
        <v>0</v>
      </c>
      <c r="H81" s="0" t="n">
        <f aca="false">SUM(K81,N81,Q81)</f>
        <v>0</v>
      </c>
      <c r="I81" s="7" t="n">
        <f aca="false">IFERROR(H81/G81, 0)</f>
        <v>0</v>
      </c>
      <c r="J81" s="0" t="n">
        <f aca="false">IFERROR(SUMIFS('2018'!$H:$H,'2018'!$C:$C,B81,'2018'!$F:$F,A81,'2018'!AA:AA,"JRO",'2018'!P:P,"&lt;&gt;")+SUMIFS('2018'!$I:$I,'2018'!$D:$D,B81,'2018'!$F:$F,A81,'2018'!AA:AA,"JRO",'2018'!Q:Q,"&lt;&gt;")+SUMIFS('2018'!$J:$J,'2018'!$E:$E,B81,'2018'!$F:$F,A81,'2018'!AA:AA,"JRO",'2018'!R:R,"&lt;&gt;"), 0)</f>
        <v>0</v>
      </c>
      <c r="K81" s="0" t="n">
        <f aca="false">IFERROR(SUMIFS('2018'!M:M,'2018'!AA:AA,"JRO",'2018'!F:F,A81,'2018'!C:C,B81)+SUMIFS('2018'!P:P,'2018'!AA:AA,"JRO",'2018'!F:F,A81,'2018'!C:C,B81)+SUMIFS('2018'!N:N,'2018'!AA:AA,"JRO",'2018'!F:F,A81,'2018'!D:D,B81)+SUMIFS('2018'!N:N,'2018'!AA:AA,"JRO",'2018'!F:F,A81,'2018'!D:D,B81)+SUMIFS('2018'!O:O,'2018'!AA:AA,"JRO",'2018'!F:F,A81,'2018'!E:E,B81)+SUMIFS('2018'!R:R,'2018'!AA:AA,"JRO",'2018'!F:F,A81,'2018'!E:E,B81), 0)</f>
        <v>0</v>
      </c>
      <c r="L81" s="7" t="n">
        <f aca="false">IFERROR(K81/J81, 0)</f>
        <v>0</v>
      </c>
      <c r="M81" s="0" t="n">
        <f aca="false">IFERROR(SUMIFS('2018'!$H:$H,'2018'!$C:$C,B81,'2018'!$F:$F,A81,'2018'!AA:AA,"NRO",'2018'!P:P,"&lt;&gt;")+SUMIFS('2018'!$I:$I,'2018'!$D:$D,B81,'2018'!$F:$F,A81,'2018'!AA:AA,"NRO",'2018'!Q:Q,"&lt;&gt;")+SUMIFS('2018'!$J:$J,'2018'!$E:$E,B81,'2018'!$F:$F,A81,'2018'!AA:AA,"NRO",'2018'!R:R,"&lt;&gt;"), 0)</f>
        <v>0</v>
      </c>
      <c r="N81" s="0" t="n">
        <f aca="false">IFERROR(SUMIFS('2018'!M:M,'2018'!AA:AA,"NRO",'2018'!F:F,A81,'2018'!C:C,B81)+SUMIFS('2018'!P:P,'2018'!AA:AA,"NRO",'2018'!F:F,A81,'2018'!C:C,B81)+SUMIFS('2018'!N:N,'2018'!AA:AA,"NRO",'2018'!F:F,A81,'2018'!D:D,B81)+SUMIFS('2018'!N:N,'2018'!AA:AA,"NRO",'2018'!F:F,A81,'2018'!D:D,B81)+SUMIFS('2018'!O:O,'2018'!AA:AA,"NRO",'2018'!F:F,A81,'2018'!E:E,B81)+SUMIFS('2018'!R:R,'2018'!AA:AA,"NRO",'2018'!F:F,A81,'2018'!E:E,B81), 0)</f>
        <v>0</v>
      </c>
      <c r="O81" s="7" t="n">
        <f aca="false">IFERROR(N81/M81, 0)</f>
        <v>0</v>
      </c>
      <c r="P81" s="0" t="n">
        <f aca="false">IFERROR(SUMIFS('2018'!$H:$H,'2018'!$C:$C,B81,'2018'!$F:$F,A81,'2018'!AA:AA,"CRO")+SUMIFS('2018'!$I:$I,'2018'!$D:$D,B81,'2018'!$F:$F,A81,'2018'!AA:AA,"CRO")+SUMIFS('2018'!$J:$J,'2018'!$E:$E,B81,'2018'!$F:$F,A81,'2018'!AA:AA,"CRO"), 0)</f>
        <v>0</v>
      </c>
      <c r="Q81" s="0" t="n">
        <f aca="false">IFERROR(SUMIFS('2018'!M:M,'2018'!AA:AA,"CRO",'2018'!F:F,A81,'2018'!C:C,B81)+SUMIFS('2018'!P:P,'2018'!AA:AA,"CRO",'2018'!F:F,A81,'2018'!C:C,B81)+SUMIFS('2018'!N:N,'2018'!AA:AA,"CRO",'2018'!F:F,A81,'2018'!D:D,B81)+SUMIFS('2018'!N:N,'2018'!AA:AA,"CRO",'2018'!F:F,A81,'2018'!D:D,B81)+SUMIFS('2018'!O:O,'2018'!AA:AA,"CRO",'2018'!F:F,A81,'2018'!E:E,B81)+SUMIFS('2018'!R:R,'2018'!AA:AA,"CRO",'2018'!F:F,A81,'2018'!E:E,B81), 0)</f>
        <v>0</v>
      </c>
      <c r="R81" s="7" t="n">
        <f aca="false">IFERROR(Q81/P81, 0)</f>
        <v>0</v>
      </c>
      <c r="S81" s="7" t="n">
        <f aca="false">SUM(V81,Y81,AB81)</f>
        <v>0</v>
      </c>
      <c r="T81" s="7" t="n">
        <f aca="false">SUM(W81,Z81,AC81)</f>
        <v>0</v>
      </c>
      <c r="U81" s="7" t="n">
        <f aca="false">IFERROR(T81/S81, 0)</f>
        <v>0</v>
      </c>
      <c r="V81" s="0" t="n">
        <f aca="false">SUMIFS('2017'!$H:$H,'2017'!$C:$C,B81,'2017'!$F:$F,A81,'2017'!AA:AA,"JRO",'2017'!P:P,"&lt;&gt;")+SUMIFS('2017'!$I:$I,'2017'!$D:$D,B81,'2017'!$F:$F,A81,'2017'!AA:AA,"JRO",'2017'!Q:Q,"&lt;&gt;")+SUMIFS('2017'!$J:$J,'2017'!$E:$E,B81,'2017'!$F:$F,A81,'2017'!AA:AA,"JRO",'2017'!R:R,"&lt;&gt;")</f>
        <v>0</v>
      </c>
      <c r="W81" s="0" t="n">
        <f aca="false">IFERROR(SUMIFS('2017'!M:M,'2017'!AA:AA,"JRO",'2017'!F:F,A81,'2017'!C:C,B81)+SUMIFS('2017'!P:P,'2017'!AA:AA,"JRO",'2017'!F:F,A81,'2017'!C:C,B81)+SUMIFS('2017'!N:N,'2017'!AA:AA,"JRO",'2017'!F:F,A81,'2017'!D:D,B81)+SUMIFS('2017'!N:N,'2017'!AA:AA,"JRO",'2017'!F:F,A81,'2017'!D:D,B81)+SUMIFS('2017'!O:O,'2017'!AA:AA,"JRO",'2017'!F:F,A81,'2017'!E:E,B81)+SUMIFS('2017'!R:R,'2017'!AA:AA,"JRO",'2017'!F:F,A81,'2017'!E:E,B81), 0)</f>
        <v>0</v>
      </c>
      <c r="X81" s="7" t="n">
        <f aca="false">IFERROR(W81/V81, 0)</f>
        <v>0</v>
      </c>
      <c r="Y81" s="0" t="n">
        <f aca="false">IFERROR(SUMIFS('2017'!$H:$H,'2017'!$C:$C,B81,'2017'!$F:$F,A81,'2017'!AA:AA,"NRO",'2017'!P:P,"&lt;&gt;")+SUMIFS('2017'!$I:$I,'2017'!$D:$D,B81,'2017'!$F:$F,A81,'2017'!AA:AA,"NRO",'2017'!Q:Q,"&lt;&gt;")+SUMIFS('2017'!$J:$J,'2017'!$E:$E,B81,'2017'!$F:$F,A81,'2017'!AA:AA,"NRO",'2017'!R:R,"&lt;&gt;"), 0)</f>
        <v>0</v>
      </c>
      <c r="Z81" s="0" t="n">
        <f aca="false">IFERROR(SUMIFS('2017'!M:M,'2017'!AA:AA,"NRO",'2017'!F:F,A81,'2017'!C:C,B81)+SUMIFS('2017'!P:P,'2017'!AA:AA,"NRO",'2017'!F:F,A81,'2017'!C:C,B81)+SUMIFS('2017'!N:N,'2017'!AA:AA,"NRO",'2017'!F:F,A81,'2017'!D:D,B81)+SUMIFS('2017'!N:N,'2017'!AA:AA,"NRO",'2017'!F:F,A81,'2017'!D:D,B81)+SUMIFS('2017'!O:O,'2017'!AA:AA,"NRO",'2017'!F:F,A81,'2017'!E:E,B81)+SUMIFS('2017'!R:R,'2017'!AA:AA,"NRO",'2017'!F:F,A81,'2017'!E:E,B81), 0)</f>
        <v>0</v>
      </c>
      <c r="AA81" s="7" t="n">
        <f aca="false">IFERROR(Z81/Y81, 0)</f>
        <v>0</v>
      </c>
      <c r="AB81" s="0" t="n">
        <f aca="false">IFERROR(SUMIFS('2017'!$H:$H,'2017'!$C:$C,B81,'2017'!$F:$F,A81,'2017'!AA:AA,"CRO",'2017'!P:P,"&lt;&gt;")+SUMIFS('2017'!$I:$I,'2017'!$D:$D,B81,'2017'!$F:$F,A81,'2017'!AA:AA,"CRO",'2017'!Q:Q,"&lt;&gt;")+SUMIFS('2017'!$J:$J,'2017'!$E:$E,B81,'2017'!$F:$F,A81,'2017'!AA:AA,"CRO",'2017'!R:R,"&lt;&gt;"), 0)</f>
        <v>0</v>
      </c>
      <c r="AC81" s="0" t="n">
        <f aca="false">IFERROR(SUMIFS('2017'!M:M,'2017'!AA:AA,"CRO",'2017'!F:F,A81,'2017'!C:C,B81)+SUMIFS('2017'!P:P,'2017'!AA:AA,"CRO",'2017'!F:F,A81,'2017'!C:C,B81)+SUMIFS('2017'!N:N,'2017'!AA:AA,"CRO",'2017'!F:F,A81,'2017'!D:D,B81)+SUMIFS('2017'!N:N,'2017'!AA:AA,"CRO",'2017'!F:F,A81,'2017'!D:D,B81)+SUMIFS('2017'!O:O,'2017'!AA:AA,"CRO",'2017'!F:F,A81,'2017'!E:E,B81)+SUMIFS('2017'!R:R,'2017'!AA:AA,"CRO",'2017'!F:F,A81,'2017'!E:E,B81), 0)</f>
        <v>0</v>
      </c>
      <c r="AD81" s="0" t="n">
        <f aca="false">IFERROR(AC81/AB81, 0)</f>
        <v>0</v>
      </c>
      <c r="AE81" s="0" t="n">
        <f aca="false">SUM(AH81,AK81,AN81)</f>
        <v>0</v>
      </c>
      <c r="AF81" s="0" t="n">
        <f aca="false">SUM(AI81,AL81,AO81)</f>
        <v>0</v>
      </c>
      <c r="AG81" s="7" t="n">
        <f aca="false">IFERROR(AF81/AE81, 0)</f>
        <v>0</v>
      </c>
      <c r="AH81" s="0" t="n">
        <f aca="false">IFERROR(SUMIFS('2016'!$G:$G,'2016'!F:F,A81,'2016'!C:C,B81,'2016'!D:D,"",'2016'!AA:AA,"JRO",'2016'!L:L,"&lt;&gt;"), 0)</f>
        <v>0</v>
      </c>
      <c r="AI81" s="0" t="n">
        <f aca="false">IFERROR(SUMIFS('2016'!L:L,'2016'!F:F,A81,'2016'!C:C,B81,'2016'!D:D,"",'2016'!AA:AA,"JRO"), 0)</f>
        <v>0</v>
      </c>
      <c r="AJ81" s="7" t="n">
        <f aca="false">IFERROR(AI81/AH81, 0)</f>
        <v>0</v>
      </c>
      <c r="AK81" s="0" t="n">
        <f aca="false">IFERROR(SUMIFS('2016'!$G:$G,'2016'!F:F,A81,'2016'!C:C,B81,'2016'!D:D,"",'2016'!AA:AA,"NRO",'2016'!L:L,"&lt;&gt;"), 0)</f>
        <v>0</v>
      </c>
      <c r="AL81" s="0" t="n">
        <f aca="false">IFERROR(SUMIFS('2016'!L:L,'2016'!F:F,A81,'2016'!C:C,B81,'2016'!D:D,"",'2016'!AA:AA,"NRO"), 0)</f>
        <v>0</v>
      </c>
      <c r="AM81" s="0" t="n">
        <f aca="false">IFERROR(AL81/AK81, 0)</f>
        <v>0</v>
      </c>
      <c r="AN81" s="0" t="n">
        <f aca="false">IFERROR(SUMIFS('2016'!$G:$G,'2016'!F:F,A81,'2016'!C:C,B81,'2016'!D:D,"",'2016'!AA:AA,"CRO",'2016'!L:L,"&lt;&gt;"), 0)</f>
        <v>0</v>
      </c>
      <c r="AO81" s="0" t="n">
        <f aca="false">IFERROR(SUMIFS('2016'!L:L,'2016'!F:F,A81,'2016'!C:C,B81,'2016'!D:D,"",'2016'!AA:AA,"CRO"), 0)</f>
        <v>0</v>
      </c>
      <c r="AP81" s="0" t="n">
        <f aca="false">IFERROR(AO81/AN81, 0)</f>
        <v>0</v>
      </c>
      <c r="AQ81" s="0" t="n">
        <f aca="false">SUM(AT81,AW81,AZ81)</f>
        <v>0</v>
      </c>
      <c r="AR81" s="0" t="n">
        <f aca="false">SUM(AU81,AX81,BA81)</f>
        <v>0</v>
      </c>
      <c r="AS81" s="7" t="n">
        <f aca="false">IFERROR(AR81/AQ81, 0)</f>
        <v>0</v>
      </c>
      <c r="AT81" s="0" t="n">
        <f aca="false">IFERROR(SUMIFS('2015'!$G:$G,'2015'!F:F,A81,'2015'!C:C,B81,'2015'!D:D,"",'2015'!AA:AA,"JRO",'2015'!L:L,"&lt;&gt;"), 0)</f>
        <v>0</v>
      </c>
      <c r="AU81" s="0" t="n">
        <f aca="false">IFERROR(SUMIFS('2015'!L:L,'2015'!F:F,A81,'2015'!C:C,B81,'2015'!D:D,"",'2015'!AA:AA,"JRO"), 0)</f>
        <v>0</v>
      </c>
      <c r="AV81" s="0" t="n">
        <f aca="false">IFERROR(AU81/AT81, 0)</f>
        <v>0</v>
      </c>
      <c r="AW81" s="0" t="n">
        <f aca="false">IFERROR(SUMIFS('2015'!$G:$G,'2015'!F:F,A81,'2015'!C:C,B81,'2015'!D:D,"",'2015'!AA:AA,"NRO",'2015'!L:L,"&lt;&gt;"), 0)</f>
        <v>0</v>
      </c>
      <c r="AX81" s="0" t="n">
        <f aca="false">IFERROR(SUMIFS('2015'!L:L,'2015'!F:F,A81,'2015'!C:C,B81,'2015'!D:D,"",'2015'!AA:AA,"NRO"), 0)</f>
        <v>0</v>
      </c>
      <c r="AY81" s="0" t="n">
        <f aca="false">IFERROR(AX81/AW81, 0)</f>
        <v>0</v>
      </c>
      <c r="AZ81" s="0" t="n">
        <f aca="false">IFERROR(SUMIFS('2015'!$G:$G,'2015'!F:F,A81,'2015'!C:C,B81,'2015'!D:D,"",'2015'!AA:AA,"CRO",'2015'!L:L,"&lt;&gt;"), 0)</f>
        <v>0</v>
      </c>
      <c r="BA81" s="0" t="n">
        <f aca="false">IFERROR(SUMIFS('2015'!L:L,'2015'!F:F,A81,'2015'!C:C,B81,'2015'!D:D,"",'2015'!AA:AA,"CRO"), 0)</f>
        <v>0</v>
      </c>
      <c r="BB81" s="0" t="n">
        <f aca="false">IFERROR(BA81/AZ81, 0)</f>
        <v>0</v>
      </c>
      <c r="BC81" s="0" t="n">
        <f aca="false">SUM(BF81,BI81)</f>
        <v>0</v>
      </c>
      <c r="BD81" s="0" t="n">
        <f aca="false">SUM(BG81,BJ81)</f>
        <v>0</v>
      </c>
      <c r="BE81" s="7" t="n">
        <f aca="false">IFERROR(BD81/BC81, 0)</f>
        <v>0</v>
      </c>
      <c r="BF81" s="0" t="n">
        <f aca="false">IFERROR(SUMIFS('2014'!$G:$G,'2014'!F:F,A81,'2014'!C:C,B81,'2014'!D:D,"",'2014'!AA:AA,"JRO",'2014'!L:L,"&lt;&gt;"), 0)</f>
        <v>0</v>
      </c>
      <c r="BG81" s="0" t="n">
        <f aca="false">IFERROR(SUMIFS('2014'!L:L,'2014'!F:F,A81,'2014'!C:C,B81,'2014'!D:D,"",'2014'!AA:AA,"JRO"), 0)</f>
        <v>0</v>
      </c>
      <c r="BH81" s="7" t="n">
        <f aca="false">IFERROR(BG81/BF81, 0)</f>
        <v>0</v>
      </c>
      <c r="BI81" s="0" t="n">
        <f aca="false">IFERROR(SUMIFS('2014'!$G:$G,'2014'!F:F,A81,'2014'!C:C,B81,'2014'!D:D,"",'2014'!AA:AA,"CRO",'2014'!L:L,"&lt;&gt;"), 0)</f>
        <v>0</v>
      </c>
      <c r="BJ81" s="0" t="n">
        <f aca="false">IFERROR(SUMIFS('2014'!L:L,'2014'!F:F,A81,'2014'!C:C,B81,'2014'!D:D,"",'2014'!AA:AA,"CRO"), 0)</f>
        <v>0</v>
      </c>
      <c r="BK81" s="0" t="n">
        <f aca="false">IFERROR(BJ81/BI81, 0)</f>
        <v>0</v>
      </c>
      <c r="BL81" s="0" t="n">
        <f aca="false">IFERROR(SUMIFS('2013'!$G:$G,'2013'!F:F,A81,'2013'!C:C,B81,'2013'!D:D,"",'2013'!AA:AA,"JRO",'2013'!L:L,"&lt;&gt;"), 0)</f>
        <v>0</v>
      </c>
      <c r="BM81" s="0" t="n">
        <f aca="false">IFERROR(SUMIFS('2013'!L:L,'2013'!F:F,A81,'2013'!C:C,B81,'2013'!D:D,"",'2013'!AA:AA,"JRO"), 0)</f>
        <v>0</v>
      </c>
      <c r="BN81" s="0" t="n">
        <f aca="false">IFERROR(BM81/BL81, 0)</f>
        <v>0</v>
      </c>
      <c r="BO81" s="0" t="n">
        <f aca="false">IFERROR(SUMIFS('2012'!$G:$G,'2012'!F:F,A81,'2012'!C:C,B81,'2012'!D:D,"",'2012'!AA:AA,"JRO",'2012'!L:L,"&lt;&gt;"), 0)</f>
        <v>0</v>
      </c>
      <c r="BP81" s="0" t="n">
        <f aca="false">IFERROR(SUMIFS('2012'!L:L,'2012'!F:F,A81,'2012'!C:C,B81,'2012'!D:D,"",'2012'!AA:AA,"JRO"), 0)</f>
        <v>0</v>
      </c>
      <c r="BQ81" s="0" t="n">
        <f aca="false">IFERROR(BP81/BO81, 0)</f>
        <v>0</v>
      </c>
      <c r="BR81" s="0" t="n">
        <f aca="false">IFERROR(SUMIFS('2011'!$G:$G,'2011'!F:F,A81,'2011'!C:C,B81,'2011'!D:D,"",'2011'!AA:AA,"JRO",'2011'!L:L,"&lt;&gt;"), 0)</f>
        <v>0</v>
      </c>
      <c r="BS81" s="0" t="n">
        <f aca="false">IFERROR(SUMIFS('2011'!L:L,'2011'!F:F,A81,'2011'!C:C,B81,'2011'!D:D,"",'2011'!AA:AA,"JRO"), 0)</f>
        <v>0</v>
      </c>
      <c r="BT81" s="7" t="n">
        <f aca="false">IFERROR(BS81/BR81, 0)</f>
        <v>0</v>
      </c>
      <c r="BU81" s="0" t="n">
        <f aca="false">IFERROR(SUMIFS('2010'!$G:$G,'2010'!F:F,A81,'2010'!C:C,B81,'2010'!D:D,"",'2010'!AA:AA,"JRO",'2010'!L:L,"&lt;&gt;"), 0)</f>
        <v>0</v>
      </c>
      <c r="BV81" s="0" t="n">
        <f aca="false">IFERROR(SUMIFS('2010'!L:L,'2010'!F:F,A81,'2010'!C:C,B81,'2010'!D:D,"",'2010'!AA:AA,"JRO"), 0)</f>
        <v>0</v>
      </c>
      <c r="BW81" s="7" t="n">
        <f aca="false">IFERROR(BV81/BU81, 0)</f>
        <v>0</v>
      </c>
      <c r="BX81" s="0" t="n">
        <f aca="false">IFERROR(SUMIFS('2009'!$G:$G,'2009'!F:F,A81,'2009'!C:C,B81,'2009'!D:D,"",'2009'!AA:AA,"JRO",'2009'!L:L,"&lt;&gt;"), 0)</f>
        <v>0</v>
      </c>
      <c r="BY81" s="0" t="n">
        <f aca="false">IFERROR(SUMIFS('2009'!L:L,'2009'!F:F,A81,'2009'!C:C,B81,'2009'!D:D,"",'2009'!AA:AA,"JRO"), 0)</f>
        <v>0</v>
      </c>
      <c r="BZ81" s="7" t="n">
        <f aca="false">IFERROR(BY81/BX81, 0)</f>
        <v>0</v>
      </c>
    </row>
    <row r="82" customFormat="false" ht="15" hidden="false" customHeight="false" outlineLevel="0" collapsed="false">
      <c r="A82" s="0" t="s">
        <v>88</v>
      </c>
      <c r="B82" s="13" t="s">
        <v>59</v>
      </c>
      <c r="C82" s="56" t="n">
        <f aca="false">IFERROR(AVERAGEIFS(I82:BZ82,I$2:BZ$2,"JRO escorts per deportee",I82:BZ82,"&lt;&gt;0"), 0)</f>
        <v>0</v>
      </c>
      <c r="D82" s="13" t="n">
        <f aca="false">IFERROR(AVERAGEIFS(I82:BZ82,I$2:BZ$2,"NRO escorts per deportee",I82:BZ82,"&lt;&gt;0"), 0)</f>
        <v>0</v>
      </c>
      <c r="E82" s="13" t="n">
        <f aca="false">IFERROR(AVERAGEIFS(I82:BZ82,I$2:BZ$2,"CRO escorts per deportee",I82:BZ82,"&lt;&gt;0"), 0)</f>
        <v>0</v>
      </c>
      <c r="G82" s="0" t="n">
        <f aca="false">SUM(J82,M82,P82)</f>
        <v>0</v>
      </c>
      <c r="H82" s="0" t="n">
        <f aca="false">SUM(K82,N82,Q82)</f>
        <v>0</v>
      </c>
      <c r="I82" s="7" t="n">
        <f aca="false">IFERROR(H82/G82, 0)</f>
        <v>0</v>
      </c>
      <c r="J82" s="0" t="n">
        <f aca="false">IFERROR(SUMIFS('2018'!$H:$H,'2018'!$C:$C,B82,'2018'!$F:$F,A82,'2018'!AA:AA,"JRO",'2018'!P:P,"&lt;&gt;")+SUMIFS('2018'!$I:$I,'2018'!$D:$D,B82,'2018'!$F:$F,A82,'2018'!AA:AA,"JRO",'2018'!Q:Q,"&lt;&gt;")+SUMIFS('2018'!$J:$J,'2018'!$E:$E,B82,'2018'!$F:$F,A82,'2018'!AA:AA,"JRO",'2018'!R:R,"&lt;&gt;"), 0)</f>
        <v>0</v>
      </c>
      <c r="K82" s="0" t="n">
        <f aca="false">IFERROR(SUMIFS('2018'!M:M,'2018'!AA:AA,"JRO",'2018'!F:F,A82,'2018'!C:C,B82)+SUMIFS('2018'!P:P,'2018'!AA:AA,"JRO",'2018'!F:F,A82,'2018'!C:C,B82)+SUMIFS('2018'!N:N,'2018'!AA:AA,"JRO",'2018'!F:F,A82,'2018'!D:D,B82)+SUMIFS('2018'!N:N,'2018'!AA:AA,"JRO",'2018'!F:F,A82,'2018'!D:D,B82)+SUMIFS('2018'!O:O,'2018'!AA:AA,"JRO",'2018'!F:F,A82,'2018'!E:E,B82)+SUMIFS('2018'!R:R,'2018'!AA:AA,"JRO",'2018'!F:F,A82,'2018'!E:E,B82), 0)</f>
        <v>0</v>
      </c>
      <c r="L82" s="7" t="n">
        <f aca="false">IFERROR(K82/J82, 0)</f>
        <v>0</v>
      </c>
      <c r="M82" s="0" t="n">
        <f aca="false">IFERROR(SUMIFS('2018'!$H:$H,'2018'!$C:$C,B82,'2018'!$F:$F,A82,'2018'!AA:AA,"NRO",'2018'!P:P,"&lt;&gt;")+SUMIFS('2018'!$I:$I,'2018'!$D:$D,B82,'2018'!$F:$F,A82,'2018'!AA:AA,"NRO",'2018'!Q:Q,"&lt;&gt;")+SUMIFS('2018'!$J:$J,'2018'!$E:$E,B82,'2018'!$F:$F,A82,'2018'!AA:AA,"NRO",'2018'!R:R,"&lt;&gt;"), 0)</f>
        <v>0</v>
      </c>
      <c r="N82" s="0" t="n">
        <f aca="false">IFERROR(SUMIFS('2018'!M:M,'2018'!AA:AA,"NRO",'2018'!F:F,A82,'2018'!C:C,B82)+SUMIFS('2018'!P:P,'2018'!AA:AA,"NRO",'2018'!F:F,A82,'2018'!C:C,B82)+SUMIFS('2018'!N:N,'2018'!AA:AA,"NRO",'2018'!F:F,A82,'2018'!D:D,B82)+SUMIFS('2018'!N:N,'2018'!AA:AA,"NRO",'2018'!F:F,A82,'2018'!D:D,B82)+SUMIFS('2018'!O:O,'2018'!AA:AA,"NRO",'2018'!F:F,A82,'2018'!E:E,B82)+SUMIFS('2018'!R:R,'2018'!AA:AA,"NRO",'2018'!F:F,A82,'2018'!E:E,B82), 0)</f>
        <v>0</v>
      </c>
      <c r="O82" s="7" t="n">
        <f aca="false">IFERROR(N82/M82, 0)</f>
        <v>0</v>
      </c>
      <c r="P82" s="0" t="n">
        <f aca="false">IFERROR(SUMIFS('2018'!$H:$H,'2018'!$C:$C,B82,'2018'!$F:$F,A82,'2018'!AA:AA,"CRO")+SUMIFS('2018'!$I:$I,'2018'!$D:$D,B82,'2018'!$F:$F,A82,'2018'!AA:AA,"CRO")+SUMIFS('2018'!$J:$J,'2018'!$E:$E,B82,'2018'!$F:$F,A82,'2018'!AA:AA,"CRO"), 0)</f>
        <v>0</v>
      </c>
      <c r="Q82" s="0" t="n">
        <f aca="false">IFERROR(SUMIFS('2018'!M:M,'2018'!AA:AA,"CRO",'2018'!F:F,A82,'2018'!C:C,B82)+SUMIFS('2018'!P:P,'2018'!AA:AA,"CRO",'2018'!F:F,A82,'2018'!C:C,B82)+SUMIFS('2018'!N:N,'2018'!AA:AA,"CRO",'2018'!F:F,A82,'2018'!D:D,B82)+SUMIFS('2018'!N:N,'2018'!AA:AA,"CRO",'2018'!F:F,A82,'2018'!D:D,B82)+SUMIFS('2018'!O:O,'2018'!AA:AA,"CRO",'2018'!F:F,A82,'2018'!E:E,B82)+SUMIFS('2018'!R:R,'2018'!AA:AA,"CRO",'2018'!F:F,A82,'2018'!E:E,B82), 0)</f>
        <v>0</v>
      </c>
      <c r="R82" s="7" t="n">
        <f aca="false">IFERROR(Q82/P82, 0)</f>
        <v>0</v>
      </c>
      <c r="S82" s="7" t="n">
        <f aca="false">SUM(V82,Y82,AB82)</f>
        <v>0</v>
      </c>
      <c r="T82" s="7" t="n">
        <f aca="false">SUM(W82,Z82,AC82)</f>
        <v>0</v>
      </c>
      <c r="U82" s="7" t="n">
        <f aca="false">IFERROR(T82/S82, 0)</f>
        <v>0</v>
      </c>
      <c r="V82" s="0" t="n">
        <f aca="false">SUMIFS('2017'!$H:$H,'2017'!$C:$C,B82,'2017'!$F:$F,A82,'2017'!AA:AA,"JRO",'2017'!P:P,"&lt;&gt;")+SUMIFS('2017'!$I:$I,'2017'!$D:$D,B82,'2017'!$F:$F,A82,'2017'!AA:AA,"JRO",'2017'!Q:Q,"&lt;&gt;")+SUMIFS('2017'!$J:$J,'2017'!$E:$E,B82,'2017'!$F:$F,A82,'2017'!AA:AA,"JRO",'2017'!R:R,"&lt;&gt;")</f>
        <v>0</v>
      </c>
      <c r="W82" s="0" t="n">
        <f aca="false">IFERROR(SUMIFS('2017'!M:M,'2017'!AA:AA,"JRO",'2017'!F:F,A82,'2017'!C:C,B82)+SUMIFS('2017'!P:P,'2017'!AA:AA,"JRO",'2017'!F:F,A82,'2017'!C:C,B82)+SUMIFS('2017'!N:N,'2017'!AA:AA,"JRO",'2017'!F:F,A82,'2017'!D:D,B82)+SUMIFS('2017'!N:N,'2017'!AA:AA,"JRO",'2017'!F:F,A82,'2017'!D:D,B82)+SUMIFS('2017'!O:O,'2017'!AA:AA,"JRO",'2017'!F:F,A82,'2017'!E:E,B82)+SUMIFS('2017'!R:R,'2017'!AA:AA,"JRO",'2017'!F:F,A82,'2017'!E:E,B82), 0)</f>
        <v>0</v>
      </c>
      <c r="X82" s="7" t="n">
        <f aca="false">IFERROR(W82/V82, 0)</f>
        <v>0</v>
      </c>
      <c r="Y82" s="0" t="n">
        <f aca="false">IFERROR(SUMIFS('2017'!$H:$H,'2017'!$C:$C,B82,'2017'!$F:$F,A82,'2017'!AA:AA,"NRO",'2017'!P:P,"&lt;&gt;")+SUMIFS('2017'!$I:$I,'2017'!$D:$D,B82,'2017'!$F:$F,A82,'2017'!AA:AA,"NRO",'2017'!Q:Q,"&lt;&gt;")+SUMIFS('2017'!$J:$J,'2017'!$E:$E,B82,'2017'!$F:$F,A82,'2017'!AA:AA,"NRO",'2017'!R:R,"&lt;&gt;"), 0)</f>
        <v>0</v>
      </c>
      <c r="Z82" s="0" t="n">
        <f aca="false">IFERROR(SUMIFS('2017'!M:M,'2017'!AA:AA,"NRO",'2017'!F:F,A82,'2017'!C:C,B82)+SUMIFS('2017'!P:P,'2017'!AA:AA,"NRO",'2017'!F:F,A82,'2017'!C:C,B82)+SUMIFS('2017'!N:N,'2017'!AA:AA,"NRO",'2017'!F:F,A82,'2017'!D:D,B82)+SUMIFS('2017'!N:N,'2017'!AA:AA,"NRO",'2017'!F:F,A82,'2017'!D:D,B82)+SUMIFS('2017'!O:O,'2017'!AA:AA,"NRO",'2017'!F:F,A82,'2017'!E:E,B82)+SUMIFS('2017'!R:R,'2017'!AA:AA,"NRO",'2017'!F:F,A82,'2017'!E:E,B82), 0)</f>
        <v>0</v>
      </c>
      <c r="AA82" s="7" t="n">
        <f aca="false">IFERROR(Z82/Y82, 0)</f>
        <v>0</v>
      </c>
      <c r="AB82" s="0" t="n">
        <f aca="false">IFERROR(SUMIFS('2017'!$H:$H,'2017'!$C:$C,B82,'2017'!$F:$F,A82,'2017'!AA:AA,"CRO",'2017'!P:P,"&lt;&gt;")+SUMIFS('2017'!$I:$I,'2017'!$D:$D,B82,'2017'!$F:$F,A82,'2017'!AA:AA,"CRO",'2017'!Q:Q,"&lt;&gt;")+SUMIFS('2017'!$J:$J,'2017'!$E:$E,B82,'2017'!$F:$F,A82,'2017'!AA:AA,"CRO",'2017'!R:R,"&lt;&gt;"), 0)</f>
        <v>0</v>
      </c>
      <c r="AC82" s="0" t="n">
        <f aca="false">IFERROR(SUMIFS('2017'!M:M,'2017'!AA:AA,"CRO",'2017'!F:F,A82,'2017'!C:C,B82)+SUMIFS('2017'!P:P,'2017'!AA:AA,"CRO",'2017'!F:F,A82,'2017'!C:C,B82)+SUMIFS('2017'!N:N,'2017'!AA:AA,"CRO",'2017'!F:F,A82,'2017'!D:D,B82)+SUMIFS('2017'!N:N,'2017'!AA:AA,"CRO",'2017'!F:F,A82,'2017'!D:D,B82)+SUMIFS('2017'!O:O,'2017'!AA:AA,"CRO",'2017'!F:F,A82,'2017'!E:E,B82)+SUMIFS('2017'!R:R,'2017'!AA:AA,"CRO",'2017'!F:F,A82,'2017'!E:E,B82), 0)</f>
        <v>0</v>
      </c>
      <c r="AD82" s="0" t="n">
        <f aca="false">IFERROR(AC82/AB82, 0)</f>
        <v>0</v>
      </c>
      <c r="AE82" s="0" t="n">
        <f aca="false">SUM(AH82,AK82,AN82)</f>
        <v>0</v>
      </c>
      <c r="AF82" s="0" t="n">
        <f aca="false">SUM(AI82,AL82,AO82)</f>
        <v>0</v>
      </c>
      <c r="AG82" s="7" t="n">
        <f aca="false">IFERROR(AF82/AE82, 0)</f>
        <v>0</v>
      </c>
      <c r="AH82" s="0" t="n">
        <f aca="false">IFERROR(SUMIFS('2016'!$G:$G,'2016'!F:F,A82,'2016'!C:C,B82,'2016'!D:D,"",'2016'!AA:AA,"JRO",'2016'!L:L,"&lt;&gt;"), 0)</f>
        <v>0</v>
      </c>
      <c r="AI82" s="0" t="n">
        <f aca="false">IFERROR(SUMIFS('2016'!L:L,'2016'!F:F,A82,'2016'!C:C,B82,'2016'!D:D,"",'2016'!AA:AA,"JRO"), 0)</f>
        <v>0</v>
      </c>
      <c r="AJ82" s="7" t="n">
        <f aca="false">IFERROR(AI82/AH82, 0)</f>
        <v>0</v>
      </c>
      <c r="AK82" s="0" t="n">
        <f aca="false">IFERROR(SUMIFS('2016'!$G:$G,'2016'!F:F,A82,'2016'!C:C,B82,'2016'!D:D,"",'2016'!AA:AA,"NRO",'2016'!L:L,"&lt;&gt;"), 0)</f>
        <v>0</v>
      </c>
      <c r="AL82" s="0" t="n">
        <f aca="false">IFERROR(SUMIFS('2016'!L:L,'2016'!F:F,A82,'2016'!C:C,B82,'2016'!D:D,"",'2016'!AA:AA,"NRO"), 0)</f>
        <v>0</v>
      </c>
      <c r="AM82" s="0" t="n">
        <f aca="false">IFERROR(AL82/AK82, 0)</f>
        <v>0</v>
      </c>
      <c r="AN82" s="0" t="n">
        <f aca="false">IFERROR(SUMIFS('2016'!$G:$G,'2016'!F:F,A82,'2016'!C:C,B82,'2016'!D:D,"",'2016'!AA:AA,"CRO",'2016'!L:L,"&lt;&gt;"), 0)</f>
        <v>0</v>
      </c>
      <c r="AO82" s="0" t="n">
        <f aca="false">IFERROR(SUMIFS('2016'!L:L,'2016'!F:F,A82,'2016'!C:C,B82,'2016'!D:D,"",'2016'!AA:AA,"CRO"), 0)</f>
        <v>0</v>
      </c>
      <c r="AP82" s="0" t="n">
        <f aca="false">IFERROR(AO82/AN82, 0)</f>
        <v>0</v>
      </c>
      <c r="AQ82" s="0" t="n">
        <f aca="false">SUM(AT82,AW82,AZ82)</f>
        <v>0</v>
      </c>
      <c r="AR82" s="0" t="n">
        <f aca="false">SUM(AU82,AX82,BA82)</f>
        <v>0</v>
      </c>
      <c r="AS82" s="7" t="n">
        <f aca="false">IFERROR(AR82/AQ82, 0)</f>
        <v>0</v>
      </c>
      <c r="AT82" s="0" t="n">
        <f aca="false">IFERROR(SUMIFS('2015'!$G:$G,'2015'!F:F,A82,'2015'!C:C,B82,'2015'!D:D,"",'2015'!AA:AA,"JRO",'2015'!L:L,"&lt;&gt;"), 0)</f>
        <v>0</v>
      </c>
      <c r="AU82" s="0" t="n">
        <f aca="false">IFERROR(SUMIFS('2015'!L:L,'2015'!F:F,A82,'2015'!C:C,B82,'2015'!D:D,"",'2015'!AA:AA,"JRO"), 0)</f>
        <v>0</v>
      </c>
      <c r="AV82" s="0" t="n">
        <f aca="false">IFERROR(AU82/AT82, 0)</f>
        <v>0</v>
      </c>
      <c r="AW82" s="0" t="n">
        <f aca="false">IFERROR(SUMIFS('2015'!$G:$G,'2015'!F:F,A82,'2015'!C:C,B82,'2015'!D:D,"",'2015'!AA:AA,"NRO",'2015'!L:L,"&lt;&gt;"), 0)</f>
        <v>0</v>
      </c>
      <c r="AX82" s="0" t="n">
        <f aca="false">IFERROR(SUMIFS('2015'!L:L,'2015'!F:F,A82,'2015'!C:C,B82,'2015'!D:D,"",'2015'!AA:AA,"NRO"), 0)</f>
        <v>0</v>
      </c>
      <c r="AY82" s="0" t="n">
        <f aca="false">IFERROR(AX82/AW82, 0)</f>
        <v>0</v>
      </c>
      <c r="AZ82" s="0" t="n">
        <f aca="false">IFERROR(SUMIFS('2015'!$G:$G,'2015'!F:F,A82,'2015'!C:C,B82,'2015'!D:D,"",'2015'!AA:AA,"CRO",'2015'!L:L,"&lt;&gt;"), 0)</f>
        <v>0</v>
      </c>
      <c r="BA82" s="0" t="n">
        <f aca="false">IFERROR(SUMIFS('2015'!L:L,'2015'!F:F,A82,'2015'!C:C,B82,'2015'!D:D,"",'2015'!AA:AA,"CRO"), 0)</f>
        <v>0</v>
      </c>
      <c r="BB82" s="0" t="n">
        <f aca="false">IFERROR(BA82/AZ82, 0)</f>
        <v>0</v>
      </c>
      <c r="BC82" s="0" t="n">
        <f aca="false">SUM(BF82,BI82)</f>
        <v>0</v>
      </c>
      <c r="BD82" s="0" t="n">
        <f aca="false">SUM(BG82,BJ82)</f>
        <v>0</v>
      </c>
      <c r="BE82" s="7" t="n">
        <f aca="false">IFERROR(BD82/BC82, 0)</f>
        <v>0</v>
      </c>
      <c r="BF82" s="0" t="n">
        <f aca="false">IFERROR(SUMIFS('2014'!$G:$G,'2014'!F:F,A82,'2014'!C:C,B82,'2014'!D:D,"",'2014'!AA:AA,"JRO",'2014'!L:L,"&lt;&gt;"), 0)</f>
        <v>0</v>
      </c>
      <c r="BG82" s="0" t="n">
        <f aca="false">IFERROR(SUMIFS('2014'!L:L,'2014'!F:F,A82,'2014'!C:C,B82,'2014'!D:D,"",'2014'!AA:AA,"JRO"), 0)</f>
        <v>0</v>
      </c>
      <c r="BH82" s="7" t="n">
        <f aca="false">IFERROR(BG82/BF82, 0)</f>
        <v>0</v>
      </c>
      <c r="BI82" s="0" t="n">
        <f aca="false">IFERROR(SUMIFS('2014'!$G:$G,'2014'!F:F,A82,'2014'!C:C,B82,'2014'!D:D,"",'2014'!AA:AA,"CRO",'2014'!L:L,"&lt;&gt;"), 0)</f>
        <v>0</v>
      </c>
      <c r="BJ82" s="0" t="n">
        <f aca="false">IFERROR(SUMIFS('2014'!L:L,'2014'!F:F,A82,'2014'!C:C,B82,'2014'!D:D,"",'2014'!AA:AA,"CRO"), 0)</f>
        <v>0</v>
      </c>
      <c r="BK82" s="0" t="n">
        <f aca="false">IFERROR(BJ82/BI82, 0)</f>
        <v>0</v>
      </c>
      <c r="BL82" s="0" t="n">
        <f aca="false">IFERROR(SUMIFS('2013'!$G:$G,'2013'!F:F,A82,'2013'!C:C,B82,'2013'!D:D,"",'2013'!AA:AA,"JRO",'2013'!L:L,"&lt;&gt;"), 0)</f>
        <v>0</v>
      </c>
      <c r="BM82" s="0" t="n">
        <f aca="false">IFERROR(SUMIFS('2013'!L:L,'2013'!F:F,A82,'2013'!C:C,B82,'2013'!D:D,"",'2013'!AA:AA,"JRO"), 0)</f>
        <v>0</v>
      </c>
      <c r="BN82" s="0" t="n">
        <f aca="false">IFERROR(BM82/BL82, 0)</f>
        <v>0</v>
      </c>
      <c r="BO82" s="0" t="n">
        <f aca="false">IFERROR(SUMIFS('2012'!$G:$G,'2012'!F:F,A82,'2012'!C:C,B82,'2012'!D:D,"",'2012'!AA:AA,"JRO",'2012'!L:L,"&lt;&gt;"), 0)</f>
        <v>0</v>
      </c>
      <c r="BP82" s="0" t="n">
        <f aca="false">IFERROR(SUMIFS('2012'!L:L,'2012'!F:F,A82,'2012'!C:C,B82,'2012'!D:D,"",'2012'!AA:AA,"JRO"), 0)</f>
        <v>0</v>
      </c>
      <c r="BQ82" s="0" t="n">
        <f aca="false">IFERROR(BP82/BO82, 0)</f>
        <v>0</v>
      </c>
      <c r="BR82" s="0" t="n">
        <f aca="false">IFERROR(SUMIFS('2011'!$G:$G,'2011'!F:F,A82,'2011'!C:C,B82,'2011'!D:D,"",'2011'!AA:AA,"JRO",'2011'!L:L,"&lt;&gt;"), 0)</f>
        <v>0</v>
      </c>
      <c r="BS82" s="0" t="n">
        <f aca="false">IFERROR(SUMIFS('2011'!L:L,'2011'!F:F,A82,'2011'!C:C,B82,'2011'!D:D,"",'2011'!AA:AA,"JRO"), 0)</f>
        <v>0</v>
      </c>
      <c r="BT82" s="7" t="n">
        <f aca="false">IFERROR(BS82/BR82, 0)</f>
        <v>0</v>
      </c>
      <c r="BU82" s="0" t="n">
        <f aca="false">IFERROR(SUMIFS('2010'!$G:$G,'2010'!F:F,A82,'2010'!C:C,B82,'2010'!D:D,"",'2010'!AA:AA,"JRO",'2010'!L:L,"&lt;&gt;"), 0)</f>
        <v>0</v>
      </c>
      <c r="BV82" s="0" t="n">
        <f aca="false">IFERROR(SUMIFS('2010'!L:L,'2010'!F:F,A82,'2010'!C:C,B82,'2010'!D:D,"",'2010'!AA:AA,"JRO"), 0)</f>
        <v>0</v>
      </c>
      <c r="BW82" s="7" t="n">
        <f aca="false">IFERROR(BV82/BU82, 0)</f>
        <v>0</v>
      </c>
      <c r="BX82" s="0" t="n">
        <f aca="false">IFERROR(SUMIFS('2009'!$G:$G,'2009'!F:F,A82,'2009'!C:C,B82,'2009'!D:D,"",'2009'!AA:AA,"JRO",'2009'!L:L,"&lt;&gt;"), 0)</f>
        <v>0</v>
      </c>
      <c r="BY82" s="0" t="n">
        <f aca="false">IFERROR(SUMIFS('2009'!L:L,'2009'!F:F,A82,'2009'!C:C,B82,'2009'!D:D,"",'2009'!AA:AA,"JRO"), 0)</f>
        <v>0</v>
      </c>
      <c r="BZ82" s="7" t="n">
        <f aca="false">IFERROR(BY82/BX82, 0)</f>
        <v>0</v>
      </c>
    </row>
    <row r="83" customFormat="false" ht="15" hidden="false" customHeight="false" outlineLevel="0" collapsed="false">
      <c r="A83" s="0" t="s">
        <v>88</v>
      </c>
      <c r="B83" s="16" t="s">
        <v>86</v>
      </c>
      <c r="C83" s="56" t="n">
        <f aca="false">IFERROR(AVERAGEIFS(I83:BZ83,I$2:BZ$2,"JRO escorts per deportee",I83:BZ83,"&lt;&gt;0"), 0)</f>
        <v>0</v>
      </c>
      <c r="D83" s="13" t="n">
        <f aca="false">IFERROR(AVERAGEIFS(I83:BZ83,I$2:BZ$2,"NRO escorts per deportee",I83:BZ83,"&lt;&gt;0"), 0)</f>
        <v>0</v>
      </c>
      <c r="E83" s="13" t="n">
        <f aca="false">IFERROR(AVERAGEIFS(I83:BZ83,I$2:BZ$2,"CRO escorts per deportee",I83:BZ83,"&lt;&gt;0"), 0)</f>
        <v>0</v>
      </c>
      <c r="G83" s="0" t="n">
        <f aca="false">SUM(J83,M83,P83)</f>
        <v>0</v>
      </c>
      <c r="H83" s="0" t="n">
        <f aca="false">SUM(K83,N83,Q83)</f>
        <v>0</v>
      </c>
      <c r="I83" s="7" t="n">
        <f aca="false">IFERROR(H83/G83, 0)</f>
        <v>0</v>
      </c>
      <c r="J83" s="0" t="n">
        <f aca="false">IFERROR(SUMIFS('2018'!$H:$H,'2018'!$C:$C,B83,'2018'!$F:$F,A83,'2018'!AA:AA,"JRO",'2018'!P:P,"&lt;&gt;")+SUMIFS('2018'!$I:$I,'2018'!$D:$D,B83,'2018'!$F:$F,A83,'2018'!AA:AA,"JRO",'2018'!Q:Q,"&lt;&gt;")+SUMIFS('2018'!$J:$J,'2018'!$E:$E,B83,'2018'!$F:$F,A83,'2018'!AA:AA,"JRO",'2018'!R:R,"&lt;&gt;"), 0)</f>
        <v>0</v>
      </c>
      <c r="K83" s="0" t="n">
        <f aca="false">IFERROR(SUMIFS('2018'!M:M,'2018'!AA:AA,"JRO",'2018'!F:F,A83,'2018'!C:C,B83)+SUMIFS('2018'!P:P,'2018'!AA:AA,"JRO",'2018'!F:F,A83,'2018'!C:C,B83)+SUMIFS('2018'!N:N,'2018'!AA:AA,"JRO",'2018'!F:F,A83,'2018'!D:D,B83)+SUMIFS('2018'!N:N,'2018'!AA:AA,"JRO",'2018'!F:F,A83,'2018'!D:D,B83)+SUMIFS('2018'!O:O,'2018'!AA:AA,"JRO",'2018'!F:F,A83,'2018'!E:E,B83)+SUMIFS('2018'!R:R,'2018'!AA:AA,"JRO",'2018'!F:F,A83,'2018'!E:E,B83), 0)</f>
        <v>0</v>
      </c>
      <c r="L83" s="7" t="n">
        <f aca="false">IFERROR(K83/J83, 0)</f>
        <v>0</v>
      </c>
      <c r="M83" s="0" t="n">
        <f aca="false">IFERROR(SUMIFS('2018'!$H:$H,'2018'!$C:$C,B83,'2018'!$F:$F,A83,'2018'!AA:AA,"NRO",'2018'!P:P,"&lt;&gt;")+SUMIFS('2018'!$I:$I,'2018'!$D:$D,B83,'2018'!$F:$F,A83,'2018'!AA:AA,"NRO",'2018'!Q:Q,"&lt;&gt;")+SUMIFS('2018'!$J:$J,'2018'!$E:$E,B83,'2018'!$F:$F,A83,'2018'!AA:AA,"NRO",'2018'!R:R,"&lt;&gt;"), 0)</f>
        <v>0</v>
      </c>
      <c r="N83" s="0" t="n">
        <f aca="false">IFERROR(SUMIFS('2018'!M:M,'2018'!AA:AA,"NRO",'2018'!F:F,A83,'2018'!C:C,B83)+SUMIFS('2018'!P:P,'2018'!AA:AA,"NRO",'2018'!F:F,A83,'2018'!C:C,B83)+SUMIFS('2018'!N:N,'2018'!AA:AA,"NRO",'2018'!F:F,A83,'2018'!D:D,B83)+SUMIFS('2018'!N:N,'2018'!AA:AA,"NRO",'2018'!F:F,A83,'2018'!D:D,B83)+SUMIFS('2018'!O:O,'2018'!AA:AA,"NRO",'2018'!F:F,A83,'2018'!E:E,B83)+SUMIFS('2018'!R:R,'2018'!AA:AA,"NRO",'2018'!F:F,A83,'2018'!E:E,B83), 0)</f>
        <v>0</v>
      </c>
      <c r="O83" s="7" t="n">
        <f aca="false">IFERROR(N83/M83, 0)</f>
        <v>0</v>
      </c>
      <c r="P83" s="0" t="n">
        <f aca="false">IFERROR(SUMIFS('2018'!$H:$H,'2018'!$C:$C,B83,'2018'!$F:$F,A83,'2018'!AA:AA,"CRO")+SUMIFS('2018'!$I:$I,'2018'!$D:$D,B83,'2018'!$F:$F,A83,'2018'!AA:AA,"CRO")+SUMIFS('2018'!$J:$J,'2018'!$E:$E,B83,'2018'!$F:$F,A83,'2018'!AA:AA,"CRO"), 0)</f>
        <v>0</v>
      </c>
      <c r="Q83" s="0" t="n">
        <f aca="false">IFERROR(SUMIFS('2018'!M:M,'2018'!AA:AA,"CRO",'2018'!F:F,A83,'2018'!C:C,B83)+SUMIFS('2018'!P:P,'2018'!AA:AA,"CRO",'2018'!F:F,A83,'2018'!C:C,B83)+SUMIFS('2018'!N:N,'2018'!AA:AA,"CRO",'2018'!F:F,A83,'2018'!D:D,B83)+SUMIFS('2018'!N:N,'2018'!AA:AA,"CRO",'2018'!F:F,A83,'2018'!D:D,B83)+SUMIFS('2018'!O:O,'2018'!AA:AA,"CRO",'2018'!F:F,A83,'2018'!E:E,B83)+SUMIFS('2018'!R:R,'2018'!AA:AA,"CRO",'2018'!F:F,A83,'2018'!E:E,B83), 0)</f>
        <v>0</v>
      </c>
      <c r="R83" s="7" t="n">
        <f aca="false">IFERROR(Q83/P83, 0)</f>
        <v>0</v>
      </c>
      <c r="S83" s="7" t="n">
        <f aca="false">SUM(V83,Y83,AB83)</f>
        <v>0</v>
      </c>
      <c r="T83" s="7" t="n">
        <f aca="false">SUM(W83,Z83,AC83)</f>
        <v>0</v>
      </c>
      <c r="U83" s="7" t="n">
        <f aca="false">IFERROR(T83/S83, 0)</f>
        <v>0</v>
      </c>
      <c r="V83" s="0" t="n">
        <f aca="false">SUMIFS('2017'!$H:$H,'2017'!$C:$C,B83,'2017'!$F:$F,A83,'2017'!AA:AA,"JRO",'2017'!P:P,"&lt;&gt;")+SUMIFS('2017'!$I:$I,'2017'!$D:$D,B83,'2017'!$F:$F,A83,'2017'!AA:AA,"JRO",'2017'!Q:Q,"&lt;&gt;")+SUMIFS('2017'!$J:$J,'2017'!$E:$E,B83,'2017'!$F:$F,A83,'2017'!AA:AA,"JRO",'2017'!R:R,"&lt;&gt;")</f>
        <v>0</v>
      </c>
      <c r="W83" s="0" t="n">
        <f aca="false">IFERROR(SUMIFS('2017'!M:M,'2017'!AA:AA,"JRO",'2017'!F:F,A83,'2017'!C:C,B83)+SUMIFS('2017'!P:P,'2017'!AA:AA,"JRO",'2017'!F:F,A83,'2017'!C:C,B83)+SUMIFS('2017'!N:N,'2017'!AA:AA,"JRO",'2017'!F:F,A83,'2017'!D:D,B83)+SUMIFS('2017'!N:N,'2017'!AA:AA,"JRO",'2017'!F:F,A83,'2017'!D:D,B83)+SUMIFS('2017'!O:O,'2017'!AA:AA,"JRO",'2017'!F:F,A83,'2017'!E:E,B83)+SUMIFS('2017'!R:R,'2017'!AA:AA,"JRO",'2017'!F:F,A83,'2017'!E:E,B83), 0)</f>
        <v>0</v>
      </c>
      <c r="X83" s="7" t="n">
        <f aca="false">IFERROR(W83/V83, 0)</f>
        <v>0</v>
      </c>
      <c r="Y83" s="0" t="n">
        <f aca="false">IFERROR(SUMIFS('2017'!$H:$H,'2017'!$C:$C,B83,'2017'!$F:$F,A83,'2017'!AA:AA,"NRO",'2017'!P:P,"&lt;&gt;")+SUMIFS('2017'!$I:$I,'2017'!$D:$D,B83,'2017'!$F:$F,A83,'2017'!AA:AA,"NRO",'2017'!Q:Q,"&lt;&gt;")+SUMIFS('2017'!$J:$J,'2017'!$E:$E,B83,'2017'!$F:$F,A83,'2017'!AA:AA,"NRO",'2017'!R:R,"&lt;&gt;"), 0)</f>
        <v>0</v>
      </c>
      <c r="Z83" s="0" t="n">
        <f aca="false">IFERROR(SUMIFS('2017'!M:M,'2017'!AA:AA,"NRO",'2017'!F:F,A83,'2017'!C:C,B83)+SUMIFS('2017'!P:P,'2017'!AA:AA,"NRO",'2017'!F:F,A83,'2017'!C:C,B83)+SUMIFS('2017'!N:N,'2017'!AA:AA,"NRO",'2017'!F:F,A83,'2017'!D:D,B83)+SUMIFS('2017'!N:N,'2017'!AA:AA,"NRO",'2017'!F:F,A83,'2017'!D:D,B83)+SUMIFS('2017'!O:O,'2017'!AA:AA,"NRO",'2017'!F:F,A83,'2017'!E:E,B83)+SUMIFS('2017'!R:R,'2017'!AA:AA,"NRO",'2017'!F:F,A83,'2017'!E:E,B83), 0)</f>
        <v>0</v>
      </c>
      <c r="AA83" s="7" t="n">
        <f aca="false">IFERROR(Z83/Y83, 0)</f>
        <v>0</v>
      </c>
      <c r="AB83" s="0" t="n">
        <f aca="false">IFERROR(SUMIFS('2017'!$H:$H,'2017'!$C:$C,B83,'2017'!$F:$F,A83,'2017'!AA:AA,"CRO",'2017'!P:P,"&lt;&gt;")+SUMIFS('2017'!$I:$I,'2017'!$D:$D,B83,'2017'!$F:$F,A83,'2017'!AA:AA,"CRO",'2017'!Q:Q,"&lt;&gt;")+SUMIFS('2017'!$J:$J,'2017'!$E:$E,B83,'2017'!$F:$F,A83,'2017'!AA:AA,"CRO",'2017'!R:R,"&lt;&gt;"), 0)</f>
        <v>0</v>
      </c>
      <c r="AC83" s="0" t="n">
        <f aca="false">IFERROR(SUMIFS('2017'!M:M,'2017'!AA:AA,"CRO",'2017'!F:F,A83,'2017'!C:C,B83)+SUMIFS('2017'!P:P,'2017'!AA:AA,"CRO",'2017'!F:F,A83,'2017'!C:C,B83)+SUMIFS('2017'!N:N,'2017'!AA:AA,"CRO",'2017'!F:F,A83,'2017'!D:D,B83)+SUMIFS('2017'!N:N,'2017'!AA:AA,"CRO",'2017'!F:F,A83,'2017'!D:D,B83)+SUMIFS('2017'!O:O,'2017'!AA:AA,"CRO",'2017'!F:F,A83,'2017'!E:E,B83)+SUMIFS('2017'!R:R,'2017'!AA:AA,"CRO",'2017'!F:F,A83,'2017'!E:E,B83), 0)</f>
        <v>0</v>
      </c>
      <c r="AD83" s="0" t="n">
        <f aca="false">IFERROR(AC83/AB83, 0)</f>
        <v>0</v>
      </c>
      <c r="AE83" s="0" t="n">
        <f aca="false">SUM(AH83,AK83,AN83)</f>
        <v>0</v>
      </c>
      <c r="AF83" s="0" t="n">
        <f aca="false">SUM(AI83,AL83,AO83)</f>
        <v>0</v>
      </c>
      <c r="AG83" s="7" t="n">
        <f aca="false">IFERROR(AF83/AE83, 0)</f>
        <v>0</v>
      </c>
      <c r="AH83" s="0" t="n">
        <f aca="false">IFERROR(SUMIFS('2016'!$G:$G,'2016'!F:F,A83,'2016'!C:C,B83,'2016'!D:D,"",'2016'!AA:AA,"JRO",'2016'!L:L,"&lt;&gt;"), 0)</f>
        <v>0</v>
      </c>
      <c r="AI83" s="0" t="n">
        <f aca="false">IFERROR(SUMIFS('2016'!L:L,'2016'!F:F,A83,'2016'!C:C,B83,'2016'!D:D,"",'2016'!AA:AA,"JRO"), 0)</f>
        <v>0</v>
      </c>
      <c r="AJ83" s="7" t="n">
        <f aca="false">IFERROR(AI83/AH83, 0)</f>
        <v>0</v>
      </c>
      <c r="AK83" s="0" t="n">
        <f aca="false">IFERROR(SUMIFS('2016'!$G:$G,'2016'!F:F,A83,'2016'!C:C,B83,'2016'!D:D,"",'2016'!AA:AA,"NRO",'2016'!L:L,"&lt;&gt;"), 0)</f>
        <v>0</v>
      </c>
      <c r="AL83" s="0" t="n">
        <f aca="false">IFERROR(SUMIFS('2016'!L:L,'2016'!F:F,A83,'2016'!C:C,B83,'2016'!D:D,"",'2016'!AA:AA,"NRO"), 0)</f>
        <v>0</v>
      </c>
      <c r="AM83" s="0" t="n">
        <f aca="false">IFERROR(AL83/AK83, 0)</f>
        <v>0</v>
      </c>
      <c r="AN83" s="0" t="n">
        <f aca="false">IFERROR(SUMIFS('2016'!$G:$G,'2016'!F:F,A83,'2016'!C:C,B83,'2016'!D:D,"",'2016'!AA:AA,"CRO",'2016'!L:L,"&lt;&gt;"), 0)</f>
        <v>0</v>
      </c>
      <c r="AO83" s="0" t="n">
        <f aca="false">IFERROR(SUMIFS('2016'!L:L,'2016'!F:F,A83,'2016'!C:C,B83,'2016'!D:D,"",'2016'!AA:AA,"CRO"), 0)</f>
        <v>0</v>
      </c>
      <c r="AP83" s="0" t="n">
        <f aca="false">IFERROR(AO83/AN83, 0)</f>
        <v>0</v>
      </c>
      <c r="AQ83" s="0" t="n">
        <f aca="false">SUM(AT83,AW83,AZ83)</f>
        <v>0</v>
      </c>
      <c r="AR83" s="0" t="n">
        <f aca="false">SUM(AU83,AX83,BA83)</f>
        <v>0</v>
      </c>
      <c r="AS83" s="7" t="n">
        <f aca="false">IFERROR(AR83/AQ83, 0)</f>
        <v>0</v>
      </c>
      <c r="AT83" s="0" t="n">
        <f aca="false">IFERROR(SUMIFS('2015'!$G:$G,'2015'!F:F,A83,'2015'!C:C,B83,'2015'!D:D,"",'2015'!AA:AA,"JRO",'2015'!L:L,"&lt;&gt;"), 0)</f>
        <v>0</v>
      </c>
      <c r="AU83" s="0" t="n">
        <f aca="false">IFERROR(SUMIFS('2015'!L:L,'2015'!F:F,A83,'2015'!C:C,B83,'2015'!D:D,"",'2015'!AA:AA,"JRO"), 0)</f>
        <v>0</v>
      </c>
      <c r="AV83" s="0" t="n">
        <f aca="false">IFERROR(AU83/AT83, 0)</f>
        <v>0</v>
      </c>
      <c r="AW83" s="0" t="n">
        <f aca="false">IFERROR(SUMIFS('2015'!$G:$G,'2015'!F:F,A83,'2015'!C:C,B83,'2015'!D:D,"",'2015'!AA:AA,"NRO",'2015'!L:L,"&lt;&gt;"), 0)</f>
        <v>0</v>
      </c>
      <c r="AX83" s="0" t="n">
        <f aca="false">IFERROR(SUMIFS('2015'!L:L,'2015'!F:F,A83,'2015'!C:C,B83,'2015'!D:D,"",'2015'!AA:AA,"NRO"), 0)</f>
        <v>0</v>
      </c>
      <c r="AY83" s="0" t="n">
        <f aca="false">IFERROR(AX83/AW83, 0)</f>
        <v>0</v>
      </c>
      <c r="AZ83" s="0" t="n">
        <f aca="false">IFERROR(SUMIFS('2015'!$G:$G,'2015'!F:F,A83,'2015'!C:C,B83,'2015'!D:D,"",'2015'!AA:AA,"CRO",'2015'!L:L,"&lt;&gt;"), 0)</f>
        <v>0</v>
      </c>
      <c r="BA83" s="0" t="n">
        <f aca="false">IFERROR(SUMIFS('2015'!L:L,'2015'!F:F,A83,'2015'!C:C,B83,'2015'!D:D,"",'2015'!AA:AA,"CRO"), 0)</f>
        <v>0</v>
      </c>
      <c r="BB83" s="0" t="n">
        <f aca="false">IFERROR(BA83/AZ83, 0)</f>
        <v>0</v>
      </c>
      <c r="BC83" s="0" t="n">
        <f aca="false">SUM(BF83,BI83)</f>
        <v>0</v>
      </c>
      <c r="BD83" s="0" t="n">
        <f aca="false">SUM(BG83,BJ83)</f>
        <v>0</v>
      </c>
      <c r="BE83" s="7" t="n">
        <f aca="false">IFERROR(BD83/BC83, 0)</f>
        <v>0</v>
      </c>
      <c r="BF83" s="0" t="n">
        <f aca="false">IFERROR(SUMIFS('2014'!$G:$G,'2014'!F:F,A83,'2014'!C:C,B83,'2014'!D:D,"",'2014'!AA:AA,"JRO",'2014'!L:L,"&lt;&gt;"), 0)</f>
        <v>0</v>
      </c>
      <c r="BG83" s="0" t="n">
        <f aca="false">IFERROR(SUMIFS('2014'!L:L,'2014'!F:F,A83,'2014'!C:C,B83,'2014'!D:D,"",'2014'!AA:AA,"JRO"), 0)</f>
        <v>0</v>
      </c>
      <c r="BH83" s="7" t="n">
        <f aca="false">IFERROR(BG83/BF83, 0)</f>
        <v>0</v>
      </c>
      <c r="BI83" s="0" t="n">
        <f aca="false">IFERROR(SUMIFS('2014'!$G:$G,'2014'!F:F,A83,'2014'!C:C,B83,'2014'!D:D,"",'2014'!AA:AA,"CRO",'2014'!L:L,"&lt;&gt;"), 0)</f>
        <v>0</v>
      </c>
      <c r="BJ83" s="0" t="n">
        <f aca="false">IFERROR(SUMIFS('2014'!L:L,'2014'!F:F,A83,'2014'!C:C,B83,'2014'!D:D,"",'2014'!AA:AA,"CRO"), 0)</f>
        <v>0</v>
      </c>
      <c r="BK83" s="0" t="n">
        <f aca="false">IFERROR(BJ83/BI83, 0)</f>
        <v>0</v>
      </c>
      <c r="BL83" s="0" t="n">
        <f aca="false">IFERROR(SUMIFS('2013'!$G:$G,'2013'!F:F,A83,'2013'!C:C,B83,'2013'!D:D,"",'2013'!AA:AA,"JRO",'2013'!L:L,"&lt;&gt;"), 0)</f>
        <v>0</v>
      </c>
      <c r="BM83" s="0" t="n">
        <f aca="false">IFERROR(SUMIFS('2013'!L:L,'2013'!F:F,A83,'2013'!C:C,B83,'2013'!D:D,"",'2013'!AA:AA,"JRO"), 0)</f>
        <v>0</v>
      </c>
      <c r="BN83" s="0" t="n">
        <f aca="false">IFERROR(BM83/BL83, 0)</f>
        <v>0</v>
      </c>
      <c r="BO83" s="0" t="n">
        <f aca="false">IFERROR(SUMIFS('2012'!$G:$G,'2012'!F:F,A83,'2012'!C:C,B83,'2012'!D:D,"",'2012'!AA:AA,"JRO",'2012'!L:L,"&lt;&gt;"), 0)</f>
        <v>0</v>
      </c>
      <c r="BP83" s="0" t="n">
        <f aca="false">IFERROR(SUMIFS('2012'!L:L,'2012'!F:F,A83,'2012'!C:C,B83,'2012'!D:D,"",'2012'!AA:AA,"JRO"), 0)</f>
        <v>0</v>
      </c>
      <c r="BQ83" s="0" t="n">
        <f aca="false">IFERROR(BP83/BO83, 0)</f>
        <v>0</v>
      </c>
      <c r="BR83" s="0" t="n">
        <f aca="false">IFERROR(SUMIFS('2011'!$G:$G,'2011'!F:F,A83,'2011'!C:C,B83,'2011'!D:D,"",'2011'!AA:AA,"JRO",'2011'!L:L,"&lt;&gt;"), 0)</f>
        <v>0</v>
      </c>
      <c r="BS83" s="0" t="n">
        <f aca="false">IFERROR(SUMIFS('2011'!L:L,'2011'!F:F,A83,'2011'!C:C,B83,'2011'!D:D,"",'2011'!AA:AA,"JRO"), 0)</f>
        <v>0</v>
      </c>
      <c r="BT83" s="7" t="n">
        <f aca="false">IFERROR(BS83/BR83, 0)</f>
        <v>0</v>
      </c>
      <c r="BU83" s="0" t="n">
        <f aca="false">IFERROR(SUMIFS('2010'!$G:$G,'2010'!F:F,A83,'2010'!C:C,B83,'2010'!D:D,"",'2010'!AA:AA,"JRO",'2010'!L:L,"&lt;&gt;"), 0)</f>
        <v>0</v>
      </c>
      <c r="BV83" s="0" t="n">
        <f aca="false">IFERROR(SUMIFS('2010'!L:L,'2010'!F:F,A83,'2010'!C:C,B83,'2010'!D:D,"",'2010'!AA:AA,"JRO"), 0)</f>
        <v>0</v>
      </c>
      <c r="BW83" s="7" t="n">
        <f aca="false">IFERROR(BV83/BU83, 0)</f>
        <v>0</v>
      </c>
      <c r="BX83" s="0" t="n">
        <f aca="false">IFERROR(SUMIFS('2009'!$G:$G,'2009'!F:F,A83,'2009'!C:C,B83,'2009'!D:D,"",'2009'!AA:AA,"JRO",'2009'!L:L,"&lt;&gt;"), 0)</f>
        <v>0</v>
      </c>
      <c r="BY83" s="0" t="n">
        <f aca="false">IFERROR(SUMIFS('2009'!L:L,'2009'!F:F,A83,'2009'!C:C,B83,'2009'!D:D,"",'2009'!AA:AA,"JRO"), 0)</f>
        <v>0</v>
      </c>
      <c r="BZ83" s="7" t="n">
        <f aca="false">IFERROR(BY83/BX83, 0)</f>
        <v>0</v>
      </c>
    </row>
    <row r="84" customFormat="false" ht="15" hidden="false" customHeight="false" outlineLevel="0" collapsed="false">
      <c r="A84" s="0" t="s">
        <v>88</v>
      </c>
      <c r="B84" s="13" t="s">
        <v>79</v>
      </c>
      <c r="C84" s="56" t="n">
        <f aca="false">IFERROR(AVERAGEIFS(I84:BZ84,I$2:BZ$2,"JRO escorts per deportee",I84:BZ84,"&lt;&gt;0"), 0)</f>
        <v>0</v>
      </c>
      <c r="D84" s="13" t="n">
        <f aca="false">IFERROR(AVERAGEIFS(I84:BZ84,I$2:BZ$2,"NRO escorts per deportee",I84:BZ84,"&lt;&gt;0"), 0)</f>
        <v>0</v>
      </c>
      <c r="E84" s="13" t="n">
        <f aca="false">IFERROR(AVERAGEIFS(I84:BZ84,I$2:BZ$2,"CRO escorts per deportee",I84:BZ84,"&lt;&gt;0"), 0)</f>
        <v>0</v>
      </c>
      <c r="G84" s="0" t="n">
        <f aca="false">SUM(J84,M84,P84)</f>
        <v>0</v>
      </c>
      <c r="H84" s="0" t="n">
        <f aca="false">SUM(K84,N84,Q84)</f>
        <v>0</v>
      </c>
      <c r="I84" s="7" t="n">
        <f aca="false">IFERROR(H84/G84, 0)</f>
        <v>0</v>
      </c>
      <c r="J84" s="0" t="n">
        <f aca="false">IFERROR(SUMIFS('2018'!$H:$H,'2018'!$C:$C,B84,'2018'!$F:$F,A84,'2018'!AA:AA,"JRO",'2018'!P:P,"&lt;&gt;")+SUMIFS('2018'!$I:$I,'2018'!$D:$D,B84,'2018'!$F:$F,A84,'2018'!AA:AA,"JRO",'2018'!Q:Q,"&lt;&gt;")+SUMIFS('2018'!$J:$J,'2018'!$E:$E,B84,'2018'!$F:$F,A84,'2018'!AA:AA,"JRO",'2018'!R:R,"&lt;&gt;"), 0)</f>
        <v>0</v>
      </c>
      <c r="K84" s="0" t="n">
        <f aca="false">IFERROR(SUMIFS('2018'!M:M,'2018'!AA:AA,"JRO",'2018'!F:F,A84,'2018'!C:C,B84)+SUMIFS('2018'!P:P,'2018'!AA:AA,"JRO",'2018'!F:F,A84,'2018'!C:C,B84)+SUMIFS('2018'!N:N,'2018'!AA:AA,"JRO",'2018'!F:F,A84,'2018'!D:D,B84)+SUMIFS('2018'!N:N,'2018'!AA:AA,"JRO",'2018'!F:F,A84,'2018'!D:D,B84)+SUMIFS('2018'!O:O,'2018'!AA:AA,"JRO",'2018'!F:F,A84,'2018'!E:E,B84)+SUMIFS('2018'!R:R,'2018'!AA:AA,"JRO",'2018'!F:F,A84,'2018'!E:E,B84), 0)</f>
        <v>0</v>
      </c>
      <c r="L84" s="7" t="n">
        <f aca="false">IFERROR(K84/J84, 0)</f>
        <v>0</v>
      </c>
      <c r="M84" s="0" t="n">
        <f aca="false">IFERROR(SUMIFS('2018'!$H:$H,'2018'!$C:$C,B84,'2018'!$F:$F,A84,'2018'!AA:AA,"NRO",'2018'!P:P,"&lt;&gt;")+SUMIFS('2018'!$I:$I,'2018'!$D:$D,B84,'2018'!$F:$F,A84,'2018'!AA:AA,"NRO",'2018'!Q:Q,"&lt;&gt;")+SUMIFS('2018'!$J:$J,'2018'!$E:$E,B84,'2018'!$F:$F,A84,'2018'!AA:AA,"NRO",'2018'!R:R,"&lt;&gt;"), 0)</f>
        <v>0</v>
      </c>
      <c r="N84" s="0" t="n">
        <f aca="false">IFERROR(SUMIFS('2018'!M:M,'2018'!AA:AA,"NRO",'2018'!F:F,A84,'2018'!C:C,B84)+SUMIFS('2018'!P:P,'2018'!AA:AA,"NRO",'2018'!F:F,A84,'2018'!C:C,B84)+SUMIFS('2018'!N:N,'2018'!AA:AA,"NRO",'2018'!F:F,A84,'2018'!D:D,B84)+SUMIFS('2018'!N:N,'2018'!AA:AA,"NRO",'2018'!F:F,A84,'2018'!D:D,B84)+SUMIFS('2018'!O:O,'2018'!AA:AA,"NRO",'2018'!F:F,A84,'2018'!E:E,B84)+SUMIFS('2018'!R:R,'2018'!AA:AA,"NRO",'2018'!F:F,A84,'2018'!E:E,B84), 0)</f>
        <v>0</v>
      </c>
      <c r="O84" s="7" t="n">
        <f aca="false">IFERROR(N84/M84, 0)</f>
        <v>0</v>
      </c>
      <c r="P84" s="0" t="n">
        <f aca="false">IFERROR(SUMIFS('2018'!$H:$H,'2018'!$C:$C,B84,'2018'!$F:$F,A84,'2018'!AA:AA,"CRO")+SUMIFS('2018'!$I:$I,'2018'!$D:$D,B84,'2018'!$F:$F,A84,'2018'!AA:AA,"CRO")+SUMIFS('2018'!$J:$J,'2018'!$E:$E,B84,'2018'!$F:$F,A84,'2018'!AA:AA,"CRO"), 0)</f>
        <v>0</v>
      </c>
      <c r="Q84" s="0" t="n">
        <f aca="false">IFERROR(SUMIFS('2018'!M:M,'2018'!AA:AA,"CRO",'2018'!F:F,A84,'2018'!C:C,B84)+SUMIFS('2018'!P:P,'2018'!AA:AA,"CRO",'2018'!F:F,A84,'2018'!C:C,B84)+SUMIFS('2018'!N:N,'2018'!AA:AA,"CRO",'2018'!F:F,A84,'2018'!D:D,B84)+SUMIFS('2018'!N:N,'2018'!AA:AA,"CRO",'2018'!F:F,A84,'2018'!D:D,B84)+SUMIFS('2018'!O:O,'2018'!AA:AA,"CRO",'2018'!F:F,A84,'2018'!E:E,B84)+SUMIFS('2018'!R:R,'2018'!AA:AA,"CRO",'2018'!F:F,A84,'2018'!E:E,B84), 0)</f>
        <v>0</v>
      </c>
      <c r="R84" s="7" t="n">
        <f aca="false">IFERROR(Q84/P84, 0)</f>
        <v>0</v>
      </c>
      <c r="S84" s="7" t="n">
        <f aca="false">SUM(V84,Y84,AB84)</f>
        <v>0</v>
      </c>
      <c r="T84" s="7" t="n">
        <f aca="false">SUM(W84,Z84,AC84)</f>
        <v>0</v>
      </c>
      <c r="U84" s="7" t="n">
        <f aca="false">IFERROR(T84/S84, 0)</f>
        <v>0</v>
      </c>
      <c r="V84" s="0" t="n">
        <f aca="false">SUMIFS('2017'!$H:$H,'2017'!$C:$C,B84,'2017'!$F:$F,A84,'2017'!AA:AA,"JRO",'2017'!P:P,"&lt;&gt;")+SUMIFS('2017'!$I:$I,'2017'!$D:$D,B84,'2017'!$F:$F,A84,'2017'!AA:AA,"JRO",'2017'!Q:Q,"&lt;&gt;")+SUMIFS('2017'!$J:$J,'2017'!$E:$E,B84,'2017'!$F:$F,A84,'2017'!AA:AA,"JRO",'2017'!R:R,"&lt;&gt;")</f>
        <v>0</v>
      </c>
      <c r="W84" s="0" t="n">
        <f aca="false">IFERROR(SUMIFS('2017'!M:M,'2017'!AA:AA,"JRO",'2017'!F:F,A84,'2017'!C:C,B84)+SUMIFS('2017'!P:P,'2017'!AA:AA,"JRO",'2017'!F:F,A84,'2017'!C:C,B84)+SUMIFS('2017'!N:N,'2017'!AA:AA,"JRO",'2017'!F:F,A84,'2017'!D:D,B84)+SUMIFS('2017'!N:N,'2017'!AA:AA,"JRO",'2017'!F:F,A84,'2017'!D:D,B84)+SUMIFS('2017'!O:O,'2017'!AA:AA,"JRO",'2017'!F:F,A84,'2017'!E:E,B84)+SUMIFS('2017'!R:R,'2017'!AA:AA,"JRO",'2017'!F:F,A84,'2017'!E:E,B84), 0)</f>
        <v>0</v>
      </c>
      <c r="X84" s="7" t="n">
        <f aca="false">IFERROR(W84/V84, 0)</f>
        <v>0</v>
      </c>
      <c r="Y84" s="0" t="n">
        <f aca="false">IFERROR(SUMIFS('2017'!$H:$H,'2017'!$C:$C,B84,'2017'!$F:$F,A84,'2017'!AA:AA,"NRO",'2017'!P:P,"&lt;&gt;")+SUMIFS('2017'!$I:$I,'2017'!$D:$D,B84,'2017'!$F:$F,A84,'2017'!AA:AA,"NRO",'2017'!Q:Q,"&lt;&gt;")+SUMIFS('2017'!$J:$J,'2017'!$E:$E,B84,'2017'!$F:$F,A84,'2017'!AA:AA,"NRO",'2017'!R:R,"&lt;&gt;"), 0)</f>
        <v>0</v>
      </c>
      <c r="Z84" s="0" t="n">
        <f aca="false">IFERROR(SUMIFS('2017'!M:M,'2017'!AA:AA,"NRO",'2017'!F:F,A84,'2017'!C:C,B84)+SUMIFS('2017'!P:P,'2017'!AA:AA,"NRO",'2017'!F:F,A84,'2017'!C:C,B84)+SUMIFS('2017'!N:N,'2017'!AA:AA,"NRO",'2017'!F:F,A84,'2017'!D:D,B84)+SUMIFS('2017'!N:N,'2017'!AA:AA,"NRO",'2017'!F:F,A84,'2017'!D:D,B84)+SUMIFS('2017'!O:O,'2017'!AA:AA,"NRO",'2017'!F:F,A84,'2017'!E:E,B84)+SUMIFS('2017'!R:R,'2017'!AA:AA,"NRO",'2017'!F:F,A84,'2017'!E:E,B84), 0)</f>
        <v>0</v>
      </c>
      <c r="AA84" s="7" t="n">
        <f aca="false">IFERROR(Z84/Y84, 0)</f>
        <v>0</v>
      </c>
      <c r="AB84" s="0" t="n">
        <f aca="false">IFERROR(SUMIFS('2017'!$H:$H,'2017'!$C:$C,B84,'2017'!$F:$F,A84,'2017'!AA:AA,"CRO",'2017'!P:P,"&lt;&gt;")+SUMIFS('2017'!$I:$I,'2017'!$D:$D,B84,'2017'!$F:$F,A84,'2017'!AA:AA,"CRO",'2017'!Q:Q,"&lt;&gt;")+SUMIFS('2017'!$J:$J,'2017'!$E:$E,B84,'2017'!$F:$F,A84,'2017'!AA:AA,"CRO",'2017'!R:R,"&lt;&gt;"), 0)</f>
        <v>0</v>
      </c>
      <c r="AC84" s="0" t="n">
        <f aca="false">IFERROR(SUMIFS('2017'!M:M,'2017'!AA:AA,"CRO",'2017'!F:F,A84,'2017'!C:C,B84)+SUMIFS('2017'!P:P,'2017'!AA:AA,"CRO",'2017'!F:F,A84,'2017'!C:C,B84)+SUMIFS('2017'!N:N,'2017'!AA:AA,"CRO",'2017'!F:F,A84,'2017'!D:D,B84)+SUMIFS('2017'!N:N,'2017'!AA:AA,"CRO",'2017'!F:F,A84,'2017'!D:D,B84)+SUMIFS('2017'!O:O,'2017'!AA:AA,"CRO",'2017'!F:F,A84,'2017'!E:E,B84)+SUMIFS('2017'!R:R,'2017'!AA:AA,"CRO",'2017'!F:F,A84,'2017'!E:E,B84), 0)</f>
        <v>0</v>
      </c>
      <c r="AD84" s="0" t="n">
        <f aca="false">IFERROR(AC84/AB84, 0)</f>
        <v>0</v>
      </c>
      <c r="AE84" s="0" t="n">
        <f aca="false">SUM(AH84,AK84,AN84)</f>
        <v>0</v>
      </c>
      <c r="AF84" s="0" t="n">
        <f aca="false">SUM(AI84,AL84,AO84)</f>
        <v>0</v>
      </c>
      <c r="AG84" s="7" t="n">
        <f aca="false">IFERROR(AF84/AE84, 0)</f>
        <v>0</v>
      </c>
      <c r="AH84" s="0" t="n">
        <f aca="false">IFERROR(SUMIFS('2016'!$G:$G,'2016'!F:F,A84,'2016'!C:C,B84,'2016'!D:D,"",'2016'!AA:AA,"JRO",'2016'!L:L,"&lt;&gt;"), 0)</f>
        <v>0</v>
      </c>
      <c r="AI84" s="0" t="n">
        <f aca="false">IFERROR(SUMIFS('2016'!L:L,'2016'!F:F,A84,'2016'!C:C,B84,'2016'!D:D,"",'2016'!AA:AA,"JRO"), 0)</f>
        <v>0</v>
      </c>
      <c r="AJ84" s="7" t="n">
        <f aca="false">IFERROR(AI84/AH84, 0)</f>
        <v>0</v>
      </c>
      <c r="AK84" s="0" t="n">
        <f aca="false">IFERROR(SUMIFS('2016'!$G:$G,'2016'!F:F,A84,'2016'!C:C,B84,'2016'!D:D,"",'2016'!AA:AA,"NRO",'2016'!L:L,"&lt;&gt;"), 0)</f>
        <v>0</v>
      </c>
      <c r="AL84" s="0" t="n">
        <f aca="false">IFERROR(SUMIFS('2016'!L:L,'2016'!F:F,A84,'2016'!C:C,B84,'2016'!D:D,"",'2016'!AA:AA,"NRO"), 0)</f>
        <v>0</v>
      </c>
      <c r="AM84" s="0" t="n">
        <f aca="false">IFERROR(AL84/AK84, 0)</f>
        <v>0</v>
      </c>
      <c r="AN84" s="0" t="n">
        <f aca="false">IFERROR(SUMIFS('2016'!$G:$G,'2016'!F:F,A84,'2016'!C:C,B84,'2016'!D:D,"",'2016'!AA:AA,"CRO",'2016'!L:L,"&lt;&gt;"), 0)</f>
        <v>0</v>
      </c>
      <c r="AO84" s="0" t="n">
        <f aca="false">IFERROR(SUMIFS('2016'!L:L,'2016'!F:F,A84,'2016'!C:C,B84,'2016'!D:D,"",'2016'!AA:AA,"CRO"), 0)</f>
        <v>0</v>
      </c>
      <c r="AP84" s="0" t="n">
        <f aca="false">IFERROR(AO84/AN84, 0)</f>
        <v>0</v>
      </c>
      <c r="AQ84" s="0" t="n">
        <f aca="false">SUM(AT84,AW84,AZ84)</f>
        <v>0</v>
      </c>
      <c r="AR84" s="0" t="n">
        <f aca="false">SUM(AU84,AX84,BA84)</f>
        <v>0</v>
      </c>
      <c r="AS84" s="7" t="n">
        <f aca="false">IFERROR(AR84/AQ84, 0)</f>
        <v>0</v>
      </c>
      <c r="AT84" s="0" t="n">
        <f aca="false">IFERROR(SUMIFS('2015'!$G:$G,'2015'!F:F,A84,'2015'!C:C,B84,'2015'!D:D,"",'2015'!AA:AA,"JRO",'2015'!L:L,"&lt;&gt;"), 0)</f>
        <v>0</v>
      </c>
      <c r="AU84" s="0" t="n">
        <f aca="false">IFERROR(SUMIFS('2015'!L:L,'2015'!F:F,A84,'2015'!C:C,B84,'2015'!D:D,"",'2015'!AA:AA,"JRO"), 0)</f>
        <v>0</v>
      </c>
      <c r="AV84" s="0" t="n">
        <f aca="false">IFERROR(AU84/AT84, 0)</f>
        <v>0</v>
      </c>
      <c r="AW84" s="0" t="n">
        <f aca="false">IFERROR(SUMIFS('2015'!$G:$G,'2015'!F:F,A84,'2015'!C:C,B84,'2015'!D:D,"",'2015'!AA:AA,"NRO",'2015'!L:L,"&lt;&gt;"), 0)</f>
        <v>0</v>
      </c>
      <c r="AX84" s="0" t="n">
        <f aca="false">IFERROR(SUMIFS('2015'!L:L,'2015'!F:F,A84,'2015'!C:C,B84,'2015'!D:D,"",'2015'!AA:AA,"NRO"), 0)</f>
        <v>0</v>
      </c>
      <c r="AY84" s="0" t="n">
        <f aca="false">IFERROR(AX84/AW84, 0)</f>
        <v>0</v>
      </c>
      <c r="AZ84" s="0" t="n">
        <f aca="false">IFERROR(SUMIFS('2015'!$G:$G,'2015'!F:F,A84,'2015'!C:C,B84,'2015'!D:D,"",'2015'!AA:AA,"CRO",'2015'!L:L,"&lt;&gt;"), 0)</f>
        <v>0</v>
      </c>
      <c r="BA84" s="0" t="n">
        <f aca="false">IFERROR(SUMIFS('2015'!L:L,'2015'!F:F,A84,'2015'!C:C,B84,'2015'!D:D,"",'2015'!AA:AA,"CRO"), 0)</f>
        <v>0</v>
      </c>
      <c r="BB84" s="0" t="n">
        <f aca="false">IFERROR(BA84/AZ84, 0)</f>
        <v>0</v>
      </c>
      <c r="BC84" s="0" t="n">
        <f aca="false">SUM(BF84,BI84)</f>
        <v>0</v>
      </c>
      <c r="BD84" s="0" t="n">
        <f aca="false">SUM(BG84,BJ84)</f>
        <v>0</v>
      </c>
      <c r="BE84" s="7" t="n">
        <f aca="false">IFERROR(BD84/BC84, 0)</f>
        <v>0</v>
      </c>
      <c r="BF84" s="0" t="n">
        <f aca="false">IFERROR(SUMIFS('2014'!$G:$G,'2014'!F:F,A84,'2014'!C:C,B84,'2014'!D:D,"",'2014'!AA:AA,"JRO",'2014'!L:L,"&lt;&gt;"), 0)</f>
        <v>0</v>
      </c>
      <c r="BG84" s="0" t="n">
        <f aca="false">IFERROR(SUMIFS('2014'!L:L,'2014'!F:F,A84,'2014'!C:C,B84,'2014'!D:D,"",'2014'!AA:AA,"JRO"), 0)</f>
        <v>0</v>
      </c>
      <c r="BH84" s="7" t="n">
        <f aca="false">IFERROR(BG84/BF84, 0)</f>
        <v>0</v>
      </c>
      <c r="BI84" s="0" t="n">
        <f aca="false">IFERROR(SUMIFS('2014'!$G:$G,'2014'!F:F,A84,'2014'!C:C,B84,'2014'!D:D,"",'2014'!AA:AA,"CRO",'2014'!L:L,"&lt;&gt;"), 0)</f>
        <v>0</v>
      </c>
      <c r="BJ84" s="0" t="n">
        <f aca="false">IFERROR(SUMIFS('2014'!L:L,'2014'!F:F,A84,'2014'!C:C,B84,'2014'!D:D,"",'2014'!AA:AA,"CRO"), 0)</f>
        <v>0</v>
      </c>
      <c r="BK84" s="0" t="n">
        <f aca="false">IFERROR(BJ84/BI84, 0)</f>
        <v>0</v>
      </c>
      <c r="BL84" s="0" t="n">
        <f aca="false">IFERROR(SUMIFS('2013'!$G:$G,'2013'!F:F,A84,'2013'!C:C,B84,'2013'!D:D,"",'2013'!AA:AA,"JRO",'2013'!L:L,"&lt;&gt;"), 0)</f>
        <v>0</v>
      </c>
      <c r="BM84" s="0" t="n">
        <f aca="false">IFERROR(SUMIFS('2013'!L:L,'2013'!F:F,A84,'2013'!C:C,B84,'2013'!D:D,"",'2013'!AA:AA,"JRO"), 0)</f>
        <v>0</v>
      </c>
      <c r="BN84" s="0" t="n">
        <f aca="false">IFERROR(BM84/BL84, 0)</f>
        <v>0</v>
      </c>
      <c r="BO84" s="0" t="n">
        <f aca="false">IFERROR(SUMIFS('2012'!$G:$G,'2012'!F:F,A84,'2012'!C:C,B84,'2012'!D:D,"",'2012'!AA:AA,"JRO",'2012'!L:L,"&lt;&gt;"), 0)</f>
        <v>0</v>
      </c>
      <c r="BP84" s="0" t="n">
        <f aca="false">IFERROR(SUMIFS('2012'!L:L,'2012'!F:F,A84,'2012'!C:C,B84,'2012'!D:D,"",'2012'!AA:AA,"JRO"), 0)</f>
        <v>0</v>
      </c>
      <c r="BQ84" s="0" t="n">
        <f aca="false">IFERROR(BP84/BO84, 0)</f>
        <v>0</v>
      </c>
      <c r="BR84" s="0" t="n">
        <f aca="false">IFERROR(SUMIFS('2011'!$G:$G,'2011'!F:F,A84,'2011'!C:C,B84,'2011'!D:D,"",'2011'!AA:AA,"JRO",'2011'!L:L,"&lt;&gt;"), 0)</f>
        <v>0</v>
      </c>
      <c r="BS84" s="0" t="n">
        <f aca="false">IFERROR(SUMIFS('2011'!L:L,'2011'!F:F,A84,'2011'!C:C,B84,'2011'!D:D,"",'2011'!AA:AA,"JRO"), 0)</f>
        <v>0</v>
      </c>
      <c r="BT84" s="7" t="n">
        <f aca="false">IFERROR(BS84/BR84, 0)</f>
        <v>0</v>
      </c>
      <c r="BU84" s="0" t="n">
        <f aca="false">IFERROR(SUMIFS('2010'!$G:$G,'2010'!F:F,A84,'2010'!C:C,B84,'2010'!D:D,"",'2010'!AA:AA,"JRO",'2010'!L:L,"&lt;&gt;"), 0)</f>
        <v>0</v>
      </c>
      <c r="BV84" s="0" t="n">
        <f aca="false">IFERROR(SUMIFS('2010'!L:L,'2010'!F:F,A84,'2010'!C:C,B84,'2010'!D:D,"",'2010'!AA:AA,"JRO"), 0)</f>
        <v>0</v>
      </c>
      <c r="BW84" s="7" t="n">
        <f aca="false">IFERROR(BV84/BU84, 0)</f>
        <v>0</v>
      </c>
      <c r="BX84" s="0" t="n">
        <f aca="false">IFERROR(SUMIFS('2009'!$G:$G,'2009'!F:F,A84,'2009'!C:C,B84,'2009'!D:D,"",'2009'!AA:AA,"JRO",'2009'!L:L,"&lt;&gt;"), 0)</f>
        <v>0</v>
      </c>
      <c r="BY84" s="0" t="n">
        <f aca="false">IFERROR(SUMIFS('2009'!L:L,'2009'!F:F,A84,'2009'!C:C,B84,'2009'!D:D,"",'2009'!AA:AA,"JRO"), 0)</f>
        <v>0</v>
      </c>
      <c r="BZ84" s="7" t="n">
        <f aca="false">IFERROR(BY84/BX84, 0)</f>
        <v>0</v>
      </c>
    </row>
    <row r="85" customFormat="false" ht="15" hidden="false" customHeight="false" outlineLevel="0" collapsed="false">
      <c r="A85" s="0" t="s">
        <v>88</v>
      </c>
      <c r="B85" s="13" t="s">
        <v>66</v>
      </c>
      <c r="C85" s="56" t="n">
        <f aca="false">IFERROR(AVERAGEIFS(I85:BZ85,I$2:BZ$2,"JRO escorts per deportee",I85:BZ85,"&lt;&gt;0"), 0)</f>
        <v>0</v>
      </c>
      <c r="D85" s="13" t="n">
        <f aca="false">IFERROR(AVERAGEIFS(I85:BZ85,I$2:BZ$2,"NRO escorts per deportee",I85:BZ85,"&lt;&gt;0"), 0)</f>
        <v>0</v>
      </c>
      <c r="E85" s="13" t="n">
        <f aca="false">IFERROR(AVERAGEIFS(I85:BZ85,I$2:BZ$2,"CRO escorts per deportee",I85:BZ85,"&lt;&gt;0"), 0)</f>
        <v>0</v>
      </c>
      <c r="G85" s="0" t="n">
        <f aca="false">SUM(J85,M85,P85)</f>
        <v>0</v>
      </c>
      <c r="H85" s="0" t="n">
        <f aca="false">SUM(K85,N85,Q85)</f>
        <v>0</v>
      </c>
      <c r="I85" s="7" t="n">
        <f aca="false">IFERROR(H85/G85, 0)</f>
        <v>0</v>
      </c>
      <c r="J85" s="0" t="n">
        <f aca="false">IFERROR(SUMIFS('2018'!$H:$H,'2018'!$C:$C,B85,'2018'!$F:$F,A85,'2018'!AA:AA,"JRO",'2018'!P:P,"&lt;&gt;")+SUMIFS('2018'!$I:$I,'2018'!$D:$D,B85,'2018'!$F:$F,A85,'2018'!AA:AA,"JRO",'2018'!Q:Q,"&lt;&gt;")+SUMIFS('2018'!$J:$J,'2018'!$E:$E,B85,'2018'!$F:$F,A85,'2018'!AA:AA,"JRO",'2018'!R:R,"&lt;&gt;"), 0)</f>
        <v>0</v>
      </c>
      <c r="K85" s="0" t="n">
        <f aca="false">IFERROR(SUMIFS('2018'!M:M,'2018'!AA:AA,"JRO",'2018'!F:F,A85,'2018'!C:C,B85)+SUMIFS('2018'!P:P,'2018'!AA:AA,"JRO",'2018'!F:F,A85,'2018'!C:C,B85)+SUMIFS('2018'!N:N,'2018'!AA:AA,"JRO",'2018'!F:F,A85,'2018'!D:D,B85)+SUMIFS('2018'!N:N,'2018'!AA:AA,"JRO",'2018'!F:F,A85,'2018'!D:D,B85)+SUMIFS('2018'!O:O,'2018'!AA:AA,"JRO",'2018'!F:F,A85,'2018'!E:E,B85)+SUMIFS('2018'!R:R,'2018'!AA:AA,"JRO",'2018'!F:F,A85,'2018'!E:E,B85), 0)</f>
        <v>0</v>
      </c>
      <c r="L85" s="7" t="n">
        <f aca="false">IFERROR(K85/J85, 0)</f>
        <v>0</v>
      </c>
      <c r="M85" s="0" t="n">
        <f aca="false">IFERROR(SUMIFS('2018'!$H:$H,'2018'!$C:$C,B85,'2018'!$F:$F,A85,'2018'!AA:AA,"NRO",'2018'!P:P,"&lt;&gt;")+SUMIFS('2018'!$I:$I,'2018'!$D:$D,B85,'2018'!$F:$F,A85,'2018'!AA:AA,"NRO",'2018'!Q:Q,"&lt;&gt;")+SUMIFS('2018'!$J:$J,'2018'!$E:$E,B85,'2018'!$F:$F,A85,'2018'!AA:AA,"NRO",'2018'!R:R,"&lt;&gt;"), 0)</f>
        <v>0</v>
      </c>
      <c r="N85" s="0" t="n">
        <f aca="false">IFERROR(SUMIFS('2018'!M:M,'2018'!AA:AA,"NRO",'2018'!F:F,A85,'2018'!C:C,B85)+SUMIFS('2018'!P:P,'2018'!AA:AA,"NRO",'2018'!F:F,A85,'2018'!C:C,B85)+SUMIFS('2018'!N:N,'2018'!AA:AA,"NRO",'2018'!F:F,A85,'2018'!D:D,B85)+SUMIFS('2018'!N:N,'2018'!AA:AA,"NRO",'2018'!F:F,A85,'2018'!D:D,B85)+SUMIFS('2018'!O:O,'2018'!AA:AA,"NRO",'2018'!F:F,A85,'2018'!E:E,B85)+SUMIFS('2018'!R:R,'2018'!AA:AA,"NRO",'2018'!F:F,A85,'2018'!E:E,B85), 0)</f>
        <v>0</v>
      </c>
      <c r="O85" s="7" t="n">
        <f aca="false">IFERROR(N85/M85, 0)</f>
        <v>0</v>
      </c>
      <c r="P85" s="0" t="n">
        <f aca="false">IFERROR(SUMIFS('2018'!$H:$H,'2018'!$C:$C,B85,'2018'!$F:$F,A85,'2018'!AA:AA,"CRO")+SUMIFS('2018'!$I:$I,'2018'!$D:$D,B85,'2018'!$F:$F,A85,'2018'!AA:AA,"CRO")+SUMIFS('2018'!$J:$J,'2018'!$E:$E,B85,'2018'!$F:$F,A85,'2018'!AA:AA,"CRO"), 0)</f>
        <v>0</v>
      </c>
      <c r="Q85" s="0" t="n">
        <f aca="false">IFERROR(SUMIFS('2018'!M:M,'2018'!AA:AA,"CRO",'2018'!F:F,A85,'2018'!C:C,B85)+SUMIFS('2018'!P:P,'2018'!AA:AA,"CRO",'2018'!F:F,A85,'2018'!C:C,B85)+SUMIFS('2018'!N:N,'2018'!AA:AA,"CRO",'2018'!F:F,A85,'2018'!D:D,B85)+SUMIFS('2018'!N:N,'2018'!AA:AA,"CRO",'2018'!F:F,A85,'2018'!D:D,B85)+SUMIFS('2018'!O:O,'2018'!AA:AA,"CRO",'2018'!F:F,A85,'2018'!E:E,B85)+SUMIFS('2018'!R:R,'2018'!AA:AA,"CRO",'2018'!F:F,A85,'2018'!E:E,B85), 0)</f>
        <v>0</v>
      </c>
      <c r="R85" s="7" t="n">
        <f aca="false">IFERROR(Q85/P85, 0)</f>
        <v>0</v>
      </c>
      <c r="S85" s="7" t="n">
        <f aca="false">SUM(V85,Y85,AB85)</f>
        <v>0</v>
      </c>
      <c r="T85" s="7" t="n">
        <f aca="false">SUM(W85,Z85,AC85)</f>
        <v>0</v>
      </c>
      <c r="U85" s="7" t="n">
        <f aca="false">IFERROR(T85/S85, 0)</f>
        <v>0</v>
      </c>
      <c r="V85" s="0" t="n">
        <f aca="false">SUMIFS('2017'!$H:$H,'2017'!$C:$C,B85,'2017'!$F:$F,A85,'2017'!AA:AA,"JRO",'2017'!P:P,"&lt;&gt;")+SUMIFS('2017'!$I:$I,'2017'!$D:$D,B85,'2017'!$F:$F,A85,'2017'!AA:AA,"JRO",'2017'!Q:Q,"&lt;&gt;")+SUMIFS('2017'!$J:$J,'2017'!$E:$E,B85,'2017'!$F:$F,A85,'2017'!AA:AA,"JRO",'2017'!R:R,"&lt;&gt;")</f>
        <v>0</v>
      </c>
      <c r="W85" s="0" t="n">
        <f aca="false">IFERROR(SUMIFS('2017'!M:M,'2017'!AA:AA,"JRO",'2017'!F:F,A85,'2017'!C:C,B85)+SUMIFS('2017'!P:P,'2017'!AA:AA,"JRO",'2017'!F:F,A85,'2017'!C:C,B85)+SUMIFS('2017'!N:N,'2017'!AA:AA,"JRO",'2017'!F:F,A85,'2017'!D:D,B85)+SUMIFS('2017'!N:N,'2017'!AA:AA,"JRO",'2017'!F:F,A85,'2017'!D:D,B85)+SUMIFS('2017'!O:O,'2017'!AA:AA,"JRO",'2017'!F:F,A85,'2017'!E:E,B85)+SUMIFS('2017'!R:R,'2017'!AA:AA,"JRO",'2017'!F:F,A85,'2017'!E:E,B85), 0)</f>
        <v>0</v>
      </c>
      <c r="X85" s="7" t="n">
        <f aca="false">IFERROR(W85/V85, 0)</f>
        <v>0</v>
      </c>
      <c r="Y85" s="0" t="n">
        <f aca="false">IFERROR(SUMIFS('2017'!$H:$H,'2017'!$C:$C,B85,'2017'!$F:$F,A85,'2017'!AA:AA,"NRO",'2017'!P:P,"&lt;&gt;")+SUMIFS('2017'!$I:$I,'2017'!$D:$D,B85,'2017'!$F:$F,A85,'2017'!AA:AA,"NRO",'2017'!Q:Q,"&lt;&gt;")+SUMIFS('2017'!$J:$J,'2017'!$E:$E,B85,'2017'!$F:$F,A85,'2017'!AA:AA,"NRO",'2017'!R:R,"&lt;&gt;"), 0)</f>
        <v>0</v>
      </c>
      <c r="Z85" s="0" t="n">
        <f aca="false">IFERROR(SUMIFS('2017'!M:M,'2017'!AA:AA,"NRO",'2017'!F:F,A85,'2017'!C:C,B85)+SUMIFS('2017'!P:P,'2017'!AA:AA,"NRO",'2017'!F:F,A85,'2017'!C:C,B85)+SUMIFS('2017'!N:N,'2017'!AA:AA,"NRO",'2017'!F:F,A85,'2017'!D:D,B85)+SUMIFS('2017'!N:N,'2017'!AA:AA,"NRO",'2017'!F:F,A85,'2017'!D:D,B85)+SUMIFS('2017'!O:O,'2017'!AA:AA,"NRO",'2017'!F:F,A85,'2017'!E:E,B85)+SUMIFS('2017'!R:R,'2017'!AA:AA,"NRO",'2017'!F:F,A85,'2017'!E:E,B85), 0)</f>
        <v>0</v>
      </c>
      <c r="AA85" s="7" t="n">
        <f aca="false">IFERROR(Z85/Y85, 0)</f>
        <v>0</v>
      </c>
      <c r="AB85" s="0" t="n">
        <f aca="false">IFERROR(SUMIFS('2017'!$H:$H,'2017'!$C:$C,B85,'2017'!$F:$F,A85,'2017'!AA:AA,"CRO",'2017'!P:P,"&lt;&gt;")+SUMIFS('2017'!$I:$I,'2017'!$D:$D,B85,'2017'!$F:$F,A85,'2017'!AA:AA,"CRO",'2017'!Q:Q,"&lt;&gt;")+SUMIFS('2017'!$J:$J,'2017'!$E:$E,B85,'2017'!$F:$F,A85,'2017'!AA:AA,"CRO",'2017'!R:R,"&lt;&gt;"), 0)</f>
        <v>0</v>
      </c>
      <c r="AC85" s="0" t="n">
        <f aca="false">IFERROR(SUMIFS('2017'!M:M,'2017'!AA:AA,"CRO",'2017'!F:F,A85,'2017'!C:C,B85)+SUMIFS('2017'!P:P,'2017'!AA:AA,"CRO",'2017'!F:F,A85,'2017'!C:C,B85)+SUMIFS('2017'!N:N,'2017'!AA:AA,"CRO",'2017'!F:F,A85,'2017'!D:D,B85)+SUMIFS('2017'!N:N,'2017'!AA:AA,"CRO",'2017'!F:F,A85,'2017'!D:D,B85)+SUMIFS('2017'!O:O,'2017'!AA:AA,"CRO",'2017'!F:F,A85,'2017'!E:E,B85)+SUMIFS('2017'!R:R,'2017'!AA:AA,"CRO",'2017'!F:F,A85,'2017'!E:E,B85), 0)</f>
        <v>0</v>
      </c>
      <c r="AD85" s="0" t="n">
        <f aca="false">IFERROR(AC85/AB85, 0)</f>
        <v>0</v>
      </c>
      <c r="AE85" s="0" t="n">
        <f aca="false">SUM(AH85,AK85,AN85)</f>
        <v>0</v>
      </c>
      <c r="AF85" s="0" t="n">
        <f aca="false">SUM(AI85,AL85,AO85)</f>
        <v>0</v>
      </c>
      <c r="AG85" s="7" t="n">
        <f aca="false">IFERROR(AF85/AE85, 0)</f>
        <v>0</v>
      </c>
      <c r="AH85" s="0" t="n">
        <f aca="false">IFERROR(SUMIFS('2016'!$G:$G,'2016'!F:F,A85,'2016'!C:C,B85,'2016'!D:D,"",'2016'!AA:AA,"JRO",'2016'!L:L,"&lt;&gt;"), 0)</f>
        <v>0</v>
      </c>
      <c r="AI85" s="0" t="n">
        <f aca="false">IFERROR(SUMIFS('2016'!L:L,'2016'!F:F,A85,'2016'!C:C,B85,'2016'!D:D,"",'2016'!AA:AA,"JRO"), 0)</f>
        <v>0</v>
      </c>
      <c r="AJ85" s="7" t="n">
        <f aca="false">IFERROR(AI85/AH85, 0)</f>
        <v>0</v>
      </c>
      <c r="AK85" s="0" t="n">
        <f aca="false">IFERROR(SUMIFS('2016'!$G:$G,'2016'!F:F,A85,'2016'!C:C,B85,'2016'!D:D,"",'2016'!AA:AA,"NRO",'2016'!L:L,"&lt;&gt;"), 0)</f>
        <v>0</v>
      </c>
      <c r="AL85" s="0" t="n">
        <f aca="false">IFERROR(SUMIFS('2016'!L:L,'2016'!F:F,A85,'2016'!C:C,B85,'2016'!D:D,"",'2016'!AA:AA,"NRO"), 0)</f>
        <v>0</v>
      </c>
      <c r="AM85" s="0" t="n">
        <f aca="false">IFERROR(AL85/AK85, 0)</f>
        <v>0</v>
      </c>
      <c r="AN85" s="0" t="n">
        <f aca="false">IFERROR(SUMIFS('2016'!$G:$G,'2016'!F:F,A85,'2016'!C:C,B85,'2016'!D:D,"",'2016'!AA:AA,"CRO",'2016'!L:L,"&lt;&gt;"), 0)</f>
        <v>0</v>
      </c>
      <c r="AO85" s="0" t="n">
        <f aca="false">IFERROR(SUMIFS('2016'!L:L,'2016'!F:F,A85,'2016'!C:C,B85,'2016'!D:D,"",'2016'!AA:AA,"CRO"), 0)</f>
        <v>0</v>
      </c>
      <c r="AP85" s="0" t="n">
        <f aca="false">IFERROR(AO85/AN85, 0)</f>
        <v>0</v>
      </c>
      <c r="AQ85" s="0" t="n">
        <f aca="false">SUM(AT85,AW85,AZ85)</f>
        <v>0</v>
      </c>
      <c r="AR85" s="0" t="n">
        <f aca="false">SUM(AU85,AX85,BA85)</f>
        <v>0</v>
      </c>
      <c r="AS85" s="7" t="n">
        <f aca="false">IFERROR(AR85/AQ85, 0)</f>
        <v>0</v>
      </c>
      <c r="AT85" s="0" t="n">
        <f aca="false">IFERROR(SUMIFS('2015'!$G:$G,'2015'!F:F,A85,'2015'!C:C,B85,'2015'!D:D,"",'2015'!AA:AA,"JRO",'2015'!L:L,"&lt;&gt;"), 0)</f>
        <v>0</v>
      </c>
      <c r="AU85" s="0" t="n">
        <f aca="false">IFERROR(SUMIFS('2015'!L:L,'2015'!F:F,A85,'2015'!C:C,B85,'2015'!D:D,"",'2015'!AA:AA,"JRO"), 0)</f>
        <v>0</v>
      </c>
      <c r="AV85" s="0" t="n">
        <f aca="false">IFERROR(AU85/AT85, 0)</f>
        <v>0</v>
      </c>
      <c r="AW85" s="0" t="n">
        <f aca="false">IFERROR(SUMIFS('2015'!$G:$G,'2015'!F:F,A85,'2015'!C:C,B85,'2015'!D:D,"",'2015'!AA:AA,"NRO",'2015'!L:L,"&lt;&gt;"), 0)</f>
        <v>0</v>
      </c>
      <c r="AX85" s="0" t="n">
        <f aca="false">IFERROR(SUMIFS('2015'!L:L,'2015'!F:F,A85,'2015'!C:C,B85,'2015'!D:D,"",'2015'!AA:AA,"NRO"), 0)</f>
        <v>0</v>
      </c>
      <c r="AY85" s="0" t="n">
        <f aca="false">IFERROR(AX85/AW85, 0)</f>
        <v>0</v>
      </c>
      <c r="AZ85" s="0" t="n">
        <f aca="false">IFERROR(SUMIFS('2015'!$G:$G,'2015'!F:F,A85,'2015'!C:C,B85,'2015'!D:D,"",'2015'!AA:AA,"CRO",'2015'!L:L,"&lt;&gt;"), 0)</f>
        <v>0</v>
      </c>
      <c r="BA85" s="0" t="n">
        <f aca="false">IFERROR(SUMIFS('2015'!L:L,'2015'!F:F,A85,'2015'!C:C,B85,'2015'!D:D,"",'2015'!AA:AA,"CRO"), 0)</f>
        <v>0</v>
      </c>
      <c r="BB85" s="0" t="n">
        <f aca="false">IFERROR(BA85/AZ85, 0)</f>
        <v>0</v>
      </c>
      <c r="BC85" s="0" t="n">
        <f aca="false">SUM(BF85,BI85)</f>
        <v>0</v>
      </c>
      <c r="BD85" s="0" t="n">
        <f aca="false">SUM(BG85,BJ85)</f>
        <v>0</v>
      </c>
      <c r="BE85" s="7" t="n">
        <f aca="false">IFERROR(BD85/BC85, 0)</f>
        <v>0</v>
      </c>
      <c r="BF85" s="0" t="n">
        <f aca="false">IFERROR(SUMIFS('2014'!$G:$G,'2014'!F:F,A85,'2014'!C:C,B85,'2014'!D:D,"",'2014'!AA:AA,"JRO",'2014'!L:L,"&lt;&gt;"), 0)</f>
        <v>0</v>
      </c>
      <c r="BG85" s="0" t="n">
        <f aca="false">IFERROR(SUMIFS('2014'!L:L,'2014'!F:F,A85,'2014'!C:C,B85,'2014'!D:D,"",'2014'!AA:AA,"JRO"), 0)</f>
        <v>0</v>
      </c>
      <c r="BH85" s="7" t="n">
        <f aca="false">IFERROR(BG85/BF85, 0)</f>
        <v>0</v>
      </c>
      <c r="BI85" s="0" t="n">
        <f aca="false">IFERROR(SUMIFS('2014'!$G:$G,'2014'!F:F,A85,'2014'!C:C,B85,'2014'!D:D,"",'2014'!AA:AA,"CRO",'2014'!L:L,"&lt;&gt;"), 0)</f>
        <v>0</v>
      </c>
      <c r="BJ85" s="0" t="n">
        <f aca="false">IFERROR(SUMIFS('2014'!L:L,'2014'!F:F,A85,'2014'!C:C,B85,'2014'!D:D,"",'2014'!AA:AA,"CRO"), 0)</f>
        <v>0</v>
      </c>
      <c r="BK85" s="0" t="n">
        <f aca="false">IFERROR(BJ85/BI85, 0)</f>
        <v>0</v>
      </c>
      <c r="BL85" s="0" t="n">
        <f aca="false">IFERROR(SUMIFS('2013'!$G:$G,'2013'!F:F,A85,'2013'!C:C,B85,'2013'!D:D,"",'2013'!AA:AA,"JRO",'2013'!L:L,"&lt;&gt;"), 0)</f>
        <v>0</v>
      </c>
      <c r="BM85" s="0" t="n">
        <f aca="false">IFERROR(SUMIFS('2013'!L:L,'2013'!F:F,A85,'2013'!C:C,B85,'2013'!D:D,"",'2013'!AA:AA,"JRO"), 0)</f>
        <v>0</v>
      </c>
      <c r="BN85" s="0" t="n">
        <f aca="false">IFERROR(BM85/BL85, 0)</f>
        <v>0</v>
      </c>
      <c r="BO85" s="0" t="n">
        <f aca="false">IFERROR(SUMIFS('2012'!$G:$G,'2012'!F:F,A85,'2012'!C:C,B85,'2012'!D:D,"",'2012'!AA:AA,"JRO",'2012'!L:L,"&lt;&gt;"), 0)</f>
        <v>0</v>
      </c>
      <c r="BP85" s="0" t="n">
        <f aca="false">IFERROR(SUMIFS('2012'!L:L,'2012'!F:F,A85,'2012'!C:C,B85,'2012'!D:D,"",'2012'!AA:AA,"JRO"), 0)</f>
        <v>0</v>
      </c>
      <c r="BQ85" s="0" t="n">
        <f aca="false">IFERROR(BP85/BO85, 0)</f>
        <v>0</v>
      </c>
      <c r="BR85" s="0" t="n">
        <f aca="false">IFERROR(SUMIFS('2011'!$G:$G,'2011'!F:F,A85,'2011'!C:C,B85,'2011'!D:D,"",'2011'!AA:AA,"JRO",'2011'!L:L,"&lt;&gt;"), 0)</f>
        <v>0</v>
      </c>
      <c r="BS85" s="0" t="n">
        <f aca="false">IFERROR(SUMIFS('2011'!L:L,'2011'!F:F,A85,'2011'!C:C,B85,'2011'!D:D,"",'2011'!AA:AA,"JRO"), 0)</f>
        <v>0</v>
      </c>
      <c r="BT85" s="7" t="n">
        <f aca="false">IFERROR(BS85/BR85, 0)</f>
        <v>0</v>
      </c>
      <c r="BU85" s="0" t="n">
        <f aca="false">IFERROR(SUMIFS('2010'!$G:$G,'2010'!F:F,A85,'2010'!C:C,B85,'2010'!D:D,"",'2010'!AA:AA,"JRO",'2010'!L:L,"&lt;&gt;"), 0)</f>
        <v>0</v>
      </c>
      <c r="BV85" s="0" t="n">
        <f aca="false">IFERROR(SUMIFS('2010'!L:L,'2010'!F:F,A85,'2010'!C:C,B85,'2010'!D:D,"",'2010'!AA:AA,"JRO"), 0)</f>
        <v>0</v>
      </c>
      <c r="BW85" s="7" t="n">
        <f aca="false">IFERROR(BV85/BU85, 0)</f>
        <v>0</v>
      </c>
      <c r="BX85" s="0" t="n">
        <f aca="false">IFERROR(SUMIFS('2009'!$G:$G,'2009'!F:F,A85,'2009'!C:C,B85,'2009'!D:D,"",'2009'!AA:AA,"JRO",'2009'!L:L,"&lt;&gt;"), 0)</f>
        <v>0</v>
      </c>
      <c r="BY85" s="0" t="n">
        <f aca="false">IFERROR(SUMIFS('2009'!L:L,'2009'!F:F,A85,'2009'!C:C,B85,'2009'!D:D,"",'2009'!AA:AA,"JRO"), 0)</f>
        <v>0</v>
      </c>
      <c r="BZ85" s="7" t="n">
        <f aca="false">IFERROR(BY85/BX85, 0)</f>
        <v>0</v>
      </c>
    </row>
    <row r="86" customFormat="false" ht="15" hidden="false" customHeight="false" outlineLevel="0" collapsed="false">
      <c r="A86" s="0" t="s">
        <v>88</v>
      </c>
      <c r="B86" s="13" t="s">
        <v>54</v>
      </c>
      <c r="C86" s="56" t="n">
        <f aca="false">IFERROR(AVERAGEIFS(I86:BZ86,I$2:BZ$2,"JRO escorts per deportee",I86:BZ86,"&lt;&gt;0"), 0)</f>
        <v>0</v>
      </c>
      <c r="D86" s="13" t="n">
        <f aca="false">IFERROR(AVERAGEIFS(I86:BZ86,I$2:BZ$2,"NRO escorts per deportee",I86:BZ86,"&lt;&gt;0"), 0)</f>
        <v>0</v>
      </c>
      <c r="E86" s="13" t="n">
        <f aca="false">IFERROR(AVERAGEIFS(I86:BZ86,I$2:BZ$2,"CRO escorts per deportee",I86:BZ86,"&lt;&gt;0"), 0)</f>
        <v>0</v>
      </c>
      <c r="G86" s="0" t="n">
        <f aca="false">SUM(J86,M86,P86)</f>
        <v>0</v>
      </c>
      <c r="H86" s="0" t="n">
        <f aca="false">SUM(K86,N86,Q86)</f>
        <v>0</v>
      </c>
      <c r="I86" s="7" t="n">
        <f aca="false">IFERROR(H86/G86, 0)</f>
        <v>0</v>
      </c>
      <c r="J86" s="0" t="n">
        <f aca="false">IFERROR(SUMIFS('2018'!$H:$H,'2018'!$C:$C,B86,'2018'!$F:$F,A86,'2018'!AA:AA,"JRO",'2018'!P:P,"&lt;&gt;")+SUMIFS('2018'!$I:$I,'2018'!$D:$D,B86,'2018'!$F:$F,A86,'2018'!AA:AA,"JRO",'2018'!Q:Q,"&lt;&gt;")+SUMIFS('2018'!$J:$J,'2018'!$E:$E,B86,'2018'!$F:$F,A86,'2018'!AA:AA,"JRO",'2018'!R:R,"&lt;&gt;"), 0)</f>
        <v>0</v>
      </c>
      <c r="K86" s="0" t="n">
        <f aca="false">IFERROR(SUMIFS('2018'!M:M,'2018'!AA:AA,"JRO",'2018'!F:F,A86,'2018'!C:C,B86)+SUMIFS('2018'!P:P,'2018'!AA:AA,"JRO",'2018'!F:F,A86,'2018'!C:C,B86)+SUMIFS('2018'!N:N,'2018'!AA:AA,"JRO",'2018'!F:F,A86,'2018'!D:D,B86)+SUMIFS('2018'!N:N,'2018'!AA:AA,"JRO",'2018'!F:F,A86,'2018'!D:D,B86)+SUMIFS('2018'!O:O,'2018'!AA:AA,"JRO",'2018'!F:F,A86,'2018'!E:E,B86)+SUMIFS('2018'!R:R,'2018'!AA:AA,"JRO",'2018'!F:F,A86,'2018'!E:E,B86), 0)</f>
        <v>0</v>
      </c>
      <c r="L86" s="7" t="n">
        <f aca="false">IFERROR(K86/J86, 0)</f>
        <v>0</v>
      </c>
      <c r="M86" s="0" t="n">
        <f aca="false">IFERROR(SUMIFS('2018'!$H:$H,'2018'!$C:$C,B86,'2018'!$F:$F,A86,'2018'!AA:AA,"NRO",'2018'!P:P,"&lt;&gt;")+SUMIFS('2018'!$I:$I,'2018'!$D:$D,B86,'2018'!$F:$F,A86,'2018'!AA:AA,"NRO",'2018'!Q:Q,"&lt;&gt;")+SUMIFS('2018'!$J:$J,'2018'!$E:$E,B86,'2018'!$F:$F,A86,'2018'!AA:AA,"NRO",'2018'!R:R,"&lt;&gt;"), 0)</f>
        <v>0</v>
      </c>
      <c r="N86" s="0" t="n">
        <f aca="false">IFERROR(SUMIFS('2018'!M:M,'2018'!AA:AA,"NRO",'2018'!F:F,A86,'2018'!C:C,B86)+SUMIFS('2018'!P:P,'2018'!AA:AA,"NRO",'2018'!F:F,A86,'2018'!C:C,B86)+SUMIFS('2018'!N:N,'2018'!AA:AA,"NRO",'2018'!F:F,A86,'2018'!D:D,B86)+SUMIFS('2018'!N:N,'2018'!AA:AA,"NRO",'2018'!F:F,A86,'2018'!D:D,B86)+SUMIFS('2018'!O:O,'2018'!AA:AA,"NRO",'2018'!F:F,A86,'2018'!E:E,B86)+SUMIFS('2018'!R:R,'2018'!AA:AA,"NRO",'2018'!F:F,A86,'2018'!E:E,B86), 0)</f>
        <v>0</v>
      </c>
      <c r="O86" s="7" t="n">
        <f aca="false">IFERROR(N86/M86, 0)</f>
        <v>0</v>
      </c>
      <c r="P86" s="0" t="n">
        <f aca="false">IFERROR(SUMIFS('2018'!$H:$H,'2018'!$C:$C,B86,'2018'!$F:$F,A86,'2018'!AA:AA,"CRO")+SUMIFS('2018'!$I:$I,'2018'!$D:$D,B86,'2018'!$F:$F,A86,'2018'!AA:AA,"CRO")+SUMIFS('2018'!$J:$J,'2018'!$E:$E,B86,'2018'!$F:$F,A86,'2018'!AA:AA,"CRO"), 0)</f>
        <v>0</v>
      </c>
      <c r="Q86" s="0" t="n">
        <f aca="false">IFERROR(SUMIFS('2018'!M:M,'2018'!AA:AA,"CRO",'2018'!F:F,A86,'2018'!C:C,B86)+SUMIFS('2018'!P:P,'2018'!AA:AA,"CRO",'2018'!F:F,A86,'2018'!C:C,B86)+SUMIFS('2018'!N:N,'2018'!AA:AA,"CRO",'2018'!F:F,A86,'2018'!D:D,B86)+SUMIFS('2018'!N:N,'2018'!AA:AA,"CRO",'2018'!F:F,A86,'2018'!D:D,B86)+SUMIFS('2018'!O:O,'2018'!AA:AA,"CRO",'2018'!F:F,A86,'2018'!E:E,B86)+SUMIFS('2018'!R:R,'2018'!AA:AA,"CRO",'2018'!F:F,A86,'2018'!E:E,B86), 0)</f>
        <v>0</v>
      </c>
      <c r="R86" s="7" t="n">
        <f aca="false">IFERROR(Q86/P86, 0)</f>
        <v>0</v>
      </c>
      <c r="S86" s="7" t="n">
        <f aca="false">SUM(V86,Y86,AB86)</f>
        <v>0</v>
      </c>
      <c r="T86" s="7" t="n">
        <f aca="false">SUM(W86,Z86,AC86)</f>
        <v>0</v>
      </c>
      <c r="U86" s="7" t="n">
        <f aca="false">IFERROR(T86/S86, 0)</f>
        <v>0</v>
      </c>
      <c r="V86" s="0" t="n">
        <f aca="false">SUMIFS('2017'!$H:$H,'2017'!$C:$C,B86,'2017'!$F:$F,A86,'2017'!AA:AA,"JRO",'2017'!P:P,"&lt;&gt;")+SUMIFS('2017'!$I:$I,'2017'!$D:$D,B86,'2017'!$F:$F,A86,'2017'!AA:AA,"JRO",'2017'!Q:Q,"&lt;&gt;")+SUMIFS('2017'!$J:$J,'2017'!$E:$E,B86,'2017'!$F:$F,A86,'2017'!AA:AA,"JRO",'2017'!R:R,"&lt;&gt;")</f>
        <v>0</v>
      </c>
      <c r="W86" s="0" t="n">
        <f aca="false">IFERROR(SUMIFS('2017'!M:M,'2017'!AA:AA,"JRO",'2017'!F:F,A86,'2017'!C:C,B86)+SUMIFS('2017'!P:P,'2017'!AA:AA,"JRO",'2017'!F:F,A86,'2017'!C:C,B86)+SUMIFS('2017'!N:N,'2017'!AA:AA,"JRO",'2017'!F:F,A86,'2017'!D:D,B86)+SUMIFS('2017'!N:N,'2017'!AA:AA,"JRO",'2017'!F:F,A86,'2017'!D:D,B86)+SUMIFS('2017'!O:O,'2017'!AA:AA,"JRO",'2017'!F:F,A86,'2017'!E:E,B86)+SUMIFS('2017'!R:R,'2017'!AA:AA,"JRO",'2017'!F:F,A86,'2017'!E:E,B86), 0)</f>
        <v>0</v>
      </c>
      <c r="X86" s="7" t="n">
        <f aca="false">IFERROR(W86/V86, 0)</f>
        <v>0</v>
      </c>
      <c r="Y86" s="0" t="n">
        <f aca="false">IFERROR(SUMIFS('2017'!$H:$H,'2017'!$C:$C,B86,'2017'!$F:$F,A86,'2017'!AA:AA,"NRO",'2017'!P:P,"&lt;&gt;")+SUMIFS('2017'!$I:$I,'2017'!$D:$D,B86,'2017'!$F:$F,A86,'2017'!AA:AA,"NRO",'2017'!Q:Q,"&lt;&gt;")+SUMIFS('2017'!$J:$J,'2017'!$E:$E,B86,'2017'!$F:$F,A86,'2017'!AA:AA,"NRO",'2017'!R:R,"&lt;&gt;"), 0)</f>
        <v>0</v>
      </c>
      <c r="Z86" s="0" t="n">
        <f aca="false">IFERROR(SUMIFS('2017'!M:M,'2017'!AA:AA,"NRO",'2017'!F:F,A86,'2017'!C:C,B86)+SUMIFS('2017'!P:P,'2017'!AA:AA,"NRO",'2017'!F:F,A86,'2017'!C:C,B86)+SUMIFS('2017'!N:N,'2017'!AA:AA,"NRO",'2017'!F:F,A86,'2017'!D:D,B86)+SUMIFS('2017'!N:N,'2017'!AA:AA,"NRO",'2017'!F:F,A86,'2017'!D:D,B86)+SUMIFS('2017'!O:O,'2017'!AA:AA,"NRO",'2017'!F:F,A86,'2017'!E:E,B86)+SUMIFS('2017'!R:R,'2017'!AA:AA,"NRO",'2017'!F:F,A86,'2017'!E:E,B86), 0)</f>
        <v>0</v>
      </c>
      <c r="AA86" s="7" t="n">
        <f aca="false">IFERROR(Z86/Y86, 0)</f>
        <v>0</v>
      </c>
      <c r="AB86" s="0" t="n">
        <f aca="false">IFERROR(SUMIFS('2017'!$H:$H,'2017'!$C:$C,B86,'2017'!$F:$F,A86,'2017'!AA:AA,"CRO",'2017'!P:P,"&lt;&gt;")+SUMIFS('2017'!$I:$I,'2017'!$D:$D,B86,'2017'!$F:$F,A86,'2017'!AA:AA,"CRO",'2017'!Q:Q,"&lt;&gt;")+SUMIFS('2017'!$J:$J,'2017'!$E:$E,B86,'2017'!$F:$F,A86,'2017'!AA:AA,"CRO",'2017'!R:R,"&lt;&gt;"), 0)</f>
        <v>0</v>
      </c>
      <c r="AC86" s="0" t="n">
        <f aca="false">IFERROR(SUMIFS('2017'!M:M,'2017'!AA:AA,"CRO",'2017'!F:F,A86,'2017'!C:C,B86)+SUMIFS('2017'!P:P,'2017'!AA:AA,"CRO",'2017'!F:F,A86,'2017'!C:C,B86)+SUMIFS('2017'!N:N,'2017'!AA:AA,"CRO",'2017'!F:F,A86,'2017'!D:D,B86)+SUMIFS('2017'!N:N,'2017'!AA:AA,"CRO",'2017'!F:F,A86,'2017'!D:D,B86)+SUMIFS('2017'!O:O,'2017'!AA:AA,"CRO",'2017'!F:F,A86,'2017'!E:E,B86)+SUMIFS('2017'!R:R,'2017'!AA:AA,"CRO",'2017'!F:F,A86,'2017'!E:E,B86), 0)</f>
        <v>0</v>
      </c>
      <c r="AD86" s="0" t="n">
        <f aca="false">IFERROR(AC86/AB86, 0)</f>
        <v>0</v>
      </c>
      <c r="AE86" s="0" t="n">
        <f aca="false">SUM(AH86,AK86,AN86)</f>
        <v>0</v>
      </c>
      <c r="AF86" s="0" t="n">
        <f aca="false">SUM(AI86,AL86,AO86)</f>
        <v>0</v>
      </c>
      <c r="AG86" s="7" t="n">
        <f aca="false">IFERROR(AF86/AE86, 0)</f>
        <v>0</v>
      </c>
      <c r="AH86" s="0" t="n">
        <f aca="false">IFERROR(SUMIFS('2016'!$G:$G,'2016'!F:F,A86,'2016'!C:C,B86,'2016'!D:D,"",'2016'!AA:AA,"JRO",'2016'!L:L,"&lt;&gt;"), 0)</f>
        <v>0</v>
      </c>
      <c r="AI86" s="0" t="n">
        <f aca="false">IFERROR(SUMIFS('2016'!L:L,'2016'!F:F,A86,'2016'!C:C,B86,'2016'!D:D,"",'2016'!AA:AA,"JRO"), 0)</f>
        <v>0</v>
      </c>
      <c r="AJ86" s="7" t="n">
        <f aca="false">IFERROR(AI86/AH86, 0)</f>
        <v>0</v>
      </c>
      <c r="AK86" s="0" t="n">
        <f aca="false">IFERROR(SUMIFS('2016'!$G:$G,'2016'!F:F,A86,'2016'!C:C,B86,'2016'!D:D,"",'2016'!AA:AA,"NRO",'2016'!L:L,"&lt;&gt;"), 0)</f>
        <v>0</v>
      </c>
      <c r="AL86" s="0" t="n">
        <f aca="false">IFERROR(SUMIFS('2016'!L:L,'2016'!F:F,A86,'2016'!C:C,B86,'2016'!D:D,"",'2016'!AA:AA,"NRO"), 0)</f>
        <v>0</v>
      </c>
      <c r="AM86" s="0" t="n">
        <f aca="false">IFERROR(AL86/AK86, 0)</f>
        <v>0</v>
      </c>
      <c r="AN86" s="0" t="n">
        <f aca="false">IFERROR(SUMIFS('2016'!$G:$G,'2016'!F:F,A86,'2016'!C:C,B86,'2016'!D:D,"",'2016'!AA:AA,"CRO",'2016'!L:L,"&lt;&gt;"), 0)</f>
        <v>0</v>
      </c>
      <c r="AO86" s="0" t="n">
        <f aca="false">IFERROR(SUMIFS('2016'!L:L,'2016'!F:F,A86,'2016'!C:C,B86,'2016'!D:D,"",'2016'!AA:AA,"CRO"), 0)</f>
        <v>0</v>
      </c>
      <c r="AP86" s="0" t="n">
        <f aca="false">IFERROR(AO86/AN86, 0)</f>
        <v>0</v>
      </c>
      <c r="AQ86" s="0" t="n">
        <f aca="false">SUM(AT86,AW86,AZ86)</f>
        <v>0</v>
      </c>
      <c r="AR86" s="0" t="n">
        <f aca="false">SUM(AU86,AX86,BA86)</f>
        <v>0</v>
      </c>
      <c r="AS86" s="7" t="n">
        <f aca="false">IFERROR(AR86/AQ86, 0)</f>
        <v>0</v>
      </c>
      <c r="AT86" s="0" t="n">
        <f aca="false">IFERROR(SUMIFS('2015'!$G:$G,'2015'!F:F,A86,'2015'!C:C,B86,'2015'!D:D,"",'2015'!AA:AA,"JRO",'2015'!L:L,"&lt;&gt;"), 0)</f>
        <v>0</v>
      </c>
      <c r="AU86" s="0" t="n">
        <f aca="false">IFERROR(SUMIFS('2015'!L:L,'2015'!F:F,A86,'2015'!C:C,B86,'2015'!D:D,"",'2015'!AA:AA,"JRO"), 0)</f>
        <v>0</v>
      </c>
      <c r="AV86" s="0" t="n">
        <f aca="false">IFERROR(AU86/AT86, 0)</f>
        <v>0</v>
      </c>
      <c r="AW86" s="0" t="n">
        <f aca="false">IFERROR(SUMIFS('2015'!$G:$G,'2015'!F:F,A86,'2015'!C:C,B86,'2015'!D:D,"",'2015'!AA:AA,"NRO",'2015'!L:L,"&lt;&gt;"), 0)</f>
        <v>0</v>
      </c>
      <c r="AX86" s="0" t="n">
        <f aca="false">IFERROR(SUMIFS('2015'!L:L,'2015'!F:F,A86,'2015'!C:C,B86,'2015'!D:D,"",'2015'!AA:AA,"NRO"), 0)</f>
        <v>0</v>
      </c>
      <c r="AY86" s="0" t="n">
        <f aca="false">IFERROR(AX86/AW86, 0)</f>
        <v>0</v>
      </c>
      <c r="AZ86" s="0" t="n">
        <f aca="false">IFERROR(SUMIFS('2015'!$G:$G,'2015'!F:F,A86,'2015'!C:C,B86,'2015'!D:D,"",'2015'!AA:AA,"CRO",'2015'!L:L,"&lt;&gt;"), 0)</f>
        <v>0</v>
      </c>
      <c r="BA86" s="0" t="n">
        <f aca="false">IFERROR(SUMIFS('2015'!L:L,'2015'!F:F,A86,'2015'!C:C,B86,'2015'!D:D,"",'2015'!AA:AA,"CRO"), 0)</f>
        <v>0</v>
      </c>
      <c r="BB86" s="0" t="n">
        <f aca="false">IFERROR(BA86/AZ86, 0)</f>
        <v>0</v>
      </c>
      <c r="BC86" s="0" t="n">
        <f aca="false">SUM(BF86,BI86)</f>
        <v>0</v>
      </c>
      <c r="BD86" s="0" t="n">
        <f aca="false">SUM(BG86,BJ86)</f>
        <v>0</v>
      </c>
      <c r="BE86" s="7" t="n">
        <f aca="false">IFERROR(BD86/BC86, 0)</f>
        <v>0</v>
      </c>
      <c r="BF86" s="0" t="n">
        <f aca="false">IFERROR(SUMIFS('2014'!$G:$G,'2014'!F:F,A86,'2014'!C:C,B86,'2014'!D:D,"",'2014'!AA:AA,"JRO",'2014'!L:L,"&lt;&gt;"), 0)</f>
        <v>0</v>
      </c>
      <c r="BG86" s="0" t="n">
        <f aca="false">IFERROR(SUMIFS('2014'!L:L,'2014'!F:F,A86,'2014'!C:C,B86,'2014'!D:D,"",'2014'!AA:AA,"JRO"), 0)</f>
        <v>0</v>
      </c>
      <c r="BH86" s="7" t="n">
        <f aca="false">IFERROR(BG86/BF86, 0)</f>
        <v>0</v>
      </c>
      <c r="BI86" s="0" t="n">
        <f aca="false">IFERROR(SUMIFS('2014'!$G:$G,'2014'!F:F,A86,'2014'!C:C,B86,'2014'!D:D,"",'2014'!AA:AA,"CRO",'2014'!L:L,"&lt;&gt;"), 0)</f>
        <v>0</v>
      </c>
      <c r="BJ86" s="0" t="n">
        <f aca="false">IFERROR(SUMIFS('2014'!L:L,'2014'!F:F,A86,'2014'!C:C,B86,'2014'!D:D,"",'2014'!AA:AA,"CRO"), 0)</f>
        <v>0</v>
      </c>
      <c r="BK86" s="0" t="n">
        <f aca="false">IFERROR(BJ86/BI86, 0)</f>
        <v>0</v>
      </c>
      <c r="BL86" s="0" t="n">
        <f aca="false">IFERROR(SUMIFS('2013'!$G:$G,'2013'!F:F,A86,'2013'!C:C,B86,'2013'!D:D,"",'2013'!AA:AA,"JRO",'2013'!L:L,"&lt;&gt;"), 0)</f>
        <v>0</v>
      </c>
      <c r="BM86" s="0" t="n">
        <f aca="false">IFERROR(SUMIFS('2013'!L:L,'2013'!F:F,A86,'2013'!C:C,B86,'2013'!D:D,"",'2013'!AA:AA,"JRO"), 0)</f>
        <v>0</v>
      </c>
      <c r="BN86" s="0" t="n">
        <f aca="false">IFERROR(BM86/BL86, 0)</f>
        <v>0</v>
      </c>
      <c r="BO86" s="0" t="n">
        <f aca="false">IFERROR(SUMIFS('2012'!$G:$G,'2012'!F:F,A86,'2012'!C:C,B86,'2012'!D:D,"",'2012'!AA:AA,"JRO",'2012'!L:L,"&lt;&gt;"), 0)</f>
        <v>0</v>
      </c>
      <c r="BP86" s="0" t="n">
        <f aca="false">IFERROR(SUMIFS('2012'!L:L,'2012'!F:F,A86,'2012'!C:C,B86,'2012'!D:D,"",'2012'!AA:AA,"JRO"), 0)</f>
        <v>0</v>
      </c>
      <c r="BQ86" s="0" t="n">
        <f aca="false">IFERROR(BP86/BO86, 0)</f>
        <v>0</v>
      </c>
      <c r="BR86" s="0" t="n">
        <f aca="false">IFERROR(SUMIFS('2011'!$G:$G,'2011'!F:F,A86,'2011'!C:C,B86,'2011'!D:D,"",'2011'!AA:AA,"JRO",'2011'!L:L,"&lt;&gt;"), 0)</f>
        <v>0</v>
      </c>
      <c r="BS86" s="0" t="n">
        <f aca="false">IFERROR(SUMIFS('2011'!L:L,'2011'!F:F,A86,'2011'!C:C,B86,'2011'!D:D,"",'2011'!AA:AA,"JRO"), 0)</f>
        <v>0</v>
      </c>
      <c r="BT86" s="7" t="n">
        <f aca="false">IFERROR(BS86/BR86, 0)</f>
        <v>0</v>
      </c>
      <c r="BU86" s="0" t="n">
        <f aca="false">IFERROR(SUMIFS('2010'!$G:$G,'2010'!F:F,A86,'2010'!C:C,B86,'2010'!D:D,"",'2010'!AA:AA,"JRO",'2010'!L:L,"&lt;&gt;"), 0)</f>
        <v>0</v>
      </c>
      <c r="BV86" s="0" t="n">
        <f aca="false">IFERROR(SUMIFS('2010'!L:L,'2010'!F:F,A86,'2010'!C:C,B86,'2010'!D:D,"",'2010'!AA:AA,"JRO"), 0)</f>
        <v>0</v>
      </c>
      <c r="BW86" s="7" t="n">
        <f aca="false">IFERROR(BV86/BU86, 0)</f>
        <v>0</v>
      </c>
      <c r="BX86" s="0" t="n">
        <f aca="false">IFERROR(SUMIFS('2009'!$G:$G,'2009'!F:F,A86,'2009'!C:C,B86,'2009'!D:D,"",'2009'!AA:AA,"JRO",'2009'!L:L,"&lt;&gt;"), 0)</f>
        <v>0</v>
      </c>
      <c r="BY86" s="0" t="n">
        <f aca="false">IFERROR(SUMIFS('2009'!L:L,'2009'!F:F,A86,'2009'!C:C,B86,'2009'!D:D,"",'2009'!AA:AA,"JRO"), 0)</f>
        <v>0</v>
      </c>
      <c r="BZ86" s="7" t="n">
        <f aca="false">IFERROR(BY86/BX86, 0)</f>
        <v>0</v>
      </c>
    </row>
    <row r="87" customFormat="false" ht="15" hidden="false" customHeight="false" outlineLevel="0" collapsed="false">
      <c r="A87" s="0" t="s">
        <v>88</v>
      </c>
      <c r="B87" s="16" t="s">
        <v>44</v>
      </c>
      <c r="C87" s="56" t="n">
        <f aca="false">IFERROR(AVERAGEIFS(I87:BZ87,I$2:BZ$2,"JRO escorts per deportee",I87:BZ87,"&lt;&gt;0"), 0)</f>
        <v>0</v>
      </c>
      <c r="D87" s="13" t="n">
        <f aca="false">IFERROR(AVERAGEIFS(I87:BZ87,I$2:BZ$2,"NRO escorts per deportee",I87:BZ87,"&lt;&gt;0"), 0)</f>
        <v>0</v>
      </c>
      <c r="E87" s="13" t="n">
        <f aca="false">IFERROR(AVERAGEIFS(I87:BZ87,I$2:BZ$2,"CRO escorts per deportee",I87:BZ87,"&lt;&gt;0"), 0)</f>
        <v>0</v>
      </c>
      <c r="G87" s="0" t="n">
        <f aca="false">SUM(J87,M87,P87)</f>
        <v>0</v>
      </c>
      <c r="H87" s="0" t="n">
        <f aca="false">SUM(K87,N87,Q87)</f>
        <v>0</v>
      </c>
      <c r="I87" s="7" t="n">
        <f aca="false">IFERROR(H87/G87, 0)</f>
        <v>0</v>
      </c>
      <c r="J87" s="0" t="n">
        <f aca="false">IFERROR(SUMIFS('2018'!$H:$H,'2018'!$C:$C,B87,'2018'!$F:$F,A87,'2018'!AA:AA,"JRO",'2018'!P:P,"&lt;&gt;")+SUMIFS('2018'!$I:$I,'2018'!$D:$D,B87,'2018'!$F:$F,A87,'2018'!AA:AA,"JRO",'2018'!Q:Q,"&lt;&gt;")+SUMIFS('2018'!$J:$J,'2018'!$E:$E,B87,'2018'!$F:$F,A87,'2018'!AA:AA,"JRO",'2018'!R:R,"&lt;&gt;"), 0)</f>
        <v>0</v>
      </c>
      <c r="K87" s="0" t="n">
        <f aca="false">IFERROR(SUMIFS('2018'!M:M,'2018'!AA:AA,"JRO",'2018'!F:F,A87,'2018'!C:C,B87)+SUMIFS('2018'!P:P,'2018'!AA:AA,"JRO",'2018'!F:F,A87,'2018'!C:C,B87)+SUMIFS('2018'!N:N,'2018'!AA:AA,"JRO",'2018'!F:F,A87,'2018'!D:D,B87)+SUMIFS('2018'!N:N,'2018'!AA:AA,"JRO",'2018'!F:F,A87,'2018'!D:D,B87)+SUMIFS('2018'!O:O,'2018'!AA:AA,"JRO",'2018'!F:F,A87,'2018'!E:E,B87)+SUMIFS('2018'!R:R,'2018'!AA:AA,"JRO",'2018'!F:F,A87,'2018'!E:E,B87), 0)</f>
        <v>0</v>
      </c>
      <c r="L87" s="7" t="n">
        <f aca="false">IFERROR(K87/J87, 0)</f>
        <v>0</v>
      </c>
      <c r="M87" s="0" t="n">
        <f aca="false">IFERROR(SUMIFS('2018'!$H:$H,'2018'!$C:$C,B87,'2018'!$F:$F,A87,'2018'!AA:AA,"NRO",'2018'!P:P,"&lt;&gt;")+SUMIFS('2018'!$I:$I,'2018'!$D:$D,B87,'2018'!$F:$F,A87,'2018'!AA:AA,"NRO",'2018'!Q:Q,"&lt;&gt;")+SUMIFS('2018'!$J:$J,'2018'!$E:$E,B87,'2018'!$F:$F,A87,'2018'!AA:AA,"NRO",'2018'!R:R,"&lt;&gt;"), 0)</f>
        <v>0</v>
      </c>
      <c r="N87" s="0" t="n">
        <f aca="false">IFERROR(SUMIFS('2018'!M:M,'2018'!AA:AA,"NRO",'2018'!F:F,A87,'2018'!C:C,B87)+SUMIFS('2018'!P:P,'2018'!AA:AA,"NRO",'2018'!F:F,A87,'2018'!C:C,B87)+SUMIFS('2018'!N:N,'2018'!AA:AA,"NRO",'2018'!F:F,A87,'2018'!D:D,B87)+SUMIFS('2018'!N:N,'2018'!AA:AA,"NRO",'2018'!F:F,A87,'2018'!D:D,B87)+SUMIFS('2018'!O:O,'2018'!AA:AA,"NRO",'2018'!F:F,A87,'2018'!E:E,B87)+SUMIFS('2018'!R:R,'2018'!AA:AA,"NRO",'2018'!F:F,A87,'2018'!E:E,B87), 0)</f>
        <v>0</v>
      </c>
      <c r="O87" s="7" t="n">
        <f aca="false">IFERROR(N87/M87, 0)</f>
        <v>0</v>
      </c>
      <c r="P87" s="0" t="n">
        <f aca="false">IFERROR(SUMIFS('2018'!$H:$H,'2018'!$C:$C,B87,'2018'!$F:$F,A87,'2018'!AA:AA,"CRO")+SUMIFS('2018'!$I:$I,'2018'!$D:$D,B87,'2018'!$F:$F,A87,'2018'!AA:AA,"CRO")+SUMIFS('2018'!$J:$J,'2018'!$E:$E,B87,'2018'!$F:$F,A87,'2018'!AA:AA,"CRO"), 0)</f>
        <v>0</v>
      </c>
      <c r="Q87" s="0" t="n">
        <f aca="false">IFERROR(SUMIFS('2018'!M:M,'2018'!AA:AA,"CRO",'2018'!F:F,A87,'2018'!C:C,B87)+SUMIFS('2018'!P:P,'2018'!AA:AA,"CRO",'2018'!F:F,A87,'2018'!C:C,B87)+SUMIFS('2018'!N:N,'2018'!AA:AA,"CRO",'2018'!F:F,A87,'2018'!D:D,B87)+SUMIFS('2018'!N:N,'2018'!AA:AA,"CRO",'2018'!F:F,A87,'2018'!D:D,B87)+SUMIFS('2018'!O:O,'2018'!AA:AA,"CRO",'2018'!F:F,A87,'2018'!E:E,B87)+SUMIFS('2018'!R:R,'2018'!AA:AA,"CRO",'2018'!F:F,A87,'2018'!E:E,B87), 0)</f>
        <v>0</v>
      </c>
      <c r="R87" s="7" t="n">
        <f aca="false">IFERROR(Q87/P87, 0)</f>
        <v>0</v>
      </c>
      <c r="S87" s="7" t="n">
        <f aca="false">SUM(V87,Y87,AB87)</f>
        <v>0</v>
      </c>
      <c r="T87" s="7" t="n">
        <f aca="false">SUM(W87,Z87,AC87)</f>
        <v>0</v>
      </c>
      <c r="U87" s="7" t="n">
        <f aca="false">IFERROR(T87/S87, 0)</f>
        <v>0</v>
      </c>
      <c r="V87" s="0" t="n">
        <f aca="false">SUMIFS('2017'!$H:$H,'2017'!$C:$C,B87,'2017'!$F:$F,A87,'2017'!AA:AA,"JRO",'2017'!P:P,"&lt;&gt;")+SUMIFS('2017'!$I:$I,'2017'!$D:$D,B87,'2017'!$F:$F,A87,'2017'!AA:AA,"JRO",'2017'!Q:Q,"&lt;&gt;")+SUMIFS('2017'!$J:$J,'2017'!$E:$E,B87,'2017'!$F:$F,A87,'2017'!AA:AA,"JRO",'2017'!R:R,"&lt;&gt;")</f>
        <v>0</v>
      </c>
      <c r="W87" s="0" t="n">
        <f aca="false">IFERROR(SUMIFS('2017'!M:M,'2017'!AA:AA,"JRO",'2017'!F:F,A87,'2017'!C:C,B87)+SUMIFS('2017'!P:P,'2017'!AA:AA,"JRO",'2017'!F:F,A87,'2017'!C:C,B87)+SUMIFS('2017'!N:N,'2017'!AA:AA,"JRO",'2017'!F:F,A87,'2017'!D:D,B87)+SUMIFS('2017'!N:N,'2017'!AA:AA,"JRO",'2017'!F:F,A87,'2017'!D:D,B87)+SUMIFS('2017'!O:O,'2017'!AA:AA,"JRO",'2017'!F:F,A87,'2017'!E:E,B87)+SUMIFS('2017'!R:R,'2017'!AA:AA,"JRO",'2017'!F:F,A87,'2017'!E:E,B87), 0)</f>
        <v>0</v>
      </c>
      <c r="X87" s="7" t="n">
        <f aca="false">IFERROR(W87/V87, 0)</f>
        <v>0</v>
      </c>
      <c r="Y87" s="0" t="n">
        <f aca="false">IFERROR(SUMIFS('2017'!$H:$H,'2017'!$C:$C,B87,'2017'!$F:$F,A87,'2017'!AA:AA,"NRO",'2017'!P:P,"&lt;&gt;")+SUMIFS('2017'!$I:$I,'2017'!$D:$D,B87,'2017'!$F:$F,A87,'2017'!AA:AA,"NRO",'2017'!Q:Q,"&lt;&gt;")+SUMIFS('2017'!$J:$J,'2017'!$E:$E,B87,'2017'!$F:$F,A87,'2017'!AA:AA,"NRO",'2017'!R:R,"&lt;&gt;"), 0)</f>
        <v>0</v>
      </c>
      <c r="Z87" s="0" t="n">
        <f aca="false">IFERROR(SUMIFS('2017'!M:M,'2017'!AA:AA,"NRO",'2017'!F:F,A87,'2017'!C:C,B87)+SUMIFS('2017'!P:P,'2017'!AA:AA,"NRO",'2017'!F:F,A87,'2017'!C:C,B87)+SUMIFS('2017'!N:N,'2017'!AA:AA,"NRO",'2017'!F:F,A87,'2017'!D:D,B87)+SUMIFS('2017'!N:N,'2017'!AA:AA,"NRO",'2017'!F:F,A87,'2017'!D:D,B87)+SUMIFS('2017'!O:O,'2017'!AA:AA,"NRO",'2017'!F:F,A87,'2017'!E:E,B87)+SUMIFS('2017'!R:R,'2017'!AA:AA,"NRO",'2017'!F:F,A87,'2017'!E:E,B87), 0)</f>
        <v>0</v>
      </c>
      <c r="AA87" s="7" t="n">
        <f aca="false">IFERROR(Z87/Y87, 0)</f>
        <v>0</v>
      </c>
      <c r="AB87" s="0" t="n">
        <f aca="false">IFERROR(SUMIFS('2017'!$H:$H,'2017'!$C:$C,B87,'2017'!$F:$F,A87,'2017'!AA:AA,"CRO",'2017'!P:P,"&lt;&gt;")+SUMIFS('2017'!$I:$I,'2017'!$D:$D,B87,'2017'!$F:$F,A87,'2017'!AA:AA,"CRO",'2017'!Q:Q,"&lt;&gt;")+SUMIFS('2017'!$J:$J,'2017'!$E:$E,B87,'2017'!$F:$F,A87,'2017'!AA:AA,"CRO",'2017'!R:R,"&lt;&gt;"), 0)</f>
        <v>0</v>
      </c>
      <c r="AC87" s="0" t="n">
        <f aca="false">IFERROR(SUMIFS('2017'!M:M,'2017'!AA:AA,"CRO",'2017'!F:F,A87,'2017'!C:C,B87)+SUMIFS('2017'!P:P,'2017'!AA:AA,"CRO",'2017'!F:F,A87,'2017'!C:C,B87)+SUMIFS('2017'!N:N,'2017'!AA:AA,"CRO",'2017'!F:F,A87,'2017'!D:D,B87)+SUMIFS('2017'!N:N,'2017'!AA:AA,"CRO",'2017'!F:F,A87,'2017'!D:D,B87)+SUMIFS('2017'!O:O,'2017'!AA:AA,"CRO",'2017'!F:F,A87,'2017'!E:E,B87)+SUMIFS('2017'!R:R,'2017'!AA:AA,"CRO",'2017'!F:F,A87,'2017'!E:E,B87), 0)</f>
        <v>0</v>
      </c>
      <c r="AD87" s="0" t="n">
        <f aca="false">IFERROR(AC87/AB87, 0)</f>
        <v>0</v>
      </c>
      <c r="AE87" s="0" t="n">
        <f aca="false">SUM(AH87,AK87,AN87)</f>
        <v>0</v>
      </c>
      <c r="AF87" s="0" t="n">
        <f aca="false">SUM(AI87,AL87,AO87)</f>
        <v>0</v>
      </c>
      <c r="AG87" s="7" t="n">
        <f aca="false">IFERROR(AF87/AE87, 0)</f>
        <v>0</v>
      </c>
      <c r="AH87" s="0" t="n">
        <f aca="false">IFERROR(SUMIFS('2016'!$G:$G,'2016'!F:F,A87,'2016'!C:C,B87,'2016'!D:D,"",'2016'!AA:AA,"JRO",'2016'!L:L,"&lt;&gt;"), 0)</f>
        <v>0</v>
      </c>
      <c r="AI87" s="0" t="n">
        <f aca="false">IFERROR(SUMIFS('2016'!L:L,'2016'!F:F,A87,'2016'!C:C,B87,'2016'!D:D,"",'2016'!AA:AA,"JRO"), 0)</f>
        <v>0</v>
      </c>
      <c r="AJ87" s="7" t="n">
        <f aca="false">IFERROR(AI87/AH87, 0)</f>
        <v>0</v>
      </c>
      <c r="AK87" s="0" t="n">
        <f aca="false">IFERROR(SUMIFS('2016'!$G:$G,'2016'!F:F,A87,'2016'!C:C,B87,'2016'!D:D,"",'2016'!AA:AA,"NRO",'2016'!L:L,"&lt;&gt;"), 0)</f>
        <v>0</v>
      </c>
      <c r="AL87" s="0" t="n">
        <f aca="false">IFERROR(SUMIFS('2016'!L:L,'2016'!F:F,A87,'2016'!C:C,B87,'2016'!D:D,"",'2016'!AA:AA,"NRO"), 0)</f>
        <v>0</v>
      </c>
      <c r="AM87" s="0" t="n">
        <f aca="false">IFERROR(AL87/AK87, 0)</f>
        <v>0</v>
      </c>
      <c r="AN87" s="0" t="n">
        <f aca="false">IFERROR(SUMIFS('2016'!$G:$G,'2016'!F:F,A87,'2016'!C:C,B87,'2016'!D:D,"",'2016'!AA:AA,"CRO",'2016'!L:L,"&lt;&gt;"), 0)</f>
        <v>0</v>
      </c>
      <c r="AO87" s="0" t="n">
        <f aca="false">IFERROR(SUMIFS('2016'!L:L,'2016'!F:F,A87,'2016'!C:C,B87,'2016'!D:D,"",'2016'!AA:AA,"CRO"), 0)</f>
        <v>0</v>
      </c>
      <c r="AP87" s="0" t="n">
        <f aca="false">IFERROR(AO87/AN87, 0)</f>
        <v>0</v>
      </c>
      <c r="AQ87" s="0" t="n">
        <f aca="false">SUM(AT87,AW87,AZ87)</f>
        <v>0</v>
      </c>
      <c r="AR87" s="0" t="n">
        <f aca="false">SUM(AU87,AX87,BA87)</f>
        <v>0</v>
      </c>
      <c r="AS87" s="7" t="n">
        <f aca="false">IFERROR(AR87/AQ87, 0)</f>
        <v>0</v>
      </c>
      <c r="AT87" s="0" t="n">
        <f aca="false">IFERROR(SUMIFS('2015'!$G:$G,'2015'!F:F,A87,'2015'!C:C,B87,'2015'!D:D,"",'2015'!AA:AA,"JRO",'2015'!L:L,"&lt;&gt;"), 0)</f>
        <v>0</v>
      </c>
      <c r="AU87" s="0" t="n">
        <f aca="false">IFERROR(SUMIFS('2015'!L:L,'2015'!F:F,A87,'2015'!C:C,B87,'2015'!D:D,"",'2015'!AA:AA,"JRO"), 0)</f>
        <v>0</v>
      </c>
      <c r="AV87" s="0" t="n">
        <f aca="false">IFERROR(AU87/AT87, 0)</f>
        <v>0</v>
      </c>
      <c r="AW87" s="0" t="n">
        <f aca="false">IFERROR(SUMIFS('2015'!$G:$G,'2015'!F:F,A87,'2015'!C:C,B87,'2015'!D:D,"",'2015'!AA:AA,"NRO",'2015'!L:L,"&lt;&gt;"), 0)</f>
        <v>0</v>
      </c>
      <c r="AX87" s="0" t="n">
        <f aca="false">IFERROR(SUMIFS('2015'!L:L,'2015'!F:F,A87,'2015'!C:C,B87,'2015'!D:D,"",'2015'!AA:AA,"NRO"), 0)</f>
        <v>0</v>
      </c>
      <c r="AY87" s="0" t="n">
        <f aca="false">IFERROR(AX87/AW87, 0)</f>
        <v>0</v>
      </c>
      <c r="AZ87" s="0" t="n">
        <f aca="false">IFERROR(SUMIFS('2015'!$G:$G,'2015'!F:F,A87,'2015'!C:C,B87,'2015'!D:D,"",'2015'!AA:AA,"CRO",'2015'!L:L,"&lt;&gt;"), 0)</f>
        <v>0</v>
      </c>
      <c r="BA87" s="0" t="n">
        <f aca="false">IFERROR(SUMIFS('2015'!L:L,'2015'!F:F,A87,'2015'!C:C,B87,'2015'!D:D,"",'2015'!AA:AA,"CRO"), 0)</f>
        <v>0</v>
      </c>
      <c r="BB87" s="0" t="n">
        <f aca="false">IFERROR(BA87/AZ87, 0)</f>
        <v>0</v>
      </c>
      <c r="BC87" s="0" t="n">
        <f aca="false">SUM(BF87,BI87)</f>
        <v>0</v>
      </c>
      <c r="BD87" s="0" t="n">
        <f aca="false">SUM(BG87,BJ87)</f>
        <v>0</v>
      </c>
      <c r="BE87" s="7" t="n">
        <f aca="false">IFERROR(BD87/BC87, 0)</f>
        <v>0</v>
      </c>
      <c r="BF87" s="0" t="n">
        <f aca="false">IFERROR(SUMIFS('2014'!$G:$G,'2014'!F:F,A87,'2014'!C:C,B87,'2014'!D:D,"",'2014'!AA:AA,"JRO",'2014'!L:L,"&lt;&gt;"), 0)</f>
        <v>0</v>
      </c>
      <c r="BG87" s="0" t="n">
        <f aca="false">IFERROR(SUMIFS('2014'!L:L,'2014'!F:F,A87,'2014'!C:C,B87,'2014'!D:D,"",'2014'!AA:AA,"JRO"), 0)</f>
        <v>0</v>
      </c>
      <c r="BH87" s="7" t="n">
        <f aca="false">IFERROR(BG87/BF87, 0)</f>
        <v>0</v>
      </c>
      <c r="BI87" s="0" t="n">
        <f aca="false">IFERROR(SUMIFS('2014'!$G:$G,'2014'!F:F,A87,'2014'!C:C,B87,'2014'!D:D,"",'2014'!AA:AA,"CRO",'2014'!L:L,"&lt;&gt;"), 0)</f>
        <v>0</v>
      </c>
      <c r="BJ87" s="0" t="n">
        <f aca="false">IFERROR(SUMIFS('2014'!L:L,'2014'!F:F,A87,'2014'!C:C,B87,'2014'!D:D,"",'2014'!AA:AA,"CRO"), 0)</f>
        <v>0</v>
      </c>
      <c r="BK87" s="0" t="n">
        <f aca="false">IFERROR(BJ87/BI87, 0)</f>
        <v>0</v>
      </c>
      <c r="BL87" s="0" t="n">
        <f aca="false">IFERROR(SUMIFS('2013'!$G:$G,'2013'!F:F,A87,'2013'!C:C,B87,'2013'!D:D,"",'2013'!AA:AA,"JRO",'2013'!L:L,"&lt;&gt;"), 0)</f>
        <v>0</v>
      </c>
      <c r="BM87" s="0" t="n">
        <f aca="false">IFERROR(SUMIFS('2013'!L:L,'2013'!F:F,A87,'2013'!C:C,B87,'2013'!D:D,"",'2013'!AA:AA,"JRO"), 0)</f>
        <v>0</v>
      </c>
      <c r="BN87" s="0" t="n">
        <f aca="false">IFERROR(BM87/BL87, 0)</f>
        <v>0</v>
      </c>
      <c r="BO87" s="0" t="n">
        <f aca="false">IFERROR(SUMIFS('2012'!$G:$G,'2012'!F:F,A87,'2012'!C:C,B87,'2012'!D:D,"",'2012'!AA:AA,"JRO",'2012'!L:L,"&lt;&gt;"), 0)</f>
        <v>0</v>
      </c>
      <c r="BP87" s="0" t="n">
        <f aca="false">IFERROR(SUMIFS('2012'!L:L,'2012'!F:F,A87,'2012'!C:C,B87,'2012'!D:D,"",'2012'!AA:AA,"JRO"), 0)</f>
        <v>0</v>
      </c>
      <c r="BQ87" s="0" t="n">
        <f aca="false">IFERROR(BP87/BO87, 0)</f>
        <v>0</v>
      </c>
      <c r="BR87" s="0" t="n">
        <f aca="false">IFERROR(SUMIFS('2011'!$G:$G,'2011'!F:F,A87,'2011'!C:C,B87,'2011'!D:D,"",'2011'!AA:AA,"JRO",'2011'!L:L,"&lt;&gt;"), 0)</f>
        <v>0</v>
      </c>
      <c r="BS87" s="0" t="n">
        <f aca="false">IFERROR(SUMIFS('2011'!L:L,'2011'!F:F,A87,'2011'!C:C,B87,'2011'!D:D,"",'2011'!AA:AA,"JRO"), 0)</f>
        <v>0</v>
      </c>
      <c r="BT87" s="7" t="n">
        <f aca="false">IFERROR(BS87/BR87, 0)</f>
        <v>0</v>
      </c>
      <c r="BU87" s="0" t="n">
        <f aca="false">IFERROR(SUMIFS('2010'!$G:$G,'2010'!F:F,A87,'2010'!C:C,B87,'2010'!D:D,"",'2010'!AA:AA,"JRO",'2010'!L:L,"&lt;&gt;"), 0)</f>
        <v>0</v>
      </c>
      <c r="BV87" s="0" t="n">
        <f aca="false">IFERROR(SUMIFS('2010'!L:L,'2010'!F:F,A87,'2010'!C:C,B87,'2010'!D:D,"",'2010'!AA:AA,"JRO"), 0)</f>
        <v>0</v>
      </c>
      <c r="BW87" s="7" t="n">
        <f aca="false">IFERROR(BV87/BU87, 0)</f>
        <v>0</v>
      </c>
      <c r="BX87" s="0" t="n">
        <f aca="false">IFERROR(SUMIFS('2009'!$G:$G,'2009'!F:F,A87,'2009'!C:C,B87,'2009'!D:D,"",'2009'!AA:AA,"JRO",'2009'!L:L,"&lt;&gt;"), 0)</f>
        <v>0</v>
      </c>
      <c r="BY87" s="0" t="n">
        <f aca="false">IFERROR(SUMIFS('2009'!L:L,'2009'!F:F,A87,'2009'!C:C,B87,'2009'!D:D,"",'2009'!AA:AA,"JRO"), 0)</f>
        <v>0</v>
      </c>
      <c r="BZ87" s="7" t="n">
        <f aca="false">IFERROR(BY87/BX87, 0)</f>
        <v>0</v>
      </c>
    </row>
    <row r="88" customFormat="false" ht="15" hidden="false" customHeight="false" outlineLevel="0" collapsed="false">
      <c r="A88" s="0" t="s">
        <v>88</v>
      </c>
      <c r="B88" s="16" t="s">
        <v>61</v>
      </c>
      <c r="C88" s="56" t="n">
        <f aca="false">IFERROR(AVERAGEIFS(I88:BZ88,I$2:BZ$2,"JRO escorts per deportee",I88:BZ88,"&lt;&gt;0"), 0)</f>
        <v>0</v>
      </c>
      <c r="D88" s="13" t="n">
        <f aca="false">IFERROR(AVERAGEIFS(I88:BZ88,I$2:BZ$2,"NRO escorts per deportee",I88:BZ88,"&lt;&gt;0"), 0)</f>
        <v>0</v>
      </c>
      <c r="E88" s="13" t="n">
        <f aca="false">IFERROR(AVERAGEIFS(I88:BZ88,I$2:BZ$2,"CRO escorts per deportee",I88:BZ88,"&lt;&gt;0"), 0)</f>
        <v>0</v>
      </c>
      <c r="G88" s="0" t="n">
        <f aca="false">SUM(J88,M88,P88)</f>
        <v>0</v>
      </c>
      <c r="H88" s="0" t="n">
        <f aca="false">SUM(K88,N88,Q88)</f>
        <v>0</v>
      </c>
      <c r="I88" s="7" t="n">
        <f aca="false">IFERROR(H88/G88, 0)</f>
        <v>0</v>
      </c>
      <c r="J88" s="0" t="n">
        <f aca="false">IFERROR(SUMIFS('2018'!$H:$H,'2018'!$C:$C,B88,'2018'!$F:$F,A88,'2018'!AA:AA,"JRO",'2018'!P:P,"&lt;&gt;")+SUMIFS('2018'!$I:$I,'2018'!$D:$D,B88,'2018'!$F:$F,A88,'2018'!AA:AA,"JRO",'2018'!Q:Q,"&lt;&gt;")+SUMIFS('2018'!$J:$J,'2018'!$E:$E,B88,'2018'!$F:$F,A88,'2018'!AA:AA,"JRO",'2018'!R:R,"&lt;&gt;"), 0)</f>
        <v>0</v>
      </c>
      <c r="K88" s="0" t="n">
        <f aca="false">IFERROR(SUMIFS('2018'!M:M,'2018'!AA:AA,"JRO",'2018'!F:F,A88,'2018'!C:C,B88)+SUMIFS('2018'!P:P,'2018'!AA:AA,"JRO",'2018'!F:F,A88,'2018'!C:C,B88)+SUMIFS('2018'!N:N,'2018'!AA:AA,"JRO",'2018'!F:F,A88,'2018'!D:D,B88)+SUMIFS('2018'!N:N,'2018'!AA:AA,"JRO",'2018'!F:F,A88,'2018'!D:D,B88)+SUMIFS('2018'!O:O,'2018'!AA:AA,"JRO",'2018'!F:F,A88,'2018'!E:E,B88)+SUMIFS('2018'!R:R,'2018'!AA:AA,"JRO",'2018'!F:F,A88,'2018'!E:E,B88), 0)</f>
        <v>0</v>
      </c>
      <c r="L88" s="7" t="n">
        <f aca="false">IFERROR(K88/J88, 0)</f>
        <v>0</v>
      </c>
      <c r="M88" s="0" t="n">
        <f aca="false">IFERROR(SUMIFS('2018'!$H:$H,'2018'!$C:$C,B88,'2018'!$F:$F,A88,'2018'!AA:AA,"NRO",'2018'!P:P,"&lt;&gt;")+SUMIFS('2018'!$I:$I,'2018'!$D:$D,B88,'2018'!$F:$F,A88,'2018'!AA:AA,"NRO",'2018'!Q:Q,"&lt;&gt;")+SUMIFS('2018'!$J:$J,'2018'!$E:$E,B88,'2018'!$F:$F,A88,'2018'!AA:AA,"NRO",'2018'!R:R,"&lt;&gt;"), 0)</f>
        <v>0</v>
      </c>
      <c r="N88" s="0" t="n">
        <f aca="false">IFERROR(SUMIFS('2018'!M:M,'2018'!AA:AA,"NRO",'2018'!F:F,A88,'2018'!C:C,B88)+SUMIFS('2018'!P:P,'2018'!AA:AA,"NRO",'2018'!F:F,A88,'2018'!C:C,B88)+SUMIFS('2018'!N:N,'2018'!AA:AA,"NRO",'2018'!F:F,A88,'2018'!D:D,B88)+SUMIFS('2018'!N:N,'2018'!AA:AA,"NRO",'2018'!F:F,A88,'2018'!D:D,B88)+SUMIFS('2018'!O:O,'2018'!AA:AA,"NRO",'2018'!F:F,A88,'2018'!E:E,B88)+SUMIFS('2018'!R:R,'2018'!AA:AA,"NRO",'2018'!F:F,A88,'2018'!E:E,B88), 0)</f>
        <v>0</v>
      </c>
      <c r="O88" s="7" t="n">
        <f aca="false">IFERROR(N88/M88, 0)</f>
        <v>0</v>
      </c>
      <c r="P88" s="0" t="n">
        <f aca="false">IFERROR(SUMIFS('2018'!$H:$H,'2018'!$C:$C,B88,'2018'!$F:$F,A88,'2018'!AA:AA,"CRO")+SUMIFS('2018'!$I:$I,'2018'!$D:$D,B88,'2018'!$F:$F,A88,'2018'!AA:AA,"CRO")+SUMIFS('2018'!$J:$J,'2018'!$E:$E,B88,'2018'!$F:$F,A88,'2018'!AA:AA,"CRO"), 0)</f>
        <v>0</v>
      </c>
      <c r="Q88" s="0" t="n">
        <f aca="false">IFERROR(SUMIFS('2018'!M:M,'2018'!AA:AA,"CRO",'2018'!F:F,A88,'2018'!C:C,B88)+SUMIFS('2018'!P:P,'2018'!AA:AA,"CRO",'2018'!F:F,A88,'2018'!C:C,B88)+SUMIFS('2018'!N:N,'2018'!AA:AA,"CRO",'2018'!F:F,A88,'2018'!D:D,B88)+SUMIFS('2018'!N:N,'2018'!AA:AA,"CRO",'2018'!F:F,A88,'2018'!D:D,B88)+SUMIFS('2018'!O:O,'2018'!AA:AA,"CRO",'2018'!F:F,A88,'2018'!E:E,B88)+SUMIFS('2018'!R:R,'2018'!AA:AA,"CRO",'2018'!F:F,A88,'2018'!E:E,B88), 0)</f>
        <v>0</v>
      </c>
      <c r="R88" s="7" t="n">
        <f aca="false">IFERROR(Q88/P88, 0)</f>
        <v>0</v>
      </c>
      <c r="S88" s="7" t="n">
        <f aca="false">SUM(V88,Y88,AB88)</f>
        <v>0</v>
      </c>
      <c r="T88" s="7" t="n">
        <f aca="false">SUM(W88,Z88,AC88)</f>
        <v>0</v>
      </c>
      <c r="U88" s="7" t="n">
        <f aca="false">IFERROR(T88/S88, 0)</f>
        <v>0</v>
      </c>
      <c r="V88" s="0" t="n">
        <f aca="false">SUMIFS('2017'!$H:$H,'2017'!$C:$C,B88,'2017'!$F:$F,A88,'2017'!AA:AA,"JRO",'2017'!P:P,"&lt;&gt;")+SUMIFS('2017'!$I:$I,'2017'!$D:$D,B88,'2017'!$F:$F,A88,'2017'!AA:AA,"JRO",'2017'!Q:Q,"&lt;&gt;")+SUMIFS('2017'!$J:$J,'2017'!$E:$E,B88,'2017'!$F:$F,A88,'2017'!AA:AA,"JRO",'2017'!R:R,"&lt;&gt;")</f>
        <v>0</v>
      </c>
      <c r="W88" s="0" t="n">
        <f aca="false">IFERROR(SUMIFS('2017'!M:M,'2017'!AA:AA,"JRO",'2017'!F:F,A88,'2017'!C:C,B88)+SUMIFS('2017'!P:P,'2017'!AA:AA,"JRO",'2017'!F:F,A88,'2017'!C:C,B88)+SUMIFS('2017'!N:N,'2017'!AA:AA,"JRO",'2017'!F:F,A88,'2017'!D:D,B88)+SUMIFS('2017'!N:N,'2017'!AA:AA,"JRO",'2017'!F:F,A88,'2017'!D:D,B88)+SUMIFS('2017'!O:O,'2017'!AA:AA,"JRO",'2017'!F:F,A88,'2017'!E:E,B88)+SUMIFS('2017'!R:R,'2017'!AA:AA,"JRO",'2017'!F:F,A88,'2017'!E:E,B88), 0)</f>
        <v>0</v>
      </c>
      <c r="X88" s="7" t="n">
        <f aca="false">IFERROR(W88/V88, 0)</f>
        <v>0</v>
      </c>
      <c r="Y88" s="0" t="n">
        <f aca="false">IFERROR(SUMIFS('2017'!$H:$H,'2017'!$C:$C,B88,'2017'!$F:$F,A88,'2017'!AA:AA,"NRO",'2017'!P:P,"&lt;&gt;")+SUMIFS('2017'!$I:$I,'2017'!$D:$D,B88,'2017'!$F:$F,A88,'2017'!AA:AA,"NRO",'2017'!Q:Q,"&lt;&gt;")+SUMIFS('2017'!$J:$J,'2017'!$E:$E,B88,'2017'!$F:$F,A88,'2017'!AA:AA,"NRO",'2017'!R:R,"&lt;&gt;"), 0)</f>
        <v>0</v>
      </c>
      <c r="Z88" s="0" t="n">
        <f aca="false">IFERROR(SUMIFS('2017'!M:M,'2017'!AA:AA,"NRO",'2017'!F:F,A88,'2017'!C:C,B88)+SUMIFS('2017'!P:P,'2017'!AA:AA,"NRO",'2017'!F:F,A88,'2017'!C:C,B88)+SUMIFS('2017'!N:N,'2017'!AA:AA,"NRO",'2017'!F:F,A88,'2017'!D:D,B88)+SUMIFS('2017'!N:N,'2017'!AA:AA,"NRO",'2017'!F:F,A88,'2017'!D:D,B88)+SUMIFS('2017'!O:O,'2017'!AA:AA,"NRO",'2017'!F:F,A88,'2017'!E:E,B88)+SUMIFS('2017'!R:R,'2017'!AA:AA,"NRO",'2017'!F:F,A88,'2017'!E:E,B88), 0)</f>
        <v>0</v>
      </c>
      <c r="AA88" s="7" t="n">
        <f aca="false">IFERROR(Z88/Y88, 0)</f>
        <v>0</v>
      </c>
      <c r="AB88" s="0" t="n">
        <f aca="false">IFERROR(SUMIFS('2017'!$H:$H,'2017'!$C:$C,B88,'2017'!$F:$F,A88,'2017'!AA:AA,"CRO",'2017'!P:P,"&lt;&gt;")+SUMIFS('2017'!$I:$I,'2017'!$D:$D,B88,'2017'!$F:$F,A88,'2017'!AA:AA,"CRO",'2017'!Q:Q,"&lt;&gt;")+SUMIFS('2017'!$J:$J,'2017'!$E:$E,B88,'2017'!$F:$F,A88,'2017'!AA:AA,"CRO",'2017'!R:R,"&lt;&gt;"), 0)</f>
        <v>0</v>
      </c>
      <c r="AC88" s="0" t="n">
        <f aca="false">IFERROR(SUMIFS('2017'!M:M,'2017'!AA:AA,"CRO",'2017'!F:F,A88,'2017'!C:C,B88)+SUMIFS('2017'!P:P,'2017'!AA:AA,"CRO",'2017'!F:F,A88,'2017'!C:C,B88)+SUMIFS('2017'!N:N,'2017'!AA:AA,"CRO",'2017'!F:F,A88,'2017'!D:D,B88)+SUMIFS('2017'!N:N,'2017'!AA:AA,"CRO",'2017'!F:F,A88,'2017'!D:D,B88)+SUMIFS('2017'!O:O,'2017'!AA:AA,"CRO",'2017'!F:F,A88,'2017'!E:E,B88)+SUMIFS('2017'!R:R,'2017'!AA:AA,"CRO",'2017'!F:F,A88,'2017'!E:E,B88), 0)</f>
        <v>0</v>
      </c>
      <c r="AD88" s="0" t="n">
        <f aca="false">IFERROR(AC88/AB88, 0)</f>
        <v>0</v>
      </c>
      <c r="AE88" s="0" t="n">
        <f aca="false">SUM(AH88,AK88,AN88)</f>
        <v>0</v>
      </c>
      <c r="AF88" s="0" t="n">
        <f aca="false">SUM(AI88,AL88,AO88)</f>
        <v>0</v>
      </c>
      <c r="AG88" s="7" t="n">
        <f aca="false">IFERROR(AF88/AE88, 0)</f>
        <v>0</v>
      </c>
      <c r="AH88" s="0" t="n">
        <f aca="false">IFERROR(SUMIFS('2016'!$G:$G,'2016'!F:F,A88,'2016'!C:C,B88,'2016'!D:D,"",'2016'!AA:AA,"JRO",'2016'!L:L,"&lt;&gt;"), 0)</f>
        <v>0</v>
      </c>
      <c r="AI88" s="0" t="n">
        <f aca="false">IFERROR(SUMIFS('2016'!L:L,'2016'!F:F,A88,'2016'!C:C,B88,'2016'!D:D,"",'2016'!AA:AA,"JRO"), 0)</f>
        <v>0</v>
      </c>
      <c r="AJ88" s="7" t="n">
        <f aca="false">IFERROR(AI88/AH88, 0)</f>
        <v>0</v>
      </c>
      <c r="AK88" s="0" t="n">
        <f aca="false">IFERROR(SUMIFS('2016'!$G:$G,'2016'!F:F,A88,'2016'!C:C,B88,'2016'!D:D,"",'2016'!AA:AA,"NRO",'2016'!L:L,"&lt;&gt;"), 0)</f>
        <v>0</v>
      </c>
      <c r="AL88" s="0" t="n">
        <f aca="false">IFERROR(SUMIFS('2016'!L:L,'2016'!F:F,A88,'2016'!C:C,B88,'2016'!D:D,"",'2016'!AA:AA,"NRO"), 0)</f>
        <v>0</v>
      </c>
      <c r="AM88" s="0" t="n">
        <f aca="false">IFERROR(AL88/AK88, 0)</f>
        <v>0</v>
      </c>
      <c r="AN88" s="0" t="n">
        <f aca="false">IFERROR(SUMIFS('2016'!$G:$G,'2016'!F:F,A88,'2016'!C:C,B88,'2016'!D:D,"",'2016'!AA:AA,"CRO",'2016'!L:L,"&lt;&gt;"), 0)</f>
        <v>0</v>
      </c>
      <c r="AO88" s="0" t="n">
        <f aca="false">IFERROR(SUMIFS('2016'!L:L,'2016'!F:F,A88,'2016'!C:C,B88,'2016'!D:D,"",'2016'!AA:AA,"CRO"), 0)</f>
        <v>0</v>
      </c>
      <c r="AP88" s="0" t="n">
        <f aca="false">IFERROR(AO88/AN88, 0)</f>
        <v>0</v>
      </c>
      <c r="AQ88" s="0" t="n">
        <f aca="false">SUM(AT88,AW88,AZ88)</f>
        <v>0</v>
      </c>
      <c r="AR88" s="0" t="n">
        <f aca="false">SUM(AU88,AX88,BA88)</f>
        <v>0</v>
      </c>
      <c r="AS88" s="7" t="n">
        <f aca="false">IFERROR(AR88/AQ88, 0)</f>
        <v>0</v>
      </c>
      <c r="AT88" s="0" t="n">
        <f aca="false">IFERROR(SUMIFS('2015'!$G:$G,'2015'!F:F,A88,'2015'!C:C,B88,'2015'!D:D,"",'2015'!AA:AA,"JRO",'2015'!L:L,"&lt;&gt;"), 0)</f>
        <v>0</v>
      </c>
      <c r="AU88" s="0" t="n">
        <f aca="false">IFERROR(SUMIFS('2015'!L:L,'2015'!F:F,A88,'2015'!C:C,B88,'2015'!D:D,"",'2015'!AA:AA,"JRO"), 0)</f>
        <v>0</v>
      </c>
      <c r="AV88" s="0" t="n">
        <f aca="false">IFERROR(AU88/AT88, 0)</f>
        <v>0</v>
      </c>
      <c r="AW88" s="0" t="n">
        <f aca="false">IFERROR(SUMIFS('2015'!$G:$G,'2015'!F:F,A88,'2015'!C:C,B88,'2015'!D:D,"",'2015'!AA:AA,"NRO",'2015'!L:L,"&lt;&gt;"), 0)</f>
        <v>0</v>
      </c>
      <c r="AX88" s="0" t="n">
        <f aca="false">IFERROR(SUMIFS('2015'!L:L,'2015'!F:F,A88,'2015'!C:C,B88,'2015'!D:D,"",'2015'!AA:AA,"NRO"), 0)</f>
        <v>0</v>
      </c>
      <c r="AY88" s="0" t="n">
        <f aca="false">IFERROR(AX88/AW88, 0)</f>
        <v>0</v>
      </c>
      <c r="AZ88" s="0" t="n">
        <f aca="false">IFERROR(SUMIFS('2015'!$G:$G,'2015'!F:F,A88,'2015'!C:C,B88,'2015'!D:D,"",'2015'!AA:AA,"CRO",'2015'!L:L,"&lt;&gt;"), 0)</f>
        <v>0</v>
      </c>
      <c r="BA88" s="0" t="n">
        <f aca="false">IFERROR(SUMIFS('2015'!L:L,'2015'!F:F,A88,'2015'!C:C,B88,'2015'!D:D,"",'2015'!AA:AA,"CRO"), 0)</f>
        <v>0</v>
      </c>
      <c r="BB88" s="0" t="n">
        <f aca="false">IFERROR(BA88/AZ88, 0)</f>
        <v>0</v>
      </c>
      <c r="BC88" s="0" t="n">
        <f aca="false">SUM(BF88,BI88)</f>
        <v>0</v>
      </c>
      <c r="BD88" s="0" t="n">
        <f aca="false">SUM(BG88,BJ88)</f>
        <v>0</v>
      </c>
      <c r="BE88" s="7" t="n">
        <f aca="false">IFERROR(BD88/BC88, 0)</f>
        <v>0</v>
      </c>
      <c r="BF88" s="0" t="n">
        <f aca="false">IFERROR(SUMIFS('2014'!$G:$G,'2014'!F:F,A88,'2014'!C:C,B88,'2014'!D:D,"",'2014'!AA:AA,"JRO",'2014'!L:L,"&lt;&gt;"), 0)</f>
        <v>0</v>
      </c>
      <c r="BG88" s="0" t="n">
        <f aca="false">IFERROR(SUMIFS('2014'!L:L,'2014'!F:F,A88,'2014'!C:C,B88,'2014'!D:D,"",'2014'!AA:AA,"JRO"), 0)</f>
        <v>0</v>
      </c>
      <c r="BH88" s="7" t="n">
        <f aca="false">IFERROR(BG88/BF88, 0)</f>
        <v>0</v>
      </c>
      <c r="BI88" s="0" t="n">
        <f aca="false">IFERROR(SUMIFS('2014'!$G:$G,'2014'!F:F,A88,'2014'!C:C,B88,'2014'!D:D,"",'2014'!AA:AA,"CRO",'2014'!L:L,"&lt;&gt;"), 0)</f>
        <v>0</v>
      </c>
      <c r="BJ88" s="0" t="n">
        <f aca="false">IFERROR(SUMIFS('2014'!L:L,'2014'!F:F,A88,'2014'!C:C,B88,'2014'!D:D,"",'2014'!AA:AA,"CRO"), 0)</f>
        <v>0</v>
      </c>
      <c r="BK88" s="0" t="n">
        <f aca="false">IFERROR(BJ88/BI88, 0)</f>
        <v>0</v>
      </c>
      <c r="BL88" s="0" t="n">
        <f aca="false">IFERROR(SUMIFS('2013'!$G:$G,'2013'!F:F,A88,'2013'!C:C,B88,'2013'!D:D,"",'2013'!AA:AA,"JRO",'2013'!L:L,"&lt;&gt;"), 0)</f>
        <v>0</v>
      </c>
      <c r="BM88" s="0" t="n">
        <f aca="false">IFERROR(SUMIFS('2013'!L:L,'2013'!F:F,A88,'2013'!C:C,B88,'2013'!D:D,"",'2013'!AA:AA,"JRO"), 0)</f>
        <v>0</v>
      </c>
      <c r="BN88" s="0" t="n">
        <f aca="false">IFERROR(BM88/BL88, 0)</f>
        <v>0</v>
      </c>
      <c r="BO88" s="0" t="n">
        <f aca="false">IFERROR(SUMIFS('2012'!$G:$G,'2012'!F:F,A88,'2012'!C:C,B88,'2012'!D:D,"",'2012'!AA:AA,"JRO",'2012'!L:L,"&lt;&gt;"), 0)</f>
        <v>0</v>
      </c>
      <c r="BP88" s="0" t="n">
        <f aca="false">IFERROR(SUMIFS('2012'!L:L,'2012'!F:F,A88,'2012'!C:C,B88,'2012'!D:D,"",'2012'!AA:AA,"JRO"), 0)</f>
        <v>0</v>
      </c>
      <c r="BQ88" s="0" t="n">
        <f aca="false">IFERROR(BP88/BO88, 0)</f>
        <v>0</v>
      </c>
      <c r="BR88" s="0" t="n">
        <f aca="false">IFERROR(SUMIFS('2011'!$G:$G,'2011'!F:F,A88,'2011'!C:C,B88,'2011'!D:D,"",'2011'!AA:AA,"JRO",'2011'!L:L,"&lt;&gt;"), 0)</f>
        <v>0</v>
      </c>
      <c r="BS88" s="0" t="n">
        <f aca="false">IFERROR(SUMIFS('2011'!L:L,'2011'!F:F,A88,'2011'!C:C,B88,'2011'!D:D,"",'2011'!AA:AA,"JRO"), 0)</f>
        <v>0</v>
      </c>
      <c r="BT88" s="7" t="n">
        <f aca="false">IFERROR(BS88/BR88, 0)</f>
        <v>0</v>
      </c>
      <c r="BU88" s="0" t="n">
        <f aca="false">IFERROR(SUMIFS('2010'!$G:$G,'2010'!F:F,A88,'2010'!C:C,B88,'2010'!D:D,"",'2010'!AA:AA,"JRO",'2010'!L:L,"&lt;&gt;"), 0)</f>
        <v>0</v>
      </c>
      <c r="BV88" s="0" t="n">
        <f aca="false">IFERROR(SUMIFS('2010'!L:L,'2010'!F:F,A88,'2010'!C:C,B88,'2010'!D:D,"",'2010'!AA:AA,"JRO"), 0)</f>
        <v>0</v>
      </c>
      <c r="BW88" s="7" t="n">
        <f aca="false">IFERROR(BV88/BU88, 0)</f>
        <v>0</v>
      </c>
      <c r="BX88" s="0" t="n">
        <f aca="false">IFERROR(SUMIFS('2009'!$G:$G,'2009'!F:F,A88,'2009'!C:C,B88,'2009'!D:D,"",'2009'!AA:AA,"JRO",'2009'!L:L,"&lt;&gt;"), 0)</f>
        <v>0</v>
      </c>
      <c r="BY88" s="0" t="n">
        <f aca="false">IFERROR(SUMIFS('2009'!L:L,'2009'!F:F,A88,'2009'!C:C,B88,'2009'!D:D,"",'2009'!AA:AA,"JRO"), 0)</f>
        <v>0</v>
      </c>
      <c r="BZ88" s="7" t="n">
        <f aca="false">IFERROR(BY88/BX88, 0)</f>
        <v>0</v>
      </c>
    </row>
    <row r="89" customFormat="false" ht="15" hidden="false" customHeight="false" outlineLevel="0" collapsed="false">
      <c r="A89" s="0" t="s">
        <v>96</v>
      </c>
      <c r="B89" s="1" t="s">
        <v>49</v>
      </c>
      <c r="C89" s="56" t="n">
        <f aca="false">IFERROR(AVERAGEIFS(I89:BZ89,I$2:BZ$2,"JRO escorts per deportee",I89:BZ89,"&lt;&gt;0"), 0)</f>
        <v>0</v>
      </c>
      <c r="D89" s="13" t="n">
        <f aca="false">IFERROR(AVERAGEIFS(I89:BZ89,I$2:BZ$2,"NRO escorts per deportee",I89:BZ89,"&lt;&gt;0"), 0)</f>
        <v>0</v>
      </c>
      <c r="E89" s="13" t="n">
        <f aca="false">IFERROR(AVERAGEIFS(I89:BZ89,I$2:BZ$2,"CRO escorts per deportee",I89:BZ89,"&lt;&gt;0"), 0)</f>
        <v>0</v>
      </c>
      <c r="G89" s="0" t="n">
        <f aca="false">SUM(J89,M89,P89)</f>
        <v>0</v>
      </c>
      <c r="H89" s="0" t="n">
        <f aca="false">SUM(K89,N89,Q89)</f>
        <v>0</v>
      </c>
      <c r="I89" s="7" t="n">
        <f aca="false">IFERROR(H89/G89, 0)</f>
        <v>0</v>
      </c>
      <c r="J89" s="0" t="n">
        <f aca="false">IFERROR(SUMIFS('2018'!$H:$H,'2018'!$C:$C,B89,'2018'!$F:$F,A89,'2018'!AA:AA,"JRO",'2018'!P:P,"&lt;&gt;")+SUMIFS('2018'!$I:$I,'2018'!$D:$D,B89,'2018'!$F:$F,A89,'2018'!AA:AA,"JRO",'2018'!Q:Q,"&lt;&gt;")+SUMIFS('2018'!$J:$J,'2018'!$E:$E,B89,'2018'!$F:$F,A89,'2018'!AA:AA,"JRO",'2018'!R:R,"&lt;&gt;"), 0)</f>
        <v>0</v>
      </c>
      <c r="K89" s="0" t="n">
        <f aca="false">IFERROR(SUMIFS('2018'!M:M,'2018'!AA:AA,"JRO",'2018'!F:F,A89,'2018'!C:C,B89)+SUMIFS('2018'!P:P,'2018'!AA:AA,"JRO",'2018'!F:F,A89,'2018'!C:C,B89)+SUMIFS('2018'!N:N,'2018'!AA:AA,"JRO",'2018'!F:F,A89,'2018'!D:D,B89)+SUMIFS('2018'!N:N,'2018'!AA:AA,"JRO",'2018'!F:F,A89,'2018'!D:D,B89)+SUMIFS('2018'!O:O,'2018'!AA:AA,"JRO",'2018'!F:F,A89,'2018'!E:E,B89)+SUMIFS('2018'!R:R,'2018'!AA:AA,"JRO",'2018'!F:F,A89,'2018'!E:E,B89), 0)</f>
        <v>0</v>
      </c>
      <c r="L89" s="7" t="n">
        <f aca="false">IFERROR(K89/J89, 0)</f>
        <v>0</v>
      </c>
      <c r="M89" s="0" t="n">
        <f aca="false">IFERROR(SUMIFS('2018'!$H:$H,'2018'!$C:$C,B89,'2018'!$F:$F,A89,'2018'!AA:AA,"NRO",'2018'!P:P,"&lt;&gt;")+SUMIFS('2018'!$I:$I,'2018'!$D:$D,B89,'2018'!$F:$F,A89,'2018'!AA:AA,"NRO",'2018'!Q:Q,"&lt;&gt;")+SUMIFS('2018'!$J:$J,'2018'!$E:$E,B89,'2018'!$F:$F,A89,'2018'!AA:AA,"NRO",'2018'!R:R,"&lt;&gt;"), 0)</f>
        <v>0</v>
      </c>
      <c r="N89" s="0" t="n">
        <f aca="false">IFERROR(SUMIFS('2018'!M:M,'2018'!AA:AA,"NRO",'2018'!F:F,A89,'2018'!C:C,B89)+SUMIFS('2018'!P:P,'2018'!AA:AA,"NRO",'2018'!F:F,A89,'2018'!C:C,B89)+SUMIFS('2018'!N:N,'2018'!AA:AA,"NRO",'2018'!F:F,A89,'2018'!D:D,B89)+SUMIFS('2018'!N:N,'2018'!AA:AA,"NRO",'2018'!F:F,A89,'2018'!D:D,B89)+SUMIFS('2018'!O:O,'2018'!AA:AA,"NRO",'2018'!F:F,A89,'2018'!E:E,B89)+SUMIFS('2018'!R:R,'2018'!AA:AA,"NRO",'2018'!F:F,A89,'2018'!E:E,B89), 0)</f>
        <v>0</v>
      </c>
      <c r="O89" s="7" t="n">
        <f aca="false">IFERROR(N89/M89, 0)</f>
        <v>0</v>
      </c>
      <c r="P89" s="0" t="n">
        <f aca="false">IFERROR(SUMIFS('2018'!$H:$H,'2018'!$C:$C,B89,'2018'!$F:$F,A89,'2018'!AA:AA,"CRO")+SUMIFS('2018'!$I:$I,'2018'!$D:$D,B89,'2018'!$F:$F,A89,'2018'!AA:AA,"CRO")+SUMIFS('2018'!$J:$J,'2018'!$E:$E,B89,'2018'!$F:$F,A89,'2018'!AA:AA,"CRO"), 0)</f>
        <v>0</v>
      </c>
      <c r="Q89" s="0" t="n">
        <f aca="false">IFERROR(SUMIFS('2018'!M:M,'2018'!AA:AA,"CRO",'2018'!F:F,A89,'2018'!C:C,B89)+SUMIFS('2018'!P:P,'2018'!AA:AA,"CRO",'2018'!F:F,A89,'2018'!C:C,B89)+SUMIFS('2018'!N:N,'2018'!AA:AA,"CRO",'2018'!F:F,A89,'2018'!D:D,B89)+SUMIFS('2018'!N:N,'2018'!AA:AA,"CRO",'2018'!F:F,A89,'2018'!D:D,B89)+SUMIFS('2018'!O:O,'2018'!AA:AA,"CRO",'2018'!F:F,A89,'2018'!E:E,B89)+SUMIFS('2018'!R:R,'2018'!AA:AA,"CRO",'2018'!F:F,A89,'2018'!E:E,B89), 0)</f>
        <v>0</v>
      </c>
      <c r="R89" s="7" t="n">
        <f aca="false">IFERROR(Q89/P89, 0)</f>
        <v>0</v>
      </c>
      <c r="S89" s="7" t="n">
        <f aca="false">SUM(V89,Y89,AB89)</f>
        <v>0</v>
      </c>
      <c r="T89" s="7" t="n">
        <f aca="false">SUM(W89,Z89,AC89)</f>
        <v>0</v>
      </c>
      <c r="U89" s="7" t="n">
        <f aca="false">IFERROR(T89/S89, 0)</f>
        <v>0</v>
      </c>
      <c r="V89" s="0" t="n">
        <f aca="false">SUMIFS('2017'!$H:$H,'2017'!$C:$C,B89,'2017'!$F:$F,A89,'2017'!AA:AA,"JRO",'2017'!P:P,"&lt;&gt;")+SUMIFS('2017'!$I:$I,'2017'!$D:$D,B89,'2017'!$F:$F,A89,'2017'!AA:AA,"JRO",'2017'!Q:Q,"&lt;&gt;")+SUMIFS('2017'!$J:$J,'2017'!$E:$E,B89,'2017'!$F:$F,A89,'2017'!AA:AA,"JRO",'2017'!R:R,"&lt;&gt;")</f>
        <v>0</v>
      </c>
      <c r="W89" s="0" t="n">
        <f aca="false">IFERROR(SUMIFS('2017'!M:M,'2017'!AA:AA,"JRO",'2017'!F:F,A89,'2017'!C:C,B89)+SUMIFS('2017'!P:P,'2017'!AA:AA,"JRO",'2017'!F:F,A89,'2017'!C:C,B89)+SUMIFS('2017'!N:N,'2017'!AA:AA,"JRO",'2017'!F:F,A89,'2017'!D:D,B89)+SUMIFS('2017'!N:N,'2017'!AA:AA,"JRO",'2017'!F:F,A89,'2017'!D:D,B89)+SUMIFS('2017'!O:O,'2017'!AA:AA,"JRO",'2017'!F:F,A89,'2017'!E:E,B89)+SUMIFS('2017'!R:R,'2017'!AA:AA,"JRO",'2017'!F:F,A89,'2017'!E:E,B89), 0)</f>
        <v>0</v>
      </c>
      <c r="X89" s="7" t="n">
        <f aca="false">IFERROR(W89/V89, 0)</f>
        <v>0</v>
      </c>
      <c r="Y89" s="0" t="n">
        <f aca="false">IFERROR(SUMIFS('2017'!$H:$H,'2017'!$C:$C,B89,'2017'!$F:$F,A89,'2017'!AA:AA,"NRO",'2017'!P:P,"&lt;&gt;")+SUMIFS('2017'!$I:$I,'2017'!$D:$D,B89,'2017'!$F:$F,A89,'2017'!AA:AA,"NRO",'2017'!Q:Q,"&lt;&gt;")+SUMIFS('2017'!$J:$J,'2017'!$E:$E,B89,'2017'!$F:$F,A89,'2017'!AA:AA,"NRO",'2017'!R:R,"&lt;&gt;"), 0)</f>
        <v>0</v>
      </c>
      <c r="Z89" s="0" t="n">
        <f aca="false">IFERROR(SUMIFS('2017'!M:M,'2017'!AA:AA,"NRO",'2017'!F:F,A89,'2017'!C:C,B89)+SUMIFS('2017'!P:P,'2017'!AA:AA,"NRO",'2017'!F:F,A89,'2017'!C:C,B89)+SUMIFS('2017'!N:N,'2017'!AA:AA,"NRO",'2017'!F:F,A89,'2017'!D:D,B89)+SUMIFS('2017'!N:N,'2017'!AA:AA,"NRO",'2017'!F:F,A89,'2017'!D:D,B89)+SUMIFS('2017'!O:O,'2017'!AA:AA,"NRO",'2017'!F:F,A89,'2017'!E:E,B89)+SUMIFS('2017'!R:R,'2017'!AA:AA,"NRO",'2017'!F:F,A89,'2017'!E:E,B89), 0)</f>
        <v>0</v>
      </c>
      <c r="AA89" s="7" t="n">
        <f aca="false">IFERROR(Z89/Y89, 0)</f>
        <v>0</v>
      </c>
      <c r="AB89" s="0" t="n">
        <f aca="false">IFERROR(SUMIFS('2017'!$H:$H,'2017'!$C:$C,B89,'2017'!$F:$F,A89,'2017'!AA:AA,"CRO",'2017'!P:P,"&lt;&gt;")+SUMIFS('2017'!$I:$I,'2017'!$D:$D,B89,'2017'!$F:$F,A89,'2017'!AA:AA,"CRO",'2017'!Q:Q,"&lt;&gt;")+SUMIFS('2017'!$J:$J,'2017'!$E:$E,B89,'2017'!$F:$F,A89,'2017'!AA:AA,"CRO",'2017'!R:R,"&lt;&gt;"), 0)</f>
        <v>0</v>
      </c>
      <c r="AC89" s="0" t="n">
        <f aca="false">IFERROR(SUMIFS('2017'!M:M,'2017'!AA:AA,"CRO",'2017'!F:F,A89,'2017'!C:C,B89)+SUMIFS('2017'!P:P,'2017'!AA:AA,"CRO",'2017'!F:F,A89,'2017'!C:C,B89)+SUMIFS('2017'!N:N,'2017'!AA:AA,"CRO",'2017'!F:F,A89,'2017'!D:D,B89)+SUMIFS('2017'!N:N,'2017'!AA:AA,"CRO",'2017'!F:F,A89,'2017'!D:D,B89)+SUMIFS('2017'!O:O,'2017'!AA:AA,"CRO",'2017'!F:F,A89,'2017'!E:E,B89)+SUMIFS('2017'!R:R,'2017'!AA:AA,"CRO",'2017'!F:F,A89,'2017'!E:E,B89), 0)</f>
        <v>0</v>
      </c>
      <c r="AD89" s="0" t="n">
        <f aca="false">IFERROR(AC89/AB89, 0)</f>
        <v>0</v>
      </c>
      <c r="AE89" s="0" t="n">
        <f aca="false">SUM(AH89,AK89,AN89)</f>
        <v>0</v>
      </c>
      <c r="AF89" s="0" t="n">
        <f aca="false">SUM(AI89,AL89,AO89)</f>
        <v>0</v>
      </c>
      <c r="AG89" s="7" t="n">
        <f aca="false">IFERROR(AF89/AE89, 0)</f>
        <v>0</v>
      </c>
      <c r="AH89" s="0" t="n">
        <f aca="false">IFERROR(SUMIFS('2016'!$G:$G,'2016'!F:F,A89,'2016'!C:C,B89,'2016'!D:D,"",'2016'!AA:AA,"JRO",'2016'!L:L,"&lt;&gt;"), 0)</f>
        <v>0</v>
      </c>
      <c r="AI89" s="0" t="n">
        <f aca="false">IFERROR(SUMIFS('2016'!L:L,'2016'!F:F,A89,'2016'!C:C,B89,'2016'!D:D,"",'2016'!AA:AA,"JRO"), 0)</f>
        <v>0</v>
      </c>
      <c r="AJ89" s="7" t="n">
        <f aca="false">IFERROR(AI89/AH89, 0)</f>
        <v>0</v>
      </c>
      <c r="AK89" s="0" t="n">
        <f aca="false">IFERROR(SUMIFS('2016'!$G:$G,'2016'!F:F,A89,'2016'!C:C,B89,'2016'!D:D,"",'2016'!AA:AA,"NRO",'2016'!L:L,"&lt;&gt;"), 0)</f>
        <v>0</v>
      </c>
      <c r="AL89" s="0" t="n">
        <f aca="false">IFERROR(SUMIFS('2016'!L:L,'2016'!F:F,A89,'2016'!C:C,B89,'2016'!D:D,"",'2016'!AA:AA,"NRO"), 0)</f>
        <v>0</v>
      </c>
      <c r="AM89" s="0" t="n">
        <f aca="false">IFERROR(AL89/AK89, 0)</f>
        <v>0</v>
      </c>
      <c r="AN89" s="0" t="n">
        <f aca="false">IFERROR(SUMIFS('2016'!$G:$G,'2016'!F:F,A89,'2016'!C:C,B89,'2016'!D:D,"",'2016'!AA:AA,"CRO",'2016'!L:L,"&lt;&gt;"), 0)</f>
        <v>0</v>
      </c>
      <c r="AO89" s="0" t="n">
        <f aca="false">IFERROR(SUMIFS('2016'!L:L,'2016'!F:F,A89,'2016'!C:C,B89,'2016'!D:D,"",'2016'!AA:AA,"CRO"), 0)</f>
        <v>0</v>
      </c>
      <c r="AP89" s="0" t="n">
        <f aca="false">IFERROR(AO89/AN89, 0)</f>
        <v>0</v>
      </c>
      <c r="AQ89" s="0" t="n">
        <f aca="false">SUM(AT89,AW89,AZ89)</f>
        <v>0</v>
      </c>
      <c r="AR89" s="0" t="n">
        <f aca="false">SUM(AU89,AX89,BA89)</f>
        <v>0</v>
      </c>
      <c r="AS89" s="7" t="n">
        <f aca="false">IFERROR(AR89/AQ89, 0)</f>
        <v>0</v>
      </c>
      <c r="AT89" s="0" t="n">
        <f aca="false">IFERROR(SUMIFS('2015'!$G:$G,'2015'!F:F,A89,'2015'!C:C,B89,'2015'!D:D,"",'2015'!AA:AA,"JRO",'2015'!L:L,"&lt;&gt;"), 0)</f>
        <v>0</v>
      </c>
      <c r="AU89" s="0" t="n">
        <f aca="false">IFERROR(SUMIFS('2015'!L:L,'2015'!F:F,A89,'2015'!C:C,B89,'2015'!D:D,"",'2015'!AA:AA,"JRO"), 0)</f>
        <v>0</v>
      </c>
      <c r="AV89" s="0" t="n">
        <f aca="false">IFERROR(AU89/AT89, 0)</f>
        <v>0</v>
      </c>
      <c r="AW89" s="0" t="n">
        <f aca="false">IFERROR(SUMIFS('2015'!$G:$G,'2015'!F:F,A89,'2015'!C:C,B89,'2015'!D:D,"",'2015'!AA:AA,"NRO",'2015'!L:L,"&lt;&gt;"), 0)</f>
        <v>0</v>
      </c>
      <c r="AX89" s="0" t="n">
        <f aca="false">IFERROR(SUMIFS('2015'!L:L,'2015'!F:F,A89,'2015'!C:C,B89,'2015'!D:D,"",'2015'!AA:AA,"NRO"), 0)</f>
        <v>0</v>
      </c>
      <c r="AY89" s="0" t="n">
        <f aca="false">IFERROR(AX89/AW89, 0)</f>
        <v>0</v>
      </c>
      <c r="AZ89" s="0" t="n">
        <f aca="false">IFERROR(SUMIFS('2015'!$G:$G,'2015'!F:F,A89,'2015'!C:C,B89,'2015'!D:D,"",'2015'!AA:AA,"CRO",'2015'!L:L,"&lt;&gt;"), 0)</f>
        <v>0</v>
      </c>
      <c r="BA89" s="0" t="n">
        <f aca="false">IFERROR(SUMIFS('2015'!L:L,'2015'!F:F,A89,'2015'!C:C,B89,'2015'!D:D,"",'2015'!AA:AA,"CRO"), 0)</f>
        <v>0</v>
      </c>
      <c r="BB89" s="0" t="n">
        <f aca="false">IFERROR(BA89/AZ89, 0)</f>
        <v>0</v>
      </c>
      <c r="BC89" s="0" t="n">
        <f aca="false">SUM(BF89,BI89)</f>
        <v>0</v>
      </c>
      <c r="BD89" s="0" t="n">
        <f aca="false">SUM(BG89,BJ89)</f>
        <v>0</v>
      </c>
      <c r="BE89" s="7" t="n">
        <f aca="false">IFERROR(BD89/BC89, 0)</f>
        <v>0</v>
      </c>
      <c r="BF89" s="0" t="n">
        <f aca="false">IFERROR(SUMIFS('2014'!$G:$G,'2014'!F:F,A89,'2014'!C:C,B89,'2014'!D:D,"",'2014'!AA:AA,"JRO",'2014'!L:L,"&lt;&gt;"), 0)</f>
        <v>0</v>
      </c>
      <c r="BG89" s="0" t="n">
        <f aca="false">IFERROR(SUMIFS('2014'!L:L,'2014'!F:F,A89,'2014'!C:C,B89,'2014'!D:D,"",'2014'!AA:AA,"JRO"), 0)</f>
        <v>0</v>
      </c>
      <c r="BH89" s="7" t="n">
        <f aca="false">IFERROR(BG89/BF89, 0)</f>
        <v>0</v>
      </c>
      <c r="BI89" s="0" t="n">
        <f aca="false">IFERROR(SUMIFS('2014'!$G:$G,'2014'!F:F,A89,'2014'!C:C,B89,'2014'!D:D,"",'2014'!AA:AA,"CRO",'2014'!L:L,"&lt;&gt;"), 0)</f>
        <v>0</v>
      </c>
      <c r="BJ89" s="0" t="n">
        <f aca="false">IFERROR(SUMIFS('2014'!L:L,'2014'!F:F,A89,'2014'!C:C,B89,'2014'!D:D,"",'2014'!AA:AA,"CRO"), 0)</f>
        <v>0</v>
      </c>
      <c r="BK89" s="0" t="n">
        <f aca="false">IFERROR(BJ89/BI89, 0)</f>
        <v>0</v>
      </c>
      <c r="BL89" s="0" t="n">
        <f aca="false">IFERROR(SUMIFS('2013'!$G:$G,'2013'!F:F,A89,'2013'!C:C,B89,'2013'!D:D,"",'2013'!AA:AA,"JRO",'2013'!L:L,"&lt;&gt;"), 0)</f>
        <v>0</v>
      </c>
      <c r="BM89" s="0" t="n">
        <f aca="false">IFERROR(SUMIFS('2013'!L:L,'2013'!F:F,A89,'2013'!C:C,B89,'2013'!D:D,"",'2013'!AA:AA,"JRO"), 0)</f>
        <v>0</v>
      </c>
      <c r="BN89" s="0" t="n">
        <f aca="false">IFERROR(BM89/BL89, 0)</f>
        <v>0</v>
      </c>
      <c r="BO89" s="0" t="n">
        <f aca="false">IFERROR(SUMIFS('2012'!$G:$G,'2012'!F:F,A89,'2012'!C:C,B89,'2012'!D:D,"",'2012'!AA:AA,"JRO",'2012'!L:L,"&lt;&gt;"), 0)</f>
        <v>0</v>
      </c>
      <c r="BP89" s="0" t="n">
        <f aca="false">IFERROR(SUMIFS('2012'!L:L,'2012'!F:F,A89,'2012'!C:C,B89,'2012'!D:D,"",'2012'!AA:AA,"JRO"), 0)</f>
        <v>0</v>
      </c>
      <c r="BQ89" s="0" t="n">
        <f aca="false">IFERROR(BP89/BO89, 0)</f>
        <v>0</v>
      </c>
      <c r="BR89" s="0" t="n">
        <f aca="false">IFERROR(SUMIFS('2011'!$G:$G,'2011'!F:F,A89,'2011'!C:C,B89,'2011'!D:D,"",'2011'!AA:AA,"JRO",'2011'!L:L,"&lt;&gt;"), 0)</f>
        <v>0</v>
      </c>
      <c r="BS89" s="0" t="n">
        <f aca="false">IFERROR(SUMIFS('2011'!L:L,'2011'!F:F,A89,'2011'!C:C,B89,'2011'!D:D,"",'2011'!AA:AA,"JRO"), 0)</f>
        <v>0</v>
      </c>
      <c r="BT89" s="7" t="n">
        <f aca="false">IFERROR(BS89/BR89, 0)</f>
        <v>0</v>
      </c>
      <c r="BU89" s="0" t="n">
        <f aca="false">IFERROR(SUMIFS('2010'!$G:$G,'2010'!F:F,A89,'2010'!C:C,B89,'2010'!D:D,"",'2010'!AA:AA,"JRO",'2010'!L:L,"&lt;&gt;"), 0)</f>
        <v>0</v>
      </c>
      <c r="BV89" s="0" t="n">
        <f aca="false">IFERROR(SUMIFS('2010'!L:L,'2010'!F:F,A89,'2010'!C:C,B89,'2010'!D:D,"",'2010'!AA:AA,"JRO"), 0)</f>
        <v>0</v>
      </c>
      <c r="BW89" s="7" t="n">
        <f aca="false">IFERROR(BV89/BU89, 0)</f>
        <v>0</v>
      </c>
      <c r="BX89" s="0" t="n">
        <f aca="false">IFERROR(SUMIFS('2009'!$G:$G,'2009'!F:F,A89,'2009'!C:C,B89,'2009'!D:D,"",'2009'!AA:AA,"JRO",'2009'!L:L,"&lt;&gt;"), 0)</f>
        <v>0</v>
      </c>
      <c r="BY89" s="0" t="n">
        <f aca="false">IFERROR(SUMIFS('2009'!L:L,'2009'!F:F,A89,'2009'!C:C,B89,'2009'!D:D,"",'2009'!AA:AA,"JRO"), 0)</f>
        <v>0</v>
      </c>
      <c r="BZ89" s="7" t="n">
        <f aca="false">IFERROR(BY89/BX89, 0)</f>
        <v>0</v>
      </c>
    </row>
    <row r="90" customFormat="false" ht="15" hidden="false" customHeight="false" outlineLevel="0" collapsed="false">
      <c r="A90" s="0" t="s">
        <v>96</v>
      </c>
      <c r="B90" s="17" t="s">
        <v>67</v>
      </c>
      <c r="C90" s="56" t="n">
        <f aca="false">IFERROR(AVERAGEIFS(I90:BZ90,I$2:BZ$2,"JRO escorts per deportee",I90:BZ90,"&lt;&gt;0"), 0)</f>
        <v>1.98667608286252</v>
      </c>
      <c r="D90" s="13" t="n">
        <f aca="false">IFERROR(AVERAGEIFS(I90:BZ90,I$2:BZ$2,"NRO escorts per deportee",I90:BZ90,"&lt;&gt;0"), 0)</f>
        <v>1.52857142857143</v>
      </c>
      <c r="E90" s="13" t="n">
        <f aca="false">IFERROR(AVERAGEIFS(I90:BZ90,I$2:BZ$2,"CRO escorts per deportee",I90:BZ90,"&lt;&gt;0"), 0)</f>
        <v>0.618970966249025</v>
      </c>
      <c r="G90" s="0" t="n">
        <f aca="false">SUM(J90,M90,P90)</f>
        <v>1002</v>
      </c>
      <c r="H90" s="0" t="n">
        <f aca="false">SUM(K90,N90,Q90)</f>
        <v>1493</v>
      </c>
      <c r="I90" s="7" t="n">
        <f aca="false">IFERROR(H90/G90, 0)</f>
        <v>1.49001996007984</v>
      </c>
      <c r="J90" s="0" t="n">
        <f aca="false">IFERROR(SUMIFS('2018'!$H:$H,'2018'!$C:$C,B90,'2018'!$F:$F,A90,'2018'!AA:AA,"JRO",'2018'!P:P,"&lt;&gt;")+SUMIFS('2018'!$I:$I,'2018'!$D:$D,B90,'2018'!$F:$F,A90,'2018'!AA:AA,"JRO",'2018'!Q:Q,"&lt;&gt;")+SUMIFS('2018'!$J:$J,'2018'!$E:$E,B90,'2018'!$F:$F,A90,'2018'!AA:AA,"JRO",'2018'!R:R,"&lt;&gt;"), 0)</f>
        <v>0</v>
      </c>
      <c r="K90" s="0" t="n">
        <f aca="false">IFERROR(SUMIFS('2018'!M:M,'2018'!AA:AA,"JRO",'2018'!F:F,A90,'2018'!C:C,B90)+SUMIFS('2018'!P:P,'2018'!AA:AA,"JRO",'2018'!F:F,A90,'2018'!C:C,B90)+SUMIFS('2018'!N:N,'2018'!AA:AA,"JRO",'2018'!F:F,A90,'2018'!D:D,B90)+SUMIFS('2018'!N:N,'2018'!AA:AA,"JRO",'2018'!F:F,A90,'2018'!D:D,B90)+SUMIFS('2018'!O:O,'2018'!AA:AA,"JRO",'2018'!F:F,A90,'2018'!E:E,B90)+SUMIFS('2018'!R:R,'2018'!AA:AA,"JRO",'2018'!F:F,A90,'2018'!E:E,B90), 0)</f>
        <v>0</v>
      </c>
      <c r="L90" s="7" t="n">
        <f aca="false">IFERROR(K90/J90, 0)</f>
        <v>0</v>
      </c>
      <c r="M90" s="0" t="n">
        <f aca="false">IFERROR(SUMIFS('2018'!$H:$H,'2018'!$C:$C,B90,'2018'!$F:$F,A90,'2018'!AA:AA,"NRO",'2018'!P:P,"&lt;&gt;")+SUMIFS('2018'!$I:$I,'2018'!$D:$D,B90,'2018'!$F:$F,A90,'2018'!AA:AA,"NRO",'2018'!Q:Q,"&lt;&gt;")+SUMIFS('2018'!$J:$J,'2018'!$E:$E,B90,'2018'!$F:$F,A90,'2018'!AA:AA,"NRO",'2018'!R:R,"&lt;&gt;"), 0)</f>
        <v>70</v>
      </c>
      <c r="N90" s="0" t="n">
        <f aca="false">IFERROR(SUMIFS('2018'!M:M,'2018'!AA:AA,"NRO",'2018'!F:F,A90,'2018'!C:C,B90)+SUMIFS('2018'!P:P,'2018'!AA:AA,"NRO",'2018'!F:F,A90,'2018'!C:C,B90)+SUMIFS('2018'!N:N,'2018'!AA:AA,"NRO",'2018'!F:F,A90,'2018'!D:D,B90)+SUMIFS('2018'!N:N,'2018'!AA:AA,"NRO",'2018'!F:F,A90,'2018'!D:D,B90)+SUMIFS('2018'!O:O,'2018'!AA:AA,"NRO",'2018'!F:F,A90,'2018'!E:E,B90)+SUMIFS('2018'!R:R,'2018'!AA:AA,"NRO",'2018'!F:F,A90,'2018'!E:E,B90), 0)</f>
        <v>107</v>
      </c>
      <c r="O90" s="7" t="n">
        <f aca="false">IFERROR(N90/M90, 0)</f>
        <v>1.52857142857143</v>
      </c>
      <c r="P90" s="0" t="n">
        <f aca="false">IFERROR(SUMIFS('2018'!$H:$H,'2018'!$C:$C,B90,'2018'!$F:$F,A90,'2018'!AA:AA,"CRO")+SUMIFS('2018'!$I:$I,'2018'!$D:$D,B90,'2018'!$F:$F,A90,'2018'!AA:AA,"CRO")+SUMIFS('2018'!$J:$J,'2018'!$E:$E,B90,'2018'!$F:$F,A90,'2018'!AA:AA,"CRO"), 0)</f>
        <v>932</v>
      </c>
      <c r="Q90" s="0" t="n">
        <f aca="false">IFERROR(SUMIFS('2018'!M:M,'2018'!AA:AA,"CRO",'2018'!F:F,A90,'2018'!C:C,B90)+SUMIFS('2018'!P:P,'2018'!AA:AA,"CRO",'2018'!F:F,A90,'2018'!C:C,B90)+SUMIFS('2018'!N:N,'2018'!AA:AA,"CRO",'2018'!F:F,A90,'2018'!D:D,B90)+SUMIFS('2018'!N:N,'2018'!AA:AA,"CRO",'2018'!F:F,A90,'2018'!D:D,B90)+SUMIFS('2018'!O:O,'2018'!AA:AA,"CRO",'2018'!F:F,A90,'2018'!E:E,B90)+SUMIFS('2018'!R:R,'2018'!AA:AA,"CRO",'2018'!F:F,A90,'2018'!E:E,B90), 0)</f>
        <v>1386</v>
      </c>
      <c r="R90" s="7" t="n">
        <f aca="false">IFERROR(Q90/P90, 0)</f>
        <v>1.48712446351931</v>
      </c>
      <c r="S90" s="7" t="n">
        <f aca="false">SUM(V90,Y90,AB90)</f>
        <v>562</v>
      </c>
      <c r="T90" s="7" t="n">
        <f aca="false">SUM(W90,Z90,AC90)</f>
        <v>680</v>
      </c>
      <c r="U90" s="7" t="n">
        <f aca="false">IFERROR(T90/S90, 0)</f>
        <v>1.20996441281139</v>
      </c>
      <c r="V90" s="0" t="n">
        <f aca="false">SUMIFS('2017'!$H:$H,'2017'!$C:$C,B90,'2017'!$F:$F,A90,'2017'!AA:AA,"JRO",'2017'!P:P,"&lt;&gt;")+SUMIFS('2017'!$I:$I,'2017'!$D:$D,B90,'2017'!$F:$F,A90,'2017'!AA:AA,"JRO",'2017'!Q:Q,"&lt;&gt;")+SUMIFS('2017'!$J:$J,'2017'!$E:$E,B90,'2017'!$F:$F,A90,'2017'!AA:AA,"JRO",'2017'!R:R,"&lt;&gt;")</f>
        <v>0</v>
      </c>
      <c r="W90" s="0" t="n">
        <f aca="false">IFERROR(SUMIFS('2017'!M:M,'2017'!AA:AA,"JRO",'2017'!F:F,A90,'2017'!C:C,B90)+SUMIFS('2017'!P:P,'2017'!AA:AA,"JRO",'2017'!F:F,A90,'2017'!C:C,B90)+SUMIFS('2017'!N:N,'2017'!AA:AA,"JRO",'2017'!F:F,A90,'2017'!D:D,B90)+SUMIFS('2017'!N:N,'2017'!AA:AA,"JRO",'2017'!F:F,A90,'2017'!D:D,B90)+SUMIFS('2017'!O:O,'2017'!AA:AA,"JRO",'2017'!F:F,A90,'2017'!E:E,B90)+SUMIFS('2017'!R:R,'2017'!AA:AA,"JRO",'2017'!F:F,A90,'2017'!E:E,B90), 0)</f>
        <v>0</v>
      </c>
      <c r="X90" s="7" t="n">
        <f aca="false">IFERROR(W90/V90, 0)</f>
        <v>0</v>
      </c>
      <c r="Y90" s="0" t="n">
        <f aca="false">IFERROR(SUMIFS('2017'!$H:$H,'2017'!$C:$C,B90,'2017'!$F:$F,A90,'2017'!AA:AA,"NRO",'2017'!P:P,"&lt;&gt;")+SUMIFS('2017'!$I:$I,'2017'!$D:$D,B90,'2017'!$F:$F,A90,'2017'!AA:AA,"NRO",'2017'!Q:Q,"&lt;&gt;")+SUMIFS('2017'!$J:$J,'2017'!$E:$E,B90,'2017'!$F:$F,A90,'2017'!AA:AA,"NRO",'2017'!R:R,"&lt;&gt;"), 0)</f>
        <v>0</v>
      </c>
      <c r="Z90" s="0" t="n">
        <f aca="false">IFERROR(SUMIFS('2017'!M:M,'2017'!AA:AA,"NRO",'2017'!F:F,A90,'2017'!C:C,B90)+SUMIFS('2017'!P:P,'2017'!AA:AA,"NRO",'2017'!F:F,A90,'2017'!C:C,B90)+SUMIFS('2017'!N:N,'2017'!AA:AA,"NRO",'2017'!F:F,A90,'2017'!D:D,B90)+SUMIFS('2017'!N:N,'2017'!AA:AA,"NRO",'2017'!F:F,A90,'2017'!D:D,B90)+SUMIFS('2017'!O:O,'2017'!AA:AA,"NRO",'2017'!F:F,A90,'2017'!E:E,B90)+SUMIFS('2017'!R:R,'2017'!AA:AA,"NRO",'2017'!F:F,A90,'2017'!E:E,B90), 0)</f>
        <v>0</v>
      </c>
      <c r="AA90" s="7" t="n">
        <f aca="false">IFERROR(Z90/Y90, 0)</f>
        <v>0</v>
      </c>
      <c r="AB90" s="0" t="n">
        <f aca="false">IFERROR(SUMIFS('2017'!$H:$H,'2017'!$C:$C,B90,'2017'!$F:$F,A90,'2017'!AA:AA,"CRO",'2017'!P:P,"&lt;&gt;")+SUMIFS('2017'!$I:$I,'2017'!$D:$D,B90,'2017'!$F:$F,A90,'2017'!AA:AA,"CRO",'2017'!Q:Q,"&lt;&gt;")+SUMIFS('2017'!$J:$J,'2017'!$E:$E,B90,'2017'!$F:$F,A90,'2017'!AA:AA,"CRO",'2017'!R:R,"&lt;&gt;"), 0)</f>
        <v>562</v>
      </c>
      <c r="AC90" s="0" t="n">
        <f aca="false">IFERROR(SUMIFS('2017'!M:M,'2017'!AA:AA,"CRO",'2017'!F:F,A90,'2017'!C:C,B90)+SUMIFS('2017'!P:P,'2017'!AA:AA,"CRO",'2017'!F:F,A90,'2017'!C:C,B90)+SUMIFS('2017'!N:N,'2017'!AA:AA,"CRO",'2017'!F:F,A90,'2017'!D:D,B90)+SUMIFS('2017'!N:N,'2017'!AA:AA,"CRO",'2017'!F:F,A90,'2017'!D:D,B90)+SUMIFS('2017'!O:O,'2017'!AA:AA,"CRO",'2017'!F:F,A90,'2017'!E:E,B90)+SUMIFS('2017'!R:R,'2017'!AA:AA,"CRO",'2017'!F:F,A90,'2017'!E:E,B90), 0)</f>
        <v>680</v>
      </c>
      <c r="AD90" s="0" t="n">
        <f aca="false">IFERROR(AC90/AB90, 0)</f>
        <v>1.20996441281139</v>
      </c>
      <c r="AE90" s="0" t="n">
        <f aca="false">SUM(AH90,AK90,AN90)</f>
        <v>89</v>
      </c>
      <c r="AF90" s="0" t="n">
        <f aca="false">SUM(AI90,AL90,AO90)</f>
        <v>93</v>
      </c>
      <c r="AG90" s="7" t="n">
        <f aca="false">IFERROR(AF90/AE90, 0)</f>
        <v>1.04494382022472</v>
      </c>
      <c r="AH90" s="0" t="n">
        <f aca="false">IFERROR(SUMIFS('2016'!$G:$G,'2016'!F:F,A90,'2016'!C:C,B90,'2016'!D:D,"",'2016'!AA:AA,"JRO",'2016'!L:L,"&lt;&gt;"), 0)</f>
        <v>45</v>
      </c>
      <c r="AI90" s="0" t="n">
        <f aca="false">IFERROR(SUMIFS('2016'!L:L,'2016'!F:F,A90,'2016'!C:C,B90,'2016'!D:D,"",'2016'!AA:AA,"JRO"), 0)</f>
        <v>86</v>
      </c>
      <c r="AJ90" s="7" t="n">
        <f aca="false">IFERROR(AI90/AH90, 0)</f>
        <v>1.91111111111111</v>
      </c>
      <c r="AK90" s="0" t="n">
        <f aca="false">IFERROR(SUMIFS('2016'!$G:$G,'2016'!F:F,A90,'2016'!C:C,B90,'2016'!D:D,"",'2016'!AA:AA,"NRO",'2016'!L:L,"&lt;&gt;"), 0)</f>
        <v>0</v>
      </c>
      <c r="AL90" s="0" t="n">
        <f aca="false">IFERROR(SUMIFS('2016'!L:L,'2016'!F:F,A90,'2016'!C:C,B90,'2016'!D:D,"",'2016'!AA:AA,"NRO"), 0)</f>
        <v>0</v>
      </c>
      <c r="AM90" s="0" t="n">
        <f aca="false">IFERROR(AL90/AK90, 0)</f>
        <v>0</v>
      </c>
      <c r="AN90" s="0" t="n">
        <f aca="false">IFERROR(SUMIFS('2016'!$G:$G,'2016'!F:F,A90,'2016'!C:C,B90,'2016'!D:D,"",'2016'!AA:AA,"CRO",'2016'!L:L,"&lt;&gt;"), 0)</f>
        <v>44</v>
      </c>
      <c r="AO90" s="0" t="n">
        <f aca="false">IFERROR(SUMIFS('2016'!L:L,'2016'!F:F,A90,'2016'!C:C,B90,'2016'!D:D,"",'2016'!AA:AA,"CRO"), 0)</f>
        <v>7</v>
      </c>
      <c r="AP90" s="0" t="n">
        <f aca="false">IFERROR(AO90/AN90, 0)</f>
        <v>0.159090909090909</v>
      </c>
      <c r="AQ90" s="0" t="n">
        <f aca="false">SUM(AT90,AW90,AZ90)</f>
        <v>150</v>
      </c>
      <c r="AR90" s="0" t="n">
        <f aca="false">SUM(AU90,AX90,BA90)</f>
        <v>89</v>
      </c>
      <c r="AS90" s="7" t="n">
        <f aca="false">IFERROR(AR90/AQ90, 0)</f>
        <v>0.593333333333333</v>
      </c>
      <c r="AT90" s="0" t="n">
        <f aca="false">IFERROR(SUMIFS('2015'!$G:$G,'2015'!F:F,A90,'2015'!C:C,B90,'2015'!D:D,"",'2015'!AA:AA,"JRO",'2015'!L:L,"&lt;&gt;"), 0)</f>
        <v>36</v>
      </c>
      <c r="AU90" s="0" t="n">
        <f aca="false">IFERROR(SUMIFS('2015'!L:L,'2015'!F:F,A90,'2015'!C:C,B90,'2015'!D:D,"",'2015'!AA:AA,"JRO"), 0)</f>
        <v>72</v>
      </c>
      <c r="AV90" s="0" t="n">
        <f aca="false">IFERROR(AU90/AT90, 0)</f>
        <v>2</v>
      </c>
      <c r="AW90" s="0" t="n">
        <f aca="false">IFERROR(SUMIFS('2015'!$G:$G,'2015'!F:F,A90,'2015'!C:C,B90,'2015'!D:D,"",'2015'!AA:AA,"NRO",'2015'!L:L,"&lt;&gt;"), 0)</f>
        <v>0</v>
      </c>
      <c r="AX90" s="0" t="n">
        <f aca="false">IFERROR(SUMIFS('2015'!L:L,'2015'!F:F,A90,'2015'!C:C,B90,'2015'!D:D,"",'2015'!AA:AA,"NRO"), 0)</f>
        <v>0</v>
      </c>
      <c r="AY90" s="0" t="n">
        <f aca="false">IFERROR(AX90/AW90, 0)</f>
        <v>0</v>
      </c>
      <c r="AZ90" s="0" t="n">
        <f aca="false">IFERROR(SUMIFS('2015'!$G:$G,'2015'!F:F,A90,'2015'!C:C,B90,'2015'!D:D,"",'2015'!AA:AA,"CRO",'2015'!L:L,"&lt;&gt;"), 0)</f>
        <v>114</v>
      </c>
      <c r="BA90" s="0" t="n">
        <f aca="false">IFERROR(SUMIFS('2015'!L:L,'2015'!F:F,A90,'2015'!C:C,B90,'2015'!D:D,"",'2015'!AA:AA,"CRO"), 0)</f>
        <v>17</v>
      </c>
      <c r="BB90" s="0" t="n">
        <f aca="false">IFERROR(BA90/AZ90, 0)</f>
        <v>0.149122807017544</v>
      </c>
      <c r="BC90" s="0" t="n">
        <f aca="false">SUM(BF90,BI90)</f>
        <v>77</v>
      </c>
      <c r="BD90" s="0" t="n">
        <f aca="false">SUM(BG90,BJ90)</f>
        <v>25</v>
      </c>
      <c r="BE90" s="7" t="n">
        <f aca="false">IFERROR(BD90/BC90, 0)</f>
        <v>0.324675324675325</v>
      </c>
      <c r="BF90" s="0" t="n">
        <f aca="false">IFERROR(SUMIFS('2014'!$G:$G,'2014'!F:F,A90,'2014'!C:C,B90,'2014'!D:D,"",'2014'!AA:AA,"JRO",'2014'!L:L,"&lt;&gt;"), 0)</f>
        <v>10</v>
      </c>
      <c r="BG90" s="0" t="n">
        <f aca="false">IFERROR(SUMIFS('2014'!L:L,'2014'!F:F,A90,'2014'!C:C,B90,'2014'!D:D,"",'2014'!AA:AA,"JRO"), 0)</f>
        <v>19</v>
      </c>
      <c r="BH90" s="7" t="n">
        <f aca="false">IFERROR(BG90/BF90, 0)</f>
        <v>1.9</v>
      </c>
      <c r="BI90" s="0" t="n">
        <f aca="false">IFERROR(SUMIFS('2014'!$G:$G,'2014'!F:F,A90,'2014'!C:C,B90,'2014'!D:D,"",'2014'!AA:AA,"CRO",'2014'!L:L,"&lt;&gt;"), 0)</f>
        <v>67</v>
      </c>
      <c r="BJ90" s="0" t="n">
        <f aca="false">IFERROR(SUMIFS('2014'!L:L,'2014'!F:F,A90,'2014'!C:C,B90,'2014'!D:D,"",'2014'!AA:AA,"CRO"), 0)</f>
        <v>6</v>
      </c>
      <c r="BK90" s="0" t="n">
        <f aca="false">IFERROR(BJ90/BI90, 0)</f>
        <v>0.0895522388059701</v>
      </c>
      <c r="BL90" s="0" t="n">
        <f aca="false">IFERROR(SUMIFS('2013'!$G:$G,'2013'!F:F,A90,'2013'!C:C,B90,'2013'!D:D,"",'2013'!AA:AA,"JRO",'2013'!L:L,"&lt;&gt;"), 0)</f>
        <v>59</v>
      </c>
      <c r="BM90" s="0" t="n">
        <f aca="false">IFERROR(SUMIFS('2013'!L:L,'2013'!F:F,A90,'2013'!C:C,B90,'2013'!D:D,"",'2013'!AA:AA,"JRO"), 0)</f>
        <v>126</v>
      </c>
      <c r="BN90" s="0" t="n">
        <f aca="false">IFERROR(BM90/BL90, 0)</f>
        <v>2.13559322033898</v>
      </c>
      <c r="BO90" s="0" t="n">
        <f aca="false">IFERROR(SUMIFS('2012'!$G:$G,'2012'!F:F,A90,'2012'!C:C,B90,'2012'!D:D,"",'2012'!AA:AA,"JRO",'2012'!L:L,"&lt;&gt;"), 0)</f>
        <v>0</v>
      </c>
      <c r="BP90" s="0" t="n">
        <f aca="false">IFERROR(SUMIFS('2012'!L:L,'2012'!F:F,A90,'2012'!C:C,B90,'2012'!D:D,"",'2012'!AA:AA,"JRO"), 0)</f>
        <v>0</v>
      </c>
      <c r="BQ90" s="0" t="n">
        <f aca="false">IFERROR(BP90/BO90, 0)</f>
        <v>0</v>
      </c>
      <c r="BR90" s="0" t="n">
        <f aca="false">IFERROR(SUMIFS('2011'!$G:$G,'2011'!F:F,A90,'2011'!C:C,B90,'2011'!D:D,"",'2011'!AA:AA,"JRO",'2011'!L:L,"&lt;&gt;"), 0)</f>
        <v>0</v>
      </c>
      <c r="BS90" s="0" t="n">
        <f aca="false">IFERROR(SUMIFS('2011'!L:L,'2011'!F:F,A90,'2011'!C:C,B90,'2011'!D:D,"",'2011'!AA:AA,"JRO"), 0)</f>
        <v>0</v>
      </c>
      <c r="BT90" s="7" t="n">
        <f aca="false">IFERROR(BS90/BR90, 0)</f>
        <v>0</v>
      </c>
      <c r="BU90" s="0" t="n">
        <f aca="false">IFERROR(SUMIFS('2010'!$G:$G,'2010'!F:F,A90,'2010'!C:C,B90,'2010'!D:D,"",'2010'!AA:AA,"JRO",'2010'!L:L,"&lt;&gt;"), 0)</f>
        <v>0</v>
      </c>
      <c r="BV90" s="0" t="n">
        <f aca="false">IFERROR(SUMIFS('2010'!L:L,'2010'!F:F,A90,'2010'!C:C,B90,'2010'!D:D,"",'2010'!AA:AA,"JRO"), 0)</f>
        <v>0</v>
      </c>
      <c r="BW90" s="7" t="n">
        <f aca="false">IFERROR(BV90/BU90, 0)</f>
        <v>0</v>
      </c>
      <c r="BX90" s="0" t="n">
        <f aca="false">IFERROR(SUMIFS('2009'!$G:$G,'2009'!F:F,A90,'2009'!C:C,B90,'2009'!D:D,"",'2009'!AA:AA,"JRO",'2009'!L:L,"&lt;&gt;"), 0)</f>
        <v>0</v>
      </c>
      <c r="BY90" s="0" t="n">
        <f aca="false">IFERROR(SUMIFS('2009'!L:L,'2009'!F:F,A90,'2009'!C:C,B90,'2009'!D:D,"",'2009'!AA:AA,"JRO"), 0)</f>
        <v>0</v>
      </c>
      <c r="BZ90" s="7" t="n">
        <f aca="false">IFERROR(BY90/BX90, 0)</f>
        <v>0</v>
      </c>
    </row>
    <row r="91" customFormat="false" ht="15" hidden="false" customHeight="false" outlineLevel="0" collapsed="false">
      <c r="A91" s="0" t="s">
        <v>96</v>
      </c>
      <c r="B91" s="13" t="s">
        <v>62</v>
      </c>
      <c r="C91" s="56" t="n">
        <f aca="false">IFERROR(AVERAGEIFS(I91:BZ91,I$2:BZ$2,"JRO escorts per deportee",I91:BZ91,"&lt;&gt;0"), 0)</f>
        <v>0</v>
      </c>
      <c r="D91" s="13" t="n">
        <f aca="false">IFERROR(AVERAGEIFS(I91:BZ91,I$2:BZ$2,"NRO escorts per deportee",I91:BZ91,"&lt;&gt;0"), 0)</f>
        <v>1.77777777777778</v>
      </c>
      <c r="E91" s="13" t="n">
        <f aca="false">IFERROR(AVERAGEIFS(I91:BZ91,I$2:BZ$2,"CRO escorts per deportee",I91:BZ91,"&lt;&gt;0"), 0)</f>
        <v>0</v>
      </c>
      <c r="G91" s="0" t="n">
        <f aca="false">SUM(J91,M91,P91)</f>
        <v>9</v>
      </c>
      <c r="H91" s="0" t="n">
        <f aca="false">SUM(K91,N91,Q91)</f>
        <v>16</v>
      </c>
      <c r="I91" s="7" t="n">
        <f aca="false">IFERROR(H91/G91, 0)</f>
        <v>1.77777777777778</v>
      </c>
      <c r="J91" s="0" t="n">
        <f aca="false">IFERROR(SUMIFS('2018'!$H:$H,'2018'!$C:$C,B91,'2018'!$F:$F,A91,'2018'!AA:AA,"JRO",'2018'!P:P,"&lt;&gt;")+SUMIFS('2018'!$I:$I,'2018'!$D:$D,B91,'2018'!$F:$F,A91,'2018'!AA:AA,"JRO",'2018'!Q:Q,"&lt;&gt;")+SUMIFS('2018'!$J:$J,'2018'!$E:$E,B91,'2018'!$F:$F,A91,'2018'!AA:AA,"JRO",'2018'!R:R,"&lt;&gt;"), 0)</f>
        <v>0</v>
      </c>
      <c r="K91" s="0" t="n">
        <f aca="false">IFERROR(SUMIFS('2018'!M:M,'2018'!AA:AA,"JRO",'2018'!F:F,A91,'2018'!C:C,B91)+SUMIFS('2018'!P:P,'2018'!AA:AA,"JRO",'2018'!F:F,A91,'2018'!C:C,B91)+SUMIFS('2018'!N:N,'2018'!AA:AA,"JRO",'2018'!F:F,A91,'2018'!D:D,B91)+SUMIFS('2018'!N:N,'2018'!AA:AA,"JRO",'2018'!F:F,A91,'2018'!D:D,B91)+SUMIFS('2018'!O:O,'2018'!AA:AA,"JRO",'2018'!F:F,A91,'2018'!E:E,B91)+SUMIFS('2018'!R:R,'2018'!AA:AA,"JRO",'2018'!F:F,A91,'2018'!E:E,B91), 0)</f>
        <v>0</v>
      </c>
      <c r="L91" s="7" t="n">
        <f aca="false">IFERROR(K91/J91, 0)</f>
        <v>0</v>
      </c>
      <c r="M91" s="0" t="n">
        <f aca="false">IFERROR(SUMIFS('2018'!$H:$H,'2018'!$C:$C,B91,'2018'!$F:$F,A91,'2018'!AA:AA,"NRO",'2018'!P:P,"&lt;&gt;")+SUMIFS('2018'!$I:$I,'2018'!$D:$D,B91,'2018'!$F:$F,A91,'2018'!AA:AA,"NRO",'2018'!Q:Q,"&lt;&gt;")+SUMIFS('2018'!$J:$J,'2018'!$E:$E,B91,'2018'!$F:$F,A91,'2018'!AA:AA,"NRO",'2018'!R:R,"&lt;&gt;"), 0)</f>
        <v>9</v>
      </c>
      <c r="N91" s="0" t="n">
        <f aca="false">IFERROR(SUMIFS('2018'!M:M,'2018'!AA:AA,"NRO",'2018'!F:F,A91,'2018'!C:C,B91)+SUMIFS('2018'!P:P,'2018'!AA:AA,"NRO",'2018'!F:F,A91,'2018'!C:C,B91)+SUMIFS('2018'!N:N,'2018'!AA:AA,"NRO",'2018'!F:F,A91,'2018'!D:D,B91)+SUMIFS('2018'!N:N,'2018'!AA:AA,"NRO",'2018'!F:F,A91,'2018'!D:D,B91)+SUMIFS('2018'!O:O,'2018'!AA:AA,"NRO",'2018'!F:F,A91,'2018'!E:E,B91)+SUMIFS('2018'!R:R,'2018'!AA:AA,"NRO",'2018'!F:F,A91,'2018'!E:E,B91), 0)</f>
        <v>16</v>
      </c>
      <c r="O91" s="7" t="n">
        <f aca="false">IFERROR(N91/M91, 0)</f>
        <v>1.77777777777778</v>
      </c>
      <c r="P91" s="0" t="n">
        <f aca="false">IFERROR(SUMIFS('2018'!$H:$H,'2018'!$C:$C,B91,'2018'!$F:$F,A91,'2018'!AA:AA,"CRO")+SUMIFS('2018'!$I:$I,'2018'!$D:$D,B91,'2018'!$F:$F,A91,'2018'!AA:AA,"CRO")+SUMIFS('2018'!$J:$J,'2018'!$E:$E,B91,'2018'!$F:$F,A91,'2018'!AA:AA,"CRO"), 0)</f>
        <v>0</v>
      </c>
      <c r="Q91" s="0" t="n">
        <f aca="false">IFERROR(SUMIFS('2018'!M:M,'2018'!AA:AA,"CRO",'2018'!F:F,A91,'2018'!C:C,B91)+SUMIFS('2018'!P:P,'2018'!AA:AA,"CRO",'2018'!F:F,A91,'2018'!C:C,B91)+SUMIFS('2018'!N:N,'2018'!AA:AA,"CRO",'2018'!F:F,A91,'2018'!D:D,B91)+SUMIFS('2018'!N:N,'2018'!AA:AA,"CRO",'2018'!F:F,A91,'2018'!D:D,B91)+SUMIFS('2018'!O:O,'2018'!AA:AA,"CRO",'2018'!F:F,A91,'2018'!E:E,B91)+SUMIFS('2018'!R:R,'2018'!AA:AA,"CRO",'2018'!F:F,A91,'2018'!E:E,B91), 0)</f>
        <v>0</v>
      </c>
      <c r="R91" s="7" t="n">
        <f aca="false">IFERROR(Q91/P91, 0)</f>
        <v>0</v>
      </c>
      <c r="S91" s="7" t="n">
        <f aca="false">SUM(V91,Y91,AB91)</f>
        <v>0</v>
      </c>
      <c r="T91" s="7" t="n">
        <f aca="false">SUM(W91,Z91,AC91)</f>
        <v>0</v>
      </c>
      <c r="U91" s="7" t="n">
        <f aca="false">IFERROR(T91/S91, 0)</f>
        <v>0</v>
      </c>
      <c r="V91" s="0" t="n">
        <f aca="false">SUMIFS('2017'!$H:$H,'2017'!$C:$C,B91,'2017'!$F:$F,A91,'2017'!AA:AA,"JRO",'2017'!P:P,"&lt;&gt;")+SUMIFS('2017'!$I:$I,'2017'!$D:$D,B91,'2017'!$F:$F,A91,'2017'!AA:AA,"JRO",'2017'!Q:Q,"&lt;&gt;")+SUMIFS('2017'!$J:$J,'2017'!$E:$E,B91,'2017'!$F:$F,A91,'2017'!AA:AA,"JRO",'2017'!R:R,"&lt;&gt;")</f>
        <v>0</v>
      </c>
      <c r="W91" s="0" t="n">
        <f aca="false">IFERROR(SUMIFS('2017'!M:M,'2017'!AA:AA,"JRO",'2017'!F:F,A91,'2017'!C:C,B91)+SUMIFS('2017'!P:P,'2017'!AA:AA,"JRO",'2017'!F:F,A91,'2017'!C:C,B91)+SUMIFS('2017'!N:N,'2017'!AA:AA,"JRO",'2017'!F:F,A91,'2017'!D:D,B91)+SUMIFS('2017'!N:N,'2017'!AA:AA,"JRO",'2017'!F:F,A91,'2017'!D:D,B91)+SUMIFS('2017'!O:O,'2017'!AA:AA,"JRO",'2017'!F:F,A91,'2017'!E:E,B91)+SUMIFS('2017'!R:R,'2017'!AA:AA,"JRO",'2017'!F:F,A91,'2017'!E:E,B91), 0)</f>
        <v>0</v>
      </c>
      <c r="X91" s="7" t="n">
        <f aca="false">IFERROR(W91/V91, 0)</f>
        <v>0</v>
      </c>
      <c r="Y91" s="0" t="n">
        <f aca="false">IFERROR(SUMIFS('2017'!$H:$H,'2017'!$C:$C,B91,'2017'!$F:$F,A91,'2017'!AA:AA,"NRO",'2017'!P:P,"&lt;&gt;")+SUMIFS('2017'!$I:$I,'2017'!$D:$D,B91,'2017'!$F:$F,A91,'2017'!AA:AA,"NRO",'2017'!Q:Q,"&lt;&gt;")+SUMIFS('2017'!$J:$J,'2017'!$E:$E,B91,'2017'!$F:$F,A91,'2017'!AA:AA,"NRO",'2017'!R:R,"&lt;&gt;"), 0)</f>
        <v>0</v>
      </c>
      <c r="Z91" s="0" t="n">
        <f aca="false">IFERROR(SUMIFS('2017'!M:M,'2017'!AA:AA,"NRO",'2017'!F:F,A91,'2017'!C:C,B91)+SUMIFS('2017'!P:P,'2017'!AA:AA,"NRO",'2017'!F:F,A91,'2017'!C:C,B91)+SUMIFS('2017'!N:N,'2017'!AA:AA,"NRO",'2017'!F:F,A91,'2017'!D:D,B91)+SUMIFS('2017'!N:N,'2017'!AA:AA,"NRO",'2017'!F:F,A91,'2017'!D:D,B91)+SUMIFS('2017'!O:O,'2017'!AA:AA,"NRO",'2017'!F:F,A91,'2017'!E:E,B91)+SUMIFS('2017'!R:R,'2017'!AA:AA,"NRO",'2017'!F:F,A91,'2017'!E:E,B91), 0)</f>
        <v>0</v>
      </c>
      <c r="AA91" s="7" t="n">
        <f aca="false">IFERROR(Z91/Y91, 0)</f>
        <v>0</v>
      </c>
      <c r="AB91" s="0" t="n">
        <f aca="false">IFERROR(SUMIFS('2017'!$H:$H,'2017'!$C:$C,B91,'2017'!$F:$F,A91,'2017'!AA:AA,"CRO",'2017'!P:P,"&lt;&gt;")+SUMIFS('2017'!$I:$I,'2017'!$D:$D,B91,'2017'!$F:$F,A91,'2017'!AA:AA,"CRO",'2017'!Q:Q,"&lt;&gt;")+SUMIFS('2017'!$J:$J,'2017'!$E:$E,B91,'2017'!$F:$F,A91,'2017'!AA:AA,"CRO",'2017'!R:R,"&lt;&gt;"), 0)</f>
        <v>0</v>
      </c>
      <c r="AC91" s="0" t="n">
        <f aca="false">IFERROR(SUMIFS('2017'!M:M,'2017'!AA:AA,"CRO",'2017'!F:F,A91,'2017'!C:C,B91)+SUMIFS('2017'!P:P,'2017'!AA:AA,"CRO",'2017'!F:F,A91,'2017'!C:C,B91)+SUMIFS('2017'!N:N,'2017'!AA:AA,"CRO",'2017'!F:F,A91,'2017'!D:D,B91)+SUMIFS('2017'!N:N,'2017'!AA:AA,"CRO",'2017'!F:F,A91,'2017'!D:D,B91)+SUMIFS('2017'!O:O,'2017'!AA:AA,"CRO",'2017'!F:F,A91,'2017'!E:E,B91)+SUMIFS('2017'!R:R,'2017'!AA:AA,"CRO",'2017'!F:F,A91,'2017'!E:E,B91), 0)</f>
        <v>0</v>
      </c>
      <c r="AD91" s="0" t="n">
        <f aca="false">IFERROR(AC91/AB91, 0)</f>
        <v>0</v>
      </c>
      <c r="AE91" s="0" t="n">
        <f aca="false">SUM(AH91,AK91,AN91)</f>
        <v>0</v>
      </c>
      <c r="AF91" s="0" t="n">
        <f aca="false">SUM(AI91,AL91,AO91)</f>
        <v>0</v>
      </c>
      <c r="AG91" s="7" t="n">
        <f aca="false">IFERROR(AF91/AE91, 0)</f>
        <v>0</v>
      </c>
      <c r="AH91" s="0" t="n">
        <f aca="false">IFERROR(SUMIFS('2016'!$G:$G,'2016'!F:F,A91,'2016'!C:C,B91,'2016'!D:D,"",'2016'!AA:AA,"JRO",'2016'!L:L,"&lt;&gt;"), 0)</f>
        <v>0</v>
      </c>
      <c r="AI91" s="0" t="n">
        <f aca="false">IFERROR(SUMIFS('2016'!L:L,'2016'!F:F,A91,'2016'!C:C,B91,'2016'!D:D,"",'2016'!AA:AA,"JRO"), 0)</f>
        <v>0</v>
      </c>
      <c r="AJ91" s="7" t="n">
        <f aca="false">IFERROR(AI91/AH91, 0)</f>
        <v>0</v>
      </c>
      <c r="AK91" s="0" t="n">
        <f aca="false">IFERROR(SUMIFS('2016'!$G:$G,'2016'!F:F,A91,'2016'!C:C,B91,'2016'!D:D,"",'2016'!AA:AA,"NRO",'2016'!L:L,"&lt;&gt;"), 0)</f>
        <v>0</v>
      </c>
      <c r="AL91" s="0" t="n">
        <f aca="false">IFERROR(SUMIFS('2016'!L:L,'2016'!F:F,A91,'2016'!C:C,B91,'2016'!D:D,"",'2016'!AA:AA,"NRO"), 0)</f>
        <v>0</v>
      </c>
      <c r="AM91" s="0" t="n">
        <f aca="false">IFERROR(AL91/AK91, 0)</f>
        <v>0</v>
      </c>
      <c r="AN91" s="0" t="n">
        <f aca="false">IFERROR(SUMIFS('2016'!$G:$G,'2016'!F:F,A91,'2016'!C:C,B91,'2016'!D:D,"",'2016'!AA:AA,"CRO",'2016'!L:L,"&lt;&gt;"), 0)</f>
        <v>0</v>
      </c>
      <c r="AO91" s="0" t="n">
        <f aca="false">IFERROR(SUMIFS('2016'!L:L,'2016'!F:F,A91,'2016'!C:C,B91,'2016'!D:D,"",'2016'!AA:AA,"CRO"), 0)</f>
        <v>0</v>
      </c>
      <c r="AP91" s="0" t="n">
        <f aca="false">IFERROR(AO91/AN91, 0)</f>
        <v>0</v>
      </c>
      <c r="AQ91" s="0" t="n">
        <f aca="false">SUM(AT91,AW91,AZ91)</f>
        <v>0</v>
      </c>
      <c r="AR91" s="0" t="n">
        <f aca="false">SUM(AU91,AX91,BA91)</f>
        <v>0</v>
      </c>
      <c r="AS91" s="7" t="n">
        <f aca="false">IFERROR(AR91/AQ91, 0)</f>
        <v>0</v>
      </c>
      <c r="AT91" s="0" t="n">
        <f aca="false">IFERROR(SUMIFS('2015'!$G:$G,'2015'!F:F,A91,'2015'!C:C,B91,'2015'!D:D,"",'2015'!AA:AA,"JRO",'2015'!L:L,"&lt;&gt;"), 0)</f>
        <v>0</v>
      </c>
      <c r="AU91" s="0" t="n">
        <f aca="false">IFERROR(SUMIFS('2015'!L:L,'2015'!F:F,A91,'2015'!C:C,B91,'2015'!D:D,"",'2015'!AA:AA,"JRO"), 0)</f>
        <v>0</v>
      </c>
      <c r="AV91" s="0" t="n">
        <f aca="false">IFERROR(AU91/AT91, 0)</f>
        <v>0</v>
      </c>
      <c r="AW91" s="0" t="n">
        <f aca="false">IFERROR(SUMIFS('2015'!$G:$G,'2015'!F:F,A91,'2015'!C:C,B91,'2015'!D:D,"",'2015'!AA:AA,"NRO",'2015'!L:L,"&lt;&gt;"), 0)</f>
        <v>0</v>
      </c>
      <c r="AX91" s="0" t="n">
        <f aca="false">IFERROR(SUMIFS('2015'!L:L,'2015'!F:F,A91,'2015'!C:C,B91,'2015'!D:D,"",'2015'!AA:AA,"NRO"), 0)</f>
        <v>0</v>
      </c>
      <c r="AY91" s="0" t="n">
        <f aca="false">IFERROR(AX91/AW91, 0)</f>
        <v>0</v>
      </c>
      <c r="AZ91" s="0" t="n">
        <f aca="false">IFERROR(SUMIFS('2015'!$G:$G,'2015'!F:F,A91,'2015'!C:C,B91,'2015'!D:D,"",'2015'!AA:AA,"CRO",'2015'!L:L,"&lt;&gt;"), 0)</f>
        <v>0</v>
      </c>
      <c r="BA91" s="0" t="n">
        <f aca="false">IFERROR(SUMIFS('2015'!L:L,'2015'!F:F,A91,'2015'!C:C,B91,'2015'!D:D,"",'2015'!AA:AA,"CRO"), 0)</f>
        <v>0</v>
      </c>
      <c r="BB91" s="0" t="n">
        <f aca="false">IFERROR(BA91/AZ91, 0)</f>
        <v>0</v>
      </c>
      <c r="BC91" s="0" t="n">
        <f aca="false">SUM(BF91,BI91)</f>
        <v>0</v>
      </c>
      <c r="BD91" s="0" t="n">
        <f aca="false">SUM(BG91,BJ91)</f>
        <v>0</v>
      </c>
      <c r="BE91" s="7" t="n">
        <f aca="false">IFERROR(BD91/BC91, 0)</f>
        <v>0</v>
      </c>
      <c r="BF91" s="0" t="n">
        <f aca="false">IFERROR(SUMIFS('2014'!$G:$G,'2014'!F:F,A91,'2014'!C:C,B91,'2014'!D:D,"",'2014'!AA:AA,"JRO",'2014'!L:L,"&lt;&gt;"), 0)</f>
        <v>0</v>
      </c>
      <c r="BG91" s="0" t="n">
        <f aca="false">IFERROR(SUMIFS('2014'!L:L,'2014'!F:F,A91,'2014'!C:C,B91,'2014'!D:D,"",'2014'!AA:AA,"JRO"), 0)</f>
        <v>0</v>
      </c>
      <c r="BH91" s="7" t="n">
        <f aca="false">IFERROR(BG91/BF91, 0)</f>
        <v>0</v>
      </c>
      <c r="BI91" s="0" t="n">
        <f aca="false">IFERROR(SUMIFS('2014'!$G:$G,'2014'!F:F,A91,'2014'!C:C,B91,'2014'!D:D,"",'2014'!AA:AA,"CRO",'2014'!L:L,"&lt;&gt;"), 0)</f>
        <v>0</v>
      </c>
      <c r="BJ91" s="0" t="n">
        <f aca="false">IFERROR(SUMIFS('2014'!L:L,'2014'!F:F,A91,'2014'!C:C,B91,'2014'!D:D,"",'2014'!AA:AA,"CRO"), 0)</f>
        <v>0</v>
      </c>
      <c r="BK91" s="0" t="n">
        <f aca="false">IFERROR(BJ91/BI91, 0)</f>
        <v>0</v>
      </c>
      <c r="BL91" s="0" t="n">
        <f aca="false">IFERROR(SUMIFS('2013'!$G:$G,'2013'!F:F,A91,'2013'!C:C,B91,'2013'!D:D,"",'2013'!AA:AA,"JRO",'2013'!L:L,"&lt;&gt;"), 0)</f>
        <v>0</v>
      </c>
      <c r="BM91" s="0" t="n">
        <f aca="false">IFERROR(SUMIFS('2013'!L:L,'2013'!F:F,A91,'2013'!C:C,B91,'2013'!D:D,"",'2013'!AA:AA,"JRO"), 0)</f>
        <v>0</v>
      </c>
      <c r="BN91" s="0" t="n">
        <f aca="false">IFERROR(BM91/BL91, 0)</f>
        <v>0</v>
      </c>
      <c r="BO91" s="0" t="n">
        <f aca="false">IFERROR(SUMIFS('2012'!$G:$G,'2012'!F:F,A91,'2012'!C:C,B91,'2012'!D:D,"",'2012'!AA:AA,"JRO",'2012'!L:L,"&lt;&gt;"), 0)</f>
        <v>0</v>
      </c>
      <c r="BP91" s="0" t="n">
        <f aca="false">IFERROR(SUMIFS('2012'!L:L,'2012'!F:F,A91,'2012'!C:C,B91,'2012'!D:D,"",'2012'!AA:AA,"JRO"), 0)</f>
        <v>0</v>
      </c>
      <c r="BQ91" s="0" t="n">
        <f aca="false">IFERROR(BP91/BO91, 0)</f>
        <v>0</v>
      </c>
      <c r="BR91" s="0" t="n">
        <f aca="false">IFERROR(SUMIFS('2011'!$G:$G,'2011'!F:F,A91,'2011'!C:C,B91,'2011'!D:D,"",'2011'!AA:AA,"JRO",'2011'!L:L,"&lt;&gt;"), 0)</f>
        <v>0</v>
      </c>
      <c r="BS91" s="0" t="n">
        <f aca="false">IFERROR(SUMIFS('2011'!L:L,'2011'!F:F,A91,'2011'!C:C,B91,'2011'!D:D,"",'2011'!AA:AA,"JRO"), 0)</f>
        <v>0</v>
      </c>
      <c r="BT91" s="7" t="n">
        <f aca="false">IFERROR(BS91/BR91, 0)</f>
        <v>0</v>
      </c>
      <c r="BU91" s="0" t="n">
        <f aca="false">IFERROR(SUMIFS('2010'!$G:$G,'2010'!F:F,A91,'2010'!C:C,B91,'2010'!D:D,"",'2010'!AA:AA,"JRO",'2010'!L:L,"&lt;&gt;"), 0)</f>
        <v>0</v>
      </c>
      <c r="BV91" s="0" t="n">
        <f aca="false">IFERROR(SUMIFS('2010'!L:L,'2010'!F:F,A91,'2010'!C:C,B91,'2010'!D:D,"",'2010'!AA:AA,"JRO"), 0)</f>
        <v>0</v>
      </c>
      <c r="BW91" s="7" t="n">
        <f aca="false">IFERROR(BV91/BU91, 0)</f>
        <v>0</v>
      </c>
      <c r="BX91" s="0" t="n">
        <f aca="false">IFERROR(SUMIFS('2009'!$G:$G,'2009'!F:F,A91,'2009'!C:C,B91,'2009'!D:D,"",'2009'!AA:AA,"JRO",'2009'!L:L,"&lt;&gt;"), 0)</f>
        <v>0</v>
      </c>
      <c r="BY91" s="0" t="n">
        <f aca="false">IFERROR(SUMIFS('2009'!L:L,'2009'!F:F,A91,'2009'!C:C,B91,'2009'!D:D,"",'2009'!AA:AA,"JRO"), 0)</f>
        <v>0</v>
      </c>
      <c r="BZ91" s="7" t="n">
        <f aca="false">IFERROR(BY91/BX91, 0)</f>
        <v>0</v>
      </c>
    </row>
    <row r="92" customFormat="false" ht="15" hidden="false" customHeight="false" outlineLevel="0" collapsed="false">
      <c r="A92" s="0" t="s">
        <v>96</v>
      </c>
      <c r="B92" s="13" t="s">
        <v>45</v>
      </c>
      <c r="C92" s="56" t="n">
        <f aca="false">IFERROR(AVERAGEIFS(I92:BZ92,I$2:BZ$2,"JRO escorts per deportee",I92:BZ92,"&lt;&gt;0"), 0)</f>
        <v>0</v>
      </c>
      <c r="D92" s="13" t="n">
        <f aca="false">IFERROR(AVERAGEIFS(I92:BZ92,I$2:BZ$2,"NRO escorts per deportee",I92:BZ92,"&lt;&gt;0"), 0)</f>
        <v>0</v>
      </c>
      <c r="E92" s="13" t="n">
        <f aca="false">IFERROR(AVERAGEIFS(I92:BZ92,I$2:BZ$2,"CRO escorts per deportee",I92:BZ92,"&lt;&gt;0"), 0)</f>
        <v>0</v>
      </c>
      <c r="G92" s="0" t="n">
        <f aca="false">SUM(J92,M92,P92)</f>
        <v>0</v>
      </c>
      <c r="H92" s="0" t="n">
        <f aca="false">SUM(K92,N92,Q92)</f>
        <v>0</v>
      </c>
      <c r="I92" s="7" t="n">
        <f aca="false">IFERROR(H92/G92, 0)</f>
        <v>0</v>
      </c>
      <c r="J92" s="0" t="n">
        <f aca="false">IFERROR(SUMIFS('2018'!$H:$H,'2018'!$C:$C,B92,'2018'!$F:$F,A92,'2018'!AA:AA,"JRO",'2018'!P:P,"&lt;&gt;")+SUMIFS('2018'!$I:$I,'2018'!$D:$D,B92,'2018'!$F:$F,A92,'2018'!AA:AA,"JRO",'2018'!Q:Q,"&lt;&gt;")+SUMIFS('2018'!$J:$J,'2018'!$E:$E,B92,'2018'!$F:$F,A92,'2018'!AA:AA,"JRO",'2018'!R:R,"&lt;&gt;"), 0)</f>
        <v>0</v>
      </c>
      <c r="K92" s="0" t="n">
        <f aca="false">IFERROR(SUMIFS('2018'!M:M,'2018'!AA:AA,"JRO",'2018'!F:F,A92,'2018'!C:C,B92)+SUMIFS('2018'!P:P,'2018'!AA:AA,"JRO",'2018'!F:F,A92,'2018'!C:C,B92)+SUMIFS('2018'!N:N,'2018'!AA:AA,"JRO",'2018'!F:F,A92,'2018'!D:D,B92)+SUMIFS('2018'!N:N,'2018'!AA:AA,"JRO",'2018'!F:F,A92,'2018'!D:D,B92)+SUMIFS('2018'!O:O,'2018'!AA:AA,"JRO",'2018'!F:F,A92,'2018'!E:E,B92)+SUMIFS('2018'!R:R,'2018'!AA:AA,"JRO",'2018'!F:F,A92,'2018'!E:E,B92), 0)</f>
        <v>0</v>
      </c>
      <c r="L92" s="7" t="n">
        <f aca="false">IFERROR(K92/J92, 0)</f>
        <v>0</v>
      </c>
      <c r="M92" s="0" t="n">
        <f aca="false">IFERROR(SUMIFS('2018'!$H:$H,'2018'!$C:$C,B92,'2018'!$F:$F,A92,'2018'!AA:AA,"NRO",'2018'!P:P,"&lt;&gt;")+SUMIFS('2018'!$I:$I,'2018'!$D:$D,B92,'2018'!$F:$F,A92,'2018'!AA:AA,"NRO",'2018'!Q:Q,"&lt;&gt;")+SUMIFS('2018'!$J:$J,'2018'!$E:$E,B92,'2018'!$F:$F,A92,'2018'!AA:AA,"NRO",'2018'!R:R,"&lt;&gt;"), 0)</f>
        <v>0</v>
      </c>
      <c r="N92" s="0" t="n">
        <f aca="false">IFERROR(SUMIFS('2018'!M:M,'2018'!AA:AA,"NRO",'2018'!F:F,A92,'2018'!C:C,B92)+SUMIFS('2018'!P:P,'2018'!AA:AA,"NRO",'2018'!F:F,A92,'2018'!C:C,B92)+SUMIFS('2018'!N:N,'2018'!AA:AA,"NRO",'2018'!F:F,A92,'2018'!D:D,B92)+SUMIFS('2018'!N:N,'2018'!AA:AA,"NRO",'2018'!F:F,A92,'2018'!D:D,B92)+SUMIFS('2018'!O:O,'2018'!AA:AA,"NRO",'2018'!F:F,A92,'2018'!E:E,B92)+SUMIFS('2018'!R:R,'2018'!AA:AA,"NRO",'2018'!F:F,A92,'2018'!E:E,B92), 0)</f>
        <v>0</v>
      </c>
      <c r="O92" s="7" t="n">
        <f aca="false">IFERROR(N92/M92, 0)</f>
        <v>0</v>
      </c>
      <c r="P92" s="0" t="n">
        <f aca="false">IFERROR(SUMIFS('2018'!$H:$H,'2018'!$C:$C,B92,'2018'!$F:$F,A92,'2018'!AA:AA,"CRO")+SUMIFS('2018'!$I:$I,'2018'!$D:$D,B92,'2018'!$F:$F,A92,'2018'!AA:AA,"CRO")+SUMIFS('2018'!$J:$J,'2018'!$E:$E,B92,'2018'!$F:$F,A92,'2018'!AA:AA,"CRO"), 0)</f>
        <v>0</v>
      </c>
      <c r="Q92" s="0" t="n">
        <f aca="false">IFERROR(SUMIFS('2018'!M:M,'2018'!AA:AA,"CRO",'2018'!F:F,A92,'2018'!C:C,B92)+SUMIFS('2018'!P:P,'2018'!AA:AA,"CRO",'2018'!F:F,A92,'2018'!C:C,B92)+SUMIFS('2018'!N:N,'2018'!AA:AA,"CRO",'2018'!F:F,A92,'2018'!D:D,B92)+SUMIFS('2018'!N:N,'2018'!AA:AA,"CRO",'2018'!F:F,A92,'2018'!D:D,B92)+SUMIFS('2018'!O:O,'2018'!AA:AA,"CRO",'2018'!F:F,A92,'2018'!E:E,B92)+SUMIFS('2018'!R:R,'2018'!AA:AA,"CRO",'2018'!F:F,A92,'2018'!E:E,B92), 0)</f>
        <v>0</v>
      </c>
      <c r="R92" s="7" t="n">
        <f aca="false">IFERROR(Q92/P92, 0)</f>
        <v>0</v>
      </c>
      <c r="S92" s="7" t="n">
        <f aca="false">SUM(V92,Y92,AB92)</f>
        <v>0</v>
      </c>
      <c r="T92" s="7" t="n">
        <f aca="false">SUM(W92,Z92,AC92)</f>
        <v>0</v>
      </c>
      <c r="U92" s="7" t="n">
        <f aca="false">IFERROR(T92/S92, 0)</f>
        <v>0</v>
      </c>
      <c r="V92" s="0" t="n">
        <f aca="false">SUMIFS('2017'!$H:$H,'2017'!$C:$C,B92,'2017'!$F:$F,A92,'2017'!AA:AA,"JRO",'2017'!P:P,"&lt;&gt;")+SUMIFS('2017'!$I:$I,'2017'!$D:$D,B92,'2017'!$F:$F,A92,'2017'!AA:AA,"JRO",'2017'!Q:Q,"&lt;&gt;")+SUMIFS('2017'!$J:$J,'2017'!$E:$E,B92,'2017'!$F:$F,A92,'2017'!AA:AA,"JRO",'2017'!R:R,"&lt;&gt;")</f>
        <v>0</v>
      </c>
      <c r="W92" s="0" t="n">
        <f aca="false">IFERROR(SUMIFS('2017'!M:M,'2017'!AA:AA,"JRO",'2017'!F:F,A92,'2017'!C:C,B92)+SUMIFS('2017'!P:P,'2017'!AA:AA,"JRO",'2017'!F:F,A92,'2017'!C:C,B92)+SUMIFS('2017'!N:N,'2017'!AA:AA,"JRO",'2017'!F:F,A92,'2017'!D:D,B92)+SUMIFS('2017'!N:N,'2017'!AA:AA,"JRO",'2017'!F:F,A92,'2017'!D:D,B92)+SUMIFS('2017'!O:O,'2017'!AA:AA,"JRO",'2017'!F:F,A92,'2017'!E:E,B92)+SUMIFS('2017'!R:R,'2017'!AA:AA,"JRO",'2017'!F:F,A92,'2017'!E:E,B92), 0)</f>
        <v>0</v>
      </c>
      <c r="X92" s="7" t="n">
        <f aca="false">IFERROR(W92/V92, 0)</f>
        <v>0</v>
      </c>
      <c r="Y92" s="0" t="n">
        <f aca="false">IFERROR(SUMIFS('2017'!$H:$H,'2017'!$C:$C,B92,'2017'!$F:$F,A92,'2017'!AA:AA,"NRO",'2017'!P:P,"&lt;&gt;")+SUMIFS('2017'!$I:$I,'2017'!$D:$D,B92,'2017'!$F:$F,A92,'2017'!AA:AA,"NRO",'2017'!Q:Q,"&lt;&gt;")+SUMIFS('2017'!$J:$J,'2017'!$E:$E,B92,'2017'!$F:$F,A92,'2017'!AA:AA,"NRO",'2017'!R:R,"&lt;&gt;"), 0)</f>
        <v>0</v>
      </c>
      <c r="Z92" s="0" t="n">
        <f aca="false">IFERROR(SUMIFS('2017'!M:M,'2017'!AA:AA,"NRO",'2017'!F:F,A92,'2017'!C:C,B92)+SUMIFS('2017'!P:P,'2017'!AA:AA,"NRO",'2017'!F:F,A92,'2017'!C:C,B92)+SUMIFS('2017'!N:N,'2017'!AA:AA,"NRO",'2017'!F:F,A92,'2017'!D:D,B92)+SUMIFS('2017'!N:N,'2017'!AA:AA,"NRO",'2017'!F:F,A92,'2017'!D:D,B92)+SUMIFS('2017'!O:O,'2017'!AA:AA,"NRO",'2017'!F:F,A92,'2017'!E:E,B92)+SUMIFS('2017'!R:R,'2017'!AA:AA,"NRO",'2017'!F:F,A92,'2017'!E:E,B92), 0)</f>
        <v>0</v>
      </c>
      <c r="AA92" s="7" t="n">
        <f aca="false">IFERROR(Z92/Y92, 0)</f>
        <v>0</v>
      </c>
      <c r="AB92" s="0" t="n">
        <f aca="false">IFERROR(SUMIFS('2017'!$H:$H,'2017'!$C:$C,B92,'2017'!$F:$F,A92,'2017'!AA:AA,"CRO",'2017'!P:P,"&lt;&gt;")+SUMIFS('2017'!$I:$I,'2017'!$D:$D,B92,'2017'!$F:$F,A92,'2017'!AA:AA,"CRO",'2017'!Q:Q,"&lt;&gt;")+SUMIFS('2017'!$J:$J,'2017'!$E:$E,B92,'2017'!$F:$F,A92,'2017'!AA:AA,"CRO",'2017'!R:R,"&lt;&gt;"), 0)</f>
        <v>0</v>
      </c>
      <c r="AC92" s="0" t="n">
        <f aca="false">IFERROR(SUMIFS('2017'!M:M,'2017'!AA:AA,"CRO",'2017'!F:F,A92,'2017'!C:C,B92)+SUMIFS('2017'!P:P,'2017'!AA:AA,"CRO",'2017'!F:F,A92,'2017'!C:C,B92)+SUMIFS('2017'!N:N,'2017'!AA:AA,"CRO",'2017'!F:F,A92,'2017'!D:D,B92)+SUMIFS('2017'!N:N,'2017'!AA:AA,"CRO",'2017'!F:F,A92,'2017'!D:D,B92)+SUMIFS('2017'!O:O,'2017'!AA:AA,"CRO",'2017'!F:F,A92,'2017'!E:E,B92)+SUMIFS('2017'!R:R,'2017'!AA:AA,"CRO",'2017'!F:F,A92,'2017'!E:E,B92), 0)</f>
        <v>0</v>
      </c>
      <c r="AD92" s="0" t="n">
        <f aca="false">IFERROR(AC92/AB92, 0)</f>
        <v>0</v>
      </c>
      <c r="AE92" s="0" t="n">
        <f aca="false">SUM(AH92,AK92,AN92)</f>
        <v>0</v>
      </c>
      <c r="AF92" s="0" t="n">
        <f aca="false">SUM(AI92,AL92,AO92)</f>
        <v>0</v>
      </c>
      <c r="AG92" s="7" t="n">
        <f aca="false">IFERROR(AF92/AE92, 0)</f>
        <v>0</v>
      </c>
      <c r="AH92" s="0" t="n">
        <f aca="false">IFERROR(SUMIFS('2016'!$G:$G,'2016'!F:F,A92,'2016'!C:C,B92,'2016'!D:D,"",'2016'!AA:AA,"JRO",'2016'!L:L,"&lt;&gt;"), 0)</f>
        <v>0</v>
      </c>
      <c r="AI92" s="0" t="n">
        <f aca="false">IFERROR(SUMIFS('2016'!L:L,'2016'!F:F,A92,'2016'!C:C,B92,'2016'!D:D,"",'2016'!AA:AA,"JRO"), 0)</f>
        <v>0</v>
      </c>
      <c r="AJ92" s="7" t="n">
        <f aca="false">IFERROR(AI92/AH92, 0)</f>
        <v>0</v>
      </c>
      <c r="AK92" s="0" t="n">
        <f aca="false">IFERROR(SUMIFS('2016'!$G:$G,'2016'!F:F,A92,'2016'!C:C,B92,'2016'!D:D,"",'2016'!AA:AA,"NRO",'2016'!L:L,"&lt;&gt;"), 0)</f>
        <v>0</v>
      </c>
      <c r="AL92" s="0" t="n">
        <f aca="false">IFERROR(SUMIFS('2016'!L:L,'2016'!F:F,A92,'2016'!C:C,B92,'2016'!D:D,"",'2016'!AA:AA,"NRO"), 0)</f>
        <v>0</v>
      </c>
      <c r="AM92" s="0" t="n">
        <f aca="false">IFERROR(AL92/AK92, 0)</f>
        <v>0</v>
      </c>
      <c r="AN92" s="0" t="n">
        <f aca="false">IFERROR(SUMIFS('2016'!$G:$G,'2016'!F:F,A92,'2016'!C:C,B92,'2016'!D:D,"",'2016'!AA:AA,"CRO",'2016'!L:L,"&lt;&gt;"), 0)</f>
        <v>0</v>
      </c>
      <c r="AO92" s="0" t="n">
        <f aca="false">IFERROR(SUMIFS('2016'!L:L,'2016'!F:F,A92,'2016'!C:C,B92,'2016'!D:D,"",'2016'!AA:AA,"CRO"), 0)</f>
        <v>0</v>
      </c>
      <c r="AP92" s="0" t="n">
        <f aca="false">IFERROR(AO92/AN92, 0)</f>
        <v>0</v>
      </c>
      <c r="AQ92" s="0" t="n">
        <f aca="false">SUM(AT92,AW92,AZ92)</f>
        <v>0</v>
      </c>
      <c r="AR92" s="0" t="n">
        <f aca="false">SUM(AU92,AX92,BA92)</f>
        <v>0</v>
      </c>
      <c r="AS92" s="7" t="n">
        <f aca="false">IFERROR(AR92/AQ92, 0)</f>
        <v>0</v>
      </c>
      <c r="AT92" s="0" t="n">
        <f aca="false">IFERROR(SUMIFS('2015'!$G:$G,'2015'!F:F,A92,'2015'!C:C,B92,'2015'!D:D,"",'2015'!AA:AA,"JRO",'2015'!L:L,"&lt;&gt;"), 0)</f>
        <v>0</v>
      </c>
      <c r="AU92" s="0" t="n">
        <f aca="false">IFERROR(SUMIFS('2015'!L:L,'2015'!F:F,A92,'2015'!C:C,B92,'2015'!D:D,"",'2015'!AA:AA,"JRO"), 0)</f>
        <v>0</v>
      </c>
      <c r="AV92" s="0" t="n">
        <f aca="false">IFERROR(AU92/AT92, 0)</f>
        <v>0</v>
      </c>
      <c r="AW92" s="0" t="n">
        <f aca="false">IFERROR(SUMIFS('2015'!$G:$G,'2015'!F:F,A92,'2015'!C:C,B92,'2015'!D:D,"",'2015'!AA:AA,"NRO",'2015'!L:L,"&lt;&gt;"), 0)</f>
        <v>0</v>
      </c>
      <c r="AX92" s="0" t="n">
        <f aca="false">IFERROR(SUMIFS('2015'!L:L,'2015'!F:F,A92,'2015'!C:C,B92,'2015'!D:D,"",'2015'!AA:AA,"NRO"), 0)</f>
        <v>0</v>
      </c>
      <c r="AY92" s="0" t="n">
        <f aca="false">IFERROR(AX92/AW92, 0)</f>
        <v>0</v>
      </c>
      <c r="AZ92" s="0" t="n">
        <f aca="false">IFERROR(SUMIFS('2015'!$G:$G,'2015'!F:F,A92,'2015'!C:C,B92,'2015'!D:D,"",'2015'!AA:AA,"CRO",'2015'!L:L,"&lt;&gt;"), 0)</f>
        <v>0</v>
      </c>
      <c r="BA92" s="0" t="n">
        <f aca="false">IFERROR(SUMIFS('2015'!L:L,'2015'!F:F,A92,'2015'!C:C,B92,'2015'!D:D,"",'2015'!AA:AA,"CRO"), 0)</f>
        <v>0</v>
      </c>
      <c r="BB92" s="0" t="n">
        <f aca="false">IFERROR(BA92/AZ92, 0)</f>
        <v>0</v>
      </c>
      <c r="BC92" s="0" t="n">
        <f aca="false">SUM(BF92,BI92)</f>
        <v>0</v>
      </c>
      <c r="BD92" s="0" t="n">
        <f aca="false">SUM(BG92,BJ92)</f>
        <v>0</v>
      </c>
      <c r="BE92" s="7" t="n">
        <f aca="false">IFERROR(BD92/BC92, 0)</f>
        <v>0</v>
      </c>
      <c r="BF92" s="0" t="n">
        <f aca="false">IFERROR(SUMIFS('2014'!$G:$G,'2014'!F:F,A92,'2014'!C:C,B92,'2014'!D:D,"",'2014'!AA:AA,"JRO",'2014'!L:L,"&lt;&gt;"), 0)</f>
        <v>0</v>
      </c>
      <c r="BG92" s="0" t="n">
        <f aca="false">IFERROR(SUMIFS('2014'!L:L,'2014'!F:F,A92,'2014'!C:C,B92,'2014'!D:D,"",'2014'!AA:AA,"JRO"), 0)</f>
        <v>0</v>
      </c>
      <c r="BH92" s="7" t="n">
        <f aca="false">IFERROR(BG92/BF92, 0)</f>
        <v>0</v>
      </c>
      <c r="BI92" s="0" t="n">
        <f aca="false">IFERROR(SUMIFS('2014'!$G:$G,'2014'!F:F,A92,'2014'!C:C,B92,'2014'!D:D,"",'2014'!AA:AA,"CRO",'2014'!L:L,"&lt;&gt;"), 0)</f>
        <v>0</v>
      </c>
      <c r="BJ92" s="0" t="n">
        <f aca="false">IFERROR(SUMIFS('2014'!L:L,'2014'!F:F,A92,'2014'!C:C,B92,'2014'!D:D,"",'2014'!AA:AA,"CRO"), 0)</f>
        <v>0</v>
      </c>
      <c r="BK92" s="0" t="n">
        <f aca="false">IFERROR(BJ92/BI92, 0)</f>
        <v>0</v>
      </c>
      <c r="BL92" s="0" t="n">
        <f aca="false">IFERROR(SUMIFS('2013'!$G:$G,'2013'!F:F,A92,'2013'!C:C,B92,'2013'!D:D,"",'2013'!AA:AA,"JRO",'2013'!L:L,"&lt;&gt;"), 0)</f>
        <v>0</v>
      </c>
      <c r="BM92" s="0" t="n">
        <f aca="false">IFERROR(SUMIFS('2013'!L:L,'2013'!F:F,A92,'2013'!C:C,B92,'2013'!D:D,"",'2013'!AA:AA,"JRO"), 0)</f>
        <v>0</v>
      </c>
      <c r="BN92" s="0" t="n">
        <f aca="false">IFERROR(BM92/BL92, 0)</f>
        <v>0</v>
      </c>
      <c r="BO92" s="0" t="n">
        <f aca="false">IFERROR(SUMIFS('2012'!$G:$G,'2012'!F:F,A92,'2012'!C:C,B92,'2012'!D:D,"",'2012'!AA:AA,"JRO",'2012'!L:L,"&lt;&gt;"), 0)</f>
        <v>0</v>
      </c>
      <c r="BP92" s="0" t="n">
        <f aca="false">IFERROR(SUMIFS('2012'!L:L,'2012'!F:F,A92,'2012'!C:C,B92,'2012'!D:D,"",'2012'!AA:AA,"JRO"), 0)</f>
        <v>0</v>
      </c>
      <c r="BQ92" s="0" t="n">
        <f aca="false">IFERROR(BP92/BO92, 0)</f>
        <v>0</v>
      </c>
      <c r="BR92" s="0" t="n">
        <f aca="false">IFERROR(SUMIFS('2011'!$G:$G,'2011'!F:F,A92,'2011'!C:C,B92,'2011'!D:D,"",'2011'!AA:AA,"JRO",'2011'!L:L,"&lt;&gt;"), 0)</f>
        <v>0</v>
      </c>
      <c r="BS92" s="0" t="n">
        <f aca="false">IFERROR(SUMIFS('2011'!L:L,'2011'!F:F,A92,'2011'!C:C,B92,'2011'!D:D,"",'2011'!AA:AA,"JRO"), 0)</f>
        <v>0</v>
      </c>
      <c r="BT92" s="7" t="n">
        <f aca="false">IFERROR(BS92/BR92, 0)</f>
        <v>0</v>
      </c>
      <c r="BU92" s="0" t="n">
        <f aca="false">IFERROR(SUMIFS('2010'!$G:$G,'2010'!F:F,A92,'2010'!C:C,B92,'2010'!D:D,"",'2010'!AA:AA,"JRO",'2010'!L:L,"&lt;&gt;"), 0)</f>
        <v>0</v>
      </c>
      <c r="BV92" s="0" t="n">
        <f aca="false">IFERROR(SUMIFS('2010'!L:L,'2010'!F:F,A92,'2010'!C:C,B92,'2010'!D:D,"",'2010'!AA:AA,"JRO"), 0)</f>
        <v>0</v>
      </c>
      <c r="BW92" s="7" t="n">
        <f aca="false">IFERROR(BV92/BU92, 0)</f>
        <v>0</v>
      </c>
      <c r="BX92" s="0" t="n">
        <f aca="false">IFERROR(SUMIFS('2009'!$G:$G,'2009'!F:F,A92,'2009'!C:C,B92,'2009'!D:D,"",'2009'!AA:AA,"JRO",'2009'!L:L,"&lt;&gt;"), 0)</f>
        <v>0</v>
      </c>
      <c r="BY92" s="0" t="n">
        <f aca="false">IFERROR(SUMIFS('2009'!L:L,'2009'!F:F,A92,'2009'!C:C,B92,'2009'!D:D,"",'2009'!AA:AA,"JRO"), 0)</f>
        <v>0</v>
      </c>
      <c r="BZ92" s="7" t="n">
        <f aca="false">IFERROR(BY92/BX92, 0)</f>
        <v>0</v>
      </c>
    </row>
    <row r="93" customFormat="false" ht="15" hidden="false" customHeight="false" outlineLevel="0" collapsed="false">
      <c r="A93" s="0" t="s">
        <v>96</v>
      </c>
      <c r="B93" s="16" t="s">
        <v>52</v>
      </c>
      <c r="C93" s="56" t="n">
        <f aca="false">IFERROR(AVERAGEIFS(I93:BZ93,I$2:BZ$2,"JRO escorts per deportee",I93:BZ93,"&lt;&gt;0"), 0)</f>
        <v>0</v>
      </c>
      <c r="D93" s="13" t="n">
        <f aca="false">IFERROR(AVERAGEIFS(I93:BZ93,I$2:BZ$2,"NRO escorts per deportee",I93:BZ93,"&lt;&gt;0"), 0)</f>
        <v>0</v>
      </c>
      <c r="E93" s="13" t="n">
        <f aca="false">IFERROR(AVERAGEIFS(I93:BZ93,I$2:BZ$2,"CRO escorts per deportee",I93:BZ93,"&lt;&gt;0"), 0)</f>
        <v>0</v>
      </c>
      <c r="G93" s="0" t="n">
        <f aca="false">SUM(J93,M93,P93)</f>
        <v>0</v>
      </c>
      <c r="H93" s="0" t="n">
        <f aca="false">SUM(K93,N93,Q93)</f>
        <v>0</v>
      </c>
      <c r="I93" s="7" t="n">
        <f aca="false">IFERROR(H93/G93, 0)</f>
        <v>0</v>
      </c>
      <c r="J93" s="0" t="n">
        <f aca="false">IFERROR(SUMIFS('2018'!$H:$H,'2018'!$C:$C,B93,'2018'!$F:$F,A93,'2018'!AA:AA,"JRO",'2018'!P:P,"&lt;&gt;")+SUMIFS('2018'!$I:$I,'2018'!$D:$D,B93,'2018'!$F:$F,A93,'2018'!AA:AA,"JRO",'2018'!Q:Q,"&lt;&gt;")+SUMIFS('2018'!$J:$J,'2018'!$E:$E,B93,'2018'!$F:$F,A93,'2018'!AA:AA,"JRO",'2018'!R:R,"&lt;&gt;"), 0)</f>
        <v>0</v>
      </c>
      <c r="K93" s="0" t="n">
        <f aca="false">IFERROR(SUMIFS('2018'!M:M,'2018'!AA:AA,"JRO",'2018'!F:F,A93,'2018'!C:C,B93)+SUMIFS('2018'!P:P,'2018'!AA:AA,"JRO",'2018'!F:F,A93,'2018'!C:C,B93)+SUMIFS('2018'!N:N,'2018'!AA:AA,"JRO",'2018'!F:F,A93,'2018'!D:D,B93)+SUMIFS('2018'!N:N,'2018'!AA:AA,"JRO",'2018'!F:F,A93,'2018'!D:D,B93)+SUMIFS('2018'!O:O,'2018'!AA:AA,"JRO",'2018'!F:F,A93,'2018'!E:E,B93)+SUMIFS('2018'!R:R,'2018'!AA:AA,"JRO",'2018'!F:F,A93,'2018'!E:E,B93), 0)</f>
        <v>0</v>
      </c>
      <c r="L93" s="7" t="n">
        <f aca="false">IFERROR(K93/J93, 0)</f>
        <v>0</v>
      </c>
      <c r="M93" s="0" t="n">
        <f aca="false">IFERROR(SUMIFS('2018'!$H:$H,'2018'!$C:$C,B93,'2018'!$F:$F,A93,'2018'!AA:AA,"NRO",'2018'!P:P,"&lt;&gt;")+SUMIFS('2018'!$I:$I,'2018'!$D:$D,B93,'2018'!$F:$F,A93,'2018'!AA:AA,"NRO",'2018'!Q:Q,"&lt;&gt;")+SUMIFS('2018'!$J:$J,'2018'!$E:$E,B93,'2018'!$F:$F,A93,'2018'!AA:AA,"NRO",'2018'!R:R,"&lt;&gt;"), 0)</f>
        <v>0</v>
      </c>
      <c r="N93" s="0" t="n">
        <f aca="false">IFERROR(SUMIFS('2018'!M:M,'2018'!AA:AA,"NRO",'2018'!F:F,A93,'2018'!C:C,B93)+SUMIFS('2018'!P:P,'2018'!AA:AA,"NRO",'2018'!F:F,A93,'2018'!C:C,B93)+SUMIFS('2018'!N:N,'2018'!AA:AA,"NRO",'2018'!F:F,A93,'2018'!D:D,B93)+SUMIFS('2018'!N:N,'2018'!AA:AA,"NRO",'2018'!F:F,A93,'2018'!D:D,B93)+SUMIFS('2018'!O:O,'2018'!AA:AA,"NRO",'2018'!F:F,A93,'2018'!E:E,B93)+SUMIFS('2018'!R:R,'2018'!AA:AA,"NRO",'2018'!F:F,A93,'2018'!E:E,B93), 0)</f>
        <v>0</v>
      </c>
      <c r="O93" s="7" t="n">
        <f aca="false">IFERROR(N93/M93, 0)</f>
        <v>0</v>
      </c>
      <c r="P93" s="0" t="n">
        <f aca="false">IFERROR(SUMIFS('2018'!$H:$H,'2018'!$C:$C,B93,'2018'!$F:$F,A93,'2018'!AA:AA,"CRO")+SUMIFS('2018'!$I:$I,'2018'!$D:$D,B93,'2018'!$F:$F,A93,'2018'!AA:AA,"CRO")+SUMIFS('2018'!$J:$J,'2018'!$E:$E,B93,'2018'!$F:$F,A93,'2018'!AA:AA,"CRO"), 0)</f>
        <v>0</v>
      </c>
      <c r="Q93" s="0" t="n">
        <f aca="false">IFERROR(SUMIFS('2018'!M:M,'2018'!AA:AA,"CRO",'2018'!F:F,A93,'2018'!C:C,B93)+SUMIFS('2018'!P:P,'2018'!AA:AA,"CRO",'2018'!F:F,A93,'2018'!C:C,B93)+SUMIFS('2018'!N:N,'2018'!AA:AA,"CRO",'2018'!F:F,A93,'2018'!D:D,B93)+SUMIFS('2018'!N:N,'2018'!AA:AA,"CRO",'2018'!F:F,A93,'2018'!D:D,B93)+SUMIFS('2018'!O:O,'2018'!AA:AA,"CRO",'2018'!F:F,A93,'2018'!E:E,B93)+SUMIFS('2018'!R:R,'2018'!AA:AA,"CRO",'2018'!F:F,A93,'2018'!E:E,B93), 0)</f>
        <v>0</v>
      </c>
      <c r="R93" s="7" t="n">
        <f aca="false">IFERROR(Q93/P93, 0)</f>
        <v>0</v>
      </c>
      <c r="S93" s="7" t="n">
        <f aca="false">SUM(V93,Y93,AB93)</f>
        <v>0</v>
      </c>
      <c r="T93" s="7" t="n">
        <f aca="false">SUM(W93,Z93,AC93)</f>
        <v>0</v>
      </c>
      <c r="U93" s="7" t="n">
        <f aca="false">IFERROR(T93/S93, 0)</f>
        <v>0</v>
      </c>
      <c r="V93" s="0" t="n">
        <f aca="false">SUMIFS('2017'!$H:$H,'2017'!$C:$C,B93,'2017'!$F:$F,A93,'2017'!AA:AA,"JRO",'2017'!P:P,"&lt;&gt;")+SUMIFS('2017'!$I:$I,'2017'!$D:$D,B93,'2017'!$F:$F,A93,'2017'!AA:AA,"JRO",'2017'!Q:Q,"&lt;&gt;")+SUMIFS('2017'!$J:$J,'2017'!$E:$E,B93,'2017'!$F:$F,A93,'2017'!AA:AA,"JRO",'2017'!R:R,"&lt;&gt;")</f>
        <v>0</v>
      </c>
      <c r="W93" s="0" t="n">
        <f aca="false">IFERROR(SUMIFS('2017'!M:M,'2017'!AA:AA,"JRO",'2017'!F:F,A93,'2017'!C:C,B93)+SUMIFS('2017'!P:P,'2017'!AA:AA,"JRO",'2017'!F:F,A93,'2017'!C:C,B93)+SUMIFS('2017'!N:N,'2017'!AA:AA,"JRO",'2017'!F:F,A93,'2017'!D:D,B93)+SUMIFS('2017'!N:N,'2017'!AA:AA,"JRO",'2017'!F:F,A93,'2017'!D:D,B93)+SUMIFS('2017'!O:O,'2017'!AA:AA,"JRO",'2017'!F:F,A93,'2017'!E:E,B93)+SUMIFS('2017'!R:R,'2017'!AA:AA,"JRO",'2017'!F:F,A93,'2017'!E:E,B93), 0)</f>
        <v>0</v>
      </c>
      <c r="X93" s="7" t="n">
        <f aca="false">IFERROR(W93/V93, 0)</f>
        <v>0</v>
      </c>
      <c r="Y93" s="0" t="n">
        <f aca="false">IFERROR(SUMIFS('2017'!$H:$H,'2017'!$C:$C,B93,'2017'!$F:$F,A93,'2017'!AA:AA,"NRO",'2017'!P:P,"&lt;&gt;")+SUMIFS('2017'!$I:$I,'2017'!$D:$D,B93,'2017'!$F:$F,A93,'2017'!AA:AA,"NRO",'2017'!Q:Q,"&lt;&gt;")+SUMIFS('2017'!$J:$J,'2017'!$E:$E,B93,'2017'!$F:$F,A93,'2017'!AA:AA,"NRO",'2017'!R:R,"&lt;&gt;"), 0)</f>
        <v>0</v>
      </c>
      <c r="Z93" s="0" t="n">
        <f aca="false">IFERROR(SUMIFS('2017'!M:M,'2017'!AA:AA,"NRO",'2017'!F:F,A93,'2017'!C:C,B93)+SUMIFS('2017'!P:P,'2017'!AA:AA,"NRO",'2017'!F:F,A93,'2017'!C:C,B93)+SUMIFS('2017'!N:N,'2017'!AA:AA,"NRO",'2017'!F:F,A93,'2017'!D:D,B93)+SUMIFS('2017'!N:N,'2017'!AA:AA,"NRO",'2017'!F:F,A93,'2017'!D:D,B93)+SUMIFS('2017'!O:O,'2017'!AA:AA,"NRO",'2017'!F:F,A93,'2017'!E:E,B93)+SUMIFS('2017'!R:R,'2017'!AA:AA,"NRO",'2017'!F:F,A93,'2017'!E:E,B93), 0)</f>
        <v>0</v>
      </c>
      <c r="AA93" s="7" t="n">
        <f aca="false">IFERROR(Z93/Y93, 0)</f>
        <v>0</v>
      </c>
      <c r="AB93" s="0" t="n">
        <f aca="false">IFERROR(SUMIFS('2017'!$H:$H,'2017'!$C:$C,B93,'2017'!$F:$F,A93,'2017'!AA:AA,"CRO",'2017'!P:P,"&lt;&gt;")+SUMIFS('2017'!$I:$I,'2017'!$D:$D,B93,'2017'!$F:$F,A93,'2017'!AA:AA,"CRO",'2017'!Q:Q,"&lt;&gt;")+SUMIFS('2017'!$J:$J,'2017'!$E:$E,B93,'2017'!$F:$F,A93,'2017'!AA:AA,"CRO",'2017'!R:R,"&lt;&gt;"), 0)</f>
        <v>0</v>
      </c>
      <c r="AC93" s="0" t="n">
        <f aca="false">IFERROR(SUMIFS('2017'!M:M,'2017'!AA:AA,"CRO",'2017'!F:F,A93,'2017'!C:C,B93)+SUMIFS('2017'!P:P,'2017'!AA:AA,"CRO",'2017'!F:F,A93,'2017'!C:C,B93)+SUMIFS('2017'!N:N,'2017'!AA:AA,"CRO",'2017'!F:F,A93,'2017'!D:D,B93)+SUMIFS('2017'!N:N,'2017'!AA:AA,"CRO",'2017'!F:F,A93,'2017'!D:D,B93)+SUMIFS('2017'!O:O,'2017'!AA:AA,"CRO",'2017'!F:F,A93,'2017'!E:E,B93)+SUMIFS('2017'!R:R,'2017'!AA:AA,"CRO",'2017'!F:F,A93,'2017'!E:E,B93), 0)</f>
        <v>0</v>
      </c>
      <c r="AD93" s="0" t="n">
        <f aca="false">IFERROR(AC93/AB93, 0)</f>
        <v>0</v>
      </c>
      <c r="AE93" s="0" t="n">
        <f aca="false">SUM(AH93,AK93,AN93)</f>
        <v>0</v>
      </c>
      <c r="AF93" s="0" t="n">
        <f aca="false">SUM(AI93,AL93,AO93)</f>
        <v>0</v>
      </c>
      <c r="AG93" s="7" t="n">
        <f aca="false">IFERROR(AF93/AE93, 0)</f>
        <v>0</v>
      </c>
      <c r="AH93" s="0" t="n">
        <f aca="false">IFERROR(SUMIFS('2016'!$G:$G,'2016'!F:F,A93,'2016'!C:C,B93,'2016'!D:D,"",'2016'!AA:AA,"JRO",'2016'!L:L,"&lt;&gt;"), 0)</f>
        <v>0</v>
      </c>
      <c r="AI93" s="0" t="n">
        <f aca="false">IFERROR(SUMIFS('2016'!L:L,'2016'!F:F,A93,'2016'!C:C,B93,'2016'!D:D,"",'2016'!AA:AA,"JRO"), 0)</f>
        <v>0</v>
      </c>
      <c r="AJ93" s="7" t="n">
        <f aca="false">IFERROR(AI93/AH93, 0)</f>
        <v>0</v>
      </c>
      <c r="AK93" s="0" t="n">
        <f aca="false">IFERROR(SUMIFS('2016'!$G:$G,'2016'!F:F,A93,'2016'!C:C,B93,'2016'!D:D,"",'2016'!AA:AA,"NRO",'2016'!L:L,"&lt;&gt;"), 0)</f>
        <v>0</v>
      </c>
      <c r="AL93" s="0" t="n">
        <f aca="false">IFERROR(SUMIFS('2016'!L:L,'2016'!F:F,A93,'2016'!C:C,B93,'2016'!D:D,"",'2016'!AA:AA,"NRO"), 0)</f>
        <v>0</v>
      </c>
      <c r="AM93" s="0" t="n">
        <f aca="false">IFERROR(AL93/AK93, 0)</f>
        <v>0</v>
      </c>
      <c r="AN93" s="0" t="n">
        <f aca="false">IFERROR(SUMIFS('2016'!$G:$G,'2016'!F:F,A93,'2016'!C:C,B93,'2016'!D:D,"",'2016'!AA:AA,"CRO",'2016'!L:L,"&lt;&gt;"), 0)</f>
        <v>0</v>
      </c>
      <c r="AO93" s="0" t="n">
        <f aca="false">IFERROR(SUMIFS('2016'!L:L,'2016'!F:F,A93,'2016'!C:C,B93,'2016'!D:D,"",'2016'!AA:AA,"CRO"), 0)</f>
        <v>0</v>
      </c>
      <c r="AP93" s="0" t="n">
        <f aca="false">IFERROR(AO93/AN93, 0)</f>
        <v>0</v>
      </c>
      <c r="AQ93" s="0" t="n">
        <f aca="false">SUM(AT93,AW93,AZ93)</f>
        <v>0</v>
      </c>
      <c r="AR93" s="0" t="n">
        <f aca="false">SUM(AU93,AX93,BA93)</f>
        <v>0</v>
      </c>
      <c r="AS93" s="7" t="n">
        <f aca="false">IFERROR(AR93/AQ93, 0)</f>
        <v>0</v>
      </c>
      <c r="AT93" s="0" t="n">
        <f aca="false">IFERROR(SUMIFS('2015'!$G:$G,'2015'!F:F,A93,'2015'!C:C,B93,'2015'!D:D,"",'2015'!AA:AA,"JRO",'2015'!L:L,"&lt;&gt;"), 0)</f>
        <v>0</v>
      </c>
      <c r="AU93" s="0" t="n">
        <f aca="false">IFERROR(SUMIFS('2015'!L:L,'2015'!F:F,A93,'2015'!C:C,B93,'2015'!D:D,"",'2015'!AA:AA,"JRO"), 0)</f>
        <v>0</v>
      </c>
      <c r="AV93" s="0" t="n">
        <f aca="false">IFERROR(AU93/AT93, 0)</f>
        <v>0</v>
      </c>
      <c r="AW93" s="0" t="n">
        <f aca="false">IFERROR(SUMIFS('2015'!$G:$G,'2015'!F:F,A93,'2015'!C:C,B93,'2015'!D:D,"",'2015'!AA:AA,"NRO",'2015'!L:L,"&lt;&gt;"), 0)</f>
        <v>0</v>
      </c>
      <c r="AX93" s="0" t="n">
        <f aca="false">IFERROR(SUMIFS('2015'!L:L,'2015'!F:F,A93,'2015'!C:C,B93,'2015'!D:D,"",'2015'!AA:AA,"NRO"), 0)</f>
        <v>0</v>
      </c>
      <c r="AY93" s="0" t="n">
        <f aca="false">IFERROR(AX93/AW93, 0)</f>
        <v>0</v>
      </c>
      <c r="AZ93" s="0" t="n">
        <f aca="false">IFERROR(SUMIFS('2015'!$G:$G,'2015'!F:F,A93,'2015'!C:C,B93,'2015'!D:D,"",'2015'!AA:AA,"CRO",'2015'!L:L,"&lt;&gt;"), 0)</f>
        <v>0</v>
      </c>
      <c r="BA93" s="0" t="n">
        <f aca="false">IFERROR(SUMIFS('2015'!L:L,'2015'!F:F,A93,'2015'!C:C,B93,'2015'!D:D,"",'2015'!AA:AA,"CRO"), 0)</f>
        <v>0</v>
      </c>
      <c r="BB93" s="0" t="n">
        <f aca="false">IFERROR(BA93/AZ93, 0)</f>
        <v>0</v>
      </c>
      <c r="BC93" s="0" t="n">
        <f aca="false">SUM(BF93,BI93)</f>
        <v>0</v>
      </c>
      <c r="BD93" s="0" t="n">
        <f aca="false">SUM(BG93,BJ93)</f>
        <v>0</v>
      </c>
      <c r="BE93" s="7" t="n">
        <f aca="false">IFERROR(BD93/BC93, 0)</f>
        <v>0</v>
      </c>
      <c r="BF93" s="0" t="n">
        <f aca="false">IFERROR(SUMIFS('2014'!$G:$G,'2014'!F:F,A93,'2014'!C:C,B93,'2014'!D:D,"",'2014'!AA:AA,"JRO",'2014'!L:L,"&lt;&gt;"), 0)</f>
        <v>0</v>
      </c>
      <c r="BG93" s="0" t="n">
        <f aca="false">IFERROR(SUMIFS('2014'!L:L,'2014'!F:F,A93,'2014'!C:C,B93,'2014'!D:D,"",'2014'!AA:AA,"JRO"), 0)</f>
        <v>0</v>
      </c>
      <c r="BH93" s="7" t="n">
        <f aca="false">IFERROR(BG93/BF93, 0)</f>
        <v>0</v>
      </c>
      <c r="BI93" s="0" t="n">
        <f aca="false">IFERROR(SUMIFS('2014'!$G:$G,'2014'!F:F,A93,'2014'!C:C,B93,'2014'!D:D,"",'2014'!AA:AA,"CRO",'2014'!L:L,"&lt;&gt;"), 0)</f>
        <v>0</v>
      </c>
      <c r="BJ93" s="0" t="n">
        <f aca="false">IFERROR(SUMIFS('2014'!L:L,'2014'!F:F,A93,'2014'!C:C,B93,'2014'!D:D,"",'2014'!AA:AA,"CRO"), 0)</f>
        <v>0</v>
      </c>
      <c r="BK93" s="0" t="n">
        <f aca="false">IFERROR(BJ93/BI93, 0)</f>
        <v>0</v>
      </c>
      <c r="BL93" s="0" t="n">
        <f aca="false">IFERROR(SUMIFS('2013'!$G:$G,'2013'!F:F,A93,'2013'!C:C,B93,'2013'!D:D,"",'2013'!AA:AA,"JRO",'2013'!L:L,"&lt;&gt;"), 0)</f>
        <v>0</v>
      </c>
      <c r="BM93" s="0" t="n">
        <f aca="false">IFERROR(SUMIFS('2013'!L:L,'2013'!F:F,A93,'2013'!C:C,B93,'2013'!D:D,"",'2013'!AA:AA,"JRO"), 0)</f>
        <v>0</v>
      </c>
      <c r="BN93" s="0" t="n">
        <f aca="false">IFERROR(BM93/BL93, 0)</f>
        <v>0</v>
      </c>
      <c r="BO93" s="0" t="n">
        <f aca="false">IFERROR(SUMIFS('2012'!$G:$G,'2012'!F:F,A93,'2012'!C:C,B93,'2012'!D:D,"",'2012'!AA:AA,"JRO",'2012'!L:L,"&lt;&gt;"), 0)</f>
        <v>0</v>
      </c>
      <c r="BP93" s="0" t="n">
        <f aca="false">IFERROR(SUMIFS('2012'!L:L,'2012'!F:F,A93,'2012'!C:C,B93,'2012'!D:D,"",'2012'!AA:AA,"JRO"), 0)</f>
        <v>0</v>
      </c>
      <c r="BQ93" s="0" t="n">
        <f aca="false">IFERROR(BP93/BO93, 0)</f>
        <v>0</v>
      </c>
      <c r="BR93" s="0" t="n">
        <f aca="false">IFERROR(SUMIFS('2011'!$G:$G,'2011'!F:F,A93,'2011'!C:C,B93,'2011'!D:D,"",'2011'!AA:AA,"JRO",'2011'!L:L,"&lt;&gt;"), 0)</f>
        <v>0</v>
      </c>
      <c r="BS93" s="0" t="n">
        <f aca="false">IFERROR(SUMIFS('2011'!L:L,'2011'!F:F,A93,'2011'!C:C,B93,'2011'!D:D,"",'2011'!AA:AA,"JRO"), 0)</f>
        <v>0</v>
      </c>
      <c r="BT93" s="7" t="n">
        <f aca="false">IFERROR(BS93/BR93, 0)</f>
        <v>0</v>
      </c>
      <c r="BU93" s="0" t="n">
        <f aca="false">IFERROR(SUMIFS('2010'!$G:$G,'2010'!F:F,A93,'2010'!C:C,B93,'2010'!D:D,"",'2010'!AA:AA,"JRO",'2010'!L:L,"&lt;&gt;"), 0)</f>
        <v>0</v>
      </c>
      <c r="BV93" s="0" t="n">
        <f aca="false">IFERROR(SUMIFS('2010'!L:L,'2010'!F:F,A93,'2010'!C:C,B93,'2010'!D:D,"",'2010'!AA:AA,"JRO"), 0)</f>
        <v>0</v>
      </c>
      <c r="BW93" s="7" t="n">
        <f aca="false">IFERROR(BV93/BU93, 0)</f>
        <v>0</v>
      </c>
      <c r="BX93" s="0" t="n">
        <f aca="false">IFERROR(SUMIFS('2009'!$G:$G,'2009'!F:F,A93,'2009'!C:C,B93,'2009'!D:D,"",'2009'!AA:AA,"JRO",'2009'!L:L,"&lt;&gt;"), 0)</f>
        <v>0</v>
      </c>
      <c r="BY93" s="0" t="n">
        <f aca="false">IFERROR(SUMIFS('2009'!L:L,'2009'!F:F,A93,'2009'!C:C,B93,'2009'!D:D,"",'2009'!AA:AA,"JRO"), 0)</f>
        <v>0</v>
      </c>
      <c r="BZ93" s="7" t="n">
        <f aca="false">IFERROR(BY93/BX93, 0)</f>
        <v>0</v>
      </c>
    </row>
    <row r="94" customFormat="false" ht="15" hidden="false" customHeight="false" outlineLevel="0" collapsed="false">
      <c r="A94" s="0" t="s">
        <v>96</v>
      </c>
      <c r="B94" s="13" t="s">
        <v>82</v>
      </c>
      <c r="C94" s="56" t="n">
        <f aca="false">IFERROR(AVERAGEIFS(I94:BZ94,I$2:BZ$2,"JRO escorts per deportee",I94:BZ94,"&lt;&gt;0"), 0)</f>
        <v>0</v>
      </c>
      <c r="D94" s="13" t="n">
        <f aca="false">IFERROR(AVERAGEIFS(I94:BZ94,I$2:BZ$2,"NRO escorts per deportee",I94:BZ94,"&lt;&gt;0"), 0)</f>
        <v>0</v>
      </c>
      <c r="E94" s="13" t="n">
        <f aca="false">IFERROR(AVERAGEIFS(I94:BZ94,I$2:BZ$2,"CRO escorts per deportee",I94:BZ94,"&lt;&gt;0"), 0)</f>
        <v>0</v>
      </c>
      <c r="G94" s="0" t="n">
        <f aca="false">SUM(J94,M94,P94)</f>
        <v>0</v>
      </c>
      <c r="H94" s="0" t="n">
        <f aca="false">SUM(K94,N94,Q94)</f>
        <v>0</v>
      </c>
      <c r="I94" s="7" t="n">
        <f aca="false">IFERROR(H94/G94, 0)</f>
        <v>0</v>
      </c>
      <c r="J94" s="0" t="n">
        <f aca="false">IFERROR(SUMIFS('2018'!$H:$H,'2018'!$C:$C,B94,'2018'!$F:$F,A94,'2018'!AA:AA,"JRO",'2018'!P:P,"&lt;&gt;")+SUMIFS('2018'!$I:$I,'2018'!$D:$D,B94,'2018'!$F:$F,A94,'2018'!AA:AA,"JRO",'2018'!Q:Q,"&lt;&gt;")+SUMIFS('2018'!$J:$J,'2018'!$E:$E,B94,'2018'!$F:$F,A94,'2018'!AA:AA,"JRO",'2018'!R:R,"&lt;&gt;"), 0)</f>
        <v>0</v>
      </c>
      <c r="K94" s="0" t="n">
        <f aca="false">IFERROR(SUMIFS('2018'!M:M,'2018'!AA:AA,"JRO",'2018'!F:F,A94,'2018'!C:C,B94)+SUMIFS('2018'!P:P,'2018'!AA:AA,"JRO",'2018'!F:F,A94,'2018'!C:C,B94)+SUMIFS('2018'!N:N,'2018'!AA:AA,"JRO",'2018'!F:F,A94,'2018'!D:D,B94)+SUMIFS('2018'!N:N,'2018'!AA:AA,"JRO",'2018'!F:F,A94,'2018'!D:D,B94)+SUMIFS('2018'!O:O,'2018'!AA:AA,"JRO",'2018'!F:F,A94,'2018'!E:E,B94)+SUMIFS('2018'!R:R,'2018'!AA:AA,"JRO",'2018'!F:F,A94,'2018'!E:E,B94), 0)</f>
        <v>0</v>
      </c>
      <c r="L94" s="7" t="n">
        <f aca="false">IFERROR(K94/J94, 0)</f>
        <v>0</v>
      </c>
      <c r="M94" s="0" t="n">
        <f aca="false">IFERROR(SUMIFS('2018'!$H:$H,'2018'!$C:$C,B94,'2018'!$F:$F,A94,'2018'!AA:AA,"NRO",'2018'!P:P,"&lt;&gt;")+SUMIFS('2018'!$I:$I,'2018'!$D:$D,B94,'2018'!$F:$F,A94,'2018'!AA:AA,"NRO",'2018'!Q:Q,"&lt;&gt;")+SUMIFS('2018'!$J:$J,'2018'!$E:$E,B94,'2018'!$F:$F,A94,'2018'!AA:AA,"NRO",'2018'!R:R,"&lt;&gt;"), 0)</f>
        <v>0</v>
      </c>
      <c r="N94" s="0" t="n">
        <f aca="false">IFERROR(SUMIFS('2018'!M:M,'2018'!AA:AA,"NRO",'2018'!F:F,A94,'2018'!C:C,B94)+SUMIFS('2018'!P:P,'2018'!AA:AA,"NRO",'2018'!F:F,A94,'2018'!C:C,B94)+SUMIFS('2018'!N:N,'2018'!AA:AA,"NRO",'2018'!F:F,A94,'2018'!D:D,B94)+SUMIFS('2018'!N:N,'2018'!AA:AA,"NRO",'2018'!F:F,A94,'2018'!D:D,B94)+SUMIFS('2018'!O:O,'2018'!AA:AA,"NRO",'2018'!F:F,A94,'2018'!E:E,B94)+SUMIFS('2018'!R:R,'2018'!AA:AA,"NRO",'2018'!F:F,A94,'2018'!E:E,B94), 0)</f>
        <v>0</v>
      </c>
      <c r="O94" s="7" t="n">
        <f aca="false">IFERROR(N94/M94, 0)</f>
        <v>0</v>
      </c>
      <c r="P94" s="0" t="n">
        <f aca="false">IFERROR(SUMIFS('2018'!$H:$H,'2018'!$C:$C,B94,'2018'!$F:$F,A94,'2018'!AA:AA,"CRO")+SUMIFS('2018'!$I:$I,'2018'!$D:$D,B94,'2018'!$F:$F,A94,'2018'!AA:AA,"CRO")+SUMIFS('2018'!$J:$J,'2018'!$E:$E,B94,'2018'!$F:$F,A94,'2018'!AA:AA,"CRO"), 0)</f>
        <v>0</v>
      </c>
      <c r="Q94" s="0" t="n">
        <f aca="false">IFERROR(SUMIFS('2018'!M:M,'2018'!AA:AA,"CRO",'2018'!F:F,A94,'2018'!C:C,B94)+SUMIFS('2018'!P:P,'2018'!AA:AA,"CRO",'2018'!F:F,A94,'2018'!C:C,B94)+SUMIFS('2018'!N:N,'2018'!AA:AA,"CRO",'2018'!F:F,A94,'2018'!D:D,B94)+SUMIFS('2018'!N:N,'2018'!AA:AA,"CRO",'2018'!F:F,A94,'2018'!D:D,B94)+SUMIFS('2018'!O:O,'2018'!AA:AA,"CRO",'2018'!F:F,A94,'2018'!E:E,B94)+SUMIFS('2018'!R:R,'2018'!AA:AA,"CRO",'2018'!F:F,A94,'2018'!E:E,B94), 0)</f>
        <v>0</v>
      </c>
      <c r="R94" s="7" t="n">
        <f aca="false">IFERROR(Q94/P94, 0)</f>
        <v>0</v>
      </c>
      <c r="S94" s="7" t="n">
        <f aca="false">SUM(V94,Y94,AB94)</f>
        <v>0</v>
      </c>
      <c r="T94" s="7" t="n">
        <f aca="false">SUM(W94,Z94,AC94)</f>
        <v>0</v>
      </c>
      <c r="U94" s="7" t="n">
        <f aca="false">IFERROR(T94/S94, 0)</f>
        <v>0</v>
      </c>
      <c r="V94" s="0" t="n">
        <f aca="false">SUMIFS('2017'!$H:$H,'2017'!$C:$C,B94,'2017'!$F:$F,A94,'2017'!AA:AA,"JRO",'2017'!P:P,"&lt;&gt;")+SUMIFS('2017'!$I:$I,'2017'!$D:$D,B94,'2017'!$F:$F,A94,'2017'!AA:AA,"JRO",'2017'!Q:Q,"&lt;&gt;")+SUMIFS('2017'!$J:$J,'2017'!$E:$E,B94,'2017'!$F:$F,A94,'2017'!AA:AA,"JRO",'2017'!R:R,"&lt;&gt;")</f>
        <v>0</v>
      </c>
      <c r="W94" s="0" t="n">
        <f aca="false">IFERROR(SUMIFS('2017'!M:M,'2017'!AA:AA,"JRO",'2017'!F:F,A94,'2017'!C:C,B94)+SUMIFS('2017'!P:P,'2017'!AA:AA,"JRO",'2017'!F:F,A94,'2017'!C:C,B94)+SUMIFS('2017'!N:N,'2017'!AA:AA,"JRO",'2017'!F:F,A94,'2017'!D:D,B94)+SUMIFS('2017'!N:N,'2017'!AA:AA,"JRO",'2017'!F:F,A94,'2017'!D:D,B94)+SUMIFS('2017'!O:O,'2017'!AA:AA,"JRO",'2017'!F:F,A94,'2017'!E:E,B94)+SUMIFS('2017'!R:R,'2017'!AA:AA,"JRO",'2017'!F:F,A94,'2017'!E:E,B94), 0)</f>
        <v>0</v>
      </c>
      <c r="X94" s="7" t="n">
        <f aca="false">IFERROR(W94/V94, 0)</f>
        <v>0</v>
      </c>
      <c r="Y94" s="0" t="n">
        <f aca="false">IFERROR(SUMIFS('2017'!$H:$H,'2017'!$C:$C,B94,'2017'!$F:$F,A94,'2017'!AA:AA,"NRO",'2017'!P:P,"&lt;&gt;")+SUMIFS('2017'!$I:$I,'2017'!$D:$D,B94,'2017'!$F:$F,A94,'2017'!AA:AA,"NRO",'2017'!Q:Q,"&lt;&gt;")+SUMIFS('2017'!$J:$J,'2017'!$E:$E,B94,'2017'!$F:$F,A94,'2017'!AA:AA,"NRO",'2017'!R:R,"&lt;&gt;"), 0)</f>
        <v>0</v>
      </c>
      <c r="Z94" s="0" t="n">
        <f aca="false">IFERROR(SUMIFS('2017'!M:M,'2017'!AA:AA,"NRO",'2017'!F:F,A94,'2017'!C:C,B94)+SUMIFS('2017'!P:P,'2017'!AA:AA,"NRO",'2017'!F:F,A94,'2017'!C:C,B94)+SUMIFS('2017'!N:N,'2017'!AA:AA,"NRO",'2017'!F:F,A94,'2017'!D:D,B94)+SUMIFS('2017'!N:N,'2017'!AA:AA,"NRO",'2017'!F:F,A94,'2017'!D:D,B94)+SUMIFS('2017'!O:O,'2017'!AA:AA,"NRO",'2017'!F:F,A94,'2017'!E:E,B94)+SUMIFS('2017'!R:R,'2017'!AA:AA,"NRO",'2017'!F:F,A94,'2017'!E:E,B94), 0)</f>
        <v>0</v>
      </c>
      <c r="AA94" s="7" t="n">
        <f aca="false">IFERROR(Z94/Y94, 0)</f>
        <v>0</v>
      </c>
      <c r="AB94" s="0" t="n">
        <f aca="false">IFERROR(SUMIFS('2017'!$H:$H,'2017'!$C:$C,B94,'2017'!$F:$F,A94,'2017'!AA:AA,"CRO",'2017'!P:P,"&lt;&gt;")+SUMIFS('2017'!$I:$I,'2017'!$D:$D,B94,'2017'!$F:$F,A94,'2017'!AA:AA,"CRO",'2017'!Q:Q,"&lt;&gt;")+SUMIFS('2017'!$J:$J,'2017'!$E:$E,B94,'2017'!$F:$F,A94,'2017'!AA:AA,"CRO",'2017'!R:R,"&lt;&gt;"), 0)</f>
        <v>0</v>
      </c>
      <c r="AC94" s="0" t="n">
        <f aca="false">IFERROR(SUMIFS('2017'!M:M,'2017'!AA:AA,"CRO",'2017'!F:F,A94,'2017'!C:C,B94)+SUMIFS('2017'!P:P,'2017'!AA:AA,"CRO",'2017'!F:F,A94,'2017'!C:C,B94)+SUMIFS('2017'!N:N,'2017'!AA:AA,"CRO",'2017'!F:F,A94,'2017'!D:D,B94)+SUMIFS('2017'!N:N,'2017'!AA:AA,"CRO",'2017'!F:F,A94,'2017'!D:D,B94)+SUMIFS('2017'!O:O,'2017'!AA:AA,"CRO",'2017'!F:F,A94,'2017'!E:E,B94)+SUMIFS('2017'!R:R,'2017'!AA:AA,"CRO",'2017'!F:F,A94,'2017'!E:E,B94), 0)</f>
        <v>0</v>
      </c>
      <c r="AD94" s="0" t="n">
        <f aca="false">IFERROR(AC94/AB94, 0)</f>
        <v>0</v>
      </c>
      <c r="AE94" s="0" t="n">
        <f aca="false">SUM(AH94,AK94,AN94)</f>
        <v>0</v>
      </c>
      <c r="AF94" s="0" t="n">
        <f aca="false">SUM(AI94,AL94,AO94)</f>
        <v>0</v>
      </c>
      <c r="AG94" s="7" t="n">
        <f aca="false">IFERROR(AF94/AE94, 0)</f>
        <v>0</v>
      </c>
      <c r="AH94" s="0" t="n">
        <f aca="false">IFERROR(SUMIFS('2016'!$G:$G,'2016'!F:F,A94,'2016'!C:C,B94,'2016'!D:D,"",'2016'!AA:AA,"JRO",'2016'!L:L,"&lt;&gt;"), 0)</f>
        <v>0</v>
      </c>
      <c r="AI94" s="0" t="n">
        <f aca="false">IFERROR(SUMIFS('2016'!L:L,'2016'!F:F,A94,'2016'!C:C,B94,'2016'!D:D,"",'2016'!AA:AA,"JRO"), 0)</f>
        <v>0</v>
      </c>
      <c r="AJ94" s="7" t="n">
        <f aca="false">IFERROR(AI94/AH94, 0)</f>
        <v>0</v>
      </c>
      <c r="AK94" s="0" t="n">
        <f aca="false">IFERROR(SUMIFS('2016'!$G:$G,'2016'!F:F,A94,'2016'!C:C,B94,'2016'!D:D,"",'2016'!AA:AA,"NRO",'2016'!L:L,"&lt;&gt;"), 0)</f>
        <v>0</v>
      </c>
      <c r="AL94" s="0" t="n">
        <f aca="false">IFERROR(SUMIFS('2016'!L:L,'2016'!F:F,A94,'2016'!C:C,B94,'2016'!D:D,"",'2016'!AA:AA,"NRO"), 0)</f>
        <v>0</v>
      </c>
      <c r="AM94" s="0" t="n">
        <f aca="false">IFERROR(AL94/AK94, 0)</f>
        <v>0</v>
      </c>
      <c r="AN94" s="0" t="n">
        <f aca="false">IFERROR(SUMIFS('2016'!$G:$G,'2016'!F:F,A94,'2016'!C:C,B94,'2016'!D:D,"",'2016'!AA:AA,"CRO",'2016'!L:L,"&lt;&gt;"), 0)</f>
        <v>0</v>
      </c>
      <c r="AO94" s="0" t="n">
        <f aca="false">IFERROR(SUMIFS('2016'!L:L,'2016'!F:F,A94,'2016'!C:C,B94,'2016'!D:D,"",'2016'!AA:AA,"CRO"), 0)</f>
        <v>0</v>
      </c>
      <c r="AP94" s="0" t="n">
        <f aca="false">IFERROR(AO94/AN94, 0)</f>
        <v>0</v>
      </c>
      <c r="AQ94" s="0" t="n">
        <f aca="false">SUM(AT94,AW94,AZ94)</f>
        <v>0</v>
      </c>
      <c r="AR94" s="0" t="n">
        <f aca="false">SUM(AU94,AX94,BA94)</f>
        <v>0</v>
      </c>
      <c r="AS94" s="7" t="n">
        <f aca="false">IFERROR(AR94/AQ94, 0)</f>
        <v>0</v>
      </c>
      <c r="AT94" s="0" t="n">
        <f aca="false">IFERROR(SUMIFS('2015'!$G:$G,'2015'!F:F,A94,'2015'!C:C,B94,'2015'!D:D,"",'2015'!AA:AA,"JRO",'2015'!L:L,"&lt;&gt;"), 0)</f>
        <v>0</v>
      </c>
      <c r="AU94" s="0" t="n">
        <f aca="false">IFERROR(SUMIFS('2015'!L:L,'2015'!F:F,A94,'2015'!C:C,B94,'2015'!D:D,"",'2015'!AA:AA,"JRO"), 0)</f>
        <v>0</v>
      </c>
      <c r="AV94" s="0" t="n">
        <f aca="false">IFERROR(AU94/AT94, 0)</f>
        <v>0</v>
      </c>
      <c r="AW94" s="0" t="n">
        <f aca="false">IFERROR(SUMIFS('2015'!$G:$G,'2015'!F:F,A94,'2015'!C:C,B94,'2015'!D:D,"",'2015'!AA:AA,"NRO",'2015'!L:L,"&lt;&gt;"), 0)</f>
        <v>0</v>
      </c>
      <c r="AX94" s="0" t="n">
        <f aca="false">IFERROR(SUMIFS('2015'!L:L,'2015'!F:F,A94,'2015'!C:C,B94,'2015'!D:D,"",'2015'!AA:AA,"NRO"), 0)</f>
        <v>0</v>
      </c>
      <c r="AY94" s="0" t="n">
        <f aca="false">IFERROR(AX94/AW94, 0)</f>
        <v>0</v>
      </c>
      <c r="AZ94" s="0" t="n">
        <f aca="false">IFERROR(SUMIFS('2015'!$G:$G,'2015'!F:F,A94,'2015'!C:C,B94,'2015'!D:D,"",'2015'!AA:AA,"CRO",'2015'!L:L,"&lt;&gt;"), 0)</f>
        <v>0</v>
      </c>
      <c r="BA94" s="0" t="n">
        <f aca="false">IFERROR(SUMIFS('2015'!L:L,'2015'!F:F,A94,'2015'!C:C,B94,'2015'!D:D,"",'2015'!AA:AA,"CRO"), 0)</f>
        <v>0</v>
      </c>
      <c r="BB94" s="0" t="n">
        <f aca="false">IFERROR(BA94/AZ94, 0)</f>
        <v>0</v>
      </c>
      <c r="BC94" s="0" t="n">
        <f aca="false">SUM(BF94,BI94)</f>
        <v>0</v>
      </c>
      <c r="BD94" s="0" t="n">
        <f aca="false">SUM(BG94,BJ94)</f>
        <v>0</v>
      </c>
      <c r="BE94" s="7" t="n">
        <f aca="false">IFERROR(BD94/BC94, 0)</f>
        <v>0</v>
      </c>
      <c r="BF94" s="0" t="n">
        <f aca="false">IFERROR(SUMIFS('2014'!$G:$G,'2014'!F:F,A94,'2014'!C:C,B94,'2014'!D:D,"",'2014'!AA:AA,"JRO",'2014'!L:L,"&lt;&gt;"), 0)</f>
        <v>0</v>
      </c>
      <c r="BG94" s="0" t="n">
        <f aca="false">IFERROR(SUMIFS('2014'!L:L,'2014'!F:F,A94,'2014'!C:C,B94,'2014'!D:D,"",'2014'!AA:AA,"JRO"), 0)</f>
        <v>0</v>
      </c>
      <c r="BH94" s="7" t="n">
        <f aca="false">IFERROR(BG94/BF94, 0)</f>
        <v>0</v>
      </c>
      <c r="BI94" s="0" t="n">
        <f aca="false">IFERROR(SUMIFS('2014'!$G:$G,'2014'!F:F,A94,'2014'!C:C,B94,'2014'!D:D,"",'2014'!AA:AA,"CRO",'2014'!L:L,"&lt;&gt;"), 0)</f>
        <v>0</v>
      </c>
      <c r="BJ94" s="0" t="n">
        <f aca="false">IFERROR(SUMIFS('2014'!L:L,'2014'!F:F,A94,'2014'!C:C,B94,'2014'!D:D,"",'2014'!AA:AA,"CRO"), 0)</f>
        <v>0</v>
      </c>
      <c r="BK94" s="0" t="n">
        <f aca="false">IFERROR(BJ94/BI94, 0)</f>
        <v>0</v>
      </c>
      <c r="BL94" s="0" t="n">
        <f aca="false">IFERROR(SUMIFS('2013'!$G:$G,'2013'!F:F,A94,'2013'!C:C,B94,'2013'!D:D,"",'2013'!AA:AA,"JRO",'2013'!L:L,"&lt;&gt;"), 0)</f>
        <v>0</v>
      </c>
      <c r="BM94" s="0" t="n">
        <f aca="false">IFERROR(SUMIFS('2013'!L:L,'2013'!F:F,A94,'2013'!C:C,B94,'2013'!D:D,"",'2013'!AA:AA,"JRO"), 0)</f>
        <v>0</v>
      </c>
      <c r="BN94" s="0" t="n">
        <f aca="false">IFERROR(BM94/BL94, 0)</f>
        <v>0</v>
      </c>
      <c r="BO94" s="0" t="n">
        <f aca="false">IFERROR(SUMIFS('2012'!$G:$G,'2012'!F:F,A94,'2012'!C:C,B94,'2012'!D:D,"",'2012'!AA:AA,"JRO",'2012'!L:L,"&lt;&gt;"), 0)</f>
        <v>0</v>
      </c>
      <c r="BP94" s="0" t="n">
        <f aca="false">IFERROR(SUMIFS('2012'!L:L,'2012'!F:F,A94,'2012'!C:C,B94,'2012'!D:D,"",'2012'!AA:AA,"JRO"), 0)</f>
        <v>0</v>
      </c>
      <c r="BQ94" s="0" t="n">
        <f aca="false">IFERROR(BP94/BO94, 0)</f>
        <v>0</v>
      </c>
      <c r="BR94" s="0" t="n">
        <f aca="false">IFERROR(SUMIFS('2011'!$G:$G,'2011'!F:F,A94,'2011'!C:C,B94,'2011'!D:D,"",'2011'!AA:AA,"JRO",'2011'!L:L,"&lt;&gt;"), 0)</f>
        <v>0</v>
      </c>
      <c r="BS94" s="0" t="n">
        <f aca="false">IFERROR(SUMIFS('2011'!L:L,'2011'!F:F,A94,'2011'!C:C,B94,'2011'!D:D,"",'2011'!AA:AA,"JRO"), 0)</f>
        <v>0</v>
      </c>
      <c r="BT94" s="7" t="n">
        <f aca="false">IFERROR(BS94/BR94, 0)</f>
        <v>0</v>
      </c>
      <c r="BU94" s="0" t="n">
        <f aca="false">IFERROR(SUMIFS('2010'!$G:$G,'2010'!F:F,A94,'2010'!C:C,B94,'2010'!D:D,"",'2010'!AA:AA,"JRO",'2010'!L:L,"&lt;&gt;"), 0)</f>
        <v>0</v>
      </c>
      <c r="BV94" s="0" t="n">
        <f aca="false">IFERROR(SUMIFS('2010'!L:L,'2010'!F:F,A94,'2010'!C:C,B94,'2010'!D:D,"",'2010'!AA:AA,"JRO"), 0)</f>
        <v>0</v>
      </c>
      <c r="BW94" s="7" t="n">
        <f aca="false">IFERROR(BV94/BU94, 0)</f>
        <v>0</v>
      </c>
      <c r="BX94" s="0" t="n">
        <f aca="false">IFERROR(SUMIFS('2009'!$G:$G,'2009'!F:F,A94,'2009'!C:C,B94,'2009'!D:D,"",'2009'!AA:AA,"JRO",'2009'!L:L,"&lt;&gt;"), 0)</f>
        <v>0</v>
      </c>
      <c r="BY94" s="0" t="n">
        <f aca="false">IFERROR(SUMIFS('2009'!L:L,'2009'!F:F,A94,'2009'!C:C,B94,'2009'!D:D,"",'2009'!AA:AA,"JRO"), 0)</f>
        <v>0</v>
      </c>
      <c r="BZ94" s="7" t="n">
        <f aca="false">IFERROR(BY94/BX94, 0)</f>
        <v>0</v>
      </c>
    </row>
    <row r="95" customFormat="false" ht="15" hidden="false" customHeight="false" outlineLevel="0" collapsed="false">
      <c r="A95" s="0" t="s">
        <v>96</v>
      </c>
      <c r="B95" s="16" t="s">
        <v>85</v>
      </c>
      <c r="C95" s="56" t="n">
        <f aca="false">IFERROR(AVERAGEIFS(I95:BZ95,I$2:BZ$2,"JRO escorts per deportee",I95:BZ95,"&lt;&gt;0"), 0)</f>
        <v>0</v>
      </c>
      <c r="D95" s="13" t="n">
        <f aca="false">IFERROR(AVERAGEIFS(I95:BZ95,I$2:BZ$2,"NRO escorts per deportee",I95:BZ95,"&lt;&gt;0"), 0)</f>
        <v>0</v>
      </c>
      <c r="E95" s="13" t="n">
        <f aca="false">IFERROR(AVERAGEIFS(I95:BZ95,I$2:BZ$2,"CRO escorts per deportee",I95:BZ95,"&lt;&gt;0"), 0)</f>
        <v>0</v>
      </c>
      <c r="G95" s="0" t="n">
        <f aca="false">SUM(J95,M95,P95)</f>
        <v>0</v>
      </c>
      <c r="H95" s="0" t="n">
        <f aca="false">SUM(K95,N95,Q95)</f>
        <v>0</v>
      </c>
      <c r="I95" s="7" t="n">
        <f aca="false">IFERROR(H95/G95, 0)</f>
        <v>0</v>
      </c>
      <c r="J95" s="0" t="n">
        <f aca="false">IFERROR(SUMIFS('2018'!$H:$H,'2018'!$C:$C,B95,'2018'!$F:$F,A95,'2018'!AA:AA,"JRO",'2018'!P:P,"&lt;&gt;")+SUMIFS('2018'!$I:$I,'2018'!$D:$D,B95,'2018'!$F:$F,A95,'2018'!AA:AA,"JRO",'2018'!Q:Q,"&lt;&gt;")+SUMIFS('2018'!$J:$J,'2018'!$E:$E,B95,'2018'!$F:$F,A95,'2018'!AA:AA,"JRO",'2018'!R:R,"&lt;&gt;"), 0)</f>
        <v>0</v>
      </c>
      <c r="K95" s="0" t="n">
        <f aca="false">IFERROR(SUMIFS('2018'!M:M,'2018'!AA:AA,"JRO",'2018'!F:F,A95,'2018'!C:C,B95)+SUMIFS('2018'!P:P,'2018'!AA:AA,"JRO",'2018'!F:F,A95,'2018'!C:C,B95)+SUMIFS('2018'!N:N,'2018'!AA:AA,"JRO",'2018'!F:F,A95,'2018'!D:D,B95)+SUMIFS('2018'!N:N,'2018'!AA:AA,"JRO",'2018'!F:F,A95,'2018'!D:D,B95)+SUMIFS('2018'!O:O,'2018'!AA:AA,"JRO",'2018'!F:F,A95,'2018'!E:E,B95)+SUMIFS('2018'!R:R,'2018'!AA:AA,"JRO",'2018'!F:F,A95,'2018'!E:E,B95), 0)</f>
        <v>0</v>
      </c>
      <c r="L95" s="7" t="n">
        <f aca="false">IFERROR(K95/J95, 0)</f>
        <v>0</v>
      </c>
      <c r="M95" s="0" t="n">
        <f aca="false">IFERROR(SUMIFS('2018'!$H:$H,'2018'!$C:$C,B95,'2018'!$F:$F,A95,'2018'!AA:AA,"NRO",'2018'!P:P,"&lt;&gt;")+SUMIFS('2018'!$I:$I,'2018'!$D:$D,B95,'2018'!$F:$F,A95,'2018'!AA:AA,"NRO",'2018'!Q:Q,"&lt;&gt;")+SUMIFS('2018'!$J:$J,'2018'!$E:$E,B95,'2018'!$F:$F,A95,'2018'!AA:AA,"NRO",'2018'!R:R,"&lt;&gt;"), 0)</f>
        <v>0</v>
      </c>
      <c r="N95" s="0" t="n">
        <f aca="false">IFERROR(SUMIFS('2018'!M:M,'2018'!AA:AA,"NRO",'2018'!F:F,A95,'2018'!C:C,B95)+SUMIFS('2018'!P:P,'2018'!AA:AA,"NRO",'2018'!F:F,A95,'2018'!C:C,B95)+SUMIFS('2018'!N:N,'2018'!AA:AA,"NRO",'2018'!F:F,A95,'2018'!D:D,B95)+SUMIFS('2018'!N:N,'2018'!AA:AA,"NRO",'2018'!F:F,A95,'2018'!D:D,B95)+SUMIFS('2018'!O:O,'2018'!AA:AA,"NRO",'2018'!F:F,A95,'2018'!E:E,B95)+SUMIFS('2018'!R:R,'2018'!AA:AA,"NRO",'2018'!F:F,A95,'2018'!E:E,B95), 0)</f>
        <v>0</v>
      </c>
      <c r="O95" s="7" t="n">
        <f aca="false">IFERROR(N95/M95, 0)</f>
        <v>0</v>
      </c>
      <c r="P95" s="0" t="n">
        <f aca="false">IFERROR(SUMIFS('2018'!$H:$H,'2018'!$C:$C,B95,'2018'!$F:$F,A95,'2018'!AA:AA,"CRO")+SUMIFS('2018'!$I:$I,'2018'!$D:$D,B95,'2018'!$F:$F,A95,'2018'!AA:AA,"CRO")+SUMIFS('2018'!$J:$J,'2018'!$E:$E,B95,'2018'!$F:$F,A95,'2018'!AA:AA,"CRO"), 0)</f>
        <v>0</v>
      </c>
      <c r="Q95" s="0" t="n">
        <f aca="false">IFERROR(SUMIFS('2018'!M:M,'2018'!AA:AA,"CRO",'2018'!F:F,A95,'2018'!C:C,B95)+SUMIFS('2018'!P:P,'2018'!AA:AA,"CRO",'2018'!F:F,A95,'2018'!C:C,B95)+SUMIFS('2018'!N:N,'2018'!AA:AA,"CRO",'2018'!F:F,A95,'2018'!D:D,B95)+SUMIFS('2018'!N:N,'2018'!AA:AA,"CRO",'2018'!F:F,A95,'2018'!D:D,B95)+SUMIFS('2018'!O:O,'2018'!AA:AA,"CRO",'2018'!F:F,A95,'2018'!E:E,B95)+SUMIFS('2018'!R:R,'2018'!AA:AA,"CRO",'2018'!F:F,A95,'2018'!E:E,B95), 0)</f>
        <v>0</v>
      </c>
      <c r="R95" s="7" t="n">
        <f aca="false">IFERROR(Q95/P95, 0)</f>
        <v>0</v>
      </c>
      <c r="S95" s="7" t="n">
        <f aca="false">SUM(V95,Y95,AB95)</f>
        <v>0</v>
      </c>
      <c r="T95" s="7" t="n">
        <f aca="false">SUM(W95,Z95,AC95)</f>
        <v>0</v>
      </c>
      <c r="U95" s="7" t="n">
        <f aca="false">IFERROR(T95/S95, 0)</f>
        <v>0</v>
      </c>
      <c r="V95" s="0" t="n">
        <f aca="false">SUMIFS('2017'!$H:$H,'2017'!$C:$C,B95,'2017'!$F:$F,A95,'2017'!AA:AA,"JRO",'2017'!P:P,"&lt;&gt;")+SUMIFS('2017'!$I:$I,'2017'!$D:$D,B95,'2017'!$F:$F,A95,'2017'!AA:AA,"JRO",'2017'!Q:Q,"&lt;&gt;")+SUMIFS('2017'!$J:$J,'2017'!$E:$E,B95,'2017'!$F:$F,A95,'2017'!AA:AA,"JRO",'2017'!R:R,"&lt;&gt;")</f>
        <v>0</v>
      </c>
      <c r="W95" s="0" t="n">
        <f aca="false">IFERROR(SUMIFS('2017'!M:M,'2017'!AA:AA,"JRO",'2017'!F:F,A95,'2017'!C:C,B95)+SUMIFS('2017'!P:P,'2017'!AA:AA,"JRO",'2017'!F:F,A95,'2017'!C:C,B95)+SUMIFS('2017'!N:N,'2017'!AA:AA,"JRO",'2017'!F:F,A95,'2017'!D:D,B95)+SUMIFS('2017'!N:N,'2017'!AA:AA,"JRO",'2017'!F:F,A95,'2017'!D:D,B95)+SUMIFS('2017'!O:O,'2017'!AA:AA,"JRO",'2017'!F:F,A95,'2017'!E:E,B95)+SUMIFS('2017'!R:R,'2017'!AA:AA,"JRO",'2017'!F:F,A95,'2017'!E:E,B95), 0)</f>
        <v>0</v>
      </c>
      <c r="X95" s="7" t="n">
        <f aca="false">IFERROR(W95/V95, 0)</f>
        <v>0</v>
      </c>
      <c r="Y95" s="0" t="n">
        <f aca="false">IFERROR(SUMIFS('2017'!$H:$H,'2017'!$C:$C,B95,'2017'!$F:$F,A95,'2017'!AA:AA,"NRO",'2017'!P:P,"&lt;&gt;")+SUMIFS('2017'!$I:$I,'2017'!$D:$D,B95,'2017'!$F:$F,A95,'2017'!AA:AA,"NRO",'2017'!Q:Q,"&lt;&gt;")+SUMIFS('2017'!$J:$J,'2017'!$E:$E,B95,'2017'!$F:$F,A95,'2017'!AA:AA,"NRO",'2017'!R:R,"&lt;&gt;"), 0)</f>
        <v>0</v>
      </c>
      <c r="Z95" s="0" t="n">
        <f aca="false">IFERROR(SUMIFS('2017'!M:M,'2017'!AA:AA,"NRO",'2017'!F:F,A95,'2017'!C:C,B95)+SUMIFS('2017'!P:P,'2017'!AA:AA,"NRO",'2017'!F:F,A95,'2017'!C:C,B95)+SUMIFS('2017'!N:N,'2017'!AA:AA,"NRO",'2017'!F:F,A95,'2017'!D:D,B95)+SUMIFS('2017'!N:N,'2017'!AA:AA,"NRO",'2017'!F:F,A95,'2017'!D:D,B95)+SUMIFS('2017'!O:O,'2017'!AA:AA,"NRO",'2017'!F:F,A95,'2017'!E:E,B95)+SUMIFS('2017'!R:R,'2017'!AA:AA,"NRO",'2017'!F:F,A95,'2017'!E:E,B95), 0)</f>
        <v>0</v>
      </c>
      <c r="AA95" s="7" t="n">
        <f aca="false">IFERROR(Z95/Y95, 0)</f>
        <v>0</v>
      </c>
      <c r="AB95" s="0" t="n">
        <f aca="false">IFERROR(SUMIFS('2017'!$H:$H,'2017'!$C:$C,B95,'2017'!$F:$F,A95,'2017'!AA:AA,"CRO",'2017'!P:P,"&lt;&gt;")+SUMIFS('2017'!$I:$I,'2017'!$D:$D,B95,'2017'!$F:$F,A95,'2017'!AA:AA,"CRO",'2017'!Q:Q,"&lt;&gt;")+SUMIFS('2017'!$J:$J,'2017'!$E:$E,B95,'2017'!$F:$F,A95,'2017'!AA:AA,"CRO",'2017'!R:R,"&lt;&gt;"), 0)</f>
        <v>0</v>
      </c>
      <c r="AC95" s="0" t="n">
        <f aca="false">IFERROR(SUMIFS('2017'!M:M,'2017'!AA:AA,"CRO",'2017'!F:F,A95,'2017'!C:C,B95)+SUMIFS('2017'!P:P,'2017'!AA:AA,"CRO",'2017'!F:F,A95,'2017'!C:C,B95)+SUMIFS('2017'!N:N,'2017'!AA:AA,"CRO",'2017'!F:F,A95,'2017'!D:D,B95)+SUMIFS('2017'!N:N,'2017'!AA:AA,"CRO",'2017'!F:F,A95,'2017'!D:D,B95)+SUMIFS('2017'!O:O,'2017'!AA:AA,"CRO",'2017'!F:F,A95,'2017'!E:E,B95)+SUMIFS('2017'!R:R,'2017'!AA:AA,"CRO",'2017'!F:F,A95,'2017'!E:E,B95), 0)</f>
        <v>0</v>
      </c>
      <c r="AD95" s="0" t="n">
        <f aca="false">IFERROR(AC95/AB95, 0)</f>
        <v>0</v>
      </c>
      <c r="AE95" s="0" t="n">
        <f aca="false">SUM(AH95,AK95,AN95)</f>
        <v>0</v>
      </c>
      <c r="AF95" s="0" t="n">
        <f aca="false">SUM(AI95,AL95,AO95)</f>
        <v>0</v>
      </c>
      <c r="AG95" s="7" t="n">
        <f aca="false">IFERROR(AF95/AE95, 0)</f>
        <v>0</v>
      </c>
      <c r="AH95" s="0" t="n">
        <f aca="false">IFERROR(SUMIFS('2016'!$G:$G,'2016'!F:F,A95,'2016'!C:C,B95,'2016'!D:D,"",'2016'!AA:AA,"JRO",'2016'!L:L,"&lt;&gt;"), 0)</f>
        <v>0</v>
      </c>
      <c r="AI95" s="0" t="n">
        <f aca="false">IFERROR(SUMIFS('2016'!L:L,'2016'!F:F,A95,'2016'!C:C,B95,'2016'!D:D,"",'2016'!AA:AA,"JRO"), 0)</f>
        <v>0</v>
      </c>
      <c r="AJ95" s="7" t="n">
        <f aca="false">IFERROR(AI95/AH95, 0)</f>
        <v>0</v>
      </c>
      <c r="AK95" s="0" t="n">
        <f aca="false">IFERROR(SUMIFS('2016'!$G:$G,'2016'!F:F,A95,'2016'!C:C,B95,'2016'!D:D,"",'2016'!AA:AA,"NRO",'2016'!L:L,"&lt;&gt;"), 0)</f>
        <v>0</v>
      </c>
      <c r="AL95" s="0" t="n">
        <f aca="false">IFERROR(SUMIFS('2016'!L:L,'2016'!F:F,A95,'2016'!C:C,B95,'2016'!D:D,"",'2016'!AA:AA,"NRO"), 0)</f>
        <v>0</v>
      </c>
      <c r="AM95" s="0" t="n">
        <f aca="false">IFERROR(AL95/AK95, 0)</f>
        <v>0</v>
      </c>
      <c r="AN95" s="0" t="n">
        <f aca="false">IFERROR(SUMIFS('2016'!$G:$G,'2016'!F:F,A95,'2016'!C:C,B95,'2016'!D:D,"",'2016'!AA:AA,"CRO",'2016'!L:L,"&lt;&gt;"), 0)</f>
        <v>0</v>
      </c>
      <c r="AO95" s="0" t="n">
        <f aca="false">IFERROR(SUMIFS('2016'!L:L,'2016'!F:F,A95,'2016'!C:C,B95,'2016'!D:D,"",'2016'!AA:AA,"CRO"), 0)</f>
        <v>0</v>
      </c>
      <c r="AP95" s="0" t="n">
        <f aca="false">IFERROR(AO95/AN95, 0)</f>
        <v>0</v>
      </c>
      <c r="AQ95" s="0" t="n">
        <f aca="false">SUM(AT95,AW95,AZ95)</f>
        <v>0</v>
      </c>
      <c r="AR95" s="0" t="n">
        <f aca="false">SUM(AU95,AX95,BA95)</f>
        <v>0</v>
      </c>
      <c r="AS95" s="7" t="n">
        <f aca="false">IFERROR(AR95/AQ95, 0)</f>
        <v>0</v>
      </c>
      <c r="AT95" s="0" t="n">
        <f aca="false">IFERROR(SUMIFS('2015'!$G:$G,'2015'!F:F,A95,'2015'!C:C,B95,'2015'!D:D,"",'2015'!AA:AA,"JRO",'2015'!L:L,"&lt;&gt;"), 0)</f>
        <v>0</v>
      </c>
      <c r="AU95" s="0" t="n">
        <f aca="false">IFERROR(SUMIFS('2015'!L:L,'2015'!F:F,A95,'2015'!C:C,B95,'2015'!D:D,"",'2015'!AA:AA,"JRO"), 0)</f>
        <v>0</v>
      </c>
      <c r="AV95" s="0" t="n">
        <f aca="false">IFERROR(AU95/AT95, 0)</f>
        <v>0</v>
      </c>
      <c r="AW95" s="0" t="n">
        <f aca="false">IFERROR(SUMIFS('2015'!$G:$G,'2015'!F:F,A95,'2015'!C:C,B95,'2015'!D:D,"",'2015'!AA:AA,"NRO",'2015'!L:L,"&lt;&gt;"), 0)</f>
        <v>0</v>
      </c>
      <c r="AX95" s="0" t="n">
        <f aca="false">IFERROR(SUMIFS('2015'!L:L,'2015'!F:F,A95,'2015'!C:C,B95,'2015'!D:D,"",'2015'!AA:AA,"NRO"), 0)</f>
        <v>0</v>
      </c>
      <c r="AY95" s="0" t="n">
        <f aca="false">IFERROR(AX95/AW95, 0)</f>
        <v>0</v>
      </c>
      <c r="AZ95" s="0" t="n">
        <f aca="false">IFERROR(SUMIFS('2015'!$G:$G,'2015'!F:F,A95,'2015'!C:C,B95,'2015'!D:D,"",'2015'!AA:AA,"CRO",'2015'!L:L,"&lt;&gt;"), 0)</f>
        <v>0</v>
      </c>
      <c r="BA95" s="0" t="n">
        <f aca="false">IFERROR(SUMIFS('2015'!L:L,'2015'!F:F,A95,'2015'!C:C,B95,'2015'!D:D,"",'2015'!AA:AA,"CRO"), 0)</f>
        <v>0</v>
      </c>
      <c r="BB95" s="0" t="n">
        <f aca="false">IFERROR(BA95/AZ95, 0)</f>
        <v>0</v>
      </c>
      <c r="BC95" s="0" t="n">
        <f aca="false">SUM(BF95,BI95)</f>
        <v>0</v>
      </c>
      <c r="BD95" s="0" t="n">
        <f aca="false">SUM(BG95,BJ95)</f>
        <v>0</v>
      </c>
      <c r="BE95" s="7" t="n">
        <f aca="false">IFERROR(BD95/BC95, 0)</f>
        <v>0</v>
      </c>
      <c r="BF95" s="0" t="n">
        <f aca="false">IFERROR(SUMIFS('2014'!$G:$G,'2014'!F:F,A95,'2014'!C:C,B95,'2014'!D:D,"",'2014'!AA:AA,"JRO",'2014'!L:L,"&lt;&gt;"), 0)</f>
        <v>0</v>
      </c>
      <c r="BG95" s="0" t="n">
        <f aca="false">IFERROR(SUMIFS('2014'!L:L,'2014'!F:F,A95,'2014'!C:C,B95,'2014'!D:D,"",'2014'!AA:AA,"JRO"), 0)</f>
        <v>0</v>
      </c>
      <c r="BH95" s="7" t="n">
        <f aca="false">IFERROR(BG95/BF95, 0)</f>
        <v>0</v>
      </c>
      <c r="BI95" s="0" t="n">
        <f aca="false">IFERROR(SUMIFS('2014'!$G:$G,'2014'!F:F,A95,'2014'!C:C,B95,'2014'!D:D,"",'2014'!AA:AA,"CRO",'2014'!L:L,"&lt;&gt;"), 0)</f>
        <v>0</v>
      </c>
      <c r="BJ95" s="0" t="n">
        <f aca="false">IFERROR(SUMIFS('2014'!L:L,'2014'!F:F,A95,'2014'!C:C,B95,'2014'!D:D,"",'2014'!AA:AA,"CRO"), 0)</f>
        <v>0</v>
      </c>
      <c r="BK95" s="0" t="n">
        <f aca="false">IFERROR(BJ95/BI95, 0)</f>
        <v>0</v>
      </c>
      <c r="BL95" s="0" t="n">
        <f aca="false">IFERROR(SUMIFS('2013'!$G:$G,'2013'!F:F,A95,'2013'!C:C,B95,'2013'!D:D,"",'2013'!AA:AA,"JRO",'2013'!L:L,"&lt;&gt;"), 0)</f>
        <v>0</v>
      </c>
      <c r="BM95" s="0" t="n">
        <f aca="false">IFERROR(SUMIFS('2013'!L:L,'2013'!F:F,A95,'2013'!C:C,B95,'2013'!D:D,"",'2013'!AA:AA,"JRO"), 0)</f>
        <v>0</v>
      </c>
      <c r="BN95" s="0" t="n">
        <f aca="false">IFERROR(BM95/BL95, 0)</f>
        <v>0</v>
      </c>
      <c r="BO95" s="0" t="n">
        <f aca="false">IFERROR(SUMIFS('2012'!$G:$G,'2012'!F:F,A95,'2012'!C:C,B95,'2012'!D:D,"",'2012'!AA:AA,"JRO",'2012'!L:L,"&lt;&gt;"), 0)</f>
        <v>0</v>
      </c>
      <c r="BP95" s="0" t="n">
        <f aca="false">IFERROR(SUMIFS('2012'!L:L,'2012'!F:F,A95,'2012'!C:C,B95,'2012'!D:D,"",'2012'!AA:AA,"JRO"), 0)</f>
        <v>0</v>
      </c>
      <c r="BQ95" s="0" t="n">
        <f aca="false">IFERROR(BP95/BO95, 0)</f>
        <v>0</v>
      </c>
      <c r="BR95" s="0" t="n">
        <f aca="false">IFERROR(SUMIFS('2011'!$G:$G,'2011'!F:F,A95,'2011'!C:C,B95,'2011'!D:D,"",'2011'!AA:AA,"JRO",'2011'!L:L,"&lt;&gt;"), 0)</f>
        <v>0</v>
      </c>
      <c r="BS95" s="0" t="n">
        <f aca="false">IFERROR(SUMIFS('2011'!L:L,'2011'!F:F,A95,'2011'!C:C,B95,'2011'!D:D,"",'2011'!AA:AA,"JRO"), 0)</f>
        <v>0</v>
      </c>
      <c r="BT95" s="7" t="n">
        <f aca="false">IFERROR(BS95/BR95, 0)</f>
        <v>0</v>
      </c>
      <c r="BU95" s="0" t="n">
        <f aca="false">IFERROR(SUMIFS('2010'!$G:$G,'2010'!F:F,A95,'2010'!C:C,B95,'2010'!D:D,"",'2010'!AA:AA,"JRO",'2010'!L:L,"&lt;&gt;"), 0)</f>
        <v>0</v>
      </c>
      <c r="BV95" s="0" t="n">
        <f aca="false">IFERROR(SUMIFS('2010'!L:L,'2010'!F:F,A95,'2010'!C:C,B95,'2010'!D:D,"",'2010'!AA:AA,"JRO"), 0)</f>
        <v>0</v>
      </c>
      <c r="BW95" s="7" t="n">
        <f aca="false">IFERROR(BV95/BU95, 0)</f>
        <v>0</v>
      </c>
      <c r="BX95" s="0" t="n">
        <f aca="false">IFERROR(SUMIFS('2009'!$G:$G,'2009'!F:F,A95,'2009'!C:C,B95,'2009'!D:D,"",'2009'!AA:AA,"JRO",'2009'!L:L,"&lt;&gt;"), 0)</f>
        <v>0</v>
      </c>
      <c r="BY95" s="0" t="n">
        <f aca="false">IFERROR(SUMIFS('2009'!L:L,'2009'!F:F,A95,'2009'!C:C,B95,'2009'!D:D,"",'2009'!AA:AA,"JRO"), 0)</f>
        <v>0</v>
      </c>
      <c r="BZ95" s="7" t="n">
        <f aca="false">IFERROR(BY95/BX95, 0)</f>
        <v>0</v>
      </c>
    </row>
    <row r="96" customFormat="false" ht="15" hidden="false" customHeight="false" outlineLevel="0" collapsed="false">
      <c r="A96" s="0" t="s">
        <v>96</v>
      </c>
      <c r="B96" s="17" t="s">
        <v>72</v>
      </c>
      <c r="C96" s="56" t="n">
        <f aca="false">IFERROR(AVERAGEIFS(I96:BZ96,I$2:BZ$2,"JRO escorts per deportee",I96:BZ96,"&lt;&gt;0"), 0)</f>
        <v>0</v>
      </c>
      <c r="D96" s="13" t="n">
        <f aca="false">IFERROR(AVERAGEIFS(I96:BZ96,I$2:BZ$2,"NRO escorts per deportee",I96:BZ96,"&lt;&gt;0"), 0)</f>
        <v>0</v>
      </c>
      <c r="E96" s="13" t="n">
        <f aca="false">IFERROR(AVERAGEIFS(I96:BZ96,I$2:BZ$2,"CRO escorts per deportee",I96:BZ96,"&lt;&gt;0"), 0)</f>
        <v>0</v>
      </c>
      <c r="G96" s="0" t="n">
        <f aca="false">SUM(J96,M96,P96)</f>
        <v>0</v>
      </c>
      <c r="H96" s="0" t="n">
        <f aca="false">SUM(K96,N96,Q96)</f>
        <v>0</v>
      </c>
      <c r="I96" s="7" t="n">
        <f aca="false">IFERROR(H96/G96, 0)</f>
        <v>0</v>
      </c>
      <c r="J96" s="0" t="n">
        <f aca="false">IFERROR(SUMIFS('2018'!$H:$H,'2018'!$C:$C,B96,'2018'!$F:$F,A96,'2018'!AA:AA,"JRO",'2018'!P:P,"&lt;&gt;")+SUMIFS('2018'!$I:$I,'2018'!$D:$D,B96,'2018'!$F:$F,A96,'2018'!AA:AA,"JRO",'2018'!Q:Q,"&lt;&gt;")+SUMIFS('2018'!$J:$J,'2018'!$E:$E,B96,'2018'!$F:$F,A96,'2018'!AA:AA,"JRO",'2018'!R:R,"&lt;&gt;"), 0)</f>
        <v>0</v>
      </c>
      <c r="K96" s="0" t="n">
        <f aca="false">IFERROR(SUMIFS('2018'!M:M,'2018'!AA:AA,"JRO",'2018'!F:F,A96,'2018'!C:C,B96)+SUMIFS('2018'!P:P,'2018'!AA:AA,"JRO",'2018'!F:F,A96,'2018'!C:C,B96)+SUMIFS('2018'!N:N,'2018'!AA:AA,"JRO",'2018'!F:F,A96,'2018'!D:D,B96)+SUMIFS('2018'!N:N,'2018'!AA:AA,"JRO",'2018'!F:F,A96,'2018'!D:D,B96)+SUMIFS('2018'!O:O,'2018'!AA:AA,"JRO",'2018'!F:F,A96,'2018'!E:E,B96)+SUMIFS('2018'!R:R,'2018'!AA:AA,"JRO",'2018'!F:F,A96,'2018'!E:E,B96), 0)</f>
        <v>0</v>
      </c>
      <c r="L96" s="7" t="n">
        <f aca="false">IFERROR(K96/J96, 0)</f>
        <v>0</v>
      </c>
      <c r="M96" s="0" t="n">
        <f aca="false">IFERROR(SUMIFS('2018'!$H:$H,'2018'!$C:$C,B96,'2018'!$F:$F,A96,'2018'!AA:AA,"NRO",'2018'!P:P,"&lt;&gt;")+SUMIFS('2018'!$I:$I,'2018'!$D:$D,B96,'2018'!$F:$F,A96,'2018'!AA:AA,"NRO",'2018'!Q:Q,"&lt;&gt;")+SUMIFS('2018'!$J:$J,'2018'!$E:$E,B96,'2018'!$F:$F,A96,'2018'!AA:AA,"NRO",'2018'!R:R,"&lt;&gt;"), 0)</f>
        <v>0</v>
      </c>
      <c r="N96" s="0" t="n">
        <f aca="false">IFERROR(SUMIFS('2018'!M:M,'2018'!AA:AA,"NRO",'2018'!F:F,A96,'2018'!C:C,B96)+SUMIFS('2018'!P:P,'2018'!AA:AA,"NRO",'2018'!F:F,A96,'2018'!C:C,B96)+SUMIFS('2018'!N:N,'2018'!AA:AA,"NRO",'2018'!F:F,A96,'2018'!D:D,B96)+SUMIFS('2018'!N:N,'2018'!AA:AA,"NRO",'2018'!F:F,A96,'2018'!D:D,B96)+SUMIFS('2018'!O:O,'2018'!AA:AA,"NRO",'2018'!F:F,A96,'2018'!E:E,B96)+SUMIFS('2018'!R:R,'2018'!AA:AA,"NRO",'2018'!F:F,A96,'2018'!E:E,B96), 0)</f>
        <v>0</v>
      </c>
      <c r="O96" s="7" t="n">
        <f aca="false">IFERROR(N96/M96, 0)</f>
        <v>0</v>
      </c>
      <c r="P96" s="0" t="n">
        <f aca="false">IFERROR(SUMIFS('2018'!$H:$H,'2018'!$C:$C,B96,'2018'!$F:$F,A96,'2018'!AA:AA,"CRO")+SUMIFS('2018'!$I:$I,'2018'!$D:$D,B96,'2018'!$F:$F,A96,'2018'!AA:AA,"CRO")+SUMIFS('2018'!$J:$J,'2018'!$E:$E,B96,'2018'!$F:$F,A96,'2018'!AA:AA,"CRO"), 0)</f>
        <v>0</v>
      </c>
      <c r="Q96" s="0" t="n">
        <f aca="false">IFERROR(SUMIFS('2018'!M:M,'2018'!AA:AA,"CRO",'2018'!F:F,A96,'2018'!C:C,B96)+SUMIFS('2018'!P:P,'2018'!AA:AA,"CRO",'2018'!F:F,A96,'2018'!C:C,B96)+SUMIFS('2018'!N:N,'2018'!AA:AA,"CRO",'2018'!F:F,A96,'2018'!D:D,B96)+SUMIFS('2018'!N:N,'2018'!AA:AA,"CRO",'2018'!F:F,A96,'2018'!D:D,B96)+SUMIFS('2018'!O:O,'2018'!AA:AA,"CRO",'2018'!F:F,A96,'2018'!E:E,B96)+SUMIFS('2018'!R:R,'2018'!AA:AA,"CRO",'2018'!F:F,A96,'2018'!E:E,B96), 0)</f>
        <v>0</v>
      </c>
      <c r="R96" s="7" t="n">
        <f aca="false">IFERROR(Q96/P96, 0)</f>
        <v>0</v>
      </c>
      <c r="S96" s="7" t="n">
        <f aca="false">SUM(V96,Y96,AB96)</f>
        <v>0</v>
      </c>
      <c r="T96" s="7" t="n">
        <f aca="false">SUM(W96,Z96,AC96)</f>
        <v>0</v>
      </c>
      <c r="U96" s="7" t="n">
        <f aca="false">IFERROR(T96/S96, 0)</f>
        <v>0</v>
      </c>
      <c r="V96" s="0" t="n">
        <f aca="false">SUMIFS('2017'!$H:$H,'2017'!$C:$C,B96,'2017'!$F:$F,A96,'2017'!AA:AA,"JRO",'2017'!P:P,"&lt;&gt;")+SUMIFS('2017'!$I:$I,'2017'!$D:$D,B96,'2017'!$F:$F,A96,'2017'!AA:AA,"JRO",'2017'!Q:Q,"&lt;&gt;")+SUMIFS('2017'!$J:$J,'2017'!$E:$E,B96,'2017'!$F:$F,A96,'2017'!AA:AA,"JRO",'2017'!R:R,"&lt;&gt;")</f>
        <v>0</v>
      </c>
      <c r="W96" s="0" t="n">
        <f aca="false">IFERROR(SUMIFS('2017'!M:M,'2017'!AA:AA,"JRO",'2017'!F:F,A96,'2017'!C:C,B96)+SUMIFS('2017'!P:P,'2017'!AA:AA,"JRO",'2017'!F:F,A96,'2017'!C:C,B96)+SUMIFS('2017'!N:N,'2017'!AA:AA,"JRO",'2017'!F:F,A96,'2017'!D:D,B96)+SUMIFS('2017'!N:N,'2017'!AA:AA,"JRO",'2017'!F:F,A96,'2017'!D:D,B96)+SUMIFS('2017'!O:O,'2017'!AA:AA,"JRO",'2017'!F:F,A96,'2017'!E:E,B96)+SUMIFS('2017'!R:R,'2017'!AA:AA,"JRO",'2017'!F:F,A96,'2017'!E:E,B96), 0)</f>
        <v>0</v>
      </c>
      <c r="X96" s="7" t="n">
        <f aca="false">IFERROR(W96/V96, 0)</f>
        <v>0</v>
      </c>
      <c r="Y96" s="0" t="n">
        <f aca="false">IFERROR(SUMIFS('2017'!$H:$H,'2017'!$C:$C,B96,'2017'!$F:$F,A96,'2017'!AA:AA,"NRO",'2017'!P:P,"&lt;&gt;")+SUMIFS('2017'!$I:$I,'2017'!$D:$D,B96,'2017'!$F:$F,A96,'2017'!AA:AA,"NRO",'2017'!Q:Q,"&lt;&gt;")+SUMIFS('2017'!$J:$J,'2017'!$E:$E,B96,'2017'!$F:$F,A96,'2017'!AA:AA,"NRO",'2017'!R:R,"&lt;&gt;"), 0)</f>
        <v>0</v>
      </c>
      <c r="Z96" s="0" t="n">
        <f aca="false">IFERROR(SUMIFS('2017'!M:M,'2017'!AA:AA,"NRO",'2017'!F:F,A96,'2017'!C:C,B96)+SUMIFS('2017'!P:P,'2017'!AA:AA,"NRO",'2017'!F:F,A96,'2017'!C:C,B96)+SUMIFS('2017'!N:N,'2017'!AA:AA,"NRO",'2017'!F:F,A96,'2017'!D:D,B96)+SUMIFS('2017'!N:N,'2017'!AA:AA,"NRO",'2017'!F:F,A96,'2017'!D:D,B96)+SUMIFS('2017'!O:O,'2017'!AA:AA,"NRO",'2017'!F:F,A96,'2017'!E:E,B96)+SUMIFS('2017'!R:R,'2017'!AA:AA,"NRO",'2017'!F:F,A96,'2017'!E:E,B96), 0)</f>
        <v>0</v>
      </c>
      <c r="AA96" s="7" t="n">
        <f aca="false">IFERROR(Z96/Y96, 0)</f>
        <v>0</v>
      </c>
      <c r="AB96" s="0" t="n">
        <f aca="false">IFERROR(SUMIFS('2017'!$H:$H,'2017'!$C:$C,B96,'2017'!$F:$F,A96,'2017'!AA:AA,"CRO",'2017'!P:P,"&lt;&gt;")+SUMIFS('2017'!$I:$I,'2017'!$D:$D,B96,'2017'!$F:$F,A96,'2017'!AA:AA,"CRO",'2017'!Q:Q,"&lt;&gt;")+SUMIFS('2017'!$J:$J,'2017'!$E:$E,B96,'2017'!$F:$F,A96,'2017'!AA:AA,"CRO",'2017'!R:R,"&lt;&gt;"), 0)</f>
        <v>0</v>
      </c>
      <c r="AC96" s="0" t="n">
        <f aca="false">IFERROR(SUMIFS('2017'!M:M,'2017'!AA:AA,"CRO",'2017'!F:F,A96,'2017'!C:C,B96)+SUMIFS('2017'!P:P,'2017'!AA:AA,"CRO",'2017'!F:F,A96,'2017'!C:C,B96)+SUMIFS('2017'!N:N,'2017'!AA:AA,"CRO",'2017'!F:F,A96,'2017'!D:D,B96)+SUMIFS('2017'!N:N,'2017'!AA:AA,"CRO",'2017'!F:F,A96,'2017'!D:D,B96)+SUMIFS('2017'!O:O,'2017'!AA:AA,"CRO",'2017'!F:F,A96,'2017'!E:E,B96)+SUMIFS('2017'!R:R,'2017'!AA:AA,"CRO",'2017'!F:F,A96,'2017'!E:E,B96), 0)</f>
        <v>0</v>
      </c>
      <c r="AD96" s="0" t="n">
        <f aca="false">IFERROR(AC96/AB96, 0)</f>
        <v>0</v>
      </c>
      <c r="AE96" s="0" t="n">
        <f aca="false">SUM(AH96,AK96,AN96)</f>
        <v>0</v>
      </c>
      <c r="AF96" s="0" t="n">
        <f aca="false">SUM(AI96,AL96,AO96)</f>
        <v>0</v>
      </c>
      <c r="AG96" s="7" t="n">
        <f aca="false">IFERROR(AF96/AE96, 0)</f>
        <v>0</v>
      </c>
      <c r="AH96" s="0" t="n">
        <f aca="false">IFERROR(SUMIFS('2016'!$G:$G,'2016'!F:F,A96,'2016'!C:C,B96,'2016'!D:D,"",'2016'!AA:AA,"JRO",'2016'!L:L,"&lt;&gt;"), 0)</f>
        <v>0</v>
      </c>
      <c r="AI96" s="0" t="n">
        <f aca="false">IFERROR(SUMIFS('2016'!L:L,'2016'!F:F,A96,'2016'!C:C,B96,'2016'!D:D,"",'2016'!AA:AA,"JRO"), 0)</f>
        <v>0</v>
      </c>
      <c r="AJ96" s="7" t="n">
        <f aca="false">IFERROR(AI96/AH96, 0)</f>
        <v>0</v>
      </c>
      <c r="AK96" s="0" t="n">
        <f aca="false">IFERROR(SUMIFS('2016'!$G:$G,'2016'!F:F,A96,'2016'!C:C,B96,'2016'!D:D,"",'2016'!AA:AA,"NRO",'2016'!L:L,"&lt;&gt;"), 0)</f>
        <v>0</v>
      </c>
      <c r="AL96" s="0" t="n">
        <f aca="false">IFERROR(SUMIFS('2016'!L:L,'2016'!F:F,A96,'2016'!C:C,B96,'2016'!D:D,"",'2016'!AA:AA,"NRO"), 0)</f>
        <v>0</v>
      </c>
      <c r="AM96" s="0" t="n">
        <f aca="false">IFERROR(AL96/AK96, 0)</f>
        <v>0</v>
      </c>
      <c r="AN96" s="0" t="n">
        <f aca="false">IFERROR(SUMIFS('2016'!$G:$G,'2016'!F:F,A96,'2016'!C:C,B96,'2016'!D:D,"",'2016'!AA:AA,"CRO",'2016'!L:L,"&lt;&gt;"), 0)</f>
        <v>0</v>
      </c>
      <c r="AO96" s="0" t="n">
        <f aca="false">IFERROR(SUMIFS('2016'!L:L,'2016'!F:F,A96,'2016'!C:C,B96,'2016'!D:D,"",'2016'!AA:AA,"CRO"), 0)</f>
        <v>0</v>
      </c>
      <c r="AP96" s="0" t="n">
        <f aca="false">IFERROR(AO96/AN96, 0)</f>
        <v>0</v>
      </c>
      <c r="AQ96" s="0" t="n">
        <f aca="false">SUM(AT96,AW96,AZ96)</f>
        <v>0</v>
      </c>
      <c r="AR96" s="0" t="n">
        <f aca="false">SUM(AU96,AX96,BA96)</f>
        <v>0</v>
      </c>
      <c r="AS96" s="7" t="n">
        <f aca="false">IFERROR(AR96/AQ96, 0)</f>
        <v>0</v>
      </c>
      <c r="AT96" s="0" t="n">
        <f aca="false">IFERROR(SUMIFS('2015'!$G:$G,'2015'!F:F,A96,'2015'!C:C,B96,'2015'!D:D,"",'2015'!AA:AA,"JRO",'2015'!L:L,"&lt;&gt;"), 0)</f>
        <v>0</v>
      </c>
      <c r="AU96" s="0" t="n">
        <f aca="false">IFERROR(SUMIFS('2015'!L:L,'2015'!F:F,A96,'2015'!C:C,B96,'2015'!D:D,"",'2015'!AA:AA,"JRO"), 0)</f>
        <v>0</v>
      </c>
      <c r="AV96" s="0" t="n">
        <f aca="false">IFERROR(AU96/AT96, 0)</f>
        <v>0</v>
      </c>
      <c r="AW96" s="0" t="n">
        <f aca="false">IFERROR(SUMIFS('2015'!$G:$G,'2015'!F:F,A96,'2015'!C:C,B96,'2015'!D:D,"",'2015'!AA:AA,"NRO",'2015'!L:L,"&lt;&gt;"), 0)</f>
        <v>0</v>
      </c>
      <c r="AX96" s="0" t="n">
        <f aca="false">IFERROR(SUMIFS('2015'!L:L,'2015'!F:F,A96,'2015'!C:C,B96,'2015'!D:D,"",'2015'!AA:AA,"NRO"), 0)</f>
        <v>0</v>
      </c>
      <c r="AY96" s="0" t="n">
        <f aca="false">IFERROR(AX96/AW96, 0)</f>
        <v>0</v>
      </c>
      <c r="AZ96" s="0" t="n">
        <f aca="false">IFERROR(SUMIFS('2015'!$G:$G,'2015'!F:F,A96,'2015'!C:C,B96,'2015'!D:D,"",'2015'!AA:AA,"CRO",'2015'!L:L,"&lt;&gt;"), 0)</f>
        <v>0</v>
      </c>
      <c r="BA96" s="0" t="n">
        <f aca="false">IFERROR(SUMIFS('2015'!L:L,'2015'!F:F,A96,'2015'!C:C,B96,'2015'!D:D,"",'2015'!AA:AA,"CRO"), 0)</f>
        <v>0</v>
      </c>
      <c r="BB96" s="0" t="n">
        <f aca="false">IFERROR(BA96/AZ96, 0)</f>
        <v>0</v>
      </c>
      <c r="BC96" s="0" t="n">
        <f aca="false">SUM(BF96,BI96)</f>
        <v>0</v>
      </c>
      <c r="BD96" s="0" t="n">
        <f aca="false">SUM(BG96,BJ96)</f>
        <v>0</v>
      </c>
      <c r="BE96" s="7" t="n">
        <f aca="false">IFERROR(BD96/BC96, 0)</f>
        <v>0</v>
      </c>
      <c r="BF96" s="0" t="n">
        <f aca="false">IFERROR(SUMIFS('2014'!$G:$G,'2014'!F:F,A96,'2014'!C:C,B96,'2014'!D:D,"",'2014'!AA:AA,"JRO",'2014'!L:L,"&lt;&gt;"), 0)</f>
        <v>0</v>
      </c>
      <c r="BG96" s="0" t="n">
        <f aca="false">IFERROR(SUMIFS('2014'!L:L,'2014'!F:F,A96,'2014'!C:C,B96,'2014'!D:D,"",'2014'!AA:AA,"JRO"), 0)</f>
        <v>0</v>
      </c>
      <c r="BH96" s="7" t="n">
        <f aca="false">IFERROR(BG96/BF96, 0)</f>
        <v>0</v>
      </c>
      <c r="BI96" s="0" t="n">
        <f aca="false">IFERROR(SUMIFS('2014'!$G:$G,'2014'!F:F,A96,'2014'!C:C,B96,'2014'!D:D,"",'2014'!AA:AA,"CRO",'2014'!L:L,"&lt;&gt;"), 0)</f>
        <v>0</v>
      </c>
      <c r="BJ96" s="0" t="n">
        <f aca="false">IFERROR(SUMIFS('2014'!L:L,'2014'!F:F,A96,'2014'!C:C,B96,'2014'!D:D,"",'2014'!AA:AA,"CRO"), 0)</f>
        <v>0</v>
      </c>
      <c r="BK96" s="0" t="n">
        <f aca="false">IFERROR(BJ96/BI96, 0)</f>
        <v>0</v>
      </c>
      <c r="BL96" s="0" t="n">
        <f aca="false">IFERROR(SUMIFS('2013'!$G:$G,'2013'!F:F,A96,'2013'!C:C,B96,'2013'!D:D,"",'2013'!AA:AA,"JRO",'2013'!L:L,"&lt;&gt;"), 0)</f>
        <v>0</v>
      </c>
      <c r="BM96" s="0" t="n">
        <f aca="false">IFERROR(SUMIFS('2013'!L:L,'2013'!F:F,A96,'2013'!C:C,B96,'2013'!D:D,"",'2013'!AA:AA,"JRO"), 0)</f>
        <v>0</v>
      </c>
      <c r="BN96" s="0" t="n">
        <f aca="false">IFERROR(BM96/BL96, 0)</f>
        <v>0</v>
      </c>
      <c r="BO96" s="0" t="n">
        <f aca="false">IFERROR(SUMIFS('2012'!$G:$G,'2012'!F:F,A96,'2012'!C:C,B96,'2012'!D:D,"",'2012'!AA:AA,"JRO",'2012'!L:L,"&lt;&gt;"), 0)</f>
        <v>0</v>
      </c>
      <c r="BP96" s="0" t="n">
        <f aca="false">IFERROR(SUMIFS('2012'!L:L,'2012'!F:F,A96,'2012'!C:C,B96,'2012'!D:D,"",'2012'!AA:AA,"JRO"), 0)</f>
        <v>0</v>
      </c>
      <c r="BQ96" s="0" t="n">
        <f aca="false">IFERROR(BP96/BO96, 0)</f>
        <v>0</v>
      </c>
      <c r="BR96" s="0" t="n">
        <f aca="false">IFERROR(SUMIFS('2011'!$G:$G,'2011'!F:F,A96,'2011'!C:C,B96,'2011'!D:D,"",'2011'!AA:AA,"JRO",'2011'!L:L,"&lt;&gt;"), 0)</f>
        <v>0</v>
      </c>
      <c r="BS96" s="0" t="n">
        <f aca="false">IFERROR(SUMIFS('2011'!L:L,'2011'!F:F,A96,'2011'!C:C,B96,'2011'!D:D,"",'2011'!AA:AA,"JRO"), 0)</f>
        <v>0</v>
      </c>
      <c r="BT96" s="7" t="n">
        <f aca="false">IFERROR(BS96/BR96, 0)</f>
        <v>0</v>
      </c>
      <c r="BU96" s="0" t="n">
        <f aca="false">IFERROR(SUMIFS('2010'!$G:$G,'2010'!F:F,A96,'2010'!C:C,B96,'2010'!D:D,"",'2010'!AA:AA,"JRO",'2010'!L:L,"&lt;&gt;"), 0)</f>
        <v>0</v>
      </c>
      <c r="BV96" s="0" t="n">
        <f aca="false">IFERROR(SUMIFS('2010'!L:L,'2010'!F:F,A96,'2010'!C:C,B96,'2010'!D:D,"",'2010'!AA:AA,"JRO"), 0)</f>
        <v>0</v>
      </c>
      <c r="BW96" s="7" t="n">
        <f aca="false">IFERROR(BV96/BU96, 0)</f>
        <v>0</v>
      </c>
      <c r="BX96" s="0" t="n">
        <f aca="false">IFERROR(SUMIFS('2009'!$G:$G,'2009'!F:F,A96,'2009'!C:C,B96,'2009'!D:D,"",'2009'!AA:AA,"JRO",'2009'!L:L,"&lt;&gt;"), 0)</f>
        <v>0</v>
      </c>
      <c r="BY96" s="0" t="n">
        <f aca="false">IFERROR(SUMIFS('2009'!L:L,'2009'!F:F,A96,'2009'!C:C,B96,'2009'!D:D,"",'2009'!AA:AA,"JRO"), 0)</f>
        <v>0</v>
      </c>
      <c r="BZ96" s="7" t="n">
        <f aca="false">IFERROR(BY96/BX96, 0)</f>
        <v>0</v>
      </c>
    </row>
    <row r="97" customFormat="false" ht="15" hidden="false" customHeight="false" outlineLevel="0" collapsed="false">
      <c r="A97" s="0" t="s">
        <v>96</v>
      </c>
      <c r="B97" s="16" t="s">
        <v>73</v>
      </c>
      <c r="C97" s="56" t="n">
        <f aca="false">IFERROR(AVERAGEIFS(I97:BZ97,I$2:BZ$2,"JRO escorts per deportee",I97:BZ97,"&lt;&gt;0"), 0)</f>
        <v>0</v>
      </c>
      <c r="D97" s="13" t="n">
        <f aca="false">IFERROR(AVERAGEIFS(I97:BZ97,I$2:BZ$2,"NRO escorts per deportee",I97:BZ97,"&lt;&gt;0"), 0)</f>
        <v>0</v>
      </c>
      <c r="E97" s="13" t="n">
        <f aca="false">IFERROR(AVERAGEIFS(I97:BZ97,I$2:BZ$2,"CRO escorts per deportee",I97:BZ97,"&lt;&gt;0"), 0)</f>
        <v>0</v>
      </c>
      <c r="G97" s="0" t="n">
        <f aca="false">SUM(J97,M97,P97)</f>
        <v>0</v>
      </c>
      <c r="H97" s="0" t="n">
        <f aca="false">SUM(K97,N97,Q97)</f>
        <v>0</v>
      </c>
      <c r="I97" s="7" t="n">
        <f aca="false">IFERROR(H97/G97, 0)</f>
        <v>0</v>
      </c>
      <c r="J97" s="0" t="n">
        <f aca="false">IFERROR(SUMIFS('2018'!$H:$H,'2018'!$C:$C,B97,'2018'!$F:$F,A97,'2018'!AA:AA,"JRO",'2018'!P:P,"&lt;&gt;")+SUMIFS('2018'!$I:$I,'2018'!$D:$D,B97,'2018'!$F:$F,A97,'2018'!AA:AA,"JRO",'2018'!Q:Q,"&lt;&gt;")+SUMIFS('2018'!$J:$J,'2018'!$E:$E,B97,'2018'!$F:$F,A97,'2018'!AA:AA,"JRO",'2018'!R:R,"&lt;&gt;"), 0)</f>
        <v>0</v>
      </c>
      <c r="K97" s="0" t="n">
        <f aca="false">IFERROR(SUMIFS('2018'!M:M,'2018'!AA:AA,"JRO",'2018'!F:F,A97,'2018'!C:C,B97)+SUMIFS('2018'!P:P,'2018'!AA:AA,"JRO",'2018'!F:F,A97,'2018'!C:C,B97)+SUMIFS('2018'!N:N,'2018'!AA:AA,"JRO",'2018'!F:F,A97,'2018'!D:D,B97)+SUMIFS('2018'!N:N,'2018'!AA:AA,"JRO",'2018'!F:F,A97,'2018'!D:D,B97)+SUMIFS('2018'!O:O,'2018'!AA:AA,"JRO",'2018'!F:F,A97,'2018'!E:E,B97)+SUMIFS('2018'!R:R,'2018'!AA:AA,"JRO",'2018'!F:F,A97,'2018'!E:E,B97), 0)</f>
        <v>0</v>
      </c>
      <c r="L97" s="7" t="n">
        <f aca="false">IFERROR(K97/J97, 0)</f>
        <v>0</v>
      </c>
      <c r="M97" s="0" t="n">
        <f aca="false">IFERROR(SUMIFS('2018'!$H:$H,'2018'!$C:$C,B97,'2018'!$F:$F,A97,'2018'!AA:AA,"NRO",'2018'!P:P,"&lt;&gt;")+SUMIFS('2018'!$I:$I,'2018'!$D:$D,B97,'2018'!$F:$F,A97,'2018'!AA:AA,"NRO",'2018'!Q:Q,"&lt;&gt;")+SUMIFS('2018'!$J:$J,'2018'!$E:$E,B97,'2018'!$F:$F,A97,'2018'!AA:AA,"NRO",'2018'!R:R,"&lt;&gt;"), 0)</f>
        <v>0</v>
      </c>
      <c r="N97" s="0" t="n">
        <f aca="false">IFERROR(SUMIFS('2018'!M:M,'2018'!AA:AA,"NRO",'2018'!F:F,A97,'2018'!C:C,B97)+SUMIFS('2018'!P:P,'2018'!AA:AA,"NRO",'2018'!F:F,A97,'2018'!C:C,B97)+SUMIFS('2018'!N:N,'2018'!AA:AA,"NRO",'2018'!F:F,A97,'2018'!D:D,B97)+SUMIFS('2018'!N:N,'2018'!AA:AA,"NRO",'2018'!F:F,A97,'2018'!D:D,B97)+SUMIFS('2018'!O:O,'2018'!AA:AA,"NRO",'2018'!F:F,A97,'2018'!E:E,B97)+SUMIFS('2018'!R:R,'2018'!AA:AA,"NRO",'2018'!F:F,A97,'2018'!E:E,B97), 0)</f>
        <v>0</v>
      </c>
      <c r="O97" s="7" t="n">
        <f aca="false">IFERROR(N97/M97, 0)</f>
        <v>0</v>
      </c>
      <c r="P97" s="0" t="n">
        <f aca="false">IFERROR(SUMIFS('2018'!$H:$H,'2018'!$C:$C,B97,'2018'!$F:$F,A97,'2018'!AA:AA,"CRO")+SUMIFS('2018'!$I:$I,'2018'!$D:$D,B97,'2018'!$F:$F,A97,'2018'!AA:AA,"CRO")+SUMIFS('2018'!$J:$J,'2018'!$E:$E,B97,'2018'!$F:$F,A97,'2018'!AA:AA,"CRO"), 0)</f>
        <v>0</v>
      </c>
      <c r="Q97" s="0" t="n">
        <f aca="false">IFERROR(SUMIFS('2018'!M:M,'2018'!AA:AA,"CRO",'2018'!F:F,A97,'2018'!C:C,B97)+SUMIFS('2018'!P:P,'2018'!AA:AA,"CRO",'2018'!F:F,A97,'2018'!C:C,B97)+SUMIFS('2018'!N:N,'2018'!AA:AA,"CRO",'2018'!F:F,A97,'2018'!D:D,B97)+SUMIFS('2018'!N:N,'2018'!AA:AA,"CRO",'2018'!F:F,A97,'2018'!D:D,B97)+SUMIFS('2018'!O:O,'2018'!AA:AA,"CRO",'2018'!F:F,A97,'2018'!E:E,B97)+SUMIFS('2018'!R:R,'2018'!AA:AA,"CRO",'2018'!F:F,A97,'2018'!E:E,B97), 0)</f>
        <v>0</v>
      </c>
      <c r="R97" s="7" t="n">
        <f aca="false">IFERROR(Q97/P97, 0)</f>
        <v>0</v>
      </c>
      <c r="S97" s="7" t="n">
        <f aca="false">SUM(V97,Y97,AB97)</f>
        <v>0</v>
      </c>
      <c r="T97" s="7" t="n">
        <f aca="false">SUM(W97,Z97,AC97)</f>
        <v>0</v>
      </c>
      <c r="U97" s="7" t="n">
        <f aca="false">IFERROR(T97/S97, 0)</f>
        <v>0</v>
      </c>
      <c r="V97" s="0" t="n">
        <f aca="false">SUMIFS('2017'!$H:$H,'2017'!$C:$C,B97,'2017'!$F:$F,A97,'2017'!AA:AA,"JRO",'2017'!P:P,"&lt;&gt;")+SUMIFS('2017'!$I:$I,'2017'!$D:$D,B97,'2017'!$F:$F,A97,'2017'!AA:AA,"JRO",'2017'!Q:Q,"&lt;&gt;")+SUMIFS('2017'!$J:$J,'2017'!$E:$E,B97,'2017'!$F:$F,A97,'2017'!AA:AA,"JRO",'2017'!R:R,"&lt;&gt;")</f>
        <v>0</v>
      </c>
      <c r="W97" s="0" t="n">
        <f aca="false">IFERROR(SUMIFS('2017'!M:M,'2017'!AA:AA,"JRO",'2017'!F:F,A97,'2017'!C:C,B97)+SUMIFS('2017'!P:P,'2017'!AA:AA,"JRO",'2017'!F:F,A97,'2017'!C:C,B97)+SUMIFS('2017'!N:N,'2017'!AA:AA,"JRO",'2017'!F:F,A97,'2017'!D:D,B97)+SUMIFS('2017'!N:N,'2017'!AA:AA,"JRO",'2017'!F:F,A97,'2017'!D:D,B97)+SUMIFS('2017'!O:O,'2017'!AA:AA,"JRO",'2017'!F:F,A97,'2017'!E:E,B97)+SUMIFS('2017'!R:R,'2017'!AA:AA,"JRO",'2017'!F:F,A97,'2017'!E:E,B97), 0)</f>
        <v>0</v>
      </c>
      <c r="X97" s="7" t="n">
        <f aca="false">IFERROR(W97/V97, 0)</f>
        <v>0</v>
      </c>
      <c r="Y97" s="0" t="n">
        <f aca="false">IFERROR(SUMIFS('2017'!$H:$H,'2017'!$C:$C,B97,'2017'!$F:$F,A97,'2017'!AA:AA,"NRO",'2017'!P:P,"&lt;&gt;")+SUMIFS('2017'!$I:$I,'2017'!$D:$D,B97,'2017'!$F:$F,A97,'2017'!AA:AA,"NRO",'2017'!Q:Q,"&lt;&gt;")+SUMIFS('2017'!$J:$J,'2017'!$E:$E,B97,'2017'!$F:$F,A97,'2017'!AA:AA,"NRO",'2017'!R:R,"&lt;&gt;"), 0)</f>
        <v>0</v>
      </c>
      <c r="Z97" s="0" t="n">
        <f aca="false">IFERROR(SUMIFS('2017'!M:M,'2017'!AA:AA,"NRO",'2017'!F:F,A97,'2017'!C:C,B97)+SUMIFS('2017'!P:P,'2017'!AA:AA,"NRO",'2017'!F:F,A97,'2017'!C:C,B97)+SUMIFS('2017'!N:N,'2017'!AA:AA,"NRO",'2017'!F:F,A97,'2017'!D:D,B97)+SUMIFS('2017'!N:N,'2017'!AA:AA,"NRO",'2017'!F:F,A97,'2017'!D:D,B97)+SUMIFS('2017'!O:O,'2017'!AA:AA,"NRO",'2017'!F:F,A97,'2017'!E:E,B97)+SUMIFS('2017'!R:R,'2017'!AA:AA,"NRO",'2017'!F:F,A97,'2017'!E:E,B97), 0)</f>
        <v>0</v>
      </c>
      <c r="AA97" s="7" t="n">
        <f aca="false">IFERROR(Z97/Y97, 0)</f>
        <v>0</v>
      </c>
      <c r="AB97" s="0" t="n">
        <f aca="false">IFERROR(SUMIFS('2017'!$H:$H,'2017'!$C:$C,B97,'2017'!$F:$F,A97,'2017'!AA:AA,"CRO",'2017'!P:P,"&lt;&gt;")+SUMIFS('2017'!$I:$I,'2017'!$D:$D,B97,'2017'!$F:$F,A97,'2017'!AA:AA,"CRO",'2017'!Q:Q,"&lt;&gt;")+SUMIFS('2017'!$J:$J,'2017'!$E:$E,B97,'2017'!$F:$F,A97,'2017'!AA:AA,"CRO",'2017'!R:R,"&lt;&gt;"), 0)</f>
        <v>0</v>
      </c>
      <c r="AC97" s="0" t="n">
        <f aca="false">IFERROR(SUMIFS('2017'!M:M,'2017'!AA:AA,"CRO",'2017'!F:F,A97,'2017'!C:C,B97)+SUMIFS('2017'!P:P,'2017'!AA:AA,"CRO",'2017'!F:F,A97,'2017'!C:C,B97)+SUMIFS('2017'!N:N,'2017'!AA:AA,"CRO",'2017'!F:F,A97,'2017'!D:D,B97)+SUMIFS('2017'!N:N,'2017'!AA:AA,"CRO",'2017'!F:F,A97,'2017'!D:D,B97)+SUMIFS('2017'!O:O,'2017'!AA:AA,"CRO",'2017'!F:F,A97,'2017'!E:E,B97)+SUMIFS('2017'!R:R,'2017'!AA:AA,"CRO",'2017'!F:F,A97,'2017'!E:E,B97), 0)</f>
        <v>0</v>
      </c>
      <c r="AD97" s="0" t="n">
        <f aca="false">IFERROR(AC97/AB97, 0)</f>
        <v>0</v>
      </c>
      <c r="AE97" s="0" t="n">
        <f aca="false">SUM(AH97,AK97,AN97)</f>
        <v>0</v>
      </c>
      <c r="AF97" s="0" t="n">
        <f aca="false">SUM(AI97,AL97,AO97)</f>
        <v>0</v>
      </c>
      <c r="AG97" s="7" t="n">
        <f aca="false">IFERROR(AF97/AE97, 0)</f>
        <v>0</v>
      </c>
      <c r="AH97" s="0" t="n">
        <f aca="false">IFERROR(SUMIFS('2016'!$G:$G,'2016'!F:F,A97,'2016'!C:C,B97,'2016'!D:D,"",'2016'!AA:AA,"JRO",'2016'!L:L,"&lt;&gt;"), 0)</f>
        <v>0</v>
      </c>
      <c r="AI97" s="0" t="n">
        <f aca="false">IFERROR(SUMIFS('2016'!L:L,'2016'!F:F,A97,'2016'!C:C,B97,'2016'!D:D,"",'2016'!AA:AA,"JRO"), 0)</f>
        <v>0</v>
      </c>
      <c r="AJ97" s="7" t="n">
        <f aca="false">IFERROR(AI97/AH97, 0)</f>
        <v>0</v>
      </c>
      <c r="AK97" s="0" t="n">
        <f aca="false">IFERROR(SUMIFS('2016'!$G:$G,'2016'!F:F,A97,'2016'!C:C,B97,'2016'!D:D,"",'2016'!AA:AA,"NRO",'2016'!L:L,"&lt;&gt;"), 0)</f>
        <v>0</v>
      </c>
      <c r="AL97" s="0" t="n">
        <f aca="false">IFERROR(SUMIFS('2016'!L:L,'2016'!F:F,A97,'2016'!C:C,B97,'2016'!D:D,"",'2016'!AA:AA,"NRO"), 0)</f>
        <v>0</v>
      </c>
      <c r="AM97" s="0" t="n">
        <f aca="false">IFERROR(AL97/AK97, 0)</f>
        <v>0</v>
      </c>
      <c r="AN97" s="0" t="n">
        <f aca="false">IFERROR(SUMIFS('2016'!$G:$G,'2016'!F:F,A97,'2016'!C:C,B97,'2016'!D:D,"",'2016'!AA:AA,"CRO",'2016'!L:L,"&lt;&gt;"), 0)</f>
        <v>0</v>
      </c>
      <c r="AO97" s="0" t="n">
        <f aca="false">IFERROR(SUMIFS('2016'!L:L,'2016'!F:F,A97,'2016'!C:C,B97,'2016'!D:D,"",'2016'!AA:AA,"CRO"), 0)</f>
        <v>0</v>
      </c>
      <c r="AP97" s="0" t="n">
        <f aca="false">IFERROR(AO97/AN97, 0)</f>
        <v>0</v>
      </c>
      <c r="AQ97" s="0" t="n">
        <f aca="false">SUM(AT97,AW97,AZ97)</f>
        <v>0</v>
      </c>
      <c r="AR97" s="0" t="n">
        <f aca="false">SUM(AU97,AX97,BA97)</f>
        <v>0</v>
      </c>
      <c r="AS97" s="7" t="n">
        <f aca="false">IFERROR(AR97/AQ97, 0)</f>
        <v>0</v>
      </c>
      <c r="AT97" s="0" t="n">
        <f aca="false">IFERROR(SUMIFS('2015'!$G:$G,'2015'!F:F,A97,'2015'!C:C,B97,'2015'!D:D,"",'2015'!AA:AA,"JRO",'2015'!L:L,"&lt;&gt;"), 0)</f>
        <v>0</v>
      </c>
      <c r="AU97" s="0" t="n">
        <f aca="false">IFERROR(SUMIFS('2015'!L:L,'2015'!F:F,A97,'2015'!C:C,B97,'2015'!D:D,"",'2015'!AA:AA,"JRO"), 0)</f>
        <v>0</v>
      </c>
      <c r="AV97" s="0" t="n">
        <f aca="false">IFERROR(AU97/AT97, 0)</f>
        <v>0</v>
      </c>
      <c r="AW97" s="0" t="n">
        <f aca="false">IFERROR(SUMIFS('2015'!$G:$G,'2015'!F:F,A97,'2015'!C:C,B97,'2015'!D:D,"",'2015'!AA:AA,"NRO",'2015'!L:L,"&lt;&gt;"), 0)</f>
        <v>0</v>
      </c>
      <c r="AX97" s="0" t="n">
        <f aca="false">IFERROR(SUMIFS('2015'!L:L,'2015'!F:F,A97,'2015'!C:C,B97,'2015'!D:D,"",'2015'!AA:AA,"NRO"), 0)</f>
        <v>0</v>
      </c>
      <c r="AY97" s="0" t="n">
        <f aca="false">IFERROR(AX97/AW97, 0)</f>
        <v>0</v>
      </c>
      <c r="AZ97" s="0" t="n">
        <f aca="false">IFERROR(SUMIFS('2015'!$G:$G,'2015'!F:F,A97,'2015'!C:C,B97,'2015'!D:D,"",'2015'!AA:AA,"CRO",'2015'!L:L,"&lt;&gt;"), 0)</f>
        <v>0</v>
      </c>
      <c r="BA97" s="0" t="n">
        <f aca="false">IFERROR(SUMIFS('2015'!L:L,'2015'!F:F,A97,'2015'!C:C,B97,'2015'!D:D,"",'2015'!AA:AA,"CRO"), 0)</f>
        <v>0</v>
      </c>
      <c r="BB97" s="0" t="n">
        <f aca="false">IFERROR(BA97/AZ97, 0)</f>
        <v>0</v>
      </c>
      <c r="BC97" s="0" t="n">
        <f aca="false">SUM(BF97,BI97)</f>
        <v>0</v>
      </c>
      <c r="BD97" s="0" t="n">
        <f aca="false">SUM(BG97,BJ97)</f>
        <v>0</v>
      </c>
      <c r="BE97" s="7" t="n">
        <f aca="false">IFERROR(BD97/BC97, 0)</f>
        <v>0</v>
      </c>
      <c r="BF97" s="0" t="n">
        <f aca="false">IFERROR(SUMIFS('2014'!$G:$G,'2014'!F:F,A97,'2014'!C:C,B97,'2014'!D:D,"",'2014'!AA:AA,"JRO",'2014'!L:L,"&lt;&gt;"), 0)</f>
        <v>0</v>
      </c>
      <c r="BG97" s="0" t="n">
        <f aca="false">IFERROR(SUMIFS('2014'!L:L,'2014'!F:F,A97,'2014'!C:C,B97,'2014'!D:D,"",'2014'!AA:AA,"JRO"), 0)</f>
        <v>0</v>
      </c>
      <c r="BH97" s="7" t="n">
        <f aca="false">IFERROR(BG97/BF97, 0)</f>
        <v>0</v>
      </c>
      <c r="BI97" s="0" t="n">
        <f aca="false">IFERROR(SUMIFS('2014'!$G:$G,'2014'!F:F,A97,'2014'!C:C,B97,'2014'!D:D,"",'2014'!AA:AA,"CRO",'2014'!L:L,"&lt;&gt;"), 0)</f>
        <v>0</v>
      </c>
      <c r="BJ97" s="0" t="n">
        <f aca="false">IFERROR(SUMIFS('2014'!L:L,'2014'!F:F,A97,'2014'!C:C,B97,'2014'!D:D,"",'2014'!AA:AA,"CRO"), 0)</f>
        <v>0</v>
      </c>
      <c r="BK97" s="0" t="n">
        <f aca="false">IFERROR(BJ97/BI97, 0)</f>
        <v>0</v>
      </c>
      <c r="BL97" s="0" t="n">
        <f aca="false">IFERROR(SUMIFS('2013'!$G:$G,'2013'!F:F,A97,'2013'!C:C,B97,'2013'!D:D,"",'2013'!AA:AA,"JRO",'2013'!L:L,"&lt;&gt;"), 0)</f>
        <v>0</v>
      </c>
      <c r="BM97" s="0" t="n">
        <f aca="false">IFERROR(SUMIFS('2013'!L:L,'2013'!F:F,A97,'2013'!C:C,B97,'2013'!D:D,"",'2013'!AA:AA,"JRO"), 0)</f>
        <v>0</v>
      </c>
      <c r="BN97" s="0" t="n">
        <f aca="false">IFERROR(BM97/BL97, 0)</f>
        <v>0</v>
      </c>
      <c r="BO97" s="0" t="n">
        <f aca="false">IFERROR(SUMIFS('2012'!$G:$G,'2012'!F:F,A97,'2012'!C:C,B97,'2012'!D:D,"",'2012'!AA:AA,"JRO",'2012'!L:L,"&lt;&gt;"), 0)</f>
        <v>0</v>
      </c>
      <c r="BP97" s="0" t="n">
        <f aca="false">IFERROR(SUMIFS('2012'!L:L,'2012'!F:F,A97,'2012'!C:C,B97,'2012'!D:D,"",'2012'!AA:AA,"JRO"), 0)</f>
        <v>0</v>
      </c>
      <c r="BQ97" s="0" t="n">
        <f aca="false">IFERROR(BP97/BO97, 0)</f>
        <v>0</v>
      </c>
      <c r="BR97" s="0" t="n">
        <f aca="false">IFERROR(SUMIFS('2011'!$G:$G,'2011'!F:F,A97,'2011'!C:C,B97,'2011'!D:D,"",'2011'!AA:AA,"JRO",'2011'!L:L,"&lt;&gt;"), 0)</f>
        <v>0</v>
      </c>
      <c r="BS97" s="0" t="n">
        <f aca="false">IFERROR(SUMIFS('2011'!L:L,'2011'!F:F,A97,'2011'!C:C,B97,'2011'!D:D,"",'2011'!AA:AA,"JRO"), 0)</f>
        <v>0</v>
      </c>
      <c r="BT97" s="7" t="n">
        <f aca="false">IFERROR(BS97/BR97, 0)</f>
        <v>0</v>
      </c>
      <c r="BU97" s="0" t="n">
        <f aca="false">IFERROR(SUMIFS('2010'!$G:$G,'2010'!F:F,A97,'2010'!C:C,B97,'2010'!D:D,"",'2010'!AA:AA,"JRO",'2010'!L:L,"&lt;&gt;"), 0)</f>
        <v>0</v>
      </c>
      <c r="BV97" s="0" t="n">
        <f aca="false">IFERROR(SUMIFS('2010'!L:L,'2010'!F:F,A97,'2010'!C:C,B97,'2010'!D:D,"",'2010'!AA:AA,"JRO"), 0)</f>
        <v>0</v>
      </c>
      <c r="BW97" s="7" t="n">
        <f aca="false">IFERROR(BV97/BU97, 0)</f>
        <v>0</v>
      </c>
      <c r="BX97" s="0" t="n">
        <f aca="false">IFERROR(SUMIFS('2009'!$G:$G,'2009'!F:F,A97,'2009'!C:C,B97,'2009'!D:D,"",'2009'!AA:AA,"JRO",'2009'!L:L,"&lt;&gt;"), 0)</f>
        <v>0</v>
      </c>
      <c r="BY97" s="0" t="n">
        <f aca="false">IFERROR(SUMIFS('2009'!L:L,'2009'!F:F,A97,'2009'!C:C,B97,'2009'!D:D,"",'2009'!AA:AA,"JRO"), 0)</f>
        <v>0</v>
      </c>
      <c r="BZ97" s="7" t="n">
        <f aca="false">IFERROR(BY97/BX97, 0)</f>
        <v>0</v>
      </c>
    </row>
    <row r="98" customFormat="false" ht="15" hidden="false" customHeight="false" outlineLevel="0" collapsed="false">
      <c r="A98" s="0" t="s">
        <v>96</v>
      </c>
      <c r="B98" s="13" t="s">
        <v>78</v>
      </c>
      <c r="C98" s="56" t="n">
        <f aca="false">IFERROR(AVERAGEIFS(I98:BZ98,I$2:BZ$2,"JRO escorts per deportee",I98:BZ98,"&lt;&gt;0"), 0)</f>
        <v>0</v>
      </c>
      <c r="D98" s="13" t="n">
        <f aca="false">IFERROR(AVERAGEIFS(I98:BZ98,I$2:BZ$2,"NRO escorts per deportee",I98:BZ98,"&lt;&gt;0"), 0)</f>
        <v>0</v>
      </c>
      <c r="E98" s="13" t="n">
        <f aca="false">IFERROR(AVERAGEIFS(I98:BZ98,I$2:BZ$2,"CRO escorts per deportee",I98:BZ98,"&lt;&gt;0"), 0)</f>
        <v>0</v>
      </c>
      <c r="G98" s="0" t="n">
        <f aca="false">SUM(J98,M98,P98)</f>
        <v>0</v>
      </c>
      <c r="H98" s="0" t="n">
        <f aca="false">SUM(K98,N98,Q98)</f>
        <v>0</v>
      </c>
      <c r="I98" s="7" t="n">
        <f aca="false">IFERROR(H98/G98, 0)</f>
        <v>0</v>
      </c>
      <c r="J98" s="0" t="n">
        <f aca="false">IFERROR(SUMIFS('2018'!$H:$H,'2018'!$C:$C,B98,'2018'!$F:$F,A98,'2018'!AA:AA,"JRO",'2018'!P:P,"&lt;&gt;")+SUMIFS('2018'!$I:$I,'2018'!$D:$D,B98,'2018'!$F:$F,A98,'2018'!AA:AA,"JRO",'2018'!Q:Q,"&lt;&gt;")+SUMIFS('2018'!$J:$J,'2018'!$E:$E,B98,'2018'!$F:$F,A98,'2018'!AA:AA,"JRO",'2018'!R:R,"&lt;&gt;"), 0)</f>
        <v>0</v>
      </c>
      <c r="K98" s="0" t="n">
        <f aca="false">IFERROR(SUMIFS('2018'!M:M,'2018'!AA:AA,"JRO",'2018'!F:F,A98,'2018'!C:C,B98)+SUMIFS('2018'!P:P,'2018'!AA:AA,"JRO",'2018'!F:F,A98,'2018'!C:C,B98)+SUMIFS('2018'!N:N,'2018'!AA:AA,"JRO",'2018'!F:F,A98,'2018'!D:D,B98)+SUMIFS('2018'!N:N,'2018'!AA:AA,"JRO",'2018'!F:F,A98,'2018'!D:D,B98)+SUMIFS('2018'!O:O,'2018'!AA:AA,"JRO",'2018'!F:F,A98,'2018'!E:E,B98)+SUMIFS('2018'!R:R,'2018'!AA:AA,"JRO",'2018'!F:F,A98,'2018'!E:E,B98), 0)</f>
        <v>0</v>
      </c>
      <c r="L98" s="7" t="n">
        <f aca="false">IFERROR(K98/J98, 0)</f>
        <v>0</v>
      </c>
      <c r="M98" s="0" t="n">
        <f aca="false">IFERROR(SUMIFS('2018'!$H:$H,'2018'!$C:$C,B98,'2018'!$F:$F,A98,'2018'!AA:AA,"NRO",'2018'!P:P,"&lt;&gt;")+SUMIFS('2018'!$I:$I,'2018'!$D:$D,B98,'2018'!$F:$F,A98,'2018'!AA:AA,"NRO",'2018'!Q:Q,"&lt;&gt;")+SUMIFS('2018'!$J:$J,'2018'!$E:$E,B98,'2018'!$F:$F,A98,'2018'!AA:AA,"NRO",'2018'!R:R,"&lt;&gt;"), 0)</f>
        <v>0</v>
      </c>
      <c r="N98" s="0" t="n">
        <f aca="false">IFERROR(SUMIFS('2018'!M:M,'2018'!AA:AA,"NRO",'2018'!F:F,A98,'2018'!C:C,B98)+SUMIFS('2018'!P:P,'2018'!AA:AA,"NRO",'2018'!F:F,A98,'2018'!C:C,B98)+SUMIFS('2018'!N:N,'2018'!AA:AA,"NRO",'2018'!F:F,A98,'2018'!D:D,B98)+SUMIFS('2018'!N:N,'2018'!AA:AA,"NRO",'2018'!F:F,A98,'2018'!D:D,B98)+SUMIFS('2018'!O:O,'2018'!AA:AA,"NRO",'2018'!F:F,A98,'2018'!E:E,B98)+SUMIFS('2018'!R:R,'2018'!AA:AA,"NRO",'2018'!F:F,A98,'2018'!E:E,B98), 0)</f>
        <v>0</v>
      </c>
      <c r="O98" s="7" t="n">
        <f aca="false">IFERROR(N98/M98, 0)</f>
        <v>0</v>
      </c>
      <c r="P98" s="0" t="n">
        <f aca="false">IFERROR(SUMIFS('2018'!$H:$H,'2018'!$C:$C,B98,'2018'!$F:$F,A98,'2018'!AA:AA,"CRO")+SUMIFS('2018'!$I:$I,'2018'!$D:$D,B98,'2018'!$F:$F,A98,'2018'!AA:AA,"CRO")+SUMIFS('2018'!$J:$J,'2018'!$E:$E,B98,'2018'!$F:$F,A98,'2018'!AA:AA,"CRO"), 0)</f>
        <v>0</v>
      </c>
      <c r="Q98" s="0" t="n">
        <f aca="false">IFERROR(SUMIFS('2018'!M:M,'2018'!AA:AA,"CRO",'2018'!F:F,A98,'2018'!C:C,B98)+SUMIFS('2018'!P:P,'2018'!AA:AA,"CRO",'2018'!F:F,A98,'2018'!C:C,B98)+SUMIFS('2018'!N:N,'2018'!AA:AA,"CRO",'2018'!F:F,A98,'2018'!D:D,B98)+SUMIFS('2018'!N:N,'2018'!AA:AA,"CRO",'2018'!F:F,A98,'2018'!D:D,B98)+SUMIFS('2018'!O:O,'2018'!AA:AA,"CRO",'2018'!F:F,A98,'2018'!E:E,B98)+SUMIFS('2018'!R:R,'2018'!AA:AA,"CRO",'2018'!F:F,A98,'2018'!E:E,B98), 0)</f>
        <v>0</v>
      </c>
      <c r="R98" s="7" t="n">
        <f aca="false">IFERROR(Q98/P98, 0)</f>
        <v>0</v>
      </c>
      <c r="S98" s="7" t="n">
        <f aca="false">SUM(V98,Y98,AB98)</f>
        <v>0</v>
      </c>
      <c r="T98" s="7" t="n">
        <f aca="false">SUM(W98,Z98,AC98)</f>
        <v>0</v>
      </c>
      <c r="U98" s="7" t="n">
        <f aca="false">IFERROR(T98/S98, 0)</f>
        <v>0</v>
      </c>
      <c r="V98" s="0" t="n">
        <f aca="false">SUMIFS('2017'!$H:$H,'2017'!$C:$C,B98,'2017'!$F:$F,A98,'2017'!AA:AA,"JRO",'2017'!P:P,"&lt;&gt;")+SUMIFS('2017'!$I:$I,'2017'!$D:$D,B98,'2017'!$F:$F,A98,'2017'!AA:AA,"JRO",'2017'!Q:Q,"&lt;&gt;")+SUMIFS('2017'!$J:$J,'2017'!$E:$E,B98,'2017'!$F:$F,A98,'2017'!AA:AA,"JRO",'2017'!R:R,"&lt;&gt;")</f>
        <v>0</v>
      </c>
      <c r="W98" s="0" t="n">
        <f aca="false">IFERROR(SUMIFS('2017'!M:M,'2017'!AA:AA,"JRO",'2017'!F:F,A98,'2017'!C:C,B98)+SUMIFS('2017'!P:P,'2017'!AA:AA,"JRO",'2017'!F:F,A98,'2017'!C:C,B98)+SUMIFS('2017'!N:N,'2017'!AA:AA,"JRO",'2017'!F:F,A98,'2017'!D:D,B98)+SUMIFS('2017'!N:N,'2017'!AA:AA,"JRO",'2017'!F:F,A98,'2017'!D:D,B98)+SUMIFS('2017'!O:O,'2017'!AA:AA,"JRO",'2017'!F:F,A98,'2017'!E:E,B98)+SUMIFS('2017'!R:R,'2017'!AA:AA,"JRO",'2017'!F:F,A98,'2017'!E:E,B98), 0)</f>
        <v>0</v>
      </c>
      <c r="X98" s="7" t="n">
        <f aca="false">IFERROR(W98/V98, 0)</f>
        <v>0</v>
      </c>
      <c r="Y98" s="0" t="n">
        <f aca="false">IFERROR(SUMIFS('2017'!$H:$H,'2017'!$C:$C,B98,'2017'!$F:$F,A98,'2017'!AA:AA,"NRO",'2017'!P:P,"&lt;&gt;")+SUMIFS('2017'!$I:$I,'2017'!$D:$D,B98,'2017'!$F:$F,A98,'2017'!AA:AA,"NRO",'2017'!Q:Q,"&lt;&gt;")+SUMIFS('2017'!$J:$J,'2017'!$E:$E,B98,'2017'!$F:$F,A98,'2017'!AA:AA,"NRO",'2017'!R:R,"&lt;&gt;"), 0)</f>
        <v>0</v>
      </c>
      <c r="Z98" s="0" t="n">
        <f aca="false">IFERROR(SUMIFS('2017'!M:M,'2017'!AA:AA,"NRO",'2017'!F:F,A98,'2017'!C:C,B98)+SUMIFS('2017'!P:P,'2017'!AA:AA,"NRO",'2017'!F:F,A98,'2017'!C:C,B98)+SUMIFS('2017'!N:N,'2017'!AA:AA,"NRO",'2017'!F:F,A98,'2017'!D:D,B98)+SUMIFS('2017'!N:N,'2017'!AA:AA,"NRO",'2017'!F:F,A98,'2017'!D:D,B98)+SUMIFS('2017'!O:O,'2017'!AA:AA,"NRO",'2017'!F:F,A98,'2017'!E:E,B98)+SUMIFS('2017'!R:R,'2017'!AA:AA,"NRO",'2017'!F:F,A98,'2017'!E:E,B98), 0)</f>
        <v>0</v>
      </c>
      <c r="AA98" s="7" t="n">
        <f aca="false">IFERROR(Z98/Y98, 0)</f>
        <v>0</v>
      </c>
      <c r="AB98" s="0" t="n">
        <f aca="false">IFERROR(SUMIFS('2017'!$H:$H,'2017'!$C:$C,B98,'2017'!$F:$F,A98,'2017'!AA:AA,"CRO",'2017'!P:P,"&lt;&gt;")+SUMIFS('2017'!$I:$I,'2017'!$D:$D,B98,'2017'!$F:$F,A98,'2017'!AA:AA,"CRO",'2017'!Q:Q,"&lt;&gt;")+SUMIFS('2017'!$J:$J,'2017'!$E:$E,B98,'2017'!$F:$F,A98,'2017'!AA:AA,"CRO",'2017'!R:R,"&lt;&gt;"), 0)</f>
        <v>0</v>
      </c>
      <c r="AC98" s="0" t="n">
        <f aca="false">IFERROR(SUMIFS('2017'!M:M,'2017'!AA:AA,"CRO",'2017'!F:F,A98,'2017'!C:C,B98)+SUMIFS('2017'!P:P,'2017'!AA:AA,"CRO",'2017'!F:F,A98,'2017'!C:C,B98)+SUMIFS('2017'!N:N,'2017'!AA:AA,"CRO",'2017'!F:F,A98,'2017'!D:D,B98)+SUMIFS('2017'!N:N,'2017'!AA:AA,"CRO",'2017'!F:F,A98,'2017'!D:D,B98)+SUMIFS('2017'!O:O,'2017'!AA:AA,"CRO",'2017'!F:F,A98,'2017'!E:E,B98)+SUMIFS('2017'!R:R,'2017'!AA:AA,"CRO",'2017'!F:F,A98,'2017'!E:E,B98), 0)</f>
        <v>0</v>
      </c>
      <c r="AD98" s="0" t="n">
        <f aca="false">IFERROR(AC98/AB98, 0)</f>
        <v>0</v>
      </c>
      <c r="AE98" s="0" t="n">
        <f aca="false">SUM(AH98,AK98,AN98)</f>
        <v>0</v>
      </c>
      <c r="AF98" s="0" t="n">
        <f aca="false">SUM(AI98,AL98,AO98)</f>
        <v>0</v>
      </c>
      <c r="AG98" s="7" t="n">
        <f aca="false">IFERROR(AF98/AE98, 0)</f>
        <v>0</v>
      </c>
      <c r="AH98" s="0" t="n">
        <f aca="false">IFERROR(SUMIFS('2016'!$G:$G,'2016'!F:F,A98,'2016'!C:C,B98,'2016'!D:D,"",'2016'!AA:AA,"JRO",'2016'!L:L,"&lt;&gt;"), 0)</f>
        <v>0</v>
      </c>
      <c r="AI98" s="0" t="n">
        <f aca="false">IFERROR(SUMIFS('2016'!L:L,'2016'!F:F,A98,'2016'!C:C,B98,'2016'!D:D,"",'2016'!AA:AA,"JRO"), 0)</f>
        <v>0</v>
      </c>
      <c r="AJ98" s="7" t="n">
        <f aca="false">IFERROR(AI98/AH98, 0)</f>
        <v>0</v>
      </c>
      <c r="AK98" s="0" t="n">
        <f aca="false">IFERROR(SUMIFS('2016'!$G:$G,'2016'!F:F,A98,'2016'!C:C,B98,'2016'!D:D,"",'2016'!AA:AA,"NRO",'2016'!L:L,"&lt;&gt;"), 0)</f>
        <v>0</v>
      </c>
      <c r="AL98" s="0" t="n">
        <f aca="false">IFERROR(SUMIFS('2016'!L:L,'2016'!F:F,A98,'2016'!C:C,B98,'2016'!D:D,"",'2016'!AA:AA,"NRO"), 0)</f>
        <v>0</v>
      </c>
      <c r="AM98" s="0" t="n">
        <f aca="false">IFERROR(AL98/AK98, 0)</f>
        <v>0</v>
      </c>
      <c r="AN98" s="0" t="n">
        <f aca="false">IFERROR(SUMIFS('2016'!$G:$G,'2016'!F:F,A98,'2016'!C:C,B98,'2016'!D:D,"",'2016'!AA:AA,"CRO",'2016'!L:L,"&lt;&gt;"), 0)</f>
        <v>0</v>
      </c>
      <c r="AO98" s="0" t="n">
        <f aca="false">IFERROR(SUMIFS('2016'!L:L,'2016'!F:F,A98,'2016'!C:C,B98,'2016'!D:D,"",'2016'!AA:AA,"CRO"), 0)</f>
        <v>0</v>
      </c>
      <c r="AP98" s="0" t="n">
        <f aca="false">IFERROR(AO98/AN98, 0)</f>
        <v>0</v>
      </c>
      <c r="AQ98" s="0" t="n">
        <f aca="false">SUM(AT98,AW98,AZ98)</f>
        <v>0</v>
      </c>
      <c r="AR98" s="0" t="n">
        <f aca="false">SUM(AU98,AX98,BA98)</f>
        <v>0</v>
      </c>
      <c r="AS98" s="7" t="n">
        <f aca="false">IFERROR(AR98/AQ98, 0)</f>
        <v>0</v>
      </c>
      <c r="AT98" s="0" t="n">
        <f aca="false">IFERROR(SUMIFS('2015'!$G:$G,'2015'!F:F,A98,'2015'!C:C,B98,'2015'!D:D,"",'2015'!AA:AA,"JRO",'2015'!L:L,"&lt;&gt;"), 0)</f>
        <v>0</v>
      </c>
      <c r="AU98" s="0" t="n">
        <f aca="false">IFERROR(SUMIFS('2015'!L:L,'2015'!F:F,A98,'2015'!C:C,B98,'2015'!D:D,"",'2015'!AA:AA,"JRO"), 0)</f>
        <v>0</v>
      </c>
      <c r="AV98" s="0" t="n">
        <f aca="false">IFERROR(AU98/AT98, 0)</f>
        <v>0</v>
      </c>
      <c r="AW98" s="0" t="n">
        <f aca="false">IFERROR(SUMIFS('2015'!$G:$G,'2015'!F:F,A98,'2015'!C:C,B98,'2015'!D:D,"",'2015'!AA:AA,"NRO",'2015'!L:L,"&lt;&gt;"), 0)</f>
        <v>0</v>
      </c>
      <c r="AX98" s="0" t="n">
        <f aca="false">IFERROR(SUMIFS('2015'!L:L,'2015'!F:F,A98,'2015'!C:C,B98,'2015'!D:D,"",'2015'!AA:AA,"NRO"), 0)</f>
        <v>0</v>
      </c>
      <c r="AY98" s="0" t="n">
        <f aca="false">IFERROR(AX98/AW98, 0)</f>
        <v>0</v>
      </c>
      <c r="AZ98" s="0" t="n">
        <f aca="false">IFERROR(SUMIFS('2015'!$G:$G,'2015'!F:F,A98,'2015'!C:C,B98,'2015'!D:D,"",'2015'!AA:AA,"CRO",'2015'!L:L,"&lt;&gt;"), 0)</f>
        <v>0</v>
      </c>
      <c r="BA98" s="0" t="n">
        <f aca="false">IFERROR(SUMIFS('2015'!L:L,'2015'!F:F,A98,'2015'!C:C,B98,'2015'!D:D,"",'2015'!AA:AA,"CRO"), 0)</f>
        <v>0</v>
      </c>
      <c r="BB98" s="0" t="n">
        <f aca="false">IFERROR(BA98/AZ98, 0)</f>
        <v>0</v>
      </c>
      <c r="BC98" s="0" t="n">
        <f aca="false">SUM(BF98,BI98)</f>
        <v>0</v>
      </c>
      <c r="BD98" s="0" t="n">
        <f aca="false">SUM(BG98,BJ98)</f>
        <v>0</v>
      </c>
      <c r="BE98" s="7" t="n">
        <f aca="false">IFERROR(BD98/BC98, 0)</f>
        <v>0</v>
      </c>
      <c r="BF98" s="0" t="n">
        <f aca="false">IFERROR(SUMIFS('2014'!$G:$G,'2014'!F:F,A98,'2014'!C:C,B98,'2014'!D:D,"",'2014'!AA:AA,"JRO",'2014'!L:L,"&lt;&gt;"), 0)</f>
        <v>0</v>
      </c>
      <c r="BG98" s="0" t="n">
        <f aca="false">IFERROR(SUMIFS('2014'!L:L,'2014'!F:F,A98,'2014'!C:C,B98,'2014'!D:D,"",'2014'!AA:AA,"JRO"), 0)</f>
        <v>0</v>
      </c>
      <c r="BH98" s="7" t="n">
        <f aca="false">IFERROR(BG98/BF98, 0)</f>
        <v>0</v>
      </c>
      <c r="BI98" s="0" t="n">
        <f aca="false">IFERROR(SUMIFS('2014'!$G:$G,'2014'!F:F,A98,'2014'!C:C,B98,'2014'!D:D,"",'2014'!AA:AA,"CRO",'2014'!L:L,"&lt;&gt;"), 0)</f>
        <v>0</v>
      </c>
      <c r="BJ98" s="0" t="n">
        <f aca="false">IFERROR(SUMIFS('2014'!L:L,'2014'!F:F,A98,'2014'!C:C,B98,'2014'!D:D,"",'2014'!AA:AA,"CRO"), 0)</f>
        <v>0</v>
      </c>
      <c r="BK98" s="0" t="n">
        <f aca="false">IFERROR(BJ98/BI98, 0)</f>
        <v>0</v>
      </c>
      <c r="BL98" s="0" t="n">
        <f aca="false">IFERROR(SUMIFS('2013'!$G:$G,'2013'!F:F,A98,'2013'!C:C,B98,'2013'!D:D,"",'2013'!AA:AA,"JRO",'2013'!L:L,"&lt;&gt;"), 0)</f>
        <v>0</v>
      </c>
      <c r="BM98" s="0" t="n">
        <f aca="false">IFERROR(SUMIFS('2013'!L:L,'2013'!F:F,A98,'2013'!C:C,B98,'2013'!D:D,"",'2013'!AA:AA,"JRO"), 0)</f>
        <v>0</v>
      </c>
      <c r="BN98" s="0" t="n">
        <f aca="false">IFERROR(BM98/BL98, 0)</f>
        <v>0</v>
      </c>
      <c r="BO98" s="0" t="n">
        <f aca="false">IFERROR(SUMIFS('2012'!$G:$G,'2012'!F:F,A98,'2012'!C:C,B98,'2012'!D:D,"",'2012'!AA:AA,"JRO",'2012'!L:L,"&lt;&gt;"), 0)</f>
        <v>0</v>
      </c>
      <c r="BP98" s="0" t="n">
        <f aca="false">IFERROR(SUMIFS('2012'!L:L,'2012'!F:F,A98,'2012'!C:C,B98,'2012'!D:D,"",'2012'!AA:AA,"JRO"), 0)</f>
        <v>0</v>
      </c>
      <c r="BQ98" s="0" t="n">
        <f aca="false">IFERROR(BP98/BO98, 0)</f>
        <v>0</v>
      </c>
      <c r="BR98" s="0" t="n">
        <f aca="false">IFERROR(SUMIFS('2011'!$G:$G,'2011'!F:F,A98,'2011'!C:C,B98,'2011'!D:D,"",'2011'!AA:AA,"JRO",'2011'!L:L,"&lt;&gt;"), 0)</f>
        <v>0</v>
      </c>
      <c r="BS98" s="0" t="n">
        <f aca="false">IFERROR(SUMIFS('2011'!L:L,'2011'!F:F,A98,'2011'!C:C,B98,'2011'!D:D,"",'2011'!AA:AA,"JRO"), 0)</f>
        <v>0</v>
      </c>
      <c r="BT98" s="7" t="n">
        <f aca="false">IFERROR(BS98/BR98, 0)</f>
        <v>0</v>
      </c>
      <c r="BU98" s="0" t="n">
        <f aca="false">IFERROR(SUMIFS('2010'!$G:$G,'2010'!F:F,A98,'2010'!C:C,B98,'2010'!D:D,"",'2010'!AA:AA,"JRO",'2010'!L:L,"&lt;&gt;"), 0)</f>
        <v>0</v>
      </c>
      <c r="BV98" s="0" t="n">
        <f aca="false">IFERROR(SUMIFS('2010'!L:L,'2010'!F:F,A98,'2010'!C:C,B98,'2010'!D:D,"",'2010'!AA:AA,"JRO"), 0)</f>
        <v>0</v>
      </c>
      <c r="BW98" s="7" t="n">
        <f aca="false">IFERROR(BV98/BU98, 0)</f>
        <v>0</v>
      </c>
      <c r="BX98" s="0" t="n">
        <f aca="false">IFERROR(SUMIFS('2009'!$G:$G,'2009'!F:F,A98,'2009'!C:C,B98,'2009'!D:D,"",'2009'!AA:AA,"JRO",'2009'!L:L,"&lt;&gt;"), 0)</f>
        <v>0</v>
      </c>
      <c r="BY98" s="0" t="n">
        <f aca="false">IFERROR(SUMIFS('2009'!L:L,'2009'!F:F,A98,'2009'!C:C,B98,'2009'!D:D,"",'2009'!AA:AA,"JRO"), 0)</f>
        <v>0</v>
      </c>
      <c r="BZ98" s="7" t="n">
        <f aca="false">IFERROR(BY98/BX98, 0)</f>
        <v>0</v>
      </c>
    </row>
    <row r="99" customFormat="false" ht="15" hidden="false" customHeight="false" outlineLevel="0" collapsed="false">
      <c r="A99" s="0" t="s">
        <v>96</v>
      </c>
      <c r="B99" s="17" t="s">
        <v>76</v>
      </c>
      <c r="C99" s="56" t="n">
        <f aca="false">IFERROR(AVERAGEIFS(I99:BZ99,I$2:BZ$2,"JRO escorts per deportee",I99:BZ99,"&lt;&gt;0"), 0)</f>
        <v>0</v>
      </c>
      <c r="D99" s="13" t="n">
        <f aca="false">IFERROR(AVERAGEIFS(I99:BZ99,I$2:BZ$2,"NRO escorts per deportee",I99:BZ99,"&lt;&gt;0"), 0)</f>
        <v>0</v>
      </c>
      <c r="E99" s="13" t="n">
        <f aca="false">IFERROR(AVERAGEIFS(I99:BZ99,I$2:BZ$2,"CRO escorts per deportee",I99:BZ99,"&lt;&gt;0"), 0)</f>
        <v>0</v>
      </c>
      <c r="G99" s="0" t="n">
        <f aca="false">SUM(J99,M99,P99)</f>
        <v>0</v>
      </c>
      <c r="H99" s="0" t="n">
        <f aca="false">SUM(K99,N99,Q99)</f>
        <v>0</v>
      </c>
      <c r="I99" s="7" t="n">
        <f aca="false">IFERROR(H99/G99, 0)</f>
        <v>0</v>
      </c>
      <c r="J99" s="0" t="n">
        <f aca="false">IFERROR(SUMIFS('2018'!$H:$H,'2018'!$C:$C,B99,'2018'!$F:$F,A99,'2018'!AA:AA,"JRO",'2018'!P:P,"&lt;&gt;")+SUMIFS('2018'!$I:$I,'2018'!$D:$D,B99,'2018'!$F:$F,A99,'2018'!AA:AA,"JRO",'2018'!Q:Q,"&lt;&gt;")+SUMIFS('2018'!$J:$J,'2018'!$E:$E,B99,'2018'!$F:$F,A99,'2018'!AA:AA,"JRO",'2018'!R:R,"&lt;&gt;"), 0)</f>
        <v>0</v>
      </c>
      <c r="K99" s="0" t="n">
        <f aca="false">IFERROR(SUMIFS('2018'!M:M,'2018'!AA:AA,"JRO",'2018'!F:F,A99,'2018'!C:C,B99)+SUMIFS('2018'!P:P,'2018'!AA:AA,"JRO",'2018'!F:F,A99,'2018'!C:C,B99)+SUMIFS('2018'!N:N,'2018'!AA:AA,"JRO",'2018'!F:F,A99,'2018'!D:D,B99)+SUMIFS('2018'!N:N,'2018'!AA:AA,"JRO",'2018'!F:F,A99,'2018'!D:D,B99)+SUMIFS('2018'!O:O,'2018'!AA:AA,"JRO",'2018'!F:F,A99,'2018'!E:E,B99)+SUMIFS('2018'!R:R,'2018'!AA:AA,"JRO",'2018'!F:F,A99,'2018'!E:E,B99), 0)</f>
        <v>0</v>
      </c>
      <c r="L99" s="7" t="n">
        <f aca="false">IFERROR(K99/J99, 0)</f>
        <v>0</v>
      </c>
      <c r="M99" s="0" t="n">
        <f aca="false">IFERROR(SUMIFS('2018'!$H:$H,'2018'!$C:$C,B99,'2018'!$F:$F,A99,'2018'!AA:AA,"NRO",'2018'!P:P,"&lt;&gt;")+SUMIFS('2018'!$I:$I,'2018'!$D:$D,B99,'2018'!$F:$F,A99,'2018'!AA:AA,"NRO",'2018'!Q:Q,"&lt;&gt;")+SUMIFS('2018'!$J:$J,'2018'!$E:$E,B99,'2018'!$F:$F,A99,'2018'!AA:AA,"NRO",'2018'!R:R,"&lt;&gt;"), 0)</f>
        <v>0</v>
      </c>
      <c r="N99" s="0" t="n">
        <f aca="false">IFERROR(SUMIFS('2018'!M:M,'2018'!AA:AA,"NRO",'2018'!F:F,A99,'2018'!C:C,B99)+SUMIFS('2018'!P:P,'2018'!AA:AA,"NRO",'2018'!F:F,A99,'2018'!C:C,B99)+SUMIFS('2018'!N:N,'2018'!AA:AA,"NRO",'2018'!F:F,A99,'2018'!D:D,B99)+SUMIFS('2018'!N:N,'2018'!AA:AA,"NRO",'2018'!F:F,A99,'2018'!D:D,B99)+SUMIFS('2018'!O:O,'2018'!AA:AA,"NRO",'2018'!F:F,A99,'2018'!E:E,B99)+SUMIFS('2018'!R:R,'2018'!AA:AA,"NRO",'2018'!F:F,A99,'2018'!E:E,B99), 0)</f>
        <v>0</v>
      </c>
      <c r="O99" s="7" t="n">
        <f aca="false">IFERROR(N99/M99, 0)</f>
        <v>0</v>
      </c>
      <c r="P99" s="0" t="n">
        <f aca="false">IFERROR(SUMIFS('2018'!$H:$H,'2018'!$C:$C,B99,'2018'!$F:$F,A99,'2018'!AA:AA,"CRO")+SUMIFS('2018'!$I:$I,'2018'!$D:$D,B99,'2018'!$F:$F,A99,'2018'!AA:AA,"CRO")+SUMIFS('2018'!$J:$J,'2018'!$E:$E,B99,'2018'!$F:$F,A99,'2018'!AA:AA,"CRO"), 0)</f>
        <v>0</v>
      </c>
      <c r="Q99" s="0" t="n">
        <f aca="false">IFERROR(SUMIFS('2018'!M:M,'2018'!AA:AA,"CRO",'2018'!F:F,A99,'2018'!C:C,B99)+SUMIFS('2018'!P:P,'2018'!AA:AA,"CRO",'2018'!F:F,A99,'2018'!C:C,B99)+SUMIFS('2018'!N:N,'2018'!AA:AA,"CRO",'2018'!F:F,A99,'2018'!D:D,B99)+SUMIFS('2018'!N:N,'2018'!AA:AA,"CRO",'2018'!F:F,A99,'2018'!D:D,B99)+SUMIFS('2018'!O:O,'2018'!AA:AA,"CRO",'2018'!F:F,A99,'2018'!E:E,B99)+SUMIFS('2018'!R:R,'2018'!AA:AA,"CRO",'2018'!F:F,A99,'2018'!E:E,B99), 0)</f>
        <v>0</v>
      </c>
      <c r="R99" s="7" t="n">
        <f aca="false">IFERROR(Q99/P99, 0)</f>
        <v>0</v>
      </c>
      <c r="S99" s="7" t="n">
        <f aca="false">SUM(V99,Y99,AB99)</f>
        <v>0</v>
      </c>
      <c r="T99" s="7" t="n">
        <f aca="false">SUM(W99,Z99,AC99)</f>
        <v>0</v>
      </c>
      <c r="U99" s="7" t="n">
        <f aca="false">IFERROR(T99/S99, 0)</f>
        <v>0</v>
      </c>
      <c r="V99" s="0" t="n">
        <f aca="false">SUMIFS('2017'!$H:$H,'2017'!$C:$C,B99,'2017'!$F:$F,A99,'2017'!AA:AA,"JRO",'2017'!P:P,"&lt;&gt;")+SUMIFS('2017'!$I:$I,'2017'!$D:$D,B99,'2017'!$F:$F,A99,'2017'!AA:AA,"JRO",'2017'!Q:Q,"&lt;&gt;")+SUMIFS('2017'!$J:$J,'2017'!$E:$E,B99,'2017'!$F:$F,A99,'2017'!AA:AA,"JRO",'2017'!R:R,"&lt;&gt;")</f>
        <v>0</v>
      </c>
      <c r="W99" s="0" t="n">
        <f aca="false">IFERROR(SUMIFS('2017'!M:M,'2017'!AA:AA,"JRO",'2017'!F:F,A99,'2017'!C:C,B99)+SUMIFS('2017'!P:P,'2017'!AA:AA,"JRO",'2017'!F:F,A99,'2017'!C:C,B99)+SUMIFS('2017'!N:N,'2017'!AA:AA,"JRO",'2017'!F:F,A99,'2017'!D:D,B99)+SUMIFS('2017'!N:N,'2017'!AA:AA,"JRO",'2017'!F:F,A99,'2017'!D:D,B99)+SUMIFS('2017'!O:O,'2017'!AA:AA,"JRO",'2017'!F:F,A99,'2017'!E:E,B99)+SUMIFS('2017'!R:R,'2017'!AA:AA,"JRO",'2017'!F:F,A99,'2017'!E:E,B99), 0)</f>
        <v>0</v>
      </c>
      <c r="X99" s="7" t="n">
        <f aca="false">IFERROR(W99/V99, 0)</f>
        <v>0</v>
      </c>
      <c r="Y99" s="0" t="n">
        <f aca="false">IFERROR(SUMIFS('2017'!$H:$H,'2017'!$C:$C,B99,'2017'!$F:$F,A99,'2017'!AA:AA,"NRO",'2017'!P:P,"&lt;&gt;")+SUMIFS('2017'!$I:$I,'2017'!$D:$D,B99,'2017'!$F:$F,A99,'2017'!AA:AA,"NRO",'2017'!Q:Q,"&lt;&gt;")+SUMIFS('2017'!$J:$J,'2017'!$E:$E,B99,'2017'!$F:$F,A99,'2017'!AA:AA,"NRO",'2017'!R:R,"&lt;&gt;"), 0)</f>
        <v>0</v>
      </c>
      <c r="Z99" s="0" t="n">
        <f aca="false">IFERROR(SUMIFS('2017'!M:M,'2017'!AA:AA,"NRO",'2017'!F:F,A99,'2017'!C:C,B99)+SUMIFS('2017'!P:P,'2017'!AA:AA,"NRO",'2017'!F:F,A99,'2017'!C:C,B99)+SUMIFS('2017'!N:N,'2017'!AA:AA,"NRO",'2017'!F:F,A99,'2017'!D:D,B99)+SUMIFS('2017'!N:N,'2017'!AA:AA,"NRO",'2017'!F:F,A99,'2017'!D:D,B99)+SUMIFS('2017'!O:O,'2017'!AA:AA,"NRO",'2017'!F:F,A99,'2017'!E:E,B99)+SUMIFS('2017'!R:R,'2017'!AA:AA,"NRO",'2017'!F:F,A99,'2017'!E:E,B99), 0)</f>
        <v>0</v>
      </c>
      <c r="AA99" s="7" t="n">
        <f aca="false">IFERROR(Z99/Y99, 0)</f>
        <v>0</v>
      </c>
      <c r="AB99" s="0" t="n">
        <f aca="false">IFERROR(SUMIFS('2017'!$H:$H,'2017'!$C:$C,B99,'2017'!$F:$F,A99,'2017'!AA:AA,"CRO",'2017'!P:P,"&lt;&gt;")+SUMIFS('2017'!$I:$I,'2017'!$D:$D,B99,'2017'!$F:$F,A99,'2017'!AA:AA,"CRO",'2017'!Q:Q,"&lt;&gt;")+SUMIFS('2017'!$J:$J,'2017'!$E:$E,B99,'2017'!$F:$F,A99,'2017'!AA:AA,"CRO",'2017'!R:R,"&lt;&gt;"), 0)</f>
        <v>0</v>
      </c>
      <c r="AC99" s="0" t="n">
        <f aca="false">IFERROR(SUMIFS('2017'!M:M,'2017'!AA:AA,"CRO",'2017'!F:F,A99,'2017'!C:C,B99)+SUMIFS('2017'!P:P,'2017'!AA:AA,"CRO",'2017'!F:F,A99,'2017'!C:C,B99)+SUMIFS('2017'!N:N,'2017'!AA:AA,"CRO",'2017'!F:F,A99,'2017'!D:D,B99)+SUMIFS('2017'!N:N,'2017'!AA:AA,"CRO",'2017'!F:F,A99,'2017'!D:D,B99)+SUMIFS('2017'!O:O,'2017'!AA:AA,"CRO",'2017'!F:F,A99,'2017'!E:E,B99)+SUMIFS('2017'!R:R,'2017'!AA:AA,"CRO",'2017'!F:F,A99,'2017'!E:E,B99), 0)</f>
        <v>0</v>
      </c>
      <c r="AD99" s="0" t="n">
        <f aca="false">IFERROR(AC99/AB99, 0)</f>
        <v>0</v>
      </c>
      <c r="AE99" s="0" t="n">
        <f aca="false">SUM(AH99,AK99,AN99)</f>
        <v>0</v>
      </c>
      <c r="AF99" s="0" t="n">
        <f aca="false">SUM(AI99,AL99,AO99)</f>
        <v>0</v>
      </c>
      <c r="AG99" s="7" t="n">
        <f aca="false">IFERROR(AF99/AE99, 0)</f>
        <v>0</v>
      </c>
      <c r="AH99" s="0" t="n">
        <f aca="false">IFERROR(SUMIFS('2016'!$G:$G,'2016'!F:F,A99,'2016'!C:C,B99,'2016'!D:D,"",'2016'!AA:AA,"JRO",'2016'!L:L,"&lt;&gt;"), 0)</f>
        <v>0</v>
      </c>
      <c r="AI99" s="0" t="n">
        <f aca="false">IFERROR(SUMIFS('2016'!L:L,'2016'!F:F,A99,'2016'!C:C,B99,'2016'!D:D,"",'2016'!AA:AA,"JRO"), 0)</f>
        <v>0</v>
      </c>
      <c r="AJ99" s="7" t="n">
        <f aca="false">IFERROR(AI99/AH99, 0)</f>
        <v>0</v>
      </c>
      <c r="AK99" s="0" t="n">
        <f aca="false">IFERROR(SUMIFS('2016'!$G:$G,'2016'!F:F,A99,'2016'!C:C,B99,'2016'!D:D,"",'2016'!AA:AA,"NRO",'2016'!L:L,"&lt;&gt;"), 0)</f>
        <v>0</v>
      </c>
      <c r="AL99" s="0" t="n">
        <f aca="false">IFERROR(SUMIFS('2016'!L:L,'2016'!F:F,A99,'2016'!C:C,B99,'2016'!D:D,"",'2016'!AA:AA,"NRO"), 0)</f>
        <v>0</v>
      </c>
      <c r="AM99" s="0" t="n">
        <f aca="false">IFERROR(AL99/AK99, 0)</f>
        <v>0</v>
      </c>
      <c r="AN99" s="0" t="n">
        <f aca="false">IFERROR(SUMIFS('2016'!$G:$G,'2016'!F:F,A99,'2016'!C:C,B99,'2016'!D:D,"",'2016'!AA:AA,"CRO",'2016'!L:L,"&lt;&gt;"), 0)</f>
        <v>0</v>
      </c>
      <c r="AO99" s="0" t="n">
        <f aca="false">IFERROR(SUMIFS('2016'!L:L,'2016'!F:F,A99,'2016'!C:C,B99,'2016'!D:D,"",'2016'!AA:AA,"CRO"), 0)</f>
        <v>0</v>
      </c>
      <c r="AP99" s="0" t="n">
        <f aca="false">IFERROR(AO99/AN99, 0)</f>
        <v>0</v>
      </c>
      <c r="AQ99" s="0" t="n">
        <f aca="false">SUM(AT99,AW99,AZ99)</f>
        <v>0</v>
      </c>
      <c r="AR99" s="0" t="n">
        <f aca="false">SUM(AU99,AX99,BA99)</f>
        <v>0</v>
      </c>
      <c r="AS99" s="7" t="n">
        <f aca="false">IFERROR(AR99/AQ99, 0)</f>
        <v>0</v>
      </c>
      <c r="AT99" s="0" t="n">
        <f aca="false">IFERROR(SUMIFS('2015'!$G:$G,'2015'!F:F,A99,'2015'!C:C,B99,'2015'!D:D,"",'2015'!AA:AA,"JRO",'2015'!L:L,"&lt;&gt;"), 0)</f>
        <v>0</v>
      </c>
      <c r="AU99" s="0" t="n">
        <f aca="false">IFERROR(SUMIFS('2015'!L:L,'2015'!F:F,A99,'2015'!C:C,B99,'2015'!D:D,"",'2015'!AA:AA,"JRO"), 0)</f>
        <v>0</v>
      </c>
      <c r="AV99" s="0" t="n">
        <f aca="false">IFERROR(AU99/AT99, 0)</f>
        <v>0</v>
      </c>
      <c r="AW99" s="0" t="n">
        <f aca="false">IFERROR(SUMIFS('2015'!$G:$G,'2015'!F:F,A99,'2015'!C:C,B99,'2015'!D:D,"",'2015'!AA:AA,"NRO",'2015'!L:L,"&lt;&gt;"), 0)</f>
        <v>0</v>
      </c>
      <c r="AX99" s="0" t="n">
        <f aca="false">IFERROR(SUMIFS('2015'!L:L,'2015'!F:F,A99,'2015'!C:C,B99,'2015'!D:D,"",'2015'!AA:AA,"NRO"), 0)</f>
        <v>0</v>
      </c>
      <c r="AY99" s="0" t="n">
        <f aca="false">IFERROR(AX99/AW99, 0)</f>
        <v>0</v>
      </c>
      <c r="AZ99" s="0" t="n">
        <f aca="false">IFERROR(SUMIFS('2015'!$G:$G,'2015'!F:F,A99,'2015'!C:C,B99,'2015'!D:D,"",'2015'!AA:AA,"CRO",'2015'!L:L,"&lt;&gt;"), 0)</f>
        <v>0</v>
      </c>
      <c r="BA99" s="0" t="n">
        <f aca="false">IFERROR(SUMIFS('2015'!L:L,'2015'!F:F,A99,'2015'!C:C,B99,'2015'!D:D,"",'2015'!AA:AA,"CRO"), 0)</f>
        <v>0</v>
      </c>
      <c r="BB99" s="0" t="n">
        <f aca="false">IFERROR(BA99/AZ99, 0)</f>
        <v>0</v>
      </c>
      <c r="BC99" s="0" t="n">
        <f aca="false">SUM(BF99,BI99)</f>
        <v>0</v>
      </c>
      <c r="BD99" s="0" t="n">
        <f aca="false">SUM(BG99,BJ99)</f>
        <v>0</v>
      </c>
      <c r="BE99" s="7" t="n">
        <f aca="false">IFERROR(BD99/BC99, 0)</f>
        <v>0</v>
      </c>
      <c r="BF99" s="0" t="n">
        <f aca="false">IFERROR(SUMIFS('2014'!$G:$G,'2014'!F:F,A99,'2014'!C:C,B99,'2014'!D:D,"",'2014'!AA:AA,"JRO",'2014'!L:L,"&lt;&gt;"), 0)</f>
        <v>0</v>
      </c>
      <c r="BG99" s="0" t="n">
        <f aca="false">IFERROR(SUMIFS('2014'!L:L,'2014'!F:F,A99,'2014'!C:C,B99,'2014'!D:D,"",'2014'!AA:AA,"JRO"), 0)</f>
        <v>0</v>
      </c>
      <c r="BH99" s="7" t="n">
        <f aca="false">IFERROR(BG99/BF99, 0)</f>
        <v>0</v>
      </c>
      <c r="BI99" s="0" t="n">
        <f aca="false">IFERROR(SUMIFS('2014'!$G:$G,'2014'!F:F,A99,'2014'!C:C,B99,'2014'!D:D,"",'2014'!AA:AA,"CRO",'2014'!L:L,"&lt;&gt;"), 0)</f>
        <v>0</v>
      </c>
      <c r="BJ99" s="0" t="n">
        <f aca="false">IFERROR(SUMIFS('2014'!L:L,'2014'!F:F,A99,'2014'!C:C,B99,'2014'!D:D,"",'2014'!AA:AA,"CRO"), 0)</f>
        <v>0</v>
      </c>
      <c r="BK99" s="0" t="n">
        <f aca="false">IFERROR(BJ99/BI99, 0)</f>
        <v>0</v>
      </c>
      <c r="BL99" s="0" t="n">
        <f aca="false">IFERROR(SUMIFS('2013'!$G:$G,'2013'!F:F,A99,'2013'!C:C,B99,'2013'!D:D,"",'2013'!AA:AA,"JRO",'2013'!L:L,"&lt;&gt;"), 0)</f>
        <v>0</v>
      </c>
      <c r="BM99" s="0" t="n">
        <f aca="false">IFERROR(SUMIFS('2013'!L:L,'2013'!F:F,A99,'2013'!C:C,B99,'2013'!D:D,"",'2013'!AA:AA,"JRO"), 0)</f>
        <v>0</v>
      </c>
      <c r="BN99" s="0" t="n">
        <f aca="false">IFERROR(BM99/BL99, 0)</f>
        <v>0</v>
      </c>
      <c r="BO99" s="0" t="n">
        <f aca="false">IFERROR(SUMIFS('2012'!$G:$G,'2012'!F:F,A99,'2012'!C:C,B99,'2012'!D:D,"",'2012'!AA:AA,"JRO",'2012'!L:L,"&lt;&gt;"), 0)</f>
        <v>0</v>
      </c>
      <c r="BP99" s="0" t="n">
        <f aca="false">IFERROR(SUMIFS('2012'!L:L,'2012'!F:F,A99,'2012'!C:C,B99,'2012'!D:D,"",'2012'!AA:AA,"JRO"), 0)</f>
        <v>0</v>
      </c>
      <c r="BQ99" s="0" t="n">
        <f aca="false">IFERROR(BP99/BO99, 0)</f>
        <v>0</v>
      </c>
      <c r="BR99" s="0" t="n">
        <f aca="false">IFERROR(SUMIFS('2011'!$G:$G,'2011'!F:F,A99,'2011'!C:C,B99,'2011'!D:D,"",'2011'!AA:AA,"JRO",'2011'!L:L,"&lt;&gt;"), 0)</f>
        <v>0</v>
      </c>
      <c r="BS99" s="0" t="n">
        <f aca="false">IFERROR(SUMIFS('2011'!L:L,'2011'!F:F,A99,'2011'!C:C,B99,'2011'!D:D,"",'2011'!AA:AA,"JRO"), 0)</f>
        <v>0</v>
      </c>
      <c r="BT99" s="7" t="n">
        <f aca="false">IFERROR(BS99/BR99, 0)</f>
        <v>0</v>
      </c>
      <c r="BU99" s="0" t="n">
        <f aca="false">IFERROR(SUMIFS('2010'!$G:$G,'2010'!F:F,A99,'2010'!C:C,B99,'2010'!D:D,"",'2010'!AA:AA,"JRO",'2010'!L:L,"&lt;&gt;"), 0)</f>
        <v>0</v>
      </c>
      <c r="BV99" s="0" t="n">
        <f aca="false">IFERROR(SUMIFS('2010'!L:L,'2010'!F:F,A99,'2010'!C:C,B99,'2010'!D:D,"",'2010'!AA:AA,"JRO"), 0)</f>
        <v>0</v>
      </c>
      <c r="BW99" s="7" t="n">
        <f aca="false">IFERROR(BV99/BU99, 0)</f>
        <v>0</v>
      </c>
      <c r="BX99" s="0" t="n">
        <f aca="false">IFERROR(SUMIFS('2009'!$G:$G,'2009'!F:F,A99,'2009'!C:C,B99,'2009'!D:D,"",'2009'!AA:AA,"JRO",'2009'!L:L,"&lt;&gt;"), 0)</f>
        <v>0</v>
      </c>
      <c r="BY99" s="0" t="n">
        <f aca="false">IFERROR(SUMIFS('2009'!L:L,'2009'!F:F,A99,'2009'!C:C,B99,'2009'!D:D,"",'2009'!AA:AA,"JRO"), 0)</f>
        <v>0</v>
      </c>
      <c r="BZ99" s="7" t="n">
        <f aca="false">IFERROR(BY99/BX99, 0)</f>
        <v>0</v>
      </c>
    </row>
    <row r="100" customFormat="false" ht="15" hidden="false" customHeight="false" outlineLevel="0" collapsed="false">
      <c r="A100" s="0" t="s">
        <v>96</v>
      </c>
      <c r="B100" s="17" t="s">
        <v>55</v>
      </c>
      <c r="C100" s="56" t="n">
        <f aca="false">IFERROR(AVERAGEIFS(I100:BZ100,I$2:BZ$2,"JRO escorts per deportee",I100:BZ100,"&lt;&gt;0"), 0)</f>
        <v>2.5</v>
      </c>
      <c r="D100" s="13" t="n">
        <f aca="false">IFERROR(AVERAGEIFS(I100:BZ100,I$2:BZ$2,"NRO escorts per deportee",I100:BZ100,"&lt;&gt;0"), 0)</f>
        <v>0</v>
      </c>
      <c r="E100" s="13" t="n">
        <f aca="false">IFERROR(AVERAGEIFS(I100:BZ100,I$2:BZ$2,"CRO escorts per deportee",I100:BZ100,"&lt;&gt;0"), 0)</f>
        <v>0</v>
      </c>
      <c r="G100" s="0" t="n">
        <f aca="false">SUM(J100,M100,P100)</f>
        <v>0</v>
      </c>
      <c r="H100" s="0" t="n">
        <f aca="false">SUM(K100,N100,Q100)</f>
        <v>0</v>
      </c>
      <c r="I100" s="7" t="n">
        <f aca="false">IFERROR(H100/G100, 0)</f>
        <v>0</v>
      </c>
      <c r="J100" s="0" t="n">
        <f aca="false">IFERROR(SUMIFS('2018'!$H:$H,'2018'!$C:$C,B100,'2018'!$F:$F,A100,'2018'!AA:AA,"JRO",'2018'!P:P,"&lt;&gt;")+SUMIFS('2018'!$I:$I,'2018'!$D:$D,B100,'2018'!$F:$F,A100,'2018'!AA:AA,"JRO",'2018'!Q:Q,"&lt;&gt;")+SUMIFS('2018'!$J:$J,'2018'!$E:$E,B100,'2018'!$F:$F,A100,'2018'!AA:AA,"JRO",'2018'!R:R,"&lt;&gt;"), 0)</f>
        <v>0</v>
      </c>
      <c r="K100" s="0" t="n">
        <f aca="false">IFERROR(SUMIFS('2018'!M:M,'2018'!AA:AA,"JRO",'2018'!F:F,A100,'2018'!C:C,B100)+SUMIFS('2018'!P:P,'2018'!AA:AA,"JRO",'2018'!F:F,A100,'2018'!C:C,B100)+SUMIFS('2018'!N:N,'2018'!AA:AA,"JRO",'2018'!F:F,A100,'2018'!D:D,B100)+SUMIFS('2018'!N:N,'2018'!AA:AA,"JRO",'2018'!F:F,A100,'2018'!D:D,B100)+SUMIFS('2018'!O:O,'2018'!AA:AA,"JRO",'2018'!F:F,A100,'2018'!E:E,B100)+SUMIFS('2018'!R:R,'2018'!AA:AA,"JRO",'2018'!F:F,A100,'2018'!E:E,B100), 0)</f>
        <v>0</v>
      </c>
      <c r="L100" s="7" t="n">
        <f aca="false">IFERROR(K100/J100, 0)</f>
        <v>0</v>
      </c>
      <c r="M100" s="0" t="n">
        <f aca="false">IFERROR(SUMIFS('2018'!$H:$H,'2018'!$C:$C,B100,'2018'!$F:$F,A100,'2018'!AA:AA,"NRO",'2018'!P:P,"&lt;&gt;")+SUMIFS('2018'!$I:$I,'2018'!$D:$D,B100,'2018'!$F:$F,A100,'2018'!AA:AA,"NRO",'2018'!Q:Q,"&lt;&gt;")+SUMIFS('2018'!$J:$J,'2018'!$E:$E,B100,'2018'!$F:$F,A100,'2018'!AA:AA,"NRO",'2018'!R:R,"&lt;&gt;"), 0)</f>
        <v>0</v>
      </c>
      <c r="N100" s="0" t="n">
        <f aca="false">IFERROR(SUMIFS('2018'!M:M,'2018'!AA:AA,"NRO",'2018'!F:F,A100,'2018'!C:C,B100)+SUMIFS('2018'!P:P,'2018'!AA:AA,"NRO",'2018'!F:F,A100,'2018'!C:C,B100)+SUMIFS('2018'!N:N,'2018'!AA:AA,"NRO",'2018'!F:F,A100,'2018'!D:D,B100)+SUMIFS('2018'!N:N,'2018'!AA:AA,"NRO",'2018'!F:F,A100,'2018'!D:D,B100)+SUMIFS('2018'!O:O,'2018'!AA:AA,"NRO",'2018'!F:F,A100,'2018'!E:E,B100)+SUMIFS('2018'!R:R,'2018'!AA:AA,"NRO",'2018'!F:F,A100,'2018'!E:E,B100), 0)</f>
        <v>0</v>
      </c>
      <c r="O100" s="7" t="n">
        <f aca="false">IFERROR(N100/M100, 0)</f>
        <v>0</v>
      </c>
      <c r="P100" s="0" t="n">
        <f aca="false">IFERROR(SUMIFS('2018'!$H:$H,'2018'!$C:$C,B100,'2018'!$F:$F,A100,'2018'!AA:AA,"CRO")+SUMIFS('2018'!$I:$I,'2018'!$D:$D,B100,'2018'!$F:$F,A100,'2018'!AA:AA,"CRO")+SUMIFS('2018'!$J:$J,'2018'!$E:$E,B100,'2018'!$F:$F,A100,'2018'!AA:AA,"CRO"), 0)</f>
        <v>0</v>
      </c>
      <c r="Q100" s="0" t="n">
        <f aca="false">IFERROR(SUMIFS('2018'!M:M,'2018'!AA:AA,"CRO",'2018'!F:F,A100,'2018'!C:C,B100)+SUMIFS('2018'!P:P,'2018'!AA:AA,"CRO",'2018'!F:F,A100,'2018'!C:C,B100)+SUMIFS('2018'!N:N,'2018'!AA:AA,"CRO",'2018'!F:F,A100,'2018'!D:D,B100)+SUMIFS('2018'!N:N,'2018'!AA:AA,"CRO",'2018'!F:F,A100,'2018'!D:D,B100)+SUMIFS('2018'!O:O,'2018'!AA:AA,"CRO",'2018'!F:F,A100,'2018'!E:E,B100)+SUMIFS('2018'!R:R,'2018'!AA:AA,"CRO",'2018'!F:F,A100,'2018'!E:E,B100), 0)</f>
        <v>0</v>
      </c>
      <c r="R100" s="7" t="n">
        <f aca="false">IFERROR(Q100/P100, 0)</f>
        <v>0</v>
      </c>
      <c r="S100" s="7" t="n">
        <f aca="false">SUM(V100,Y100,AB100)</f>
        <v>0</v>
      </c>
      <c r="T100" s="7" t="n">
        <f aca="false">SUM(W100,Z100,AC100)</f>
        <v>0</v>
      </c>
      <c r="U100" s="7" t="n">
        <f aca="false">IFERROR(T100/S100, 0)</f>
        <v>0</v>
      </c>
      <c r="V100" s="0" t="n">
        <f aca="false">SUMIFS('2017'!$H:$H,'2017'!$C:$C,B100,'2017'!$F:$F,A100,'2017'!AA:AA,"JRO",'2017'!P:P,"&lt;&gt;")+SUMIFS('2017'!$I:$I,'2017'!$D:$D,B100,'2017'!$F:$F,A100,'2017'!AA:AA,"JRO",'2017'!Q:Q,"&lt;&gt;")+SUMIFS('2017'!$J:$J,'2017'!$E:$E,B100,'2017'!$F:$F,A100,'2017'!AA:AA,"JRO",'2017'!R:R,"&lt;&gt;")</f>
        <v>0</v>
      </c>
      <c r="W100" s="0" t="n">
        <f aca="false">IFERROR(SUMIFS('2017'!M:M,'2017'!AA:AA,"JRO",'2017'!F:F,A100,'2017'!C:C,B100)+SUMIFS('2017'!P:P,'2017'!AA:AA,"JRO",'2017'!F:F,A100,'2017'!C:C,B100)+SUMIFS('2017'!N:N,'2017'!AA:AA,"JRO",'2017'!F:F,A100,'2017'!D:D,B100)+SUMIFS('2017'!N:N,'2017'!AA:AA,"JRO",'2017'!F:F,A100,'2017'!D:D,B100)+SUMIFS('2017'!O:O,'2017'!AA:AA,"JRO",'2017'!F:F,A100,'2017'!E:E,B100)+SUMIFS('2017'!R:R,'2017'!AA:AA,"JRO",'2017'!F:F,A100,'2017'!E:E,B100), 0)</f>
        <v>0</v>
      </c>
      <c r="X100" s="7" t="n">
        <f aca="false">IFERROR(W100/V100, 0)</f>
        <v>0</v>
      </c>
      <c r="Y100" s="0" t="n">
        <f aca="false">IFERROR(SUMIFS('2017'!$H:$H,'2017'!$C:$C,B100,'2017'!$F:$F,A100,'2017'!AA:AA,"NRO",'2017'!P:P,"&lt;&gt;")+SUMIFS('2017'!$I:$I,'2017'!$D:$D,B100,'2017'!$F:$F,A100,'2017'!AA:AA,"NRO",'2017'!Q:Q,"&lt;&gt;")+SUMIFS('2017'!$J:$J,'2017'!$E:$E,B100,'2017'!$F:$F,A100,'2017'!AA:AA,"NRO",'2017'!R:R,"&lt;&gt;"), 0)</f>
        <v>0</v>
      </c>
      <c r="Z100" s="0" t="n">
        <f aca="false">IFERROR(SUMIFS('2017'!M:M,'2017'!AA:AA,"NRO",'2017'!F:F,A100,'2017'!C:C,B100)+SUMIFS('2017'!P:P,'2017'!AA:AA,"NRO",'2017'!F:F,A100,'2017'!C:C,B100)+SUMIFS('2017'!N:N,'2017'!AA:AA,"NRO",'2017'!F:F,A100,'2017'!D:D,B100)+SUMIFS('2017'!N:N,'2017'!AA:AA,"NRO",'2017'!F:F,A100,'2017'!D:D,B100)+SUMIFS('2017'!O:O,'2017'!AA:AA,"NRO",'2017'!F:F,A100,'2017'!E:E,B100)+SUMIFS('2017'!R:R,'2017'!AA:AA,"NRO",'2017'!F:F,A100,'2017'!E:E,B100), 0)</f>
        <v>0</v>
      </c>
      <c r="AA100" s="7" t="n">
        <f aca="false">IFERROR(Z100/Y100, 0)</f>
        <v>0</v>
      </c>
      <c r="AB100" s="0" t="n">
        <f aca="false">IFERROR(SUMIFS('2017'!$H:$H,'2017'!$C:$C,B100,'2017'!$F:$F,A100,'2017'!AA:AA,"CRO",'2017'!P:P,"&lt;&gt;")+SUMIFS('2017'!$I:$I,'2017'!$D:$D,B100,'2017'!$F:$F,A100,'2017'!AA:AA,"CRO",'2017'!Q:Q,"&lt;&gt;")+SUMIFS('2017'!$J:$J,'2017'!$E:$E,B100,'2017'!$F:$F,A100,'2017'!AA:AA,"CRO",'2017'!R:R,"&lt;&gt;"), 0)</f>
        <v>0</v>
      </c>
      <c r="AC100" s="0" t="n">
        <f aca="false">IFERROR(SUMIFS('2017'!M:M,'2017'!AA:AA,"CRO",'2017'!F:F,A100,'2017'!C:C,B100)+SUMIFS('2017'!P:P,'2017'!AA:AA,"CRO",'2017'!F:F,A100,'2017'!C:C,B100)+SUMIFS('2017'!N:N,'2017'!AA:AA,"CRO",'2017'!F:F,A100,'2017'!D:D,B100)+SUMIFS('2017'!N:N,'2017'!AA:AA,"CRO",'2017'!F:F,A100,'2017'!D:D,B100)+SUMIFS('2017'!O:O,'2017'!AA:AA,"CRO",'2017'!F:F,A100,'2017'!E:E,B100)+SUMIFS('2017'!R:R,'2017'!AA:AA,"CRO",'2017'!F:F,A100,'2017'!E:E,B100), 0)</f>
        <v>0</v>
      </c>
      <c r="AD100" s="0" t="n">
        <f aca="false">IFERROR(AC100/AB100, 0)</f>
        <v>0</v>
      </c>
      <c r="AE100" s="0" t="n">
        <f aca="false">SUM(AH100,AK100,AN100)</f>
        <v>0</v>
      </c>
      <c r="AF100" s="0" t="n">
        <f aca="false">SUM(AI100,AL100,AO100)</f>
        <v>0</v>
      </c>
      <c r="AG100" s="7" t="n">
        <f aca="false">IFERROR(AF100/AE100, 0)</f>
        <v>0</v>
      </c>
      <c r="AH100" s="0" t="n">
        <f aca="false">IFERROR(SUMIFS('2016'!$G:$G,'2016'!F:F,A100,'2016'!C:C,B100,'2016'!D:D,"",'2016'!AA:AA,"JRO",'2016'!L:L,"&lt;&gt;"), 0)</f>
        <v>0</v>
      </c>
      <c r="AI100" s="0" t="n">
        <f aca="false">IFERROR(SUMIFS('2016'!L:L,'2016'!F:F,A100,'2016'!C:C,B100,'2016'!D:D,"",'2016'!AA:AA,"JRO"), 0)</f>
        <v>0</v>
      </c>
      <c r="AJ100" s="7" t="n">
        <f aca="false">IFERROR(AI100/AH100, 0)</f>
        <v>0</v>
      </c>
      <c r="AK100" s="0" t="n">
        <f aca="false">IFERROR(SUMIFS('2016'!$G:$G,'2016'!F:F,A100,'2016'!C:C,B100,'2016'!D:D,"",'2016'!AA:AA,"NRO",'2016'!L:L,"&lt;&gt;"), 0)</f>
        <v>0</v>
      </c>
      <c r="AL100" s="0" t="n">
        <f aca="false">IFERROR(SUMIFS('2016'!L:L,'2016'!F:F,A100,'2016'!C:C,B100,'2016'!D:D,"",'2016'!AA:AA,"NRO"), 0)</f>
        <v>0</v>
      </c>
      <c r="AM100" s="0" t="n">
        <f aca="false">IFERROR(AL100/AK100, 0)</f>
        <v>0</v>
      </c>
      <c r="AN100" s="0" t="n">
        <f aca="false">IFERROR(SUMIFS('2016'!$G:$G,'2016'!F:F,A100,'2016'!C:C,B100,'2016'!D:D,"",'2016'!AA:AA,"CRO",'2016'!L:L,"&lt;&gt;"), 0)</f>
        <v>0</v>
      </c>
      <c r="AO100" s="0" t="n">
        <f aca="false">IFERROR(SUMIFS('2016'!L:L,'2016'!F:F,A100,'2016'!C:C,B100,'2016'!D:D,"",'2016'!AA:AA,"CRO"), 0)</f>
        <v>0</v>
      </c>
      <c r="AP100" s="0" t="n">
        <f aca="false">IFERROR(AO100/AN100, 0)</f>
        <v>0</v>
      </c>
      <c r="AQ100" s="0" t="n">
        <f aca="false">SUM(AT100,AW100,AZ100)</f>
        <v>0</v>
      </c>
      <c r="AR100" s="0" t="n">
        <f aca="false">SUM(AU100,AX100,BA100)</f>
        <v>0</v>
      </c>
      <c r="AS100" s="7" t="n">
        <f aca="false">IFERROR(AR100/AQ100, 0)</f>
        <v>0</v>
      </c>
      <c r="AT100" s="0" t="n">
        <f aca="false">IFERROR(SUMIFS('2015'!$G:$G,'2015'!F:F,A100,'2015'!C:C,B100,'2015'!D:D,"",'2015'!AA:AA,"JRO",'2015'!L:L,"&lt;&gt;"), 0)</f>
        <v>0</v>
      </c>
      <c r="AU100" s="0" t="n">
        <f aca="false">IFERROR(SUMIFS('2015'!L:L,'2015'!F:F,A100,'2015'!C:C,B100,'2015'!D:D,"",'2015'!AA:AA,"JRO"), 0)</f>
        <v>0</v>
      </c>
      <c r="AV100" s="0" t="n">
        <f aca="false">IFERROR(AU100/AT100, 0)</f>
        <v>0</v>
      </c>
      <c r="AW100" s="0" t="n">
        <f aca="false">IFERROR(SUMIFS('2015'!$G:$G,'2015'!F:F,A100,'2015'!C:C,B100,'2015'!D:D,"",'2015'!AA:AA,"NRO",'2015'!L:L,"&lt;&gt;"), 0)</f>
        <v>0</v>
      </c>
      <c r="AX100" s="0" t="n">
        <f aca="false">IFERROR(SUMIFS('2015'!L:L,'2015'!F:F,A100,'2015'!C:C,B100,'2015'!D:D,"",'2015'!AA:AA,"NRO"), 0)</f>
        <v>0</v>
      </c>
      <c r="AY100" s="0" t="n">
        <f aca="false">IFERROR(AX100/AW100, 0)</f>
        <v>0</v>
      </c>
      <c r="AZ100" s="0" t="n">
        <f aca="false">IFERROR(SUMIFS('2015'!$G:$G,'2015'!F:F,A100,'2015'!C:C,B100,'2015'!D:D,"",'2015'!AA:AA,"CRO",'2015'!L:L,"&lt;&gt;"), 0)</f>
        <v>0</v>
      </c>
      <c r="BA100" s="0" t="n">
        <f aca="false">IFERROR(SUMIFS('2015'!L:L,'2015'!F:F,A100,'2015'!C:C,B100,'2015'!D:D,"",'2015'!AA:AA,"CRO"), 0)</f>
        <v>0</v>
      </c>
      <c r="BB100" s="0" t="n">
        <f aca="false">IFERROR(BA100/AZ100, 0)</f>
        <v>0</v>
      </c>
      <c r="BC100" s="0" t="n">
        <f aca="false">SUM(BF100,BI100)</f>
        <v>3</v>
      </c>
      <c r="BD100" s="0" t="n">
        <f aca="false">SUM(BG100,BJ100)</f>
        <v>7</v>
      </c>
      <c r="BE100" s="7" t="n">
        <f aca="false">IFERROR(BD100/BC100, 0)</f>
        <v>2.33333333333333</v>
      </c>
      <c r="BF100" s="0" t="n">
        <f aca="false">IFERROR(SUMIFS('2014'!$G:$G,'2014'!F:F,A100,'2014'!C:C,B100,'2014'!D:D,"",'2014'!AA:AA,"JRO",'2014'!L:L,"&lt;&gt;"), 0)</f>
        <v>3</v>
      </c>
      <c r="BG100" s="0" t="n">
        <f aca="false">IFERROR(SUMIFS('2014'!L:L,'2014'!F:F,A100,'2014'!C:C,B100,'2014'!D:D,"",'2014'!AA:AA,"JRO"), 0)</f>
        <v>7</v>
      </c>
      <c r="BH100" s="7" t="n">
        <f aca="false">IFERROR(BG100/BF100, 0)</f>
        <v>2.33333333333333</v>
      </c>
      <c r="BI100" s="0" t="n">
        <f aca="false">IFERROR(SUMIFS('2014'!$G:$G,'2014'!F:F,A100,'2014'!C:C,B100,'2014'!D:D,"",'2014'!AA:AA,"CRO",'2014'!L:L,"&lt;&gt;"), 0)</f>
        <v>0</v>
      </c>
      <c r="BJ100" s="0" t="n">
        <f aca="false">IFERROR(SUMIFS('2014'!L:L,'2014'!F:F,A100,'2014'!C:C,B100,'2014'!D:D,"",'2014'!AA:AA,"CRO"), 0)</f>
        <v>0</v>
      </c>
      <c r="BK100" s="0" t="n">
        <f aca="false">IFERROR(BJ100/BI100, 0)</f>
        <v>0</v>
      </c>
      <c r="BL100" s="0" t="n">
        <f aca="false">IFERROR(SUMIFS('2013'!$G:$G,'2013'!F:F,A100,'2013'!C:C,B100,'2013'!D:D,"",'2013'!AA:AA,"JRO",'2013'!L:L,"&lt;&gt;"), 0)</f>
        <v>3</v>
      </c>
      <c r="BM100" s="0" t="n">
        <f aca="false">IFERROR(SUMIFS('2013'!L:L,'2013'!F:F,A100,'2013'!C:C,B100,'2013'!D:D,"",'2013'!AA:AA,"JRO"), 0)</f>
        <v>8</v>
      </c>
      <c r="BN100" s="0" t="n">
        <f aca="false">IFERROR(BM100/BL100, 0)</f>
        <v>2.66666666666667</v>
      </c>
      <c r="BO100" s="0" t="n">
        <f aca="false">IFERROR(SUMIFS('2012'!$G:$G,'2012'!F:F,A100,'2012'!C:C,B100,'2012'!D:D,"",'2012'!AA:AA,"JRO",'2012'!L:L,"&lt;&gt;"), 0)</f>
        <v>0</v>
      </c>
      <c r="BP100" s="0" t="n">
        <f aca="false">IFERROR(SUMIFS('2012'!L:L,'2012'!F:F,A100,'2012'!C:C,B100,'2012'!D:D,"",'2012'!AA:AA,"JRO"), 0)</f>
        <v>0</v>
      </c>
      <c r="BQ100" s="0" t="n">
        <f aca="false">IFERROR(BP100/BO100, 0)</f>
        <v>0</v>
      </c>
      <c r="BR100" s="0" t="n">
        <f aca="false">IFERROR(SUMIFS('2011'!$G:$G,'2011'!F:F,A100,'2011'!C:C,B100,'2011'!D:D,"",'2011'!AA:AA,"JRO",'2011'!L:L,"&lt;&gt;"), 0)</f>
        <v>0</v>
      </c>
      <c r="BS100" s="0" t="n">
        <f aca="false">IFERROR(SUMIFS('2011'!L:L,'2011'!F:F,A100,'2011'!C:C,B100,'2011'!D:D,"",'2011'!AA:AA,"JRO"), 0)</f>
        <v>0</v>
      </c>
      <c r="BT100" s="7" t="n">
        <f aca="false">IFERROR(BS100/BR100, 0)</f>
        <v>0</v>
      </c>
      <c r="BU100" s="0" t="n">
        <f aca="false">IFERROR(SUMIFS('2010'!$G:$G,'2010'!F:F,A100,'2010'!C:C,B100,'2010'!D:D,"",'2010'!AA:AA,"JRO",'2010'!L:L,"&lt;&gt;"), 0)</f>
        <v>0</v>
      </c>
      <c r="BV100" s="0" t="n">
        <f aca="false">IFERROR(SUMIFS('2010'!L:L,'2010'!F:F,A100,'2010'!C:C,B100,'2010'!D:D,"",'2010'!AA:AA,"JRO"), 0)</f>
        <v>0</v>
      </c>
      <c r="BW100" s="7" t="n">
        <f aca="false">IFERROR(BV100/BU100, 0)</f>
        <v>0</v>
      </c>
      <c r="BX100" s="0" t="n">
        <f aca="false">IFERROR(SUMIFS('2009'!$G:$G,'2009'!F:F,A100,'2009'!C:C,B100,'2009'!D:D,"",'2009'!AA:AA,"JRO",'2009'!L:L,"&lt;&gt;"), 0)</f>
        <v>0</v>
      </c>
      <c r="BY100" s="0" t="n">
        <f aca="false">IFERROR(SUMIFS('2009'!L:L,'2009'!F:F,A100,'2009'!C:C,B100,'2009'!D:D,"",'2009'!AA:AA,"JRO"), 0)</f>
        <v>0</v>
      </c>
      <c r="BZ100" s="7" t="n">
        <f aca="false">IFERROR(BY100/BX100, 0)</f>
        <v>0</v>
      </c>
    </row>
    <row r="101" customFormat="false" ht="15" hidden="false" customHeight="false" outlineLevel="0" collapsed="false">
      <c r="A101" s="0" t="s">
        <v>96</v>
      </c>
      <c r="B101" s="17" t="s">
        <v>77</v>
      </c>
      <c r="C101" s="56" t="n">
        <f aca="false">IFERROR(AVERAGEIFS(I101:BZ101,I$2:BZ$2,"JRO escorts per deportee",I101:BZ101,"&lt;&gt;0"), 0)</f>
        <v>0</v>
      </c>
      <c r="D101" s="13" t="n">
        <f aca="false">IFERROR(AVERAGEIFS(I101:BZ101,I$2:BZ$2,"NRO escorts per deportee",I101:BZ101,"&lt;&gt;0"), 0)</f>
        <v>0</v>
      </c>
      <c r="E101" s="13" t="n">
        <f aca="false">IFERROR(AVERAGEIFS(I101:BZ101,I$2:BZ$2,"CRO escorts per deportee",I101:BZ101,"&lt;&gt;0"), 0)</f>
        <v>0</v>
      </c>
      <c r="G101" s="0" t="n">
        <f aca="false">SUM(J101,M101,P101)</f>
        <v>0</v>
      </c>
      <c r="H101" s="0" t="n">
        <f aca="false">SUM(K101,N101,Q101)</f>
        <v>0</v>
      </c>
      <c r="I101" s="7" t="n">
        <f aca="false">IFERROR(H101/G101, 0)</f>
        <v>0</v>
      </c>
      <c r="J101" s="0" t="n">
        <f aca="false">IFERROR(SUMIFS('2018'!$H:$H,'2018'!$C:$C,B101,'2018'!$F:$F,A101,'2018'!AA:AA,"JRO",'2018'!P:P,"&lt;&gt;")+SUMIFS('2018'!$I:$I,'2018'!$D:$D,B101,'2018'!$F:$F,A101,'2018'!AA:AA,"JRO",'2018'!Q:Q,"&lt;&gt;")+SUMIFS('2018'!$J:$J,'2018'!$E:$E,B101,'2018'!$F:$F,A101,'2018'!AA:AA,"JRO",'2018'!R:R,"&lt;&gt;"), 0)</f>
        <v>0</v>
      </c>
      <c r="K101" s="0" t="n">
        <f aca="false">IFERROR(SUMIFS('2018'!M:M,'2018'!AA:AA,"JRO",'2018'!F:F,A101,'2018'!C:C,B101)+SUMIFS('2018'!P:P,'2018'!AA:AA,"JRO",'2018'!F:F,A101,'2018'!C:C,B101)+SUMIFS('2018'!N:N,'2018'!AA:AA,"JRO",'2018'!F:F,A101,'2018'!D:D,B101)+SUMIFS('2018'!N:N,'2018'!AA:AA,"JRO",'2018'!F:F,A101,'2018'!D:D,B101)+SUMIFS('2018'!O:O,'2018'!AA:AA,"JRO",'2018'!F:F,A101,'2018'!E:E,B101)+SUMIFS('2018'!R:R,'2018'!AA:AA,"JRO",'2018'!F:F,A101,'2018'!E:E,B101), 0)</f>
        <v>0</v>
      </c>
      <c r="L101" s="7" t="n">
        <f aca="false">IFERROR(K101/J101, 0)</f>
        <v>0</v>
      </c>
      <c r="M101" s="0" t="n">
        <f aca="false">IFERROR(SUMIFS('2018'!$H:$H,'2018'!$C:$C,B101,'2018'!$F:$F,A101,'2018'!AA:AA,"NRO",'2018'!P:P,"&lt;&gt;")+SUMIFS('2018'!$I:$I,'2018'!$D:$D,B101,'2018'!$F:$F,A101,'2018'!AA:AA,"NRO",'2018'!Q:Q,"&lt;&gt;")+SUMIFS('2018'!$J:$J,'2018'!$E:$E,B101,'2018'!$F:$F,A101,'2018'!AA:AA,"NRO",'2018'!R:R,"&lt;&gt;"), 0)</f>
        <v>0</v>
      </c>
      <c r="N101" s="0" t="n">
        <f aca="false">IFERROR(SUMIFS('2018'!M:M,'2018'!AA:AA,"NRO",'2018'!F:F,A101,'2018'!C:C,B101)+SUMIFS('2018'!P:P,'2018'!AA:AA,"NRO",'2018'!F:F,A101,'2018'!C:C,B101)+SUMIFS('2018'!N:N,'2018'!AA:AA,"NRO",'2018'!F:F,A101,'2018'!D:D,B101)+SUMIFS('2018'!N:N,'2018'!AA:AA,"NRO",'2018'!F:F,A101,'2018'!D:D,B101)+SUMIFS('2018'!O:O,'2018'!AA:AA,"NRO",'2018'!F:F,A101,'2018'!E:E,B101)+SUMIFS('2018'!R:R,'2018'!AA:AA,"NRO",'2018'!F:F,A101,'2018'!E:E,B101), 0)</f>
        <v>0</v>
      </c>
      <c r="O101" s="7" t="n">
        <f aca="false">IFERROR(N101/M101, 0)</f>
        <v>0</v>
      </c>
      <c r="P101" s="0" t="n">
        <f aca="false">IFERROR(SUMIFS('2018'!$H:$H,'2018'!$C:$C,B101,'2018'!$F:$F,A101,'2018'!AA:AA,"CRO")+SUMIFS('2018'!$I:$I,'2018'!$D:$D,B101,'2018'!$F:$F,A101,'2018'!AA:AA,"CRO")+SUMIFS('2018'!$J:$J,'2018'!$E:$E,B101,'2018'!$F:$F,A101,'2018'!AA:AA,"CRO"), 0)</f>
        <v>0</v>
      </c>
      <c r="Q101" s="0" t="n">
        <f aca="false">IFERROR(SUMIFS('2018'!M:M,'2018'!AA:AA,"CRO",'2018'!F:F,A101,'2018'!C:C,B101)+SUMIFS('2018'!P:P,'2018'!AA:AA,"CRO",'2018'!F:F,A101,'2018'!C:C,B101)+SUMIFS('2018'!N:N,'2018'!AA:AA,"CRO",'2018'!F:F,A101,'2018'!D:D,B101)+SUMIFS('2018'!N:N,'2018'!AA:AA,"CRO",'2018'!F:F,A101,'2018'!D:D,B101)+SUMIFS('2018'!O:O,'2018'!AA:AA,"CRO",'2018'!F:F,A101,'2018'!E:E,B101)+SUMIFS('2018'!R:R,'2018'!AA:AA,"CRO",'2018'!F:F,A101,'2018'!E:E,B101), 0)</f>
        <v>0</v>
      </c>
      <c r="R101" s="7" t="n">
        <f aca="false">IFERROR(Q101/P101, 0)</f>
        <v>0</v>
      </c>
      <c r="S101" s="7" t="n">
        <f aca="false">SUM(V101,Y101,AB101)</f>
        <v>0</v>
      </c>
      <c r="T101" s="7" t="n">
        <f aca="false">SUM(W101,Z101,AC101)</f>
        <v>0</v>
      </c>
      <c r="U101" s="7" t="n">
        <f aca="false">IFERROR(T101/S101, 0)</f>
        <v>0</v>
      </c>
      <c r="V101" s="0" t="n">
        <f aca="false">SUMIFS('2017'!$H:$H,'2017'!$C:$C,B101,'2017'!$F:$F,A101,'2017'!AA:AA,"JRO",'2017'!P:P,"&lt;&gt;")+SUMIFS('2017'!$I:$I,'2017'!$D:$D,B101,'2017'!$F:$F,A101,'2017'!AA:AA,"JRO",'2017'!Q:Q,"&lt;&gt;")+SUMIFS('2017'!$J:$J,'2017'!$E:$E,B101,'2017'!$F:$F,A101,'2017'!AA:AA,"JRO",'2017'!R:R,"&lt;&gt;")</f>
        <v>0</v>
      </c>
      <c r="W101" s="0" t="n">
        <f aca="false">IFERROR(SUMIFS('2017'!M:M,'2017'!AA:AA,"JRO",'2017'!F:F,A101,'2017'!C:C,B101)+SUMIFS('2017'!P:P,'2017'!AA:AA,"JRO",'2017'!F:F,A101,'2017'!C:C,B101)+SUMIFS('2017'!N:N,'2017'!AA:AA,"JRO",'2017'!F:F,A101,'2017'!D:D,B101)+SUMIFS('2017'!N:N,'2017'!AA:AA,"JRO",'2017'!F:F,A101,'2017'!D:D,B101)+SUMIFS('2017'!O:O,'2017'!AA:AA,"JRO",'2017'!F:F,A101,'2017'!E:E,B101)+SUMIFS('2017'!R:R,'2017'!AA:AA,"JRO",'2017'!F:F,A101,'2017'!E:E,B101), 0)</f>
        <v>0</v>
      </c>
      <c r="X101" s="7" t="n">
        <f aca="false">IFERROR(W101/V101, 0)</f>
        <v>0</v>
      </c>
      <c r="Y101" s="0" t="n">
        <f aca="false">IFERROR(SUMIFS('2017'!$H:$H,'2017'!$C:$C,B101,'2017'!$F:$F,A101,'2017'!AA:AA,"NRO",'2017'!P:P,"&lt;&gt;")+SUMIFS('2017'!$I:$I,'2017'!$D:$D,B101,'2017'!$F:$F,A101,'2017'!AA:AA,"NRO",'2017'!Q:Q,"&lt;&gt;")+SUMIFS('2017'!$J:$J,'2017'!$E:$E,B101,'2017'!$F:$F,A101,'2017'!AA:AA,"NRO",'2017'!R:R,"&lt;&gt;"), 0)</f>
        <v>0</v>
      </c>
      <c r="Z101" s="0" t="n">
        <f aca="false">IFERROR(SUMIFS('2017'!M:M,'2017'!AA:AA,"NRO",'2017'!F:F,A101,'2017'!C:C,B101)+SUMIFS('2017'!P:P,'2017'!AA:AA,"NRO",'2017'!F:F,A101,'2017'!C:C,B101)+SUMIFS('2017'!N:N,'2017'!AA:AA,"NRO",'2017'!F:F,A101,'2017'!D:D,B101)+SUMIFS('2017'!N:N,'2017'!AA:AA,"NRO",'2017'!F:F,A101,'2017'!D:D,B101)+SUMIFS('2017'!O:O,'2017'!AA:AA,"NRO",'2017'!F:F,A101,'2017'!E:E,B101)+SUMIFS('2017'!R:R,'2017'!AA:AA,"NRO",'2017'!F:F,A101,'2017'!E:E,B101), 0)</f>
        <v>0</v>
      </c>
      <c r="AA101" s="7" t="n">
        <f aca="false">IFERROR(Z101/Y101, 0)</f>
        <v>0</v>
      </c>
      <c r="AB101" s="0" t="n">
        <f aca="false">IFERROR(SUMIFS('2017'!$H:$H,'2017'!$C:$C,B101,'2017'!$F:$F,A101,'2017'!AA:AA,"CRO",'2017'!P:P,"&lt;&gt;")+SUMIFS('2017'!$I:$I,'2017'!$D:$D,B101,'2017'!$F:$F,A101,'2017'!AA:AA,"CRO",'2017'!Q:Q,"&lt;&gt;")+SUMIFS('2017'!$J:$J,'2017'!$E:$E,B101,'2017'!$F:$F,A101,'2017'!AA:AA,"CRO",'2017'!R:R,"&lt;&gt;"), 0)</f>
        <v>0</v>
      </c>
      <c r="AC101" s="0" t="n">
        <f aca="false">IFERROR(SUMIFS('2017'!M:M,'2017'!AA:AA,"CRO",'2017'!F:F,A101,'2017'!C:C,B101)+SUMIFS('2017'!P:P,'2017'!AA:AA,"CRO",'2017'!F:F,A101,'2017'!C:C,B101)+SUMIFS('2017'!N:N,'2017'!AA:AA,"CRO",'2017'!F:F,A101,'2017'!D:D,B101)+SUMIFS('2017'!N:N,'2017'!AA:AA,"CRO",'2017'!F:F,A101,'2017'!D:D,B101)+SUMIFS('2017'!O:O,'2017'!AA:AA,"CRO",'2017'!F:F,A101,'2017'!E:E,B101)+SUMIFS('2017'!R:R,'2017'!AA:AA,"CRO",'2017'!F:F,A101,'2017'!E:E,B101), 0)</f>
        <v>0</v>
      </c>
      <c r="AD101" s="0" t="n">
        <f aca="false">IFERROR(AC101/AB101, 0)</f>
        <v>0</v>
      </c>
      <c r="AE101" s="0" t="n">
        <f aca="false">SUM(AH101,AK101,AN101)</f>
        <v>0</v>
      </c>
      <c r="AF101" s="0" t="n">
        <f aca="false">SUM(AI101,AL101,AO101)</f>
        <v>0</v>
      </c>
      <c r="AG101" s="7" t="n">
        <f aca="false">IFERROR(AF101/AE101, 0)</f>
        <v>0</v>
      </c>
      <c r="AH101" s="0" t="n">
        <f aca="false">IFERROR(SUMIFS('2016'!$G:$G,'2016'!F:F,A101,'2016'!C:C,B101,'2016'!D:D,"",'2016'!AA:AA,"JRO",'2016'!L:L,"&lt;&gt;"), 0)</f>
        <v>0</v>
      </c>
      <c r="AI101" s="0" t="n">
        <f aca="false">IFERROR(SUMIFS('2016'!L:L,'2016'!F:F,A101,'2016'!C:C,B101,'2016'!D:D,"",'2016'!AA:AA,"JRO"), 0)</f>
        <v>0</v>
      </c>
      <c r="AJ101" s="7" t="n">
        <f aca="false">IFERROR(AI101/AH101, 0)</f>
        <v>0</v>
      </c>
      <c r="AK101" s="0" t="n">
        <f aca="false">IFERROR(SUMIFS('2016'!$G:$G,'2016'!F:F,A101,'2016'!C:C,B101,'2016'!D:D,"",'2016'!AA:AA,"NRO",'2016'!L:L,"&lt;&gt;"), 0)</f>
        <v>0</v>
      </c>
      <c r="AL101" s="0" t="n">
        <f aca="false">IFERROR(SUMIFS('2016'!L:L,'2016'!F:F,A101,'2016'!C:C,B101,'2016'!D:D,"",'2016'!AA:AA,"NRO"), 0)</f>
        <v>0</v>
      </c>
      <c r="AM101" s="0" t="n">
        <f aca="false">IFERROR(AL101/AK101, 0)</f>
        <v>0</v>
      </c>
      <c r="AN101" s="0" t="n">
        <f aca="false">IFERROR(SUMIFS('2016'!$G:$G,'2016'!F:F,A101,'2016'!C:C,B101,'2016'!D:D,"",'2016'!AA:AA,"CRO",'2016'!L:L,"&lt;&gt;"), 0)</f>
        <v>0</v>
      </c>
      <c r="AO101" s="0" t="n">
        <f aca="false">IFERROR(SUMIFS('2016'!L:L,'2016'!F:F,A101,'2016'!C:C,B101,'2016'!D:D,"",'2016'!AA:AA,"CRO"), 0)</f>
        <v>0</v>
      </c>
      <c r="AP101" s="0" t="n">
        <f aca="false">IFERROR(AO101/AN101, 0)</f>
        <v>0</v>
      </c>
      <c r="AQ101" s="0" t="n">
        <f aca="false">SUM(AT101,AW101,AZ101)</f>
        <v>0</v>
      </c>
      <c r="AR101" s="0" t="n">
        <f aca="false">SUM(AU101,AX101,BA101)</f>
        <v>0</v>
      </c>
      <c r="AS101" s="7" t="n">
        <f aca="false">IFERROR(AR101/AQ101, 0)</f>
        <v>0</v>
      </c>
      <c r="AT101" s="0" t="n">
        <f aca="false">IFERROR(SUMIFS('2015'!$G:$G,'2015'!F:F,A101,'2015'!C:C,B101,'2015'!D:D,"",'2015'!AA:AA,"JRO",'2015'!L:L,"&lt;&gt;"), 0)</f>
        <v>0</v>
      </c>
      <c r="AU101" s="0" t="n">
        <f aca="false">IFERROR(SUMIFS('2015'!L:L,'2015'!F:F,A101,'2015'!C:C,B101,'2015'!D:D,"",'2015'!AA:AA,"JRO"), 0)</f>
        <v>0</v>
      </c>
      <c r="AV101" s="0" t="n">
        <f aca="false">IFERROR(AU101/AT101, 0)</f>
        <v>0</v>
      </c>
      <c r="AW101" s="0" t="n">
        <f aca="false">IFERROR(SUMIFS('2015'!$G:$G,'2015'!F:F,A101,'2015'!C:C,B101,'2015'!D:D,"",'2015'!AA:AA,"NRO",'2015'!L:L,"&lt;&gt;"), 0)</f>
        <v>0</v>
      </c>
      <c r="AX101" s="0" t="n">
        <f aca="false">IFERROR(SUMIFS('2015'!L:L,'2015'!F:F,A101,'2015'!C:C,B101,'2015'!D:D,"",'2015'!AA:AA,"NRO"), 0)</f>
        <v>0</v>
      </c>
      <c r="AY101" s="0" t="n">
        <f aca="false">IFERROR(AX101/AW101, 0)</f>
        <v>0</v>
      </c>
      <c r="AZ101" s="0" t="n">
        <f aca="false">IFERROR(SUMIFS('2015'!$G:$G,'2015'!F:F,A101,'2015'!C:C,B101,'2015'!D:D,"",'2015'!AA:AA,"CRO",'2015'!L:L,"&lt;&gt;"), 0)</f>
        <v>0</v>
      </c>
      <c r="BA101" s="0" t="n">
        <f aca="false">IFERROR(SUMIFS('2015'!L:L,'2015'!F:F,A101,'2015'!C:C,B101,'2015'!D:D,"",'2015'!AA:AA,"CRO"), 0)</f>
        <v>0</v>
      </c>
      <c r="BB101" s="0" t="n">
        <f aca="false">IFERROR(BA101/AZ101, 0)</f>
        <v>0</v>
      </c>
      <c r="BC101" s="0" t="n">
        <f aca="false">SUM(BF101,BI101)</f>
        <v>0</v>
      </c>
      <c r="BD101" s="0" t="n">
        <f aca="false">SUM(BG101,BJ101)</f>
        <v>0</v>
      </c>
      <c r="BE101" s="7" t="n">
        <f aca="false">IFERROR(BD101/BC101, 0)</f>
        <v>0</v>
      </c>
      <c r="BF101" s="0" t="n">
        <f aca="false">IFERROR(SUMIFS('2014'!$G:$G,'2014'!F:F,A101,'2014'!C:C,B101,'2014'!D:D,"",'2014'!AA:AA,"JRO",'2014'!L:L,"&lt;&gt;"), 0)</f>
        <v>0</v>
      </c>
      <c r="BG101" s="0" t="n">
        <f aca="false">IFERROR(SUMIFS('2014'!L:L,'2014'!F:F,A101,'2014'!C:C,B101,'2014'!D:D,"",'2014'!AA:AA,"JRO"), 0)</f>
        <v>0</v>
      </c>
      <c r="BH101" s="7" t="n">
        <f aca="false">IFERROR(BG101/BF101, 0)</f>
        <v>0</v>
      </c>
      <c r="BI101" s="0" t="n">
        <f aca="false">IFERROR(SUMIFS('2014'!$G:$G,'2014'!F:F,A101,'2014'!C:C,B101,'2014'!D:D,"",'2014'!AA:AA,"CRO",'2014'!L:L,"&lt;&gt;"), 0)</f>
        <v>0</v>
      </c>
      <c r="BJ101" s="0" t="n">
        <f aca="false">IFERROR(SUMIFS('2014'!L:L,'2014'!F:F,A101,'2014'!C:C,B101,'2014'!D:D,"",'2014'!AA:AA,"CRO"), 0)</f>
        <v>0</v>
      </c>
      <c r="BK101" s="0" t="n">
        <f aca="false">IFERROR(BJ101/BI101, 0)</f>
        <v>0</v>
      </c>
      <c r="BL101" s="0" t="n">
        <f aca="false">IFERROR(SUMIFS('2013'!$G:$G,'2013'!F:F,A101,'2013'!C:C,B101,'2013'!D:D,"",'2013'!AA:AA,"JRO",'2013'!L:L,"&lt;&gt;"), 0)</f>
        <v>0</v>
      </c>
      <c r="BM101" s="0" t="n">
        <f aca="false">IFERROR(SUMIFS('2013'!L:L,'2013'!F:F,A101,'2013'!C:C,B101,'2013'!D:D,"",'2013'!AA:AA,"JRO"), 0)</f>
        <v>0</v>
      </c>
      <c r="BN101" s="0" t="n">
        <f aca="false">IFERROR(BM101/BL101, 0)</f>
        <v>0</v>
      </c>
      <c r="BO101" s="0" t="n">
        <f aca="false">IFERROR(SUMIFS('2012'!$G:$G,'2012'!F:F,A101,'2012'!C:C,B101,'2012'!D:D,"",'2012'!AA:AA,"JRO",'2012'!L:L,"&lt;&gt;"), 0)</f>
        <v>0</v>
      </c>
      <c r="BP101" s="0" t="n">
        <f aca="false">IFERROR(SUMIFS('2012'!L:L,'2012'!F:F,A101,'2012'!C:C,B101,'2012'!D:D,"",'2012'!AA:AA,"JRO"), 0)</f>
        <v>0</v>
      </c>
      <c r="BQ101" s="0" t="n">
        <f aca="false">IFERROR(BP101/BO101, 0)</f>
        <v>0</v>
      </c>
      <c r="BR101" s="0" t="n">
        <f aca="false">IFERROR(SUMIFS('2011'!$G:$G,'2011'!F:F,A101,'2011'!C:C,B101,'2011'!D:D,"",'2011'!AA:AA,"JRO",'2011'!L:L,"&lt;&gt;"), 0)</f>
        <v>0</v>
      </c>
      <c r="BS101" s="0" t="n">
        <f aca="false">IFERROR(SUMIFS('2011'!L:L,'2011'!F:F,A101,'2011'!C:C,B101,'2011'!D:D,"",'2011'!AA:AA,"JRO"), 0)</f>
        <v>0</v>
      </c>
      <c r="BT101" s="7" t="n">
        <f aca="false">IFERROR(BS101/BR101, 0)</f>
        <v>0</v>
      </c>
      <c r="BU101" s="0" t="n">
        <f aca="false">IFERROR(SUMIFS('2010'!$G:$G,'2010'!F:F,A101,'2010'!C:C,B101,'2010'!D:D,"",'2010'!AA:AA,"JRO",'2010'!L:L,"&lt;&gt;"), 0)</f>
        <v>0</v>
      </c>
      <c r="BV101" s="0" t="n">
        <f aca="false">IFERROR(SUMIFS('2010'!L:L,'2010'!F:F,A101,'2010'!C:C,B101,'2010'!D:D,"",'2010'!AA:AA,"JRO"), 0)</f>
        <v>0</v>
      </c>
      <c r="BW101" s="7" t="n">
        <f aca="false">IFERROR(BV101/BU101, 0)</f>
        <v>0</v>
      </c>
      <c r="BX101" s="0" t="n">
        <f aca="false">IFERROR(SUMIFS('2009'!$G:$G,'2009'!F:F,A101,'2009'!C:C,B101,'2009'!D:D,"",'2009'!AA:AA,"JRO",'2009'!L:L,"&lt;&gt;"), 0)</f>
        <v>0</v>
      </c>
      <c r="BY101" s="0" t="n">
        <f aca="false">IFERROR(SUMIFS('2009'!L:L,'2009'!F:F,A101,'2009'!C:C,B101,'2009'!D:D,"",'2009'!AA:AA,"JRO"), 0)</f>
        <v>0</v>
      </c>
      <c r="BZ101" s="7" t="n">
        <f aca="false">IFERROR(BY101/BX101, 0)</f>
        <v>0</v>
      </c>
    </row>
    <row r="102" customFormat="false" ht="15" hidden="false" customHeight="false" outlineLevel="0" collapsed="false">
      <c r="A102" s="0" t="s">
        <v>96</v>
      </c>
      <c r="B102" s="17" t="s">
        <v>75</v>
      </c>
      <c r="C102" s="56" t="n">
        <f aca="false">IFERROR(AVERAGEIFS(I102:BZ102,I$2:BZ$2,"JRO escorts per deportee",I102:BZ102,"&lt;&gt;0"), 0)</f>
        <v>0</v>
      </c>
      <c r="D102" s="13" t="n">
        <f aca="false">IFERROR(AVERAGEIFS(I102:BZ102,I$2:BZ$2,"NRO escorts per deportee",I102:BZ102,"&lt;&gt;0"), 0)</f>
        <v>0</v>
      </c>
      <c r="E102" s="13" t="n">
        <f aca="false">IFERROR(AVERAGEIFS(I102:BZ102,I$2:BZ$2,"CRO escorts per deportee",I102:BZ102,"&lt;&gt;0"), 0)</f>
        <v>0</v>
      </c>
      <c r="G102" s="0" t="n">
        <f aca="false">SUM(J102,M102,P102)</f>
        <v>0</v>
      </c>
      <c r="H102" s="0" t="n">
        <f aca="false">SUM(K102,N102,Q102)</f>
        <v>0</v>
      </c>
      <c r="I102" s="7" t="n">
        <f aca="false">IFERROR(H102/G102, 0)</f>
        <v>0</v>
      </c>
      <c r="J102" s="0" t="n">
        <f aca="false">IFERROR(SUMIFS('2018'!$H:$H,'2018'!$C:$C,B102,'2018'!$F:$F,A102,'2018'!AA:AA,"JRO",'2018'!P:P,"&lt;&gt;")+SUMIFS('2018'!$I:$I,'2018'!$D:$D,B102,'2018'!$F:$F,A102,'2018'!AA:AA,"JRO",'2018'!Q:Q,"&lt;&gt;")+SUMIFS('2018'!$J:$J,'2018'!$E:$E,B102,'2018'!$F:$F,A102,'2018'!AA:AA,"JRO",'2018'!R:R,"&lt;&gt;"), 0)</f>
        <v>0</v>
      </c>
      <c r="K102" s="0" t="n">
        <f aca="false">IFERROR(SUMIFS('2018'!M:M,'2018'!AA:AA,"JRO",'2018'!F:F,A102,'2018'!C:C,B102)+SUMIFS('2018'!P:P,'2018'!AA:AA,"JRO",'2018'!F:F,A102,'2018'!C:C,B102)+SUMIFS('2018'!N:N,'2018'!AA:AA,"JRO",'2018'!F:F,A102,'2018'!D:D,B102)+SUMIFS('2018'!N:N,'2018'!AA:AA,"JRO",'2018'!F:F,A102,'2018'!D:D,B102)+SUMIFS('2018'!O:O,'2018'!AA:AA,"JRO",'2018'!F:F,A102,'2018'!E:E,B102)+SUMIFS('2018'!R:R,'2018'!AA:AA,"JRO",'2018'!F:F,A102,'2018'!E:E,B102), 0)</f>
        <v>0</v>
      </c>
      <c r="L102" s="7" t="n">
        <f aca="false">IFERROR(K102/J102, 0)</f>
        <v>0</v>
      </c>
      <c r="M102" s="0" t="n">
        <f aca="false">IFERROR(SUMIFS('2018'!$H:$H,'2018'!$C:$C,B102,'2018'!$F:$F,A102,'2018'!AA:AA,"NRO",'2018'!P:P,"&lt;&gt;")+SUMIFS('2018'!$I:$I,'2018'!$D:$D,B102,'2018'!$F:$F,A102,'2018'!AA:AA,"NRO",'2018'!Q:Q,"&lt;&gt;")+SUMIFS('2018'!$J:$J,'2018'!$E:$E,B102,'2018'!$F:$F,A102,'2018'!AA:AA,"NRO",'2018'!R:R,"&lt;&gt;"), 0)</f>
        <v>0</v>
      </c>
      <c r="N102" s="0" t="n">
        <f aca="false">IFERROR(SUMIFS('2018'!M:M,'2018'!AA:AA,"NRO",'2018'!F:F,A102,'2018'!C:C,B102)+SUMIFS('2018'!P:P,'2018'!AA:AA,"NRO",'2018'!F:F,A102,'2018'!C:C,B102)+SUMIFS('2018'!N:N,'2018'!AA:AA,"NRO",'2018'!F:F,A102,'2018'!D:D,B102)+SUMIFS('2018'!N:N,'2018'!AA:AA,"NRO",'2018'!F:F,A102,'2018'!D:D,B102)+SUMIFS('2018'!O:O,'2018'!AA:AA,"NRO",'2018'!F:F,A102,'2018'!E:E,B102)+SUMIFS('2018'!R:R,'2018'!AA:AA,"NRO",'2018'!F:F,A102,'2018'!E:E,B102), 0)</f>
        <v>0</v>
      </c>
      <c r="O102" s="7" t="n">
        <f aca="false">IFERROR(N102/M102, 0)</f>
        <v>0</v>
      </c>
      <c r="P102" s="0" t="n">
        <f aca="false">IFERROR(SUMIFS('2018'!$H:$H,'2018'!$C:$C,B102,'2018'!$F:$F,A102,'2018'!AA:AA,"CRO")+SUMIFS('2018'!$I:$I,'2018'!$D:$D,B102,'2018'!$F:$F,A102,'2018'!AA:AA,"CRO")+SUMIFS('2018'!$J:$J,'2018'!$E:$E,B102,'2018'!$F:$F,A102,'2018'!AA:AA,"CRO"), 0)</f>
        <v>0</v>
      </c>
      <c r="Q102" s="0" t="n">
        <f aca="false">IFERROR(SUMIFS('2018'!M:M,'2018'!AA:AA,"CRO",'2018'!F:F,A102,'2018'!C:C,B102)+SUMIFS('2018'!P:P,'2018'!AA:AA,"CRO",'2018'!F:F,A102,'2018'!C:C,B102)+SUMIFS('2018'!N:N,'2018'!AA:AA,"CRO",'2018'!F:F,A102,'2018'!D:D,B102)+SUMIFS('2018'!N:N,'2018'!AA:AA,"CRO",'2018'!F:F,A102,'2018'!D:D,B102)+SUMIFS('2018'!O:O,'2018'!AA:AA,"CRO",'2018'!F:F,A102,'2018'!E:E,B102)+SUMIFS('2018'!R:R,'2018'!AA:AA,"CRO",'2018'!F:F,A102,'2018'!E:E,B102), 0)</f>
        <v>0</v>
      </c>
      <c r="R102" s="7" t="n">
        <f aca="false">IFERROR(Q102/P102, 0)</f>
        <v>0</v>
      </c>
      <c r="S102" s="7" t="n">
        <f aca="false">SUM(V102,Y102,AB102)</f>
        <v>0</v>
      </c>
      <c r="T102" s="7" t="n">
        <f aca="false">SUM(W102,Z102,AC102)</f>
        <v>0</v>
      </c>
      <c r="U102" s="7" t="n">
        <f aca="false">IFERROR(T102/S102, 0)</f>
        <v>0</v>
      </c>
      <c r="V102" s="0" t="n">
        <f aca="false">SUMIFS('2017'!$H:$H,'2017'!$C:$C,B102,'2017'!$F:$F,A102,'2017'!AA:AA,"JRO",'2017'!P:P,"&lt;&gt;")+SUMIFS('2017'!$I:$I,'2017'!$D:$D,B102,'2017'!$F:$F,A102,'2017'!AA:AA,"JRO",'2017'!Q:Q,"&lt;&gt;")+SUMIFS('2017'!$J:$J,'2017'!$E:$E,B102,'2017'!$F:$F,A102,'2017'!AA:AA,"JRO",'2017'!R:R,"&lt;&gt;")</f>
        <v>0</v>
      </c>
      <c r="W102" s="0" t="n">
        <f aca="false">IFERROR(SUMIFS('2017'!M:M,'2017'!AA:AA,"JRO",'2017'!F:F,A102,'2017'!C:C,B102)+SUMIFS('2017'!P:P,'2017'!AA:AA,"JRO",'2017'!F:F,A102,'2017'!C:C,B102)+SUMIFS('2017'!N:N,'2017'!AA:AA,"JRO",'2017'!F:F,A102,'2017'!D:D,B102)+SUMIFS('2017'!N:N,'2017'!AA:AA,"JRO",'2017'!F:F,A102,'2017'!D:D,B102)+SUMIFS('2017'!O:O,'2017'!AA:AA,"JRO",'2017'!F:F,A102,'2017'!E:E,B102)+SUMIFS('2017'!R:R,'2017'!AA:AA,"JRO",'2017'!F:F,A102,'2017'!E:E,B102), 0)</f>
        <v>0</v>
      </c>
      <c r="X102" s="7" t="n">
        <f aca="false">IFERROR(W102/V102, 0)</f>
        <v>0</v>
      </c>
      <c r="Y102" s="0" t="n">
        <f aca="false">IFERROR(SUMIFS('2017'!$H:$H,'2017'!$C:$C,B102,'2017'!$F:$F,A102,'2017'!AA:AA,"NRO",'2017'!P:P,"&lt;&gt;")+SUMIFS('2017'!$I:$I,'2017'!$D:$D,B102,'2017'!$F:$F,A102,'2017'!AA:AA,"NRO",'2017'!Q:Q,"&lt;&gt;")+SUMIFS('2017'!$J:$J,'2017'!$E:$E,B102,'2017'!$F:$F,A102,'2017'!AA:AA,"NRO",'2017'!R:R,"&lt;&gt;"), 0)</f>
        <v>0</v>
      </c>
      <c r="Z102" s="0" t="n">
        <f aca="false">IFERROR(SUMIFS('2017'!M:M,'2017'!AA:AA,"NRO",'2017'!F:F,A102,'2017'!C:C,B102)+SUMIFS('2017'!P:P,'2017'!AA:AA,"NRO",'2017'!F:F,A102,'2017'!C:C,B102)+SUMIFS('2017'!N:N,'2017'!AA:AA,"NRO",'2017'!F:F,A102,'2017'!D:D,B102)+SUMIFS('2017'!N:N,'2017'!AA:AA,"NRO",'2017'!F:F,A102,'2017'!D:D,B102)+SUMIFS('2017'!O:O,'2017'!AA:AA,"NRO",'2017'!F:F,A102,'2017'!E:E,B102)+SUMIFS('2017'!R:R,'2017'!AA:AA,"NRO",'2017'!F:F,A102,'2017'!E:E,B102), 0)</f>
        <v>0</v>
      </c>
      <c r="AA102" s="7" t="n">
        <f aca="false">IFERROR(Z102/Y102, 0)</f>
        <v>0</v>
      </c>
      <c r="AB102" s="0" t="n">
        <f aca="false">IFERROR(SUMIFS('2017'!$H:$H,'2017'!$C:$C,B102,'2017'!$F:$F,A102,'2017'!AA:AA,"CRO",'2017'!P:P,"&lt;&gt;")+SUMIFS('2017'!$I:$I,'2017'!$D:$D,B102,'2017'!$F:$F,A102,'2017'!AA:AA,"CRO",'2017'!Q:Q,"&lt;&gt;")+SUMIFS('2017'!$J:$J,'2017'!$E:$E,B102,'2017'!$F:$F,A102,'2017'!AA:AA,"CRO",'2017'!R:R,"&lt;&gt;"), 0)</f>
        <v>0</v>
      </c>
      <c r="AC102" s="0" t="n">
        <f aca="false">IFERROR(SUMIFS('2017'!M:M,'2017'!AA:AA,"CRO",'2017'!F:F,A102,'2017'!C:C,B102)+SUMIFS('2017'!P:P,'2017'!AA:AA,"CRO",'2017'!F:F,A102,'2017'!C:C,B102)+SUMIFS('2017'!N:N,'2017'!AA:AA,"CRO",'2017'!F:F,A102,'2017'!D:D,B102)+SUMIFS('2017'!N:N,'2017'!AA:AA,"CRO",'2017'!F:F,A102,'2017'!D:D,B102)+SUMIFS('2017'!O:O,'2017'!AA:AA,"CRO",'2017'!F:F,A102,'2017'!E:E,B102)+SUMIFS('2017'!R:R,'2017'!AA:AA,"CRO",'2017'!F:F,A102,'2017'!E:E,B102), 0)</f>
        <v>0</v>
      </c>
      <c r="AD102" s="0" t="n">
        <f aca="false">IFERROR(AC102/AB102, 0)</f>
        <v>0</v>
      </c>
      <c r="AE102" s="0" t="n">
        <f aca="false">SUM(AH102,AK102,AN102)</f>
        <v>0</v>
      </c>
      <c r="AF102" s="0" t="n">
        <f aca="false">SUM(AI102,AL102,AO102)</f>
        <v>0</v>
      </c>
      <c r="AG102" s="7" t="n">
        <f aca="false">IFERROR(AF102/AE102, 0)</f>
        <v>0</v>
      </c>
      <c r="AH102" s="0" t="n">
        <f aca="false">IFERROR(SUMIFS('2016'!$G:$G,'2016'!F:F,A102,'2016'!C:C,B102,'2016'!D:D,"",'2016'!AA:AA,"JRO",'2016'!L:L,"&lt;&gt;"), 0)</f>
        <v>0</v>
      </c>
      <c r="AI102" s="0" t="n">
        <f aca="false">IFERROR(SUMIFS('2016'!L:L,'2016'!F:F,A102,'2016'!C:C,B102,'2016'!D:D,"",'2016'!AA:AA,"JRO"), 0)</f>
        <v>0</v>
      </c>
      <c r="AJ102" s="7" t="n">
        <f aca="false">IFERROR(AI102/AH102, 0)</f>
        <v>0</v>
      </c>
      <c r="AK102" s="0" t="n">
        <f aca="false">IFERROR(SUMIFS('2016'!$G:$G,'2016'!F:F,A102,'2016'!C:C,B102,'2016'!D:D,"",'2016'!AA:AA,"NRO",'2016'!L:L,"&lt;&gt;"), 0)</f>
        <v>0</v>
      </c>
      <c r="AL102" s="0" t="n">
        <f aca="false">IFERROR(SUMIFS('2016'!L:L,'2016'!F:F,A102,'2016'!C:C,B102,'2016'!D:D,"",'2016'!AA:AA,"NRO"), 0)</f>
        <v>0</v>
      </c>
      <c r="AM102" s="0" t="n">
        <f aca="false">IFERROR(AL102/AK102, 0)</f>
        <v>0</v>
      </c>
      <c r="AN102" s="0" t="n">
        <f aca="false">IFERROR(SUMIFS('2016'!$G:$G,'2016'!F:F,A102,'2016'!C:C,B102,'2016'!D:D,"",'2016'!AA:AA,"CRO",'2016'!L:L,"&lt;&gt;"), 0)</f>
        <v>0</v>
      </c>
      <c r="AO102" s="0" t="n">
        <f aca="false">IFERROR(SUMIFS('2016'!L:L,'2016'!F:F,A102,'2016'!C:C,B102,'2016'!D:D,"",'2016'!AA:AA,"CRO"), 0)</f>
        <v>0</v>
      </c>
      <c r="AP102" s="0" t="n">
        <f aca="false">IFERROR(AO102/AN102, 0)</f>
        <v>0</v>
      </c>
      <c r="AQ102" s="0" t="n">
        <f aca="false">SUM(AT102,AW102,AZ102)</f>
        <v>0</v>
      </c>
      <c r="AR102" s="0" t="n">
        <f aca="false">SUM(AU102,AX102,BA102)</f>
        <v>0</v>
      </c>
      <c r="AS102" s="7" t="n">
        <f aca="false">IFERROR(AR102/AQ102, 0)</f>
        <v>0</v>
      </c>
      <c r="AT102" s="0" t="n">
        <f aca="false">IFERROR(SUMIFS('2015'!$G:$G,'2015'!F:F,A102,'2015'!C:C,B102,'2015'!D:D,"",'2015'!AA:AA,"JRO",'2015'!L:L,"&lt;&gt;"), 0)</f>
        <v>0</v>
      </c>
      <c r="AU102" s="0" t="n">
        <f aca="false">IFERROR(SUMIFS('2015'!L:L,'2015'!F:F,A102,'2015'!C:C,B102,'2015'!D:D,"",'2015'!AA:AA,"JRO"), 0)</f>
        <v>0</v>
      </c>
      <c r="AV102" s="0" t="n">
        <f aca="false">IFERROR(AU102/AT102, 0)</f>
        <v>0</v>
      </c>
      <c r="AW102" s="0" t="n">
        <f aca="false">IFERROR(SUMIFS('2015'!$G:$G,'2015'!F:F,A102,'2015'!C:C,B102,'2015'!D:D,"",'2015'!AA:AA,"NRO",'2015'!L:L,"&lt;&gt;"), 0)</f>
        <v>0</v>
      </c>
      <c r="AX102" s="0" t="n">
        <f aca="false">IFERROR(SUMIFS('2015'!L:L,'2015'!F:F,A102,'2015'!C:C,B102,'2015'!D:D,"",'2015'!AA:AA,"NRO"), 0)</f>
        <v>0</v>
      </c>
      <c r="AY102" s="0" t="n">
        <f aca="false">IFERROR(AX102/AW102, 0)</f>
        <v>0</v>
      </c>
      <c r="AZ102" s="0" t="n">
        <f aca="false">IFERROR(SUMIFS('2015'!$G:$G,'2015'!F:F,A102,'2015'!C:C,B102,'2015'!D:D,"",'2015'!AA:AA,"CRO",'2015'!L:L,"&lt;&gt;"), 0)</f>
        <v>0</v>
      </c>
      <c r="BA102" s="0" t="n">
        <f aca="false">IFERROR(SUMIFS('2015'!L:L,'2015'!F:F,A102,'2015'!C:C,B102,'2015'!D:D,"",'2015'!AA:AA,"CRO"), 0)</f>
        <v>0</v>
      </c>
      <c r="BB102" s="0" t="n">
        <f aca="false">IFERROR(BA102/AZ102, 0)</f>
        <v>0</v>
      </c>
      <c r="BC102" s="0" t="n">
        <f aca="false">SUM(BF102,BI102)</f>
        <v>0</v>
      </c>
      <c r="BD102" s="0" t="n">
        <f aca="false">SUM(BG102,BJ102)</f>
        <v>0</v>
      </c>
      <c r="BE102" s="7" t="n">
        <f aca="false">IFERROR(BD102/BC102, 0)</f>
        <v>0</v>
      </c>
      <c r="BF102" s="0" t="n">
        <f aca="false">IFERROR(SUMIFS('2014'!$G:$G,'2014'!F:F,A102,'2014'!C:C,B102,'2014'!D:D,"",'2014'!AA:AA,"JRO",'2014'!L:L,"&lt;&gt;"), 0)</f>
        <v>0</v>
      </c>
      <c r="BG102" s="0" t="n">
        <f aca="false">IFERROR(SUMIFS('2014'!L:L,'2014'!F:F,A102,'2014'!C:C,B102,'2014'!D:D,"",'2014'!AA:AA,"JRO"), 0)</f>
        <v>0</v>
      </c>
      <c r="BH102" s="7" t="n">
        <f aca="false">IFERROR(BG102/BF102, 0)</f>
        <v>0</v>
      </c>
      <c r="BI102" s="0" t="n">
        <f aca="false">IFERROR(SUMIFS('2014'!$G:$G,'2014'!F:F,A102,'2014'!C:C,B102,'2014'!D:D,"",'2014'!AA:AA,"CRO",'2014'!L:L,"&lt;&gt;"), 0)</f>
        <v>0</v>
      </c>
      <c r="BJ102" s="0" t="n">
        <f aca="false">IFERROR(SUMIFS('2014'!L:L,'2014'!F:F,A102,'2014'!C:C,B102,'2014'!D:D,"",'2014'!AA:AA,"CRO"), 0)</f>
        <v>0</v>
      </c>
      <c r="BK102" s="0" t="n">
        <f aca="false">IFERROR(BJ102/BI102, 0)</f>
        <v>0</v>
      </c>
      <c r="BL102" s="0" t="n">
        <f aca="false">IFERROR(SUMIFS('2013'!$G:$G,'2013'!F:F,A102,'2013'!C:C,B102,'2013'!D:D,"",'2013'!AA:AA,"JRO",'2013'!L:L,"&lt;&gt;"), 0)</f>
        <v>0</v>
      </c>
      <c r="BM102" s="0" t="n">
        <f aca="false">IFERROR(SUMIFS('2013'!L:L,'2013'!F:F,A102,'2013'!C:C,B102,'2013'!D:D,"",'2013'!AA:AA,"JRO"), 0)</f>
        <v>0</v>
      </c>
      <c r="BN102" s="0" t="n">
        <f aca="false">IFERROR(BM102/BL102, 0)</f>
        <v>0</v>
      </c>
      <c r="BO102" s="0" t="n">
        <f aca="false">IFERROR(SUMIFS('2012'!$G:$G,'2012'!F:F,A102,'2012'!C:C,B102,'2012'!D:D,"",'2012'!AA:AA,"JRO",'2012'!L:L,"&lt;&gt;"), 0)</f>
        <v>0</v>
      </c>
      <c r="BP102" s="0" t="n">
        <f aca="false">IFERROR(SUMIFS('2012'!L:L,'2012'!F:F,A102,'2012'!C:C,B102,'2012'!D:D,"",'2012'!AA:AA,"JRO"), 0)</f>
        <v>0</v>
      </c>
      <c r="BQ102" s="0" t="n">
        <f aca="false">IFERROR(BP102/BO102, 0)</f>
        <v>0</v>
      </c>
      <c r="BR102" s="0" t="n">
        <f aca="false">IFERROR(SUMIFS('2011'!$G:$G,'2011'!F:F,A102,'2011'!C:C,B102,'2011'!D:D,"",'2011'!AA:AA,"JRO",'2011'!L:L,"&lt;&gt;"), 0)</f>
        <v>0</v>
      </c>
      <c r="BS102" s="0" t="n">
        <f aca="false">IFERROR(SUMIFS('2011'!L:L,'2011'!F:F,A102,'2011'!C:C,B102,'2011'!D:D,"",'2011'!AA:AA,"JRO"), 0)</f>
        <v>0</v>
      </c>
      <c r="BT102" s="7" t="n">
        <f aca="false">IFERROR(BS102/BR102, 0)</f>
        <v>0</v>
      </c>
      <c r="BU102" s="0" t="n">
        <f aca="false">IFERROR(SUMIFS('2010'!$G:$G,'2010'!F:F,A102,'2010'!C:C,B102,'2010'!D:D,"",'2010'!AA:AA,"JRO",'2010'!L:L,"&lt;&gt;"), 0)</f>
        <v>0</v>
      </c>
      <c r="BV102" s="0" t="n">
        <f aca="false">IFERROR(SUMIFS('2010'!L:L,'2010'!F:F,A102,'2010'!C:C,B102,'2010'!D:D,"",'2010'!AA:AA,"JRO"), 0)</f>
        <v>0</v>
      </c>
      <c r="BW102" s="7" t="n">
        <f aca="false">IFERROR(BV102/BU102, 0)</f>
        <v>0</v>
      </c>
      <c r="BX102" s="0" t="n">
        <f aca="false">IFERROR(SUMIFS('2009'!$G:$G,'2009'!F:F,A102,'2009'!C:C,B102,'2009'!D:D,"",'2009'!AA:AA,"JRO",'2009'!L:L,"&lt;&gt;"), 0)</f>
        <v>0</v>
      </c>
      <c r="BY102" s="0" t="n">
        <f aca="false">IFERROR(SUMIFS('2009'!L:L,'2009'!F:F,A102,'2009'!C:C,B102,'2009'!D:D,"",'2009'!AA:AA,"JRO"), 0)</f>
        <v>0</v>
      </c>
      <c r="BZ102" s="7" t="n">
        <f aca="false">IFERROR(BY102/BX102, 0)</f>
        <v>0</v>
      </c>
    </row>
    <row r="103" customFormat="false" ht="15" hidden="false" customHeight="false" outlineLevel="0" collapsed="false">
      <c r="A103" s="0" t="s">
        <v>96</v>
      </c>
      <c r="B103" s="13" t="s">
        <v>60</v>
      </c>
      <c r="C103" s="56" t="n">
        <f aca="false">IFERROR(AVERAGEIFS(I103:BZ103,I$2:BZ$2,"JRO escorts per deportee",I103:BZ103,"&lt;&gt;0"), 0)</f>
        <v>3</v>
      </c>
      <c r="D103" s="13" t="n">
        <f aca="false">IFERROR(AVERAGEIFS(I103:BZ103,I$2:BZ$2,"NRO escorts per deportee",I103:BZ103,"&lt;&gt;0"), 0)</f>
        <v>0</v>
      </c>
      <c r="E103" s="13" t="n">
        <f aca="false">IFERROR(AVERAGEIFS(I103:BZ103,I$2:BZ$2,"CRO escorts per deportee",I103:BZ103,"&lt;&gt;0"), 0)</f>
        <v>0</v>
      </c>
      <c r="G103" s="0" t="n">
        <f aca="false">SUM(J103,M103,P103)</f>
        <v>1</v>
      </c>
      <c r="H103" s="0" t="n">
        <f aca="false">SUM(K103,N103,Q103)</f>
        <v>3</v>
      </c>
      <c r="I103" s="7" t="n">
        <f aca="false">IFERROR(H103/G103, 0)</f>
        <v>3</v>
      </c>
      <c r="J103" s="0" t="n">
        <f aca="false">IFERROR(SUMIFS('2018'!$H:$H,'2018'!$C:$C,B103,'2018'!$F:$F,A103,'2018'!AA:AA,"JRO",'2018'!P:P,"&lt;&gt;")+SUMIFS('2018'!$I:$I,'2018'!$D:$D,B103,'2018'!$F:$F,A103,'2018'!AA:AA,"JRO",'2018'!Q:Q,"&lt;&gt;")+SUMIFS('2018'!$J:$J,'2018'!$E:$E,B103,'2018'!$F:$F,A103,'2018'!AA:AA,"JRO",'2018'!R:R,"&lt;&gt;"), 0)</f>
        <v>1</v>
      </c>
      <c r="K103" s="0" t="n">
        <f aca="false">IFERROR(SUMIFS('2018'!M:M,'2018'!AA:AA,"JRO",'2018'!F:F,A103,'2018'!C:C,B103)+SUMIFS('2018'!P:P,'2018'!AA:AA,"JRO",'2018'!F:F,A103,'2018'!C:C,B103)+SUMIFS('2018'!N:N,'2018'!AA:AA,"JRO",'2018'!F:F,A103,'2018'!D:D,B103)+SUMIFS('2018'!N:N,'2018'!AA:AA,"JRO",'2018'!F:F,A103,'2018'!D:D,B103)+SUMIFS('2018'!O:O,'2018'!AA:AA,"JRO",'2018'!F:F,A103,'2018'!E:E,B103)+SUMIFS('2018'!R:R,'2018'!AA:AA,"JRO",'2018'!F:F,A103,'2018'!E:E,B103), 0)</f>
        <v>3</v>
      </c>
      <c r="L103" s="7" t="n">
        <f aca="false">IFERROR(K103/J103, 0)</f>
        <v>3</v>
      </c>
      <c r="M103" s="0" t="n">
        <f aca="false">IFERROR(SUMIFS('2018'!$H:$H,'2018'!$C:$C,B103,'2018'!$F:$F,A103,'2018'!AA:AA,"NRO",'2018'!P:P,"&lt;&gt;")+SUMIFS('2018'!$I:$I,'2018'!$D:$D,B103,'2018'!$F:$F,A103,'2018'!AA:AA,"NRO",'2018'!Q:Q,"&lt;&gt;")+SUMIFS('2018'!$J:$J,'2018'!$E:$E,B103,'2018'!$F:$F,A103,'2018'!AA:AA,"NRO",'2018'!R:R,"&lt;&gt;"), 0)</f>
        <v>0</v>
      </c>
      <c r="N103" s="0" t="n">
        <f aca="false">IFERROR(SUMIFS('2018'!M:M,'2018'!AA:AA,"NRO",'2018'!F:F,A103,'2018'!C:C,B103)+SUMIFS('2018'!P:P,'2018'!AA:AA,"NRO",'2018'!F:F,A103,'2018'!C:C,B103)+SUMIFS('2018'!N:N,'2018'!AA:AA,"NRO",'2018'!F:F,A103,'2018'!D:D,B103)+SUMIFS('2018'!N:N,'2018'!AA:AA,"NRO",'2018'!F:F,A103,'2018'!D:D,B103)+SUMIFS('2018'!O:O,'2018'!AA:AA,"NRO",'2018'!F:F,A103,'2018'!E:E,B103)+SUMIFS('2018'!R:R,'2018'!AA:AA,"NRO",'2018'!F:F,A103,'2018'!E:E,B103), 0)</f>
        <v>0</v>
      </c>
      <c r="O103" s="7" t="n">
        <f aca="false">IFERROR(N103/M103, 0)</f>
        <v>0</v>
      </c>
      <c r="P103" s="0" t="n">
        <f aca="false">IFERROR(SUMIFS('2018'!$H:$H,'2018'!$C:$C,B103,'2018'!$F:$F,A103,'2018'!AA:AA,"CRO")+SUMIFS('2018'!$I:$I,'2018'!$D:$D,B103,'2018'!$F:$F,A103,'2018'!AA:AA,"CRO")+SUMIFS('2018'!$J:$J,'2018'!$E:$E,B103,'2018'!$F:$F,A103,'2018'!AA:AA,"CRO"), 0)</f>
        <v>0</v>
      </c>
      <c r="Q103" s="0" t="n">
        <f aca="false">IFERROR(SUMIFS('2018'!M:M,'2018'!AA:AA,"CRO",'2018'!F:F,A103,'2018'!C:C,B103)+SUMIFS('2018'!P:P,'2018'!AA:AA,"CRO",'2018'!F:F,A103,'2018'!C:C,B103)+SUMIFS('2018'!N:N,'2018'!AA:AA,"CRO",'2018'!F:F,A103,'2018'!D:D,B103)+SUMIFS('2018'!N:N,'2018'!AA:AA,"CRO",'2018'!F:F,A103,'2018'!D:D,B103)+SUMIFS('2018'!O:O,'2018'!AA:AA,"CRO",'2018'!F:F,A103,'2018'!E:E,B103)+SUMIFS('2018'!R:R,'2018'!AA:AA,"CRO",'2018'!F:F,A103,'2018'!E:E,B103), 0)</f>
        <v>0</v>
      </c>
      <c r="R103" s="7" t="n">
        <f aca="false">IFERROR(Q103/P103, 0)</f>
        <v>0</v>
      </c>
      <c r="S103" s="7" t="n">
        <f aca="false">SUM(V103,Y103,AB103)</f>
        <v>0</v>
      </c>
      <c r="T103" s="7" t="n">
        <f aca="false">SUM(W103,Z103,AC103)</f>
        <v>0</v>
      </c>
      <c r="U103" s="7" t="n">
        <f aca="false">IFERROR(T103/S103, 0)</f>
        <v>0</v>
      </c>
      <c r="V103" s="0" t="n">
        <f aca="false">SUMIFS('2017'!$H:$H,'2017'!$C:$C,B103,'2017'!$F:$F,A103,'2017'!AA:AA,"JRO",'2017'!P:P,"&lt;&gt;")+SUMIFS('2017'!$I:$I,'2017'!$D:$D,B103,'2017'!$F:$F,A103,'2017'!AA:AA,"JRO",'2017'!Q:Q,"&lt;&gt;")+SUMIFS('2017'!$J:$J,'2017'!$E:$E,B103,'2017'!$F:$F,A103,'2017'!AA:AA,"JRO",'2017'!R:R,"&lt;&gt;")</f>
        <v>0</v>
      </c>
      <c r="W103" s="0" t="n">
        <f aca="false">IFERROR(SUMIFS('2017'!M:M,'2017'!AA:AA,"JRO",'2017'!F:F,A103,'2017'!C:C,B103)+SUMIFS('2017'!P:P,'2017'!AA:AA,"JRO",'2017'!F:F,A103,'2017'!C:C,B103)+SUMIFS('2017'!N:N,'2017'!AA:AA,"JRO",'2017'!F:F,A103,'2017'!D:D,B103)+SUMIFS('2017'!N:N,'2017'!AA:AA,"JRO",'2017'!F:F,A103,'2017'!D:D,B103)+SUMIFS('2017'!O:O,'2017'!AA:AA,"JRO",'2017'!F:F,A103,'2017'!E:E,B103)+SUMIFS('2017'!R:R,'2017'!AA:AA,"JRO",'2017'!F:F,A103,'2017'!E:E,B103), 0)</f>
        <v>0</v>
      </c>
      <c r="X103" s="7" t="n">
        <f aca="false">IFERROR(W103/V103, 0)</f>
        <v>0</v>
      </c>
      <c r="Y103" s="0" t="n">
        <f aca="false">IFERROR(SUMIFS('2017'!$H:$H,'2017'!$C:$C,B103,'2017'!$F:$F,A103,'2017'!AA:AA,"NRO",'2017'!P:P,"&lt;&gt;")+SUMIFS('2017'!$I:$I,'2017'!$D:$D,B103,'2017'!$F:$F,A103,'2017'!AA:AA,"NRO",'2017'!Q:Q,"&lt;&gt;")+SUMIFS('2017'!$J:$J,'2017'!$E:$E,B103,'2017'!$F:$F,A103,'2017'!AA:AA,"NRO",'2017'!R:R,"&lt;&gt;"), 0)</f>
        <v>0</v>
      </c>
      <c r="Z103" s="0" t="n">
        <f aca="false">IFERROR(SUMIFS('2017'!M:M,'2017'!AA:AA,"NRO",'2017'!F:F,A103,'2017'!C:C,B103)+SUMIFS('2017'!P:P,'2017'!AA:AA,"NRO",'2017'!F:F,A103,'2017'!C:C,B103)+SUMIFS('2017'!N:N,'2017'!AA:AA,"NRO",'2017'!F:F,A103,'2017'!D:D,B103)+SUMIFS('2017'!N:N,'2017'!AA:AA,"NRO",'2017'!F:F,A103,'2017'!D:D,B103)+SUMIFS('2017'!O:O,'2017'!AA:AA,"NRO",'2017'!F:F,A103,'2017'!E:E,B103)+SUMIFS('2017'!R:R,'2017'!AA:AA,"NRO",'2017'!F:F,A103,'2017'!E:E,B103), 0)</f>
        <v>0</v>
      </c>
      <c r="AA103" s="7" t="n">
        <f aca="false">IFERROR(Z103/Y103, 0)</f>
        <v>0</v>
      </c>
      <c r="AB103" s="0" t="n">
        <f aca="false">IFERROR(SUMIFS('2017'!$H:$H,'2017'!$C:$C,B103,'2017'!$F:$F,A103,'2017'!AA:AA,"CRO",'2017'!P:P,"&lt;&gt;")+SUMIFS('2017'!$I:$I,'2017'!$D:$D,B103,'2017'!$F:$F,A103,'2017'!AA:AA,"CRO",'2017'!Q:Q,"&lt;&gt;")+SUMIFS('2017'!$J:$J,'2017'!$E:$E,B103,'2017'!$F:$F,A103,'2017'!AA:AA,"CRO",'2017'!R:R,"&lt;&gt;"), 0)</f>
        <v>0</v>
      </c>
      <c r="AC103" s="0" t="n">
        <f aca="false">IFERROR(SUMIFS('2017'!M:M,'2017'!AA:AA,"CRO",'2017'!F:F,A103,'2017'!C:C,B103)+SUMIFS('2017'!P:P,'2017'!AA:AA,"CRO",'2017'!F:F,A103,'2017'!C:C,B103)+SUMIFS('2017'!N:N,'2017'!AA:AA,"CRO",'2017'!F:F,A103,'2017'!D:D,B103)+SUMIFS('2017'!N:N,'2017'!AA:AA,"CRO",'2017'!F:F,A103,'2017'!D:D,B103)+SUMIFS('2017'!O:O,'2017'!AA:AA,"CRO",'2017'!F:F,A103,'2017'!E:E,B103)+SUMIFS('2017'!R:R,'2017'!AA:AA,"CRO",'2017'!F:F,A103,'2017'!E:E,B103), 0)</f>
        <v>0</v>
      </c>
      <c r="AD103" s="0" t="n">
        <f aca="false">IFERROR(AC103/AB103, 0)</f>
        <v>0</v>
      </c>
      <c r="AE103" s="0" t="n">
        <f aca="false">SUM(AH103,AK103,AN103)</f>
        <v>0</v>
      </c>
      <c r="AF103" s="0" t="n">
        <f aca="false">SUM(AI103,AL103,AO103)</f>
        <v>0</v>
      </c>
      <c r="AG103" s="7" t="n">
        <f aca="false">IFERROR(AF103/AE103, 0)</f>
        <v>0</v>
      </c>
      <c r="AH103" s="0" t="n">
        <f aca="false">IFERROR(SUMIFS('2016'!$G:$G,'2016'!F:F,A103,'2016'!C:C,B103,'2016'!D:D,"",'2016'!AA:AA,"JRO",'2016'!L:L,"&lt;&gt;"), 0)</f>
        <v>0</v>
      </c>
      <c r="AI103" s="0" t="n">
        <f aca="false">IFERROR(SUMIFS('2016'!L:L,'2016'!F:F,A103,'2016'!C:C,B103,'2016'!D:D,"",'2016'!AA:AA,"JRO"), 0)</f>
        <v>0</v>
      </c>
      <c r="AJ103" s="7" t="n">
        <f aca="false">IFERROR(AI103/AH103, 0)</f>
        <v>0</v>
      </c>
      <c r="AK103" s="0" t="n">
        <f aca="false">IFERROR(SUMIFS('2016'!$G:$G,'2016'!F:F,A103,'2016'!C:C,B103,'2016'!D:D,"",'2016'!AA:AA,"NRO",'2016'!L:L,"&lt;&gt;"), 0)</f>
        <v>0</v>
      </c>
      <c r="AL103" s="0" t="n">
        <f aca="false">IFERROR(SUMIFS('2016'!L:L,'2016'!F:F,A103,'2016'!C:C,B103,'2016'!D:D,"",'2016'!AA:AA,"NRO"), 0)</f>
        <v>0</v>
      </c>
      <c r="AM103" s="0" t="n">
        <f aca="false">IFERROR(AL103/AK103, 0)</f>
        <v>0</v>
      </c>
      <c r="AN103" s="0" t="n">
        <f aca="false">IFERROR(SUMIFS('2016'!$G:$G,'2016'!F:F,A103,'2016'!C:C,B103,'2016'!D:D,"",'2016'!AA:AA,"CRO",'2016'!L:L,"&lt;&gt;"), 0)</f>
        <v>0</v>
      </c>
      <c r="AO103" s="0" t="n">
        <f aca="false">IFERROR(SUMIFS('2016'!L:L,'2016'!F:F,A103,'2016'!C:C,B103,'2016'!D:D,"",'2016'!AA:AA,"CRO"), 0)</f>
        <v>0</v>
      </c>
      <c r="AP103" s="0" t="n">
        <f aca="false">IFERROR(AO103/AN103, 0)</f>
        <v>0</v>
      </c>
      <c r="AQ103" s="0" t="n">
        <f aca="false">SUM(AT103,AW103,AZ103)</f>
        <v>0</v>
      </c>
      <c r="AR103" s="0" t="n">
        <f aca="false">SUM(AU103,AX103,BA103)</f>
        <v>0</v>
      </c>
      <c r="AS103" s="7" t="n">
        <f aca="false">IFERROR(AR103/AQ103, 0)</f>
        <v>0</v>
      </c>
      <c r="AT103" s="0" t="n">
        <f aca="false">IFERROR(SUMIFS('2015'!$G:$G,'2015'!F:F,A103,'2015'!C:C,B103,'2015'!D:D,"",'2015'!AA:AA,"JRO",'2015'!L:L,"&lt;&gt;"), 0)</f>
        <v>0</v>
      </c>
      <c r="AU103" s="0" t="n">
        <f aca="false">IFERROR(SUMIFS('2015'!L:L,'2015'!F:F,A103,'2015'!C:C,B103,'2015'!D:D,"",'2015'!AA:AA,"JRO"), 0)</f>
        <v>0</v>
      </c>
      <c r="AV103" s="0" t="n">
        <f aca="false">IFERROR(AU103/AT103, 0)</f>
        <v>0</v>
      </c>
      <c r="AW103" s="0" t="n">
        <f aca="false">IFERROR(SUMIFS('2015'!$G:$G,'2015'!F:F,A103,'2015'!C:C,B103,'2015'!D:D,"",'2015'!AA:AA,"NRO",'2015'!L:L,"&lt;&gt;"), 0)</f>
        <v>0</v>
      </c>
      <c r="AX103" s="0" t="n">
        <f aca="false">IFERROR(SUMIFS('2015'!L:L,'2015'!F:F,A103,'2015'!C:C,B103,'2015'!D:D,"",'2015'!AA:AA,"NRO"), 0)</f>
        <v>0</v>
      </c>
      <c r="AY103" s="0" t="n">
        <f aca="false">IFERROR(AX103/AW103, 0)</f>
        <v>0</v>
      </c>
      <c r="AZ103" s="0" t="n">
        <f aca="false">IFERROR(SUMIFS('2015'!$G:$G,'2015'!F:F,A103,'2015'!C:C,B103,'2015'!D:D,"",'2015'!AA:AA,"CRO",'2015'!L:L,"&lt;&gt;"), 0)</f>
        <v>0</v>
      </c>
      <c r="BA103" s="0" t="n">
        <f aca="false">IFERROR(SUMIFS('2015'!L:L,'2015'!F:F,A103,'2015'!C:C,B103,'2015'!D:D,"",'2015'!AA:AA,"CRO"), 0)</f>
        <v>0</v>
      </c>
      <c r="BB103" s="0" t="n">
        <f aca="false">IFERROR(BA103/AZ103, 0)</f>
        <v>0</v>
      </c>
      <c r="BC103" s="0" t="n">
        <f aca="false">SUM(BF103,BI103)</f>
        <v>0</v>
      </c>
      <c r="BD103" s="0" t="n">
        <f aca="false">SUM(BG103,BJ103)</f>
        <v>0</v>
      </c>
      <c r="BE103" s="7" t="n">
        <f aca="false">IFERROR(BD103/BC103, 0)</f>
        <v>0</v>
      </c>
      <c r="BF103" s="0" t="n">
        <f aca="false">IFERROR(SUMIFS('2014'!$G:$G,'2014'!F:F,A103,'2014'!C:C,B103,'2014'!D:D,"",'2014'!AA:AA,"JRO",'2014'!L:L,"&lt;&gt;"), 0)</f>
        <v>0</v>
      </c>
      <c r="BG103" s="0" t="n">
        <f aca="false">IFERROR(SUMIFS('2014'!L:L,'2014'!F:F,A103,'2014'!C:C,B103,'2014'!D:D,"",'2014'!AA:AA,"JRO"), 0)</f>
        <v>0</v>
      </c>
      <c r="BH103" s="7" t="n">
        <f aca="false">IFERROR(BG103/BF103, 0)</f>
        <v>0</v>
      </c>
      <c r="BI103" s="0" t="n">
        <f aca="false">IFERROR(SUMIFS('2014'!$G:$G,'2014'!F:F,A103,'2014'!C:C,B103,'2014'!D:D,"",'2014'!AA:AA,"CRO",'2014'!L:L,"&lt;&gt;"), 0)</f>
        <v>0</v>
      </c>
      <c r="BJ103" s="0" t="n">
        <f aca="false">IFERROR(SUMIFS('2014'!L:L,'2014'!F:F,A103,'2014'!C:C,B103,'2014'!D:D,"",'2014'!AA:AA,"CRO"), 0)</f>
        <v>0</v>
      </c>
      <c r="BK103" s="0" t="n">
        <f aca="false">IFERROR(BJ103/BI103, 0)</f>
        <v>0</v>
      </c>
      <c r="BL103" s="0" t="n">
        <f aca="false">IFERROR(SUMIFS('2013'!$G:$G,'2013'!F:F,A103,'2013'!C:C,B103,'2013'!D:D,"",'2013'!AA:AA,"JRO",'2013'!L:L,"&lt;&gt;"), 0)</f>
        <v>0</v>
      </c>
      <c r="BM103" s="0" t="n">
        <f aca="false">IFERROR(SUMIFS('2013'!L:L,'2013'!F:F,A103,'2013'!C:C,B103,'2013'!D:D,"",'2013'!AA:AA,"JRO"), 0)</f>
        <v>0</v>
      </c>
      <c r="BN103" s="0" t="n">
        <f aca="false">IFERROR(BM103/BL103, 0)</f>
        <v>0</v>
      </c>
      <c r="BO103" s="0" t="n">
        <f aca="false">IFERROR(SUMIFS('2012'!$G:$G,'2012'!F:F,A103,'2012'!C:C,B103,'2012'!D:D,"",'2012'!AA:AA,"JRO",'2012'!L:L,"&lt;&gt;"), 0)</f>
        <v>0</v>
      </c>
      <c r="BP103" s="0" t="n">
        <f aca="false">IFERROR(SUMIFS('2012'!L:L,'2012'!F:F,A103,'2012'!C:C,B103,'2012'!D:D,"",'2012'!AA:AA,"JRO"), 0)</f>
        <v>0</v>
      </c>
      <c r="BQ103" s="0" t="n">
        <f aca="false">IFERROR(BP103/BO103, 0)</f>
        <v>0</v>
      </c>
      <c r="BR103" s="0" t="n">
        <f aca="false">IFERROR(SUMIFS('2011'!$G:$G,'2011'!F:F,A103,'2011'!C:C,B103,'2011'!D:D,"",'2011'!AA:AA,"JRO",'2011'!L:L,"&lt;&gt;"), 0)</f>
        <v>0</v>
      </c>
      <c r="BS103" s="0" t="n">
        <f aca="false">IFERROR(SUMIFS('2011'!L:L,'2011'!F:F,A103,'2011'!C:C,B103,'2011'!D:D,"",'2011'!AA:AA,"JRO"), 0)</f>
        <v>0</v>
      </c>
      <c r="BT103" s="7" t="n">
        <f aca="false">IFERROR(BS103/BR103, 0)</f>
        <v>0</v>
      </c>
      <c r="BU103" s="0" t="n">
        <f aca="false">IFERROR(SUMIFS('2010'!$G:$G,'2010'!F:F,A103,'2010'!C:C,B103,'2010'!D:D,"",'2010'!AA:AA,"JRO",'2010'!L:L,"&lt;&gt;"), 0)</f>
        <v>0</v>
      </c>
      <c r="BV103" s="0" t="n">
        <f aca="false">IFERROR(SUMIFS('2010'!L:L,'2010'!F:F,A103,'2010'!C:C,B103,'2010'!D:D,"",'2010'!AA:AA,"JRO"), 0)</f>
        <v>0</v>
      </c>
      <c r="BW103" s="7" t="n">
        <f aca="false">IFERROR(BV103/BU103, 0)</f>
        <v>0</v>
      </c>
      <c r="BX103" s="0" t="n">
        <f aca="false">IFERROR(SUMIFS('2009'!$G:$G,'2009'!F:F,A103,'2009'!C:C,B103,'2009'!D:D,"",'2009'!AA:AA,"JRO",'2009'!L:L,"&lt;&gt;"), 0)</f>
        <v>0</v>
      </c>
      <c r="BY103" s="0" t="n">
        <f aca="false">IFERROR(SUMIFS('2009'!L:L,'2009'!F:F,A103,'2009'!C:C,B103,'2009'!D:D,"",'2009'!AA:AA,"JRO"), 0)</f>
        <v>0</v>
      </c>
      <c r="BZ103" s="7" t="n">
        <f aca="false">IFERROR(BY103/BX103, 0)</f>
        <v>0</v>
      </c>
    </row>
    <row r="104" customFormat="false" ht="15" hidden="false" customHeight="false" outlineLevel="0" collapsed="false">
      <c r="A104" s="0" t="s">
        <v>96</v>
      </c>
      <c r="B104" s="13" t="s">
        <v>48</v>
      </c>
      <c r="C104" s="56" t="n">
        <f aca="false">IFERROR(AVERAGEIFS(I104:BZ104,I$2:BZ$2,"JRO escorts per deportee",I104:BZ104,"&lt;&gt;0"), 0)</f>
        <v>0</v>
      </c>
      <c r="D104" s="13" t="n">
        <f aca="false">IFERROR(AVERAGEIFS(I104:BZ104,I$2:BZ$2,"NRO escorts per deportee",I104:BZ104,"&lt;&gt;0"), 0)</f>
        <v>0</v>
      </c>
      <c r="E104" s="13" t="n">
        <f aca="false">IFERROR(AVERAGEIFS(I104:BZ104,I$2:BZ$2,"CRO escorts per deportee",I104:BZ104,"&lt;&gt;0"), 0)</f>
        <v>0</v>
      </c>
      <c r="G104" s="0" t="n">
        <f aca="false">SUM(J104,M104,P104)</f>
        <v>0</v>
      </c>
      <c r="H104" s="0" t="n">
        <f aca="false">SUM(K104,N104,Q104)</f>
        <v>0</v>
      </c>
      <c r="I104" s="7" t="n">
        <f aca="false">IFERROR(H104/G104, 0)</f>
        <v>0</v>
      </c>
      <c r="J104" s="0" t="n">
        <f aca="false">IFERROR(SUMIFS('2018'!$H:$H,'2018'!$C:$C,B104,'2018'!$F:$F,A104,'2018'!AA:AA,"JRO",'2018'!P:P,"&lt;&gt;")+SUMIFS('2018'!$I:$I,'2018'!$D:$D,B104,'2018'!$F:$F,A104,'2018'!AA:AA,"JRO",'2018'!Q:Q,"&lt;&gt;")+SUMIFS('2018'!$J:$J,'2018'!$E:$E,B104,'2018'!$F:$F,A104,'2018'!AA:AA,"JRO",'2018'!R:R,"&lt;&gt;"), 0)</f>
        <v>0</v>
      </c>
      <c r="K104" s="0" t="n">
        <f aca="false">IFERROR(SUMIFS('2018'!M:M,'2018'!AA:AA,"JRO",'2018'!F:F,A104,'2018'!C:C,B104)+SUMIFS('2018'!P:P,'2018'!AA:AA,"JRO",'2018'!F:F,A104,'2018'!C:C,B104)+SUMIFS('2018'!N:N,'2018'!AA:AA,"JRO",'2018'!F:F,A104,'2018'!D:D,B104)+SUMIFS('2018'!N:N,'2018'!AA:AA,"JRO",'2018'!F:F,A104,'2018'!D:D,B104)+SUMIFS('2018'!O:O,'2018'!AA:AA,"JRO",'2018'!F:F,A104,'2018'!E:E,B104)+SUMIFS('2018'!R:R,'2018'!AA:AA,"JRO",'2018'!F:F,A104,'2018'!E:E,B104), 0)</f>
        <v>0</v>
      </c>
      <c r="L104" s="7" t="n">
        <f aca="false">IFERROR(K104/J104, 0)</f>
        <v>0</v>
      </c>
      <c r="M104" s="0" t="n">
        <f aca="false">IFERROR(SUMIFS('2018'!$H:$H,'2018'!$C:$C,B104,'2018'!$F:$F,A104,'2018'!AA:AA,"NRO",'2018'!P:P,"&lt;&gt;")+SUMIFS('2018'!$I:$I,'2018'!$D:$D,B104,'2018'!$F:$F,A104,'2018'!AA:AA,"NRO",'2018'!Q:Q,"&lt;&gt;")+SUMIFS('2018'!$J:$J,'2018'!$E:$E,B104,'2018'!$F:$F,A104,'2018'!AA:AA,"NRO",'2018'!R:R,"&lt;&gt;"), 0)</f>
        <v>0</v>
      </c>
      <c r="N104" s="0" t="n">
        <f aca="false">IFERROR(SUMIFS('2018'!M:M,'2018'!AA:AA,"NRO",'2018'!F:F,A104,'2018'!C:C,B104)+SUMIFS('2018'!P:P,'2018'!AA:AA,"NRO",'2018'!F:F,A104,'2018'!C:C,B104)+SUMIFS('2018'!N:N,'2018'!AA:AA,"NRO",'2018'!F:F,A104,'2018'!D:D,B104)+SUMIFS('2018'!N:N,'2018'!AA:AA,"NRO",'2018'!F:F,A104,'2018'!D:D,B104)+SUMIFS('2018'!O:O,'2018'!AA:AA,"NRO",'2018'!F:F,A104,'2018'!E:E,B104)+SUMIFS('2018'!R:R,'2018'!AA:AA,"NRO",'2018'!F:F,A104,'2018'!E:E,B104), 0)</f>
        <v>0</v>
      </c>
      <c r="O104" s="7" t="n">
        <f aca="false">IFERROR(N104/M104, 0)</f>
        <v>0</v>
      </c>
      <c r="P104" s="0" t="n">
        <f aca="false">IFERROR(SUMIFS('2018'!$H:$H,'2018'!$C:$C,B104,'2018'!$F:$F,A104,'2018'!AA:AA,"CRO")+SUMIFS('2018'!$I:$I,'2018'!$D:$D,B104,'2018'!$F:$F,A104,'2018'!AA:AA,"CRO")+SUMIFS('2018'!$J:$J,'2018'!$E:$E,B104,'2018'!$F:$F,A104,'2018'!AA:AA,"CRO"), 0)</f>
        <v>0</v>
      </c>
      <c r="Q104" s="0" t="n">
        <f aca="false">IFERROR(SUMIFS('2018'!M:M,'2018'!AA:AA,"CRO",'2018'!F:F,A104,'2018'!C:C,B104)+SUMIFS('2018'!P:P,'2018'!AA:AA,"CRO",'2018'!F:F,A104,'2018'!C:C,B104)+SUMIFS('2018'!N:N,'2018'!AA:AA,"CRO",'2018'!F:F,A104,'2018'!D:D,B104)+SUMIFS('2018'!N:N,'2018'!AA:AA,"CRO",'2018'!F:F,A104,'2018'!D:D,B104)+SUMIFS('2018'!O:O,'2018'!AA:AA,"CRO",'2018'!F:F,A104,'2018'!E:E,B104)+SUMIFS('2018'!R:R,'2018'!AA:AA,"CRO",'2018'!F:F,A104,'2018'!E:E,B104), 0)</f>
        <v>0</v>
      </c>
      <c r="R104" s="7" t="n">
        <f aca="false">IFERROR(Q104/P104, 0)</f>
        <v>0</v>
      </c>
      <c r="S104" s="7" t="n">
        <f aca="false">SUM(V104,Y104,AB104)</f>
        <v>0</v>
      </c>
      <c r="T104" s="7" t="n">
        <f aca="false">SUM(W104,Z104,AC104)</f>
        <v>0</v>
      </c>
      <c r="U104" s="7" t="n">
        <f aca="false">IFERROR(T104/S104, 0)</f>
        <v>0</v>
      </c>
      <c r="V104" s="0" t="n">
        <f aca="false">SUMIFS('2017'!$H:$H,'2017'!$C:$C,B104,'2017'!$F:$F,A104,'2017'!AA:AA,"JRO",'2017'!P:P,"&lt;&gt;")+SUMIFS('2017'!$I:$I,'2017'!$D:$D,B104,'2017'!$F:$F,A104,'2017'!AA:AA,"JRO",'2017'!Q:Q,"&lt;&gt;")+SUMIFS('2017'!$J:$J,'2017'!$E:$E,B104,'2017'!$F:$F,A104,'2017'!AA:AA,"JRO",'2017'!R:R,"&lt;&gt;")</f>
        <v>0</v>
      </c>
      <c r="W104" s="0" t="n">
        <f aca="false">IFERROR(SUMIFS('2017'!M:M,'2017'!AA:AA,"JRO",'2017'!F:F,A104,'2017'!C:C,B104)+SUMIFS('2017'!P:P,'2017'!AA:AA,"JRO",'2017'!F:F,A104,'2017'!C:C,B104)+SUMIFS('2017'!N:N,'2017'!AA:AA,"JRO",'2017'!F:F,A104,'2017'!D:D,B104)+SUMIFS('2017'!N:N,'2017'!AA:AA,"JRO",'2017'!F:F,A104,'2017'!D:D,B104)+SUMIFS('2017'!O:O,'2017'!AA:AA,"JRO",'2017'!F:F,A104,'2017'!E:E,B104)+SUMIFS('2017'!R:R,'2017'!AA:AA,"JRO",'2017'!F:F,A104,'2017'!E:E,B104), 0)</f>
        <v>0</v>
      </c>
      <c r="X104" s="7" t="n">
        <f aca="false">IFERROR(W104/V104, 0)</f>
        <v>0</v>
      </c>
      <c r="Y104" s="0" t="n">
        <f aca="false">IFERROR(SUMIFS('2017'!$H:$H,'2017'!$C:$C,B104,'2017'!$F:$F,A104,'2017'!AA:AA,"NRO",'2017'!P:P,"&lt;&gt;")+SUMIFS('2017'!$I:$I,'2017'!$D:$D,B104,'2017'!$F:$F,A104,'2017'!AA:AA,"NRO",'2017'!Q:Q,"&lt;&gt;")+SUMIFS('2017'!$J:$J,'2017'!$E:$E,B104,'2017'!$F:$F,A104,'2017'!AA:AA,"NRO",'2017'!R:R,"&lt;&gt;"), 0)</f>
        <v>0</v>
      </c>
      <c r="Z104" s="0" t="n">
        <f aca="false">IFERROR(SUMIFS('2017'!M:M,'2017'!AA:AA,"NRO",'2017'!F:F,A104,'2017'!C:C,B104)+SUMIFS('2017'!P:P,'2017'!AA:AA,"NRO",'2017'!F:F,A104,'2017'!C:C,B104)+SUMIFS('2017'!N:N,'2017'!AA:AA,"NRO",'2017'!F:F,A104,'2017'!D:D,B104)+SUMIFS('2017'!N:N,'2017'!AA:AA,"NRO",'2017'!F:F,A104,'2017'!D:D,B104)+SUMIFS('2017'!O:O,'2017'!AA:AA,"NRO",'2017'!F:F,A104,'2017'!E:E,B104)+SUMIFS('2017'!R:R,'2017'!AA:AA,"NRO",'2017'!F:F,A104,'2017'!E:E,B104), 0)</f>
        <v>0</v>
      </c>
      <c r="AA104" s="7" t="n">
        <f aca="false">IFERROR(Z104/Y104, 0)</f>
        <v>0</v>
      </c>
      <c r="AB104" s="0" t="n">
        <f aca="false">IFERROR(SUMIFS('2017'!$H:$H,'2017'!$C:$C,B104,'2017'!$F:$F,A104,'2017'!AA:AA,"CRO",'2017'!P:P,"&lt;&gt;")+SUMIFS('2017'!$I:$I,'2017'!$D:$D,B104,'2017'!$F:$F,A104,'2017'!AA:AA,"CRO",'2017'!Q:Q,"&lt;&gt;")+SUMIFS('2017'!$J:$J,'2017'!$E:$E,B104,'2017'!$F:$F,A104,'2017'!AA:AA,"CRO",'2017'!R:R,"&lt;&gt;"), 0)</f>
        <v>0</v>
      </c>
      <c r="AC104" s="0" t="n">
        <f aca="false">IFERROR(SUMIFS('2017'!M:M,'2017'!AA:AA,"CRO",'2017'!F:F,A104,'2017'!C:C,B104)+SUMIFS('2017'!P:P,'2017'!AA:AA,"CRO",'2017'!F:F,A104,'2017'!C:C,B104)+SUMIFS('2017'!N:N,'2017'!AA:AA,"CRO",'2017'!F:F,A104,'2017'!D:D,B104)+SUMIFS('2017'!N:N,'2017'!AA:AA,"CRO",'2017'!F:F,A104,'2017'!D:D,B104)+SUMIFS('2017'!O:O,'2017'!AA:AA,"CRO",'2017'!F:F,A104,'2017'!E:E,B104)+SUMIFS('2017'!R:R,'2017'!AA:AA,"CRO",'2017'!F:F,A104,'2017'!E:E,B104), 0)</f>
        <v>0</v>
      </c>
      <c r="AD104" s="0" t="n">
        <f aca="false">IFERROR(AC104/AB104, 0)</f>
        <v>0</v>
      </c>
      <c r="AE104" s="0" t="n">
        <f aca="false">SUM(AH104,AK104,AN104)</f>
        <v>0</v>
      </c>
      <c r="AF104" s="0" t="n">
        <f aca="false">SUM(AI104,AL104,AO104)</f>
        <v>0</v>
      </c>
      <c r="AG104" s="7" t="n">
        <f aca="false">IFERROR(AF104/AE104, 0)</f>
        <v>0</v>
      </c>
      <c r="AH104" s="0" t="n">
        <f aca="false">IFERROR(SUMIFS('2016'!$G:$G,'2016'!F:F,A104,'2016'!C:C,B104,'2016'!D:D,"",'2016'!AA:AA,"JRO",'2016'!L:L,"&lt;&gt;"), 0)</f>
        <v>0</v>
      </c>
      <c r="AI104" s="0" t="n">
        <f aca="false">IFERROR(SUMIFS('2016'!L:L,'2016'!F:F,A104,'2016'!C:C,B104,'2016'!D:D,"",'2016'!AA:AA,"JRO"), 0)</f>
        <v>0</v>
      </c>
      <c r="AJ104" s="7" t="n">
        <f aca="false">IFERROR(AI104/AH104, 0)</f>
        <v>0</v>
      </c>
      <c r="AK104" s="0" t="n">
        <f aca="false">IFERROR(SUMIFS('2016'!$G:$G,'2016'!F:F,A104,'2016'!C:C,B104,'2016'!D:D,"",'2016'!AA:AA,"NRO",'2016'!L:L,"&lt;&gt;"), 0)</f>
        <v>0</v>
      </c>
      <c r="AL104" s="0" t="n">
        <f aca="false">IFERROR(SUMIFS('2016'!L:L,'2016'!F:F,A104,'2016'!C:C,B104,'2016'!D:D,"",'2016'!AA:AA,"NRO"), 0)</f>
        <v>0</v>
      </c>
      <c r="AM104" s="0" t="n">
        <f aca="false">IFERROR(AL104/AK104, 0)</f>
        <v>0</v>
      </c>
      <c r="AN104" s="0" t="n">
        <f aca="false">IFERROR(SUMIFS('2016'!$G:$G,'2016'!F:F,A104,'2016'!C:C,B104,'2016'!D:D,"",'2016'!AA:AA,"CRO",'2016'!L:L,"&lt;&gt;"), 0)</f>
        <v>0</v>
      </c>
      <c r="AO104" s="0" t="n">
        <f aca="false">IFERROR(SUMIFS('2016'!L:L,'2016'!F:F,A104,'2016'!C:C,B104,'2016'!D:D,"",'2016'!AA:AA,"CRO"), 0)</f>
        <v>0</v>
      </c>
      <c r="AP104" s="0" t="n">
        <f aca="false">IFERROR(AO104/AN104, 0)</f>
        <v>0</v>
      </c>
      <c r="AQ104" s="0" t="n">
        <f aca="false">SUM(AT104,AW104,AZ104)</f>
        <v>0</v>
      </c>
      <c r="AR104" s="0" t="n">
        <f aca="false">SUM(AU104,AX104,BA104)</f>
        <v>0</v>
      </c>
      <c r="AS104" s="7" t="n">
        <f aca="false">IFERROR(AR104/AQ104, 0)</f>
        <v>0</v>
      </c>
      <c r="AT104" s="0" t="n">
        <f aca="false">IFERROR(SUMIFS('2015'!$G:$G,'2015'!F:F,A104,'2015'!C:C,B104,'2015'!D:D,"",'2015'!AA:AA,"JRO",'2015'!L:L,"&lt;&gt;"), 0)</f>
        <v>0</v>
      </c>
      <c r="AU104" s="0" t="n">
        <f aca="false">IFERROR(SUMIFS('2015'!L:L,'2015'!F:F,A104,'2015'!C:C,B104,'2015'!D:D,"",'2015'!AA:AA,"JRO"), 0)</f>
        <v>0</v>
      </c>
      <c r="AV104" s="0" t="n">
        <f aca="false">IFERROR(AU104/AT104, 0)</f>
        <v>0</v>
      </c>
      <c r="AW104" s="0" t="n">
        <f aca="false">IFERROR(SUMIFS('2015'!$G:$G,'2015'!F:F,A104,'2015'!C:C,B104,'2015'!D:D,"",'2015'!AA:AA,"NRO",'2015'!L:L,"&lt;&gt;"), 0)</f>
        <v>0</v>
      </c>
      <c r="AX104" s="0" t="n">
        <f aca="false">IFERROR(SUMIFS('2015'!L:L,'2015'!F:F,A104,'2015'!C:C,B104,'2015'!D:D,"",'2015'!AA:AA,"NRO"), 0)</f>
        <v>0</v>
      </c>
      <c r="AY104" s="0" t="n">
        <f aca="false">IFERROR(AX104/AW104, 0)</f>
        <v>0</v>
      </c>
      <c r="AZ104" s="0" t="n">
        <f aca="false">IFERROR(SUMIFS('2015'!$G:$G,'2015'!F:F,A104,'2015'!C:C,B104,'2015'!D:D,"",'2015'!AA:AA,"CRO",'2015'!L:L,"&lt;&gt;"), 0)</f>
        <v>0</v>
      </c>
      <c r="BA104" s="0" t="n">
        <f aca="false">IFERROR(SUMIFS('2015'!L:L,'2015'!F:F,A104,'2015'!C:C,B104,'2015'!D:D,"",'2015'!AA:AA,"CRO"), 0)</f>
        <v>0</v>
      </c>
      <c r="BB104" s="0" t="n">
        <f aca="false">IFERROR(BA104/AZ104, 0)</f>
        <v>0</v>
      </c>
      <c r="BC104" s="0" t="n">
        <f aca="false">SUM(BF104,BI104)</f>
        <v>0</v>
      </c>
      <c r="BD104" s="0" t="n">
        <f aca="false">SUM(BG104,BJ104)</f>
        <v>0</v>
      </c>
      <c r="BE104" s="7" t="n">
        <f aca="false">IFERROR(BD104/BC104, 0)</f>
        <v>0</v>
      </c>
      <c r="BF104" s="0" t="n">
        <f aca="false">IFERROR(SUMIFS('2014'!$G:$G,'2014'!F:F,A104,'2014'!C:C,B104,'2014'!D:D,"",'2014'!AA:AA,"JRO",'2014'!L:L,"&lt;&gt;"), 0)</f>
        <v>0</v>
      </c>
      <c r="BG104" s="0" t="n">
        <f aca="false">IFERROR(SUMIFS('2014'!L:L,'2014'!F:F,A104,'2014'!C:C,B104,'2014'!D:D,"",'2014'!AA:AA,"JRO"), 0)</f>
        <v>0</v>
      </c>
      <c r="BH104" s="7" t="n">
        <f aca="false">IFERROR(BG104/BF104, 0)</f>
        <v>0</v>
      </c>
      <c r="BI104" s="0" t="n">
        <f aca="false">IFERROR(SUMIFS('2014'!$G:$G,'2014'!F:F,A104,'2014'!C:C,B104,'2014'!D:D,"",'2014'!AA:AA,"CRO",'2014'!L:L,"&lt;&gt;"), 0)</f>
        <v>0</v>
      </c>
      <c r="BJ104" s="0" t="n">
        <f aca="false">IFERROR(SUMIFS('2014'!L:L,'2014'!F:F,A104,'2014'!C:C,B104,'2014'!D:D,"",'2014'!AA:AA,"CRO"), 0)</f>
        <v>0</v>
      </c>
      <c r="BK104" s="0" t="n">
        <f aca="false">IFERROR(BJ104/BI104, 0)</f>
        <v>0</v>
      </c>
      <c r="BL104" s="0" t="n">
        <f aca="false">IFERROR(SUMIFS('2013'!$G:$G,'2013'!F:F,A104,'2013'!C:C,B104,'2013'!D:D,"",'2013'!AA:AA,"JRO",'2013'!L:L,"&lt;&gt;"), 0)</f>
        <v>0</v>
      </c>
      <c r="BM104" s="0" t="n">
        <f aca="false">IFERROR(SUMIFS('2013'!L:L,'2013'!F:F,A104,'2013'!C:C,B104,'2013'!D:D,"",'2013'!AA:AA,"JRO"), 0)</f>
        <v>0</v>
      </c>
      <c r="BN104" s="0" t="n">
        <f aca="false">IFERROR(BM104/BL104, 0)</f>
        <v>0</v>
      </c>
      <c r="BO104" s="0" t="n">
        <f aca="false">IFERROR(SUMIFS('2012'!$G:$G,'2012'!F:F,A104,'2012'!C:C,B104,'2012'!D:D,"",'2012'!AA:AA,"JRO",'2012'!L:L,"&lt;&gt;"), 0)</f>
        <v>0</v>
      </c>
      <c r="BP104" s="0" t="n">
        <f aca="false">IFERROR(SUMIFS('2012'!L:L,'2012'!F:F,A104,'2012'!C:C,B104,'2012'!D:D,"",'2012'!AA:AA,"JRO"), 0)</f>
        <v>0</v>
      </c>
      <c r="BQ104" s="0" t="n">
        <f aca="false">IFERROR(BP104/BO104, 0)</f>
        <v>0</v>
      </c>
      <c r="BR104" s="0" t="n">
        <f aca="false">IFERROR(SUMIFS('2011'!$G:$G,'2011'!F:F,A104,'2011'!C:C,B104,'2011'!D:D,"",'2011'!AA:AA,"JRO",'2011'!L:L,"&lt;&gt;"), 0)</f>
        <v>0</v>
      </c>
      <c r="BS104" s="0" t="n">
        <f aca="false">IFERROR(SUMIFS('2011'!L:L,'2011'!F:F,A104,'2011'!C:C,B104,'2011'!D:D,"",'2011'!AA:AA,"JRO"), 0)</f>
        <v>0</v>
      </c>
      <c r="BT104" s="7" t="n">
        <f aca="false">IFERROR(BS104/BR104, 0)</f>
        <v>0</v>
      </c>
      <c r="BU104" s="0" t="n">
        <f aca="false">IFERROR(SUMIFS('2010'!$G:$G,'2010'!F:F,A104,'2010'!C:C,B104,'2010'!D:D,"",'2010'!AA:AA,"JRO",'2010'!L:L,"&lt;&gt;"), 0)</f>
        <v>0</v>
      </c>
      <c r="BV104" s="0" t="n">
        <f aca="false">IFERROR(SUMIFS('2010'!L:L,'2010'!F:F,A104,'2010'!C:C,B104,'2010'!D:D,"",'2010'!AA:AA,"JRO"), 0)</f>
        <v>0</v>
      </c>
      <c r="BW104" s="7" t="n">
        <f aca="false">IFERROR(BV104/BU104, 0)</f>
        <v>0</v>
      </c>
      <c r="BX104" s="0" t="n">
        <f aca="false">IFERROR(SUMIFS('2009'!$G:$G,'2009'!F:F,A104,'2009'!C:C,B104,'2009'!D:D,"",'2009'!AA:AA,"JRO",'2009'!L:L,"&lt;&gt;"), 0)</f>
        <v>0</v>
      </c>
      <c r="BY104" s="0" t="n">
        <f aca="false">IFERROR(SUMIFS('2009'!L:L,'2009'!F:F,A104,'2009'!C:C,B104,'2009'!D:D,"",'2009'!AA:AA,"JRO"), 0)</f>
        <v>0</v>
      </c>
      <c r="BZ104" s="7" t="n">
        <f aca="false">IFERROR(BY104/BX104, 0)</f>
        <v>0</v>
      </c>
    </row>
    <row r="105" customFormat="false" ht="15" hidden="false" customHeight="false" outlineLevel="0" collapsed="false">
      <c r="A105" s="0" t="s">
        <v>96</v>
      </c>
      <c r="B105" s="17" t="s">
        <v>63</v>
      </c>
      <c r="C105" s="56" t="n">
        <f aca="false">IFERROR(AVERAGEIFS(I105:BZ105,I$2:BZ$2,"JRO escorts per deportee",I105:BZ105,"&lt;&gt;0"), 0)</f>
        <v>2.64583333333333</v>
      </c>
      <c r="D105" s="13" t="n">
        <f aca="false">IFERROR(AVERAGEIFS(I105:BZ105,I$2:BZ$2,"NRO escorts per deportee",I105:BZ105,"&lt;&gt;0"), 0)</f>
        <v>2.58823529411765</v>
      </c>
      <c r="E105" s="13" t="n">
        <f aca="false">IFERROR(AVERAGEIFS(I105:BZ105,I$2:BZ$2,"CRO escorts per deportee",I105:BZ105,"&lt;&gt;0"), 0)</f>
        <v>0.5</v>
      </c>
      <c r="G105" s="0" t="n">
        <f aca="false">SUM(J105,M105,P105)</f>
        <v>34</v>
      </c>
      <c r="H105" s="0" t="n">
        <f aca="false">SUM(K105,N105,Q105)</f>
        <v>44</v>
      </c>
      <c r="I105" s="7" t="n">
        <f aca="false">IFERROR(H105/G105, 0)</f>
        <v>1.29411764705882</v>
      </c>
      <c r="J105" s="0" t="n">
        <f aca="false">IFERROR(SUMIFS('2018'!$H:$H,'2018'!$C:$C,B105,'2018'!$F:$F,A105,'2018'!AA:AA,"JRO",'2018'!P:P,"&lt;&gt;")+SUMIFS('2018'!$I:$I,'2018'!$D:$D,B105,'2018'!$F:$F,A105,'2018'!AA:AA,"JRO",'2018'!Q:Q,"&lt;&gt;")+SUMIFS('2018'!$J:$J,'2018'!$E:$E,B105,'2018'!$F:$F,A105,'2018'!AA:AA,"JRO",'2018'!R:R,"&lt;&gt;"), 0)</f>
        <v>0</v>
      </c>
      <c r="K105" s="0" t="n">
        <f aca="false">IFERROR(SUMIFS('2018'!M:M,'2018'!AA:AA,"JRO",'2018'!F:F,A105,'2018'!C:C,B105)+SUMIFS('2018'!P:P,'2018'!AA:AA,"JRO",'2018'!F:F,A105,'2018'!C:C,B105)+SUMIFS('2018'!N:N,'2018'!AA:AA,"JRO",'2018'!F:F,A105,'2018'!D:D,B105)+SUMIFS('2018'!N:N,'2018'!AA:AA,"JRO",'2018'!F:F,A105,'2018'!D:D,B105)+SUMIFS('2018'!O:O,'2018'!AA:AA,"JRO",'2018'!F:F,A105,'2018'!E:E,B105)+SUMIFS('2018'!R:R,'2018'!AA:AA,"JRO",'2018'!F:F,A105,'2018'!E:E,B105), 0)</f>
        <v>0</v>
      </c>
      <c r="L105" s="7" t="n">
        <f aca="false">IFERROR(K105/J105, 0)</f>
        <v>0</v>
      </c>
      <c r="M105" s="0" t="n">
        <f aca="false">IFERROR(SUMIFS('2018'!$H:$H,'2018'!$C:$C,B105,'2018'!$F:$F,A105,'2018'!AA:AA,"NRO",'2018'!P:P,"&lt;&gt;")+SUMIFS('2018'!$I:$I,'2018'!$D:$D,B105,'2018'!$F:$F,A105,'2018'!AA:AA,"NRO",'2018'!Q:Q,"&lt;&gt;")+SUMIFS('2018'!$J:$J,'2018'!$E:$E,B105,'2018'!$F:$F,A105,'2018'!AA:AA,"NRO",'2018'!R:R,"&lt;&gt;"), 0)</f>
        <v>17</v>
      </c>
      <c r="N105" s="0" t="n">
        <f aca="false">IFERROR(SUMIFS('2018'!M:M,'2018'!AA:AA,"NRO",'2018'!F:F,A105,'2018'!C:C,B105)+SUMIFS('2018'!P:P,'2018'!AA:AA,"NRO",'2018'!F:F,A105,'2018'!C:C,B105)+SUMIFS('2018'!N:N,'2018'!AA:AA,"NRO",'2018'!F:F,A105,'2018'!D:D,B105)+SUMIFS('2018'!N:N,'2018'!AA:AA,"NRO",'2018'!F:F,A105,'2018'!D:D,B105)+SUMIFS('2018'!O:O,'2018'!AA:AA,"NRO",'2018'!F:F,A105,'2018'!E:E,B105)+SUMIFS('2018'!R:R,'2018'!AA:AA,"NRO",'2018'!F:F,A105,'2018'!E:E,B105), 0)</f>
        <v>44</v>
      </c>
      <c r="O105" s="7" t="n">
        <f aca="false">IFERROR(N105/M105, 0)</f>
        <v>2.58823529411765</v>
      </c>
      <c r="P105" s="0" t="n">
        <f aca="false">IFERROR(SUMIFS('2018'!$H:$H,'2018'!$C:$C,B105,'2018'!$F:$F,A105,'2018'!AA:AA,"CRO")+SUMIFS('2018'!$I:$I,'2018'!$D:$D,B105,'2018'!$F:$F,A105,'2018'!AA:AA,"CRO")+SUMIFS('2018'!$J:$J,'2018'!$E:$E,B105,'2018'!$F:$F,A105,'2018'!AA:AA,"CRO"), 0)</f>
        <v>17</v>
      </c>
      <c r="Q105" s="0" t="n">
        <f aca="false">IFERROR(SUMIFS('2018'!M:M,'2018'!AA:AA,"CRO",'2018'!F:F,A105,'2018'!C:C,B105)+SUMIFS('2018'!P:P,'2018'!AA:AA,"CRO",'2018'!F:F,A105,'2018'!C:C,B105)+SUMIFS('2018'!N:N,'2018'!AA:AA,"CRO",'2018'!F:F,A105,'2018'!D:D,B105)+SUMIFS('2018'!N:N,'2018'!AA:AA,"CRO",'2018'!F:F,A105,'2018'!D:D,B105)+SUMIFS('2018'!O:O,'2018'!AA:AA,"CRO",'2018'!F:F,A105,'2018'!E:E,B105)+SUMIFS('2018'!R:R,'2018'!AA:AA,"CRO",'2018'!F:F,A105,'2018'!E:E,B105), 0)</f>
        <v>0</v>
      </c>
      <c r="R105" s="7" t="n">
        <f aca="false">IFERROR(Q105/P105, 0)</f>
        <v>0</v>
      </c>
      <c r="S105" s="7" t="n">
        <f aca="false">SUM(V105,Y105,AB105)</f>
        <v>0</v>
      </c>
      <c r="T105" s="7" t="n">
        <f aca="false">SUM(W105,Z105,AC105)</f>
        <v>0</v>
      </c>
      <c r="U105" s="7" t="n">
        <f aca="false">IFERROR(T105/S105, 0)</f>
        <v>0</v>
      </c>
      <c r="V105" s="0" t="n">
        <f aca="false">SUMIFS('2017'!$H:$H,'2017'!$C:$C,B105,'2017'!$F:$F,A105,'2017'!AA:AA,"JRO",'2017'!P:P,"&lt;&gt;")+SUMIFS('2017'!$I:$I,'2017'!$D:$D,B105,'2017'!$F:$F,A105,'2017'!AA:AA,"JRO",'2017'!Q:Q,"&lt;&gt;")+SUMIFS('2017'!$J:$J,'2017'!$E:$E,B105,'2017'!$F:$F,A105,'2017'!AA:AA,"JRO",'2017'!R:R,"&lt;&gt;")</f>
        <v>0</v>
      </c>
      <c r="W105" s="0" t="n">
        <f aca="false">IFERROR(SUMIFS('2017'!M:M,'2017'!AA:AA,"JRO",'2017'!F:F,A105,'2017'!C:C,B105)+SUMIFS('2017'!P:P,'2017'!AA:AA,"JRO",'2017'!F:F,A105,'2017'!C:C,B105)+SUMIFS('2017'!N:N,'2017'!AA:AA,"JRO",'2017'!F:F,A105,'2017'!D:D,B105)+SUMIFS('2017'!N:N,'2017'!AA:AA,"JRO",'2017'!F:F,A105,'2017'!D:D,B105)+SUMIFS('2017'!O:O,'2017'!AA:AA,"JRO",'2017'!F:F,A105,'2017'!E:E,B105)+SUMIFS('2017'!R:R,'2017'!AA:AA,"JRO",'2017'!F:F,A105,'2017'!E:E,B105), 0)</f>
        <v>0</v>
      </c>
      <c r="X105" s="7" t="n">
        <f aca="false">IFERROR(W105/V105, 0)</f>
        <v>0</v>
      </c>
      <c r="Y105" s="0" t="n">
        <f aca="false">IFERROR(SUMIFS('2017'!$H:$H,'2017'!$C:$C,B105,'2017'!$F:$F,A105,'2017'!AA:AA,"NRO",'2017'!P:P,"&lt;&gt;")+SUMIFS('2017'!$I:$I,'2017'!$D:$D,B105,'2017'!$F:$F,A105,'2017'!AA:AA,"NRO",'2017'!Q:Q,"&lt;&gt;")+SUMIFS('2017'!$J:$J,'2017'!$E:$E,B105,'2017'!$F:$F,A105,'2017'!AA:AA,"NRO",'2017'!R:R,"&lt;&gt;"), 0)</f>
        <v>0</v>
      </c>
      <c r="Z105" s="0" t="n">
        <f aca="false">IFERROR(SUMIFS('2017'!M:M,'2017'!AA:AA,"NRO",'2017'!F:F,A105,'2017'!C:C,B105)+SUMIFS('2017'!P:P,'2017'!AA:AA,"NRO",'2017'!F:F,A105,'2017'!C:C,B105)+SUMIFS('2017'!N:N,'2017'!AA:AA,"NRO",'2017'!F:F,A105,'2017'!D:D,B105)+SUMIFS('2017'!N:N,'2017'!AA:AA,"NRO",'2017'!F:F,A105,'2017'!D:D,B105)+SUMIFS('2017'!O:O,'2017'!AA:AA,"NRO",'2017'!F:F,A105,'2017'!E:E,B105)+SUMIFS('2017'!R:R,'2017'!AA:AA,"NRO",'2017'!F:F,A105,'2017'!E:E,B105), 0)</f>
        <v>0</v>
      </c>
      <c r="AA105" s="7" t="n">
        <f aca="false">IFERROR(Z105/Y105, 0)</f>
        <v>0</v>
      </c>
      <c r="AB105" s="0" t="n">
        <f aca="false">IFERROR(SUMIFS('2017'!$H:$H,'2017'!$C:$C,B105,'2017'!$F:$F,A105,'2017'!AA:AA,"CRO",'2017'!P:P,"&lt;&gt;")+SUMIFS('2017'!$I:$I,'2017'!$D:$D,B105,'2017'!$F:$F,A105,'2017'!AA:AA,"CRO",'2017'!Q:Q,"&lt;&gt;")+SUMIFS('2017'!$J:$J,'2017'!$E:$E,B105,'2017'!$F:$F,A105,'2017'!AA:AA,"CRO",'2017'!R:R,"&lt;&gt;"), 0)</f>
        <v>0</v>
      </c>
      <c r="AC105" s="0" t="n">
        <f aca="false">IFERROR(SUMIFS('2017'!M:M,'2017'!AA:AA,"CRO",'2017'!F:F,A105,'2017'!C:C,B105)+SUMIFS('2017'!P:P,'2017'!AA:AA,"CRO",'2017'!F:F,A105,'2017'!C:C,B105)+SUMIFS('2017'!N:N,'2017'!AA:AA,"CRO",'2017'!F:F,A105,'2017'!D:D,B105)+SUMIFS('2017'!N:N,'2017'!AA:AA,"CRO",'2017'!F:F,A105,'2017'!D:D,B105)+SUMIFS('2017'!O:O,'2017'!AA:AA,"CRO",'2017'!F:F,A105,'2017'!E:E,B105)+SUMIFS('2017'!R:R,'2017'!AA:AA,"CRO",'2017'!F:F,A105,'2017'!E:E,B105), 0)</f>
        <v>0</v>
      </c>
      <c r="AD105" s="0" t="n">
        <f aca="false">IFERROR(AC105/AB105, 0)</f>
        <v>0</v>
      </c>
      <c r="AE105" s="0" t="n">
        <f aca="false">SUM(AH105,AK105,AN105)</f>
        <v>0</v>
      </c>
      <c r="AF105" s="0" t="n">
        <f aca="false">SUM(AI105,AL105,AO105)</f>
        <v>0</v>
      </c>
      <c r="AG105" s="7" t="n">
        <f aca="false">IFERROR(AF105/AE105, 0)</f>
        <v>0</v>
      </c>
      <c r="AH105" s="0" t="n">
        <f aca="false">IFERROR(SUMIFS('2016'!$G:$G,'2016'!F:F,A105,'2016'!C:C,B105,'2016'!D:D,"",'2016'!AA:AA,"JRO",'2016'!L:L,"&lt;&gt;"), 0)</f>
        <v>0</v>
      </c>
      <c r="AI105" s="0" t="n">
        <f aca="false">IFERROR(SUMIFS('2016'!L:L,'2016'!F:F,A105,'2016'!C:C,B105,'2016'!D:D,"",'2016'!AA:AA,"JRO"), 0)</f>
        <v>0</v>
      </c>
      <c r="AJ105" s="7" t="n">
        <f aca="false">IFERROR(AI105/AH105, 0)</f>
        <v>0</v>
      </c>
      <c r="AK105" s="0" t="n">
        <f aca="false">IFERROR(SUMIFS('2016'!$G:$G,'2016'!F:F,A105,'2016'!C:C,B105,'2016'!D:D,"",'2016'!AA:AA,"NRO",'2016'!L:L,"&lt;&gt;"), 0)</f>
        <v>0</v>
      </c>
      <c r="AL105" s="0" t="n">
        <f aca="false">IFERROR(SUMIFS('2016'!L:L,'2016'!F:F,A105,'2016'!C:C,B105,'2016'!D:D,"",'2016'!AA:AA,"NRO"), 0)</f>
        <v>0</v>
      </c>
      <c r="AM105" s="0" t="n">
        <f aca="false">IFERROR(AL105/AK105, 0)</f>
        <v>0</v>
      </c>
      <c r="AN105" s="0" t="n">
        <f aca="false">IFERROR(SUMIFS('2016'!$G:$G,'2016'!F:F,A105,'2016'!C:C,B105,'2016'!D:D,"",'2016'!AA:AA,"CRO",'2016'!L:L,"&lt;&gt;"), 0)</f>
        <v>0</v>
      </c>
      <c r="AO105" s="0" t="n">
        <f aca="false">IFERROR(SUMIFS('2016'!L:L,'2016'!F:F,A105,'2016'!C:C,B105,'2016'!D:D,"",'2016'!AA:AA,"CRO"), 0)</f>
        <v>0</v>
      </c>
      <c r="AP105" s="0" t="n">
        <f aca="false">IFERROR(AO105/AN105, 0)</f>
        <v>0</v>
      </c>
      <c r="AQ105" s="0" t="n">
        <f aca="false">SUM(AT105,AW105,AZ105)</f>
        <v>4</v>
      </c>
      <c r="AR105" s="0" t="n">
        <f aca="false">SUM(AU105,AX105,BA105)</f>
        <v>9</v>
      </c>
      <c r="AS105" s="7" t="n">
        <f aca="false">IFERROR(AR105/AQ105, 0)</f>
        <v>2.25</v>
      </c>
      <c r="AT105" s="0" t="n">
        <f aca="false">IFERROR(SUMIFS('2015'!$G:$G,'2015'!F:F,A105,'2015'!C:C,B105,'2015'!D:D,"",'2015'!AA:AA,"JRO",'2015'!L:L,"&lt;&gt;"), 0)</f>
        <v>4</v>
      </c>
      <c r="AU105" s="0" t="n">
        <f aca="false">IFERROR(SUMIFS('2015'!L:L,'2015'!F:F,A105,'2015'!C:C,B105,'2015'!D:D,"",'2015'!AA:AA,"JRO"), 0)</f>
        <v>9</v>
      </c>
      <c r="AV105" s="0" t="n">
        <f aca="false">IFERROR(AU105/AT105, 0)</f>
        <v>2.25</v>
      </c>
      <c r="AW105" s="0" t="n">
        <f aca="false">IFERROR(SUMIFS('2015'!$G:$G,'2015'!F:F,A105,'2015'!C:C,B105,'2015'!D:D,"",'2015'!AA:AA,"NRO",'2015'!L:L,"&lt;&gt;"), 0)</f>
        <v>0</v>
      </c>
      <c r="AX105" s="0" t="n">
        <f aca="false">IFERROR(SUMIFS('2015'!L:L,'2015'!F:F,A105,'2015'!C:C,B105,'2015'!D:D,"",'2015'!AA:AA,"NRO"), 0)</f>
        <v>0</v>
      </c>
      <c r="AY105" s="0" t="n">
        <f aca="false">IFERROR(AX105/AW105, 0)</f>
        <v>0</v>
      </c>
      <c r="AZ105" s="0" t="n">
        <f aca="false">IFERROR(SUMIFS('2015'!$G:$G,'2015'!F:F,A105,'2015'!C:C,B105,'2015'!D:D,"",'2015'!AA:AA,"CRO",'2015'!L:L,"&lt;&gt;"), 0)</f>
        <v>0</v>
      </c>
      <c r="BA105" s="0" t="n">
        <f aca="false">IFERROR(SUMIFS('2015'!L:L,'2015'!F:F,A105,'2015'!C:C,B105,'2015'!D:D,"",'2015'!AA:AA,"CRO"), 0)</f>
        <v>0</v>
      </c>
      <c r="BB105" s="0" t="n">
        <f aca="false">IFERROR(BA105/AZ105, 0)</f>
        <v>0</v>
      </c>
      <c r="BC105" s="0" t="n">
        <f aca="false">SUM(BF105,BI105)</f>
        <v>4</v>
      </c>
      <c r="BD105" s="0" t="n">
        <f aca="false">SUM(BG105,BJ105)</f>
        <v>6</v>
      </c>
      <c r="BE105" s="7" t="n">
        <f aca="false">IFERROR(BD105/BC105, 0)</f>
        <v>1.5</v>
      </c>
      <c r="BF105" s="0" t="n">
        <f aca="false">IFERROR(SUMIFS('2014'!$G:$G,'2014'!F:F,A105,'2014'!C:C,B105,'2014'!D:D,"",'2014'!AA:AA,"JRO",'2014'!L:L,"&lt;&gt;"), 0)</f>
        <v>2</v>
      </c>
      <c r="BG105" s="0" t="n">
        <f aca="false">IFERROR(SUMIFS('2014'!L:L,'2014'!F:F,A105,'2014'!C:C,B105,'2014'!D:D,"",'2014'!AA:AA,"JRO"), 0)</f>
        <v>5</v>
      </c>
      <c r="BH105" s="7" t="n">
        <f aca="false">IFERROR(BG105/BF105, 0)</f>
        <v>2.5</v>
      </c>
      <c r="BI105" s="0" t="n">
        <f aca="false">IFERROR(SUMIFS('2014'!$G:$G,'2014'!F:F,A105,'2014'!C:C,B105,'2014'!D:D,"",'2014'!AA:AA,"CRO",'2014'!L:L,"&lt;&gt;"), 0)</f>
        <v>2</v>
      </c>
      <c r="BJ105" s="0" t="n">
        <f aca="false">IFERROR(SUMIFS('2014'!L:L,'2014'!F:F,A105,'2014'!C:C,B105,'2014'!D:D,"",'2014'!AA:AA,"CRO"), 0)</f>
        <v>1</v>
      </c>
      <c r="BK105" s="0" t="n">
        <f aca="false">IFERROR(BJ105/BI105, 0)</f>
        <v>0.5</v>
      </c>
      <c r="BL105" s="0" t="n">
        <f aca="false">IFERROR(SUMIFS('2013'!$G:$G,'2013'!F:F,A105,'2013'!C:C,B105,'2013'!D:D,"",'2013'!AA:AA,"JRO",'2013'!L:L,"&lt;&gt;"), 0)</f>
        <v>6</v>
      </c>
      <c r="BM105" s="0" t="n">
        <f aca="false">IFERROR(SUMIFS('2013'!L:L,'2013'!F:F,A105,'2013'!C:C,B105,'2013'!D:D,"",'2013'!AA:AA,"JRO"), 0)</f>
        <v>6</v>
      </c>
      <c r="BN105" s="0" t="n">
        <f aca="false">IFERROR(BM105/BL105, 0)</f>
        <v>1</v>
      </c>
      <c r="BO105" s="0" t="n">
        <f aca="false">IFERROR(SUMIFS('2012'!$G:$G,'2012'!F:F,A105,'2012'!C:C,B105,'2012'!D:D,"",'2012'!AA:AA,"JRO",'2012'!L:L,"&lt;&gt;"), 0)</f>
        <v>3</v>
      </c>
      <c r="BP105" s="0" t="n">
        <f aca="false">IFERROR(SUMIFS('2012'!L:L,'2012'!F:F,A105,'2012'!C:C,B105,'2012'!D:D,"",'2012'!AA:AA,"JRO"), 0)</f>
        <v>7</v>
      </c>
      <c r="BQ105" s="0" t="n">
        <f aca="false">IFERROR(BP105/BO105, 0)</f>
        <v>2.33333333333333</v>
      </c>
      <c r="BR105" s="0" t="n">
        <f aca="false">IFERROR(SUMIFS('2011'!$G:$G,'2011'!F:F,A105,'2011'!C:C,B105,'2011'!D:D,"",'2011'!AA:AA,"JRO",'2011'!L:L,"&lt;&gt;"), 0)</f>
        <v>0</v>
      </c>
      <c r="BS105" s="0" t="n">
        <f aca="false">IFERROR(SUMIFS('2011'!L:L,'2011'!F:F,A105,'2011'!C:C,B105,'2011'!D:D,"",'2011'!AA:AA,"JRO"), 0)</f>
        <v>0</v>
      </c>
      <c r="BT105" s="7" t="n">
        <f aca="false">IFERROR(BS105/BR105, 0)</f>
        <v>0</v>
      </c>
      <c r="BU105" s="0" t="n">
        <f aca="false">IFERROR(SUMIFS('2010'!$G:$G,'2010'!F:F,A105,'2010'!C:C,B105,'2010'!D:D,"",'2010'!AA:AA,"JRO",'2010'!L:L,"&lt;&gt;"), 0)</f>
        <v>11</v>
      </c>
      <c r="BV105" s="0" t="n">
        <f aca="false">IFERROR(SUMIFS('2010'!L:L,'2010'!F:F,A105,'2010'!C:C,B105,'2010'!D:D,"",'2010'!AA:AA,"JRO"), 0)</f>
        <v>26</v>
      </c>
      <c r="BW105" s="7" t="n">
        <f aca="false">IFERROR(BV105/BU105, 0)</f>
        <v>2.36363636363636</v>
      </c>
      <c r="BX105" s="0" t="n">
        <f aca="false">IFERROR(SUMIFS('2009'!$G:$G,'2009'!F:F,A105,'2009'!C:C,B105,'2009'!D:D,"",'2009'!AA:AA,"JRO",'2009'!L:L,"&lt;&gt;"), 0)</f>
        <v>6</v>
      </c>
      <c r="BY105" s="0" t="n">
        <f aca="false">IFERROR(SUMIFS('2009'!L:L,'2009'!F:F,A105,'2009'!C:C,B105,'2009'!D:D,"",'2009'!AA:AA,"JRO"), 0)</f>
        <v>29</v>
      </c>
      <c r="BZ105" s="7" t="n">
        <f aca="false">IFERROR(BY105/BX105, 0)</f>
        <v>4.83333333333333</v>
      </c>
    </row>
    <row r="106" customFormat="false" ht="15" hidden="false" customHeight="false" outlineLevel="0" collapsed="false">
      <c r="A106" s="0" t="s">
        <v>96</v>
      </c>
      <c r="B106" s="13" t="s">
        <v>56</v>
      </c>
      <c r="C106" s="56" t="n">
        <f aca="false">IFERROR(AVERAGEIFS(I106:BZ106,I$2:BZ$2,"JRO escorts per deportee",I106:BZ106,"&lt;&gt;0"), 0)</f>
        <v>0</v>
      </c>
      <c r="D106" s="13" t="n">
        <f aca="false">IFERROR(AVERAGEIFS(I106:BZ106,I$2:BZ$2,"NRO escorts per deportee",I106:BZ106,"&lt;&gt;0"), 0)</f>
        <v>0</v>
      </c>
      <c r="E106" s="13" t="n">
        <f aca="false">IFERROR(AVERAGEIFS(I106:BZ106,I$2:BZ$2,"CRO escorts per deportee",I106:BZ106,"&lt;&gt;0"), 0)</f>
        <v>0</v>
      </c>
      <c r="G106" s="0" t="n">
        <f aca="false">SUM(J106,M106,P106)</f>
        <v>0</v>
      </c>
      <c r="H106" s="0" t="n">
        <f aca="false">SUM(K106,N106,Q106)</f>
        <v>0</v>
      </c>
      <c r="I106" s="7" t="n">
        <f aca="false">IFERROR(H106/G106, 0)</f>
        <v>0</v>
      </c>
      <c r="J106" s="0" t="n">
        <f aca="false">IFERROR(SUMIFS('2018'!$H:$H,'2018'!$C:$C,B106,'2018'!$F:$F,A106,'2018'!AA:AA,"JRO",'2018'!P:P,"&lt;&gt;")+SUMIFS('2018'!$I:$I,'2018'!$D:$D,B106,'2018'!$F:$F,A106,'2018'!AA:AA,"JRO",'2018'!Q:Q,"&lt;&gt;")+SUMIFS('2018'!$J:$J,'2018'!$E:$E,B106,'2018'!$F:$F,A106,'2018'!AA:AA,"JRO",'2018'!R:R,"&lt;&gt;"), 0)</f>
        <v>0</v>
      </c>
      <c r="K106" s="0" t="n">
        <f aca="false">IFERROR(SUMIFS('2018'!M:M,'2018'!AA:AA,"JRO",'2018'!F:F,A106,'2018'!C:C,B106)+SUMIFS('2018'!P:P,'2018'!AA:AA,"JRO",'2018'!F:F,A106,'2018'!C:C,B106)+SUMIFS('2018'!N:N,'2018'!AA:AA,"JRO",'2018'!F:F,A106,'2018'!D:D,B106)+SUMIFS('2018'!N:N,'2018'!AA:AA,"JRO",'2018'!F:F,A106,'2018'!D:D,B106)+SUMIFS('2018'!O:O,'2018'!AA:AA,"JRO",'2018'!F:F,A106,'2018'!E:E,B106)+SUMIFS('2018'!R:R,'2018'!AA:AA,"JRO",'2018'!F:F,A106,'2018'!E:E,B106), 0)</f>
        <v>0</v>
      </c>
      <c r="L106" s="7" t="n">
        <f aca="false">IFERROR(K106/J106, 0)</f>
        <v>0</v>
      </c>
      <c r="M106" s="0" t="n">
        <f aca="false">IFERROR(SUMIFS('2018'!$H:$H,'2018'!$C:$C,B106,'2018'!$F:$F,A106,'2018'!AA:AA,"NRO",'2018'!P:P,"&lt;&gt;")+SUMIFS('2018'!$I:$I,'2018'!$D:$D,B106,'2018'!$F:$F,A106,'2018'!AA:AA,"NRO",'2018'!Q:Q,"&lt;&gt;")+SUMIFS('2018'!$J:$J,'2018'!$E:$E,B106,'2018'!$F:$F,A106,'2018'!AA:AA,"NRO",'2018'!R:R,"&lt;&gt;"), 0)</f>
        <v>0</v>
      </c>
      <c r="N106" s="0" t="n">
        <f aca="false">IFERROR(SUMIFS('2018'!M:M,'2018'!AA:AA,"NRO",'2018'!F:F,A106,'2018'!C:C,B106)+SUMIFS('2018'!P:P,'2018'!AA:AA,"NRO",'2018'!F:F,A106,'2018'!C:C,B106)+SUMIFS('2018'!N:N,'2018'!AA:AA,"NRO",'2018'!F:F,A106,'2018'!D:D,B106)+SUMIFS('2018'!N:N,'2018'!AA:AA,"NRO",'2018'!F:F,A106,'2018'!D:D,B106)+SUMIFS('2018'!O:O,'2018'!AA:AA,"NRO",'2018'!F:F,A106,'2018'!E:E,B106)+SUMIFS('2018'!R:R,'2018'!AA:AA,"NRO",'2018'!F:F,A106,'2018'!E:E,B106), 0)</f>
        <v>0</v>
      </c>
      <c r="O106" s="7" t="n">
        <f aca="false">IFERROR(N106/M106, 0)</f>
        <v>0</v>
      </c>
      <c r="P106" s="0" t="n">
        <f aca="false">IFERROR(SUMIFS('2018'!$H:$H,'2018'!$C:$C,B106,'2018'!$F:$F,A106,'2018'!AA:AA,"CRO")+SUMIFS('2018'!$I:$I,'2018'!$D:$D,B106,'2018'!$F:$F,A106,'2018'!AA:AA,"CRO")+SUMIFS('2018'!$J:$J,'2018'!$E:$E,B106,'2018'!$F:$F,A106,'2018'!AA:AA,"CRO"), 0)</f>
        <v>0</v>
      </c>
      <c r="Q106" s="0" t="n">
        <f aca="false">IFERROR(SUMIFS('2018'!M:M,'2018'!AA:AA,"CRO",'2018'!F:F,A106,'2018'!C:C,B106)+SUMIFS('2018'!P:P,'2018'!AA:AA,"CRO",'2018'!F:F,A106,'2018'!C:C,B106)+SUMIFS('2018'!N:N,'2018'!AA:AA,"CRO",'2018'!F:F,A106,'2018'!D:D,B106)+SUMIFS('2018'!N:N,'2018'!AA:AA,"CRO",'2018'!F:F,A106,'2018'!D:D,B106)+SUMIFS('2018'!O:O,'2018'!AA:AA,"CRO",'2018'!F:F,A106,'2018'!E:E,B106)+SUMIFS('2018'!R:R,'2018'!AA:AA,"CRO",'2018'!F:F,A106,'2018'!E:E,B106), 0)</f>
        <v>0</v>
      </c>
      <c r="R106" s="7" t="n">
        <f aca="false">IFERROR(Q106/P106, 0)</f>
        <v>0</v>
      </c>
      <c r="S106" s="7" t="n">
        <f aca="false">SUM(V106,Y106,AB106)</f>
        <v>0</v>
      </c>
      <c r="T106" s="7" t="n">
        <f aca="false">SUM(W106,Z106,AC106)</f>
        <v>0</v>
      </c>
      <c r="U106" s="7" t="n">
        <f aca="false">IFERROR(T106/S106, 0)</f>
        <v>0</v>
      </c>
      <c r="V106" s="0" t="n">
        <f aca="false">SUMIFS('2017'!$H:$H,'2017'!$C:$C,B106,'2017'!$F:$F,A106,'2017'!AA:AA,"JRO",'2017'!P:P,"&lt;&gt;")+SUMIFS('2017'!$I:$I,'2017'!$D:$D,B106,'2017'!$F:$F,A106,'2017'!AA:AA,"JRO",'2017'!Q:Q,"&lt;&gt;")+SUMIFS('2017'!$J:$J,'2017'!$E:$E,B106,'2017'!$F:$F,A106,'2017'!AA:AA,"JRO",'2017'!R:R,"&lt;&gt;")</f>
        <v>0</v>
      </c>
      <c r="W106" s="0" t="n">
        <f aca="false">IFERROR(SUMIFS('2017'!M:M,'2017'!AA:AA,"JRO",'2017'!F:F,A106,'2017'!C:C,B106)+SUMIFS('2017'!P:P,'2017'!AA:AA,"JRO",'2017'!F:F,A106,'2017'!C:C,B106)+SUMIFS('2017'!N:N,'2017'!AA:AA,"JRO",'2017'!F:F,A106,'2017'!D:D,B106)+SUMIFS('2017'!N:N,'2017'!AA:AA,"JRO",'2017'!F:F,A106,'2017'!D:D,B106)+SUMIFS('2017'!O:O,'2017'!AA:AA,"JRO",'2017'!F:F,A106,'2017'!E:E,B106)+SUMIFS('2017'!R:R,'2017'!AA:AA,"JRO",'2017'!F:F,A106,'2017'!E:E,B106), 0)</f>
        <v>0</v>
      </c>
      <c r="X106" s="7" t="n">
        <f aca="false">IFERROR(W106/V106, 0)</f>
        <v>0</v>
      </c>
      <c r="Y106" s="0" t="n">
        <f aca="false">IFERROR(SUMIFS('2017'!$H:$H,'2017'!$C:$C,B106,'2017'!$F:$F,A106,'2017'!AA:AA,"NRO",'2017'!P:P,"&lt;&gt;")+SUMIFS('2017'!$I:$I,'2017'!$D:$D,B106,'2017'!$F:$F,A106,'2017'!AA:AA,"NRO",'2017'!Q:Q,"&lt;&gt;")+SUMIFS('2017'!$J:$J,'2017'!$E:$E,B106,'2017'!$F:$F,A106,'2017'!AA:AA,"NRO",'2017'!R:R,"&lt;&gt;"), 0)</f>
        <v>0</v>
      </c>
      <c r="Z106" s="0" t="n">
        <f aca="false">IFERROR(SUMIFS('2017'!M:M,'2017'!AA:AA,"NRO",'2017'!F:F,A106,'2017'!C:C,B106)+SUMIFS('2017'!P:P,'2017'!AA:AA,"NRO",'2017'!F:F,A106,'2017'!C:C,B106)+SUMIFS('2017'!N:N,'2017'!AA:AA,"NRO",'2017'!F:F,A106,'2017'!D:D,B106)+SUMIFS('2017'!N:N,'2017'!AA:AA,"NRO",'2017'!F:F,A106,'2017'!D:D,B106)+SUMIFS('2017'!O:O,'2017'!AA:AA,"NRO",'2017'!F:F,A106,'2017'!E:E,B106)+SUMIFS('2017'!R:R,'2017'!AA:AA,"NRO",'2017'!F:F,A106,'2017'!E:E,B106), 0)</f>
        <v>0</v>
      </c>
      <c r="AA106" s="7" t="n">
        <f aca="false">IFERROR(Z106/Y106, 0)</f>
        <v>0</v>
      </c>
      <c r="AB106" s="0" t="n">
        <f aca="false">IFERROR(SUMIFS('2017'!$H:$H,'2017'!$C:$C,B106,'2017'!$F:$F,A106,'2017'!AA:AA,"CRO",'2017'!P:P,"&lt;&gt;")+SUMIFS('2017'!$I:$I,'2017'!$D:$D,B106,'2017'!$F:$F,A106,'2017'!AA:AA,"CRO",'2017'!Q:Q,"&lt;&gt;")+SUMIFS('2017'!$J:$J,'2017'!$E:$E,B106,'2017'!$F:$F,A106,'2017'!AA:AA,"CRO",'2017'!R:R,"&lt;&gt;"), 0)</f>
        <v>0</v>
      </c>
      <c r="AC106" s="0" t="n">
        <f aca="false">IFERROR(SUMIFS('2017'!M:M,'2017'!AA:AA,"CRO",'2017'!F:F,A106,'2017'!C:C,B106)+SUMIFS('2017'!P:P,'2017'!AA:AA,"CRO",'2017'!F:F,A106,'2017'!C:C,B106)+SUMIFS('2017'!N:N,'2017'!AA:AA,"CRO",'2017'!F:F,A106,'2017'!D:D,B106)+SUMIFS('2017'!N:N,'2017'!AA:AA,"CRO",'2017'!F:F,A106,'2017'!D:D,B106)+SUMIFS('2017'!O:O,'2017'!AA:AA,"CRO",'2017'!F:F,A106,'2017'!E:E,B106)+SUMIFS('2017'!R:R,'2017'!AA:AA,"CRO",'2017'!F:F,A106,'2017'!E:E,B106), 0)</f>
        <v>0</v>
      </c>
      <c r="AD106" s="0" t="n">
        <f aca="false">IFERROR(AC106/AB106, 0)</f>
        <v>0</v>
      </c>
      <c r="AE106" s="0" t="n">
        <f aca="false">SUM(AH106,AK106,AN106)</f>
        <v>0</v>
      </c>
      <c r="AF106" s="0" t="n">
        <f aca="false">SUM(AI106,AL106,AO106)</f>
        <v>0</v>
      </c>
      <c r="AG106" s="7" t="n">
        <f aca="false">IFERROR(AF106/AE106, 0)</f>
        <v>0</v>
      </c>
      <c r="AH106" s="0" t="n">
        <f aca="false">IFERROR(SUMIFS('2016'!$G:$G,'2016'!F:F,A106,'2016'!C:C,B106,'2016'!D:D,"",'2016'!AA:AA,"JRO",'2016'!L:L,"&lt;&gt;"), 0)</f>
        <v>0</v>
      </c>
      <c r="AI106" s="0" t="n">
        <f aca="false">IFERROR(SUMIFS('2016'!L:L,'2016'!F:F,A106,'2016'!C:C,B106,'2016'!D:D,"",'2016'!AA:AA,"JRO"), 0)</f>
        <v>0</v>
      </c>
      <c r="AJ106" s="7" t="n">
        <f aca="false">IFERROR(AI106/AH106, 0)</f>
        <v>0</v>
      </c>
      <c r="AK106" s="0" t="n">
        <f aca="false">IFERROR(SUMIFS('2016'!$G:$G,'2016'!F:F,A106,'2016'!C:C,B106,'2016'!D:D,"",'2016'!AA:AA,"NRO",'2016'!L:L,"&lt;&gt;"), 0)</f>
        <v>0</v>
      </c>
      <c r="AL106" s="0" t="n">
        <f aca="false">IFERROR(SUMIFS('2016'!L:L,'2016'!F:F,A106,'2016'!C:C,B106,'2016'!D:D,"",'2016'!AA:AA,"NRO"), 0)</f>
        <v>0</v>
      </c>
      <c r="AM106" s="0" t="n">
        <f aca="false">IFERROR(AL106/AK106, 0)</f>
        <v>0</v>
      </c>
      <c r="AN106" s="0" t="n">
        <f aca="false">IFERROR(SUMIFS('2016'!$G:$G,'2016'!F:F,A106,'2016'!C:C,B106,'2016'!D:D,"",'2016'!AA:AA,"CRO",'2016'!L:L,"&lt;&gt;"), 0)</f>
        <v>0</v>
      </c>
      <c r="AO106" s="0" t="n">
        <f aca="false">IFERROR(SUMIFS('2016'!L:L,'2016'!F:F,A106,'2016'!C:C,B106,'2016'!D:D,"",'2016'!AA:AA,"CRO"), 0)</f>
        <v>0</v>
      </c>
      <c r="AP106" s="0" t="n">
        <f aca="false">IFERROR(AO106/AN106, 0)</f>
        <v>0</v>
      </c>
      <c r="AQ106" s="0" t="n">
        <f aca="false">SUM(AT106,AW106,AZ106)</f>
        <v>0</v>
      </c>
      <c r="AR106" s="0" t="n">
        <f aca="false">SUM(AU106,AX106,BA106)</f>
        <v>0</v>
      </c>
      <c r="AS106" s="7" t="n">
        <f aca="false">IFERROR(AR106/AQ106, 0)</f>
        <v>0</v>
      </c>
      <c r="AT106" s="0" t="n">
        <f aca="false">IFERROR(SUMIFS('2015'!$G:$G,'2015'!F:F,A106,'2015'!C:C,B106,'2015'!D:D,"",'2015'!AA:AA,"JRO",'2015'!L:L,"&lt;&gt;"), 0)</f>
        <v>0</v>
      </c>
      <c r="AU106" s="0" t="n">
        <f aca="false">IFERROR(SUMIFS('2015'!L:L,'2015'!F:F,A106,'2015'!C:C,B106,'2015'!D:D,"",'2015'!AA:AA,"JRO"), 0)</f>
        <v>0</v>
      </c>
      <c r="AV106" s="0" t="n">
        <f aca="false">IFERROR(AU106/AT106, 0)</f>
        <v>0</v>
      </c>
      <c r="AW106" s="0" t="n">
        <f aca="false">IFERROR(SUMIFS('2015'!$G:$G,'2015'!F:F,A106,'2015'!C:C,B106,'2015'!D:D,"",'2015'!AA:AA,"NRO",'2015'!L:L,"&lt;&gt;"), 0)</f>
        <v>0</v>
      </c>
      <c r="AX106" s="0" t="n">
        <f aca="false">IFERROR(SUMIFS('2015'!L:L,'2015'!F:F,A106,'2015'!C:C,B106,'2015'!D:D,"",'2015'!AA:AA,"NRO"), 0)</f>
        <v>0</v>
      </c>
      <c r="AY106" s="0" t="n">
        <f aca="false">IFERROR(AX106/AW106, 0)</f>
        <v>0</v>
      </c>
      <c r="AZ106" s="0" t="n">
        <f aca="false">IFERROR(SUMIFS('2015'!$G:$G,'2015'!F:F,A106,'2015'!C:C,B106,'2015'!D:D,"",'2015'!AA:AA,"CRO",'2015'!L:L,"&lt;&gt;"), 0)</f>
        <v>0</v>
      </c>
      <c r="BA106" s="0" t="n">
        <f aca="false">IFERROR(SUMIFS('2015'!L:L,'2015'!F:F,A106,'2015'!C:C,B106,'2015'!D:D,"",'2015'!AA:AA,"CRO"), 0)</f>
        <v>0</v>
      </c>
      <c r="BB106" s="0" t="n">
        <f aca="false">IFERROR(BA106/AZ106, 0)</f>
        <v>0</v>
      </c>
      <c r="BC106" s="0" t="n">
        <f aca="false">SUM(BF106,BI106)</f>
        <v>0</v>
      </c>
      <c r="BD106" s="0" t="n">
        <f aca="false">SUM(BG106,BJ106)</f>
        <v>0</v>
      </c>
      <c r="BE106" s="7" t="n">
        <f aca="false">IFERROR(BD106/BC106, 0)</f>
        <v>0</v>
      </c>
      <c r="BF106" s="0" t="n">
        <f aca="false">IFERROR(SUMIFS('2014'!$G:$G,'2014'!F:F,A106,'2014'!C:C,B106,'2014'!D:D,"",'2014'!AA:AA,"JRO",'2014'!L:L,"&lt;&gt;"), 0)</f>
        <v>0</v>
      </c>
      <c r="BG106" s="0" t="n">
        <f aca="false">IFERROR(SUMIFS('2014'!L:L,'2014'!F:F,A106,'2014'!C:C,B106,'2014'!D:D,"",'2014'!AA:AA,"JRO"), 0)</f>
        <v>0</v>
      </c>
      <c r="BH106" s="7" t="n">
        <f aca="false">IFERROR(BG106/BF106, 0)</f>
        <v>0</v>
      </c>
      <c r="BI106" s="0" t="n">
        <f aca="false">IFERROR(SUMIFS('2014'!$G:$G,'2014'!F:F,A106,'2014'!C:C,B106,'2014'!D:D,"",'2014'!AA:AA,"CRO",'2014'!L:L,"&lt;&gt;"), 0)</f>
        <v>0</v>
      </c>
      <c r="BJ106" s="0" t="n">
        <f aca="false">IFERROR(SUMIFS('2014'!L:L,'2014'!F:F,A106,'2014'!C:C,B106,'2014'!D:D,"",'2014'!AA:AA,"CRO"), 0)</f>
        <v>0</v>
      </c>
      <c r="BK106" s="0" t="n">
        <f aca="false">IFERROR(BJ106/BI106, 0)</f>
        <v>0</v>
      </c>
      <c r="BL106" s="0" t="n">
        <f aca="false">IFERROR(SUMIFS('2013'!$G:$G,'2013'!F:F,A106,'2013'!C:C,B106,'2013'!D:D,"",'2013'!AA:AA,"JRO",'2013'!L:L,"&lt;&gt;"), 0)</f>
        <v>0</v>
      </c>
      <c r="BM106" s="0" t="n">
        <f aca="false">IFERROR(SUMIFS('2013'!L:L,'2013'!F:F,A106,'2013'!C:C,B106,'2013'!D:D,"",'2013'!AA:AA,"JRO"), 0)</f>
        <v>0</v>
      </c>
      <c r="BN106" s="0" t="n">
        <f aca="false">IFERROR(BM106/BL106, 0)</f>
        <v>0</v>
      </c>
      <c r="BO106" s="0" t="n">
        <f aca="false">IFERROR(SUMIFS('2012'!$G:$G,'2012'!F:F,A106,'2012'!C:C,B106,'2012'!D:D,"",'2012'!AA:AA,"JRO",'2012'!L:L,"&lt;&gt;"), 0)</f>
        <v>0</v>
      </c>
      <c r="BP106" s="0" t="n">
        <f aca="false">IFERROR(SUMIFS('2012'!L:L,'2012'!F:F,A106,'2012'!C:C,B106,'2012'!D:D,"",'2012'!AA:AA,"JRO"), 0)</f>
        <v>0</v>
      </c>
      <c r="BQ106" s="0" t="n">
        <f aca="false">IFERROR(BP106/BO106, 0)</f>
        <v>0</v>
      </c>
      <c r="BR106" s="0" t="n">
        <f aca="false">IFERROR(SUMIFS('2011'!$G:$G,'2011'!F:F,A106,'2011'!C:C,B106,'2011'!D:D,"",'2011'!AA:AA,"JRO",'2011'!L:L,"&lt;&gt;"), 0)</f>
        <v>0</v>
      </c>
      <c r="BS106" s="0" t="n">
        <f aca="false">IFERROR(SUMIFS('2011'!L:L,'2011'!F:F,A106,'2011'!C:C,B106,'2011'!D:D,"",'2011'!AA:AA,"JRO"), 0)</f>
        <v>0</v>
      </c>
      <c r="BT106" s="7" t="n">
        <f aca="false">IFERROR(BS106/BR106, 0)</f>
        <v>0</v>
      </c>
      <c r="BU106" s="0" t="n">
        <f aca="false">IFERROR(SUMIFS('2010'!$G:$G,'2010'!F:F,A106,'2010'!C:C,B106,'2010'!D:D,"",'2010'!AA:AA,"JRO",'2010'!L:L,"&lt;&gt;"), 0)</f>
        <v>0</v>
      </c>
      <c r="BV106" s="0" t="n">
        <f aca="false">IFERROR(SUMIFS('2010'!L:L,'2010'!F:F,A106,'2010'!C:C,B106,'2010'!D:D,"",'2010'!AA:AA,"JRO"), 0)</f>
        <v>0</v>
      </c>
      <c r="BW106" s="7" t="n">
        <f aca="false">IFERROR(BV106/BU106, 0)</f>
        <v>0</v>
      </c>
      <c r="BX106" s="0" t="n">
        <f aca="false">IFERROR(SUMIFS('2009'!$G:$G,'2009'!F:F,A106,'2009'!C:C,B106,'2009'!D:D,"",'2009'!AA:AA,"JRO",'2009'!L:L,"&lt;&gt;"), 0)</f>
        <v>0</v>
      </c>
      <c r="BY106" s="0" t="n">
        <f aca="false">IFERROR(SUMIFS('2009'!L:L,'2009'!F:F,A106,'2009'!C:C,B106,'2009'!D:D,"",'2009'!AA:AA,"JRO"), 0)</f>
        <v>0</v>
      </c>
      <c r="BZ106" s="7" t="n">
        <f aca="false">IFERROR(BY106/BX106, 0)</f>
        <v>0</v>
      </c>
    </row>
    <row r="107" customFormat="false" ht="15" hidden="false" customHeight="false" outlineLevel="0" collapsed="false">
      <c r="A107" s="0" t="s">
        <v>96</v>
      </c>
      <c r="B107" s="13" t="s">
        <v>46</v>
      </c>
      <c r="C107" s="56" t="n">
        <f aca="false">IFERROR(AVERAGEIFS(I107:BZ107,I$2:BZ$2,"JRO escorts per deportee",I107:BZ107,"&lt;&gt;0"), 0)</f>
        <v>0</v>
      </c>
      <c r="D107" s="13" t="n">
        <f aca="false">IFERROR(AVERAGEIFS(I107:BZ107,I$2:BZ$2,"NRO escorts per deportee",I107:BZ107,"&lt;&gt;0"), 0)</f>
        <v>2.8125</v>
      </c>
      <c r="E107" s="13" t="n">
        <f aca="false">IFERROR(AVERAGEIFS(I107:BZ107,I$2:BZ$2,"CRO escorts per deportee",I107:BZ107,"&lt;&gt;0"), 0)</f>
        <v>0</v>
      </c>
      <c r="G107" s="0" t="n">
        <f aca="false">SUM(J107,M107,P107)</f>
        <v>16</v>
      </c>
      <c r="H107" s="0" t="n">
        <f aca="false">SUM(K107,N107,Q107)</f>
        <v>45</v>
      </c>
      <c r="I107" s="7" t="n">
        <f aca="false">IFERROR(H107/G107, 0)</f>
        <v>2.8125</v>
      </c>
      <c r="J107" s="0" t="n">
        <f aca="false">IFERROR(SUMIFS('2018'!$H:$H,'2018'!$C:$C,B107,'2018'!$F:$F,A107,'2018'!AA:AA,"JRO",'2018'!P:P,"&lt;&gt;")+SUMIFS('2018'!$I:$I,'2018'!$D:$D,B107,'2018'!$F:$F,A107,'2018'!AA:AA,"JRO",'2018'!Q:Q,"&lt;&gt;")+SUMIFS('2018'!$J:$J,'2018'!$E:$E,B107,'2018'!$F:$F,A107,'2018'!AA:AA,"JRO",'2018'!R:R,"&lt;&gt;"), 0)</f>
        <v>0</v>
      </c>
      <c r="K107" s="0" t="n">
        <f aca="false">IFERROR(SUMIFS('2018'!M:M,'2018'!AA:AA,"JRO",'2018'!F:F,A107,'2018'!C:C,B107)+SUMIFS('2018'!P:P,'2018'!AA:AA,"JRO",'2018'!F:F,A107,'2018'!C:C,B107)+SUMIFS('2018'!N:N,'2018'!AA:AA,"JRO",'2018'!F:F,A107,'2018'!D:D,B107)+SUMIFS('2018'!N:N,'2018'!AA:AA,"JRO",'2018'!F:F,A107,'2018'!D:D,B107)+SUMIFS('2018'!O:O,'2018'!AA:AA,"JRO",'2018'!F:F,A107,'2018'!E:E,B107)+SUMIFS('2018'!R:R,'2018'!AA:AA,"JRO",'2018'!F:F,A107,'2018'!E:E,B107), 0)</f>
        <v>0</v>
      </c>
      <c r="L107" s="7" t="n">
        <f aca="false">IFERROR(K107/J107, 0)</f>
        <v>0</v>
      </c>
      <c r="M107" s="0" t="n">
        <f aca="false">IFERROR(SUMIFS('2018'!$H:$H,'2018'!$C:$C,B107,'2018'!$F:$F,A107,'2018'!AA:AA,"NRO",'2018'!P:P,"&lt;&gt;")+SUMIFS('2018'!$I:$I,'2018'!$D:$D,B107,'2018'!$F:$F,A107,'2018'!AA:AA,"NRO",'2018'!Q:Q,"&lt;&gt;")+SUMIFS('2018'!$J:$J,'2018'!$E:$E,B107,'2018'!$F:$F,A107,'2018'!AA:AA,"NRO",'2018'!R:R,"&lt;&gt;"), 0)</f>
        <v>16</v>
      </c>
      <c r="N107" s="0" t="n">
        <f aca="false">IFERROR(SUMIFS('2018'!M:M,'2018'!AA:AA,"NRO",'2018'!F:F,A107,'2018'!C:C,B107)+SUMIFS('2018'!P:P,'2018'!AA:AA,"NRO",'2018'!F:F,A107,'2018'!C:C,B107)+SUMIFS('2018'!N:N,'2018'!AA:AA,"NRO",'2018'!F:F,A107,'2018'!D:D,B107)+SUMIFS('2018'!N:N,'2018'!AA:AA,"NRO",'2018'!F:F,A107,'2018'!D:D,B107)+SUMIFS('2018'!O:O,'2018'!AA:AA,"NRO",'2018'!F:F,A107,'2018'!E:E,B107)+SUMIFS('2018'!R:R,'2018'!AA:AA,"NRO",'2018'!F:F,A107,'2018'!E:E,B107), 0)</f>
        <v>45</v>
      </c>
      <c r="O107" s="7" t="n">
        <f aca="false">IFERROR(N107/M107, 0)</f>
        <v>2.8125</v>
      </c>
      <c r="P107" s="0" t="n">
        <f aca="false">IFERROR(SUMIFS('2018'!$H:$H,'2018'!$C:$C,B107,'2018'!$F:$F,A107,'2018'!AA:AA,"CRO")+SUMIFS('2018'!$I:$I,'2018'!$D:$D,B107,'2018'!$F:$F,A107,'2018'!AA:AA,"CRO")+SUMIFS('2018'!$J:$J,'2018'!$E:$E,B107,'2018'!$F:$F,A107,'2018'!AA:AA,"CRO"), 0)</f>
        <v>0</v>
      </c>
      <c r="Q107" s="0" t="n">
        <f aca="false">IFERROR(SUMIFS('2018'!M:M,'2018'!AA:AA,"CRO",'2018'!F:F,A107,'2018'!C:C,B107)+SUMIFS('2018'!P:P,'2018'!AA:AA,"CRO",'2018'!F:F,A107,'2018'!C:C,B107)+SUMIFS('2018'!N:N,'2018'!AA:AA,"CRO",'2018'!F:F,A107,'2018'!D:D,B107)+SUMIFS('2018'!N:N,'2018'!AA:AA,"CRO",'2018'!F:F,A107,'2018'!D:D,B107)+SUMIFS('2018'!O:O,'2018'!AA:AA,"CRO",'2018'!F:F,A107,'2018'!E:E,B107)+SUMIFS('2018'!R:R,'2018'!AA:AA,"CRO",'2018'!F:F,A107,'2018'!E:E,B107), 0)</f>
        <v>0</v>
      </c>
      <c r="R107" s="7" t="n">
        <f aca="false">IFERROR(Q107/P107, 0)</f>
        <v>0</v>
      </c>
      <c r="S107" s="7" t="n">
        <f aca="false">SUM(V107,Y107,AB107)</f>
        <v>0</v>
      </c>
      <c r="T107" s="7" t="n">
        <f aca="false">SUM(W107,Z107,AC107)</f>
        <v>0</v>
      </c>
      <c r="U107" s="7" t="n">
        <f aca="false">IFERROR(T107/S107, 0)</f>
        <v>0</v>
      </c>
      <c r="V107" s="0" t="n">
        <f aca="false">SUMIFS('2017'!$H:$H,'2017'!$C:$C,B107,'2017'!$F:$F,A107,'2017'!AA:AA,"JRO",'2017'!P:P,"&lt;&gt;")+SUMIFS('2017'!$I:$I,'2017'!$D:$D,B107,'2017'!$F:$F,A107,'2017'!AA:AA,"JRO",'2017'!Q:Q,"&lt;&gt;")+SUMIFS('2017'!$J:$J,'2017'!$E:$E,B107,'2017'!$F:$F,A107,'2017'!AA:AA,"JRO",'2017'!R:R,"&lt;&gt;")</f>
        <v>0</v>
      </c>
      <c r="W107" s="0" t="n">
        <f aca="false">IFERROR(SUMIFS('2017'!M:M,'2017'!AA:AA,"JRO",'2017'!F:F,A107,'2017'!C:C,B107)+SUMIFS('2017'!P:P,'2017'!AA:AA,"JRO",'2017'!F:F,A107,'2017'!C:C,B107)+SUMIFS('2017'!N:N,'2017'!AA:AA,"JRO",'2017'!F:F,A107,'2017'!D:D,B107)+SUMIFS('2017'!N:N,'2017'!AA:AA,"JRO",'2017'!F:F,A107,'2017'!D:D,B107)+SUMIFS('2017'!O:O,'2017'!AA:AA,"JRO",'2017'!F:F,A107,'2017'!E:E,B107)+SUMIFS('2017'!R:R,'2017'!AA:AA,"JRO",'2017'!F:F,A107,'2017'!E:E,B107), 0)</f>
        <v>0</v>
      </c>
      <c r="X107" s="7" t="n">
        <f aca="false">IFERROR(W107/V107, 0)</f>
        <v>0</v>
      </c>
      <c r="Y107" s="0" t="n">
        <f aca="false">IFERROR(SUMIFS('2017'!$H:$H,'2017'!$C:$C,B107,'2017'!$F:$F,A107,'2017'!AA:AA,"NRO",'2017'!P:P,"&lt;&gt;")+SUMIFS('2017'!$I:$I,'2017'!$D:$D,B107,'2017'!$F:$F,A107,'2017'!AA:AA,"NRO",'2017'!Q:Q,"&lt;&gt;")+SUMIFS('2017'!$J:$J,'2017'!$E:$E,B107,'2017'!$F:$F,A107,'2017'!AA:AA,"NRO",'2017'!R:R,"&lt;&gt;"), 0)</f>
        <v>0</v>
      </c>
      <c r="Z107" s="0" t="n">
        <f aca="false">IFERROR(SUMIFS('2017'!M:M,'2017'!AA:AA,"NRO",'2017'!F:F,A107,'2017'!C:C,B107)+SUMIFS('2017'!P:P,'2017'!AA:AA,"NRO",'2017'!F:F,A107,'2017'!C:C,B107)+SUMIFS('2017'!N:N,'2017'!AA:AA,"NRO",'2017'!F:F,A107,'2017'!D:D,B107)+SUMIFS('2017'!N:N,'2017'!AA:AA,"NRO",'2017'!F:F,A107,'2017'!D:D,B107)+SUMIFS('2017'!O:O,'2017'!AA:AA,"NRO",'2017'!F:F,A107,'2017'!E:E,B107)+SUMIFS('2017'!R:R,'2017'!AA:AA,"NRO",'2017'!F:F,A107,'2017'!E:E,B107), 0)</f>
        <v>0</v>
      </c>
      <c r="AA107" s="7" t="n">
        <f aca="false">IFERROR(Z107/Y107, 0)</f>
        <v>0</v>
      </c>
      <c r="AB107" s="0" t="n">
        <f aca="false">IFERROR(SUMIFS('2017'!$H:$H,'2017'!$C:$C,B107,'2017'!$F:$F,A107,'2017'!AA:AA,"CRO",'2017'!P:P,"&lt;&gt;")+SUMIFS('2017'!$I:$I,'2017'!$D:$D,B107,'2017'!$F:$F,A107,'2017'!AA:AA,"CRO",'2017'!Q:Q,"&lt;&gt;")+SUMIFS('2017'!$J:$J,'2017'!$E:$E,B107,'2017'!$F:$F,A107,'2017'!AA:AA,"CRO",'2017'!R:R,"&lt;&gt;"), 0)</f>
        <v>0</v>
      </c>
      <c r="AC107" s="0" t="n">
        <f aca="false">IFERROR(SUMIFS('2017'!M:M,'2017'!AA:AA,"CRO",'2017'!F:F,A107,'2017'!C:C,B107)+SUMIFS('2017'!P:P,'2017'!AA:AA,"CRO",'2017'!F:F,A107,'2017'!C:C,B107)+SUMIFS('2017'!N:N,'2017'!AA:AA,"CRO",'2017'!F:F,A107,'2017'!D:D,B107)+SUMIFS('2017'!N:N,'2017'!AA:AA,"CRO",'2017'!F:F,A107,'2017'!D:D,B107)+SUMIFS('2017'!O:O,'2017'!AA:AA,"CRO",'2017'!F:F,A107,'2017'!E:E,B107)+SUMIFS('2017'!R:R,'2017'!AA:AA,"CRO",'2017'!F:F,A107,'2017'!E:E,B107), 0)</f>
        <v>0</v>
      </c>
      <c r="AD107" s="0" t="n">
        <f aca="false">IFERROR(AC107/AB107, 0)</f>
        <v>0</v>
      </c>
      <c r="AE107" s="0" t="n">
        <f aca="false">SUM(AH107,AK107,AN107)</f>
        <v>0</v>
      </c>
      <c r="AF107" s="0" t="n">
        <f aca="false">SUM(AI107,AL107,AO107)</f>
        <v>0</v>
      </c>
      <c r="AG107" s="7" t="n">
        <f aca="false">IFERROR(AF107/AE107, 0)</f>
        <v>0</v>
      </c>
      <c r="AH107" s="0" t="n">
        <f aca="false">IFERROR(SUMIFS('2016'!$G:$G,'2016'!F:F,A107,'2016'!C:C,B107,'2016'!D:D,"",'2016'!AA:AA,"JRO",'2016'!L:L,"&lt;&gt;"), 0)</f>
        <v>0</v>
      </c>
      <c r="AI107" s="0" t="n">
        <f aca="false">IFERROR(SUMIFS('2016'!L:L,'2016'!F:F,A107,'2016'!C:C,B107,'2016'!D:D,"",'2016'!AA:AA,"JRO"), 0)</f>
        <v>0</v>
      </c>
      <c r="AJ107" s="7" t="n">
        <f aca="false">IFERROR(AI107/AH107, 0)</f>
        <v>0</v>
      </c>
      <c r="AK107" s="0" t="n">
        <f aca="false">IFERROR(SUMIFS('2016'!$G:$G,'2016'!F:F,A107,'2016'!C:C,B107,'2016'!D:D,"",'2016'!AA:AA,"NRO",'2016'!L:L,"&lt;&gt;"), 0)</f>
        <v>0</v>
      </c>
      <c r="AL107" s="0" t="n">
        <f aca="false">IFERROR(SUMIFS('2016'!L:L,'2016'!F:F,A107,'2016'!C:C,B107,'2016'!D:D,"",'2016'!AA:AA,"NRO"), 0)</f>
        <v>0</v>
      </c>
      <c r="AM107" s="0" t="n">
        <f aca="false">IFERROR(AL107/AK107, 0)</f>
        <v>0</v>
      </c>
      <c r="AN107" s="0" t="n">
        <f aca="false">IFERROR(SUMIFS('2016'!$G:$G,'2016'!F:F,A107,'2016'!C:C,B107,'2016'!D:D,"",'2016'!AA:AA,"CRO",'2016'!L:L,"&lt;&gt;"), 0)</f>
        <v>0</v>
      </c>
      <c r="AO107" s="0" t="n">
        <f aca="false">IFERROR(SUMIFS('2016'!L:L,'2016'!F:F,A107,'2016'!C:C,B107,'2016'!D:D,"",'2016'!AA:AA,"CRO"), 0)</f>
        <v>0</v>
      </c>
      <c r="AP107" s="0" t="n">
        <f aca="false">IFERROR(AO107/AN107, 0)</f>
        <v>0</v>
      </c>
      <c r="AQ107" s="0" t="n">
        <f aca="false">SUM(AT107,AW107,AZ107)</f>
        <v>0</v>
      </c>
      <c r="AR107" s="0" t="n">
        <f aca="false">SUM(AU107,AX107,BA107)</f>
        <v>0</v>
      </c>
      <c r="AS107" s="7" t="n">
        <f aca="false">IFERROR(AR107/AQ107, 0)</f>
        <v>0</v>
      </c>
      <c r="AT107" s="0" t="n">
        <f aca="false">IFERROR(SUMIFS('2015'!$G:$G,'2015'!F:F,A107,'2015'!C:C,B107,'2015'!D:D,"",'2015'!AA:AA,"JRO",'2015'!L:L,"&lt;&gt;"), 0)</f>
        <v>0</v>
      </c>
      <c r="AU107" s="0" t="n">
        <f aca="false">IFERROR(SUMIFS('2015'!L:L,'2015'!F:F,A107,'2015'!C:C,B107,'2015'!D:D,"",'2015'!AA:AA,"JRO"), 0)</f>
        <v>0</v>
      </c>
      <c r="AV107" s="0" t="n">
        <f aca="false">IFERROR(AU107/AT107, 0)</f>
        <v>0</v>
      </c>
      <c r="AW107" s="0" t="n">
        <f aca="false">IFERROR(SUMIFS('2015'!$G:$G,'2015'!F:F,A107,'2015'!C:C,B107,'2015'!D:D,"",'2015'!AA:AA,"NRO",'2015'!L:L,"&lt;&gt;"), 0)</f>
        <v>0</v>
      </c>
      <c r="AX107" s="0" t="n">
        <f aca="false">IFERROR(SUMIFS('2015'!L:L,'2015'!F:F,A107,'2015'!C:C,B107,'2015'!D:D,"",'2015'!AA:AA,"NRO"), 0)</f>
        <v>0</v>
      </c>
      <c r="AY107" s="0" t="n">
        <f aca="false">IFERROR(AX107/AW107, 0)</f>
        <v>0</v>
      </c>
      <c r="AZ107" s="0" t="n">
        <f aca="false">IFERROR(SUMIFS('2015'!$G:$G,'2015'!F:F,A107,'2015'!C:C,B107,'2015'!D:D,"",'2015'!AA:AA,"CRO",'2015'!L:L,"&lt;&gt;"), 0)</f>
        <v>0</v>
      </c>
      <c r="BA107" s="0" t="n">
        <f aca="false">IFERROR(SUMIFS('2015'!L:L,'2015'!F:F,A107,'2015'!C:C,B107,'2015'!D:D,"",'2015'!AA:AA,"CRO"), 0)</f>
        <v>0</v>
      </c>
      <c r="BB107" s="0" t="n">
        <f aca="false">IFERROR(BA107/AZ107, 0)</f>
        <v>0</v>
      </c>
      <c r="BC107" s="0" t="n">
        <f aca="false">SUM(BF107,BI107)</f>
        <v>0</v>
      </c>
      <c r="BD107" s="0" t="n">
        <f aca="false">SUM(BG107,BJ107)</f>
        <v>0</v>
      </c>
      <c r="BE107" s="7" t="n">
        <f aca="false">IFERROR(BD107/BC107, 0)</f>
        <v>0</v>
      </c>
      <c r="BF107" s="0" t="n">
        <f aca="false">IFERROR(SUMIFS('2014'!$G:$G,'2014'!F:F,A107,'2014'!C:C,B107,'2014'!D:D,"",'2014'!AA:AA,"JRO",'2014'!L:L,"&lt;&gt;"), 0)</f>
        <v>0</v>
      </c>
      <c r="BG107" s="0" t="n">
        <f aca="false">IFERROR(SUMIFS('2014'!L:L,'2014'!F:F,A107,'2014'!C:C,B107,'2014'!D:D,"",'2014'!AA:AA,"JRO"), 0)</f>
        <v>0</v>
      </c>
      <c r="BH107" s="7" t="n">
        <f aca="false">IFERROR(BG107/BF107, 0)</f>
        <v>0</v>
      </c>
      <c r="BI107" s="0" t="n">
        <f aca="false">IFERROR(SUMIFS('2014'!$G:$G,'2014'!F:F,A107,'2014'!C:C,B107,'2014'!D:D,"",'2014'!AA:AA,"CRO",'2014'!L:L,"&lt;&gt;"), 0)</f>
        <v>0</v>
      </c>
      <c r="BJ107" s="0" t="n">
        <f aca="false">IFERROR(SUMIFS('2014'!L:L,'2014'!F:F,A107,'2014'!C:C,B107,'2014'!D:D,"",'2014'!AA:AA,"CRO"), 0)</f>
        <v>0</v>
      </c>
      <c r="BK107" s="0" t="n">
        <f aca="false">IFERROR(BJ107/BI107, 0)</f>
        <v>0</v>
      </c>
      <c r="BL107" s="0" t="n">
        <f aca="false">IFERROR(SUMIFS('2013'!$G:$G,'2013'!F:F,A107,'2013'!C:C,B107,'2013'!D:D,"",'2013'!AA:AA,"JRO",'2013'!L:L,"&lt;&gt;"), 0)</f>
        <v>0</v>
      </c>
      <c r="BM107" s="0" t="n">
        <f aca="false">IFERROR(SUMIFS('2013'!L:L,'2013'!F:F,A107,'2013'!C:C,B107,'2013'!D:D,"",'2013'!AA:AA,"JRO"), 0)</f>
        <v>0</v>
      </c>
      <c r="BN107" s="0" t="n">
        <f aca="false">IFERROR(BM107/BL107, 0)</f>
        <v>0</v>
      </c>
      <c r="BO107" s="0" t="n">
        <f aca="false">IFERROR(SUMIFS('2012'!$G:$G,'2012'!F:F,A107,'2012'!C:C,B107,'2012'!D:D,"",'2012'!AA:AA,"JRO",'2012'!L:L,"&lt;&gt;"), 0)</f>
        <v>0</v>
      </c>
      <c r="BP107" s="0" t="n">
        <f aca="false">IFERROR(SUMIFS('2012'!L:L,'2012'!F:F,A107,'2012'!C:C,B107,'2012'!D:D,"",'2012'!AA:AA,"JRO"), 0)</f>
        <v>0</v>
      </c>
      <c r="BQ107" s="0" t="n">
        <f aca="false">IFERROR(BP107/BO107, 0)</f>
        <v>0</v>
      </c>
      <c r="BR107" s="0" t="n">
        <f aca="false">IFERROR(SUMIFS('2011'!$G:$G,'2011'!F:F,A107,'2011'!C:C,B107,'2011'!D:D,"",'2011'!AA:AA,"JRO",'2011'!L:L,"&lt;&gt;"), 0)</f>
        <v>0</v>
      </c>
      <c r="BS107" s="0" t="n">
        <f aca="false">IFERROR(SUMIFS('2011'!L:L,'2011'!F:F,A107,'2011'!C:C,B107,'2011'!D:D,"",'2011'!AA:AA,"JRO"), 0)</f>
        <v>0</v>
      </c>
      <c r="BT107" s="7" t="n">
        <f aca="false">IFERROR(BS107/BR107, 0)</f>
        <v>0</v>
      </c>
      <c r="BU107" s="0" t="n">
        <f aca="false">IFERROR(SUMIFS('2010'!$G:$G,'2010'!F:F,A107,'2010'!C:C,B107,'2010'!D:D,"",'2010'!AA:AA,"JRO",'2010'!L:L,"&lt;&gt;"), 0)</f>
        <v>0</v>
      </c>
      <c r="BV107" s="0" t="n">
        <f aca="false">IFERROR(SUMIFS('2010'!L:L,'2010'!F:F,A107,'2010'!C:C,B107,'2010'!D:D,"",'2010'!AA:AA,"JRO"), 0)</f>
        <v>0</v>
      </c>
      <c r="BW107" s="7" t="n">
        <f aca="false">IFERROR(BV107/BU107, 0)</f>
        <v>0</v>
      </c>
      <c r="BX107" s="0" t="n">
        <f aca="false">IFERROR(SUMIFS('2009'!$G:$G,'2009'!F:F,A107,'2009'!C:C,B107,'2009'!D:D,"",'2009'!AA:AA,"JRO",'2009'!L:L,"&lt;&gt;"), 0)</f>
        <v>0</v>
      </c>
      <c r="BY107" s="0" t="n">
        <f aca="false">IFERROR(SUMIFS('2009'!L:L,'2009'!F:F,A107,'2009'!C:C,B107,'2009'!D:D,"",'2009'!AA:AA,"JRO"), 0)</f>
        <v>0</v>
      </c>
      <c r="BZ107" s="7" t="n">
        <f aca="false">IFERROR(BY107/BX107, 0)</f>
        <v>0</v>
      </c>
    </row>
    <row r="108" customFormat="false" ht="15" hidden="false" customHeight="false" outlineLevel="0" collapsed="false">
      <c r="A108" s="0" t="s">
        <v>96</v>
      </c>
      <c r="B108" s="16" t="s">
        <v>51</v>
      </c>
      <c r="C108" s="56" t="n">
        <f aca="false">IFERROR(AVERAGEIFS(I108:BZ108,I$2:BZ$2,"JRO escorts per deportee",I108:BZ108,"&lt;&gt;0"), 0)</f>
        <v>0</v>
      </c>
      <c r="D108" s="13" t="n">
        <f aca="false">IFERROR(AVERAGEIFS(I108:BZ108,I$2:BZ$2,"NRO escorts per deportee",I108:BZ108,"&lt;&gt;0"), 0)</f>
        <v>0</v>
      </c>
      <c r="E108" s="13" t="n">
        <f aca="false">IFERROR(AVERAGEIFS(I108:BZ108,I$2:BZ$2,"CRO escorts per deportee",I108:BZ108,"&lt;&gt;0"), 0)</f>
        <v>0</v>
      </c>
      <c r="G108" s="0" t="n">
        <f aca="false">SUM(J108,M108,P108)</f>
        <v>0</v>
      </c>
      <c r="H108" s="0" t="n">
        <f aca="false">SUM(K108,N108,Q108)</f>
        <v>0</v>
      </c>
      <c r="I108" s="7" t="n">
        <f aca="false">IFERROR(H108/G108, 0)</f>
        <v>0</v>
      </c>
      <c r="J108" s="0" t="n">
        <f aca="false">IFERROR(SUMIFS('2018'!$H:$H,'2018'!$C:$C,B108,'2018'!$F:$F,A108,'2018'!AA:AA,"JRO",'2018'!P:P,"&lt;&gt;")+SUMIFS('2018'!$I:$I,'2018'!$D:$D,B108,'2018'!$F:$F,A108,'2018'!AA:AA,"JRO",'2018'!Q:Q,"&lt;&gt;")+SUMIFS('2018'!$J:$J,'2018'!$E:$E,B108,'2018'!$F:$F,A108,'2018'!AA:AA,"JRO",'2018'!R:R,"&lt;&gt;"), 0)</f>
        <v>0</v>
      </c>
      <c r="K108" s="0" t="n">
        <f aca="false">IFERROR(SUMIFS('2018'!M:M,'2018'!AA:AA,"JRO",'2018'!F:F,A108,'2018'!C:C,B108)+SUMIFS('2018'!P:P,'2018'!AA:AA,"JRO",'2018'!F:F,A108,'2018'!C:C,B108)+SUMIFS('2018'!N:N,'2018'!AA:AA,"JRO",'2018'!F:F,A108,'2018'!D:D,B108)+SUMIFS('2018'!N:N,'2018'!AA:AA,"JRO",'2018'!F:F,A108,'2018'!D:D,B108)+SUMIFS('2018'!O:O,'2018'!AA:AA,"JRO",'2018'!F:F,A108,'2018'!E:E,B108)+SUMIFS('2018'!R:R,'2018'!AA:AA,"JRO",'2018'!F:F,A108,'2018'!E:E,B108), 0)</f>
        <v>0</v>
      </c>
      <c r="L108" s="7" t="n">
        <f aca="false">IFERROR(K108/J108, 0)</f>
        <v>0</v>
      </c>
      <c r="M108" s="0" t="n">
        <f aca="false">IFERROR(SUMIFS('2018'!$H:$H,'2018'!$C:$C,B108,'2018'!$F:$F,A108,'2018'!AA:AA,"NRO",'2018'!P:P,"&lt;&gt;")+SUMIFS('2018'!$I:$I,'2018'!$D:$D,B108,'2018'!$F:$F,A108,'2018'!AA:AA,"NRO",'2018'!Q:Q,"&lt;&gt;")+SUMIFS('2018'!$J:$J,'2018'!$E:$E,B108,'2018'!$F:$F,A108,'2018'!AA:AA,"NRO",'2018'!R:R,"&lt;&gt;"), 0)</f>
        <v>0</v>
      </c>
      <c r="N108" s="0" t="n">
        <f aca="false">IFERROR(SUMIFS('2018'!M:M,'2018'!AA:AA,"NRO",'2018'!F:F,A108,'2018'!C:C,B108)+SUMIFS('2018'!P:P,'2018'!AA:AA,"NRO",'2018'!F:F,A108,'2018'!C:C,B108)+SUMIFS('2018'!N:N,'2018'!AA:AA,"NRO",'2018'!F:F,A108,'2018'!D:D,B108)+SUMIFS('2018'!N:N,'2018'!AA:AA,"NRO",'2018'!F:F,A108,'2018'!D:D,B108)+SUMIFS('2018'!O:O,'2018'!AA:AA,"NRO",'2018'!F:F,A108,'2018'!E:E,B108)+SUMIFS('2018'!R:R,'2018'!AA:AA,"NRO",'2018'!F:F,A108,'2018'!E:E,B108), 0)</f>
        <v>0</v>
      </c>
      <c r="O108" s="7" t="n">
        <f aca="false">IFERROR(N108/M108, 0)</f>
        <v>0</v>
      </c>
      <c r="P108" s="0" t="n">
        <f aca="false">IFERROR(SUMIFS('2018'!$H:$H,'2018'!$C:$C,B108,'2018'!$F:$F,A108,'2018'!AA:AA,"CRO")+SUMIFS('2018'!$I:$I,'2018'!$D:$D,B108,'2018'!$F:$F,A108,'2018'!AA:AA,"CRO")+SUMIFS('2018'!$J:$J,'2018'!$E:$E,B108,'2018'!$F:$F,A108,'2018'!AA:AA,"CRO"), 0)</f>
        <v>0</v>
      </c>
      <c r="Q108" s="0" t="n">
        <f aca="false">IFERROR(SUMIFS('2018'!M:M,'2018'!AA:AA,"CRO",'2018'!F:F,A108,'2018'!C:C,B108)+SUMIFS('2018'!P:P,'2018'!AA:AA,"CRO",'2018'!F:F,A108,'2018'!C:C,B108)+SUMIFS('2018'!N:N,'2018'!AA:AA,"CRO",'2018'!F:F,A108,'2018'!D:D,B108)+SUMIFS('2018'!N:N,'2018'!AA:AA,"CRO",'2018'!F:F,A108,'2018'!D:D,B108)+SUMIFS('2018'!O:O,'2018'!AA:AA,"CRO",'2018'!F:F,A108,'2018'!E:E,B108)+SUMIFS('2018'!R:R,'2018'!AA:AA,"CRO",'2018'!F:F,A108,'2018'!E:E,B108), 0)</f>
        <v>0</v>
      </c>
      <c r="R108" s="7" t="n">
        <f aca="false">IFERROR(Q108/P108, 0)</f>
        <v>0</v>
      </c>
      <c r="S108" s="7" t="n">
        <f aca="false">SUM(V108,Y108,AB108)</f>
        <v>0</v>
      </c>
      <c r="T108" s="7" t="n">
        <f aca="false">SUM(W108,Z108,AC108)</f>
        <v>0</v>
      </c>
      <c r="U108" s="7" t="n">
        <f aca="false">IFERROR(T108/S108, 0)</f>
        <v>0</v>
      </c>
      <c r="V108" s="0" t="n">
        <f aca="false">SUMIFS('2017'!$H:$H,'2017'!$C:$C,B108,'2017'!$F:$F,A108,'2017'!AA:AA,"JRO",'2017'!P:P,"&lt;&gt;")+SUMIFS('2017'!$I:$I,'2017'!$D:$D,B108,'2017'!$F:$F,A108,'2017'!AA:AA,"JRO",'2017'!Q:Q,"&lt;&gt;")+SUMIFS('2017'!$J:$J,'2017'!$E:$E,B108,'2017'!$F:$F,A108,'2017'!AA:AA,"JRO",'2017'!R:R,"&lt;&gt;")</f>
        <v>0</v>
      </c>
      <c r="W108" s="0" t="n">
        <f aca="false">IFERROR(SUMIFS('2017'!M:M,'2017'!AA:AA,"JRO",'2017'!F:F,A108,'2017'!C:C,B108)+SUMIFS('2017'!P:P,'2017'!AA:AA,"JRO",'2017'!F:F,A108,'2017'!C:C,B108)+SUMIFS('2017'!N:N,'2017'!AA:AA,"JRO",'2017'!F:F,A108,'2017'!D:D,B108)+SUMIFS('2017'!N:N,'2017'!AA:AA,"JRO",'2017'!F:F,A108,'2017'!D:D,B108)+SUMIFS('2017'!O:O,'2017'!AA:AA,"JRO",'2017'!F:F,A108,'2017'!E:E,B108)+SUMIFS('2017'!R:R,'2017'!AA:AA,"JRO",'2017'!F:F,A108,'2017'!E:E,B108), 0)</f>
        <v>0</v>
      </c>
      <c r="X108" s="7" t="n">
        <f aca="false">IFERROR(W108/V108, 0)</f>
        <v>0</v>
      </c>
      <c r="Y108" s="0" t="n">
        <f aca="false">IFERROR(SUMIFS('2017'!$H:$H,'2017'!$C:$C,B108,'2017'!$F:$F,A108,'2017'!AA:AA,"NRO",'2017'!P:P,"&lt;&gt;")+SUMIFS('2017'!$I:$I,'2017'!$D:$D,B108,'2017'!$F:$F,A108,'2017'!AA:AA,"NRO",'2017'!Q:Q,"&lt;&gt;")+SUMIFS('2017'!$J:$J,'2017'!$E:$E,B108,'2017'!$F:$F,A108,'2017'!AA:AA,"NRO",'2017'!R:R,"&lt;&gt;"), 0)</f>
        <v>0</v>
      </c>
      <c r="Z108" s="0" t="n">
        <f aca="false">IFERROR(SUMIFS('2017'!M:M,'2017'!AA:AA,"NRO",'2017'!F:F,A108,'2017'!C:C,B108)+SUMIFS('2017'!P:P,'2017'!AA:AA,"NRO",'2017'!F:F,A108,'2017'!C:C,B108)+SUMIFS('2017'!N:N,'2017'!AA:AA,"NRO",'2017'!F:F,A108,'2017'!D:D,B108)+SUMIFS('2017'!N:N,'2017'!AA:AA,"NRO",'2017'!F:F,A108,'2017'!D:D,B108)+SUMIFS('2017'!O:O,'2017'!AA:AA,"NRO",'2017'!F:F,A108,'2017'!E:E,B108)+SUMIFS('2017'!R:R,'2017'!AA:AA,"NRO",'2017'!F:F,A108,'2017'!E:E,B108), 0)</f>
        <v>0</v>
      </c>
      <c r="AA108" s="7" t="n">
        <f aca="false">IFERROR(Z108/Y108, 0)</f>
        <v>0</v>
      </c>
      <c r="AB108" s="0" t="n">
        <f aca="false">IFERROR(SUMIFS('2017'!$H:$H,'2017'!$C:$C,B108,'2017'!$F:$F,A108,'2017'!AA:AA,"CRO",'2017'!P:P,"&lt;&gt;")+SUMIFS('2017'!$I:$I,'2017'!$D:$D,B108,'2017'!$F:$F,A108,'2017'!AA:AA,"CRO",'2017'!Q:Q,"&lt;&gt;")+SUMIFS('2017'!$J:$J,'2017'!$E:$E,B108,'2017'!$F:$F,A108,'2017'!AA:AA,"CRO",'2017'!R:R,"&lt;&gt;"), 0)</f>
        <v>0</v>
      </c>
      <c r="AC108" s="0" t="n">
        <f aca="false">IFERROR(SUMIFS('2017'!M:M,'2017'!AA:AA,"CRO",'2017'!F:F,A108,'2017'!C:C,B108)+SUMIFS('2017'!P:P,'2017'!AA:AA,"CRO",'2017'!F:F,A108,'2017'!C:C,B108)+SUMIFS('2017'!N:N,'2017'!AA:AA,"CRO",'2017'!F:F,A108,'2017'!D:D,B108)+SUMIFS('2017'!N:N,'2017'!AA:AA,"CRO",'2017'!F:F,A108,'2017'!D:D,B108)+SUMIFS('2017'!O:O,'2017'!AA:AA,"CRO",'2017'!F:F,A108,'2017'!E:E,B108)+SUMIFS('2017'!R:R,'2017'!AA:AA,"CRO",'2017'!F:F,A108,'2017'!E:E,B108), 0)</f>
        <v>0</v>
      </c>
      <c r="AD108" s="0" t="n">
        <f aca="false">IFERROR(AC108/AB108, 0)</f>
        <v>0</v>
      </c>
      <c r="AE108" s="0" t="n">
        <f aca="false">SUM(AH108,AK108,AN108)</f>
        <v>0</v>
      </c>
      <c r="AF108" s="0" t="n">
        <f aca="false">SUM(AI108,AL108,AO108)</f>
        <v>0</v>
      </c>
      <c r="AG108" s="7" t="n">
        <f aca="false">IFERROR(AF108/AE108, 0)</f>
        <v>0</v>
      </c>
      <c r="AH108" s="0" t="n">
        <f aca="false">IFERROR(SUMIFS('2016'!$G:$G,'2016'!F:F,A108,'2016'!C:C,B108,'2016'!D:D,"",'2016'!AA:AA,"JRO",'2016'!L:L,"&lt;&gt;"), 0)</f>
        <v>0</v>
      </c>
      <c r="AI108" s="0" t="n">
        <f aca="false">IFERROR(SUMIFS('2016'!L:L,'2016'!F:F,A108,'2016'!C:C,B108,'2016'!D:D,"",'2016'!AA:AA,"JRO"), 0)</f>
        <v>0</v>
      </c>
      <c r="AJ108" s="7" t="n">
        <f aca="false">IFERROR(AI108/AH108, 0)</f>
        <v>0</v>
      </c>
      <c r="AK108" s="0" t="n">
        <f aca="false">IFERROR(SUMIFS('2016'!$G:$G,'2016'!F:F,A108,'2016'!C:C,B108,'2016'!D:D,"",'2016'!AA:AA,"NRO",'2016'!L:L,"&lt;&gt;"), 0)</f>
        <v>0</v>
      </c>
      <c r="AL108" s="0" t="n">
        <f aca="false">IFERROR(SUMIFS('2016'!L:L,'2016'!F:F,A108,'2016'!C:C,B108,'2016'!D:D,"",'2016'!AA:AA,"NRO"), 0)</f>
        <v>0</v>
      </c>
      <c r="AM108" s="0" t="n">
        <f aca="false">IFERROR(AL108/AK108, 0)</f>
        <v>0</v>
      </c>
      <c r="AN108" s="0" t="n">
        <f aca="false">IFERROR(SUMIFS('2016'!$G:$G,'2016'!F:F,A108,'2016'!C:C,B108,'2016'!D:D,"",'2016'!AA:AA,"CRO",'2016'!L:L,"&lt;&gt;"), 0)</f>
        <v>0</v>
      </c>
      <c r="AO108" s="0" t="n">
        <f aca="false">IFERROR(SUMIFS('2016'!L:L,'2016'!F:F,A108,'2016'!C:C,B108,'2016'!D:D,"",'2016'!AA:AA,"CRO"), 0)</f>
        <v>0</v>
      </c>
      <c r="AP108" s="0" t="n">
        <f aca="false">IFERROR(AO108/AN108, 0)</f>
        <v>0</v>
      </c>
      <c r="AQ108" s="0" t="n">
        <f aca="false">SUM(AT108,AW108,AZ108)</f>
        <v>0</v>
      </c>
      <c r="AR108" s="0" t="n">
        <f aca="false">SUM(AU108,AX108,BA108)</f>
        <v>0</v>
      </c>
      <c r="AS108" s="7" t="n">
        <f aca="false">IFERROR(AR108/AQ108, 0)</f>
        <v>0</v>
      </c>
      <c r="AT108" s="0" t="n">
        <f aca="false">IFERROR(SUMIFS('2015'!$G:$G,'2015'!F:F,A108,'2015'!C:C,B108,'2015'!D:D,"",'2015'!AA:AA,"JRO",'2015'!L:L,"&lt;&gt;"), 0)</f>
        <v>0</v>
      </c>
      <c r="AU108" s="0" t="n">
        <f aca="false">IFERROR(SUMIFS('2015'!L:L,'2015'!F:F,A108,'2015'!C:C,B108,'2015'!D:D,"",'2015'!AA:AA,"JRO"), 0)</f>
        <v>0</v>
      </c>
      <c r="AV108" s="0" t="n">
        <f aca="false">IFERROR(AU108/AT108, 0)</f>
        <v>0</v>
      </c>
      <c r="AW108" s="0" t="n">
        <f aca="false">IFERROR(SUMIFS('2015'!$G:$G,'2015'!F:F,A108,'2015'!C:C,B108,'2015'!D:D,"",'2015'!AA:AA,"NRO",'2015'!L:L,"&lt;&gt;"), 0)</f>
        <v>0</v>
      </c>
      <c r="AX108" s="0" t="n">
        <f aca="false">IFERROR(SUMIFS('2015'!L:L,'2015'!F:F,A108,'2015'!C:C,B108,'2015'!D:D,"",'2015'!AA:AA,"NRO"), 0)</f>
        <v>0</v>
      </c>
      <c r="AY108" s="0" t="n">
        <f aca="false">IFERROR(AX108/AW108, 0)</f>
        <v>0</v>
      </c>
      <c r="AZ108" s="0" t="n">
        <f aca="false">IFERROR(SUMIFS('2015'!$G:$G,'2015'!F:F,A108,'2015'!C:C,B108,'2015'!D:D,"",'2015'!AA:AA,"CRO",'2015'!L:L,"&lt;&gt;"), 0)</f>
        <v>0</v>
      </c>
      <c r="BA108" s="0" t="n">
        <f aca="false">IFERROR(SUMIFS('2015'!L:L,'2015'!F:F,A108,'2015'!C:C,B108,'2015'!D:D,"",'2015'!AA:AA,"CRO"), 0)</f>
        <v>0</v>
      </c>
      <c r="BB108" s="0" t="n">
        <f aca="false">IFERROR(BA108/AZ108, 0)</f>
        <v>0</v>
      </c>
      <c r="BC108" s="0" t="n">
        <f aca="false">SUM(BF108,BI108)</f>
        <v>0</v>
      </c>
      <c r="BD108" s="0" t="n">
        <f aca="false">SUM(BG108,BJ108)</f>
        <v>0</v>
      </c>
      <c r="BE108" s="7" t="n">
        <f aca="false">IFERROR(BD108/BC108, 0)</f>
        <v>0</v>
      </c>
      <c r="BF108" s="0" t="n">
        <f aca="false">IFERROR(SUMIFS('2014'!$G:$G,'2014'!F:F,A108,'2014'!C:C,B108,'2014'!D:D,"",'2014'!AA:AA,"JRO",'2014'!L:L,"&lt;&gt;"), 0)</f>
        <v>0</v>
      </c>
      <c r="BG108" s="0" t="n">
        <f aca="false">IFERROR(SUMIFS('2014'!L:L,'2014'!F:F,A108,'2014'!C:C,B108,'2014'!D:D,"",'2014'!AA:AA,"JRO"), 0)</f>
        <v>0</v>
      </c>
      <c r="BH108" s="7" t="n">
        <f aca="false">IFERROR(BG108/BF108, 0)</f>
        <v>0</v>
      </c>
      <c r="BI108" s="0" t="n">
        <f aca="false">IFERROR(SUMIFS('2014'!$G:$G,'2014'!F:F,A108,'2014'!C:C,B108,'2014'!D:D,"",'2014'!AA:AA,"CRO",'2014'!L:L,"&lt;&gt;"), 0)</f>
        <v>0</v>
      </c>
      <c r="BJ108" s="0" t="n">
        <f aca="false">IFERROR(SUMIFS('2014'!L:L,'2014'!F:F,A108,'2014'!C:C,B108,'2014'!D:D,"",'2014'!AA:AA,"CRO"), 0)</f>
        <v>0</v>
      </c>
      <c r="BK108" s="0" t="n">
        <f aca="false">IFERROR(BJ108/BI108, 0)</f>
        <v>0</v>
      </c>
      <c r="BL108" s="0" t="n">
        <f aca="false">IFERROR(SUMIFS('2013'!$G:$G,'2013'!F:F,A108,'2013'!C:C,B108,'2013'!D:D,"",'2013'!AA:AA,"JRO",'2013'!L:L,"&lt;&gt;"), 0)</f>
        <v>0</v>
      </c>
      <c r="BM108" s="0" t="n">
        <f aca="false">IFERROR(SUMIFS('2013'!L:L,'2013'!F:F,A108,'2013'!C:C,B108,'2013'!D:D,"",'2013'!AA:AA,"JRO"), 0)</f>
        <v>0</v>
      </c>
      <c r="BN108" s="0" t="n">
        <f aca="false">IFERROR(BM108/BL108, 0)</f>
        <v>0</v>
      </c>
      <c r="BO108" s="0" t="n">
        <f aca="false">IFERROR(SUMIFS('2012'!$G:$G,'2012'!F:F,A108,'2012'!C:C,B108,'2012'!D:D,"",'2012'!AA:AA,"JRO",'2012'!L:L,"&lt;&gt;"), 0)</f>
        <v>0</v>
      </c>
      <c r="BP108" s="0" t="n">
        <f aca="false">IFERROR(SUMIFS('2012'!L:L,'2012'!F:F,A108,'2012'!C:C,B108,'2012'!D:D,"",'2012'!AA:AA,"JRO"), 0)</f>
        <v>0</v>
      </c>
      <c r="BQ108" s="0" t="n">
        <f aca="false">IFERROR(BP108/BO108, 0)</f>
        <v>0</v>
      </c>
      <c r="BR108" s="0" t="n">
        <f aca="false">IFERROR(SUMIFS('2011'!$G:$G,'2011'!F:F,A108,'2011'!C:C,B108,'2011'!D:D,"",'2011'!AA:AA,"JRO",'2011'!L:L,"&lt;&gt;"), 0)</f>
        <v>0</v>
      </c>
      <c r="BS108" s="0" t="n">
        <f aca="false">IFERROR(SUMIFS('2011'!L:L,'2011'!F:F,A108,'2011'!C:C,B108,'2011'!D:D,"",'2011'!AA:AA,"JRO"), 0)</f>
        <v>0</v>
      </c>
      <c r="BT108" s="7" t="n">
        <f aca="false">IFERROR(BS108/BR108, 0)</f>
        <v>0</v>
      </c>
      <c r="BU108" s="0" t="n">
        <f aca="false">IFERROR(SUMIFS('2010'!$G:$G,'2010'!F:F,A108,'2010'!C:C,B108,'2010'!D:D,"",'2010'!AA:AA,"JRO",'2010'!L:L,"&lt;&gt;"), 0)</f>
        <v>0</v>
      </c>
      <c r="BV108" s="0" t="n">
        <f aca="false">IFERROR(SUMIFS('2010'!L:L,'2010'!F:F,A108,'2010'!C:C,B108,'2010'!D:D,"",'2010'!AA:AA,"JRO"), 0)</f>
        <v>0</v>
      </c>
      <c r="BW108" s="7" t="n">
        <f aca="false">IFERROR(BV108/BU108, 0)</f>
        <v>0</v>
      </c>
      <c r="BX108" s="0" t="n">
        <f aca="false">IFERROR(SUMIFS('2009'!$G:$G,'2009'!F:F,A108,'2009'!C:C,B108,'2009'!D:D,"",'2009'!AA:AA,"JRO",'2009'!L:L,"&lt;&gt;"), 0)</f>
        <v>0</v>
      </c>
      <c r="BY108" s="0" t="n">
        <f aca="false">IFERROR(SUMIFS('2009'!L:L,'2009'!F:F,A108,'2009'!C:C,B108,'2009'!D:D,"",'2009'!AA:AA,"JRO"), 0)</f>
        <v>0</v>
      </c>
      <c r="BZ108" s="7" t="n">
        <f aca="false">IFERROR(BY108/BX108, 0)</f>
        <v>0</v>
      </c>
    </row>
    <row r="109" customFormat="false" ht="15" hidden="false" customHeight="false" outlineLevel="0" collapsed="false">
      <c r="A109" s="0" t="s">
        <v>96</v>
      </c>
      <c r="B109" s="13" t="s">
        <v>80</v>
      </c>
      <c r="C109" s="56" t="n">
        <f aca="false">IFERROR(AVERAGEIFS(I109:BZ109,I$2:BZ$2,"JRO escorts per deportee",I109:BZ109,"&lt;&gt;0"), 0)</f>
        <v>0</v>
      </c>
      <c r="D109" s="13" t="n">
        <f aca="false">IFERROR(AVERAGEIFS(I109:BZ109,I$2:BZ$2,"NRO escorts per deportee",I109:BZ109,"&lt;&gt;0"), 0)</f>
        <v>0</v>
      </c>
      <c r="E109" s="13" t="n">
        <f aca="false">IFERROR(AVERAGEIFS(I109:BZ109,I$2:BZ$2,"CRO escorts per deportee",I109:BZ109,"&lt;&gt;0"), 0)</f>
        <v>0</v>
      </c>
      <c r="G109" s="0" t="n">
        <f aca="false">SUM(J109,M109,P109)</f>
        <v>0</v>
      </c>
      <c r="H109" s="0" t="n">
        <f aca="false">SUM(K109,N109,Q109)</f>
        <v>0</v>
      </c>
      <c r="I109" s="7" t="n">
        <f aca="false">IFERROR(H109/G109, 0)</f>
        <v>0</v>
      </c>
      <c r="J109" s="0" t="n">
        <f aca="false">IFERROR(SUMIFS('2018'!$H:$H,'2018'!$C:$C,B109,'2018'!$F:$F,A109,'2018'!AA:AA,"JRO",'2018'!P:P,"&lt;&gt;")+SUMIFS('2018'!$I:$I,'2018'!$D:$D,B109,'2018'!$F:$F,A109,'2018'!AA:AA,"JRO",'2018'!Q:Q,"&lt;&gt;")+SUMIFS('2018'!$J:$J,'2018'!$E:$E,B109,'2018'!$F:$F,A109,'2018'!AA:AA,"JRO",'2018'!R:R,"&lt;&gt;"), 0)</f>
        <v>0</v>
      </c>
      <c r="K109" s="0" t="n">
        <f aca="false">IFERROR(SUMIFS('2018'!M:M,'2018'!AA:AA,"JRO",'2018'!F:F,A109,'2018'!C:C,B109)+SUMIFS('2018'!P:P,'2018'!AA:AA,"JRO",'2018'!F:F,A109,'2018'!C:C,B109)+SUMIFS('2018'!N:N,'2018'!AA:AA,"JRO",'2018'!F:F,A109,'2018'!D:D,B109)+SUMIFS('2018'!N:N,'2018'!AA:AA,"JRO",'2018'!F:F,A109,'2018'!D:D,B109)+SUMIFS('2018'!O:O,'2018'!AA:AA,"JRO",'2018'!F:F,A109,'2018'!E:E,B109)+SUMIFS('2018'!R:R,'2018'!AA:AA,"JRO",'2018'!F:F,A109,'2018'!E:E,B109), 0)</f>
        <v>0</v>
      </c>
      <c r="L109" s="7" t="n">
        <f aca="false">IFERROR(K109/J109, 0)</f>
        <v>0</v>
      </c>
      <c r="M109" s="0" t="n">
        <f aca="false">IFERROR(SUMIFS('2018'!$H:$H,'2018'!$C:$C,B109,'2018'!$F:$F,A109,'2018'!AA:AA,"NRO",'2018'!P:P,"&lt;&gt;")+SUMIFS('2018'!$I:$I,'2018'!$D:$D,B109,'2018'!$F:$F,A109,'2018'!AA:AA,"NRO",'2018'!Q:Q,"&lt;&gt;")+SUMIFS('2018'!$J:$J,'2018'!$E:$E,B109,'2018'!$F:$F,A109,'2018'!AA:AA,"NRO",'2018'!R:R,"&lt;&gt;"), 0)</f>
        <v>0</v>
      </c>
      <c r="N109" s="0" t="n">
        <f aca="false">IFERROR(SUMIFS('2018'!M:M,'2018'!AA:AA,"NRO",'2018'!F:F,A109,'2018'!C:C,B109)+SUMIFS('2018'!P:P,'2018'!AA:AA,"NRO",'2018'!F:F,A109,'2018'!C:C,B109)+SUMIFS('2018'!N:N,'2018'!AA:AA,"NRO",'2018'!F:F,A109,'2018'!D:D,B109)+SUMIFS('2018'!N:N,'2018'!AA:AA,"NRO",'2018'!F:F,A109,'2018'!D:D,B109)+SUMIFS('2018'!O:O,'2018'!AA:AA,"NRO",'2018'!F:F,A109,'2018'!E:E,B109)+SUMIFS('2018'!R:R,'2018'!AA:AA,"NRO",'2018'!F:F,A109,'2018'!E:E,B109), 0)</f>
        <v>0</v>
      </c>
      <c r="O109" s="7" t="n">
        <f aca="false">IFERROR(N109/M109, 0)</f>
        <v>0</v>
      </c>
      <c r="P109" s="0" t="n">
        <f aca="false">IFERROR(SUMIFS('2018'!$H:$H,'2018'!$C:$C,B109,'2018'!$F:$F,A109,'2018'!AA:AA,"CRO")+SUMIFS('2018'!$I:$I,'2018'!$D:$D,B109,'2018'!$F:$F,A109,'2018'!AA:AA,"CRO")+SUMIFS('2018'!$J:$J,'2018'!$E:$E,B109,'2018'!$F:$F,A109,'2018'!AA:AA,"CRO"), 0)</f>
        <v>0</v>
      </c>
      <c r="Q109" s="0" t="n">
        <f aca="false">IFERROR(SUMIFS('2018'!M:M,'2018'!AA:AA,"CRO",'2018'!F:F,A109,'2018'!C:C,B109)+SUMIFS('2018'!P:P,'2018'!AA:AA,"CRO",'2018'!F:F,A109,'2018'!C:C,B109)+SUMIFS('2018'!N:N,'2018'!AA:AA,"CRO",'2018'!F:F,A109,'2018'!D:D,B109)+SUMIFS('2018'!N:N,'2018'!AA:AA,"CRO",'2018'!F:F,A109,'2018'!D:D,B109)+SUMIFS('2018'!O:O,'2018'!AA:AA,"CRO",'2018'!F:F,A109,'2018'!E:E,B109)+SUMIFS('2018'!R:R,'2018'!AA:AA,"CRO",'2018'!F:F,A109,'2018'!E:E,B109), 0)</f>
        <v>0</v>
      </c>
      <c r="R109" s="7" t="n">
        <f aca="false">IFERROR(Q109/P109, 0)</f>
        <v>0</v>
      </c>
      <c r="S109" s="7" t="n">
        <f aca="false">SUM(V109,Y109,AB109)</f>
        <v>0</v>
      </c>
      <c r="T109" s="7" t="n">
        <f aca="false">SUM(W109,Z109,AC109)</f>
        <v>0</v>
      </c>
      <c r="U109" s="7" t="n">
        <f aca="false">IFERROR(T109/S109, 0)</f>
        <v>0</v>
      </c>
      <c r="V109" s="0" t="n">
        <f aca="false">SUMIFS('2017'!$H:$H,'2017'!$C:$C,B109,'2017'!$F:$F,A109,'2017'!AA:AA,"JRO",'2017'!P:P,"&lt;&gt;")+SUMIFS('2017'!$I:$I,'2017'!$D:$D,B109,'2017'!$F:$F,A109,'2017'!AA:AA,"JRO",'2017'!Q:Q,"&lt;&gt;")+SUMIFS('2017'!$J:$J,'2017'!$E:$E,B109,'2017'!$F:$F,A109,'2017'!AA:AA,"JRO",'2017'!R:R,"&lt;&gt;")</f>
        <v>0</v>
      </c>
      <c r="W109" s="0" t="n">
        <f aca="false">IFERROR(SUMIFS('2017'!M:M,'2017'!AA:AA,"JRO",'2017'!F:F,A109,'2017'!C:C,B109)+SUMIFS('2017'!P:P,'2017'!AA:AA,"JRO",'2017'!F:F,A109,'2017'!C:C,B109)+SUMIFS('2017'!N:N,'2017'!AA:AA,"JRO",'2017'!F:F,A109,'2017'!D:D,B109)+SUMIFS('2017'!N:N,'2017'!AA:AA,"JRO",'2017'!F:F,A109,'2017'!D:D,B109)+SUMIFS('2017'!O:O,'2017'!AA:AA,"JRO",'2017'!F:F,A109,'2017'!E:E,B109)+SUMIFS('2017'!R:R,'2017'!AA:AA,"JRO",'2017'!F:F,A109,'2017'!E:E,B109), 0)</f>
        <v>0</v>
      </c>
      <c r="X109" s="7" t="n">
        <f aca="false">IFERROR(W109/V109, 0)</f>
        <v>0</v>
      </c>
      <c r="Y109" s="0" t="n">
        <f aca="false">IFERROR(SUMIFS('2017'!$H:$H,'2017'!$C:$C,B109,'2017'!$F:$F,A109,'2017'!AA:AA,"NRO",'2017'!P:P,"&lt;&gt;")+SUMIFS('2017'!$I:$I,'2017'!$D:$D,B109,'2017'!$F:$F,A109,'2017'!AA:AA,"NRO",'2017'!Q:Q,"&lt;&gt;")+SUMIFS('2017'!$J:$J,'2017'!$E:$E,B109,'2017'!$F:$F,A109,'2017'!AA:AA,"NRO",'2017'!R:R,"&lt;&gt;"), 0)</f>
        <v>0</v>
      </c>
      <c r="Z109" s="0" t="n">
        <f aca="false">IFERROR(SUMIFS('2017'!M:M,'2017'!AA:AA,"NRO",'2017'!F:F,A109,'2017'!C:C,B109)+SUMIFS('2017'!P:P,'2017'!AA:AA,"NRO",'2017'!F:F,A109,'2017'!C:C,B109)+SUMIFS('2017'!N:N,'2017'!AA:AA,"NRO",'2017'!F:F,A109,'2017'!D:D,B109)+SUMIFS('2017'!N:N,'2017'!AA:AA,"NRO",'2017'!F:F,A109,'2017'!D:D,B109)+SUMIFS('2017'!O:O,'2017'!AA:AA,"NRO",'2017'!F:F,A109,'2017'!E:E,B109)+SUMIFS('2017'!R:R,'2017'!AA:AA,"NRO",'2017'!F:F,A109,'2017'!E:E,B109), 0)</f>
        <v>0</v>
      </c>
      <c r="AA109" s="7" t="n">
        <f aca="false">IFERROR(Z109/Y109, 0)</f>
        <v>0</v>
      </c>
      <c r="AB109" s="0" t="n">
        <f aca="false">IFERROR(SUMIFS('2017'!$H:$H,'2017'!$C:$C,B109,'2017'!$F:$F,A109,'2017'!AA:AA,"CRO",'2017'!P:P,"&lt;&gt;")+SUMIFS('2017'!$I:$I,'2017'!$D:$D,B109,'2017'!$F:$F,A109,'2017'!AA:AA,"CRO",'2017'!Q:Q,"&lt;&gt;")+SUMIFS('2017'!$J:$J,'2017'!$E:$E,B109,'2017'!$F:$F,A109,'2017'!AA:AA,"CRO",'2017'!R:R,"&lt;&gt;"), 0)</f>
        <v>0</v>
      </c>
      <c r="AC109" s="0" t="n">
        <f aca="false">IFERROR(SUMIFS('2017'!M:M,'2017'!AA:AA,"CRO",'2017'!F:F,A109,'2017'!C:C,B109)+SUMIFS('2017'!P:P,'2017'!AA:AA,"CRO",'2017'!F:F,A109,'2017'!C:C,B109)+SUMIFS('2017'!N:N,'2017'!AA:AA,"CRO",'2017'!F:F,A109,'2017'!D:D,B109)+SUMIFS('2017'!N:N,'2017'!AA:AA,"CRO",'2017'!F:F,A109,'2017'!D:D,B109)+SUMIFS('2017'!O:O,'2017'!AA:AA,"CRO",'2017'!F:F,A109,'2017'!E:E,B109)+SUMIFS('2017'!R:R,'2017'!AA:AA,"CRO",'2017'!F:F,A109,'2017'!E:E,B109), 0)</f>
        <v>0</v>
      </c>
      <c r="AD109" s="0" t="n">
        <f aca="false">IFERROR(AC109/AB109, 0)</f>
        <v>0</v>
      </c>
      <c r="AE109" s="0" t="n">
        <f aca="false">SUM(AH109,AK109,AN109)</f>
        <v>0</v>
      </c>
      <c r="AF109" s="0" t="n">
        <f aca="false">SUM(AI109,AL109,AO109)</f>
        <v>0</v>
      </c>
      <c r="AG109" s="7" t="n">
        <f aca="false">IFERROR(AF109/AE109, 0)</f>
        <v>0</v>
      </c>
      <c r="AH109" s="0" t="n">
        <f aca="false">IFERROR(SUMIFS('2016'!$G:$G,'2016'!F:F,A109,'2016'!C:C,B109,'2016'!D:D,"",'2016'!AA:AA,"JRO",'2016'!L:L,"&lt;&gt;"), 0)</f>
        <v>0</v>
      </c>
      <c r="AI109" s="0" t="n">
        <f aca="false">IFERROR(SUMIFS('2016'!L:L,'2016'!F:F,A109,'2016'!C:C,B109,'2016'!D:D,"",'2016'!AA:AA,"JRO"), 0)</f>
        <v>0</v>
      </c>
      <c r="AJ109" s="7" t="n">
        <f aca="false">IFERROR(AI109/AH109, 0)</f>
        <v>0</v>
      </c>
      <c r="AK109" s="0" t="n">
        <f aca="false">IFERROR(SUMIFS('2016'!$G:$G,'2016'!F:F,A109,'2016'!C:C,B109,'2016'!D:D,"",'2016'!AA:AA,"NRO",'2016'!L:L,"&lt;&gt;"), 0)</f>
        <v>0</v>
      </c>
      <c r="AL109" s="0" t="n">
        <f aca="false">IFERROR(SUMIFS('2016'!L:L,'2016'!F:F,A109,'2016'!C:C,B109,'2016'!D:D,"",'2016'!AA:AA,"NRO"), 0)</f>
        <v>0</v>
      </c>
      <c r="AM109" s="0" t="n">
        <f aca="false">IFERROR(AL109/AK109, 0)</f>
        <v>0</v>
      </c>
      <c r="AN109" s="0" t="n">
        <f aca="false">IFERROR(SUMIFS('2016'!$G:$G,'2016'!F:F,A109,'2016'!C:C,B109,'2016'!D:D,"",'2016'!AA:AA,"CRO",'2016'!L:L,"&lt;&gt;"), 0)</f>
        <v>0</v>
      </c>
      <c r="AO109" s="0" t="n">
        <f aca="false">IFERROR(SUMIFS('2016'!L:L,'2016'!F:F,A109,'2016'!C:C,B109,'2016'!D:D,"",'2016'!AA:AA,"CRO"), 0)</f>
        <v>0</v>
      </c>
      <c r="AP109" s="0" t="n">
        <f aca="false">IFERROR(AO109/AN109, 0)</f>
        <v>0</v>
      </c>
      <c r="AQ109" s="0" t="n">
        <f aca="false">SUM(AT109,AW109,AZ109)</f>
        <v>0</v>
      </c>
      <c r="AR109" s="0" t="n">
        <f aca="false">SUM(AU109,AX109,BA109)</f>
        <v>0</v>
      </c>
      <c r="AS109" s="7" t="n">
        <f aca="false">IFERROR(AR109/AQ109, 0)</f>
        <v>0</v>
      </c>
      <c r="AT109" s="0" t="n">
        <f aca="false">IFERROR(SUMIFS('2015'!$G:$G,'2015'!F:F,A109,'2015'!C:C,B109,'2015'!D:D,"",'2015'!AA:AA,"JRO",'2015'!L:L,"&lt;&gt;"), 0)</f>
        <v>0</v>
      </c>
      <c r="AU109" s="0" t="n">
        <f aca="false">IFERROR(SUMIFS('2015'!L:L,'2015'!F:F,A109,'2015'!C:C,B109,'2015'!D:D,"",'2015'!AA:AA,"JRO"), 0)</f>
        <v>0</v>
      </c>
      <c r="AV109" s="0" t="n">
        <f aca="false">IFERROR(AU109/AT109, 0)</f>
        <v>0</v>
      </c>
      <c r="AW109" s="0" t="n">
        <f aca="false">IFERROR(SUMIFS('2015'!$G:$G,'2015'!F:F,A109,'2015'!C:C,B109,'2015'!D:D,"",'2015'!AA:AA,"NRO",'2015'!L:L,"&lt;&gt;"), 0)</f>
        <v>0</v>
      </c>
      <c r="AX109" s="0" t="n">
        <f aca="false">IFERROR(SUMIFS('2015'!L:L,'2015'!F:F,A109,'2015'!C:C,B109,'2015'!D:D,"",'2015'!AA:AA,"NRO"), 0)</f>
        <v>0</v>
      </c>
      <c r="AY109" s="0" t="n">
        <f aca="false">IFERROR(AX109/AW109, 0)</f>
        <v>0</v>
      </c>
      <c r="AZ109" s="0" t="n">
        <f aca="false">IFERROR(SUMIFS('2015'!$G:$G,'2015'!F:F,A109,'2015'!C:C,B109,'2015'!D:D,"",'2015'!AA:AA,"CRO",'2015'!L:L,"&lt;&gt;"), 0)</f>
        <v>0</v>
      </c>
      <c r="BA109" s="0" t="n">
        <f aca="false">IFERROR(SUMIFS('2015'!L:L,'2015'!F:F,A109,'2015'!C:C,B109,'2015'!D:D,"",'2015'!AA:AA,"CRO"), 0)</f>
        <v>0</v>
      </c>
      <c r="BB109" s="0" t="n">
        <f aca="false">IFERROR(BA109/AZ109, 0)</f>
        <v>0</v>
      </c>
      <c r="BC109" s="0" t="n">
        <f aca="false">SUM(BF109,BI109)</f>
        <v>0</v>
      </c>
      <c r="BD109" s="0" t="n">
        <f aca="false">SUM(BG109,BJ109)</f>
        <v>0</v>
      </c>
      <c r="BE109" s="7" t="n">
        <f aca="false">IFERROR(BD109/BC109, 0)</f>
        <v>0</v>
      </c>
      <c r="BF109" s="0" t="n">
        <f aca="false">IFERROR(SUMIFS('2014'!$G:$G,'2014'!F:F,A109,'2014'!C:C,B109,'2014'!D:D,"",'2014'!AA:AA,"JRO",'2014'!L:L,"&lt;&gt;"), 0)</f>
        <v>0</v>
      </c>
      <c r="BG109" s="0" t="n">
        <f aca="false">IFERROR(SUMIFS('2014'!L:L,'2014'!F:F,A109,'2014'!C:C,B109,'2014'!D:D,"",'2014'!AA:AA,"JRO"), 0)</f>
        <v>0</v>
      </c>
      <c r="BH109" s="7" t="n">
        <f aca="false">IFERROR(BG109/BF109, 0)</f>
        <v>0</v>
      </c>
      <c r="BI109" s="0" t="n">
        <f aca="false">IFERROR(SUMIFS('2014'!$G:$G,'2014'!F:F,A109,'2014'!C:C,B109,'2014'!D:D,"",'2014'!AA:AA,"CRO",'2014'!L:L,"&lt;&gt;"), 0)</f>
        <v>0</v>
      </c>
      <c r="BJ109" s="0" t="n">
        <f aca="false">IFERROR(SUMIFS('2014'!L:L,'2014'!F:F,A109,'2014'!C:C,B109,'2014'!D:D,"",'2014'!AA:AA,"CRO"), 0)</f>
        <v>0</v>
      </c>
      <c r="BK109" s="0" t="n">
        <f aca="false">IFERROR(BJ109/BI109, 0)</f>
        <v>0</v>
      </c>
      <c r="BL109" s="0" t="n">
        <f aca="false">IFERROR(SUMIFS('2013'!$G:$G,'2013'!F:F,A109,'2013'!C:C,B109,'2013'!D:D,"",'2013'!AA:AA,"JRO",'2013'!L:L,"&lt;&gt;"), 0)</f>
        <v>0</v>
      </c>
      <c r="BM109" s="0" t="n">
        <f aca="false">IFERROR(SUMIFS('2013'!L:L,'2013'!F:F,A109,'2013'!C:C,B109,'2013'!D:D,"",'2013'!AA:AA,"JRO"), 0)</f>
        <v>0</v>
      </c>
      <c r="BN109" s="0" t="n">
        <f aca="false">IFERROR(BM109/BL109, 0)</f>
        <v>0</v>
      </c>
      <c r="BO109" s="0" t="n">
        <f aca="false">IFERROR(SUMIFS('2012'!$G:$G,'2012'!F:F,A109,'2012'!C:C,B109,'2012'!D:D,"",'2012'!AA:AA,"JRO",'2012'!L:L,"&lt;&gt;"), 0)</f>
        <v>0</v>
      </c>
      <c r="BP109" s="0" t="n">
        <f aca="false">IFERROR(SUMIFS('2012'!L:L,'2012'!F:F,A109,'2012'!C:C,B109,'2012'!D:D,"",'2012'!AA:AA,"JRO"), 0)</f>
        <v>0</v>
      </c>
      <c r="BQ109" s="0" t="n">
        <f aca="false">IFERROR(BP109/BO109, 0)</f>
        <v>0</v>
      </c>
      <c r="BR109" s="0" t="n">
        <f aca="false">IFERROR(SUMIFS('2011'!$G:$G,'2011'!F:F,A109,'2011'!C:C,B109,'2011'!D:D,"",'2011'!AA:AA,"JRO",'2011'!L:L,"&lt;&gt;"), 0)</f>
        <v>0</v>
      </c>
      <c r="BS109" s="0" t="n">
        <f aca="false">IFERROR(SUMIFS('2011'!L:L,'2011'!F:F,A109,'2011'!C:C,B109,'2011'!D:D,"",'2011'!AA:AA,"JRO"), 0)</f>
        <v>0</v>
      </c>
      <c r="BT109" s="7" t="n">
        <f aca="false">IFERROR(BS109/BR109, 0)</f>
        <v>0</v>
      </c>
      <c r="BU109" s="0" t="n">
        <f aca="false">IFERROR(SUMIFS('2010'!$G:$G,'2010'!F:F,A109,'2010'!C:C,B109,'2010'!D:D,"",'2010'!AA:AA,"JRO",'2010'!L:L,"&lt;&gt;"), 0)</f>
        <v>0</v>
      </c>
      <c r="BV109" s="0" t="n">
        <f aca="false">IFERROR(SUMIFS('2010'!L:L,'2010'!F:F,A109,'2010'!C:C,B109,'2010'!D:D,"",'2010'!AA:AA,"JRO"), 0)</f>
        <v>0</v>
      </c>
      <c r="BW109" s="7" t="n">
        <f aca="false">IFERROR(BV109/BU109, 0)</f>
        <v>0</v>
      </c>
      <c r="BX109" s="0" t="n">
        <f aca="false">IFERROR(SUMIFS('2009'!$G:$G,'2009'!F:F,A109,'2009'!C:C,B109,'2009'!D:D,"",'2009'!AA:AA,"JRO",'2009'!L:L,"&lt;&gt;"), 0)</f>
        <v>0</v>
      </c>
      <c r="BY109" s="0" t="n">
        <f aca="false">IFERROR(SUMIFS('2009'!L:L,'2009'!F:F,A109,'2009'!C:C,B109,'2009'!D:D,"",'2009'!AA:AA,"JRO"), 0)</f>
        <v>0</v>
      </c>
      <c r="BZ109" s="7" t="n">
        <f aca="false">IFERROR(BY109/BX109, 0)</f>
        <v>0</v>
      </c>
    </row>
    <row r="110" customFormat="false" ht="15" hidden="false" customHeight="false" outlineLevel="0" collapsed="false">
      <c r="A110" s="0" t="s">
        <v>96</v>
      </c>
      <c r="B110" s="17" t="s">
        <v>69</v>
      </c>
      <c r="C110" s="56" t="n">
        <f aca="false">IFERROR(AVERAGEIFS(I110:BZ110,I$2:BZ$2,"JRO escorts per deportee",I110:BZ110,"&lt;&gt;0"), 0)</f>
        <v>2.16548994437313</v>
      </c>
      <c r="D110" s="13" t="n">
        <f aca="false">IFERROR(AVERAGEIFS(I110:BZ110,I$2:BZ$2,"NRO escorts per deportee",I110:BZ110,"&lt;&gt;0"), 0)</f>
        <v>1.53846153846154</v>
      </c>
      <c r="E110" s="13" t="n">
        <f aca="false">IFERROR(AVERAGEIFS(I110:BZ110,I$2:BZ$2,"CRO escorts per deportee",I110:BZ110,"&lt;&gt;0"), 0)</f>
        <v>0</v>
      </c>
      <c r="G110" s="0" t="n">
        <f aca="false">SUM(J110,M110,P110)</f>
        <v>13</v>
      </c>
      <c r="H110" s="0" t="n">
        <f aca="false">SUM(K110,N110,Q110)</f>
        <v>20</v>
      </c>
      <c r="I110" s="7" t="n">
        <f aca="false">IFERROR(H110/G110, 0)</f>
        <v>1.53846153846154</v>
      </c>
      <c r="J110" s="0" t="n">
        <f aca="false">IFERROR(SUMIFS('2018'!$H:$H,'2018'!$C:$C,B110,'2018'!$F:$F,A110,'2018'!AA:AA,"JRO",'2018'!P:P,"&lt;&gt;")+SUMIFS('2018'!$I:$I,'2018'!$D:$D,B110,'2018'!$F:$F,A110,'2018'!AA:AA,"JRO",'2018'!Q:Q,"&lt;&gt;")+SUMIFS('2018'!$J:$J,'2018'!$E:$E,B110,'2018'!$F:$F,A110,'2018'!AA:AA,"JRO",'2018'!R:R,"&lt;&gt;"), 0)</f>
        <v>0</v>
      </c>
      <c r="K110" s="0" t="n">
        <f aca="false">IFERROR(SUMIFS('2018'!M:M,'2018'!AA:AA,"JRO",'2018'!F:F,A110,'2018'!C:C,B110)+SUMIFS('2018'!P:P,'2018'!AA:AA,"JRO",'2018'!F:F,A110,'2018'!C:C,B110)+SUMIFS('2018'!N:N,'2018'!AA:AA,"JRO",'2018'!F:F,A110,'2018'!D:D,B110)+SUMIFS('2018'!N:N,'2018'!AA:AA,"JRO",'2018'!F:F,A110,'2018'!D:D,B110)+SUMIFS('2018'!O:O,'2018'!AA:AA,"JRO",'2018'!F:F,A110,'2018'!E:E,B110)+SUMIFS('2018'!R:R,'2018'!AA:AA,"JRO",'2018'!F:F,A110,'2018'!E:E,B110), 0)</f>
        <v>0</v>
      </c>
      <c r="L110" s="7" t="n">
        <f aca="false">IFERROR(K110/J110, 0)</f>
        <v>0</v>
      </c>
      <c r="M110" s="0" t="n">
        <f aca="false">IFERROR(SUMIFS('2018'!$H:$H,'2018'!$C:$C,B110,'2018'!$F:$F,A110,'2018'!AA:AA,"NRO",'2018'!P:P,"&lt;&gt;")+SUMIFS('2018'!$I:$I,'2018'!$D:$D,B110,'2018'!$F:$F,A110,'2018'!AA:AA,"NRO",'2018'!Q:Q,"&lt;&gt;")+SUMIFS('2018'!$J:$J,'2018'!$E:$E,B110,'2018'!$F:$F,A110,'2018'!AA:AA,"NRO",'2018'!R:R,"&lt;&gt;"), 0)</f>
        <v>13</v>
      </c>
      <c r="N110" s="0" t="n">
        <f aca="false">IFERROR(SUMIFS('2018'!M:M,'2018'!AA:AA,"NRO",'2018'!F:F,A110,'2018'!C:C,B110)+SUMIFS('2018'!P:P,'2018'!AA:AA,"NRO",'2018'!F:F,A110,'2018'!C:C,B110)+SUMIFS('2018'!N:N,'2018'!AA:AA,"NRO",'2018'!F:F,A110,'2018'!D:D,B110)+SUMIFS('2018'!N:N,'2018'!AA:AA,"NRO",'2018'!F:F,A110,'2018'!D:D,B110)+SUMIFS('2018'!O:O,'2018'!AA:AA,"NRO",'2018'!F:F,A110,'2018'!E:E,B110)+SUMIFS('2018'!R:R,'2018'!AA:AA,"NRO",'2018'!F:F,A110,'2018'!E:E,B110), 0)</f>
        <v>20</v>
      </c>
      <c r="O110" s="7" t="n">
        <f aca="false">IFERROR(N110/M110, 0)</f>
        <v>1.53846153846154</v>
      </c>
      <c r="P110" s="0" t="n">
        <f aca="false">IFERROR(SUMIFS('2018'!$H:$H,'2018'!$C:$C,B110,'2018'!$F:$F,A110,'2018'!AA:AA,"CRO")+SUMIFS('2018'!$I:$I,'2018'!$D:$D,B110,'2018'!$F:$F,A110,'2018'!AA:AA,"CRO")+SUMIFS('2018'!$J:$J,'2018'!$E:$E,B110,'2018'!$F:$F,A110,'2018'!AA:AA,"CRO"), 0)</f>
        <v>0</v>
      </c>
      <c r="Q110" s="0" t="n">
        <f aca="false">IFERROR(SUMIFS('2018'!M:M,'2018'!AA:AA,"CRO",'2018'!F:F,A110,'2018'!C:C,B110)+SUMIFS('2018'!P:P,'2018'!AA:AA,"CRO",'2018'!F:F,A110,'2018'!C:C,B110)+SUMIFS('2018'!N:N,'2018'!AA:AA,"CRO",'2018'!F:F,A110,'2018'!D:D,B110)+SUMIFS('2018'!N:N,'2018'!AA:AA,"CRO",'2018'!F:F,A110,'2018'!D:D,B110)+SUMIFS('2018'!O:O,'2018'!AA:AA,"CRO",'2018'!F:F,A110,'2018'!E:E,B110)+SUMIFS('2018'!R:R,'2018'!AA:AA,"CRO",'2018'!F:F,A110,'2018'!E:E,B110), 0)</f>
        <v>0</v>
      </c>
      <c r="R110" s="7" t="n">
        <f aca="false">IFERROR(Q110/P110, 0)</f>
        <v>0</v>
      </c>
      <c r="S110" s="7" t="n">
        <f aca="false">SUM(V110,Y110,AB110)</f>
        <v>0</v>
      </c>
      <c r="T110" s="7" t="n">
        <f aca="false">SUM(W110,Z110,AC110)</f>
        <v>0</v>
      </c>
      <c r="U110" s="7" t="n">
        <f aca="false">IFERROR(T110/S110, 0)</f>
        <v>0</v>
      </c>
      <c r="V110" s="0" t="n">
        <f aca="false">SUMIFS('2017'!$H:$H,'2017'!$C:$C,B110,'2017'!$F:$F,A110,'2017'!AA:AA,"JRO",'2017'!P:P,"&lt;&gt;")+SUMIFS('2017'!$I:$I,'2017'!$D:$D,B110,'2017'!$F:$F,A110,'2017'!AA:AA,"JRO",'2017'!Q:Q,"&lt;&gt;")+SUMIFS('2017'!$J:$J,'2017'!$E:$E,B110,'2017'!$F:$F,A110,'2017'!AA:AA,"JRO",'2017'!R:R,"&lt;&gt;")</f>
        <v>0</v>
      </c>
      <c r="W110" s="0" t="n">
        <f aca="false">IFERROR(SUMIFS('2017'!M:M,'2017'!AA:AA,"JRO",'2017'!F:F,A110,'2017'!C:C,B110)+SUMIFS('2017'!P:P,'2017'!AA:AA,"JRO",'2017'!F:F,A110,'2017'!C:C,B110)+SUMIFS('2017'!N:N,'2017'!AA:AA,"JRO",'2017'!F:F,A110,'2017'!D:D,B110)+SUMIFS('2017'!N:N,'2017'!AA:AA,"JRO",'2017'!F:F,A110,'2017'!D:D,B110)+SUMIFS('2017'!O:O,'2017'!AA:AA,"JRO",'2017'!F:F,A110,'2017'!E:E,B110)+SUMIFS('2017'!R:R,'2017'!AA:AA,"JRO",'2017'!F:F,A110,'2017'!E:E,B110), 0)</f>
        <v>0</v>
      </c>
      <c r="X110" s="7" t="n">
        <f aca="false">IFERROR(W110/V110, 0)</f>
        <v>0</v>
      </c>
      <c r="Y110" s="0" t="n">
        <f aca="false">IFERROR(SUMIFS('2017'!$H:$H,'2017'!$C:$C,B110,'2017'!$F:$F,A110,'2017'!AA:AA,"NRO",'2017'!P:P,"&lt;&gt;")+SUMIFS('2017'!$I:$I,'2017'!$D:$D,B110,'2017'!$F:$F,A110,'2017'!AA:AA,"NRO",'2017'!Q:Q,"&lt;&gt;")+SUMIFS('2017'!$J:$J,'2017'!$E:$E,B110,'2017'!$F:$F,A110,'2017'!AA:AA,"NRO",'2017'!R:R,"&lt;&gt;"), 0)</f>
        <v>0</v>
      </c>
      <c r="Z110" s="0" t="n">
        <f aca="false">IFERROR(SUMIFS('2017'!M:M,'2017'!AA:AA,"NRO",'2017'!F:F,A110,'2017'!C:C,B110)+SUMIFS('2017'!P:P,'2017'!AA:AA,"NRO",'2017'!F:F,A110,'2017'!C:C,B110)+SUMIFS('2017'!N:N,'2017'!AA:AA,"NRO",'2017'!F:F,A110,'2017'!D:D,B110)+SUMIFS('2017'!N:N,'2017'!AA:AA,"NRO",'2017'!F:F,A110,'2017'!D:D,B110)+SUMIFS('2017'!O:O,'2017'!AA:AA,"NRO",'2017'!F:F,A110,'2017'!E:E,B110)+SUMIFS('2017'!R:R,'2017'!AA:AA,"NRO",'2017'!F:F,A110,'2017'!E:E,B110), 0)</f>
        <v>0</v>
      </c>
      <c r="AA110" s="7" t="n">
        <f aca="false">IFERROR(Z110/Y110, 0)</f>
        <v>0</v>
      </c>
      <c r="AB110" s="0" t="n">
        <f aca="false">IFERROR(SUMIFS('2017'!$H:$H,'2017'!$C:$C,B110,'2017'!$F:$F,A110,'2017'!AA:AA,"CRO",'2017'!P:P,"&lt;&gt;")+SUMIFS('2017'!$I:$I,'2017'!$D:$D,B110,'2017'!$F:$F,A110,'2017'!AA:AA,"CRO",'2017'!Q:Q,"&lt;&gt;")+SUMIFS('2017'!$J:$J,'2017'!$E:$E,B110,'2017'!$F:$F,A110,'2017'!AA:AA,"CRO",'2017'!R:R,"&lt;&gt;"), 0)</f>
        <v>0</v>
      </c>
      <c r="AC110" s="0" t="n">
        <f aca="false">IFERROR(SUMIFS('2017'!M:M,'2017'!AA:AA,"CRO",'2017'!F:F,A110,'2017'!C:C,B110)+SUMIFS('2017'!P:P,'2017'!AA:AA,"CRO",'2017'!F:F,A110,'2017'!C:C,B110)+SUMIFS('2017'!N:N,'2017'!AA:AA,"CRO",'2017'!F:F,A110,'2017'!D:D,B110)+SUMIFS('2017'!N:N,'2017'!AA:AA,"CRO",'2017'!F:F,A110,'2017'!D:D,B110)+SUMIFS('2017'!O:O,'2017'!AA:AA,"CRO",'2017'!F:F,A110,'2017'!E:E,B110)+SUMIFS('2017'!R:R,'2017'!AA:AA,"CRO",'2017'!F:F,A110,'2017'!E:E,B110), 0)</f>
        <v>0</v>
      </c>
      <c r="AD110" s="0" t="n">
        <f aca="false">IFERROR(AC110/AB110, 0)</f>
        <v>0</v>
      </c>
      <c r="AE110" s="0" t="n">
        <f aca="false">SUM(AH110,AK110,AN110)</f>
        <v>3</v>
      </c>
      <c r="AF110" s="0" t="n">
        <f aca="false">SUM(AI110,AL110,AO110)</f>
        <v>6</v>
      </c>
      <c r="AG110" s="7" t="n">
        <f aca="false">IFERROR(AF110/AE110, 0)</f>
        <v>2</v>
      </c>
      <c r="AH110" s="0" t="n">
        <f aca="false">IFERROR(SUMIFS('2016'!$G:$G,'2016'!F:F,A110,'2016'!C:C,B110,'2016'!D:D,"",'2016'!AA:AA,"JRO",'2016'!L:L,"&lt;&gt;"), 0)</f>
        <v>3</v>
      </c>
      <c r="AI110" s="0" t="n">
        <f aca="false">IFERROR(SUMIFS('2016'!L:L,'2016'!F:F,A110,'2016'!C:C,B110,'2016'!D:D,"",'2016'!AA:AA,"JRO"), 0)</f>
        <v>6</v>
      </c>
      <c r="AJ110" s="7" t="n">
        <f aca="false">IFERROR(AI110/AH110, 0)</f>
        <v>2</v>
      </c>
      <c r="AK110" s="0" t="n">
        <f aca="false">IFERROR(SUMIFS('2016'!$G:$G,'2016'!F:F,A110,'2016'!C:C,B110,'2016'!D:D,"",'2016'!AA:AA,"NRO",'2016'!L:L,"&lt;&gt;"), 0)</f>
        <v>0</v>
      </c>
      <c r="AL110" s="0" t="n">
        <f aca="false">IFERROR(SUMIFS('2016'!L:L,'2016'!F:F,A110,'2016'!C:C,B110,'2016'!D:D,"",'2016'!AA:AA,"NRO"), 0)</f>
        <v>0</v>
      </c>
      <c r="AM110" s="0" t="n">
        <f aca="false">IFERROR(AL110/AK110, 0)</f>
        <v>0</v>
      </c>
      <c r="AN110" s="0" t="n">
        <f aca="false">IFERROR(SUMIFS('2016'!$G:$G,'2016'!F:F,A110,'2016'!C:C,B110,'2016'!D:D,"",'2016'!AA:AA,"CRO",'2016'!L:L,"&lt;&gt;"), 0)</f>
        <v>0</v>
      </c>
      <c r="AO110" s="0" t="n">
        <f aca="false">IFERROR(SUMIFS('2016'!L:L,'2016'!F:F,A110,'2016'!C:C,B110,'2016'!D:D,"",'2016'!AA:AA,"CRO"), 0)</f>
        <v>0</v>
      </c>
      <c r="AP110" s="0" t="n">
        <f aca="false">IFERROR(AO110/AN110, 0)</f>
        <v>0</v>
      </c>
      <c r="AQ110" s="0" t="n">
        <f aca="false">SUM(AT110,AW110,AZ110)</f>
        <v>41</v>
      </c>
      <c r="AR110" s="0" t="n">
        <f aca="false">SUM(AU110,AX110,BA110)</f>
        <v>89</v>
      </c>
      <c r="AS110" s="7" t="n">
        <f aca="false">IFERROR(AR110/AQ110, 0)</f>
        <v>2.17073170731707</v>
      </c>
      <c r="AT110" s="0" t="n">
        <f aca="false">IFERROR(SUMIFS('2015'!$G:$G,'2015'!F:F,A110,'2015'!C:C,B110,'2015'!D:D,"",'2015'!AA:AA,"JRO",'2015'!L:L,"&lt;&gt;"), 0)</f>
        <v>41</v>
      </c>
      <c r="AU110" s="0" t="n">
        <f aca="false">IFERROR(SUMIFS('2015'!L:L,'2015'!F:F,A110,'2015'!C:C,B110,'2015'!D:D,"",'2015'!AA:AA,"JRO"), 0)</f>
        <v>89</v>
      </c>
      <c r="AV110" s="0" t="n">
        <f aca="false">IFERROR(AU110/AT110, 0)</f>
        <v>2.17073170731707</v>
      </c>
      <c r="AW110" s="0" t="n">
        <f aca="false">IFERROR(SUMIFS('2015'!$G:$G,'2015'!F:F,A110,'2015'!C:C,B110,'2015'!D:D,"",'2015'!AA:AA,"NRO",'2015'!L:L,"&lt;&gt;"), 0)</f>
        <v>0</v>
      </c>
      <c r="AX110" s="0" t="n">
        <f aca="false">IFERROR(SUMIFS('2015'!L:L,'2015'!F:F,A110,'2015'!C:C,B110,'2015'!D:D,"",'2015'!AA:AA,"NRO"), 0)</f>
        <v>0</v>
      </c>
      <c r="AY110" s="0" t="n">
        <f aca="false">IFERROR(AX110/AW110, 0)</f>
        <v>0</v>
      </c>
      <c r="AZ110" s="0" t="n">
        <f aca="false">IFERROR(SUMIFS('2015'!$G:$G,'2015'!F:F,A110,'2015'!C:C,B110,'2015'!D:D,"",'2015'!AA:AA,"CRO",'2015'!L:L,"&lt;&gt;"), 0)</f>
        <v>0</v>
      </c>
      <c r="BA110" s="0" t="n">
        <f aca="false">IFERROR(SUMIFS('2015'!L:L,'2015'!F:F,A110,'2015'!C:C,B110,'2015'!D:D,"",'2015'!AA:AA,"CRO"), 0)</f>
        <v>0</v>
      </c>
      <c r="BB110" s="0" t="n">
        <f aca="false">IFERROR(BA110/AZ110, 0)</f>
        <v>0</v>
      </c>
      <c r="BC110" s="0" t="n">
        <f aca="false">SUM(BF110,BI110)</f>
        <v>19</v>
      </c>
      <c r="BD110" s="0" t="n">
        <f aca="false">SUM(BG110,BJ110)</f>
        <v>41</v>
      </c>
      <c r="BE110" s="7" t="n">
        <f aca="false">IFERROR(BD110/BC110, 0)</f>
        <v>2.15789473684211</v>
      </c>
      <c r="BF110" s="0" t="n">
        <f aca="false">IFERROR(SUMIFS('2014'!$G:$G,'2014'!F:F,A110,'2014'!C:C,B110,'2014'!D:D,"",'2014'!AA:AA,"JRO",'2014'!L:L,"&lt;&gt;"), 0)</f>
        <v>19</v>
      </c>
      <c r="BG110" s="0" t="n">
        <f aca="false">IFERROR(SUMIFS('2014'!L:L,'2014'!F:F,A110,'2014'!C:C,B110,'2014'!D:D,"",'2014'!AA:AA,"JRO"), 0)</f>
        <v>41</v>
      </c>
      <c r="BH110" s="7" t="n">
        <f aca="false">IFERROR(BG110/BF110, 0)</f>
        <v>2.15789473684211</v>
      </c>
      <c r="BI110" s="0" t="n">
        <f aca="false">IFERROR(SUMIFS('2014'!$G:$G,'2014'!F:F,A110,'2014'!C:C,B110,'2014'!D:D,"",'2014'!AA:AA,"CRO",'2014'!L:L,"&lt;&gt;"), 0)</f>
        <v>0</v>
      </c>
      <c r="BJ110" s="0" t="n">
        <f aca="false">IFERROR(SUMIFS('2014'!L:L,'2014'!F:F,A110,'2014'!C:C,B110,'2014'!D:D,"",'2014'!AA:AA,"CRO"), 0)</f>
        <v>0</v>
      </c>
      <c r="BK110" s="0" t="n">
        <f aca="false">IFERROR(BJ110/BI110, 0)</f>
        <v>0</v>
      </c>
      <c r="BL110" s="0" t="n">
        <f aca="false">IFERROR(SUMIFS('2013'!$G:$G,'2013'!F:F,A110,'2013'!C:C,B110,'2013'!D:D,"",'2013'!AA:AA,"JRO",'2013'!L:L,"&lt;&gt;"), 0)</f>
        <v>6</v>
      </c>
      <c r="BM110" s="0" t="n">
        <f aca="false">IFERROR(SUMIFS('2013'!L:L,'2013'!F:F,A110,'2013'!C:C,B110,'2013'!D:D,"",'2013'!AA:AA,"JRO"), 0)</f>
        <v>14</v>
      </c>
      <c r="BN110" s="0" t="n">
        <f aca="false">IFERROR(BM110/BL110, 0)</f>
        <v>2.33333333333333</v>
      </c>
      <c r="BO110" s="0" t="n">
        <f aca="false">IFERROR(SUMIFS('2012'!$G:$G,'2012'!F:F,A110,'2012'!C:C,B110,'2012'!D:D,"",'2012'!AA:AA,"JRO",'2012'!L:L,"&lt;&gt;"), 0)</f>
        <v>2</v>
      </c>
      <c r="BP110" s="0" t="n">
        <f aca="false">IFERROR(SUMIFS('2012'!L:L,'2012'!F:F,A110,'2012'!C:C,B110,'2012'!D:D,"",'2012'!AA:AA,"JRO"), 0)</f>
        <v>5</v>
      </c>
      <c r="BQ110" s="0" t="n">
        <f aca="false">IFERROR(BP110/BO110, 0)</f>
        <v>2.5</v>
      </c>
      <c r="BR110" s="0" t="n">
        <f aca="false">IFERROR(SUMIFS('2011'!$G:$G,'2011'!F:F,A110,'2011'!C:C,B110,'2011'!D:D,"",'2011'!AA:AA,"JRO",'2011'!L:L,"&lt;&gt;"), 0)</f>
        <v>10</v>
      </c>
      <c r="BS110" s="0" t="n">
        <f aca="false">IFERROR(SUMIFS('2011'!L:L,'2011'!F:F,A110,'2011'!C:C,B110,'2011'!D:D,"",'2011'!AA:AA,"JRO"), 0)</f>
        <v>22</v>
      </c>
      <c r="BT110" s="7" t="n">
        <f aca="false">IFERROR(BS110/BR110, 0)</f>
        <v>2.2</v>
      </c>
      <c r="BU110" s="0" t="n">
        <f aca="false">IFERROR(SUMIFS('2010'!$G:$G,'2010'!F:F,A110,'2010'!C:C,B110,'2010'!D:D,"",'2010'!AA:AA,"JRO",'2010'!L:L,"&lt;&gt;"), 0)</f>
        <v>10</v>
      </c>
      <c r="BV110" s="0" t="n">
        <f aca="false">IFERROR(SUMIFS('2010'!L:L,'2010'!F:F,A110,'2010'!C:C,B110,'2010'!D:D,"",'2010'!AA:AA,"JRO"), 0)</f>
        <v>23</v>
      </c>
      <c r="BW110" s="7" t="n">
        <f aca="false">IFERROR(BV110/BU110, 0)</f>
        <v>2.3</v>
      </c>
      <c r="BX110" s="0" t="n">
        <f aca="false">IFERROR(SUMIFS('2009'!$G:$G,'2009'!F:F,A110,'2009'!C:C,B110,'2009'!D:D,"",'2009'!AA:AA,"JRO",'2009'!L:L,"&lt;&gt;"), 0)</f>
        <v>0</v>
      </c>
      <c r="BY110" s="0" t="n">
        <f aca="false">IFERROR(SUMIFS('2009'!L:L,'2009'!F:F,A110,'2009'!C:C,B110,'2009'!D:D,"",'2009'!AA:AA,"JRO"), 0)</f>
        <v>0</v>
      </c>
      <c r="BZ110" s="7" t="n">
        <f aca="false">IFERROR(BY110/BX110, 0)</f>
        <v>0</v>
      </c>
    </row>
    <row r="111" customFormat="false" ht="15" hidden="false" customHeight="false" outlineLevel="0" collapsed="false">
      <c r="A111" s="0" t="s">
        <v>96</v>
      </c>
      <c r="B111" s="13" t="s">
        <v>81</v>
      </c>
      <c r="C111" s="56" t="n">
        <f aca="false">IFERROR(AVERAGEIFS(I111:BZ111,I$2:BZ$2,"JRO escorts per deportee",I111:BZ111,"&lt;&gt;0"), 0)</f>
        <v>0</v>
      </c>
      <c r="D111" s="13" t="n">
        <f aca="false">IFERROR(AVERAGEIFS(I111:BZ111,I$2:BZ$2,"NRO escorts per deportee",I111:BZ111,"&lt;&gt;0"), 0)</f>
        <v>0</v>
      </c>
      <c r="E111" s="13" t="n">
        <f aca="false">IFERROR(AVERAGEIFS(I111:BZ111,I$2:BZ$2,"CRO escorts per deportee",I111:BZ111,"&lt;&gt;0"), 0)</f>
        <v>0</v>
      </c>
      <c r="G111" s="0" t="n">
        <f aca="false">SUM(J111,M111,P111)</f>
        <v>0</v>
      </c>
      <c r="H111" s="0" t="n">
        <f aca="false">SUM(K111,N111,Q111)</f>
        <v>0</v>
      </c>
      <c r="I111" s="7" t="n">
        <f aca="false">IFERROR(H111/G111, 0)</f>
        <v>0</v>
      </c>
      <c r="J111" s="0" t="n">
        <f aca="false">IFERROR(SUMIFS('2018'!$H:$H,'2018'!$C:$C,B111,'2018'!$F:$F,A111,'2018'!AA:AA,"JRO",'2018'!P:P,"&lt;&gt;")+SUMIFS('2018'!$I:$I,'2018'!$D:$D,B111,'2018'!$F:$F,A111,'2018'!AA:AA,"JRO",'2018'!Q:Q,"&lt;&gt;")+SUMIFS('2018'!$J:$J,'2018'!$E:$E,B111,'2018'!$F:$F,A111,'2018'!AA:AA,"JRO",'2018'!R:R,"&lt;&gt;"), 0)</f>
        <v>0</v>
      </c>
      <c r="K111" s="0" t="n">
        <f aca="false">IFERROR(SUMIFS('2018'!M:M,'2018'!AA:AA,"JRO",'2018'!F:F,A111,'2018'!C:C,B111)+SUMIFS('2018'!P:P,'2018'!AA:AA,"JRO",'2018'!F:F,A111,'2018'!C:C,B111)+SUMIFS('2018'!N:N,'2018'!AA:AA,"JRO",'2018'!F:F,A111,'2018'!D:D,B111)+SUMIFS('2018'!N:N,'2018'!AA:AA,"JRO",'2018'!F:F,A111,'2018'!D:D,B111)+SUMIFS('2018'!O:O,'2018'!AA:AA,"JRO",'2018'!F:F,A111,'2018'!E:E,B111)+SUMIFS('2018'!R:R,'2018'!AA:AA,"JRO",'2018'!F:F,A111,'2018'!E:E,B111), 0)</f>
        <v>0</v>
      </c>
      <c r="L111" s="7" t="n">
        <f aca="false">IFERROR(K111/J111, 0)</f>
        <v>0</v>
      </c>
      <c r="M111" s="0" t="n">
        <f aca="false">IFERROR(SUMIFS('2018'!$H:$H,'2018'!$C:$C,B111,'2018'!$F:$F,A111,'2018'!AA:AA,"NRO",'2018'!P:P,"&lt;&gt;")+SUMIFS('2018'!$I:$I,'2018'!$D:$D,B111,'2018'!$F:$F,A111,'2018'!AA:AA,"NRO",'2018'!Q:Q,"&lt;&gt;")+SUMIFS('2018'!$J:$J,'2018'!$E:$E,B111,'2018'!$F:$F,A111,'2018'!AA:AA,"NRO",'2018'!R:R,"&lt;&gt;"), 0)</f>
        <v>0</v>
      </c>
      <c r="N111" s="0" t="n">
        <f aca="false">IFERROR(SUMIFS('2018'!M:M,'2018'!AA:AA,"NRO",'2018'!F:F,A111,'2018'!C:C,B111)+SUMIFS('2018'!P:P,'2018'!AA:AA,"NRO",'2018'!F:F,A111,'2018'!C:C,B111)+SUMIFS('2018'!N:N,'2018'!AA:AA,"NRO",'2018'!F:F,A111,'2018'!D:D,B111)+SUMIFS('2018'!N:N,'2018'!AA:AA,"NRO",'2018'!F:F,A111,'2018'!D:D,B111)+SUMIFS('2018'!O:O,'2018'!AA:AA,"NRO",'2018'!F:F,A111,'2018'!E:E,B111)+SUMIFS('2018'!R:R,'2018'!AA:AA,"NRO",'2018'!F:F,A111,'2018'!E:E,B111), 0)</f>
        <v>0</v>
      </c>
      <c r="O111" s="7" t="n">
        <f aca="false">IFERROR(N111/M111, 0)</f>
        <v>0</v>
      </c>
      <c r="P111" s="0" t="n">
        <f aca="false">IFERROR(SUMIFS('2018'!$H:$H,'2018'!$C:$C,B111,'2018'!$F:$F,A111,'2018'!AA:AA,"CRO")+SUMIFS('2018'!$I:$I,'2018'!$D:$D,B111,'2018'!$F:$F,A111,'2018'!AA:AA,"CRO")+SUMIFS('2018'!$J:$J,'2018'!$E:$E,B111,'2018'!$F:$F,A111,'2018'!AA:AA,"CRO"), 0)</f>
        <v>0</v>
      </c>
      <c r="Q111" s="0" t="n">
        <f aca="false">IFERROR(SUMIFS('2018'!M:M,'2018'!AA:AA,"CRO",'2018'!F:F,A111,'2018'!C:C,B111)+SUMIFS('2018'!P:P,'2018'!AA:AA,"CRO",'2018'!F:F,A111,'2018'!C:C,B111)+SUMIFS('2018'!N:N,'2018'!AA:AA,"CRO",'2018'!F:F,A111,'2018'!D:D,B111)+SUMIFS('2018'!N:N,'2018'!AA:AA,"CRO",'2018'!F:F,A111,'2018'!D:D,B111)+SUMIFS('2018'!O:O,'2018'!AA:AA,"CRO",'2018'!F:F,A111,'2018'!E:E,B111)+SUMIFS('2018'!R:R,'2018'!AA:AA,"CRO",'2018'!F:F,A111,'2018'!E:E,B111), 0)</f>
        <v>0</v>
      </c>
      <c r="R111" s="7" t="n">
        <f aca="false">IFERROR(Q111/P111, 0)</f>
        <v>0</v>
      </c>
      <c r="S111" s="7" t="n">
        <f aca="false">SUM(V111,Y111,AB111)</f>
        <v>0</v>
      </c>
      <c r="T111" s="7" t="n">
        <f aca="false">SUM(W111,Z111,AC111)</f>
        <v>0</v>
      </c>
      <c r="U111" s="7" t="n">
        <f aca="false">IFERROR(T111/S111, 0)</f>
        <v>0</v>
      </c>
      <c r="V111" s="0" t="n">
        <f aca="false">SUMIFS('2017'!$H:$H,'2017'!$C:$C,B111,'2017'!$F:$F,A111,'2017'!AA:AA,"JRO",'2017'!P:P,"&lt;&gt;")+SUMIFS('2017'!$I:$I,'2017'!$D:$D,B111,'2017'!$F:$F,A111,'2017'!AA:AA,"JRO",'2017'!Q:Q,"&lt;&gt;")+SUMIFS('2017'!$J:$J,'2017'!$E:$E,B111,'2017'!$F:$F,A111,'2017'!AA:AA,"JRO",'2017'!R:R,"&lt;&gt;")</f>
        <v>0</v>
      </c>
      <c r="W111" s="0" t="n">
        <f aca="false">IFERROR(SUMIFS('2017'!M:M,'2017'!AA:AA,"JRO",'2017'!F:F,A111,'2017'!C:C,B111)+SUMIFS('2017'!P:P,'2017'!AA:AA,"JRO",'2017'!F:F,A111,'2017'!C:C,B111)+SUMIFS('2017'!N:N,'2017'!AA:AA,"JRO",'2017'!F:F,A111,'2017'!D:D,B111)+SUMIFS('2017'!N:N,'2017'!AA:AA,"JRO",'2017'!F:F,A111,'2017'!D:D,B111)+SUMIFS('2017'!O:O,'2017'!AA:AA,"JRO",'2017'!F:F,A111,'2017'!E:E,B111)+SUMIFS('2017'!R:R,'2017'!AA:AA,"JRO",'2017'!F:F,A111,'2017'!E:E,B111), 0)</f>
        <v>0</v>
      </c>
      <c r="X111" s="7" t="n">
        <f aca="false">IFERROR(W111/V111, 0)</f>
        <v>0</v>
      </c>
      <c r="Y111" s="0" t="n">
        <f aca="false">IFERROR(SUMIFS('2017'!$H:$H,'2017'!$C:$C,B111,'2017'!$F:$F,A111,'2017'!AA:AA,"NRO",'2017'!P:P,"&lt;&gt;")+SUMIFS('2017'!$I:$I,'2017'!$D:$D,B111,'2017'!$F:$F,A111,'2017'!AA:AA,"NRO",'2017'!Q:Q,"&lt;&gt;")+SUMIFS('2017'!$J:$J,'2017'!$E:$E,B111,'2017'!$F:$F,A111,'2017'!AA:AA,"NRO",'2017'!R:R,"&lt;&gt;"), 0)</f>
        <v>0</v>
      </c>
      <c r="Z111" s="0" t="n">
        <f aca="false">IFERROR(SUMIFS('2017'!M:M,'2017'!AA:AA,"NRO",'2017'!F:F,A111,'2017'!C:C,B111)+SUMIFS('2017'!P:P,'2017'!AA:AA,"NRO",'2017'!F:F,A111,'2017'!C:C,B111)+SUMIFS('2017'!N:N,'2017'!AA:AA,"NRO",'2017'!F:F,A111,'2017'!D:D,B111)+SUMIFS('2017'!N:N,'2017'!AA:AA,"NRO",'2017'!F:F,A111,'2017'!D:D,B111)+SUMIFS('2017'!O:O,'2017'!AA:AA,"NRO",'2017'!F:F,A111,'2017'!E:E,B111)+SUMIFS('2017'!R:R,'2017'!AA:AA,"NRO",'2017'!F:F,A111,'2017'!E:E,B111), 0)</f>
        <v>0</v>
      </c>
      <c r="AA111" s="7" t="n">
        <f aca="false">IFERROR(Z111/Y111, 0)</f>
        <v>0</v>
      </c>
      <c r="AB111" s="0" t="n">
        <f aca="false">IFERROR(SUMIFS('2017'!$H:$H,'2017'!$C:$C,B111,'2017'!$F:$F,A111,'2017'!AA:AA,"CRO",'2017'!P:P,"&lt;&gt;")+SUMIFS('2017'!$I:$I,'2017'!$D:$D,B111,'2017'!$F:$F,A111,'2017'!AA:AA,"CRO",'2017'!Q:Q,"&lt;&gt;")+SUMIFS('2017'!$J:$J,'2017'!$E:$E,B111,'2017'!$F:$F,A111,'2017'!AA:AA,"CRO",'2017'!R:R,"&lt;&gt;"), 0)</f>
        <v>0</v>
      </c>
      <c r="AC111" s="0" t="n">
        <f aca="false">IFERROR(SUMIFS('2017'!M:M,'2017'!AA:AA,"CRO",'2017'!F:F,A111,'2017'!C:C,B111)+SUMIFS('2017'!P:P,'2017'!AA:AA,"CRO",'2017'!F:F,A111,'2017'!C:C,B111)+SUMIFS('2017'!N:N,'2017'!AA:AA,"CRO",'2017'!F:F,A111,'2017'!D:D,B111)+SUMIFS('2017'!N:N,'2017'!AA:AA,"CRO",'2017'!F:F,A111,'2017'!D:D,B111)+SUMIFS('2017'!O:O,'2017'!AA:AA,"CRO",'2017'!F:F,A111,'2017'!E:E,B111)+SUMIFS('2017'!R:R,'2017'!AA:AA,"CRO",'2017'!F:F,A111,'2017'!E:E,B111), 0)</f>
        <v>0</v>
      </c>
      <c r="AD111" s="0" t="n">
        <f aca="false">IFERROR(AC111/AB111, 0)</f>
        <v>0</v>
      </c>
      <c r="AE111" s="0" t="n">
        <f aca="false">SUM(AH111,AK111,AN111)</f>
        <v>0</v>
      </c>
      <c r="AF111" s="0" t="n">
        <f aca="false">SUM(AI111,AL111,AO111)</f>
        <v>0</v>
      </c>
      <c r="AG111" s="7" t="n">
        <f aca="false">IFERROR(AF111/AE111, 0)</f>
        <v>0</v>
      </c>
      <c r="AH111" s="0" t="n">
        <f aca="false">IFERROR(SUMIFS('2016'!$G:$G,'2016'!F:F,A111,'2016'!C:C,B111,'2016'!D:D,"",'2016'!AA:AA,"JRO",'2016'!L:L,"&lt;&gt;"), 0)</f>
        <v>0</v>
      </c>
      <c r="AI111" s="0" t="n">
        <f aca="false">IFERROR(SUMIFS('2016'!L:L,'2016'!F:F,A111,'2016'!C:C,B111,'2016'!D:D,"",'2016'!AA:AA,"JRO"), 0)</f>
        <v>0</v>
      </c>
      <c r="AJ111" s="7" t="n">
        <f aca="false">IFERROR(AI111/AH111, 0)</f>
        <v>0</v>
      </c>
      <c r="AK111" s="0" t="n">
        <f aca="false">IFERROR(SUMIFS('2016'!$G:$G,'2016'!F:F,A111,'2016'!C:C,B111,'2016'!D:D,"",'2016'!AA:AA,"NRO",'2016'!L:L,"&lt;&gt;"), 0)</f>
        <v>0</v>
      </c>
      <c r="AL111" s="0" t="n">
        <f aca="false">IFERROR(SUMIFS('2016'!L:L,'2016'!F:F,A111,'2016'!C:C,B111,'2016'!D:D,"",'2016'!AA:AA,"NRO"), 0)</f>
        <v>0</v>
      </c>
      <c r="AM111" s="0" t="n">
        <f aca="false">IFERROR(AL111/AK111, 0)</f>
        <v>0</v>
      </c>
      <c r="AN111" s="0" t="n">
        <f aca="false">IFERROR(SUMIFS('2016'!$G:$G,'2016'!F:F,A111,'2016'!C:C,B111,'2016'!D:D,"",'2016'!AA:AA,"CRO",'2016'!L:L,"&lt;&gt;"), 0)</f>
        <v>0</v>
      </c>
      <c r="AO111" s="0" t="n">
        <f aca="false">IFERROR(SUMIFS('2016'!L:L,'2016'!F:F,A111,'2016'!C:C,B111,'2016'!D:D,"",'2016'!AA:AA,"CRO"), 0)</f>
        <v>0</v>
      </c>
      <c r="AP111" s="0" t="n">
        <f aca="false">IFERROR(AO111/AN111, 0)</f>
        <v>0</v>
      </c>
      <c r="AQ111" s="0" t="n">
        <f aca="false">SUM(AT111,AW111,AZ111)</f>
        <v>0</v>
      </c>
      <c r="AR111" s="0" t="n">
        <f aca="false">SUM(AU111,AX111,BA111)</f>
        <v>0</v>
      </c>
      <c r="AS111" s="7" t="n">
        <f aca="false">IFERROR(AR111/AQ111, 0)</f>
        <v>0</v>
      </c>
      <c r="AT111" s="0" t="n">
        <f aca="false">IFERROR(SUMIFS('2015'!$G:$G,'2015'!F:F,A111,'2015'!C:C,B111,'2015'!D:D,"",'2015'!AA:AA,"JRO",'2015'!L:L,"&lt;&gt;"), 0)</f>
        <v>0</v>
      </c>
      <c r="AU111" s="0" t="n">
        <f aca="false">IFERROR(SUMIFS('2015'!L:L,'2015'!F:F,A111,'2015'!C:C,B111,'2015'!D:D,"",'2015'!AA:AA,"JRO"), 0)</f>
        <v>0</v>
      </c>
      <c r="AV111" s="0" t="n">
        <f aca="false">IFERROR(AU111/AT111, 0)</f>
        <v>0</v>
      </c>
      <c r="AW111" s="0" t="n">
        <f aca="false">IFERROR(SUMIFS('2015'!$G:$G,'2015'!F:F,A111,'2015'!C:C,B111,'2015'!D:D,"",'2015'!AA:AA,"NRO",'2015'!L:L,"&lt;&gt;"), 0)</f>
        <v>0</v>
      </c>
      <c r="AX111" s="0" t="n">
        <f aca="false">IFERROR(SUMIFS('2015'!L:L,'2015'!F:F,A111,'2015'!C:C,B111,'2015'!D:D,"",'2015'!AA:AA,"NRO"), 0)</f>
        <v>0</v>
      </c>
      <c r="AY111" s="0" t="n">
        <f aca="false">IFERROR(AX111/AW111, 0)</f>
        <v>0</v>
      </c>
      <c r="AZ111" s="0" t="n">
        <f aca="false">IFERROR(SUMIFS('2015'!$G:$G,'2015'!F:F,A111,'2015'!C:C,B111,'2015'!D:D,"",'2015'!AA:AA,"CRO",'2015'!L:L,"&lt;&gt;"), 0)</f>
        <v>0</v>
      </c>
      <c r="BA111" s="0" t="n">
        <f aca="false">IFERROR(SUMIFS('2015'!L:L,'2015'!F:F,A111,'2015'!C:C,B111,'2015'!D:D,"",'2015'!AA:AA,"CRO"), 0)</f>
        <v>0</v>
      </c>
      <c r="BB111" s="0" t="n">
        <f aca="false">IFERROR(BA111/AZ111, 0)</f>
        <v>0</v>
      </c>
      <c r="BC111" s="0" t="n">
        <f aca="false">SUM(BF111,BI111)</f>
        <v>0</v>
      </c>
      <c r="BD111" s="0" t="n">
        <f aca="false">SUM(BG111,BJ111)</f>
        <v>0</v>
      </c>
      <c r="BE111" s="7" t="n">
        <f aca="false">IFERROR(BD111/BC111, 0)</f>
        <v>0</v>
      </c>
      <c r="BF111" s="0" t="n">
        <f aca="false">IFERROR(SUMIFS('2014'!$G:$G,'2014'!F:F,A111,'2014'!C:C,B111,'2014'!D:D,"",'2014'!AA:AA,"JRO",'2014'!L:L,"&lt;&gt;"), 0)</f>
        <v>0</v>
      </c>
      <c r="BG111" s="0" t="n">
        <f aca="false">IFERROR(SUMIFS('2014'!L:L,'2014'!F:F,A111,'2014'!C:C,B111,'2014'!D:D,"",'2014'!AA:AA,"JRO"), 0)</f>
        <v>0</v>
      </c>
      <c r="BH111" s="7" t="n">
        <f aca="false">IFERROR(BG111/BF111, 0)</f>
        <v>0</v>
      </c>
      <c r="BI111" s="0" t="n">
        <f aca="false">IFERROR(SUMIFS('2014'!$G:$G,'2014'!F:F,A111,'2014'!C:C,B111,'2014'!D:D,"",'2014'!AA:AA,"CRO",'2014'!L:L,"&lt;&gt;"), 0)</f>
        <v>0</v>
      </c>
      <c r="BJ111" s="0" t="n">
        <f aca="false">IFERROR(SUMIFS('2014'!L:L,'2014'!F:F,A111,'2014'!C:C,B111,'2014'!D:D,"",'2014'!AA:AA,"CRO"), 0)</f>
        <v>0</v>
      </c>
      <c r="BK111" s="0" t="n">
        <f aca="false">IFERROR(BJ111/BI111, 0)</f>
        <v>0</v>
      </c>
      <c r="BL111" s="0" t="n">
        <f aca="false">IFERROR(SUMIFS('2013'!$G:$G,'2013'!F:F,A111,'2013'!C:C,B111,'2013'!D:D,"",'2013'!AA:AA,"JRO",'2013'!L:L,"&lt;&gt;"), 0)</f>
        <v>0</v>
      </c>
      <c r="BM111" s="0" t="n">
        <f aca="false">IFERROR(SUMIFS('2013'!L:L,'2013'!F:F,A111,'2013'!C:C,B111,'2013'!D:D,"",'2013'!AA:AA,"JRO"), 0)</f>
        <v>0</v>
      </c>
      <c r="BN111" s="0" t="n">
        <f aca="false">IFERROR(BM111/BL111, 0)</f>
        <v>0</v>
      </c>
      <c r="BO111" s="0" t="n">
        <f aca="false">IFERROR(SUMIFS('2012'!$G:$G,'2012'!F:F,A111,'2012'!C:C,B111,'2012'!D:D,"",'2012'!AA:AA,"JRO",'2012'!L:L,"&lt;&gt;"), 0)</f>
        <v>0</v>
      </c>
      <c r="BP111" s="0" t="n">
        <f aca="false">IFERROR(SUMIFS('2012'!L:L,'2012'!F:F,A111,'2012'!C:C,B111,'2012'!D:D,"",'2012'!AA:AA,"JRO"), 0)</f>
        <v>0</v>
      </c>
      <c r="BQ111" s="0" t="n">
        <f aca="false">IFERROR(BP111/BO111, 0)</f>
        <v>0</v>
      </c>
      <c r="BR111" s="0" t="n">
        <f aca="false">IFERROR(SUMIFS('2011'!$G:$G,'2011'!F:F,A111,'2011'!C:C,B111,'2011'!D:D,"",'2011'!AA:AA,"JRO",'2011'!L:L,"&lt;&gt;"), 0)</f>
        <v>0</v>
      </c>
      <c r="BS111" s="0" t="n">
        <f aca="false">IFERROR(SUMIFS('2011'!L:L,'2011'!F:F,A111,'2011'!C:C,B111,'2011'!D:D,"",'2011'!AA:AA,"JRO"), 0)</f>
        <v>0</v>
      </c>
      <c r="BT111" s="7" t="n">
        <f aca="false">IFERROR(BS111/BR111, 0)</f>
        <v>0</v>
      </c>
      <c r="BU111" s="0" t="n">
        <f aca="false">IFERROR(SUMIFS('2010'!$G:$G,'2010'!F:F,A111,'2010'!C:C,B111,'2010'!D:D,"",'2010'!AA:AA,"JRO",'2010'!L:L,"&lt;&gt;"), 0)</f>
        <v>0</v>
      </c>
      <c r="BV111" s="0" t="n">
        <f aca="false">IFERROR(SUMIFS('2010'!L:L,'2010'!F:F,A111,'2010'!C:C,B111,'2010'!D:D,"",'2010'!AA:AA,"JRO"), 0)</f>
        <v>0</v>
      </c>
      <c r="BW111" s="7" t="n">
        <f aca="false">IFERROR(BV111/BU111, 0)</f>
        <v>0</v>
      </c>
      <c r="BX111" s="0" t="n">
        <f aca="false">IFERROR(SUMIFS('2009'!$G:$G,'2009'!F:F,A111,'2009'!C:C,B111,'2009'!D:D,"",'2009'!AA:AA,"JRO",'2009'!L:L,"&lt;&gt;"), 0)</f>
        <v>0</v>
      </c>
      <c r="BY111" s="0" t="n">
        <f aca="false">IFERROR(SUMIFS('2009'!L:L,'2009'!F:F,A111,'2009'!C:C,B111,'2009'!D:D,"",'2009'!AA:AA,"JRO"), 0)</f>
        <v>0</v>
      </c>
      <c r="BZ111" s="7" t="n">
        <f aca="false">IFERROR(BY111/BX111, 0)</f>
        <v>0</v>
      </c>
    </row>
    <row r="112" customFormat="false" ht="15" hidden="false" customHeight="false" outlineLevel="0" collapsed="false">
      <c r="A112" s="0" t="s">
        <v>96</v>
      </c>
      <c r="B112" s="13" t="s">
        <v>57</v>
      </c>
      <c r="C112" s="56" t="n">
        <f aca="false">IFERROR(AVERAGEIFS(I112:BZ112,I$2:BZ$2,"JRO escorts per deportee",I112:BZ112,"&lt;&gt;0"), 0)</f>
        <v>0</v>
      </c>
      <c r="D112" s="13" t="n">
        <f aca="false">IFERROR(AVERAGEIFS(I112:BZ112,I$2:BZ$2,"NRO escorts per deportee",I112:BZ112,"&lt;&gt;0"), 0)</f>
        <v>0</v>
      </c>
      <c r="E112" s="13" t="n">
        <f aca="false">IFERROR(AVERAGEIFS(I112:BZ112,I$2:BZ$2,"CRO escorts per deportee",I112:BZ112,"&lt;&gt;0"), 0)</f>
        <v>0</v>
      </c>
      <c r="G112" s="0" t="n">
        <f aca="false">SUM(J112,M112,P112)</f>
        <v>0</v>
      </c>
      <c r="H112" s="0" t="n">
        <f aca="false">SUM(K112,N112,Q112)</f>
        <v>0</v>
      </c>
      <c r="I112" s="7" t="n">
        <f aca="false">IFERROR(H112/G112, 0)</f>
        <v>0</v>
      </c>
      <c r="J112" s="0" t="n">
        <f aca="false">IFERROR(SUMIFS('2018'!$H:$H,'2018'!$C:$C,B112,'2018'!$F:$F,A112,'2018'!AA:AA,"JRO",'2018'!P:P,"&lt;&gt;")+SUMIFS('2018'!$I:$I,'2018'!$D:$D,B112,'2018'!$F:$F,A112,'2018'!AA:AA,"JRO",'2018'!Q:Q,"&lt;&gt;")+SUMIFS('2018'!$J:$J,'2018'!$E:$E,B112,'2018'!$F:$F,A112,'2018'!AA:AA,"JRO",'2018'!R:R,"&lt;&gt;"), 0)</f>
        <v>0</v>
      </c>
      <c r="K112" s="0" t="n">
        <f aca="false">IFERROR(SUMIFS('2018'!M:M,'2018'!AA:AA,"JRO",'2018'!F:F,A112,'2018'!C:C,B112)+SUMIFS('2018'!P:P,'2018'!AA:AA,"JRO",'2018'!F:F,A112,'2018'!C:C,B112)+SUMIFS('2018'!N:N,'2018'!AA:AA,"JRO",'2018'!F:F,A112,'2018'!D:D,B112)+SUMIFS('2018'!N:N,'2018'!AA:AA,"JRO",'2018'!F:F,A112,'2018'!D:D,B112)+SUMIFS('2018'!O:O,'2018'!AA:AA,"JRO",'2018'!F:F,A112,'2018'!E:E,B112)+SUMIFS('2018'!R:R,'2018'!AA:AA,"JRO",'2018'!F:F,A112,'2018'!E:E,B112), 0)</f>
        <v>0</v>
      </c>
      <c r="L112" s="7" t="n">
        <f aca="false">IFERROR(K112/J112, 0)</f>
        <v>0</v>
      </c>
      <c r="M112" s="0" t="n">
        <f aca="false">IFERROR(SUMIFS('2018'!$H:$H,'2018'!$C:$C,B112,'2018'!$F:$F,A112,'2018'!AA:AA,"NRO",'2018'!P:P,"&lt;&gt;")+SUMIFS('2018'!$I:$I,'2018'!$D:$D,B112,'2018'!$F:$F,A112,'2018'!AA:AA,"NRO",'2018'!Q:Q,"&lt;&gt;")+SUMIFS('2018'!$J:$J,'2018'!$E:$E,B112,'2018'!$F:$F,A112,'2018'!AA:AA,"NRO",'2018'!R:R,"&lt;&gt;"), 0)</f>
        <v>0</v>
      </c>
      <c r="N112" s="0" t="n">
        <f aca="false">IFERROR(SUMIFS('2018'!M:M,'2018'!AA:AA,"NRO",'2018'!F:F,A112,'2018'!C:C,B112)+SUMIFS('2018'!P:P,'2018'!AA:AA,"NRO",'2018'!F:F,A112,'2018'!C:C,B112)+SUMIFS('2018'!N:N,'2018'!AA:AA,"NRO",'2018'!F:F,A112,'2018'!D:D,B112)+SUMIFS('2018'!N:N,'2018'!AA:AA,"NRO",'2018'!F:F,A112,'2018'!D:D,B112)+SUMIFS('2018'!O:O,'2018'!AA:AA,"NRO",'2018'!F:F,A112,'2018'!E:E,B112)+SUMIFS('2018'!R:R,'2018'!AA:AA,"NRO",'2018'!F:F,A112,'2018'!E:E,B112), 0)</f>
        <v>0</v>
      </c>
      <c r="O112" s="7" t="n">
        <f aca="false">IFERROR(N112/M112, 0)</f>
        <v>0</v>
      </c>
      <c r="P112" s="0" t="n">
        <f aca="false">IFERROR(SUMIFS('2018'!$H:$H,'2018'!$C:$C,B112,'2018'!$F:$F,A112,'2018'!AA:AA,"CRO")+SUMIFS('2018'!$I:$I,'2018'!$D:$D,B112,'2018'!$F:$F,A112,'2018'!AA:AA,"CRO")+SUMIFS('2018'!$J:$J,'2018'!$E:$E,B112,'2018'!$F:$F,A112,'2018'!AA:AA,"CRO"), 0)</f>
        <v>0</v>
      </c>
      <c r="Q112" s="0" t="n">
        <f aca="false">IFERROR(SUMIFS('2018'!M:M,'2018'!AA:AA,"CRO",'2018'!F:F,A112,'2018'!C:C,B112)+SUMIFS('2018'!P:P,'2018'!AA:AA,"CRO",'2018'!F:F,A112,'2018'!C:C,B112)+SUMIFS('2018'!N:N,'2018'!AA:AA,"CRO",'2018'!F:F,A112,'2018'!D:D,B112)+SUMIFS('2018'!N:N,'2018'!AA:AA,"CRO",'2018'!F:F,A112,'2018'!D:D,B112)+SUMIFS('2018'!O:O,'2018'!AA:AA,"CRO",'2018'!F:F,A112,'2018'!E:E,B112)+SUMIFS('2018'!R:R,'2018'!AA:AA,"CRO",'2018'!F:F,A112,'2018'!E:E,B112), 0)</f>
        <v>0</v>
      </c>
      <c r="R112" s="7" t="n">
        <f aca="false">IFERROR(Q112/P112, 0)</f>
        <v>0</v>
      </c>
      <c r="S112" s="7" t="n">
        <f aca="false">SUM(V112,Y112,AB112)</f>
        <v>0</v>
      </c>
      <c r="T112" s="7" t="n">
        <f aca="false">SUM(W112,Z112,AC112)</f>
        <v>0</v>
      </c>
      <c r="U112" s="7" t="n">
        <f aca="false">IFERROR(T112/S112, 0)</f>
        <v>0</v>
      </c>
      <c r="V112" s="0" t="n">
        <f aca="false">SUMIFS('2017'!$H:$H,'2017'!$C:$C,B112,'2017'!$F:$F,A112,'2017'!AA:AA,"JRO",'2017'!P:P,"&lt;&gt;")+SUMIFS('2017'!$I:$I,'2017'!$D:$D,B112,'2017'!$F:$F,A112,'2017'!AA:AA,"JRO",'2017'!Q:Q,"&lt;&gt;")+SUMIFS('2017'!$J:$J,'2017'!$E:$E,B112,'2017'!$F:$F,A112,'2017'!AA:AA,"JRO",'2017'!R:R,"&lt;&gt;")</f>
        <v>0</v>
      </c>
      <c r="W112" s="0" t="n">
        <f aca="false">IFERROR(SUMIFS('2017'!M:M,'2017'!AA:AA,"JRO",'2017'!F:F,A112,'2017'!C:C,B112)+SUMIFS('2017'!P:P,'2017'!AA:AA,"JRO",'2017'!F:F,A112,'2017'!C:C,B112)+SUMIFS('2017'!N:N,'2017'!AA:AA,"JRO",'2017'!F:F,A112,'2017'!D:D,B112)+SUMIFS('2017'!N:N,'2017'!AA:AA,"JRO",'2017'!F:F,A112,'2017'!D:D,B112)+SUMIFS('2017'!O:O,'2017'!AA:AA,"JRO",'2017'!F:F,A112,'2017'!E:E,B112)+SUMIFS('2017'!R:R,'2017'!AA:AA,"JRO",'2017'!F:F,A112,'2017'!E:E,B112), 0)</f>
        <v>0</v>
      </c>
      <c r="X112" s="7" t="n">
        <f aca="false">IFERROR(W112/V112, 0)</f>
        <v>0</v>
      </c>
      <c r="Y112" s="0" t="n">
        <f aca="false">IFERROR(SUMIFS('2017'!$H:$H,'2017'!$C:$C,B112,'2017'!$F:$F,A112,'2017'!AA:AA,"NRO",'2017'!P:P,"&lt;&gt;")+SUMIFS('2017'!$I:$I,'2017'!$D:$D,B112,'2017'!$F:$F,A112,'2017'!AA:AA,"NRO",'2017'!Q:Q,"&lt;&gt;")+SUMIFS('2017'!$J:$J,'2017'!$E:$E,B112,'2017'!$F:$F,A112,'2017'!AA:AA,"NRO",'2017'!R:R,"&lt;&gt;"), 0)</f>
        <v>0</v>
      </c>
      <c r="Z112" s="0" t="n">
        <f aca="false">IFERROR(SUMIFS('2017'!M:M,'2017'!AA:AA,"NRO",'2017'!F:F,A112,'2017'!C:C,B112)+SUMIFS('2017'!P:P,'2017'!AA:AA,"NRO",'2017'!F:F,A112,'2017'!C:C,B112)+SUMIFS('2017'!N:N,'2017'!AA:AA,"NRO",'2017'!F:F,A112,'2017'!D:D,B112)+SUMIFS('2017'!N:N,'2017'!AA:AA,"NRO",'2017'!F:F,A112,'2017'!D:D,B112)+SUMIFS('2017'!O:O,'2017'!AA:AA,"NRO",'2017'!F:F,A112,'2017'!E:E,B112)+SUMIFS('2017'!R:R,'2017'!AA:AA,"NRO",'2017'!F:F,A112,'2017'!E:E,B112), 0)</f>
        <v>0</v>
      </c>
      <c r="AA112" s="7" t="n">
        <f aca="false">IFERROR(Z112/Y112, 0)</f>
        <v>0</v>
      </c>
      <c r="AB112" s="0" t="n">
        <f aca="false">IFERROR(SUMIFS('2017'!$H:$H,'2017'!$C:$C,B112,'2017'!$F:$F,A112,'2017'!AA:AA,"CRO",'2017'!P:P,"&lt;&gt;")+SUMIFS('2017'!$I:$I,'2017'!$D:$D,B112,'2017'!$F:$F,A112,'2017'!AA:AA,"CRO",'2017'!Q:Q,"&lt;&gt;")+SUMIFS('2017'!$J:$J,'2017'!$E:$E,B112,'2017'!$F:$F,A112,'2017'!AA:AA,"CRO",'2017'!R:R,"&lt;&gt;"), 0)</f>
        <v>0</v>
      </c>
      <c r="AC112" s="0" t="n">
        <f aca="false">IFERROR(SUMIFS('2017'!M:M,'2017'!AA:AA,"CRO",'2017'!F:F,A112,'2017'!C:C,B112)+SUMIFS('2017'!P:P,'2017'!AA:AA,"CRO",'2017'!F:F,A112,'2017'!C:C,B112)+SUMIFS('2017'!N:N,'2017'!AA:AA,"CRO",'2017'!F:F,A112,'2017'!D:D,B112)+SUMIFS('2017'!N:N,'2017'!AA:AA,"CRO",'2017'!F:F,A112,'2017'!D:D,B112)+SUMIFS('2017'!O:O,'2017'!AA:AA,"CRO",'2017'!F:F,A112,'2017'!E:E,B112)+SUMIFS('2017'!R:R,'2017'!AA:AA,"CRO",'2017'!F:F,A112,'2017'!E:E,B112), 0)</f>
        <v>0</v>
      </c>
      <c r="AD112" s="0" t="n">
        <f aca="false">IFERROR(AC112/AB112, 0)</f>
        <v>0</v>
      </c>
      <c r="AE112" s="0" t="n">
        <f aca="false">SUM(AH112,AK112,AN112)</f>
        <v>0</v>
      </c>
      <c r="AF112" s="0" t="n">
        <f aca="false">SUM(AI112,AL112,AO112)</f>
        <v>0</v>
      </c>
      <c r="AG112" s="7" t="n">
        <f aca="false">IFERROR(AF112/AE112, 0)</f>
        <v>0</v>
      </c>
      <c r="AH112" s="0" t="n">
        <f aca="false">IFERROR(SUMIFS('2016'!$G:$G,'2016'!F:F,A112,'2016'!C:C,B112,'2016'!D:D,"",'2016'!AA:AA,"JRO",'2016'!L:L,"&lt;&gt;"), 0)</f>
        <v>0</v>
      </c>
      <c r="AI112" s="0" t="n">
        <f aca="false">IFERROR(SUMIFS('2016'!L:L,'2016'!F:F,A112,'2016'!C:C,B112,'2016'!D:D,"",'2016'!AA:AA,"JRO"), 0)</f>
        <v>0</v>
      </c>
      <c r="AJ112" s="7" t="n">
        <f aca="false">IFERROR(AI112/AH112, 0)</f>
        <v>0</v>
      </c>
      <c r="AK112" s="0" t="n">
        <f aca="false">IFERROR(SUMIFS('2016'!$G:$G,'2016'!F:F,A112,'2016'!C:C,B112,'2016'!D:D,"",'2016'!AA:AA,"NRO",'2016'!L:L,"&lt;&gt;"), 0)</f>
        <v>0</v>
      </c>
      <c r="AL112" s="0" t="n">
        <f aca="false">IFERROR(SUMIFS('2016'!L:L,'2016'!F:F,A112,'2016'!C:C,B112,'2016'!D:D,"",'2016'!AA:AA,"NRO"), 0)</f>
        <v>0</v>
      </c>
      <c r="AM112" s="0" t="n">
        <f aca="false">IFERROR(AL112/AK112, 0)</f>
        <v>0</v>
      </c>
      <c r="AN112" s="0" t="n">
        <f aca="false">IFERROR(SUMIFS('2016'!$G:$G,'2016'!F:F,A112,'2016'!C:C,B112,'2016'!D:D,"",'2016'!AA:AA,"CRO",'2016'!L:L,"&lt;&gt;"), 0)</f>
        <v>0</v>
      </c>
      <c r="AO112" s="0" t="n">
        <f aca="false">IFERROR(SUMIFS('2016'!L:L,'2016'!F:F,A112,'2016'!C:C,B112,'2016'!D:D,"",'2016'!AA:AA,"CRO"), 0)</f>
        <v>0</v>
      </c>
      <c r="AP112" s="0" t="n">
        <f aca="false">IFERROR(AO112/AN112, 0)</f>
        <v>0</v>
      </c>
      <c r="AQ112" s="0" t="n">
        <f aca="false">SUM(AT112,AW112,AZ112)</f>
        <v>0</v>
      </c>
      <c r="AR112" s="0" t="n">
        <f aca="false">SUM(AU112,AX112,BA112)</f>
        <v>0</v>
      </c>
      <c r="AS112" s="7" t="n">
        <f aca="false">IFERROR(AR112/AQ112, 0)</f>
        <v>0</v>
      </c>
      <c r="AT112" s="0" t="n">
        <f aca="false">IFERROR(SUMIFS('2015'!$G:$G,'2015'!F:F,A112,'2015'!C:C,B112,'2015'!D:D,"",'2015'!AA:AA,"JRO",'2015'!L:L,"&lt;&gt;"), 0)</f>
        <v>0</v>
      </c>
      <c r="AU112" s="0" t="n">
        <f aca="false">IFERROR(SUMIFS('2015'!L:L,'2015'!F:F,A112,'2015'!C:C,B112,'2015'!D:D,"",'2015'!AA:AA,"JRO"), 0)</f>
        <v>0</v>
      </c>
      <c r="AV112" s="0" t="n">
        <f aca="false">IFERROR(AU112/AT112, 0)</f>
        <v>0</v>
      </c>
      <c r="AW112" s="0" t="n">
        <f aca="false">IFERROR(SUMIFS('2015'!$G:$G,'2015'!F:F,A112,'2015'!C:C,B112,'2015'!D:D,"",'2015'!AA:AA,"NRO",'2015'!L:L,"&lt;&gt;"), 0)</f>
        <v>0</v>
      </c>
      <c r="AX112" s="0" t="n">
        <f aca="false">IFERROR(SUMIFS('2015'!L:L,'2015'!F:F,A112,'2015'!C:C,B112,'2015'!D:D,"",'2015'!AA:AA,"NRO"), 0)</f>
        <v>0</v>
      </c>
      <c r="AY112" s="0" t="n">
        <f aca="false">IFERROR(AX112/AW112, 0)</f>
        <v>0</v>
      </c>
      <c r="AZ112" s="0" t="n">
        <f aca="false">IFERROR(SUMIFS('2015'!$G:$G,'2015'!F:F,A112,'2015'!C:C,B112,'2015'!D:D,"",'2015'!AA:AA,"CRO",'2015'!L:L,"&lt;&gt;"), 0)</f>
        <v>0</v>
      </c>
      <c r="BA112" s="0" t="n">
        <f aca="false">IFERROR(SUMIFS('2015'!L:L,'2015'!F:F,A112,'2015'!C:C,B112,'2015'!D:D,"",'2015'!AA:AA,"CRO"), 0)</f>
        <v>0</v>
      </c>
      <c r="BB112" s="0" t="n">
        <f aca="false">IFERROR(BA112/AZ112, 0)</f>
        <v>0</v>
      </c>
      <c r="BC112" s="0" t="n">
        <f aca="false">SUM(BF112,BI112)</f>
        <v>0</v>
      </c>
      <c r="BD112" s="0" t="n">
        <f aca="false">SUM(BG112,BJ112)</f>
        <v>0</v>
      </c>
      <c r="BE112" s="7" t="n">
        <f aca="false">IFERROR(BD112/BC112, 0)</f>
        <v>0</v>
      </c>
      <c r="BF112" s="0" t="n">
        <f aca="false">IFERROR(SUMIFS('2014'!$G:$G,'2014'!F:F,A112,'2014'!C:C,B112,'2014'!D:D,"",'2014'!AA:AA,"JRO",'2014'!L:L,"&lt;&gt;"), 0)</f>
        <v>0</v>
      </c>
      <c r="BG112" s="0" t="n">
        <f aca="false">IFERROR(SUMIFS('2014'!L:L,'2014'!F:F,A112,'2014'!C:C,B112,'2014'!D:D,"",'2014'!AA:AA,"JRO"), 0)</f>
        <v>0</v>
      </c>
      <c r="BH112" s="7" t="n">
        <f aca="false">IFERROR(BG112/BF112, 0)</f>
        <v>0</v>
      </c>
      <c r="BI112" s="0" t="n">
        <f aca="false">IFERROR(SUMIFS('2014'!$G:$G,'2014'!F:F,A112,'2014'!C:C,B112,'2014'!D:D,"",'2014'!AA:AA,"CRO",'2014'!L:L,"&lt;&gt;"), 0)</f>
        <v>0</v>
      </c>
      <c r="BJ112" s="0" t="n">
        <f aca="false">IFERROR(SUMIFS('2014'!L:L,'2014'!F:F,A112,'2014'!C:C,B112,'2014'!D:D,"",'2014'!AA:AA,"CRO"), 0)</f>
        <v>0</v>
      </c>
      <c r="BK112" s="0" t="n">
        <f aca="false">IFERROR(BJ112/BI112, 0)</f>
        <v>0</v>
      </c>
      <c r="BL112" s="0" t="n">
        <f aca="false">IFERROR(SUMIFS('2013'!$G:$G,'2013'!F:F,A112,'2013'!C:C,B112,'2013'!D:D,"",'2013'!AA:AA,"JRO",'2013'!L:L,"&lt;&gt;"), 0)</f>
        <v>0</v>
      </c>
      <c r="BM112" s="0" t="n">
        <f aca="false">IFERROR(SUMIFS('2013'!L:L,'2013'!F:F,A112,'2013'!C:C,B112,'2013'!D:D,"",'2013'!AA:AA,"JRO"), 0)</f>
        <v>0</v>
      </c>
      <c r="BN112" s="0" t="n">
        <f aca="false">IFERROR(BM112/BL112, 0)</f>
        <v>0</v>
      </c>
      <c r="BO112" s="0" t="n">
        <f aca="false">IFERROR(SUMIFS('2012'!$G:$G,'2012'!F:F,A112,'2012'!C:C,B112,'2012'!D:D,"",'2012'!AA:AA,"JRO",'2012'!L:L,"&lt;&gt;"), 0)</f>
        <v>0</v>
      </c>
      <c r="BP112" s="0" t="n">
        <f aca="false">IFERROR(SUMIFS('2012'!L:L,'2012'!F:F,A112,'2012'!C:C,B112,'2012'!D:D,"",'2012'!AA:AA,"JRO"), 0)</f>
        <v>0</v>
      </c>
      <c r="BQ112" s="0" t="n">
        <f aca="false">IFERROR(BP112/BO112, 0)</f>
        <v>0</v>
      </c>
      <c r="BR112" s="0" t="n">
        <f aca="false">IFERROR(SUMIFS('2011'!$G:$G,'2011'!F:F,A112,'2011'!C:C,B112,'2011'!D:D,"",'2011'!AA:AA,"JRO",'2011'!L:L,"&lt;&gt;"), 0)</f>
        <v>0</v>
      </c>
      <c r="BS112" s="0" t="n">
        <f aca="false">IFERROR(SUMIFS('2011'!L:L,'2011'!F:F,A112,'2011'!C:C,B112,'2011'!D:D,"",'2011'!AA:AA,"JRO"), 0)</f>
        <v>0</v>
      </c>
      <c r="BT112" s="7" t="n">
        <f aca="false">IFERROR(BS112/BR112, 0)</f>
        <v>0</v>
      </c>
      <c r="BU112" s="0" t="n">
        <f aca="false">IFERROR(SUMIFS('2010'!$G:$G,'2010'!F:F,A112,'2010'!C:C,B112,'2010'!D:D,"",'2010'!AA:AA,"JRO",'2010'!L:L,"&lt;&gt;"), 0)</f>
        <v>0</v>
      </c>
      <c r="BV112" s="0" t="n">
        <f aca="false">IFERROR(SUMIFS('2010'!L:L,'2010'!F:F,A112,'2010'!C:C,B112,'2010'!D:D,"",'2010'!AA:AA,"JRO"), 0)</f>
        <v>0</v>
      </c>
      <c r="BW112" s="7" t="n">
        <f aca="false">IFERROR(BV112/BU112, 0)</f>
        <v>0</v>
      </c>
      <c r="BX112" s="0" t="n">
        <f aca="false">IFERROR(SUMIFS('2009'!$G:$G,'2009'!F:F,A112,'2009'!C:C,B112,'2009'!D:D,"",'2009'!AA:AA,"JRO",'2009'!L:L,"&lt;&gt;"), 0)</f>
        <v>0</v>
      </c>
      <c r="BY112" s="0" t="n">
        <f aca="false">IFERROR(SUMIFS('2009'!L:L,'2009'!F:F,A112,'2009'!C:C,B112,'2009'!D:D,"",'2009'!AA:AA,"JRO"), 0)</f>
        <v>0</v>
      </c>
      <c r="BZ112" s="7" t="n">
        <f aca="false">IFERROR(BY112/BX112, 0)</f>
        <v>0</v>
      </c>
    </row>
    <row r="113" customFormat="false" ht="15" hidden="false" customHeight="false" outlineLevel="0" collapsed="false">
      <c r="A113" s="0" t="s">
        <v>96</v>
      </c>
      <c r="B113" s="17" t="s">
        <v>68</v>
      </c>
      <c r="C113" s="56" t="n">
        <f aca="false">IFERROR(AVERAGEIFS(I113:BZ113,I$2:BZ$2,"JRO escorts per deportee",I113:BZ113,"&lt;&gt;0"), 0)</f>
        <v>0</v>
      </c>
      <c r="D113" s="13" t="n">
        <f aca="false">IFERROR(AVERAGEIFS(I113:BZ113,I$2:BZ$2,"NRO escorts per deportee",I113:BZ113,"&lt;&gt;0"), 0)</f>
        <v>0</v>
      </c>
      <c r="E113" s="13" t="n">
        <f aca="false">IFERROR(AVERAGEIFS(I113:BZ113,I$2:BZ$2,"CRO escorts per deportee",I113:BZ113,"&lt;&gt;0"), 0)</f>
        <v>0</v>
      </c>
      <c r="G113" s="0" t="n">
        <f aca="false">SUM(J113,M113,P113)</f>
        <v>0</v>
      </c>
      <c r="H113" s="0" t="n">
        <f aca="false">SUM(K113,N113,Q113)</f>
        <v>0</v>
      </c>
      <c r="I113" s="7" t="n">
        <f aca="false">IFERROR(H113/G113, 0)</f>
        <v>0</v>
      </c>
      <c r="J113" s="0" t="n">
        <f aca="false">IFERROR(SUMIFS('2018'!$H:$H,'2018'!$C:$C,B113,'2018'!$F:$F,A113,'2018'!AA:AA,"JRO",'2018'!P:P,"&lt;&gt;")+SUMIFS('2018'!$I:$I,'2018'!$D:$D,B113,'2018'!$F:$F,A113,'2018'!AA:AA,"JRO",'2018'!Q:Q,"&lt;&gt;")+SUMIFS('2018'!$J:$J,'2018'!$E:$E,B113,'2018'!$F:$F,A113,'2018'!AA:AA,"JRO",'2018'!R:R,"&lt;&gt;"), 0)</f>
        <v>0</v>
      </c>
      <c r="K113" s="0" t="n">
        <f aca="false">IFERROR(SUMIFS('2018'!M:M,'2018'!AA:AA,"JRO",'2018'!F:F,A113,'2018'!C:C,B113)+SUMIFS('2018'!P:P,'2018'!AA:AA,"JRO",'2018'!F:F,A113,'2018'!C:C,B113)+SUMIFS('2018'!N:N,'2018'!AA:AA,"JRO",'2018'!F:F,A113,'2018'!D:D,B113)+SUMIFS('2018'!N:N,'2018'!AA:AA,"JRO",'2018'!F:F,A113,'2018'!D:D,B113)+SUMIFS('2018'!O:O,'2018'!AA:AA,"JRO",'2018'!F:F,A113,'2018'!E:E,B113)+SUMIFS('2018'!R:R,'2018'!AA:AA,"JRO",'2018'!F:F,A113,'2018'!E:E,B113), 0)</f>
        <v>0</v>
      </c>
      <c r="L113" s="7" t="n">
        <f aca="false">IFERROR(K113/J113, 0)</f>
        <v>0</v>
      </c>
      <c r="M113" s="0" t="n">
        <f aca="false">IFERROR(SUMIFS('2018'!$H:$H,'2018'!$C:$C,B113,'2018'!$F:$F,A113,'2018'!AA:AA,"NRO",'2018'!P:P,"&lt;&gt;")+SUMIFS('2018'!$I:$I,'2018'!$D:$D,B113,'2018'!$F:$F,A113,'2018'!AA:AA,"NRO",'2018'!Q:Q,"&lt;&gt;")+SUMIFS('2018'!$J:$J,'2018'!$E:$E,B113,'2018'!$F:$F,A113,'2018'!AA:AA,"NRO",'2018'!R:R,"&lt;&gt;"), 0)</f>
        <v>0</v>
      </c>
      <c r="N113" s="0" t="n">
        <f aca="false">IFERROR(SUMIFS('2018'!M:M,'2018'!AA:AA,"NRO",'2018'!F:F,A113,'2018'!C:C,B113)+SUMIFS('2018'!P:P,'2018'!AA:AA,"NRO",'2018'!F:F,A113,'2018'!C:C,B113)+SUMIFS('2018'!N:N,'2018'!AA:AA,"NRO",'2018'!F:F,A113,'2018'!D:D,B113)+SUMIFS('2018'!N:N,'2018'!AA:AA,"NRO",'2018'!F:F,A113,'2018'!D:D,B113)+SUMIFS('2018'!O:O,'2018'!AA:AA,"NRO",'2018'!F:F,A113,'2018'!E:E,B113)+SUMIFS('2018'!R:R,'2018'!AA:AA,"NRO",'2018'!F:F,A113,'2018'!E:E,B113), 0)</f>
        <v>0</v>
      </c>
      <c r="O113" s="7" t="n">
        <f aca="false">IFERROR(N113/M113, 0)</f>
        <v>0</v>
      </c>
      <c r="P113" s="0" t="n">
        <f aca="false">IFERROR(SUMIFS('2018'!$H:$H,'2018'!$C:$C,B113,'2018'!$F:$F,A113,'2018'!AA:AA,"CRO")+SUMIFS('2018'!$I:$I,'2018'!$D:$D,B113,'2018'!$F:$F,A113,'2018'!AA:AA,"CRO")+SUMIFS('2018'!$J:$J,'2018'!$E:$E,B113,'2018'!$F:$F,A113,'2018'!AA:AA,"CRO"), 0)</f>
        <v>0</v>
      </c>
      <c r="Q113" s="0" t="n">
        <f aca="false">IFERROR(SUMIFS('2018'!M:M,'2018'!AA:AA,"CRO",'2018'!F:F,A113,'2018'!C:C,B113)+SUMIFS('2018'!P:P,'2018'!AA:AA,"CRO",'2018'!F:F,A113,'2018'!C:C,B113)+SUMIFS('2018'!N:N,'2018'!AA:AA,"CRO",'2018'!F:F,A113,'2018'!D:D,B113)+SUMIFS('2018'!N:N,'2018'!AA:AA,"CRO",'2018'!F:F,A113,'2018'!D:D,B113)+SUMIFS('2018'!O:O,'2018'!AA:AA,"CRO",'2018'!F:F,A113,'2018'!E:E,B113)+SUMIFS('2018'!R:R,'2018'!AA:AA,"CRO",'2018'!F:F,A113,'2018'!E:E,B113), 0)</f>
        <v>0</v>
      </c>
      <c r="R113" s="7" t="n">
        <f aca="false">IFERROR(Q113/P113, 0)</f>
        <v>0</v>
      </c>
      <c r="S113" s="7" t="n">
        <f aca="false">SUM(V113,Y113,AB113)</f>
        <v>0</v>
      </c>
      <c r="T113" s="7" t="n">
        <f aca="false">SUM(W113,Z113,AC113)</f>
        <v>0</v>
      </c>
      <c r="U113" s="7" t="n">
        <f aca="false">IFERROR(T113/S113, 0)</f>
        <v>0</v>
      </c>
      <c r="V113" s="0" t="n">
        <f aca="false">SUMIFS('2017'!$H:$H,'2017'!$C:$C,B113,'2017'!$F:$F,A113,'2017'!AA:AA,"JRO",'2017'!P:P,"&lt;&gt;")+SUMIFS('2017'!$I:$I,'2017'!$D:$D,B113,'2017'!$F:$F,A113,'2017'!AA:AA,"JRO",'2017'!Q:Q,"&lt;&gt;")+SUMIFS('2017'!$J:$J,'2017'!$E:$E,B113,'2017'!$F:$F,A113,'2017'!AA:AA,"JRO",'2017'!R:R,"&lt;&gt;")</f>
        <v>0</v>
      </c>
      <c r="W113" s="0" t="n">
        <f aca="false">IFERROR(SUMIFS('2017'!M:M,'2017'!AA:AA,"JRO",'2017'!F:F,A113,'2017'!C:C,B113)+SUMIFS('2017'!P:P,'2017'!AA:AA,"JRO",'2017'!F:F,A113,'2017'!C:C,B113)+SUMIFS('2017'!N:N,'2017'!AA:AA,"JRO",'2017'!F:F,A113,'2017'!D:D,B113)+SUMIFS('2017'!N:N,'2017'!AA:AA,"JRO",'2017'!F:F,A113,'2017'!D:D,B113)+SUMIFS('2017'!O:O,'2017'!AA:AA,"JRO",'2017'!F:F,A113,'2017'!E:E,B113)+SUMIFS('2017'!R:R,'2017'!AA:AA,"JRO",'2017'!F:F,A113,'2017'!E:E,B113), 0)</f>
        <v>0</v>
      </c>
      <c r="X113" s="7" t="n">
        <f aca="false">IFERROR(W113/V113, 0)</f>
        <v>0</v>
      </c>
      <c r="Y113" s="0" t="n">
        <f aca="false">IFERROR(SUMIFS('2017'!$H:$H,'2017'!$C:$C,B113,'2017'!$F:$F,A113,'2017'!AA:AA,"NRO",'2017'!P:P,"&lt;&gt;")+SUMIFS('2017'!$I:$I,'2017'!$D:$D,B113,'2017'!$F:$F,A113,'2017'!AA:AA,"NRO",'2017'!Q:Q,"&lt;&gt;")+SUMIFS('2017'!$J:$J,'2017'!$E:$E,B113,'2017'!$F:$F,A113,'2017'!AA:AA,"NRO",'2017'!R:R,"&lt;&gt;"), 0)</f>
        <v>0</v>
      </c>
      <c r="Z113" s="0" t="n">
        <f aca="false">IFERROR(SUMIFS('2017'!M:M,'2017'!AA:AA,"NRO",'2017'!F:F,A113,'2017'!C:C,B113)+SUMIFS('2017'!P:P,'2017'!AA:AA,"NRO",'2017'!F:F,A113,'2017'!C:C,B113)+SUMIFS('2017'!N:N,'2017'!AA:AA,"NRO",'2017'!F:F,A113,'2017'!D:D,B113)+SUMIFS('2017'!N:N,'2017'!AA:AA,"NRO",'2017'!F:F,A113,'2017'!D:D,B113)+SUMIFS('2017'!O:O,'2017'!AA:AA,"NRO",'2017'!F:F,A113,'2017'!E:E,B113)+SUMIFS('2017'!R:R,'2017'!AA:AA,"NRO",'2017'!F:F,A113,'2017'!E:E,B113), 0)</f>
        <v>0</v>
      </c>
      <c r="AA113" s="7" t="n">
        <f aca="false">IFERROR(Z113/Y113, 0)</f>
        <v>0</v>
      </c>
      <c r="AB113" s="0" t="n">
        <f aca="false">IFERROR(SUMIFS('2017'!$H:$H,'2017'!$C:$C,B113,'2017'!$F:$F,A113,'2017'!AA:AA,"CRO",'2017'!P:P,"&lt;&gt;")+SUMIFS('2017'!$I:$I,'2017'!$D:$D,B113,'2017'!$F:$F,A113,'2017'!AA:AA,"CRO",'2017'!Q:Q,"&lt;&gt;")+SUMIFS('2017'!$J:$J,'2017'!$E:$E,B113,'2017'!$F:$F,A113,'2017'!AA:AA,"CRO",'2017'!R:R,"&lt;&gt;"), 0)</f>
        <v>0</v>
      </c>
      <c r="AC113" s="0" t="n">
        <f aca="false">IFERROR(SUMIFS('2017'!M:M,'2017'!AA:AA,"CRO",'2017'!F:F,A113,'2017'!C:C,B113)+SUMIFS('2017'!P:P,'2017'!AA:AA,"CRO",'2017'!F:F,A113,'2017'!C:C,B113)+SUMIFS('2017'!N:N,'2017'!AA:AA,"CRO",'2017'!F:F,A113,'2017'!D:D,B113)+SUMIFS('2017'!N:N,'2017'!AA:AA,"CRO",'2017'!F:F,A113,'2017'!D:D,B113)+SUMIFS('2017'!O:O,'2017'!AA:AA,"CRO",'2017'!F:F,A113,'2017'!E:E,B113)+SUMIFS('2017'!R:R,'2017'!AA:AA,"CRO",'2017'!F:F,A113,'2017'!E:E,B113), 0)</f>
        <v>0</v>
      </c>
      <c r="AD113" s="0" t="n">
        <f aca="false">IFERROR(AC113/AB113, 0)</f>
        <v>0</v>
      </c>
      <c r="AE113" s="0" t="n">
        <f aca="false">SUM(AH113,AK113,AN113)</f>
        <v>0</v>
      </c>
      <c r="AF113" s="0" t="n">
        <f aca="false">SUM(AI113,AL113,AO113)</f>
        <v>0</v>
      </c>
      <c r="AG113" s="7" t="n">
        <f aca="false">IFERROR(AF113/AE113, 0)</f>
        <v>0</v>
      </c>
      <c r="AH113" s="0" t="n">
        <f aca="false">IFERROR(SUMIFS('2016'!$G:$G,'2016'!F:F,A113,'2016'!C:C,B113,'2016'!D:D,"",'2016'!AA:AA,"JRO",'2016'!L:L,"&lt;&gt;"), 0)</f>
        <v>0</v>
      </c>
      <c r="AI113" s="0" t="n">
        <f aca="false">IFERROR(SUMIFS('2016'!L:L,'2016'!F:F,A113,'2016'!C:C,B113,'2016'!D:D,"",'2016'!AA:AA,"JRO"), 0)</f>
        <v>0</v>
      </c>
      <c r="AJ113" s="7" t="n">
        <f aca="false">IFERROR(AI113/AH113, 0)</f>
        <v>0</v>
      </c>
      <c r="AK113" s="0" t="n">
        <f aca="false">IFERROR(SUMIFS('2016'!$G:$G,'2016'!F:F,A113,'2016'!C:C,B113,'2016'!D:D,"",'2016'!AA:AA,"NRO",'2016'!L:L,"&lt;&gt;"), 0)</f>
        <v>0</v>
      </c>
      <c r="AL113" s="0" t="n">
        <f aca="false">IFERROR(SUMIFS('2016'!L:L,'2016'!F:F,A113,'2016'!C:C,B113,'2016'!D:D,"",'2016'!AA:AA,"NRO"), 0)</f>
        <v>0</v>
      </c>
      <c r="AM113" s="0" t="n">
        <f aca="false">IFERROR(AL113/AK113, 0)</f>
        <v>0</v>
      </c>
      <c r="AN113" s="0" t="n">
        <f aca="false">IFERROR(SUMIFS('2016'!$G:$G,'2016'!F:F,A113,'2016'!C:C,B113,'2016'!D:D,"",'2016'!AA:AA,"CRO",'2016'!L:L,"&lt;&gt;"), 0)</f>
        <v>0</v>
      </c>
      <c r="AO113" s="0" t="n">
        <f aca="false">IFERROR(SUMIFS('2016'!L:L,'2016'!F:F,A113,'2016'!C:C,B113,'2016'!D:D,"",'2016'!AA:AA,"CRO"), 0)</f>
        <v>0</v>
      </c>
      <c r="AP113" s="0" t="n">
        <f aca="false">IFERROR(AO113/AN113, 0)</f>
        <v>0</v>
      </c>
      <c r="AQ113" s="0" t="n">
        <f aca="false">SUM(AT113,AW113,AZ113)</f>
        <v>0</v>
      </c>
      <c r="AR113" s="0" t="n">
        <f aca="false">SUM(AU113,AX113,BA113)</f>
        <v>0</v>
      </c>
      <c r="AS113" s="7" t="n">
        <f aca="false">IFERROR(AR113/AQ113, 0)</f>
        <v>0</v>
      </c>
      <c r="AT113" s="0" t="n">
        <f aca="false">IFERROR(SUMIFS('2015'!$G:$G,'2015'!F:F,A113,'2015'!C:C,B113,'2015'!D:D,"",'2015'!AA:AA,"JRO",'2015'!L:L,"&lt;&gt;"), 0)</f>
        <v>0</v>
      </c>
      <c r="AU113" s="0" t="n">
        <f aca="false">IFERROR(SUMIFS('2015'!L:L,'2015'!F:F,A113,'2015'!C:C,B113,'2015'!D:D,"",'2015'!AA:AA,"JRO"), 0)</f>
        <v>0</v>
      </c>
      <c r="AV113" s="0" t="n">
        <f aca="false">IFERROR(AU113/AT113, 0)</f>
        <v>0</v>
      </c>
      <c r="AW113" s="0" t="n">
        <f aca="false">IFERROR(SUMIFS('2015'!$G:$G,'2015'!F:F,A113,'2015'!C:C,B113,'2015'!D:D,"",'2015'!AA:AA,"NRO",'2015'!L:L,"&lt;&gt;"), 0)</f>
        <v>0</v>
      </c>
      <c r="AX113" s="0" t="n">
        <f aca="false">IFERROR(SUMIFS('2015'!L:L,'2015'!F:F,A113,'2015'!C:C,B113,'2015'!D:D,"",'2015'!AA:AA,"NRO"), 0)</f>
        <v>0</v>
      </c>
      <c r="AY113" s="0" t="n">
        <f aca="false">IFERROR(AX113/AW113, 0)</f>
        <v>0</v>
      </c>
      <c r="AZ113" s="0" t="n">
        <f aca="false">IFERROR(SUMIFS('2015'!$G:$G,'2015'!F:F,A113,'2015'!C:C,B113,'2015'!D:D,"",'2015'!AA:AA,"CRO",'2015'!L:L,"&lt;&gt;"), 0)</f>
        <v>0</v>
      </c>
      <c r="BA113" s="0" t="n">
        <f aca="false">IFERROR(SUMIFS('2015'!L:L,'2015'!F:F,A113,'2015'!C:C,B113,'2015'!D:D,"",'2015'!AA:AA,"CRO"), 0)</f>
        <v>0</v>
      </c>
      <c r="BB113" s="0" t="n">
        <f aca="false">IFERROR(BA113/AZ113, 0)</f>
        <v>0</v>
      </c>
      <c r="BC113" s="0" t="n">
        <f aca="false">SUM(BF113,BI113)</f>
        <v>0</v>
      </c>
      <c r="BD113" s="0" t="n">
        <f aca="false">SUM(BG113,BJ113)</f>
        <v>0</v>
      </c>
      <c r="BE113" s="7" t="n">
        <f aca="false">IFERROR(BD113/BC113, 0)</f>
        <v>0</v>
      </c>
      <c r="BF113" s="0" t="n">
        <f aca="false">IFERROR(SUMIFS('2014'!$G:$G,'2014'!F:F,A113,'2014'!C:C,B113,'2014'!D:D,"",'2014'!AA:AA,"JRO",'2014'!L:L,"&lt;&gt;"), 0)</f>
        <v>0</v>
      </c>
      <c r="BG113" s="0" t="n">
        <f aca="false">IFERROR(SUMIFS('2014'!L:L,'2014'!F:F,A113,'2014'!C:C,B113,'2014'!D:D,"",'2014'!AA:AA,"JRO"), 0)</f>
        <v>0</v>
      </c>
      <c r="BH113" s="7" t="n">
        <f aca="false">IFERROR(BG113/BF113, 0)</f>
        <v>0</v>
      </c>
      <c r="BI113" s="0" t="n">
        <f aca="false">IFERROR(SUMIFS('2014'!$G:$G,'2014'!F:F,A113,'2014'!C:C,B113,'2014'!D:D,"",'2014'!AA:AA,"CRO",'2014'!L:L,"&lt;&gt;"), 0)</f>
        <v>0</v>
      </c>
      <c r="BJ113" s="0" t="n">
        <f aca="false">IFERROR(SUMIFS('2014'!L:L,'2014'!F:F,A113,'2014'!C:C,B113,'2014'!D:D,"",'2014'!AA:AA,"CRO"), 0)</f>
        <v>0</v>
      </c>
      <c r="BK113" s="0" t="n">
        <f aca="false">IFERROR(BJ113/BI113, 0)</f>
        <v>0</v>
      </c>
      <c r="BL113" s="0" t="n">
        <f aca="false">IFERROR(SUMIFS('2013'!$G:$G,'2013'!F:F,A113,'2013'!C:C,B113,'2013'!D:D,"",'2013'!AA:AA,"JRO",'2013'!L:L,"&lt;&gt;"), 0)</f>
        <v>0</v>
      </c>
      <c r="BM113" s="0" t="n">
        <f aca="false">IFERROR(SUMIFS('2013'!L:L,'2013'!F:F,A113,'2013'!C:C,B113,'2013'!D:D,"",'2013'!AA:AA,"JRO"), 0)</f>
        <v>0</v>
      </c>
      <c r="BN113" s="0" t="n">
        <f aca="false">IFERROR(BM113/BL113, 0)</f>
        <v>0</v>
      </c>
      <c r="BO113" s="0" t="n">
        <f aca="false">IFERROR(SUMIFS('2012'!$G:$G,'2012'!F:F,A113,'2012'!C:C,B113,'2012'!D:D,"",'2012'!AA:AA,"JRO",'2012'!L:L,"&lt;&gt;"), 0)</f>
        <v>0</v>
      </c>
      <c r="BP113" s="0" t="n">
        <f aca="false">IFERROR(SUMIFS('2012'!L:L,'2012'!F:F,A113,'2012'!C:C,B113,'2012'!D:D,"",'2012'!AA:AA,"JRO"), 0)</f>
        <v>0</v>
      </c>
      <c r="BQ113" s="0" t="n">
        <f aca="false">IFERROR(BP113/BO113, 0)</f>
        <v>0</v>
      </c>
      <c r="BR113" s="0" t="n">
        <f aca="false">IFERROR(SUMIFS('2011'!$G:$G,'2011'!F:F,A113,'2011'!C:C,B113,'2011'!D:D,"",'2011'!AA:AA,"JRO",'2011'!L:L,"&lt;&gt;"), 0)</f>
        <v>0</v>
      </c>
      <c r="BS113" s="0" t="n">
        <f aca="false">IFERROR(SUMIFS('2011'!L:L,'2011'!F:F,A113,'2011'!C:C,B113,'2011'!D:D,"",'2011'!AA:AA,"JRO"), 0)</f>
        <v>0</v>
      </c>
      <c r="BT113" s="7" t="n">
        <f aca="false">IFERROR(BS113/BR113, 0)</f>
        <v>0</v>
      </c>
      <c r="BU113" s="0" t="n">
        <f aca="false">IFERROR(SUMIFS('2010'!$G:$G,'2010'!F:F,A113,'2010'!C:C,B113,'2010'!D:D,"",'2010'!AA:AA,"JRO",'2010'!L:L,"&lt;&gt;"), 0)</f>
        <v>0</v>
      </c>
      <c r="BV113" s="0" t="n">
        <f aca="false">IFERROR(SUMIFS('2010'!L:L,'2010'!F:F,A113,'2010'!C:C,B113,'2010'!D:D,"",'2010'!AA:AA,"JRO"), 0)</f>
        <v>0</v>
      </c>
      <c r="BW113" s="7" t="n">
        <f aca="false">IFERROR(BV113/BU113, 0)</f>
        <v>0</v>
      </c>
      <c r="BX113" s="0" t="n">
        <f aca="false">IFERROR(SUMIFS('2009'!$G:$G,'2009'!F:F,A113,'2009'!C:C,B113,'2009'!D:D,"",'2009'!AA:AA,"JRO",'2009'!L:L,"&lt;&gt;"), 0)</f>
        <v>0</v>
      </c>
      <c r="BY113" s="0" t="n">
        <f aca="false">IFERROR(SUMIFS('2009'!L:L,'2009'!F:F,A113,'2009'!C:C,B113,'2009'!D:D,"",'2009'!AA:AA,"JRO"), 0)</f>
        <v>0</v>
      </c>
      <c r="BZ113" s="7" t="n">
        <f aca="false">IFERROR(BY113/BX113, 0)</f>
        <v>0</v>
      </c>
    </row>
    <row r="114" customFormat="false" ht="15" hidden="false" customHeight="false" outlineLevel="0" collapsed="false">
      <c r="A114" s="0" t="s">
        <v>96</v>
      </c>
      <c r="B114" s="13" t="s">
        <v>74</v>
      </c>
      <c r="C114" s="56" t="n">
        <f aca="false">IFERROR(AVERAGEIFS(I114:BZ114,I$2:BZ$2,"JRO escorts per deportee",I114:BZ114,"&lt;&gt;0"), 0)</f>
        <v>0</v>
      </c>
      <c r="D114" s="13" t="n">
        <f aca="false">IFERROR(AVERAGEIFS(I114:BZ114,I$2:BZ$2,"NRO escorts per deportee",I114:BZ114,"&lt;&gt;0"), 0)</f>
        <v>0</v>
      </c>
      <c r="E114" s="13" t="n">
        <f aca="false">IFERROR(AVERAGEIFS(I114:BZ114,I$2:BZ$2,"CRO escorts per deportee",I114:BZ114,"&lt;&gt;0"), 0)</f>
        <v>0</v>
      </c>
      <c r="G114" s="0" t="n">
        <f aca="false">SUM(J114,M114,P114)</f>
        <v>0</v>
      </c>
      <c r="H114" s="0" t="n">
        <f aca="false">SUM(K114,N114,Q114)</f>
        <v>0</v>
      </c>
      <c r="I114" s="7" t="n">
        <f aca="false">IFERROR(H114/G114, 0)</f>
        <v>0</v>
      </c>
      <c r="J114" s="0" t="n">
        <f aca="false">IFERROR(SUMIFS('2018'!$H:$H,'2018'!$C:$C,B114,'2018'!$F:$F,A114,'2018'!AA:AA,"JRO",'2018'!P:P,"&lt;&gt;")+SUMIFS('2018'!$I:$I,'2018'!$D:$D,B114,'2018'!$F:$F,A114,'2018'!AA:AA,"JRO",'2018'!Q:Q,"&lt;&gt;")+SUMIFS('2018'!$J:$J,'2018'!$E:$E,B114,'2018'!$F:$F,A114,'2018'!AA:AA,"JRO",'2018'!R:R,"&lt;&gt;"), 0)</f>
        <v>0</v>
      </c>
      <c r="K114" s="0" t="n">
        <f aca="false">IFERROR(SUMIFS('2018'!M:M,'2018'!AA:AA,"JRO",'2018'!F:F,A114,'2018'!C:C,B114)+SUMIFS('2018'!P:P,'2018'!AA:AA,"JRO",'2018'!F:F,A114,'2018'!C:C,B114)+SUMIFS('2018'!N:N,'2018'!AA:AA,"JRO",'2018'!F:F,A114,'2018'!D:D,B114)+SUMIFS('2018'!N:N,'2018'!AA:AA,"JRO",'2018'!F:F,A114,'2018'!D:D,B114)+SUMIFS('2018'!O:O,'2018'!AA:AA,"JRO",'2018'!F:F,A114,'2018'!E:E,B114)+SUMIFS('2018'!R:R,'2018'!AA:AA,"JRO",'2018'!F:F,A114,'2018'!E:E,B114), 0)</f>
        <v>0</v>
      </c>
      <c r="L114" s="7" t="n">
        <f aca="false">IFERROR(K114/J114, 0)</f>
        <v>0</v>
      </c>
      <c r="M114" s="0" t="n">
        <f aca="false">IFERROR(SUMIFS('2018'!$H:$H,'2018'!$C:$C,B114,'2018'!$F:$F,A114,'2018'!AA:AA,"NRO",'2018'!P:P,"&lt;&gt;")+SUMIFS('2018'!$I:$I,'2018'!$D:$D,B114,'2018'!$F:$F,A114,'2018'!AA:AA,"NRO",'2018'!Q:Q,"&lt;&gt;")+SUMIFS('2018'!$J:$J,'2018'!$E:$E,B114,'2018'!$F:$F,A114,'2018'!AA:AA,"NRO",'2018'!R:R,"&lt;&gt;"), 0)</f>
        <v>0</v>
      </c>
      <c r="N114" s="0" t="n">
        <f aca="false">IFERROR(SUMIFS('2018'!M:M,'2018'!AA:AA,"NRO",'2018'!F:F,A114,'2018'!C:C,B114)+SUMIFS('2018'!P:P,'2018'!AA:AA,"NRO",'2018'!F:F,A114,'2018'!C:C,B114)+SUMIFS('2018'!N:N,'2018'!AA:AA,"NRO",'2018'!F:F,A114,'2018'!D:D,B114)+SUMIFS('2018'!N:N,'2018'!AA:AA,"NRO",'2018'!F:F,A114,'2018'!D:D,B114)+SUMIFS('2018'!O:O,'2018'!AA:AA,"NRO",'2018'!F:F,A114,'2018'!E:E,B114)+SUMIFS('2018'!R:R,'2018'!AA:AA,"NRO",'2018'!F:F,A114,'2018'!E:E,B114), 0)</f>
        <v>0</v>
      </c>
      <c r="O114" s="7" t="n">
        <f aca="false">IFERROR(N114/M114, 0)</f>
        <v>0</v>
      </c>
      <c r="P114" s="0" t="n">
        <f aca="false">IFERROR(SUMIFS('2018'!$H:$H,'2018'!$C:$C,B114,'2018'!$F:$F,A114,'2018'!AA:AA,"CRO")+SUMIFS('2018'!$I:$I,'2018'!$D:$D,B114,'2018'!$F:$F,A114,'2018'!AA:AA,"CRO")+SUMIFS('2018'!$J:$J,'2018'!$E:$E,B114,'2018'!$F:$F,A114,'2018'!AA:AA,"CRO"), 0)</f>
        <v>0</v>
      </c>
      <c r="Q114" s="0" t="n">
        <f aca="false">IFERROR(SUMIFS('2018'!M:M,'2018'!AA:AA,"CRO",'2018'!F:F,A114,'2018'!C:C,B114)+SUMIFS('2018'!P:P,'2018'!AA:AA,"CRO",'2018'!F:F,A114,'2018'!C:C,B114)+SUMIFS('2018'!N:N,'2018'!AA:AA,"CRO",'2018'!F:F,A114,'2018'!D:D,B114)+SUMIFS('2018'!N:N,'2018'!AA:AA,"CRO",'2018'!F:F,A114,'2018'!D:D,B114)+SUMIFS('2018'!O:O,'2018'!AA:AA,"CRO",'2018'!F:F,A114,'2018'!E:E,B114)+SUMIFS('2018'!R:R,'2018'!AA:AA,"CRO",'2018'!F:F,A114,'2018'!E:E,B114), 0)</f>
        <v>0</v>
      </c>
      <c r="R114" s="7" t="n">
        <f aca="false">IFERROR(Q114/P114, 0)</f>
        <v>0</v>
      </c>
      <c r="S114" s="7" t="n">
        <f aca="false">SUM(V114,Y114,AB114)</f>
        <v>0</v>
      </c>
      <c r="T114" s="7" t="n">
        <f aca="false">SUM(W114,Z114,AC114)</f>
        <v>0</v>
      </c>
      <c r="U114" s="7" t="n">
        <f aca="false">IFERROR(T114/S114, 0)</f>
        <v>0</v>
      </c>
      <c r="V114" s="0" t="n">
        <f aca="false">SUMIFS('2017'!$H:$H,'2017'!$C:$C,B114,'2017'!$F:$F,A114,'2017'!AA:AA,"JRO",'2017'!P:P,"&lt;&gt;")+SUMIFS('2017'!$I:$I,'2017'!$D:$D,B114,'2017'!$F:$F,A114,'2017'!AA:AA,"JRO",'2017'!Q:Q,"&lt;&gt;")+SUMIFS('2017'!$J:$J,'2017'!$E:$E,B114,'2017'!$F:$F,A114,'2017'!AA:AA,"JRO",'2017'!R:R,"&lt;&gt;")</f>
        <v>0</v>
      </c>
      <c r="W114" s="0" t="n">
        <f aca="false">IFERROR(SUMIFS('2017'!M:M,'2017'!AA:AA,"JRO",'2017'!F:F,A114,'2017'!C:C,B114)+SUMIFS('2017'!P:P,'2017'!AA:AA,"JRO",'2017'!F:F,A114,'2017'!C:C,B114)+SUMIFS('2017'!N:N,'2017'!AA:AA,"JRO",'2017'!F:F,A114,'2017'!D:D,B114)+SUMIFS('2017'!N:N,'2017'!AA:AA,"JRO",'2017'!F:F,A114,'2017'!D:D,B114)+SUMIFS('2017'!O:O,'2017'!AA:AA,"JRO",'2017'!F:F,A114,'2017'!E:E,B114)+SUMIFS('2017'!R:R,'2017'!AA:AA,"JRO",'2017'!F:F,A114,'2017'!E:E,B114), 0)</f>
        <v>0</v>
      </c>
      <c r="X114" s="7" t="n">
        <f aca="false">IFERROR(W114/V114, 0)</f>
        <v>0</v>
      </c>
      <c r="Y114" s="0" t="n">
        <f aca="false">IFERROR(SUMIFS('2017'!$H:$H,'2017'!$C:$C,B114,'2017'!$F:$F,A114,'2017'!AA:AA,"NRO",'2017'!P:P,"&lt;&gt;")+SUMIFS('2017'!$I:$I,'2017'!$D:$D,B114,'2017'!$F:$F,A114,'2017'!AA:AA,"NRO",'2017'!Q:Q,"&lt;&gt;")+SUMIFS('2017'!$J:$J,'2017'!$E:$E,B114,'2017'!$F:$F,A114,'2017'!AA:AA,"NRO",'2017'!R:R,"&lt;&gt;"), 0)</f>
        <v>0</v>
      </c>
      <c r="Z114" s="0" t="n">
        <f aca="false">IFERROR(SUMIFS('2017'!M:M,'2017'!AA:AA,"NRO",'2017'!F:F,A114,'2017'!C:C,B114)+SUMIFS('2017'!P:P,'2017'!AA:AA,"NRO",'2017'!F:F,A114,'2017'!C:C,B114)+SUMIFS('2017'!N:N,'2017'!AA:AA,"NRO",'2017'!F:F,A114,'2017'!D:D,B114)+SUMIFS('2017'!N:N,'2017'!AA:AA,"NRO",'2017'!F:F,A114,'2017'!D:D,B114)+SUMIFS('2017'!O:O,'2017'!AA:AA,"NRO",'2017'!F:F,A114,'2017'!E:E,B114)+SUMIFS('2017'!R:R,'2017'!AA:AA,"NRO",'2017'!F:F,A114,'2017'!E:E,B114), 0)</f>
        <v>0</v>
      </c>
      <c r="AA114" s="7" t="n">
        <f aca="false">IFERROR(Z114/Y114, 0)</f>
        <v>0</v>
      </c>
      <c r="AB114" s="0" t="n">
        <f aca="false">IFERROR(SUMIFS('2017'!$H:$H,'2017'!$C:$C,B114,'2017'!$F:$F,A114,'2017'!AA:AA,"CRO",'2017'!P:P,"&lt;&gt;")+SUMIFS('2017'!$I:$I,'2017'!$D:$D,B114,'2017'!$F:$F,A114,'2017'!AA:AA,"CRO",'2017'!Q:Q,"&lt;&gt;")+SUMIFS('2017'!$J:$J,'2017'!$E:$E,B114,'2017'!$F:$F,A114,'2017'!AA:AA,"CRO",'2017'!R:R,"&lt;&gt;"), 0)</f>
        <v>0</v>
      </c>
      <c r="AC114" s="0" t="n">
        <f aca="false">IFERROR(SUMIFS('2017'!M:M,'2017'!AA:AA,"CRO",'2017'!F:F,A114,'2017'!C:C,B114)+SUMIFS('2017'!P:P,'2017'!AA:AA,"CRO",'2017'!F:F,A114,'2017'!C:C,B114)+SUMIFS('2017'!N:N,'2017'!AA:AA,"CRO",'2017'!F:F,A114,'2017'!D:D,B114)+SUMIFS('2017'!N:N,'2017'!AA:AA,"CRO",'2017'!F:F,A114,'2017'!D:D,B114)+SUMIFS('2017'!O:O,'2017'!AA:AA,"CRO",'2017'!F:F,A114,'2017'!E:E,B114)+SUMIFS('2017'!R:R,'2017'!AA:AA,"CRO",'2017'!F:F,A114,'2017'!E:E,B114), 0)</f>
        <v>0</v>
      </c>
      <c r="AD114" s="0" t="n">
        <f aca="false">IFERROR(AC114/AB114, 0)</f>
        <v>0</v>
      </c>
      <c r="AE114" s="0" t="n">
        <f aca="false">SUM(AH114,AK114,AN114)</f>
        <v>0</v>
      </c>
      <c r="AF114" s="0" t="n">
        <f aca="false">SUM(AI114,AL114,AO114)</f>
        <v>0</v>
      </c>
      <c r="AG114" s="7" t="n">
        <f aca="false">IFERROR(AF114/AE114, 0)</f>
        <v>0</v>
      </c>
      <c r="AH114" s="0" t="n">
        <f aca="false">IFERROR(SUMIFS('2016'!$G:$G,'2016'!F:F,A114,'2016'!C:C,B114,'2016'!D:D,"",'2016'!AA:AA,"JRO",'2016'!L:L,"&lt;&gt;"), 0)</f>
        <v>0</v>
      </c>
      <c r="AI114" s="0" t="n">
        <f aca="false">IFERROR(SUMIFS('2016'!L:L,'2016'!F:F,A114,'2016'!C:C,B114,'2016'!D:D,"",'2016'!AA:AA,"JRO"), 0)</f>
        <v>0</v>
      </c>
      <c r="AJ114" s="7" t="n">
        <f aca="false">IFERROR(AI114/AH114, 0)</f>
        <v>0</v>
      </c>
      <c r="AK114" s="0" t="n">
        <f aca="false">IFERROR(SUMIFS('2016'!$G:$G,'2016'!F:F,A114,'2016'!C:C,B114,'2016'!D:D,"",'2016'!AA:AA,"NRO",'2016'!L:L,"&lt;&gt;"), 0)</f>
        <v>0</v>
      </c>
      <c r="AL114" s="0" t="n">
        <f aca="false">IFERROR(SUMIFS('2016'!L:L,'2016'!F:F,A114,'2016'!C:C,B114,'2016'!D:D,"",'2016'!AA:AA,"NRO"), 0)</f>
        <v>0</v>
      </c>
      <c r="AM114" s="0" t="n">
        <f aca="false">IFERROR(AL114/AK114, 0)</f>
        <v>0</v>
      </c>
      <c r="AN114" s="0" t="n">
        <f aca="false">IFERROR(SUMIFS('2016'!$G:$G,'2016'!F:F,A114,'2016'!C:C,B114,'2016'!D:D,"",'2016'!AA:AA,"CRO",'2016'!L:L,"&lt;&gt;"), 0)</f>
        <v>0</v>
      </c>
      <c r="AO114" s="0" t="n">
        <f aca="false">IFERROR(SUMIFS('2016'!L:L,'2016'!F:F,A114,'2016'!C:C,B114,'2016'!D:D,"",'2016'!AA:AA,"CRO"), 0)</f>
        <v>0</v>
      </c>
      <c r="AP114" s="0" t="n">
        <f aca="false">IFERROR(AO114/AN114, 0)</f>
        <v>0</v>
      </c>
      <c r="AQ114" s="0" t="n">
        <f aca="false">SUM(AT114,AW114,AZ114)</f>
        <v>0</v>
      </c>
      <c r="AR114" s="0" t="n">
        <f aca="false">SUM(AU114,AX114,BA114)</f>
        <v>0</v>
      </c>
      <c r="AS114" s="7" t="n">
        <f aca="false">IFERROR(AR114/AQ114, 0)</f>
        <v>0</v>
      </c>
      <c r="AT114" s="0" t="n">
        <f aca="false">IFERROR(SUMIFS('2015'!$G:$G,'2015'!F:F,A114,'2015'!C:C,B114,'2015'!D:D,"",'2015'!AA:AA,"JRO",'2015'!L:L,"&lt;&gt;"), 0)</f>
        <v>0</v>
      </c>
      <c r="AU114" s="0" t="n">
        <f aca="false">IFERROR(SUMIFS('2015'!L:L,'2015'!F:F,A114,'2015'!C:C,B114,'2015'!D:D,"",'2015'!AA:AA,"JRO"), 0)</f>
        <v>0</v>
      </c>
      <c r="AV114" s="0" t="n">
        <f aca="false">IFERROR(AU114/AT114, 0)</f>
        <v>0</v>
      </c>
      <c r="AW114" s="0" t="n">
        <f aca="false">IFERROR(SUMIFS('2015'!$G:$G,'2015'!F:F,A114,'2015'!C:C,B114,'2015'!D:D,"",'2015'!AA:AA,"NRO",'2015'!L:L,"&lt;&gt;"), 0)</f>
        <v>0</v>
      </c>
      <c r="AX114" s="0" t="n">
        <f aca="false">IFERROR(SUMIFS('2015'!L:L,'2015'!F:F,A114,'2015'!C:C,B114,'2015'!D:D,"",'2015'!AA:AA,"NRO"), 0)</f>
        <v>0</v>
      </c>
      <c r="AY114" s="0" t="n">
        <f aca="false">IFERROR(AX114/AW114, 0)</f>
        <v>0</v>
      </c>
      <c r="AZ114" s="0" t="n">
        <f aca="false">IFERROR(SUMIFS('2015'!$G:$G,'2015'!F:F,A114,'2015'!C:C,B114,'2015'!D:D,"",'2015'!AA:AA,"CRO",'2015'!L:L,"&lt;&gt;"), 0)</f>
        <v>0</v>
      </c>
      <c r="BA114" s="0" t="n">
        <f aca="false">IFERROR(SUMIFS('2015'!L:L,'2015'!F:F,A114,'2015'!C:C,B114,'2015'!D:D,"",'2015'!AA:AA,"CRO"), 0)</f>
        <v>0</v>
      </c>
      <c r="BB114" s="0" t="n">
        <f aca="false">IFERROR(BA114/AZ114, 0)</f>
        <v>0</v>
      </c>
      <c r="BC114" s="0" t="n">
        <f aca="false">SUM(BF114,BI114)</f>
        <v>0</v>
      </c>
      <c r="BD114" s="0" t="n">
        <f aca="false">SUM(BG114,BJ114)</f>
        <v>0</v>
      </c>
      <c r="BE114" s="7" t="n">
        <f aca="false">IFERROR(BD114/BC114, 0)</f>
        <v>0</v>
      </c>
      <c r="BF114" s="0" t="n">
        <f aca="false">IFERROR(SUMIFS('2014'!$G:$G,'2014'!F:F,A114,'2014'!C:C,B114,'2014'!D:D,"",'2014'!AA:AA,"JRO",'2014'!L:L,"&lt;&gt;"), 0)</f>
        <v>0</v>
      </c>
      <c r="BG114" s="0" t="n">
        <f aca="false">IFERROR(SUMIFS('2014'!L:L,'2014'!F:F,A114,'2014'!C:C,B114,'2014'!D:D,"",'2014'!AA:AA,"JRO"), 0)</f>
        <v>0</v>
      </c>
      <c r="BH114" s="7" t="n">
        <f aca="false">IFERROR(BG114/BF114, 0)</f>
        <v>0</v>
      </c>
      <c r="BI114" s="0" t="n">
        <f aca="false">IFERROR(SUMIFS('2014'!$G:$G,'2014'!F:F,A114,'2014'!C:C,B114,'2014'!D:D,"",'2014'!AA:AA,"CRO",'2014'!L:L,"&lt;&gt;"), 0)</f>
        <v>0</v>
      </c>
      <c r="BJ114" s="0" t="n">
        <f aca="false">IFERROR(SUMIFS('2014'!L:L,'2014'!F:F,A114,'2014'!C:C,B114,'2014'!D:D,"",'2014'!AA:AA,"CRO"), 0)</f>
        <v>0</v>
      </c>
      <c r="BK114" s="0" t="n">
        <f aca="false">IFERROR(BJ114/BI114, 0)</f>
        <v>0</v>
      </c>
      <c r="BL114" s="0" t="n">
        <f aca="false">IFERROR(SUMIFS('2013'!$G:$G,'2013'!F:F,A114,'2013'!C:C,B114,'2013'!D:D,"",'2013'!AA:AA,"JRO",'2013'!L:L,"&lt;&gt;"), 0)</f>
        <v>0</v>
      </c>
      <c r="BM114" s="0" t="n">
        <f aca="false">IFERROR(SUMIFS('2013'!L:L,'2013'!F:F,A114,'2013'!C:C,B114,'2013'!D:D,"",'2013'!AA:AA,"JRO"), 0)</f>
        <v>0</v>
      </c>
      <c r="BN114" s="0" t="n">
        <f aca="false">IFERROR(BM114/BL114, 0)</f>
        <v>0</v>
      </c>
      <c r="BO114" s="0" t="n">
        <f aca="false">IFERROR(SUMIFS('2012'!$G:$G,'2012'!F:F,A114,'2012'!C:C,B114,'2012'!D:D,"",'2012'!AA:AA,"JRO",'2012'!L:L,"&lt;&gt;"), 0)</f>
        <v>0</v>
      </c>
      <c r="BP114" s="0" t="n">
        <f aca="false">IFERROR(SUMIFS('2012'!L:L,'2012'!F:F,A114,'2012'!C:C,B114,'2012'!D:D,"",'2012'!AA:AA,"JRO"), 0)</f>
        <v>0</v>
      </c>
      <c r="BQ114" s="0" t="n">
        <f aca="false">IFERROR(BP114/BO114, 0)</f>
        <v>0</v>
      </c>
      <c r="BR114" s="0" t="n">
        <f aca="false">IFERROR(SUMIFS('2011'!$G:$G,'2011'!F:F,A114,'2011'!C:C,B114,'2011'!D:D,"",'2011'!AA:AA,"JRO",'2011'!L:L,"&lt;&gt;"), 0)</f>
        <v>0</v>
      </c>
      <c r="BS114" s="0" t="n">
        <f aca="false">IFERROR(SUMIFS('2011'!L:L,'2011'!F:F,A114,'2011'!C:C,B114,'2011'!D:D,"",'2011'!AA:AA,"JRO"), 0)</f>
        <v>0</v>
      </c>
      <c r="BT114" s="7" t="n">
        <f aca="false">IFERROR(BS114/BR114, 0)</f>
        <v>0</v>
      </c>
      <c r="BU114" s="0" t="n">
        <f aca="false">IFERROR(SUMIFS('2010'!$G:$G,'2010'!F:F,A114,'2010'!C:C,B114,'2010'!D:D,"",'2010'!AA:AA,"JRO",'2010'!L:L,"&lt;&gt;"), 0)</f>
        <v>0</v>
      </c>
      <c r="BV114" s="0" t="n">
        <f aca="false">IFERROR(SUMIFS('2010'!L:L,'2010'!F:F,A114,'2010'!C:C,B114,'2010'!D:D,"",'2010'!AA:AA,"JRO"), 0)</f>
        <v>0</v>
      </c>
      <c r="BW114" s="7" t="n">
        <f aca="false">IFERROR(BV114/BU114, 0)</f>
        <v>0</v>
      </c>
      <c r="BX114" s="0" t="n">
        <f aca="false">IFERROR(SUMIFS('2009'!$G:$G,'2009'!F:F,A114,'2009'!C:C,B114,'2009'!D:D,"",'2009'!AA:AA,"JRO",'2009'!L:L,"&lt;&gt;"), 0)</f>
        <v>0</v>
      </c>
      <c r="BY114" s="0" t="n">
        <f aca="false">IFERROR(SUMIFS('2009'!L:L,'2009'!F:F,A114,'2009'!C:C,B114,'2009'!D:D,"",'2009'!AA:AA,"JRO"), 0)</f>
        <v>0</v>
      </c>
      <c r="BZ114" s="7" t="n">
        <f aca="false">IFERROR(BY114/BX114, 0)</f>
        <v>0</v>
      </c>
    </row>
    <row r="115" customFormat="false" ht="15" hidden="false" customHeight="false" outlineLevel="0" collapsed="false">
      <c r="A115" s="0" t="s">
        <v>96</v>
      </c>
      <c r="B115" s="16" t="s">
        <v>64</v>
      </c>
      <c r="C115" s="56" t="n">
        <f aca="false">IFERROR(AVERAGEIFS(I115:BZ115,I$2:BZ$2,"JRO escorts per deportee",I115:BZ115,"&lt;&gt;0"), 0)</f>
        <v>0</v>
      </c>
      <c r="D115" s="13" t="n">
        <f aca="false">IFERROR(AVERAGEIFS(I115:BZ115,I$2:BZ$2,"NRO escorts per deportee",I115:BZ115,"&lt;&gt;0"), 0)</f>
        <v>0</v>
      </c>
      <c r="E115" s="13" t="n">
        <f aca="false">IFERROR(AVERAGEIFS(I115:BZ115,I$2:BZ$2,"CRO escorts per deportee",I115:BZ115,"&lt;&gt;0"), 0)</f>
        <v>0</v>
      </c>
      <c r="G115" s="0" t="n">
        <f aca="false">SUM(J115,M115,P115)</f>
        <v>0</v>
      </c>
      <c r="H115" s="0" t="n">
        <f aca="false">SUM(K115,N115,Q115)</f>
        <v>0</v>
      </c>
      <c r="I115" s="7" t="n">
        <f aca="false">IFERROR(H115/G115, 0)</f>
        <v>0</v>
      </c>
      <c r="J115" s="0" t="n">
        <f aca="false">IFERROR(SUMIFS('2018'!$H:$H,'2018'!$C:$C,B115,'2018'!$F:$F,A115,'2018'!AA:AA,"JRO",'2018'!P:P,"&lt;&gt;")+SUMIFS('2018'!$I:$I,'2018'!$D:$D,B115,'2018'!$F:$F,A115,'2018'!AA:AA,"JRO",'2018'!Q:Q,"&lt;&gt;")+SUMIFS('2018'!$J:$J,'2018'!$E:$E,B115,'2018'!$F:$F,A115,'2018'!AA:AA,"JRO",'2018'!R:R,"&lt;&gt;"), 0)</f>
        <v>0</v>
      </c>
      <c r="K115" s="0" t="n">
        <f aca="false">IFERROR(SUMIFS('2018'!M:M,'2018'!AA:AA,"JRO",'2018'!F:F,A115,'2018'!C:C,B115)+SUMIFS('2018'!P:P,'2018'!AA:AA,"JRO",'2018'!F:F,A115,'2018'!C:C,B115)+SUMIFS('2018'!N:N,'2018'!AA:AA,"JRO",'2018'!F:F,A115,'2018'!D:D,B115)+SUMIFS('2018'!N:N,'2018'!AA:AA,"JRO",'2018'!F:F,A115,'2018'!D:D,B115)+SUMIFS('2018'!O:O,'2018'!AA:AA,"JRO",'2018'!F:F,A115,'2018'!E:E,B115)+SUMIFS('2018'!R:R,'2018'!AA:AA,"JRO",'2018'!F:F,A115,'2018'!E:E,B115), 0)</f>
        <v>0</v>
      </c>
      <c r="L115" s="7" t="n">
        <f aca="false">IFERROR(K115/J115, 0)</f>
        <v>0</v>
      </c>
      <c r="M115" s="0" t="n">
        <f aca="false">IFERROR(SUMIFS('2018'!$H:$H,'2018'!$C:$C,B115,'2018'!$F:$F,A115,'2018'!AA:AA,"NRO",'2018'!P:P,"&lt;&gt;")+SUMIFS('2018'!$I:$I,'2018'!$D:$D,B115,'2018'!$F:$F,A115,'2018'!AA:AA,"NRO",'2018'!Q:Q,"&lt;&gt;")+SUMIFS('2018'!$J:$J,'2018'!$E:$E,B115,'2018'!$F:$F,A115,'2018'!AA:AA,"NRO",'2018'!R:R,"&lt;&gt;"), 0)</f>
        <v>0</v>
      </c>
      <c r="N115" s="0" t="n">
        <f aca="false">IFERROR(SUMIFS('2018'!M:M,'2018'!AA:AA,"NRO",'2018'!F:F,A115,'2018'!C:C,B115)+SUMIFS('2018'!P:P,'2018'!AA:AA,"NRO",'2018'!F:F,A115,'2018'!C:C,B115)+SUMIFS('2018'!N:N,'2018'!AA:AA,"NRO",'2018'!F:F,A115,'2018'!D:D,B115)+SUMIFS('2018'!N:N,'2018'!AA:AA,"NRO",'2018'!F:F,A115,'2018'!D:D,B115)+SUMIFS('2018'!O:O,'2018'!AA:AA,"NRO",'2018'!F:F,A115,'2018'!E:E,B115)+SUMIFS('2018'!R:R,'2018'!AA:AA,"NRO",'2018'!F:F,A115,'2018'!E:E,B115), 0)</f>
        <v>0</v>
      </c>
      <c r="O115" s="7" t="n">
        <f aca="false">IFERROR(N115/M115, 0)</f>
        <v>0</v>
      </c>
      <c r="P115" s="0" t="n">
        <f aca="false">IFERROR(SUMIFS('2018'!$H:$H,'2018'!$C:$C,B115,'2018'!$F:$F,A115,'2018'!AA:AA,"CRO")+SUMIFS('2018'!$I:$I,'2018'!$D:$D,B115,'2018'!$F:$F,A115,'2018'!AA:AA,"CRO")+SUMIFS('2018'!$J:$J,'2018'!$E:$E,B115,'2018'!$F:$F,A115,'2018'!AA:AA,"CRO"), 0)</f>
        <v>0</v>
      </c>
      <c r="Q115" s="0" t="n">
        <f aca="false">IFERROR(SUMIFS('2018'!M:M,'2018'!AA:AA,"CRO",'2018'!F:F,A115,'2018'!C:C,B115)+SUMIFS('2018'!P:P,'2018'!AA:AA,"CRO",'2018'!F:F,A115,'2018'!C:C,B115)+SUMIFS('2018'!N:N,'2018'!AA:AA,"CRO",'2018'!F:F,A115,'2018'!D:D,B115)+SUMIFS('2018'!N:N,'2018'!AA:AA,"CRO",'2018'!F:F,A115,'2018'!D:D,B115)+SUMIFS('2018'!O:O,'2018'!AA:AA,"CRO",'2018'!F:F,A115,'2018'!E:E,B115)+SUMIFS('2018'!R:R,'2018'!AA:AA,"CRO",'2018'!F:F,A115,'2018'!E:E,B115), 0)</f>
        <v>0</v>
      </c>
      <c r="R115" s="7" t="n">
        <f aca="false">IFERROR(Q115/P115, 0)</f>
        <v>0</v>
      </c>
      <c r="S115" s="7" t="n">
        <f aca="false">SUM(V115,Y115,AB115)</f>
        <v>0</v>
      </c>
      <c r="T115" s="7" t="n">
        <f aca="false">SUM(W115,Z115,AC115)</f>
        <v>0</v>
      </c>
      <c r="U115" s="7" t="n">
        <f aca="false">IFERROR(T115/S115, 0)</f>
        <v>0</v>
      </c>
      <c r="V115" s="0" t="n">
        <f aca="false">SUMIFS('2017'!$H:$H,'2017'!$C:$C,B115,'2017'!$F:$F,A115,'2017'!AA:AA,"JRO",'2017'!P:P,"&lt;&gt;")+SUMIFS('2017'!$I:$I,'2017'!$D:$D,B115,'2017'!$F:$F,A115,'2017'!AA:AA,"JRO",'2017'!Q:Q,"&lt;&gt;")+SUMIFS('2017'!$J:$J,'2017'!$E:$E,B115,'2017'!$F:$F,A115,'2017'!AA:AA,"JRO",'2017'!R:R,"&lt;&gt;")</f>
        <v>0</v>
      </c>
      <c r="W115" s="0" t="n">
        <f aca="false">IFERROR(SUMIFS('2017'!M:M,'2017'!AA:AA,"JRO",'2017'!F:F,A115,'2017'!C:C,B115)+SUMIFS('2017'!P:P,'2017'!AA:AA,"JRO",'2017'!F:F,A115,'2017'!C:C,B115)+SUMIFS('2017'!N:N,'2017'!AA:AA,"JRO",'2017'!F:F,A115,'2017'!D:D,B115)+SUMIFS('2017'!N:N,'2017'!AA:AA,"JRO",'2017'!F:F,A115,'2017'!D:D,B115)+SUMIFS('2017'!O:O,'2017'!AA:AA,"JRO",'2017'!F:F,A115,'2017'!E:E,B115)+SUMIFS('2017'!R:R,'2017'!AA:AA,"JRO",'2017'!F:F,A115,'2017'!E:E,B115), 0)</f>
        <v>0</v>
      </c>
      <c r="X115" s="7" t="n">
        <f aca="false">IFERROR(W115/V115, 0)</f>
        <v>0</v>
      </c>
      <c r="Y115" s="0" t="n">
        <f aca="false">IFERROR(SUMIFS('2017'!$H:$H,'2017'!$C:$C,B115,'2017'!$F:$F,A115,'2017'!AA:AA,"NRO",'2017'!P:P,"&lt;&gt;")+SUMIFS('2017'!$I:$I,'2017'!$D:$D,B115,'2017'!$F:$F,A115,'2017'!AA:AA,"NRO",'2017'!Q:Q,"&lt;&gt;")+SUMIFS('2017'!$J:$J,'2017'!$E:$E,B115,'2017'!$F:$F,A115,'2017'!AA:AA,"NRO",'2017'!R:R,"&lt;&gt;"), 0)</f>
        <v>0</v>
      </c>
      <c r="Z115" s="0" t="n">
        <f aca="false">IFERROR(SUMIFS('2017'!M:M,'2017'!AA:AA,"NRO",'2017'!F:F,A115,'2017'!C:C,B115)+SUMIFS('2017'!P:P,'2017'!AA:AA,"NRO",'2017'!F:F,A115,'2017'!C:C,B115)+SUMIFS('2017'!N:N,'2017'!AA:AA,"NRO",'2017'!F:F,A115,'2017'!D:D,B115)+SUMIFS('2017'!N:N,'2017'!AA:AA,"NRO",'2017'!F:F,A115,'2017'!D:D,B115)+SUMIFS('2017'!O:O,'2017'!AA:AA,"NRO",'2017'!F:F,A115,'2017'!E:E,B115)+SUMIFS('2017'!R:R,'2017'!AA:AA,"NRO",'2017'!F:F,A115,'2017'!E:E,B115), 0)</f>
        <v>0</v>
      </c>
      <c r="AA115" s="7" t="n">
        <f aca="false">IFERROR(Z115/Y115, 0)</f>
        <v>0</v>
      </c>
      <c r="AB115" s="0" t="n">
        <f aca="false">IFERROR(SUMIFS('2017'!$H:$H,'2017'!$C:$C,B115,'2017'!$F:$F,A115,'2017'!AA:AA,"CRO",'2017'!P:P,"&lt;&gt;")+SUMIFS('2017'!$I:$I,'2017'!$D:$D,B115,'2017'!$F:$F,A115,'2017'!AA:AA,"CRO",'2017'!Q:Q,"&lt;&gt;")+SUMIFS('2017'!$J:$J,'2017'!$E:$E,B115,'2017'!$F:$F,A115,'2017'!AA:AA,"CRO",'2017'!R:R,"&lt;&gt;"), 0)</f>
        <v>0</v>
      </c>
      <c r="AC115" s="0" t="n">
        <f aca="false">IFERROR(SUMIFS('2017'!M:M,'2017'!AA:AA,"CRO",'2017'!F:F,A115,'2017'!C:C,B115)+SUMIFS('2017'!P:P,'2017'!AA:AA,"CRO",'2017'!F:F,A115,'2017'!C:C,B115)+SUMIFS('2017'!N:N,'2017'!AA:AA,"CRO",'2017'!F:F,A115,'2017'!D:D,B115)+SUMIFS('2017'!N:N,'2017'!AA:AA,"CRO",'2017'!F:F,A115,'2017'!D:D,B115)+SUMIFS('2017'!O:O,'2017'!AA:AA,"CRO",'2017'!F:F,A115,'2017'!E:E,B115)+SUMIFS('2017'!R:R,'2017'!AA:AA,"CRO",'2017'!F:F,A115,'2017'!E:E,B115), 0)</f>
        <v>0</v>
      </c>
      <c r="AD115" s="0" t="n">
        <f aca="false">IFERROR(AC115/AB115, 0)</f>
        <v>0</v>
      </c>
      <c r="AE115" s="0" t="n">
        <f aca="false">SUM(AH115,AK115,AN115)</f>
        <v>0</v>
      </c>
      <c r="AF115" s="0" t="n">
        <f aca="false">SUM(AI115,AL115,AO115)</f>
        <v>0</v>
      </c>
      <c r="AG115" s="7" t="n">
        <f aca="false">IFERROR(AF115/AE115, 0)</f>
        <v>0</v>
      </c>
      <c r="AH115" s="0" t="n">
        <f aca="false">IFERROR(SUMIFS('2016'!$G:$G,'2016'!F:F,A115,'2016'!C:C,B115,'2016'!D:D,"",'2016'!AA:AA,"JRO",'2016'!L:L,"&lt;&gt;"), 0)</f>
        <v>0</v>
      </c>
      <c r="AI115" s="0" t="n">
        <f aca="false">IFERROR(SUMIFS('2016'!L:L,'2016'!F:F,A115,'2016'!C:C,B115,'2016'!D:D,"",'2016'!AA:AA,"JRO"), 0)</f>
        <v>0</v>
      </c>
      <c r="AJ115" s="7" t="n">
        <f aca="false">IFERROR(AI115/AH115, 0)</f>
        <v>0</v>
      </c>
      <c r="AK115" s="0" t="n">
        <f aca="false">IFERROR(SUMIFS('2016'!$G:$G,'2016'!F:F,A115,'2016'!C:C,B115,'2016'!D:D,"",'2016'!AA:AA,"NRO",'2016'!L:L,"&lt;&gt;"), 0)</f>
        <v>0</v>
      </c>
      <c r="AL115" s="0" t="n">
        <f aca="false">IFERROR(SUMIFS('2016'!L:L,'2016'!F:F,A115,'2016'!C:C,B115,'2016'!D:D,"",'2016'!AA:AA,"NRO"), 0)</f>
        <v>0</v>
      </c>
      <c r="AM115" s="0" t="n">
        <f aca="false">IFERROR(AL115/AK115, 0)</f>
        <v>0</v>
      </c>
      <c r="AN115" s="0" t="n">
        <f aca="false">IFERROR(SUMIFS('2016'!$G:$G,'2016'!F:F,A115,'2016'!C:C,B115,'2016'!D:D,"",'2016'!AA:AA,"CRO",'2016'!L:L,"&lt;&gt;"), 0)</f>
        <v>0</v>
      </c>
      <c r="AO115" s="0" t="n">
        <f aca="false">IFERROR(SUMIFS('2016'!L:L,'2016'!F:F,A115,'2016'!C:C,B115,'2016'!D:D,"",'2016'!AA:AA,"CRO"), 0)</f>
        <v>0</v>
      </c>
      <c r="AP115" s="0" t="n">
        <f aca="false">IFERROR(AO115/AN115, 0)</f>
        <v>0</v>
      </c>
      <c r="AQ115" s="0" t="n">
        <f aca="false">SUM(AT115,AW115,AZ115)</f>
        <v>0</v>
      </c>
      <c r="AR115" s="0" t="n">
        <f aca="false">SUM(AU115,AX115,BA115)</f>
        <v>0</v>
      </c>
      <c r="AS115" s="7" t="n">
        <f aca="false">IFERROR(AR115/AQ115, 0)</f>
        <v>0</v>
      </c>
      <c r="AT115" s="0" t="n">
        <f aca="false">IFERROR(SUMIFS('2015'!$G:$G,'2015'!F:F,A115,'2015'!C:C,B115,'2015'!D:D,"",'2015'!AA:AA,"JRO",'2015'!L:L,"&lt;&gt;"), 0)</f>
        <v>0</v>
      </c>
      <c r="AU115" s="0" t="n">
        <f aca="false">IFERROR(SUMIFS('2015'!L:L,'2015'!F:F,A115,'2015'!C:C,B115,'2015'!D:D,"",'2015'!AA:AA,"JRO"), 0)</f>
        <v>0</v>
      </c>
      <c r="AV115" s="0" t="n">
        <f aca="false">IFERROR(AU115/AT115, 0)</f>
        <v>0</v>
      </c>
      <c r="AW115" s="0" t="n">
        <f aca="false">IFERROR(SUMIFS('2015'!$G:$G,'2015'!F:F,A115,'2015'!C:C,B115,'2015'!D:D,"",'2015'!AA:AA,"NRO",'2015'!L:L,"&lt;&gt;"), 0)</f>
        <v>0</v>
      </c>
      <c r="AX115" s="0" t="n">
        <f aca="false">IFERROR(SUMIFS('2015'!L:L,'2015'!F:F,A115,'2015'!C:C,B115,'2015'!D:D,"",'2015'!AA:AA,"NRO"), 0)</f>
        <v>0</v>
      </c>
      <c r="AY115" s="0" t="n">
        <f aca="false">IFERROR(AX115/AW115, 0)</f>
        <v>0</v>
      </c>
      <c r="AZ115" s="0" t="n">
        <f aca="false">IFERROR(SUMIFS('2015'!$G:$G,'2015'!F:F,A115,'2015'!C:C,B115,'2015'!D:D,"",'2015'!AA:AA,"CRO",'2015'!L:L,"&lt;&gt;"), 0)</f>
        <v>0</v>
      </c>
      <c r="BA115" s="0" t="n">
        <f aca="false">IFERROR(SUMIFS('2015'!L:L,'2015'!F:F,A115,'2015'!C:C,B115,'2015'!D:D,"",'2015'!AA:AA,"CRO"), 0)</f>
        <v>0</v>
      </c>
      <c r="BB115" s="0" t="n">
        <f aca="false">IFERROR(BA115/AZ115, 0)</f>
        <v>0</v>
      </c>
      <c r="BC115" s="0" t="n">
        <f aca="false">SUM(BF115,BI115)</f>
        <v>0</v>
      </c>
      <c r="BD115" s="0" t="n">
        <f aca="false">SUM(BG115,BJ115)</f>
        <v>0</v>
      </c>
      <c r="BE115" s="7" t="n">
        <f aca="false">IFERROR(BD115/BC115, 0)</f>
        <v>0</v>
      </c>
      <c r="BF115" s="0" t="n">
        <f aca="false">IFERROR(SUMIFS('2014'!$G:$G,'2014'!F:F,A115,'2014'!C:C,B115,'2014'!D:D,"",'2014'!AA:AA,"JRO",'2014'!L:L,"&lt;&gt;"), 0)</f>
        <v>0</v>
      </c>
      <c r="BG115" s="0" t="n">
        <f aca="false">IFERROR(SUMIFS('2014'!L:L,'2014'!F:F,A115,'2014'!C:C,B115,'2014'!D:D,"",'2014'!AA:AA,"JRO"), 0)</f>
        <v>0</v>
      </c>
      <c r="BH115" s="7" t="n">
        <f aca="false">IFERROR(BG115/BF115, 0)</f>
        <v>0</v>
      </c>
      <c r="BI115" s="0" t="n">
        <f aca="false">IFERROR(SUMIFS('2014'!$G:$G,'2014'!F:F,A115,'2014'!C:C,B115,'2014'!D:D,"",'2014'!AA:AA,"CRO",'2014'!L:L,"&lt;&gt;"), 0)</f>
        <v>0</v>
      </c>
      <c r="BJ115" s="0" t="n">
        <f aca="false">IFERROR(SUMIFS('2014'!L:L,'2014'!F:F,A115,'2014'!C:C,B115,'2014'!D:D,"",'2014'!AA:AA,"CRO"), 0)</f>
        <v>0</v>
      </c>
      <c r="BK115" s="0" t="n">
        <f aca="false">IFERROR(BJ115/BI115, 0)</f>
        <v>0</v>
      </c>
      <c r="BL115" s="0" t="n">
        <f aca="false">IFERROR(SUMIFS('2013'!$G:$G,'2013'!F:F,A115,'2013'!C:C,B115,'2013'!D:D,"",'2013'!AA:AA,"JRO",'2013'!L:L,"&lt;&gt;"), 0)</f>
        <v>0</v>
      </c>
      <c r="BM115" s="0" t="n">
        <f aca="false">IFERROR(SUMIFS('2013'!L:L,'2013'!F:F,A115,'2013'!C:C,B115,'2013'!D:D,"",'2013'!AA:AA,"JRO"), 0)</f>
        <v>0</v>
      </c>
      <c r="BN115" s="0" t="n">
        <f aca="false">IFERROR(BM115/BL115, 0)</f>
        <v>0</v>
      </c>
      <c r="BO115" s="0" t="n">
        <f aca="false">IFERROR(SUMIFS('2012'!$G:$G,'2012'!F:F,A115,'2012'!C:C,B115,'2012'!D:D,"",'2012'!AA:AA,"JRO",'2012'!L:L,"&lt;&gt;"), 0)</f>
        <v>0</v>
      </c>
      <c r="BP115" s="0" t="n">
        <f aca="false">IFERROR(SUMIFS('2012'!L:L,'2012'!F:F,A115,'2012'!C:C,B115,'2012'!D:D,"",'2012'!AA:AA,"JRO"), 0)</f>
        <v>0</v>
      </c>
      <c r="BQ115" s="0" t="n">
        <f aca="false">IFERROR(BP115/BO115, 0)</f>
        <v>0</v>
      </c>
      <c r="BR115" s="0" t="n">
        <f aca="false">IFERROR(SUMIFS('2011'!$G:$G,'2011'!F:F,A115,'2011'!C:C,B115,'2011'!D:D,"",'2011'!AA:AA,"JRO",'2011'!L:L,"&lt;&gt;"), 0)</f>
        <v>0</v>
      </c>
      <c r="BS115" s="0" t="n">
        <f aca="false">IFERROR(SUMIFS('2011'!L:L,'2011'!F:F,A115,'2011'!C:C,B115,'2011'!D:D,"",'2011'!AA:AA,"JRO"), 0)</f>
        <v>0</v>
      </c>
      <c r="BT115" s="7" t="n">
        <f aca="false">IFERROR(BS115/BR115, 0)</f>
        <v>0</v>
      </c>
      <c r="BU115" s="0" t="n">
        <f aca="false">IFERROR(SUMIFS('2010'!$G:$G,'2010'!F:F,A115,'2010'!C:C,B115,'2010'!D:D,"",'2010'!AA:AA,"JRO",'2010'!L:L,"&lt;&gt;"), 0)</f>
        <v>0</v>
      </c>
      <c r="BV115" s="0" t="n">
        <f aca="false">IFERROR(SUMIFS('2010'!L:L,'2010'!F:F,A115,'2010'!C:C,B115,'2010'!D:D,"",'2010'!AA:AA,"JRO"), 0)</f>
        <v>0</v>
      </c>
      <c r="BW115" s="7" t="n">
        <f aca="false">IFERROR(BV115/BU115, 0)</f>
        <v>0</v>
      </c>
      <c r="BX115" s="0" t="n">
        <f aca="false">IFERROR(SUMIFS('2009'!$G:$G,'2009'!F:F,A115,'2009'!C:C,B115,'2009'!D:D,"",'2009'!AA:AA,"JRO",'2009'!L:L,"&lt;&gt;"), 0)</f>
        <v>0</v>
      </c>
      <c r="BY115" s="0" t="n">
        <f aca="false">IFERROR(SUMIFS('2009'!L:L,'2009'!F:F,A115,'2009'!C:C,B115,'2009'!D:D,"",'2009'!AA:AA,"JRO"), 0)</f>
        <v>0</v>
      </c>
      <c r="BZ115" s="7" t="n">
        <f aca="false">IFERROR(BY115/BX115, 0)</f>
        <v>0</v>
      </c>
    </row>
    <row r="116" customFormat="false" ht="15" hidden="false" customHeight="false" outlineLevel="0" collapsed="false">
      <c r="A116" s="0" t="s">
        <v>96</v>
      </c>
      <c r="B116" s="13" t="s">
        <v>71</v>
      </c>
      <c r="C116" s="56" t="n">
        <f aca="false">IFERROR(AVERAGEIFS(I116:BZ116,I$2:BZ$2,"JRO escorts per deportee",I116:BZ116,"&lt;&gt;0"), 0)</f>
        <v>0</v>
      </c>
      <c r="D116" s="13" t="n">
        <f aca="false">IFERROR(AVERAGEIFS(I116:BZ116,I$2:BZ$2,"NRO escorts per deportee",I116:BZ116,"&lt;&gt;0"), 0)</f>
        <v>0</v>
      </c>
      <c r="E116" s="13" t="n">
        <f aca="false">IFERROR(AVERAGEIFS(I116:BZ116,I$2:BZ$2,"CRO escorts per deportee",I116:BZ116,"&lt;&gt;0"), 0)</f>
        <v>0</v>
      </c>
      <c r="G116" s="0" t="n">
        <f aca="false">SUM(J116,M116,P116)</f>
        <v>0</v>
      </c>
      <c r="H116" s="0" t="n">
        <f aca="false">SUM(K116,N116,Q116)</f>
        <v>0</v>
      </c>
      <c r="I116" s="7" t="n">
        <f aca="false">IFERROR(H116/G116, 0)</f>
        <v>0</v>
      </c>
      <c r="J116" s="0" t="n">
        <f aca="false">IFERROR(SUMIFS('2018'!$H:$H,'2018'!$C:$C,B116,'2018'!$F:$F,A116,'2018'!AA:AA,"JRO",'2018'!P:P,"&lt;&gt;")+SUMIFS('2018'!$I:$I,'2018'!$D:$D,B116,'2018'!$F:$F,A116,'2018'!AA:AA,"JRO",'2018'!Q:Q,"&lt;&gt;")+SUMIFS('2018'!$J:$J,'2018'!$E:$E,B116,'2018'!$F:$F,A116,'2018'!AA:AA,"JRO",'2018'!R:R,"&lt;&gt;"), 0)</f>
        <v>0</v>
      </c>
      <c r="K116" s="0" t="n">
        <f aca="false">IFERROR(SUMIFS('2018'!M:M,'2018'!AA:AA,"JRO",'2018'!F:F,A116,'2018'!C:C,B116)+SUMIFS('2018'!P:P,'2018'!AA:AA,"JRO",'2018'!F:F,A116,'2018'!C:C,B116)+SUMIFS('2018'!N:N,'2018'!AA:AA,"JRO",'2018'!F:F,A116,'2018'!D:D,B116)+SUMIFS('2018'!N:N,'2018'!AA:AA,"JRO",'2018'!F:F,A116,'2018'!D:D,B116)+SUMIFS('2018'!O:O,'2018'!AA:AA,"JRO",'2018'!F:F,A116,'2018'!E:E,B116)+SUMIFS('2018'!R:R,'2018'!AA:AA,"JRO",'2018'!F:F,A116,'2018'!E:E,B116), 0)</f>
        <v>0</v>
      </c>
      <c r="L116" s="7" t="n">
        <f aca="false">IFERROR(K116/J116, 0)</f>
        <v>0</v>
      </c>
      <c r="M116" s="0" t="n">
        <f aca="false">IFERROR(SUMIFS('2018'!$H:$H,'2018'!$C:$C,B116,'2018'!$F:$F,A116,'2018'!AA:AA,"NRO",'2018'!P:P,"&lt;&gt;")+SUMIFS('2018'!$I:$I,'2018'!$D:$D,B116,'2018'!$F:$F,A116,'2018'!AA:AA,"NRO",'2018'!Q:Q,"&lt;&gt;")+SUMIFS('2018'!$J:$J,'2018'!$E:$E,B116,'2018'!$F:$F,A116,'2018'!AA:AA,"NRO",'2018'!R:R,"&lt;&gt;"), 0)</f>
        <v>0</v>
      </c>
      <c r="N116" s="0" t="n">
        <f aca="false">IFERROR(SUMIFS('2018'!M:M,'2018'!AA:AA,"NRO",'2018'!F:F,A116,'2018'!C:C,B116)+SUMIFS('2018'!P:P,'2018'!AA:AA,"NRO",'2018'!F:F,A116,'2018'!C:C,B116)+SUMIFS('2018'!N:N,'2018'!AA:AA,"NRO",'2018'!F:F,A116,'2018'!D:D,B116)+SUMIFS('2018'!N:N,'2018'!AA:AA,"NRO",'2018'!F:F,A116,'2018'!D:D,B116)+SUMIFS('2018'!O:O,'2018'!AA:AA,"NRO",'2018'!F:F,A116,'2018'!E:E,B116)+SUMIFS('2018'!R:R,'2018'!AA:AA,"NRO",'2018'!F:F,A116,'2018'!E:E,B116), 0)</f>
        <v>0</v>
      </c>
      <c r="O116" s="7" t="n">
        <f aca="false">IFERROR(N116/M116, 0)</f>
        <v>0</v>
      </c>
      <c r="P116" s="0" t="n">
        <f aca="false">IFERROR(SUMIFS('2018'!$H:$H,'2018'!$C:$C,B116,'2018'!$F:$F,A116,'2018'!AA:AA,"CRO")+SUMIFS('2018'!$I:$I,'2018'!$D:$D,B116,'2018'!$F:$F,A116,'2018'!AA:AA,"CRO")+SUMIFS('2018'!$J:$J,'2018'!$E:$E,B116,'2018'!$F:$F,A116,'2018'!AA:AA,"CRO"), 0)</f>
        <v>0</v>
      </c>
      <c r="Q116" s="0" t="n">
        <f aca="false">IFERROR(SUMIFS('2018'!M:M,'2018'!AA:AA,"CRO",'2018'!F:F,A116,'2018'!C:C,B116)+SUMIFS('2018'!P:P,'2018'!AA:AA,"CRO",'2018'!F:F,A116,'2018'!C:C,B116)+SUMIFS('2018'!N:N,'2018'!AA:AA,"CRO",'2018'!F:F,A116,'2018'!D:D,B116)+SUMIFS('2018'!N:N,'2018'!AA:AA,"CRO",'2018'!F:F,A116,'2018'!D:D,B116)+SUMIFS('2018'!O:O,'2018'!AA:AA,"CRO",'2018'!F:F,A116,'2018'!E:E,B116)+SUMIFS('2018'!R:R,'2018'!AA:AA,"CRO",'2018'!F:F,A116,'2018'!E:E,B116), 0)</f>
        <v>0</v>
      </c>
      <c r="R116" s="7" t="n">
        <f aca="false">IFERROR(Q116/P116, 0)</f>
        <v>0</v>
      </c>
      <c r="S116" s="7" t="n">
        <f aca="false">SUM(V116,Y116,AB116)</f>
        <v>0</v>
      </c>
      <c r="T116" s="7" t="n">
        <f aca="false">SUM(W116,Z116,AC116)</f>
        <v>0</v>
      </c>
      <c r="U116" s="7" t="n">
        <f aca="false">IFERROR(T116/S116, 0)</f>
        <v>0</v>
      </c>
      <c r="V116" s="0" t="n">
        <f aca="false">SUMIFS('2017'!$H:$H,'2017'!$C:$C,B116,'2017'!$F:$F,A116,'2017'!AA:AA,"JRO",'2017'!P:P,"&lt;&gt;")+SUMIFS('2017'!$I:$I,'2017'!$D:$D,B116,'2017'!$F:$F,A116,'2017'!AA:AA,"JRO",'2017'!Q:Q,"&lt;&gt;")+SUMIFS('2017'!$J:$J,'2017'!$E:$E,B116,'2017'!$F:$F,A116,'2017'!AA:AA,"JRO",'2017'!R:R,"&lt;&gt;")</f>
        <v>0</v>
      </c>
      <c r="W116" s="0" t="n">
        <f aca="false">IFERROR(SUMIFS('2017'!M:M,'2017'!AA:AA,"JRO",'2017'!F:F,A116,'2017'!C:C,B116)+SUMIFS('2017'!P:P,'2017'!AA:AA,"JRO",'2017'!F:F,A116,'2017'!C:C,B116)+SUMIFS('2017'!N:N,'2017'!AA:AA,"JRO",'2017'!F:F,A116,'2017'!D:D,B116)+SUMIFS('2017'!N:N,'2017'!AA:AA,"JRO",'2017'!F:F,A116,'2017'!D:D,B116)+SUMIFS('2017'!O:O,'2017'!AA:AA,"JRO",'2017'!F:F,A116,'2017'!E:E,B116)+SUMIFS('2017'!R:R,'2017'!AA:AA,"JRO",'2017'!F:F,A116,'2017'!E:E,B116), 0)</f>
        <v>0</v>
      </c>
      <c r="X116" s="7" t="n">
        <f aca="false">IFERROR(W116/V116, 0)</f>
        <v>0</v>
      </c>
      <c r="Y116" s="0" t="n">
        <f aca="false">IFERROR(SUMIFS('2017'!$H:$H,'2017'!$C:$C,B116,'2017'!$F:$F,A116,'2017'!AA:AA,"NRO",'2017'!P:P,"&lt;&gt;")+SUMIFS('2017'!$I:$I,'2017'!$D:$D,B116,'2017'!$F:$F,A116,'2017'!AA:AA,"NRO",'2017'!Q:Q,"&lt;&gt;")+SUMIFS('2017'!$J:$J,'2017'!$E:$E,B116,'2017'!$F:$F,A116,'2017'!AA:AA,"NRO",'2017'!R:R,"&lt;&gt;"), 0)</f>
        <v>0</v>
      </c>
      <c r="Z116" s="0" t="n">
        <f aca="false">IFERROR(SUMIFS('2017'!M:M,'2017'!AA:AA,"NRO",'2017'!F:F,A116,'2017'!C:C,B116)+SUMIFS('2017'!P:P,'2017'!AA:AA,"NRO",'2017'!F:F,A116,'2017'!C:C,B116)+SUMIFS('2017'!N:N,'2017'!AA:AA,"NRO",'2017'!F:F,A116,'2017'!D:D,B116)+SUMIFS('2017'!N:N,'2017'!AA:AA,"NRO",'2017'!F:F,A116,'2017'!D:D,B116)+SUMIFS('2017'!O:O,'2017'!AA:AA,"NRO",'2017'!F:F,A116,'2017'!E:E,B116)+SUMIFS('2017'!R:R,'2017'!AA:AA,"NRO",'2017'!F:F,A116,'2017'!E:E,B116), 0)</f>
        <v>0</v>
      </c>
      <c r="AA116" s="7" t="n">
        <f aca="false">IFERROR(Z116/Y116, 0)</f>
        <v>0</v>
      </c>
      <c r="AB116" s="0" t="n">
        <f aca="false">IFERROR(SUMIFS('2017'!$H:$H,'2017'!$C:$C,B116,'2017'!$F:$F,A116,'2017'!AA:AA,"CRO",'2017'!P:P,"&lt;&gt;")+SUMIFS('2017'!$I:$I,'2017'!$D:$D,B116,'2017'!$F:$F,A116,'2017'!AA:AA,"CRO",'2017'!Q:Q,"&lt;&gt;")+SUMIFS('2017'!$J:$J,'2017'!$E:$E,B116,'2017'!$F:$F,A116,'2017'!AA:AA,"CRO",'2017'!R:R,"&lt;&gt;"), 0)</f>
        <v>0</v>
      </c>
      <c r="AC116" s="0" t="n">
        <f aca="false">IFERROR(SUMIFS('2017'!M:M,'2017'!AA:AA,"CRO",'2017'!F:F,A116,'2017'!C:C,B116)+SUMIFS('2017'!P:P,'2017'!AA:AA,"CRO",'2017'!F:F,A116,'2017'!C:C,B116)+SUMIFS('2017'!N:N,'2017'!AA:AA,"CRO",'2017'!F:F,A116,'2017'!D:D,B116)+SUMIFS('2017'!N:N,'2017'!AA:AA,"CRO",'2017'!F:F,A116,'2017'!D:D,B116)+SUMIFS('2017'!O:O,'2017'!AA:AA,"CRO",'2017'!F:F,A116,'2017'!E:E,B116)+SUMIFS('2017'!R:R,'2017'!AA:AA,"CRO",'2017'!F:F,A116,'2017'!E:E,B116), 0)</f>
        <v>0</v>
      </c>
      <c r="AD116" s="0" t="n">
        <f aca="false">IFERROR(AC116/AB116, 0)</f>
        <v>0</v>
      </c>
      <c r="AE116" s="0" t="n">
        <f aca="false">SUM(AH116,AK116,AN116)</f>
        <v>0</v>
      </c>
      <c r="AF116" s="0" t="n">
        <f aca="false">SUM(AI116,AL116,AO116)</f>
        <v>0</v>
      </c>
      <c r="AG116" s="7" t="n">
        <f aca="false">IFERROR(AF116/AE116, 0)</f>
        <v>0</v>
      </c>
      <c r="AH116" s="0" t="n">
        <f aca="false">IFERROR(SUMIFS('2016'!$G:$G,'2016'!F:F,A116,'2016'!C:C,B116,'2016'!D:D,"",'2016'!AA:AA,"JRO",'2016'!L:L,"&lt;&gt;"), 0)</f>
        <v>0</v>
      </c>
      <c r="AI116" s="0" t="n">
        <f aca="false">IFERROR(SUMIFS('2016'!L:L,'2016'!F:F,A116,'2016'!C:C,B116,'2016'!D:D,"",'2016'!AA:AA,"JRO"), 0)</f>
        <v>0</v>
      </c>
      <c r="AJ116" s="7" t="n">
        <f aca="false">IFERROR(AI116/AH116, 0)</f>
        <v>0</v>
      </c>
      <c r="AK116" s="0" t="n">
        <f aca="false">IFERROR(SUMIFS('2016'!$G:$G,'2016'!F:F,A116,'2016'!C:C,B116,'2016'!D:D,"",'2016'!AA:AA,"NRO",'2016'!L:L,"&lt;&gt;"), 0)</f>
        <v>0</v>
      </c>
      <c r="AL116" s="0" t="n">
        <f aca="false">IFERROR(SUMIFS('2016'!L:L,'2016'!F:F,A116,'2016'!C:C,B116,'2016'!D:D,"",'2016'!AA:AA,"NRO"), 0)</f>
        <v>0</v>
      </c>
      <c r="AM116" s="0" t="n">
        <f aca="false">IFERROR(AL116/AK116, 0)</f>
        <v>0</v>
      </c>
      <c r="AN116" s="0" t="n">
        <f aca="false">IFERROR(SUMIFS('2016'!$G:$G,'2016'!F:F,A116,'2016'!C:C,B116,'2016'!D:D,"",'2016'!AA:AA,"CRO",'2016'!L:L,"&lt;&gt;"), 0)</f>
        <v>0</v>
      </c>
      <c r="AO116" s="0" t="n">
        <f aca="false">IFERROR(SUMIFS('2016'!L:L,'2016'!F:F,A116,'2016'!C:C,B116,'2016'!D:D,"",'2016'!AA:AA,"CRO"), 0)</f>
        <v>0</v>
      </c>
      <c r="AP116" s="0" t="n">
        <f aca="false">IFERROR(AO116/AN116, 0)</f>
        <v>0</v>
      </c>
      <c r="AQ116" s="0" t="n">
        <f aca="false">SUM(AT116,AW116,AZ116)</f>
        <v>0</v>
      </c>
      <c r="AR116" s="0" t="n">
        <f aca="false">SUM(AU116,AX116,BA116)</f>
        <v>0</v>
      </c>
      <c r="AS116" s="7" t="n">
        <f aca="false">IFERROR(AR116/AQ116, 0)</f>
        <v>0</v>
      </c>
      <c r="AT116" s="0" t="n">
        <f aca="false">IFERROR(SUMIFS('2015'!$G:$G,'2015'!F:F,A116,'2015'!C:C,B116,'2015'!D:D,"",'2015'!AA:AA,"JRO",'2015'!L:L,"&lt;&gt;"), 0)</f>
        <v>0</v>
      </c>
      <c r="AU116" s="0" t="n">
        <f aca="false">IFERROR(SUMIFS('2015'!L:L,'2015'!F:F,A116,'2015'!C:C,B116,'2015'!D:D,"",'2015'!AA:AA,"JRO"), 0)</f>
        <v>0</v>
      </c>
      <c r="AV116" s="0" t="n">
        <f aca="false">IFERROR(AU116/AT116, 0)</f>
        <v>0</v>
      </c>
      <c r="AW116" s="0" t="n">
        <f aca="false">IFERROR(SUMIFS('2015'!$G:$G,'2015'!F:F,A116,'2015'!C:C,B116,'2015'!D:D,"",'2015'!AA:AA,"NRO",'2015'!L:L,"&lt;&gt;"), 0)</f>
        <v>0</v>
      </c>
      <c r="AX116" s="0" t="n">
        <f aca="false">IFERROR(SUMIFS('2015'!L:L,'2015'!F:F,A116,'2015'!C:C,B116,'2015'!D:D,"",'2015'!AA:AA,"NRO"), 0)</f>
        <v>0</v>
      </c>
      <c r="AY116" s="0" t="n">
        <f aca="false">IFERROR(AX116/AW116, 0)</f>
        <v>0</v>
      </c>
      <c r="AZ116" s="0" t="n">
        <f aca="false">IFERROR(SUMIFS('2015'!$G:$G,'2015'!F:F,A116,'2015'!C:C,B116,'2015'!D:D,"",'2015'!AA:AA,"CRO",'2015'!L:L,"&lt;&gt;"), 0)</f>
        <v>0</v>
      </c>
      <c r="BA116" s="0" t="n">
        <f aca="false">IFERROR(SUMIFS('2015'!L:L,'2015'!F:F,A116,'2015'!C:C,B116,'2015'!D:D,"",'2015'!AA:AA,"CRO"), 0)</f>
        <v>0</v>
      </c>
      <c r="BB116" s="0" t="n">
        <f aca="false">IFERROR(BA116/AZ116, 0)</f>
        <v>0</v>
      </c>
      <c r="BC116" s="0" t="n">
        <f aca="false">SUM(BF116,BI116)</f>
        <v>0</v>
      </c>
      <c r="BD116" s="0" t="n">
        <f aca="false">SUM(BG116,BJ116)</f>
        <v>0</v>
      </c>
      <c r="BE116" s="7" t="n">
        <f aca="false">IFERROR(BD116/BC116, 0)</f>
        <v>0</v>
      </c>
      <c r="BF116" s="0" t="n">
        <f aca="false">IFERROR(SUMIFS('2014'!$G:$G,'2014'!F:F,A116,'2014'!C:C,B116,'2014'!D:D,"",'2014'!AA:AA,"JRO",'2014'!L:L,"&lt;&gt;"), 0)</f>
        <v>0</v>
      </c>
      <c r="BG116" s="0" t="n">
        <f aca="false">IFERROR(SUMIFS('2014'!L:L,'2014'!F:F,A116,'2014'!C:C,B116,'2014'!D:D,"",'2014'!AA:AA,"JRO"), 0)</f>
        <v>0</v>
      </c>
      <c r="BH116" s="7" t="n">
        <f aca="false">IFERROR(BG116/BF116, 0)</f>
        <v>0</v>
      </c>
      <c r="BI116" s="0" t="n">
        <f aca="false">IFERROR(SUMIFS('2014'!$G:$G,'2014'!F:F,A116,'2014'!C:C,B116,'2014'!D:D,"",'2014'!AA:AA,"CRO",'2014'!L:L,"&lt;&gt;"), 0)</f>
        <v>0</v>
      </c>
      <c r="BJ116" s="0" t="n">
        <f aca="false">IFERROR(SUMIFS('2014'!L:L,'2014'!F:F,A116,'2014'!C:C,B116,'2014'!D:D,"",'2014'!AA:AA,"CRO"), 0)</f>
        <v>0</v>
      </c>
      <c r="BK116" s="0" t="n">
        <f aca="false">IFERROR(BJ116/BI116, 0)</f>
        <v>0</v>
      </c>
      <c r="BL116" s="0" t="n">
        <f aca="false">IFERROR(SUMIFS('2013'!$G:$G,'2013'!F:F,A116,'2013'!C:C,B116,'2013'!D:D,"",'2013'!AA:AA,"JRO",'2013'!L:L,"&lt;&gt;"), 0)</f>
        <v>0</v>
      </c>
      <c r="BM116" s="0" t="n">
        <f aca="false">IFERROR(SUMIFS('2013'!L:L,'2013'!F:F,A116,'2013'!C:C,B116,'2013'!D:D,"",'2013'!AA:AA,"JRO"), 0)</f>
        <v>0</v>
      </c>
      <c r="BN116" s="0" t="n">
        <f aca="false">IFERROR(BM116/BL116, 0)</f>
        <v>0</v>
      </c>
      <c r="BO116" s="0" t="n">
        <f aca="false">IFERROR(SUMIFS('2012'!$G:$G,'2012'!F:F,A116,'2012'!C:C,B116,'2012'!D:D,"",'2012'!AA:AA,"JRO",'2012'!L:L,"&lt;&gt;"), 0)</f>
        <v>0</v>
      </c>
      <c r="BP116" s="0" t="n">
        <f aca="false">IFERROR(SUMIFS('2012'!L:L,'2012'!F:F,A116,'2012'!C:C,B116,'2012'!D:D,"",'2012'!AA:AA,"JRO"), 0)</f>
        <v>0</v>
      </c>
      <c r="BQ116" s="0" t="n">
        <f aca="false">IFERROR(BP116/BO116, 0)</f>
        <v>0</v>
      </c>
      <c r="BR116" s="0" t="n">
        <f aca="false">IFERROR(SUMIFS('2011'!$G:$G,'2011'!F:F,A116,'2011'!C:C,B116,'2011'!D:D,"",'2011'!AA:AA,"JRO",'2011'!L:L,"&lt;&gt;"), 0)</f>
        <v>0</v>
      </c>
      <c r="BS116" s="0" t="n">
        <f aca="false">IFERROR(SUMIFS('2011'!L:L,'2011'!F:F,A116,'2011'!C:C,B116,'2011'!D:D,"",'2011'!AA:AA,"JRO"), 0)</f>
        <v>0</v>
      </c>
      <c r="BT116" s="7" t="n">
        <f aca="false">IFERROR(BS116/BR116, 0)</f>
        <v>0</v>
      </c>
      <c r="BU116" s="0" t="n">
        <f aca="false">IFERROR(SUMIFS('2010'!$G:$G,'2010'!F:F,A116,'2010'!C:C,B116,'2010'!D:D,"",'2010'!AA:AA,"JRO",'2010'!L:L,"&lt;&gt;"), 0)</f>
        <v>0</v>
      </c>
      <c r="BV116" s="0" t="n">
        <f aca="false">IFERROR(SUMIFS('2010'!L:L,'2010'!F:F,A116,'2010'!C:C,B116,'2010'!D:D,"",'2010'!AA:AA,"JRO"), 0)</f>
        <v>0</v>
      </c>
      <c r="BW116" s="7" t="n">
        <f aca="false">IFERROR(BV116/BU116, 0)</f>
        <v>0</v>
      </c>
      <c r="BX116" s="0" t="n">
        <f aca="false">IFERROR(SUMIFS('2009'!$G:$G,'2009'!F:F,A116,'2009'!C:C,B116,'2009'!D:D,"",'2009'!AA:AA,"JRO",'2009'!L:L,"&lt;&gt;"), 0)</f>
        <v>0</v>
      </c>
      <c r="BY116" s="0" t="n">
        <f aca="false">IFERROR(SUMIFS('2009'!L:L,'2009'!F:F,A116,'2009'!C:C,B116,'2009'!D:D,"",'2009'!AA:AA,"JRO"), 0)</f>
        <v>0</v>
      </c>
      <c r="BZ116" s="7" t="n">
        <f aca="false">IFERROR(BY116/BX116, 0)</f>
        <v>0</v>
      </c>
    </row>
    <row r="117" customFormat="false" ht="15" hidden="false" customHeight="false" outlineLevel="0" collapsed="false">
      <c r="A117" s="0" t="s">
        <v>96</v>
      </c>
      <c r="B117" s="17" t="s">
        <v>53</v>
      </c>
      <c r="C117" s="56" t="n">
        <f aca="false">IFERROR(AVERAGEIFS(I117:BZ117,I$2:BZ$2,"JRO escorts per deportee",I117:BZ117,"&lt;&gt;0"), 0)</f>
        <v>2.43653846153846</v>
      </c>
      <c r="D117" s="13" t="n">
        <f aca="false">IFERROR(AVERAGEIFS(I117:BZ117,I$2:BZ$2,"NRO escorts per deportee",I117:BZ117,"&lt;&gt;0"), 0)</f>
        <v>0</v>
      </c>
      <c r="E117" s="13" t="n">
        <f aca="false">IFERROR(AVERAGEIFS(I117:BZ117,I$2:BZ$2,"CRO escorts per deportee",I117:BZ117,"&lt;&gt;0"), 0)</f>
        <v>0</v>
      </c>
      <c r="G117" s="0" t="n">
        <f aca="false">SUM(J117,M117,P117)</f>
        <v>3</v>
      </c>
      <c r="H117" s="0" t="n">
        <f aca="false">SUM(K117,N117,Q117)</f>
        <v>8</v>
      </c>
      <c r="I117" s="7" t="n">
        <f aca="false">IFERROR(H117/G117, 0)</f>
        <v>2.66666666666667</v>
      </c>
      <c r="J117" s="0" t="n">
        <f aca="false">IFERROR(SUMIFS('2018'!$H:$H,'2018'!$C:$C,B117,'2018'!$F:$F,A117,'2018'!AA:AA,"JRO",'2018'!P:P,"&lt;&gt;")+SUMIFS('2018'!$I:$I,'2018'!$D:$D,B117,'2018'!$F:$F,A117,'2018'!AA:AA,"JRO",'2018'!Q:Q,"&lt;&gt;")+SUMIFS('2018'!$J:$J,'2018'!$E:$E,B117,'2018'!$F:$F,A117,'2018'!AA:AA,"JRO",'2018'!R:R,"&lt;&gt;"), 0)</f>
        <v>3</v>
      </c>
      <c r="K117" s="0" t="n">
        <f aca="false">IFERROR(SUMIFS('2018'!M:M,'2018'!AA:AA,"JRO",'2018'!F:F,A117,'2018'!C:C,B117)+SUMIFS('2018'!P:P,'2018'!AA:AA,"JRO",'2018'!F:F,A117,'2018'!C:C,B117)+SUMIFS('2018'!N:N,'2018'!AA:AA,"JRO",'2018'!F:F,A117,'2018'!D:D,B117)+SUMIFS('2018'!N:N,'2018'!AA:AA,"JRO",'2018'!F:F,A117,'2018'!D:D,B117)+SUMIFS('2018'!O:O,'2018'!AA:AA,"JRO",'2018'!F:F,A117,'2018'!E:E,B117)+SUMIFS('2018'!R:R,'2018'!AA:AA,"JRO",'2018'!F:F,A117,'2018'!E:E,B117), 0)</f>
        <v>8</v>
      </c>
      <c r="L117" s="7" t="n">
        <f aca="false">IFERROR(K117/J117, 0)</f>
        <v>2.66666666666667</v>
      </c>
      <c r="M117" s="0" t="n">
        <f aca="false">IFERROR(SUMIFS('2018'!$H:$H,'2018'!$C:$C,B117,'2018'!$F:$F,A117,'2018'!AA:AA,"NRO",'2018'!P:P,"&lt;&gt;")+SUMIFS('2018'!$I:$I,'2018'!$D:$D,B117,'2018'!$F:$F,A117,'2018'!AA:AA,"NRO",'2018'!Q:Q,"&lt;&gt;")+SUMIFS('2018'!$J:$J,'2018'!$E:$E,B117,'2018'!$F:$F,A117,'2018'!AA:AA,"NRO",'2018'!R:R,"&lt;&gt;"), 0)</f>
        <v>0</v>
      </c>
      <c r="N117" s="0" t="n">
        <f aca="false">IFERROR(SUMIFS('2018'!M:M,'2018'!AA:AA,"NRO",'2018'!F:F,A117,'2018'!C:C,B117)+SUMIFS('2018'!P:P,'2018'!AA:AA,"NRO",'2018'!F:F,A117,'2018'!C:C,B117)+SUMIFS('2018'!N:N,'2018'!AA:AA,"NRO",'2018'!F:F,A117,'2018'!D:D,B117)+SUMIFS('2018'!N:N,'2018'!AA:AA,"NRO",'2018'!F:F,A117,'2018'!D:D,B117)+SUMIFS('2018'!O:O,'2018'!AA:AA,"NRO",'2018'!F:F,A117,'2018'!E:E,B117)+SUMIFS('2018'!R:R,'2018'!AA:AA,"NRO",'2018'!F:F,A117,'2018'!E:E,B117), 0)</f>
        <v>0</v>
      </c>
      <c r="O117" s="7" t="n">
        <f aca="false">IFERROR(N117/M117, 0)</f>
        <v>0</v>
      </c>
      <c r="P117" s="0" t="n">
        <f aca="false">IFERROR(SUMIFS('2018'!$H:$H,'2018'!$C:$C,B117,'2018'!$F:$F,A117,'2018'!AA:AA,"CRO")+SUMIFS('2018'!$I:$I,'2018'!$D:$D,B117,'2018'!$F:$F,A117,'2018'!AA:AA,"CRO")+SUMIFS('2018'!$J:$J,'2018'!$E:$E,B117,'2018'!$F:$F,A117,'2018'!AA:AA,"CRO"), 0)</f>
        <v>0</v>
      </c>
      <c r="Q117" s="0" t="n">
        <f aca="false">IFERROR(SUMIFS('2018'!M:M,'2018'!AA:AA,"CRO",'2018'!F:F,A117,'2018'!C:C,B117)+SUMIFS('2018'!P:P,'2018'!AA:AA,"CRO",'2018'!F:F,A117,'2018'!C:C,B117)+SUMIFS('2018'!N:N,'2018'!AA:AA,"CRO",'2018'!F:F,A117,'2018'!D:D,B117)+SUMIFS('2018'!N:N,'2018'!AA:AA,"CRO",'2018'!F:F,A117,'2018'!D:D,B117)+SUMIFS('2018'!O:O,'2018'!AA:AA,"CRO",'2018'!F:F,A117,'2018'!E:E,B117)+SUMIFS('2018'!R:R,'2018'!AA:AA,"CRO",'2018'!F:F,A117,'2018'!E:E,B117), 0)</f>
        <v>0</v>
      </c>
      <c r="R117" s="7" t="n">
        <f aca="false">IFERROR(Q117/P117, 0)</f>
        <v>0</v>
      </c>
      <c r="S117" s="7" t="n">
        <f aca="false">SUM(V117,Y117,AB117)</f>
        <v>0</v>
      </c>
      <c r="T117" s="7" t="n">
        <f aca="false">SUM(W117,Z117,AC117)</f>
        <v>0</v>
      </c>
      <c r="U117" s="7" t="n">
        <f aca="false">IFERROR(T117/S117, 0)</f>
        <v>0</v>
      </c>
      <c r="V117" s="0" t="n">
        <f aca="false">SUMIFS('2017'!$H:$H,'2017'!$C:$C,B117,'2017'!$F:$F,A117,'2017'!AA:AA,"JRO",'2017'!P:P,"&lt;&gt;")+SUMIFS('2017'!$I:$I,'2017'!$D:$D,B117,'2017'!$F:$F,A117,'2017'!AA:AA,"JRO",'2017'!Q:Q,"&lt;&gt;")+SUMIFS('2017'!$J:$J,'2017'!$E:$E,B117,'2017'!$F:$F,A117,'2017'!AA:AA,"JRO",'2017'!R:R,"&lt;&gt;")</f>
        <v>0</v>
      </c>
      <c r="W117" s="0" t="n">
        <f aca="false">IFERROR(SUMIFS('2017'!M:M,'2017'!AA:AA,"JRO",'2017'!F:F,A117,'2017'!C:C,B117)+SUMIFS('2017'!P:P,'2017'!AA:AA,"JRO",'2017'!F:F,A117,'2017'!C:C,B117)+SUMIFS('2017'!N:N,'2017'!AA:AA,"JRO",'2017'!F:F,A117,'2017'!D:D,B117)+SUMIFS('2017'!N:N,'2017'!AA:AA,"JRO",'2017'!F:F,A117,'2017'!D:D,B117)+SUMIFS('2017'!O:O,'2017'!AA:AA,"JRO",'2017'!F:F,A117,'2017'!E:E,B117)+SUMIFS('2017'!R:R,'2017'!AA:AA,"JRO",'2017'!F:F,A117,'2017'!E:E,B117), 0)</f>
        <v>0</v>
      </c>
      <c r="X117" s="7" t="n">
        <f aca="false">IFERROR(W117/V117, 0)</f>
        <v>0</v>
      </c>
      <c r="Y117" s="0" t="n">
        <f aca="false">IFERROR(SUMIFS('2017'!$H:$H,'2017'!$C:$C,B117,'2017'!$F:$F,A117,'2017'!AA:AA,"NRO",'2017'!P:P,"&lt;&gt;")+SUMIFS('2017'!$I:$I,'2017'!$D:$D,B117,'2017'!$F:$F,A117,'2017'!AA:AA,"NRO",'2017'!Q:Q,"&lt;&gt;")+SUMIFS('2017'!$J:$J,'2017'!$E:$E,B117,'2017'!$F:$F,A117,'2017'!AA:AA,"NRO",'2017'!R:R,"&lt;&gt;"), 0)</f>
        <v>0</v>
      </c>
      <c r="Z117" s="0" t="n">
        <f aca="false">IFERROR(SUMIFS('2017'!M:M,'2017'!AA:AA,"NRO",'2017'!F:F,A117,'2017'!C:C,B117)+SUMIFS('2017'!P:P,'2017'!AA:AA,"NRO",'2017'!F:F,A117,'2017'!C:C,B117)+SUMIFS('2017'!N:N,'2017'!AA:AA,"NRO",'2017'!F:F,A117,'2017'!D:D,B117)+SUMIFS('2017'!N:N,'2017'!AA:AA,"NRO",'2017'!F:F,A117,'2017'!D:D,B117)+SUMIFS('2017'!O:O,'2017'!AA:AA,"NRO",'2017'!F:F,A117,'2017'!E:E,B117)+SUMIFS('2017'!R:R,'2017'!AA:AA,"NRO",'2017'!F:F,A117,'2017'!E:E,B117), 0)</f>
        <v>0</v>
      </c>
      <c r="AA117" s="7" t="n">
        <f aca="false">IFERROR(Z117/Y117, 0)</f>
        <v>0</v>
      </c>
      <c r="AB117" s="0" t="n">
        <f aca="false">IFERROR(SUMIFS('2017'!$H:$H,'2017'!$C:$C,B117,'2017'!$F:$F,A117,'2017'!AA:AA,"CRO",'2017'!P:P,"&lt;&gt;")+SUMIFS('2017'!$I:$I,'2017'!$D:$D,B117,'2017'!$F:$F,A117,'2017'!AA:AA,"CRO",'2017'!Q:Q,"&lt;&gt;")+SUMIFS('2017'!$J:$J,'2017'!$E:$E,B117,'2017'!$F:$F,A117,'2017'!AA:AA,"CRO",'2017'!R:R,"&lt;&gt;"), 0)</f>
        <v>0</v>
      </c>
      <c r="AC117" s="0" t="n">
        <f aca="false">IFERROR(SUMIFS('2017'!M:M,'2017'!AA:AA,"CRO",'2017'!F:F,A117,'2017'!C:C,B117)+SUMIFS('2017'!P:P,'2017'!AA:AA,"CRO",'2017'!F:F,A117,'2017'!C:C,B117)+SUMIFS('2017'!N:N,'2017'!AA:AA,"CRO",'2017'!F:F,A117,'2017'!D:D,B117)+SUMIFS('2017'!N:N,'2017'!AA:AA,"CRO",'2017'!F:F,A117,'2017'!D:D,B117)+SUMIFS('2017'!O:O,'2017'!AA:AA,"CRO",'2017'!F:F,A117,'2017'!E:E,B117)+SUMIFS('2017'!R:R,'2017'!AA:AA,"CRO",'2017'!F:F,A117,'2017'!E:E,B117), 0)</f>
        <v>0</v>
      </c>
      <c r="AD117" s="0" t="n">
        <f aca="false">IFERROR(AC117/AB117, 0)</f>
        <v>0</v>
      </c>
      <c r="AE117" s="0" t="n">
        <f aca="false">SUM(AH117,AK117,AN117)</f>
        <v>0</v>
      </c>
      <c r="AF117" s="0" t="n">
        <f aca="false">SUM(AI117,AL117,AO117)</f>
        <v>0</v>
      </c>
      <c r="AG117" s="7" t="n">
        <f aca="false">IFERROR(AF117/AE117, 0)</f>
        <v>0</v>
      </c>
      <c r="AH117" s="0" t="n">
        <f aca="false">IFERROR(SUMIFS('2016'!$G:$G,'2016'!F:F,A117,'2016'!C:C,B117,'2016'!D:D,"",'2016'!AA:AA,"JRO",'2016'!L:L,"&lt;&gt;"), 0)</f>
        <v>0</v>
      </c>
      <c r="AI117" s="0" t="n">
        <f aca="false">IFERROR(SUMIFS('2016'!L:L,'2016'!F:F,A117,'2016'!C:C,B117,'2016'!D:D,"",'2016'!AA:AA,"JRO"), 0)</f>
        <v>0</v>
      </c>
      <c r="AJ117" s="7" t="n">
        <f aca="false">IFERROR(AI117/AH117, 0)</f>
        <v>0</v>
      </c>
      <c r="AK117" s="0" t="n">
        <f aca="false">IFERROR(SUMIFS('2016'!$G:$G,'2016'!F:F,A117,'2016'!C:C,B117,'2016'!D:D,"",'2016'!AA:AA,"NRO",'2016'!L:L,"&lt;&gt;"), 0)</f>
        <v>0</v>
      </c>
      <c r="AL117" s="0" t="n">
        <f aca="false">IFERROR(SUMIFS('2016'!L:L,'2016'!F:F,A117,'2016'!C:C,B117,'2016'!D:D,"",'2016'!AA:AA,"NRO"), 0)</f>
        <v>0</v>
      </c>
      <c r="AM117" s="0" t="n">
        <f aca="false">IFERROR(AL117/AK117, 0)</f>
        <v>0</v>
      </c>
      <c r="AN117" s="0" t="n">
        <f aca="false">IFERROR(SUMIFS('2016'!$G:$G,'2016'!F:F,A117,'2016'!C:C,B117,'2016'!D:D,"",'2016'!AA:AA,"CRO",'2016'!L:L,"&lt;&gt;"), 0)</f>
        <v>0</v>
      </c>
      <c r="AO117" s="0" t="n">
        <f aca="false">IFERROR(SUMIFS('2016'!L:L,'2016'!F:F,A117,'2016'!C:C,B117,'2016'!D:D,"",'2016'!AA:AA,"CRO"), 0)</f>
        <v>0</v>
      </c>
      <c r="AP117" s="0" t="n">
        <f aca="false">IFERROR(AO117/AN117, 0)</f>
        <v>0</v>
      </c>
      <c r="AQ117" s="0" t="n">
        <f aca="false">SUM(AT117,AW117,AZ117)</f>
        <v>6</v>
      </c>
      <c r="AR117" s="0" t="n">
        <f aca="false">SUM(AU117,AX117,BA117)</f>
        <v>14</v>
      </c>
      <c r="AS117" s="7" t="n">
        <f aca="false">IFERROR(AR117/AQ117, 0)</f>
        <v>2.33333333333333</v>
      </c>
      <c r="AT117" s="0" t="n">
        <f aca="false">IFERROR(SUMIFS('2015'!$G:$G,'2015'!F:F,A117,'2015'!C:C,B117,'2015'!D:D,"",'2015'!AA:AA,"JRO",'2015'!L:L,"&lt;&gt;"), 0)</f>
        <v>6</v>
      </c>
      <c r="AU117" s="0" t="n">
        <f aca="false">IFERROR(SUMIFS('2015'!L:L,'2015'!F:F,A117,'2015'!C:C,B117,'2015'!D:D,"",'2015'!AA:AA,"JRO"), 0)</f>
        <v>14</v>
      </c>
      <c r="AV117" s="0" t="n">
        <f aca="false">IFERROR(AU117/AT117, 0)</f>
        <v>2.33333333333333</v>
      </c>
      <c r="AW117" s="0" t="n">
        <f aca="false">IFERROR(SUMIFS('2015'!$G:$G,'2015'!F:F,A117,'2015'!C:C,B117,'2015'!D:D,"",'2015'!AA:AA,"NRO",'2015'!L:L,"&lt;&gt;"), 0)</f>
        <v>0</v>
      </c>
      <c r="AX117" s="0" t="n">
        <f aca="false">IFERROR(SUMIFS('2015'!L:L,'2015'!F:F,A117,'2015'!C:C,B117,'2015'!D:D,"",'2015'!AA:AA,"NRO"), 0)</f>
        <v>0</v>
      </c>
      <c r="AY117" s="0" t="n">
        <f aca="false">IFERROR(AX117/AW117, 0)</f>
        <v>0</v>
      </c>
      <c r="AZ117" s="0" t="n">
        <f aca="false">IFERROR(SUMIFS('2015'!$G:$G,'2015'!F:F,A117,'2015'!C:C,B117,'2015'!D:D,"",'2015'!AA:AA,"CRO",'2015'!L:L,"&lt;&gt;"), 0)</f>
        <v>0</v>
      </c>
      <c r="BA117" s="0" t="n">
        <f aca="false">IFERROR(SUMIFS('2015'!L:L,'2015'!F:F,A117,'2015'!C:C,B117,'2015'!D:D,"",'2015'!AA:AA,"CRO"), 0)</f>
        <v>0</v>
      </c>
      <c r="BB117" s="0" t="n">
        <f aca="false">IFERROR(BA117/AZ117, 0)</f>
        <v>0</v>
      </c>
      <c r="BC117" s="0" t="n">
        <f aca="false">SUM(BF117,BI117)</f>
        <v>13</v>
      </c>
      <c r="BD117" s="0" t="n">
        <f aca="false">SUM(BG117,BJ117)</f>
        <v>30</v>
      </c>
      <c r="BE117" s="7" t="n">
        <f aca="false">IFERROR(BD117/BC117, 0)</f>
        <v>2.30769230769231</v>
      </c>
      <c r="BF117" s="0" t="n">
        <f aca="false">IFERROR(SUMIFS('2014'!$G:$G,'2014'!F:F,A117,'2014'!C:C,B117,'2014'!D:D,"",'2014'!AA:AA,"JRO",'2014'!L:L,"&lt;&gt;"), 0)</f>
        <v>13</v>
      </c>
      <c r="BG117" s="0" t="n">
        <f aca="false">IFERROR(SUMIFS('2014'!L:L,'2014'!F:F,A117,'2014'!C:C,B117,'2014'!D:D,"",'2014'!AA:AA,"JRO"), 0)</f>
        <v>30</v>
      </c>
      <c r="BH117" s="7" t="n">
        <f aca="false">IFERROR(BG117/BF117, 0)</f>
        <v>2.30769230769231</v>
      </c>
      <c r="BI117" s="0" t="n">
        <f aca="false">IFERROR(SUMIFS('2014'!$G:$G,'2014'!F:F,A117,'2014'!C:C,B117,'2014'!D:D,"",'2014'!AA:AA,"CRO",'2014'!L:L,"&lt;&gt;"), 0)</f>
        <v>0</v>
      </c>
      <c r="BJ117" s="0" t="n">
        <f aca="false">IFERROR(SUMIFS('2014'!L:L,'2014'!F:F,A117,'2014'!C:C,B117,'2014'!D:D,"",'2014'!AA:AA,"CRO"), 0)</f>
        <v>0</v>
      </c>
      <c r="BK117" s="0" t="n">
        <f aca="false">IFERROR(BJ117/BI117, 0)</f>
        <v>0</v>
      </c>
      <c r="BL117" s="0" t="n">
        <f aca="false">IFERROR(SUMIFS('2013'!$G:$G,'2013'!F:F,A117,'2013'!C:C,B117,'2013'!D:D,"",'2013'!AA:AA,"JRO",'2013'!L:L,"&lt;&gt;"), 0)</f>
        <v>8</v>
      </c>
      <c r="BM117" s="0" t="n">
        <f aca="false">IFERROR(SUMIFS('2013'!L:L,'2013'!F:F,A117,'2013'!C:C,B117,'2013'!D:D,"",'2013'!AA:AA,"JRO"), 0)</f>
        <v>19</v>
      </c>
      <c r="BN117" s="0" t="n">
        <f aca="false">IFERROR(BM117/BL117, 0)</f>
        <v>2.375</v>
      </c>
      <c r="BO117" s="0" t="n">
        <f aca="false">IFERROR(SUMIFS('2012'!$G:$G,'2012'!F:F,A117,'2012'!C:C,B117,'2012'!D:D,"",'2012'!AA:AA,"JRO",'2012'!L:L,"&lt;&gt;"), 0)</f>
        <v>13</v>
      </c>
      <c r="BP117" s="0" t="n">
        <f aca="false">IFERROR(SUMIFS('2012'!L:L,'2012'!F:F,A117,'2012'!C:C,B117,'2012'!D:D,"",'2012'!AA:AA,"JRO"), 0)</f>
        <v>32</v>
      </c>
      <c r="BQ117" s="0" t="n">
        <f aca="false">IFERROR(BP117/BO117, 0)</f>
        <v>2.46153846153846</v>
      </c>
      <c r="BR117" s="0" t="n">
        <f aca="false">IFERROR(SUMIFS('2011'!$G:$G,'2011'!F:F,A117,'2011'!C:C,B117,'2011'!D:D,"",'2011'!AA:AA,"JRO",'2011'!L:L,"&lt;&gt;"), 0)</f>
        <v>16</v>
      </c>
      <c r="BS117" s="0" t="n">
        <f aca="false">IFERROR(SUMIFS('2011'!L:L,'2011'!F:F,A117,'2011'!C:C,B117,'2011'!D:D,"",'2011'!AA:AA,"JRO"), 0)</f>
        <v>67</v>
      </c>
      <c r="BT117" s="7" t="n">
        <f aca="false">IFERROR(BS117/BR117, 0)</f>
        <v>4.1875</v>
      </c>
      <c r="BU117" s="0" t="n">
        <f aca="false">IFERROR(SUMIFS('2010'!$G:$G,'2010'!F:F,A117,'2010'!C:C,B117,'2010'!D:D,"",'2010'!AA:AA,"JRO",'2010'!L:L,"&lt;&gt;"), 0)</f>
        <v>9</v>
      </c>
      <c r="BV117" s="0" t="n">
        <f aca="false">IFERROR(SUMIFS('2010'!L:L,'2010'!F:F,A117,'2010'!C:C,B117,'2010'!D:D,"",'2010'!AA:AA,"JRO"), 0)</f>
        <v>45</v>
      </c>
      <c r="BW117" s="7" t="n">
        <f aca="false">IFERROR(BV117/BU117, 0)</f>
        <v>5</v>
      </c>
      <c r="BX117" s="0" t="n">
        <f aca="false">IFERROR(SUMIFS('2009'!$G:$G,'2009'!F:F,A117,'2009'!C:C,B117,'2009'!D:D,"",'2009'!AA:AA,"JRO",'2009'!L:L,"&lt;&gt;"), 0)</f>
        <v>12</v>
      </c>
      <c r="BY117" s="0" t="n">
        <f aca="false">IFERROR(SUMIFS('2009'!L:L,'2009'!F:F,A117,'2009'!C:C,B117,'2009'!D:D,"",'2009'!AA:AA,"JRO"), 0)</f>
        <v>30</v>
      </c>
      <c r="BZ117" s="7" t="n">
        <f aca="false">IFERROR(BY117/BX117, 0)</f>
        <v>2.5</v>
      </c>
    </row>
    <row r="118" customFormat="false" ht="15" hidden="false" customHeight="false" outlineLevel="0" collapsed="false">
      <c r="A118" s="0" t="s">
        <v>96</v>
      </c>
      <c r="B118" s="17" t="s">
        <v>50</v>
      </c>
      <c r="C118" s="56" t="n">
        <f aca="false">IFERROR(AVERAGEIFS(I118:BZ118,I$2:BZ$2,"JRO escorts per deportee",I118:BZ118,"&lt;&gt;0"), 0)</f>
        <v>2.41666666666667</v>
      </c>
      <c r="D118" s="13" t="n">
        <f aca="false">IFERROR(AVERAGEIFS(I118:BZ118,I$2:BZ$2,"NRO escorts per deportee",I118:BZ118,"&lt;&gt;0"), 0)</f>
        <v>0</v>
      </c>
      <c r="E118" s="13" t="n">
        <f aca="false">IFERROR(AVERAGEIFS(I118:BZ118,I$2:BZ$2,"CRO escorts per deportee",I118:BZ118,"&lt;&gt;0"), 0)</f>
        <v>0</v>
      </c>
      <c r="G118" s="0" t="n">
        <f aca="false">SUM(J118,M118,P118)</f>
        <v>0</v>
      </c>
      <c r="H118" s="0" t="n">
        <f aca="false">SUM(K118,N118,Q118)</f>
        <v>0</v>
      </c>
      <c r="I118" s="7" t="n">
        <f aca="false">IFERROR(H118/G118, 0)</f>
        <v>0</v>
      </c>
      <c r="J118" s="0" t="n">
        <f aca="false">IFERROR(SUMIFS('2018'!$H:$H,'2018'!$C:$C,B118,'2018'!$F:$F,A118,'2018'!AA:AA,"JRO",'2018'!P:P,"&lt;&gt;")+SUMIFS('2018'!$I:$I,'2018'!$D:$D,B118,'2018'!$F:$F,A118,'2018'!AA:AA,"JRO",'2018'!Q:Q,"&lt;&gt;")+SUMIFS('2018'!$J:$J,'2018'!$E:$E,B118,'2018'!$F:$F,A118,'2018'!AA:AA,"JRO",'2018'!R:R,"&lt;&gt;"), 0)</f>
        <v>0</v>
      </c>
      <c r="K118" s="0" t="n">
        <f aca="false">IFERROR(SUMIFS('2018'!M:M,'2018'!AA:AA,"JRO",'2018'!F:F,A118,'2018'!C:C,B118)+SUMIFS('2018'!P:P,'2018'!AA:AA,"JRO",'2018'!F:F,A118,'2018'!C:C,B118)+SUMIFS('2018'!N:N,'2018'!AA:AA,"JRO",'2018'!F:F,A118,'2018'!D:D,B118)+SUMIFS('2018'!N:N,'2018'!AA:AA,"JRO",'2018'!F:F,A118,'2018'!D:D,B118)+SUMIFS('2018'!O:O,'2018'!AA:AA,"JRO",'2018'!F:F,A118,'2018'!E:E,B118)+SUMIFS('2018'!R:R,'2018'!AA:AA,"JRO",'2018'!F:F,A118,'2018'!E:E,B118), 0)</f>
        <v>0</v>
      </c>
      <c r="L118" s="7" t="n">
        <f aca="false">IFERROR(K118/J118, 0)</f>
        <v>0</v>
      </c>
      <c r="M118" s="0" t="n">
        <f aca="false">IFERROR(SUMIFS('2018'!$H:$H,'2018'!$C:$C,B118,'2018'!$F:$F,A118,'2018'!AA:AA,"NRO",'2018'!P:P,"&lt;&gt;")+SUMIFS('2018'!$I:$I,'2018'!$D:$D,B118,'2018'!$F:$F,A118,'2018'!AA:AA,"NRO",'2018'!Q:Q,"&lt;&gt;")+SUMIFS('2018'!$J:$J,'2018'!$E:$E,B118,'2018'!$F:$F,A118,'2018'!AA:AA,"NRO",'2018'!R:R,"&lt;&gt;"), 0)</f>
        <v>0</v>
      </c>
      <c r="N118" s="0" t="n">
        <f aca="false">IFERROR(SUMIFS('2018'!M:M,'2018'!AA:AA,"NRO",'2018'!F:F,A118,'2018'!C:C,B118)+SUMIFS('2018'!P:P,'2018'!AA:AA,"NRO",'2018'!F:F,A118,'2018'!C:C,B118)+SUMIFS('2018'!N:N,'2018'!AA:AA,"NRO",'2018'!F:F,A118,'2018'!D:D,B118)+SUMIFS('2018'!N:N,'2018'!AA:AA,"NRO",'2018'!F:F,A118,'2018'!D:D,B118)+SUMIFS('2018'!O:O,'2018'!AA:AA,"NRO",'2018'!F:F,A118,'2018'!E:E,B118)+SUMIFS('2018'!R:R,'2018'!AA:AA,"NRO",'2018'!F:F,A118,'2018'!E:E,B118), 0)</f>
        <v>0</v>
      </c>
      <c r="O118" s="7" t="n">
        <f aca="false">IFERROR(N118/M118, 0)</f>
        <v>0</v>
      </c>
      <c r="P118" s="0" t="n">
        <f aca="false">IFERROR(SUMIFS('2018'!$H:$H,'2018'!$C:$C,B118,'2018'!$F:$F,A118,'2018'!AA:AA,"CRO")+SUMIFS('2018'!$I:$I,'2018'!$D:$D,B118,'2018'!$F:$F,A118,'2018'!AA:AA,"CRO")+SUMIFS('2018'!$J:$J,'2018'!$E:$E,B118,'2018'!$F:$F,A118,'2018'!AA:AA,"CRO"), 0)</f>
        <v>0</v>
      </c>
      <c r="Q118" s="0" t="n">
        <f aca="false">IFERROR(SUMIFS('2018'!M:M,'2018'!AA:AA,"CRO",'2018'!F:F,A118,'2018'!C:C,B118)+SUMIFS('2018'!P:P,'2018'!AA:AA,"CRO",'2018'!F:F,A118,'2018'!C:C,B118)+SUMIFS('2018'!N:N,'2018'!AA:AA,"CRO",'2018'!F:F,A118,'2018'!D:D,B118)+SUMIFS('2018'!N:N,'2018'!AA:AA,"CRO",'2018'!F:F,A118,'2018'!D:D,B118)+SUMIFS('2018'!O:O,'2018'!AA:AA,"CRO",'2018'!F:F,A118,'2018'!E:E,B118)+SUMIFS('2018'!R:R,'2018'!AA:AA,"CRO",'2018'!F:F,A118,'2018'!E:E,B118), 0)</f>
        <v>0</v>
      </c>
      <c r="R118" s="7" t="n">
        <f aca="false">IFERROR(Q118/P118, 0)</f>
        <v>0</v>
      </c>
      <c r="S118" s="7" t="n">
        <f aca="false">SUM(V118,Y118,AB118)</f>
        <v>0</v>
      </c>
      <c r="T118" s="7" t="n">
        <f aca="false">SUM(W118,Z118,AC118)</f>
        <v>0</v>
      </c>
      <c r="U118" s="7" t="n">
        <f aca="false">IFERROR(T118/S118, 0)</f>
        <v>0</v>
      </c>
      <c r="V118" s="0" t="n">
        <f aca="false">SUMIFS('2017'!$H:$H,'2017'!$C:$C,B118,'2017'!$F:$F,A118,'2017'!AA:AA,"JRO",'2017'!P:P,"&lt;&gt;")+SUMIFS('2017'!$I:$I,'2017'!$D:$D,B118,'2017'!$F:$F,A118,'2017'!AA:AA,"JRO",'2017'!Q:Q,"&lt;&gt;")+SUMIFS('2017'!$J:$J,'2017'!$E:$E,B118,'2017'!$F:$F,A118,'2017'!AA:AA,"JRO",'2017'!R:R,"&lt;&gt;")</f>
        <v>0</v>
      </c>
      <c r="W118" s="0" t="n">
        <f aca="false">IFERROR(SUMIFS('2017'!M:M,'2017'!AA:AA,"JRO",'2017'!F:F,A118,'2017'!C:C,B118)+SUMIFS('2017'!P:P,'2017'!AA:AA,"JRO",'2017'!F:F,A118,'2017'!C:C,B118)+SUMIFS('2017'!N:N,'2017'!AA:AA,"JRO",'2017'!F:F,A118,'2017'!D:D,B118)+SUMIFS('2017'!N:N,'2017'!AA:AA,"JRO",'2017'!F:F,A118,'2017'!D:D,B118)+SUMIFS('2017'!O:O,'2017'!AA:AA,"JRO",'2017'!F:F,A118,'2017'!E:E,B118)+SUMIFS('2017'!R:R,'2017'!AA:AA,"JRO",'2017'!F:F,A118,'2017'!E:E,B118), 0)</f>
        <v>0</v>
      </c>
      <c r="X118" s="7" t="n">
        <f aca="false">IFERROR(W118/V118, 0)</f>
        <v>0</v>
      </c>
      <c r="Y118" s="0" t="n">
        <f aca="false">IFERROR(SUMIFS('2017'!$H:$H,'2017'!$C:$C,B118,'2017'!$F:$F,A118,'2017'!AA:AA,"NRO",'2017'!P:P,"&lt;&gt;")+SUMIFS('2017'!$I:$I,'2017'!$D:$D,B118,'2017'!$F:$F,A118,'2017'!AA:AA,"NRO",'2017'!Q:Q,"&lt;&gt;")+SUMIFS('2017'!$J:$J,'2017'!$E:$E,B118,'2017'!$F:$F,A118,'2017'!AA:AA,"NRO",'2017'!R:R,"&lt;&gt;"), 0)</f>
        <v>0</v>
      </c>
      <c r="Z118" s="0" t="n">
        <f aca="false">IFERROR(SUMIFS('2017'!M:M,'2017'!AA:AA,"NRO",'2017'!F:F,A118,'2017'!C:C,B118)+SUMIFS('2017'!P:P,'2017'!AA:AA,"NRO",'2017'!F:F,A118,'2017'!C:C,B118)+SUMIFS('2017'!N:N,'2017'!AA:AA,"NRO",'2017'!F:F,A118,'2017'!D:D,B118)+SUMIFS('2017'!N:N,'2017'!AA:AA,"NRO",'2017'!F:F,A118,'2017'!D:D,B118)+SUMIFS('2017'!O:O,'2017'!AA:AA,"NRO",'2017'!F:F,A118,'2017'!E:E,B118)+SUMIFS('2017'!R:R,'2017'!AA:AA,"NRO",'2017'!F:F,A118,'2017'!E:E,B118), 0)</f>
        <v>0</v>
      </c>
      <c r="AA118" s="7" t="n">
        <f aca="false">IFERROR(Z118/Y118, 0)</f>
        <v>0</v>
      </c>
      <c r="AB118" s="0" t="n">
        <f aca="false">IFERROR(SUMIFS('2017'!$H:$H,'2017'!$C:$C,B118,'2017'!$F:$F,A118,'2017'!AA:AA,"CRO",'2017'!P:P,"&lt;&gt;")+SUMIFS('2017'!$I:$I,'2017'!$D:$D,B118,'2017'!$F:$F,A118,'2017'!AA:AA,"CRO",'2017'!Q:Q,"&lt;&gt;")+SUMIFS('2017'!$J:$J,'2017'!$E:$E,B118,'2017'!$F:$F,A118,'2017'!AA:AA,"CRO",'2017'!R:R,"&lt;&gt;"), 0)</f>
        <v>0</v>
      </c>
      <c r="AC118" s="0" t="n">
        <f aca="false">IFERROR(SUMIFS('2017'!M:M,'2017'!AA:AA,"CRO",'2017'!F:F,A118,'2017'!C:C,B118)+SUMIFS('2017'!P:P,'2017'!AA:AA,"CRO",'2017'!F:F,A118,'2017'!C:C,B118)+SUMIFS('2017'!N:N,'2017'!AA:AA,"CRO",'2017'!F:F,A118,'2017'!D:D,B118)+SUMIFS('2017'!N:N,'2017'!AA:AA,"CRO",'2017'!F:F,A118,'2017'!D:D,B118)+SUMIFS('2017'!O:O,'2017'!AA:AA,"CRO",'2017'!F:F,A118,'2017'!E:E,B118)+SUMIFS('2017'!R:R,'2017'!AA:AA,"CRO",'2017'!F:F,A118,'2017'!E:E,B118), 0)</f>
        <v>0</v>
      </c>
      <c r="AD118" s="0" t="n">
        <f aca="false">IFERROR(AC118/AB118, 0)</f>
        <v>0</v>
      </c>
      <c r="AE118" s="0" t="n">
        <f aca="false">SUM(AH118,AK118,AN118)</f>
        <v>0</v>
      </c>
      <c r="AF118" s="0" t="n">
        <f aca="false">SUM(AI118,AL118,AO118)</f>
        <v>0</v>
      </c>
      <c r="AG118" s="7" t="n">
        <f aca="false">IFERROR(AF118/AE118, 0)</f>
        <v>0</v>
      </c>
      <c r="AH118" s="0" t="n">
        <f aca="false">IFERROR(SUMIFS('2016'!$G:$G,'2016'!F:F,A118,'2016'!C:C,B118,'2016'!D:D,"",'2016'!AA:AA,"JRO",'2016'!L:L,"&lt;&gt;"), 0)</f>
        <v>0</v>
      </c>
      <c r="AI118" s="0" t="n">
        <f aca="false">IFERROR(SUMIFS('2016'!L:L,'2016'!F:F,A118,'2016'!C:C,B118,'2016'!D:D,"",'2016'!AA:AA,"JRO"), 0)</f>
        <v>0</v>
      </c>
      <c r="AJ118" s="7" t="n">
        <f aca="false">IFERROR(AI118/AH118, 0)</f>
        <v>0</v>
      </c>
      <c r="AK118" s="0" t="n">
        <f aca="false">IFERROR(SUMIFS('2016'!$G:$G,'2016'!F:F,A118,'2016'!C:C,B118,'2016'!D:D,"",'2016'!AA:AA,"NRO",'2016'!L:L,"&lt;&gt;"), 0)</f>
        <v>0</v>
      </c>
      <c r="AL118" s="0" t="n">
        <f aca="false">IFERROR(SUMIFS('2016'!L:L,'2016'!F:F,A118,'2016'!C:C,B118,'2016'!D:D,"",'2016'!AA:AA,"NRO"), 0)</f>
        <v>0</v>
      </c>
      <c r="AM118" s="0" t="n">
        <f aca="false">IFERROR(AL118/AK118, 0)</f>
        <v>0</v>
      </c>
      <c r="AN118" s="0" t="n">
        <f aca="false">IFERROR(SUMIFS('2016'!$G:$G,'2016'!F:F,A118,'2016'!C:C,B118,'2016'!D:D,"",'2016'!AA:AA,"CRO",'2016'!L:L,"&lt;&gt;"), 0)</f>
        <v>0</v>
      </c>
      <c r="AO118" s="0" t="n">
        <f aca="false">IFERROR(SUMIFS('2016'!L:L,'2016'!F:F,A118,'2016'!C:C,B118,'2016'!D:D,"",'2016'!AA:AA,"CRO"), 0)</f>
        <v>0</v>
      </c>
      <c r="AP118" s="0" t="n">
        <f aca="false">IFERROR(AO118/AN118, 0)</f>
        <v>0</v>
      </c>
      <c r="AQ118" s="0" t="n">
        <f aca="false">SUM(AT118,AW118,AZ118)</f>
        <v>0</v>
      </c>
      <c r="AR118" s="0" t="n">
        <f aca="false">SUM(AU118,AX118,BA118)</f>
        <v>0</v>
      </c>
      <c r="AS118" s="7" t="n">
        <f aca="false">IFERROR(AR118/AQ118, 0)</f>
        <v>0</v>
      </c>
      <c r="AT118" s="0" t="n">
        <f aca="false">IFERROR(SUMIFS('2015'!$G:$G,'2015'!F:F,A118,'2015'!C:C,B118,'2015'!D:D,"",'2015'!AA:AA,"JRO",'2015'!L:L,"&lt;&gt;"), 0)</f>
        <v>0</v>
      </c>
      <c r="AU118" s="0" t="n">
        <f aca="false">IFERROR(SUMIFS('2015'!L:L,'2015'!F:F,A118,'2015'!C:C,B118,'2015'!D:D,"",'2015'!AA:AA,"JRO"), 0)</f>
        <v>0</v>
      </c>
      <c r="AV118" s="0" t="n">
        <f aca="false">IFERROR(AU118/AT118, 0)</f>
        <v>0</v>
      </c>
      <c r="AW118" s="0" t="n">
        <f aca="false">IFERROR(SUMIFS('2015'!$G:$G,'2015'!F:F,A118,'2015'!C:C,B118,'2015'!D:D,"",'2015'!AA:AA,"NRO",'2015'!L:L,"&lt;&gt;"), 0)</f>
        <v>0</v>
      </c>
      <c r="AX118" s="0" t="n">
        <f aca="false">IFERROR(SUMIFS('2015'!L:L,'2015'!F:F,A118,'2015'!C:C,B118,'2015'!D:D,"",'2015'!AA:AA,"NRO"), 0)</f>
        <v>0</v>
      </c>
      <c r="AY118" s="0" t="n">
        <f aca="false">IFERROR(AX118/AW118, 0)</f>
        <v>0</v>
      </c>
      <c r="AZ118" s="0" t="n">
        <f aca="false">IFERROR(SUMIFS('2015'!$G:$G,'2015'!F:F,A118,'2015'!C:C,B118,'2015'!D:D,"",'2015'!AA:AA,"CRO",'2015'!L:L,"&lt;&gt;"), 0)</f>
        <v>0</v>
      </c>
      <c r="BA118" s="0" t="n">
        <f aca="false">IFERROR(SUMIFS('2015'!L:L,'2015'!F:F,A118,'2015'!C:C,B118,'2015'!D:D,"",'2015'!AA:AA,"CRO"), 0)</f>
        <v>0</v>
      </c>
      <c r="BB118" s="0" t="n">
        <f aca="false">IFERROR(BA118/AZ118, 0)</f>
        <v>0</v>
      </c>
      <c r="BC118" s="0" t="n">
        <f aca="false">SUM(BF118,BI118)</f>
        <v>6</v>
      </c>
      <c r="BD118" s="0" t="n">
        <f aca="false">SUM(BG118,BJ118)</f>
        <v>14</v>
      </c>
      <c r="BE118" s="7" t="n">
        <f aca="false">IFERROR(BD118/BC118, 0)</f>
        <v>2.33333333333333</v>
      </c>
      <c r="BF118" s="0" t="n">
        <f aca="false">IFERROR(SUMIFS('2014'!$G:$G,'2014'!F:F,A118,'2014'!C:C,B118,'2014'!D:D,"",'2014'!AA:AA,"JRO",'2014'!L:L,"&lt;&gt;"), 0)</f>
        <v>6</v>
      </c>
      <c r="BG118" s="0" t="n">
        <f aca="false">IFERROR(SUMIFS('2014'!L:L,'2014'!F:F,A118,'2014'!C:C,B118,'2014'!D:D,"",'2014'!AA:AA,"JRO"), 0)</f>
        <v>14</v>
      </c>
      <c r="BH118" s="7" t="n">
        <f aca="false">IFERROR(BG118/BF118, 0)</f>
        <v>2.33333333333333</v>
      </c>
      <c r="BI118" s="0" t="n">
        <f aca="false">IFERROR(SUMIFS('2014'!$G:$G,'2014'!F:F,A118,'2014'!C:C,B118,'2014'!D:D,"",'2014'!AA:AA,"CRO",'2014'!L:L,"&lt;&gt;"), 0)</f>
        <v>0</v>
      </c>
      <c r="BJ118" s="0" t="n">
        <f aca="false">IFERROR(SUMIFS('2014'!L:L,'2014'!F:F,A118,'2014'!C:C,B118,'2014'!D:D,"",'2014'!AA:AA,"CRO"), 0)</f>
        <v>0</v>
      </c>
      <c r="BK118" s="0" t="n">
        <f aca="false">IFERROR(BJ118/BI118, 0)</f>
        <v>0</v>
      </c>
      <c r="BL118" s="0" t="n">
        <f aca="false">IFERROR(SUMIFS('2013'!$G:$G,'2013'!F:F,A118,'2013'!C:C,B118,'2013'!D:D,"",'2013'!AA:AA,"JRO",'2013'!L:L,"&lt;&gt;"), 0)</f>
        <v>4</v>
      </c>
      <c r="BM118" s="0" t="n">
        <f aca="false">IFERROR(SUMIFS('2013'!L:L,'2013'!F:F,A118,'2013'!C:C,B118,'2013'!D:D,"",'2013'!AA:AA,"JRO"), 0)</f>
        <v>10</v>
      </c>
      <c r="BN118" s="0" t="n">
        <f aca="false">IFERROR(BM118/BL118, 0)</f>
        <v>2.5</v>
      </c>
      <c r="BO118" s="0" t="n">
        <f aca="false">IFERROR(SUMIFS('2012'!$G:$G,'2012'!F:F,A118,'2012'!C:C,B118,'2012'!D:D,"",'2012'!AA:AA,"JRO",'2012'!L:L,"&lt;&gt;"), 0)</f>
        <v>5</v>
      </c>
      <c r="BP118" s="0" t="n">
        <f aca="false">IFERROR(SUMIFS('2012'!L:L,'2012'!F:F,A118,'2012'!C:C,B118,'2012'!D:D,"",'2012'!AA:AA,"JRO"), 0)</f>
        <v>11</v>
      </c>
      <c r="BQ118" s="0" t="n">
        <f aca="false">IFERROR(BP118/BO118, 0)</f>
        <v>2.2</v>
      </c>
      <c r="BR118" s="0" t="n">
        <f aca="false">IFERROR(SUMIFS('2011'!$G:$G,'2011'!F:F,A118,'2011'!C:C,B118,'2011'!D:D,"",'2011'!AA:AA,"JRO",'2011'!L:L,"&lt;&gt;"), 0)</f>
        <v>3</v>
      </c>
      <c r="BS118" s="0" t="n">
        <f aca="false">IFERROR(SUMIFS('2011'!L:L,'2011'!F:F,A118,'2011'!C:C,B118,'2011'!D:D,"",'2011'!AA:AA,"JRO"), 0)</f>
        <v>7</v>
      </c>
      <c r="BT118" s="7" t="n">
        <f aca="false">IFERROR(BS118/BR118, 0)</f>
        <v>2.33333333333333</v>
      </c>
      <c r="BU118" s="0" t="n">
        <f aca="false">IFERROR(SUMIFS('2010'!$G:$G,'2010'!F:F,A118,'2010'!C:C,B118,'2010'!D:D,"",'2010'!AA:AA,"JRO",'2010'!L:L,"&lt;&gt;"), 0)</f>
        <v>0</v>
      </c>
      <c r="BV118" s="0" t="n">
        <f aca="false">IFERROR(SUMIFS('2010'!L:L,'2010'!F:F,A118,'2010'!C:C,B118,'2010'!D:D,"",'2010'!AA:AA,"JRO"), 0)</f>
        <v>0</v>
      </c>
      <c r="BW118" s="7" t="n">
        <f aca="false">IFERROR(BV118/BU118, 0)</f>
        <v>0</v>
      </c>
      <c r="BX118" s="0" t="n">
        <f aca="false">IFERROR(SUMIFS('2009'!$G:$G,'2009'!F:F,A118,'2009'!C:C,B118,'2009'!D:D,"",'2009'!AA:AA,"JRO",'2009'!L:L,"&lt;&gt;"), 0)</f>
        <v>0</v>
      </c>
      <c r="BY118" s="0" t="n">
        <f aca="false">IFERROR(SUMIFS('2009'!L:L,'2009'!F:F,A118,'2009'!C:C,B118,'2009'!D:D,"",'2009'!AA:AA,"JRO"), 0)</f>
        <v>0</v>
      </c>
      <c r="BZ118" s="7" t="n">
        <f aca="false">IFERROR(BY118/BX118, 0)</f>
        <v>0</v>
      </c>
    </row>
    <row r="119" customFormat="false" ht="15" hidden="false" customHeight="false" outlineLevel="0" collapsed="false">
      <c r="A119" s="0" t="s">
        <v>96</v>
      </c>
      <c r="B119" s="13" t="s">
        <v>83</v>
      </c>
      <c r="C119" s="56" t="n">
        <f aca="false">IFERROR(AVERAGEIFS(I119:BZ119,I$2:BZ$2,"JRO escorts per deportee",I119:BZ119,"&lt;&gt;0"), 0)</f>
        <v>0</v>
      </c>
      <c r="D119" s="13" t="n">
        <f aca="false">IFERROR(AVERAGEIFS(I119:BZ119,I$2:BZ$2,"NRO escorts per deportee",I119:BZ119,"&lt;&gt;0"), 0)</f>
        <v>0</v>
      </c>
      <c r="E119" s="13" t="n">
        <f aca="false">IFERROR(AVERAGEIFS(I119:BZ119,I$2:BZ$2,"CRO escorts per deportee",I119:BZ119,"&lt;&gt;0"), 0)</f>
        <v>0</v>
      </c>
      <c r="G119" s="0" t="n">
        <f aca="false">SUM(J119,M119,P119)</f>
        <v>0</v>
      </c>
      <c r="H119" s="0" t="n">
        <f aca="false">SUM(K119,N119,Q119)</f>
        <v>0</v>
      </c>
      <c r="I119" s="7" t="n">
        <f aca="false">IFERROR(H119/G119, 0)</f>
        <v>0</v>
      </c>
      <c r="J119" s="0" t="n">
        <f aca="false">IFERROR(SUMIFS('2018'!$H:$H,'2018'!$C:$C,B119,'2018'!$F:$F,A119,'2018'!AA:AA,"JRO",'2018'!P:P,"&lt;&gt;")+SUMIFS('2018'!$I:$I,'2018'!$D:$D,B119,'2018'!$F:$F,A119,'2018'!AA:AA,"JRO",'2018'!Q:Q,"&lt;&gt;")+SUMIFS('2018'!$J:$J,'2018'!$E:$E,B119,'2018'!$F:$F,A119,'2018'!AA:AA,"JRO",'2018'!R:R,"&lt;&gt;"), 0)</f>
        <v>0</v>
      </c>
      <c r="K119" s="0" t="n">
        <f aca="false">IFERROR(SUMIFS('2018'!M:M,'2018'!AA:AA,"JRO",'2018'!F:F,A119,'2018'!C:C,B119)+SUMIFS('2018'!P:P,'2018'!AA:AA,"JRO",'2018'!F:F,A119,'2018'!C:C,B119)+SUMIFS('2018'!N:N,'2018'!AA:AA,"JRO",'2018'!F:F,A119,'2018'!D:D,B119)+SUMIFS('2018'!N:N,'2018'!AA:AA,"JRO",'2018'!F:F,A119,'2018'!D:D,B119)+SUMIFS('2018'!O:O,'2018'!AA:AA,"JRO",'2018'!F:F,A119,'2018'!E:E,B119)+SUMIFS('2018'!R:R,'2018'!AA:AA,"JRO",'2018'!F:F,A119,'2018'!E:E,B119), 0)</f>
        <v>0</v>
      </c>
      <c r="L119" s="7" t="n">
        <f aca="false">IFERROR(K119/J119, 0)</f>
        <v>0</v>
      </c>
      <c r="M119" s="0" t="n">
        <f aca="false">IFERROR(SUMIFS('2018'!$H:$H,'2018'!$C:$C,B119,'2018'!$F:$F,A119,'2018'!AA:AA,"NRO",'2018'!P:P,"&lt;&gt;")+SUMIFS('2018'!$I:$I,'2018'!$D:$D,B119,'2018'!$F:$F,A119,'2018'!AA:AA,"NRO",'2018'!Q:Q,"&lt;&gt;")+SUMIFS('2018'!$J:$J,'2018'!$E:$E,B119,'2018'!$F:$F,A119,'2018'!AA:AA,"NRO",'2018'!R:R,"&lt;&gt;"), 0)</f>
        <v>0</v>
      </c>
      <c r="N119" s="0" t="n">
        <f aca="false">IFERROR(SUMIFS('2018'!M:M,'2018'!AA:AA,"NRO",'2018'!F:F,A119,'2018'!C:C,B119)+SUMIFS('2018'!P:P,'2018'!AA:AA,"NRO",'2018'!F:F,A119,'2018'!C:C,B119)+SUMIFS('2018'!N:N,'2018'!AA:AA,"NRO",'2018'!F:F,A119,'2018'!D:D,B119)+SUMIFS('2018'!N:N,'2018'!AA:AA,"NRO",'2018'!F:F,A119,'2018'!D:D,B119)+SUMIFS('2018'!O:O,'2018'!AA:AA,"NRO",'2018'!F:F,A119,'2018'!E:E,B119)+SUMIFS('2018'!R:R,'2018'!AA:AA,"NRO",'2018'!F:F,A119,'2018'!E:E,B119), 0)</f>
        <v>0</v>
      </c>
      <c r="O119" s="7" t="n">
        <f aca="false">IFERROR(N119/M119, 0)</f>
        <v>0</v>
      </c>
      <c r="P119" s="0" t="n">
        <f aca="false">IFERROR(SUMIFS('2018'!$H:$H,'2018'!$C:$C,B119,'2018'!$F:$F,A119,'2018'!AA:AA,"CRO")+SUMIFS('2018'!$I:$I,'2018'!$D:$D,B119,'2018'!$F:$F,A119,'2018'!AA:AA,"CRO")+SUMIFS('2018'!$J:$J,'2018'!$E:$E,B119,'2018'!$F:$F,A119,'2018'!AA:AA,"CRO"), 0)</f>
        <v>0</v>
      </c>
      <c r="Q119" s="0" t="n">
        <f aca="false">IFERROR(SUMIFS('2018'!M:M,'2018'!AA:AA,"CRO",'2018'!F:F,A119,'2018'!C:C,B119)+SUMIFS('2018'!P:P,'2018'!AA:AA,"CRO",'2018'!F:F,A119,'2018'!C:C,B119)+SUMIFS('2018'!N:N,'2018'!AA:AA,"CRO",'2018'!F:F,A119,'2018'!D:D,B119)+SUMIFS('2018'!N:N,'2018'!AA:AA,"CRO",'2018'!F:F,A119,'2018'!D:D,B119)+SUMIFS('2018'!O:O,'2018'!AA:AA,"CRO",'2018'!F:F,A119,'2018'!E:E,B119)+SUMIFS('2018'!R:R,'2018'!AA:AA,"CRO",'2018'!F:F,A119,'2018'!E:E,B119), 0)</f>
        <v>0</v>
      </c>
      <c r="R119" s="7" t="n">
        <f aca="false">IFERROR(Q119/P119, 0)</f>
        <v>0</v>
      </c>
      <c r="S119" s="7" t="n">
        <f aca="false">SUM(V119,Y119,AB119)</f>
        <v>0</v>
      </c>
      <c r="T119" s="7" t="n">
        <f aca="false">SUM(W119,Z119,AC119)</f>
        <v>0</v>
      </c>
      <c r="U119" s="7" t="n">
        <f aca="false">IFERROR(T119/S119, 0)</f>
        <v>0</v>
      </c>
      <c r="V119" s="0" t="n">
        <f aca="false">SUMIFS('2017'!$H:$H,'2017'!$C:$C,B119,'2017'!$F:$F,A119,'2017'!AA:AA,"JRO",'2017'!P:P,"&lt;&gt;")+SUMIFS('2017'!$I:$I,'2017'!$D:$D,B119,'2017'!$F:$F,A119,'2017'!AA:AA,"JRO",'2017'!Q:Q,"&lt;&gt;")+SUMIFS('2017'!$J:$J,'2017'!$E:$E,B119,'2017'!$F:$F,A119,'2017'!AA:AA,"JRO",'2017'!R:R,"&lt;&gt;")</f>
        <v>0</v>
      </c>
      <c r="W119" s="0" t="n">
        <f aca="false">IFERROR(SUMIFS('2017'!M:M,'2017'!AA:AA,"JRO",'2017'!F:F,A119,'2017'!C:C,B119)+SUMIFS('2017'!P:P,'2017'!AA:AA,"JRO",'2017'!F:F,A119,'2017'!C:C,B119)+SUMIFS('2017'!N:N,'2017'!AA:AA,"JRO",'2017'!F:F,A119,'2017'!D:D,B119)+SUMIFS('2017'!N:N,'2017'!AA:AA,"JRO",'2017'!F:F,A119,'2017'!D:D,B119)+SUMIFS('2017'!O:O,'2017'!AA:AA,"JRO",'2017'!F:F,A119,'2017'!E:E,B119)+SUMIFS('2017'!R:R,'2017'!AA:AA,"JRO",'2017'!F:F,A119,'2017'!E:E,B119), 0)</f>
        <v>0</v>
      </c>
      <c r="X119" s="7" t="n">
        <f aca="false">IFERROR(W119/V119, 0)</f>
        <v>0</v>
      </c>
      <c r="Y119" s="0" t="n">
        <f aca="false">IFERROR(SUMIFS('2017'!$H:$H,'2017'!$C:$C,B119,'2017'!$F:$F,A119,'2017'!AA:AA,"NRO",'2017'!P:P,"&lt;&gt;")+SUMIFS('2017'!$I:$I,'2017'!$D:$D,B119,'2017'!$F:$F,A119,'2017'!AA:AA,"NRO",'2017'!Q:Q,"&lt;&gt;")+SUMIFS('2017'!$J:$J,'2017'!$E:$E,B119,'2017'!$F:$F,A119,'2017'!AA:AA,"NRO",'2017'!R:R,"&lt;&gt;"), 0)</f>
        <v>0</v>
      </c>
      <c r="Z119" s="0" t="n">
        <f aca="false">IFERROR(SUMIFS('2017'!M:M,'2017'!AA:AA,"NRO",'2017'!F:F,A119,'2017'!C:C,B119)+SUMIFS('2017'!P:P,'2017'!AA:AA,"NRO",'2017'!F:F,A119,'2017'!C:C,B119)+SUMIFS('2017'!N:N,'2017'!AA:AA,"NRO",'2017'!F:F,A119,'2017'!D:D,B119)+SUMIFS('2017'!N:N,'2017'!AA:AA,"NRO",'2017'!F:F,A119,'2017'!D:D,B119)+SUMIFS('2017'!O:O,'2017'!AA:AA,"NRO",'2017'!F:F,A119,'2017'!E:E,B119)+SUMIFS('2017'!R:R,'2017'!AA:AA,"NRO",'2017'!F:F,A119,'2017'!E:E,B119), 0)</f>
        <v>0</v>
      </c>
      <c r="AA119" s="7" t="n">
        <f aca="false">IFERROR(Z119/Y119, 0)</f>
        <v>0</v>
      </c>
      <c r="AB119" s="0" t="n">
        <f aca="false">IFERROR(SUMIFS('2017'!$H:$H,'2017'!$C:$C,B119,'2017'!$F:$F,A119,'2017'!AA:AA,"CRO",'2017'!P:P,"&lt;&gt;")+SUMIFS('2017'!$I:$I,'2017'!$D:$D,B119,'2017'!$F:$F,A119,'2017'!AA:AA,"CRO",'2017'!Q:Q,"&lt;&gt;")+SUMIFS('2017'!$J:$J,'2017'!$E:$E,B119,'2017'!$F:$F,A119,'2017'!AA:AA,"CRO",'2017'!R:R,"&lt;&gt;"), 0)</f>
        <v>0</v>
      </c>
      <c r="AC119" s="0" t="n">
        <f aca="false">IFERROR(SUMIFS('2017'!M:M,'2017'!AA:AA,"CRO",'2017'!F:F,A119,'2017'!C:C,B119)+SUMIFS('2017'!P:P,'2017'!AA:AA,"CRO",'2017'!F:F,A119,'2017'!C:C,B119)+SUMIFS('2017'!N:N,'2017'!AA:AA,"CRO",'2017'!F:F,A119,'2017'!D:D,B119)+SUMIFS('2017'!N:N,'2017'!AA:AA,"CRO",'2017'!F:F,A119,'2017'!D:D,B119)+SUMIFS('2017'!O:O,'2017'!AA:AA,"CRO",'2017'!F:F,A119,'2017'!E:E,B119)+SUMIFS('2017'!R:R,'2017'!AA:AA,"CRO",'2017'!F:F,A119,'2017'!E:E,B119), 0)</f>
        <v>0</v>
      </c>
      <c r="AD119" s="0" t="n">
        <f aca="false">IFERROR(AC119/AB119, 0)</f>
        <v>0</v>
      </c>
      <c r="AE119" s="0" t="n">
        <f aca="false">SUM(AH119,AK119,AN119)</f>
        <v>0</v>
      </c>
      <c r="AF119" s="0" t="n">
        <f aca="false">SUM(AI119,AL119,AO119)</f>
        <v>0</v>
      </c>
      <c r="AG119" s="7" t="n">
        <f aca="false">IFERROR(AF119/AE119, 0)</f>
        <v>0</v>
      </c>
      <c r="AH119" s="0" t="n">
        <f aca="false">IFERROR(SUMIFS('2016'!$G:$G,'2016'!F:F,A119,'2016'!C:C,B119,'2016'!D:D,"",'2016'!AA:AA,"JRO",'2016'!L:L,"&lt;&gt;"), 0)</f>
        <v>0</v>
      </c>
      <c r="AI119" s="0" t="n">
        <f aca="false">IFERROR(SUMIFS('2016'!L:L,'2016'!F:F,A119,'2016'!C:C,B119,'2016'!D:D,"",'2016'!AA:AA,"JRO"), 0)</f>
        <v>0</v>
      </c>
      <c r="AJ119" s="7" t="n">
        <f aca="false">IFERROR(AI119/AH119, 0)</f>
        <v>0</v>
      </c>
      <c r="AK119" s="0" t="n">
        <f aca="false">IFERROR(SUMIFS('2016'!$G:$G,'2016'!F:F,A119,'2016'!C:C,B119,'2016'!D:D,"",'2016'!AA:AA,"NRO",'2016'!L:L,"&lt;&gt;"), 0)</f>
        <v>0</v>
      </c>
      <c r="AL119" s="0" t="n">
        <f aca="false">IFERROR(SUMIFS('2016'!L:L,'2016'!F:F,A119,'2016'!C:C,B119,'2016'!D:D,"",'2016'!AA:AA,"NRO"), 0)</f>
        <v>0</v>
      </c>
      <c r="AM119" s="0" t="n">
        <f aca="false">IFERROR(AL119/AK119, 0)</f>
        <v>0</v>
      </c>
      <c r="AN119" s="0" t="n">
        <f aca="false">IFERROR(SUMIFS('2016'!$G:$G,'2016'!F:F,A119,'2016'!C:C,B119,'2016'!D:D,"",'2016'!AA:AA,"CRO",'2016'!L:L,"&lt;&gt;"), 0)</f>
        <v>0</v>
      </c>
      <c r="AO119" s="0" t="n">
        <f aca="false">IFERROR(SUMIFS('2016'!L:L,'2016'!F:F,A119,'2016'!C:C,B119,'2016'!D:D,"",'2016'!AA:AA,"CRO"), 0)</f>
        <v>0</v>
      </c>
      <c r="AP119" s="0" t="n">
        <f aca="false">IFERROR(AO119/AN119, 0)</f>
        <v>0</v>
      </c>
      <c r="AQ119" s="0" t="n">
        <f aca="false">SUM(AT119,AW119,AZ119)</f>
        <v>0</v>
      </c>
      <c r="AR119" s="0" t="n">
        <f aca="false">SUM(AU119,AX119,BA119)</f>
        <v>0</v>
      </c>
      <c r="AS119" s="7" t="n">
        <f aca="false">IFERROR(AR119/AQ119, 0)</f>
        <v>0</v>
      </c>
      <c r="AT119" s="0" t="n">
        <f aca="false">IFERROR(SUMIFS('2015'!$G:$G,'2015'!F:F,A119,'2015'!C:C,B119,'2015'!D:D,"",'2015'!AA:AA,"JRO",'2015'!L:L,"&lt;&gt;"), 0)</f>
        <v>0</v>
      </c>
      <c r="AU119" s="0" t="n">
        <f aca="false">IFERROR(SUMIFS('2015'!L:L,'2015'!F:F,A119,'2015'!C:C,B119,'2015'!D:D,"",'2015'!AA:AA,"JRO"), 0)</f>
        <v>0</v>
      </c>
      <c r="AV119" s="0" t="n">
        <f aca="false">IFERROR(AU119/AT119, 0)</f>
        <v>0</v>
      </c>
      <c r="AW119" s="0" t="n">
        <f aca="false">IFERROR(SUMIFS('2015'!$G:$G,'2015'!F:F,A119,'2015'!C:C,B119,'2015'!D:D,"",'2015'!AA:AA,"NRO",'2015'!L:L,"&lt;&gt;"), 0)</f>
        <v>0</v>
      </c>
      <c r="AX119" s="0" t="n">
        <f aca="false">IFERROR(SUMIFS('2015'!L:L,'2015'!F:F,A119,'2015'!C:C,B119,'2015'!D:D,"",'2015'!AA:AA,"NRO"), 0)</f>
        <v>0</v>
      </c>
      <c r="AY119" s="0" t="n">
        <f aca="false">IFERROR(AX119/AW119, 0)</f>
        <v>0</v>
      </c>
      <c r="AZ119" s="0" t="n">
        <f aca="false">IFERROR(SUMIFS('2015'!$G:$G,'2015'!F:F,A119,'2015'!C:C,B119,'2015'!D:D,"",'2015'!AA:AA,"CRO",'2015'!L:L,"&lt;&gt;"), 0)</f>
        <v>0</v>
      </c>
      <c r="BA119" s="0" t="n">
        <f aca="false">IFERROR(SUMIFS('2015'!L:L,'2015'!F:F,A119,'2015'!C:C,B119,'2015'!D:D,"",'2015'!AA:AA,"CRO"), 0)</f>
        <v>0</v>
      </c>
      <c r="BB119" s="0" t="n">
        <f aca="false">IFERROR(BA119/AZ119, 0)</f>
        <v>0</v>
      </c>
      <c r="BC119" s="0" t="n">
        <f aca="false">SUM(BF119,BI119)</f>
        <v>0</v>
      </c>
      <c r="BD119" s="0" t="n">
        <f aca="false">SUM(BG119,BJ119)</f>
        <v>0</v>
      </c>
      <c r="BE119" s="7" t="n">
        <f aca="false">IFERROR(BD119/BC119, 0)</f>
        <v>0</v>
      </c>
      <c r="BF119" s="0" t="n">
        <f aca="false">IFERROR(SUMIFS('2014'!$G:$G,'2014'!F:F,A119,'2014'!C:C,B119,'2014'!D:D,"",'2014'!AA:AA,"JRO",'2014'!L:L,"&lt;&gt;"), 0)</f>
        <v>0</v>
      </c>
      <c r="BG119" s="0" t="n">
        <f aca="false">IFERROR(SUMIFS('2014'!L:L,'2014'!F:F,A119,'2014'!C:C,B119,'2014'!D:D,"",'2014'!AA:AA,"JRO"), 0)</f>
        <v>0</v>
      </c>
      <c r="BH119" s="7" t="n">
        <f aca="false">IFERROR(BG119/BF119, 0)</f>
        <v>0</v>
      </c>
      <c r="BI119" s="0" t="n">
        <f aca="false">IFERROR(SUMIFS('2014'!$G:$G,'2014'!F:F,A119,'2014'!C:C,B119,'2014'!D:D,"",'2014'!AA:AA,"CRO",'2014'!L:L,"&lt;&gt;"), 0)</f>
        <v>0</v>
      </c>
      <c r="BJ119" s="0" t="n">
        <f aca="false">IFERROR(SUMIFS('2014'!L:L,'2014'!F:F,A119,'2014'!C:C,B119,'2014'!D:D,"",'2014'!AA:AA,"CRO"), 0)</f>
        <v>0</v>
      </c>
      <c r="BK119" s="0" t="n">
        <f aca="false">IFERROR(BJ119/BI119, 0)</f>
        <v>0</v>
      </c>
      <c r="BL119" s="0" t="n">
        <f aca="false">IFERROR(SUMIFS('2013'!$G:$G,'2013'!F:F,A119,'2013'!C:C,B119,'2013'!D:D,"",'2013'!AA:AA,"JRO",'2013'!L:L,"&lt;&gt;"), 0)</f>
        <v>0</v>
      </c>
      <c r="BM119" s="0" t="n">
        <f aca="false">IFERROR(SUMIFS('2013'!L:L,'2013'!F:F,A119,'2013'!C:C,B119,'2013'!D:D,"",'2013'!AA:AA,"JRO"), 0)</f>
        <v>0</v>
      </c>
      <c r="BN119" s="0" t="n">
        <f aca="false">IFERROR(BM119/BL119, 0)</f>
        <v>0</v>
      </c>
      <c r="BO119" s="0" t="n">
        <f aca="false">IFERROR(SUMIFS('2012'!$G:$G,'2012'!F:F,A119,'2012'!C:C,B119,'2012'!D:D,"",'2012'!AA:AA,"JRO",'2012'!L:L,"&lt;&gt;"), 0)</f>
        <v>0</v>
      </c>
      <c r="BP119" s="0" t="n">
        <f aca="false">IFERROR(SUMIFS('2012'!L:L,'2012'!F:F,A119,'2012'!C:C,B119,'2012'!D:D,"",'2012'!AA:AA,"JRO"), 0)</f>
        <v>0</v>
      </c>
      <c r="BQ119" s="0" t="n">
        <f aca="false">IFERROR(BP119/BO119, 0)</f>
        <v>0</v>
      </c>
      <c r="BR119" s="0" t="n">
        <f aca="false">IFERROR(SUMIFS('2011'!$G:$G,'2011'!F:F,A119,'2011'!C:C,B119,'2011'!D:D,"",'2011'!AA:AA,"JRO",'2011'!L:L,"&lt;&gt;"), 0)</f>
        <v>0</v>
      </c>
      <c r="BS119" s="0" t="n">
        <f aca="false">IFERROR(SUMIFS('2011'!L:L,'2011'!F:F,A119,'2011'!C:C,B119,'2011'!D:D,"",'2011'!AA:AA,"JRO"), 0)</f>
        <v>0</v>
      </c>
      <c r="BT119" s="7" t="n">
        <f aca="false">IFERROR(BS119/BR119, 0)</f>
        <v>0</v>
      </c>
      <c r="BU119" s="0" t="n">
        <f aca="false">IFERROR(SUMIFS('2010'!$G:$G,'2010'!F:F,A119,'2010'!C:C,B119,'2010'!D:D,"",'2010'!AA:AA,"JRO",'2010'!L:L,"&lt;&gt;"), 0)</f>
        <v>0</v>
      </c>
      <c r="BV119" s="0" t="n">
        <f aca="false">IFERROR(SUMIFS('2010'!L:L,'2010'!F:F,A119,'2010'!C:C,B119,'2010'!D:D,"",'2010'!AA:AA,"JRO"), 0)</f>
        <v>0</v>
      </c>
      <c r="BW119" s="7" t="n">
        <f aca="false">IFERROR(BV119/BU119, 0)</f>
        <v>0</v>
      </c>
      <c r="BX119" s="0" t="n">
        <f aca="false">IFERROR(SUMIFS('2009'!$G:$G,'2009'!F:F,A119,'2009'!C:C,B119,'2009'!D:D,"",'2009'!AA:AA,"JRO",'2009'!L:L,"&lt;&gt;"), 0)</f>
        <v>0</v>
      </c>
      <c r="BY119" s="0" t="n">
        <f aca="false">IFERROR(SUMIFS('2009'!L:L,'2009'!F:F,A119,'2009'!C:C,B119,'2009'!D:D,"",'2009'!AA:AA,"JRO"), 0)</f>
        <v>0</v>
      </c>
      <c r="BZ119" s="7" t="n">
        <f aca="false">IFERROR(BY119/BX119, 0)</f>
        <v>0</v>
      </c>
    </row>
    <row r="120" customFormat="false" ht="15" hidden="false" customHeight="false" outlineLevel="0" collapsed="false">
      <c r="A120" s="0" t="s">
        <v>96</v>
      </c>
      <c r="B120" s="18" t="s">
        <v>65</v>
      </c>
      <c r="C120" s="56" t="n">
        <f aca="false">IFERROR(AVERAGEIFS(I120:BZ120,I$2:BZ$2,"JRO escorts per deportee",I120:BZ120,"&lt;&gt;0"), 0)</f>
        <v>0</v>
      </c>
      <c r="D120" s="13" t="n">
        <f aca="false">IFERROR(AVERAGEIFS(I120:BZ120,I$2:BZ$2,"NRO escorts per deportee",I120:BZ120,"&lt;&gt;0"), 0)</f>
        <v>0</v>
      </c>
      <c r="E120" s="13" t="n">
        <f aca="false">IFERROR(AVERAGEIFS(I120:BZ120,I$2:BZ$2,"CRO escorts per deportee",I120:BZ120,"&lt;&gt;0"), 0)</f>
        <v>0</v>
      </c>
      <c r="G120" s="0" t="n">
        <f aca="false">SUM(J120,M120,P120)</f>
        <v>0</v>
      </c>
      <c r="H120" s="0" t="n">
        <f aca="false">SUM(K120,N120,Q120)</f>
        <v>0</v>
      </c>
      <c r="I120" s="7" t="n">
        <f aca="false">IFERROR(H120/G120, 0)</f>
        <v>0</v>
      </c>
      <c r="J120" s="0" t="n">
        <f aca="false">IFERROR(SUMIFS('2018'!$H:$H,'2018'!$C:$C,B120,'2018'!$F:$F,A120,'2018'!AA:AA,"JRO",'2018'!P:P,"&lt;&gt;")+SUMIFS('2018'!$I:$I,'2018'!$D:$D,B120,'2018'!$F:$F,A120,'2018'!AA:AA,"JRO",'2018'!Q:Q,"&lt;&gt;")+SUMIFS('2018'!$J:$J,'2018'!$E:$E,B120,'2018'!$F:$F,A120,'2018'!AA:AA,"JRO",'2018'!R:R,"&lt;&gt;"), 0)</f>
        <v>0</v>
      </c>
      <c r="K120" s="0" t="n">
        <f aca="false">IFERROR(SUMIFS('2018'!M:M,'2018'!AA:AA,"JRO",'2018'!F:F,A120,'2018'!C:C,B120)+SUMIFS('2018'!P:P,'2018'!AA:AA,"JRO",'2018'!F:F,A120,'2018'!C:C,B120)+SUMIFS('2018'!N:N,'2018'!AA:AA,"JRO",'2018'!F:F,A120,'2018'!D:D,B120)+SUMIFS('2018'!N:N,'2018'!AA:AA,"JRO",'2018'!F:F,A120,'2018'!D:D,B120)+SUMIFS('2018'!O:O,'2018'!AA:AA,"JRO",'2018'!F:F,A120,'2018'!E:E,B120)+SUMIFS('2018'!R:R,'2018'!AA:AA,"JRO",'2018'!F:F,A120,'2018'!E:E,B120), 0)</f>
        <v>0</v>
      </c>
      <c r="L120" s="7" t="n">
        <f aca="false">IFERROR(K120/J120, 0)</f>
        <v>0</v>
      </c>
      <c r="M120" s="0" t="n">
        <f aca="false">IFERROR(SUMIFS('2018'!$H:$H,'2018'!$C:$C,B120,'2018'!$F:$F,A120,'2018'!AA:AA,"NRO",'2018'!P:P,"&lt;&gt;")+SUMIFS('2018'!$I:$I,'2018'!$D:$D,B120,'2018'!$F:$F,A120,'2018'!AA:AA,"NRO",'2018'!Q:Q,"&lt;&gt;")+SUMIFS('2018'!$J:$J,'2018'!$E:$E,B120,'2018'!$F:$F,A120,'2018'!AA:AA,"NRO",'2018'!R:R,"&lt;&gt;"), 0)</f>
        <v>0</v>
      </c>
      <c r="N120" s="0" t="n">
        <f aca="false">IFERROR(SUMIFS('2018'!M:M,'2018'!AA:AA,"NRO",'2018'!F:F,A120,'2018'!C:C,B120)+SUMIFS('2018'!P:P,'2018'!AA:AA,"NRO",'2018'!F:F,A120,'2018'!C:C,B120)+SUMIFS('2018'!N:N,'2018'!AA:AA,"NRO",'2018'!F:F,A120,'2018'!D:D,B120)+SUMIFS('2018'!N:N,'2018'!AA:AA,"NRO",'2018'!F:F,A120,'2018'!D:D,B120)+SUMIFS('2018'!O:O,'2018'!AA:AA,"NRO",'2018'!F:F,A120,'2018'!E:E,B120)+SUMIFS('2018'!R:R,'2018'!AA:AA,"NRO",'2018'!F:F,A120,'2018'!E:E,B120), 0)</f>
        <v>0</v>
      </c>
      <c r="O120" s="7" t="n">
        <f aca="false">IFERROR(N120/M120, 0)</f>
        <v>0</v>
      </c>
      <c r="P120" s="0" t="n">
        <f aca="false">IFERROR(SUMIFS('2018'!$H:$H,'2018'!$C:$C,B120,'2018'!$F:$F,A120,'2018'!AA:AA,"CRO")+SUMIFS('2018'!$I:$I,'2018'!$D:$D,B120,'2018'!$F:$F,A120,'2018'!AA:AA,"CRO")+SUMIFS('2018'!$J:$J,'2018'!$E:$E,B120,'2018'!$F:$F,A120,'2018'!AA:AA,"CRO"), 0)</f>
        <v>0</v>
      </c>
      <c r="Q120" s="0" t="n">
        <f aca="false">IFERROR(SUMIFS('2018'!M:M,'2018'!AA:AA,"CRO",'2018'!F:F,A120,'2018'!C:C,B120)+SUMIFS('2018'!P:P,'2018'!AA:AA,"CRO",'2018'!F:F,A120,'2018'!C:C,B120)+SUMIFS('2018'!N:N,'2018'!AA:AA,"CRO",'2018'!F:F,A120,'2018'!D:D,B120)+SUMIFS('2018'!N:N,'2018'!AA:AA,"CRO",'2018'!F:F,A120,'2018'!D:D,B120)+SUMIFS('2018'!O:O,'2018'!AA:AA,"CRO",'2018'!F:F,A120,'2018'!E:E,B120)+SUMIFS('2018'!R:R,'2018'!AA:AA,"CRO",'2018'!F:F,A120,'2018'!E:E,B120), 0)</f>
        <v>0</v>
      </c>
      <c r="R120" s="7" t="n">
        <f aca="false">IFERROR(Q120/P120, 0)</f>
        <v>0</v>
      </c>
      <c r="S120" s="7" t="n">
        <f aca="false">SUM(V120,Y120,AB120)</f>
        <v>0</v>
      </c>
      <c r="T120" s="7" t="n">
        <f aca="false">SUM(W120,Z120,AC120)</f>
        <v>0</v>
      </c>
      <c r="U120" s="7" t="n">
        <f aca="false">IFERROR(T120/S120, 0)</f>
        <v>0</v>
      </c>
      <c r="V120" s="0" t="n">
        <f aca="false">SUMIFS('2017'!$H:$H,'2017'!$C:$C,B120,'2017'!$F:$F,A120,'2017'!AA:AA,"JRO",'2017'!P:P,"&lt;&gt;")+SUMIFS('2017'!$I:$I,'2017'!$D:$D,B120,'2017'!$F:$F,A120,'2017'!AA:AA,"JRO",'2017'!Q:Q,"&lt;&gt;")+SUMIFS('2017'!$J:$J,'2017'!$E:$E,B120,'2017'!$F:$F,A120,'2017'!AA:AA,"JRO",'2017'!R:R,"&lt;&gt;")</f>
        <v>0</v>
      </c>
      <c r="W120" s="0" t="n">
        <f aca="false">IFERROR(SUMIFS('2017'!M:M,'2017'!AA:AA,"JRO",'2017'!F:F,A120,'2017'!C:C,B120)+SUMIFS('2017'!P:P,'2017'!AA:AA,"JRO",'2017'!F:F,A120,'2017'!C:C,B120)+SUMIFS('2017'!N:N,'2017'!AA:AA,"JRO",'2017'!F:F,A120,'2017'!D:D,B120)+SUMIFS('2017'!N:N,'2017'!AA:AA,"JRO",'2017'!F:F,A120,'2017'!D:D,B120)+SUMIFS('2017'!O:O,'2017'!AA:AA,"JRO",'2017'!F:F,A120,'2017'!E:E,B120)+SUMIFS('2017'!R:R,'2017'!AA:AA,"JRO",'2017'!F:F,A120,'2017'!E:E,B120), 0)</f>
        <v>0</v>
      </c>
      <c r="X120" s="7" t="n">
        <f aca="false">IFERROR(W120/V120, 0)</f>
        <v>0</v>
      </c>
      <c r="Y120" s="0" t="n">
        <f aca="false">IFERROR(SUMIFS('2017'!$H:$H,'2017'!$C:$C,B120,'2017'!$F:$F,A120,'2017'!AA:AA,"NRO",'2017'!P:P,"&lt;&gt;")+SUMIFS('2017'!$I:$I,'2017'!$D:$D,B120,'2017'!$F:$F,A120,'2017'!AA:AA,"NRO",'2017'!Q:Q,"&lt;&gt;")+SUMIFS('2017'!$J:$J,'2017'!$E:$E,B120,'2017'!$F:$F,A120,'2017'!AA:AA,"NRO",'2017'!R:R,"&lt;&gt;"), 0)</f>
        <v>0</v>
      </c>
      <c r="Z120" s="0" t="n">
        <f aca="false">IFERROR(SUMIFS('2017'!M:M,'2017'!AA:AA,"NRO",'2017'!F:F,A120,'2017'!C:C,B120)+SUMIFS('2017'!P:P,'2017'!AA:AA,"NRO",'2017'!F:F,A120,'2017'!C:C,B120)+SUMIFS('2017'!N:N,'2017'!AA:AA,"NRO",'2017'!F:F,A120,'2017'!D:D,B120)+SUMIFS('2017'!N:N,'2017'!AA:AA,"NRO",'2017'!F:F,A120,'2017'!D:D,B120)+SUMIFS('2017'!O:O,'2017'!AA:AA,"NRO",'2017'!F:F,A120,'2017'!E:E,B120)+SUMIFS('2017'!R:R,'2017'!AA:AA,"NRO",'2017'!F:F,A120,'2017'!E:E,B120), 0)</f>
        <v>0</v>
      </c>
      <c r="AA120" s="7" t="n">
        <f aca="false">IFERROR(Z120/Y120, 0)</f>
        <v>0</v>
      </c>
      <c r="AB120" s="0" t="n">
        <f aca="false">IFERROR(SUMIFS('2017'!$H:$H,'2017'!$C:$C,B120,'2017'!$F:$F,A120,'2017'!AA:AA,"CRO",'2017'!P:P,"&lt;&gt;")+SUMIFS('2017'!$I:$I,'2017'!$D:$D,B120,'2017'!$F:$F,A120,'2017'!AA:AA,"CRO",'2017'!Q:Q,"&lt;&gt;")+SUMIFS('2017'!$J:$J,'2017'!$E:$E,B120,'2017'!$F:$F,A120,'2017'!AA:AA,"CRO",'2017'!R:R,"&lt;&gt;"), 0)</f>
        <v>0</v>
      </c>
      <c r="AC120" s="0" t="n">
        <f aca="false">IFERROR(SUMIFS('2017'!M:M,'2017'!AA:AA,"CRO",'2017'!F:F,A120,'2017'!C:C,B120)+SUMIFS('2017'!P:P,'2017'!AA:AA,"CRO",'2017'!F:F,A120,'2017'!C:C,B120)+SUMIFS('2017'!N:N,'2017'!AA:AA,"CRO",'2017'!F:F,A120,'2017'!D:D,B120)+SUMIFS('2017'!N:N,'2017'!AA:AA,"CRO",'2017'!F:F,A120,'2017'!D:D,B120)+SUMIFS('2017'!O:O,'2017'!AA:AA,"CRO",'2017'!F:F,A120,'2017'!E:E,B120)+SUMIFS('2017'!R:R,'2017'!AA:AA,"CRO",'2017'!F:F,A120,'2017'!E:E,B120), 0)</f>
        <v>0</v>
      </c>
      <c r="AD120" s="0" t="n">
        <f aca="false">IFERROR(AC120/AB120, 0)</f>
        <v>0</v>
      </c>
      <c r="AE120" s="0" t="n">
        <f aca="false">SUM(AH120,AK120,AN120)</f>
        <v>0</v>
      </c>
      <c r="AF120" s="0" t="n">
        <f aca="false">SUM(AI120,AL120,AO120)</f>
        <v>0</v>
      </c>
      <c r="AG120" s="7" t="n">
        <f aca="false">IFERROR(AF120/AE120, 0)</f>
        <v>0</v>
      </c>
      <c r="AH120" s="0" t="n">
        <f aca="false">IFERROR(SUMIFS('2016'!$G:$G,'2016'!F:F,A120,'2016'!C:C,B120,'2016'!D:D,"",'2016'!AA:AA,"JRO",'2016'!L:L,"&lt;&gt;"), 0)</f>
        <v>0</v>
      </c>
      <c r="AI120" s="0" t="n">
        <f aca="false">IFERROR(SUMIFS('2016'!L:L,'2016'!F:F,A120,'2016'!C:C,B120,'2016'!D:D,"",'2016'!AA:AA,"JRO"), 0)</f>
        <v>0</v>
      </c>
      <c r="AJ120" s="7" t="n">
        <f aca="false">IFERROR(AI120/AH120, 0)</f>
        <v>0</v>
      </c>
      <c r="AK120" s="0" t="n">
        <f aca="false">IFERROR(SUMIFS('2016'!$G:$G,'2016'!F:F,A120,'2016'!C:C,B120,'2016'!D:D,"",'2016'!AA:AA,"NRO",'2016'!L:L,"&lt;&gt;"), 0)</f>
        <v>0</v>
      </c>
      <c r="AL120" s="0" t="n">
        <f aca="false">IFERROR(SUMIFS('2016'!L:L,'2016'!F:F,A120,'2016'!C:C,B120,'2016'!D:D,"",'2016'!AA:AA,"NRO"), 0)</f>
        <v>0</v>
      </c>
      <c r="AM120" s="0" t="n">
        <f aca="false">IFERROR(AL120/AK120, 0)</f>
        <v>0</v>
      </c>
      <c r="AN120" s="0" t="n">
        <f aca="false">IFERROR(SUMIFS('2016'!$G:$G,'2016'!F:F,A120,'2016'!C:C,B120,'2016'!D:D,"",'2016'!AA:AA,"CRO",'2016'!L:L,"&lt;&gt;"), 0)</f>
        <v>0</v>
      </c>
      <c r="AO120" s="0" t="n">
        <f aca="false">IFERROR(SUMIFS('2016'!L:L,'2016'!F:F,A120,'2016'!C:C,B120,'2016'!D:D,"",'2016'!AA:AA,"CRO"), 0)</f>
        <v>0</v>
      </c>
      <c r="AP120" s="0" t="n">
        <f aca="false">IFERROR(AO120/AN120, 0)</f>
        <v>0</v>
      </c>
      <c r="AQ120" s="0" t="n">
        <f aca="false">SUM(AT120,AW120,AZ120)</f>
        <v>0</v>
      </c>
      <c r="AR120" s="0" t="n">
        <f aca="false">SUM(AU120,AX120,BA120)</f>
        <v>0</v>
      </c>
      <c r="AS120" s="7" t="n">
        <f aca="false">IFERROR(AR120/AQ120, 0)</f>
        <v>0</v>
      </c>
      <c r="AT120" s="0" t="n">
        <f aca="false">IFERROR(SUMIFS('2015'!$G:$G,'2015'!F:F,A120,'2015'!C:C,B120,'2015'!D:D,"",'2015'!AA:AA,"JRO",'2015'!L:L,"&lt;&gt;"), 0)</f>
        <v>0</v>
      </c>
      <c r="AU120" s="0" t="n">
        <f aca="false">IFERROR(SUMIFS('2015'!L:L,'2015'!F:F,A120,'2015'!C:C,B120,'2015'!D:D,"",'2015'!AA:AA,"JRO"), 0)</f>
        <v>0</v>
      </c>
      <c r="AV120" s="0" t="n">
        <f aca="false">IFERROR(AU120/AT120, 0)</f>
        <v>0</v>
      </c>
      <c r="AW120" s="0" t="n">
        <f aca="false">IFERROR(SUMIFS('2015'!$G:$G,'2015'!F:F,A120,'2015'!C:C,B120,'2015'!D:D,"",'2015'!AA:AA,"NRO",'2015'!L:L,"&lt;&gt;"), 0)</f>
        <v>0</v>
      </c>
      <c r="AX120" s="0" t="n">
        <f aca="false">IFERROR(SUMIFS('2015'!L:L,'2015'!F:F,A120,'2015'!C:C,B120,'2015'!D:D,"",'2015'!AA:AA,"NRO"), 0)</f>
        <v>0</v>
      </c>
      <c r="AY120" s="0" t="n">
        <f aca="false">IFERROR(AX120/AW120, 0)</f>
        <v>0</v>
      </c>
      <c r="AZ120" s="0" t="n">
        <f aca="false">IFERROR(SUMIFS('2015'!$G:$G,'2015'!F:F,A120,'2015'!C:C,B120,'2015'!D:D,"",'2015'!AA:AA,"CRO",'2015'!L:L,"&lt;&gt;"), 0)</f>
        <v>0</v>
      </c>
      <c r="BA120" s="0" t="n">
        <f aca="false">IFERROR(SUMIFS('2015'!L:L,'2015'!F:F,A120,'2015'!C:C,B120,'2015'!D:D,"",'2015'!AA:AA,"CRO"), 0)</f>
        <v>0</v>
      </c>
      <c r="BB120" s="0" t="n">
        <f aca="false">IFERROR(BA120/AZ120, 0)</f>
        <v>0</v>
      </c>
      <c r="BC120" s="0" t="n">
        <f aca="false">SUM(BF120,BI120)</f>
        <v>0</v>
      </c>
      <c r="BD120" s="0" t="n">
        <f aca="false">SUM(BG120,BJ120)</f>
        <v>0</v>
      </c>
      <c r="BE120" s="7" t="n">
        <f aca="false">IFERROR(BD120/BC120, 0)</f>
        <v>0</v>
      </c>
      <c r="BF120" s="0" t="n">
        <f aca="false">IFERROR(SUMIFS('2014'!$G:$G,'2014'!F:F,A120,'2014'!C:C,B120,'2014'!D:D,"",'2014'!AA:AA,"JRO",'2014'!L:L,"&lt;&gt;"), 0)</f>
        <v>0</v>
      </c>
      <c r="BG120" s="0" t="n">
        <f aca="false">IFERROR(SUMIFS('2014'!L:L,'2014'!F:F,A120,'2014'!C:C,B120,'2014'!D:D,"",'2014'!AA:AA,"JRO"), 0)</f>
        <v>0</v>
      </c>
      <c r="BH120" s="7" t="n">
        <f aca="false">IFERROR(BG120/BF120, 0)</f>
        <v>0</v>
      </c>
      <c r="BI120" s="0" t="n">
        <f aca="false">IFERROR(SUMIFS('2014'!$G:$G,'2014'!F:F,A120,'2014'!C:C,B120,'2014'!D:D,"",'2014'!AA:AA,"CRO",'2014'!L:L,"&lt;&gt;"), 0)</f>
        <v>0</v>
      </c>
      <c r="BJ120" s="0" t="n">
        <f aca="false">IFERROR(SUMIFS('2014'!L:L,'2014'!F:F,A120,'2014'!C:C,B120,'2014'!D:D,"",'2014'!AA:AA,"CRO"), 0)</f>
        <v>0</v>
      </c>
      <c r="BK120" s="0" t="n">
        <f aca="false">IFERROR(BJ120/BI120, 0)</f>
        <v>0</v>
      </c>
      <c r="BL120" s="0" t="n">
        <f aca="false">IFERROR(SUMIFS('2013'!$G:$G,'2013'!F:F,A120,'2013'!C:C,B120,'2013'!D:D,"",'2013'!AA:AA,"JRO",'2013'!L:L,"&lt;&gt;"), 0)</f>
        <v>0</v>
      </c>
      <c r="BM120" s="0" t="n">
        <f aca="false">IFERROR(SUMIFS('2013'!L:L,'2013'!F:F,A120,'2013'!C:C,B120,'2013'!D:D,"",'2013'!AA:AA,"JRO"), 0)</f>
        <v>0</v>
      </c>
      <c r="BN120" s="0" t="n">
        <f aca="false">IFERROR(BM120/BL120, 0)</f>
        <v>0</v>
      </c>
      <c r="BO120" s="0" t="n">
        <f aca="false">IFERROR(SUMIFS('2012'!$G:$G,'2012'!F:F,A120,'2012'!C:C,B120,'2012'!D:D,"",'2012'!AA:AA,"JRO",'2012'!L:L,"&lt;&gt;"), 0)</f>
        <v>0</v>
      </c>
      <c r="BP120" s="0" t="n">
        <f aca="false">IFERROR(SUMIFS('2012'!L:L,'2012'!F:F,A120,'2012'!C:C,B120,'2012'!D:D,"",'2012'!AA:AA,"JRO"), 0)</f>
        <v>0</v>
      </c>
      <c r="BQ120" s="0" t="n">
        <f aca="false">IFERROR(BP120/BO120, 0)</f>
        <v>0</v>
      </c>
      <c r="BR120" s="0" t="n">
        <f aca="false">IFERROR(SUMIFS('2011'!$G:$G,'2011'!F:F,A120,'2011'!C:C,B120,'2011'!D:D,"",'2011'!AA:AA,"JRO",'2011'!L:L,"&lt;&gt;"), 0)</f>
        <v>0</v>
      </c>
      <c r="BS120" s="0" t="n">
        <f aca="false">IFERROR(SUMIFS('2011'!L:L,'2011'!F:F,A120,'2011'!C:C,B120,'2011'!D:D,"",'2011'!AA:AA,"JRO"), 0)</f>
        <v>0</v>
      </c>
      <c r="BT120" s="7" t="n">
        <f aca="false">IFERROR(BS120/BR120, 0)</f>
        <v>0</v>
      </c>
      <c r="BU120" s="0" t="n">
        <f aca="false">IFERROR(SUMIFS('2010'!$G:$G,'2010'!F:F,A120,'2010'!C:C,B120,'2010'!D:D,"",'2010'!AA:AA,"JRO",'2010'!L:L,"&lt;&gt;"), 0)</f>
        <v>0</v>
      </c>
      <c r="BV120" s="0" t="n">
        <f aca="false">IFERROR(SUMIFS('2010'!L:L,'2010'!F:F,A120,'2010'!C:C,B120,'2010'!D:D,"",'2010'!AA:AA,"JRO"), 0)</f>
        <v>0</v>
      </c>
      <c r="BW120" s="7" t="n">
        <f aca="false">IFERROR(BV120/BU120, 0)</f>
        <v>0</v>
      </c>
      <c r="BX120" s="0" t="n">
        <f aca="false">IFERROR(SUMIFS('2009'!$G:$G,'2009'!F:F,A120,'2009'!C:C,B120,'2009'!D:D,"",'2009'!AA:AA,"JRO",'2009'!L:L,"&lt;&gt;"), 0)</f>
        <v>0</v>
      </c>
      <c r="BY120" s="0" t="n">
        <f aca="false">IFERROR(SUMIFS('2009'!L:L,'2009'!F:F,A120,'2009'!C:C,B120,'2009'!D:D,"",'2009'!AA:AA,"JRO"), 0)</f>
        <v>0</v>
      </c>
      <c r="BZ120" s="7" t="n">
        <f aca="false">IFERROR(BY120/BX120, 0)</f>
        <v>0</v>
      </c>
    </row>
    <row r="121" customFormat="false" ht="15" hidden="false" customHeight="false" outlineLevel="0" collapsed="false">
      <c r="A121" s="0" t="s">
        <v>96</v>
      </c>
      <c r="B121" s="13" t="s">
        <v>58</v>
      </c>
      <c r="C121" s="56" t="n">
        <f aca="false">IFERROR(AVERAGEIFS(I121:BZ121,I$2:BZ$2,"JRO escorts per deportee",I121:BZ121,"&lt;&gt;0"), 0)</f>
        <v>0</v>
      </c>
      <c r="D121" s="13" t="n">
        <f aca="false">IFERROR(AVERAGEIFS(I121:BZ121,I$2:BZ$2,"NRO escorts per deportee",I121:BZ121,"&lt;&gt;0"), 0)</f>
        <v>0</v>
      </c>
      <c r="E121" s="13" t="n">
        <f aca="false">IFERROR(AVERAGEIFS(I121:BZ121,I$2:BZ$2,"CRO escorts per deportee",I121:BZ121,"&lt;&gt;0"), 0)</f>
        <v>0</v>
      </c>
      <c r="G121" s="0" t="n">
        <f aca="false">SUM(J121,M121,P121)</f>
        <v>0</v>
      </c>
      <c r="H121" s="0" t="n">
        <f aca="false">SUM(K121,N121,Q121)</f>
        <v>0</v>
      </c>
      <c r="I121" s="7" t="n">
        <f aca="false">IFERROR(H121/G121, 0)</f>
        <v>0</v>
      </c>
      <c r="J121" s="0" t="n">
        <f aca="false">IFERROR(SUMIFS('2018'!$H:$H,'2018'!$C:$C,B121,'2018'!$F:$F,A121,'2018'!AA:AA,"JRO",'2018'!P:P,"&lt;&gt;")+SUMIFS('2018'!$I:$I,'2018'!$D:$D,B121,'2018'!$F:$F,A121,'2018'!AA:AA,"JRO",'2018'!Q:Q,"&lt;&gt;")+SUMIFS('2018'!$J:$J,'2018'!$E:$E,B121,'2018'!$F:$F,A121,'2018'!AA:AA,"JRO",'2018'!R:R,"&lt;&gt;"), 0)</f>
        <v>0</v>
      </c>
      <c r="K121" s="0" t="n">
        <f aca="false">IFERROR(SUMIFS('2018'!M:M,'2018'!AA:AA,"JRO",'2018'!F:F,A121,'2018'!C:C,B121)+SUMIFS('2018'!P:P,'2018'!AA:AA,"JRO",'2018'!F:F,A121,'2018'!C:C,B121)+SUMIFS('2018'!N:N,'2018'!AA:AA,"JRO",'2018'!F:F,A121,'2018'!D:D,B121)+SUMIFS('2018'!N:N,'2018'!AA:AA,"JRO",'2018'!F:F,A121,'2018'!D:D,B121)+SUMIFS('2018'!O:O,'2018'!AA:AA,"JRO",'2018'!F:F,A121,'2018'!E:E,B121)+SUMIFS('2018'!R:R,'2018'!AA:AA,"JRO",'2018'!F:F,A121,'2018'!E:E,B121), 0)</f>
        <v>0</v>
      </c>
      <c r="L121" s="7" t="n">
        <f aca="false">IFERROR(K121/J121, 0)</f>
        <v>0</v>
      </c>
      <c r="M121" s="0" t="n">
        <f aca="false">IFERROR(SUMIFS('2018'!$H:$H,'2018'!$C:$C,B121,'2018'!$F:$F,A121,'2018'!AA:AA,"NRO",'2018'!P:P,"&lt;&gt;")+SUMIFS('2018'!$I:$I,'2018'!$D:$D,B121,'2018'!$F:$F,A121,'2018'!AA:AA,"NRO",'2018'!Q:Q,"&lt;&gt;")+SUMIFS('2018'!$J:$J,'2018'!$E:$E,B121,'2018'!$F:$F,A121,'2018'!AA:AA,"NRO",'2018'!R:R,"&lt;&gt;"), 0)</f>
        <v>0</v>
      </c>
      <c r="N121" s="0" t="n">
        <f aca="false">IFERROR(SUMIFS('2018'!M:M,'2018'!AA:AA,"NRO",'2018'!F:F,A121,'2018'!C:C,B121)+SUMIFS('2018'!P:P,'2018'!AA:AA,"NRO",'2018'!F:F,A121,'2018'!C:C,B121)+SUMIFS('2018'!N:N,'2018'!AA:AA,"NRO",'2018'!F:F,A121,'2018'!D:D,B121)+SUMIFS('2018'!N:N,'2018'!AA:AA,"NRO",'2018'!F:F,A121,'2018'!D:D,B121)+SUMIFS('2018'!O:O,'2018'!AA:AA,"NRO",'2018'!F:F,A121,'2018'!E:E,B121)+SUMIFS('2018'!R:R,'2018'!AA:AA,"NRO",'2018'!F:F,A121,'2018'!E:E,B121), 0)</f>
        <v>0</v>
      </c>
      <c r="O121" s="7" t="n">
        <f aca="false">IFERROR(N121/M121, 0)</f>
        <v>0</v>
      </c>
      <c r="P121" s="0" t="n">
        <f aca="false">IFERROR(SUMIFS('2018'!$H:$H,'2018'!$C:$C,B121,'2018'!$F:$F,A121,'2018'!AA:AA,"CRO")+SUMIFS('2018'!$I:$I,'2018'!$D:$D,B121,'2018'!$F:$F,A121,'2018'!AA:AA,"CRO")+SUMIFS('2018'!$J:$J,'2018'!$E:$E,B121,'2018'!$F:$F,A121,'2018'!AA:AA,"CRO"), 0)</f>
        <v>0</v>
      </c>
      <c r="Q121" s="0" t="n">
        <f aca="false">IFERROR(SUMIFS('2018'!M:M,'2018'!AA:AA,"CRO",'2018'!F:F,A121,'2018'!C:C,B121)+SUMIFS('2018'!P:P,'2018'!AA:AA,"CRO",'2018'!F:F,A121,'2018'!C:C,B121)+SUMIFS('2018'!N:N,'2018'!AA:AA,"CRO",'2018'!F:F,A121,'2018'!D:D,B121)+SUMIFS('2018'!N:N,'2018'!AA:AA,"CRO",'2018'!F:F,A121,'2018'!D:D,B121)+SUMIFS('2018'!O:O,'2018'!AA:AA,"CRO",'2018'!F:F,A121,'2018'!E:E,B121)+SUMIFS('2018'!R:R,'2018'!AA:AA,"CRO",'2018'!F:F,A121,'2018'!E:E,B121), 0)</f>
        <v>0</v>
      </c>
      <c r="R121" s="7" t="n">
        <f aca="false">IFERROR(Q121/P121, 0)</f>
        <v>0</v>
      </c>
      <c r="S121" s="7" t="n">
        <f aca="false">SUM(V121,Y121,AB121)</f>
        <v>0</v>
      </c>
      <c r="T121" s="7" t="n">
        <f aca="false">SUM(W121,Z121,AC121)</f>
        <v>0</v>
      </c>
      <c r="U121" s="7" t="n">
        <f aca="false">IFERROR(T121/S121, 0)</f>
        <v>0</v>
      </c>
      <c r="V121" s="0" t="n">
        <f aca="false">SUMIFS('2017'!$H:$H,'2017'!$C:$C,B121,'2017'!$F:$F,A121,'2017'!AA:AA,"JRO",'2017'!P:P,"&lt;&gt;")+SUMIFS('2017'!$I:$I,'2017'!$D:$D,B121,'2017'!$F:$F,A121,'2017'!AA:AA,"JRO",'2017'!Q:Q,"&lt;&gt;")+SUMIFS('2017'!$J:$J,'2017'!$E:$E,B121,'2017'!$F:$F,A121,'2017'!AA:AA,"JRO",'2017'!R:R,"&lt;&gt;")</f>
        <v>0</v>
      </c>
      <c r="W121" s="0" t="n">
        <f aca="false">IFERROR(SUMIFS('2017'!M:M,'2017'!AA:AA,"JRO",'2017'!F:F,A121,'2017'!C:C,B121)+SUMIFS('2017'!P:P,'2017'!AA:AA,"JRO",'2017'!F:F,A121,'2017'!C:C,B121)+SUMIFS('2017'!N:N,'2017'!AA:AA,"JRO",'2017'!F:F,A121,'2017'!D:D,B121)+SUMIFS('2017'!N:N,'2017'!AA:AA,"JRO",'2017'!F:F,A121,'2017'!D:D,B121)+SUMIFS('2017'!O:O,'2017'!AA:AA,"JRO",'2017'!F:F,A121,'2017'!E:E,B121)+SUMIFS('2017'!R:R,'2017'!AA:AA,"JRO",'2017'!F:F,A121,'2017'!E:E,B121), 0)</f>
        <v>0</v>
      </c>
      <c r="X121" s="7" t="n">
        <f aca="false">IFERROR(W121/V121, 0)</f>
        <v>0</v>
      </c>
      <c r="Y121" s="0" t="n">
        <f aca="false">IFERROR(SUMIFS('2017'!$H:$H,'2017'!$C:$C,B121,'2017'!$F:$F,A121,'2017'!AA:AA,"NRO",'2017'!P:P,"&lt;&gt;")+SUMIFS('2017'!$I:$I,'2017'!$D:$D,B121,'2017'!$F:$F,A121,'2017'!AA:AA,"NRO",'2017'!Q:Q,"&lt;&gt;")+SUMIFS('2017'!$J:$J,'2017'!$E:$E,B121,'2017'!$F:$F,A121,'2017'!AA:AA,"NRO",'2017'!R:R,"&lt;&gt;"), 0)</f>
        <v>0</v>
      </c>
      <c r="Z121" s="0" t="n">
        <f aca="false">IFERROR(SUMIFS('2017'!M:M,'2017'!AA:AA,"NRO",'2017'!F:F,A121,'2017'!C:C,B121)+SUMIFS('2017'!P:P,'2017'!AA:AA,"NRO",'2017'!F:F,A121,'2017'!C:C,B121)+SUMIFS('2017'!N:N,'2017'!AA:AA,"NRO",'2017'!F:F,A121,'2017'!D:D,B121)+SUMIFS('2017'!N:N,'2017'!AA:AA,"NRO",'2017'!F:F,A121,'2017'!D:D,B121)+SUMIFS('2017'!O:O,'2017'!AA:AA,"NRO",'2017'!F:F,A121,'2017'!E:E,B121)+SUMIFS('2017'!R:R,'2017'!AA:AA,"NRO",'2017'!F:F,A121,'2017'!E:E,B121), 0)</f>
        <v>0</v>
      </c>
      <c r="AA121" s="7" t="n">
        <f aca="false">IFERROR(Z121/Y121, 0)</f>
        <v>0</v>
      </c>
      <c r="AB121" s="0" t="n">
        <f aca="false">IFERROR(SUMIFS('2017'!$H:$H,'2017'!$C:$C,B121,'2017'!$F:$F,A121,'2017'!AA:AA,"CRO",'2017'!P:P,"&lt;&gt;")+SUMIFS('2017'!$I:$I,'2017'!$D:$D,B121,'2017'!$F:$F,A121,'2017'!AA:AA,"CRO",'2017'!Q:Q,"&lt;&gt;")+SUMIFS('2017'!$J:$J,'2017'!$E:$E,B121,'2017'!$F:$F,A121,'2017'!AA:AA,"CRO",'2017'!R:R,"&lt;&gt;"), 0)</f>
        <v>0</v>
      </c>
      <c r="AC121" s="0" t="n">
        <f aca="false">IFERROR(SUMIFS('2017'!M:M,'2017'!AA:AA,"CRO",'2017'!F:F,A121,'2017'!C:C,B121)+SUMIFS('2017'!P:P,'2017'!AA:AA,"CRO",'2017'!F:F,A121,'2017'!C:C,B121)+SUMIFS('2017'!N:N,'2017'!AA:AA,"CRO",'2017'!F:F,A121,'2017'!D:D,B121)+SUMIFS('2017'!N:N,'2017'!AA:AA,"CRO",'2017'!F:F,A121,'2017'!D:D,B121)+SUMIFS('2017'!O:O,'2017'!AA:AA,"CRO",'2017'!F:F,A121,'2017'!E:E,B121)+SUMIFS('2017'!R:R,'2017'!AA:AA,"CRO",'2017'!F:F,A121,'2017'!E:E,B121), 0)</f>
        <v>0</v>
      </c>
      <c r="AD121" s="0" t="n">
        <f aca="false">IFERROR(AC121/AB121, 0)</f>
        <v>0</v>
      </c>
      <c r="AE121" s="0" t="n">
        <f aca="false">SUM(AH121,AK121,AN121)</f>
        <v>0</v>
      </c>
      <c r="AF121" s="0" t="n">
        <f aca="false">SUM(AI121,AL121,AO121)</f>
        <v>0</v>
      </c>
      <c r="AG121" s="7" t="n">
        <f aca="false">IFERROR(AF121/AE121, 0)</f>
        <v>0</v>
      </c>
      <c r="AH121" s="0" t="n">
        <f aca="false">IFERROR(SUMIFS('2016'!$G:$G,'2016'!F:F,A121,'2016'!C:C,B121,'2016'!D:D,"",'2016'!AA:AA,"JRO",'2016'!L:L,"&lt;&gt;"), 0)</f>
        <v>0</v>
      </c>
      <c r="AI121" s="0" t="n">
        <f aca="false">IFERROR(SUMIFS('2016'!L:L,'2016'!F:F,A121,'2016'!C:C,B121,'2016'!D:D,"",'2016'!AA:AA,"JRO"), 0)</f>
        <v>0</v>
      </c>
      <c r="AJ121" s="7" t="n">
        <f aca="false">IFERROR(AI121/AH121, 0)</f>
        <v>0</v>
      </c>
      <c r="AK121" s="0" t="n">
        <f aca="false">IFERROR(SUMIFS('2016'!$G:$G,'2016'!F:F,A121,'2016'!C:C,B121,'2016'!D:D,"",'2016'!AA:AA,"NRO",'2016'!L:L,"&lt;&gt;"), 0)</f>
        <v>0</v>
      </c>
      <c r="AL121" s="0" t="n">
        <f aca="false">IFERROR(SUMIFS('2016'!L:L,'2016'!F:F,A121,'2016'!C:C,B121,'2016'!D:D,"",'2016'!AA:AA,"NRO"), 0)</f>
        <v>0</v>
      </c>
      <c r="AM121" s="0" t="n">
        <f aca="false">IFERROR(AL121/AK121, 0)</f>
        <v>0</v>
      </c>
      <c r="AN121" s="0" t="n">
        <f aca="false">IFERROR(SUMIFS('2016'!$G:$G,'2016'!F:F,A121,'2016'!C:C,B121,'2016'!D:D,"",'2016'!AA:AA,"CRO",'2016'!L:L,"&lt;&gt;"), 0)</f>
        <v>0</v>
      </c>
      <c r="AO121" s="0" t="n">
        <f aca="false">IFERROR(SUMIFS('2016'!L:L,'2016'!F:F,A121,'2016'!C:C,B121,'2016'!D:D,"",'2016'!AA:AA,"CRO"), 0)</f>
        <v>0</v>
      </c>
      <c r="AP121" s="0" t="n">
        <f aca="false">IFERROR(AO121/AN121, 0)</f>
        <v>0</v>
      </c>
      <c r="AQ121" s="0" t="n">
        <f aca="false">SUM(AT121,AW121,AZ121)</f>
        <v>0</v>
      </c>
      <c r="AR121" s="0" t="n">
        <f aca="false">SUM(AU121,AX121,BA121)</f>
        <v>0</v>
      </c>
      <c r="AS121" s="7" t="n">
        <f aca="false">IFERROR(AR121/AQ121, 0)</f>
        <v>0</v>
      </c>
      <c r="AT121" s="0" t="n">
        <f aca="false">IFERROR(SUMIFS('2015'!$G:$G,'2015'!F:F,A121,'2015'!C:C,B121,'2015'!D:D,"",'2015'!AA:AA,"JRO",'2015'!L:L,"&lt;&gt;"), 0)</f>
        <v>0</v>
      </c>
      <c r="AU121" s="0" t="n">
        <f aca="false">IFERROR(SUMIFS('2015'!L:L,'2015'!F:F,A121,'2015'!C:C,B121,'2015'!D:D,"",'2015'!AA:AA,"JRO"), 0)</f>
        <v>0</v>
      </c>
      <c r="AV121" s="0" t="n">
        <f aca="false">IFERROR(AU121/AT121, 0)</f>
        <v>0</v>
      </c>
      <c r="AW121" s="0" t="n">
        <f aca="false">IFERROR(SUMIFS('2015'!$G:$G,'2015'!F:F,A121,'2015'!C:C,B121,'2015'!D:D,"",'2015'!AA:AA,"NRO",'2015'!L:L,"&lt;&gt;"), 0)</f>
        <v>0</v>
      </c>
      <c r="AX121" s="0" t="n">
        <f aca="false">IFERROR(SUMIFS('2015'!L:L,'2015'!F:F,A121,'2015'!C:C,B121,'2015'!D:D,"",'2015'!AA:AA,"NRO"), 0)</f>
        <v>0</v>
      </c>
      <c r="AY121" s="0" t="n">
        <f aca="false">IFERROR(AX121/AW121, 0)</f>
        <v>0</v>
      </c>
      <c r="AZ121" s="0" t="n">
        <f aca="false">IFERROR(SUMIFS('2015'!$G:$G,'2015'!F:F,A121,'2015'!C:C,B121,'2015'!D:D,"",'2015'!AA:AA,"CRO",'2015'!L:L,"&lt;&gt;"), 0)</f>
        <v>0</v>
      </c>
      <c r="BA121" s="0" t="n">
        <f aca="false">IFERROR(SUMIFS('2015'!L:L,'2015'!F:F,A121,'2015'!C:C,B121,'2015'!D:D,"",'2015'!AA:AA,"CRO"), 0)</f>
        <v>0</v>
      </c>
      <c r="BB121" s="0" t="n">
        <f aca="false">IFERROR(BA121/AZ121, 0)</f>
        <v>0</v>
      </c>
      <c r="BC121" s="0" t="n">
        <f aca="false">SUM(BF121,BI121)</f>
        <v>0</v>
      </c>
      <c r="BD121" s="0" t="n">
        <f aca="false">SUM(BG121,BJ121)</f>
        <v>0</v>
      </c>
      <c r="BE121" s="7" t="n">
        <f aca="false">IFERROR(BD121/BC121, 0)</f>
        <v>0</v>
      </c>
      <c r="BF121" s="0" t="n">
        <f aca="false">IFERROR(SUMIFS('2014'!$G:$G,'2014'!F:F,A121,'2014'!C:C,B121,'2014'!D:D,"",'2014'!AA:AA,"JRO",'2014'!L:L,"&lt;&gt;"), 0)</f>
        <v>0</v>
      </c>
      <c r="BG121" s="0" t="n">
        <f aca="false">IFERROR(SUMIFS('2014'!L:L,'2014'!F:F,A121,'2014'!C:C,B121,'2014'!D:D,"",'2014'!AA:AA,"JRO"), 0)</f>
        <v>0</v>
      </c>
      <c r="BH121" s="7" t="n">
        <f aca="false">IFERROR(BG121/BF121, 0)</f>
        <v>0</v>
      </c>
      <c r="BI121" s="0" t="n">
        <f aca="false">IFERROR(SUMIFS('2014'!$G:$G,'2014'!F:F,A121,'2014'!C:C,B121,'2014'!D:D,"",'2014'!AA:AA,"CRO",'2014'!L:L,"&lt;&gt;"), 0)</f>
        <v>0</v>
      </c>
      <c r="BJ121" s="0" t="n">
        <f aca="false">IFERROR(SUMIFS('2014'!L:L,'2014'!F:F,A121,'2014'!C:C,B121,'2014'!D:D,"",'2014'!AA:AA,"CRO"), 0)</f>
        <v>0</v>
      </c>
      <c r="BK121" s="0" t="n">
        <f aca="false">IFERROR(BJ121/BI121, 0)</f>
        <v>0</v>
      </c>
      <c r="BL121" s="0" t="n">
        <f aca="false">IFERROR(SUMIFS('2013'!$G:$G,'2013'!F:F,A121,'2013'!C:C,B121,'2013'!D:D,"",'2013'!AA:AA,"JRO",'2013'!L:L,"&lt;&gt;"), 0)</f>
        <v>0</v>
      </c>
      <c r="BM121" s="0" t="n">
        <f aca="false">IFERROR(SUMIFS('2013'!L:L,'2013'!F:F,A121,'2013'!C:C,B121,'2013'!D:D,"",'2013'!AA:AA,"JRO"), 0)</f>
        <v>0</v>
      </c>
      <c r="BN121" s="0" t="n">
        <f aca="false">IFERROR(BM121/BL121, 0)</f>
        <v>0</v>
      </c>
      <c r="BO121" s="0" t="n">
        <f aca="false">IFERROR(SUMIFS('2012'!$G:$G,'2012'!F:F,A121,'2012'!C:C,B121,'2012'!D:D,"",'2012'!AA:AA,"JRO",'2012'!L:L,"&lt;&gt;"), 0)</f>
        <v>0</v>
      </c>
      <c r="BP121" s="0" t="n">
        <f aca="false">IFERROR(SUMIFS('2012'!L:L,'2012'!F:F,A121,'2012'!C:C,B121,'2012'!D:D,"",'2012'!AA:AA,"JRO"), 0)</f>
        <v>0</v>
      </c>
      <c r="BQ121" s="0" t="n">
        <f aca="false">IFERROR(BP121/BO121, 0)</f>
        <v>0</v>
      </c>
      <c r="BR121" s="0" t="n">
        <f aca="false">IFERROR(SUMIFS('2011'!$G:$G,'2011'!F:F,A121,'2011'!C:C,B121,'2011'!D:D,"",'2011'!AA:AA,"JRO",'2011'!L:L,"&lt;&gt;"), 0)</f>
        <v>0</v>
      </c>
      <c r="BS121" s="0" t="n">
        <f aca="false">IFERROR(SUMIFS('2011'!L:L,'2011'!F:F,A121,'2011'!C:C,B121,'2011'!D:D,"",'2011'!AA:AA,"JRO"), 0)</f>
        <v>0</v>
      </c>
      <c r="BT121" s="7" t="n">
        <f aca="false">IFERROR(BS121/BR121, 0)</f>
        <v>0</v>
      </c>
      <c r="BU121" s="0" t="n">
        <f aca="false">IFERROR(SUMIFS('2010'!$G:$G,'2010'!F:F,A121,'2010'!C:C,B121,'2010'!D:D,"",'2010'!AA:AA,"JRO",'2010'!L:L,"&lt;&gt;"), 0)</f>
        <v>0</v>
      </c>
      <c r="BV121" s="0" t="n">
        <f aca="false">IFERROR(SUMIFS('2010'!L:L,'2010'!F:F,A121,'2010'!C:C,B121,'2010'!D:D,"",'2010'!AA:AA,"JRO"), 0)</f>
        <v>0</v>
      </c>
      <c r="BW121" s="7" t="n">
        <f aca="false">IFERROR(BV121/BU121, 0)</f>
        <v>0</v>
      </c>
      <c r="BX121" s="0" t="n">
        <f aca="false">IFERROR(SUMIFS('2009'!$G:$G,'2009'!F:F,A121,'2009'!C:C,B121,'2009'!D:D,"",'2009'!AA:AA,"JRO",'2009'!L:L,"&lt;&gt;"), 0)</f>
        <v>0</v>
      </c>
      <c r="BY121" s="0" t="n">
        <f aca="false">IFERROR(SUMIFS('2009'!L:L,'2009'!F:F,A121,'2009'!C:C,B121,'2009'!D:D,"",'2009'!AA:AA,"JRO"), 0)</f>
        <v>0</v>
      </c>
      <c r="BZ121" s="7" t="n">
        <f aca="false">IFERROR(BY121/BX121, 0)</f>
        <v>0</v>
      </c>
    </row>
    <row r="122" customFormat="false" ht="15" hidden="false" customHeight="false" outlineLevel="0" collapsed="false">
      <c r="A122" s="0" t="s">
        <v>96</v>
      </c>
      <c r="B122" s="17" t="s">
        <v>70</v>
      </c>
      <c r="C122" s="56" t="n">
        <f aca="false">IFERROR(AVERAGEIFS(I122:BZ122,I$2:BZ$2,"JRO escorts per deportee",I122:BZ122,"&lt;&gt;0"), 0)</f>
        <v>0</v>
      </c>
      <c r="D122" s="13" t="n">
        <f aca="false">IFERROR(AVERAGEIFS(I122:BZ122,I$2:BZ$2,"NRO escorts per deportee",I122:BZ122,"&lt;&gt;0"), 0)</f>
        <v>0</v>
      </c>
      <c r="E122" s="13" t="n">
        <f aca="false">IFERROR(AVERAGEIFS(I122:BZ122,I$2:BZ$2,"CRO escorts per deportee",I122:BZ122,"&lt;&gt;0"), 0)</f>
        <v>0</v>
      </c>
      <c r="G122" s="0" t="n">
        <f aca="false">SUM(J122,M122,P122)</f>
        <v>4</v>
      </c>
      <c r="H122" s="0" t="n">
        <f aca="false">SUM(K122,N122,Q122)</f>
        <v>0</v>
      </c>
      <c r="I122" s="7" t="n">
        <f aca="false">IFERROR(H122/G122, 0)</f>
        <v>0</v>
      </c>
      <c r="J122" s="0" t="n">
        <f aca="false">IFERROR(SUMIFS('2018'!$H:$H,'2018'!$C:$C,B122,'2018'!$F:$F,A122,'2018'!AA:AA,"JRO",'2018'!P:P,"&lt;&gt;")+SUMIFS('2018'!$I:$I,'2018'!$D:$D,B122,'2018'!$F:$F,A122,'2018'!AA:AA,"JRO",'2018'!Q:Q,"&lt;&gt;")+SUMIFS('2018'!$J:$J,'2018'!$E:$E,B122,'2018'!$F:$F,A122,'2018'!AA:AA,"JRO",'2018'!R:R,"&lt;&gt;"), 0)</f>
        <v>0</v>
      </c>
      <c r="K122" s="0" t="n">
        <f aca="false">IFERROR(SUMIFS('2018'!M:M,'2018'!AA:AA,"JRO",'2018'!F:F,A122,'2018'!C:C,B122)+SUMIFS('2018'!P:P,'2018'!AA:AA,"JRO",'2018'!F:F,A122,'2018'!C:C,B122)+SUMIFS('2018'!N:N,'2018'!AA:AA,"JRO",'2018'!F:F,A122,'2018'!D:D,B122)+SUMIFS('2018'!N:N,'2018'!AA:AA,"JRO",'2018'!F:F,A122,'2018'!D:D,B122)+SUMIFS('2018'!O:O,'2018'!AA:AA,"JRO",'2018'!F:F,A122,'2018'!E:E,B122)+SUMIFS('2018'!R:R,'2018'!AA:AA,"JRO",'2018'!F:F,A122,'2018'!E:E,B122), 0)</f>
        <v>0</v>
      </c>
      <c r="L122" s="7" t="n">
        <f aca="false">IFERROR(K122/J122, 0)</f>
        <v>0</v>
      </c>
      <c r="M122" s="0" t="n">
        <f aca="false">IFERROR(SUMIFS('2018'!$H:$H,'2018'!$C:$C,B122,'2018'!$F:$F,A122,'2018'!AA:AA,"NRO",'2018'!P:P,"&lt;&gt;")+SUMIFS('2018'!$I:$I,'2018'!$D:$D,B122,'2018'!$F:$F,A122,'2018'!AA:AA,"NRO",'2018'!Q:Q,"&lt;&gt;")+SUMIFS('2018'!$J:$J,'2018'!$E:$E,B122,'2018'!$F:$F,A122,'2018'!AA:AA,"NRO",'2018'!R:R,"&lt;&gt;"), 0)</f>
        <v>0</v>
      </c>
      <c r="N122" s="0" t="n">
        <f aca="false">IFERROR(SUMIFS('2018'!M:M,'2018'!AA:AA,"NRO",'2018'!F:F,A122,'2018'!C:C,B122)+SUMIFS('2018'!P:P,'2018'!AA:AA,"NRO",'2018'!F:F,A122,'2018'!C:C,B122)+SUMIFS('2018'!N:N,'2018'!AA:AA,"NRO",'2018'!F:F,A122,'2018'!D:D,B122)+SUMIFS('2018'!N:N,'2018'!AA:AA,"NRO",'2018'!F:F,A122,'2018'!D:D,B122)+SUMIFS('2018'!O:O,'2018'!AA:AA,"NRO",'2018'!F:F,A122,'2018'!E:E,B122)+SUMIFS('2018'!R:R,'2018'!AA:AA,"NRO",'2018'!F:F,A122,'2018'!E:E,B122), 0)</f>
        <v>0</v>
      </c>
      <c r="O122" s="7" t="n">
        <f aca="false">IFERROR(N122/M122, 0)</f>
        <v>0</v>
      </c>
      <c r="P122" s="0" t="n">
        <f aca="false">IFERROR(SUMIFS('2018'!$H:$H,'2018'!$C:$C,B122,'2018'!$F:$F,A122,'2018'!AA:AA,"CRO")+SUMIFS('2018'!$I:$I,'2018'!$D:$D,B122,'2018'!$F:$F,A122,'2018'!AA:AA,"CRO")+SUMIFS('2018'!$J:$J,'2018'!$E:$E,B122,'2018'!$F:$F,A122,'2018'!AA:AA,"CRO"), 0)</f>
        <v>4</v>
      </c>
      <c r="Q122" s="0" t="n">
        <f aca="false">IFERROR(SUMIFS('2018'!M:M,'2018'!AA:AA,"CRO",'2018'!F:F,A122,'2018'!C:C,B122)+SUMIFS('2018'!P:P,'2018'!AA:AA,"CRO",'2018'!F:F,A122,'2018'!C:C,B122)+SUMIFS('2018'!N:N,'2018'!AA:AA,"CRO",'2018'!F:F,A122,'2018'!D:D,B122)+SUMIFS('2018'!N:N,'2018'!AA:AA,"CRO",'2018'!F:F,A122,'2018'!D:D,B122)+SUMIFS('2018'!O:O,'2018'!AA:AA,"CRO",'2018'!F:F,A122,'2018'!E:E,B122)+SUMIFS('2018'!R:R,'2018'!AA:AA,"CRO",'2018'!F:F,A122,'2018'!E:E,B122), 0)</f>
        <v>0</v>
      </c>
      <c r="R122" s="7" t="n">
        <f aca="false">IFERROR(Q122/P122, 0)</f>
        <v>0</v>
      </c>
      <c r="S122" s="7" t="n">
        <f aca="false">SUM(V122,Y122,AB122)</f>
        <v>0</v>
      </c>
      <c r="T122" s="7" t="n">
        <f aca="false">SUM(W122,Z122,AC122)</f>
        <v>0</v>
      </c>
      <c r="U122" s="7" t="n">
        <f aca="false">IFERROR(T122/S122, 0)</f>
        <v>0</v>
      </c>
      <c r="V122" s="0" t="n">
        <f aca="false">SUMIFS('2017'!$H:$H,'2017'!$C:$C,B122,'2017'!$F:$F,A122,'2017'!AA:AA,"JRO",'2017'!P:P,"&lt;&gt;")+SUMIFS('2017'!$I:$I,'2017'!$D:$D,B122,'2017'!$F:$F,A122,'2017'!AA:AA,"JRO",'2017'!Q:Q,"&lt;&gt;")+SUMIFS('2017'!$J:$J,'2017'!$E:$E,B122,'2017'!$F:$F,A122,'2017'!AA:AA,"JRO",'2017'!R:R,"&lt;&gt;")</f>
        <v>0</v>
      </c>
      <c r="W122" s="0" t="n">
        <f aca="false">IFERROR(SUMIFS('2017'!M:M,'2017'!AA:AA,"JRO",'2017'!F:F,A122,'2017'!C:C,B122)+SUMIFS('2017'!P:P,'2017'!AA:AA,"JRO",'2017'!F:F,A122,'2017'!C:C,B122)+SUMIFS('2017'!N:N,'2017'!AA:AA,"JRO",'2017'!F:F,A122,'2017'!D:D,B122)+SUMIFS('2017'!N:N,'2017'!AA:AA,"JRO",'2017'!F:F,A122,'2017'!D:D,B122)+SUMIFS('2017'!O:O,'2017'!AA:AA,"JRO",'2017'!F:F,A122,'2017'!E:E,B122)+SUMIFS('2017'!R:R,'2017'!AA:AA,"JRO",'2017'!F:F,A122,'2017'!E:E,B122), 0)</f>
        <v>0</v>
      </c>
      <c r="X122" s="7" t="n">
        <f aca="false">IFERROR(W122/V122, 0)</f>
        <v>0</v>
      </c>
      <c r="Y122" s="0" t="n">
        <f aca="false">IFERROR(SUMIFS('2017'!$H:$H,'2017'!$C:$C,B122,'2017'!$F:$F,A122,'2017'!AA:AA,"NRO",'2017'!P:P,"&lt;&gt;")+SUMIFS('2017'!$I:$I,'2017'!$D:$D,B122,'2017'!$F:$F,A122,'2017'!AA:AA,"NRO",'2017'!Q:Q,"&lt;&gt;")+SUMIFS('2017'!$J:$J,'2017'!$E:$E,B122,'2017'!$F:$F,A122,'2017'!AA:AA,"NRO",'2017'!R:R,"&lt;&gt;"), 0)</f>
        <v>0</v>
      </c>
      <c r="Z122" s="0" t="n">
        <f aca="false">IFERROR(SUMIFS('2017'!M:M,'2017'!AA:AA,"NRO",'2017'!F:F,A122,'2017'!C:C,B122)+SUMIFS('2017'!P:P,'2017'!AA:AA,"NRO",'2017'!F:F,A122,'2017'!C:C,B122)+SUMIFS('2017'!N:N,'2017'!AA:AA,"NRO",'2017'!F:F,A122,'2017'!D:D,B122)+SUMIFS('2017'!N:N,'2017'!AA:AA,"NRO",'2017'!F:F,A122,'2017'!D:D,B122)+SUMIFS('2017'!O:O,'2017'!AA:AA,"NRO",'2017'!F:F,A122,'2017'!E:E,B122)+SUMIFS('2017'!R:R,'2017'!AA:AA,"NRO",'2017'!F:F,A122,'2017'!E:E,B122), 0)</f>
        <v>0</v>
      </c>
      <c r="AA122" s="7" t="n">
        <f aca="false">IFERROR(Z122/Y122, 0)</f>
        <v>0</v>
      </c>
      <c r="AB122" s="0" t="n">
        <f aca="false">IFERROR(SUMIFS('2017'!$H:$H,'2017'!$C:$C,B122,'2017'!$F:$F,A122,'2017'!AA:AA,"CRO",'2017'!P:P,"&lt;&gt;")+SUMIFS('2017'!$I:$I,'2017'!$D:$D,B122,'2017'!$F:$F,A122,'2017'!AA:AA,"CRO",'2017'!Q:Q,"&lt;&gt;")+SUMIFS('2017'!$J:$J,'2017'!$E:$E,B122,'2017'!$F:$F,A122,'2017'!AA:AA,"CRO",'2017'!R:R,"&lt;&gt;"), 0)</f>
        <v>0</v>
      </c>
      <c r="AC122" s="0" t="n">
        <f aca="false">IFERROR(SUMIFS('2017'!M:M,'2017'!AA:AA,"CRO",'2017'!F:F,A122,'2017'!C:C,B122)+SUMIFS('2017'!P:P,'2017'!AA:AA,"CRO",'2017'!F:F,A122,'2017'!C:C,B122)+SUMIFS('2017'!N:N,'2017'!AA:AA,"CRO",'2017'!F:F,A122,'2017'!D:D,B122)+SUMIFS('2017'!N:N,'2017'!AA:AA,"CRO",'2017'!F:F,A122,'2017'!D:D,B122)+SUMIFS('2017'!O:O,'2017'!AA:AA,"CRO",'2017'!F:F,A122,'2017'!E:E,B122)+SUMIFS('2017'!R:R,'2017'!AA:AA,"CRO",'2017'!F:F,A122,'2017'!E:E,B122), 0)</f>
        <v>0</v>
      </c>
      <c r="AD122" s="0" t="n">
        <f aca="false">IFERROR(AC122/AB122, 0)</f>
        <v>0</v>
      </c>
      <c r="AE122" s="0" t="n">
        <f aca="false">SUM(AH122,AK122,AN122)</f>
        <v>0</v>
      </c>
      <c r="AF122" s="0" t="n">
        <f aca="false">SUM(AI122,AL122,AO122)</f>
        <v>0</v>
      </c>
      <c r="AG122" s="7" t="n">
        <f aca="false">IFERROR(AF122/AE122, 0)</f>
        <v>0</v>
      </c>
      <c r="AH122" s="0" t="n">
        <f aca="false">IFERROR(SUMIFS('2016'!$G:$G,'2016'!F:F,A122,'2016'!C:C,B122,'2016'!D:D,"",'2016'!AA:AA,"JRO",'2016'!L:L,"&lt;&gt;"), 0)</f>
        <v>0</v>
      </c>
      <c r="AI122" s="0" t="n">
        <f aca="false">IFERROR(SUMIFS('2016'!L:L,'2016'!F:F,A122,'2016'!C:C,B122,'2016'!D:D,"",'2016'!AA:AA,"JRO"), 0)</f>
        <v>0</v>
      </c>
      <c r="AJ122" s="7" t="n">
        <f aca="false">IFERROR(AI122/AH122, 0)</f>
        <v>0</v>
      </c>
      <c r="AK122" s="0" t="n">
        <f aca="false">IFERROR(SUMIFS('2016'!$G:$G,'2016'!F:F,A122,'2016'!C:C,B122,'2016'!D:D,"",'2016'!AA:AA,"NRO",'2016'!L:L,"&lt;&gt;"), 0)</f>
        <v>0</v>
      </c>
      <c r="AL122" s="0" t="n">
        <f aca="false">IFERROR(SUMIFS('2016'!L:L,'2016'!F:F,A122,'2016'!C:C,B122,'2016'!D:D,"",'2016'!AA:AA,"NRO"), 0)</f>
        <v>0</v>
      </c>
      <c r="AM122" s="0" t="n">
        <f aca="false">IFERROR(AL122/AK122, 0)</f>
        <v>0</v>
      </c>
      <c r="AN122" s="0" t="n">
        <f aca="false">IFERROR(SUMIFS('2016'!$G:$G,'2016'!F:F,A122,'2016'!C:C,B122,'2016'!D:D,"",'2016'!AA:AA,"CRO",'2016'!L:L,"&lt;&gt;"), 0)</f>
        <v>0</v>
      </c>
      <c r="AO122" s="0" t="n">
        <f aca="false">IFERROR(SUMIFS('2016'!L:L,'2016'!F:F,A122,'2016'!C:C,B122,'2016'!D:D,"",'2016'!AA:AA,"CRO"), 0)</f>
        <v>0</v>
      </c>
      <c r="AP122" s="0" t="n">
        <f aca="false">IFERROR(AO122/AN122, 0)</f>
        <v>0</v>
      </c>
      <c r="AQ122" s="0" t="n">
        <f aca="false">SUM(AT122,AW122,AZ122)</f>
        <v>0</v>
      </c>
      <c r="AR122" s="0" t="n">
        <f aca="false">SUM(AU122,AX122,BA122)</f>
        <v>0</v>
      </c>
      <c r="AS122" s="7" t="n">
        <f aca="false">IFERROR(AR122/AQ122, 0)</f>
        <v>0</v>
      </c>
      <c r="AT122" s="0" t="n">
        <f aca="false">IFERROR(SUMIFS('2015'!$G:$G,'2015'!F:F,A122,'2015'!C:C,B122,'2015'!D:D,"",'2015'!AA:AA,"JRO",'2015'!L:L,"&lt;&gt;"), 0)</f>
        <v>0</v>
      </c>
      <c r="AU122" s="0" t="n">
        <f aca="false">IFERROR(SUMIFS('2015'!L:L,'2015'!F:F,A122,'2015'!C:C,B122,'2015'!D:D,"",'2015'!AA:AA,"JRO"), 0)</f>
        <v>0</v>
      </c>
      <c r="AV122" s="0" t="n">
        <f aca="false">IFERROR(AU122/AT122, 0)</f>
        <v>0</v>
      </c>
      <c r="AW122" s="0" t="n">
        <f aca="false">IFERROR(SUMIFS('2015'!$G:$G,'2015'!F:F,A122,'2015'!C:C,B122,'2015'!D:D,"",'2015'!AA:AA,"NRO",'2015'!L:L,"&lt;&gt;"), 0)</f>
        <v>0</v>
      </c>
      <c r="AX122" s="0" t="n">
        <f aca="false">IFERROR(SUMIFS('2015'!L:L,'2015'!F:F,A122,'2015'!C:C,B122,'2015'!D:D,"",'2015'!AA:AA,"NRO"), 0)</f>
        <v>0</v>
      </c>
      <c r="AY122" s="0" t="n">
        <f aca="false">IFERROR(AX122/AW122, 0)</f>
        <v>0</v>
      </c>
      <c r="AZ122" s="0" t="n">
        <f aca="false">IFERROR(SUMIFS('2015'!$G:$G,'2015'!F:F,A122,'2015'!C:C,B122,'2015'!D:D,"",'2015'!AA:AA,"CRO",'2015'!L:L,"&lt;&gt;"), 0)</f>
        <v>0</v>
      </c>
      <c r="BA122" s="0" t="n">
        <f aca="false">IFERROR(SUMIFS('2015'!L:L,'2015'!F:F,A122,'2015'!C:C,B122,'2015'!D:D,"",'2015'!AA:AA,"CRO"), 0)</f>
        <v>0</v>
      </c>
      <c r="BB122" s="0" t="n">
        <f aca="false">IFERROR(BA122/AZ122, 0)</f>
        <v>0</v>
      </c>
      <c r="BC122" s="0" t="n">
        <f aca="false">SUM(BF122,BI122)</f>
        <v>0</v>
      </c>
      <c r="BD122" s="0" t="n">
        <f aca="false">SUM(BG122,BJ122)</f>
        <v>0</v>
      </c>
      <c r="BE122" s="7" t="n">
        <f aca="false">IFERROR(BD122/BC122, 0)</f>
        <v>0</v>
      </c>
      <c r="BF122" s="0" t="n">
        <f aca="false">IFERROR(SUMIFS('2014'!$G:$G,'2014'!F:F,A122,'2014'!C:C,B122,'2014'!D:D,"",'2014'!AA:AA,"JRO",'2014'!L:L,"&lt;&gt;"), 0)</f>
        <v>0</v>
      </c>
      <c r="BG122" s="0" t="n">
        <f aca="false">IFERROR(SUMIFS('2014'!L:L,'2014'!F:F,A122,'2014'!C:C,B122,'2014'!D:D,"",'2014'!AA:AA,"JRO"), 0)</f>
        <v>0</v>
      </c>
      <c r="BH122" s="7" t="n">
        <f aca="false">IFERROR(BG122/BF122, 0)</f>
        <v>0</v>
      </c>
      <c r="BI122" s="0" t="n">
        <f aca="false">IFERROR(SUMIFS('2014'!$G:$G,'2014'!F:F,A122,'2014'!C:C,B122,'2014'!D:D,"",'2014'!AA:AA,"CRO",'2014'!L:L,"&lt;&gt;"), 0)</f>
        <v>0</v>
      </c>
      <c r="BJ122" s="0" t="n">
        <f aca="false">IFERROR(SUMIFS('2014'!L:L,'2014'!F:F,A122,'2014'!C:C,B122,'2014'!D:D,"",'2014'!AA:AA,"CRO"), 0)</f>
        <v>0</v>
      </c>
      <c r="BK122" s="0" t="n">
        <f aca="false">IFERROR(BJ122/BI122, 0)</f>
        <v>0</v>
      </c>
      <c r="BL122" s="0" t="n">
        <f aca="false">IFERROR(SUMIFS('2013'!$G:$G,'2013'!F:F,A122,'2013'!C:C,B122,'2013'!D:D,"",'2013'!AA:AA,"JRO",'2013'!L:L,"&lt;&gt;"), 0)</f>
        <v>0</v>
      </c>
      <c r="BM122" s="0" t="n">
        <f aca="false">IFERROR(SUMIFS('2013'!L:L,'2013'!F:F,A122,'2013'!C:C,B122,'2013'!D:D,"",'2013'!AA:AA,"JRO"), 0)</f>
        <v>0</v>
      </c>
      <c r="BN122" s="0" t="n">
        <f aca="false">IFERROR(BM122/BL122, 0)</f>
        <v>0</v>
      </c>
      <c r="BO122" s="0" t="n">
        <f aca="false">IFERROR(SUMIFS('2012'!$G:$G,'2012'!F:F,A122,'2012'!C:C,B122,'2012'!D:D,"",'2012'!AA:AA,"JRO",'2012'!L:L,"&lt;&gt;"), 0)</f>
        <v>8</v>
      </c>
      <c r="BP122" s="0" t="n">
        <f aca="false">IFERROR(SUMIFS('2012'!L:L,'2012'!F:F,A122,'2012'!C:C,B122,'2012'!D:D,"",'2012'!AA:AA,"JRO"), 0)</f>
        <v>43</v>
      </c>
      <c r="BQ122" s="0" t="n">
        <f aca="false">IFERROR(BP122/BO122, 0)</f>
        <v>5.375</v>
      </c>
      <c r="BR122" s="0" t="n">
        <f aca="false">IFERROR(SUMIFS('2011'!$G:$G,'2011'!F:F,A122,'2011'!C:C,B122,'2011'!D:D,"",'2011'!AA:AA,"JRO",'2011'!L:L,"&lt;&gt;"), 0)</f>
        <v>6</v>
      </c>
      <c r="BS122" s="0" t="n">
        <f aca="false">IFERROR(SUMIFS('2011'!L:L,'2011'!F:F,A122,'2011'!C:C,B122,'2011'!D:D,"",'2011'!AA:AA,"JRO"), 0)</f>
        <v>14</v>
      </c>
      <c r="BT122" s="7" t="n">
        <f aca="false">IFERROR(BS122/BR122, 0)</f>
        <v>2.33333333333333</v>
      </c>
      <c r="BU122" s="0" t="n">
        <f aca="false">IFERROR(SUMIFS('2010'!$G:$G,'2010'!F:F,A122,'2010'!C:C,B122,'2010'!D:D,"",'2010'!AA:AA,"JRO",'2010'!L:L,"&lt;&gt;"), 0)</f>
        <v>0</v>
      </c>
      <c r="BV122" s="0" t="n">
        <f aca="false">IFERROR(SUMIFS('2010'!L:L,'2010'!F:F,A122,'2010'!C:C,B122,'2010'!D:D,"",'2010'!AA:AA,"JRO"), 0)</f>
        <v>0</v>
      </c>
      <c r="BW122" s="7" t="n">
        <f aca="false">IFERROR(BV122/BU122, 0)</f>
        <v>0</v>
      </c>
      <c r="BX122" s="0" t="n">
        <f aca="false">IFERROR(SUMIFS('2009'!$G:$G,'2009'!F:F,A122,'2009'!C:C,B122,'2009'!D:D,"",'2009'!AA:AA,"JRO",'2009'!L:L,"&lt;&gt;"), 0)</f>
        <v>0</v>
      </c>
      <c r="BY122" s="0" t="n">
        <f aca="false">IFERROR(SUMIFS('2009'!L:L,'2009'!F:F,A122,'2009'!C:C,B122,'2009'!D:D,"",'2009'!AA:AA,"JRO"), 0)</f>
        <v>0</v>
      </c>
      <c r="BZ122" s="7" t="n">
        <f aca="false">IFERROR(BY122/BX122, 0)</f>
        <v>0</v>
      </c>
    </row>
    <row r="123" customFormat="false" ht="15" hidden="false" customHeight="false" outlineLevel="0" collapsed="false">
      <c r="A123" s="0" t="s">
        <v>96</v>
      </c>
      <c r="B123" s="13" t="s">
        <v>43</v>
      </c>
      <c r="C123" s="56" t="n">
        <f aca="false">IFERROR(AVERAGEIFS(I123:BZ123,I$2:BZ$2,"JRO escorts per deportee",I123:BZ123,"&lt;&gt;0"), 0)</f>
        <v>0</v>
      </c>
      <c r="D123" s="13" t="n">
        <f aca="false">IFERROR(AVERAGEIFS(I123:BZ123,I$2:BZ$2,"NRO escorts per deportee",I123:BZ123,"&lt;&gt;0"), 0)</f>
        <v>0</v>
      </c>
      <c r="E123" s="13" t="n">
        <f aca="false">IFERROR(AVERAGEIFS(I123:BZ123,I$2:BZ$2,"CRO escorts per deportee",I123:BZ123,"&lt;&gt;0"), 0)</f>
        <v>0</v>
      </c>
      <c r="G123" s="0" t="n">
        <f aca="false">SUM(J123,M123,P123)</f>
        <v>0</v>
      </c>
      <c r="H123" s="0" t="n">
        <f aca="false">SUM(K123,N123,Q123)</f>
        <v>0</v>
      </c>
      <c r="I123" s="7" t="n">
        <f aca="false">IFERROR(H123/G123, 0)</f>
        <v>0</v>
      </c>
      <c r="J123" s="0" t="n">
        <f aca="false">IFERROR(SUMIFS('2018'!$H:$H,'2018'!$C:$C,B123,'2018'!$F:$F,A123,'2018'!AA:AA,"JRO",'2018'!P:P,"&lt;&gt;")+SUMIFS('2018'!$I:$I,'2018'!$D:$D,B123,'2018'!$F:$F,A123,'2018'!AA:AA,"JRO",'2018'!Q:Q,"&lt;&gt;")+SUMIFS('2018'!$J:$J,'2018'!$E:$E,B123,'2018'!$F:$F,A123,'2018'!AA:AA,"JRO",'2018'!R:R,"&lt;&gt;"), 0)</f>
        <v>0</v>
      </c>
      <c r="K123" s="0" t="n">
        <f aca="false">IFERROR(SUMIFS('2018'!M:M,'2018'!AA:AA,"JRO",'2018'!F:F,A123,'2018'!C:C,B123)+SUMIFS('2018'!P:P,'2018'!AA:AA,"JRO",'2018'!F:F,A123,'2018'!C:C,B123)+SUMIFS('2018'!N:N,'2018'!AA:AA,"JRO",'2018'!F:F,A123,'2018'!D:D,B123)+SUMIFS('2018'!N:N,'2018'!AA:AA,"JRO",'2018'!F:F,A123,'2018'!D:D,B123)+SUMIFS('2018'!O:O,'2018'!AA:AA,"JRO",'2018'!F:F,A123,'2018'!E:E,B123)+SUMIFS('2018'!R:R,'2018'!AA:AA,"JRO",'2018'!F:F,A123,'2018'!E:E,B123), 0)</f>
        <v>0</v>
      </c>
      <c r="L123" s="7" t="n">
        <f aca="false">IFERROR(K123/J123, 0)</f>
        <v>0</v>
      </c>
      <c r="M123" s="0" t="n">
        <f aca="false">IFERROR(SUMIFS('2018'!$H:$H,'2018'!$C:$C,B123,'2018'!$F:$F,A123,'2018'!AA:AA,"NRO",'2018'!P:P,"&lt;&gt;")+SUMIFS('2018'!$I:$I,'2018'!$D:$D,B123,'2018'!$F:$F,A123,'2018'!AA:AA,"NRO",'2018'!Q:Q,"&lt;&gt;")+SUMIFS('2018'!$J:$J,'2018'!$E:$E,B123,'2018'!$F:$F,A123,'2018'!AA:AA,"NRO",'2018'!R:R,"&lt;&gt;"), 0)</f>
        <v>0</v>
      </c>
      <c r="N123" s="0" t="n">
        <f aca="false">IFERROR(SUMIFS('2018'!M:M,'2018'!AA:AA,"NRO",'2018'!F:F,A123,'2018'!C:C,B123)+SUMIFS('2018'!P:P,'2018'!AA:AA,"NRO",'2018'!F:F,A123,'2018'!C:C,B123)+SUMIFS('2018'!N:N,'2018'!AA:AA,"NRO",'2018'!F:F,A123,'2018'!D:D,B123)+SUMIFS('2018'!N:N,'2018'!AA:AA,"NRO",'2018'!F:F,A123,'2018'!D:D,B123)+SUMIFS('2018'!O:O,'2018'!AA:AA,"NRO",'2018'!F:F,A123,'2018'!E:E,B123)+SUMIFS('2018'!R:R,'2018'!AA:AA,"NRO",'2018'!F:F,A123,'2018'!E:E,B123), 0)</f>
        <v>0</v>
      </c>
      <c r="O123" s="7" t="n">
        <f aca="false">IFERROR(N123/M123, 0)</f>
        <v>0</v>
      </c>
      <c r="P123" s="0" t="n">
        <f aca="false">IFERROR(SUMIFS('2018'!$H:$H,'2018'!$C:$C,B123,'2018'!$F:$F,A123,'2018'!AA:AA,"CRO")+SUMIFS('2018'!$I:$I,'2018'!$D:$D,B123,'2018'!$F:$F,A123,'2018'!AA:AA,"CRO")+SUMIFS('2018'!$J:$J,'2018'!$E:$E,B123,'2018'!$F:$F,A123,'2018'!AA:AA,"CRO"), 0)</f>
        <v>0</v>
      </c>
      <c r="Q123" s="0" t="n">
        <f aca="false">IFERROR(SUMIFS('2018'!M:M,'2018'!AA:AA,"CRO",'2018'!F:F,A123,'2018'!C:C,B123)+SUMIFS('2018'!P:P,'2018'!AA:AA,"CRO",'2018'!F:F,A123,'2018'!C:C,B123)+SUMIFS('2018'!N:N,'2018'!AA:AA,"CRO",'2018'!F:F,A123,'2018'!D:D,B123)+SUMIFS('2018'!N:N,'2018'!AA:AA,"CRO",'2018'!F:F,A123,'2018'!D:D,B123)+SUMIFS('2018'!O:O,'2018'!AA:AA,"CRO",'2018'!F:F,A123,'2018'!E:E,B123)+SUMIFS('2018'!R:R,'2018'!AA:AA,"CRO",'2018'!F:F,A123,'2018'!E:E,B123), 0)</f>
        <v>0</v>
      </c>
      <c r="R123" s="7" t="n">
        <f aca="false">IFERROR(Q123/P123, 0)</f>
        <v>0</v>
      </c>
      <c r="S123" s="7" t="n">
        <f aca="false">SUM(V123,Y123,AB123)</f>
        <v>0</v>
      </c>
      <c r="T123" s="7" t="n">
        <f aca="false">SUM(W123,Z123,AC123)</f>
        <v>0</v>
      </c>
      <c r="U123" s="7" t="n">
        <f aca="false">IFERROR(T123/S123, 0)</f>
        <v>0</v>
      </c>
      <c r="V123" s="0" t="n">
        <f aca="false">SUMIFS('2017'!$H:$H,'2017'!$C:$C,B123,'2017'!$F:$F,A123,'2017'!AA:AA,"JRO",'2017'!P:P,"&lt;&gt;")+SUMIFS('2017'!$I:$I,'2017'!$D:$D,B123,'2017'!$F:$F,A123,'2017'!AA:AA,"JRO",'2017'!Q:Q,"&lt;&gt;")+SUMIFS('2017'!$J:$J,'2017'!$E:$E,B123,'2017'!$F:$F,A123,'2017'!AA:AA,"JRO",'2017'!R:R,"&lt;&gt;")</f>
        <v>0</v>
      </c>
      <c r="W123" s="0" t="n">
        <f aca="false">IFERROR(SUMIFS('2017'!M:M,'2017'!AA:AA,"JRO",'2017'!F:F,A123,'2017'!C:C,B123)+SUMIFS('2017'!P:P,'2017'!AA:AA,"JRO",'2017'!F:F,A123,'2017'!C:C,B123)+SUMIFS('2017'!N:N,'2017'!AA:AA,"JRO",'2017'!F:F,A123,'2017'!D:D,B123)+SUMIFS('2017'!N:N,'2017'!AA:AA,"JRO",'2017'!F:F,A123,'2017'!D:D,B123)+SUMIFS('2017'!O:O,'2017'!AA:AA,"JRO",'2017'!F:F,A123,'2017'!E:E,B123)+SUMIFS('2017'!R:R,'2017'!AA:AA,"JRO",'2017'!F:F,A123,'2017'!E:E,B123), 0)</f>
        <v>0</v>
      </c>
      <c r="X123" s="7" t="n">
        <f aca="false">IFERROR(W123/V123, 0)</f>
        <v>0</v>
      </c>
      <c r="Y123" s="0" t="n">
        <f aca="false">IFERROR(SUMIFS('2017'!$H:$H,'2017'!$C:$C,B123,'2017'!$F:$F,A123,'2017'!AA:AA,"NRO",'2017'!P:P,"&lt;&gt;")+SUMIFS('2017'!$I:$I,'2017'!$D:$D,B123,'2017'!$F:$F,A123,'2017'!AA:AA,"NRO",'2017'!Q:Q,"&lt;&gt;")+SUMIFS('2017'!$J:$J,'2017'!$E:$E,B123,'2017'!$F:$F,A123,'2017'!AA:AA,"NRO",'2017'!R:R,"&lt;&gt;"), 0)</f>
        <v>0</v>
      </c>
      <c r="Z123" s="0" t="n">
        <f aca="false">IFERROR(SUMIFS('2017'!M:M,'2017'!AA:AA,"NRO",'2017'!F:F,A123,'2017'!C:C,B123)+SUMIFS('2017'!P:P,'2017'!AA:AA,"NRO",'2017'!F:F,A123,'2017'!C:C,B123)+SUMIFS('2017'!N:N,'2017'!AA:AA,"NRO",'2017'!F:F,A123,'2017'!D:D,B123)+SUMIFS('2017'!N:N,'2017'!AA:AA,"NRO",'2017'!F:F,A123,'2017'!D:D,B123)+SUMIFS('2017'!O:O,'2017'!AA:AA,"NRO",'2017'!F:F,A123,'2017'!E:E,B123)+SUMIFS('2017'!R:R,'2017'!AA:AA,"NRO",'2017'!F:F,A123,'2017'!E:E,B123), 0)</f>
        <v>0</v>
      </c>
      <c r="AA123" s="7" t="n">
        <f aca="false">IFERROR(Z123/Y123, 0)</f>
        <v>0</v>
      </c>
      <c r="AB123" s="0" t="n">
        <f aca="false">IFERROR(SUMIFS('2017'!$H:$H,'2017'!$C:$C,B123,'2017'!$F:$F,A123,'2017'!AA:AA,"CRO",'2017'!P:P,"&lt;&gt;")+SUMIFS('2017'!$I:$I,'2017'!$D:$D,B123,'2017'!$F:$F,A123,'2017'!AA:AA,"CRO",'2017'!Q:Q,"&lt;&gt;")+SUMIFS('2017'!$J:$J,'2017'!$E:$E,B123,'2017'!$F:$F,A123,'2017'!AA:AA,"CRO",'2017'!R:R,"&lt;&gt;"), 0)</f>
        <v>0</v>
      </c>
      <c r="AC123" s="0" t="n">
        <f aca="false">IFERROR(SUMIFS('2017'!M:M,'2017'!AA:AA,"CRO",'2017'!F:F,A123,'2017'!C:C,B123)+SUMIFS('2017'!P:P,'2017'!AA:AA,"CRO",'2017'!F:F,A123,'2017'!C:C,B123)+SUMIFS('2017'!N:N,'2017'!AA:AA,"CRO",'2017'!F:F,A123,'2017'!D:D,B123)+SUMIFS('2017'!N:N,'2017'!AA:AA,"CRO",'2017'!F:F,A123,'2017'!D:D,B123)+SUMIFS('2017'!O:O,'2017'!AA:AA,"CRO",'2017'!F:F,A123,'2017'!E:E,B123)+SUMIFS('2017'!R:R,'2017'!AA:AA,"CRO",'2017'!F:F,A123,'2017'!E:E,B123), 0)</f>
        <v>0</v>
      </c>
      <c r="AD123" s="0" t="n">
        <f aca="false">IFERROR(AC123/AB123, 0)</f>
        <v>0</v>
      </c>
      <c r="AE123" s="0" t="n">
        <f aca="false">SUM(AH123,AK123,AN123)</f>
        <v>0</v>
      </c>
      <c r="AF123" s="0" t="n">
        <f aca="false">SUM(AI123,AL123,AO123)</f>
        <v>0</v>
      </c>
      <c r="AG123" s="7" t="n">
        <f aca="false">IFERROR(AF123/AE123, 0)</f>
        <v>0</v>
      </c>
      <c r="AH123" s="0" t="n">
        <f aca="false">IFERROR(SUMIFS('2016'!$G:$G,'2016'!F:F,A123,'2016'!C:C,B123,'2016'!D:D,"",'2016'!AA:AA,"JRO",'2016'!L:L,"&lt;&gt;"), 0)</f>
        <v>0</v>
      </c>
      <c r="AI123" s="0" t="n">
        <f aca="false">IFERROR(SUMIFS('2016'!L:L,'2016'!F:F,A123,'2016'!C:C,B123,'2016'!D:D,"",'2016'!AA:AA,"JRO"), 0)</f>
        <v>0</v>
      </c>
      <c r="AJ123" s="7" t="n">
        <f aca="false">IFERROR(AI123/AH123, 0)</f>
        <v>0</v>
      </c>
      <c r="AK123" s="0" t="n">
        <f aca="false">IFERROR(SUMIFS('2016'!$G:$G,'2016'!F:F,A123,'2016'!C:C,B123,'2016'!D:D,"",'2016'!AA:AA,"NRO",'2016'!L:L,"&lt;&gt;"), 0)</f>
        <v>0</v>
      </c>
      <c r="AL123" s="0" t="n">
        <f aca="false">IFERROR(SUMIFS('2016'!L:L,'2016'!F:F,A123,'2016'!C:C,B123,'2016'!D:D,"",'2016'!AA:AA,"NRO"), 0)</f>
        <v>0</v>
      </c>
      <c r="AM123" s="0" t="n">
        <f aca="false">IFERROR(AL123/AK123, 0)</f>
        <v>0</v>
      </c>
      <c r="AN123" s="0" t="n">
        <f aca="false">IFERROR(SUMIFS('2016'!$G:$G,'2016'!F:F,A123,'2016'!C:C,B123,'2016'!D:D,"",'2016'!AA:AA,"CRO",'2016'!L:L,"&lt;&gt;"), 0)</f>
        <v>0</v>
      </c>
      <c r="AO123" s="0" t="n">
        <f aca="false">IFERROR(SUMIFS('2016'!L:L,'2016'!F:F,A123,'2016'!C:C,B123,'2016'!D:D,"",'2016'!AA:AA,"CRO"), 0)</f>
        <v>0</v>
      </c>
      <c r="AP123" s="0" t="n">
        <f aca="false">IFERROR(AO123/AN123, 0)</f>
        <v>0</v>
      </c>
      <c r="AQ123" s="0" t="n">
        <f aca="false">SUM(AT123,AW123,AZ123)</f>
        <v>0</v>
      </c>
      <c r="AR123" s="0" t="n">
        <f aca="false">SUM(AU123,AX123,BA123)</f>
        <v>0</v>
      </c>
      <c r="AS123" s="7" t="n">
        <f aca="false">IFERROR(AR123/AQ123, 0)</f>
        <v>0</v>
      </c>
      <c r="AT123" s="0" t="n">
        <f aca="false">IFERROR(SUMIFS('2015'!$G:$G,'2015'!F:F,A123,'2015'!C:C,B123,'2015'!D:D,"",'2015'!AA:AA,"JRO",'2015'!L:L,"&lt;&gt;"), 0)</f>
        <v>0</v>
      </c>
      <c r="AU123" s="0" t="n">
        <f aca="false">IFERROR(SUMIFS('2015'!L:L,'2015'!F:F,A123,'2015'!C:C,B123,'2015'!D:D,"",'2015'!AA:AA,"JRO"), 0)</f>
        <v>0</v>
      </c>
      <c r="AV123" s="0" t="n">
        <f aca="false">IFERROR(AU123/AT123, 0)</f>
        <v>0</v>
      </c>
      <c r="AW123" s="0" t="n">
        <f aca="false">IFERROR(SUMIFS('2015'!$G:$G,'2015'!F:F,A123,'2015'!C:C,B123,'2015'!D:D,"",'2015'!AA:AA,"NRO",'2015'!L:L,"&lt;&gt;"), 0)</f>
        <v>0</v>
      </c>
      <c r="AX123" s="0" t="n">
        <f aca="false">IFERROR(SUMIFS('2015'!L:L,'2015'!F:F,A123,'2015'!C:C,B123,'2015'!D:D,"",'2015'!AA:AA,"NRO"), 0)</f>
        <v>0</v>
      </c>
      <c r="AY123" s="0" t="n">
        <f aca="false">IFERROR(AX123/AW123, 0)</f>
        <v>0</v>
      </c>
      <c r="AZ123" s="0" t="n">
        <f aca="false">IFERROR(SUMIFS('2015'!$G:$G,'2015'!F:F,A123,'2015'!C:C,B123,'2015'!D:D,"",'2015'!AA:AA,"CRO",'2015'!L:L,"&lt;&gt;"), 0)</f>
        <v>0</v>
      </c>
      <c r="BA123" s="0" t="n">
        <f aca="false">IFERROR(SUMIFS('2015'!L:L,'2015'!F:F,A123,'2015'!C:C,B123,'2015'!D:D,"",'2015'!AA:AA,"CRO"), 0)</f>
        <v>0</v>
      </c>
      <c r="BB123" s="0" t="n">
        <f aca="false">IFERROR(BA123/AZ123, 0)</f>
        <v>0</v>
      </c>
      <c r="BC123" s="0" t="n">
        <f aca="false">SUM(BF123,BI123)</f>
        <v>0</v>
      </c>
      <c r="BD123" s="0" t="n">
        <f aca="false">SUM(BG123,BJ123)</f>
        <v>0</v>
      </c>
      <c r="BE123" s="7" t="n">
        <f aca="false">IFERROR(BD123/BC123, 0)</f>
        <v>0</v>
      </c>
      <c r="BF123" s="0" t="n">
        <f aca="false">IFERROR(SUMIFS('2014'!$G:$G,'2014'!F:F,A123,'2014'!C:C,B123,'2014'!D:D,"",'2014'!AA:AA,"JRO",'2014'!L:L,"&lt;&gt;"), 0)</f>
        <v>0</v>
      </c>
      <c r="BG123" s="0" t="n">
        <f aca="false">IFERROR(SUMIFS('2014'!L:L,'2014'!F:F,A123,'2014'!C:C,B123,'2014'!D:D,"",'2014'!AA:AA,"JRO"), 0)</f>
        <v>0</v>
      </c>
      <c r="BH123" s="7" t="n">
        <f aca="false">IFERROR(BG123/BF123, 0)</f>
        <v>0</v>
      </c>
      <c r="BI123" s="0" t="n">
        <f aca="false">IFERROR(SUMIFS('2014'!$G:$G,'2014'!F:F,A123,'2014'!C:C,B123,'2014'!D:D,"",'2014'!AA:AA,"CRO",'2014'!L:L,"&lt;&gt;"), 0)</f>
        <v>0</v>
      </c>
      <c r="BJ123" s="0" t="n">
        <f aca="false">IFERROR(SUMIFS('2014'!L:L,'2014'!F:F,A123,'2014'!C:C,B123,'2014'!D:D,"",'2014'!AA:AA,"CRO"), 0)</f>
        <v>0</v>
      </c>
      <c r="BK123" s="0" t="n">
        <f aca="false">IFERROR(BJ123/BI123, 0)</f>
        <v>0</v>
      </c>
      <c r="BL123" s="0" t="n">
        <f aca="false">IFERROR(SUMIFS('2013'!$G:$G,'2013'!F:F,A123,'2013'!C:C,B123,'2013'!D:D,"",'2013'!AA:AA,"JRO",'2013'!L:L,"&lt;&gt;"), 0)</f>
        <v>0</v>
      </c>
      <c r="BM123" s="0" t="n">
        <f aca="false">IFERROR(SUMIFS('2013'!L:L,'2013'!F:F,A123,'2013'!C:C,B123,'2013'!D:D,"",'2013'!AA:AA,"JRO"), 0)</f>
        <v>0</v>
      </c>
      <c r="BN123" s="0" t="n">
        <f aca="false">IFERROR(BM123/BL123, 0)</f>
        <v>0</v>
      </c>
      <c r="BO123" s="0" t="n">
        <f aca="false">IFERROR(SUMIFS('2012'!$G:$G,'2012'!F:F,A123,'2012'!C:C,B123,'2012'!D:D,"",'2012'!AA:AA,"JRO",'2012'!L:L,"&lt;&gt;"), 0)</f>
        <v>0</v>
      </c>
      <c r="BP123" s="0" t="n">
        <f aca="false">IFERROR(SUMIFS('2012'!L:L,'2012'!F:F,A123,'2012'!C:C,B123,'2012'!D:D,"",'2012'!AA:AA,"JRO"), 0)</f>
        <v>0</v>
      </c>
      <c r="BQ123" s="0" t="n">
        <f aca="false">IFERROR(BP123/BO123, 0)</f>
        <v>0</v>
      </c>
      <c r="BR123" s="0" t="n">
        <f aca="false">IFERROR(SUMIFS('2011'!$G:$G,'2011'!F:F,A123,'2011'!C:C,B123,'2011'!D:D,"",'2011'!AA:AA,"JRO",'2011'!L:L,"&lt;&gt;"), 0)</f>
        <v>0</v>
      </c>
      <c r="BS123" s="0" t="n">
        <f aca="false">IFERROR(SUMIFS('2011'!L:L,'2011'!F:F,A123,'2011'!C:C,B123,'2011'!D:D,"",'2011'!AA:AA,"JRO"), 0)</f>
        <v>0</v>
      </c>
      <c r="BT123" s="7" t="n">
        <f aca="false">IFERROR(BS123/BR123, 0)</f>
        <v>0</v>
      </c>
      <c r="BU123" s="0" t="n">
        <f aca="false">IFERROR(SUMIFS('2010'!$G:$G,'2010'!F:F,A123,'2010'!C:C,B123,'2010'!D:D,"",'2010'!AA:AA,"JRO",'2010'!L:L,"&lt;&gt;"), 0)</f>
        <v>0</v>
      </c>
      <c r="BV123" s="0" t="n">
        <f aca="false">IFERROR(SUMIFS('2010'!L:L,'2010'!F:F,A123,'2010'!C:C,B123,'2010'!D:D,"",'2010'!AA:AA,"JRO"), 0)</f>
        <v>0</v>
      </c>
      <c r="BW123" s="7" t="n">
        <f aca="false">IFERROR(BV123/BU123, 0)</f>
        <v>0</v>
      </c>
      <c r="BX123" s="0" t="n">
        <f aca="false">IFERROR(SUMIFS('2009'!$G:$G,'2009'!F:F,A123,'2009'!C:C,B123,'2009'!D:D,"",'2009'!AA:AA,"JRO",'2009'!L:L,"&lt;&gt;"), 0)</f>
        <v>0</v>
      </c>
      <c r="BY123" s="0" t="n">
        <f aca="false">IFERROR(SUMIFS('2009'!L:L,'2009'!F:F,A123,'2009'!C:C,B123,'2009'!D:D,"",'2009'!AA:AA,"JRO"), 0)</f>
        <v>0</v>
      </c>
      <c r="BZ123" s="7" t="n">
        <f aca="false">IFERROR(BY123/BX123, 0)</f>
        <v>0</v>
      </c>
    </row>
    <row r="124" customFormat="false" ht="15" hidden="false" customHeight="false" outlineLevel="0" collapsed="false">
      <c r="A124" s="0" t="s">
        <v>96</v>
      </c>
      <c r="B124" s="13" t="s">
        <v>47</v>
      </c>
      <c r="C124" s="56" t="n">
        <f aca="false">IFERROR(AVERAGEIFS(I124:BZ124,I$2:BZ$2,"JRO escorts per deportee",I124:BZ124,"&lt;&gt;0"), 0)</f>
        <v>0</v>
      </c>
      <c r="D124" s="13" t="n">
        <f aca="false">IFERROR(AVERAGEIFS(I124:BZ124,I$2:BZ$2,"NRO escorts per deportee",I124:BZ124,"&lt;&gt;0"), 0)</f>
        <v>0</v>
      </c>
      <c r="E124" s="13" t="n">
        <f aca="false">IFERROR(AVERAGEIFS(I124:BZ124,I$2:BZ$2,"CRO escorts per deportee",I124:BZ124,"&lt;&gt;0"), 0)</f>
        <v>0</v>
      </c>
      <c r="G124" s="0" t="n">
        <f aca="false">SUM(J124,M124,P124)</f>
        <v>0</v>
      </c>
      <c r="H124" s="0" t="n">
        <f aca="false">SUM(K124,N124,Q124)</f>
        <v>0</v>
      </c>
      <c r="I124" s="7" t="n">
        <f aca="false">IFERROR(H124/G124, 0)</f>
        <v>0</v>
      </c>
      <c r="J124" s="0" t="n">
        <f aca="false">IFERROR(SUMIFS('2018'!$H:$H,'2018'!$C:$C,B124,'2018'!$F:$F,A124,'2018'!AA:AA,"JRO",'2018'!P:P,"&lt;&gt;")+SUMIFS('2018'!$I:$I,'2018'!$D:$D,B124,'2018'!$F:$F,A124,'2018'!AA:AA,"JRO",'2018'!Q:Q,"&lt;&gt;")+SUMIFS('2018'!$J:$J,'2018'!$E:$E,B124,'2018'!$F:$F,A124,'2018'!AA:AA,"JRO",'2018'!R:R,"&lt;&gt;"), 0)</f>
        <v>0</v>
      </c>
      <c r="K124" s="0" t="n">
        <f aca="false">IFERROR(SUMIFS('2018'!M:M,'2018'!AA:AA,"JRO",'2018'!F:F,A124,'2018'!C:C,B124)+SUMIFS('2018'!P:P,'2018'!AA:AA,"JRO",'2018'!F:F,A124,'2018'!C:C,B124)+SUMIFS('2018'!N:N,'2018'!AA:AA,"JRO",'2018'!F:F,A124,'2018'!D:D,B124)+SUMIFS('2018'!N:N,'2018'!AA:AA,"JRO",'2018'!F:F,A124,'2018'!D:D,B124)+SUMIFS('2018'!O:O,'2018'!AA:AA,"JRO",'2018'!F:F,A124,'2018'!E:E,B124)+SUMIFS('2018'!R:R,'2018'!AA:AA,"JRO",'2018'!F:F,A124,'2018'!E:E,B124), 0)</f>
        <v>0</v>
      </c>
      <c r="L124" s="7" t="n">
        <f aca="false">IFERROR(K124/J124, 0)</f>
        <v>0</v>
      </c>
      <c r="M124" s="0" t="n">
        <f aca="false">IFERROR(SUMIFS('2018'!$H:$H,'2018'!$C:$C,B124,'2018'!$F:$F,A124,'2018'!AA:AA,"NRO",'2018'!P:P,"&lt;&gt;")+SUMIFS('2018'!$I:$I,'2018'!$D:$D,B124,'2018'!$F:$F,A124,'2018'!AA:AA,"NRO",'2018'!Q:Q,"&lt;&gt;")+SUMIFS('2018'!$J:$J,'2018'!$E:$E,B124,'2018'!$F:$F,A124,'2018'!AA:AA,"NRO",'2018'!R:R,"&lt;&gt;"), 0)</f>
        <v>0</v>
      </c>
      <c r="N124" s="0" t="n">
        <f aca="false">IFERROR(SUMIFS('2018'!M:M,'2018'!AA:AA,"NRO",'2018'!F:F,A124,'2018'!C:C,B124)+SUMIFS('2018'!P:P,'2018'!AA:AA,"NRO",'2018'!F:F,A124,'2018'!C:C,B124)+SUMIFS('2018'!N:N,'2018'!AA:AA,"NRO",'2018'!F:F,A124,'2018'!D:D,B124)+SUMIFS('2018'!N:N,'2018'!AA:AA,"NRO",'2018'!F:F,A124,'2018'!D:D,B124)+SUMIFS('2018'!O:O,'2018'!AA:AA,"NRO",'2018'!F:F,A124,'2018'!E:E,B124)+SUMIFS('2018'!R:R,'2018'!AA:AA,"NRO",'2018'!F:F,A124,'2018'!E:E,B124), 0)</f>
        <v>0</v>
      </c>
      <c r="O124" s="7" t="n">
        <f aca="false">IFERROR(N124/M124, 0)</f>
        <v>0</v>
      </c>
      <c r="P124" s="0" t="n">
        <f aca="false">IFERROR(SUMIFS('2018'!$H:$H,'2018'!$C:$C,B124,'2018'!$F:$F,A124,'2018'!AA:AA,"CRO")+SUMIFS('2018'!$I:$I,'2018'!$D:$D,B124,'2018'!$F:$F,A124,'2018'!AA:AA,"CRO")+SUMIFS('2018'!$J:$J,'2018'!$E:$E,B124,'2018'!$F:$F,A124,'2018'!AA:AA,"CRO"), 0)</f>
        <v>0</v>
      </c>
      <c r="Q124" s="0" t="n">
        <f aca="false">IFERROR(SUMIFS('2018'!M:M,'2018'!AA:AA,"CRO",'2018'!F:F,A124,'2018'!C:C,B124)+SUMIFS('2018'!P:P,'2018'!AA:AA,"CRO",'2018'!F:F,A124,'2018'!C:C,B124)+SUMIFS('2018'!N:N,'2018'!AA:AA,"CRO",'2018'!F:F,A124,'2018'!D:D,B124)+SUMIFS('2018'!N:N,'2018'!AA:AA,"CRO",'2018'!F:F,A124,'2018'!D:D,B124)+SUMIFS('2018'!O:O,'2018'!AA:AA,"CRO",'2018'!F:F,A124,'2018'!E:E,B124)+SUMIFS('2018'!R:R,'2018'!AA:AA,"CRO",'2018'!F:F,A124,'2018'!E:E,B124), 0)</f>
        <v>0</v>
      </c>
      <c r="R124" s="7" t="n">
        <f aca="false">IFERROR(Q124/P124, 0)</f>
        <v>0</v>
      </c>
      <c r="S124" s="7" t="n">
        <f aca="false">SUM(V124,Y124,AB124)</f>
        <v>0</v>
      </c>
      <c r="T124" s="7" t="n">
        <f aca="false">SUM(W124,Z124,AC124)</f>
        <v>0</v>
      </c>
      <c r="U124" s="7" t="n">
        <f aca="false">IFERROR(T124/S124, 0)</f>
        <v>0</v>
      </c>
      <c r="V124" s="0" t="n">
        <f aca="false">SUMIFS('2017'!$H:$H,'2017'!$C:$C,B124,'2017'!$F:$F,A124,'2017'!AA:AA,"JRO",'2017'!P:P,"&lt;&gt;")+SUMIFS('2017'!$I:$I,'2017'!$D:$D,B124,'2017'!$F:$F,A124,'2017'!AA:AA,"JRO",'2017'!Q:Q,"&lt;&gt;")+SUMIFS('2017'!$J:$J,'2017'!$E:$E,B124,'2017'!$F:$F,A124,'2017'!AA:AA,"JRO",'2017'!R:R,"&lt;&gt;")</f>
        <v>0</v>
      </c>
      <c r="W124" s="0" t="n">
        <f aca="false">IFERROR(SUMIFS('2017'!M:M,'2017'!AA:AA,"JRO",'2017'!F:F,A124,'2017'!C:C,B124)+SUMIFS('2017'!P:P,'2017'!AA:AA,"JRO",'2017'!F:F,A124,'2017'!C:C,B124)+SUMIFS('2017'!N:N,'2017'!AA:AA,"JRO",'2017'!F:F,A124,'2017'!D:D,B124)+SUMIFS('2017'!N:N,'2017'!AA:AA,"JRO",'2017'!F:F,A124,'2017'!D:D,B124)+SUMIFS('2017'!O:O,'2017'!AA:AA,"JRO",'2017'!F:F,A124,'2017'!E:E,B124)+SUMIFS('2017'!R:R,'2017'!AA:AA,"JRO",'2017'!F:F,A124,'2017'!E:E,B124), 0)</f>
        <v>0</v>
      </c>
      <c r="X124" s="7" t="n">
        <f aca="false">IFERROR(W124/V124, 0)</f>
        <v>0</v>
      </c>
      <c r="Y124" s="0" t="n">
        <f aca="false">IFERROR(SUMIFS('2017'!$H:$H,'2017'!$C:$C,B124,'2017'!$F:$F,A124,'2017'!AA:AA,"NRO",'2017'!P:P,"&lt;&gt;")+SUMIFS('2017'!$I:$I,'2017'!$D:$D,B124,'2017'!$F:$F,A124,'2017'!AA:AA,"NRO",'2017'!Q:Q,"&lt;&gt;")+SUMIFS('2017'!$J:$J,'2017'!$E:$E,B124,'2017'!$F:$F,A124,'2017'!AA:AA,"NRO",'2017'!R:R,"&lt;&gt;"), 0)</f>
        <v>0</v>
      </c>
      <c r="Z124" s="0" t="n">
        <f aca="false">IFERROR(SUMIFS('2017'!M:M,'2017'!AA:AA,"NRO",'2017'!F:F,A124,'2017'!C:C,B124)+SUMIFS('2017'!P:P,'2017'!AA:AA,"NRO",'2017'!F:F,A124,'2017'!C:C,B124)+SUMIFS('2017'!N:N,'2017'!AA:AA,"NRO",'2017'!F:F,A124,'2017'!D:D,B124)+SUMIFS('2017'!N:N,'2017'!AA:AA,"NRO",'2017'!F:F,A124,'2017'!D:D,B124)+SUMIFS('2017'!O:O,'2017'!AA:AA,"NRO",'2017'!F:F,A124,'2017'!E:E,B124)+SUMIFS('2017'!R:R,'2017'!AA:AA,"NRO",'2017'!F:F,A124,'2017'!E:E,B124), 0)</f>
        <v>0</v>
      </c>
      <c r="AA124" s="7" t="n">
        <f aca="false">IFERROR(Z124/Y124, 0)</f>
        <v>0</v>
      </c>
      <c r="AB124" s="0" t="n">
        <f aca="false">IFERROR(SUMIFS('2017'!$H:$H,'2017'!$C:$C,B124,'2017'!$F:$F,A124,'2017'!AA:AA,"CRO",'2017'!P:P,"&lt;&gt;")+SUMIFS('2017'!$I:$I,'2017'!$D:$D,B124,'2017'!$F:$F,A124,'2017'!AA:AA,"CRO",'2017'!Q:Q,"&lt;&gt;")+SUMIFS('2017'!$J:$J,'2017'!$E:$E,B124,'2017'!$F:$F,A124,'2017'!AA:AA,"CRO",'2017'!R:R,"&lt;&gt;"), 0)</f>
        <v>0</v>
      </c>
      <c r="AC124" s="0" t="n">
        <f aca="false">IFERROR(SUMIFS('2017'!M:M,'2017'!AA:AA,"CRO",'2017'!F:F,A124,'2017'!C:C,B124)+SUMIFS('2017'!P:P,'2017'!AA:AA,"CRO",'2017'!F:F,A124,'2017'!C:C,B124)+SUMIFS('2017'!N:N,'2017'!AA:AA,"CRO",'2017'!F:F,A124,'2017'!D:D,B124)+SUMIFS('2017'!N:N,'2017'!AA:AA,"CRO",'2017'!F:F,A124,'2017'!D:D,B124)+SUMIFS('2017'!O:O,'2017'!AA:AA,"CRO",'2017'!F:F,A124,'2017'!E:E,B124)+SUMIFS('2017'!R:R,'2017'!AA:AA,"CRO",'2017'!F:F,A124,'2017'!E:E,B124), 0)</f>
        <v>0</v>
      </c>
      <c r="AD124" s="0" t="n">
        <f aca="false">IFERROR(AC124/AB124, 0)</f>
        <v>0</v>
      </c>
      <c r="AE124" s="0" t="n">
        <f aca="false">SUM(AH124,AK124,AN124)</f>
        <v>0</v>
      </c>
      <c r="AF124" s="0" t="n">
        <f aca="false">SUM(AI124,AL124,AO124)</f>
        <v>0</v>
      </c>
      <c r="AG124" s="7" t="n">
        <f aca="false">IFERROR(AF124/AE124, 0)</f>
        <v>0</v>
      </c>
      <c r="AH124" s="0" t="n">
        <f aca="false">IFERROR(SUMIFS('2016'!$G:$G,'2016'!F:F,A124,'2016'!C:C,B124,'2016'!D:D,"",'2016'!AA:AA,"JRO",'2016'!L:L,"&lt;&gt;"), 0)</f>
        <v>0</v>
      </c>
      <c r="AI124" s="0" t="n">
        <f aca="false">IFERROR(SUMIFS('2016'!L:L,'2016'!F:F,A124,'2016'!C:C,B124,'2016'!D:D,"",'2016'!AA:AA,"JRO"), 0)</f>
        <v>0</v>
      </c>
      <c r="AJ124" s="7" t="n">
        <f aca="false">IFERROR(AI124/AH124, 0)</f>
        <v>0</v>
      </c>
      <c r="AK124" s="0" t="n">
        <f aca="false">IFERROR(SUMIFS('2016'!$G:$G,'2016'!F:F,A124,'2016'!C:C,B124,'2016'!D:D,"",'2016'!AA:AA,"NRO",'2016'!L:L,"&lt;&gt;"), 0)</f>
        <v>0</v>
      </c>
      <c r="AL124" s="0" t="n">
        <f aca="false">IFERROR(SUMIFS('2016'!L:L,'2016'!F:F,A124,'2016'!C:C,B124,'2016'!D:D,"",'2016'!AA:AA,"NRO"), 0)</f>
        <v>0</v>
      </c>
      <c r="AM124" s="0" t="n">
        <f aca="false">IFERROR(AL124/AK124, 0)</f>
        <v>0</v>
      </c>
      <c r="AN124" s="0" t="n">
        <f aca="false">IFERROR(SUMIFS('2016'!$G:$G,'2016'!F:F,A124,'2016'!C:C,B124,'2016'!D:D,"",'2016'!AA:AA,"CRO",'2016'!L:L,"&lt;&gt;"), 0)</f>
        <v>0</v>
      </c>
      <c r="AO124" s="0" t="n">
        <f aca="false">IFERROR(SUMIFS('2016'!L:L,'2016'!F:F,A124,'2016'!C:C,B124,'2016'!D:D,"",'2016'!AA:AA,"CRO"), 0)</f>
        <v>0</v>
      </c>
      <c r="AP124" s="0" t="n">
        <f aca="false">IFERROR(AO124/AN124, 0)</f>
        <v>0</v>
      </c>
      <c r="AQ124" s="0" t="n">
        <f aca="false">SUM(AT124,AW124,AZ124)</f>
        <v>0</v>
      </c>
      <c r="AR124" s="0" t="n">
        <f aca="false">SUM(AU124,AX124,BA124)</f>
        <v>0</v>
      </c>
      <c r="AS124" s="7" t="n">
        <f aca="false">IFERROR(AR124/AQ124, 0)</f>
        <v>0</v>
      </c>
      <c r="AT124" s="0" t="n">
        <f aca="false">IFERROR(SUMIFS('2015'!$G:$G,'2015'!F:F,A124,'2015'!C:C,B124,'2015'!D:D,"",'2015'!AA:AA,"JRO",'2015'!L:L,"&lt;&gt;"), 0)</f>
        <v>0</v>
      </c>
      <c r="AU124" s="0" t="n">
        <f aca="false">IFERROR(SUMIFS('2015'!L:L,'2015'!F:F,A124,'2015'!C:C,B124,'2015'!D:D,"",'2015'!AA:AA,"JRO"), 0)</f>
        <v>0</v>
      </c>
      <c r="AV124" s="0" t="n">
        <f aca="false">IFERROR(AU124/AT124, 0)</f>
        <v>0</v>
      </c>
      <c r="AW124" s="0" t="n">
        <f aca="false">IFERROR(SUMIFS('2015'!$G:$G,'2015'!F:F,A124,'2015'!C:C,B124,'2015'!D:D,"",'2015'!AA:AA,"NRO",'2015'!L:L,"&lt;&gt;"), 0)</f>
        <v>0</v>
      </c>
      <c r="AX124" s="0" t="n">
        <f aca="false">IFERROR(SUMIFS('2015'!L:L,'2015'!F:F,A124,'2015'!C:C,B124,'2015'!D:D,"",'2015'!AA:AA,"NRO"), 0)</f>
        <v>0</v>
      </c>
      <c r="AY124" s="0" t="n">
        <f aca="false">IFERROR(AX124/AW124, 0)</f>
        <v>0</v>
      </c>
      <c r="AZ124" s="0" t="n">
        <f aca="false">IFERROR(SUMIFS('2015'!$G:$G,'2015'!F:F,A124,'2015'!C:C,B124,'2015'!D:D,"",'2015'!AA:AA,"CRO",'2015'!L:L,"&lt;&gt;"), 0)</f>
        <v>0</v>
      </c>
      <c r="BA124" s="0" t="n">
        <f aca="false">IFERROR(SUMIFS('2015'!L:L,'2015'!F:F,A124,'2015'!C:C,B124,'2015'!D:D,"",'2015'!AA:AA,"CRO"), 0)</f>
        <v>0</v>
      </c>
      <c r="BB124" s="0" t="n">
        <f aca="false">IFERROR(BA124/AZ124, 0)</f>
        <v>0</v>
      </c>
      <c r="BC124" s="0" t="n">
        <f aca="false">SUM(BF124,BI124)</f>
        <v>0</v>
      </c>
      <c r="BD124" s="0" t="n">
        <f aca="false">SUM(BG124,BJ124)</f>
        <v>0</v>
      </c>
      <c r="BE124" s="7" t="n">
        <f aca="false">IFERROR(BD124/BC124, 0)</f>
        <v>0</v>
      </c>
      <c r="BF124" s="0" t="n">
        <f aca="false">IFERROR(SUMIFS('2014'!$G:$G,'2014'!F:F,A124,'2014'!C:C,B124,'2014'!D:D,"",'2014'!AA:AA,"JRO",'2014'!L:L,"&lt;&gt;"), 0)</f>
        <v>0</v>
      </c>
      <c r="BG124" s="0" t="n">
        <f aca="false">IFERROR(SUMIFS('2014'!L:L,'2014'!F:F,A124,'2014'!C:C,B124,'2014'!D:D,"",'2014'!AA:AA,"JRO"), 0)</f>
        <v>0</v>
      </c>
      <c r="BH124" s="7" t="n">
        <f aca="false">IFERROR(BG124/BF124, 0)</f>
        <v>0</v>
      </c>
      <c r="BI124" s="0" t="n">
        <f aca="false">IFERROR(SUMIFS('2014'!$G:$G,'2014'!F:F,A124,'2014'!C:C,B124,'2014'!D:D,"",'2014'!AA:AA,"CRO",'2014'!L:L,"&lt;&gt;"), 0)</f>
        <v>0</v>
      </c>
      <c r="BJ124" s="0" t="n">
        <f aca="false">IFERROR(SUMIFS('2014'!L:L,'2014'!F:F,A124,'2014'!C:C,B124,'2014'!D:D,"",'2014'!AA:AA,"CRO"), 0)</f>
        <v>0</v>
      </c>
      <c r="BK124" s="0" t="n">
        <f aca="false">IFERROR(BJ124/BI124, 0)</f>
        <v>0</v>
      </c>
      <c r="BL124" s="0" t="n">
        <f aca="false">IFERROR(SUMIFS('2013'!$G:$G,'2013'!F:F,A124,'2013'!C:C,B124,'2013'!D:D,"",'2013'!AA:AA,"JRO",'2013'!L:L,"&lt;&gt;"), 0)</f>
        <v>0</v>
      </c>
      <c r="BM124" s="0" t="n">
        <f aca="false">IFERROR(SUMIFS('2013'!L:L,'2013'!F:F,A124,'2013'!C:C,B124,'2013'!D:D,"",'2013'!AA:AA,"JRO"), 0)</f>
        <v>0</v>
      </c>
      <c r="BN124" s="0" t="n">
        <f aca="false">IFERROR(BM124/BL124, 0)</f>
        <v>0</v>
      </c>
      <c r="BO124" s="0" t="n">
        <f aca="false">IFERROR(SUMIFS('2012'!$G:$G,'2012'!F:F,A124,'2012'!C:C,B124,'2012'!D:D,"",'2012'!AA:AA,"JRO",'2012'!L:L,"&lt;&gt;"), 0)</f>
        <v>0</v>
      </c>
      <c r="BP124" s="0" t="n">
        <f aca="false">IFERROR(SUMIFS('2012'!L:L,'2012'!F:F,A124,'2012'!C:C,B124,'2012'!D:D,"",'2012'!AA:AA,"JRO"), 0)</f>
        <v>0</v>
      </c>
      <c r="BQ124" s="0" t="n">
        <f aca="false">IFERROR(BP124/BO124, 0)</f>
        <v>0</v>
      </c>
      <c r="BR124" s="0" t="n">
        <f aca="false">IFERROR(SUMIFS('2011'!$G:$G,'2011'!F:F,A124,'2011'!C:C,B124,'2011'!D:D,"",'2011'!AA:AA,"JRO",'2011'!L:L,"&lt;&gt;"), 0)</f>
        <v>0</v>
      </c>
      <c r="BS124" s="0" t="n">
        <f aca="false">IFERROR(SUMIFS('2011'!L:L,'2011'!F:F,A124,'2011'!C:C,B124,'2011'!D:D,"",'2011'!AA:AA,"JRO"), 0)</f>
        <v>0</v>
      </c>
      <c r="BT124" s="7" t="n">
        <f aca="false">IFERROR(BS124/BR124, 0)</f>
        <v>0</v>
      </c>
      <c r="BU124" s="0" t="n">
        <f aca="false">IFERROR(SUMIFS('2010'!$G:$G,'2010'!F:F,A124,'2010'!C:C,B124,'2010'!D:D,"",'2010'!AA:AA,"JRO",'2010'!L:L,"&lt;&gt;"), 0)</f>
        <v>0</v>
      </c>
      <c r="BV124" s="0" t="n">
        <f aca="false">IFERROR(SUMIFS('2010'!L:L,'2010'!F:F,A124,'2010'!C:C,B124,'2010'!D:D,"",'2010'!AA:AA,"JRO"), 0)</f>
        <v>0</v>
      </c>
      <c r="BW124" s="7" t="n">
        <f aca="false">IFERROR(BV124/BU124, 0)</f>
        <v>0</v>
      </c>
      <c r="BX124" s="0" t="n">
        <f aca="false">IFERROR(SUMIFS('2009'!$G:$G,'2009'!F:F,A124,'2009'!C:C,B124,'2009'!D:D,"",'2009'!AA:AA,"JRO",'2009'!L:L,"&lt;&gt;"), 0)</f>
        <v>0</v>
      </c>
      <c r="BY124" s="0" t="n">
        <f aca="false">IFERROR(SUMIFS('2009'!L:L,'2009'!F:F,A124,'2009'!C:C,B124,'2009'!D:D,"",'2009'!AA:AA,"JRO"), 0)</f>
        <v>0</v>
      </c>
      <c r="BZ124" s="7" t="n">
        <f aca="false">IFERROR(BY124/BX124, 0)</f>
        <v>0</v>
      </c>
    </row>
    <row r="125" customFormat="false" ht="15" hidden="false" customHeight="false" outlineLevel="0" collapsed="false">
      <c r="A125" s="0" t="s">
        <v>96</v>
      </c>
      <c r="B125" s="13" t="s">
        <v>59</v>
      </c>
      <c r="C125" s="56" t="n">
        <f aca="false">IFERROR(AVERAGEIFS(I125:BZ125,I$2:BZ$2,"JRO escorts per deportee",I125:BZ125,"&lt;&gt;0"), 0)</f>
        <v>0</v>
      </c>
      <c r="D125" s="13" t="n">
        <f aca="false">IFERROR(AVERAGEIFS(I125:BZ125,I$2:BZ$2,"NRO escorts per deportee",I125:BZ125,"&lt;&gt;0"), 0)</f>
        <v>0</v>
      </c>
      <c r="E125" s="13" t="n">
        <f aca="false">IFERROR(AVERAGEIFS(I125:BZ125,I$2:BZ$2,"CRO escorts per deportee",I125:BZ125,"&lt;&gt;0"), 0)</f>
        <v>0</v>
      </c>
      <c r="G125" s="0" t="n">
        <f aca="false">SUM(J125,M125,P125)</f>
        <v>0</v>
      </c>
      <c r="H125" s="0" t="n">
        <f aca="false">SUM(K125,N125,Q125)</f>
        <v>0</v>
      </c>
      <c r="I125" s="7" t="n">
        <f aca="false">IFERROR(H125/G125, 0)</f>
        <v>0</v>
      </c>
      <c r="J125" s="0" t="n">
        <f aca="false">IFERROR(SUMIFS('2018'!$H:$H,'2018'!$C:$C,B125,'2018'!$F:$F,A125,'2018'!AA:AA,"JRO",'2018'!P:P,"&lt;&gt;")+SUMIFS('2018'!$I:$I,'2018'!$D:$D,B125,'2018'!$F:$F,A125,'2018'!AA:AA,"JRO",'2018'!Q:Q,"&lt;&gt;")+SUMIFS('2018'!$J:$J,'2018'!$E:$E,B125,'2018'!$F:$F,A125,'2018'!AA:AA,"JRO",'2018'!R:R,"&lt;&gt;"), 0)</f>
        <v>0</v>
      </c>
      <c r="K125" s="0" t="n">
        <f aca="false">IFERROR(SUMIFS('2018'!M:M,'2018'!AA:AA,"JRO",'2018'!F:F,A125,'2018'!C:C,B125)+SUMIFS('2018'!P:P,'2018'!AA:AA,"JRO",'2018'!F:F,A125,'2018'!C:C,B125)+SUMIFS('2018'!N:N,'2018'!AA:AA,"JRO",'2018'!F:F,A125,'2018'!D:D,B125)+SUMIFS('2018'!N:N,'2018'!AA:AA,"JRO",'2018'!F:F,A125,'2018'!D:D,B125)+SUMIFS('2018'!O:O,'2018'!AA:AA,"JRO",'2018'!F:F,A125,'2018'!E:E,B125)+SUMIFS('2018'!R:R,'2018'!AA:AA,"JRO",'2018'!F:F,A125,'2018'!E:E,B125), 0)</f>
        <v>0</v>
      </c>
      <c r="L125" s="7" t="n">
        <f aca="false">IFERROR(K125/J125, 0)</f>
        <v>0</v>
      </c>
      <c r="M125" s="0" t="n">
        <f aca="false">IFERROR(SUMIFS('2018'!$H:$H,'2018'!$C:$C,B125,'2018'!$F:$F,A125,'2018'!AA:AA,"NRO",'2018'!P:P,"&lt;&gt;")+SUMIFS('2018'!$I:$I,'2018'!$D:$D,B125,'2018'!$F:$F,A125,'2018'!AA:AA,"NRO",'2018'!Q:Q,"&lt;&gt;")+SUMIFS('2018'!$J:$J,'2018'!$E:$E,B125,'2018'!$F:$F,A125,'2018'!AA:AA,"NRO",'2018'!R:R,"&lt;&gt;"), 0)</f>
        <v>0</v>
      </c>
      <c r="N125" s="0" t="n">
        <f aca="false">IFERROR(SUMIFS('2018'!M:M,'2018'!AA:AA,"NRO",'2018'!F:F,A125,'2018'!C:C,B125)+SUMIFS('2018'!P:P,'2018'!AA:AA,"NRO",'2018'!F:F,A125,'2018'!C:C,B125)+SUMIFS('2018'!N:N,'2018'!AA:AA,"NRO",'2018'!F:F,A125,'2018'!D:D,B125)+SUMIFS('2018'!N:N,'2018'!AA:AA,"NRO",'2018'!F:F,A125,'2018'!D:D,B125)+SUMIFS('2018'!O:O,'2018'!AA:AA,"NRO",'2018'!F:F,A125,'2018'!E:E,B125)+SUMIFS('2018'!R:R,'2018'!AA:AA,"NRO",'2018'!F:F,A125,'2018'!E:E,B125), 0)</f>
        <v>0</v>
      </c>
      <c r="O125" s="7" t="n">
        <f aca="false">IFERROR(N125/M125, 0)</f>
        <v>0</v>
      </c>
      <c r="P125" s="0" t="n">
        <f aca="false">IFERROR(SUMIFS('2018'!$H:$H,'2018'!$C:$C,B125,'2018'!$F:$F,A125,'2018'!AA:AA,"CRO")+SUMIFS('2018'!$I:$I,'2018'!$D:$D,B125,'2018'!$F:$F,A125,'2018'!AA:AA,"CRO")+SUMIFS('2018'!$J:$J,'2018'!$E:$E,B125,'2018'!$F:$F,A125,'2018'!AA:AA,"CRO"), 0)</f>
        <v>0</v>
      </c>
      <c r="Q125" s="0" t="n">
        <f aca="false">IFERROR(SUMIFS('2018'!M:M,'2018'!AA:AA,"CRO",'2018'!F:F,A125,'2018'!C:C,B125)+SUMIFS('2018'!P:P,'2018'!AA:AA,"CRO",'2018'!F:F,A125,'2018'!C:C,B125)+SUMIFS('2018'!N:N,'2018'!AA:AA,"CRO",'2018'!F:F,A125,'2018'!D:D,B125)+SUMIFS('2018'!N:N,'2018'!AA:AA,"CRO",'2018'!F:F,A125,'2018'!D:D,B125)+SUMIFS('2018'!O:O,'2018'!AA:AA,"CRO",'2018'!F:F,A125,'2018'!E:E,B125)+SUMIFS('2018'!R:R,'2018'!AA:AA,"CRO",'2018'!F:F,A125,'2018'!E:E,B125), 0)</f>
        <v>0</v>
      </c>
      <c r="R125" s="7" t="n">
        <f aca="false">IFERROR(Q125/P125, 0)</f>
        <v>0</v>
      </c>
      <c r="S125" s="7" t="n">
        <f aca="false">SUM(V125,Y125,AB125)</f>
        <v>0</v>
      </c>
      <c r="T125" s="7" t="n">
        <f aca="false">SUM(W125,Z125,AC125)</f>
        <v>0</v>
      </c>
      <c r="U125" s="7" t="n">
        <f aca="false">IFERROR(T125/S125, 0)</f>
        <v>0</v>
      </c>
      <c r="V125" s="0" t="n">
        <f aca="false">SUMIFS('2017'!$H:$H,'2017'!$C:$C,B125,'2017'!$F:$F,A125,'2017'!AA:AA,"JRO",'2017'!P:P,"&lt;&gt;")+SUMIFS('2017'!$I:$I,'2017'!$D:$D,B125,'2017'!$F:$F,A125,'2017'!AA:AA,"JRO",'2017'!Q:Q,"&lt;&gt;")+SUMIFS('2017'!$J:$J,'2017'!$E:$E,B125,'2017'!$F:$F,A125,'2017'!AA:AA,"JRO",'2017'!R:R,"&lt;&gt;")</f>
        <v>0</v>
      </c>
      <c r="W125" s="0" t="n">
        <f aca="false">IFERROR(SUMIFS('2017'!M:M,'2017'!AA:AA,"JRO",'2017'!F:F,A125,'2017'!C:C,B125)+SUMIFS('2017'!P:P,'2017'!AA:AA,"JRO",'2017'!F:F,A125,'2017'!C:C,B125)+SUMIFS('2017'!N:N,'2017'!AA:AA,"JRO",'2017'!F:F,A125,'2017'!D:D,B125)+SUMIFS('2017'!N:N,'2017'!AA:AA,"JRO",'2017'!F:F,A125,'2017'!D:D,B125)+SUMIFS('2017'!O:O,'2017'!AA:AA,"JRO",'2017'!F:F,A125,'2017'!E:E,B125)+SUMIFS('2017'!R:R,'2017'!AA:AA,"JRO",'2017'!F:F,A125,'2017'!E:E,B125), 0)</f>
        <v>0</v>
      </c>
      <c r="X125" s="7" t="n">
        <f aca="false">IFERROR(W125/V125, 0)</f>
        <v>0</v>
      </c>
      <c r="Y125" s="0" t="n">
        <f aca="false">IFERROR(SUMIFS('2017'!$H:$H,'2017'!$C:$C,B125,'2017'!$F:$F,A125,'2017'!AA:AA,"NRO",'2017'!P:P,"&lt;&gt;")+SUMIFS('2017'!$I:$I,'2017'!$D:$D,B125,'2017'!$F:$F,A125,'2017'!AA:AA,"NRO",'2017'!Q:Q,"&lt;&gt;")+SUMIFS('2017'!$J:$J,'2017'!$E:$E,B125,'2017'!$F:$F,A125,'2017'!AA:AA,"NRO",'2017'!R:R,"&lt;&gt;"), 0)</f>
        <v>0</v>
      </c>
      <c r="Z125" s="0" t="n">
        <f aca="false">IFERROR(SUMIFS('2017'!M:M,'2017'!AA:AA,"NRO",'2017'!F:F,A125,'2017'!C:C,B125)+SUMIFS('2017'!P:P,'2017'!AA:AA,"NRO",'2017'!F:F,A125,'2017'!C:C,B125)+SUMIFS('2017'!N:N,'2017'!AA:AA,"NRO",'2017'!F:F,A125,'2017'!D:D,B125)+SUMIFS('2017'!N:N,'2017'!AA:AA,"NRO",'2017'!F:F,A125,'2017'!D:D,B125)+SUMIFS('2017'!O:O,'2017'!AA:AA,"NRO",'2017'!F:F,A125,'2017'!E:E,B125)+SUMIFS('2017'!R:R,'2017'!AA:AA,"NRO",'2017'!F:F,A125,'2017'!E:E,B125), 0)</f>
        <v>0</v>
      </c>
      <c r="AA125" s="7" t="n">
        <f aca="false">IFERROR(Z125/Y125, 0)</f>
        <v>0</v>
      </c>
      <c r="AB125" s="0" t="n">
        <f aca="false">IFERROR(SUMIFS('2017'!$H:$H,'2017'!$C:$C,B125,'2017'!$F:$F,A125,'2017'!AA:AA,"CRO",'2017'!P:P,"&lt;&gt;")+SUMIFS('2017'!$I:$I,'2017'!$D:$D,B125,'2017'!$F:$F,A125,'2017'!AA:AA,"CRO",'2017'!Q:Q,"&lt;&gt;")+SUMIFS('2017'!$J:$J,'2017'!$E:$E,B125,'2017'!$F:$F,A125,'2017'!AA:AA,"CRO",'2017'!R:R,"&lt;&gt;"), 0)</f>
        <v>0</v>
      </c>
      <c r="AC125" s="0" t="n">
        <f aca="false">IFERROR(SUMIFS('2017'!M:M,'2017'!AA:AA,"CRO",'2017'!F:F,A125,'2017'!C:C,B125)+SUMIFS('2017'!P:P,'2017'!AA:AA,"CRO",'2017'!F:F,A125,'2017'!C:C,B125)+SUMIFS('2017'!N:N,'2017'!AA:AA,"CRO",'2017'!F:F,A125,'2017'!D:D,B125)+SUMIFS('2017'!N:N,'2017'!AA:AA,"CRO",'2017'!F:F,A125,'2017'!D:D,B125)+SUMIFS('2017'!O:O,'2017'!AA:AA,"CRO",'2017'!F:F,A125,'2017'!E:E,B125)+SUMIFS('2017'!R:R,'2017'!AA:AA,"CRO",'2017'!F:F,A125,'2017'!E:E,B125), 0)</f>
        <v>0</v>
      </c>
      <c r="AD125" s="0" t="n">
        <f aca="false">IFERROR(AC125/AB125, 0)</f>
        <v>0</v>
      </c>
      <c r="AE125" s="0" t="n">
        <f aca="false">SUM(AH125,AK125,AN125)</f>
        <v>0</v>
      </c>
      <c r="AF125" s="0" t="n">
        <f aca="false">SUM(AI125,AL125,AO125)</f>
        <v>0</v>
      </c>
      <c r="AG125" s="7" t="n">
        <f aca="false">IFERROR(AF125/AE125, 0)</f>
        <v>0</v>
      </c>
      <c r="AH125" s="0" t="n">
        <f aca="false">IFERROR(SUMIFS('2016'!$G:$G,'2016'!F:F,A125,'2016'!C:C,B125,'2016'!D:D,"",'2016'!AA:AA,"JRO",'2016'!L:L,"&lt;&gt;"), 0)</f>
        <v>0</v>
      </c>
      <c r="AI125" s="0" t="n">
        <f aca="false">IFERROR(SUMIFS('2016'!L:L,'2016'!F:F,A125,'2016'!C:C,B125,'2016'!D:D,"",'2016'!AA:AA,"JRO"), 0)</f>
        <v>0</v>
      </c>
      <c r="AJ125" s="7" t="n">
        <f aca="false">IFERROR(AI125/AH125, 0)</f>
        <v>0</v>
      </c>
      <c r="AK125" s="0" t="n">
        <f aca="false">IFERROR(SUMIFS('2016'!$G:$G,'2016'!F:F,A125,'2016'!C:C,B125,'2016'!D:D,"",'2016'!AA:AA,"NRO",'2016'!L:L,"&lt;&gt;"), 0)</f>
        <v>0</v>
      </c>
      <c r="AL125" s="0" t="n">
        <f aca="false">IFERROR(SUMIFS('2016'!L:L,'2016'!F:F,A125,'2016'!C:C,B125,'2016'!D:D,"",'2016'!AA:AA,"NRO"), 0)</f>
        <v>0</v>
      </c>
      <c r="AM125" s="0" t="n">
        <f aca="false">IFERROR(AL125/AK125, 0)</f>
        <v>0</v>
      </c>
      <c r="AN125" s="0" t="n">
        <f aca="false">IFERROR(SUMIFS('2016'!$G:$G,'2016'!F:F,A125,'2016'!C:C,B125,'2016'!D:D,"",'2016'!AA:AA,"CRO",'2016'!L:L,"&lt;&gt;"), 0)</f>
        <v>0</v>
      </c>
      <c r="AO125" s="0" t="n">
        <f aca="false">IFERROR(SUMIFS('2016'!L:L,'2016'!F:F,A125,'2016'!C:C,B125,'2016'!D:D,"",'2016'!AA:AA,"CRO"), 0)</f>
        <v>0</v>
      </c>
      <c r="AP125" s="0" t="n">
        <f aca="false">IFERROR(AO125/AN125, 0)</f>
        <v>0</v>
      </c>
      <c r="AQ125" s="0" t="n">
        <f aca="false">SUM(AT125,AW125,AZ125)</f>
        <v>0</v>
      </c>
      <c r="AR125" s="0" t="n">
        <f aca="false">SUM(AU125,AX125,BA125)</f>
        <v>0</v>
      </c>
      <c r="AS125" s="7" t="n">
        <f aca="false">IFERROR(AR125/AQ125, 0)</f>
        <v>0</v>
      </c>
      <c r="AT125" s="0" t="n">
        <f aca="false">IFERROR(SUMIFS('2015'!$G:$G,'2015'!F:F,A125,'2015'!C:C,B125,'2015'!D:D,"",'2015'!AA:AA,"JRO",'2015'!L:L,"&lt;&gt;"), 0)</f>
        <v>0</v>
      </c>
      <c r="AU125" s="0" t="n">
        <f aca="false">IFERROR(SUMIFS('2015'!L:L,'2015'!F:F,A125,'2015'!C:C,B125,'2015'!D:D,"",'2015'!AA:AA,"JRO"), 0)</f>
        <v>0</v>
      </c>
      <c r="AV125" s="0" t="n">
        <f aca="false">IFERROR(AU125/AT125, 0)</f>
        <v>0</v>
      </c>
      <c r="AW125" s="0" t="n">
        <f aca="false">IFERROR(SUMIFS('2015'!$G:$G,'2015'!F:F,A125,'2015'!C:C,B125,'2015'!D:D,"",'2015'!AA:AA,"NRO",'2015'!L:L,"&lt;&gt;"), 0)</f>
        <v>0</v>
      </c>
      <c r="AX125" s="0" t="n">
        <f aca="false">IFERROR(SUMIFS('2015'!L:L,'2015'!F:F,A125,'2015'!C:C,B125,'2015'!D:D,"",'2015'!AA:AA,"NRO"), 0)</f>
        <v>0</v>
      </c>
      <c r="AY125" s="0" t="n">
        <f aca="false">IFERROR(AX125/AW125, 0)</f>
        <v>0</v>
      </c>
      <c r="AZ125" s="0" t="n">
        <f aca="false">IFERROR(SUMIFS('2015'!$G:$G,'2015'!F:F,A125,'2015'!C:C,B125,'2015'!D:D,"",'2015'!AA:AA,"CRO",'2015'!L:L,"&lt;&gt;"), 0)</f>
        <v>0</v>
      </c>
      <c r="BA125" s="0" t="n">
        <f aca="false">IFERROR(SUMIFS('2015'!L:L,'2015'!F:F,A125,'2015'!C:C,B125,'2015'!D:D,"",'2015'!AA:AA,"CRO"), 0)</f>
        <v>0</v>
      </c>
      <c r="BB125" s="0" t="n">
        <f aca="false">IFERROR(BA125/AZ125, 0)</f>
        <v>0</v>
      </c>
      <c r="BC125" s="0" t="n">
        <f aca="false">SUM(BF125,BI125)</f>
        <v>0</v>
      </c>
      <c r="BD125" s="0" t="n">
        <f aca="false">SUM(BG125,BJ125)</f>
        <v>0</v>
      </c>
      <c r="BE125" s="7" t="n">
        <f aca="false">IFERROR(BD125/BC125, 0)</f>
        <v>0</v>
      </c>
      <c r="BF125" s="0" t="n">
        <f aca="false">IFERROR(SUMIFS('2014'!$G:$G,'2014'!F:F,A125,'2014'!C:C,B125,'2014'!D:D,"",'2014'!AA:AA,"JRO",'2014'!L:L,"&lt;&gt;"), 0)</f>
        <v>0</v>
      </c>
      <c r="BG125" s="0" t="n">
        <f aca="false">IFERROR(SUMIFS('2014'!L:L,'2014'!F:F,A125,'2014'!C:C,B125,'2014'!D:D,"",'2014'!AA:AA,"JRO"), 0)</f>
        <v>0</v>
      </c>
      <c r="BH125" s="7" t="n">
        <f aca="false">IFERROR(BG125/BF125, 0)</f>
        <v>0</v>
      </c>
      <c r="BI125" s="0" t="n">
        <f aca="false">IFERROR(SUMIFS('2014'!$G:$G,'2014'!F:F,A125,'2014'!C:C,B125,'2014'!D:D,"",'2014'!AA:AA,"CRO",'2014'!L:L,"&lt;&gt;"), 0)</f>
        <v>0</v>
      </c>
      <c r="BJ125" s="0" t="n">
        <f aca="false">IFERROR(SUMIFS('2014'!L:L,'2014'!F:F,A125,'2014'!C:C,B125,'2014'!D:D,"",'2014'!AA:AA,"CRO"), 0)</f>
        <v>0</v>
      </c>
      <c r="BK125" s="0" t="n">
        <f aca="false">IFERROR(BJ125/BI125, 0)</f>
        <v>0</v>
      </c>
      <c r="BL125" s="0" t="n">
        <f aca="false">IFERROR(SUMIFS('2013'!$G:$G,'2013'!F:F,A125,'2013'!C:C,B125,'2013'!D:D,"",'2013'!AA:AA,"JRO",'2013'!L:L,"&lt;&gt;"), 0)</f>
        <v>0</v>
      </c>
      <c r="BM125" s="0" t="n">
        <f aca="false">IFERROR(SUMIFS('2013'!L:L,'2013'!F:F,A125,'2013'!C:C,B125,'2013'!D:D,"",'2013'!AA:AA,"JRO"), 0)</f>
        <v>0</v>
      </c>
      <c r="BN125" s="0" t="n">
        <f aca="false">IFERROR(BM125/BL125, 0)</f>
        <v>0</v>
      </c>
      <c r="BO125" s="0" t="n">
        <f aca="false">IFERROR(SUMIFS('2012'!$G:$G,'2012'!F:F,A125,'2012'!C:C,B125,'2012'!D:D,"",'2012'!AA:AA,"JRO",'2012'!L:L,"&lt;&gt;"), 0)</f>
        <v>0</v>
      </c>
      <c r="BP125" s="0" t="n">
        <f aca="false">IFERROR(SUMIFS('2012'!L:L,'2012'!F:F,A125,'2012'!C:C,B125,'2012'!D:D,"",'2012'!AA:AA,"JRO"), 0)</f>
        <v>0</v>
      </c>
      <c r="BQ125" s="0" t="n">
        <f aca="false">IFERROR(BP125/BO125, 0)</f>
        <v>0</v>
      </c>
      <c r="BR125" s="0" t="n">
        <f aca="false">IFERROR(SUMIFS('2011'!$G:$G,'2011'!F:F,A125,'2011'!C:C,B125,'2011'!D:D,"",'2011'!AA:AA,"JRO",'2011'!L:L,"&lt;&gt;"), 0)</f>
        <v>0</v>
      </c>
      <c r="BS125" s="0" t="n">
        <f aca="false">IFERROR(SUMIFS('2011'!L:L,'2011'!F:F,A125,'2011'!C:C,B125,'2011'!D:D,"",'2011'!AA:AA,"JRO"), 0)</f>
        <v>0</v>
      </c>
      <c r="BT125" s="7" t="n">
        <f aca="false">IFERROR(BS125/BR125, 0)</f>
        <v>0</v>
      </c>
      <c r="BU125" s="0" t="n">
        <f aca="false">IFERROR(SUMIFS('2010'!$G:$G,'2010'!F:F,A125,'2010'!C:C,B125,'2010'!D:D,"",'2010'!AA:AA,"JRO",'2010'!L:L,"&lt;&gt;"), 0)</f>
        <v>0</v>
      </c>
      <c r="BV125" s="0" t="n">
        <f aca="false">IFERROR(SUMIFS('2010'!L:L,'2010'!F:F,A125,'2010'!C:C,B125,'2010'!D:D,"",'2010'!AA:AA,"JRO"), 0)</f>
        <v>0</v>
      </c>
      <c r="BW125" s="7" t="n">
        <f aca="false">IFERROR(BV125/BU125, 0)</f>
        <v>0</v>
      </c>
      <c r="BX125" s="0" t="n">
        <f aca="false">IFERROR(SUMIFS('2009'!$G:$G,'2009'!F:F,A125,'2009'!C:C,B125,'2009'!D:D,"",'2009'!AA:AA,"JRO",'2009'!L:L,"&lt;&gt;"), 0)</f>
        <v>0</v>
      </c>
      <c r="BY125" s="0" t="n">
        <f aca="false">IFERROR(SUMIFS('2009'!L:L,'2009'!F:F,A125,'2009'!C:C,B125,'2009'!D:D,"",'2009'!AA:AA,"JRO"), 0)</f>
        <v>0</v>
      </c>
      <c r="BZ125" s="7" t="n">
        <f aca="false">IFERROR(BY125/BX125, 0)</f>
        <v>0</v>
      </c>
    </row>
    <row r="126" customFormat="false" ht="15" hidden="false" customHeight="false" outlineLevel="0" collapsed="false">
      <c r="A126" s="0" t="s">
        <v>96</v>
      </c>
      <c r="B126" s="16" t="s">
        <v>86</v>
      </c>
      <c r="C126" s="56" t="n">
        <f aca="false">IFERROR(AVERAGEIFS(I126:BZ126,I$2:BZ$2,"JRO escorts per deportee",I126:BZ126,"&lt;&gt;0"), 0)</f>
        <v>0</v>
      </c>
      <c r="D126" s="13" t="n">
        <f aca="false">IFERROR(AVERAGEIFS(I126:BZ126,I$2:BZ$2,"NRO escorts per deportee",I126:BZ126,"&lt;&gt;0"), 0)</f>
        <v>0</v>
      </c>
      <c r="E126" s="13" t="n">
        <f aca="false">IFERROR(AVERAGEIFS(I126:BZ126,I$2:BZ$2,"CRO escorts per deportee",I126:BZ126,"&lt;&gt;0"), 0)</f>
        <v>0</v>
      </c>
      <c r="G126" s="0" t="n">
        <f aca="false">SUM(J126,M126,P126)</f>
        <v>0</v>
      </c>
      <c r="H126" s="0" t="n">
        <f aca="false">SUM(K126,N126,Q126)</f>
        <v>0</v>
      </c>
      <c r="I126" s="7" t="n">
        <f aca="false">IFERROR(H126/G126, 0)</f>
        <v>0</v>
      </c>
      <c r="J126" s="0" t="n">
        <f aca="false">IFERROR(SUMIFS('2018'!$H:$H,'2018'!$C:$C,B126,'2018'!$F:$F,A126,'2018'!AA:AA,"JRO",'2018'!P:P,"&lt;&gt;")+SUMIFS('2018'!$I:$I,'2018'!$D:$D,B126,'2018'!$F:$F,A126,'2018'!AA:AA,"JRO",'2018'!Q:Q,"&lt;&gt;")+SUMIFS('2018'!$J:$J,'2018'!$E:$E,B126,'2018'!$F:$F,A126,'2018'!AA:AA,"JRO",'2018'!R:R,"&lt;&gt;"), 0)</f>
        <v>0</v>
      </c>
      <c r="K126" s="0" t="n">
        <f aca="false">IFERROR(SUMIFS('2018'!M:M,'2018'!AA:AA,"JRO",'2018'!F:F,A126,'2018'!C:C,B126)+SUMIFS('2018'!P:P,'2018'!AA:AA,"JRO",'2018'!F:F,A126,'2018'!C:C,B126)+SUMIFS('2018'!N:N,'2018'!AA:AA,"JRO",'2018'!F:F,A126,'2018'!D:D,B126)+SUMIFS('2018'!N:N,'2018'!AA:AA,"JRO",'2018'!F:F,A126,'2018'!D:D,B126)+SUMIFS('2018'!O:O,'2018'!AA:AA,"JRO",'2018'!F:F,A126,'2018'!E:E,B126)+SUMIFS('2018'!R:R,'2018'!AA:AA,"JRO",'2018'!F:F,A126,'2018'!E:E,B126), 0)</f>
        <v>0</v>
      </c>
      <c r="L126" s="7" t="n">
        <f aca="false">IFERROR(K126/J126, 0)</f>
        <v>0</v>
      </c>
      <c r="M126" s="0" t="n">
        <f aca="false">IFERROR(SUMIFS('2018'!$H:$H,'2018'!$C:$C,B126,'2018'!$F:$F,A126,'2018'!AA:AA,"NRO",'2018'!P:P,"&lt;&gt;")+SUMIFS('2018'!$I:$I,'2018'!$D:$D,B126,'2018'!$F:$F,A126,'2018'!AA:AA,"NRO",'2018'!Q:Q,"&lt;&gt;")+SUMIFS('2018'!$J:$J,'2018'!$E:$E,B126,'2018'!$F:$F,A126,'2018'!AA:AA,"NRO",'2018'!R:R,"&lt;&gt;"), 0)</f>
        <v>0</v>
      </c>
      <c r="N126" s="0" t="n">
        <f aca="false">IFERROR(SUMIFS('2018'!M:M,'2018'!AA:AA,"NRO",'2018'!F:F,A126,'2018'!C:C,B126)+SUMIFS('2018'!P:P,'2018'!AA:AA,"NRO",'2018'!F:F,A126,'2018'!C:C,B126)+SUMIFS('2018'!N:N,'2018'!AA:AA,"NRO",'2018'!F:F,A126,'2018'!D:D,B126)+SUMIFS('2018'!N:N,'2018'!AA:AA,"NRO",'2018'!F:F,A126,'2018'!D:D,B126)+SUMIFS('2018'!O:O,'2018'!AA:AA,"NRO",'2018'!F:F,A126,'2018'!E:E,B126)+SUMIFS('2018'!R:R,'2018'!AA:AA,"NRO",'2018'!F:F,A126,'2018'!E:E,B126), 0)</f>
        <v>0</v>
      </c>
      <c r="O126" s="7" t="n">
        <f aca="false">IFERROR(N126/M126, 0)</f>
        <v>0</v>
      </c>
      <c r="P126" s="0" t="n">
        <f aca="false">IFERROR(SUMIFS('2018'!$H:$H,'2018'!$C:$C,B126,'2018'!$F:$F,A126,'2018'!AA:AA,"CRO")+SUMIFS('2018'!$I:$I,'2018'!$D:$D,B126,'2018'!$F:$F,A126,'2018'!AA:AA,"CRO")+SUMIFS('2018'!$J:$J,'2018'!$E:$E,B126,'2018'!$F:$F,A126,'2018'!AA:AA,"CRO"), 0)</f>
        <v>0</v>
      </c>
      <c r="Q126" s="0" t="n">
        <f aca="false">IFERROR(SUMIFS('2018'!M:M,'2018'!AA:AA,"CRO",'2018'!F:F,A126,'2018'!C:C,B126)+SUMIFS('2018'!P:P,'2018'!AA:AA,"CRO",'2018'!F:F,A126,'2018'!C:C,B126)+SUMIFS('2018'!N:N,'2018'!AA:AA,"CRO",'2018'!F:F,A126,'2018'!D:D,B126)+SUMIFS('2018'!N:N,'2018'!AA:AA,"CRO",'2018'!F:F,A126,'2018'!D:D,B126)+SUMIFS('2018'!O:O,'2018'!AA:AA,"CRO",'2018'!F:F,A126,'2018'!E:E,B126)+SUMIFS('2018'!R:R,'2018'!AA:AA,"CRO",'2018'!F:F,A126,'2018'!E:E,B126), 0)</f>
        <v>0</v>
      </c>
      <c r="R126" s="7" t="n">
        <f aca="false">IFERROR(Q126/P126, 0)</f>
        <v>0</v>
      </c>
      <c r="S126" s="7" t="n">
        <f aca="false">SUM(V126,Y126,AB126)</f>
        <v>0</v>
      </c>
      <c r="T126" s="7" t="n">
        <f aca="false">SUM(W126,Z126,AC126)</f>
        <v>0</v>
      </c>
      <c r="U126" s="7" t="n">
        <f aca="false">IFERROR(T126/S126, 0)</f>
        <v>0</v>
      </c>
      <c r="V126" s="0" t="n">
        <f aca="false">SUMIFS('2017'!$H:$H,'2017'!$C:$C,B126,'2017'!$F:$F,A126,'2017'!AA:AA,"JRO",'2017'!P:P,"&lt;&gt;")+SUMIFS('2017'!$I:$I,'2017'!$D:$D,B126,'2017'!$F:$F,A126,'2017'!AA:AA,"JRO",'2017'!Q:Q,"&lt;&gt;")+SUMIFS('2017'!$J:$J,'2017'!$E:$E,B126,'2017'!$F:$F,A126,'2017'!AA:AA,"JRO",'2017'!R:R,"&lt;&gt;")</f>
        <v>0</v>
      </c>
      <c r="W126" s="0" t="n">
        <f aca="false">IFERROR(SUMIFS('2017'!M:M,'2017'!AA:AA,"JRO",'2017'!F:F,A126,'2017'!C:C,B126)+SUMIFS('2017'!P:P,'2017'!AA:AA,"JRO",'2017'!F:F,A126,'2017'!C:C,B126)+SUMIFS('2017'!N:N,'2017'!AA:AA,"JRO",'2017'!F:F,A126,'2017'!D:D,B126)+SUMIFS('2017'!N:N,'2017'!AA:AA,"JRO",'2017'!F:F,A126,'2017'!D:D,B126)+SUMIFS('2017'!O:O,'2017'!AA:AA,"JRO",'2017'!F:F,A126,'2017'!E:E,B126)+SUMIFS('2017'!R:R,'2017'!AA:AA,"JRO",'2017'!F:F,A126,'2017'!E:E,B126), 0)</f>
        <v>0</v>
      </c>
      <c r="X126" s="7" t="n">
        <f aca="false">IFERROR(W126/V126, 0)</f>
        <v>0</v>
      </c>
      <c r="Y126" s="0" t="n">
        <f aca="false">IFERROR(SUMIFS('2017'!$H:$H,'2017'!$C:$C,B126,'2017'!$F:$F,A126,'2017'!AA:AA,"NRO",'2017'!P:P,"&lt;&gt;")+SUMIFS('2017'!$I:$I,'2017'!$D:$D,B126,'2017'!$F:$F,A126,'2017'!AA:AA,"NRO",'2017'!Q:Q,"&lt;&gt;")+SUMIFS('2017'!$J:$J,'2017'!$E:$E,B126,'2017'!$F:$F,A126,'2017'!AA:AA,"NRO",'2017'!R:R,"&lt;&gt;"), 0)</f>
        <v>0</v>
      </c>
      <c r="Z126" s="0" t="n">
        <f aca="false">IFERROR(SUMIFS('2017'!M:M,'2017'!AA:AA,"NRO",'2017'!F:F,A126,'2017'!C:C,B126)+SUMIFS('2017'!P:P,'2017'!AA:AA,"NRO",'2017'!F:F,A126,'2017'!C:C,B126)+SUMIFS('2017'!N:N,'2017'!AA:AA,"NRO",'2017'!F:F,A126,'2017'!D:D,B126)+SUMIFS('2017'!N:N,'2017'!AA:AA,"NRO",'2017'!F:F,A126,'2017'!D:D,B126)+SUMIFS('2017'!O:O,'2017'!AA:AA,"NRO",'2017'!F:F,A126,'2017'!E:E,B126)+SUMIFS('2017'!R:R,'2017'!AA:AA,"NRO",'2017'!F:F,A126,'2017'!E:E,B126), 0)</f>
        <v>0</v>
      </c>
      <c r="AA126" s="7" t="n">
        <f aca="false">IFERROR(Z126/Y126, 0)</f>
        <v>0</v>
      </c>
      <c r="AB126" s="0" t="n">
        <f aca="false">IFERROR(SUMIFS('2017'!$H:$H,'2017'!$C:$C,B126,'2017'!$F:$F,A126,'2017'!AA:AA,"CRO",'2017'!P:P,"&lt;&gt;")+SUMIFS('2017'!$I:$I,'2017'!$D:$D,B126,'2017'!$F:$F,A126,'2017'!AA:AA,"CRO",'2017'!Q:Q,"&lt;&gt;")+SUMIFS('2017'!$J:$J,'2017'!$E:$E,B126,'2017'!$F:$F,A126,'2017'!AA:AA,"CRO",'2017'!R:R,"&lt;&gt;"), 0)</f>
        <v>0</v>
      </c>
      <c r="AC126" s="0" t="n">
        <f aca="false">IFERROR(SUMIFS('2017'!M:M,'2017'!AA:AA,"CRO",'2017'!F:F,A126,'2017'!C:C,B126)+SUMIFS('2017'!P:P,'2017'!AA:AA,"CRO",'2017'!F:F,A126,'2017'!C:C,B126)+SUMIFS('2017'!N:N,'2017'!AA:AA,"CRO",'2017'!F:F,A126,'2017'!D:D,B126)+SUMIFS('2017'!N:N,'2017'!AA:AA,"CRO",'2017'!F:F,A126,'2017'!D:D,B126)+SUMIFS('2017'!O:O,'2017'!AA:AA,"CRO",'2017'!F:F,A126,'2017'!E:E,B126)+SUMIFS('2017'!R:R,'2017'!AA:AA,"CRO",'2017'!F:F,A126,'2017'!E:E,B126), 0)</f>
        <v>0</v>
      </c>
      <c r="AD126" s="0" t="n">
        <f aca="false">IFERROR(AC126/AB126, 0)</f>
        <v>0</v>
      </c>
      <c r="AE126" s="0" t="n">
        <f aca="false">SUM(AH126,AK126,AN126)</f>
        <v>0</v>
      </c>
      <c r="AF126" s="0" t="n">
        <f aca="false">SUM(AI126,AL126,AO126)</f>
        <v>0</v>
      </c>
      <c r="AG126" s="7" t="n">
        <f aca="false">IFERROR(AF126/AE126, 0)</f>
        <v>0</v>
      </c>
      <c r="AH126" s="0" t="n">
        <f aca="false">IFERROR(SUMIFS('2016'!$G:$G,'2016'!F:F,A126,'2016'!C:C,B126,'2016'!D:D,"",'2016'!AA:AA,"JRO",'2016'!L:L,"&lt;&gt;"), 0)</f>
        <v>0</v>
      </c>
      <c r="AI126" s="0" t="n">
        <f aca="false">IFERROR(SUMIFS('2016'!L:L,'2016'!F:F,A126,'2016'!C:C,B126,'2016'!D:D,"",'2016'!AA:AA,"JRO"), 0)</f>
        <v>0</v>
      </c>
      <c r="AJ126" s="7" t="n">
        <f aca="false">IFERROR(AI126/AH126, 0)</f>
        <v>0</v>
      </c>
      <c r="AK126" s="0" t="n">
        <f aca="false">IFERROR(SUMIFS('2016'!$G:$G,'2016'!F:F,A126,'2016'!C:C,B126,'2016'!D:D,"",'2016'!AA:AA,"NRO",'2016'!L:L,"&lt;&gt;"), 0)</f>
        <v>0</v>
      </c>
      <c r="AL126" s="0" t="n">
        <f aca="false">IFERROR(SUMIFS('2016'!L:L,'2016'!F:F,A126,'2016'!C:C,B126,'2016'!D:D,"",'2016'!AA:AA,"NRO"), 0)</f>
        <v>0</v>
      </c>
      <c r="AM126" s="0" t="n">
        <f aca="false">IFERROR(AL126/AK126, 0)</f>
        <v>0</v>
      </c>
      <c r="AN126" s="0" t="n">
        <f aca="false">IFERROR(SUMIFS('2016'!$G:$G,'2016'!F:F,A126,'2016'!C:C,B126,'2016'!D:D,"",'2016'!AA:AA,"CRO",'2016'!L:L,"&lt;&gt;"), 0)</f>
        <v>0</v>
      </c>
      <c r="AO126" s="0" t="n">
        <f aca="false">IFERROR(SUMIFS('2016'!L:L,'2016'!F:F,A126,'2016'!C:C,B126,'2016'!D:D,"",'2016'!AA:AA,"CRO"), 0)</f>
        <v>0</v>
      </c>
      <c r="AP126" s="0" t="n">
        <f aca="false">IFERROR(AO126/AN126, 0)</f>
        <v>0</v>
      </c>
      <c r="AQ126" s="0" t="n">
        <f aca="false">SUM(AT126,AW126,AZ126)</f>
        <v>0</v>
      </c>
      <c r="AR126" s="0" t="n">
        <f aca="false">SUM(AU126,AX126,BA126)</f>
        <v>0</v>
      </c>
      <c r="AS126" s="7" t="n">
        <f aca="false">IFERROR(AR126/AQ126, 0)</f>
        <v>0</v>
      </c>
      <c r="AT126" s="0" t="n">
        <f aca="false">IFERROR(SUMIFS('2015'!$G:$G,'2015'!F:F,A126,'2015'!C:C,B126,'2015'!D:D,"",'2015'!AA:AA,"JRO",'2015'!L:L,"&lt;&gt;"), 0)</f>
        <v>0</v>
      </c>
      <c r="AU126" s="0" t="n">
        <f aca="false">IFERROR(SUMIFS('2015'!L:L,'2015'!F:F,A126,'2015'!C:C,B126,'2015'!D:D,"",'2015'!AA:AA,"JRO"), 0)</f>
        <v>0</v>
      </c>
      <c r="AV126" s="0" t="n">
        <f aca="false">IFERROR(AU126/AT126, 0)</f>
        <v>0</v>
      </c>
      <c r="AW126" s="0" t="n">
        <f aca="false">IFERROR(SUMIFS('2015'!$G:$G,'2015'!F:F,A126,'2015'!C:C,B126,'2015'!D:D,"",'2015'!AA:AA,"NRO",'2015'!L:L,"&lt;&gt;"), 0)</f>
        <v>0</v>
      </c>
      <c r="AX126" s="0" t="n">
        <f aca="false">IFERROR(SUMIFS('2015'!L:L,'2015'!F:F,A126,'2015'!C:C,B126,'2015'!D:D,"",'2015'!AA:AA,"NRO"), 0)</f>
        <v>0</v>
      </c>
      <c r="AY126" s="0" t="n">
        <f aca="false">IFERROR(AX126/AW126, 0)</f>
        <v>0</v>
      </c>
      <c r="AZ126" s="0" t="n">
        <f aca="false">IFERROR(SUMIFS('2015'!$G:$G,'2015'!F:F,A126,'2015'!C:C,B126,'2015'!D:D,"",'2015'!AA:AA,"CRO",'2015'!L:L,"&lt;&gt;"), 0)</f>
        <v>0</v>
      </c>
      <c r="BA126" s="0" t="n">
        <f aca="false">IFERROR(SUMIFS('2015'!L:L,'2015'!F:F,A126,'2015'!C:C,B126,'2015'!D:D,"",'2015'!AA:AA,"CRO"), 0)</f>
        <v>0</v>
      </c>
      <c r="BB126" s="0" t="n">
        <f aca="false">IFERROR(BA126/AZ126, 0)</f>
        <v>0</v>
      </c>
      <c r="BC126" s="0" t="n">
        <f aca="false">SUM(BF126,BI126)</f>
        <v>0</v>
      </c>
      <c r="BD126" s="0" t="n">
        <f aca="false">SUM(BG126,BJ126)</f>
        <v>0</v>
      </c>
      <c r="BE126" s="7" t="n">
        <f aca="false">IFERROR(BD126/BC126, 0)</f>
        <v>0</v>
      </c>
      <c r="BF126" s="0" t="n">
        <f aca="false">IFERROR(SUMIFS('2014'!$G:$G,'2014'!F:F,A126,'2014'!C:C,B126,'2014'!D:D,"",'2014'!AA:AA,"JRO",'2014'!L:L,"&lt;&gt;"), 0)</f>
        <v>0</v>
      </c>
      <c r="BG126" s="0" t="n">
        <f aca="false">IFERROR(SUMIFS('2014'!L:L,'2014'!F:F,A126,'2014'!C:C,B126,'2014'!D:D,"",'2014'!AA:AA,"JRO"), 0)</f>
        <v>0</v>
      </c>
      <c r="BH126" s="7" t="n">
        <f aca="false">IFERROR(BG126/BF126, 0)</f>
        <v>0</v>
      </c>
      <c r="BI126" s="0" t="n">
        <f aca="false">IFERROR(SUMIFS('2014'!$G:$G,'2014'!F:F,A126,'2014'!C:C,B126,'2014'!D:D,"",'2014'!AA:AA,"CRO",'2014'!L:L,"&lt;&gt;"), 0)</f>
        <v>0</v>
      </c>
      <c r="BJ126" s="0" t="n">
        <f aca="false">IFERROR(SUMIFS('2014'!L:L,'2014'!F:F,A126,'2014'!C:C,B126,'2014'!D:D,"",'2014'!AA:AA,"CRO"), 0)</f>
        <v>0</v>
      </c>
      <c r="BK126" s="0" t="n">
        <f aca="false">IFERROR(BJ126/BI126, 0)</f>
        <v>0</v>
      </c>
      <c r="BL126" s="0" t="n">
        <f aca="false">IFERROR(SUMIFS('2013'!$G:$G,'2013'!F:F,A126,'2013'!C:C,B126,'2013'!D:D,"",'2013'!AA:AA,"JRO",'2013'!L:L,"&lt;&gt;"), 0)</f>
        <v>0</v>
      </c>
      <c r="BM126" s="0" t="n">
        <f aca="false">IFERROR(SUMIFS('2013'!L:L,'2013'!F:F,A126,'2013'!C:C,B126,'2013'!D:D,"",'2013'!AA:AA,"JRO"), 0)</f>
        <v>0</v>
      </c>
      <c r="BN126" s="0" t="n">
        <f aca="false">IFERROR(BM126/BL126, 0)</f>
        <v>0</v>
      </c>
      <c r="BO126" s="0" t="n">
        <f aca="false">IFERROR(SUMIFS('2012'!$G:$G,'2012'!F:F,A126,'2012'!C:C,B126,'2012'!D:D,"",'2012'!AA:AA,"JRO",'2012'!L:L,"&lt;&gt;"), 0)</f>
        <v>0</v>
      </c>
      <c r="BP126" s="0" t="n">
        <f aca="false">IFERROR(SUMIFS('2012'!L:L,'2012'!F:F,A126,'2012'!C:C,B126,'2012'!D:D,"",'2012'!AA:AA,"JRO"), 0)</f>
        <v>0</v>
      </c>
      <c r="BQ126" s="0" t="n">
        <f aca="false">IFERROR(BP126/BO126, 0)</f>
        <v>0</v>
      </c>
      <c r="BR126" s="0" t="n">
        <f aca="false">IFERROR(SUMIFS('2011'!$G:$G,'2011'!F:F,A126,'2011'!C:C,B126,'2011'!D:D,"",'2011'!AA:AA,"JRO",'2011'!L:L,"&lt;&gt;"), 0)</f>
        <v>0</v>
      </c>
      <c r="BS126" s="0" t="n">
        <f aca="false">IFERROR(SUMIFS('2011'!L:L,'2011'!F:F,A126,'2011'!C:C,B126,'2011'!D:D,"",'2011'!AA:AA,"JRO"), 0)</f>
        <v>0</v>
      </c>
      <c r="BT126" s="7" t="n">
        <f aca="false">IFERROR(BS126/BR126, 0)</f>
        <v>0</v>
      </c>
      <c r="BU126" s="0" t="n">
        <f aca="false">IFERROR(SUMIFS('2010'!$G:$G,'2010'!F:F,A126,'2010'!C:C,B126,'2010'!D:D,"",'2010'!AA:AA,"JRO",'2010'!L:L,"&lt;&gt;"), 0)</f>
        <v>0</v>
      </c>
      <c r="BV126" s="0" t="n">
        <f aca="false">IFERROR(SUMIFS('2010'!L:L,'2010'!F:F,A126,'2010'!C:C,B126,'2010'!D:D,"",'2010'!AA:AA,"JRO"), 0)</f>
        <v>0</v>
      </c>
      <c r="BW126" s="7" t="n">
        <f aca="false">IFERROR(BV126/BU126, 0)</f>
        <v>0</v>
      </c>
      <c r="BX126" s="0" t="n">
        <f aca="false">IFERROR(SUMIFS('2009'!$G:$G,'2009'!F:F,A126,'2009'!C:C,B126,'2009'!D:D,"",'2009'!AA:AA,"JRO",'2009'!L:L,"&lt;&gt;"), 0)</f>
        <v>0</v>
      </c>
      <c r="BY126" s="0" t="n">
        <f aca="false">IFERROR(SUMIFS('2009'!L:L,'2009'!F:F,A126,'2009'!C:C,B126,'2009'!D:D,"",'2009'!AA:AA,"JRO"), 0)</f>
        <v>0</v>
      </c>
      <c r="BZ126" s="7" t="n">
        <f aca="false">IFERROR(BY126/BX126, 0)</f>
        <v>0</v>
      </c>
    </row>
    <row r="127" customFormat="false" ht="15" hidden="false" customHeight="false" outlineLevel="0" collapsed="false">
      <c r="A127" s="0" t="s">
        <v>96</v>
      </c>
      <c r="B127" s="13" t="s">
        <v>79</v>
      </c>
      <c r="C127" s="56" t="n">
        <f aca="false">IFERROR(AVERAGEIFS(I127:BZ127,I$2:BZ$2,"JRO escorts per deportee",I127:BZ127,"&lt;&gt;0"), 0)</f>
        <v>0</v>
      </c>
      <c r="D127" s="13" t="n">
        <f aca="false">IFERROR(AVERAGEIFS(I127:BZ127,I$2:BZ$2,"NRO escorts per deportee",I127:BZ127,"&lt;&gt;0"), 0)</f>
        <v>0</v>
      </c>
      <c r="E127" s="13" t="n">
        <f aca="false">IFERROR(AVERAGEIFS(I127:BZ127,I$2:BZ$2,"CRO escorts per deportee",I127:BZ127,"&lt;&gt;0"), 0)</f>
        <v>0</v>
      </c>
      <c r="G127" s="0" t="n">
        <f aca="false">SUM(J127,M127,P127)</f>
        <v>0</v>
      </c>
      <c r="H127" s="0" t="n">
        <f aca="false">SUM(K127,N127,Q127)</f>
        <v>0</v>
      </c>
      <c r="I127" s="7" t="n">
        <f aca="false">IFERROR(H127/G127, 0)</f>
        <v>0</v>
      </c>
      <c r="J127" s="0" t="n">
        <f aca="false">IFERROR(SUMIFS('2018'!$H:$H,'2018'!$C:$C,B127,'2018'!$F:$F,A127,'2018'!AA:AA,"JRO",'2018'!P:P,"&lt;&gt;")+SUMIFS('2018'!$I:$I,'2018'!$D:$D,B127,'2018'!$F:$F,A127,'2018'!AA:AA,"JRO",'2018'!Q:Q,"&lt;&gt;")+SUMIFS('2018'!$J:$J,'2018'!$E:$E,B127,'2018'!$F:$F,A127,'2018'!AA:AA,"JRO",'2018'!R:R,"&lt;&gt;"), 0)</f>
        <v>0</v>
      </c>
      <c r="K127" s="0" t="n">
        <f aca="false">IFERROR(SUMIFS('2018'!M:M,'2018'!AA:AA,"JRO",'2018'!F:F,A127,'2018'!C:C,B127)+SUMIFS('2018'!P:P,'2018'!AA:AA,"JRO",'2018'!F:F,A127,'2018'!C:C,B127)+SUMIFS('2018'!N:N,'2018'!AA:AA,"JRO",'2018'!F:F,A127,'2018'!D:D,B127)+SUMIFS('2018'!N:N,'2018'!AA:AA,"JRO",'2018'!F:F,A127,'2018'!D:D,B127)+SUMIFS('2018'!O:O,'2018'!AA:AA,"JRO",'2018'!F:F,A127,'2018'!E:E,B127)+SUMIFS('2018'!R:R,'2018'!AA:AA,"JRO",'2018'!F:F,A127,'2018'!E:E,B127), 0)</f>
        <v>0</v>
      </c>
      <c r="L127" s="7" t="n">
        <f aca="false">IFERROR(K127/J127, 0)</f>
        <v>0</v>
      </c>
      <c r="M127" s="0" t="n">
        <f aca="false">IFERROR(SUMIFS('2018'!$H:$H,'2018'!$C:$C,B127,'2018'!$F:$F,A127,'2018'!AA:AA,"NRO",'2018'!P:P,"&lt;&gt;")+SUMIFS('2018'!$I:$I,'2018'!$D:$D,B127,'2018'!$F:$F,A127,'2018'!AA:AA,"NRO",'2018'!Q:Q,"&lt;&gt;")+SUMIFS('2018'!$J:$J,'2018'!$E:$E,B127,'2018'!$F:$F,A127,'2018'!AA:AA,"NRO",'2018'!R:R,"&lt;&gt;"), 0)</f>
        <v>0</v>
      </c>
      <c r="N127" s="0" t="n">
        <f aca="false">IFERROR(SUMIFS('2018'!M:M,'2018'!AA:AA,"NRO",'2018'!F:F,A127,'2018'!C:C,B127)+SUMIFS('2018'!P:P,'2018'!AA:AA,"NRO",'2018'!F:F,A127,'2018'!C:C,B127)+SUMIFS('2018'!N:N,'2018'!AA:AA,"NRO",'2018'!F:F,A127,'2018'!D:D,B127)+SUMIFS('2018'!N:N,'2018'!AA:AA,"NRO",'2018'!F:F,A127,'2018'!D:D,B127)+SUMIFS('2018'!O:O,'2018'!AA:AA,"NRO",'2018'!F:F,A127,'2018'!E:E,B127)+SUMIFS('2018'!R:R,'2018'!AA:AA,"NRO",'2018'!F:F,A127,'2018'!E:E,B127), 0)</f>
        <v>0</v>
      </c>
      <c r="O127" s="7" t="n">
        <f aca="false">IFERROR(N127/M127, 0)</f>
        <v>0</v>
      </c>
      <c r="P127" s="0" t="n">
        <f aca="false">IFERROR(SUMIFS('2018'!$H:$H,'2018'!$C:$C,B127,'2018'!$F:$F,A127,'2018'!AA:AA,"CRO")+SUMIFS('2018'!$I:$I,'2018'!$D:$D,B127,'2018'!$F:$F,A127,'2018'!AA:AA,"CRO")+SUMIFS('2018'!$J:$J,'2018'!$E:$E,B127,'2018'!$F:$F,A127,'2018'!AA:AA,"CRO"), 0)</f>
        <v>0</v>
      </c>
      <c r="Q127" s="0" t="n">
        <f aca="false">IFERROR(SUMIFS('2018'!M:M,'2018'!AA:AA,"CRO",'2018'!F:F,A127,'2018'!C:C,B127)+SUMIFS('2018'!P:P,'2018'!AA:AA,"CRO",'2018'!F:F,A127,'2018'!C:C,B127)+SUMIFS('2018'!N:N,'2018'!AA:AA,"CRO",'2018'!F:F,A127,'2018'!D:D,B127)+SUMIFS('2018'!N:N,'2018'!AA:AA,"CRO",'2018'!F:F,A127,'2018'!D:D,B127)+SUMIFS('2018'!O:O,'2018'!AA:AA,"CRO",'2018'!F:F,A127,'2018'!E:E,B127)+SUMIFS('2018'!R:R,'2018'!AA:AA,"CRO",'2018'!F:F,A127,'2018'!E:E,B127), 0)</f>
        <v>0</v>
      </c>
      <c r="R127" s="7" t="n">
        <f aca="false">IFERROR(Q127/P127, 0)</f>
        <v>0</v>
      </c>
      <c r="S127" s="7" t="n">
        <f aca="false">SUM(V127,Y127,AB127)</f>
        <v>0</v>
      </c>
      <c r="T127" s="7" t="n">
        <f aca="false">SUM(W127,Z127,AC127)</f>
        <v>0</v>
      </c>
      <c r="U127" s="7" t="n">
        <f aca="false">IFERROR(T127/S127, 0)</f>
        <v>0</v>
      </c>
      <c r="V127" s="0" t="n">
        <f aca="false">SUMIFS('2017'!$H:$H,'2017'!$C:$C,B127,'2017'!$F:$F,A127,'2017'!AA:AA,"JRO",'2017'!P:P,"&lt;&gt;")+SUMIFS('2017'!$I:$I,'2017'!$D:$D,B127,'2017'!$F:$F,A127,'2017'!AA:AA,"JRO",'2017'!Q:Q,"&lt;&gt;")+SUMIFS('2017'!$J:$J,'2017'!$E:$E,B127,'2017'!$F:$F,A127,'2017'!AA:AA,"JRO",'2017'!R:R,"&lt;&gt;")</f>
        <v>0</v>
      </c>
      <c r="W127" s="0" t="n">
        <f aca="false">IFERROR(SUMIFS('2017'!M:M,'2017'!AA:AA,"JRO",'2017'!F:F,A127,'2017'!C:C,B127)+SUMIFS('2017'!P:P,'2017'!AA:AA,"JRO",'2017'!F:F,A127,'2017'!C:C,B127)+SUMIFS('2017'!N:N,'2017'!AA:AA,"JRO",'2017'!F:F,A127,'2017'!D:D,B127)+SUMIFS('2017'!N:N,'2017'!AA:AA,"JRO",'2017'!F:F,A127,'2017'!D:D,B127)+SUMIFS('2017'!O:O,'2017'!AA:AA,"JRO",'2017'!F:F,A127,'2017'!E:E,B127)+SUMIFS('2017'!R:R,'2017'!AA:AA,"JRO",'2017'!F:F,A127,'2017'!E:E,B127), 0)</f>
        <v>0</v>
      </c>
      <c r="X127" s="7" t="n">
        <f aca="false">IFERROR(W127/V127, 0)</f>
        <v>0</v>
      </c>
      <c r="Y127" s="0" t="n">
        <f aca="false">IFERROR(SUMIFS('2017'!$H:$H,'2017'!$C:$C,B127,'2017'!$F:$F,A127,'2017'!AA:AA,"NRO",'2017'!P:P,"&lt;&gt;")+SUMIFS('2017'!$I:$I,'2017'!$D:$D,B127,'2017'!$F:$F,A127,'2017'!AA:AA,"NRO",'2017'!Q:Q,"&lt;&gt;")+SUMIFS('2017'!$J:$J,'2017'!$E:$E,B127,'2017'!$F:$F,A127,'2017'!AA:AA,"NRO",'2017'!R:R,"&lt;&gt;"), 0)</f>
        <v>0</v>
      </c>
      <c r="Z127" s="0" t="n">
        <f aca="false">IFERROR(SUMIFS('2017'!M:M,'2017'!AA:AA,"NRO",'2017'!F:F,A127,'2017'!C:C,B127)+SUMIFS('2017'!P:P,'2017'!AA:AA,"NRO",'2017'!F:F,A127,'2017'!C:C,B127)+SUMIFS('2017'!N:N,'2017'!AA:AA,"NRO",'2017'!F:F,A127,'2017'!D:D,B127)+SUMIFS('2017'!N:N,'2017'!AA:AA,"NRO",'2017'!F:F,A127,'2017'!D:D,B127)+SUMIFS('2017'!O:O,'2017'!AA:AA,"NRO",'2017'!F:F,A127,'2017'!E:E,B127)+SUMIFS('2017'!R:R,'2017'!AA:AA,"NRO",'2017'!F:F,A127,'2017'!E:E,B127), 0)</f>
        <v>0</v>
      </c>
      <c r="AA127" s="7" t="n">
        <f aca="false">IFERROR(Z127/Y127, 0)</f>
        <v>0</v>
      </c>
      <c r="AB127" s="0" t="n">
        <f aca="false">IFERROR(SUMIFS('2017'!$H:$H,'2017'!$C:$C,B127,'2017'!$F:$F,A127,'2017'!AA:AA,"CRO",'2017'!P:P,"&lt;&gt;")+SUMIFS('2017'!$I:$I,'2017'!$D:$D,B127,'2017'!$F:$F,A127,'2017'!AA:AA,"CRO",'2017'!Q:Q,"&lt;&gt;")+SUMIFS('2017'!$J:$J,'2017'!$E:$E,B127,'2017'!$F:$F,A127,'2017'!AA:AA,"CRO",'2017'!R:R,"&lt;&gt;"), 0)</f>
        <v>0</v>
      </c>
      <c r="AC127" s="0" t="n">
        <f aca="false">IFERROR(SUMIFS('2017'!M:M,'2017'!AA:AA,"CRO",'2017'!F:F,A127,'2017'!C:C,B127)+SUMIFS('2017'!P:P,'2017'!AA:AA,"CRO",'2017'!F:F,A127,'2017'!C:C,B127)+SUMIFS('2017'!N:N,'2017'!AA:AA,"CRO",'2017'!F:F,A127,'2017'!D:D,B127)+SUMIFS('2017'!N:N,'2017'!AA:AA,"CRO",'2017'!F:F,A127,'2017'!D:D,B127)+SUMIFS('2017'!O:O,'2017'!AA:AA,"CRO",'2017'!F:F,A127,'2017'!E:E,B127)+SUMIFS('2017'!R:R,'2017'!AA:AA,"CRO",'2017'!F:F,A127,'2017'!E:E,B127), 0)</f>
        <v>0</v>
      </c>
      <c r="AD127" s="0" t="n">
        <f aca="false">IFERROR(AC127/AB127, 0)</f>
        <v>0</v>
      </c>
      <c r="AE127" s="0" t="n">
        <f aca="false">SUM(AH127,AK127,AN127)</f>
        <v>0</v>
      </c>
      <c r="AF127" s="0" t="n">
        <f aca="false">SUM(AI127,AL127,AO127)</f>
        <v>0</v>
      </c>
      <c r="AG127" s="7" t="n">
        <f aca="false">IFERROR(AF127/AE127, 0)</f>
        <v>0</v>
      </c>
      <c r="AH127" s="0" t="n">
        <f aca="false">IFERROR(SUMIFS('2016'!$G:$G,'2016'!F:F,A127,'2016'!C:C,B127,'2016'!D:D,"",'2016'!AA:AA,"JRO",'2016'!L:L,"&lt;&gt;"), 0)</f>
        <v>0</v>
      </c>
      <c r="AI127" s="0" t="n">
        <f aca="false">IFERROR(SUMIFS('2016'!L:L,'2016'!F:F,A127,'2016'!C:C,B127,'2016'!D:D,"",'2016'!AA:AA,"JRO"), 0)</f>
        <v>0</v>
      </c>
      <c r="AJ127" s="7" t="n">
        <f aca="false">IFERROR(AI127/AH127, 0)</f>
        <v>0</v>
      </c>
      <c r="AK127" s="0" t="n">
        <f aca="false">IFERROR(SUMIFS('2016'!$G:$G,'2016'!F:F,A127,'2016'!C:C,B127,'2016'!D:D,"",'2016'!AA:AA,"NRO",'2016'!L:L,"&lt;&gt;"), 0)</f>
        <v>0</v>
      </c>
      <c r="AL127" s="0" t="n">
        <f aca="false">IFERROR(SUMIFS('2016'!L:L,'2016'!F:F,A127,'2016'!C:C,B127,'2016'!D:D,"",'2016'!AA:AA,"NRO"), 0)</f>
        <v>0</v>
      </c>
      <c r="AM127" s="0" t="n">
        <f aca="false">IFERROR(AL127/AK127, 0)</f>
        <v>0</v>
      </c>
      <c r="AN127" s="0" t="n">
        <f aca="false">IFERROR(SUMIFS('2016'!$G:$G,'2016'!F:F,A127,'2016'!C:C,B127,'2016'!D:D,"",'2016'!AA:AA,"CRO",'2016'!L:L,"&lt;&gt;"), 0)</f>
        <v>0</v>
      </c>
      <c r="AO127" s="0" t="n">
        <f aca="false">IFERROR(SUMIFS('2016'!L:L,'2016'!F:F,A127,'2016'!C:C,B127,'2016'!D:D,"",'2016'!AA:AA,"CRO"), 0)</f>
        <v>0</v>
      </c>
      <c r="AP127" s="0" t="n">
        <f aca="false">IFERROR(AO127/AN127, 0)</f>
        <v>0</v>
      </c>
      <c r="AQ127" s="0" t="n">
        <f aca="false">SUM(AT127,AW127,AZ127)</f>
        <v>0</v>
      </c>
      <c r="AR127" s="0" t="n">
        <f aca="false">SUM(AU127,AX127,BA127)</f>
        <v>0</v>
      </c>
      <c r="AS127" s="7" t="n">
        <f aca="false">IFERROR(AR127/AQ127, 0)</f>
        <v>0</v>
      </c>
      <c r="AT127" s="0" t="n">
        <f aca="false">IFERROR(SUMIFS('2015'!$G:$G,'2015'!F:F,A127,'2015'!C:C,B127,'2015'!D:D,"",'2015'!AA:AA,"JRO",'2015'!L:L,"&lt;&gt;"), 0)</f>
        <v>0</v>
      </c>
      <c r="AU127" s="0" t="n">
        <f aca="false">IFERROR(SUMIFS('2015'!L:L,'2015'!F:F,A127,'2015'!C:C,B127,'2015'!D:D,"",'2015'!AA:AA,"JRO"), 0)</f>
        <v>0</v>
      </c>
      <c r="AV127" s="0" t="n">
        <f aca="false">IFERROR(AU127/AT127, 0)</f>
        <v>0</v>
      </c>
      <c r="AW127" s="0" t="n">
        <f aca="false">IFERROR(SUMIFS('2015'!$G:$G,'2015'!F:F,A127,'2015'!C:C,B127,'2015'!D:D,"",'2015'!AA:AA,"NRO",'2015'!L:L,"&lt;&gt;"), 0)</f>
        <v>0</v>
      </c>
      <c r="AX127" s="0" t="n">
        <f aca="false">IFERROR(SUMIFS('2015'!L:L,'2015'!F:F,A127,'2015'!C:C,B127,'2015'!D:D,"",'2015'!AA:AA,"NRO"), 0)</f>
        <v>0</v>
      </c>
      <c r="AY127" s="0" t="n">
        <f aca="false">IFERROR(AX127/AW127, 0)</f>
        <v>0</v>
      </c>
      <c r="AZ127" s="0" t="n">
        <f aca="false">IFERROR(SUMIFS('2015'!$G:$G,'2015'!F:F,A127,'2015'!C:C,B127,'2015'!D:D,"",'2015'!AA:AA,"CRO",'2015'!L:L,"&lt;&gt;"), 0)</f>
        <v>0</v>
      </c>
      <c r="BA127" s="0" t="n">
        <f aca="false">IFERROR(SUMIFS('2015'!L:L,'2015'!F:F,A127,'2015'!C:C,B127,'2015'!D:D,"",'2015'!AA:AA,"CRO"), 0)</f>
        <v>0</v>
      </c>
      <c r="BB127" s="0" t="n">
        <f aca="false">IFERROR(BA127/AZ127, 0)</f>
        <v>0</v>
      </c>
      <c r="BC127" s="0" t="n">
        <f aca="false">SUM(BF127,BI127)</f>
        <v>0</v>
      </c>
      <c r="BD127" s="0" t="n">
        <f aca="false">SUM(BG127,BJ127)</f>
        <v>0</v>
      </c>
      <c r="BE127" s="7" t="n">
        <f aca="false">IFERROR(BD127/BC127, 0)</f>
        <v>0</v>
      </c>
      <c r="BF127" s="0" t="n">
        <f aca="false">IFERROR(SUMIFS('2014'!$G:$G,'2014'!F:F,A127,'2014'!C:C,B127,'2014'!D:D,"",'2014'!AA:AA,"JRO",'2014'!L:L,"&lt;&gt;"), 0)</f>
        <v>0</v>
      </c>
      <c r="BG127" s="0" t="n">
        <f aca="false">IFERROR(SUMIFS('2014'!L:L,'2014'!F:F,A127,'2014'!C:C,B127,'2014'!D:D,"",'2014'!AA:AA,"JRO"), 0)</f>
        <v>0</v>
      </c>
      <c r="BH127" s="7" t="n">
        <f aca="false">IFERROR(BG127/BF127, 0)</f>
        <v>0</v>
      </c>
      <c r="BI127" s="0" t="n">
        <f aca="false">IFERROR(SUMIFS('2014'!$G:$G,'2014'!F:F,A127,'2014'!C:C,B127,'2014'!D:D,"",'2014'!AA:AA,"CRO",'2014'!L:L,"&lt;&gt;"), 0)</f>
        <v>0</v>
      </c>
      <c r="BJ127" s="0" t="n">
        <f aca="false">IFERROR(SUMIFS('2014'!L:L,'2014'!F:F,A127,'2014'!C:C,B127,'2014'!D:D,"",'2014'!AA:AA,"CRO"), 0)</f>
        <v>0</v>
      </c>
      <c r="BK127" s="0" t="n">
        <f aca="false">IFERROR(BJ127/BI127, 0)</f>
        <v>0</v>
      </c>
      <c r="BL127" s="0" t="n">
        <f aca="false">IFERROR(SUMIFS('2013'!$G:$G,'2013'!F:F,A127,'2013'!C:C,B127,'2013'!D:D,"",'2013'!AA:AA,"JRO",'2013'!L:L,"&lt;&gt;"), 0)</f>
        <v>0</v>
      </c>
      <c r="BM127" s="0" t="n">
        <f aca="false">IFERROR(SUMIFS('2013'!L:L,'2013'!F:F,A127,'2013'!C:C,B127,'2013'!D:D,"",'2013'!AA:AA,"JRO"), 0)</f>
        <v>0</v>
      </c>
      <c r="BN127" s="0" t="n">
        <f aca="false">IFERROR(BM127/BL127, 0)</f>
        <v>0</v>
      </c>
      <c r="BO127" s="0" t="n">
        <f aca="false">IFERROR(SUMIFS('2012'!$G:$G,'2012'!F:F,A127,'2012'!C:C,B127,'2012'!D:D,"",'2012'!AA:AA,"JRO",'2012'!L:L,"&lt;&gt;"), 0)</f>
        <v>0</v>
      </c>
      <c r="BP127" s="0" t="n">
        <f aca="false">IFERROR(SUMIFS('2012'!L:L,'2012'!F:F,A127,'2012'!C:C,B127,'2012'!D:D,"",'2012'!AA:AA,"JRO"), 0)</f>
        <v>0</v>
      </c>
      <c r="BQ127" s="0" t="n">
        <f aca="false">IFERROR(BP127/BO127, 0)</f>
        <v>0</v>
      </c>
      <c r="BR127" s="0" t="n">
        <f aca="false">IFERROR(SUMIFS('2011'!$G:$G,'2011'!F:F,A127,'2011'!C:C,B127,'2011'!D:D,"",'2011'!AA:AA,"JRO",'2011'!L:L,"&lt;&gt;"), 0)</f>
        <v>0</v>
      </c>
      <c r="BS127" s="0" t="n">
        <f aca="false">IFERROR(SUMIFS('2011'!L:L,'2011'!F:F,A127,'2011'!C:C,B127,'2011'!D:D,"",'2011'!AA:AA,"JRO"), 0)</f>
        <v>0</v>
      </c>
      <c r="BT127" s="7" t="n">
        <f aca="false">IFERROR(BS127/BR127, 0)</f>
        <v>0</v>
      </c>
      <c r="BU127" s="0" t="n">
        <f aca="false">IFERROR(SUMIFS('2010'!$G:$G,'2010'!F:F,A127,'2010'!C:C,B127,'2010'!D:D,"",'2010'!AA:AA,"JRO",'2010'!L:L,"&lt;&gt;"), 0)</f>
        <v>0</v>
      </c>
      <c r="BV127" s="0" t="n">
        <f aca="false">IFERROR(SUMIFS('2010'!L:L,'2010'!F:F,A127,'2010'!C:C,B127,'2010'!D:D,"",'2010'!AA:AA,"JRO"), 0)</f>
        <v>0</v>
      </c>
      <c r="BW127" s="7" t="n">
        <f aca="false">IFERROR(BV127/BU127, 0)</f>
        <v>0</v>
      </c>
      <c r="BX127" s="0" t="n">
        <f aca="false">IFERROR(SUMIFS('2009'!$G:$G,'2009'!F:F,A127,'2009'!C:C,B127,'2009'!D:D,"",'2009'!AA:AA,"JRO",'2009'!L:L,"&lt;&gt;"), 0)</f>
        <v>0</v>
      </c>
      <c r="BY127" s="0" t="n">
        <f aca="false">IFERROR(SUMIFS('2009'!L:L,'2009'!F:F,A127,'2009'!C:C,B127,'2009'!D:D,"",'2009'!AA:AA,"JRO"), 0)</f>
        <v>0</v>
      </c>
      <c r="BZ127" s="7" t="n">
        <f aca="false">IFERROR(BY127/BX127, 0)</f>
        <v>0</v>
      </c>
    </row>
    <row r="128" customFormat="false" ht="15" hidden="false" customHeight="false" outlineLevel="0" collapsed="false">
      <c r="A128" s="0" t="s">
        <v>96</v>
      </c>
      <c r="B128" s="13" t="s">
        <v>66</v>
      </c>
      <c r="C128" s="56" t="n">
        <f aca="false">IFERROR(AVERAGEIFS(I128:BZ128,I$2:BZ$2,"JRO escorts per deportee",I128:BZ128,"&lt;&gt;0"), 0)</f>
        <v>0</v>
      </c>
      <c r="D128" s="13" t="n">
        <f aca="false">IFERROR(AVERAGEIFS(I128:BZ128,I$2:BZ$2,"NRO escorts per deportee",I128:BZ128,"&lt;&gt;0"), 0)</f>
        <v>0</v>
      </c>
      <c r="E128" s="13" t="n">
        <f aca="false">IFERROR(AVERAGEIFS(I128:BZ128,I$2:BZ$2,"CRO escorts per deportee",I128:BZ128,"&lt;&gt;0"), 0)</f>
        <v>0</v>
      </c>
      <c r="G128" s="0" t="n">
        <f aca="false">SUM(J128,M128,P128)</f>
        <v>0</v>
      </c>
      <c r="H128" s="0" t="n">
        <f aca="false">SUM(K128,N128,Q128)</f>
        <v>0</v>
      </c>
      <c r="I128" s="7" t="n">
        <f aca="false">IFERROR(H128/G128, 0)</f>
        <v>0</v>
      </c>
      <c r="J128" s="0" t="n">
        <f aca="false">IFERROR(SUMIFS('2018'!$H:$H,'2018'!$C:$C,B128,'2018'!$F:$F,A128,'2018'!AA:AA,"JRO",'2018'!P:P,"&lt;&gt;")+SUMIFS('2018'!$I:$I,'2018'!$D:$D,B128,'2018'!$F:$F,A128,'2018'!AA:AA,"JRO",'2018'!Q:Q,"&lt;&gt;")+SUMIFS('2018'!$J:$J,'2018'!$E:$E,B128,'2018'!$F:$F,A128,'2018'!AA:AA,"JRO",'2018'!R:R,"&lt;&gt;"), 0)</f>
        <v>0</v>
      </c>
      <c r="K128" s="0" t="n">
        <f aca="false">IFERROR(SUMIFS('2018'!M:M,'2018'!AA:AA,"JRO",'2018'!F:F,A128,'2018'!C:C,B128)+SUMIFS('2018'!P:P,'2018'!AA:AA,"JRO",'2018'!F:F,A128,'2018'!C:C,B128)+SUMIFS('2018'!N:N,'2018'!AA:AA,"JRO",'2018'!F:F,A128,'2018'!D:D,B128)+SUMIFS('2018'!N:N,'2018'!AA:AA,"JRO",'2018'!F:F,A128,'2018'!D:D,B128)+SUMIFS('2018'!O:O,'2018'!AA:AA,"JRO",'2018'!F:F,A128,'2018'!E:E,B128)+SUMIFS('2018'!R:R,'2018'!AA:AA,"JRO",'2018'!F:F,A128,'2018'!E:E,B128), 0)</f>
        <v>0</v>
      </c>
      <c r="L128" s="7" t="n">
        <f aca="false">IFERROR(K128/J128, 0)</f>
        <v>0</v>
      </c>
      <c r="M128" s="0" t="n">
        <f aca="false">IFERROR(SUMIFS('2018'!$H:$H,'2018'!$C:$C,B128,'2018'!$F:$F,A128,'2018'!AA:AA,"NRO",'2018'!P:P,"&lt;&gt;")+SUMIFS('2018'!$I:$I,'2018'!$D:$D,B128,'2018'!$F:$F,A128,'2018'!AA:AA,"NRO",'2018'!Q:Q,"&lt;&gt;")+SUMIFS('2018'!$J:$J,'2018'!$E:$E,B128,'2018'!$F:$F,A128,'2018'!AA:AA,"NRO",'2018'!R:R,"&lt;&gt;"), 0)</f>
        <v>0</v>
      </c>
      <c r="N128" s="0" t="n">
        <f aca="false">IFERROR(SUMIFS('2018'!M:M,'2018'!AA:AA,"NRO",'2018'!F:F,A128,'2018'!C:C,B128)+SUMIFS('2018'!P:P,'2018'!AA:AA,"NRO",'2018'!F:F,A128,'2018'!C:C,B128)+SUMIFS('2018'!N:N,'2018'!AA:AA,"NRO",'2018'!F:F,A128,'2018'!D:D,B128)+SUMIFS('2018'!N:N,'2018'!AA:AA,"NRO",'2018'!F:F,A128,'2018'!D:D,B128)+SUMIFS('2018'!O:O,'2018'!AA:AA,"NRO",'2018'!F:F,A128,'2018'!E:E,B128)+SUMIFS('2018'!R:R,'2018'!AA:AA,"NRO",'2018'!F:F,A128,'2018'!E:E,B128), 0)</f>
        <v>0</v>
      </c>
      <c r="O128" s="7" t="n">
        <f aca="false">IFERROR(N128/M128, 0)</f>
        <v>0</v>
      </c>
      <c r="P128" s="0" t="n">
        <f aca="false">IFERROR(SUMIFS('2018'!$H:$H,'2018'!$C:$C,B128,'2018'!$F:$F,A128,'2018'!AA:AA,"CRO")+SUMIFS('2018'!$I:$I,'2018'!$D:$D,B128,'2018'!$F:$F,A128,'2018'!AA:AA,"CRO")+SUMIFS('2018'!$J:$J,'2018'!$E:$E,B128,'2018'!$F:$F,A128,'2018'!AA:AA,"CRO"), 0)</f>
        <v>0</v>
      </c>
      <c r="Q128" s="0" t="n">
        <f aca="false">IFERROR(SUMIFS('2018'!M:M,'2018'!AA:AA,"CRO",'2018'!F:F,A128,'2018'!C:C,B128)+SUMIFS('2018'!P:P,'2018'!AA:AA,"CRO",'2018'!F:F,A128,'2018'!C:C,B128)+SUMIFS('2018'!N:N,'2018'!AA:AA,"CRO",'2018'!F:F,A128,'2018'!D:D,B128)+SUMIFS('2018'!N:N,'2018'!AA:AA,"CRO",'2018'!F:F,A128,'2018'!D:D,B128)+SUMIFS('2018'!O:O,'2018'!AA:AA,"CRO",'2018'!F:F,A128,'2018'!E:E,B128)+SUMIFS('2018'!R:R,'2018'!AA:AA,"CRO",'2018'!F:F,A128,'2018'!E:E,B128), 0)</f>
        <v>0</v>
      </c>
      <c r="R128" s="7" t="n">
        <f aca="false">IFERROR(Q128/P128, 0)</f>
        <v>0</v>
      </c>
      <c r="S128" s="7" t="n">
        <f aca="false">SUM(V128,Y128,AB128)</f>
        <v>0</v>
      </c>
      <c r="T128" s="7" t="n">
        <f aca="false">SUM(W128,Z128,AC128)</f>
        <v>0</v>
      </c>
      <c r="U128" s="7" t="n">
        <f aca="false">IFERROR(T128/S128, 0)</f>
        <v>0</v>
      </c>
      <c r="V128" s="0" t="n">
        <f aca="false">SUMIFS('2017'!$H:$H,'2017'!$C:$C,B128,'2017'!$F:$F,A128,'2017'!AA:AA,"JRO",'2017'!P:P,"&lt;&gt;")+SUMIFS('2017'!$I:$I,'2017'!$D:$D,B128,'2017'!$F:$F,A128,'2017'!AA:AA,"JRO",'2017'!Q:Q,"&lt;&gt;")+SUMIFS('2017'!$J:$J,'2017'!$E:$E,B128,'2017'!$F:$F,A128,'2017'!AA:AA,"JRO",'2017'!R:R,"&lt;&gt;")</f>
        <v>0</v>
      </c>
      <c r="W128" s="0" t="n">
        <f aca="false">IFERROR(SUMIFS('2017'!M:M,'2017'!AA:AA,"JRO",'2017'!F:F,A128,'2017'!C:C,B128)+SUMIFS('2017'!P:P,'2017'!AA:AA,"JRO",'2017'!F:F,A128,'2017'!C:C,B128)+SUMIFS('2017'!N:N,'2017'!AA:AA,"JRO",'2017'!F:F,A128,'2017'!D:D,B128)+SUMIFS('2017'!N:N,'2017'!AA:AA,"JRO",'2017'!F:F,A128,'2017'!D:D,B128)+SUMIFS('2017'!O:O,'2017'!AA:AA,"JRO",'2017'!F:F,A128,'2017'!E:E,B128)+SUMIFS('2017'!R:R,'2017'!AA:AA,"JRO",'2017'!F:F,A128,'2017'!E:E,B128), 0)</f>
        <v>0</v>
      </c>
      <c r="X128" s="7" t="n">
        <f aca="false">IFERROR(W128/V128, 0)</f>
        <v>0</v>
      </c>
      <c r="Y128" s="0" t="n">
        <f aca="false">IFERROR(SUMIFS('2017'!$H:$H,'2017'!$C:$C,B128,'2017'!$F:$F,A128,'2017'!AA:AA,"NRO",'2017'!P:P,"&lt;&gt;")+SUMIFS('2017'!$I:$I,'2017'!$D:$D,B128,'2017'!$F:$F,A128,'2017'!AA:AA,"NRO",'2017'!Q:Q,"&lt;&gt;")+SUMIFS('2017'!$J:$J,'2017'!$E:$E,B128,'2017'!$F:$F,A128,'2017'!AA:AA,"NRO",'2017'!R:R,"&lt;&gt;"), 0)</f>
        <v>0</v>
      </c>
      <c r="Z128" s="0" t="n">
        <f aca="false">IFERROR(SUMIFS('2017'!M:M,'2017'!AA:AA,"NRO",'2017'!F:F,A128,'2017'!C:C,B128)+SUMIFS('2017'!P:P,'2017'!AA:AA,"NRO",'2017'!F:F,A128,'2017'!C:C,B128)+SUMIFS('2017'!N:N,'2017'!AA:AA,"NRO",'2017'!F:F,A128,'2017'!D:D,B128)+SUMIFS('2017'!N:N,'2017'!AA:AA,"NRO",'2017'!F:F,A128,'2017'!D:D,B128)+SUMIFS('2017'!O:O,'2017'!AA:AA,"NRO",'2017'!F:F,A128,'2017'!E:E,B128)+SUMIFS('2017'!R:R,'2017'!AA:AA,"NRO",'2017'!F:F,A128,'2017'!E:E,B128), 0)</f>
        <v>0</v>
      </c>
      <c r="AA128" s="7" t="n">
        <f aca="false">IFERROR(Z128/Y128, 0)</f>
        <v>0</v>
      </c>
      <c r="AB128" s="0" t="n">
        <f aca="false">IFERROR(SUMIFS('2017'!$H:$H,'2017'!$C:$C,B128,'2017'!$F:$F,A128,'2017'!AA:AA,"CRO",'2017'!P:P,"&lt;&gt;")+SUMIFS('2017'!$I:$I,'2017'!$D:$D,B128,'2017'!$F:$F,A128,'2017'!AA:AA,"CRO",'2017'!Q:Q,"&lt;&gt;")+SUMIFS('2017'!$J:$J,'2017'!$E:$E,B128,'2017'!$F:$F,A128,'2017'!AA:AA,"CRO",'2017'!R:R,"&lt;&gt;"), 0)</f>
        <v>0</v>
      </c>
      <c r="AC128" s="0" t="n">
        <f aca="false">IFERROR(SUMIFS('2017'!M:M,'2017'!AA:AA,"CRO",'2017'!F:F,A128,'2017'!C:C,B128)+SUMIFS('2017'!P:P,'2017'!AA:AA,"CRO",'2017'!F:F,A128,'2017'!C:C,B128)+SUMIFS('2017'!N:N,'2017'!AA:AA,"CRO",'2017'!F:F,A128,'2017'!D:D,B128)+SUMIFS('2017'!N:N,'2017'!AA:AA,"CRO",'2017'!F:F,A128,'2017'!D:D,B128)+SUMIFS('2017'!O:O,'2017'!AA:AA,"CRO",'2017'!F:F,A128,'2017'!E:E,B128)+SUMIFS('2017'!R:R,'2017'!AA:AA,"CRO",'2017'!F:F,A128,'2017'!E:E,B128), 0)</f>
        <v>0</v>
      </c>
      <c r="AD128" s="0" t="n">
        <f aca="false">IFERROR(AC128/AB128, 0)</f>
        <v>0</v>
      </c>
      <c r="AE128" s="0" t="n">
        <f aca="false">SUM(AH128,AK128,AN128)</f>
        <v>0</v>
      </c>
      <c r="AF128" s="0" t="n">
        <f aca="false">SUM(AI128,AL128,AO128)</f>
        <v>0</v>
      </c>
      <c r="AG128" s="7" t="n">
        <f aca="false">IFERROR(AF128/AE128, 0)</f>
        <v>0</v>
      </c>
      <c r="AH128" s="0" t="n">
        <f aca="false">IFERROR(SUMIFS('2016'!$G:$G,'2016'!F:F,A128,'2016'!C:C,B128,'2016'!D:D,"",'2016'!AA:AA,"JRO",'2016'!L:L,"&lt;&gt;"), 0)</f>
        <v>0</v>
      </c>
      <c r="AI128" s="0" t="n">
        <f aca="false">IFERROR(SUMIFS('2016'!L:L,'2016'!F:F,A128,'2016'!C:C,B128,'2016'!D:D,"",'2016'!AA:AA,"JRO"), 0)</f>
        <v>0</v>
      </c>
      <c r="AJ128" s="7" t="n">
        <f aca="false">IFERROR(AI128/AH128, 0)</f>
        <v>0</v>
      </c>
      <c r="AK128" s="0" t="n">
        <f aca="false">IFERROR(SUMIFS('2016'!$G:$G,'2016'!F:F,A128,'2016'!C:C,B128,'2016'!D:D,"",'2016'!AA:AA,"NRO",'2016'!L:L,"&lt;&gt;"), 0)</f>
        <v>0</v>
      </c>
      <c r="AL128" s="0" t="n">
        <f aca="false">IFERROR(SUMIFS('2016'!L:L,'2016'!F:F,A128,'2016'!C:C,B128,'2016'!D:D,"",'2016'!AA:AA,"NRO"), 0)</f>
        <v>0</v>
      </c>
      <c r="AM128" s="0" t="n">
        <f aca="false">IFERROR(AL128/AK128, 0)</f>
        <v>0</v>
      </c>
      <c r="AN128" s="0" t="n">
        <f aca="false">IFERROR(SUMIFS('2016'!$G:$G,'2016'!F:F,A128,'2016'!C:C,B128,'2016'!D:D,"",'2016'!AA:AA,"CRO",'2016'!L:L,"&lt;&gt;"), 0)</f>
        <v>0</v>
      </c>
      <c r="AO128" s="0" t="n">
        <f aca="false">IFERROR(SUMIFS('2016'!L:L,'2016'!F:F,A128,'2016'!C:C,B128,'2016'!D:D,"",'2016'!AA:AA,"CRO"), 0)</f>
        <v>0</v>
      </c>
      <c r="AP128" s="0" t="n">
        <f aca="false">IFERROR(AO128/AN128, 0)</f>
        <v>0</v>
      </c>
      <c r="AQ128" s="0" t="n">
        <f aca="false">SUM(AT128,AW128,AZ128)</f>
        <v>0</v>
      </c>
      <c r="AR128" s="0" t="n">
        <f aca="false">SUM(AU128,AX128,BA128)</f>
        <v>0</v>
      </c>
      <c r="AS128" s="7" t="n">
        <f aca="false">IFERROR(AR128/AQ128, 0)</f>
        <v>0</v>
      </c>
      <c r="AT128" s="0" t="n">
        <f aca="false">IFERROR(SUMIFS('2015'!$G:$G,'2015'!F:F,A128,'2015'!C:C,B128,'2015'!D:D,"",'2015'!AA:AA,"JRO",'2015'!L:L,"&lt;&gt;"), 0)</f>
        <v>0</v>
      </c>
      <c r="AU128" s="0" t="n">
        <f aca="false">IFERROR(SUMIFS('2015'!L:L,'2015'!F:F,A128,'2015'!C:C,B128,'2015'!D:D,"",'2015'!AA:AA,"JRO"), 0)</f>
        <v>0</v>
      </c>
      <c r="AV128" s="0" t="n">
        <f aca="false">IFERROR(AU128/AT128, 0)</f>
        <v>0</v>
      </c>
      <c r="AW128" s="0" t="n">
        <f aca="false">IFERROR(SUMIFS('2015'!$G:$G,'2015'!F:F,A128,'2015'!C:C,B128,'2015'!D:D,"",'2015'!AA:AA,"NRO",'2015'!L:L,"&lt;&gt;"), 0)</f>
        <v>0</v>
      </c>
      <c r="AX128" s="0" t="n">
        <f aca="false">IFERROR(SUMIFS('2015'!L:L,'2015'!F:F,A128,'2015'!C:C,B128,'2015'!D:D,"",'2015'!AA:AA,"NRO"), 0)</f>
        <v>0</v>
      </c>
      <c r="AY128" s="0" t="n">
        <f aca="false">IFERROR(AX128/AW128, 0)</f>
        <v>0</v>
      </c>
      <c r="AZ128" s="0" t="n">
        <f aca="false">IFERROR(SUMIFS('2015'!$G:$G,'2015'!F:F,A128,'2015'!C:C,B128,'2015'!D:D,"",'2015'!AA:AA,"CRO",'2015'!L:L,"&lt;&gt;"), 0)</f>
        <v>0</v>
      </c>
      <c r="BA128" s="0" t="n">
        <f aca="false">IFERROR(SUMIFS('2015'!L:L,'2015'!F:F,A128,'2015'!C:C,B128,'2015'!D:D,"",'2015'!AA:AA,"CRO"), 0)</f>
        <v>0</v>
      </c>
      <c r="BB128" s="0" t="n">
        <f aca="false">IFERROR(BA128/AZ128, 0)</f>
        <v>0</v>
      </c>
      <c r="BC128" s="0" t="n">
        <f aca="false">SUM(BF128,BI128)</f>
        <v>0</v>
      </c>
      <c r="BD128" s="0" t="n">
        <f aca="false">SUM(BG128,BJ128)</f>
        <v>0</v>
      </c>
      <c r="BE128" s="7" t="n">
        <f aca="false">IFERROR(BD128/BC128, 0)</f>
        <v>0</v>
      </c>
      <c r="BF128" s="0" t="n">
        <f aca="false">IFERROR(SUMIFS('2014'!$G:$G,'2014'!F:F,A128,'2014'!C:C,B128,'2014'!D:D,"",'2014'!AA:AA,"JRO",'2014'!L:L,"&lt;&gt;"), 0)</f>
        <v>0</v>
      </c>
      <c r="BG128" s="0" t="n">
        <f aca="false">IFERROR(SUMIFS('2014'!L:L,'2014'!F:F,A128,'2014'!C:C,B128,'2014'!D:D,"",'2014'!AA:AA,"JRO"), 0)</f>
        <v>0</v>
      </c>
      <c r="BH128" s="7" t="n">
        <f aca="false">IFERROR(BG128/BF128, 0)</f>
        <v>0</v>
      </c>
      <c r="BI128" s="0" t="n">
        <f aca="false">IFERROR(SUMIFS('2014'!$G:$G,'2014'!F:F,A128,'2014'!C:C,B128,'2014'!D:D,"",'2014'!AA:AA,"CRO",'2014'!L:L,"&lt;&gt;"), 0)</f>
        <v>0</v>
      </c>
      <c r="BJ128" s="0" t="n">
        <f aca="false">IFERROR(SUMIFS('2014'!L:L,'2014'!F:F,A128,'2014'!C:C,B128,'2014'!D:D,"",'2014'!AA:AA,"CRO"), 0)</f>
        <v>0</v>
      </c>
      <c r="BK128" s="0" t="n">
        <f aca="false">IFERROR(BJ128/BI128, 0)</f>
        <v>0</v>
      </c>
      <c r="BL128" s="0" t="n">
        <f aca="false">IFERROR(SUMIFS('2013'!$G:$G,'2013'!F:F,A128,'2013'!C:C,B128,'2013'!D:D,"",'2013'!AA:AA,"JRO",'2013'!L:L,"&lt;&gt;"), 0)</f>
        <v>0</v>
      </c>
      <c r="BM128" s="0" t="n">
        <f aca="false">IFERROR(SUMIFS('2013'!L:L,'2013'!F:F,A128,'2013'!C:C,B128,'2013'!D:D,"",'2013'!AA:AA,"JRO"), 0)</f>
        <v>0</v>
      </c>
      <c r="BN128" s="0" t="n">
        <f aca="false">IFERROR(BM128/BL128, 0)</f>
        <v>0</v>
      </c>
      <c r="BO128" s="0" t="n">
        <f aca="false">IFERROR(SUMIFS('2012'!$G:$G,'2012'!F:F,A128,'2012'!C:C,B128,'2012'!D:D,"",'2012'!AA:AA,"JRO",'2012'!L:L,"&lt;&gt;"), 0)</f>
        <v>0</v>
      </c>
      <c r="BP128" s="0" t="n">
        <f aca="false">IFERROR(SUMIFS('2012'!L:L,'2012'!F:F,A128,'2012'!C:C,B128,'2012'!D:D,"",'2012'!AA:AA,"JRO"), 0)</f>
        <v>0</v>
      </c>
      <c r="BQ128" s="0" t="n">
        <f aca="false">IFERROR(BP128/BO128, 0)</f>
        <v>0</v>
      </c>
      <c r="BR128" s="0" t="n">
        <f aca="false">IFERROR(SUMIFS('2011'!$G:$G,'2011'!F:F,A128,'2011'!C:C,B128,'2011'!D:D,"",'2011'!AA:AA,"JRO",'2011'!L:L,"&lt;&gt;"), 0)</f>
        <v>0</v>
      </c>
      <c r="BS128" s="0" t="n">
        <f aca="false">IFERROR(SUMIFS('2011'!L:L,'2011'!F:F,A128,'2011'!C:C,B128,'2011'!D:D,"",'2011'!AA:AA,"JRO"), 0)</f>
        <v>0</v>
      </c>
      <c r="BT128" s="7" t="n">
        <f aca="false">IFERROR(BS128/BR128, 0)</f>
        <v>0</v>
      </c>
      <c r="BU128" s="0" t="n">
        <f aca="false">IFERROR(SUMIFS('2010'!$G:$G,'2010'!F:F,A128,'2010'!C:C,B128,'2010'!D:D,"",'2010'!AA:AA,"JRO",'2010'!L:L,"&lt;&gt;"), 0)</f>
        <v>0</v>
      </c>
      <c r="BV128" s="0" t="n">
        <f aca="false">IFERROR(SUMIFS('2010'!L:L,'2010'!F:F,A128,'2010'!C:C,B128,'2010'!D:D,"",'2010'!AA:AA,"JRO"), 0)</f>
        <v>0</v>
      </c>
      <c r="BW128" s="7" t="n">
        <f aca="false">IFERROR(BV128/BU128, 0)</f>
        <v>0</v>
      </c>
      <c r="BX128" s="0" t="n">
        <f aca="false">IFERROR(SUMIFS('2009'!$G:$G,'2009'!F:F,A128,'2009'!C:C,B128,'2009'!D:D,"",'2009'!AA:AA,"JRO",'2009'!L:L,"&lt;&gt;"), 0)</f>
        <v>0</v>
      </c>
      <c r="BY128" s="0" t="n">
        <f aca="false">IFERROR(SUMIFS('2009'!L:L,'2009'!F:F,A128,'2009'!C:C,B128,'2009'!D:D,"",'2009'!AA:AA,"JRO"), 0)</f>
        <v>0</v>
      </c>
      <c r="BZ128" s="7" t="n">
        <f aca="false">IFERROR(BY128/BX128, 0)</f>
        <v>0</v>
      </c>
    </row>
    <row r="129" customFormat="false" ht="15" hidden="false" customHeight="false" outlineLevel="0" collapsed="false">
      <c r="A129" s="0" t="s">
        <v>96</v>
      </c>
      <c r="B129" s="13" t="s">
        <v>54</v>
      </c>
      <c r="C129" s="56" t="n">
        <f aca="false">IFERROR(AVERAGEIFS(I129:BZ129,I$2:BZ$2,"JRO escorts per deportee",I129:BZ129,"&lt;&gt;0"), 0)</f>
        <v>0</v>
      </c>
      <c r="D129" s="13" t="n">
        <f aca="false">IFERROR(AVERAGEIFS(I129:BZ129,I$2:BZ$2,"NRO escorts per deportee",I129:BZ129,"&lt;&gt;0"), 0)</f>
        <v>0</v>
      </c>
      <c r="E129" s="13" t="n">
        <f aca="false">IFERROR(AVERAGEIFS(I129:BZ129,I$2:BZ$2,"CRO escorts per deportee",I129:BZ129,"&lt;&gt;0"), 0)</f>
        <v>4</v>
      </c>
      <c r="G129" s="0" t="n">
        <f aca="false">SUM(J129,M129,P129)</f>
        <v>0</v>
      </c>
      <c r="H129" s="0" t="n">
        <f aca="false">SUM(K129,N129,Q129)</f>
        <v>0</v>
      </c>
      <c r="I129" s="7" t="n">
        <f aca="false">IFERROR(H129/G129, 0)</f>
        <v>0</v>
      </c>
      <c r="J129" s="0" t="n">
        <f aca="false">IFERROR(SUMIFS('2018'!$H:$H,'2018'!$C:$C,B129,'2018'!$F:$F,A129,'2018'!AA:AA,"JRO",'2018'!P:P,"&lt;&gt;")+SUMIFS('2018'!$I:$I,'2018'!$D:$D,B129,'2018'!$F:$F,A129,'2018'!AA:AA,"JRO",'2018'!Q:Q,"&lt;&gt;")+SUMIFS('2018'!$J:$J,'2018'!$E:$E,B129,'2018'!$F:$F,A129,'2018'!AA:AA,"JRO",'2018'!R:R,"&lt;&gt;"), 0)</f>
        <v>0</v>
      </c>
      <c r="K129" s="0" t="n">
        <f aca="false">IFERROR(SUMIFS('2018'!M:M,'2018'!AA:AA,"JRO",'2018'!F:F,A129,'2018'!C:C,B129)+SUMIFS('2018'!P:P,'2018'!AA:AA,"JRO",'2018'!F:F,A129,'2018'!C:C,B129)+SUMIFS('2018'!N:N,'2018'!AA:AA,"JRO",'2018'!F:F,A129,'2018'!D:D,B129)+SUMIFS('2018'!N:N,'2018'!AA:AA,"JRO",'2018'!F:F,A129,'2018'!D:D,B129)+SUMIFS('2018'!O:O,'2018'!AA:AA,"JRO",'2018'!F:F,A129,'2018'!E:E,B129)+SUMIFS('2018'!R:R,'2018'!AA:AA,"JRO",'2018'!F:F,A129,'2018'!E:E,B129), 0)</f>
        <v>0</v>
      </c>
      <c r="L129" s="7" t="n">
        <f aca="false">IFERROR(K129/J129, 0)</f>
        <v>0</v>
      </c>
      <c r="M129" s="0" t="n">
        <f aca="false">IFERROR(SUMIFS('2018'!$H:$H,'2018'!$C:$C,B129,'2018'!$F:$F,A129,'2018'!AA:AA,"NRO",'2018'!P:P,"&lt;&gt;")+SUMIFS('2018'!$I:$I,'2018'!$D:$D,B129,'2018'!$F:$F,A129,'2018'!AA:AA,"NRO",'2018'!Q:Q,"&lt;&gt;")+SUMIFS('2018'!$J:$J,'2018'!$E:$E,B129,'2018'!$F:$F,A129,'2018'!AA:AA,"NRO",'2018'!R:R,"&lt;&gt;"), 0)</f>
        <v>0</v>
      </c>
      <c r="N129" s="0" t="n">
        <f aca="false">IFERROR(SUMIFS('2018'!M:M,'2018'!AA:AA,"NRO",'2018'!F:F,A129,'2018'!C:C,B129)+SUMIFS('2018'!P:P,'2018'!AA:AA,"NRO",'2018'!F:F,A129,'2018'!C:C,B129)+SUMIFS('2018'!N:N,'2018'!AA:AA,"NRO",'2018'!F:F,A129,'2018'!D:D,B129)+SUMIFS('2018'!N:N,'2018'!AA:AA,"NRO",'2018'!F:F,A129,'2018'!D:D,B129)+SUMIFS('2018'!O:O,'2018'!AA:AA,"NRO",'2018'!F:F,A129,'2018'!E:E,B129)+SUMIFS('2018'!R:R,'2018'!AA:AA,"NRO",'2018'!F:F,A129,'2018'!E:E,B129), 0)</f>
        <v>0</v>
      </c>
      <c r="O129" s="7" t="n">
        <f aca="false">IFERROR(N129/M129, 0)</f>
        <v>0</v>
      </c>
      <c r="P129" s="0" t="n">
        <f aca="false">IFERROR(SUMIFS('2018'!$H:$H,'2018'!$C:$C,B129,'2018'!$F:$F,A129,'2018'!AA:AA,"CRO")+SUMIFS('2018'!$I:$I,'2018'!$D:$D,B129,'2018'!$F:$F,A129,'2018'!AA:AA,"CRO")+SUMIFS('2018'!$J:$J,'2018'!$E:$E,B129,'2018'!$F:$F,A129,'2018'!AA:AA,"CRO"), 0)</f>
        <v>0</v>
      </c>
      <c r="Q129" s="0" t="n">
        <f aca="false">IFERROR(SUMIFS('2018'!M:M,'2018'!AA:AA,"CRO",'2018'!F:F,A129,'2018'!C:C,B129)+SUMIFS('2018'!P:P,'2018'!AA:AA,"CRO",'2018'!F:F,A129,'2018'!C:C,B129)+SUMIFS('2018'!N:N,'2018'!AA:AA,"CRO",'2018'!F:F,A129,'2018'!D:D,B129)+SUMIFS('2018'!N:N,'2018'!AA:AA,"CRO",'2018'!F:F,A129,'2018'!D:D,B129)+SUMIFS('2018'!O:O,'2018'!AA:AA,"CRO",'2018'!F:F,A129,'2018'!E:E,B129)+SUMIFS('2018'!R:R,'2018'!AA:AA,"CRO",'2018'!F:F,A129,'2018'!E:E,B129), 0)</f>
        <v>0</v>
      </c>
      <c r="R129" s="7" t="n">
        <f aca="false">IFERROR(Q129/P129, 0)</f>
        <v>0</v>
      </c>
      <c r="S129" s="7" t="n">
        <f aca="false">SUM(V129,Y129,AB129)</f>
        <v>6</v>
      </c>
      <c r="T129" s="7" t="n">
        <f aca="false">SUM(W129,Z129,AC129)</f>
        <v>24</v>
      </c>
      <c r="U129" s="7" t="n">
        <f aca="false">IFERROR(T129/S129, 0)</f>
        <v>4</v>
      </c>
      <c r="V129" s="0" t="n">
        <f aca="false">SUMIFS('2017'!$H:$H,'2017'!$C:$C,B129,'2017'!$F:$F,A129,'2017'!AA:AA,"JRO",'2017'!P:P,"&lt;&gt;")+SUMIFS('2017'!$I:$I,'2017'!$D:$D,B129,'2017'!$F:$F,A129,'2017'!AA:AA,"JRO",'2017'!Q:Q,"&lt;&gt;")+SUMIFS('2017'!$J:$J,'2017'!$E:$E,B129,'2017'!$F:$F,A129,'2017'!AA:AA,"JRO",'2017'!R:R,"&lt;&gt;")</f>
        <v>0</v>
      </c>
      <c r="W129" s="0" t="n">
        <f aca="false">IFERROR(SUMIFS('2017'!M:M,'2017'!AA:AA,"JRO",'2017'!F:F,A129,'2017'!C:C,B129)+SUMIFS('2017'!P:P,'2017'!AA:AA,"JRO",'2017'!F:F,A129,'2017'!C:C,B129)+SUMIFS('2017'!N:N,'2017'!AA:AA,"JRO",'2017'!F:F,A129,'2017'!D:D,B129)+SUMIFS('2017'!N:N,'2017'!AA:AA,"JRO",'2017'!F:F,A129,'2017'!D:D,B129)+SUMIFS('2017'!O:O,'2017'!AA:AA,"JRO",'2017'!F:F,A129,'2017'!E:E,B129)+SUMIFS('2017'!R:R,'2017'!AA:AA,"JRO",'2017'!F:F,A129,'2017'!E:E,B129), 0)</f>
        <v>0</v>
      </c>
      <c r="X129" s="7" t="n">
        <f aca="false">IFERROR(W129/V129, 0)</f>
        <v>0</v>
      </c>
      <c r="Y129" s="0" t="n">
        <f aca="false">IFERROR(SUMIFS('2017'!$H:$H,'2017'!$C:$C,B129,'2017'!$F:$F,A129,'2017'!AA:AA,"NRO",'2017'!P:P,"&lt;&gt;")+SUMIFS('2017'!$I:$I,'2017'!$D:$D,B129,'2017'!$F:$F,A129,'2017'!AA:AA,"NRO",'2017'!Q:Q,"&lt;&gt;")+SUMIFS('2017'!$J:$J,'2017'!$E:$E,B129,'2017'!$F:$F,A129,'2017'!AA:AA,"NRO",'2017'!R:R,"&lt;&gt;"), 0)</f>
        <v>0</v>
      </c>
      <c r="Z129" s="0" t="n">
        <f aca="false">IFERROR(SUMIFS('2017'!M:M,'2017'!AA:AA,"NRO",'2017'!F:F,A129,'2017'!C:C,B129)+SUMIFS('2017'!P:P,'2017'!AA:AA,"NRO",'2017'!F:F,A129,'2017'!C:C,B129)+SUMIFS('2017'!N:N,'2017'!AA:AA,"NRO",'2017'!F:F,A129,'2017'!D:D,B129)+SUMIFS('2017'!N:N,'2017'!AA:AA,"NRO",'2017'!F:F,A129,'2017'!D:D,B129)+SUMIFS('2017'!O:O,'2017'!AA:AA,"NRO",'2017'!F:F,A129,'2017'!E:E,B129)+SUMIFS('2017'!R:R,'2017'!AA:AA,"NRO",'2017'!F:F,A129,'2017'!E:E,B129), 0)</f>
        <v>0</v>
      </c>
      <c r="AA129" s="7" t="n">
        <f aca="false">IFERROR(Z129/Y129, 0)</f>
        <v>0</v>
      </c>
      <c r="AB129" s="0" t="n">
        <f aca="false">IFERROR(SUMIFS('2017'!$H:$H,'2017'!$C:$C,B129,'2017'!$F:$F,A129,'2017'!AA:AA,"CRO",'2017'!P:P,"&lt;&gt;")+SUMIFS('2017'!$I:$I,'2017'!$D:$D,B129,'2017'!$F:$F,A129,'2017'!AA:AA,"CRO",'2017'!Q:Q,"&lt;&gt;")+SUMIFS('2017'!$J:$J,'2017'!$E:$E,B129,'2017'!$F:$F,A129,'2017'!AA:AA,"CRO",'2017'!R:R,"&lt;&gt;"), 0)</f>
        <v>6</v>
      </c>
      <c r="AC129" s="0" t="n">
        <f aca="false">IFERROR(SUMIFS('2017'!M:M,'2017'!AA:AA,"CRO",'2017'!F:F,A129,'2017'!C:C,B129)+SUMIFS('2017'!P:P,'2017'!AA:AA,"CRO",'2017'!F:F,A129,'2017'!C:C,B129)+SUMIFS('2017'!N:N,'2017'!AA:AA,"CRO",'2017'!F:F,A129,'2017'!D:D,B129)+SUMIFS('2017'!N:N,'2017'!AA:AA,"CRO",'2017'!F:F,A129,'2017'!D:D,B129)+SUMIFS('2017'!O:O,'2017'!AA:AA,"CRO",'2017'!F:F,A129,'2017'!E:E,B129)+SUMIFS('2017'!R:R,'2017'!AA:AA,"CRO",'2017'!F:F,A129,'2017'!E:E,B129), 0)</f>
        <v>24</v>
      </c>
      <c r="AD129" s="0" t="n">
        <f aca="false">IFERROR(AC129/AB129, 0)</f>
        <v>4</v>
      </c>
      <c r="AE129" s="0" t="n">
        <f aca="false">SUM(AH129,AK129,AN129)</f>
        <v>0</v>
      </c>
      <c r="AF129" s="0" t="n">
        <f aca="false">SUM(AI129,AL129,AO129)</f>
        <v>0</v>
      </c>
      <c r="AG129" s="7" t="n">
        <f aca="false">IFERROR(AF129/AE129, 0)</f>
        <v>0</v>
      </c>
      <c r="AH129" s="0" t="n">
        <f aca="false">IFERROR(SUMIFS('2016'!$G:$G,'2016'!F:F,A129,'2016'!C:C,B129,'2016'!D:D,"",'2016'!AA:AA,"JRO",'2016'!L:L,"&lt;&gt;"), 0)</f>
        <v>0</v>
      </c>
      <c r="AI129" s="0" t="n">
        <f aca="false">IFERROR(SUMIFS('2016'!L:L,'2016'!F:F,A129,'2016'!C:C,B129,'2016'!D:D,"",'2016'!AA:AA,"JRO"), 0)</f>
        <v>0</v>
      </c>
      <c r="AJ129" s="7" t="n">
        <f aca="false">IFERROR(AI129/AH129, 0)</f>
        <v>0</v>
      </c>
      <c r="AK129" s="0" t="n">
        <f aca="false">IFERROR(SUMIFS('2016'!$G:$G,'2016'!F:F,A129,'2016'!C:C,B129,'2016'!D:D,"",'2016'!AA:AA,"NRO",'2016'!L:L,"&lt;&gt;"), 0)</f>
        <v>0</v>
      </c>
      <c r="AL129" s="0" t="n">
        <f aca="false">IFERROR(SUMIFS('2016'!L:L,'2016'!F:F,A129,'2016'!C:C,B129,'2016'!D:D,"",'2016'!AA:AA,"NRO"), 0)</f>
        <v>0</v>
      </c>
      <c r="AM129" s="0" t="n">
        <f aca="false">IFERROR(AL129/AK129, 0)</f>
        <v>0</v>
      </c>
      <c r="AN129" s="0" t="n">
        <f aca="false">IFERROR(SUMIFS('2016'!$G:$G,'2016'!F:F,A129,'2016'!C:C,B129,'2016'!D:D,"",'2016'!AA:AA,"CRO",'2016'!L:L,"&lt;&gt;"), 0)</f>
        <v>0</v>
      </c>
      <c r="AO129" s="0" t="n">
        <f aca="false">IFERROR(SUMIFS('2016'!L:L,'2016'!F:F,A129,'2016'!C:C,B129,'2016'!D:D,"",'2016'!AA:AA,"CRO"), 0)</f>
        <v>0</v>
      </c>
      <c r="AP129" s="0" t="n">
        <f aca="false">IFERROR(AO129/AN129, 0)</f>
        <v>0</v>
      </c>
      <c r="AQ129" s="0" t="n">
        <f aca="false">SUM(AT129,AW129,AZ129)</f>
        <v>0</v>
      </c>
      <c r="AR129" s="0" t="n">
        <f aca="false">SUM(AU129,AX129,BA129)</f>
        <v>0</v>
      </c>
      <c r="AS129" s="7" t="n">
        <f aca="false">IFERROR(AR129/AQ129, 0)</f>
        <v>0</v>
      </c>
      <c r="AT129" s="0" t="n">
        <f aca="false">IFERROR(SUMIFS('2015'!$G:$G,'2015'!F:F,A129,'2015'!C:C,B129,'2015'!D:D,"",'2015'!AA:AA,"JRO",'2015'!L:L,"&lt;&gt;"), 0)</f>
        <v>0</v>
      </c>
      <c r="AU129" s="0" t="n">
        <f aca="false">IFERROR(SUMIFS('2015'!L:L,'2015'!F:F,A129,'2015'!C:C,B129,'2015'!D:D,"",'2015'!AA:AA,"JRO"), 0)</f>
        <v>0</v>
      </c>
      <c r="AV129" s="0" t="n">
        <f aca="false">IFERROR(AU129/AT129, 0)</f>
        <v>0</v>
      </c>
      <c r="AW129" s="0" t="n">
        <f aca="false">IFERROR(SUMIFS('2015'!$G:$G,'2015'!F:F,A129,'2015'!C:C,B129,'2015'!D:D,"",'2015'!AA:AA,"NRO",'2015'!L:L,"&lt;&gt;"), 0)</f>
        <v>0</v>
      </c>
      <c r="AX129" s="0" t="n">
        <f aca="false">IFERROR(SUMIFS('2015'!L:L,'2015'!F:F,A129,'2015'!C:C,B129,'2015'!D:D,"",'2015'!AA:AA,"NRO"), 0)</f>
        <v>0</v>
      </c>
      <c r="AY129" s="0" t="n">
        <f aca="false">IFERROR(AX129/AW129, 0)</f>
        <v>0</v>
      </c>
      <c r="AZ129" s="0" t="n">
        <f aca="false">IFERROR(SUMIFS('2015'!$G:$G,'2015'!F:F,A129,'2015'!C:C,B129,'2015'!D:D,"",'2015'!AA:AA,"CRO",'2015'!L:L,"&lt;&gt;"), 0)</f>
        <v>0</v>
      </c>
      <c r="BA129" s="0" t="n">
        <f aca="false">IFERROR(SUMIFS('2015'!L:L,'2015'!F:F,A129,'2015'!C:C,B129,'2015'!D:D,"",'2015'!AA:AA,"CRO"), 0)</f>
        <v>0</v>
      </c>
      <c r="BB129" s="0" t="n">
        <f aca="false">IFERROR(BA129/AZ129, 0)</f>
        <v>0</v>
      </c>
      <c r="BC129" s="0" t="n">
        <f aca="false">SUM(BF129,BI129)</f>
        <v>0</v>
      </c>
      <c r="BD129" s="0" t="n">
        <f aca="false">SUM(BG129,BJ129)</f>
        <v>0</v>
      </c>
      <c r="BE129" s="7" t="n">
        <f aca="false">IFERROR(BD129/BC129, 0)</f>
        <v>0</v>
      </c>
      <c r="BF129" s="0" t="n">
        <f aca="false">IFERROR(SUMIFS('2014'!$G:$G,'2014'!F:F,A129,'2014'!C:C,B129,'2014'!D:D,"",'2014'!AA:AA,"JRO",'2014'!L:L,"&lt;&gt;"), 0)</f>
        <v>0</v>
      </c>
      <c r="BG129" s="0" t="n">
        <f aca="false">IFERROR(SUMIFS('2014'!L:L,'2014'!F:F,A129,'2014'!C:C,B129,'2014'!D:D,"",'2014'!AA:AA,"JRO"), 0)</f>
        <v>0</v>
      </c>
      <c r="BH129" s="7" t="n">
        <f aca="false">IFERROR(BG129/BF129, 0)</f>
        <v>0</v>
      </c>
      <c r="BI129" s="0" t="n">
        <f aca="false">IFERROR(SUMIFS('2014'!$G:$G,'2014'!F:F,A129,'2014'!C:C,B129,'2014'!D:D,"",'2014'!AA:AA,"CRO",'2014'!L:L,"&lt;&gt;"), 0)</f>
        <v>0</v>
      </c>
      <c r="BJ129" s="0" t="n">
        <f aca="false">IFERROR(SUMIFS('2014'!L:L,'2014'!F:F,A129,'2014'!C:C,B129,'2014'!D:D,"",'2014'!AA:AA,"CRO"), 0)</f>
        <v>0</v>
      </c>
      <c r="BK129" s="0" t="n">
        <f aca="false">IFERROR(BJ129/BI129, 0)</f>
        <v>0</v>
      </c>
      <c r="BL129" s="0" t="n">
        <f aca="false">IFERROR(SUMIFS('2013'!$G:$G,'2013'!F:F,A129,'2013'!C:C,B129,'2013'!D:D,"",'2013'!AA:AA,"JRO",'2013'!L:L,"&lt;&gt;"), 0)</f>
        <v>0</v>
      </c>
      <c r="BM129" s="0" t="n">
        <f aca="false">IFERROR(SUMIFS('2013'!L:L,'2013'!F:F,A129,'2013'!C:C,B129,'2013'!D:D,"",'2013'!AA:AA,"JRO"), 0)</f>
        <v>0</v>
      </c>
      <c r="BN129" s="0" t="n">
        <f aca="false">IFERROR(BM129/BL129, 0)</f>
        <v>0</v>
      </c>
      <c r="BO129" s="0" t="n">
        <f aca="false">IFERROR(SUMIFS('2012'!$G:$G,'2012'!F:F,A129,'2012'!C:C,B129,'2012'!D:D,"",'2012'!AA:AA,"JRO",'2012'!L:L,"&lt;&gt;"), 0)</f>
        <v>0</v>
      </c>
      <c r="BP129" s="0" t="n">
        <f aca="false">IFERROR(SUMIFS('2012'!L:L,'2012'!F:F,A129,'2012'!C:C,B129,'2012'!D:D,"",'2012'!AA:AA,"JRO"), 0)</f>
        <v>0</v>
      </c>
      <c r="BQ129" s="0" t="n">
        <f aca="false">IFERROR(BP129/BO129, 0)</f>
        <v>0</v>
      </c>
      <c r="BR129" s="0" t="n">
        <f aca="false">IFERROR(SUMIFS('2011'!$G:$G,'2011'!F:F,A129,'2011'!C:C,B129,'2011'!D:D,"",'2011'!AA:AA,"JRO",'2011'!L:L,"&lt;&gt;"), 0)</f>
        <v>2</v>
      </c>
      <c r="BS129" s="0" t="n">
        <f aca="false">IFERROR(SUMIFS('2011'!L:L,'2011'!F:F,A129,'2011'!C:C,B129,'2011'!D:D,"",'2011'!AA:AA,"JRO"), 0)</f>
        <v>5</v>
      </c>
      <c r="BT129" s="7" t="n">
        <f aca="false">IFERROR(BS129/BR129, 0)</f>
        <v>2.5</v>
      </c>
      <c r="BU129" s="0" t="n">
        <f aca="false">IFERROR(SUMIFS('2010'!$G:$G,'2010'!F:F,A129,'2010'!C:C,B129,'2010'!D:D,"",'2010'!AA:AA,"JRO",'2010'!L:L,"&lt;&gt;"), 0)</f>
        <v>3</v>
      </c>
      <c r="BV129" s="0" t="n">
        <f aca="false">IFERROR(SUMIFS('2010'!L:L,'2010'!F:F,A129,'2010'!C:C,B129,'2010'!D:D,"",'2010'!AA:AA,"JRO"), 0)</f>
        <v>8</v>
      </c>
      <c r="BW129" s="7" t="n">
        <f aca="false">IFERROR(BV129/BU129, 0)</f>
        <v>2.66666666666667</v>
      </c>
      <c r="BX129" s="0" t="n">
        <f aca="false">IFERROR(SUMIFS('2009'!$G:$G,'2009'!F:F,A129,'2009'!C:C,B129,'2009'!D:D,"",'2009'!AA:AA,"JRO",'2009'!L:L,"&lt;&gt;"), 0)</f>
        <v>0</v>
      </c>
      <c r="BY129" s="0" t="n">
        <f aca="false">IFERROR(SUMIFS('2009'!L:L,'2009'!F:F,A129,'2009'!C:C,B129,'2009'!D:D,"",'2009'!AA:AA,"JRO"), 0)</f>
        <v>0</v>
      </c>
      <c r="BZ129" s="7" t="n">
        <f aca="false">IFERROR(BY129/BX129, 0)</f>
        <v>0</v>
      </c>
    </row>
    <row r="130" customFormat="false" ht="15" hidden="false" customHeight="false" outlineLevel="0" collapsed="false">
      <c r="A130" s="0" t="s">
        <v>96</v>
      </c>
      <c r="B130" s="16" t="s">
        <v>44</v>
      </c>
      <c r="C130" s="56" t="n">
        <f aca="false">IFERROR(AVERAGEIFS(I130:BZ130,I$2:BZ$2,"JRO escorts per deportee",I130:BZ130,"&lt;&gt;0"), 0)</f>
        <v>0</v>
      </c>
      <c r="D130" s="13" t="n">
        <f aca="false">IFERROR(AVERAGEIFS(I130:BZ130,I$2:BZ$2,"NRO escorts per deportee",I130:BZ130,"&lt;&gt;0"), 0)</f>
        <v>0</v>
      </c>
      <c r="E130" s="13" t="n">
        <f aca="false">IFERROR(AVERAGEIFS(I130:BZ130,I$2:BZ$2,"CRO escorts per deportee",I130:BZ130,"&lt;&gt;0"), 0)</f>
        <v>0</v>
      </c>
      <c r="G130" s="0" t="n">
        <f aca="false">SUM(J130,M130,P130)</f>
        <v>0</v>
      </c>
      <c r="H130" s="0" t="n">
        <f aca="false">SUM(K130,N130,Q130)</f>
        <v>0</v>
      </c>
      <c r="I130" s="7" t="n">
        <f aca="false">IFERROR(H130/G130, 0)</f>
        <v>0</v>
      </c>
      <c r="J130" s="0" t="n">
        <f aca="false">IFERROR(SUMIFS('2018'!$H:$H,'2018'!$C:$C,B130,'2018'!$F:$F,A130,'2018'!AA:AA,"JRO",'2018'!P:P,"&lt;&gt;")+SUMIFS('2018'!$I:$I,'2018'!$D:$D,B130,'2018'!$F:$F,A130,'2018'!AA:AA,"JRO",'2018'!Q:Q,"&lt;&gt;")+SUMIFS('2018'!$J:$J,'2018'!$E:$E,B130,'2018'!$F:$F,A130,'2018'!AA:AA,"JRO",'2018'!R:R,"&lt;&gt;"), 0)</f>
        <v>0</v>
      </c>
      <c r="K130" s="0" t="n">
        <f aca="false">IFERROR(SUMIFS('2018'!M:M,'2018'!AA:AA,"JRO",'2018'!F:F,A130,'2018'!C:C,B130)+SUMIFS('2018'!P:P,'2018'!AA:AA,"JRO",'2018'!F:F,A130,'2018'!C:C,B130)+SUMIFS('2018'!N:N,'2018'!AA:AA,"JRO",'2018'!F:F,A130,'2018'!D:D,B130)+SUMIFS('2018'!N:N,'2018'!AA:AA,"JRO",'2018'!F:F,A130,'2018'!D:D,B130)+SUMIFS('2018'!O:O,'2018'!AA:AA,"JRO",'2018'!F:F,A130,'2018'!E:E,B130)+SUMIFS('2018'!R:R,'2018'!AA:AA,"JRO",'2018'!F:F,A130,'2018'!E:E,B130), 0)</f>
        <v>0</v>
      </c>
      <c r="L130" s="7" t="n">
        <f aca="false">IFERROR(K130/J130, 0)</f>
        <v>0</v>
      </c>
      <c r="M130" s="0" t="n">
        <f aca="false">IFERROR(SUMIFS('2018'!$H:$H,'2018'!$C:$C,B130,'2018'!$F:$F,A130,'2018'!AA:AA,"NRO",'2018'!P:P,"&lt;&gt;")+SUMIFS('2018'!$I:$I,'2018'!$D:$D,B130,'2018'!$F:$F,A130,'2018'!AA:AA,"NRO",'2018'!Q:Q,"&lt;&gt;")+SUMIFS('2018'!$J:$J,'2018'!$E:$E,B130,'2018'!$F:$F,A130,'2018'!AA:AA,"NRO",'2018'!R:R,"&lt;&gt;"), 0)</f>
        <v>0</v>
      </c>
      <c r="N130" s="0" t="n">
        <f aca="false">IFERROR(SUMIFS('2018'!M:M,'2018'!AA:AA,"NRO",'2018'!F:F,A130,'2018'!C:C,B130)+SUMIFS('2018'!P:P,'2018'!AA:AA,"NRO",'2018'!F:F,A130,'2018'!C:C,B130)+SUMIFS('2018'!N:N,'2018'!AA:AA,"NRO",'2018'!F:F,A130,'2018'!D:D,B130)+SUMIFS('2018'!N:N,'2018'!AA:AA,"NRO",'2018'!F:F,A130,'2018'!D:D,B130)+SUMIFS('2018'!O:O,'2018'!AA:AA,"NRO",'2018'!F:F,A130,'2018'!E:E,B130)+SUMIFS('2018'!R:R,'2018'!AA:AA,"NRO",'2018'!F:F,A130,'2018'!E:E,B130), 0)</f>
        <v>0</v>
      </c>
      <c r="O130" s="7" t="n">
        <f aca="false">IFERROR(N130/M130, 0)</f>
        <v>0</v>
      </c>
      <c r="P130" s="0" t="n">
        <f aca="false">IFERROR(SUMIFS('2018'!$H:$H,'2018'!$C:$C,B130,'2018'!$F:$F,A130,'2018'!AA:AA,"CRO")+SUMIFS('2018'!$I:$I,'2018'!$D:$D,B130,'2018'!$F:$F,A130,'2018'!AA:AA,"CRO")+SUMIFS('2018'!$J:$J,'2018'!$E:$E,B130,'2018'!$F:$F,A130,'2018'!AA:AA,"CRO"), 0)</f>
        <v>0</v>
      </c>
      <c r="Q130" s="0" t="n">
        <f aca="false">IFERROR(SUMIFS('2018'!M:M,'2018'!AA:AA,"CRO",'2018'!F:F,A130,'2018'!C:C,B130)+SUMIFS('2018'!P:P,'2018'!AA:AA,"CRO",'2018'!F:F,A130,'2018'!C:C,B130)+SUMIFS('2018'!N:N,'2018'!AA:AA,"CRO",'2018'!F:F,A130,'2018'!D:D,B130)+SUMIFS('2018'!N:N,'2018'!AA:AA,"CRO",'2018'!F:F,A130,'2018'!D:D,B130)+SUMIFS('2018'!O:O,'2018'!AA:AA,"CRO",'2018'!F:F,A130,'2018'!E:E,B130)+SUMIFS('2018'!R:R,'2018'!AA:AA,"CRO",'2018'!F:F,A130,'2018'!E:E,B130), 0)</f>
        <v>0</v>
      </c>
      <c r="R130" s="7" t="n">
        <f aca="false">IFERROR(Q130/P130, 0)</f>
        <v>0</v>
      </c>
      <c r="S130" s="7" t="n">
        <f aca="false">SUM(V130,Y130,AB130)</f>
        <v>0</v>
      </c>
      <c r="T130" s="7" t="n">
        <f aca="false">SUM(W130,Z130,AC130)</f>
        <v>0</v>
      </c>
      <c r="U130" s="7" t="n">
        <f aca="false">IFERROR(T130/S130, 0)</f>
        <v>0</v>
      </c>
      <c r="V130" s="0" t="n">
        <f aca="false">SUMIFS('2017'!$H:$H,'2017'!$C:$C,B130,'2017'!$F:$F,A130,'2017'!AA:AA,"JRO",'2017'!P:P,"&lt;&gt;")+SUMIFS('2017'!$I:$I,'2017'!$D:$D,B130,'2017'!$F:$F,A130,'2017'!AA:AA,"JRO",'2017'!Q:Q,"&lt;&gt;")+SUMIFS('2017'!$J:$J,'2017'!$E:$E,B130,'2017'!$F:$F,A130,'2017'!AA:AA,"JRO",'2017'!R:R,"&lt;&gt;")</f>
        <v>0</v>
      </c>
      <c r="W130" s="0" t="n">
        <f aca="false">IFERROR(SUMIFS('2017'!M:M,'2017'!AA:AA,"JRO",'2017'!F:F,A130,'2017'!C:C,B130)+SUMIFS('2017'!P:P,'2017'!AA:AA,"JRO",'2017'!F:F,A130,'2017'!C:C,B130)+SUMIFS('2017'!N:N,'2017'!AA:AA,"JRO",'2017'!F:F,A130,'2017'!D:D,B130)+SUMIFS('2017'!N:N,'2017'!AA:AA,"JRO",'2017'!F:F,A130,'2017'!D:D,B130)+SUMIFS('2017'!O:O,'2017'!AA:AA,"JRO",'2017'!F:F,A130,'2017'!E:E,B130)+SUMIFS('2017'!R:R,'2017'!AA:AA,"JRO",'2017'!F:F,A130,'2017'!E:E,B130), 0)</f>
        <v>0</v>
      </c>
      <c r="X130" s="7" t="n">
        <f aca="false">IFERROR(W130/V130, 0)</f>
        <v>0</v>
      </c>
      <c r="Y130" s="0" t="n">
        <f aca="false">IFERROR(SUMIFS('2017'!$H:$H,'2017'!$C:$C,B130,'2017'!$F:$F,A130,'2017'!AA:AA,"NRO",'2017'!P:P,"&lt;&gt;")+SUMIFS('2017'!$I:$I,'2017'!$D:$D,B130,'2017'!$F:$F,A130,'2017'!AA:AA,"NRO",'2017'!Q:Q,"&lt;&gt;")+SUMIFS('2017'!$J:$J,'2017'!$E:$E,B130,'2017'!$F:$F,A130,'2017'!AA:AA,"NRO",'2017'!R:R,"&lt;&gt;"), 0)</f>
        <v>0</v>
      </c>
      <c r="Z130" s="0" t="n">
        <f aca="false">IFERROR(SUMIFS('2017'!M:M,'2017'!AA:AA,"NRO",'2017'!F:F,A130,'2017'!C:C,B130)+SUMIFS('2017'!P:P,'2017'!AA:AA,"NRO",'2017'!F:F,A130,'2017'!C:C,B130)+SUMIFS('2017'!N:N,'2017'!AA:AA,"NRO",'2017'!F:F,A130,'2017'!D:D,B130)+SUMIFS('2017'!N:N,'2017'!AA:AA,"NRO",'2017'!F:F,A130,'2017'!D:D,B130)+SUMIFS('2017'!O:O,'2017'!AA:AA,"NRO",'2017'!F:F,A130,'2017'!E:E,B130)+SUMIFS('2017'!R:R,'2017'!AA:AA,"NRO",'2017'!F:F,A130,'2017'!E:E,B130), 0)</f>
        <v>0</v>
      </c>
      <c r="AA130" s="7" t="n">
        <f aca="false">IFERROR(Z130/Y130, 0)</f>
        <v>0</v>
      </c>
      <c r="AB130" s="0" t="n">
        <f aca="false">IFERROR(SUMIFS('2017'!$H:$H,'2017'!$C:$C,B130,'2017'!$F:$F,A130,'2017'!AA:AA,"CRO",'2017'!P:P,"&lt;&gt;")+SUMIFS('2017'!$I:$I,'2017'!$D:$D,B130,'2017'!$F:$F,A130,'2017'!AA:AA,"CRO",'2017'!Q:Q,"&lt;&gt;")+SUMIFS('2017'!$J:$J,'2017'!$E:$E,B130,'2017'!$F:$F,A130,'2017'!AA:AA,"CRO",'2017'!R:R,"&lt;&gt;"), 0)</f>
        <v>0</v>
      </c>
      <c r="AC130" s="0" t="n">
        <f aca="false">IFERROR(SUMIFS('2017'!M:M,'2017'!AA:AA,"CRO",'2017'!F:F,A130,'2017'!C:C,B130)+SUMIFS('2017'!P:P,'2017'!AA:AA,"CRO",'2017'!F:F,A130,'2017'!C:C,B130)+SUMIFS('2017'!N:N,'2017'!AA:AA,"CRO",'2017'!F:F,A130,'2017'!D:D,B130)+SUMIFS('2017'!N:N,'2017'!AA:AA,"CRO",'2017'!F:F,A130,'2017'!D:D,B130)+SUMIFS('2017'!O:O,'2017'!AA:AA,"CRO",'2017'!F:F,A130,'2017'!E:E,B130)+SUMIFS('2017'!R:R,'2017'!AA:AA,"CRO",'2017'!F:F,A130,'2017'!E:E,B130), 0)</f>
        <v>0</v>
      </c>
      <c r="AD130" s="0" t="n">
        <f aca="false">IFERROR(AC130/AB130, 0)</f>
        <v>0</v>
      </c>
      <c r="AE130" s="0" t="n">
        <f aca="false">SUM(AH130,AK130,AN130)</f>
        <v>0</v>
      </c>
      <c r="AF130" s="0" t="n">
        <f aca="false">SUM(AI130,AL130,AO130)</f>
        <v>0</v>
      </c>
      <c r="AG130" s="7" t="n">
        <f aca="false">IFERROR(AF130/AE130, 0)</f>
        <v>0</v>
      </c>
      <c r="AH130" s="0" t="n">
        <f aca="false">IFERROR(SUMIFS('2016'!$G:$G,'2016'!F:F,A130,'2016'!C:C,B130,'2016'!D:D,"",'2016'!AA:AA,"JRO",'2016'!L:L,"&lt;&gt;"), 0)</f>
        <v>0</v>
      </c>
      <c r="AI130" s="0" t="n">
        <f aca="false">IFERROR(SUMIFS('2016'!L:L,'2016'!F:F,A130,'2016'!C:C,B130,'2016'!D:D,"",'2016'!AA:AA,"JRO"), 0)</f>
        <v>0</v>
      </c>
      <c r="AJ130" s="7" t="n">
        <f aca="false">IFERROR(AI130/AH130, 0)</f>
        <v>0</v>
      </c>
      <c r="AK130" s="0" t="n">
        <f aca="false">IFERROR(SUMIFS('2016'!$G:$G,'2016'!F:F,A130,'2016'!C:C,B130,'2016'!D:D,"",'2016'!AA:AA,"NRO",'2016'!L:L,"&lt;&gt;"), 0)</f>
        <v>0</v>
      </c>
      <c r="AL130" s="0" t="n">
        <f aca="false">IFERROR(SUMIFS('2016'!L:L,'2016'!F:F,A130,'2016'!C:C,B130,'2016'!D:D,"",'2016'!AA:AA,"NRO"), 0)</f>
        <v>0</v>
      </c>
      <c r="AM130" s="0" t="n">
        <f aca="false">IFERROR(AL130/AK130, 0)</f>
        <v>0</v>
      </c>
      <c r="AN130" s="0" t="n">
        <f aca="false">IFERROR(SUMIFS('2016'!$G:$G,'2016'!F:F,A130,'2016'!C:C,B130,'2016'!D:D,"",'2016'!AA:AA,"CRO",'2016'!L:L,"&lt;&gt;"), 0)</f>
        <v>0</v>
      </c>
      <c r="AO130" s="0" t="n">
        <f aca="false">IFERROR(SUMIFS('2016'!L:L,'2016'!F:F,A130,'2016'!C:C,B130,'2016'!D:D,"",'2016'!AA:AA,"CRO"), 0)</f>
        <v>0</v>
      </c>
      <c r="AP130" s="0" t="n">
        <f aca="false">IFERROR(AO130/AN130, 0)</f>
        <v>0</v>
      </c>
      <c r="AQ130" s="0" t="n">
        <f aca="false">SUM(AT130,AW130,AZ130)</f>
        <v>0</v>
      </c>
      <c r="AR130" s="0" t="n">
        <f aca="false">SUM(AU130,AX130,BA130)</f>
        <v>0</v>
      </c>
      <c r="AS130" s="7" t="n">
        <f aca="false">IFERROR(AR130/AQ130, 0)</f>
        <v>0</v>
      </c>
      <c r="AT130" s="0" t="n">
        <f aca="false">IFERROR(SUMIFS('2015'!$G:$G,'2015'!F:F,A130,'2015'!C:C,B130,'2015'!D:D,"",'2015'!AA:AA,"JRO",'2015'!L:L,"&lt;&gt;"), 0)</f>
        <v>0</v>
      </c>
      <c r="AU130" s="0" t="n">
        <f aca="false">IFERROR(SUMIFS('2015'!L:L,'2015'!F:F,A130,'2015'!C:C,B130,'2015'!D:D,"",'2015'!AA:AA,"JRO"), 0)</f>
        <v>0</v>
      </c>
      <c r="AV130" s="0" t="n">
        <f aca="false">IFERROR(AU130/AT130, 0)</f>
        <v>0</v>
      </c>
      <c r="AW130" s="0" t="n">
        <f aca="false">IFERROR(SUMIFS('2015'!$G:$G,'2015'!F:F,A130,'2015'!C:C,B130,'2015'!D:D,"",'2015'!AA:AA,"NRO",'2015'!L:L,"&lt;&gt;"), 0)</f>
        <v>0</v>
      </c>
      <c r="AX130" s="0" t="n">
        <f aca="false">IFERROR(SUMIFS('2015'!L:L,'2015'!F:F,A130,'2015'!C:C,B130,'2015'!D:D,"",'2015'!AA:AA,"NRO"), 0)</f>
        <v>0</v>
      </c>
      <c r="AY130" s="0" t="n">
        <f aca="false">IFERROR(AX130/AW130, 0)</f>
        <v>0</v>
      </c>
      <c r="AZ130" s="0" t="n">
        <f aca="false">IFERROR(SUMIFS('2015'!$G:$G,'2015'!F:F,A130,'2015'!C:C,B130,'2015'!D:D,"",'2015'!AA:AA,"CRO",'2015'!L:L,"&lt;&gt;"), 0)</f>
        <v>0</v>
      </c>
      <c r="BA130" s="0" t="n">
        <f aca="false">IFERROR(SUMIFS('2015'!L:L,'2015'!F:F,A130,'2015'!C:C,B130,'2015'!D:D,"",'2015'!AA:AA,"CRO"), 0)</f>
        <v>0</v>
      </c>
      <c r="BB130" s="0" t="n">
        <f aca="false">IFERROR(BA130/AZ130, 0)</f>
        <v>0</v>
      </c>
      <c r="BC130" s="0" t="n">
        <f aca="false">SUM(BF130,BI130)</f>
        <v>0</v>
      </c>
      <c r="BD130" s="0" t="n">
        <f aca="false">SUM(BG130,BJ130)</f>
        <v>0</v>
      </c>
      <c r="BE130" s="7" t="n">
        <f aca="false">IFERROR(BD130/BC130, 0)</f>
        <v>0</v>
      </c>
      <c r="BF130" s="0" t="n">
        <f aca="false">IFERROR(SUMIFS('2014'!$G:$G,'2014'!F:F,A130,'2014'!C:C,B130,'2014'!D:D,"",'2014'!AA:AA,"JRO",'2014'!L:L,"&lt;&gt;"), 0)</f>
        <v>0</v>
      </c>
      <c r="BG130" s="0" t="n">
        <f aca="false">IFERROR(SUMIFS('2014'!L:L,'2014'!F:F,A130,'2014'!C:C,B130,'2014'!D:D,"",'2014'!AA:AA,"JRO"), 0)</f>
        <v>0</v>
      </c>
      <c r="BH130" s="7" t="n">
        <f aca="false">IFERROR(BG130/BF130, 0)</f>
        <v>0</v>
      </c>
      <c r="BI130" s="0" t="n">
        <f aca="false">IFERROR(SUMIFS('2014'!$G:$G,'2014'!F:F,A130,'2014'!C:C,B130,'2014'!D:D,"",'2014'!AA:AA,"CRO",'2014'!L:L,"&lt;&gt;"), 0)</f>
        <v>0</v>
      </c>
      <c r="BJ130" s="0" t="n">
        <f aca="false">IFERROR(SUMIFS('2014'!L:L,'2014'!F:F,A130,'2014'!C:C,B130,'2014'!D:D,"",'2014'!AA:AA,"CRO"), 0)</f>
        <v>0</v>
      </c>
      <c r="BK130" s="0" t="n">
        <f aca="false">IFERROR(BJ130/BI130, 0)</f>
        <v>0</v>
      </c>
      <c r="BL130" s="0" t="n">
        <f aca="false">IFERROR(SUMIFS('2013'!$G:$G,'2013'!F:F,A130,'2013'!C:C,B130,'2013'!D:D,"",'2013'!AA:AA,"JRO",'2013'!L:L,"&lt;&gt;"), 0)</f>
        <v>0</v>
      </c>
      <c r="BM130" s="0" t="n">
        <f aca="false">IFERROR(SUMIFS('2013'!L:L,'2013'!F:F,A130,'2013'!C:C,B130,'2013'!D:D,"",'2013'!AA:AA,"JRO"), 0)</f>
        <v>0</v>
      </c>
      <c r="BN130" s="0" t="n">
        <f aca="false">IFERROR(BM130/BL130, 0)</f>
        <v>0</v>
      </c>
      <c r="BO130" s="0" t="n">
        <f aca="false">IFERROR(SUMIFS('2012'!$G:$G,'2012'!F:F,A130,'2012'!C:C,B130,'2012'!D:D,"",'2012'!AA:AA,"JRO",'2012'!L:L,"&lt;&gt;"), 0)</f>
        <v>0</v>
      </c>
      <c r="BP130" s="0" t="n">
        <f aca="false">IFERROR(SUMIFS('2012'!L:L,'2012'!F:F,A130,'2012'!C:C,B130,'2012'!D:D,"",'2012'!AA:AA,"JRO"), 0)</f>
        <v>0</v>
      </c>
      <c r="BQ130" s="0" t="n">
        <f aca="false">IFERROR(BP130/BO130, 0)</f>
        <v>0</v>
      </c>
      <c r="BR130" s="0" t="n">
        <f aca="false">IFERROR(SUMIFS('2011'!$G:$G,'2011'!F:F,A130,'2011'!C:C,B130,'2011'!D:D,"",'2011'!AA:AA,"JRO",'2011'!L:L,"&lt;&gt;"), 0)</f>
        <v>0</v>
      </c>
      <c r="BS130" s="0" t="n">
        <f aca="false">IFERROR(SUMIFS('2011'!L:L,'2011'!F:F,A130,'2011'!C:C,B130,'2011'!D:D,"",'2011'!AA:AA,"JRO"), 0)</f>
        <v>0</v>
      </c>
      <c r="BT130" s="7" t="n">
        <f aca="false">IFERROR(BS130/BR130, 0)</f>
        <v>0</v>
      </c>
      <c r="BU130" s="0" t="n">
        <f aca="false">IFERROR(SUMIFS('2010'!$G:$G,'2010'!F:F,A130,'2010'!C:C,B130,'2010'!D:D,"",'2010'!AA:AA,"JRO",'2010'!L:L,"&lt;&gt;"), 0)</f>
        <v>0</v>
      </c>
      <c r="BV130" s="0" t="n">
        <f aca="false">IFERROR(SUMIFS('2010'!L:L,'2010'!F:F,A130,'2010'!C:C,B130,'2010'!D:D,"",'2010'!AA:AA,"JRO"), 0)</f>
        <v>0</v>
      </c>
      <c r="BW130" s="7" t="n">
        <f aca="false">IFERROR(BV130/BU130, 0)</f>
        <v>0</v>
      </c>
      <c r="BX130" s="0" t="n">
        <f aca="false">IFERROR(SUMIFS('2009'!$G:$G,'2009'!F:F,A130,'2009'!C:C,B130,'2009'!D:D,"",'2009'!AA:AA,"JRO",'2009'!L:L,"&lt;&gt;"), 0)</f>
        <v>0</v>
      </c>
      <c r="BY130" s="0" t="n">
        <f aca="false">IFERROR(SUMIFS('2009'!L:L,'2009'!F:F,A130,'2009'!C:C,B130,'2009'!D:D,"",'2009'!AA:AA,"JRO"), 0)</f>
        <v>0</v>
      </c>
      <c r="BZ130" s="7" t="n">
        <f aca="false">IFERROR(BY130/BX130, 0)</f>
        <v>0</v>
      </c>
    </row>
    <row r="131" customFormat="false" ht="15" hidden="false" customHeight="false" outlineLevel="0" collapsed="false">
      <c r="A131" s="0" t="s">
        <v>96</v>
      </c>
      <c r="B131" s="16" t="s">
        <v>61</v>
      </c>
      <c r="C131" s="56" t="n">
        <f aca="false">IFERROR(AVERAGEIFS(I131:BZ131,I$2:BZ$2,"JRO escorts per deportee",I131:BZ131,"&lt;&gt;0"), 0)</f>
        <v>0</v>
      </c>
      <c r="D131" s="13" t="n">
        <f aca="false">IFERROR(AVERAGEIFS(I131:BZ131,I$2:BZ$2,"NRO escorts per deportee",I131:BZ131,"&lt;&gt;0"), 0)</f>
        <v>0</v>
      </c>
      <c r="E131" s="13" t="n">
        <f aca="false">IFERROR(AVERAGEIFS(I131:BZ131,I$2:BZ$2,"CRO escorts per deportee",I131:BZ131,"&lt;&gt;0"), 0)</f>
        <v>0</v>
      </c>
      <c r="G131" s="0" t="n">
        <f aca="false">SUM(J131,M131,P131)</f>
        <v>0</v>
      </c>
      <c r="H131" s="0" t="n">
        <f aca="false">SUM(K131,N131,Q131)</f>
        <v>0</v>
      </c>
      <c r="I131" s="7" t="n">
        <f aca="false">IFERROR(H131/G131, 0)</f>
        <v>0</v>
      </c>
      <c r="J131" s="0" t="n">
        <f aca="false">IFERROR(SUMIFS('2018'!$H:$H,'2018'!$C:$C,B131,'2018'!$F:$F,A131,'2018'!AA:AA,"JRO",'2018'!P:P,"&lt;&gt;")+SUMIFS('2018'!$I:$I,'2018'!$D:$D,B131,'2018'!$F:$F,A131,'2018'!AA:AA,"JRO",'2018'!Q:Q,"&lt;&gt;")+SUMIFS('2018'!$J:$J,'2018'!$E:$E,B131,'2018'!$F:$F,A131,'2018'!AA:AA,"JRO",'2018'!R:R,"&lt;&gt;"), 0)</f>
        <v>0</v>
      </c>
      <c r="K131" s="0" t="n">
        <f aca="false">IFERROR(SUMIFS('2018'!M:M,'2018'!AA:AA,"JRO",'2018'!F:F,A131,'2018'!C:C,B131)+SUMIFS('2018'!P:P,'2018'!AA:AA,"JRO",'2018'!F:F,A131,'2018'!C:C,B131)+SUMIFS('2018'!N:N,'2018'!AA:AA,"JRO",'2018'!F:F,A131,'2018'!D:D,B131)+SUMIFS('2018'!N:N,'2018'!AA:AA,"JRO",'2018'!F:F,A131,'2018'!D:D,B131)+SUMIFS('2018'!O:O,'2018'!AA:AA,"JRO",'2018'!F:F,A131,'2018'!E:E,B131)+SUMIFS('2018'!R:R,'2018'!AA:AA,"JRO",'2018'!F:F,A131,'2018'!E:E,B131), 0)</f>
        <v>0</v>
      </c>
      <c r="L131" s="7" t="n">
        <f aca="false">IFERROR(K131/J131, 0)</f>
        <v>0</v>
      </c>
      <c r="M131" s="0" t="n">
        <f aca="false">IFERROR(SUMIFS('2018'!$H:$H,'2018'!$C:$C,B131,'2018'!$F:$F,A131,'2018'!AA:AA,"NRO",'2018'!P:P,"&lt;&gt;")+SUMIFS('2018'!$I:$I,'2018'!$D:$D,B131,'2018'!$F:$F,A131,'2018'!AA:AA,"NRO",'2018'!Q:Q,"&lt;&gt;")+SUMIFS('2018'!$J:$J,'2018'!$E:$E,B131,'2018'!$F:$F,A131,'2018'!AA:AA,"NRO",'2018'!R:R,"&lt;&gt;"), 0)</f>
        <v>0</v>
      </c>
      <c r="N131" s="0" t="n">
        <f aca="false">IFERROR(SUMIFS('2018'!M:M,'2018'!AA:AA,"NRO",'2018'!F:F,A131,'2018'!C:C,B131)+SUMIFS('2018'!P:P,'2018'!AA:AA,"NRO",'2018'!F:F,A131,'2018'!C:C,B131)+SUMIFS('2018'!N:N,'2018'!AA:AA,"NRO",'2018'!F:F,A131,'2018'!D:D,B131)+SUMIFS('2018'!N:N,'2018'!AA:AA,"NRO",'2018'!F:F,A131,'2018'!D:D,B131)+SUMIFS('2018'!O:O,'2018'!AA:AA,"NRO",'2018'!F:F,A131,'2018'!E:E,B131)+SUMIFS('2018'!R:R,'2018'!AA:AA,"NRO",'2018'!F:F,A131,'2018'!E:E,B131), 0)</f>
        <v>0</v>
      </c>
      <c r="O131" s="7" t="n">
        <f aca="false">IFERROR(N131/M131, 0)</f>
        <v>0</v>
      </c>
      <c r="P131" s="0" t="n">
        <f aca="false">IFERROR(SUMIFS('2018'!$H:$H,'2018'!$C:$C,B131,'2018'!$F:$F,A131,'2018'!AA:AA,"CRO")+SUMIFS('2018'!$I:$I,'2018'!$D:$D,B131,'2018'!$F:$F,A131,'2018'!AA:AA,"CRO")+SUMIFS('2018'!$J:$J,'2018'!$E:$E,B131,'2018'!$F:$F,A131,'2018'!AA:AA,"CRO"), 0)</f>
        <v>0</v>
      </c>
      <c r="Q131" s="0" t="n">
        <f aca="false">IFERROR(SUMIFS('2018'!M:M,'2018'!AA:AA,"CRO",'2018'!F:F,A131,'2018'!C:C,B131)+SUMIFS('2018'!P:P,'2018'!AA:AA,"CRO",'2018'!F:F,A131,'2018'!C:C,B131)+SUMIFS('2018'!N:N,'2018'!AA:AA,"CRO",'2018'!F:F,A131,'2018'!D:D,B131)+SUMIFS('2018'!N:N,'2018'!AA:AA,"CRO",'2018'!F:F,A131,'2018'!D:D,B131)+SUMIFS('2018'!O:O,'2018'!AA:AA,"CRO",'2018'!F:F,A131,'2018'!E:E,B131)+SUMIFS('2018'!R:R,'2018'!AA:AA,"CRO",'2018'!F:F,A131,'2018'!E:E,B131), 0)</f>
        <v>0</v>
      </c>
      <c r="R131" s="7" t="n">
        <f aca="false">IFERROR(Q131/P131, 0)</f>
        <v>0</v>
      </c>
      <c r="S131" s="7" t="n">
        <f aca="false">SUM(V131,Y131,AB131)</f>
        <v>0</v>
      </c>
      <c r="T131" s="7" t="n">
        <f aca="false">SUM(W131,Z131,AC131)</f>
        <v>0</v>
      </c>
      <c r="U131" s="7" t="n">
        <f aca="false">IFERROR(T131/S131, 0)</f>
        <v>0</v>
      </c>
      <c r="V131" s="0" t="n">
        <f aca="false">SUMIFS('2017'!$H:$H,'2017'!$C:$C,B131,'2017'!$F:$F,A131,'2017'!AA:AA,"JRO",'2017'!P:P,"&lt;&gt;")+SUMIFS('2017'!$I:$I,'2017'!$D:$D,B131,'2017'!$F:$F,A131,'2017'!AA:AA,"JRO",'2017'!Q:Q,"&lt;&gt;")+SUMIFS('2017'!$J:$J,'2017'!$E:$E,B131,'2017'!$F:$F,A131,'2017'!AA:AA,"JRO",'2017'!R:R,"&lt;&gt;")</f>
        <v>0</v>
      </c>
      <c r="W131" s="0" t="n">
        <f aca="false">IFERROR(SUMIFS('2017'!M:M,'2017'!AA:AA,"JRO",'2017'!F:F,A131,'2017'!C:C,B131)+SUMIFS('2017'!P:P,'2017'!AA:AA,"JRO",'2017'!F:F,A131,'2017'!C:C,B131)+SUMIFS('2017'!N:N,'2017'!AA:AA,"JRO",'2017'!F:F,A131,'2017'!D:D,B131)+SUMIFS('2017'!N:N,'2017'!AA:AA,"JRO",'2017'!F:F,A131,'2017'!D:D,B131)+SUMIFS('2017'!O:O,'2017'!AA:AA,"JRO",'2017'!F:F,A131,'2017'!E:E,B131)+SUMIFS('2017'!R:R,'2017'!AA:AA,"JRO",'2017'!F:F,A131,'2017'!E:E,B131), 0)</f>
        <v>0</v>
      </c>
      <c r="X131" s="7" t="n">
        <f aca="false">IFERROR(W131/V131, 0)</f>
        <v>0</v>
      </c>
      <c r="Y131" s="0" t="n">
        <f aca="false">IFERROR(SUMIFS('2017'!$H:$H,'2017'!$C:$C,B131,'2017'!$F:$F,A131,'2017'!AA:AA,"NRO",'2017'!P:P,"&lt;&gt;")+SUMIFS('2017'!$I:$I,'2017'!$D:$D,B131,'2017'!$F:$F,A131,'2017'!AA:AA,"NRO",'2017'!Q:Q,"&lt;&gt;")+SUMIFS('2017'!$J:$J,'2017'!$E:$E,B131,'2017'!$F:$F,A131,'2017'!AA:AA,"NRO",'2017'!R:R,"&lt;&gt;"), 0)</f>
        <v>0</v>
      </c>
      <c r="Z131" s="0" t="n">
        <f aca="false">IFERROR(SUMIFS('2017'!M:M,'2017'!AA:AA,"NRO",'2017'!F:F,A131,'2017'!C:C,B131)+SUMIFS('2017'!P:P,'2017'!AA:AA,"NRO",'2017'!F:F,A131,'2017'!C:C,B131)+SUMIFS('2017'!N:N,'2017'!AA:AA,"NRO",'2017'!F:F,A131,'2017'!D:D,B131)+SUMIFS('2017'!N:N,'2017'!AA:AA,"NRO",'2017'!F:F,A131,'2017'!D:D,B131)+SUMIFS('2017'!O:O,'2017'!AA:AA,"NRO",'2017'!F:F,A131,'2017'!E:E,B131)+SUMIFS('2017'!R:R,'2017'!AA:AA,"NRO",'2017'!F:F,A131,'2017'!E:E,B131), 0)</f>
        <v>0</v>
      </c>
      <c r="AA131" s="7" t="n">
        <f aca="false">IFERROR(Z131/Y131, 0)</f>
        <v>0</v>
      </c>
      <c r="AB131" s="0" t="n">
        <f aca="false">IFERROR(SUMIFS('2017'!$H:$H,'2017'!$C:$C,B131,'2017'!$F:$F,A131,'2017'!AA:AA,"CRO",'2017'!P:P,"&lt;&gt;")+SUMIFS('2017'!$I:$I,'2017'!$D:$D,B131,'2017'!$F:$F,A131,'2017'!AA:AA,"CRO",'2017'!Q:Q,"&lt;&gt;")+SUMIFS('2017'!$J:$J,'2017'!$E:$E,B131,'2017'!$F:$F,A131,'2017'!AA:AA,"CRO",'2017'!R:R,"&lt;&gt;"), 0)</f>
        <v>0</v>
      </c>
      <c r="AC131" s="0" t="n">
        <f aca="false">IFERROR(SUMIFS('2017'!M:M,'2017'!AA:AA,"CRO",'2017'!F:F,A131,'2017'!C:C,B131)+SUMIFS('2017'!P:P,'2017'!AA:AA,"CRO",'2017'!F:F,A131,'2017'!C:C,B131)+SUMIFS('2017'!N:N,'2017'!AA:AA,"CRO",'2017'!F:F,A131,'2017'!D:D,B131)+SUMIFS('2017'!N:N,'2017'!AA:AA,"CRO",'2017'!F:F,A131,'2017'!D:D,B131)+SUMIFS('2017'!O:O,'2017'!AA:AA,"CRO",'2017'!F:F,A131,'2017'!E:E,B131)+SUMIFS('2017'!R:R,'2017'!AA:AA,"CRO",'2017'!F:F,A131,'2017'!E:E,B131), 0)</f>
        <v>0</v>
      </c>
      <c r="AD131" s="0" t="n">
        <f aca="false">IFERROR(AC131/AB131, 0)</f>
        <v>0</v>
      </c>
      <c r="AE131" s="0" t="n">
        <f aca="false">SUM(AH131,AK131,AN131)</f>
        <v>0</v>
      </c>
      <c r="AF131" s="0" t="n">
        <f aca="false">SUM(AI131,AL131,AO131)</f>
        <v>0</v>
      </c>
      <c r="AG131" s="7" t="n">
        <f aca="false">IFERROR(AF131/AE131, 0)</f>
        <v>0</v>
      </c>
      <c r="AH131" s="0" t="n">
        <f aca="false">IFERROR(SUMIFS('2016'!$G:$G,'2016'!F:F,A131,'2016'!C:C,B131,'2016'!D:D,"",'2016'!AA:AA,"JRO",'2016'!L:L,"&lt;&gt;"), 0)</f>
        <v>0</v>
      </c>
      <c r="AI131" s="0" t="n">
        <f aca="false">IFERROR(SUMIFS('2016'!L:L,'2016'!F:F,A131,'2016'!C:C,B131,'2016'!D:D,"",'2016'!AA:AA,"JRO"), 0)</f>
        <v>0</v>
      </c>
      <c r="AJ131" s="7" t="n">
        <f aca="false">IFERROR(AI131/AH131, 0)</f>
        <v>0</v>
      </c>
      <c r="AK131" s="0" t="n">
        <f aca="false">IFERROR(SUMIFS('2016'!$G:$G,'2016'!F:F,A131,'2016'!C:C,B131,'2016'!D:D,"",'2016'!AA:AA,"NRO",'2016'!L:L,"&lt;&gt;"), 0)</f>
        <v>0</v>
      </c>
      <c r="AL131" s="0" t="n">
        <f aca="false">IFERROR(SUMIFS('2016'!L:L,'2016'!F:F,A131,'2016'!C:C,B131,'2016'!D:D,"",'2016'!AA:AA,"NRO"), 0)</f>
        <v>0</v>
      </c>
      <c r="AM131" s="0" t="n">
        <f aca="false">IFERROR(AL131/AK131, 0)</f>
        <v>0</v>
      </c>
      <c r="AN131" s="0" t="n">
        <f aca="false">IFERROR(SUMIFS('2016'!$G:$G,'2016'!F:F,A131,'2016'!C:C,B131,'2016'!D:D,"",'2016'!AA:AA,"CRO",'2016'!L:L,"&lt;&gt;"), 0)</f>
        <v>0</v>
      </c>
      <c r="AO131" s="0" t="n">
        <f aca="false">IFERROR(SUMIFS('2016'!L:L,'2016'!F:F,A131,'2016'!C:C,B131,'2016'!D:D,"",'2016'!AA:AA,"CRO"), 0)</f>
        <v>0</v>
      </c>
      <c r="AP131" s="0" t="n">
        <f aca="false">IFERROR(AO131/AN131, 0)</f>
        <v>0</v>
      </c>
      <c r="AQ131" s="0" t="n">
        <f aca="false">SUM(AT131,AW131,AZ131)</f>
        <v>0</v>
      </c>
      <c r="AR131" s="0" t="n">
        <f aca="false">SUM(AU131,AX131,BA131)</f>
        <v>0</v>
      </c>
      <c r="AS131" s="7" t="n">
        <f aca="false">IFERROR(AR131/AQ131, 0)</f>
        <v>0</v>
      </c>
      <c r="AT131" s="0" t="n">
        <f aca="false">IFERROR(SUMIFS('2015'!$G:$G,'2015'!F:F,A131,'2015'!C:C,B131,'2015'!D:D,"",'2015'!AA:AA,"JRO",'2015'!L:L,"&lt;&gt;"), 0)</f>
        <v>0</v>
      </c>
      <c r="AU131" s="0" t="n">
        <f aca="false">IFERROR(SUMIFS('2015'!L:L,'2015'!F:F,A131,'2015'!C:C,B131,'2015'!D:D,"",'2015'!AA:AA,"JRO"), 0)</f>
        <v>0</v>
      </c>
      <c r="AV131" s="0" t="n">
        <f aca="false">IFERROR(AU131/AT131, 0)</f>
        <v>0</v>
      </c>
      <c r="AW131" s="0" t="n">
        <f aca="false">IFERROR(SUMIFS('2015'!$G:$G,'2015'!F:F,A131,'2015'!C:C,B131,'2015'!D:D,"",'2015'!AA:AA,"NRO",'2015'!L:L,"&lt;&gt;"), 0)</f>
        <v>0</v>
      </c>
      <c r="AX131" s="0" t="n">
        <f aca="false">IFERROR(SUMIFS('2015'!L:L,'2015'!F:F,A131,'2015'!C:C,B131,'2015'!D:D,"",'2015'!AA:AA,"NRO"), 0)</f>
        <v>0</v>
      </c>
      <c r="AY131" s="0" t="n">
        <f aca="false">IFERROR(AX131/AW131, 0)</f>
        <v>0</v>
      </c>
      <c r="AZ131" s="0" t="n">
        <f aca="false">IFERROR(SUMIFS('2015'!$G:$G,'2015'!F:F,A131,'2015'!C:C,B131,'2015'!D:D,"",'2015'!AA:AA,"CRO",'2015'!L:L,"&lt;&gt;"), 0)</f>
        <v>0</v>
      </c>
      <c r="BA131" s="0" t="n">
        <f aca="false">IFERROR(SUMIFS('2015'!L:L,'2015'!F:F,A131,'2015'!C:C,B131,'2015'!D:D,"",'2015'!AA:AA,"CRO"), 0)</f>
        <v>0</v>
      </c>
      <c r="BB131" s="0" t="n">
        <f aca="false">IFERROR(BA131/AZ131, 0)</f>
        <v>0</v>
      </c>
      <c r="BC131" s="0" t="n">
        <f aca="false">SUM(BF131,BI131)</f>
        <v>0</v>
      </c>
      <c r="BD131" s="0" t="n">
        <f aca="false">SUM(BG131,BJ131)</f>
        <v>0</v>
      </c>
      <c r="BE131" s="7" t="n">
        <f aca="false">IFERROR(BD131/BC131, 0)</f>
        <v>0</v>
      </c>
      <c r="BF131" s="0" t="n">
        <f aca="false">IFERROR(SUMIFS('2014'!$G:$G,'2014'!F:F,A131,'2014'!C:C,B131,'2014'!D:D,"",'2014'!AA:AA,"JRO",'2014'!L:L,"&lt;&gt;"), 0)</f>
        <v>0</v>
      </c>
      <c r="BG131" s="0" t="n">
        <f aca="false">IFERROR(SUMIFS('2014'!L:L,'2014'!F:F,A131,'2014'!C:C,B131,'2014'!D:D,"",'2014'!AA:AA,"JRO"), 0)</f>
        <v>0</v>
      </c>
      <c r="BH131" s="7" t="n">
        <f aca="false">IFERROR(BG131/BF131, 0)</f>
        <v>0</v>
      </c>
      <c r="BI131" s="0" t="n">
        <f aca="false">IFERROR(SUMIFS('2014'!$G:$G,'2014'!F:F,A131,'2014'!C:C,B131,'2014'!D:D,"",'2014'!AA:AA,"CRO",'2014'!L:L,"&lt;&gt;"), 0)</f>
        <v>0</v>
      </c>
      <c r="BJ131" s="0" t="n">
        <f aca="false">IFERROR(SUMIFS('2014'!L:L,'2014'!F:F,A131,'2014'!C:C,B131,'2014'!D:D,"",'2014'!AA:AA,"CRO"), 0)</f>
        <v>0</v>
      </c>
      <c r="BK131" s="0" t="n">
        <f aca="false">IFERROR(BJ131/BI131, 0)</f>
        <v>0</v>
      </c>
      <c r="BL131" s="0" t="n">
        <f aca="false">IFERROR(SUMIFS('2013'!$G:$G,'2013'!F:F,A131,'2013'!C:C,B131,'2013'!D:D,"",'2013'!AA:AA,"JRO",'2013'!L:L,"&lt;&gt;"), 0)</f>
        <v>0</v>
      </c>
      <c r="BM131" s="0" t="n">
        <f aca="false">IFERROR(SUMIFS('2013'!L:L,'2013'!F:F,A131,'2013'!C:C,B131,'2013'!D:D,"",'2013'!AA:AA,"JRO"), 0)</f>
        <v>0</v>
      </c>
      <c r="BN131" s="0" t="n">
        <f aca="false">IFERROR(BM131/BL131, 0)</f>
        <v>0</v>
      </c>
      <c r="BO131" s="0" t="n">
        <f aca="false">IFERROR(SUMIFS('2012'!$G:$G,'2012'!F:F,A131,'2012'!C:C,B131,'2012'!D:D,"",'2012'!AA:AA,"JRO",'2012'!L:L,"&lt;&gt;"), 0)</f>
        <v>0</v>
      </c>
      <c r="BP131" s="0" t="n">
        <f aca="false">IFERROR(SUMIFS('2012'!L:L,'2012'!F:F,A131,'2012'!C:C,B131,'2012'!D:D,"",'2012'!AA:AA,"JRO"), 0)</f>
        <v>0</v>
      </c>
      <c r="BQ131" s="0" t="n">
        <f aca="false">IFERROR(BP131/BO131, 0)</f>
        <v>0</v>
      </c>
      <c r="BR131" s="0" t="n">
        <f aca="false">IFERROR(SUMIFS('2011'!$G:$G,'2011'!F:F,A131,'2011'!C:C,B131,'2011'!D:D,"",'2011'!AA:AA,"JRO",'2011'!L:L,"&lt;&gt;"), 0)</f>
        <v>0</v>
      </c>
      <c r="BS131" s="0" t="n">
        <f aca="false">IFERROR(SUMIFS('2011'!L:L,'2011'!F:F,A131,'2011'!C:C,B131,'2011'!D:D,"",'2011'!AA:AA,"JRO"), 0)</f>
        <v>0</v>
      </c>
      <c r="BT131" s="7" t="n">
        <f aca="false">IFERROR(BS131/BR131, 0)</f>
        <v>0</v>
      </c>
      <c r="BU131" s="0" t="n">
        <f aca="false">IFERROR(SUMIFS('2010'!$G:$G,'2010'!F:F,A131,'2010'!C:C,B131,'2010'!D:D,"",'2010'!AA:AA,"JRO",'2010'!L:L,"&lt;&gt;"), 0)</f>
        <v>0</v>
      </c>
      <c r="BV131" s="0" t="n">
        <f aca="false">IFERROR(SUMIFS('2010'!L:L,'2010'!F:F,A131,'2010'!C:C,B131,'2010'!D:D,"",'2010'!AA:AA,"JRO"), 0)</f>
        <v>0</v>
      </c>
      <c r="BW131" s="7" t="n">
        <f aca="false">IFERROR(BV131/BU131, 0)</f>
        <v>0</v>
      </c>
      <c r="BX131" s="0" t="n">
        <f aca="false">IFERROR(SUMIFS('2009'!$G:$G,'2009'!F:F,A131,'2009'!C:C,B131,'2009'!D:D,"",'2009'!AA:AA,"JRO",'2009'!L:L,"&lt;&gt;"), 0)</f>
        <v>0</v>
      </c>
      <c r="BY131" s="0" t="n">
        <f aca="false">IFERROR(SUMIFS('2009'!L:L,'2009'!F:F,A131,'2009'!C:C,B131,'2009'!D:D,"",'2009'!AA:AA,"JRO"), 0)</f>
        <v>0</v>
      </c>
      <c r="BZ131" s="7" t="n">
        <f aca="false">IFERROR(BY131/BX131, 0)</f>
        <v>0</v>
      </c>
    </row>
    <row r="132" customFormat="false" ht="15" hidden="false" customHeight="false" outlineLevel="0" collapsed="false">
      <c r="A132" s="0" t="s">
        <v>97</v>
      </c>
      <c r="B132" s="1" t="s">
        <v>49</v>
      </c>
      <c r="C132" s="56" t="n">
        <f aca="false">IFERROR(AVERAGEIFS(I132:BZ132,I$2:BZ$2,"JRO escorts per deportee",I132:BZ132,"&lt;&gt;0"), 0)</f>
        <v>2.63594470046083</v>
      </c>
      <c r="D132" s="13" t="n">
        <f aca="false">IFERROR(AVERAGEIFS(I132:BZ132,I$2:BZ$2,"NRO escorts per deportee",I132:BZ132,"&lt;&gt;0"), 0)</f>
        <v>2.14925373134328</v>
      </c>
      <c r="E132" s="13" t="n">
        <f aca="false">IFERROR(AVERAGEIFS(I132:BZ132,I$2:BZ$2,"CRO escorts per deportee",I132:BZ132,"&lt;&gt;0"), 0)</f>
        <v>0</v>
      </c>
      <c r="G132" s="0" t="n">
        <f aca="false">SUM(J132,M132,P132)</f>
        <v>284</v>
      </c>
      <c r="H132" s="0" t="n">
        <f aca="false">SUM(K132,N132,Q132)</f>
        <v>716</v>
      </c>
      <c r="I132" s="7" t="n">
        <f aca="false">IFERROR(H132/G132, 0)</f>
        <v>2.52112676056338</v>
      </c>
      <c r="J132" s="0" t="n">
        <f aca="false">IFERROR(SUMIFS('2018'!$H:$H,'2018'!$C:$C,B132,'2018'!$F:$F,A132,'2018'!AA:AA,"JRO",'2018'!P:P,"&lt;&gt;")+SUMIFS('2018'!$I:$I,'2018'!$D:$D,B132,'2018'!$F:$F,A132,'2018'!AA:AA,"JRO",'2018'!Q:Q,"&lt;&gt;")+SUMIFS('2018'!$J:$J,'2018'!$E:$E,B132,'2018'!$F:$F,A132,'2018'!AA:AA,"JRO",'2018'!R:R,"&lt;&gt;"), 0)</f>
        <v>217</v>
      </c>
      <c r="K132" s="0" t="n">
        <f aca="false">IFERROR(SUMIFS('2018'!M:M,'2018'!AA:AA,"JRO",'2018'!F:F,A132,'2018'!C:C,B132)+SUMIFS('2018'!P:P,'2018'!AA:AA,"JRO",'2018'!F:F,A132,'2018'!C:C,B132)+SUMIFS('2018'!N:N,'2018'!AA:AA,"JRO",'2018'!F:F,A132,'2018'!D:D,B132)+SUMIFS('2018'!N:N,'2018'!AA:AA,"JRO",'2018'!F:F,A132,'2018'!D:D,B132)+SUMIFS('2018'!O:O,'2018'!AA:AA,"JRO",'2018'!F:F,A132,'2018'!E:E,B132)+SUMIFS('2018'!R:R,'2018'!AA:AA,"JRO",'2018'!F:F,A132,'2018'!E:E,B132), 0)</f>
        <v>572</v>
      </c>
      <c r="L132" s="7" t="n">
        <f aca="false">IFERROR(K132/J132, 0)</f>
        <v>2.63594470046083</v>
      </c>
      <c r="M132" s="0" t="n">
        <f aca="false">IFERROR(SUMIFS('2018'!$H:$H,'2018'!$C:$C,B132,'2018'!$F:$F,A132,'2018'!AA:AA,"NRO",'2018'!P:P,"&lt;&gt;")+SUMIFS('2018'!$I:$I,'2018'!$D:$D,B132,'2018'!$F:$F,A132,'2018'!AA:AA,"NRO",'2018'!Q:Q,"&lt;&gt;")+SUMIFS('2018'!$J:$J,'2018'!$E:$E,B132,'2018'!$F:$F,A132,'2018'!AA:AA,"NRO",'2018'!R:R,"&lt;&gt;"), 0)</f>
        <v>67</v>
      </c>
      <c r="N132" s="0" t="n">
        <f aca="false">IFERROR(SUMIFS('2018'!M:M,'2018'!AA:AA,"NRO",'2018'!F:F,A132,'2018'!C:C,B132)+SUMIFS('2018'!P:P,'2018'!AA:AA,"NRO",'2018'!F:F,A132,'2018'!C:C,B132)+SUMIFS('2018'!N:N,'2018'!AA:AA,"NRO",'2018'!F:F,A132,'2018'!D:D,B132)+SUMIFS('2018'!N:N,'2018'!AA:AA,"NRO",'2018'!F:F,A132,'2018'!D:D,B132)+SUMIFS('2018'!O:O,'2018'!AA:AA,"NRO",'2018'!F:F,A132,'2018'!E:E,B132)+SUMIFS('2018'!R:R,'2018'!AA:AA,"NRO",'2018'!F:F,A132,'2018'!E:E,B132), 0)</f>
        <v>144</v>
      </c>
      <c r="O132" s="7" t="n">
        <f aca="false">IFERROR(N132/M132, 0)</f>
        <v>2.14925373134328</v>
      </c>
      <c r="P132" s="0" t="n">
        <f aca="false">IFERROR(SUMIFS('2018'!$H:$H,'2018'!$C:$C,B132,'2018'!$F:$F,A132,'2018'!AA:AA,"CRO")+SUMIFS('2018'!$I:$I,'2018'!$D:$D,B132,'2018'!$F:$F,A132,'2018'!AA:AA,"CRO")+SUMIFS('2018'!$J:$J,'2018'!$E:$E,B132,'2018'!$F:$F,A132,'2018'!AA:AA,"CRO"), 0)</f>
        <v>0</v>
      </c>
      <c r="Q132" s="0" t="n">
        <f aca="false">IFERROR(SUMIFS('2018'!M:M,'2018'!AA:AA,"CRO",'2018'!F:F,A132,'2018'!C:C,B132)+SUMIFS('2018'!P:P,'2018'!AA:AA,"CRO",'2018'!F:F,A132,'2018'!C:C,B132)+SUMIFS('2018'!N:N,'2018'!AA:AA,"CRO",'2018'!F:F,A132,'2018'!D:D,B132)+SUMIFS('2018'!N:N,'2018'!AA:AA,"CRO",'2018'!F:F,A132,'2018'!D:D,B132)+SUMIFS('2018'!O:O,'2018'!AA:AA,"CRO",'2018'!F:F,A132,'2018'!E:E,B132)+SUMIFS('2018'!R:R,'2018'!AA:AA,"CRO",'2018'!F:F,A132,'2018'!E:E,B132), 0)</f>
        <v>0</v>
      </c>
      <c r="R132" s="7" t="n">
        <f aca="false">IFERROR(Q132/P132, 0)</f>
        <v>0</v>
      </c>
      <c r="S132" s="7" t="n">
        <f aca="false">SUM(V132,Y132,AB132)</f>
        <v>0</v>
      </c>
      <c r="T132" s="7" t="n">
        <f aca="false">SUM(W132,Z132,AC132)</f>
        <v>0</v>
      </c>
      <c r="U132" s="7" t="n">
        <f aca="false">IFERROR(T132/S132, 0)</f>
        <v>0</v>
      </c>
      <c r="V132" s="0" t="n">
        <f aca="false">SUMIFS('2017'!$H:$H,'2017'!$C:$C,B132,'2017'!$F:$F,A132,'2017'!AA:AA,"JRO",'2017'!P:P,"&lt;&gt;")+SUMIFS('2017'!$I:$I,'2017'!$D:$D,B132,'2017'!$F:$F,A132,'2017'!AA:AA,"JRO",'2017'!Q:Q,"&lt;&gt;")+SUMIFS('2017'!$J:$J,'2017'!$E:$E,B132,'2017'!$F:$F,A132,'2017'!AA:AA,"JRO",'2017'!R:R,"&lt;&gt;")</f>
        <v>0</v>
      </c>
      <c r="W132" s="0" t="n">
        <f aca="false">IFERROR(SUMIFS('2017'!M:M,'2017'!AA:AA,"JRO",'2017'!F:F,A132,'2017'!C:C,B132)+SUMIFS('2017'!P:P,'2017'!AA:AA,"JRO",'2017'!F:F,A132,'2017'!C:C,B132)+SUMIFS('2017'!N:N,'2017'!AA:AA,"JRO",'2017'!F:F,A132,'2017'!D:D,B132)+SUMIFS('2017'!N:N,'2017'!AA:AA,"JRO",'2017'!F:F,A132,'2017'!D:D,B132)+SUMIFS('2017'!O:O,'2017'!AA:AA,"JRO",'2017'!F:F,A132,'2017'!E:E,B132)+SUMIFS('2017'!R:R,'2017'!AA:AA,"JRO",'2017'!F:F,A132,'2017'!E:E,B132), 0)</f>
        <v>0</v>
      </c>
      <c r="X132" s="7" t="n">
        <f aca="false">IFERROR(W132/V132, 0)</f>
        <v>0</v>
      </c>
      <c r="Y132" s="0" t="n">
        <f aca="false">IFERROR(SUMIFS('2017'!$H:$H,'2017'!$C:$C,B132,'2017'!$F:$F,A132,'2017'!AA:AA,"NRO",'2017'!P:P,"&lt;&gt;")+SUMIFS('2017'!$I:$I,'2017'!$D:$D,B132,'2017'!$F:$F,A132,'2017'!AA:AA,"NRO",'2017'!Q:Q,"&lt;&gt;")+SUMIFS('2017'!$J:$J,'2017'!$E:$E,B132,'2017'!$F:$F,A132,'2017'!AA:AA,"NRO",'2017'!R:R,"&lt;&gt;"), 0)</f>
        <v>0</v>
      </c>
      <c r="Z132" s="0" t="n">
        <f aca="false">IFERROR(SUMIFS('2017'!M:M,'2017'!AA:AA,"NRO",'2017'!F:F,A132,'2017'!C:C,B132)+SUMIFS('2017'!P:P,'2017'!AA:AA,"NRO",'2017'!F:F,A132,'2017'!C:C,B132)+SUMIFS('2017'!N:N,'2017'!AA:AA,"NRO",'2017'!F:F,A132,'2017'!D:D,B132)+SUMIFS('2017'!N:N,'2017'!AA:AA,"NRO",'2017'!F:F,A132,'2017'!D:D,B132)+SUMIFS('2017'!O:O,'2017'!AA:AA,"NRO",'2017'!F:F,A132,'2017'!E:E,B132)+SUMIFS('2017'!R:R,'2017'!AA:AA,"NRO",'2017'!F:F,A132,'2017'!E:E,B132), 0)</f>
        <v>0</v>
      </c>
      <c r="AA132" s="7" t="n">
        <f aca="false">IFERROR(Z132/Y132, 0)</f>
        <v>0</v>
      </c>
      <c r="AB132" s="0" t="n">
        <f aca="false">IFERROR(SUMIFS('2017'!$H:$H,'2017'!$C:$C,B132,'2017'!$F:$F,A132,'2017'!AA:AA,"CRO",'2017'!P:P,"&lt;&gt;")+SUMIFS('2017'!$I:$I,'2017'!$D:$D,B132,'2017'!$F:$F,A132,'2017'!AA:AA,"CRO",'2017'!Q:Q,"&lt;&gt;")+SUMIFS('2017'!$J:$J,'2017'!$E:$E,B132,'2017'!$F:$F,A132,'2017'!AA:AA,"CRO",'2017'!R:R,"&lt;&gt;"), 0)</f>
        <v>0</v>
      </c>
      <c r="AC132" s="0" t="n">
        <f aca="false">IFERROR(SUMIFS('2017'!M:M,'2017'!AA:AA,"CRO",'2017'!F:F,A132,'2017'!C:C,B132)+SUMIFS('2017'!P:P,'2017'!AA:AA,"CRO",'2017'!F:F,A132,'2017'!C:C,B132)+SUMIFS('2017'!N:N,'2017'!AA:AA,"CRO",'2017'!F:F,A132,'2017'!D:D,B132)+SUMIFS('2017'!N:N,'2017'!AA:AA,"CRO",'2017'!F:F,A132,'2017'!D:D,B132)+SUMIFS('2017'!O:O,'2017'!AA:AA,"CRO",'2017'!F:F,A132,'2017'!E:E,B132)+SUMIFS('2017'!R:R,'2017'!AA:AA,"CRO",'2017'!F:F,A132,'2017'!E:E,B132), 0)</f>
        <v>0</v>
      </c>
      <c r="AD132" s="0" t="n">
        <f aca="false">IFERROR(AC132/AB132, 0)</f>
        <v>0</v>
      </c>
      <c r="AE132" s="0" t="n">
        <f aca="false">SUM(AH132,AK132,AN132)</f>
        <v>0</v>
      </c>
      <c r="AF132" s="0" t="n">
        <f aca="false">SUM(AI132,AL132,AO132)</f>
        <v>0</v>
      </c>
      <c r="AG132" s="7" t="n">
        <f aca="false">IFERROR(AF132/AE132, 0)</f>
        <v>0</v>
      </c>
      <c r="AH132" s="0" t="n">
        <f aca="false">IFERROR(SUMIFS('2016'!$G:$G,'2016'!F:F,A132,'2016'!C:C,B132,'2016'!D:D,"",'2016'!AA:AA,"JRO",'2016'!L:L,"&lt;&gt;"), 0)</f>
        <v>0</v>
      </c>
      <c r="AI132" s="0" t="n">
        <f aca="false">IFERROR(SUMIFS('2016'!L:L,'2016'!F:F,A132,'2016'!C:C,B132,'2016'!D:D,"",'2016'!AA:AA,"JRO"), 0)</f>
        <v>0</v>
      </c>
      <c r="AJ132" s="7" t="n">
        <f aca="false">IFERROR(AI132/AH132, 0)</f>
        <v>0</v>
      </c>
      <c r="AK132" s="0" t="n">
        <f aca="false">IFERROR(SUMIFS('2016'!$G:$G,'2016'!F:F,A132,'2016'!C:C,B132,'2016'!D:D,"",'2016'!AA:AA,"NRO",'2016'!L:L,"&lt;&gt;"), 0)</f>
        <v>0</v>
      </c>
      <c r="AL132" s="0" t="n">
        <f aca="false">IFERROR(SUMIFS('2016'!L:L,'2016'!F:F,A132,'2016'!C:C,B132,'2016'!D:D,"",'2016'!AA:AA,"NRO"), 0)</f>
        <v>0</v>
      </c>
      <c r="AM132" s="0" t="n">
        <f aca="false">IFERROR(AL132/AK132, 0)</f>
        <v>0</v>
      </c>
      <c r="AN132" s="0" t="n">
        <f aca="false">IFERROR(SUMIFS('2016'!$G:$G,'2016'!F:F,A132,'2016'!C:C,B132,'2016'!D:D,"",'2016'!AA:AA,"CRO",'2016'!L:L,"&lt;&gt;"), 0)</f>
        <v>0</v>
      </c>
      <c r="AO132" s="0" t="n">
        <f aca="false">IFERROR(SUMIFS('2016'!L:L,'2016'!F:F,A132,'2016'!C:C,B132,'2016'!D:D,"",'2016'!AA:AA,"CRO"), 0)</f>
        <v>0</v>
      </c>
      <c r="AP132" s="0" t="n">
        <f aca="false">IFERROR(AO132/AN132, 0)</f>
        <v>0</v>
      </c>
      <c r="AQ132" s="0" t="n">
        <f aca="false">SUM(AT132,AW132,AZ132)</f>
        <v>0</v>
      </c>
      <c r="AR132" s="0" t="n">
        <f aca="false">SUM(AU132,AX132,BA132)</f>
        <v>0</v>
      </c>
      <c r="AS132" s="7" t="n">
        <f aca="false">IFERROR(AR132/AQ132, 0)</f>
        <v>0</v>
      </c>
      <c r="AT132" s="0" t="n">
        <f aca="false">IFERROR(SUMIFS('2015'!$G:$G,'2015'!F:F,A132,'2015'!C:C,B132,'2015'!D:D,"",'2015'!AA:AA,"JRO",'2015'!L:L,"&lt;&gt;"), 0)</f>
        <v>0</v>
      </c>
      <c r="AU132" s="0" t="n">
        <f aca="false">IFERROR(SUMIFS('2015'!L:L,'2015'!F:F,A132,'2015'!C:C,B132,'2015'!D:D,"",'2015'!AA:AA,"JRO"), 0)</f>
        <v>0</v>
      </c>
      <c r="AV132" s="0" t="n">
        <f aca="false">IFERROR(AU132/AT132, 0)</f>
        <v>0</v>
      </c>
      <c r="AW132" s="0" t="n">
        <f aca="false">IFERROR(SUMIFS('2015'!$G:$G,'2015'!F:F,A132,'2015'!C:C,B132,'2015'!D:D,"",'2015'!AA:AA,"NRO",'2015'!L:L,"&lt;&gt;"), 0)</f>
        <v>0</v>
      </c>
      <c r="AX132" s="0" t="n">
        <f aca="false">IFERROR(SUMIFS('2015'!L:L,'2015'!F:F,A132,'2015'!C:C,B132,'2015'!D:D,"",'2015'!AA:AA,"NRO"), 0)</f>
        <v>0</v>
      </c>
      <c r="AY132" s="0" t="n">
        <f aca="false">IFERROR(AX132/AW132, 0)</f>
        <v>0</v>
      </c>
      <c r="AZ132" s="0" t="n">
        <f aca="false">IFERROR(SUMIFS('2015'!$G:$G,'2015'!F:F,A132,'2015'!C:C,B132,'2015'!D:D,"",'2015'!AA:AA,"CRO",'2015'!L:L,"&lt;&gt;"), 0)</f>
        <v>0</v>
      </c>
      <c r="BA132" s="0" t="n">
        <f aca="false">IFERROR(SUMIFS('2015'!L:L,'2015'!F:F,A132,'2015'!C:C,B132,'2015'!D:D,"",'2015'!AA:AA,"CRO"), 0)</f>
        <v>0</v>
      </c>
      <c r="BB132" s="0" t="n">
        <f aca="false">IFERROR(BA132/AZ132, 0)</f>
        <v>0</v>
      </c>
      <c r="BC132" s="0" t="n">
        <f aca="false">SUM(BF132,BI132)</f>
        <v>0</v>
      </c>
      <c r="BD132" s="0" t="n">
        <f aca="false">SUM(BG132,BJ132)</f>
        <v>0</v>
      </c>
      <c r="BE132" s="7" t="n">
        <f aca="false">IFERROR(BD132/BC132, 0)</f>
        <v>0</v>
      </c>
      <c r="BF132" s="0" t="n">
        <f aca="false">IFERROR(SUMIFS('2014'!$G:$G,'2014'!F:F,A132,'2014'!C:C,B132,'2014'!D:D,"",'2014'!AA:AA,"JRO",'2014'!L:L,"&lt;&gt;"), 0)</f>
        <v>0</v>
      </c>
      <c r="BG132" s="0" t="n">
        <f aca="false">IFERROR(SUMIFS('2014'!L:L,'2014'!F:F,A132,'2014'!C:C,B132,'2014'!D:D,"",'2014'!AA:AA,"JRO"), 0)</f>
        <v>0</v>
      </c>
      <c r="BH132" s="7" t="n">
        <f aca="false">IFERROR(BG132/BF132, 0)</f>
        <v>0</v>
      </c>
      <c r="BI132" s="0" t="n">
        <f aca="false">IFERROR(SUMIFS('2014'!$G:$G,'2014'!F:F,A132,'2014'!C:C,B132,'2014'!D:D,"",'2014'!AA:AA,"CRO",'2014'!L:L,"&lt;&gt;"), 0)</f>
        <v>0</v>
      </c>
      <c r="BJ132" s="0" t="n">
        <f aca="false">IFERROR(SUMIFS('2014'!L:L,'2014'!F:F,A132,'2014'!C:C,B132,'2014'!D:D,"",'2014'!AA:AA,"CRO"), 0)</f>
        <v>0</v>
      </c>
      <c r="BK132" s="0" t="n">
        <f aca="false">IFERROR(BJ132/BI132, 0)</f>
        <v>0</v>
      </c>
      <c r="BL132" s="0" t="n">
        <f aca="false">IFERROR(SUMIFS('2013'!$G:$G,'2013'!F:F,A132,'2013'!C:C,B132,'2013'!D:D,"",'2013'!AA:AA,"JRO",'2013'!L:L,"&lt;&gt;"), 0)</f>
        <v>0</v>
      </c>
      <c r="BM132" s="0" t="n">
        <f aca="false">IFERROR(SUMIFS('2013'!L:L,'2013'!F:F,A132,'2013'!C:C,B132,'2013'!D:D,"",'2013'!AA:AA,"JRO"), 0)</f>
        <v>0</v>
      </c>
      <c r="BN132" s="0" t="n">
        <f aca="false">IFERROR(BM132/BL132, 0)</f>
        <v>0</v>
      </c>
      <c r="BO132" s="0" t="n">
        <f aca="false">IFERROR(SUMIFS('2012'!$G:$G,'2012'!F:F,A132,'2012'!C:C,B132,'2012'!D:D,"",'2012'!AA:AA,"JRO",'2012'!L:L,"&lt;&gt;"), 0)</f>
        <v>0</v>
      </c>
      <c r="BP132" s="0" t="n">
        <f aca="false">IFERROR(SUMIFS('2012'!L:L,'2012'!F:F,A132,'2012'!C:C,B132,'2012'!D:D,"",'2012'!AA:AA,"JRO"), 0)</f>
        <v>0</v>
      </c>
      <c r="BQ132" s="0" t="n">
        <f aca="false">IFERROR(BP132/BO132, 0)</f>
        <v>0</v>
      </c>
      <c r="BR132" s="0" t="n">
        <f aca="false">IFERROR(SUMIFS('2011'!$G:$G,'2011'!F:F,A132,'2011'!C:C,B132,'2011'!D:D,"",'2011'!AA:AA,"JRO",'2011'!L:L,"&lt;&gt;"), 0)</f>
        <v>0</v>
      </c>
      <c r="BS132" s="0" t="n">
        <f aca="false">IFERROR(SUMIFS('2011'!L:L,'2011'!F:F,A132,'2011'!C:C,B132,'2011'!D:D,"",'2011'!AA:AA,"JRO"), 0)</f>
        <v>0</v>
      </c>
      <c r="BT132" s="7" t="n">
        <f aca="false">IFERROR(BS132/BR132, 0)</f>
        <v>0</v>
      </c>
      <c r="BU132" s="0" t="n">
        <f aca="false">IFERROR(SUMIFS('2010'!$G:$G,'2010'!F:F,A132,'2010'!C:C,B132,'2010'!D:D,"",'2010'!AA:AA,"JRO",'2010'!L:L,"&lt;&gt;"), 0)</f>
        <v>0</v>
      </c>
      <c r="BV132" s="0" t="n">
        <f aca="false">IFERROR(SUMIFS('2010'!L:L,'2010'!F:F,A132,'2010'!C:C,B132,'2010'!D:D,"",'2010'!AA:AA,"JRO"), 0)</f>
        <v>0</v>
      </c>
      <c r="BW132" s="7" t="n">
        <f aca="false">IFERROR(BV132/BU132, 0)</f>
        <v>0</v>
      </c>
      <c r="BX132" s="0" t="n">
        <f aca="false">IFERROR(SUMIFS('2009'!$G:$G,'2009'!F:F,A132,'2009'!C:C,B132,'2009'!D:D,"",'2009'!AA:AA,"JRO",'2009'!L:L,"&lt;&gt;"), 0)</f>
        <v>0</v>
      </c>
      <c r="BY132" s="0" t="n">
        <f aca="false">IFERROR(SUMIFS('2009'!L:L,'2009'!F:F,A132,'2009'!C:C,B132,'2009'!D:D,"",'2009'!AA:AA,"JRO"), 0)</f>
        <v>0</v>
      </c>
      <c r="BZ132" s="7" t="n">
        <f aca="false">IFERROR(BY132/BX132, 0)</f>
        <v>0</v>
      </c>
    </row>
    <row r="133" customFormat="false" ht="15" hidden="false" customHeight="false" outlineLevel="0" collapsed="false">
      <c r="A133" s="0" t="s">
        <v>97</v>
      </c>
      <c r="B133" s="17" t="s">
        <v>67</v>
      </c>
      <c r="C133" s="56" t="n">
        <f aca="false">IFERROR(AVERAGEIFS(I133:BZ133,I$2:BZ$2,"JRO escorts per deportee",I133:BZ133,"&lt;&gt;0"), 0)</f>
        <v>0.598317520152112</v>
      </c>
      <c r="D133" s="13" t="n">
        <f aca="false">IFERROR(AVERAGEIFS(I133:BZ133,I$2:BZ$2,"NRO escorts per deportee",I133:BZ133,"&lt;&gt;0"), 0)</f>
        <v>0.664596273291926</v>
      </c>
      <c r="E133" s="13" t="n">
        <f aca="false">IFERROR(AVERAGEIFS(I133:BZ133,I$2:BZ$2,"CRO escorts per deportee",I133:BZ133,"&lt;&gt;0"), 0)</f>
        <v>0</v>
      </c>
      <c r="G133" s="0" t="n">
        <f aca="false">SUM(J133,M133,P133)</f>
        <v>2073</v>
      </c>
      <c r="H133" s="0" t="n">
        <f aca="false">SUM(K133,N133,Q133)</f>
        <v>805</v>
      </c>
      <c r="I133" s="7" t="n">
        <f aca="false">IFERROR(H133/G133, 0)</f>
        <v>0.388326097443319</v>
      </c>
      <c r="J133" s="0" t="n">
        <f aca="false">IFERROR(SUMIFS('2018'!$H:$H,'2018'!$C:$C,B133,'2018'!$F:$F,A133,'2018'!AA:AA,"JRO",'2018'!P:P,"&lt;&gt;")+SUMIFS('2018'!$I:$I,'2018'!$D:$D,B133,'2018'!$F:$F,A133,'2018'!AA:AA,"JRO",'2018'!Q:Q,"&lt;&gt;")+SUMIFS('2018'!$J:$J,'2018'!$E:$E,B133,'2018'!$F:$F,A133,'2018'!AA:AA,"JRO",'2018'!R:R,"&lt;&gt;"), 0)</f>
        <v>1912</v>
      </c>
      <c r="K133" s="0" t="n">
        <f aca="false">IFERROR(SUMIFS('2018'!M:M,'2018'!AA:AA,"JRO",'2018'!F:F,A133,'2018'!C:C,B133)+SUMIFS('2018'!P:P,'2018'!AA:AA,"JRO",'2018'!F:F,A133,'2018'!C:C,B133)+SUMIFS('2018'!N:N,'2018'!AA:AA,"JRO",'2018'!F:F,A133,'2018'!D:D,B133)+SUMIFS('2018'!N:N,'2018'!AA:AA,"JRO",'2018'!F:F,A133,'2018'!D:D,B133)+SUMIFS('2018'!O:O,'2018'!AA:AA,"JRO",'2018'!F:F,A133,'2018'!E:E,B133)+SUMIFS('2018'!R:R,'2018'!AA:AA,"JRO",'2018'!F:F,A133,'2018'!E:E,B133), 0)</f>
        <v>698</v>
      </c>
      <c r="L133" s="7" t="n">
        <f aca="false">IFERROR(K133/J133, 0)</f>
        <v>0.365062761506276</v>
      </c>
      <c r="M133" s="0" t="n">
        <f aca="false">IFERROR(SUMIFS('2018'!$H:$H,'2018'!$C:$C,B133,'2018'!$F:$F,A133,'2018'!AA:AA,"NRO",'2018'!P:P,"&lt;&gt;")+SUMIFS('2018'!$I:$I,'2018'!$D:$D,B133,'2018'!$F:$F,A133,'2018'!AA:AA,"NRO",'2018'!Q:Q,"&lt;&gt;")+SUMIFS('2018'!$J:$J,'2018'!$E:$E,B133,'2018'!$F:$F,A133,'2018'!AA:AA,"NRO",'2018'!R:R,"&lt;&gt;"), 0)</f>
        <v>161</v>
      </c>
      <c r="N133" s="0" t="n">
        <f aca="false">IFERROR(SUMIFS('2018'!M:M,'2018'!AA:AA,"NRO",'2018'!F:F,A133,'2018'!C:C,B133)+SUMIFS('2018'!P:P,'2018'!AA:AA,"NRO",'2018'!F:F,A133,'2018'!C:C,B133)+SUMIFS('2018'!N:N,'2018'!AA:AA,"NRO",'2018'!F:F,A133,'2018'!D:D,B133)+SUMIFS('2018'!N:N,'2018'!AA:AA,"NRO",'2018'!F:F,A133,'2018'!D:D,B133)+SUMIFS('2018'!O:O,'2018'!AA:AA,"NRO",'2018'!F:F,A133,'2018'!E:E,B133)+SUMIFS('2018'!R:R,'2018'!AA:AA,"NRO",'2018'!F:F,A133,'2018'!E:E,B133), 0)</f>
        <v>107</v>
      </c>
      <c r="O133" s="7" t="n">
        <f aca="false">IFERROR(N133/M133, 0)</f>
        <v>0.664596273291926</v>
      </c>
      <c r="P133" s="0" t="n">
        <f aca="false">IFERROR(SUMIFS('2018'!$H:$H,'2018'!$C:$C,B133,'2018'!$F:$F,A133,'2018'!AA:AA,"CRO")+SUMIFS('2018'!$I:$I,'2018'!$D:$D,B133,'2018'!$F:$F,A133,'2018'!AA:AA,"CRO")+SUMIFS('2018'!$J:$J,'2018'!$E:$E,B133,'2018'!$F:$F,A133,'2018'!AA:AA,"CRO"), 0)</f>
        <v>0</v>
      </c>
      <c r="Q133" s="0" t="n">
        <f aca="false">IFERROR(SUMIFS('2018'!M:M,'2018'!AA:AA,"CRO",'2018'!F:F,A133,'2018'!C:C,B133)+SUMIFS('2018'!P:P,'2018'!AA:AA,"CRO",'2018'!F:F,A133,'2018'!C:C,B133)+SUMIFS('2018'!N:N,'2018'!AA:AA,"CRO",'2018'!F:F,A133,'2018'!D:D,B133)+SUMIFS('2018'!N:N,'2018'!AA:AA,"CRO",'2018'!F:F,A133,'2018'!D:D,B133)+SUMIFS('2018'!O:O,'2018'!AA:AA,"CRO",'2018'!F:F,A133,'2018'!E:E,B133)+SUMIFS('2018'!R:R,'2018'!AA:AA,"CRO",'2018'!F:F,A133,'2018'!E:E,B133), 0)</f>
        <v>0</v>
      </c>
      <c r="R133" s="7" t="n">
        <f aca="false">IFERROR(Q133/P133, 0)</f>
        <v>0</v>
      </c>
      <c r="S133" s="7" t="n">
        <f aca="false">SUM(V133,Y133,AB133)</f>
        <v>776</v>
      </c>
      <c r="T133" s="7" t="n">
        <f aca="false">SUM(W133,Z133,AC133)</f>
        <v>177</v>
      </c>
      <c r="U133" s="7" t="n">
        <f aca="false">IFERROR(T133/S133, 0)</f>
        <v>0.228092783505155</v>
      </c>
      <c r="V133" s="0" t="n">
        <f aca="false">SUMIFS('2017'!$H:$H,'2017'!$C:$C,B133,'2017'!$F:$F,A133,'2017'!AA:AA,"JRO",'2017'!P:P,"&lt;&gt;")+SUMIFS('2017'!$I:$I,'2017'!$D:$D,B133,'2017'!$F:$F,A133,'2017'!AA:AA,"JRO",'2017'!Q:Q,"&lt;&gt;")+SUMIFS('2017'!$J:$J,'2017'!$E:$E,B133,'2017'!$F:$F,A133,'2017'!AA:AA,"JRO",'2017'!R:R,"&lt;&gt;")</f>
        <v>776</v>
      </c>
      <c r="W133" s="0" t="n">
        <f aca="false">IFERROR(SUMIFS('2017'!M:M,'2017'!AA:AA,"JRO",'2017'!F:F,A133,'2017'!C:C,B133)+SUMIFS('2017'!P:P,'2017'!AA:AA,"JRO",'2017'!F:F,A133,'2017'!C:C,B133)+SUMIFS('2017'!N:N,'2017'!AA:AA,"JRO",'2017'!F:F,A133,'2017'!D:D,B133)+SUMIFS('2017'!N:N,'2017'!AA:AA,"JRO",'2017'!F:F,A133,'2017'!D:D,B133)+SUMIFS('2017'!O:O,'2017'!AA:AA,"JRO",'2017'!F:F,A133,'2017'!E:E,B133)+SUMIFS('2017'!R:R,'2017'!AA:AA,"JRO",'2017'!F:F,A133,'2017'!E:E,B133), 0)</f>
        <v>177</v>
      </c>
      <c r="X133" s="7" t="n">
        <f aca="false">IFERROR(W133/V133, 0)</f>
        <v>0.228092783505155</v>
      </c>
      <c r="Y133" s="0" t="n">
        <f aca="false">IFERROR(SUMIFS('2017'!$H:$H,'2017'!$C:$C,B133,'2017'!$F:$F,A133,'2017'!AA:AA,"NRO",'2017'!P:P,"&lt;&gt;")+SUMIFS('2017'!$I:$I,'2017'!$D:$D,B133,'2017'!$F:$F,A133,'2017'!AA:AA,"NRO",'2017'!Q:Q,"&lt;&gt;")+SUMIFS('2017'!$J:$J,'2017'!$E:$E,B133,'2017'!$F:$F,A133,'2017'!AA:AA,"NRO",'2017'!R:R,"&lt;&gt;"), 0)</f>
        <v>0</v>
      </c>
      <c r="Z133" s="0" t="n">
        <f aca="false">IFERROR(SUMIFS('2017'!M:M,'2017'!AA:AA,"NRO",'2017'!F:F,A133,'2017'!C:C,B133)+SUMIFS('2017'!P:P,'2017'!AA:AA,"NRO",'2017'!F:F,A133,'2017'!C:C,B133)+SUMIFS('2017'!N:N,'2017'!AA:AA,"NRO",'2017'!F:F,A133,'2017'!D:D,B133)+SUMIFS('2017'!N:N,'2017'!AA:AA,"NRO",'2017'!F:F,A133,'2017'!D:D,B133)+SUMIFS('2017'!O:O,'2017'!AA:AA,"NRO",'2017'!F:F,A133,'2017'!E:E,B133)+SUMIFS('2017'!R:R,'2017'!AA:AA,"NRO",'2017'!F:F,A133,'2017'!E:E,B133), 0)</f>
        <v>0</v>
      </c>
      <c r="AA133" s="7" t="n">
        <f aca="false">IFERROR(Z133/Y133, 0)</f>
        <v>0</v>
      </c>
      <c r="AB133" s="0" t="n">
        <f aca="false">IFERROR(SUMIFS('2017'!$H:$H,'2017'!$C:$C,B133,'2017'!$F:$F,A133,'2017'!AA:AA,"CRO",'2017'!P:P,"&lt;&gt;")+SUMIFS('2017'!$I:$I,'2017'!$D:$D,B133,'2017'!$F:$F,A133,'2017'!AA:AA,"CRO",'2017'!Q:Q,"&lt;&gt;")+SUMIFS('2017'!$J:$J,'2017'!$E:$E,B133,'2017'!$F:$F,A133,'2017'!AA:AA,"CRO",'2017'!R:R,"&lt;&gt;"), 0)</f>
        <v>0</v>
      </c>
      <c r="AC133" s="0" t="n">
        <f aca="false">IFERROR(SUMIFS('2017'!M:M,'2017'!AA:AA,"CRO",'2017'!F:F,A133,'2017'!C:C,B133)+SUMIFS('2017'!P:P,'2017'!AA:AA,"CRO",'2017'!F:F,A133,'2017'!C:C,B133)+SUMIFS('2017'!N:N,'2017'!AA:AA,"CRO",'2017'!F:F,A133,'2017'!D:D,B133)+SUMIFS('2017'!N:N,'2017'!AA:AA,"CRO",'2017'!F:F,A133,'2017'!D:D,B133)+SUMIFS('2017'!O:O,'2017'!AA:AA,"CRO",'2017'!F:F,A133,'2017'!E:E,B133)+SUMIFS('2017'!R:R,'2017'!AA:AA,"CRO",'2017'!F:F,A133,'2017'!E:E,B133), 0)</f>
        <v>0</v>
      </c>
      <c r="AD133" s="0" t="n">
        <f aca="false">IFERROR(AC133/AB133, 0)</f>
        <v>0</v>
      </c>
      <c r="AE133" s="0" t="n">
        <f aca="false">SUM(AH133,AK133,AN133)</f>
        <v>1173</v>
      </c>
      <c r="AF133" s="0" t="n">
        <f aca="false">SUM(AI133,AL133,AO133)</f>
        <v>712</v>
      </c>
      <c r="AG133" s="7" t="n">
        <f aca="false">IFERROR(AF133/AE133, 0)</f>
        <v>0.606990622335891</v>
      </c>
      <c r="AH133" s="0" t="n">
        <f aca="false">IFERROR(SUMIFS('2016'!$G:$G,'2016'!F:F,A133,'2016'!C:C,B133,'2016'!D:D,"",'2016'!AA:AA,"JRO",'2016'!L:L,"&lt;&gt;"), 0)</f>
        <v>1148</v>
      </c>
      <c r="AI133" s="0" t="n">
        <f aca="false">IFERROR(SUMIFS('2016'!L:L,'2016'!F:F,A133,'2016'!C:C,B133,'2016'!D:D,"",'2016'!AA:AA,"JRO"), 0)</f>
        <v>687</v>
      </c>
      <c r="AJ133" s="7" t="n">
        <f aca="false">IFERROR(AI133/AH133, 0)</f>
        <v>0.598432055749129</v>
      </c>
      <c r="AK133" s="0" t="n">
        <f aca="false">IFERROR(SUMIFS('2016'!$G:$G,'2016'!F:F,A133,'2016'!C:C,B133,'2016'!D:D,"",'2016'!AA:AA,"NRO",'2016'!L:L,"&lt;&gt;"), 0)</f>
        <v>25</v>
      </c>
      <c r="AL133" s="0" t="n">
        <f aca="false">IFERROR(SUMIFS('2016'!L:L,'2016'!F:F,A133,'2016'!C:C,B133,'2016'!D:D,"",'2016'!AA:AA,"NRO"), 0)</f>
        <v>25</v>
      </c>
      <c r="AM133" s="0" t="n">
        <f aca="false">IFERROR(AL133/AK133, 0)</f>
        <v>1</v>
      </c>
      <c r="AN133" s="0" t="n">
        <f aca="false">IFERROR(SUMIFS('2016'!$G:$G,'2016'!F:F,A133,'2016'!C:C,B133,'2016'!D:D,"",'2016'!AA:AA,"CRO",'2016'!L:L,"&lt;&gt;"), 0)</f>
        <v>0</v>
      </c>
      <c r="AO133" s="0" t="n">
        <f aca="false">IFERROR(SUMIFS('2016'!L:L,'2016'!F:F,A133,'2016'!C:C,B133,'2016'!D:D,"",'2016'!AA:AA,"CRO"), 0)</f>
        <v>0</v>
      </c>
      <c r="AP133" s="0" t="n">
        <f aca="false">IFERROR(AO133/AN133, 0)</f>
        <v>0</v>
      </c>
      <c r="AQ133" s="0" t="n">
        <f aca="false">SUM(AT133,AW133,AZ133)</f>
        <v>77</v>
      </c>
      <c r="AR133" s="0" t="n">
        <f aca="false">SUM(AU133,AX133,BA133)</f>
        <v>77</v>
      </c>
      <c r="AS133" s="7" t="n">
        <f aca="false">IFERROR(AR133/AQ133, 0)</f>
        <v>1</v>
      </c>
      <c r="AT133" s="0" t="n">
        <f aca="false">IFERROR(SUMIFS('2015'!$G:$G,'2015'!F:F,A133,'2015'!C:C,B133,'2015'!D:D,"",'2015'!AA:AA,"JRO",'2015'!L:L,"&lt;&gt;"), 0)</f>
        <v>77</v>
      </c>
      <c r="AU133" s="0" t="n">
        <f aca="false">IFERROR(SUMIFS('2015'!L:L,'2015'!F:F,A133,'2015'!C:C,B133,'2015'!D:D,"",'2015'!AA:AA,"JRO"), 0)</f>
        <v>77</v>
      </c>
      <c r="AV133" s="0" t="n">
        <f aca="false">IFERROR(AU133/AT133, 0)</f>
        <v>1</v>
      </c>
      <c r="AW133" s="0" t="n">
        <f aca="false">IFERROR(SUMIFS('2015'!$G:$G,'2015'!F:F,A133,'2015'!C:C,B133,'2015'!D:D,"",'2015'!AA:AA,"NRO",'2015'!L:L,"&lt;&gt;"), 0)</f>
        <v>0</v>
      </c>
      <c r="AX133" s="0" t="n">
        <f aca="false">IFERROR(SUMIFS('2015'!L:L,'2015'!F:F,A133,'2015'!C:C,B133,'2015'!D:D,"",'2015'!AA:AA,"NRO"), 0)</f>
        <v>0</v>
      </c>
      <c r="AY133" s="0" t="n">
        <f aca="false">IFERROR(AX133/AW133, 0)</f>
        <v>0</v>
      </c>
      <c r="AZ133" s="0" t="n">
        <f aca="false">IFERROR(SUMIFS('2015'!$G:$G,'2015'!F:F,A133,'2015'!C:C,B133,'2015'!D:D,"",'2015'!AA:AA,"CRO",'2015'!L:L,"&lt;&gt;"), 0)</f>
        <v>0</v>
      </c>
      <c r="BA133" s="0" t="n">
        <f aca="false">IFERROR(SUMIFS('2015'!L:L,'2015'!F:F,A133,'2015'!C:C,B133,'2015'!D:D,"",'2015'!AA:AA,"CRO"), 0)</f>
        <v>0</v>
      </c>
      <c r="BB133" s="0" t="n">
        <f aca="false">IFERROR(BA133/AZ133, 0)</f>
        <v>0</v>
      </c>
      <c r="BC133" s="0" t="n">
        <f aca="false">SUM(BF133,BI133)</f>
        <v>15</v>
      </c>
      <c r="BD133" s="0" t="n">
        <f aca="false">SUM(BG133,BJ133)</f>
        <v>12</v>
      </c>
      <c r="BE133" s="7" t="n">
        <f aca="false">IFERROR(BD133/BC133, 0)</f>
        <v>0.8</v>
      </c>
      <c r="BF133" s="0" t="n">
        <f aca="false">IFERROR(SUMIFS('2014'!$G:$G,'2014'!F:F,A133,'2014'!C:C,B133,'2014'!D:D,"",'2014'!AA:AA,"JRO",'2014'!L:L,"&lt;&gt;"), 0)</f>
        <v>15</v>
      </c>
      <c r="BG133" s="0" t="n">
        <f aca="false">IFERROR(SUMIFS('2014'!L:L,'2014'!F:F,A133,'2014'!C:C,B133,'2014'!D:D,"",'2014'!AA:AA,"JRO"), 0)</f>
        <v>12</v>
      </c>
      <c r="BH133" s="7" t="n">
        <f aca="false">IFERROR(BG133/BF133, 0)</f>
        <v>0.8</v>
      </c>
      <c r="BI133" s="0" t="n">
        <f aca="false">IFERROR(SUMIFS('2014'!$G:$G,'2014'!F:F,A133,'2014'!C:C,B133,'2014'!D:D,"",'2014'!AA:AA,"CRO",'2014'!L:L,"&lt;&gt;"), 0)</f>
        <v>0</v>
      </c>
      <c r="BJ133" s="0" t="n">
        <f aca="false">IFERROR(SUMIFS('2014'!L:L,'2014'!F:F,A133,'2014'!C:C,B133,'2014'!D:D,"",'2014'!AA:AA,"CRO"), 0)</f>
        <v>0</v>
      </c>
      <c r="BK133" s="0" t="n">
        <f aca="false">IFERROR(BJ133/BI133, 0)</f>
        <v>0</v>
      </c>
      <c r="BL133" s="0" t="n">
        <f aca="false">IFERROR(SUMIFS('2013'!$G:$G,'2013'!F:F,A133,'2013'!C:C,B133,'2013'!D:D,"",'2013'!AA:AA,"JRO",'2013'!L:L,"&lt;&gt;"), 0)</f>
        <v>0</v>
      </c>
      <c r="BM133" s="0" t="n">
        <f aca="false">IFERROR(SUMIFS('2013'!L:L,'2013'!F:F,A133,'2013'!C:C,B133,'2013'!D:D,"",'2013'!AA:AA,"JRO"), 0)</f>
        <v>0</v>
      </c>
      <c r="BN133" s="0" t="n">
        <f aca="false">IFERROR(BM133/BL133, 0)</f>
        <v>0</v>
      </c>
      <c r="BO133" s="0" t="n">
        <f aca="false">IFERROR(SUMIFS('2012'!$G:$G,'2012'!F:F,A133,'2012'!C:C,B133,'2012'!D:D,"",'2012'!AA:AA,"JRO",'2012'!L:L,"&lt;&gt;"), 0)</f>
        <v>0</v>
      </c>
      <c r="BP133" s="0" t="n">
        <f aca="false">IFERROR(SUMIFS('2012'!L:L,'2012'!F:F,A133,'2012'!C:C,B133,'2012'!D:D,"",'2012'!AA:AA,"JRO"), 0)</f>
        <v>0</v>
      </c>
      <c r="BQ133" s="0" t="n">
        <f aca="false">IFERROR(BP133/BO133, 0)</f>
        <v>0</v>
      </c>
      <c r="BR133" s="0" t="n">
        <f aca="false">IFERROR(SUMIFS('2011'!$G:$G,'2011'!F:F,A133,'2011'!C:C,B133,'2011'!D:D,"",'2011'!AA:AA,"JRO",'2011'!L:L,"&lt;&gt;"), 0)</f>
        <v>0</v>
      </c>
      <c r="BS133" s="0" t="n">
        <f aca="false">IFERROR(SUMIFS('2011'!L:L,'2011'!F:F,A133,'2011'!C:C,B133,'2011'!D:D,"",'2011'!AA:AA,"JRO"), 0)</f>
        <v>0</v>
      </c>
      <c r="BT133" s="7" t="n">
        <f aca="false">IFERROR(BS133/BR133, 0)</f>
        <v>0</v>
      </c>
      <c r="BU133" s="0" t="n">
        <f aca="false">IFERROR(SUMIFS('2010'!$G:$G,'2010'!F:F,A133,'2010'!C:C,B133,'2010'!D:D,"",'2010'!AA:AA,"JRO",'2010'!L:L,"&lt;&gt;"), 0)</f>
        <v>0</v>
      </c>
      <c r="BV133" s="0" t="n">
        <f aca="false">IFERROR(SUMIFS('2010'!L:L,'2010'!F:F,A133,'2010'!C:C,B133,'2010'!D:D,"",'2010'!AA:AA,"JRO"), 0)</f>
        <v>0</v>
      </c>
      <c r="BW133" s="7" t="n">
        <f aca="false">IFERROR(BV133/BU133, 0)</f>
        <v>0</v>
      </c>
      <c r="BX133" s="0" t="n">
        <f aca="false">IFERROR(SUMIFS('2009'!$G:$G,'2009'!F:F,A133,'2009'!C:C,B133,'2009'!D:D,"",'2009'!AA:AA,"JRO",'2009'!L:L,"&lt;&gt;"), 0)</f>
        <v>0</v>
      </c>
      <c r="BY133" s="0" t="n">
        <f aca="false">IFERROR(SUMIFS('2009'!L:L,'2009'!F:F,A133,'2009'!C:C,B133,'2009'!D:D,"",'2009'!AA:AA,"JRO"), 0)</f>
        <v>0</v>
      </c>
      <c r="BZ133" s="7" t="n">
        <f aca="false">IFERROR(BY133/BX133, 0)</f>
        <v>0</v>
      </c>
    </row>
    <row r="134" customFormat="false" ht="15" hidden="false" customHeight="false" outlineLevel="0" collapsed="false">
      <c r="A134" s="0" t="s">
        <v>97</v>
      </c>
      <c r="B134" s="13" t="s">
        <v>62</v>
      </c>
      <c r="C134" s="56" t="n">
        <f aca="false">IFERROR(AVERAGEIFS(I134:BZ134,I$2:BZ$2,"JRO escorts per deportee",I134:BZ134,"&lt;&gt;0"), 0)</f>
        <v>3.41407867494824</v>
      </c>
      <c r="D134" s="13" t="n">
        <f aca="false">IFERROR(AVERAGEIFS(I134:BZ134,I$2:BZ$2,"NRO escorts per deportee",I134:BZ134,"&lt;&gt;0"), 0)</f>
        <v>1.11428571428571</v>
      </c>
      <c r="E134" s="13" t="n">
        <f aca="false">IFERROR(AVERAGEIFS(I134:BZ134,I$2:BZ$2,"CRO escorts per deportee",I134:BZ134,"&lt;&gt;0"), 0)</f>
        <v>0</v>
      </c>
      <c r="G134" s="0" t="n">
        <f aca="false">SUM(J134,M134,P134)</f>
        <v>219</v>
      </c>
      <c r="H134" s="0" t="n">
        <f aca="false">SUM(K134,N134,Q134)</f>
        <v>243</v>
      </c>
      <c r="I134" s="7" t="n">
        <f aca="false">IFERROR(H134/G134, 0)</f>
        <v>1.10958904109589</v>
      </c>
      <c r="J134" s="0" t="n">
        <f aca="false">IFERROR(SUMIFS('2018'!$H:$H,'2018'!$C:$C,B134,'2018'!$F:$F,A134,'2018'!AA:AA,"JRO",'2018'!P:P,"&lt;&gt;")+SUMIFS('2018'!$I:$I,'2018'!$D:$D,B134,'2018'!$F:$F,A134,'2018'!AA:AA,"JRO",'2018'!Q:Q,"&lt;&gt;")+SUMIFS('2018'!$J:$J,'2018'!$E:$E,B134,'2018'!$F:$F,A134,'2018'!AA:AA,"JRO",'2018'!R:R,"&lt;&gt;"), 0)</f>
        <v>184</v>
      </c>
      <c r="K134" s="0" t="n">
        <f aca="false">IFERROR(SUMIFS('2018'!M:M,'2018'!AA:AA,"JRO",'2018'!F:F,A134,'2018'!C:C,B134)+SUMIFS('2018'!P:P,'2018'!AA:AA,"JRO",'2018'!F:F,A134,'2018'!C:C,B134)+SUMIFS('2018'!N:N,'2018'!AA:AA,"JRO",'2018'!F:F,A134,'2018'!D:D,B134)+SUMIFS('2018'!N:N,'2018'!AA:AA,"JRO",'2018'!F:F,A134,'2018'!D:D,B134)+SUMIFS('2018'!O:O,'2018'!AA:AA,"JRO",'2018'!F:F,A134,'2018'!E:E,B134)+SUMIFS('2018'!R:R,'2018'!AA:AA,"JRO",'2018'!F:F,A134,'2018'!E:E,B134), 0)</f>
        <v>204</v>
      </c>
      <c r="L134" s="7" t="n">
        <f aca="false">IFERROR(K134/J134, 0)</f>
        <v>1.10869565217391</v>
      </c>
      <c r="M134" s="0" t="n">
        <f aca="false">IFERROR(SUMIFS('2018'!$H:$H,'2018'!$C:$C,B134,'2018'!$F:$F,A134,'2018'!AA:AA,"NRO",'2018'!P:P,"&lt;&gt;")+SUMIFS('2018'!$I:$I,'2018'!$D:$D,B134,'2018'!$F:$F,A134,'2018'!AA:AA,"NRO",'2018'!Q:Q,"&lt;&gt;")+SUMIFS('2018'!$J:$J,'2018'!$E:$E,B134,'2018'!$F:$F,A134,'2018'!AA:AA,"NRO",'2018'!R:R,"&lt;&gt;"), 0)</f>
        <v>35</v>
      </c>
      <c r="N134" s="0" t="n">
        <f aca="false">IFERROR(SUMIFS('2018'!M:M,'2018'!AA:AA,"NRO",'2018'!F:F,A134,'2018'!C:C,B134)+SUMIFS('2018'!P:P,'2018'!AA:AA,"NRO",'2018'!F:F,A134,'2018'!C:C,B134)+SUMIFS('2018'!N:N,'2018'!AA:AA,"NRO",'2018'!F:F,A134,'2018'!D:D,B134)+SUMIFS('2018'!N:N,'2018'!AA:AA,"NRO",'2018'!F:F,A134,'2018'!D:D,B134)+SUMIFS('2018'!O:O,'2018'!AA:AA,"NRO",'2018'!F:F,A134,'2018'!E:E,B134)+SUMIFS('2018'!R:R,'2018'!AA:AA,"NRO",'2018'!F:F,A134,'2018'!E:E,B134), 0)</f>
        <v>39</v>
      </c>
      <c r="O134" s="7" t="n">
        <f aca="false">IFERROR(N134/M134, 0)</f>
        <v>1.11428571428571</v>
      </c>
      <c r="P134" s="0" t="n">
        <f aca="false">IFERROR(SUMIFS('2018'!$H:$H,'2018'!$C:$C,B134,'2018'!$F:$F,A134,'2018'!AA:AA,"CRO")+SUMIFS('2018'!$I:$I,'2018'!$D:$D,B134,'2018'!$F:$F,A134,'2018'!AA:AA,"CRO")+SUMIFS('2018'!$J:$J,'2018'!$E:$E,B134,'2018'!$F:$F,A134,'2018'!AA:AA,"CRO"), 0)</f>
        <v>0</v>
      </c>
      <c r="Q134" s="0" t="n">
        <f aca="false">IFERROR(SUMIFS('2018'!M:M,'2018'!AA:AA,"CRO",'2018'!F:F,A134,'2018'!C:C,B134)+SUMIFS('2018'!P:P,'2018'!AA:AA,"CRO",'2018'!F:F,A134,'2018'!C:C,B134)+SUMIFS('2018'!N:N,'2018'!AA:AA,"CRO",'2018'!F:F,A134,'2018'!D:D,B134)+SUMIFS('2018'!N:N,'2018'!AA:AA,"CRO",'2018'!F:F,A134,'2018'!D:D,B134)+SUMIFS('2018'!O:O,'2018'!AA:AA,"CRO",'2018'!F:F,A134,'2018'!E:E,B134)+SUMIFS('2018'!R:R,'2018'!AA:AA,"CRO",'2018'!F:F,A134,'2018'!E:E,B134), 0)</f>
        <v>0</v>
      </c>
      <c r="R134" s="7" t="n">
        <f aca="false">IFERROR(Q134/P134, 0)</f>
        <v>0</v>
      </c>
      <c r="S134" s="7" t="n">
        <f aca="false">SUM(V134,Y134,AB134)</f>
        <v>21</v>
      </c>
      <c r="T134" s="7" t="n">
        <f aca="false">SUM(W134,Z134,AC134)</f>
        <v>43</v>
      </c>
      <c r="U134" s="7" t="n">
        <f aca="false">IFERROR(T134/S134, 0)</f>
        <v>2.04761904761905</v>
      </c>
      <c r="V134" s="0" t="n">
        <f aca="false">SUMIFS('2017'!$H:$H,'2017'!$C:$C,B134,'2017'!$F:$F,A134,'2017'!AA:AA,"JRO",'2017'!P:P,"&lt;&gt;")+SUMIFS('2017'!$I:$I,'2017'!$D:$D,B134,'2017'!$F:$F,A134,'2017'!AA:AA,"JRO",'2017'!Q:Q,"&lt;&gt;")+SUMIFS('2017'!$J:$J,'2017'!$E:$E,B134,'2017'!$F:$F,A134,'2017'!AA:AA,"JRO",'2017'!R:R,"&lt;&gt;")</f>
        <v>21</v>
      </c>
      <c r="W134" s="0" t="n">
        <f aca="false">IFERROR(SUMIFS('2017'!M:M,'2017'!AA:AA,"JRO",'2017'!F:F,A134,'2017'!C:C,B134)+SUMIFS('2017'!P:P,'2017'!AA:AA,"JRO",'2017'!F:F,A134,'2017'!C:C,B134)+SUMIFS('2017'!N:N,'2017'!AA:AA,"JRO",'2017'!F:F,A134,'2017'!D:D,B134)+SUMIFS('2017'!N:N,'2017'!AA:AA,"JRO",'2017'!F:F,A134,'2017'!D:D,B134)+SUMIFS('2017'!O:O,'2017'!AA:AA,"JRO",'2017'!F:F,A134,'2017'!E:E,B134)+SUMIFS('2017'!R:R,'2017'!AA:AA,"JRO",'2017'!F:F,A134,'2017'!E:E,B134), 0)</f>
        <v>43</v>
      </c>
      <c r="X134" s="7" t="n">
        <f aca="false">IFERROR(W134/V134, 0)</f>
        <v>2.04761904761905</v>
      </c>
      <c r="Y134" s="0" t="n">
        <f aca="false">IFERROR(SUMIFS('2017'!$H:$H,'2017'!$C:$C,B134,'2017'!$F:$F,A134,'2017'!AA:AA,"NRO",'2017'!P:P,"&lt;&gt;")+SUMIFS('2017'!$I:$I,'2017'!$D:$D,B134,'2017'!$F:$F,A134,'2017'!AA:AA,"NRO",'2017'!Q:Q,"&lt;&gt;")+SUMIFS('2017'!$J:$J,'2017'!$E:$E,B134,'2017'!$F:$F,A134,'2017'!AA:AA,"NRO",'2017'!R:R,"&lt;&gt;"), 0)</f>
        <v>0</v>
      </c>
      <c r="Z134" s="0" t="n">
        <f aca="false">IFERROR(SUMIFS('2017'!M:M,'2017'!AA:AA,"NRO",'2017'!F:F,A134,'2017'!C:C,B134)+SUMIFS('2017'!P:P,'2017'!AA:AA,"NRO",'2017'!F:F,A134,'2017'!C:C,B134)+SUMIFS('2017'!N:N,'2017'!AA:AA,"NRO",'2017'!F:F,A134,'2017'!D:D,B134)+SUMIFS('2017'!N:N,'2017'!AA:AA,"NRO",'2017'!F:F,A134,'2017'!D:D,B134)+SUMIFS('2017'!O:O,'2017'!AA:AA,"NRO",'2017'!F:F,A134,'2017'!E:E,B134)+SUMIFS('2017'!R:R,'2017'!AA:AA,"NRO",'2017'!F:F,A134,'2017'!E:E,B134), 0)</f>
        <v>0</v>
      </c>
      <c r="AA134" s="7" t="n">
        <f aca="false">IFERROR(Z134/Y134, 0)</f>
        <v>0</v>
      </c>
      <c r="AB134" s="0" t="n">
        <f aca="false">IFERROR(SUMIFS('2017'!$H:$H,'2017'!$C:$C,B134,'2017'!$F:$F,A134,'2017'!AA:AA,"CRO",'2017'!P:P,"&lt;&gt;")+SUMIFS('2017'!$I:$I,'2017'!$D:$D,B134,'2017'!$F:$F,A134,'2017'!AA:AA,"CRO",'2017'!Q:Q,"&lt;&gt;")+SUMIFS('2017'!$J:$J,'2017'!$E:$E,B134,'2017'!$F:$F,A134,'2017'!AA:AA,"CRO",'2017'!R:R,"&lt;&gt;"), 0)</f>
        <v>0</v>
      </c>
      <c r="AC134" s="0" t="n">
        <f aca="false">IFERROR(SUMIFS('2017'!M:M,'2017'!AA:AA,"CRO",'2017'!F:F,A134,'2017'!C:C,B134)+SUMIFS('2017'!P:P,'2017'!AA:AA,"CRO",'2017'!F:F,A134,'2017'!C:C,B134)+SUMIFS('2017'!N:N,'2017'!AA:AA,"CRO",'2017'!F:F,A134,'2017'!D:D,B134)+SUMIFS('2017'!N:N,'2017'!AA:AA,"CRO",'2017'!F:F,A134,'2017'!D:D,B134)+SUMIFS('2017'!O:O,'2017'!AA:AA,"CRO",'2017'!F:F,A134,'2017'!E:E,B134)+SUMIFS('2017'!R:R,'2017'!AA:AA,"CRO",'2017'!F:F,A134,'2017'!E:E,B134), 0)</f>
        <v>0</v>
      </c>
      <c r="AD134" s="0" t="n">
        <f aca="false">IFERROR(AC134/AB134, 0)</f>
        <v>0</v>
      </c>
      <c r="AE134" s="0" t="n">
        <f aca="false">SUM(AH134,AK134,AN134)</f>
        <v>20</v>
      </c>
      <c r="AF134" s="0" t="n">
        <f aca="false">SUM(AI134,AL134,AO134)</f>
        <v>70</v>
      </c>
      <c r="AG134" s="7" t="n">
        <f aca="false">IFERROR(AF134/AE134, 0)</f>
        <v>3.5</v>
      </c>
      <c r="AH134" s="0" t="n">
        <f aca="false">IFERROR(SUMIFS('2016'!$G:$G,'2016'!F:F,A134,'2016'!C:C,B134,'2016'!D:D,"",'2016'!AA:AA,"JRO",'2016'!L:L,"&lt;&gt;"), 0)</f>
        <v>20</v>
      </c>
      <c r="AI134" s="0" t="n">
        <f aca="false">IFERROR(SUMIFS('2016'!L:L,'2016'!F:F,A134,'2016'!C:C,B134,'2016'!D:D,"",'2016'!AA:AA,"JRO"), 0)</f>
        <v>70</v>
      </c>
      <c r="AJ134" s="7" t="n">
        <f aca="false">IFERROR(AI134/AH134, 0)</f>
        <v>3.5</v>
      </c>
      <c r="AK134" s="0" t="n">
        <f aca="false">IFERROR(SUMIFS('2016'!$G:$G,'2016'!F:F,A134,'2016'!C:C,B134,'2016'!D:D,"",'2016'!AA:AA,"NRO",'2016'!L:L,"&lt;&gt;"), 0)</f>
        <v>0</v>
      </c>
      <c r="AL134" s="0" t="n">
        <f aca="false">IFERROR(SUMIFS('2016'!L:L,'2016'!F:F,A134,'2016'!C:C,B134,'2016'!D:D,"",'2016'!AA:AA,"NRO"), 0)</f>
        <v>0</v>
      </c>
      <c r="AM134" s="0" t="n">
        <f aca="false">IFERROR(AL134/AK134, 0)</f>
        <v>0</v>
      </c>
      <c r="AN134" s="0" t="n">
        <f aca="false">IFERROR(SUMIFS('2016'!$G:$G,'2016'!F:F,A134,'2016'!C:C,B134,'2016'!D:D,"",'2016'!AA:AA,"CRO",'2016'!L:L,"&lt;&gt;"), 0)</f>
        <v>0</v>
      </c>
      <c r="AO134" s="0" t="n">
        <f aca="false">IFERROR(SUMIFS('2016'!L:L,'2016'!F:F,A134,'2016'!C:C,B134,'2016'!D:D,"",'2016'!AA:AA,"CRO"), 0)</f>
        <v>0</v>
      </c>
      <c r="AP134" s="0" t="n">
        <f aca="false">IFERROR(AO134/AN134, 0)</f>
        <v>0</v>
      </c>
      <c r="AQ134" s="0" t="n">
        <f aca="false">SUM(AT134,AW134,AZ134)</f>
        <v>2</v>
      </c>
      <c r="AR134" s="0" t="n">
        <f aca="false">SUM(AU134,AX134,BA134)</f>
        <v>14</v>
      </c>
      <c r="AS134" s="7" t="n">
        <f aca="false">IFERROR(AR134/AQ134, 0)</f>
        <v>7</v>
      </c>
      <c r="AT134" s="0" t="n">
        <f aca="false">IFERROR(SUMIFS('2015'!$G:$G,'2015'!F:F,A134,'2015'!C:C,B134,'2015'!D:D,"",'2015'!AA:AA,"JRO",'2015'!L:L,"&lt;&gt;"), 0)</f>
        <v>2</v>
      </c>
      <c r="AU134" s="0" t="n">
        <f aca="false">IFERROR(SUMIFS('2015'!L:L,'2015'!F:F,A134,'2015'!C:C,B134,'2015'!D:D,"",'2015'!AA:AA,"JRO"), 0)</f>
        <v>14</v>
      </c>
      <c r="AV134" s="0" t="n">
        <f aca="false">IFERROR(AU134/AT134, 0)</f>
        <v>7</v>
      </c>
      <c r="AW134" s="0" t="n">
        <f aca="false">IFERROR(SUMIFS('2015'!$G:$G,'2015'!F:F,A134,'2015'!C:C,B134,'2015'!D:D,"",'2015'!AA:AA,"NRO",'2015'!L:L,"&lt;&gt;"), 0)</f>
        <v>0</v>
      </c>
      <c r="AX134" s="0" t="n">
        <f aca="false">IFERROR(SUMIFS('2015'!L:L,'2015'!F:F,A134,'2015'!C:C,B134,'2015'!D:D,"",'2015'!AA:AA,"NRO"), 0)</f>
        <v>0</v>
      </c>
      <c r="AY134" s="0" t="n">
        <f aca="false">IFERROR(AX134/AW134, 0)</f>
        <v>0</v>
      </c>
      <c r="AZ134" s="0" t="n">
        <f aca="false">IFERROR(SUMIFS('2015'!$G:$G,'2015'!F:F,A134,'2015'!C:C,B134,'2015'!D:D,"",'2015'!AA:AA,"CRO",'2015'!L:L,"&lt;&gt;"), 0)</f>
        <v>0</v>
      </c>
      <c r="BA134" s="0" t="n">
        <f aca="false">IFERROR(SUMIFS('2015'!L:L,'2015'!F:F,A134,'2015'!C:C,B134,'2015'!D:D,"",'2015'!AA:AA,"CRO"), 0)</f>
        <v>0</v>
      </c>
      <c r="BB134" s="0" t="n">
        <f aca="false">IFERROR(BA134/AZ134, 0)</f>
        <v>0</v>
      </c>
      <c r="BC134" s="0" t="n">
        <f aca="false">SUM(BF134,BI134)</f>
        <v>0</v>
      </c>
      <c r="BD134" s="0" t="n">
        <f aca="false">SUM(BG134,BJ134)</f>
        <v>0</v>
      </c>
      <c r="BE134" s="7" t="n">
        <f aca="false">IFERROR(BD134/BC134, 0)</f>
        <v>0</v>
      </c>
      <c r="BF134" s="0" t="n">
        <f aca="false">IFERROR(SUMIFS('2014'!$G:$G,'2014'!F:F,A134,'2014'!C:C,B134,'2014'!D:D,"",'2014'!AA:AA,"JRO",'2014'!L:L,"&lt;&gt;"), 0)</f>
        <v>0</v>
      </c>
      <c r="BG134" s="0" t="n">
        <f aca="false">IFERROR(SUMIFS('2014'!L:L,'2014'!F:F,A134,'2014'!C:C,B134,'2014'!D:D,"",'2014'!AA:AA,"JRO"), 0)</f>
        <v>0</v>
      </c>
      <c r="BH134" s="7" t="n">
        <f aca="false">IFERROR(BG134/BF134, 0)</f>
        <v>0</v>
      </c>
      <c r="BI134" s="0" t="n">
        <f aca="false">IFERROR(SUMIFS('2014'!$G:$G,'2014'!F:F,A134,'2014'!C:C,B134,'2014'!D:D,"",'2014'!AA:AA,"CRO",'2014'!L:L,"&lt;&gt;"), 0)</f>
        <v>0</v>
      </c>
      <c r="BJ134" s="0" t="n">
        <f aca="false">IFERROR(SUMIFS('2014'!L:L,'2014'!F:F,A134,'2014'!C:C,B134,'2014'!D:D,"",'2014'!AA:AA,"CRO"), 0)</f>
        <v>0</v>
      </c>
      <c r="BK134" s="0" t="n">
        <f aca="false">IFERROR(BJ134/BI134, 0)</f>
        <v>0</v>
      </c>
      <c r="BL134" s="0" t="n">
        <f aca="false">IFERROR(SUMIFS('2013'!$G:$G,'2013'!F:F,A134,'2013'!C:C,B134,'2013'!D:D,"",'2013'!AA:AA,"JRO",'2013'!L:L,"&lt;&gt;"), 0)</f>
        <v>0</v>
      </c>
      <c r="BM134" s="0" t="n">
        <f aca="false">IFERROR(SUMIFS('2013'!L:L,'2013'!F:F,A134,'2013'!C:C,B134,'2013'!D:D,"",'2013'!AA:AA,"JRO"), 0)</f>
        <v>0</v>
      </c>
      <c r="BN134" s="0" t="n">
        <f aca="false">IFERROR(BM134/BL134, 0)</f>
        <v>0</v>
      </c>
      <c r="BO134" s="0" t="n">
        <f aca="false">IFERROR(SUMIFS('2012'!$G:$G,'2012'!F:F,A134,'2012'!C:C,B134,'2012'!D:D,"",'2012'!AA:AA,"JRO",'2012'!L:L,"&lt;&gt;"), 0)</f>
        <v>0</v>
      </c>
      <c r="BP134" s="0" t="n">
        <f aca="false">IFERROR(SUMIFS('2012'!L:L,'2012'!F:F,A134,'2012'!C:C,B134,'2012'!D:D,"",'2012'!AA:AA,"JRO"), 0)</f>
        <v>0</v>
      </c>
      <c r="BQ134" s="0" t="n">
        <f aca="false">IFERROR(BP134/BO134, 0)</f>
        <v>0</v>
      </c>
      <c r="BR134" s="0" t="n">
        <f aca="false">IFERROR(SUMIFS('2011'!$G:$G,'2011'!F:F,A134,'2011'!C:C,B134,'2011'!D:D,"",'2011'!AA:AA,"JRO",'2011'!L:L,"&lt;&gt;"), 0)</f>
        <v>0</v>
      </c>
      <c r="BS134" s="0" t="n">
        <f aca="false">IFERROR(SUMIFS('2011'!L:L,'2011'!F:F,A134,'2011'!C:C,B134,'2011'!D:D,"",'2011'!AA:AA,"JRO"), 0)</f>
        <v>0</v>
      </c>
      <c r="BT134" s="7" t="n">
        <f aca="false">IFERROR(BS134/BR134, 0)</f>
        <v>0</v>
      </c>
      <c r="BU134" s="0" t="n">
        <f aca="false">IFERROR(SUMIFS('2010'!$G:$G,'2010'!F:F,A134,'2010'!C:C,B134,'2010'!D:D,"",'2010'!AA:AA,"JRO",'2010'!L:L,"&lt;&gt;"), 0)</f>
        <v>0</v>
      </c>
      <c r="BV134" s="0" t="n">
        <f aca="false">IFERROR(SUMIFS('2010'!L:L,'2010'!F:F,A134,'2010'!C:C,B134,'2010'!D:D,"",'2010'!AA:AA,"JRO"), 0)</f>
        <v>0</v>
      </c>
      <c r="BW134" s="7" t="n">
        <f aca="false">IFERROR(BV134/BU134, 0)</f>
        <v>0</v>
      </c>
      <c r="BX134" s="0" t="n">
        <f aca="false">IFERROR(SUMIFS('2009'!$G:$G,'2009'!F:F,A134,'2009'!C:C,B134,'2009'!D:D,"",'2009'!AA:AA,"JRO",'2009'!L:L,"&lt;&gt;"), 0)</f>
        <v>0</v>
      </c>
      <c r="BY134" s="0" t="n">
        <f aca="false">IFERROR(SUMIFS('2009'!L:L,'2009'!F:F,A134,'2009'!C:C,B134,'2009'!D:D,"",'2009'!AA:AA,"JRO"), 0)</f>
        <v>0</v>
      </c>
      <c r="BZ134" s="7" t="n">
        <f aca="false">IFERROR(BY134/BX134, 0)</f>
        <v>0</v>
      </c>
    </row>
    <row r="135" customFormat="false" ht="15" hidden="false" customHeight="false" outlineLevel="0" collapsed="false">
      <c r="A135" s="0" t="s">
        <v>97</v>
      </c>
      <c r="B135" s="13" t="s">
        <v>45</v>
      </c>
      <c r="C135" s="56" t="n">
        <f aca="false">IFERROR(AVERAGEIFS(I135:BZ135,I$2:BZ$2,"JRO escorts per deportee",I135:BZ135,"&lt;&gt;0"), 0)</f>
        <v>0</v>
      </c>
      <c r="D135" s="13" t="n">
        <f aca="false">IFERROR(AVERAGEIFS(I135:BZ135,I$2:BZ$2,"NRO escorts per deportee",I135:BZ135,"&lt;&gt;0"), 0)</f>
        <v>0</v>
      </c>
      <c r="E135" s="13" t="n">
        <f aca="false">IFERROR(AVERAGEIFS(I135:BZ135,I$2:BZ$2,"CRO escorts per deportee",I135:BZ135,"&lt;&gt;0"), 0)</f>
        <v>0</v>
      </c>
      <c r="G135" s="0" t="n">
        <f aca="false">SUM(J135,M135,P135)</f>
        <v>0</v>
      </c>
      <c r="H135" s="0" t="n">
        <f aca="false">SUM(K135,N135,Q135)</f>
        <v>0</v>
      </c>
      <c r="I135" s="7" t="n">
        <f aca="false">IFERROR(H135/G135, 0)</f>
        <v>0</v>
      </c>
      <c r="J135" s="0" t="n">
        <f aca="false">IFERROR(SUMIFS('2018'!$H:$H,'2018'!$C:$C,B135,'2018'!$F:$F,A135,'2018'!AA:AA,"JRO",'2018'!P:P,"&lt;&gt;")+SUMIFS('2018'!$I:$I,'2018'!$D:$D,B135,'2018'!$F:$F,A135,'2018'!AA:AA,"JRO",'2018'!Q:Q,"&lt;&gt;")+SUMIFS('2018'!$J:$J,'2018'!$E:$E,B135,'2018'!$F:$F,A135,'2018'!AA:AA,"JRO",'2018'!R:R,"&lt;&gt;"), 0)</f>
        <v>0</v>
      </c>
      <c r="K135" s="0" t="n">
        <f aca="false">IFERROR(SUMIFS('2018'!M:M,'2018'!AA:AA,"JRO",'2018'!F:F,A135,'2018'!C:C,B135)+SUMIFS('2018'!P:P,'2018'!AA:AA,"JRO",'2018'!F:F,A135,'2018'!C:C,B135)+SUMIFS('2018'!N:N,'2018'!AA:AA,"JRO",'2018'!F:F,A135,'2018'!D:D,B135)+SUMIFS('2018'!N:N,'2018'!AA:AA,"JRO",'2018'!F:F,A135,'2018'!D:D,B135)+SUMIFS('2018'!O:O,'2018'!AA:AA,"JRO",'2018'!F:F,A135,'2018'!E:E,B135)+SUMIFS('2018'!R:R,'2018'!AA:AA,"JRO",'2018'!F:F,A135,'2018'!E:E,B135), 0)</f>
        <v>0</v>
      </c>
      <c r="L135" s="7" t="n">
        <f aca="false">IFERROR(K135/J135, 0)</f>
        <v>0</v>
      </c>
      <c r="M135" s="0" t="n">
        <f aca="false">IFERROR(SUMIFS('2018'!$H:$H,'2018'!$C:$C,B135,'2018'!$F:$F,A135,'2018'!AA:AA,"NRO",'2018'!P:P,"&lt;&gt;")+SUMIFS('2018'!$I:$I,'2018'!$D:$D,B135,'2018'!$F:$F,A135,'2018'!AA:AA,"NRO",'2018'!Q:Q,"&lt;&gt;")+SUMIFS('2018'!$J:$J,'2018'!$E:$E,B135,'2018'!$F:$F,A135,'2018'!AA:AA,"NRO",'2018'!R:R,"&lt;&gt;"), 0)</f>
        <v>0</v>
      </c>
      <c r="N135" s="0" t="n">
        <f aca="false">IFERROR(SUMIFS('2018'!M:M,'2018'!AA:AA,"NRO",'2018'!F:F,A135,'2018'!C:C,B135)+SUMIFS('2018'!P:P,'2018'!AA:AA,"NRO",'2018'!F:F,A135,'2018'!C:C,B135)+SUMIFS('2018'!N:N,'2018'!AA:AA,"NRO",'2018'!F:F,A135,'2018'!D:D,B135)+SUMIFS('2018'!N:N,'2018'!AA:AA,"NRO",'2018'!F:F,A135,'2018'!D:D,B135)+SUMIFS('2018'!O:O,'2018'!AA:AA,"NRO",'2018'!F:F,A135,'2018'!E:E,B135)+SUMIFS('2018'!R:R,'2018'!AA:AA,"NRO",'2018'!F:F,A135,'2018'!E:E,B135), 0)</f>
        <v>0</v>
      </c>
      <c r="O135" s="7" t="n">
        <f aca="false">IFERROR(N135/M135, 0)</f>
        <v>0</v>
      </c>
      <c r="P135" s="0" t="n">
        <f aca="false">IFERROR(SUMIFS('2018'!$H:$H,'2018'!$C:$C,B135,'2018'!$F:$F,A135,'2018'!AA:AA,"CRO")+SUMIFS('2018'!$I:$I,'2018'!$D:$D,B135,'2018'!$F:$F,A135,'2018'!AA:AA,"CRO")+SUMIFS('2018'!$J:$J,'2018'!$E:$E,B135,'2018'!$F:$F,A135,'2018'!AA:AA,"CRO"), 0)</f>
        <v>0</v>
      </c>
      <c r="Q135" s="0" t="n">
        <f aca="false">IFERROR(SUMIFS('2018'!M:M,'2018'!AA:AA,"CRO",'2018'!F:F,A135,'2018'!C:C,B135)+SUMIFS('2018'!P:P,'2018'!AA:AA,"CRO",'2018'!F:F,A135,'2018'!C:C,B135)+SUMIFS('2018'!N:N,'2018'!AA:AA,"CRO",'2018'!F:F,A135,'2018'!D:D,B135)+SUMIFS('2018'!N:N,'2018'!AA:AA,"CRO",'2018'!F:F,A135,'2018'!D:D,B135)+SUMIFS('2018'!O:O,'2018'!AA:AA,"CRO",'2018'!F:F,A135,'2018'!E:E,B135)+SUMIFS('2018'!R:R,'2018'!AA:AA,"CRO",'2018'!F:F,A135,'2018'!E:E,B135), 0)</f>
        <v>0</v>
      </c>
      <c r="R135" s="7" t="n">
        <f aca="false">IFERROR(Q135/P135, 0)</f>
        <v>0</v>
      </c>
      <c r="S135" s="7" t="n">
        <f aca="false">SUM(V135,Y135,AB135)</f>
        <v>0</v>
      </c>
      <c r="T135" s="7" t="n">
        <f aca="false">SUM(W135,Z135,AC135)</f>
        <v>0</v>
      </c>
      <c r="U135" s="7" t="n">
        <f aca="false">IFERROR(T135/S135, 0)</f>
        <v>0</v>
      </c>
      <c r="V135" s="0" t="n">
        <f aca="false">SUMIFS('2017'!$H:$H,'2017'!$C:$C,B135,'2017'!$F:$F,A135,'2017'!AA:AA,"JRO",'2017'!P:P,"&lt;&gt;")+SUMIFS('2017'!$I:$I,'2017'!$D:$D,B135,'2017'!$F:$F,A135,'2017'!AA:AA,"JRO",'2017'!Q:Q,"&lt;&gt;")+SUMIFS('2017'!$J:$J,'2017'!$E:$E,B135,'2017'!$F:$F,A135,'2017'!AA:AA,"JRO",'2017'!R:R,"&lt;&gt;")</f>
        <v>0</v>
      </c>
      <c r="W135" s="0" t="n">
        <f aca="false">IFERROR(SUMIFS('2017'!M:M,'2017'!AA:AA,"JRO",'2017'!F:F,A135,'2017'!C:C,B135)+SUMIFS('2017'!P:P,'2017'!AA:AA,"JRO",'2017'!F:F,A135,'2017'!C:C,B135)+SUMIFS('2017'!N:N,'2017'!AA:AA,"JRO",'2017'!F:F,A135,'2017'!D:D,B135)+SUMIFS('2017'!N:N,'2017'!AA:AA,"JRO",'2017'!F:F,A135,'2017'!D:D,B135)+SUMIFS('2017'!O:O,'2017'!AA:AA,"JRO",'2017'!F:F,A135,'2017'!E:E,B135)+SUMIFS('2017'!R:R,'2017'!AA:AA,"JRO",'2017'!F:F,A135,'2017'!E:E,B135), 0)</f>
        <v>0</v>
      </c>
      <c r="X135" s="7" t="n">
        <f aca="false">IFERROR(W135/V135, 0)</f>
        <v>0</v>
      </c>
      <c r="Y135" s="0" t="n">
        <f aca="false">IFERROR(SUMIFS('2017'!$H:$H,'2017'!$C:$C,B135,'2017'!$F:$F,A135,'2017'!AA:AA,"NRO",'2017'!P:P,"&lt;&gt;")+SUMIFS('2017'!$I:$I,'2017'!$D:$D,B135,'2017'!$F:$F,A135,'2017'!AA:AA,"NRO",'2017'!Q:Q,"&lt;&gt;")+SUMIFS('2017'!$J:$J,'2017'!$E:$E,B135,'2017'!$F:$F,A135,'2017'!AA:AA,"NRO",'2017'!R:R,"&lt;&gt;"), 0)</f>
        <v>0</v>
      </c>
      <c r="Z135" s="0" t="n">
        <f aca="false">IFERROR(SUMIFS('2017'!M:M,'2017'!AA:AA,"NRO",'2017'!F:F,A135,'2017'!C:C,B135)+SUMIFS('2017'!P:P,'2017'!AA:AA,"NRO",'2017'!F:F,A135,'2017'!C:C,B135)+SUMIFS('2017'!N:N,'2017'!AA:AA,"NRO",'2017'!F:F,A135,'2017'!D:D,B135)+SUMIFS('2017'!N:N,'2017'!AA:AA,"NRO",'2017'!F:F,A135,'2017'!D:D,B135)+SUMIFS('2017'!O:O,'2017'!AA:AA,"NRO",'2017'!F:F,A135,'2017'!E:E,B135)+SUMIFS('2017'!R:R,'2017'!AA:AA,"NRO",'2017'!F:F,A135,'2017'!E:E,B135), 0)</f>
        <v>0</v>
      </c>
      <c r="AA135" s="7" t="n">
        <f aca="false">IFERROR(Z135/Y135, 0)</f>
        <v>0</v>
      </c>
      <c r="AB135" s="0" t="n">
        <f aca="false">IFERROR(SUMIFS('2017'!$H:$H,'2017'!$C:$C,B135,'2017'!$F:$F,A135,'2017'!AA:AA,"CRO",'2017'!P:P,"&lt;&gt;")+SUMIFS('2017'!$I:$I,'2017'!$D:$D,B135,'2017'!$F:$F,A135,'2017'!AA:AA,"CRO",'2017'!Q:Q,"&lt;&gt;")+SUMIFS('2017'!$J:$J,'2017'!$E:$E,B135,'2017'!$F:$F,A135,'2017'!AA:AA,"CRO",'2017'!R:R,"&lt;&gt;"), 0)</f>
        <v>0</v>
      </c>
      <c r="AC135" s="0" t="n">
        <f aca="false">IFERROR(SUMIFS('2017'!M:M,'2017'!AA:AA,"CRO",'2017'!F:F,A135,'2017'!C:C,B135)+SUMIFS('2017'!P:P,'2017'!AA:AA,"CRO",'2017'!F:F,A135,'2017'!C:C,B135)+SUMIFS('2017'!N:N,'2017'!AA:AA,"CRO",'2017'!F:F,A135,'2017'!D:D,B135)+SUMIFS('2017'!N:N,'2017'!AA:AA,"CRO",'2017'!F:F,A135,'2017'!D:D,B135)+SUMIFS('2017'!O:O,'2017'!AA:AA,"CRO",'2017'!F:F,A135,'2017'!E:E,B135)+SUMIFS('2017'!R:R,'2017'!AA:AA,"CRO",'2017'!F:F,A135,'2017'!E:E,B135), 0)</f>
        <v>0</v>
      </c>
      <c r="AD135" s="0" t="n">
        <f aca="false">IFERROR(AC135/AB135, 0)</f>
        <v>0</v>
      </c>
      <c r="AE135" s="0" t="n">
        <f aca="false">SUM(AH135,AK135,AN135)</f>
        <v>0</v>
      </c>
      <c r="AF135" s="0" t="n">
        <f aca="false">SUM(AI135,AL135,AO135)</f>
        <v>0</v>
      </c>
      <c r="AG135" s="7" t="n">
        <f aca="false">IFERROR(AF135/AE135, 0)</f>
        <v>0</v>
      </c>
      <c r="AH135" s="0" t="n">
        <f aca="false">IFERROR(SUMIFS('2016'!$G:$G,'2016'!F:F,A135,'2016'!C:C,B135,'2016'!D:D,"",'2016'!AA:AA,"JRO",'2016'!L:L,"&lt;&gt;"), 0)</f>
        <v>0</v>
      </c>
      <c r="AI135" s="0" t="n">
        <f aca="false">IFERROR(SUMIFS('2016'!L:L,'2016'!F:F,A135,'2016'!C:C,B135,'2016'!D:D,"",'2016'!AA:AA,"JRO"), 0)</f>
        <v>0</v>
      </c>
      <c r="AJ135" s="7" t="n">
        <f aca="false">IFERROR(AI135/AH135, 0)</f>
        <v>0</v>
      </c>
      <c r="AK135" s="0" t="n">
        <f aca="false">IFERROR(SUMIFS('2016'!$G:$G,'2016'!F:F,A135,'2016'!C:C,B135,'2016'!D:D,"",'2016'!AA:AA,"NRO",'2016'!L:L,"&lt;&gt;"), 0)</f>
        <v>0</v>
      </c>
      <c r="AL135" s="0" t="n">
        <f aca="false">IFERROR(SUMIFS('2016'!L:L,'2016'!F:F,A135,'2016'!C:C,B135,'2016'!D:D,"",'2016'!AA:AA,"NRO"), 0)</f>
        <v>0</v>
      </c>
      <c r="AM135" s="0" t="n">
        <f aca="false">IFERROR(AL135/AK135, 0)</f>
        <v>0</v>
      </c>
      <c r="AN135" s="0" t="n">
        <f aca="false">IFERROR(SUMIFS('2016'!$G:$G,'2016'!F:F,A135,'2016'!C:C,B135,'2016'!D:D,"",'2016'!AA:AA,"CRO",'2016'!L:L,"&lt;&gt;"), 0)</f>
        <v>0</v>
      </c>
      <c r="AO135" s="0" t="n">
        <f aca="false">IFERROR(SUMIFS('2016'!L:L,'2016'!F:F,A135,'2016'!C:C,B135,'2016'!D:D,"",'2016'!AA:AA,"CRO"), 0)</f>
        <v>0</v>
      </c>
      <c r="AP135" s="0" t="n">
        <f aca="false">IFERROR(AO135/AN135, 0)</f>
        <v>0</v>
      </c>
      <c r="AQ135" s="0" t="n">
        <f aca="false">SUM(AT135,AW135,AZ135)</f>
        <v>0</v>
      </c>
      <c r="AR135" s="0" t="n">
        <f aca="false">SUM(AU135,AX135,BA135)</f>
        <v>0</v>
      </c>
      <c r="AS135" s="7" t="n">
        <f aca="false">IFERROR(AR135/AQ135, 0)</f>
        <v>0</v>
      </c>
      <c r="AT135" s="0" t="n">
        <f aca="false">IFERROR(SUMIFS('2015'!$G:$G,'2015'!F:F,A135,'2015'!C:C,B135,'2015'!D:D,"",'2015'!AA:AA,"JRO",'2015'!L:L,"&lt;&gt;"), 0)</f>
        <v>0</v>
      </c>
      <c r="AU135" s="0" t="n">
        <f aca="false">IFERROR(SUMIFS('2015'!L:L,'2015'!F:F,A135,'2015'!C:C,B135,'2015'!D:D,"",'2015'!AA:AA,"JRO"), 0)</f>
        <v>0</v>
      </c>
      <c r="AV135" s="0" t="n">
        <f aca="false">IFERROR(AU135/AT135, 0)</f>
        <v>0</v>
      </c>
      <c r="AW135" s="0" t="n">
        <f aca="false">IFERROR(SUMIFS('2015'!$G:$G,'2015'!F:F,A135,'2015'!C:C,B135,'2015'!D:D,"",'2015'!AA:AA,"NRO",'2015'!L:L,"&lt;&gt;"), 0)</f>
        <v>0</v>
      </c>
      <c r="AX135" s="0" t="n">
        <f aca="false">IFERROR(SUMIFS('2015'!L:L,'2015'!F:F,A135,'2015'!C:C,B135,'2015'!D:D,"",'2015'!AA:AA,"NRO"), 0)</f>
        <v>0</v>
      </c>
      <c r="AY135" s="0" t="n">
        <f aca="false">IFERROR(AX135/AW135, 0)</f>
        <v>0</v>
      </c>
      <c r="AZ135" s="0" t="n">
        <f aca="false">IFERROR(SUMIFS('2015'!$G:$G,'2015'!F:F,A135,'2015'!C:C,B135,'2015'!D:D,"",'2015'!AA:AA,"CRO",'2015'!L:L,"&lt;&gt;"), 0)</f>
        <v>0</v>
      </c>
      <c r="BA135" s="0" t="n">
        <f aca="false">IFERROR(SUMIFS('2015'!L:L,'2015'!F:F,A135,'2015'!C:C,B135,'2015'!D:D,"",'2015'!AA:AA,"CRO"), 0)</f>
        <v>0</v>
      </c>
      <c r="BB135" s="0" t="n">
        <f aca="false">IFERROR(BA135/AZ135, 0)</f>
        <v>0</v>
      </c>
      <c r="BC135" s="0" t="n">
        <f aca="false">SUM(BF135,BI135)</f>
        <v>0</v>
      </c>
      <c r="BD135" s="0" t="n">
        <f aca="false">SUM(BG135,BJ135)</f>
        <v>0</v>
      </c>
      <c r="BE135" s="7" t="n">
        <f aca="false">IFERROR(BD135/BC135, 0)</f>
        <v>0</v>
      </c>
      <c r="BF135" s="0" t="n">
        <f aca="false">IFERROR(SUMIFS('2014'!$G:$G,'2014'!F:F,A135,'2014'!C:C,B135,'2014'!D:D,"",'2014'!AA:AA,"JRO",'2014'!L:L,"&lt;&gt;"), 0)</f>
        <v>0</v>
      </c>
      <c r="BG135" s="0" t="n">
        <f aca="false">IFERROR(SUMIFS('2014'!L:L,'2014'!F:F,A135,'2014'!C:C,B135,'2014'!D:D,"",'2014'!AA:AA,"JRO"), 0)</f>
        <v>0</v>
      </c>
      <c r="BH135" s="7" t="n">
        <f aca="false">IFERROR(BG135/BF135, 0)</f>
        <v>0</v>
      </c>
      <c r="BI135" s="0" t="n">
        <f aca="false">IFERROR(SUMIFS('2014'!$G:$G,'2014'!F:F,A135,'2014'!C:C,B135,'2014'!D:D,"",'2014'!AA:AA,"CRO",'2014'!L:L,"&lt;&gt;"), 0)</f>
        <v>0</v>
      </c>
      <c r="BJ135" s="0" t="n">
        <f aca="false">IFERROR(SUMIFS('2014'!L:L,'2014'!F:F,A135,'2014'!C:C,B135,'2014'!D:D,"",'2014'!AA:AA,"CRO"), 0)</f>
        <v>0</v>
      </c>
      <c r="BK135" s="0" t="n">
        <f aca="false">IFERROR(BJ135/BI135, 0)</f>
        <v>0</v>
      </c>
      <c r="BL135" s="0" t="n">
        <f aca="false">IFERROR(SUMIFS('2013'!$G:$G,'2013'!F:F,A135,'2013'!C:C,B135,'2013'!D:D,"",'2013'!AA:AA,"JRO",'2013'!L:L,"&lt;&gt;"), 0)</f>
        <v>0</v>
      </c>
      <c r="BM135" s="0" t="n">
        <f aca="false">IFERROR(SUMIFS('2013'!L:L,'2013'!F:F,A135,'2013'!C:C,B135,'2013'!D:D,"",'2013'!AA:AA,"JRO"), 0)</f>
        <v>0</v>
      </c>
      <c r="BN135" s="0" t="n">
        <f aca="false">IFERROR(BM135/BL135, 0)</f>
        <v>0</v>
      </c>
      <c r="BO135" s="0" t="n">
        <f aca="false">IFERROR(SUMIFS('2012'!$G:$G,'2012'!F:F,A135,'2012'!C:C,B135,'2012'!D:D,"",'2012'!AA:AA,"JRO",'2012'!L:L,"&lt;&gt;"), 0)</f>
        <v>0</v>
      </c>
      <c r="BP135" s="0" t="n">
        <f aca="false">IFERROR(SUMIFS('2012'!L:L,'2012'!F:F,A135,'2012'!C:C,B135,'2012'!D:D,"",'2012'!AA:AA,"JRO"), 0)</f>
        <v>0</v>
      </c>
      <c r="BQ135" s="0" t="n">
        <f aca="false">IFERROR(BP135/BO135, 0)</f>
        <v>0</v>
      </c>
      <c r="BR135" s="0" t="n">
        <f aca="false">IFERROR(SUMIFS('2011'!$G:$G,'2011'!F:F,A135,'2011'!C:C,B135,'2011'!D:D,"",'2011'!AA:AA,"JRO",'2011'!L:L,"&lt;&gt;"), 0)</f>
        <v>0</v>
      </c>
      <c r="BS135" s="0" t="n">
        <f aca="false">IFERROR(SUMIFS('2011'!L:L,'2011'!F:F,A135,'2011'!C:C,B135,'2011'!D:D,"",'2011'!AA:AA,"JRO"), 0)</f>
        <v>0</v>
      </c>
      <c r="BT135" s="7" t="n">
        <f aca="false">IFERROR(BS135/BR135, 0)</f>
        <v>0</v>
      </c>
      <c r="BU135" s="0" t="n">
        <f aca="false">IFERROR(SUMIFS('2010'!$G:$G,'2010'!F:F,A135,'2010'!C:C,B135,'2010'!D:D,"",'2010'!AA:AA,"JRO",'2010'!L:L,"&lt;&gt;"), 0)</f>
        <v>0</v>
      </c>
      <c r="BV135" s="0" t="n">
        <f aca="false">IFERROR(SUMIFS('2010'!L:L,'2010'!F:F,A135,'2010'!C:C,B135,'2010'!D:D,"",'2010'!AA:AA,"JRO"), 0)</f>
        <v>0</v>
      </c>
      <c r="BW135" s="7" t="n">
        <f aca="false">IFERROR(BV135/BU135, 0)</f>
        <v>0</v>
      </c>
      <c r="BX135" s="0" t="n">
        <f aca="false">IFERROR(SUMIFS('2009'!$G:$G,'2009'!F:F,A135,'2009'!C:C,B135,'2009'!D:D,"",'2009'!AA:AA,"JRO",'2009'!L:L,"&lt;&gt;"), 0)</f>
        <v>0</v>
      </c>
      <c r="BY135" s="0" t="n">
        <f aca="false">IFERROR(SUMIFS('2009'!L:L,'2009'!F:F,A135,'2009'!C:C,B135,'2009'!D:D,"",'2009'!AA:AA,"JRO"), 0)</f>
        <v>0</v>
      </c>
      <c r="BZ135" s="7" t="n">
        <f aca="false">IFERROR(BY135/BX135, 0)</f>
        <v>0</v>
      </c>
    </row>
    <row r="136" customFormat="false" ht="15" hidden="false" customHeight="false" outlineLevel="0" collapsed="false">
      <c r="A136" s="0" t="s">
        <v>97</v>
      </c>
      <c r="B136" s="16" t="s">
        <v>52</v>
      </c>
      <c r="C136" s="56" t="n">
        <f aca="false">IFERROR(AVERAGEIFS(I136:BZ136,I$2:BZ$2,"JRO escorts per deportee",I136:BZ136,"&lt;&gt;0"), 0)</f>
        <v>1.92307692307692</v>
      </c>
      <c r="D136" s="13" t="n">
        <f aca="false">IFERROR(AVERAGEIFS(I136:BZ136,I$2:BZ$2,"NRO escorts per deportee",I136:BZ136,"&lt;&gt;0"), 0)</f>
        <v>1.32258064516129</v>
      </c>
      <c r="E136" s="13" t="n">
        <f aca="false">IFERROR(AVERAGEIFS(I136:BZ136,I$2:BZ$2,"CRO escorts per deportee",I136:BZ136,"&lt;&gt;0"), 0)</f>
        <v>0</v>
      </c>
      <c r="G136" s="0" t="n">
        <f aca="false">SUM(J136,M136,P136)</f>
        <v>83</v>
      </c>
      <c r="H136" s="0" t="n">
        <f aca="false">SUM(K136,N136,Q136)</f>
        <v>141</v>
      </c>
      <c r="I136" s="7" t="n">
        <f aca="false">IFERROR(H136/G136, 0)</f>
        <v>1.69879518072289</v>
      </c>
      <c r="J136" s="0" t="n">
        <f aca="false">IFERROR(SUMIFS('2018'!$H:$H,'2018'!$C:$C,B136,'2018'!$F:$F,A136,'2018'!AA:AA,"JRO",'2018'!P:P,"&lt;&gt;")+SUMIFS('2018'!$I:$I,'2018'!$D:$D,B136,'2018'!$F:$F,A136,'2018'!AA:AA,"JRO",'2018'!Q:Q,"&lt;&gt;")+SUMIFS('2018'!$J:$J,'2018'!$E:$E,B136,'2018'!$F:$F,A136,'2018'!AA:AA,"JRO",'2018'!R:R,"&lt;&gt;"), 0)</f>
        <v>52</v>
      </c>
      <c r="K136" s="0" t="n">
        <f aca="false">IFERROR(SUMIFS('2018'!M:M,'2018'!AA:AA,"JRO",'2018'!F:F,A136,'2018'!C:C,B136)+SUMIFS('2018'!P:P,'2018'!AA:AA,"JRO",'2018'!F:F,A136,'2018'!C:C,B136)+SUMIFS('2018'!N:N,'2018'!AA:AA,"JRO",'2018'!F:F,A136,'2018'!D:D,B136)+SUMIFS('2018'!N:N,'2018'!AA:AA,"JRO",'2018'!F:F,A136,'2018'!D:D,B136)+SUMIFS('2018'!O:O,'2018'!AA:AA,"JRO",'2018'!F:F,A136,'2018'!E:E,B136)+SUMIFS('2018'!R:R,'2018'!AA:AA,"JRO",'2018'!F:F,A136,'2018'!E:E,B136), 0)</f>
        <v>100</v>
      </c>
      <c r="L136" s="7" t="n">
        <f aca="false">IFERROR(K136/J136, 0)</f>
        <v>1.92307692307692</v>
      </c>
      <c r="M136" s="0" t="n">
        <f aca="false">IFERROR(SUMIFS('2018'!$H:$H,'2018'!$C:$C,B136,'2018'!$F:$F,A136,'2018'!AA:AA,"NRO",'2018'!P:P,"&lt;&gt;")+SUMIFS('2018'!$I:$I,'2018'!$D:$D,B136,'2018'!$F:$F,A136,'2018'!AA:AA,"NRO",'2018'!Q:Q,"&lt;&gt;")+SUMIFS('2018'!$J:$J,'2018'!$E:$E,B136,'2018'!$F:$F,A136,'2018'!AA:AA,"NRO",'2018'!R:R,"&lt;&gt;"), 0)</f>
        <v>31</v>
      </c>
      <c r="N136" s="0" t="n">
        <f aca="false">IFERROR(SUMIFS('2018'!M:M,'2018'!AA:AA,"NRO",'2018'!F:F,A136,'2018'!C:C,B136)+SUMIFS('2018'!P:P,'2018'!AA:AA,"NRO",'2018'!F:F,A136,'2018'!C:C,B136)+SUMIFS('2018'!N:N,'2018'!AA:AA,"NRO",'2018'!F:F,A136,'2018'!D:D,B136)+SUMIFS('2018'!N:N,'2018'!AA:AA,"NRO",'2018'!F:F,A136,'2018'!D:D,B136)+SUMIFS('2018'!O:O,'2018'!AA:AA,"NRO",'2018'!F:F,A136,'2018'!E:E,B136)+SUMIFS('2018'!R:R,'2018'!AA:AA,"NRO",'2018'!F:F,A136,'2018'!E:E,B136), 0)</f>
        <v>41</v>
      </c>
      <c r="O136" s="7" t="n">
        <f aca="false">IFERROR(N136/M136, 0)</f>
        <v>1.32258064516129</v>
      </c>
      <c r="P136" s="0" t="n">
        <f aca="false">IFERROR(SUMIFS('2018'!$H:$H,'2018'!$C:$C,B136,'2018'!$F:$F,A136,'2018'!AA:AA,"CRO")+SUMIFS('2018'!$I:$I,'2018'!$D:$D,B136,'2018'!$F:$F,A136,'2018'!AA:AA,"CRO")+SUMIFS('2018'!$J:$J,'2018'!$E:$E,B136,'2018'!$F:$F,A136,'2018'!AA:AA,"CRO"), 0)</f>
        <v>0</v>
      </c>
      <c r="Q136" s="0" t="n">
        <f aca="false">IFERROR(SUMIFS('2018'!M:M,'2018'!AA:AA,"CRO",'2018'!F:F,A136,'2018'!C:C,B136)+SUMIFS('2018'!P:P,'2018'!AA:AA,"CRO",'2018'!F:F,A136,'2018'!C:C,B136)+SUMIFS('2018'!N:N,'2018'!AA:AA,"CRO",'2018'!F:F,A136,'2018'!D:D,B136)+SUMIFS('2018'!N:N,'2018'!AA:AA,"CRO",'2018'!F:F,A136,'2018'!D:D,B136)+SUMIFS('2018'!O:O,'2018'!AA:AA,"CRO",'2018'!F:F,A136,'2018'!E:E,B136)+SUMIFS('2018'!R:R,'2018'!AA:AA,"CRO",'2018'!F:F,A136,'2018'!E:E,B136), 0)</f>
        <v>0</v>
      </c>
      <c r="R136" s="7" t="n">
        <f aca="false">IFERROR(Q136/P136, 0)</f>
        <v>0</v>
      </c>
      <c r="S136" s="7" t="n">
        <f aca="false">SUM(V136,Y136,AB136)</f>
        <v>0</v>
      </c>
      <c r="T136" s="7" t="n">
        <f aca="false">SUM(W136,Z136,AC136)</f>
        <v>0</v>
      </c>
      <c r="U136" s="7" t="n">
        <f aca="false">IFERROR(T136/S136, 0)</f>
        <v>0</v>
      </c>
      <c r="V136" s="0" t="n">
        <f aca="false">SUMIFS('2017'!$H:$H,'2017'!$C:$C,B136,'2017'!$F:$F,A136,'2017'!AA:AA,"JRO",'2017'!P:P,"&lt;&gt;")+SUMIFS('2017'!$I:$I,'2017'!$D:$D,B136,'2017'!$F:$F,A136,'2017'!AA:AA,"JRO",'2017'!Q:Q,"&lt;&gt;")+SUMIFS('2017'!$J:$J,'2017'!$E:$E,B136,'2017'!$F:$F,A136,'2017'!AA:AA,"JRO",'2017'!R:R,"&lt;&gt;")</f>
        <v>0</v>
      </c>
      <c r="W136" s="0" t="n">
        <f aca="false">IFERROR(SUMIFS('2017'!M:M,'2017'!AA:AA,"JRO",'2017'!F:F,A136,'2017'!C:C,B136)+SUMIFS('2017'!P:P,'2017'!AA:AA,"JRO",'2017'!F:F,A136,'2017'!C:C,B136)+SUMIFS('2017'!N:N,'2017'!AA:AA,"JRO",'2017'!F:F,A136,'2017'!D:D,B136)+SUMIFS('2017'!N:N,'2017'!AA:AA,"JRO",'2017'!F:F,A136,'2017'!D:D,B136)+SUMIFS('2017'!O:O,'2017'!AA:AA,"JRO",'2017'!F:F,A136,'2017'!E:E,B136)+SUMIFS('2017'!R:R,'2017'!AA:AA,"JRO",'2017'!F:F,A136,'2017'!E:E,B136), 0)</f>
        <v>0</v>
      </c>
      <c r="X136" s="7" t="n">
        <f aca="false">IFERROR(W136/V136, 0)</f>
        <v>0</v>
      </c>
      <c r="Y136" s="0" t="n">
        <f aca="false">IFERROR(SUMIFS('2017'!$H:$H,'2017'!$C:$C,B136,'2017'!$F:$F,A136,'2017'!AA:AA,"NRO",'2017'!P:P,"&lt;&gt;")+SUMIFS('2017'!$I:$I,'2017'!$D:$D,B136,'2017'!$F:$F,A136,'2017'!AA:AA,"NRO",'2017'!Q:Q,"&lt;&gt;")+SUMIFS('2017'!$J:$J,'2017'!$E:$E,B136,'2017'!$F:$F,A136,'2017'!AA:AA,"NRO",'2017'!R:R,"&lt;&gt;"), 0)</f>
        <v>0</v>
      </c>
      <c r="Z136" s="0" t="n">
        <f aca="false">IFERROR(SUMIFS('2017'!M:M,'2017'!AA:AA,"NRO",'2017'!F:F,A136,'2017'!C:C,B136)+SUMIFS('2017'!P:P,'2017'!AA:AA,"NRO",'2017'!F:F,A136,'2017'!C:C,B136)+SUMIFS('2017'!N:N,'2017'!AA:AA,"NRO",'2017'!F:F,A136,'2017'!D:D,B136)+SUMIFS('2017'!N:N,'2017'!AA:AA,"NRO",'2017'!F:F,A136,'2017'!D:D,B136)+SUMIFS('2017'!O:O,'2017'!AA:AA,"NRO",'2017'!F:F,A136,'2017'!E:E,B136)+SUMIFS('2017'!R:R,'2017'!AA:AA,"NRO",'2017'!F:F,A136,'2017'!E:E,B136), 0)</f>
        <v>0</v>
      </c>
      <c r="AA136" s="7" t="n">
        <f aca="false">IFERROR(Z136/Y136, 0)</f>
        <v>0</v>
      </c>
      <c r="AB136" s="0" t="n">
        <f aca="false">IFERROR(SUMIFS('2017'!$H:$H,'2017'!$C:$C,B136,'2017'!$F:$F,A136,'2017'!AA:AA,"CRO",'2017'!P:P,"&lt;&gt;")+SUMIFS('2017'!$I:$I,'2017'!$D:$D,B136,'2017'!$F:$F,A136,'2017'!AA:AA,"CRO",'2017'!Q:Q,"&lt;&gt;")+SUMIFS('2017'!$J:$J,'2017'!$E:$E,B136,'2017'!$F:$F,A136,'2017'!AA:AA,"CRO",'2017'!R:R,"&lt;&gt;"), 0)</f>
        <v>0</v>
      </c>
      <c r="AC136" s="0" t="n">
        <f aca="false">IFERROR(SUMIFS('2017'!M:M,'2017'!AA:AA,"CRO",'2017'!F:F,A136,'2017'!C:C,B136)+SUMIFS('2017'!P:P,'2017'!AA:AA,"CRO",'2017'!F:F,A136,'2017'!C:C,B136)+SUMIFS('2017'!N:N,'2017'!AA:AA,"CRO",'2017'!F:F,A136,'2017'!D:D,B136)+SUMIFS('2017'!N:N,'2017'!AA:AA,"CRO",'2017'!F:F,A136,'2017'!D:D,B136)+SUMIFS('2017'!O:O,'2017'!AA:AA,"CRO",'2017'!F:F,A136,'2017'!E:E,B136)+SUMIFS('2017'!R:R,'2017'!AA:AA,"CRO",'2017'!F:F,A136,'2017'!E:E,B136), 0)</f>
        <v>0</v>
      </c>
      <c r="AD136" s="0" t="n">
        <f aca="false">IFERROR(AC136/AB136, 0)</f>
        <v>0</v>
      </c>
      <c r="AE136" s="0" t="n">
        <f aca="false">SUM(AH136,AK136,AN136)</f>
        <v>0</v>
      </c>
      <c r="AF136" s="0" t="n">
        <f aca="false">SUM(AI136,AL136,AO136)</f>
        <v>0</v>
      </c>
      <c r="AG136" s="7" t="n">
        <f aca="false">IFERROR(AF136/AE136, 0)</f>
        <v>0</v>
      </c>
      <c r="AH136" s="0" t="n">
        <f aca="false">IFERROR(SUMIFS('2016'!$G:$G,'2016'!F:F,A136,'2016'!C:C,B136,'2016'!D:D,"",'2016'!AA:AA,"JRO",'2016'!L:L,"&lt;&gt;"), 0)</f>
        <v>0</v>
      </c>
      <c r="AI136" s="0" t="n">
        <f aca="false">IFERROR(SUMIFS('2016'!L:L,'2016'!F:F,A136,'2016'!C:C,B136,'2016'!D:D,"",'2016'!AA:AA,"JRO"), 0)</f>
        <v>0</v>
      </c>
      <c r="AJ136" s="7" t="n">
        <f aca="false">IFERROR(AI136/AH136, 0)</f>
        <v>0</v>
      </c>
      <c r="AK136" s="0" t="n">
        <f aca="false">IFERROR(SUMIFS('2016'!$G:$G,'2016'!F:F,A136,'2016'!C:C,B136,'2016'!D:D,"",'2016'!AA:AA,"NRO",'2016'!L:L,"&lt;&gt;"), 0)</f>
        <v>0</v>
      </c>
      <c r="AL136" s="0" t="n">
        <f aca="false">IFERROR(SUMIFS('2016'!L:L,'2016'!F:F,A136,'2016'!C:C,B136,'2016'!D:D,"",'2016'!AA:AA,"NRO"), 0)</f>
        <v>0</v>
      </c>
      <c r="AM136" s="0" t="n">
        <f aca="false">IFERROR(AL136/AK136, 0)</f>
        <v>0</v>
      </c>
      <c r="AN136" s="0" t="n">
        <f aca="false">IFERROR(SUMIFS('2016'!$G:$G,'2016'!F:F,A136,'2016'!C:C,B136,'2016'!D:D,"",'2016'!AA:AA,"CRO",'2016'!L:L,"&lt;&gt;"), 0)</f>
        <v>0</v>
      </c>
      <c r="AO136" s="0" t="n">
        <f aca="false">IFERROR(SUMIFS('2016'!L:L,'2016'!F:F,A136,'2016'!C:C,B136,'2016'!D:D,"",'2016'!AA:AA,"CRO"), 0)</f>
        <v>0</v>
      </c>
      <c r="AP136" s="0" t="n">
        <f aca="false">IFERROR(AO136/AN136, 0)</f>
        <v>0</v>
      </c>
      <c r="AQ136" s="0" t="n">
        <f aca="false">SUM(AT136,AW136,AZ136)</f>
        <v>0</v>
      </c>
      <c r="AR136" s="0" t="n">
        <f aca="false">SUM(AU136,AX136,BA136)</f>
        <v>0</v>
      </c>
      <c r="AS136" s="7" t="n">
        <f aca="false">IFERROR(AR136/AQ136, 0)</f>
        <v>0</v>
      </c>
      <c r="AT136" s="0" t="n">
        <f aca="false">IFERROR(SUMIFS('2015'!$G:$G,'2015'!F:F,A136,'2015'!C:C,B136,'2015'!D:D,"",'2015'!AA:AA,"JRO",'2015'!L:L,"&lt;&gt;"), 0)</f>
        <v>0</v>
      </c>
      <c r="AU136" s="0" t="n">
        <f aca="false">IFERROR(SUMIFS('2015'!L:L,'2015'!F:F,A136,'2015'!C:C,B136,'2015'!D:D,"",'2015'!AA:AA,"JRO"), 0)</f>
        <v>0</v>
      </c>
      <c r="AV136" s="0" t="n">
        <f aca="false">IFERROR(AU136/AT136, 0)</f>
        <v>0</v>
      </c>
      <c r="AW136" s="0" t="n">
        <f aca="false">IFERROR(SUMIFS('2015'!$G:$G,'2015'!F:F,A136,'2015'!C:C,B136,'2015'!D:D,"",'2015'!AA:AA,"NRO",'2015'!L:L,"&lt;&gt;"), 0)</f>
        <v>0</v>
      </c>
      <c r="AX136" s="0" t="n">
        <f aca="false">IFERROR(SUMIFS('2015'!L:L,'2015'!F:F,A136,'2015'!C:C,B136,'2015'!D:D,"",'2015'!AA:AA,"NRO"), 0)</f>
        <v>0</v>
      </c>
      <c r="AY136" s="0" t="n">
        <f aca="false">IFERROR(AX136/AW136, 0)</f>
        <v>0</v>
      </c>
      <c r="AZ136" s="0" t="n">
        <f aca="false">IFERROR(SUMIFS('2015'!$G:$G,'2015'!F:F,A136,'2015'!C:C,B136,'2015'!D:D,"",'2015'!AA:AA,"CRO",'2015'!L:L,"&lt;&gt;"), 0)</f>
        <v>0</v>
      </c>
      <c r="BA136" s="0" t="n">
        <f aca="false">IFERROR(SUMIFS('2015'!L:L,'2015'!F:F,A136,'2015'!C:C,B136,'2015'!D:D,"",'2015'!AA:AA,"CRO"), 0)</f>
        <v>0</v>
      </c>
      <c r="BB136" s="0" t="n">
        <f aca="false">IFERROR(BA136/AZ136, 0)</f>
        <v>0</v>
      </c>
      <c r="BC136" s="0" t="n">
        <f aca="false">SUM(BF136,BI136)</f>
        <v>0</v>
      </c>
      <c r="BD136" s="0" t="n">
        <f aca="false">SUM(BG136,BJ136)</f>
        <v>0</v>
      </c>
      <c r="BE136" s="7" t="n">
        <f aca="false">IFERROR(BD136/BC136, 0)</f>
        <v>0</v>
      </c>
      <c r="BF136" s="0" t="n">
        <f aca="false">IFERROR(SUMIFS('2014'!$G:$G,'2014'!F:F,A136,'2014'!C:C,B136,'2014'!D:D,"",'2014'!AA:AA,"JRO",'2014'!L:L,"&lt;&gt;"), 0)</f>
        <v>0</v>
      </c>
      <c r="BG136" s="0" t="n">
        <f aca="false">IFERROR(SUMIFS('2014'!L:L,'2014'!F:F,A136,'2014'!C:C,B136,'2014'!D:D,"",'2014'!AA:AA,"JRO"), 0)</f>
        <v>0</v>
      </c>
      <c r="BH136" s="7" t="n">
        <f aca="false">IFERROR(BG136/BF136, 0)</f>
        <v>0</v>
      </c>
      <c r="BI136" s="0" t="n">
        <f aca="false">IFERROR(SUMIFS('2014'!$G:$G,'2014'!F:F,A136,'2014'!C:C,B136,'2014'!D:D,"",'2014'!AA:AA,"CRO",'2014'!L:L,"&lt;&gt;"), 0)</f>
        <v>0</v>
      </c>
      <c r="BJ136" s="0" t="n">
        <f aca="false">IFERROR(SUMIFS('2014'!L:L,'2014'!F:F,A136,'2014'!C:C,B136,'2014'!D:D,"",'2014'!AA:AA,"CRO"), 0)</f>
        <v>0</v>
      </c>
      <c r="BK136" s="0" t="n">
        <f aca="false">IFERROR(BJ136/BI136, 0)</f>
        <v>0</v>
      </c>
      <c r="BL136" s="0" t="n">
        <f aca="false">IFERROR(SUMIFS('2013'!$G:$G,'2013'!F:F,A136,'2013'!C:C,B136,'2013'!D:D,"",'2013'!AA:AA,"JRO",'2013'!L:L,"&lt;&gt;"), 0)</f>
        <v>0</v>
      </c>
      <c r="BM136" s="0" t="n">
        <f aca="false">IFERROR(SUMIFS('2013'!L:L,'2013'!F:F,A136,'2013'!C:C,B136,'2013'!D:D,"",'2013'!AA:AA,"JRO"), 0)</f>
        <v>0</v>
      </c>
      <c r="BN136" s="0" t="n">
        <f aca="false">IFERROR(BM136/BL136, 0)</f>
        <v>0</v>
      </c>
      <c r="BO136" s="0" t="n">
        <f aca="false">IFERROR(SUMIFS('2012'!$G:$G,'2012'!F:F,A136,'2012'!C:C,B136,'2012'!D:D,"",'2012'!AA:AA,"JRO",'2012'!L:L,"&lt;&gt;"), 0)</f>
        <v>0</v>
      </c>
      <c r="BP136" s="0" t="n">
        <f aca="false">IFERROR(SUMIFS('2012'!L:L,'2012'!F:F,A136,'2012'!C:C,B136,'2012'!D:D,"",'2012'!AA:AA,"JRO"), 0)</f>
        <v>0</v>
      </c>
      <c r="BQ136" s="0" t="n">
        <f aca="false">IFERROR(BP136/BO136, 0)</f>
        <v>0</v>
      </c>
      <c r="BR136" s="0" t="n">
        <f aca="false">IFERROR(SUMIFS('2011'!$G:$G,'2011'!F:F,A136,'2011'!C:C,B136,'2011'!D:D,"",'2011'!AA:AA,"JRO",'2011'!L:L,"&lt;&gt;"), 0)</f>
        <v>0</v>
      </c>
      <c r="BS136" s="0" t="n">
        <f aca="false">IFERROR(SUMIFS('2011'!L:L,'2011'!F:F,A136,'2011'!C:C,B136,'2011'!D:D,"",'2011'!AA:AA,"JRO"), 0)</f>
        <v>0</v>
      </c>
      <c r="BT136" s="7" t="n">
        <f aca="false">IFERROR(BS136/BR136, 0)</f>
        <v>0</v>
      </c>
      <c r="BU136" s="0" t="n">
        <f aca="false">IFERROR(SUMIFS('2010'!$G:$G,'2010'!F:F,A136,'2010'!C:C,B136,'2010'!D:D,"",'2010'!AA:AA,"JRO",'2010'!L:L,"&lt;&gt;"), 0)</f>
        <v>0</v>
      </c>
      <c r="BV136" s="0" t="n">
        <f aca="false">IFERROR(SUMIFS('2010'!L:L,'2010'!F:F,A136,'2010'!C:C,B136,'2010'!D:D,"",'2010'!AA:AA,"JRO"), 0)</f>
        <v>0</v>
      </c>
      <c r="BW136" s="7" t="n">
        <f aca="false">IFERROR(BV136/BU136, 0)</f>
        <v>0</v>
      </c>
      <c r="BX136" s="0" t="n">
        <f aca="false">IFERROR(SUMIFS('2009'!$G:$G,'2009'!F:F,A136,'2009'!C:C,B136,'2009'!D:D,"",'2009'!AA:AA,"JRO",'2009'!L:L,"&lt;&gt;"), 0)</f>
        <v>0</v>
      </c>
      <c r="BY136" s="0" t="n">
        <f aca="false">IFERROR(SUMIFS('2009'!L:L,'2009'!F:F,A136,'2009'!C:C,B136,'2009'!D:D,"",'2009'!AA:AA,"JRO"), 0)</f>
        <v>0</v>
      </c>
      <c r="BZ136" s="7" t="n">
        <f aca="false">IFERROR(BY136/BX136, 0)</f>
        <v>0</v>
      </c>
    </row>
    <row r="137" customFormat="false" ht="15" hidden="false" customHeight="false" outlineLevel="0" collapsed="false">
      <c r="A137" s="0" t="s">
        <v>97</v>
      </c>
      <c r="B137" s="13" t="s">
        <v>82</v>
      </c>
      <c r="C137" s="56" t="n">
        <f aca="false">IFERROR(AVERAGEIFS(I137:BZ137,I$2:BZ$2,"JRO escorts per deportee",I137:BZ137,"&lt;&gt;0"), 0)</f>
        <v>0</v>
      </c>
      <c r="D137" s="13" t="n">
        <f aca="false">IFERROR(AVERAGEIFS(I137:BZ137,I$2:BZ$2,"NRO escorts per deportee",I137:BZ137,"&lt;&gt;0"), 0)</f>
        <v>0</v>
      </c>
      <c r="E137" s="13" t="n">
        <f aca="false">IFERROR(AVERAGEIFS(I137:BZ137,I$2:BZ$2,"CRO escorts per deportee",I137:BZ137,"&lt;&gt;0"), 0)</f>
        <v>0</v>
      </c>
      <c r="G137" s="0" t="n">
        <f aca="false">SUM(J137,M137,P137)</f>
        <v>3</v>
      </c>
      <c r="H137" s="0" t="n">
        <f aca="false">SUM(K137,N137,Q137)</f>
        <v>0</v>
      </c>
      <c r="I137" s="7" t="n">
        <f aca="false">IFERROR(H137/G137, 0)</f>
        <v>0</v>
      </c>
      <c r="J137" s="0" t="n">
        <f aca="false">IFERROR(SUMIFS('2018'!$H:$H,'2018'!$C:$C,B137,'2018'!$F:$F,A137,'2018'!AA:AA,"JRO",'2018'!P:P,"&lt;&gt;")+SUMIFS('2018'!$I:$I,'2018'!$D:$D,B137,'2018'!$F:$F,A137,'2018'!AA:AA,"JRO",'2018'!Q:Q,"&lt;&gt;")+SUMIFS('2018'!$J:$J,'2018'!$E:$E,B137,'2018'!$F:$F,A137,'2018'!AA:AA,"JRO",'2018'!R:R,"&lt;&gt;"), 0)</f>
        <v>3</v>
      </c>
      <c r="K137" s="0" t="n">
        <f aca="false">IFERROR(SUMIFS('2018'!M:M,'2018'!AA:AA,"JRO",'2018'!F:F,A137,'2018'!C:C,B137)+SUMIFS('2018'!P:P,'2018'!AA:AA,"JRO",'2018'!F:F,A137,'2018'!C:C,B137)+SUMIFS('2018'!N:N,'2018'!AA:AA,"JRO",'2018'!F:F,A137,'2018'!D:D,B137)+SUMIFS('2018'!N:N,'2018'!AA:AA,"JRO",'2018'!F:F,A137,'2018'!D:D,B137)+SUMIFS('2018'!O:O,'2018'!AA:AA,"JRO",'2018'!F:F,A137,'2018'!E:E,B137)+SUMIFS('2018'!R:R,'2018'!AA:AA,"JRO",'2018'!F:F,A137,'2018'!E:E,B137), 0)</f>
        <v>0</v>
      </c>
      <c r="L137" s="7" t="n">
        <f aca="false">IFERROR(K137/J137, 0)</f>
        <v>0</v>
      </c>
      <c r="M137" s="0" t="n">
        <f aca="false">IFERROR(SUMIFS('2018'!$H:$H,'2018'!$C:$C,B137,'2018'!$F:$F,A137,'2018'!AA:AA,"NRO",'2018'!P:P,"&lt;&gt;")+SUMIFS('2018'!$I:$I,'2018'!$D:$D,B137,'2018'!$F:$F,A137,'2018'!AA:AA,"NRO",'2018'!Q:Q,"&lt;&gt;")+SUMIFS('2018'!$J:$J,'2018'!$E:$E,B137,'2018'!$F:$F,A137,'2018'!AA:AA,"NRO",'2018'!R:R,"&lt;&gt;"), 0)</f>
        <v>0</v>
      </c>
      <c r="N137" s="0" t="n">
        <f aca="false">IFERROR(SUMIFS('2018'!M:M,'2018'!AA:AA,"NRO",'2018'!F:F,A137,'2018'!C:C,B137)+SUMIFS('2018'!P:P,'2018'!AA:AA,"NRO",'2018'!F:F,A137,'2018'!C:C,B137)+SUMIFS('2018'!N:N,'2018'!AA:AA,"NRO",'2018'!F:F,A137,'2018'!D:D,B137)+SUMIFS('2018'!N:N,'2018'!AA:AA,"NRO",'2018'!F:F,A137,'2018'!D:D,B137)+SUMIFS('2018'!O:O,'2018'!AA:AA,"NRO",'2018'!F:F,A137,'2018'!E:E,B137)+SUMIFS('2018'!R:R,'2018'!AA:AA,"NRO",'2018'!F:F,A137,'2018'!E:E,B137), 0)</f>
        <v>0</v>
      </c>
      <c r="O137" s="7" t="n">
        <f aca="false">IFERROR(N137/M137, 0)</f>
        <v>0</v>
      </c>
      <c r="P137" s="0" t="n">
        <f aca="false">IFERROR(SUMIFS('2018'!$H:$H,'2018'!$C:$C,B137,'2018'!$F:$F,A137,'2018'!AA:AA,"CRO")+SUMIFS('2018'!$I:$I,'2018'!$D:$D,B137,'2018'!$F:$F,A137,'2018'!AA:AA,"CRO")+SUMIFS('2018'!$J:$J,'2018'!$E:$E,B137,'2018'!$F:$F,A137,'2018'!AA:AA,"CRO"), 0)</f>
        <v>0</v>
      </c>
      <c r="Q137" s="0" t="n">
        <f aca="false">IFERROR(SUMIFS('2018'!M:M,'2018'!AA:AA,"CRO",'2018'!F:F,A137,'2018'!C:C,B137)+SUMIFS('2018'!P:P,'2018'!AA:AA,"CRO",'2018'!F:F,A137,'2018'!C:C,B137)+SUMIFS('2018'!N:N,'2018'!AA:AA,"CRO",'2018'!F:F,A137,'2018'!D:D,B137)+SUMIFS('2018'!N:N,'2018'!AA:AA,"CRO",'2018'!F:F,A137,'2018'!D:D,B137)+SUMIFS('2018'!O:O,'2018'!AA:AA,"CRO",'2018'!F:F,A137,'2018'!E:E,B137)+SUMIFS('2018'!R:R,'2018'!AA:AA,"CRO",'2018'!F:F,A137,'2018'!E:E,B137), 0)</f>
        <v>0</v>
      </c>
      <c r="R137" s="7" t="n">
        <f aca="false">IFERROR(Q137/P137, 0)</f>
        <v>0</v>
      </c>
      <c r="S137" s="7" t="n">
        <f aca="false">SUM(V137,Y137,AB137)</f>
        <v>0</v>
      </c>
      <c r="T137" s="7" t="n">
        <f aca="false">SUM(W137,Z137,AC137)</f>
        <v>0</v>
      </c>
      <c r="U137" s="7" t="n">
        <f aca="false">IFERROR(T137/S137, 0)</f>
        <v>0</v>
      </c>
      <c r="V137" s="0" t="n">
        <f aca="false">SUMIFS('2017'!$H:$H,'2017'!$C:$C,B137,'2017'!$F:$F,A137,'2017'!AA:AA,"JRO",'2017'!P:P,"&lt;&gt;")+SUMIFS('2017'!$I:$I,'2017'!$D:$D,B137,'2017'!$F:$F,A137,'2017'!AA:AA,"JRO",'2017'!Q:Q,"&lt;&gt;")+SUMIFS('2017'!$J:$J,'2017'!$E:$E,B137,'2017'!$F:$F,A137,'2017'!AA:AA,"JRO",'2017'!R:R,"&lt;&gt;")</f>
        <v>0</v>
      </c>
      <c r="W137" s="0" t="n">
        <f aca="false">IFERROR(SUMIFS('2017'!M:M,'2017'!AA:AA,"JRO",'2017'!F:F,A137,'2017'!C:C,B137)+SUMIFS('2017'!P:P,'2017'!AA:AA,"JRO",'2017'!F:F,A137,'2017'!C:C,B137)+SUMIFS('2017'!N:N,'2017'!AA:AA,"JRO",'2017'!F:F,A137,'2017'!D:D,B137)+SUMIFS('2017'!N:N,'2017'!AA:AA,"JRO",'2017'!F:F,A137,'2017'!D:D,B137)+SUMIFS('2017'!O:O,'2017'!AA:AA,"JRO",'2017'!F:F,A137,'2017'!E:E,B137)+SUMIFS('2017'!R:R,'2017'!AA:AA,"JRO",'2017'!F:F,A137,'2017'!E:E,B137), 0)</f>
        <v>0</v>
      </c>
      <c r="X137" s="7" t="n">
        <f aca="false">IFERROR(W137/V137, 0)</f>
        <v>0</v>
      </c>
      <c r="Y137" s="0" t="n">
        <f aca="false">IFERROR(SUMIFS('2017'!$H:$H,'2017'!$C:$C,B137,'2017'!$F:$F,A137,'2017'!AA:AA,"NRO",'2017'!P:P,"&lt;&gt;")+SUMIFS('2017'!$I:$I,'2017'!$D:$D,B137,'2017'!$F:$F,A137,'2017'!AA:AA,"NRO",'2017'!Q:Q,"&lt;&gt;")+SUMIFS('2017'!$J:$J,'2017'!$E:$E,B137,'2017'!$F:$F,A137,'2017'!AA:AA,"NRO",'2017'!R:R,"&lt;&gt;"), 0)</f>
        <v>0</v>
      </c>
      <c r="Z137" s="0" t="n">
        <f aca="false">IFERROR(SUMIFS('2017'!M:M,'2017'!AA:AA,"NRO",'2017'!F:F,A137,'2017'!C:C,B137)+SUMIFS('2017'!P:P,'2017'!AA:AA,"NRO",'2017'!F:F,A137,'2017'!C:C,B137)+SUMIFS('2017'!N:N,'2017'!AA:AA,"NRO",'2017'!F:F,A137,'2017'!D:D,B137)+SUMIFS('2017'!N:N,'2017'!AA:AA,"NRO",'2017'!F:F,A137,'2017'!D:D,B137)+SUMIFS('2017'!O:O,'2017'!AA:AA,"NRO",'2017'!F:F,A137,'2017'!E:E,B137)+SUMIFS('2017'!R:R,'2017'!AA:AA,"NRO",'2017'!F:F,A137,'2017'!E:E,B137), 0)</f>
        <v>0</v>
      </c>
      <c r="AA137" s="7" t="n">
        <f aca="false">IFERROR(Z137/Y137, 0)</f>
        <v>0</v>
      </c>
      <c r="AB137" s="0" t="n">
        <f aca="false">IFERROR(SUMIFS('2017'!$H:$H,'2017'!$C:$C,B137,'2017'!$F:$F,A137,'2017'!AA:AA,"CRO",'2017'!P:P,"&lt;&gt;")+SUMIFS('2017'!$I:$I,'2017'!$D:$D,B137,'2017'!$F:$F,A137,'2017'!AA:AA,"CRO",'2017'!Q:Q,"&lt;&gt;")+SUMIFS('2017'!$J:$J,'2017'!$E:$E,B137,'2017'!$F:$F,A137,'2017'!AA:AA,"CRO",'2017'!R:R,"&lt;&gt;"), 0)</f>
        <v>0</v>
      </c>
      <c r="AC137" s="0" t="n">
        <f aca="false">IFERROR(SUMIFS('2017'!M:M,'2017'!AA:AA,"CRO",'2017'!F:F,A137,'2017'!C:C,B137)+SUMIFS('2017'!P:P,'2017'!AA:AA,"CRO",'2017'!F:F,A137,'2017'!C:C,B137)+SUMIFS('2017'!N:N,'2017'!AA:AA,"CRO",'2017'!F:F,A137,'2017'!D:D,B137)+SUMIFS('2017'!N:N,'2017'!AA:AA,"CRO",'2017'!F:F,A137,'2017'!D:D,B137)+SUMIFS('2017'!O:O,'2017'!AA:AA,"CRO",'2017'!F:F,A137,'2017'!E:E,B137)+SUMIFS('2017'!R:R,'2017'!AA:AA,"CRO",'2017'!F:F,A137,'2017'!E:E,B137), 0)</f>
        <v>0</v>
      </c>
      <c r="AD137" s="0" t="n">
        <f aca="false">IFERROR(AC137/AB137, 0)</f>
        <v>0</v>
      </c>
      <c r="AE137" s="0" t="n">
        <f aca="false">SUM(AH137,AK137,AN137)</f>
        <v>0</v>
      </c>
      <c r="AF137" s="0" t="n">
        <f aca="false">SUM(AI137,AL137,AO137)</f>
        <v>0</v>
      </c>
      <c r="AG137" s="7" t="n">
        <f aca="false">IFERROR(AF137/AE137, 0)</f>
        <v>0</v>
      </c>
      <c r="AH137" s="0" t="n">
        <f aca="false">IFERROR(SUMIFS('2016'!$G:$G,'2016'!F:F,A137,'2016'!C:C,B137,'2016'!D:D,"",'2016'!AA:AA,"JRO",'2016'!L:L,"&lt;&gt;"), 0)</f>
        <v>0</v>
      </c>
      <c r="AI137" s="0" t="n">
        <f aca="false">IFERROR(SUMIFS('2016'!L:L,'2016'!F:F,A137,'2016'!C:C,B137,'2016'!D:D,"",'2016'!AA:AA,"JRO"), 0)</f>
        <v>0</v>
      </c>
      <c r="AJ137" s="7" t="n">
        <f aca="false">IFERROR(AI137/AH137, 0)</f>
        <v>0</v>
      </c>
      <c r="AK137" s="0" t="n">
        <f aca="false">IFERROR(SUMIFS('2016'!$G:$G,'2016'!F:F,A137,'2016'!C:C,B137,'2016'!D:D,"",'2016'!AA:AA,"NRO",'2016'!L:L,"&lt;&gt;"), 0)</f>
        <v>0</v>
      </c>
      <c r="AL137" s="0" t="n">
        <f aca="false">IFERROR(SUMIFS('2016'!L:L,'2016'!F:F,A137,'2016'!C:C,B137,'2016'!D:D,"",'2016'!AA:AA,"NRO"), 0)</f>
        <v>0</v>
      </c>
      <c r="AM137" s="0" t="n">
        <f aca="false">IFERROR(AL137/AK137, 0)</f>
        <v>0</v>
      </c>
      <c r="AN137" s="0" t="n">
        <f aca="false">IFERROR(SUMIFS('2016'!$G:$G,'2016'!F:F,A137,'2016'!C:C,B137,'2016'!D:D,"",'2016'!AA:AA,"CRO",'2016'!L:L,"&lt;&gt;"), 0)</f>
        <v>0</v>
      </c>
      <c r="AO137" s="0" t="n">
        <f aca="false">IFERROR(SUMIFS('2016'!L:L,'2016'!F:F,A137,'2016'!C:C,B137,'2016'!D:D,"",'2016'!AA:AA,"CRO"), 0)</f>
        <v>0</v>
      </c>
      <c r="AP137" s="0" t="n">
        <f aca="false">IFERROR(AO137/AN137, 0)</f>
        <v>0</v>
      </c>
      <c r="AQ137" s="0" t="n">
        <f aca="false">SUM(AT137,AW137,AZ137)</f>
        <v>0</v>
      </c>
      <c r="AR137" s="0" t="n">
        <f aca="false">SUM(AU137,AX137,BA137)</f>
        <v>0</v>
      </c>
      <c r="AS137" s="7" t="n">
        <f aca="false">IFERROR(AR137/AQ137, 0)</f>
        <v>0</v>
      </c>
      <c r="AT137" s="0" t="n">
        <f aca="false">IFERROR(SUMIFS('2015'!$G:$G,'2015'!F:F,A137,'2015'!C:C,B137,'2015'!D:D,"",'2015'!AA:AA,"JRO",'2015'!L:L,"&lt;&gt;"), 0)</f>
        <v>0</v>
      </c>
      <c r="AU137" s="0" t="n">
        <f aca="false">IFERROR(SUMIFS('2015'!L:L,'2015'!F:F,A137,'2015'!C:C,B137,'2015'!D:D,"",'2015'!AA:AA,"JRO"), 0)</f>
        <v>0</v>
      </c>
      <c r="AV137" s="0" t="n">
        <f aca="false">IFERROR(AU137/AT137, 0)</f>
        <v>0</v>
      </c>
      <c r="AW137" s="0" t="n">
        <f aca="false">IFERROR(SUMIFS('2015'!$G:$G,'2015'!F:F,A137,'2015'!C:C,B137,'2015'!D:D,"",'2015'!AA:AA,"NRO",'2015'!L:L,"&lt;&gt;"), 0)</f>
        <v>0</v>
      </c>
      <c r="AX137" s="0" t="n">
        <f aca="false">IFERROR(SUMIFS('2015'!L:L,'2015'!F:F,A137,'2015'!C:C,B137,'2015'!D:D,"",'2015'!AA:AA,"NRO"), 0)</f>
        <v>0</v>
      </c>
      <c r="AY137" s="0" t="n">
        <f aca="false">IFERROR(AX137/AW137, 0)</f>
        <v>0</v>
      </c>
      <c r="AZ137" s="0" t="n">
        <f aca="false">IFERROR(SUMIFS('2015'!$G:$G,'2015'!F:F,A137,'2015'!C:C,B137,'2015'!D:D,"",'2015'!AA:AA,"CRO",'2015'!L:L,"&lt;&gt;"), 0)</f>
        <v>0</v>
      </c>
      <c r="BA137" s="0" t="n">
        <f aca="false">IFERROR(SUMIFS('2015'!L:L,'2015'!F:F,A137,'2015'!C:C,B137,'2015'!D:D,"",'2015'!AA:AA,"CRO"), 0)</f>
        <v>0</v>
      </c>
      <c r="BB137" s="0" t="n">
        <f aca="false">IFERROR(BA137/AZ137, 0)</f>
        <v>0</v>
      </c>
      <c r="BC137" s="0" t="n">
        <f aca="false">SUM(BF137,BI137)</f>
        <v>0</v>
      </c>
      <c r="BD137" s="0" t="n">
        <f aca="false">SUM(BG137,BJ137)</f>
        <v>0</v>
      </c>
      <c r="BE137" s="7" t="n">
        <f aca="false">IFERROR(BD137/BC137, 0)</f>
        <v>0</v>
      </c>
      <c r="BF137" s="0" t="n">
        <f aca="false">IFERROR(SUMIFS('2014'!$G:$G,'2014'!F:F,A137,'2014'!C:C,B137,'2014'!D:D,"",'2014'!AA:AA,"JRO",'2014'!L:L,"&lt;&gt;"), 0)</f>
        <v>0</v>
      </c>
      <c r="BG137" s="0" t="n">
        <f aca="false">IFERROR(SUMIFS('2014'!L:L,'2014'!F:F,A137,'2014'!C:C,B137,'2014'!D:D,"",'2014'!AA:AA,"JRO"), 0)</f>
        <v>0</v>
      </c>
      <c r="BH137" s="7" t="n">
        <f aca="false">IFERROR(BG137/BF137, 0)</f>
        <v>0</v>
      </c>
      <c r="BI137" s="0" t="n">
        <f aca="false">IFERROR(SUMIFS('2014'!$G:$G,'2014'!F:F,A137,'2014'!C:C,B137,'2014'!D:D,"",'2014'!AA:AA,"CRO",'2014'!L:L,"&lt;&gt;"), 0)</f>
        <v>0</v>
      </c>
      <c r="BJ137" s="0" t="n">
        <f aca="false">IFERROR(SUMIFS('2014'!L:L,'2014'!F:F,A137,'2014'!C:C,B137,'2014'!D:D,"",'2014'!AA:AA,"CRO"), 0)</f>
        <v>0</v>
      </c>
      <c r="BK137" s="0" t="n">
        <f aca="false">IFERROR(BJ137/BI137, 0)</f>
        <v>0</v>
      </c>
      <c r="BL137" s="0" t="n">
        <f aca="false">IFERROR(SUMIFS('2013'!$G:$G,'2013'!F:F,A137,'2013'!C:C,B137,'2013'!D:D,"",'2013'!AA:AA,"JRO",'2013'!L:L,"&lt;&gt;"), 0)</f>
        <v>0</v>
      </c>
      <c r="BM137" s="0" t="n">
        <f aca="false">IFERROR(SUMIFS('2013'!L:L,'2013'!F:F,A137,'2013'!C:C,B137,'2013'!D:D,"",'2013'!AA:AA,"JRO"), 0)</f>
        <v>0</v>
      </c>
      <c r="BN137" s="0" t="n">
        <f aca="false">IFERROR(BM137/BL137, 0)</f>
        <v>0</v>
      </c>
      <c r="BO137" s="0" t="n">
        <f aca="false">IFERROR(SUMIFS('2012'!$G:$G,'2012'!F:F,A137,'2012'!C:C,B137,'2012'!D:D,"",'2012'!AA:AA,"JRO",'2012'!L:L,"&lt;&gt;"), 0)</f>
        <v>0</v>
      </c>
      <c r="BP137" s="0" t="n">
        <f aca="false">IFERROR(SUMIFS('2012'!L:L,'2012'!F:F,A137,'2012'!C:C,B137,'2012'!D:D,"",'2012'!AA:AA,"JRO"), 0)</f>
        <v>0</v>
      </c>
      <c r="BQ137" s="0" t="n">
        <f aca="false">IFERROR(BP137/BO137, 0)</f>
        <v>0</v>
      </c>
      <c r="BR137" s="0" t="n">
        <f aca="false">IFERROR(SUMIFS('2011'!$G:$G,'2011'!F:F,A137,'2011'!C:C,B137,'2011'!D:D,"",'2011'!AA:AA,"JRO",'2011'!L:L,"&lt;&gt;"), 0)</f>
        <v>0</v>
      </c>
      <c r="BS137" s="0" t="n">
        <f aca="false">IFERROR(SUMIFS('2011'!L:L,'2011'!F:F,A137,'2011'!C:C,B137,'2011'!D:D,"",'2011'!AA:AA,"JRO"), 0)</f>
        <v>0</v>
      </c>
      <c r="BT137" s="7" t="n">
        <f aca="false">IFERROR(BS137/BR137, 0)</f>
        <v>0</v>
      </c>
      <c r="BU137" s="0" t="n">
        <f aca="false">IFERROR(SUMIFS('2010'!$G:$G,'2010'!F:F,A137,'2010'!C:C,B137,'2010'!D:D,"",'2010'!AA:AA,"JRO",'2010'!L:L,"&lt;&gt;"), 0)</f>
        <v>0</v>
      </c>
      <c r="BV137" s="0" t="n">
        <f aca="false">IFERROR(SUMIFS('2010'!L:L,'2010'!F:F,A137,'2010'!C:C,B137,'2010'!D:D,"",'2010'!AA:AA,"JRO"), 0)</f>
        <v>0</v>
      </c>
      <c r="BW137" s="7" t="n">
        <f aca="false">IFERROR(BV137/BU137, 0)</f>
        <v>0</v>
      </c>
      <c r="BX137" s="0" t="n">
        <f aca="false">IFERROR(SUMIFS('2009'!$G:$G,'2009'!F:F,A137,'2009'!C:C,B137,'2009'!D:D,"",'2009'!AA:AA,"JRO",'2009'!L:L,"&lt;&gt;"), 0)</f>
        <v>0</v>
      </c>
      <c r="BY137" s="0" t="n">
        <f aca="false">IFERROR(SUMIFS('2009'!L:L,'2009'!F:F,A137,'2009'!C:C,B137,'2009'!D:D,"",'2009'!AA:AA,"JRO"), 0)</f>
        <v>0</v>
      </c>
      <c r="BZ137" s="7" t="n">
        <f aca="false">IFERROR(BY137/BX137, 0)</f>
        <v>0</v>
      </c>
    </row>
    <row r="138" customFormat="false" ht="15" hidden="false" customHeight="false" outlineLevel="0" collapsed="false">
      <c r="A138" s="0" t="s">
        <v>97</v>
      </c>
      <c r="B138" s="16" t="s">
        <v>85</v>
      </c>
      <c r="C138" s="56" t="n">
        <f aca="false">IFERROR(AVERAGEIFS(I138:BZ138,I$2:BZ$2,"JRO escorts per deportee",I138:BZ138,"&lt;&gt;0"), 0)</f>
        <v>0</v>
      </c>
      <c r="D138" s="13" t="n">
        <f aca="false">IFERROR(AVERAGEIFS(I138:BZ138,I$2:BZ$2,"NRO escorts per deportee",I138:BZ138,"&lt;&gt;0"), 0)</f>
        <v>0</v>
      </c>
      <c r="E138" s="13" t="n">
        <f aca="false">IFERROR(AVERAGEIFS(I138:BZ138,I$2:BZ$2,"CRO escorts per deportee",I138:BZ138,"&lt;&gt;0"), 0)</f>
        <v>0</v>
      </c>
      <c r="G138" s="0" t="n">
        <f aca="false">SUM(J138,M138,P138)</f>
        <v>0</v>
      </c>
      <c r="H138" s="0" t="n">
        <f aca="false">SUM(K138,N138,Q138)</f>
        <v>0</v>
      </c>
      <c r="I138" s="7" t="n">
        <f aca="false">IFERROR(H138/G138, 0)</f>
        <v>0</v>
      </c>
      <c r="J138" s="0" t="n">
        <f aca="false">IFERROR(SUMIFS('2018'!$H:$H,'2018'!$C:$C,B138,'2018'!$F:$F,A138,'2018'!AA:AA,"JRO",'2018'!P:P,"&lt;&gt;")+SUMIFS('2018'!$I:$I,'2018'!$D:$D,B138,'2018'!$F:$F,A138,'2018'!AA:AA,"JRO",'2018'!Q:Q,"&lt;&gt;")+SUMIFS('2018'!$J:$J,'2018'!$E:$E,B138,'2018'!$F:$F,A138,'2018'!AA:AA,"JRO",'2018'!R:R,"&lt;&gt;"), 0)</f>
        <v>0</v>
      </c>
      <c r="K138" s="0" t="n">
        <f aca="false">IFERROR(SUMIFS('2018'!M:M,'2018'!AA:AA,"JRO",'2018'!F:F,A138,'2018'!C:C,B138)+SUMIFS('2018'!P:P,'2018'!AA:AA,"JRO",'2018'!F:F,A138,'2018'!C:C,B138)+SUMIFS('2018'!N:N,'2018'!AA:AA,"JRO",'2018'!F:F,A138,'2018'!D:D,B138)+SUMIFS('2018'!N:N,'2018'!AA:AA,"JRO",'2018'!F:F,A138,'2018'!D:D,B138)+SUMIFS('2018'!O:O,'2018'!AA:AA,"JRO",'2018'!F:F,A138,'2018'!E:E,B138)+SUMIFS('2018'!R:R,'2018'!AA:AA,"JRO",'2018'!F:F,A138,'2018'!E:E,B138), 0)</f>
        <v>0</v>
      </c>
      <c r="L138" s="7" t="n">
        <f aca="false">IFERROR(K138/J138, 0)</f>
        <v>0</v>
      </c>
      <c r="M138" s="0" t="n">
        <f aca="false">IFERROR(SUMIFS('2018'!$H:$H,'2018'!$C:$C,B138,'2018'!$F:$F,A138,'2018'!AA:AA,"NRO",'2018'!P:P,"&lt;&gt;")+SUMIFS('2018'!$I:$I,'2018'!$D:$D,B138,'2018'!$F:$F,A138,'2018'!AA:AA,"NRO",'2018'!Q:Q,"&lt;&gt;")+SUMIFS('2018'!$J:$J,'2018'!$E:$E,B138,'2018'!$F:$F,A138,'2018'!AA:AA,"NRO",'2018'!R:R,"&lt;&gt;"), 0)</f>
        <v>0</v>
      </c>
      <c r="N138" s="0" t="n">
        <f aca="false">IFERROR(SUMIFS('2018'!M:M,'2018'!AA:AA,"NRO",'2018'!F:F,A138,'2018'!C:C,B138)+SUMIFS('2018'!P:P,'2018'!AA:AA,"NRO",'2018'!F:F,A138,'2018'!C:C,B138)+SUMIFS('2018'!N:N,'2018'!AA:AA,"NRO",'2018'!F:F,A138,'2018'!D:D,B138)+SUMIFS('2018'!N:N,'2018'!AA:AA,"NRO",'2018'!F:F,A138,'2018'!D:D,B138)+SUMIFS('2018'!O:O,'2018'!AA:AA,"NRO",'2018'!F:F,A138,'2018'!E:E,B138)+SUMIFS('2018'!R:R,'2018'!AA:AA,"NRO",'2018'!F:F,A138,'2018'!E:E,B138), 0)</f>
        <v>0</v>
      </c>
      <c r="O138" s="7" t="n">
        <f aca="false">IFERROR(N138/M138, 0)</f>
        <v>0</v>
      </c>
      <c r="P138" s="0" t="n">
        <f aca="false">IFERROR(SUMIFS('2018'!$H:$H,'2018'!$C:$C,B138,'2018'!$F:$F,A138,'2018'!AA:AA,"CRO")+SUMIFS('2018'!$I:$I,'2018'!$D:$D,B138,'2018'!$F:$F,A138,'2018'!AA:AA,"CRO")+SUMIFS('2018'!$J:$J,'2018'!$E:$E,B138,'2018'!$F:$F,A138,'2018'!AA:AA,"CRO"), 0)</f>
        <v>0</v>
      </c>
      <c r="Q138" s="0" t="n">
        <f aca="false">IFERROR(SUMIFS('2018'!M:M,'2018'!AA:AA,"CRO",'2018'!F:F,A138,'2018'!C:C,B138)+SUMIFS('2018'!P:P,'2018'!AA:AA,"CRO",'2018'!F:F,A138,'2018'!C:C,B138)+SUMIFS('2018'!N:N,'2018'!AA:AA,"CRO",'2018'!F:F,A138,'2018'!D:D,B138)+SUMIFS('2018'!N:N,'2018'!AA:AA,"CRO",'2018'!F:F,A138,'2018'!D:D,B138)+SUMIFS('2018'!O:O,'2018'!AA:AA,"CRO",'2018'!F:F,A138,'2018'!E:E,B138)+SUMIFS('2018'!R:R,'2018'!AA:AA,"CRO",'2018'!F:F,A138,'2018'!E:E,B138), 0)</f>
        <v>0</v>
      </c>
      <c r="R138" s="7" t="n">
        <f aca="false">IFERROR(Q138/P138, 0)</f>
        <v>0</v>
      </c>
      <c r="S138" s="7" t="n">
        <f aca="false">SUM(V138,Y138,AB138)</f>
        <v>0</v>
      </c>
      <c r="T138" s="7" t="n">
        <f aca="false">SUM(W138,Z138,AC138)</f>
        <v>0</v>
      </c>
      <c r="U138" s="7" t="n">
        <f aca="false">IFERROR(T138/S138, 0)</f>
        <v>0</v>
      </c>
      <c r="V138" s="0" t="n">
        <f aca="false">SUMIFS('2017'!$H:$H,'2017'!$C:$C,B138,'2017'!$F:$F,A138,'2017'!AA:AA,"JRO",'2017'!P:P,"&lt;&gt;")+SUMIFS('2017'!$I:$I,'2017'!$D:$D,B138,'2017'!$F:$F,A138,'2017'!AA:AA,"JRO",'2017'!Q:Q,"&lt;&gt;")+SUMIFS('2017'!$J:$J,'2017'!$E:$E,B138,'2017'!$F:$F,A138,'2017'!AA:AA,"JRO",'2017'!R:R,"&lt;&gt;")</f>
        <v>0</v>
      </c>
      <c r="W138" s="0" t="n">
        <f aca="false">IFERROR(SUMIFS('2017'!M:M,'2017'!AA:AA,"JRO",'2017'!F:F,A138,'2017'!C:C,B138)+SUMIFS('2017'!P:P,'2017'!AA:AA,"JRO",'2017'!F:F,A138,'2017'!C:C,B138)+SUMIFS('2017'!N:N,'2017'!AA:AA,"JRO",'2017'!F:F,A138,'2017'!D:D,B138)+SUMIFS('2017'!N:N,'2017'!AA:AA,"JRO",'2017'!F:F,A138,'2017'!D:D,B138)+SUMIFS('2017'!O:O,'2017'!AA:AA,"JRO",'2017'!F:F,A138,'2017'!E:E,B138)+SUMIFS('2017'!R:R,'2017'!AA:AA,"JRO",'2017'!F:F,A138,'2017'!E:E,B138), 0)</f>
        <v>0</v>
      </c>
      <c r="X138" s="7" t="n">
        <f aca="false">IFERROR(W138/V138, 0)</f>
        <v>0</v>
      </c>
      <c r="Y138" s="0" t="n">
        <f aca="false">IFERROR(SUMIFS('2017'!$H:$H,'2017'!$C:$C,B138,'2017'!$F:$F,A138,'2017'!AA:AA,"NRO",'2017'!P:P,"&lt;&gt;")+SUMIFS('2017'!$I:$I,'2017'!$D:$D,B138,'2017'!$F:$F,A138,'2017'!AA:AA,"NRO",'2017'!Q:Q,"&lt;&gt;")+SUMIFS('2017'!$J:$J,'2017'!$E:$E,B138,'2017'!$F:$F,A138,'2017'!AA:AA,"NRO",'2017'!R:R,"&lt;&gt;"), 0)</f>
        <v>0</v>
      </c>
      <c r="Z138" s="0" t="n">
        <f aca="false">IFERROR(SUMIFS('2017'!M:M,'2017'!AA:AA,"NRO",'2017'!F:F,A138,'2017'!C:C,B138)+SUMIFS('2017'!P:P,'2017'!AA:AA,"NRO",'2017'!F:F,A138,'2017'!C:C,B138)+SUMIFS('2017'!N:N,'2017'!AA:AA,"NRO",'2017'!F:F,A138,'2017'!D:D,B138)+SUMIFS('2017'!N:N,'2017'!AA:AA,"NRO",'2017'!F:F,A138,'2017'!D:D,B138)+SUMIFS('2017'!O:O,'2017'!AA:AA,"NRO",'2017'!F:F,A138,'2017'!E:E,B138)+SUMIFS('2017'!R:R,'2017'!AA:AA,"NRO",'2017'!F:F,A138,'2017'!E:E,B138), 0)</f>
        <v>0</v>
      </c>
      <c r="AA138" s="7" t="n">
        <f aca="false">IFERROR(Z138/Y138, 0)</f>
        <v>0</v>
      </c>
      <c r="AB138" s="0" t="n">
        <f aca="false">IFERROR(SUMIFS('2017'!$H:$H,'2017'!$C:$C,B138,'2017'!$F:$F,A138,'2017'!AA:AA,"CRO",'2017'!P:P,"&lt;&gt;")+SUMIFS('2017'!$I:$I,'2017'!$D:$D,B138,'2017'!$F:$F,A138,'2017'!AA:AA,"CRO",'2017'!Q:Q,"&lt;&gt;")+SUMIFS('2017'!$J:$J,'2017'!$E:$E,B138,'2017'!$F:$F,A138,'2017'!AA:AA,"CRO",'2017'!R:R,"&lt;&gt;"), 0)</f>
        <v>0</v>
      </c>
      <c r="AC138" s="0" t="n">
        <f aca="false">IFERROR(SUMIFS('2017'!M:M,'2017'!AA:AA,"CRO",'2017'!F:F,A138,'2017'!C:C,B138)+SUMIFS('2017'!P:P,'2017'!AA:AA,"CRO",'2017'!F:F,A138,'2017'!C:C,B138)+SUMIFS('2017'!N:N,'2017'!AA:AA,"CRO",'2017'!F:F,A138,'2017'!D:D,B138)+SUMIFS('2017'!N:N,'2017'!AA:AA,"CRO",'2017'!F:F,A138,'2017'!D:D,B138)+SUMIFS('2017'!O:O,'2017'!AA:AA,"CRO",'2017'!F:F,A138,'2017'!E:E,B138)+SUMIFS('2017'!R:R,'2017'!AA:AA,"CRO",'2017'!F:F,A138,'2017'!E:E,B138), 0)</f>
        <v>0</v>
      </c>
      <c r="AD138" s="0" t="n">
        <f aca="false">IFERROR(AC138/AB138, 0)</f>
        <v>0</v>
      </c>
      <c r="AE138" s="0" t="n">
        <f aca="false">SUM(AH138,AK138,AN138)</f>
        <v>0</v>
      </c>
      <c r="AF138" s="0" t="n">
        <f aca="false">SUM(AI138,AL138,AO138)</f>
        <v>0</v>
      </c>
      <c r="AG138" s="7" t="n">
        <f aca="false">IFERROR(AF138/AE138, 0)</f>
        <v>0</v>
      </c>
      <c r="AH138" s="0" t="n">
        <f aca="false">IFERROR(SUMIFS('2016'!$G:$G,'2016'!F:F,A138,'2016'!C:C,B138,'2016'!D:D,"",'2016'!AA:AA,"JRO",'2016'!L:L,"&lt;&gt;"), 0)</f>
        <v>0</v>
      </c>
      <c r="AI138" s="0" t="n">
        <f aca="false">IFERROR(SUMIFS('2016'!L:L,'2016'!F:F,A138,'2016'!C:C,B138,'2016'!D:D,"",'2016'!AA:AA,"JRO"), 0)</f>
        <v>0</v>
      </c>
      <c r="AJ138" s="7" t="n">
        <f aca="false">IFERROR(AI138/AH138, 0)</f>
        <v>0</v>
      </c>
      <c r="AK138" s="0" t="n">
        <f aca="false">IFERROR(SUMIFS('2016'!$G:$G,'2016'!F:F,A138,'2016'!C:C,B138,'2016'!D:D,"",'2016'!AA:AA,"NRO",'2016'!L:L,"&lt;&gt;"), 0)</f>
        <v>0</v>
      </c>
      <c r="AL138" s="0" t="n">
        <f aca="false">IFERROR(SUMIFS('2016'!L:L,'2016'!F:F,A138,'2016'!C:C,B138,'2016'!D:D,"",'2016'!AA:AA,"NRO"), 0)</f>
        <v>0</v>
      </c>
      <c r="AM138" s="0" t="n">
        <f aca="false">IFERROR(AL138/AK138, 0)</f>
        <v>0</v>
      </c>
      <c r="AN138" s="0" t="n">
        <f aca="false">IFERROR(SUMIFS('2016'!$G:$G,'2016'!F:F,A138,'2016'!C:C,B138,'2016'!D:D,"",'2016'!AA:AA,"CRO",'2016'!L:L,"&lt;&gt;"), 0)</f>
        <v>0</v>
      </c>
      <c r="AO138" s="0" t="n">
        <f aca="false">IFERROR(SUMIFS('2016'!L:L,'2016'!F:F,A138,'2016'!C:C,B138,'2016'!D:D,"",'2016'!AA:AA,"CRO"), 0)</f>
        <v>0</v>
      </c>
      <c r="AP138" s="0" t="n">
        <f aca="false">IFERROR(AO138/AN138, 0)</f>
        <v>0</v>
      </c>
      <c r="AQ138" s="0" t="n">
        <f aca="false">SUM(AT138,AW138,AZ138)</f>
        <v>0</v>
      </c>
      <c r="AR138" s="0" t="n">
        <f aca="false">SUM(AU138,AX138,BA138)</f>
        <v>0</v>
      </c>
      <c r="AS138" s="7" t="n">
        <f aca="false">IFERROR(AR138/AQ138, 0)</f>
        <v>0</v>
      </c>
      <c r="AT138" s="0" t="n">
        <f aca="false">IFERROR(SUMIFS('2015'!$G:$G,'2015'!F:F,A138,'2015'!C:C,B138,'2015'!D:D,"",'2015'!AA:AA,"JRO",'2015'!L:L,"&lt;&gt;"), 0)</f>
        <v>0</v>
      </c>
      <c r="AU138" s="0" t="n">
        <f aca="false">IFERROR(SUMIFS('2015'!L:L,'2015'!F:F,A138,'2015'!C:C,B138,'2015'!D:D,"",'2015'!AA:AA,"JRO"), 0)</f>
        <v>0</v>
      </c>
      <c r="AV138" s="0" t="n">
        <f aca="false">IFERROR(AU138/AT138, 0)</f>
        <v>0</v>
      </c>
      <c r="AW138" s="0" t="n">
        <f aca="false">IFERROR(SUMIFS('2015'!$G:$G,'2015'!F:F,A138,'2015'!C:C,B138,'2015'!D:D,"",'2015'!AA:AA,"NRO",'2015'!L:L,"&lt;&gt;"), 0)</f>
        <v>0</v>
      </c>
      <c r="AX138" s="0" t="n">
        <f aca="false">IFERROR(SUMIFS('2015'!L:L,'2015'!F:F,A138,'2015'!C:C,B138,'2015'!D:D,"",'2015'!AA:AA,"NRO"), 0)</f>
        <v>0</v>
      </c>
      <c r="AY138" s="0" t="n">
        <f aca="false">IFERROR(AX138/AW138, 0)</f>
        <v>0</v>
      </c>
      <c r="AZ138" s="0" t="n">
        <f aca="false">IFERROR(SUMIFS('2015'!$G:$G,'2015'!F:F,A138,'2015'!C:C,B138,'2015'!D:D,"",'2015'!AA:AA,"CRO",'2015'!L:L,"&lt;&gt;"), 0)</f>
        <v>0</v>
      </c>
      <c r="BA138" s="0" t="n">
        <f aca="false">IFERROR(SUMIFS('2015'!L:L,'2015'!F:F,A138,'2015'!C:C,B138,'2015'!D:D,"",'2015'!AA:AA,"CRO"), 0)</f>
        <v>0</v>
      </c>
      <c r="BB138" s="0" t="n">
        <f aca="false">IFERROR(BA138/AZ138, 0)</f>
        <v>0</v>
      </c>
      <c r="BC138" s="0" t="n">
        <f aca="false">SUM(BF138,BI138)</f>
        <v>0</v>
      </c>
      <c r="BD138" s="0" t="n">
        <f aca="false">SUM(BG138,BJ138)</f>
        <v>0</v>
      </c>
      <c r="BE138" s="7" t="n">
        <f aca="false">IFERROR(BD138/BC138, 0)</f>
        <v>0</v>
      </c>
      <c r="BF138" s="0" t="n">
        <f aca="false">IFERROR(SUMIFS('2014'!$G:$G,'2014'!F:F,A138,'2014'!C:C,B138,'2014'!D:D,"",'2014'!AA:AA,"JRO",'2014'!L:L,"&lt;&gt;"), 0)</f>
        <v>0</v>
      </c>
      <c r="BG138" s="0" t="n">
        <f aca="false">IFERROR(SUMIFS('2014'!L:L,'2014'!F:F,A138,'2014'!C:C,B138,'2014'!D:D,"",'2014'!AA:AA,"JRO"), 0)</f>
        <v>0</v>
      </c>
      <c r="BH138" s="7" t="n">
        <f aca="false">IFERROR(BG138/BF138, 0)</f>
        <v>0</v>
      </c>
      <c r="BI138" s="0" t="n">
        <f aca="false">IFERROR(SUMIFS('2014'!$G:$G,'2014'!F:F,A138,'2014'!C:C,B138,'2014'!D:D,"",'2014'!AA:AA,"CRO",'2014'!L:L,"&lt;&gt;"), 0)</f>
        <v>0</v>
      </c>
      <c r="BJ138" s="0" t="n">
        <f aca="false">IFERROR(SUMIFS('2014'!L:L,'2014'!F:F,A138,'2014'!C:C,B138,'2014'!D:D,"",'2014'!AA:AA,"CRO"), 0)</f>
        <v>0</v>
      </c>
      <c r="BK138" s="0" t="n">
        <f aca="false">IFERROR(BJ138/BI138, 0)</f>
        <v>0</v>
      </c>
      <c r="BL138" s="0" t="n">
        <f aca="false">IFERROR(SUMIFS('2013'!$G:$G,'2013'!F:F,A138,'2013'!C:C,B138,'2013'!D:D,"",'2013'!AA:AA,"JRO",'2013'!L:L,"&lt;&gt;"), 0)</f>
        <v>0</v>
      </c>
      <c r="BM138" s="0" t="n">
        <f aca="false">IFERROR(SUMIFS('2013'!L:L,'2013'!F:F,A138,'2013'!C:C,B138,'2013'!D:D,"",'2013'!AA:AA,"JRO"), 0)</f>
        <v>0</v>
      </c>
      <c r="BN138" s="0" t="n">
        <f aca="false">IFERROR(BM138/BL138, 0)</f>
        <v>0</v>
      </c>
      <c r="BO138" s="0" t="n">
        <f aca="false">IFERROR(SUMIFS('2012'!$G:$G,'2012'!F:F,A138,'2012'!C:C,B138,'2012'!D:D,"",'2012'!AA:AA,"JRO",'2012'!L:L,"&lt;&gt;"), 0)</f>
        <v>0</v>
      </c>
      <c r="BP138" s="0" t="n">
        <f aca="false">IFERROR(SUMIFS('2012'!L:L,'2012'!F:F,A138,'2012'!C:C,B138,'2012'!D:D,"",'2012'!AA:AA,"JRO"), 0)</f>
        <v>0</v>
      </c>
      <c r="BQ138" s="0" t="n">
        <f aca="false">IFERROR(BP138/BO138, 0)</f>
        <v>0</v>
      </c>
      <c r="BR138" s="0" t="n">
        <f aca="false">IFERROR(SUMIFS('2011'!$G:$G,'2011'!F:F,A138,'2011'!C:C,B138,'2011'!D:D,"",'2011'!AA:AA,"JRO",'2011'!L:L,"&lt;&gt;"), 0)</f>
        <v>0</v>
      </c>
      <c r="BS138" s="0" t="n">
        <f aca="false">IFERROR(SUMIFS('2011'!L:L,'2011'!F:F,A138,'2011'!C:C,B138,'2011'!D:D,"",'2011'!AA:AA,"JRO"), 0)</f>
        <v>0</v>
      </c>
      <c r="BT138" s="7" t="n">
        <f aca="false">IFERROR(BS138/BR138, 0)</f>
        <v>0</v>
      </c>
      <c r="BU138" s="0" t="n">
        <f aca="false">IFERROR(SUMIFS('2010'!$G:$G,'2010'!F:F,A138,'2010'!C:C,B138,'2010'!D:D,"",'2010'!AA:AA,"JRO",'2010'!L:L,"&lt;&gt;"), 0)</f>
        <v>0</v>
      </c>
      <c r="BV138" s="0" t="n">
        <f aca="false">IFERROR(SUMIFS('2010'!L:L,'2010'!F:F,A138,'2010'!C:C,B138,'2010'!D:D,"",'2010'!AA:AA,"JRO"), 0)</f>
        <v>0</v>
      </c>
      <c r="BW138" s="7" t="n">
        <f aca="false">IFERROR(BV138/BU138, 0)</f>
        <v>0</v>
      </c>
      <c r="BX138" s="0" t="n">
        <f aca="false">IFERROR(SUMIFS('2009'!$G:$G,'2009'!F:F,A138,'2009'!C:C,B138,'2009'!D:D,"",'2009'!AA:AA,"JRO",'2009'!L:L,"&lt;&gt;"), 0)</f>
        <v>0</v>
      </c>
      <c r="BY138" s="0" t="n">
        <f aca="false">IFERROR(SUMIFS('2009'!L:L,'2009'!F:F,A138,'2009'!C:C,B138,'2009'!D:D,"",'2009'!AA:AA,"JRO"), 0)</f>
        <v>0</v>
      </c>
      <c r="BZ138" s="7" t="n">
        <f aca="false">IFERROR(BY138/BX138, 0)</f>
        <v>0</v>
      </c>
    </row>
    <row r="139" customFormat="false" ht="15" hidden="false" customHeight="false" outlineLevel="0" collapsed="false">
      <c r="A139" s="0" t="s">
        <v>97</v>
      </c>
      <c r="B139" s="17" t="s">
        <v>72</v>
      </c>
      <c r="C139" s="56" t="n">
        <f aca="false">IFERROR(AVERAGEIFS(I139:BZ139,I$2:BZ$2,"JRO escorts per deportee",I139:BZ139,"&lt;&gt;0"), 0)</f>
        <v>0.653495440729483</v>
      </c>
      <c r="D139" s="13" t="n">
        <f aca="false">IFERROR(AVERAGEIFS(I139:BZ139,I$2:BZ$2,"NRO escorts per deportee",I139:BZ139,"&lt;&gt;0"), 0)</f>
        <v>0</v>
      </c>
      <c r="E139" s="13" t="n">
        <f aca="false">IFERROR(AVERAGEIFS(I139:BZ139,I$2:BZ$2,"CRO escorts per deportee",I139:BZ139,"&lt;&gt;0"), 0)</f>
        <v>0</v>
      </c>
      <c r="G139" s="0" t="n">
        <f aca="false">SUM(J139,M139,P139)</f>
        <v>0</v>
      </c>
      <c r="H139" s="0" t="n">
        <f aca="false">SUM(K139,N139,Q139)</f>
        <v>0</v>
      </c>
      <c r="I139" s="7" t="n">
        <f aca="false">IFERROR(H139/G139, 0)</f>
        <v>0</v>
      </c>
      <c r="J139" s="0" t="n">
        <f aca="false">IFERROR(SUMIFS('2018'!$H:$H,'2018'!$C:$C,B139,'2018'!$F:$F,A139,'2018'!AA:AA,"JRO",'2018'!P:P,"&lt;&gt;")+SUMIFS('2018'!$I:$I,'2018'!$D:$D,B139,'2018'!$F:$F,A139,'2018'!AA:AA,"JRO",'2018'!Q:Q,"&lt;&gt;")+SUMIFS('2018'!$J:$J,'2018'!$E:$E,B139,'2018'!$F:$F,A139,'2018'!AA:AA,"JRO",'2018'!R:R,"&lt;&gt;"), 0)</f>
        <v>0</v>
      </c>
      <c r="K139" s="0" t="n">
        <f aca="false">IFERROR(SUMIFS('2018'!M:M,'2018'!AA:AA,"JRO",'2018'!F:F,A139,'2018'!C:C,B139)+SUMIFS('2018'!P:P,'2018'!AA:AA,"JRO",'2018'!F:F,A139,'2018'!C:C,B139)+SUMIFS('2018'!N:N,'2018'!AA:AA,"JRO",'2018'!F:F,A139,'2018'!D:D,B139)+SUMIFS('2018'!N:N,'2018'!AA:AA,"JRO",'2018'!F:F,A139,'2018'!D:D,B139)+SUMIFS('2018'!O:O,'2018'!AA:AA,"JRO",'2018'!F:F,A139,'2018'!E:E,B139)+SUMIFS('2018'!R:R,'2018'!AA:AA,"JRO",'2018'!F:F,A139,'2018'!E:E,B139), 0)</f>
        <v>0</v>
      </c>
      <c r="L139" s="7" t="n">
        <f aca="false">IFERROR(K139/J139, 0)</f>
        <v>0</v>
      </c>
      <c r="M139" s="0" t="n">
        <f aca="false">IFERROR(SUMIFS('2018'!$H:$H,'2018'!$C:$C,B139,'2018'!$F:$F,A139,'2018'!AA:AA,"NRO",'2018'!P:P,"&lt;&gt;")+SUMIFS('2018'!$I:$I,'2018'!$D:$D,B139,'2018'!$F:$F,A139,'2018'!AA:AA,"NRO",'2018'!Q:Q,"&lt;&gt;")+SUMIFS('2018'!$J:$J,'2018'!$E:$E,B139,'2018'!$F:$F,A139,'2018'!AA:AA,"NRO",'2018'!R:R,"&lt;&gt;"), 0)</f>
        <v>0</v>
      </c>
      <c r="N139" s="0" t="n">
        <f aca="false">IFERROR(SUMIFS('2018'!M:M,'2018'!AA:AA,"NRO",'2018'!F:F,A139,'2018'!C:C,B139)+SUMIFS('2018'!P:P,'2018'!AA:AA,"NRO",'2018'!F:F,A139,'2018'!C:C,B139)+SUMIFS('2018'!N:N,'2018'!AA:AA,"NRO",'2018'!F:F,A139,'2018'!D:D,B139)+SUMIFS('2018'!N:N,'2018'!AA:AA,"NRO",'2018'!F:F,A139,'2018'!D:D,B139)+SUMIFS('2018'!O:O,'2018'!AA:AA,"NRO",'2018'!F:F,A139,'2018'!E:E,B139)+SUMIFS('2018'!R:R,'2018'!AA:AA,"NRO",'2018'!F:F,A139,'2018'!E:E,B139), 0)</f>
        <v>0</v>
      </c>
      <c r="O139" s="7" t="n">
        <f aca="false">IFERROR(N139/M139, 0)</f>
        <v>0</v>
      </c>
      <c r="P139" s="0" t="n">
        <f aca="false">IFERROR(SUMIFS('2018'!$H:$H,'2018'!$C:$C,B139,'2018'!$F:$F,A139,'2018'!AA:AA,"CRO")+SUMIFS('2018'!$I:$I,'2018'!$D:$D,B139,'2018'!$F:$F,A139,'2018'!AA:AA,"CRO")+SUMIFS('2018'!$J:$J,'2018'!$E:$E,B139,'2018'!$F:$F,A139,'2018'!AA:AA,"CRO"), 0)</f>
        <v>0</v>
      </c>
      <c r="Q139" s="0" t="n">
        <f aca="false">IFERROR(SUMIFS('2018'!M:M,'2018'!AA:AA,"CRO",'2018'!F:F,A139,'2018'!C:C,B139)+SUMIFS('2018'!P:P,'2018'!AA:AA,"CRO",'2018'!F:F,A139,'2018'!C:C,B139)+SUMIFS('2018'!N:N,'2018'!AA:AA,"CRO",'2018'!F:F,A139,'2018'!D:D,B139)+SUMIFS('2018'!N:N,'2018'!AA:AA,"CRO",'2018'!F:F,A139,'2018'!D:D,B139)+SUMIFS('2018'!O:O,'2018'!AA:AA,"CRO",'2018'!F:F,A139,'2018'!E:E,B139)+SUMIFS('2018'!R:R,'2018'!AA:AA,"CRO",'2018'!F:F,A139,'2018'!E:E,B139), 0)</f>
        <v>0</v>
      </c>
      <c r="R139" s="7" t="n">
        <f aca="false">IFERROR(Q139/P139, 0)</f>
        <v>0</v>
      </c>
      <c r="S139" s="7" t="n">
        <f aca="false">SUM(V139,Y139,AB139)</f>
        <v>70</v>
      </c>
      <c r="T139" s="7" t="n">
        <f aca="false">SUM(W139,Z139,AC139)</f>
        <v>20</v>
      </c>
      <c r="U139" s="7" t="n">
        <f aca="false">IFERROR(T139/S139, 0)</f>
        <v>0.285714285714286</v>
      </c>
      <c r="V139" s="0" t="n">
        <f aca="false">SUMIFS('2017'!$H:$H,'2017'!$C:$C,B139,'2017'!$F:$F,A139,'2017'!AA:AA,"JRO",'2017'!P:P,"&lt;&gt;")+SUMIFS('2017'!$I:$I,'2017'!$D:$D,B139,'2017'!$F:$F,A139,'2017'!AA:AA,"JRO",'2017'!Q:Q,"&lt;&gt;")+SUMIFS('2017'!$J:$J,'2017'!$E:$E,B139,'2017'!$F:$F,A139,'2017'!AA:AA,"JRO",'2017'!R:R,"&lt;&gt;")</f>
        <v>70</v>
      </c>
      <c r="W139" s="0" t="n">
        <f aca="false">IFERROR(SUMIFS('2017'!M:M,'2017'!AA:AA,"JRO",'2017'!F:F,A139,'2017'!C:C,B139)+SUMIFS('2017'!P:P,'2017'!AA:AA,"JRO",'2017'!F:F,A139,'2017'!C:C,B139)+SUMIFS('2017'!N:N,'2017'!AA:AA,"JRO",'2017'!F:F,A139,'2017'!D:D,B139)+SUMIFS('2017'!N:N,'2017'!AA:AA,"JRO",'2017'!F:F,A139,'2017'!D:D,B139)+SUMIFS('2017'!O:O,'2017'!AA:AA,"JRO",'2017'!F:F,A139,'2017'!E:E,B139)+SUMIFS('2017'!R:R,'2017'!AA:AA,"JRO",'2017'!F:F,A139,'2017'!E:E,B139), 0)</f>
        <v>20</v>
      </c>
      <c r="X139" s="7" t="n">
        <f aca="false">IFERROR(W139/V139, 0)</f>
        <v>0.285714285714286</v>
      </c>
      <c r="Y139" s="0" t="n">
        <f aca="false">IFERROR(SUMIFS('2017'!$H:$H,'2017'!$C:$C,B139,'2017'!$F:$F,A139,'2017'!AA:AA,"NRO",'2017'!P:P,"&lt;&gt;")+SUMIFS('2017'!$I:$I,'2017'!$D:$D,B139,'2017'!$F:$F,A139,'2017'!AA:AA,"NRO",'2017'!Q:Q,"&lt;&gt;")+SUMIFS('2017'!$J:$J,'2017'!$E:$E,B139,'2017'!$F:$F,A139,'2017'!AA:AA,"NRO",'2017'!R:R,"&lt;&gt;"), 0)</f>
        <v>0</v>
      </c>
      <c r="Z139" s="0" t="n">
        <f aca="false">IFERROR(SUMIFS('2017'!M:M,'2017'!AA:AA,"NRO",'2017'!F:F,A139,'2017'!C:C,B139)+SUMIFS('2017'!P:P,'2017'!AA:AA,"NRO",'2017'!F:F,A139,'2017'!C:C,B139)+SUMIFS('2017'!N:N,'2017'!AA:AA,"NRO",'2017'!F:F,A139,'2017'!D:D,B139)+SUMIFS('2017'!N:N,'2017'!AA:AA,"NRO",'2017'!F:F,A139,'2017'!D:D,B139)+SUMIFS('2017'!O:O,'2017'!AA:AA,"NRO",'2017'!F:F,A139,'2017'!E:E,B139)+SUMIFS('2017'!R:R,'2017'!AA:AA,"NRO",'2017'!F:F,A139,'2017'!E:E,B139), 0)</f>
        <v>0</v>
      </c>
      <c r="AA139" s="7" t="n">
        <f aca="false">IFERROR(Z139/Y139, 0)</f>
        <v>0</v>
      </c>
      <c r="AB139" s="0" t="n">
        <f aca="false">IFERROR(SUMIFS('2017'!$H:$H,'2017'!$C:$C,B139,'2017'!$F:$F,A139,'2017'!AA:AA,"CRO",'2017'!P:P,"&lt;&gt;")+SUMIFS('2017'!$I:$I,'2017'!$D:$D,B139,'2017'!$F:$F,A139,'2017'!AA:AA,"CRO",'2017'!Q:Q,"&lt;&gt;")+SUMIFS('2017'!$J:$J,'2017'!$E:$E,B139,'2017'!$F:$F,A139,'2017'!AA:AA,"CRO",'2017'!R:R,"&lt;&gt;"), 0)</f>
        <v>0</v>
      </c>
      <c r="AC139" s="0" t="n">
        <f aca="false">IFERROR(SUMIFS('2017'!M:M,'2017'!AA:AA,"CRO",'2017'!F:F,A139,'2017'!C:C,B139)+SUMIFS('2017'!P:P,'2017'!AA:AA,"CRO",'2017'!F:F,A139,'2017'!C:C,B139)+SUMIFS('2017'!N:N,'2017'!AA:AA,"CRO",'2017'!F:F,A139,'2017'!D:D,B139)+SUMIFS('2017'!N:N,'2017'!AA:AA,"CRO",'2017'!F:F,A139,'2017'!D:D,B139)+SUMIFS('2017'!O:O,'2017'!AA:AA,"CRO",'2017'!F:F,A139,'2017'!E:E,B139)+SUMIFS('2017'!R:R,'2017'!AA:AA,"CRO",'2017'!F:F,A139,'2017'!E:E,B139), 0)</f>
        <v>0</v>
      </c>
      <c r="AD139" s="0" t="n">
        <f aca="false">IFERROR(AC139/AB139, 0)</f>
        <v>0</v>
      </c>
      <c r="AE139" s="0" t="n">
        <f aca="false">SUM(AH139,AK139,AN139)</f>
        <v>0</v>
      </c>
      <c r="AF139" s="0" t="n">
        <f aca="false">SUM(AI139,AL139,AO139)</f>
        <v>0</v>
      </c>
      <c r="AG139" s="7" t="n">
        <f aca="false">IFERROR(AF139/AE139, 0)</f>
        <v>0</v>
      </c>
      <c r="AH139" s="0" t="n">
        <f aca="false">IFERROR(SUMIFS('2016'!$G:$G,'2016'!F:F,A139,'2016'!C:C,B139,'2016'!D:D,"",'2016'!AA:AA,"JRO",'2016'!L:L,"&lt;&gt;"), 0)</f>
        <v>0</v>
      </c>
      <c r="AI139" s="0" t="n">
        <f aca="false">IFERROR(SUMIFS('2016'!L:L,'2016'!F:F,A139,'2016'!C:C,B139,'2016'!D:D,"",'2016'!AA:AA,"JRO"), 0)</f>
        <v>0</v>
      </c>
      <c r="AJ139" s="7" t="n">
        <f aca="false">IFERROR(AI139/AH139, 0)</f>
        <v>0</v>
      </c>
      <c r="AK139" s="0" t="n">
        <f aca="false">IFERROR(SUMIFS('2016'!$G:$G,'2016'!F:F,A139,'2016'!C:C,B139,'2016'!D:D,"",'2016'!AA:AA,"NRO",'2016'!L:L,"&lt;&gt;"), 0)</f>
        <v>0</v>
      </c>
      <c r="AL139" s="0" t="n">
        <f aca="false">IFERROR(SUMIFS('2016'!L:L,'2016'!F:F,A139,'2016'!C:C,B139,'2016'!D:D,"",'2016'!AA:AA,"NRO"), 0)</f>
        <v>0</v>
      </c>
      <c r="AM139" s="0" t="n">
        <f aca="false">IFERROR(AL139/AK139, 0)</f>
        <v>0</v>
      </c>
      <c r="AN139" s="0" t="n">
        <f aca="false">IFERROR(SUMIFS('2016'!$G:$G,'2016'!F:F,A139,'2016'!C:C,B139,'2016'!D:D,"",'2016'!AA:AA,"CRO",'2016'!L:L,"&lt;&gt;"), 0)</f>
        <v>0</v>
      </c>
      <c r="AO139" s="0" t="n">
        <f aca="false">IFERROR(SUMIFS('2016'!L:L,'2016'!F:F,A139,'2016'!C:C,B139,'2016'!D:D,"",'2016'!AA:AA,"CRO"), 0)</f>
        <v>0</v>
      </c>
      <c r="AP139" s="0" t="n">
        <f aca="false">IFERROR(AO139/AN139, 0)</f>
        <v>0</v>
      </c>
      <c r="AQ139" s="0" t="n">
        <f aca="false">SUM(AT139,AW139,AZ139)</f>
        <v>47</v>
      </c>
      <c r="AR139" s="0" t="n">
        <f aca="false">SUM(AU139,AX139,BA139)</f>
        <v>48</v>
      </c>
      <c r="AS139" s="7" t="n">
        <f aca="false">IFERROR(AR139/AQ139, 0)</f>
        <v>1.02127659574468</v>
      </c>
      <c r="AT139" s="0" t="n">
        <f aca="false">IFERROR(SUMIFS('2015'!$G:$G,'2015'!F:F,A139,'2015'!C:C,B139,'2015'!D:D,"",'2015'!AA:AA,"JRO",'2015'!L:L,"&lt;&gt;"), 0)</f>
        <v>47</v>
      </c>
      <c r="AU139" s="0" t="n">
        <f aca="false">IFERROR(SUMIFS('2015'!L:L,'2015'!F:F,A139,'2015'!C:C,B139,'2015'!D:D,"",'2015'!AA:AA,"JRO"), 0)</f>
        <v>48</v>
      </c>
      <c r="AV139" s="0" t="n">
        <f aca="false">IFERROR(AU139/AT139, 0)</f>
        <v>1.02127659574468</v>
      </c>
      <c r="AW139" s="0" t="n">
        <f aca="false">IFERROR(SUMIFS('2015'!$G:$G,'2015'!F:F,A139,'2015'!C:C,B139,'2015'!D:D,"",'2015'!AA:AA,"NRO",'2015'!L:L,"&lt;&gt;"), 0)</f>
        <v>0</v>
      </c>
      <c r="AX139" s="0" t="n">
        <f aca="false">IFERROR(SUMIFS('2015'!L:L,'2015'!F:F,A139,'2015'!C:C,B139,'2015'!D:D,"",'2015'!AA:AA,"NRO"), 0)</f>
        <v>0</v>
      </c>
      <c r="AY139" s="0" t="n">
        <f aca="false">IFERROR(AX139/AW139, 0)</f>
        <v>0</v>
      </c>
      <c r="AZ139" s="0" t="n">
        <f aca="false">IFERROR(SUMIFS('2015'!$G:$G,'2015'!F:F,A139,'2015'!C:C,B139,'2015'!D:D,"",'2015'!AA:AA,"CRO",'2015'!L:L,"&lt;&gt;"), 0)</f>
        <v>0</v>
      </c>
      <c r="BA139" s="0" t="n">
        <f aca="false">IFERROR(SUMIFS('2015'!L:L,'2015'!F:F,A139,'2015'!C:C,B139,'2015'!D:D,"",'2015'!AA:AA,"CRO"), 0)</f>
        <v>0</v>
      </c>
      <c r="BB139" s="0" t="n">
        <f aca="false">IFERROR(BA139/AZ139, 0)</f>
        <v>0</v>
      </c>
      <c r="BC139" s="0" t="n">
        <f aca="false">SUM(BF139,BI139)</f>
        <v>0</v>
      </c>
      <c r="BD139" s="0" t="n">
        <f aca="false">SUM(BG139,BJ139)</f>
        <v>0</v>
      </c>
      <c r="BE139" s="7" t="n">
        <f aca="false">IFERROR(BD139/BC139, 0)</f>
        <v>0</v>
      </c>
      <c r="BF139" s="0" t="n">
        <f aca="false">IFERROR(SUMIFS('2014'!$G:$G,'2014'!F:F,A139,'2014'!C:C,B139,'2014'!D:D,"",'2014'!AA:AA,"JRO",'2014'!L:L,"&lt;&gt;"), 0)</f>
        <v>0</v>
      </c>
      <c r="BG139" s="0" t="n">
        <f aca="false">IFERROR(SUMIFS('2014'!L:L,'2014'!F:F,A139,'2014'!C:C,B139,'2014'!D:D,"",'2014'!AA:AA,"JRO"), 0)</f>
        <v>0</v>
      </c>
      <c r="BH139" s="7" t="n">
        <f aca="false">IFERROR(BG139/BF139, 0)</f>
        <v>0</v>
      </c>
      <c r="BI139" s="0" t="n">
        <f aca="false">IFERROR(SUMIFS('2014'!$G:$G,'2014'!F:F,A139,'2014'!C:C,B139,'2014'!D:D,"",'2014'!AA:AA,"CRO",'2014'!L:L,"&lt;&gt;"), 0)</f>
        <v>0</v>
      </c>
      <c r="BJ139" s="0" t="n">
        <f aca="false">IFERROR(SUMIFS('2014'!L:L,'2014'!F:F,A139,'2014'!C:C,B139,'2014'!D:D,"",'2014'!AA:AA,"CRO"), 0)</f>
        <v>0</v>
      </c>
      <c r="BK139" s="0" t="n">
        <f aca="false">IFERROR(BJ139/BI139, 0)</f>
        <v>0</v>
      </c>
      <c r="BL139" s="0" t="n">
        <f aca="false">IFERROR(SUMIFS('2013'!$G:$G,'2013'!F:F,A139,'2013'!C:C,B139,'2013'!D:D,"",'2013'!AA:AA,"JRO",'2013'!L:L,"&lt;&gt;"), 0)</f>
        <v>0</v>
      </c>
      <c r="BM139" s="0" t="n">
        <f aca="false">IFERROR(SUMIFS('2013'!L:L,'2013'!F:F,A139,'2013'!C:C,B139,'2013'!D:D,"",'2013'!AA:AA,"JRO"), 0)</f>
        <v>0</v>
      </c>
      <c r="BN139" s="0" t="n">
        <f aca="false">IFERROR(BM139/BL139, 0)</f>
        <v>0</v>
      </c>
      <c r="BO139" s="0" t="n">
        <f aca="false">IFERROR(SUMIFS('2012'!$G:$G,'2012'!F:F,A139,'2012'!C:C,B139,'2012'!D:D,"",'2012'!AA:AA,"JRO",'2012'!L:L,"&lt;&gt;"), 0)</f>
        <v>0</v>
      </c>
      <c r="BP139" s="0" t="n">
        <f aca="false">IFERROR(SUMIFS('2012'!L:L,'2012'!F:F,A139,'2012'!C:C,B139,'2012'!D:D,"",'2012'!AA:AA,"JRO"), 0)</f>
        <v>0</v>
      </c>
      <c r="BQ139" s="0" t="n">
        <f aca="false">IFERROR(BP139/BO139, 0)</f>
        <v>0</v>
      </c>
      <c r="BR139" s="0" t="n">
        <f aca="false">IFERROR(SUMIFS('2011'!$G:$G,'2011'!F:F,A139,'2011'!C:C,B139,'2011'!D:D,"",'2011'!AA:AA,"JRO",'2011'!L:L,"&lt;&gt;"), 0)</f>
        <v>0</v>
      </c>
      <c r="BS139" s="0" t="n">
        <f aca="false">IFERROR(SUMIFS('2011'!L:L,'2011'!F:F,A139,'2011'!C:C,B139,'2011'!D:D,"",'2011'!AA:AA,"JRO"), 0)</f>
        <v>0</v>
      </c>
      <c r="BT139" s="7" t="n">
        <f aca="false">IFERROR(BS139/BR139, 0)</f>
        <v>0</v>
      </c>
      <c r="BU139" s="0" t="n">
        <f aca="false">IFERROR(SUMIFS('2010'!$G:$G,'2010'!F:F,A139,'2010'!C:C,B139,'2010'!D:D,"",'2010'!AA:AA,"JRO",'2010'!L:L,"&lt;&gt;"), 0)</f>
        <v>0</v>
      </c>
      <c r="BV139" s="0" t="n">
        <f aca="false">IFERROR(SUMIFS('2010'!L:L,'2010'!F:F,A139,'2010'!C:C,B139,'2010'!D:D,"",'2010'!AA:AA,"JRO"), 0)</f>
        <v>0</v>
      </c>
      <c r="BW139" s="7" t="n">
        <f aca="false">IFERROR(BV139/BU139, 0)</f>
        <v>0</v>
      </c>
      <c r="BX139" s="0" t="n">
        <f aca="false">IFERROR(SUMIFS('2009'!$G:$G,'2009'!F:F,A139,'2009'!C:C,B139,'2009'!D:D,"",'2009'!AA:AA,"JRO",'2009'!L:L,"&lt;&gt;"), 0)</f>
        <v>0</v>
      </c>
      <c r="BY139" s="0" t="n">
        <f aca="false">IFERROR(SUMIFS('2009'!L:L,'2009'!F:F,A139,'2009'!C:C,B139,'2009'!D:D,"",'2009'!AA:AA,"JRO"), 0)</f>
        <v>0</v>
      </c>
      <c r="BZ139" s="7" t="n">
        <f aca="false">IFERROR(BY139/BX139, 0)</f>
        <v>0</v>
      </c>
    </row>
    <row r="140" customFormat="false" ht="15" hidden="false" customHeight="false" outlineLevel="0" collapsed="false">
      <c r="A140" s="0" t="s">
        <v>97</v>
      </c>
      <c r="B140" s="16" t="s">
        <v>73</v>
      </c>
      <c r="C140" s="56" t="n">
        <f aca="false">IFERROR(AVERAGEIFS(I140:BZ140,I$2:BZ$2,"JRO escorts per deportee",I140:BZ140,"&lt;&gt;0"), 0)</f>
        <v>0</v>
      </c>
      <c r="D140" s="13" t="n">
        <f aca="false">IFERROR(AVERAGEIFS(I140:BZ140,I$2:BZ$2,"NRO escorts per deportee",I140:BZ140,"&lt;&gt;0"), 0)</f>
        <v>0</v>
      </c>
      <c r="E140" s="13" t="n">
        <f aca="false">IFERROR(AVERAGEIFS(I140:BZ140,I$2:BZ$2,"CRO escorts per deportee",I140:BZ140,"&lt;&gt;0"), 0)</f>
        <v>0</v>
      </c>
      <c r="G140" s="0" t="n">
        <f aca="false">SUM(J140,M140,P140)</f>
        <v>0</v>
      </c>
      <c r="H140" s="0" t="n">
        <f aca="false">SUM(K140,N140,Q140)</f>
        <v>0</v>
      </c>
      <c r="I140" s="7" t="n">
        <f aca="false">IFERROR(H140/G140, 0)</f>
        <v>0</v>
      </c>
      <c r="J140" s="0" t="n">
        <f aca="false">IFERROR(SUMIFS('2018'!$H:$H,'2018'!$C:$C,B140,'2018'!$F:$F,A140,'2018'!AA:AA,"JRO",'2018'!P:P,"&lt;&gt;")+SUMIFS('2018'!$I:$I,'2018'!$D:$D,B140,'2018'!$F:$F,A140,'2018'!AA:AA,"JRO",'2018'!Q:Q,"&lt;&gt;")+SUMIFS('2018'!$J:$J,'2018'!$E:$E,B140,'2018'!$F:$F,A140,'2018'!AA:AA,"JRO",'2018'!R:R,"&lt;&gt;"), 0)</f>
        <v>0</v>
      </c>
      <c r="K140" s="0" t="n">
        <f aca="false">IFERROR(SUMIFS('2018'!M:M,'2018'!AA:AA,"JRO",'2018'!F:F,A140,'2018'!C:C,B140)+SUMIFS('2018'!P:P,'2018'!AA:AA,"JRO",'2018'!F:F,A140,'2018'!C:C,B140)+SUMIFS('2018'!N:N,'2018'!AA:AA,"JRO",'2018'!F:F,A140,'2018'!D:D,B140)+SUMIFS('2018'!N:N,'2018'!AA:AA,"JRO",'2018'!F:F,A140,'2018'!D:D,B140)+SUMIFS('2018'!O:O,'2018'!AA:AA,"JRO",'2018'!F:F,A140,'2018'!E:E,B140)+SUMIFS('2018'!R:R,'2018'!AA:AA,"JRO",'2018'!F:F,A140,'2018'!E:E,B140), 0)</f>
        <v>0</v>
      </c>
      <c r="L140" s="7" t="n">
        <f aca="false">IFERROR(K140/J140, 0)</f>
        <v>0</v>
      </c>
      <c r="M140" s="0" t="n">
        <f aca="false">IFERROR(SUMIFS('2018'!$H:$H,'2018'!$C:$C,B140,'2018'!$F:$F,A140,'2018'!AA:AA,"NRO",'2018'!P:P,"&lt;&gt;")+SUMIFS('2018'!$I:$I,'2018'!$D:$D,B140,'2018'!$F:$F,A140,'2018'!AA:AA,"NRO",'2018'!Q:Q,"&lt;&gt;")+SUMIFS('2018'!$J:$J,'2018'!$E:$E,B140,'2018'!$F:$F,A140,'2018'!AA:AA,"NRO",'2018'!R:R,"&lt;&gt;"), 0)</f>
        <v>0</v>
      </c>
      <c r="N140" s="0" t="n">
        <f aca="false">IFERROR(SUMIFS('2018'!M:M,'2018'!AA:AA,"NRO",'2018'!F:F,A140,'2018'!C:C,B140)+SUMIFS('2018'!P:P,'2018'!AA:AA,"NRO",'2018'!F:F,A140,'2018'!C:C,B140)+SUMIFS('2018'!N:N,'2018'!AA:AA,"NRO",'2018'!F:F,A140,'2018'!D:D,B140)+SUMIFS('2018'!N:N,'2018'!AA:AA,"NRO",'2018'!F:F,A140,'2018'!D:D,B140)+SUMIFS('2018'!O:O,'2018'!AA:AA,"NRO",'2018'!F:F,A140,'2018'!E:E,B140)+SUMIFS('2018'!R:R,'2018'!AA:AA,"NRO",'2018'!F:F,A140,'2018'!E:E,B140), 0)</f>
        <v>0</v>
      </c>
      <c r="O140" s="7" t="n">
        <f aca="false">IFERROR(N140/M140, 0)</f>
        <v>0</v>
      </c>
      <c r="P140" s="0" t="n">
        <f aca="false">IFERROR(SUMIFS('2018'!$H:$H,'2018'!$C:$C,B140,'2018'!$F:$F,A140,'2018'!AA:AA,"CRO")+SUMIFS('2018'!$I:$I,'2018'!$D:$D,B140,'2018'!$F:$F,A140,'2018'!AA:AA,"CRO")+SUMIFS('2018'!$J:$J,'2018'!$E:$E,B140,'2018'!$F:$F,A140,'2018'!AA:AA,"CRO"), 0)</f>
        <v>0</v>
      </c>
      <c r="Q140" s="0" t="n">
        <f aca="false">IFERROR(SUMIFS('2018'!M:M,'2018'!AA:AA,"CRO",'2018'!F:F,A140,'2018'!C:C,B140)+SUMIFS('2018'!P:P,'2018'!AA:AA,"CRO",'2018'!F:F,A140,'2018'!C:C,B140)+SUMIFS('2018'!N:N,'2018'!AA:AA,"CRO",'2018'!F:F,A140,'2018'!D:D,B140)+SUMIFS('2018'!N:N,'2018'!AA:AA,"CRO",'2018'!F:F,A140,'2018'!D:D,B140)+SUMIFS('2018'!O:O,'2018'!AA:AA,"CRO",'2018'!F:F,A140,'2018'!E:E,B140)+SUMIFS('2018'!R:R,'2018'!AA:AA,"CRO",'2018'!F:F,A140,'2018'!E:E,B140), 0)</f>
        <v>0</v>
      </c>
      <c r="R140" s="7" t="n">
        <f aca="false">IFERROR(Q140/P140, 0)</f>
        <v>0</v>
      </c>
      <c r="S140" s="7" t="n">
        <f aca="false">SUM(V140,Y140,AB140)</f>
        <v>0</v>
      </c>
      <c r="T140" s="7" t="n">
        <f aca="false">SUM(W140,Z140,AC140)</f>
        <v>0</v>
      </c>
      <c r="U140" s="7" t="n">
        <f aca="false">IFERROR(T140/S140, 0)</f>
        <v>0</v>
      </c>
      <c r="V140" s="0" t="n">
        <f aca="false">SUMIFS('2017'!$H:$H,'2017'!$C:$C,B140,'2017'!$F:$F,A140,'2017'!AA:AA,"JRO",'2017'!P:P,"&lt;&gt;")+SUMIFS('2017'!$I:$I,'2017'!$D:$D,B140,'2017'!$F:$F,A140,'2017'!AA:AA,"JRO",'2017'!Q:Q,"&lt;&gt;")+SUMIFS('2017'!$J:$J,'2017'!$E:$E,B140,'2017'!$F:$F,A140,'2017'!AA:AA,"JRO",'2017'!R:R,"&lt;&gt;")</f>
        <v>0</v>
      </c>
      <c r="W140" s="0" t="n">
        <f aca="false">IFERROR(SUMIFS('2017'!M:M,'2017'!AA:AA,"JRO",'2017'!F:F,A140,'2017'!C:C,B140)+SUMIFS('2017'!P:P,'2017'!AA:AA,"JRO",'2017'!F:F,A140,'2017'!C:C,B140)+SUMIFS('2017'!N:N,'2017'!AA:AA,"JRO",'2017'!F:F,A140,'2017'!D:D,B140)+SUMIFS('2017'!N:N,'2017'!AA:AA,"JRO",'2017'!F:F,A140,'2017'!D:D,B140)+SUMIFS('2017'!O:O,'2017'!AA:AA,"JRO",'2017'!F:F,A140,'2017'!E:E,B140)+SUMIFS('2017'!R:R,'2017'!AA:AA,"JRO",'2017'!F:F,A140,'2017'!E:E,B140), 0)</f>
        <v>0</v>
      </c>
      <c r="X140" s="7" t="n">
        <f aca="false">IFERROR(W140/V140, 0)</f>
        <v>0</v>
      </c>
      <c r="Y140" s="0" t="n">
        <f aca="false">IFERROR(SUMIFS('2017'!$H:$H,'2017'!$C:$C,B140,'2017'!$F:$F,A140,'2017'!AA:AA,"NRO",'2017'!P:P,"&lt;&gt;")+SUMIFS('2017'!$I:$I,'2017'!$D:$D,B140,'2017'!$F:$F,A140,'2017'!AA:AA,"NRO",'2017'!Q:Q,"&lt;&gt;")+SUMIFS('2017'!$J:$J,'2017'!$E:$E,B140,'2017'!$F:$F,A140,'2017'!AA:AA,"NRO",'2017'!R:R,"&lt;&gt;"), 0)</f>
        <v>0</v>
      </c>
      <c r="Z140" s="0" t="n">
        <f aca="false">IFERROR(SUMIFS('2017'!M:M,'2017'!AA:AA,"NRO",'2017'!F:F,A140,'2017'!C:C,B140)+SUMIFS('2017'!P:P,'2017'!AA:AA,"NRO",'2017'!F:F,A140,'2017'!C:C,B140)+SUMIFS('2017'!N:N,'2017'!AA:AA,"NRO",'2017'!F:F,A140,'2017'!D:D,B140)+SUMIFS('2017'!N:N,'2017'!AA:AA,"NRO",'2017'!F:F,A140,'2017'!D:D,B140)+SUMIFS('2017'!O:O,'2017'!AA:AA,"NRO",'2017'!F:F,A140,'2017'!E:E,B140)+SUMIFS('2017'!R:R,'2017'!AA:AA,"NRO",'2017'!F:F,A140,'2017'!E:E,B140), 0)</f>
        <v>0</v>
      </c>
      <c r="AA140" s="7" t="n">
        <f aca="false">IFERROR(Z140/Y140, 0)</f>
        <v>0</v>
      </c>
      <c r="AB140" s="0" t="n">
        <f aca="false">IFERROR(SUMIFS('2017'!$H:$H,'2017'!$C:$C,B140,'2017'!$F:$F,A140,'2017'!AA:AA,"CRO",'2017'!P:P,"&lt;&gt;")+SUMIFS('2017'!$I:$I,'2017'!$D:$D,B140,'2017'!$F:$F,A140,'2017'!AA:AA,"CRO",'2017'!Q:Q,"&lt;&gt;")+SUMIFS('2017'!$J:$J,'2017'!$E:$E,B140,'2017'!$F:$F,A140,'2017'!AA:AA,"CRO",'2017'!R:R,"&lt;&gt;"), 0)</f>
        <v>0</v>
      </c>
      <c r="AC140" s="0" t="n">
        <f aca="false">IFERROR(SUMIFS('2017'!M:M,'2017'!AA:AA,"CRO",'2017'!F:F,A140,'2017'!C:C,B140)+SUMIFS('2017'!P:P,'2017'!AA:AA,"CRO",'2017'!F:F,A140,'2017'!C:C,B140)+SUMIFS('2017'!N:N,'2017'!AA:AA,"CRO",'2017'!F:F,A140,'2017'!D:D,B140)+SUMIFS('2017'!N:N,'2017'!AA:AA,"CRO",'2017'!F:F,A140,'2017'!D:D,B140)+SUMIFS('2017'!O:O,'2017'!AA:AA,"CRO",'2017'!F:F,A140,'2017'!E:E,B140)+SUMIFS('2017'!R:R,'2017'!AA:AA,"CRO",'2017'!F:F,A140,'2017'!E:E,B140), 0)</f>
        <v>0</v>
      </c>
      <c r="AD140" s="0" t="n">
        <f aca="false">IFERROR(AC140/AB140, 0)</f>
        <v>0</v>
      </c>
      <c r="AE140" s="0" t="n">
        <f aca="false">SUM(AH140,AK140,AN140)</f>
        <v>0</v>
      </c>
      <c r="AF140" s="0" t="n">
        <f aca="false">SUM(AI140,AL140,AO140)</f>
        <v>0</v>
      </c>
      <c r="AG140" s="7" t="n">
        <f aca="false">IFERROR(AF140/AE140, 0)</f>
        <v>0</v>
      </c>
      <c r="AH140" s="0" t="n">
        <f aca="false">IFERROR(SUMIFS('2016'!$G:$G,'2016'!F:F,A140,'2016'!C:C,B140,'2016'!D:D,"",'2016'!AA:AA,"JRO",'2016'!L:L,"&lt;&gt;"), 0)</f>
        <v>0</v>
      </c>
      <c r="AI140" s="0" t="n">
        <f aca="false">IFERROR(SUMIFS('2016'!L:L,'2016'!F:F,A140,'2016'!C:C,B140,'2016'!D:D,"",'2016'!AA:AA,"JRO"), 0)</f>
        <v>0</v>
      </c>
      <c r="AJ140" s="7" t="n">
        <f aca="false">IFERROR(AI140/AH140, 0)</f>
        <v>0</v>
      </c>
      <c r="AK140" s="0" t="n">
        <f aca="false">IFERROR(SUMIFS('2016'!$G:$G,'2016'!F:F,A140,'2016'!C:C,B140,'2016'!D:D,"",'2016'!AA:AA,"NRO",'2016'!L:L,"&lt;&gt;"), 0)</f>
        <v>0</v>
      </c>
      <c r="AL140" s="0" t="n">
        <f aca="false">IFERROR(SUMIFS('2016'!L:L,'2016'!F:F,A140,'2016'!C:C,B140,'2016'!D:D,"",'2016'!AA:AA,"NRO"), 0)</f>
        <v>0</v>
      </c>
      <c r="AM140" s="0" t="n">
        <f aca="false">IFERROR(AL140/AK140, 0)</f>
        <v>0</v>
      </c>
      <c r="AN140" s="0" t="n">
        <f aca="false">IFERROR(SUMIFS('2016'!$G:$G,'2016'!F:F,A140,'2016'!C:C,B140,'2016'!D:D,"",'2016'!AA:AA,"CRO",'2016'!L:L,"&lt;&gt;"), 0)</f>
        <v>0</v>
      </c>
      <c r="AO140" s="0" t="n">
        <f aca="false">IFERROR(SUMIFS('2016'!L:L,'2016'!F:F,A140,'2016'!C:C,B140,'2016'!D:D,"",'2016'!AA:AA,"CRO"), 0)</f>
        <v>0</v>
      </c>
      <c r="AP140" s="0" t="n">
        <f aca="false">IFERROR(AO140/AN140, 0)</f>
        <v>0</v>
      </c>
      <c r="AQ140" s="0" t="n">
        <f aca="false">SUM(AT140,AW140,AZ140)</f>
        <v>0</v>
      </c>
      <c r="AR140" s="0" t="n">
        <f aca="false">SUM(AU140,AX140,BA140)</f>
        <v>0</v>
      </c>
      <c r="AS140" s="7" t="n">
        <f aca="false">IFERROR(AR140/AQ140, 0)</f>
        <v>0</v>
      </c>
      <c r="AT140" s="0" t="n">
        <f aca="false">IFERROR(SUMIFS('2015'!$G:$G,'2015'!F:F,A140,'2015'!C:C,B140,'2015'!D:D,"",'2015'!AA:AA,"JRO",'2015'!L:L,"&lt;&gt;"), 0)</f>
        <v>0</v>
      </c>
      <c r="AU140" s="0" t="n">
        <f aca="false">IFERROR(SUMIFS('2015'!L:L,'2015'!F:F,A140,'2015'!C:C,B140,'2015'!D:D,"",'2015'!AA:AA,"JRO"), 0)</f>
        <v>0</v>
      </c>
      <c r="AV140" s="0" t="n">
        <f aca="false">IFERROR(AU140/AT140, 0)</f>
        <v>0</v>
      </c>
      <c r="AW140" s="0" t="n">
        <f aca="false">IFERROR(SUMIFS('2015'!$G:$G,'2015'!F:F,A140,'2015'!C:C,B140,'2015'!D:D,"",'2015'!AA:AA,"NRO",'2015'!L:L,"&lt;&gt;"), 0)</f>
        <v>0</v>
      </c>
      <c r="AX140" s="0" t="n">
        <f aca="false">IFERROR(SUMIFS('2015'!L:L,'2015'!F:F,A140,'2015'!C:C,B140,'2015'!D:D,"",'2015'!AA:AA,"NRO"), 0)</f>
        <v>0</v>
      </c>
      <c r="AY140" s="0" t="n">
        <f aca="false">IFERROR(AX140/AW140, 0)</f>
        <v>0</v>
      </c>
      <c r="AZ140" s="0" t="n">
        <f aca="false">IFERROR(SUMIFS('2015'!$G:$G,'2015'!F:F,A140,'2015'!C:C,B140,'2015'!D:D,"",'2015'!AA:AA,"CRO",'2015'!L:L,"&lt;&gt;"), 0)</f>
        <v>0</v>
      </c>
      <c r="BA140" s="0" t="n">
        <f aca="false">IFERROR(SUMIFS('2015'!L:L,'2015'!F:F,A140,'2015'!C:C,B140,'2015'!D:D,"",'2015'!AA:AA,"CRO"), 0)</f>
        <v>0</v>
      </c>
      <c r="BB140" s="0" t="n">
        <f aca="false">IFERROR(BA140/AZ140, 0)</f>
        <v>0</v>
      </c>
      <c r="BC140" s="0" t="n">
        <f aca="false">SUM(BF140,BI140)</f>
        <v>0</v>
      </c>
      <c r="BD140" s="0" t="n">
        <f aca="false">SUM(BG140,BJ140)</f>
        <v>0</v>
      </c>
      <c r="BE140" s="7" t="n">
        <f aca="false">IFERROR(BD140/BC140, 0)</f>
        <v>0</v>
      </c>
      <c r="BF140" s="0" t="n">
        <f aca="false">IFERROR(SUMIFS('2014'!$G:$G,'2014'!F:F,A140,'2014'!C:C,B140,'2014'!D:D,"",'2014'!AA:AA,"JRO",'2014'!L:L,"&lt;&gt;"), 0)</f>
        <v>0</v>
      </c>
      <c r="BG140" s="0" t="n">
        <f aca="false">IFERROR(SUMIFS('2014'!L:L,'2014'!F:F,A140,'2014'!C:C,B140,'2014'!D:D,"",'2014'!AA:AA,"JRO"), 0)</f>
        <v>0</v>
      </c>
      <c r="BH140" s="7" t="n">
        <f aca="false">IFERROR(BG140/BF140, 0)</f>
        <v>0</v>
      </c>
      <c r="BI140" s="0" t="n">
        <f aca="false">IFERROR(SUMIFS('2014'!$G:$G,'2014'!F:F,A140,'2014'!C:C,B140,'2014'!D:D,"",'2014'!AA:AA,"CRO",'2014'!L:L,"&lt;&gt;"), 0)</f>
        <v>0</v>
      </c>
      <c r="BJ140" s="0" t="n">
        <f aca="false">IFERROR(SUMIFS('2014'!L:L,'2014'!F:F,A140,'2014'!C:C,B140,'2014'!D:D,"",'2014'!AA:AA,"CRO"), 0)</f>
        <v>0</v>
      </c>
      <c r="BK140" s="0" t="n">
        <f aca="false">IFERROR(BJ140/BI140, 0)</f>
        <v>0</v>
      </c>
      <c r="BL140" s="0" t="n">
        <f aca="false">IFERROR(SUMIFS('2013'!$G:$G,'2013'!F:F,A140,'2013'!C:C,B140,'2013'!D:D,"",'2013'!AA:AA,"JRO",'2013'!L:L,"&lt;&gt;"), 0)</f>
        <v>0</v>
      </c>
      <c r="BM140" s="0" t="n">
        <f aca="false">IFERROR(SUMIFS('2013'!L:L,'2013'!F:F,A140,'2013'!C:C,B140,'2013'!D:D,"",'2013'!AA:AA,"JRO"), 0)</f>
        <v>0</v>
      </c>
      <c r="BN140" s="0" t="n">
        <f aca="false">IFERROR(BM140/BL140, 0)</f>
        <v>0</v>
      </c>
      <c r="BO140" s="0" t="n">
        <f aca="false">IFERROR(SUMIFS('2012'!$G:$G,'2012'!F:F,A140,'2012'!C:C,B140,'2012'!D:D,"",'2012'!AA:AA,"JRO",'2012'!L:L,"&lt;&gt;"), 0)</f>
        <v>0</v>
      </c>
      <c r="BP140" s="0" t="n">
        <f aca="false">IFERROR(SUMIFS('2012'!L:L,'2012'!F:F,A140,'2012'!C:C,B140,'2012'!D:D,"",'2012'!AA:AA,"JRO"), 0)</f>
        <v>0</v>
      </c>
      <c r="BQ140" s="0" t="n">
        <f aca="false">IFERROR(BP140/BO140, 0)</f>
        <v>0</v>
      </c>
      <c r="BR140" s="0" t="n">
        <f aca="false">IFERROR(SUMIFS('2011'!$G:$G,'2011'!F:F,A140,'2011'!C:C,B140,'2011'!D:D,"",'2011'!AA:AA,"JRO",'2011'!L:L,"&lt;&gt;"), 0)</f>
        <v>0</v>
      </c>
      <c r="BS140" s="0" t="n">
        <f aca="false">IFERROR(SUMIFS('2011'!L:L,'2011'!F:F,A140,'2011'!C:C,B140,'2011'!D:D,"",'2011'!AA:AA,"JRO"), 0)</f>
        <v>0</v>
      </c>
      <c r="BT140" s="7" t="n">
        <f aca="false">IFERROR(BS140/BR140, 0)</f>
        <v>0</v>
      </c>
      <c r="BU140" s="0" t="n">
        <f aca="false">IFERROR(SUMIFS('2010'!$G:$G,'2010'!F:F,A140,'2010'!C:C,B140,'2010'!D:D,"",'2010'!AA:AA,"JRO",'2010'!L:L,"&lt;&gt;"), 0)</f>
        <v>0</v>
      </c>
      <c r="BV140" s="0" t="n">
        <f aca="false">IFERROR(SUMIFS('2010'!L:L,'2010'!F:F,A140,'2010'!C:C,B140,'2010'!D:D,"",'2010'!AA:AA,"JRO"), 0)</f>
        <v>0</v>
      </c>
      <c r="BW140" s="7" t="n">
        <f aca="false">IFERROR(BV140/BU140, 0)</f>
        <v>0</v>
      </c>
      <c r="BX140" s="0" t="n">
        <f aca="false">IFERROR(SUMIFS('2009'!$G:$G,'2009'!F:F,A140,'2009'!C:C,B140,'2009'!D:D,"",'2009'!AA:AA,"JRO",'2009'!L:L,"&lt;&gt;"), 0)</f>
        <v>0</v>
      </c>
      <c r="BY140" s="0" t="n">
        <f aca="false">IFERROR(SUMIFS('2009'!L:L,'2009'!F:F,A140,'2009'!C:C,B140,'2009'!D:D,"",'2009'!AA:AA,"JRO"), 0)</f>
        <v>0</v>
      </c>
      <c r="BZ140" s="7" t="n">
        <f aca="false">IFERROR(BY140/BX140, 0)</f>
        <v>0</v>
      </c>
    </row>
    <row r="141" customFormat="false" ht="15" hidden="false" customHeight="false" outlineLevel="0" collapsed="false">
      <c r="A141" s="0" t="s">
        <v>97</v>
      </c>
      <c r="B141" s="13" t="s">
        <v>78</v>
      </c>
      <c r="C141" s="56" t="n">
        <f aca="false">IFERROR(AVERAGEIFS(I141:BZ141,I$2:BZ$2,"JRO escorts per deportee",I141:BZ141,"&lt;&gt;0"), 0)</f>
        <v>0</v>
      </c>
      <c r="D141" s="13" t="n">
        <f aca="false">IFERROR(AVERAGEIFS(I141:BZ141,I$2:BZ$2,"NRO escorts per deportee",I141:BZ141,"&lt;&gt;0"), 0)</f>
        <v>0</v>
      </c>
      <c r="E141" s="13" t="n">
        <f aca="false">IFERROR(AVERAGEIFS(I141:BZ141,I$2:BZ$2,"CRO escorts per deportee",I141:BZ141,"&lt;&gt;0"), 0)</f>
        <v>0</v>
      </c>
      <c r="G141" s="0" t="n">
        <f aca="false">SUM(J141,M141,P141)</f>
        <v>0</v>
      </c>
      <c r="H141" s="0" t="n">
        <f aca="false">SUM(K141,N141,Q141)</f>
        <v>0</v>
      </c>
      <c r="I141" s="7" t="n">
        <f aca="false">IFERROR(H141/G141, 0)</f>
        <v>0</v>
      </c>
      <c r="J141" s="0" t="n">
        <f aca="false">IFERROR(SUMIFS('2018'!$H:$H,'2018'!$C:$C,B141,'2018'!$F:$F,A141,'2018'!AA:AA,"JRO",'2018'!P:P,"&lt;&gt;")+SUMIFS('2018'!$I:$I,'2018'!$D:$D,B141,'2018'!$F:$F,A141,'2018'!AA:AA,"JRO",'2018'!Q:Q,"&lt;&gt;")+SUMIFS('2018'!$J:$J,'2018'!$E:$E,B141,'2018'!$F:$F,A141,'2018'!AA:AA,"JRO",'2018'!R:R,"&lt;&gt;"), 0)</f>
        <v>0</v>
      </c>
      <c r="K141" s="0" t="n">
        <f aca="false">IFERROR(SUMIFS('2018'!M:M,'2018'!AA:AA,"JRO",'2018'!F:F,A141,'2018'!C:C,B141)+SUMIFS('2018'!P:P,'2018'!AA:AA,"JRO",'2018'!F:F,A141,'2018'!C:C,B141)+SUMIFS('2018'!N:N,'2018'!AA:AA,"JRO",'2018'!F:F,A141,'2018'!D:D,B141)+SUMIFS('2018'!N:N,'2018'!AA:AA,"JRO",'2018'!F:F,A141,'2018'!D:D,B141)+SUMIFS('2018'!O:O,'2018'!AA:AA,"JRO",'2018'!F:F,A141,'2018'!E:E,B141)+SUMIFS('2018'!R:R,'2018'!AA:AA,"JRO",'2018'!F:F,A141,'2018'!E:E,B141), 0)</f>
        <v>0</v>
      </c>
      <c r="L141" s="7" t="n">
        <f aca="false">IFERROR(K141/J141, 0)</f>
        <v>0</v>
      </c>
      <c r="M141" s="0" t="n">
        <f aca="false">IFERROR(SUMIFS('2018'!$H:$H,'2018'!$C:$C,B141,'2018'!$F:$F,A141,'2018'!AA:AA,"NRO",'2018'!P:P,"&lt;&gt;")+SUMIFS('2018'!$I:$I,'2018'!$D:$D,B141,'2018'!$F:$F,A141,'2018'!AA:AA,"NRO",'2018'!Q:Q,"&lt;&gt;")+SUMIFS('2018'!$J:$J,'2018'!$E:$E,B141,'2018'!$F:$F,A141,'2018'!AA:AA,"NRO",'2018'!R:R,"&lt;&gt;"), 0)</f>
        <v>0</v>
      </c>
      <c r="N141" s="0" t="n">
        <f aca="false">IFERROR(SUMIFS('2018'!M:M,'2018'!AA:AA,"NRO",'2018'!F:F,A141,'2018'!C:C,B141)+SUMIFS('2018'!P:P,'2018'!AA:AA,"NRO",'2018'!F:F,A141,'2018'!C:C,B141)+SUMIFS('2018'!N:N,'2018'!AA:AA,"NRO",'2018'!F:F,A141,'2018'!D:D,B141)+SUMIFS('2018'!N:N,'2018'!AA:AA,"NRO",'2018'!F:F,A141,'2018'!D:D,B141)+SUMIFS('2018'!O:O,'2018'!AA:AA,"NRO",'2018'!F:F,A141,'2018'!E:E,B141)+SUMIFS('2018'!R:R,'2018'!AA:AA,"NRO",'2018'!F:F,A141,'2018'!E:E,B141), 0)</f>
        <v>0</v>
      </c>
      <c r="O141" s="7" t="n">
        <f aca="false">IFERROR(N141/M141, 0)</f>
        <v>0</v>
      </c>
      <c r="P141" s="0" t="n">
        <f aca="false">IFERROR(SUMIFS('2018'!$H:$H,'2018'!$C:$C,B141,'2018'!$F:$F,A141,'2018'!AA:AA,"CRO")+SUMIFS('2018'!$I:$I,'2018'!$D:$D,B141,'2018'!$F:$F,A141,'2018'!AA:AA,"CRO")+SUMIFS('2018'!$J:$J,'2018'!$E:$E,B141,'2018'!$F:$F,A141,'2018'!AA:AA,"CRO"), 0)</f>
        <v>0</v>
      </c>
      <c r="Q141" s="0" t="n">
        <f aca="false">IFERROR(SUMIFS('2018'!M:M,'2018'!AA:AA,"CRO",'2018'!F:F,A141,'2018'!C:C,B141)+SUMIFS('2018'!P:P,'2018'!AA:AA,"CRO",'2018'!F:F,A141,'2018'!C:C,B141)+SUMIFS('2018'!N:N,'2018'!AA:AA,"CRO",'2018'!F:F,A141,'2018'!D:D,B141)+SUMIFS('2018'!N:N,'2018'!AA:AA,"CRO",'2018'!F:F,A141,'2018'!D:D,B141)+SUMIFS('2018'!O:O,'2018'!AA:AA,"CRO",'2018'!F:F,A141,'2018'!E:E,B141)+SUMIFS('2018'!R:R,'2018'!AA:AA,"CRO",'2018'!F:F,A141,'2018'!E:E,B141), 0)</f>
        <v>0</v>
      </c>
      <c r="R141" s="7" t="n">
        <f aca="false">IFERROR(Q141/P141, 0)</f>
        <v>0</v>
      </c>
      <c r="S141" s="7" t="n">
        <f aca="false">SUM(V141,Y141,AB141)</f>
        <v>0</v>
      </c>
      <c r="T141" s="7" t="n">
        <f aca="false">SUM(W141,Z141,AC141)</f>
        <v>0</v>
      </c>
      <c r="U141" s="7" t="n">
        <f aca="false">IFERROR(T141/S141, 0)</f>
        <v>0</v>
      </c>
      <c r="V141" s="0" t="n">
        <f aca="false">SUMIFS('2017'!$H:$H,'2017'!$C:$C,B141,'2017'!$F:$F,A141,'2017'!AA:AA,"JRO",'2017'!P:P,"&lt;&gt;")+SUMIFS('2017'!$I:$I,'2017'!$D:$D,B141,'2017'!$F:$F,A141,'2017'!AA:AA,"JRO",'2017'!Q:Q,"&lt;&gt;")+SUMIFS('2017'!$J:$J,'2017'!$E:$E,B141,'2017'!$F:$F,A141,'2017'!AA:AA,"JRO",'2017'!R:R,"&lt;&gt;")</f>
        <v>0</v>
      </c>
      <c r="W141" s="0" t="n">
        <f aca="false">IFERROR(SUMIFS('2017'!M:M,'2017'!AA:AA,"JRO",'2017'!F:F,A141,'2017'!C:C,B141)+SUMIFS('2017'!P:P,'2017'!AA:AA,"JRO",'2017'!F:F,A141,'2017'!C:C,B141)+SUMIFS('2017'!N:N,'2017'!AA:AA,"JRO",'2017'!F:F,A141,'2017'!D:D,B141)+SUMIFS('2017'!N:N,'2017'!AA:AA,"JRO",'2017'!F:F,A141,'2017'!D:D,B141)+SUMIFS('2017'!O:O,'2017'!AA:AA,"JRO",'2017'!F:F,A141,'2017'!E:E,B141)+SUMIFS('2017'!R:R,'2017'!AA:AA,"JRO",'2017'!F:F,A141,'2017'!E:E,B141), 0)</f>
        <v>0</v>
      </c>
      <c r="X141" s="7" t="n">
        <f aca="false">IFERROR(W141/V141, 0)</f>
        <v>0</v>
      </c>
      <c r="Y141" s="0" t="n">
        <f aca="false">IFERROR(SUMIFS('2017'!$H:$H,'2017'!$C:$C,B141,'2017'!$F:$F,A141,'2017'!AA:AA,"NRO",'2017'!P:P,"&lt;&gt;")+SUMIFS('2017'!$I:$I,'2017'!$D:$D,B141,'2017'!$F:$F,A141,'2017'!AA:AA,"NRO",'2017'!Q:Q,"&lt;&gt;")+SUMIFS('2017'!$J:$J,'2017'!$E:$E,B141,'2017'!$F:$F,A141,'2017'!AA:AA,"NRO",'2017'!R:R,"&lt;&gt;"), 0)</f>
        <v>0</v>
      </c>
      <c r="Z141" s="0" t="n">
        <f aca="false">IFERROR(SUMIFS('2017'!M:M,'2017'!AA:AA,"NRO",'2017'!F:F,A141,'2017'!C:C,B141)+SUMIFS('2017'!P:P,'2017'!AA:AA,"NRO",'2017'!F:F,A141,'2017'!C:C,B141)+SUMIFS('2017'!N:N,'2017'!AA:AA,"NRO",'2017'!F:F,A141,'2017'!D:D,B141)+SUMIFS('2017'!N:N,'2017'!AA:AA,"NRO",'2017'!F:F,A141,'2017'!D:D,B141)+SUMIFS('2017'!O:O,'2017'!AA:AA,"NRO",'2017'!F:F,A141,'2017'!E:E,B141)+SUMIFS('2017'!R:R,'2017'!AA:AA,"NRO",'2017'!F:F,A141,'2017'!E:E,B141), 0)</f>
        <v>0</v>
      </c>
      <c r="AA141" s="7" t="n">
        <f aca="false">IFERROR(Z141/Y141, 0)</f>
        <v>0</v>
      </c>
      <c r="AB141" s="0" t="n">
        <f aca="false">IFERROR(SUMIFS('2017'!$H:$H,'2017'!$C:$C,B141,'2017'!$F:$F,A141,'2017'!AA:AA,"CRO",'2017'!P:P,"&lt;&gt;")+SUMIFS('2017'!$I:$I,'2017'!$D:$D,B141,'2017'!$F:$F,A141,'2017'!AA:AA,"CRO",'2017'!Q:Q,"&lt;&gt;")+SUMIFS('2017'!$J:$J,'2017'!$E:$E,B141,'2017'!$F:$F,A141,'2017'!AA:AA,"CRO",'2017'!R:R,"&lt;&gt;"), 0)</f>
        <v>0</v>
      </c>
      <c r="AC141" s="0" t="n">
        <f aca="false">IFERROR(SUMIFS('2017'!M:M,'2017'!AA:AA,"CRO",'2017'!F:F,A141,'2017'!C:C,B141)+SUMIFS('2017'!P:P,'2017'!AA:AA,"CRO",'2017'!F:F,A141,'2017'!C:C,B141)+SUMIFS('2017'!N:N,'2017'!AA:AA,"CRO",'2017'!F:F,A141,'2017'!D:D,B141)+SUMIFS('2017'!N:N,'2017'!AA:AA,"CRO",'2017'!F:F,A141,'2017'!D:D,B141)+SUMIFS('2017'!O:O,'2017'!AA:AA,"CRO",'2017'!F:F,A141,'2017'!E:E,B141)+SUMIFS('2017'!R:R,'2017'!AA:AA,"CRO",'2017'!F:F,A141,'2017'!E:E,B141), 0)</f>
        <v>0</v>
      </c>
      <c r="AD141" s="0" t="n">
        <f aca="false">IFERROR(AC141/AB141, 0)</f>
        <v>0</v>
      </c>
      <c r="AE141" s="0" t="n">
        <f aca="false">SUM(AH141,AK141,AN141)</f>
        <v>0</v>
      </c>
      <c r="AF141" s="0" t="n">
        <f aca="false">SUM(AI141,AL141,AO141)</f>
        <v>0</v>
      </c>
      <c r="AG141" s="7" t="n">
        <f aca="false">IFERROR(AF141/AE141, 0)</f>
        <v>0</v>
      </c>
      <c r="AH141" s="0" t="n">
        <f aca="false">IFERROR(SUMIFS('2016'!$G:$G,'2016'!F:F,A141,'2016'!C:C,B141,'2016'!D:D,"",'2016'!AA:AA,"JRO",'2016'!L:L,"&lt;&gt;"), 0)</f>
        <v>0</v>
      </c>
      <c r="AI141" s="0" t="n">
        <f aca="false">IFERROR(SUMIFS('2016'!L:L,'2016'!F:F,A141,'2016'!C:C,B141,'2016'!D:D,"",'2016'!AA:AA,"JRO"), 0)</f>
        <v>0</v>
      </c>
      <c r="AJ141" s="7" t="n">
        <f aca="false">IFERROR(AI141/AH141, 0)</f>
        <v>0</v>
      </c>
      <c r="AK141" s="0" t="n">
        <f aca="false">IFERROR(SUMIFS('2016'!$G:$G,'2016'!F:F,A141,'2016'!C:C,B141,'2016'!D:D,"",'2016'!AA:AA,"NRO",'2016'!L:L,"&lt;&gt;"), 0)</f>
        <v>0</v>
      </c>
      <c r="AL141" s="0" t="n">
        <f aca="false">IFERROR(SUMIFS('2016'!L:L,'2016'!F:F,A141,'2016'!C:C,B141,'2016'!D:D,"",'2016'!AA:AA,"NRO"), 0)</f>
        <v>0</v>
      </c>
      <c r="AM141" s="0" t="n">
        <f aca="false">IFERROR(AL141/AK141, 0)</f>
        <v>0</v>
      </c>
      <c r="AN141" s="0" t="n">
        <f aca="false">IFERROR(SUMIFS('2016'!$G:$G,'2016'!F:F,A141,'2016'!C:C,B141,'2016'!D:D,"",'2016'!AA:AA,"CRO",'2016'!L:L,"&lt;&gt;"), 0)</f>
        <v>0</v>
      </c>
      <c r="AO141" s="0" t="n">
        <f aca="false">IFERROR(SUMIFS('2016'!L:L,'2016'!F:F,A141,'2016'!C:C,B141,'2016'!D:D,"",'2016'!AA:AA,"CRO"), 0)</f>
        <v>0</v>
      </c>
      <c r="AP141" s="0" t="n">
        <f aca="false">IFERROR(AO141/AN141, 0)</f>
        <v>0</v>
      </c>
      <c r="AQ141" s="0" t="n">
        <f aca="false">SUM(AT141,AW141,AZ141)</f>
        <v>0</v>
      </c>
      <c r="AR141" s="0" t="n">
        <f aca="false">SUM(AU141,AX141,BA141)</f>
        <v>0</v>
      </c>
      <c r="AS141" s="7" t="n">
        <f aca="false">IFERROR(AR141/AQ141, 0)</f>
        <v>0</v>
      </c>
      <c r="AT141" s="0" t="n">
        <f aca="false">IFERROR(SUMIFS('2015'!$G:$G,'2015'!F:F,A141,'2015'!C:C,B141,'2015'!D:D,"",'2015'!AA:AA,"JRO",'2015'!L:L,"&lt;&gt;"), 0)</f>
        <v>0</v>
      </c>
      <c r="AU141" s="0" t="n">
        <f aca="false">IFERROR(SUMIFS('2015'!L:L,'2015'!F:F,A141,'2015'!C:C,B141,'2015'!D:D,"",'2015'!AA:AA,"JRO"), 0)</f>
        <v>0</v>
      </c>
      <c r="AV141" s="0" t="n">
        <f aca="false">IFERROR(AU141/AT141, 0)</f>
        <v>0</v>
      </c>
      <c r="AW141" s="0" t="n">
        <f aca="false">IFERROR(SUMIFS('2015'!$G:$G,'2015'!F:F,A141,'2015'!C:C,B141,'2015'!D:D,"",'2015'!AA:AA,"NRO",'2015'!L:L,"&lt;&gt;"), 0)</f>
        <v>0</v>
      </c>
      <c r="AX141" s="0" t="n">
        <f aca="false">IFERROR(SUMIFS('2015'!L:L,'2015'!F:F,A141,'2015'!C:C,B141,'2015'!D:D,"",'2015'!AA:AA,"NRO"), 0)</f>
        <v>0</v>
      </c>
      <c r="AY141" s="0" t="n">
        <f aca="false">IFERROR(AX141/AW141, 0)</f>
        <v>0</v>
      </c>
      <c r="AZ141" s="0" t="n">
        <f aca="false">IFERROR(SUMIFS('2015'!$G:$G,'2015'!F:F,A141,'2015'!C:C,B141,'2015'!D:D,"",'2015'!AA:AA,"CRO",'2015'!L:L,"&lt;&gt;"), 0)</f>
        <v>0</v>
      </c>
      <c r="BA141" s="0" t="n">
        <f aca="false">IFERROR(SUMIFS('2015'!L:L,'2015'!F:F,A141,'2015'!C:C,B141,'2015'!D:D,"",'2015'!AA:AA,"CRO"), 0)</f>
        <v>0</v>
      </c>
      <c r="BB141" s="0" t="n">
        <f aca="false">IFERROR(BA141/AZ141, 0)</f>
        <v>0</v>
      </c>
      <c r="BC141" s="0" t="n">
        <f aca="false">SUM(BF141,BI141)</f>
        <v>0</v>
      </c>
      <c r="BD141" s="0" t="n">
        <f aca="false">SUM(BG141,BJ141)</f>
        <v>0</v>
      </c>
      <c r="BE141" s="7" t="n">
        <f aca="false">IFERROR(BD141/BC141, 0)</f>
        <v>0</v>
      </c>
      <c r="BF141" s="0" t="n">
        <f aca="false">IFERROR(SUMIFS('2014'!$G:$G,'2014'!F:F,A141,'2014'!C:C,B141,'2014'!D:D,"",'2014'!AA:AA,"JRO",'2014'!L:L,"&lt;&gt;"), 0)</f>
        <v>0</v>
      </c>
      <c r="BG141" s="0" t="n">
        <f aca="false">IFERROR(SUMIFS('2014'!L:L,'2014'!F:F,A141,'2014'!C:C,B141,'2014'!D:D,"",'2014'!AA:AA,"JRO"), 0)</f>
        <v>0</v>
      </c>
      <c r="BH141" s="7" t="n">
        <f aca="false">IFERROR(BG141/BF141, 0)</f>
        <v>0</v>
      </c>
      <c r="BI141" s="0" t="n">
        <f aca="false">IFERROR(SUMIFS('2014'!$G:$G,'2014'!F:F,A141,'2014'!C:C,B141,'2014'!D:D,"",'2014'!AA:AA,"CRO",'2014'!L:L,"&lt;&gt;"), 0)</f>
        <v>0</v>
      </c>
      <c r="BJ141" s="0" t="n">
        <f aca="false">IFERROR(SUMIFS('2014'!L:L,'2014'!F:F,A141,'2014'!C:C,B141,'2014'!D:D,"",'2014'!AA:AA,"CRO"), 0)</f>
        <v>0</v>
      </c>
      <c r="BK141" s="0" t="n">
        <f aca="false">IFERROR(BJ141/BI141, 0)</f>
        <v>0</v>
      </c>
      <c r="BL141" s="0" t="n">
        <f aca="false">IFERROR(SUMIFS('2013'!$G:$G,'2013'!F:F,A141,'2013'!C:C,B141,'2013'!D:D,"",'2013'!AA:AA,"JRO",'2013'!L:L,"&lt;&gt;"), 0)</f>
        <v>0</v>
      </c>
      <c r="BM141" s="0" t="n">
        <f aca="false">IFERROR(SUMIFS('2013'!L:L,'2013'!F:F,A141,'2013'!C:C,B141,'2013'!D:D,"",'2013'!AA:AA,"JRO"), 0)</f>
        <v>0</v>
      </c>
      <c r="BN141" s="0" t="n">
        <f aca="false">IFERROR(BM141/BL141, 0)</f>
        <v>0</v>
      </c>
      <c r="BO141" s="0" t="n">
        <f aca="false">IFERROR(SUMIFS('2012'!$G:$G,'2012'!F:F,A141,'2012'!C:C,B141,'2012'!D:D,"",'2012'!AA:AA,"JRO",'2012'!L:L,"&lt;&gt;"), 0)</f>
        <v>0</v>
      </c>
      <c r="BP141" s="0" t="n">
        <f aca="false">IFERROR(SUMIFS('2012'!L:L,'2012'!F:F,A141,'2012'!C:C,B141,'2012'!D:D,"",'2012'!AA:AA,"JRO"), 0)</f>
        <v>0</v>
      </c>
      <c r="BQ141" s="0" t="n">
        <f aca="false">IFERROR(BP141/BO141, 0)</f>
        <v>0</v>
      </c>
      <c r="BR141" s="0" t="n">
        <f aca="false">IFERROR(SUMIFS('2011'!$G:$G,'2011'!F:F,A141,'2011'!C:C,B141,'2011'!D:D,"",'2011'!AA:AA,"JRO",'2011'!L:L,"&lt;&gt;"), 0)</f>
        <v>0</v>
      </c>
      <c r="BS141" s="0" t="n">
        <f aca="false">IFERROR(SUMIFS('2011'!L:L,'2011'!F:F,A141,'2011'!C:C,B141,'2011'!D:D,"",'2011'!AA:AA,"JRO"), 0)</f>
        <v>0</v>
      </c>
      <c r="BT141" s="7" t="n">
        <f aca="false">IFERROR(BS141/BR141, 0)</f>
        <v>0</v>
      </c>
      <c r="BU141" s="0" t="n">
        <f aca="false">IFERROR(SUMIFS('2010'!$G:$G,'2010'!F:F,A141,'2010'!C:C,B141,'2010'!D:D,"",'2010'!AA:AA,"JRO",'2010'!L:L,"&lt;&gt;"), 0)</f>
        <v>0</v>
      </c>
      <c r="BV141" s="0" t="n">
        <f aca="false">IFERROR(SUMIFS('2010'!L:L,'2010'!F:F,A141,'2010'!C:C,B141,'2010'!D:D,"",'2010'!AA:AA,"JRO"), 0)</f>
        <v>0</v>
      </c>
      <c r="BW141" s="7" t="n">
        <f aca="false">IFERROR(BV141/BU141, 0)</f>
        <v>0</v>
      </c>
      <c r="BX141" s="0" t="n">
        <f aca="false">IFERROR(SUMIFS('2009'!$G:$G,'2009'!F:F,A141,'2009'!C:C,B141,'2009'!D:D,"",'2009'!AA:AA,"JRO",'2009'!L:L,"&lt;&gt;"), 0)</f>
        <v>0</v>
      </c>
      <c r="BY141" s="0" t="n">
        <f aca="false">IFERROR(SUMIFS('2009'!L:L,'2009'!F:F,A141,'2009'!C:C,B141,'2009'!D:D,"",'2009'!AA:AA,"JRO"), 0)</f>
        <v>0</v>
      </c>
      <c r="BZ141" s="7" t="n">
        <f aca="false">IFERROR(BY141/BX141, 0)</f>
        <v>0</v>
      </c>
    </row>
    <row r="142" customFormat="false" ht="15" hidden="false" customHeight="false" outlineLevel="0" collapsed="false">
      <c r="A142" s="0" t="s">
        <v>97</v>
      </c>
      <c r="B142" s="17" t="s">
        <v>76</v>
      </c>
      <c r="C142" s="56" t="n">
        <f aca="false">IFERROR(AVERAGEIFS(I142:BZ142,I$2:BZ$2,"JRO escorts per deportee",I142:BZ142,"&lt;&gt;0"), 0)</f>
        <v>0</v>
      </c>
      <c r="D142" s="13" t="n">
        <f aca="false">IFERROR(AVERAGEIFS(I142:BZ142,I$2:BZ$2,"NRO escorts per deportee",I142:BZ142,"&lt;&gt;0"), 0)</f>
        <v>0</v>
      </c>
      <c r="E142" s="13" t="n">
        <f aca="false">IFERROR(AVERAGEIFS(I142:BZ142,I$2:BZ$2,"CRO escorts per deportee",I142:BZ142,"&lt;&gt;0"), 0)</f>
        <v>0</v>
      </c>
      <c r="G142" s="0" t="n">
        <f aca="false">SUM(J142,M142,P142)</f>
        <v>0</v>
      </c>
      <c r="H142" s="0" t="n">
        <f aca="false">SUM(K142,N142,Q142)</f>
        <v>0</v>
      </c>
      <c r="I142" s="7" t="n">
        <f aca="false">IFERROR(H142/G142, 0)</f>
        <v>0</v>
      </c>
      <c r="J142" s="0" t="n">
        <f aca="false">IFERROR(SUMIFS('2018'!$H:$H,'2018'!$C:$C,B142,'2018'!$F:$F,A142,'2018'!AA:AA,"JRO",'2018'!P:P,"&lt;&gt;")+SUMIFS('2018'!$I:$I,'2018'!$D:$D,B142,'2018'!$F:$F,A142,'2018'!AA:AA,"JRO",'2018'!Q:Q,"&lt;&gt;")+SUMIFS('2018'!$J:$J,'2018'!$E:$E,B142,'2018'!$F:$F,A142,'2018'!AA:AA,"JRO",'2018'!R:R,"&lt;&gt;"), 0)</f>
        <v>0</v>
      </c>
      <c r="K142" s="0" t="n">
        <f aca="false">IFERROR(SUMIFS('2018'!M:M,'2018'!AA:AA,"JRO",'2018'!F:F,A142,'2018'!C:C,B142)+SUMIFS('2018'!P:P,'2018'!AA:AA,"JRO",'2018'!F:F,A142,'2018'!C:C,B142)+SUMIFS('2018'!N:N,'2018'!AA:AA,"JRO",'2018'!F:F,A142,'2018'!D:D,B142)+SUMIFS('2018'!N:N,'2018'!AA:AA,"JRO",'2018'!F:F,A142,'2018'!D:D,B142)+SUMIFS('2018'!O:O,'2018'!AA:AA,"JRO",'2018'!F:F,A142,'2018'!E:E,B142)+SUMIFS('2018'!R:R,'2018'!AA:AA,"JRO",'2018'!F:F,A142,'2018'!E:E,B142), 0)</f>
        <v>0</v>
      </c>
      <c r="L142" s="7" t="n">
        <f aca="false">IFERROR(K142/J142, 0)</f>
        <v>0</v>
      </c>
      <c r="M142" s="0" t="n">
        <f aca="false">IFERROR(SUMIFS('2018'!$H:$H,'2018'!$C:$C,B142,'2018'!$F:$F,A142,'2018'!AA:AA,"NRO",'2018'!P:P,"&lt;&gt;")+SUMIFS('2018'!$I:$I,'2018'!$D:$D,B142,'2018'!$F:$F,A142,'2018'!AA:AA,"NRO",'2018'!Q:Q,"&lt;&gt;")+SUMIFS('2018'!$J:$J,'2018'!$E:$E,B142,'2018'!$F:$F,A142,'2018'!AA:AA,"NRO",'2018'!R:R,"&lt;&gt;"), 0)</f>
        <v>0</v>
      </c>
      <c r="N142" s="0" t="n">
        <f aca="false">IFERROR(SUMIFS('2018'!M:M,'2018'!AA:AA,"NRO",'2018'!F:F,A142,'2018'!C:C,B142)+SUMIFS('2018'!P:P,'2018'!AA:AA,"NRO",'2018'!F:F,A142,'2018'!C:C,B142)+SUMIFS('2018'!N:N,'2018'!AA:AA,"NRO",'2018'!F:F,A142,'2018'!D:D,B142)+SUMIFS('2018'!N:N,'2018'!AA:AA,"NRO",'2018'!F:F,A142,'2018'!D:D,B142)+SUMIFS('2018'!O:O,'2018'!AA:AA,"NRO",'2018'!F:F,A142,'2018'!E:E,B142)+SUMIFS('2018'!R:R,'2018'!AA:AA,"NRO",'2018'!F:F,A142,'2018'!E:E,B142), 0)</f>
        <v>0</v>
      </c>
      <c r="O142" s="7" t="n">
        <f aca="false">IFERROR(N142/M142, 0)</f>
        <v>0</v>
      </c>
      <c r="P142" s="0" t="n">
        <f aca="false">IFERROR(SUMIFS('2018'!$H:$H,'2018'!$C:$C,B142,'2018'!$F:$F,A142,'2018'!AA:AA,"CRO")+SUMIFS('2018'!$I:$I,'2018'!$D:$D,B142,'2018'!$F:$F,A142,'2018'!AA:AA,"CRO")+SUMIFS('2018'!$J:$J,'2018'!$E:$E,B142,'2018'!$F:$F,A142,'2018'!AA:AA,"CRO"), 0)</f>
        <v>0</v>
      </c>
      <c r="Q142" s="0" t="n">
        <f aca="false">IFERROR(SUMIFS('2018'!M:M,'2018'!AA:AA,"CRO",'2018'!F:F,A142,'2018'!C:C,B142)+SUMIFS('2018'!P:P,'2018'!AA:AA,"CRO",'2018'!F:F,A142,'2018'!C:C,B142)+SUMIFS('2018'!N:N,'2018'!AA:AA,"CRO",'2018'!F:F,A142,'2018'!D:D,B142)+SUMIFS('2018'!N:N,'2018'!AA:AA,"CRO",'2018'!F:F,A142,'2018'!D:D,B142)+SUMIFS('2018'!O:O,'2018'!AA:AA,"CRO",'2018'!F:F,A142,'2018'!E:E,B142)+SUMIFS('2018'!R:R,'2018'!AA:AA,"CRO",'2018'!F:F,A142,'2018'!E:E,B142), 0)</f>
        <v>0</v>
      </c>
      <c r="R142" s="7" t="n">
        <f aca="false">IFERROR(Q142/P142, 0)</f>
        <v>0</v>
      </c>
      <c r="S142" s="7" t="n">
        <f aca="false">SUM(V142,Y142,AB142)</f>
        <v>0</v>
      </c>
      <c r="T142" s="7" t="n">
        <f aca="false">SUM(W142,Z142,AC142)</f>
        <v>0</v>
      </c>
      <c r="U142" s="7" t="n">
        <f aca="false">IFERROR(T142/S142, 0)</f>
        <v>0</v>
      </c>
      <c r="V142" s="0" t="n">
        <f aca="false">SUMIFS('2017'!$H:$H,'2017'!$C:$C,B142,'2017'!$F:$F,A142,'2017'!AA:AA,"JRO",'2017'!P:P,"&lt;&gt;")+SUMIFS('2017'!$I:$I,'2017'!$D:$D,B142,'2017'!$F:$F,A142,'2017'!AA:AA,"JRO",'2017'!Q:Q,"&lt;&gt;")+SUMIFS('2017'!$J:$J,'2017'!$E:$E,B142,'2017'!$F:$F,A142,'2017'!AA:AA,"JRO",'2017'!R:R,"&lt;&gt;")</f>
        <v>0</v>
      </c>
      <c r="W142" s="0" t="n">
        <f aca="false">IFERROR(SUMIFS('2017'!M:M,'2017'!AA:AA,"JRO",'2017'!F:F,A142,'2017'!C:C,B142)+SUMIFS('2017'!P:P,'2017'!AA:AA,"JRO",'2017'!F:F,A142,'2017'!C:C,B142)+SUMIFS('2017'!N:N,'2017'!AA:AA,"JRO",'2017'!F:F,A142,'2017'!D:D,B142)+SUMIFS('2017'!N:N,'2017'!AA:AA,"JRO",'2017'!F:F,A142,'2017'!D:D,B142)+SUMIFS('2017'!O:O,'2017'!AA:AA,"JRO",'2017'!F:F,A142,'2017'!E:E,B142)+SUMIFS('2017'!R:R,'2017'!AA:AA,"JRO",'2017'!F:F,A142,'2017'!E:E,B142), 0)</f>
        <v>0</v>
      </c>
      <c r="X142" s="7" t="n">
        <f aca="false">IFERROR(W142/V142, 0)</f>
        <v>0</v>
      </c>
      <c r="Y142" s="0" t="n">
        <f aca="false">IFERROR(SUMIFS('2017'!$H:$H,'2017'!$C:$C,B142,'2017'!$F:$F,A142,'2017'!AA:AA,"NRO",'2017'!P:P,"&lt;&gt;")+SUMIFS('2017'!$I:$I,'2017'!$D:$D,B142,'2017'!$F:$F,A142,'2017'!AA:AA,"NRO",'2017'!Q:Q,"&lt;&gt;")+SUMIFS('2017'!$J:$J,'2017'!$E:$E,B142,'2017'!$F:$F,A142,'2017'!AA:AA,"NRO",'2017'!R:R,"&lt;&gt;"), 0)</f>
        <v>0</v>
      </c>
      <c r="Z142" s="0" t="n">
        <f aca="false">IFERROR(SUMIFS('2017'!M:M,'2017'!AA:AA,"NRO",'2017'!F:F,A142,'2017'!C:C,B142)+SUMIFS('2017'!P:P,'2017'!AA:AA,"NRO",'2017'!F:F,A142,'2017'!C:C,B142)+SUMIFS('2017'!N:N,'2017'!AA:AA,"NRO",'2017'!F:F,A142,'2017'!D:D,B142)+SUMIFS('2017'!N:N,'2017'!AA:AA,"NRO",'2017'!F:F,A142,'2017'!D:D,B142)+SUMIFS('2017'!O:O,'2017'!AA:AA,"NRO",'2017'!F:F,A142,'2017'!E:E,B142)+SUMIFS('2017'!R:R,'2017'!AA:AA,"NRO",'2017'!F:F,A142,'2017'!E:E,B142), 0)</f>
        <v>0</v>
      </c>
      <c r="AA142" s="7" t="n">
        <f aca="false">IFERROR(Z142/Y142, 0)</f>
        <v>0</v>
      </c>
      <c r="AB142" s="0" t="n">
        <f aca="false">IFERROR(SUMIFS('2017'!$H:$H,'2017'!$C:$C,B142,'2017'!$F:$F,A142,'2017'!AA:AA,"CRO",'2017'!P:P,"&lt;&gt;")+SUMIFS('2017'!$I:$I,'2017'!$D:$D,B142,'2017'!$F:$F,A142,'2017'!AA:AA,"CRO",'2017'!Q:Q,"&lt;&gt;")+SUMIFS('2017'!$J:$J,'2017'!$E:$E,B142,'2017'!$F:$F,A142,'2017'!AA:AA,"CRO",'2017'!R:R,"&lt;&gt;"), 0)</f>
        <v>0</v>
      </c>
      <c r="AC142" s="0" t="n">
        <f aca="false">IFERROR(SUMIFS('2017'!M:M,'2017'!AA:AA,"CRO",'2017'!F:F,A142,'2017'!C:C,B142)+SUMIFS('2017'!P:P,'2017'!AA:AA,"CRO",'2017'!F:F,A142,'2017'!C:C,B142)+SUMIFS('2017'!N:N,'2017'!AA:AA,"CRO",'2017'!F:F,A142,'2017'!D:D,B142)+SUMIFS('2017'!N:N,'2017'!AA:AA,"CRO",'2017'!F:F,A142,'2017'!D:D,B142)+SUMIFS('2017'!O:O,'2017'!AA:AA,"CRO",'2017'!F:F,A142,'2017'!E:E,B142)+SUMIFS('2017'!R:R,'2017'!AA:AA,"CRO",'2017'!F:F,A142,'2017'!E:E,B142), 0)</f>
        <v>0</v>
      </c>
      <c r="AD142" s="0" t="n">
        <f aca="false">IFERROR(AC142/AB142, 0)</f>
        <v>0</v>
      </c>
      <c r="AE142" s="0" t="n">
        <f aca="false">SUM(AH142,AK142,AN142)</f>
        <v>0</v>
      </c>
      <c r="AF142" s="0" t="n">
        <f aca="false">SUM(AI142,AL142,AO142)</f>
        <v>0</v>
      </c>
      <c r="AG142" s="7" t="n">
        <f aca="false">IFERROR(AF142/AE142, 0)</f>
        <v>0</v>
      </c>
      <c r="AH142" s="0" t="n">
        <f aca="false">IFERROR(SUMIFS('2016'!$G:$G,'2016'!F:F,A142,'2016'!C:C,B142,'2016'!D:D,"",'2016'!AA:AA,"JRO",'2016'!L:L,"&lt;&gt;"), 0)</f>
        <v>0</v>
      </c>
      <c r="AI142" s="0" t="n">
        <f aca="false">IFERROR(SUMIFS('2016'!L:L,'2016'!F:F,A142,'2016'!C:C,B142,'2016'!D:D,"",'2016'!AA:AA,"JRO"), 0)</f>
        <v>0</v>
      </c>
      <c r="AJ142" s="7" t="n">
        <f aca="false">IFERROR(AI142/AH142, 0)</f>
        <v>0</v>
      </c>
      <c r="AK142" s="0" t="n">
        <f aca="false">IFERROR(SUMIFS('2016'!$G:$G,'2016'!F:F,A142,'2016'!C:C,B142,'2016'!D:D,"",'2016'!AA:AA,"NRO",'2016'!L:L,"&lt;&gt;"), 0)</f>
        <v>0</v>
      </c>
      <c r="AL142" s="0" t="n">
        <f aca="false">IFERROR(SUMIFS('2016'!L:L,'2016'!F:F,A142,'2016'!C:C,B142,'2016'!D:D,"",'2016'!AA:AA,"NRO"), 0)</f>
        <v>0</v>
      </c>
      <c r="AM142" s="0" t="n">
        <f aca="false">IFERROR(AL142/AK142, 0)</f>
        <v>0</v>
      </c>
      <c r="AN142" s="0" t="n">
        <f aca="false">IFERROR(SUMIFS('2016'!$G:$G,'2016'!F:F,A142,'2016'!C:C,B142,'2016'!D:D,"",'2016'!AA:AA,"CRO",'2016'!L:L,"&lt;&gt;"), 0)</f>
        <v>0</v>
      </c>
      <c r="AO142" s="0" t="n">
        <f aca="false">IFERROR(SUMIFS('2016'!L:L,'2016'!F:F,A142,'2016'!C:C,B142,'2016'!D:D,"",'2016'!AA:AA,"CRO"), 0)</f>
        <v>0</v>
      </c>
      <c r="AP142" s="0" t="n">
        <f aca="false">IFERROR(AO142/AN142, 0)</f>
        <v>0</v>
      </c>
      <c r="AQ142" s="0" t="n">
        <f aca="false">SUM(AT142,AW142,AZ142)</f>
        <v>0</v>
      </c>
      <c r="AR142" s="0" t="n">
        <f aca="false">SUM(AU142,AX142,BA142)</f>
        <v>0</v>
      </c>
      <c r="AS142" s="7" t="n">
        <f aca="false">IFERROR(AR142/AQ142, 0)</f>
        <v>0</v>
      </c>
      <c r="AT142" s="0" t="n">
        <f aca="false">IFERROR(SUMIFS('2015'!$G:$G,'2015'!F:F,A142,'2015'!C:C,B142,'2015'!D:D,"",'2015'!AA:AA,"JRO",'2015'!L:L,"&lt;&gt;"), 0)</f>
        <v>0</v>
      </c>
      <c r="AU142" s="0" t="n">
        <f aca="false">IFERROR(SUMIFS('2015'!L:L,'2015'!F:F,A142,'2015'!C:C,B142,'2015'!D:D,"",'2015'!AA:AA,"JRO"), 0)</f>
        <v>0</v>
      </c>
      <c r="AV142" s="0" t="n">
        <f aca="false">IFERROR(AU142/AT142, 0)</f>
        <v>0</v>
      </c>
      <c r="AW142" s="0" t="n">
        <f aca="false">IFERROR(SUMIFS('2015'!$G:$G,'2015'!F:F,A142,'2015'!C:C,B142,'2015'!D:D,"",'2015'!AA:AA,"NRO",'2015'!L:L,"&lt;&gt;"), 0)</f>
        <v>0</v>
      </c>
      <c r="AX142" s="0" t="n">
        <f aca="false">IFERROR(SUMIFS('2015'!L:L,'2015'!F:F,A142,'2015'!C:C,B142,'2015'!D:D,"",'2015'!AA:AA,"NRO"), 0)</f>
        <v>0</v>
      </c>
      <c r="AY142" s="0" t="n">
        <f aca="false">IFERROR(AX142/AW142, 0)</f>
        <v>0</v>
      </c>
      <c r="AZ142" s="0" t="n">
        <f aca="false">IFERROR(SUMIFS('2015'!$G:$G,'2015'!F:F,A142,'2015'!C:C,B142,'2015'!D:D,"",'2015'!AA:AA,"CRO",'2015'!L:L,"&lt;&gt;"), 0)</f>
        <v>0</v>
      </c>
      <c r="BA142" s="0" t="n">
        <f aca="false">IFERROR(SUMIFS('2015'!L:L,'2015'!F:F,A142,'2015'!C:C,B142,'2015'!D:D,"",'2015'!AA:AA,"CRO"), 0)</f>
        <v>0</v>
      </c>
      <c r="BB142" s="0" t="n">
        <f aca="false">IFERROR(BA142/AZ142, 0)</f>
        <v>0</v>
      </c>
      <c r="BC142" s="0" t="n">
        <f aca="false">SUM(BF142,BI142)</f>
        <v>0</v>
      </c>
      <c r="BD142" s="0" t="n">
        <f aca="false">SUM(BG142,BJ142)</f>
        <v>0</v>
      </c>
      <c r="BE142" s="7" t="n">
        <f aca="false">IFERROR(BD142/BC142, 0)</f>
        <v>0</v>
      </c>
      <c r="BF142" s="0" t="n">
        <f aca="false">IFERROR(SUMIFS('2014'!$G:$G,'2014'!F:F,A142,'2014'!C:C,B142,'2014'!D:D,"",'2014'!AA:AA,"JRO",'2014'!L:L,"&lt;&gt;"), 0)</f>
        <v>0</v>
      </c>
      <c r="BG142" s="0" t="n">
        <f aca="false">IFERROR(SUMIFS('2014'!L:L,'2014'!F:F,A142,'2014'!C:C,B142,'2014'!D:D,"",'2014'!AA:AA,"JRO"), 0)</f>
        <v>0</v>
      </c>
      <c r="BH142" s="7" t="n">
        <f aca="false">IFERROR(BG142/BF142, 0)</f>
        <v>0</v>
      </c>
      <c r="BI142" s="0" t="n">
        <f aca="false">IFERROR(SUMIFS('2014'!$G:$G,'2014'!F:F,A142,'2014'!C:C,B142,'2014'!D:D,"",'2014'!AA:AA,"CRO",'2014'!L:L,"&lt;&gt;"), 0)</f>
        <v>0</v>
      </c>
      <c r="BJ142" s="0" t="n">
        <f aca="false">IFERROR(SUMIFS('2014'!L:L,'2014'!F:F,A142,'2014'!C:C,B142,'2014'!D:D,"",'2014'!AA:AA,"CRO"), 0)</f>
        <v>0</v>
      </c>
      <c r="BK142" s="0" t="n">
        <f aca="false">IFERROR(BJ142/BI142, 0)</f>
        <v>0</v>
      </c>
      <c r="BL142" s="0" t="n">
        <f aca="false">IFERROR(SUMIFS('2013'!$G:$G,'2013'!F:F,A142,'2013'!C:C,B142,'2013'!D:D,"",'2013'!AA:AA,"JRO",'2013'!L:L,"&lt;&gt;"), 0)</f>
        <v>0</v>
      </c>
      <c r="BM142" s="0" t="n">
        <f aca="false">IFERROR(SUMIFS('2013'!L:L,'2013'!F:F,A142,'2013'!C:C,B142,'2013'!D:D,"",'2013'!AA:AA,"JRO"), 0)</f>
        <v>0</v>
      </c>
      <c r="BN142" s="0" t="n">
        <f aca="false">IFERROR(BM142/BL142, 0)</f>
        <v>0</v>
      </c>
      <c r="BO142" s="0" t="n">
        <f aca="false">IFERROR(SUMIFS('2012'!$G:$G,'2012'!F:F,A142,'2012'!C:C,B142,'2012'!D:D,"",'2012'!AA:AA,"JRO",'2012'!L:L,"&lt;&gt;"), 0)</f>
        <v>0</v>
      </c>
      <c r="BP142" s="0" t="n">
        <f aca="false">IFERROR(SUMIFS('2012'!L:L,'2012'!F:F,A142,'2012'!C:C,B142,'2012'!D:D,"",'2012'!AA:AA,"JRO"), 0)</f>
        <v>0</v>
      </c>
      <c r="BQ142" s="0" t="n">
        <f aca="false">IFERROR(BP142/BO142, 0)</f>
        <v>0</v>
      </c>
      <c r="BR142" s="0" t="n">
        <f aca="false">IFERROR(SUMIFS('2011'!$G:$G,'2011'!F:F,A142,'2011'!C:C,B142,'2011'!D:D,"",'2011'!AA:AA,"JRO",'2011'!L:L,"&lt;&gt;"), 0)</f>
        <v>0</v>
      </c>
      <c r="BS142" s="0" t="n">
        <f aca="false">IFERROR(SUMIFS('2011'!L:L,'2011'!F:F,A142,'2011'!C:C,B142,'2011'!D:D,"",'2011'!AA:AA,"JRO"), 0)</f>
        <v>0</v>
      </c>
      <c r="BT142" s="7" t="n">
        <f aca="false">IFERROR(BS142/BR142, 0)</f>
        <v>0</v>
      </c>
      <c r="BU142" s="0" t="n">
        <f aca="false">IFERROR(SUMIFS('2010'!$G:$G,'2010'!F:F,A142,'2010'!C:C,B142,'2010'!D:D,"",'2010'!AA:AA,"JRO",'2010'!L:L,"&lt;&gt;"), 0)</f>
        <v>0</v>
      </c>
      <c r="BV142" s="0" t="n">
        <f aca="false">IFERROR(SUMIFS('2010'!L:L,'2010'!F:F,A142,'2010'!C:C,B142,'2010'!D:D,"",'2010'!AA:AA,"JRO"), 0)</f>
        <v>0</v>
      </c>
      <c r="BW142" s="7" t="n">
        <f aca="false">IFERROR(BV142/BU142, 0)</f>
        <v>0</v>
      </c>
      <c r="BX142" s="0" t="n">
        <f aca="false">IFERROR(SUMIFS('2009'!$G:$G,'2009'!F:F,A142,'2009'!C:C,B142,'2009'!D:D,"",'2009'!AA:AA,"JRO",'2009'!L:L,"&lt;&gt;"), 0)</f>
        <v>0</v>
      </c>
      <c r="BY142" s="0" t="n">
        <f aca="false">IFERROR(SUMIFS('2009'!L:L,'2009'!F:F,A142,'2009'!C:C,B142,'2009'!D:D,"",'2009'!AA:AA,"JRO"), 0)</f>
        <v>0</v>
      </c>
      <c r="BZ142" s="7" t="n">
        <f aca="false">IFERROR(BY142/BX142, 0)</f>
        <v>0</v>
      </c>
    </row>
    <row r="143" customFormat="false" ht="15" hidden="false" customHeight="false" outlineLevel="0" collapsed="false">
      <c r="A143" s="0" t="s">
        <v>97</v>
      </c>
      <c r="B143" s="17" t="s">
        <v>55</v>
      </c>
      <c r="C143" s="56" t="n">
        <f aca="false">IFERROR(AVERAGEIFS(I143:BZ143,I$2:BZ$2,"JRO escorts per deportee",I143:BZ143,"&lt;&gt;0"), 0)</f>
        <v>6.33333333333333</v>
      </c>
      <c r="D143" s="13" t="n">
        <f aca="false">IFERROR(AVERAGEIFS(I143:BZ143,I$2:BZ$2,"NRO escorts per deportee",I143:BZ143,"&lt;&gt;0"), 0)</f>
        <v>0</v>
      </c>
      <c r="E143" s="13" t="n">
        <f aca="false">IFERROR(AVERAGEIFS(I143:BZ143,I$2:BZ$2,"CRO escorts per deportee",I143:BZ143,"&lt;&gt;0"), 0)</f>
        <v>0</v>
      </c>
      <c r="G143" s="0" t="n">
        <f aca="false">SUM(J143,M143,P143)</f>
        <v>1</v>
      </c>
      <c r="H143" s="0" t="n">
        <f aca="false">SUM(K143,N143,Q143)</f>
        <v>10</v>
      </c>
      <c r="I143" s="7" t="n">
        <f aca="false">IFERROR(H143/G143, 0)</f>
        <v>10</v>
      </c>
      <c r="J143" s="0" t="n">
        <f aca="false">IFERROR(SUMIFS('2018'!$H:$H,'2018'!$C:$C,B143,'2018'!$F:$F,A143,'2018'!AA:AA,"JRO",'2018'!P:P,"&lt;&gt;")+SUMIFS('2018'!$I:$I,'2018'!$D:$D,B143,'2018'!$F:$F,A143,'2018'!AA:AA,"JRO",'2018'!Q:Q,"&lt;&gt;")+SUMIFS('2018'!$J:$J,'2018'!$E:$E,B143,'2018'!$F:$F,A143,'2018'!AA:AA,"JRO",'2018'!R:R,"&lt;&gt;"), 0)</f>
        <v>1</v>
      </c>
      <c r="K143" s="0" t="n">
        <f aca="false">IFERROR(SUMIFS('2018'!M:M,'2018'!AA:AA,"JRO",'2018'!F:F,A143,'2018'!C:C,B143)+SUMIFS('2018'!P:P,'2018'!AA:AA,"JRO",'2018'!F:F,A143,'2018'!C:C,B143)+SUMIFS('2018'!N:N,'2018'!AA:AA,"JRO",'2018'!F:F,A143,'2018'!D:D,B143)+SUMIFS('2018'!N:N,'2018'!AA:AA,"JRO",'2018'!F:F,A143,'2018'!D:D,B143)+SUMIFS('2018'!O:O,'2018'!AA:AA,"JRO",'2018'!F:F,A143,'2018'!E:E,B143)+SUMIFS('2018'!R:R,'2018'!AA:AA,"JRO",'2018'!F:F,A143,'2018'!E:E,B143), 0)</f>
        <v>10</v>
      </c>
      <c r="L143" s="7" t="n">
        <f aca="false">IFERROR(K143/J143, 0)</f>
        <v>10</v>
      </c>
      <c r="M143" s="0" t="n">
        <f aca="false">IFERROR(SUMIFS('2018'!$H:$H,'2018'!$C:$C,B143,'2018'!$F:$F,A143,'2018'!AA:AA,"NRO",'2018'!P:P,"&lt;&gt;")+SUMIFS('2018'!$I:$I,'2018'!$D:$D,B143,'2018'!$F:$F,A143,'2018'!AA:AA,"NRO",'2018'!Q:Q,"&lt;&gt;")+SUMIFS('2018'!$J:$J,'2018'!$E:$E,B143,'2018'!$F:$F,A143,'2018'!AA:AA,"NRO",'2018'!R:R,"&lt;&gt;"), 0)</f>
        <v>0</v>
      </c>
      <c r="N143" s="0" t="n">
        <f aca="false">IFERROR(SUMIFS('2018'!M:M,'2018'!AA:AA,"NRO",'2018'!F:F,A143,'2018'!C:C,B143)+SUMIFS('2018'!P:P,'2018'!AA:AA,"NRO",'2018'!F:F,A143,'2018'!C:C,B143)+SUMIFS('2018'!N:N,'2018'!AA:AA,"NRO",'2018'!F:F,A143,'2018'!D:D,B143)+SUMIFS('2018'!N:N,'2018'!AA:AA,"NRO",'2018'!F:F,A143,'2018'!D:D,B143)+SUMIFS('2018'!O:O,'2018'!AA:AA,"NRO",'2018'!F:F,A143,'2018'!E:E,B143)+SUMIFS('2018'!R:R,'2018'!AA:AA,"NRO",'2018'!F:F,A143,'2018'!E:E,B143), 0)</f>
        <v>0</v>
      </c>
      <c r="O143" s="7" t="n">
        <f aca="false">IFERROR(N143/M143, 0)</f>
        <v>0</v>
      </c>
      <c r="P143" s="0" t="n">
        <f aca="false">IFERROR(SUMIFS('2018'!$H:$H,'2018'!$C:$C,B143,'2018'!$F:$F,A143,'2018'!AA:AA,"CRO")+SUMIFS('2018'!$I:$I,'2018'!$D:$D,B143,'2018'!$F:$F,A143,'2018'!AA:AA,"CRO")+SUMIFS('2018'!$J:$J,'2018'!$E:$E,B143,'2018'!$F:$F,A143,'2018'!AA:AA,"CRO"), 0)</f>
        <v>0</v>
      </c>
      <c r="Q143" s="0" t="n">
        <f aca="false">IFERROR(SUMIFS('2018'!M:M,'2018'!AA:AA,"CRO",'2018'!F:F,A143,'2018'!C:C,B143)+SUMIFS('2018'!P:P,'2018'!AA:AA,"CRO",'2018'!F:F,A143,'2018'!C:C,B143)+SUMIFS('2018'!N:N,'2018'!AA:AA,"CRO",'2018'!F:F,A143,'2018'!D:D,B143)+SUMIFS('2018'!N:N,'2018'!AA:AA,"CRO",'2018'!F:F,A143,'2018'!D:D,B143)+SUMIFS('2018'!O:O,'2018'!AA:AA,"CRO",'2018'!F:F,A143,'2018'!E:E,B143)+SUMIFS('2018'!R:R,'2018'!AA:AA,"CRO",'2018'!F:F,A143,'2018'!E:E,B143), 0)</f>
        <v>0</v>
      </c>
      <c r="R143" s="7" t="n">
        <f aca="false">IFERROR(Q143/P143, 0)</f>
        <v>0</v>
      </c>
      <c r="S143" s="7" t="n">
        <f aca="false">SUM(V143,Y143,AB143)</f>
        <v>1</v>
      </c>
      <c r="T143" s="7" t="n">
        <f aca="false">SUM(W143,Z143,AC143)</f>
        <v>6</v>
      </c>
      <c r="U143" s="7" t="n">
        <f aca="false">IFERROR(T143/S143, 0)</f>
        <v>6</v>
      </c>
      <c r="V143" s="0" t="n">
        <f aca="false">SUMIFS('2017'!$H:$H,'2017'!$C:$C,B143,'2017'!$F:$F,A143,'2017'!AA:AA,"JRO",'2017'!P:P,"&lt;&gt;")+SUMIFS('2017'!$I:$I,'2017'!$D:$D,B143,'2017'!$F:$F,A143,'2017'!AA:AA,"JRO",'2017'!Q:Q,"&lt;&gt;")+SUMIFS('2017'!$J:$J,'2017'!$E:$E,B143,'2017'!$F:$F,A143,'2017'!AA:AA,"JRO",'2017'!R:R,"&lt;&gt;")</f>
        <v>1</v>
      </c>
      <c r="W143" s="0" t="n">
        <f aca="false">IFERROR(SUMIFS('2017'!M:M,'2017'!AA:AA,"JRO",'2017'!F:F,A143,'2017'!C:C,B143)+SUMIFS('2017'!P:P,'2017'!AA:AA,"JRO",'2017'!F:F,A143,'2017'!C:C,B143)+SUMIFS('2017'!N:N,'2017'!AA:AA,"JRO",'2017'!F:F,A143,'2017'!D:D,B143)+SUMIFS('2017'!N:N,'2017'!AA:AA,"JRO",'2017'!F:F,A143,'2017'!D:D,B143)+SUMIFS('2017'!O:O,'2017'!AA:AA,"JRO",'2017'!F:F,A143,'2017'!E:E,B143)+SUMIFS('2017'!R:R,'2017'!AA:AA,"JRO",'2017'!F:F,A143,'2017'!E:E,B143), 0)</f>
        <v>6</v>
      </c>
      <c r="X143" s="7" t="n">
        <f aca="false">IFERROR(W143/V143, 0)</f>
        <v>6</v>
      </c>
      <c r="Y143" s="0" t="n">
        <f aca="false">IFERROR(SUMIFS('2017'!$H:$H,'2017'!$C:$C,B143,'2017'!$F:$F,A143,'2017'!AA:AA,"NRO",'2017'!P:P,"&lt;&gt;")+SUMIFS('2017'!$I:$I,'2017'!$D:$D,B143,'2017'!$F:$F,A143,'2017'!AA:AA,"NRO",'2017'!Q:Q,"&lt;&gt;")+SUMIFS('2017'!$J:$J,'2017'!$E:$E,B143,'2017'!$F:$F,A143,'2017'!AA:AA,"NRO",'2017'!R:R,"&lt;&gt;"), 0)</f>
        <v>0</v>
      </c>
      <c r="Z143" s="0" t="n">
        <f aca="false">IFERROR(SUMIFS('2017'!M:M,'2017'!AA:AA,"NRO",'2017'!F:F,A143,'2017'!C:C,B143)+SUMIFS('2017'!P:P,'2017'!AA:AA,"NRO",'2017'!F:F,A143,'2017'!C:C,B143)+SUMIFS('2017'!N:N,'2017'!AA:AA,"NRO",'2017'!F:F,A143,'2017'!D:D,B143)+SUMIFS('2017'!N:N,'2017'!AA:AA,"NRO",'2017'!F:F,A143,'2017'!D:D,B143)+SUMIFS('2017'!O:O,'2017'!AA:AA,"NRO",'2017'!F:F,A143,'2017'!E:E,B143)+SUMIFS('2017'!R:R,'2017'!AA:AA,"NRO",'2017'!F:F,A143,'2017'!E:E,B143), 0)</f>
        <v>0</v>
      </c>
      <c r="AA143" s="7" t="n">
        <f aca="false">IFERROR(Z143/Y143, 0)</f>
        <v>0</v>
      </c>
      <c r="AB143" s="0" t="n">
        <f aca="false">IFERROR(SUMIFS('2017'!$H:$H,'2017'!$C:$C,B143,'2017'!$F:$F,A143,'2017'!AA:AA,"CRO",'2017'!P:P,"&lt;&gt;")+SUMIFS('2017'!$I:$I,'2017'!$D:$D,B143,'2017'!$F:$F,A143,'2017'!AA:AA,"CRO",'2017'!Q:Q,"&lt;&gt;")+SUMIFS('2017'!$J:$J,'2017'!$E:$E,B143,'2017'!$F:$F,A143,'2017'!AA:AA,"CRO",'2017'!R:R,"&lt;&gt;"), 0)</f>
        <v>0</v>
      </c>
      <c r="AC143" s="0" t="n">
        <f aca="false">IFERROR(SUMIFS('2017'!M:M,'2017'!AA:AA,"CRO",'2017'!F:F,A143,'2017'!C:C,B143)+SUMIFS('2017'!P:P,'2017'!AA:AA,"CRO",'2017'!F:F,A143,'2017'!C:C,B143)+SUMIFS('2017'!N:N,'2017'!AA:AA,"CRO",'2017'!F:F,A143,'2017'!D:D,B143)+SUMIFS('2017'!N:N,'2017'!AA:AA,"CRO",'2017'!F:F,A143,'2017'!D:D,B143)+SUMIFS('2017'!O:O,'2017'!AA:AA,"CRO",'2017'!F:F,A143,'2017'!E:E,B143)+SUMIFS('2017'!R:R,'2017'!AA:AA,"CRO",'2017'!F:F,A143,'2017'!E:E,B143), 0)</f>
        <v>0</v>
      </c>
      <c r="AD143" s="0" t="n">
        <f aca="false">IFERROR(AC143/AB143, 0)</f>
        <v>0</v>
      </c>
      <c r="AE143" s="0" t="n">
        <f aca="false">SUM(AH143,AK143,AN143)</f>
        <v>0</v>
      </c>
      <c r="AF143" s="0" t="n">
        <f aca="false">SUM(AI143,AL143,AO143)</f>
        <v>0</v>
      </c>
      <c r="AG143" s="7" t="n">
        <f aca="false">IFERROR(AF143/AE143, 0)</f>
        <v>0</v>
      </c>
      <c r="AH143" s="0" t="n">
        <f aca="false">IFERROR(SUMIFS('2016'!$G:$G,'2016'!F:F,A143,'2016'!C:C,B143,'2016'!D:D,"",'2016'!AA:AA,"JRO",'2016'!L:L,"&lt;&gt;"), 0)</f>
        <v>0</v>
      </c>
      <c r="AI143" s="0" t="n">
        <f aca="false">IFERROR(SUMIFS('2016'!L:L,'2016'!F:F,A143,'2016'!C:C,B143,'2016'!D:D,"",'2016'!AA:AA,"JRO"), 0)</f>
        <v>0</v>
      </c>
      <c r="AJ143" s="7" t="n">
        <f aca="false">IFERROR(AI143/AH143, 0)</f>
        <v>0</v>
      </c>
      <c r="AK143" s="0" t="n">
        <f aca="false">IFERROR(SUMIFS('2016'!$G:$G,'2016'!F:F,A143,'2016'!C:C,B143,'2016'!D:D,"",'2016'!AA:AA,"NRO",'2016'!L:L,"&lt;&gt;"), 0)</f>
        <v>0</v>
      </c>
      <c r="AL143" s="0" t="n">
        <f aca="false">IFERROR(SUMIFS('2016'!L:L,'2016'!F:F,A143,'2016'!C:C,B143,'2016'!D:D,"",'2016'!AA:AA,"NRO"), 0)</f>
        <v>0</v>
      </c>
      <c r="AM143" s="0" t="n">
        <f aca="false">IFERROR(AL143/AK143, 0)</f>
        <v>0</v>
      </c>
      <c r="AN143" s="0" t="n">
        <f aca="false">IFERROR(SUMIFS('2016'!$G:$G,'2016'!F:F,A143,'2016'!C:C,B143,'2016'!D:D,"",'2016'!AA:AA,"CRO",'2016'!L:L,"&lt;&gt;"), 0)</f>
        <v>0</v>
      </c>
      <c r="AO143" s="0" t="n">
        <f aca="false">IFERROR(SUMIFS('2016'!L:L,'2016'!F:F,A143,'2016'!C:C,B143,'2016'!D:D,"",'2016'!AA:AA,"CRO"), 0)</f>
        <v>0</v>
      </c>
      <c r="AP143" s="0" t="n">
        <f aca="false">IFERROR(AO143/AN143, 0)</f>
        <v>0</v>
      </c>
      <c r="AQ143" s="0" t="n">
        <f aca="false">SUM(AT143,AW143,AZ143)</f>
        <v>0</v>
      </c>
      <c r="AR143" s="0" t="n">
        <f aca="false">SUM(AU143,AX143,BA143)</f>
        <v>0</v>
      </c>
      <c r="AS143" s="7" t="n">
        <f aca="false">IFERROR(AR143/AQ143, 0)</f>
        <v>0</v>
      </c>
      <c r="AT143" s="0" t="n">
        <f aca="false">IFERROR(SUMIFS('2015'!$G:$G,'2015'!F:F,A143,'2015'!C:C,B143,'2015'!D:D,"",'2015'!AA:AA,"JRO",'2015'!L:L,"&lt;&gt;"), 0)</f>
        <v>0</v>
      </c>
      <c r="AU143" s="0" t="n">
        <f aca="false">IFERROR(SUMIFS('2015'!L:L,'2015'!F:F,A143,'2015'!C:C,B143,'2015'!D:D,"",'2015'!AA:AA,"JRO"), 0)</f>
        <v>0</v>
      </c>
      <c r="AV143" s="0" t="n">
        <f aca="false">IFERROR(AU143/AT143, 0)</f>
        <v>0</v>
      </c>
      <c r="AW143" s="0" t="n">
        <f aca="false">IFERROR(SUMIFS('2015'!$G:$G,'2015'!F:F,A143,'2015'!C:C,B143,'2015'!D:D,"",'2015'!AA:AA,"NRO",'2015'!L:L,"&lt;&gt;"), 0)</f>
        <v>0</v>
      </c>
      <c r="AX143" s="0" t="n">
        <f aca="false">IFERROR(SUMIFS('2015'!L:L,'2015'!F:F,A143,'2015'!C:C,B143,'2015'!D:D,"",'2015'!AA:AA,"NRO"), 0)</f>
        <v>0</v>
      </c>
      <c r="AY143" s="0" t="n">
        <f aca="false">IFERROR(AX143/AW143, 0)</f>
        <v>0</v>
      </c>
      <c r="AZ143" s="0" t="n">
        <f aca="false">IFERROR(SUMIFS('2015'!$G:$G,'2015'!F:F,A143,'2015'!C:C,B143,'2015'!D:D,"",'2015'!AA:AA,"CRO",'2015'!L:L,"&lt;&gt;"), 0)</f>
        <v>0</v>
      </c>
      <c r="BA143" s="0" t="n">
        <f aca="false">IFERROR(SUMIFS('2015'!L:L,'2015'!F:F,A143,'2015'!C:C,B143,'2015'!D:D,"",'2015'!AA:AA,"CRO"), 0)</f>
        <v>0</v>
      </c>
      <c r="BB143" s="0" t="n">
        <f aca="false">IFERROR(BA143/AZ143, 0)</f>
        <v>0</v>
      </c>
      <c r="BC143" s="0" t="n">
        <f aca="false">SUM(BF143,BI143)</f>
        <v>0</v>
      </c>
      <c r="BD143" s="0" t="n">
        <f aca="false">SUM(BG143,BJ143)</f>
        <v>0</v>
      </c>
      <c r="BE143" s="7" t="n">
        <f aca="false">IFERROR(BD143/BC143, 0)</f>
        <v>0</v>
      </c>
      <c r="BF143" s="0" t="n">
        <f aca="false">IFERROR(SUMIFS('2014'!$G:$G,'2014'!F:F,A143,'2014'!C:C,B143,'2014'!D:D,"",'2014'!AA:AA,"JRO",'2014'!L:L,"&lt;&gt;"), 0)</f>
        <v>0</v>
      </c>
      <c r="BG143" s="0" t="n">
        <f aca="false">IFERROR(SUMIFS('2014'!L:L,'2014'!F:F,A143,'2014'!C:C,B143,'2014'!D:D,"",'2014'!AA:AA,"JRO"), 0)</f>
        <v>0</v>
      </c>
      <c r="BH143" s="7" t="n">
        <f aca="false">IFERROR(BG143/BF143, 0)</f>
        <v>0</v>
      </c>
      <c r="BI143" s="0" t="n">
        <f aca="false">IFERROR(SUMIFS('2014'!$G:$G,'2014'!F:F,A143,'2014'!C:C,B143,'2014'!D:D,"",'2014'!AA:AA,"CRO",'2014'!L:L,"&lt;&gt;"), 0)</f>
        <v>0</v>
      </c>
      <c r="BJ143" s="0" t="n">
        <f aca="false">IFERROR(SUMIFS('2014'!L:L,'2014'!F:F,A143,'2014'!C:C,B143,'2014'!D:D,"",'2014'!AA:AA,"CRO"), 0)</f>
        <v>0</v>
      </c>
      <c r="BK143" s="0" t="n">
        <f aca="false">IFERROR(BJ143/BI143, 0)</f>
        <v>0</v>
      </c>
      <c r="BL143" s="0" t="n">
        <f aca="false">IFERROR(SUMIFS('2013'!$G:$G,'2013'!F:F,A143,'2013'!C:C,B143,'2013'!D:D,"",'2013'!AA:AA,"JRO",'2013'!L:L,"&lt;&gt;"), 0)</f>
        <v>3</v>
      </c>
      <c r="BM143" s="0" t="n">
        <f aca="false">IFERROR(SUMIFS('2013'!L:L,'2013'!F:F,A143,'2013'!C:C,B143,'2013'!D:D,"",'2013'!AA:AA,"JRO"), 0)</f>
        <v>9</v>
      </c>
      <c r="BN143" s="0" t="n">
        <f aca="false">IFERROR(BM143/BL143, 0)</f>
        <v>3</v>
      </c>
      <c r="BO143" s="0" t="n">
        <f aca="false">IFERROR(SUMIFS('2012'!$G:$G,'2012'!F:F,A143,'2012'!C:C,B143,'2012'!D:D,"",'2012'!AA:AA,"JRO",'2012'!L:L,"&lt;&gt;"), 0)</f>
        <v>0</v>
      </c>
      <c r="BP143" s="0" t="n">
        <f aca="false">IFERROR(SUMIFS('2012'!L:L,'2012'!F:F,A143,'2012'!C:C,B143,'2012'!D:D,"",'2012'!AA:AA,"JRO"), 0)</f>
        <v>0</v>
      </c>
      <c r="BQ143" s="0" t="n">
        <f aca="false">IFERROR(BP143/BO143, 0)</f>
        <v>0</v>
      </c>
      <c r="BR143" s="0" t="n">
        <f aca="false">IFERROR(SUMIFS('2011'!$G:$G,'2011'!F:F,A143,'2011'!C:C,B143,'2011'!D:D,"",'2011'!AA:AA,"JRO",'2011'!L:L,"&lt;&gt;"), 0)</f>
        <v>0</v>
      </c>
      <c r="BS143" s="0" t="n">
        <f aca="false">IFERROR(SUMIFS('2011'!L:L,'2011'!F:F,A143,'2011'!C:C,B143,'2011'!D:D,"",'2011'!AA:AA,"JRO"), 0)</f>
        <v>0</v>
      </c>
      <c r="BT143" s="7" t="n">
        <f aca="false">IFERROR(BS143/BR143, 0)</f>
        <v>0</v>
      </c>
      <c r="BU143" s="0" t="n">
        <f aca="false">IFERROR(SUMIFS('2010'!$G:$G,'2010'!F:F,A143,'2010'!C:C,B143,'2010'!D:D,"",'2010'!AA:AA,"JRO",'2010'!L:L,"&lt;&gt;"), 0)</f>
        <v>0</v>
      </c>
      <c r="BV143" s="0" t="n">
        <f aca="false">IFERROR(SUMIFS('2010'!L:L,'2010'!F:F,A143,'2010'!C:C,B143,'2010'!D:D,"",'2010'!AA:AA,"JRO"), 0)</f>
        <v>0</v>
      </c>
      <c r="BW143" s="7" t="n">
        <f aca="false">IFERROR(BV143/BU143, 0)</f>
        <v>0</v>
      </c>
      <c r="BX143" s="0" t="n">
        <f aca="false">IFERROR(SUMIFS('2009'!$G:$G,'2009'!F:F,A143,'2009'!C:C,B143,'2009'!D:D,"",'2009'!AA:AA,"JRO",'2009'!L:L,"&lt;&gt;"), 0)</f>
        <v>0</v>
      </c>
      <c r="BY143" s="0" t="n">
        <f aca="false">IFERROR(SUMIFS('2009'!L:L,'2009'!F:F,A143,'2009'!C:C,B143,'2009'!D:D,"",'2009'!AA:AA,"JRO"), 0)</f>
        <v>0</v>
      </c>
      <c r="BZ143" s="7" t="n">
        <f aca="false">IFERROR(BY143/BX143, 0)</f>
        <v>0</v>
      </c>
    </row>
    <row r="144" customFormat="false" ht="15" hidden="false" customHeight="false" outlineLevel="0" collapsed="false">
      <c r="A144" s="0" t="s">
        <v>97</v>
      </c>
      <c r="B144" s="17" t="s">
        <v>77</v>
      </c>
      <c r="C144" s="56" t="n">
        <f aca="false">IFERROR(AVERAGEIFS(I144:BZ144,I$2:BZ$2,"JRO escorts per deportee",I144:BZ144,"&lt;&gt;0"), 0)</f>
        <v>0</v>
      </c>
      <c r="D144" s="13" t="n">
        <f aca="false">IFERROR(AVERAGEIFS(I144:BZ144,I$2:BZ$2,"NRO escorts per deportee",I144:BZ144,"&lt;&gt;0"), 0)</f>
        <v>0</v>
      </c>
      <c r="E144" s="13" t="n">
        <f aca="false">IFERROR(AVERAGEIFS(I144:BZ144,I$2:BZ$2,"CRO escorts per deportee",I144:BZ144,"&lt;&gt;0"), 0)</f>
        <v>0</v>
      </c>
      <c r="G144" s="0" t="n">
        <f aca="false">SUM(J144,M144,P144)</f>
        <v>0</v>
      </c>
      <c r="H144" s="0" t="n">
        <f aca="false">SUM(K144,N144,Q144)</f>
        <v>0</v>
      </c>
      <c r="I144" s="7" t="n">
        <f aca="false">IFERROR(H144/G144, 0)</f>
        <v>0</v>
      </c>
      <c r="J144" s="0" t="n">
        <f aca="false">IFERROR(SUMIFS('2018'!$H:$H,'2018'!$C:$C,B144,'2018'!$F:$F,A144,'2018'!AA:AA,"JRO",'2018'!P:P,"&lt;&gt;")+SUMIFS('2018'!$I:$I,'2018'!$D:$D,B144,'2018'!$F:$F,A144,'2018'!AA:AA,"JRO",'2018'!Q:Q,"&lt;&gt;")+SUMIFS('2018'!$J:$J,'2018'!$E:$E,B144,'2018'!$F:$F,A144,'2018'!AA:AA,"JRO",'2018'!R:R,"&lt;&gt;"), 0)</f>
        <v>0</v>
      </c>
      <c r="K144" s="0" t="n">
        <f aca="false">IFERROR(SUMIFS('2018'!M:M,'2018'!AA:AA,"JRO",'2018'!F:F,A144,'2018'!C:C,B144)+SUMIFS('2018'!P:P,'2018'!AA:AA,"JRO",'2018'!F:F,A144,'2018'!C:C,B144)+SUMIFS('2018'!N:N,'2018'!AA:AA,"JRO",'2018'!F:F,A144,'2018'!D:D,B144)+SUMIFS('2018'!N:N,'2018'!AA:AA,"JRO",'2018'!F:F,A144,'2018'!D:D,B144)+SUMIFS('2018'!O:O,'2018'!AA:AA,"JRO",'2018'!F:F,A144,'2018'!E:E,B144)+SUMIFS('2018'!R:R,'2018'!AA:AA,"JRO",'2018'!F:F,A144,'2018'!E:E,B144), 0)</f>
        <v>0</v>
      </c>
      <c r="L144" s="7" t="n">
        <f aca="false">IFERROR(K144/J144, 0)</f>
        <v>0</v>
      </c>
      <c r="M144" s="0" t="n">
        <f aca="false">IFERROR(SUMIFS('2018'!$H:$H,'2018'!$C:$C,B144,'2018'!$F:$F,A144,'2018'!AA:AA,"NRO",'2018'!P:P,"&lt;&gt;")+SUMIFS('2018'!$I:$I,'2018'!$D:$D,B144,'2018'!$F:$F,A144,'2018'!AA:AA,"NRO",'2018'!Q:Q,"&lt;&gt;")+SUMIFS('2018'!$J:$J,'2018'!$E:$E,B144,'2018'!$F:$F,A144,'2018'!AA:AA,"NRO",'2018'!R:R,"&lt;&gt;"), 0)</f>
        <v>0</v>
      </c>
      <c r="N144" s="0" t="n">
        <f aca="false">IFERROR(SUMIFS('2018'!M:M,'2018'!AA:AA,"NRO",'2018'!F:F,A144,'2018'!C:C,B144)+SUMIFS('2018'!P:P,'2018'!AA:AA,"NRO",'2018'!F:F,A144,'2018'!C:C,B144)+SUMIFS('2018'!N:N,'2018'!AA:AA,"NRO",'2018'!F:F,A144,'2018'!D:D,B144)+SUMIFS('2018'!N:N,'2018'!AA:AA,"NRO",'2018'!F:F,A144,'2018'!D:D,B144)+SUMIFS('2018'!O:O,'2018'!AA:AA,"NRO",'2018'!F:F,A144,'2018'!E:E,B144)+SUMIFS('2018'!R:R,'2018'!AA:AA,"NRO",'2018'!F:F,A144,'2018'!E:E,B144), 0)</f>
        <v>0</v>
      </c>
      <c r="O144" s="7" t="n">
        <f aca="false">IFERROR(N144/M144, 0)</f>
        <v>0</v>
      </c>
      <c r="P144" s="0" t="n">
        <f aca="false">IFERROR(SUMIFS('2018'!$H:$H,'2018'!$C:$C,B144,'2018'!$F:$F,A144,'2018'!AA:AA,"CRO")+SUMIFS('2018'!$I:$I,'2018'!$D:$D,B144,'2018'!$F:$F,A144,'2018'!AA:AA,"CRO")+SUMIFS('2018'!$J:$J,'2018'!$E:$E,B144,'2018'!$F:$F,A144,'2018'!AA:AA,"CRO"), 0)</f>
        <v>0</v>
      </c>
      <c r="Q144" s="0" t="n">
        <f aca="false">IFERROR(SUMIFS('2018'!M:M,'2018'!AA:AA,"CRO",'2018'!F:F,A144,'2018'!C:C,B144)+SUMIFS('2018'!P:P,'2018'!AA:AA,"CRO",'2018'!F:F,A144,'2018'!C:C,B144)+SUMIFS('2018'!N:N,'2018'!AA:AA,"CRO",'2018'!F:F,A144,'2018'!D:D,B144)+SUMIFS('2018'!N:N,'2018'!AA:AA,"CRO",'2018'!F:F,A144,'2018'!D:D,B144)+SUMIFS('2018'!O:O,'2018'!AA:AA,"CRO",'2018'!F:F,A144,'2018'!E:E,B144)+SUMIFS('2018'!R:R,'2018'!AA:AA,"CRO",'2018'!F:F,A144,'2018'!E:E,B144), 0)</f>
        <v>0</v>
      </c>
      <c r="R144" s="7" t="n">
        <f aca="false">IFERROR(Q144/P144, 0)</f>
        <v>0</v>
      </c>
      <c r="S144" s="7" t="n">
        <f aca="false">SUM(V144,Y144,AB144)</f>
        <v>0</v>
      </c>
      <c r="T144" s="7" t="n">
        <f aca="false">SUM(W144,Z144,AC144)</f>
        <v>0</v>
      </c>
      <c r="U144" s="7" t="n">
        <f aca="false">IFERROR(T144/S144, 0)</f>
        <v>0</v>
      </c>
      <c r="V144" s="0" t="n">
        <f aca="false">SUMIFS('2017'!$H:$H,'2017'!$C:$C,B144,'2017'!$F:$F,A144,'2017'!AA:AA,"JRO",'2017'!P:P,"&lt;&gt;")+SUMIFS('2017'!$I:$I,'2017'!$D:$D,B144,'2017'!$F:$F,A144,'2017'!AA:AA,"JRO",'2017'!Q:Q,"&lt;&gt;")+SUMIFS('2017'!$J:$J,'2017'!$E:$E,B144,'2017'!$F:$F,A144,'2017'!AA:AA,"JRO",'2017'!R:R,"&lt;&gt;")</f>
        <v>0</v>
      </c>
      <c r="W144" s="0" t="n">
        <f aca="false">IFERROR(SUMIFS('2017'!M:M,'2017'!AA:AA,"JRO",'2017'!F:F,A144,'2017'!C:C,B144)+SUMIFS('2017'!P:P,'2017'!AA:AA,"JRO",'2017'!F:F,A144,'2017'!C:C,B144)+SUMIFS('2017'!N:N,'2017'!AA:AA,"JRO",'2017'!F:F,A144,'2017'!D:D,B144)+SUMIFS('2017'!N:N,'2017'!AA:AA,"JRO",'2017'!F:F,A144,'2017'!D:D,B144)+SUMIFS('2017'!O:O,'2017'!AA:AA,"JRO",'2017'!F:F,A144,'2017'!E:E,B144)+SUMIFS('2017'!R:R,'2017'!AA:AA,"JRO",'2017'!F:F,A144,'2017'!E:E,B144), 0)</f>
        <v>0</v>
      </c>
      <c r="X144" s="7" t="n">
        <f aca="false">IFERROR(W144/V144, 0)</f>
        <v>0</v>
      </c>
      <c r="Y144" s="0" t="n">
        <f aca="false">IFERROR(SUMIFS('2017'!$H:$H,'2017'!$C:$C,B144,'2017'!$F:$F,A144,'2017'!AA:AA,"NRO",'2017'!P:P,"&lt;&gt;")+SUMIFS('2017'!$I:$I,'2017'!$D:$D,B144,'2017'!$F:$F,A144,'2017'!AA:AA,"NRO",'2017'!Q:Q,"&lt;&gt;")+SUMIFS('2017'!$J:$J,'2017'!$E:$E,B144,'2017'!$F:$F,A144,'2017'!AA:AA,"NRO",'2017'!R:R,"&lt;&gt;"), 0)</f>
        <v>0</v>
      </c>
      <c r="Z144" s="0" t="n">
        <f aca="false">IFERROR(SUMIFS('2017'!M:M,'2017'!AA:AA,"NRO",'2017'!F:F,A144,'2017'!C:C,B144)+SUMIFS('2017'!P:P,'2017'!AA:AA,"NRO",'2017'!F:F,A144,'2017'!C:C,B144)+SUMIFS('2017'!N:N,'2017'!AA:AA,"NRO",'2017'!F:F,A144,'2017'!D:D,B144)+SUMIFS('2017'!N:N,'2017'!AA:AA,"NRO",'2017'!F:F,A144,'2017'!D:D,B144)+SUMIFS('2017'!O:O,'2017'!AA:AA,"NRO",'2017'!F:F,A144,'2017'!E:E,B144)+SUMIFS('2017'!R:R,'2017'!AA:AA,"NRO",'2017'!F:F,A144,'2017'!E:E,B144), 0)</f>
        <v>0</v>
      </c>
      <c r="AA144" s="7" t="n">
        <f aca="false">IFERROR(Z144/Y144, 0)</f>
        <v>0</v>
      </c>
      <c r="AB144" s="0" t="n">
        <f aca="false">IFERROR(SUMIFS('2017'!$H:$H,'2017'!$C:$C,B144,'2017'!$F:$F,A144,'2017'!AA:AA,"CRO",'2017'!P:P,"&lt;&gt;")+SUMIFS('2017'!$I:$I,'2017'!$D:$D,B144,'2017'!$F:$F,A144,'2017'!AA:AA,"CRO",'2017'!Q:Q,"&lt;&gt;")+SUMIFS('2017'!$J:$J,'2017'!$E:$E,B144,'2017'!$F:$F,A144,'2017'!AA:AA,"CRO",'2017'!R:R,"&lt;&gt;"), 0)</f>
        <v>0</v>
      </c>
      <c r="AC144" s="0" t="n">
        <f aca="false">IFERROR(SUMIFS('2017'!M:M,'2017'!AA:AA,"CRO",'2017'!F:F,A144,'2017'!C:C,B144)+SUMIFS('2017'!P:P,'2017'!AA:AA,"CRO",'2017'!F:F,A144,'2017'!C:C,B144)+SUMIFS('2017'!N:N,'2017'!AA:AA,"CRO",'2017'!F:F,A144,'2017'!D:D,B144)+SUMIFS('2017'!N:N,'2017'!AA:AA,"CRO",'2017'!F:F,A144,'2017'!D:D,B144)+SUMIFS('2017'!O:O,'2017'!AA:AA,"CRO",'2017'!F:F,A144,'2017'!E:E,B144)+SUMIFS('2017'!R:R,'2017'!AA:AA,"CRO",'2017'!F:F,A144,'2017'!E:E,B144), 0)</f>
        <v>0</v>
      </c>
      <c r="AD144" s="0" t="n">
        <f aca="false">IFERROR(AC144/AB144, 0)</f>
        <v>0</v>
      </c>
      <c r="AE144" s="0" t="n">
        <f aca="false">SUM(AH144,AK144,AN144)</f>
        <v>0</v>
      </c>
      <c r="AF144" s="0" t="n">
        <f aca="false">SUM(AI144,AL144,AO144)</f>
        <v>0</v>
      </c>
      <c r="AG144" s="7" t="n">
        <f aca="false">IFERROR(AF144/AE144, 0)</f>
        <v>0</v>
      </c>
      <c r="AH144" s="0" t="n">
        <f aca="false">IFERROR(SUMIFS('2016'!$G:$G,'2016'!F:F,A144,'2016'!C:C,B144,'2016'!D:D,"",'2016'!AA:AA,"JRO",'2016'!L:L,"&lt;&gt;"), 0)</f>
        <v>0</v>
      </c>
      <c r="AI144" s="0" t="n">
        <f aca="false">IFERROR(SUMIFS('2016'!L:L,'2016'!F:F,A144,'2016'!C:C,B144,'2016'!D:D,"",'2016'!AA:AA,"JRO"), 0)</f>
        <v>0</v>
      </c>
      <c r="AJ144" s="7" t="n">
        <f aca="false">IFERROR(AI144/AH144, 0)</f>
        <v>0</v>
      </c>
      <c r="AK144" s="0" t="n">
        <f aca="false">IFERROR(SUMIFS('2016'!$G:$G,'2016'!F:F,A144,'2016'!C:C,B144,'2016'!D:D,"",'2016'!AA:AA,"NRO",'2016'!L:L,"&lt;&gt;"), 0)</f>
        <v>0</v>
      </c>
      <c r="AL144" s="0" t="n">
        <f aca="false">IFERROR(SUMIFS('2016'!L:L,'2016'!F:F,A144,'2016'!C:C,B144,'2016'!D:D,"",'2016'!AA:AA,"NRO"), 0)</f>
        <v>0</v>
      </c>
      <c r="AM144" s="0" t="n">
        <f aca="false">IFERROR(AL144/AK144, 0)</f>
        <v>0</v>
      </c>
      <c r="AN144" s="0" t="n">
        <f aca="false">IFERROR(SUMIFS('2016'!$G:$G,'2016'!F:F,A144,'2016'!C:C,B144,'2016'!D:D,"",'2016'!AA:AA,"CRO",'2016'!L:L,"&lt;&gt;"), 0)</f>
        <v>0</v>
      </c>
      <c r="AO144" s="0" t="n">
        <f aca="false">IFERROR(SUMIFS('2016'!L:L,'2016'!F:F,A144,'2016'!C:C,B144,'2016'!D:D,"",'2016'!AA:AA,"CRO"), 0)</f>
        <v>0</v>
      </c>
      <c r="AP144" s="0" t="n">
        <f aca="false">IFERROR(AO144/AN144, 0)</f>
        <v>0</v>
      </c>
      <c r="AQ144" s="0" t="n">
        <f aca="false">SUM(AT144,AW144,AZ144)</f>
        <v>0</v>
      </c>
      <c r="AR144" s="0" t="n">
        <f aca="false">SUM(AU144,AX144,BA144)</f>
        <v>0</v>
      </c>
      <c r="AS144" s="7" t="n">
        <f aca="false">IFERROR(AR144/AQ144, 0)</f>
        <v>0</v>
      </c>
      <c r="AT144" s="0" t="n">
        <f aca="false">IFERROR(SUMIFS('2015'!$G:$G,'2015'!F:F,A144,'2015'!C:C,B144,'2015'!D:D,"",'2015'!AA:AA,"JRO",'2015'!L:L,"&lt;&gt;"), 0)</f>
        <v>0</v>
      </c>
      <c r="AU144" s="0" t="n">
        <f aca="false">IFERROR(SUMIFS('2015'!L:L,'2015'!F:F,A144,'2015'!C:C,B144,'2015'!D:D,"",'2015'!AA:AA,"JRO"), 0)</f>
        <v>0</v>
      </c>
      <c r="AV144" s="0" t="n">
        <f aca="false">IFERROR(AU144/AT144, 0)</f>
        <v>0</v>
      </c>
      <c r="AW144" s="0" t="n">
        <f aca="false">IFERROR(SUMIFS('2015'!$G:$G,'2015'!F:F,A144,'2015'!C:C,B144,'2015'!D:D,"",'2015'!AA:AA,"NRO",'2015'!L:L,"&lt;&gt;"), 0)</f>
        <v>0</v>
      </c>
      <c r="AX144" s="0" t="n">
        <f aca="false">IFERROR(SUMIFS('2015'!L:L,'2015'!F:F,A144,'2015'!C:C,B144,'2015'!D:D,"",'2015'!AA:AA,"NRO"), 0)</f>
        <v>0</v>
      </c>
      <c r="AY144" s="0" t="n">
        <f aca="false">IFERROR(AX144/AW144, 0)</f>
        <v>0</v>
      </c>
      <c r="AZ144" s="0" t="n">
        <f aca="false">IFERROR(SUMIFS('2015'!$G:$G,'2015'!F:F,A144,'2015'!C:C,B144,'2015'!D:D,"",'2015'!AA:AA,"CRO",'2015'!L:L,"&lt;&gt;"), 0)</f>
        <v>0</v>
      </c>
      <c r="BA144" s="0" t="n">
        <f aca="false">IFERROR(SUMIFS('2015'!L:L,'2015'!F:F,A144,'2015'!C:C,B144,'2015'!D:D,"",'2015'!AA:AA,"CRO"), 0)</f>
        <v>0</v>
      </c>
      <c r="BB144" s="0" t="n">
        <f aca="false">IFERROR(BA144/AZ144, 0)</f>
        <v>0</v>
      </c>
      <c r="BC144" s="0" t="n">
        <f aca="false">SUM(BF144,BI144)</f>
        <v>0</v>
      </c>
      <c r="BD144" s="0" t="n">
        <f aca="false">SUM(BG144,BJ144)</f>
        <v>0</v>
      </c>
      <c r="BE144" s="7" t="n">
        <f aca="false">IFERROR(BD144/BC144, 0)</f>
        <v>0</v>
      </c>
      <c r="BF144" s="0" t="n">
        <f aca="false">IFERROR(SUMIFS('2014'!$G:$G,'2014'!F:F,A144,'2014'!C:C,B144,'2014'!D:D,"",'2014'!AA:AA,"JRO",'2014'!L:L,"&lt;&gt;"), 0)</f>
        <v>0</v>
      </c>
      <c r="BG144" s="0" t="n">
        <f aca="false">IFERROR(SUMIFS('2014'!L:L,'2014'!F:F,A144,'2014'!C:C,B144,'2014'!D:D,"",'2014'!AA:AA,"JRO"), 0)</f>
        <v>0</v>
      </c>
      <c r="BH144" s="7" t="n">
        <f aca="false">IFERROR(BG144/BF144, 0)</f>
        <v>0</v>
      </c>
      <c r="BI144" s="0" t="n">
        <f aca="false">IFERROR(SUMIFS('2014'!$G:$G,'2014'!F:F,A144,'2014'!C:C,B144,'2014'!D:D,"",'2014'!AA:AA,"CRO",'2014'!L:L,"&lt;&gt;"), 0)</f>
        <v>0</v>
      </c>
      <c r="BJ144" s="0" t="n">
        <f aca="false">IFERROR(SUMIFS('2014'!L:L,'2014'!F:F,A144,'2014'!C:C,B144,'2014'!D:D,"",'2014'!AA:AA,"CRO"), 0)</f>
        <v>0</v>
      </c>
      <c r="BK144" s="0" t="n">
        <f aca="false">IFERROR(BJ144/BI144, 0)</f>
        <v>0</v>
      </c>
      <c r="BL144" s="0" t="n">
        <f aca="false">IFERROR(SUMIFS('2013'!$G:$G,'2013'!F:F,A144,'2013'!C:C,B144,'2013'!D:D,"",'2013'!AA:AA,"JRO",'2013'!L:L,"&lt;&gt;"), 0)</f>
        <v>0</v>
      </c>
      <c r="BM144" s="0" t="n">
        <f aca="false">IFERROR(SUMIFS('2013'!L:L,'2013'!F:F,A144,'2013'!C:C,B144,'2013'!D:D,"",'2013'!AA:AA,"JRO"), 0)</f>
        <v>0</v>
      </c>
      <c r="BN144" s="0" t="n">
        <f aca="false">IFERROR(BM144/BL144, 0)</f>
        <v>0</v>
      </c>
      <c r="BO144" s="0" t="n">
        <f aca="false">IFERROR(SUMIFS('2012'!$G:$G,'2012'!F:F,A144,'2012'!C:C,B144,'2012'!D:D,"",'2012'!AA:AA,"JRO",'2012'!L:L,"&lt;&gt;"), 0)</f>
        <v>0</v>
      </c>
      <c r="BP144" s="0" t="n">
        <f aca="false">IFERROR(SUMIFS('2012'!L:L,'2012'!F:F,A144,'2012'!C:C,B144,'2012'!D:D,"",'2012'!AA:AA,"JRO"), 0)</f>
        <v>0</v>
      </c>
      <c r="BQ144" s="0" t="n">
        <f aca="false">IFERROR(BP144/BO144, 0)</f>
        <v>0</v>
      </c>
      <c r="BR144" s="0" t="n">
        <f aca="false">IFERROR(SUMIFS('2011'!$G:$G,'2011'!F:F,A144,'2011'!C:C,B144,'2011'!D:D,"",'2011'!AA:AA,"JRO",'2011'!L:L,"&lt;&gt;"), 0)</f>
        <v>0</v>
      </c>
      <c r="BS144" s="0" t="n">
        <f aca="false">IFERROR(SUMIFS('2011'!L:L,'2011'!F:F,A144,'2011'!C:C,B144,'2011'!D:D,"",'2011'!AA:AA,"JRO"), 0)</f>
        <v>0</v>
      </c>
      <c r="BT144" s="7" t="n">
        <f aca="false">IFERROR(BS144/BR144, 0)</f>
        <v>0</v>
      </c>
      <c r="BU144" s="0" t="n">
        <f aca="false">IFERROR(SUMIFS('2010'!$G:$G,'2010'!F:F,A144,'2010'!C:C,B144,'2010'!D:D,"",'2010'!AA:AA,"JRO",'2010'!L:L,"&lt;&gt;"), 0)</f>
        <v>0</v>
      </c>
      <c r="BV144" s="0" t="n">
        <f aca="false">IFERROR(SUMIFS('2010'!L:L,'2010'!F:F,A144,'2010'!C:C,B144,'2010'!D:D,"",'2010'!AA:AA,"JRO"), 0)</f>
        <v>0</v>
      </c>
      <c r="BW144" s="7" t="n">
        <f aca="false">IFERROR(BV144/BU144, 0)</f>
        <v>0</v>
      </c>
      <c r="BX144" s="0" t="n">
        <f aca="false">IFERROR(SUMIFS('2009'!$G:$G,'2009'!F:F,A144,'2009'!C:C,B144,'2009'!D:D,"",'2009'!AA:AA,"JRO",'2009'!L:L,"&lt;&gt;"), 0)</f>
        <v>0</v>
      </c>
      <c r="BY144" s="0" t="n">
        <f aca="false">IFERROR(SUMIFS('2009'!L:L,'2009'!F:F,A144,'2009'!C:C,B144,'2009'!D:D,"",'2009'!AA:AA,"JRO"), 0)</f>
        <v>0</v>
      </c>
      <c r="BZ144" s="7" t="n">
        <f aca="false">IFERROR(BY144/BX144, 0)</f>
        <v>0</v>
      </c>
    </row>
    <row r="145" customFormat="false" ht="15" hidden="false" customHeight="false" outlineLevel="0" collapsed="false">
      <c r="A145" s="0" t="s">
        <v>97</v>
      </c>
      <c r="B145" s="17" t="s">
        <v>75</v>
      </c>
      <c r="C145" s="56" t="n">
        <f aca="false">IFERROR(AVERAGEIFS(I145:BZ145,I$2:BZ$2,"JRO escorts per deportee",I145:BZ145,"&lt;&gt;0"), 0)</f>
        <v>0</v>
      </c>
      <c r="D145" s="13" t="n">
        <f aca="false">IFERROR(AVERAGEIFS(I145:BZ145,I$2:BZ$2,"NRO escorts per deportee",I145:BZ145,"&lt;&gt;0"), 0)</f>
        <v>0</v>
      </c>
      <c r="E145" s="13" t="n">
        <f aca="false">IFERROR(AVERAGEIFS(I145:BZ145,I$2:BZ$2,"CRO escorts per deportee",I145:BZ145,"&lt;&gt;0"), 0)</f>
        <v>0</v>
      </c>
      <c r="G145" s="0" t="n">
        <f aca="false">SUM(J145,M145,P145)</f>
        <v>0</v>
      </c>
      <c r="H145" s="0" t="n">
        <f aca="false">SUM(K145,N145,Q145)</f>
        <v>0</v>
      </c>
      <c r="I145" s="7" t="n">
        <f aca="false">IFERROR(H145/G145, 0)</f>
        <v>0</v>
      </c>
      <c r="J145" s="0" t="n">
        <f aca="false">IFERROR(SUMIFS('2018'!$H:$H,'2018'!$C:$C,B145,'2018'!$F:$F,A145,'2018'!AA:AA,"JRO",'2018'!P:P,"&lt;&gt;")+SUMIFS('2018'!$I:$I,'2018'!$D:$D,B145,'2018'!$F:$F,A145,'2018'!AA:AA,"JRO",'2018'!Q:Q,"&lt;&gt;")+SUMIFS('2018'!$J:$J,'2018'!$E:$E,B145,'2018'!$F:$F,A145,'2018'!AA:AA,"JRO",'2018'!R:R,"&lt;&gt;"), 0)</f>
        <v>0</v>
      </c>
      <c r="K145" s="0" t="n">
        <f aca="false">IFERROR(SUMIFS('2018'!M:M,'2018'!AA:AA,"JRO",'2018'!F:F,A145,'2018'!C:C,B145)+SUMIFS('2018'!P:P,'2018'!AA:AA,"JRO",'2018'!F:F,A145,'2018'!C:C,B145)+SUMIFS('2018'!N:N,'2018'!AA:AA,"JRO",'2018'!F:F,A145,'2018'!D:D,B145)+SUMIFS('2018'!N:N,'2018'!AA:AA,"JRO",'2018'!F:F,A145,'2018'!D:D,B145)+SUMIFS('2018'!O:O,'2018'!AA:AA,"JRO",'2018'!F:F,A145,'2018'!E:E,B145)+SUMIFS('2018'!R:R,'2018'!AA:AA,"JRO",'2018'!F:F,A145,'2018'!E:E,B145), 0)</f>
        <v>0</v>
      </c>
      <c r="L145" s="7" t="n">
        <f aca="false">IFERROR(K145/J145, 0)</f>
        <v>0</v>
      </c>
      <c r="M145" s="0" t="n">
        <f aca="false">IFERROR(SUMIFS('2018'!$H:$H,'2018'!$C:$C,B145,'2018'!$F:$F,A145,'2018'!AA:AA,"NRO",'2018'!P:P,"&lt;&gt;")+SUMIFS('2018'!$I:$I,'2018'!$D:$D,B145,'2018'!$F:$F,A145,'2018'!AA:AA,"NRO",'2018'!Q:Q,"&lt;&gt;")+SUMIFS('2018'!$J:$J,'2018'!$E:$E,B145,'2018'!$F:$F,A145,'2018'!AA:AA,"NRO",'2018'!R:R,"&lt;&gt;"), 0)</f>
        <v>0</v>
      </c>
      <c r="N145" s="0" t="n">
        <f aca="false">IFERROR(SUMIFS('2018'!M:M,'2018'!AA:AA,"NRO",'2018'!F:F,A145,'2018'!C:C,B145)+SUMIFS('2018'!P:P,'2018'!AA:AA,"NRO",'2018'!F:F,A145,'2018'!C:C,B145)+SUMIFS('2018'!N:N,'2018'!AA:AA,"NRO",'2018'!F:F,A145,'2018'!D:D,B145)+SUMIFS('2018'!N:N,'2018'!AA:AA,"NRO",'2018'!F:F,A145,'2018'!D:D,B145)+SUMIFS('2018'!O:O,'2018'!AA:AA,"NRO",'2018'!F:F,A145,'2018'!E:E,B145)+SUMIFS('2018'!R:R,'2018'!AA:AA,"NRO",'2018'!F:F,A145,'2018'!E:E,B145), 0)</f>
        <v>0</v>
      </c>
      <c r="O145" s="7" t="n">
        <f aca="false">IFERROR(N145/M145, 0)</f>
        <v>0</v>
      </c>
      <c r="P145" s="0" t="n">
        <f aca="false">IFERROR(SUMIFS('2018'!$H:$H,'2018'!$C:$C,B145,'2018'!$F:$F,A145,'2018'!AA:AA,"CRO")+SUMIFS('2018'!$I:$I,'2018'!$D:$D,B145,'2018'!$F:$F,A145,'2018'!AA:AA,"CRO")+SUMIFS('2018'!$J:$J,'2018'!$E:$E,B145,'2018'!$F:$F,A145,'2018'!AA:AA,"CRO"), 0)</f>
        <v>0</v>
      </c>
      <c r="Q145" s="0" t="n">
        <f aca="false">IFERROR(SUMIFS('2018'!M:M,'2018'!AA:AA,"CRO",'2018'!F:F,A145,'2018'!C:C,B145)+SUMIFS('2018'!P:P,'2018'!AA:AA,"CRO",'2018'!F:F,A145,'2018'!C:C,B145)+SUMIFS('2018'!N:N,'2018'!AA:AA,"CRO",'2018'!F:F,A145,'2018'!D:D,B145)+SUMIFS('2018'!N:N,'2018'!AA:AA,"CRO",'2018'!F:F,A145,'2018'!D:D,B145)+SUMIFS('2018'!O:O,'2018'!AA:AA,"CRO",'2018'!F:F,A145,'2018'!E:E,B145)+SUMIFS('2018'!R:R,'2018'!AA:AA,"CRO",'2018'!F:F,A145,'2018'!E:E,B145), 0)</f>
        <v>0</v>
      </c>
      <c r="R145" s="7" t="n">
        <f aca="false">IFERROR(Q145/P145, 0)</f>
        <v>0</v>
      </c>
      <c r="S145" s="7" t="n">
        <f aca="false">SUM(V145,Y145,AB145)</f>
        <v>0</v>
      </c>
      <c r="T145" s="7" t="n">
        <f aca="false">SUM(W145,Z145,AC145)</f>
        <v>0</v>
      </c>
      <c r="U145" s="7" t="n">
        <f aca="false">IFERROR(T145/S145, 0)</f>
        <v>0</v>
      </c>
      <c r="V145" s="0" t="n">
        <f aca="false">SUMIFS('2017'!$H:$H,'2017'!$C:$C,B145,'2017'!$F:$F,A145,'2017'!AA:AA,"JRO",'2017'!P:P,"&lt;&gt;")+SUMIFS('2017'!$I:$I,'2017'!$D:$D,B145,'2017'!$F:$F,A145,'2017'!AA:AA,"JRO",'2017'!Q:Q,"&lt;&gt;")+SUMIFS('2017'!$J:$J,'2017'!$E:$E,B145,'2017'!$F:$F,A145,'2017'!AA:AA,"JRO",'2017'!R:R,"&lt;&gt;")</f>
        <v>0</v>
      </c>
      <c r="W145" s="0" t="n">
        <f aca="false">IFERROR(SUMIFS('2017'!M:M,'2017'!AA:AA,"JRO",'2017'!F:F,A145,'2017'!C:C,B145)+SUMIFS('2017'!P:P,'2017'!AA:AA,"JRO",'2017'!F:F,A145,'2017'!C:C,B145)+SUMIFS('2017'!N:N,'2017'!AA:AA,"JRO",'2017'!F:F,A145,'2017'!D:D,B145)+SUMIFS('2017'!N:N,'2017'!AA:AA,"JRO",'2017'!F:F,A145,'2017'!D:D,B145)+SUMIFS('2017'!O:O,'2017'!AA:AA,"JRO",'2017'!F:F,A145,'2017'!E:E,B145)+SUMIFS('2017'!R:R,'2017'!AA:AA,"JRO",'2017'!F:F,A145,'2017'!E:E,B145), 0)</f>
        <v>0</v>
      </c>
      <c r="X145" s="7" t="n">
        <f aca="false">IFERROR(W145/V145, 0)</f>
        <v>0</v>
      </c>
      <c r="Y145" s="0" t="n">
        <f aca="false">IFERROR(SUMIFS('2017'!$H:$H,'2017'!$C:$C,B145,'2017'!$F:$F,A145,'2017'!AA:AA,"NRO",'2017'!P:P,"&lt;&gt;")+SUMIFS('2017'!$I:$I,'2017'!$D:$D,B145,'2017'!$F:$F,A145,'2017'!AA:AA,"NRO",'2017'!Q:Q,"&lt;&gt;")+SUMIFS('2017'!$J:$J,'2017'!$E:$E,B145,'2017'!$F:$F,A145,'2017'!AA:AA,"NRO",'2017'!R:R,"&lt;&gt;"), 0)</f>
        <v>0</v>
      </c>
      <c r="Z145" s="0" t="n">
        <f aca="false">IFERROR(SUMIFS('2017'!M:M,'2017'!AA:AA,"NRO",'2017'!F:F,A145,'2017'!C:C,B145)+SUMIFS('2017'!P:P,'2017'!AA:AA,"NRO",'2017'!F:F,A145,'2017'!C:C,B145)+SUMIFS('2017'!N:N,'2017'!AA:AA,"NRO",'2017'!F:F,A145,'2017'!D:D,B145)+SUMIFS('2017'!N:N,'2017'!AA:AA,"NRO",'2017'!F:F,A145,'2017'!D:D,B145)+SUMIFS('2017'!O:O,'2017'!AA:AA,"NRO",'2017'!F:F,A145,'2017'!E:E,B145)+SUMIFS('2017'!R:R,'2017'!AA:AA,"NRO",'2017'!F:F,A145,'2017'!E:E,B145), 0)</f>
        <v>0</v>
      </c>
      <c r="AA145" s="7" t="n">
        <f aca="false">IFERROR(Z145/Y145, 0)</f>
        <v>0</v>
      </c>
      <c r="AB145" s="0" t="n">
        <f aca="false">IFERROR(SUMIFS('2017'!$H:$H,'2017'!$C:$C,B145,'2017'!$F:$F,A145,'2017'!AA:AA,"CRO",'2017'!P:P,"&lt;&gt;")+SUMIFS('2017'!$I:$I,'2017'!$D:$D,B145,'2017'!$F:$F,A145,'2017'!AA:AA,"CRO",'2017'!Q:Q,"&lt;&gt;")+SUMIFS('2017'!$J:$J,'2017'!$E:$E,B145,'2017'!$F:$F,A145,'2017'!AA:AA,"CRO",'2017'!R:R,"&lt;&gt;"), 0)</f>
        <v>0</v>
      </c>
      <c r="AC145" s="0" t="n">
        <f aca="false">IFERROR(SUMIFS('2017'!M:M,'2017'!AA:AA,"CRO",'2017'!F:F,A145,'2017'!C:C,B145)+SUMIFS('2017'!P:P,'2017'!AA:AA,"CRO",'2017'!F:F,A145,'2017'!C:C,B145)+SUMIFS('2017'!N:N,'2017'!AA:AA,"CRO",'2017'!F:F,A145,'2017'!D:D,B145)+SUMIFS('2017'!N:N,'2017'!AA:AA,"CRO",'2017'!F:F,A145,'2017'!D:D,B145)+SUMIFS('2017'!O:O,'2017'!AA:AA,"CRO",'2017'!F:F,A145,'2017'!E:E,B145)+SUMIFS('2017'!R:R,'2017'!AA:AA,"CRO",'2017'!F:F,A145,'2017'!E:E,B145), 0)</f>
        <v>0</v>
      </c>
      <c r="AD145" s="0" t="n">
        <f aca="false">IFERROR(AC145/AB145, 0)</f>
        <v>0</v>
      </c>
      <c r="AE145" s="0" t="n">
        <f aca="false">SUM(AH145,AK145,AN145)</f>
        <v>0</v>
      </c>
      <c r="AF145" s="0" t="n">
        <f aca="false">SUM(AI145,AL145,AO145)</f>
        <v>0</v>
      </c>
      <c r="AG145" s="7" t="n">
        <f aca="false">IFERROR(AF145/AE145, 0)</f>
        <v>0</v>
      </c>
      <c r="AH145" s="0" t="n">
        <f aca="false">IFERROR(SUMIFS('2016'!$G:$G,'2016'!F:F,A145,'2016'!C:C,B145,'2016'!D:D,"",'2016'!AA:AA,"JRO",'2016'!L:L,"&lt;&gt;"), 0)</f>
        <v>0</v>
      </c>
      <c r="AI145" s="0" t="n">
        <f aca="false">IFERROR(SUMIFS('2016'!L:L,'2016'!F:F,A145,'2016'!C:C,B145,'2016'!D:D,"",'2016'!AA:AA,"JRO"), 0)</f>
        <v>0</v>
      </c>
      <c r="AJ145" s="7" t="n">
        <f aca="false">IFERROR(AI145/AH145, 0)</f>
        <v>0</v>
      </c>
      <c r="AK145" s="0" t="n">
        <f aca="false">IFERROR(SUMIFS('2016'!$G:$G,'2016'!F:F,A145,'2016'!C:C,B145,'2016'!D:D,"",'2016'!AA:AA,"NRO",'2016'!L:L,"&lt;&gt;"), 0)</f>
        <v>0</v>
      </c>
      <c r="AL145" s="0" t="n">
        <f aca="false">IFERROR(SUMIFS('2016'!L:L,'2016'!F:F,A145,'2016'!C:C,B145,'2016'!D:D,"",'2016'!AA:AA,"NRO"), 0)</f>
        <v>0</v>
      </c>
      <c r="AM145" s="0" t="n">
        <f aca="false">IFERROR(AL145/AK145, 0)</f>
        <v>0</v>
      </c>
      <c r="AN145" s="0" t="n">
        <f aca="false">IFERROR(SUMIFS('2016'!$G:$G,'2016'!F:F,A145,'2016'!C:C,B145,'2016'!D:D,"",'2016'!AA:AA,"CRO",'2016'!L:L,"&lt;&gt;"), 0)</f>
        <v>0</v>
      </c>
      <c r="AO145" s="0" t="n">
        <f aca="false">IFERROR(SUMIFS('2016'!L:L,'2016'!F:F,A145,'2016'!C:C,B145,'2016'!D:D,"",'2016'!AA:AA,"CRO"), 0)</f>
        <v>0</v>
      </c>
      <c r="AP145" s="0" t="n">
        <f aca="false">IFERROR(AO145/AN145, 0)</f>
        <v>0</v>
      </c>
      <c r="AQ145" s="0" t="n">
        <f aca="false">SUM(AT145,AW145,AZ145)</f>
        <v>0</v>
      </c>
      <c r="AR145" s="0" t="n">
        <f aca="false">SUM(AU145,AX145,BA145)</f>
        <v>0</v>
      </c>
      <c r="AS145" s="7" t="n">
        <f aca="false">IFERROR(AR145/AQ145, 0)</f>
        <v>0</v>
      </c>
      <c r="AT145" s="0" t="n">
        <f aca="false">IFERROR(SUMIFS('2015'!$G:$G,'2015'!F:F,A145,'2015'!C:C,B145,'2015'!D:D,"",'2015'!AA:AA,"JRO",'2015'!L:L,"&lt;&gt;"), 0)</f>
        <v>0</v>
      </c>
      <c r="AU145" s="0" t="n">
        <f aca="false">IFERROR(SUMIFS('2015'!L:L,'2015'!F:F,A145,'2015'!C:C,B145,'2015'!D:D,"",'2015'!AA:AA,"JRO"), 0)</f>
        <v>0</v>
      </c>
      <c r="AV145" s="0" t="n">
        <f aca="false">IFERROR(AU145/AT145, 0)</f>
        <v>0</v>
      </c>
      <c r="AW145" s="0" t="n">
        <f aca="false">IFERROR(SUMIFS('2015'!$G:$G,'2015'!F:F,A145,'2015'!C:C,B145,'2015'!D:D,"",'2015'!AA:AA,"NRO",'2015'!L:L,"&lt;&gt;"), 0)</f>
        <v>0</v>
      </c>
      <c r="AX145" s="0" t="n">
        <f aca="false">IFERROR(SUMIFS('2015'!L:L,'2015'!F:F,A145,'2015'!C:C,B145,'2015'!D:D,"",'2015'!AA:AA,"NRO"), 0)</f>
        <v>0</v>
      </c>
      <c r="AY145" s="0" t="n">
        <f aca="false">IFERROR(AX145/AW145, 0)</f>
        <v>0</v>
      </c>
      <c r="AZ145" s="0" t="n">
        <f aca="false">IFERROR(SUMIFS('2015'!$G:$G,'2015'!F:F,A145,'2015'!C:C,B145,'2015'!D:D,"",'2015'!AA:AA,"CRO",'2015'!L:L,"&lt;&gt;"), 0)</f>
        <v>0</v>
      </c>
      <c r="BA145" s="0" t="n">
        <f aca="false">IFERROR(SUMIFS('2015'!L:L,'2015'!F:F,A145,'2015'!C:C,B145,'2015'!D:D,"",'2015'!AA:AA,"CRO"), 0)</f>
        <v>0</v>
      </c>
      <c r="BB145" s="0" t="n">
        <f aca="false">IFERROR(BA145/AZ145, 0)</f>
        <v>0</v>
      </c>
      <c r="BC145" s="0" t="n">
        <f aca="false">SUM(BF145,BI145)</f>
        <v>0</v>
      </c>
      <c r="BD145" s="0" t="n">
        <f aca="false">SUM(BG145,BJ145)</f>
        <v>0</v>
      </c>
      <c r="BE145" s="7" t="n">
        <f aca="false">IFERROR(BD145/BC145, 0)</f>
        <v>0</v>
      </c>
      <c r="BF145" s="0" t="n">
        <f aca="false">IFERROR(SUMIFS('2014'!$G:$G,'2014'!F:F,A145,'2014'!C:C,B145,'2014'!D:D,"",'2014'!AA:AA,"JRO",'2014'!L:L,"&lt;&gt;"), 0)</f>
        <v>0</v>
      </c>
      <c r="BG145" s="0" t="n">
        <f aca="false">IFERROR(SUMIFS('2014'!L:L,'2014'!F:F,A145,'2014'!C:C,B145,'2014'!D:D,"",'2014'!AA:AA,"JRO"), 0)</f>
        <v>0</v>
      </c>
      <c r="BH145" s="7" t="n">
        <f aca="false">IFERROR(BG145/BF145, 0)</f>
        <v>0</v>
      </c>
      <c r="BI145" s="0" t="n">
        <f aca="false">IFERROR(SUMIFS('2014'!$G:$G,'2014'!F:F,A145,'2014'!C:C,B145,'2014'!D:D,"",'2014'!AA:AA,"CRO",'2014'!L:L,"&lt;&gt;"), 0)</f>
        <v>0</v>
      </c>
      <c r="BJ145" s="0" t="n">
        <f aca="false">IFERROR(SUMIFS('2014'!L:L,'2014'!F:F,A145,'2014'!C:C,B145,'2014'!D:D,"",'2014'!AA:AA,"CRO"), 0)</f>
        <v>0</v>
      </c>
      <c r="BK145" s="0" t="n">
        <f aca="false">IFERROR(BJ145/BI145, 0)</f>
        <v>0</v>
      </c>
      <c r="BL145" s="0" t="n">
        <f aca="false">IFERROR(SUMIFS('2013'!$G:$G,'2013'!F:F,A145,'2013'!C:C,B145,'2013'!D:D,"",'2013'!AA:AA,"JRO",'2013'!L:L,"&lt;&gt;"), 0)</f>
        <v>0</v>
      </c>
      <c r="BM145" s="0" t="n">
        <f aca="false">IFERROR(SUMIFS('2013'!L:L,'2013'!F:F,A145,'2013'!C:C,B145,'2013'!D:D,"",'2013'!AA:AA,"JRO"), 0)</f>
        <v>0</v>
      </c>
      <c r="BN145" s="0" t="n">
        <f aca="false">IFERROR(BM145/BL145, 0)</f>
        <v>0</v>
      </c>
      <c r="BO145" s="0" t="n">
        <f aca="false">IFERROR(SUMIFS('2012'!$G:$G,'2012'!F:F,A145,'2012'!C:C,B145,'2012'!D:D,"",'2012'!AA:AA,"JRO",'2012'!L:L,"&lt;&gt;"), 0)</f>
        <v>0</v>
      </c>
      <c r="BP145" s="0" t="n">
        <f aca="false">IFERROR(SUMIFS('2012'!L:L,'2012'!F:F,A145,'2012'!C:C,B145,'2012'!D:D,"",'2012'!AA:AA,"JRO"), 0)</f>
        <v>0</v>
      </c>
      <c r="BQ145" s="0" t="n">
        <f aca="false">IFERROR(BP145/BO145, 0)</f>
        <v>0</v>
      </c>
      <c r="BR145" s="0" t="n">
        <f aca="false">IFERROR(SUMIFS('2011'!$G:$G,'2011'!F:F,A145,'2011'!C:C,B145,'2011'!D:D,"",'2011'!AA:AA,"JRO",'2011'!L:L,"&lt;&gt;"), 0)</f>
        <v>0</v>
      </c>
      <c r="BS145" s="0" t="n">
        <f aca="false">IFERROR(SUMIFS('2011'!L:L,'2011'!F:F,A145,'2011'!C:C,B145,'2011'!D:D,"",'2011'!AA:AA,"JRO"), 0)</f>
        <v>0</v>
      </c>
      <c r="BT145" s="7" t="n">
        <f aca="false">IFERROR(BS145/BR145, 0)</f>
        <v>0</v>
      </c>
      <c r="BU145" s="0" t="n">
        <f aca="false">IFERROR(SUMIFS('2010'!$G:$G,'2010'!F:F,A145,'2010'!C:C,B145,'2010'!D:D,"",'2010'!AA:AA,"JRO",'2010'!L:L,"&lt;&gt;"), 0)</f>
        <v>0</v>
      </c>
      <c r="BV145" s="0" t="n">
        <f aca="false">IFERROR(SUMIFS('2010'!L:L,'2010'!F:F,A145,'2010'!C:C,B145,'2010'!D:D,"",'2010'!AA:AA,"JRO"), 0)</f>
        <v>0</v>
      </c>
      <c r="BW145" s="7" t="n">
        <f aca="false">IFERROR(BV145/BU145, 0)</f>
        <v>0</v>
      </c>
      <c r="BX145" s="0" t="n">
        <f aca="false">IFERROR(SUMIFS('2009'!$G:$G,'2009'!F:F,A145,'2009'!C:C,B145,'2009'!D:D,"",'2009'!AA:AA,"JRO",'2009'!L:L,"&lt;&gt;"), 0)</f>
        <v>0</v>
      </c>
      <c r="BY145" s="0" t="n">
        <f aca="false">IFERROR(SUMIFS('2009'!L:L,'2009'!F:F,A145,'2009'!C:C,B145,'2009'!D:D,"",'2009'!AA:AA,"JRO"), 0)</f>
        <v>0</v>
      </c>
      <c r="BZ145" s="7" t="n">
        <f aca="false">IFERROR(BY145/BX145, 0)</f>
        <v>0</v>
      </c>
    </row>
    <row r="146" customFormat="false" ht="15" hidden="false" customHeight="false" outlineLevel="0" collapsed="false">
      <c r="A146" s="0" t="s">
        <v>97</v>
      </c>
      <c r="B146" s="13" t="s">
        <v>60</v>
      </c>
      <c r="C146" s="56" t="n">
        <f aca="false">IFERROR(AVERAGEIFS(I146:BZ146,I$2:BZ$2,"JRO escorts per deportee",I146:BZ146,"&lt;&gt;0"), 0)</f>
        <v>3.5</v>
      </c>
      <c r="D146" s="13" t="n">
        <f aca="false">IFERROR(AVERAGEIFS(I146:BZ146,I$2:BZ$2,"NRO escorts per deportee",I146:BZ146,"&lt;&gt;0"), 0)</f>
        <v>3.77777777777778</v>
      </c>
      <c r="E146" s="13" t="n">
        <f aca="false">IFERROR(AVERAGEIFS(I146:BZ146,I$2:BZ$2,"CRO escorts per deportee",I146:BZ146,"&lt;&gt;0"), 0)</f>
        <v>0</v>
      </c>
      <c r="G146" s="0" t="n">
        <f aca="false">SUM(J146,M146,P146)</f>
        <v>43</v>
      </c>
      <c r="H146" s="0" t="n">
        <f aca="false">SUM(K146,N146,Q146)</f>
        <v>153</v>
      </c>
      <c r="I146" s="7" t="n">
        <f aca="false">IFERROR(H146/G146, 0)</f>
        <v>3.55813953488372</v>
      </c>
      <c r="J146" s="0" t="n">
        <f aca="false">IFERROR(SUMIFS('2018'!$H:$H,'2018'!$C:$C,B146,'2018'!$F:$F,A146,'2018'!AA:AA,"JRO",'2018'!P:P,"&lt;&gt;")+SUMIFS('2018'!$I:$I,'2018'!$D:$D,B146,'2018'!$F:$F,A146,'2018'!AA:AA,"JRO",'2018'!Q:Q,"&lt;&gt;")+SUMIFS('2018'!$J:$J,'2018'!$E:$E,B146,'2018'!$F:$F,A146,'2018'!AA:AA,"JRO",'2018'!R:R,"&lt;&gt;"), 0)</f>
        <v>34</v>
      </c>
      <c r="K146" s="0" t="n">
        <f aca="false">IFERROR(SUMIFS('2018'!M:M,'2018'!AA:AA,"JRO",'2018'!F:F,A146,'2018'!C:C,B146)+SUMIFS('2018'!P:P,'2018'!AA:AA,"JRO",'2018'!F:F,A146,'2018'!C:C,B146)+SUMIFS('2018'!N:N,'2018'!AA:AA,"JRO",'2018'!F:F,A146,'2018'!D:D,B146)+SUMIFS('2018'!N:N,'2018'!AA:AA,"JRO",'2018'!F:F,A146,'2018'!D:D,B146)+SUMIFS('2018'!O:O,'2018'!AA:AA,"JRO",'2018'!F:F,A146,'2018'!E:E,B146)+SUMIFS('2018'!R:R,'2018'!AA:AA,"JRO",'2018'!F:F,A146,'2018'!E:E,B146), 0)</f>
        <v>119</v>
      </c>
      <c r="L146" s="7" t="n">
        <f aca="false">IFERROR(K146/J146, 0)</f>
        <v>3.5</v>
      </c>
      <c r="M146" s="0" t="n">
        <f aca="false">IFERROR(SUMIFS('2018'!$H:$H,'2018'!$C:$C,B146,'2018'!$F:$F,A146,'2018'!AA:AA,"NRO",'2018'!P:P,"&lt;&gt;")+SUMIFS('2018'!$I:$I,'2018'!$D:$D,B146,'2018'!$F:$F,A146,'2018'!AA:AA,"NRO",'2018'!Q:Q,"&lt;&gt;")+SUMIFS('2018'!$J:$J,'2018'!$E:$E,B146,'2018'!$F:$F,A146,'2018'!AA:AA,"NRO",'2018'!R:R,"&lt;&gt;"), 0)</f>
        <v>9</v>
      </c>
      <c r="N146" s="0" t="n">
        <f aca="false">IFERROR(SUMIFS('2018'!M:M,'2018'!AA:AA,"NRO",'2018'!F:F,A146,'2018'!C:C,B146)+SUMIFS('2018'!P:P,'2018'!AA:AA,"NRO",'2018'!F:F,A146,'2018'!C:C,B146)+SUMIFS('2018'!N:N,'2018'!AA:AA,"NRO",'2018'!F:F,A146,'2018'!D:D,B146)+SUMIFS('2018'!N:N,'2018'!AA:AA,"NRO",'2018'!F:F,A146,'2018'!D:D,B146)+SUMIFS('2018'!O:O,'2018'!AA:AA,"NRO",'2018'!F:F,A146,'2018'!E:E,B146)+SUMIFS('2018'!R:R,'2018'!AA:AA,"NRO",'2018'!F:F,A146,'2018'!E:E,B146), 0)</f>
        <v>34</v>
      </c>
      <c r="O146" s="7" t="n">
        <f aca="false">IFERROR(N146/M146, 0)</f>
        <v>3.77777777777778</v>
      </c>
      <c r="P146" s="0" t="n">
        <f aca="false">IFERROR(SUMIFS('2018'!$H:$H,'2018'!$C:$C,B146,'2018'!$F:$F,A146,'2018'!AA:AA,"CRO")+SUMIFS('2018'!$I:$I,'2018'!$D:$D,B146,'2018'!$F:$F,A146,'2018'!AA:AA,"CRO")+SUMIFS('2018'!$J:$J,'2018'!$E:$E,B146,'2018'!$F:$F,A146,'2018'!AA:AA,"CRO"), 0)</f>
        <v>0</v>
      </c>
      <c r="Q146" s="0" t="n">
        <f aca="false">IFERROR(SUMIFS('2018'!M:M,'2018'!AA:AA,"CRO",'2018'!F:F,A146,'2018'!C:C,B146)+SUMIFS('2018'!P:P,'2018'!AA:AA,"CRO",'2018'!F:F,A146,'2018'!C:C,B146)+SUMIFS('2018'!N:N,'2018'!AA:AA,"CRO",'2018'!F:F,A146,'2018'!D:D,B146)+SUMIFS('2018'!N:N,'2018'!AA:AA,"CRO",'2018'!F:F,A146,'2018'!D:D,B146)+SUMIFS('2018'!O:O,'2018'!AA:AA,"CRO",'2018'!F:F,A146,'2018'!E:E,B146)+SUMIFS('2018'!R:R,'2018'!AA:AA,"CRO",'2018'!F:F,A146,'2018'!E:E,B146), 0)</f>
        <v>0</v>
      </c>
      <c r="R146" s="7" t="n">
        <f aca="false">IFERROR(Q146/P146, 0)</f>
        <v>0</v>
      </c>
      <c r="S146" s="7" t="n">
        <f aca="false">SUM(V146,Y146,AB146)</f>
        <v>0</v>
      </c>
      <c r="T146" s="7" t="n">
        <f aca="false">SUM(W146,Z146,AC146)</f>
        <v>0</v>
      </c>
      <c r="U146" s="7" t="n">
        <f aca="false">IFERROR(T146/S146, 0)</f>
        <v>0</v>
      </c>
      <c r="V146" s="0" t="n">
        <f aca="false">SUMIFS('2017'!$H:$H,'2017'!$C:$C,B146,'2017'!$F:$F,A146,'2017'!AA:AA,"JRO",'2017'!P:P,"&lt;&gt;")+SUMIFS('2017'!$I:$I,'2017'!$D:$D,B146,'2017'!$F:$F,A146,'2017'!AA:AA,"JRO",'2017'!Q:Q,"&lt;&gt;")+SUMIFS('2017'!$J:$J,'2017'!$E:$E,B146,'2017'!$F:$F,A146,'2017'!AA:AA,"JRO",'2017'!R:R,"&lt;&gt;")</f>
        <v>0</v>
      </c>
      <c r="W146" s="0" t="n">
        <f aca="false">IFERROR(SUMIFS('2017'!M:M,'2017'!AA:AA,"JRO",'2017'!F:F,A146,'2017'!C:C,B146)+SUMIFS('2017'!P:P,'2017'!AA:AA,"JRO",'2017'!F:F,A146,'2017'!C:C,B146)+SUMIFS('2017'!N:N,'2017'!AA:AA,"JRO",'2017'!F:F,A146,'2017'!D:D,B146)+SUMIFS('2017'!N:N,'2017'!AA:AA,"JRO",'2017'!F:F,A146,'2017'!D:D,B146)+SUMIFS('2017'!O:O,'2017'!AA:AA,"JRO",'2017'!F:F,A146,'2017'!E:E,B146)+SUMIFS('2017'!R:R,'2017'!AA:AA,"JRO",'2017'!F:F,A146,'2017'!E:E,B146), 0)</f>
        <v>0</v>
      </c>
      <c r="X146" s="7" t="n">
        <f aca="false">IFERROR(W146/V146, 0)</f>
        <v>0</v>
      </c>
      <c r="Y146" s="0" t="n">
        <f aca="false">IFERROR(SUMIFS('2017'!$H:$H,'2017'!$C:$C,B146,'2017'!$F:$F,A146,'2017'!AA:AA,"NRO",'2017'!P:P,"&lt;&gt;")+SUMIFS('2017'!$I:$I,'2017'!$D:$D,B146,'2017'!$F:$F,A146,'2017'!AA:AA,"NRO",'2017'!Q:Q,"&lt;&gt;")+SUMIFS('2017'!$J:$J,'2017'!$E:$E,B146,'2017'!$F:$F,A146,'2017'!AA:AA,"NRO",'2017'!R:R,"&lt;&gt;"), 0)</f>
        <v>0</v>
      </c>
      <c r="Z146" s="0" t="n">
        <f aca="false">IFERROR(SUMIFS('2017'!M:M,'2017'!AA:AA,"NRO",'2017'!F:F,A146,'2017'!C:C,B146)+SUMIFS('2017'!P:P,'2017'!AA:AA,"NRO",'2017'!F:F,A146,'2017'!C:C,B146)+SUMIFS('2017'!N:N,'2017'!AA:AA,"NRO",'2017'!F:F,A146,'2017'!D:D,B146)+SUMIFS('2017'!N:N,'2017'!AA:AA,"NRO",'2017'!F:F,A146,'2017'!D:D,B146)+SUMIFS('2017'!O:O,'2017'!AA:AA,"NRO",'2017'!F:F,A146,'2017'!E:E,B146)+SUMIFS('2017'!R:R,'2017'!AA:AA,"NRO",'2017'!F:F,A146,'2017'!E:E,B146), 0)</f>
        <v>0</v>
      </c>
      <c r="AA146" s="7" t="n">
        <f aca="false">IFERROR(Z146/Y146, 0)</f>
        <v>0</v>
      </c>
      <c r="AB146" s="0" t="n">
        <f aca="false">IFERROR(SUMIFS('2017'!$H:$H,'2017'!$C:$C,B146,'2017'!$F:$F,A146,'2017'!AA:AA,"CRO",'2017'!P:P,"&lt;&gt;")+SUMIFS('2017'!$I:$I,'2017'!$D:$D,B146,'2017'!$F:$F,A146,'2017'!AA:AA,"CRO",'2017'!Q:Q,"&lt;&gt;")+SUMIFS('2017'!$J:$J,'2017'!$E:$E,B146,'2017'!$F:$F,A146,'2017'!AA:AA,"CRO",'2017'!R:R,"&lt;&gt;"), 0)</f>
        <v>0</v>
      </c>
      <c r="AC146" s="0" t="n">
        <f aca="false">IFERROR(SUMIFS('2017'!M:M,'2017'!AA:AA,"CRO",'2017'!F:F,A146,'2017'!C:C,B146)+SUMIFS('2017'!P:P,'2017'!AA:AA,"CRO",'2017'!F:F,A146,'2017'!C:C,B146)+SUMIFS('2017'!N:N,'2017'!AA:AA,"CRO",'2017'!F:F,A146,'2017'!D:D,B146)+SUMIFS('2017'!N:N,'2017'!AA:AA,"CRO",'2017'!F:F,A146,'2017'!D:D,B146)+SUMIFS('2017'!O:O,'2017'!AA:AA,"CRO",'2017'!F:F,A146,'2017'!E:E,B146)+SUMIFS('2017'!R:R,'2017'!AA:AA,"CRO",'2017'!F:F,A146,'2017'!E:E,B146), 0)</f>
        <v>0</v>
      </c>
      <c r="AD146" s="0" t="n">
        <f aca="false">IFERROR(AC146/AB146, 0)</f>
        <v>0</v>
      </c>
      <c r="AE146" s="0" t="n">
        <f aca="false">SUM(AH146,AK146,AN146)</f>
        <v>0</v>
      </c>
      <c r="AF146" s="0" t="n">
        <f aca="false">SUM(AI146,AL146,AO146)</f>
        <v>0</v>
      </c>
      <c r="AG146" s="7" t="n">
        <f aca="false">IFERROR(AF146/AE146, 0)</f>
        <v>0</v>
      </c>
      <c r="AH146" s="0" t="n">
        <f aca="false">IFERROR(SUMIFS('2016'!$G:$G,'2016'!F:F,A146,'2016'!C:C,B146,'2016'!D:D,"",'2016'!AA:AA,"JRO",'2016'!L:L,"&lt;&gt;"), 0)</f>
        <v>0</v>
      </c>
      <c r="AI146" s="0" t="n">
        <f aca="false">IFERROR(SUMIFS('2016'!L:L,'2016'!F:F,A146,'2016'!C:C,B146,'2016'!D:D,"",'2016'!AA:AA,"JRO"), 0)</f>
        <v>0</v>
      </c>
      <c r="AJ146" s="7" t="n">
        <f aca="false">IFERROR(AI146/AH146, 0)</f>
        <v>0</v>
      </c>
      <c r="AK146" s="0" t="n">
        <f aca="false">IFERROR(SUMIFS('2016'!$G:$G,'2016'!F:F,A146,'2016'!C:C,B146,'2016'!D:D,"",'2016'!AA:AA,"NRO",'2016'!L:L,"&lt;&gt;"), 0)</f>
        <v>0</v>
      </c>
      <c r="AL146" s="0" t="n">
        <f aca="false">IFERROR(SUMIFS('2016'!L:L,'2016'!F:F,A146,'2016'!C:C,B146,'2016'!D:D,"",'2016'!AA:AA,"NRO"), 0)</f>
        <v>0</v>
      </c>
      <c r="AM146" s="0" t="n">
        <f aca="false">IFERROR(AL146/AK146, 0)</f>
        <v>0</v>
      </c>
      <c r="AN146" s="0" t="n">
        <f aca="false">IFERROR(SUMIFS('2016'!$G:$G,'2016'!F:F,A146,'2016'!C:C,B146,'2016'!D:D,"",'2016'!AA:AA,"CRO",'2016'!L:L,"&lt;&gt;"), 0)</f>
        <v>0</v>
      </c>
      <c r="AO146" s="0" t="n">
        <f aca="false">IFERROR(SUMIFS('2016'!L:L,'2016'!F:F,A146,'2016'!C:C,B146,'2016'!D:D,"",'2016'!AA:AA,"CRO"), 0)</f>
        <v>0</v>
      </c>
      <c r="AP146" s="0" t="n">
        <f aca="false">IFERROR(AO146/AN146, 0)</f>
        <v>0</v>
      </c>
      <c r="AQ146" s="0" t="n">
        <f aca="false">SUM(AT146,AW146,AZ146)</f>
        <v>0</v>
      </c>
      <c r="AR146" s="0" t="n">
        <f aca="false">SUM(AU146,AX146,BA146)</f>
        <v>0</v>
      </c>
      <c r="AS146" s="7" t="n">
        <f aca="false">IFERROR(AR146/AQ146, 0)</f>
        <v>0</v>
      </c>
      <c r="AT146" s="0" t="n">
        <f aca="false">IFERROR(SUMIFS('2015'!$G:$G,'2015'!F:F,A146,'2015'!C:C,B146,'2015'!D:D,"",'2015'!AA:AA,"JRO",'2015'!L:L,"&lt;&gt;"), 0)</f>
        <v>0</v>
      </c>
      <c r="AU146" s="0" t="n">
        <f aca="false">IFERROR(SUMIFS('2015'!L:L,'2015'!F:F,A146,'2015'!C:C,B146,'2015'!D:D,"",'2015'!AA:AA,"JRO"), 0)</f>
        <v>0</v>
      </c>
      <c r="AV146" s="0" t="n">
        <f aca="false">IFERROR(AU146/AT146, 0)</f>
        <v>0</v>
      </c>
      <c r="AW146" s="0" t="n">
        <f aca="false">IFERROR(SUMIFS('2015'!$G:$G,'2015'!F:F,A146,'2015'!C:C,B146,'2015'!D:D,"",'2015'!AA:AA,"NRO",'2015'!L:L,"&lt;&gt;"), 0)</f>
        <v>0</v>
      </c>
      <c r="AX146" s="0" t="n">
        <f aca="false">IFERROR(SUMIFS('2015'!L:L,'2015'!F:F,A146,'2015'!C:C,B146,'2015'!D:D,"",'2015'!AA:AA,"NRO"), 0)</f>
        <v>0</v>
      </c>
      <c r="AY146" s="0" t="n">
        <f aca="false">IFERROR(AX146/AW146, 0)</f>
        <v>0</v>
      </c>
      <c r="AZ146" s="0" t="n">
        <f aca="false">IFERROR(SUMIFS('2015'!$G:$G,'2015'!F:F,A146,'2015'!C:C,B146,'2015'!D:D,"",'2015'!AA:AA,"CRO",'2015'!L:L,"&lt;&gt;"), 0)</f>
        <v>0</v>
      </c>
      <c r="BA146" s="0" t="n">
        <f aca="false">IFERROR(SUMIFS('2015'!L:L,'2015'!F:F,A146,'2015'!C:C,B146,'2015'!D:D,"",'2015'!AA:AA,"CRO"), 0)</f>
        <v>0</v>
      </c>
      <c r="BB146" s="0" t="n">
        <f aca="false">IFERROR(BA146/AZ146, 0)</f>
        <v>0</v>
      </c>
      <c r="BC146" s="0" t="n">
        <f aca="false">SUM(BF146,BI146)</f>
        <v>0</v>
      </c>
      <c r="BD146" s="0" t="n">
        <f aca="false">SUM(BG146,BJ146)</f>
        <v>0</v>
      </c>
      <c r="BE146" s="7" t="n">
        <f aca="false">IFERROR(BD146/BC146, 0)</f>
        <v>0</v>
      </c>
      <c r="BF146" s="0" t="n">
        <f aca="false">IFERROR(SUMIFS('2014'!$G:$G,'2014'!F:F,A146,'2014'!C:C,B146,'2014'!D:D,"",'2014'!AA:AA,"JRO",'2014'!L:L,"&lt;&gt;"), 0)</f>
        <v>0</v>
      </c>
      <c r="BG146" s="0" t="n">
        <f aca="false">IFERROR(SUMIFS('2014'!L:L,'2014'!F:F,A146,'2014'!C:C,B146,'2014'!D:D,"",'2014'!AA:AA,"JRO"), 0)</f>
        <v>0</v>
      </c>
      <c r="BH146" s="7" t="n">
        <f aca="false">IFERROR(BG146/BF146, 0)</f>
        <v>0</v>
      </c>
      <c r="BI146" s="0" t="n">
        <f aca="false">IFERROR(SUMIFS('2014'!$G:$G,'2014'!F:F,A146,'2014'!C:C,B146,'2014'!D:D,"",'2014'!AA:AA,"CRO",'2014'!L:L,"&lt;&gt;"), 0)</f>
        <v>0</v>
      </c>
      <c r="BJ146" s="0" t="n">
        <f aca="false">IFERROR(SUMIFS('2014'!L:L,'2014'!F:F,A146,'2014'!C:C,B146,'2014'!D:D,"",'2014'!AA:AA,"CRO"), 0)</f>
        <v>0</v>
      </c>
      <c r="BK146" s="0" t="n">
        <f aca="false">IFERROR(BJ146/BI146, 0)</f>
        <v>0</v>
      </c>
      <c r="BL146" s="0" t="n">
        <f aca="false">IFERROR(SUMIFS('2013'!$G:$G,'2013'!F:F,A146,'2013'!C:C,B146,'2013'!D:D,"",'2013'!AA:AA,"JRO",'2013'!L:L,"&lt;&gt;"), 0)</f>
        <v>0</v>
      </c>
      <c r="BM146" s="0" t="n">
        <f aca="false">IFERROR(SUMIFS('2013'!L:L,'2013'!F:F,A146,'2013'!C:C,B146,'2013'!D:D,"",'2013'!AA:AA,"JRO"), 0)</f>
        <v>0</v>
      </c>
      <c r="BN146" s="0" t="n">
        <f aca="false">IFERROR(BM146/BL146, 0)</f>
        <v>0</v>
      </c>
      <c r="BO146" s="0" t="n">
        <f aca="false">IFERROR(SUMIFS('2012'!$G:$G,'2012'!F:F,A146,'2012'!C:C,B146,'2012'!D:D,"",'2012'!AA:AA,"JRO",'2012'!L:L,"&lt;&gt;"), 0)</f>
        <v>0</v>
      </c>
      <c r="BP146" s="0" t="n">
        <f aca="false">IFERROR(SUMIFS('2012'!L:L,'2012'!F:F,A146,'2012'!C:C,B146,'2012'!D:D,"",'2012'!AA:AA,"JRO"), 0)</f>
        <v>0</v>
      </c>
      <c r="BQ146" s="0" t="n">
        <f aca="false">IFERROR(BP146/BO146, 0)</f>
        <v>0</v>
      </c>
      <c r="BR146" s="0" t="n">
        <f aca="false">IFERROR(SUMIFS('2011'!$G:$G,'2011'!F:F,A146,'2011'!C:C,B146,'2011'!D:D,"",'2011'!AA:AA,"JRO",'2011'!L:L,"&lt;&gt;"), 0)</f>
        <v>0</v>
      </c>
      <c r="BS146" s="0" t="n">
        <f aca="false">IFERROR(SUMIFS('2011'!L:L,'2011'!F:F,A146,'2011'!C:C,B146,'2011'!D:D,"",'2011'!AA:AA,"JRO"), 0)</f>
        <v>0</v>
      </c>
      <c r="BT146" s="7" t="n">
        <f aca="false">IFERROR(BS146/BR146, 0)</f>
        <v>0</v>
      </c>
      <c r="BU146" s="0" t="n">
        <f aca="false">IFERROR(SUMIFS('2010'!$G:$G,'2010'!F:F,A146,'2010'!C:C,B146,'2010'!D:D,"",'2010'!AA:AA,"JRO",'2010'!L:L,"&lt;&gt;"), 0)</f>
        <v>0</v>
      </c>
      <c r="BV146" s="0" t="n">
        <f aca="false">IFERROR(SUMIFS('2010'!L:L,'2010'!F:F,A146,'2010'!C:C,B146,'2010'!D:D,"",'2010'!AA:AA,"JRO"), 0)</f>
        <v>0</v>
      </c>
      <c r="BW146" s="7" t="n">
        <f aca="false">IFERROR(BV146/BU146, 0)</f>
        <v>0</v>
      </c>
      <c r="BX146" s="0" t="n">
        <f aca="false">IFERROR(SUMIFS('2009'!$G:$G,'2009'!F:F,A146,'2009'!C:C,B146,'2009'!D:D,"",'2009'!AA:AA,"JRO",'2009'!L:L,"&lt;&gt;"), 0)</f>
        <v>0</v>
      </c>
      <c r="BY146" s="0" t="n">
        <f aca="false">IFERROR(SUMIFS('2009'!L:L,'2009'!F:F,A146,'2009'!C:C,B146,'2009'!D:D,"",'2009'!AA:AA,"JRO"), 0)</f>
        <v>0</v>
      </c>
      <c r="BZ146" s="7" t="n">
        <f aca="false">IFERROR(BY146/BX146, 0)</f>
        <v>0</v>
      </c>
    </row>
    <row r="147" customFormat="false" ht="15" hidden="false" customHeight="false" outlineLevel="0" collapsed="false">
      <c r="A147" s="0" t="s">
        <v>97</v>
      </c>
      <c r="B147" s="13" t="s">
        <v>48</v>
      </c>
      <c r="C147" s="56" t="n">
        <f aca="false">IFERROR(AVERAGEIFS(I147:BZ147,I$2:BZ$2,"JRO escorts per deportee",I147:BZ147,"&lt;&gt;0"), 0)</f>
        <v>3.85864978902954</v>
      </c>
      <c r="D147" s="13" t="n">
        <f aca="false">IFERROR(AVERAGEIFS(I147:BZ147,I$2:BZ$2,"NRO escorts per deportee",I147:BZ147,"&lt;&gt;0"), 0)</f>
        <v>0</v>
      </c>
      <c r="E147" s="13" t="n">
        <f aca="false">IFERROR(AVERAGEIFS(I147:BZ147,I$2:BZ$2,"CRO escorts per deportee",I147:BZ147,"&lt;&gt;0"), 0)</f>
        <v>0</v>
      </c>
      <c r="G147" s="0" t="n">
        <f aca="false">SUM(J147,M147,P147)</f>
        <v>79</v>
      </c>
      <c r="H147" s="0" t="n">
        <f aca="false">SUM(K147,N147,Q147)</f>
        <v>241</v>
      </c>
      <c r="I147" s="7" t="n">
        <f aca="false">IFERROR(H147/G147, 0)</f>
        <v>3.0506329113924</v>
      </c>
      <c r="J147" s="0" t="n">
        <f aca="false">IFERROR(SUMIFS('2018'!$H:$H,'2018'!$C:$C,B147,'2018'!$F:$F,A147,'2018'!AA:AA,"JRO",'2018'!P:P,"&lt;&gt;")+SUMIFS('2018'!$I:$I,'2018'!$D:$D,B147,'2018'!$F:$F,A147,'2018'!AA:AA,"JRO",'2018'!Q:Q,"&lt;&gt;")+SUMIFS('2018'!$J:$J,'2018'!$E:$E,B147,'2018'!$F:$F,A147,'2018'!AA:AA,"JRO",'2018'!R:R,"&lt;&gt;"), 0)</f>
        <v>79</v>
      </c>
      <c r="K147" s="0" t="n">
        <f aca="false">IFERROR(SUMIFS('2018'!M:M,'2018'!AA:AA,"JRO",'2018'!F:F,A147,'2018'!C:C,B147)+SUMIFS('2018'!P:P,'2018'!AA:AA,"JRO",'2018'!F:F,A147,'2018'!C:C,B147)+SUMIFS('2018'!N:N,'2018'!AA:AA,"JRO",'2018'!F:F,A147,'2018'!D:D,B147)+SUMIFS('2018'!N:N,'2018'!AA:AA,"JRO",'2018'!F:F,A147,'2018'!D:D,B147)+SUMIFS('2018'!O:O,'2018'!AA:AA,"JRO",'2018'!F:F,A147,'2018'!E:E,B147)+SUMIFS('2018'!R:R,'2018'!AA:AA,"JRO",'2018'!F:F,A147,'2018'!E:E,B147), 0)</f>
        <v>241</v>
      </c>
      <c r="L147" s="7" t="n">
        <f aca="false">IFERROR(K147/J147, 0)</f>
        <v>3.0506329113924</v>
      </c>
      <c r="M147" s="0" t="n">
        <f aca="false">IFERROR(SUMIFS('2018'!$H:$H,'2018'!$C:$C,B147,'2018'!$F:$F,A147,'2018'!AA:AA,"NRO",'2018'!P:P,"&lt;&gt;")+SUMIFS('2018'!$I:$I,'2018'!$D:$D,B147,'2018'!$F:$F,A147,'2018'!AA:AA,"NRO",'2018'!Q:Q,"&lt;&gt;")+SUMIFS('2018'!$J:$J,'2018'!$E:$E,B147,'2018'!$F:$F,A147,'2018'!AA:AA,"NRO",'2018'!R:R,"&lt;&gt;"), 0)</f>
        <v>0</v>
      </c>
      <c r="N147" s="0" t="n">
        <f aca="false">IFERROR(SUMIFS('2018'!M:M,'2018'!AA:AA,"NRO",'2018'!F:F,A147,'2018'!C:C,B147)+SUMIFS('2018'!P:P,'2018'!AA:AA,"NRO",'2018'!F:F,A147,'2018'!C:C,B147)+SUMIFS('2018'!N:N,'2018'!AA:AA,"NRO",'2018'!F:F,A147,'2018'!D:D,B147)+SUMIFS('2018'!N:N,'2018'!AA:AA,"NRO",'2018'!F:F,A147,'2018'!D:D,B147)+SUMIFS('2018'!O:O,'2018'!AA:AA,"NRO",'2018'!F:F,A147,'2018'!E:E,B147)+SUMIFS('2018'!R:R,'2018'!AA:AA,"NRO",'2018'!F:F,A147,'2018'!E:E,B147), 0)</f>
        <v>0</v>
      </c>
      <c r="O147" s="7" t="n">
        <f aca="false">IFERROR(N147/M147, 0)</f>
        <v>0</v>
      </c>
      <c r="P147" s="0" t="n">
        <f aca="false">IFERROR(SUMIFS('2018'!$H:$H,'2018'!$C:$C,B147,'2018'!$F:$F,A147,'2018'!AA:AA,"CRO")+SUMIFS('2018'!$I:$I,'2018'!$D:$D,B147,'2018'!$F:$F,A147,'2018'!AA:AA,"CRO")+SUMIFS('2018'!$J:$J,'2018'!$E:$E,B147,'2018'!$F:$F,A147,'2018'!AA:AA,"CRO"), 0)</f>
        <v>0</v>
      </c>
      <c r="Q147" s="0" t="n">
        <f aca="false">IFERROR(SUMIFS('2018'!M:M,'2018'!AA:AA,"CRO",'2018'!F:F,A147,'2018'!C:C,B147)+SUMIFS('2018'!P:P,'2018'!AA:AA,"CRO",'2018'!F:F,A147,'2018'!C:C,B147)+SUMIFS('2018'!N:N,'2018'!AA:AA,"CRO",'2018'!F:F,A147,'2018'!D:D,B147)+SUMIFS('2018'!N:N,'2018'!AA:AA,"CRO",'2018'!F:F,A147,'2018'!D:D,B147)+SUMIFS('2018'!O:O,'2018'!AA:AA,"CRO",'2018'!F:F,A147,'2018'!E:E,B147)+SUMIFS('2018'!R:R,'2018'!AA:AA,"CRO",'2018'!F:F,A147,'2018'!E:E,B147), 0)</f>
        <v>0</v>
      </c>
      <c r="R147" s="7" t="n">
        <f aca="false">IFERROR(Q147/P147, 0)</f>
        <v>0</v>
      </c>
      <c r="S147" s="7" t="n">
        <f aca="false">SUM(V147,Y147,AB147)</f>
        <v>3</v>
      </c>
      <c r="T147" s="7" t="n">
        <f aca="false">SUM(W147,Z147,AC147)</f>
        <v>14</v>
      </c>
      <c r="U147" s="7" t="n">
        <f aca="false">IFERROR(T147/S147, 0)</f>
        <v>4.66666666666667</v>
      </c>
      <c r="V147" s="0" t="n">
        <f aca="false">SUMIFS('2017'!$H:$H,'2017'!$C:$C,B147,'2017'!$F:$F,A147,'2017'!AA:AA,"JRO",'2017'!P:P,"&lt;&gt;")+SUMIFS('2017'!$I:$I,'2017'!$D:$D,B147,'2017'!$F:$F,A147,'2017'!AA:AA,"JRO",'2017'!Q:Q,"&lt;&gt;")+SUMIFS('2017'!$J:$J,'2017'!$E:$E,B147,'2017'!$F:$F,A147,'2017'!AA:AA,"JRO",'2017'!R:R,"&lt;&gt;")</f>
        <v>3</v>
      </c>
      <c r="W147" s="0" t="n">
        <f aca="false">IFERROR(SUMIFS('2017'!M:M,'2017'!AA:AA,"JRO",'2017'!F:F,A147,'2017'!C:C,B147)+SUMIFS('2017'!P:P,'2017'!AA:AA,"JRO",'2017'!F:F,A147,'2017'!C:C,B147)+SUMIFS('2017'!N:N,'2017'!AA:AA,"JRO",'2017'!F:F,A147,'2017'!D:D,B147)+SUMIFS('2017'!N:N,'2017'!AA:AA,"JRO",'2017'!F:F,A147,'2017'!D:D,B147)+SUMIFS('2017'!O:O,'2017'!AA:AA,"JRO",'2017'!F:F,A147,'2017'!E:E,B147)+SUMIFS('2017'!R:R,'2017'!AA:AA,"JRO",'2017'!F:F,A147,'2017'!E:E,B147), 0)</f>
        <v>14</v>
      </c>
      <c r="X147" s="7" t="n">
        <f aca="false">IFERROR(W147/V147, 0)</f>
        <v>4.66666666666667</v>
      </c>
      <c r="Y147" s="0" t="n">
        <f aca="false">IFERROR(SUMIFS('2017'!$H:$H,'2017'!$C:$C,B147,'2017'!$F:$F,A147,'2017'!AA:AA,"NRO",'2017'!P:P,"&lt;&gt;")+SUMIFS('2017'!$I:$I,'2017'!$D:$D,B147,'2017'!$F:$F,A147,'2017'!AA:AA,"NRO",'2017'!Q:Q,"&lt;&gt;")+SUMIFS('2017'!$J:$J,'2017'!$E:$E,B147,'2017'!$F:$F,A147,'2017'!AA:AA,"NRO",'2017'!R:R,"&lt;&gt;"), 0)</f>
        <v>0</v>
      </c>
      <c r="Z147" s="0" t="n">
        <f aca="false">IFERROR(SUMIFS('2017'!M:M,'2017'!AA:AA,"NRO",'2017'!F:F,A147,'2017'!C:C,B147)+SUMIFS('2017'!P:P,'2017'!AA:AA,"NRO",'2017'!F:F,A147,'2017'!C:C,B147)+SUMIFS('2017'!N:N,'2017'!AA:AA,"NRO",'2017'!F:F,A147,'2017'!D:D,B147)+SUMIFS('2017'!N:N,'2017'!AA:AA,"NRO",'2017'!F:F,A147,'2017'!D:D,B147)+SUMIFS('2017'!O:O,'2017'!AA:AA,"NRO",'2017'!F:F,A147,'2017'!E:E,B147)+SUMIFS('2017'!R:R,'2017'!AA:AA,"NRO",'2017'!F:F,A147,'2017'!E:E,B147), 0)</f>
        <v>0</v>
      </c>
      <c r="AA147" s="7" t="n">
        <f aca="false">IFERROR(Z147/Y147, 0)</f>
        <v>0</v>
      </c>
      <c r="AB147" s="0" t="n">
        <f aca="false">IFERROR(SUMIFS('2017'!$H:$H,'2017'!$C:$C,B147,'2017'!$F:$F,A147,'2017'!AA:AA,"CRO",'2017'!P:P,"&lt;&gt;")+SUMIFS('2017'!$I:$I,'2017'!$D:$D,B147,'2017'!$F:$F,A147,'2017'!AA:AA,"CRO",'2017'!Q:Q,"&lt;&gt;")+SUMIFS('2017'!$J:$J,'2017'!$E:$E,B147,'2017'!$F:$F,A147,'2017'!AA:AA,"CRO",'2017'!R:R,"&lt;&gt;"), 0)</f>
        <v>0</v>
      </c>
      <c r="AC147" s="0" t="n">
        <f aca="false">IFERROR(SUMIFS('2017'!M:M,'2017'!AA:AA,"CRO",'2017'!F:F,A147,'2017'!C:C,B147)+SUMIFS('2017'!P:P,'2017'!AA:AA,"CRO",'2017'!F:F,A147,'2017'!C:C,B147)+SUMIFS('2017'!N:N,'2017'!AA:AA,"CRO",'2017'!F:F,A147,'2017'!D:D,B147)+SUMIFS('2017'!N:N,'2017'!AA:AA,"CRO",'2017'!F:F,A147,'2017'!D:D,B147)+SUMIFS('2017'!O:O,'2017'!AA:AA,"CRO",'2017'!F:F,A147,'2017'!E:E,B147)+SUMIFS('2017'!R:R,'2017'!AA:AA,"CRO",'2017'!F:F,A147,'2017'!E:E,B147), 0)</f>
        <v>0</v>
      </c>
      <c r="AD147" s="0" t="n">
        <f aca="false">IFERROR(AC147/AB147, 0)</f>
        <v>0</v>
      </c>
      <c r="AE147" s="0" t="n">
        <f aca="false">SUM(AH147,AK147,AN147)</f>
        <v>0</v>
      </c>
      <c r="AF147" s="0" t="n">
        <f aca="false">SUM(AI147,AL147,AO147)</f>
        <v>0</v>
      </c>
      <c r="AG147" s="7" t="n">
        <f aca="false">IFERROR(AF147/AE147, 0)</f>
        <v>0</v>
      </c>
      <c r="AH147" s="0" t="n">
        <f aca="false">IFERROR(SUMIFS('2016'!$G:$G,'2016'!F:F,A147,'2016'!C:C,B147,'2016'!D:D,"",'2016'!AA:AA,"JRO",'2016'!L:L,"&lt;&gt;"), 0)</f>
        <v>0</v>
      </c>
      <c r="AI147" s="0" t="n">
        <f aca="false">IFERROR(SUMIFS('2016'!L:L,'2016'!F:F,A147,'2016'!C:C,B147,'2016'!D:D,"",'2016'!AA:AA,"JRO"), 0)</f>
        <v>0</v>
      </c>
      <c r="AJ147" s="7" t="n">
        <f aca="false">IFERROR(AI147/AH147, 0)</f>
        <v>0</v>
      </c>
      <c r="AK147" s="0" t="n">
        <f aca="false">IFERROR(SUMIFS('2016'!$G:$G,'2016'!F:F,A147,'2016'!C:C,B147,'2016'!D:D,"",'2016'!AA:AA,"NRO",'2016'!L:L,"&lt;&gt;"), 0)</f>
        <v>0</v>
      </c>
      <c r="AL147" s="0" t="n">
        <f aca="false">IFERROR(SUMIFS('2016'!L:L,'2016'!F:F,A147,'2016'!C:C,B147,'2016'!D:D,"",'2016'!AA:AA,"NRO"), 0)</f>
        <v>0</v>
      </c>
      <c r="AM147" s="0" t="n">
        <f aca="false">IFERROR(AL147/AK147, 0)</f>
        <v>0</v>
      </c>
      <c r="AN147" s="0" t="n">
        <f aca="false">IFERROR(SUMIFS('2016'!$G:$G,'2016'!F:F,A147,'2016'!C:C,B147,'2016'!D:D,"",'2016'!AA:AA,"CRO",'2016'!L:L,"&lt;&gt;"), 0)</f>
        <v>0</v>
      </c>
      <c r="AO147" s="0" t="n">
        <f aca="false">IFERROR(SUMIFS('2016'!L:L,'2016'!F:F,A147,'2016'!C:C,B147,'2016'!D:D,"",'2016'!AA:AA,"CRO"), 0)</f>
        <v>0</v>
      </c>
      <c r="AP147" s="0" t="n">
        <f aca="false">IFERROR(AO147/AN147, 0)</f>
        <v>0</v>
      </c>
      <c r="AQ147" s="0" t="n">
        <f aca="false">SUM(AT147,AW147,AZ147)</f>
        <v>0</v>
      </c>
      <c r="AR147" s="0" t="n">
        <f aca="false">SUM(AU147,AX147,BA147)</f>
        <v>0</v>
      </c>
      <c r="AS147" s="7" t="n">
        <f aca="false">IFERROR(AR147/AQ147, 0)</f>
        <v>0</v>
      </c>
      <c r="AT147" s="0" t="n">
        <f aca="false">IFERROR(SUMIFS('2015'!$G:$G,'2015'!F:F,A147,'2015'!C:C,B147,'2015'!D:D,"",'2015'!AA:AA,"JRO",'2015'!L:L,"&lt;&gt;"), 0)</f>
        <v>0</v>
      </c>
      <c r="AU147" s="0" t="n">
        <f aca="false">IFERROR(SUMIFS('2015'!L:L,'2015'!F:F,A147,'2015'!C:C,B147,'2015'!D:D,"",'2015'!AA:AA,"JRO"), 0)</f>
        <v>0</v>
      </c>
      <c r="AV147" s="0" t="n">
        <f aca="false">IFERROR(AU147/AT147, 0)</f>
        <v>0</v>
      </c>
      <c r="AW147" s="0" t="n">
        <f aca="false">IFERROR(SUMIFS('2015'!$G:$G,'2015'!F:F,A147,'2015'!C:C,B147,'2015'!D:D,"",'2015'!AA:AA,"NRO",'2015'!L:L,"&lt;&gt;"), 0)</f>
        <v>0</v>
      </c>
      <c r="AX147" s="0" t="n">
        <f aca="false">IFERROR(SUMIFS('2015'!L:L,'2015'!F:F,A147,'2015'!C:C,B147,'2015'!D:D,"",'2015'!AA:AA,"NRO"), 0)</f>
        <v>0</v>
      </c>
      <c r="AY147" s="0" t="n">
        <f aca="false">IFERROR(AX147/AW147, 0)</f>
        <v>0</v>
      </c>
      <c r="AZ147" s="0" t="n">
        <f aca="false">IFERROR(SUMIFS('2015'!$G:$G,'2015'!F:F,A147,'2015'!C:C,B147,'2015'!D:D,"",'2015'!AA:AA,"CRO",'2015'!L:L,"&lt;&gt;"), 0)</f>
        <v>0</v>
      </c>
      <c r="BA147" s="0" t="n">
        <f aca="false">IFERROR(SUMIFS('2015'!L:L,'2015'!F:F,A147,'2015'!C:C,B147,'2015'!D:D,"",'2015'!AA:AA,"CRO"), 0)</f>
        <v>0</v>
      </c>
      <c r="BB147" s="0" t="n">
        <f aca="false">IFERROR(BA147/AZ147, 0)</f>
        <v>0</v>
      </c>
      <c r="BC147" s="0" t="n">
        <f aca="false">SUM(BF147,BI147)</f>
        <v>0</v>
      </c>
      <c r="BD147" s="0" t="n">
        <f aca="false">SUM(BG147,BJ147)</f>
        <v>0</v>
      </c>
      <c r="BE147" s="7" t="n">
        <f aca="false">IFERROR(BD147/BC147, 0)</f>
        <v>0</v>
      </c>
      <c r="BF147" s="0" t="n">
        <f aca="false">IFERROR(SUMIFS('2014'!$G:$G,'2014'!F:F,A147,'2014'!C:C,B147,'2014'!D:D,"",'2014'!AA:AA,"JRO",'2014'!L:L,"&lt;&gt;"), 0)</f>
        <v>0</v>
      </c>
      <c r="BG147" s="0" t="n">
        <f aca="false">IFERROR(SUMIFS('2014'!L:L,'2014'!F:F,A147,'2014'!C:C,B147,'2014'!D:D,"",'2014'!AA:AA,"JRO"), 0)</f>
        <v>0</v>
      </c>
      <c r="BH147" s="7" t="n">
        <f aca="false">IFERROR(BG147/BF147, 0)</f>
        <v>0</v>
      </c>
      <c r="BI147" s="0" t="n">
        <f aca="false">IFERROR(SUMIFS('2014'!$G:$G,'2014'!F:F,A147,'2014'!C:C,B147,'2014'!D:D,"",'2014'!AA:AA,"CRO",'2014'!L:L,"&lt;&gt;"), 0)</f>
        <v>0</v>
      </c>
      <c r="BJ147" s="0" t="n">
        <f aca="false">IFERROR(SUMIFS('2014'!L:L,'2014'!F:F,A147,'2014'!C:C,B147,'2014'!D:D,"",'2014'!AA:AA,"CRO"), 0)</f>
        <v>0</v>
      </c>
      <c r="BK147" s="0" t="n">
        <f aca="false">IFERROR(BJ147/BI147, 0)</f>
        <v>0</v>
      </c>
      <c r="BL147" s="0" t="n">
        <f aca="false">IFERROR(SUMIFS('2013'!$G:$G,'2013'!F:F,A147,'2013'!C:C,B147,'2013'!D:D,"",'2013'!AA:AA,"JRO",'2013'!L:L,"&lt;&gt;"), 0)</f>
        <v>0</v>
      </c>
      <c r="BM147" s="0" t="n">
        <f aca="false">IFERROR(SUMIFS('2013'!L:L,'2013'!F:F,A147,'2013'!C:C,B147,'2013'!D:D,"",'2013'!AA:AA,"JRO"), 0)</f>
        <v>0</v>
      </c>
      <c r="BN147" s="0" t="n">
        <f aca="false">IFERROR(BM147/BL147, 0)</f>
        <v>0</v>
      </c>
      <c r="BO147" s="0" t="n">
        <f aca="false">IFERROR(SUMIFS('2012'!$G:$G,'2012'!F:F,A147,'2012'!C:C,B147,'2012'!D:D,"",'2012'!AA:AA,"JRO",'2012'!L:L,"&lt;&gt;"), 0)</f>
        <v>0</v>
      </c>
      <c r="BP147" s="0" t="n">
        <f aca="false">IFERROR(SUMIFS('2012'!L:L,'2012'!F:F,A147,'2012'!C:C,B147,'2012'!D:D,"",'2012'!AA:AA,"JRO"), 0)</f>
        <v>0</v>
      </c>
      <c r="BQ147" s="0" t="n">
        <f aca="false">IFERROR(BP147/BO147, 0)</f>
        <v>0</v>
      </c>
      <c r="BR147" s="0" t="n">
        <f aca="false">IFERROR(SUMIFS('2011'!$G:$G,'2011'!F:F,A147,'2011'!C:C,B147,'2011'!D:D,"",'2011'!AA:AA,"JRO",'2011'!L:L,"&lt;&gt;"), 0)</f>
        <v>0</v>
      </c>
      <c r="BS147" s="0" t="n">
        <f aca="false">IFERROR(SUMIFS('2011'!L:L,'2011'!F:F,A147,'2011'!C:C,B147,'2011'!D:D,"",'2011'!AA:AA,"JRO"), 0)</f>
        <v>0</v>
      </c>
      <c r="BT147" s="7" t="n">
        <f aca="false">IFERROR(BS147/BR147, 0)</f>
        <v>0</v>
      </c>
      <c r="BU147" s="0" t="n">
        <f aca="false">IFERROR(SUMIFS('2010'!$G:$G,'2010'!F:F,A147,'2010'!C:C,B147,'2010'!D:D,"",'2010'!AA:AA,"JRO",'2010'!L:L,"&lt;&gt;"), 0)</f>
        <v>0</v>
      </c>
      <c r="BV147" s="0" t="n">
        <f aca="false">IFERROR(SUMIFS('2010'!L:L,'2010'!F:F,A147,'2010'!C:C,B147,'2010'!D:D,"",'2010'!AA:AA,"JRO"), 0)</f>
        <v>0</v>
      </c>
      <c r="BW147" s="7" t="n">
        <f aca="false">IFERROR(BV147/BU147, 0)</f>
        <v>0</v>
      </c>
      <c r="BX147" s="0" t="n">
        <f aca="false">IFERROR(SUMIFS('2009'!$G:$G,'2009'!F:F,A147,'2009'!C:C,B147,'2009'!D:D,"",'2009'!AA:AA,"JRO",'2009'!L:L,"&lt;&gt;"), 0)</f>
        <v>0</v>
      </c>
      <c r="BY147" s="0" t="n">
        <f aca="false">IFERROR(SUMIFS('2009'!L:L,'2009'!F:F,A147,'2009'!C:C,B147,'2009'!D:D,"",'2009'!AA:AA,"JRO"), 0)</f>
        <v>0</v>
      </c>
      <c r="BZ147" s="7" t="n">
        <f aca="false">IFERROR(BY147/BX147, 0)</f>
        <v>0</v>
      </c>
    </row>
    <row r="148" customFormat="false" ht="15" hidden="false" customHeight="false" outlineLevel="0" collapsed="false">
      <c r="A148" s="0" t="s">
        <v>97</v>
      </c>
      <c r="B148" s="17" t="s">
        <v>63</v>
      </c>
      <c r="C148" s="56" t="n">
        <f aca="false">IFERROR(AVERAGEIFS(I148:BZ148,I$2:BZ$2,"JRO escorts per deportee",I148:BZ148,"&lt;&gt;0"), 0)</f>
        <v>2.38888888888889</v>
      </c>
      <c r="D148" s="13" t="n">
        <f aca="false">IFERROR(AVERAGEIFS(I148:BZ148,I$2:BZ$2,"NRO escorts per deportee",I148:BZ148,"&lt;&gt;0"), 0)</f>
        <v>0</v>
      </c>
      <c r="E148" s="13" t="n">
        <f aca="false">IFERROR(AVERAGEIFS(I148:BZ148,I$2:BZ$2,"CRO escorts per deportee",I148:BZ148,"&lt;&gt;0"), 0)</f>
        <v>0.442849548112706</v>
      </c>
      <c r="G148" s="0" t="n">
        <f aca="false">SUM(J148,M148,P148)</f>
        <v>803</v>
      </c>
      <c r="H148" s="0" t="n">
        <f aca="false">SUM(K148,N148,Q148)</f>
        <v>657</v>
      </c>
      <c r="I148" s="7" t="n">
        <f aca="false">IFERROR(H148/G148, 0)</f>
        <v>0.818181818181818</v>
      </c>
      <c r="J148" s="0" t="n">
        <f aca="false">IFERROR(SUMIFS('2018'!$H:$H,'2018'!$C:$C,B148,'2018'!$F:$F,A148,'2018'!AA:AA,"JRO",'2018'!P:P,"&lt;&gt;")+SUMIFS('2018'!$I:$I,'2018'!$D:$D,B148,'2018'!$F:$F,A148,'2018'!AA:AA,"JRO",'2018'!Q:Q,"&lt;&gt;")+SUMIFS('2018'!$J:$J,'2018'!$E:$E,B148,'2018'!$F:$F,A148,'2018'!AA:AA,"JRO",'2018'!R:R,"&lt;&gt;"), 0)</f>
        <v>0</v>
      </c>
      <c r="K148" s="0" t="n">
        <f aca="false">IFERROR(SUMIFS('2018'!M:M,'2018'!AA:AA,"JRO",'2018'!F:F,A148,'2018'!C:C,B148)+SUMIFS('2018'!P:P,'2018'!AA:AA,"JRO",'2018'!F:F,A148,'2018'!C:C,B148)+SUMIFS('2018'!N:N,'2018'!AA:AA,"JRO",'2018'!F:F,A148,'2018'!D:D,B148)+SUMIFS('2018'!N:N,'2018'!AA:AA,"JRO",'2018'!F:F,A148,'2018'!D:D,B148)+SUMIFS('2018'!O:O,'2018'!AA:AA,"JRO",'2018'!F:F,A148,'2018'!E:E,B148)+SUMIFS('2018'!R:R,'2018'!AA:AA,"JRO",'2018'!F:F,A148,'2018'!E:E,B148), 0)</f>
        <v>0</v>
      </c>
      <c r="L148" s="7" t="n">
        <f aca="false">IFERROR(K148/J148, 0)</f>
        <v>0</v>
      </c>
      <c r="M148" s="0" t="n">
        <f aca="false">IFERROR(SUMIFS('2018'!$H:$H,'2018'!$C:$C,B148,'2018'!$F:$F,A148,'2018'!AA:AA,"NRO",'2018'!P:P,"&lt;&gt;")+SUMIFS('2018'!$I:$I,'2018'!$D:$D,B148,'2018'!$F:$F,A148,'2018'!AA:AA,"NRO",'2018'!Q:Q,"&lt;&gt;")+SUMIFS('2018'!$J:$J,'2018'!$E:$E,B148,'2018'!$F:$F,A148,'2018'!AA:AA,"NRO",'2018'!R:R,"&lt;&gt;"), 0)</f>
        <v>0</v>
      </c>
      <c r="N148" s="0" t="n">
        <f aca="false">IFERROR(SUMIFS('2018'!M:M,'2018'!AA:AA,"NRO",'2018'!F:F,A148,'2018'!C:C,B148)+SUMIFS('2018'!P:P,'2018'!AA:AA,"NRO",'2018'!F:F,A148,'2018'!C:C,B148)+SUMIFS('2018'!N:N,'2018'!AA:AA,"NRO",'2018'!F:F,A148,'2018'!D:D,B148)+SUMIFS('2018'!N:N,'2018'!AA:AA,"NRO",'2018'!F:F,A148,'2018'!D:D,B148)+SUMIFS('2018'!O:O,'2018'!AA:AA,"NRO",'2018'!F:F,A148,'2018'!E:E,B148)+SUMIFS('2018'!R:R,'2018'!AA:AA,"NRO",'2018'!F:F,A148,'2018'!E:E,B148), 0)</f>
        <v>0</v>
      </c>
      <c r="O148" s="7" t="n">
        <f aca="false">IFERROR(N148/M148, 0)</f>
        <v>0</v>
      </c>
      <c r="P148" s="0" t="n">
        <f aca="false">IFERROR(SUMIFS('2018'!$H:$H,'2018'!$C:$C,B148,'2018'!$F:$F,A148,'2018'!AA:AA,"CRO")+SUMIFS('2018'!$I:$I,'2018'!$D:$D,B148,'2018'!$F:$F,A148,'2018'!AA:AA,"CRO")+SUMIFS('2018'!$J:$J,'2018'!$E:$E,B148,'2018'!$F:$F,A148,'2018'!AA:AA,"CRO"), 0)</f>
        <v>803</v>
      </c>
      <c r="Q148" s="0" t="n">
        <f aca="false">IFERROR(SUMIFS('2018'!M:M,'2018'!AA:AA,"CRO",'2018'!F:F,A148,'2018'!C:C,B148)+SUMIFS('2018'!P:P,'2018'!AA:AA,"CRO",'2018'!F:F,A148,'2018'!C:C,B148)+SUMIFS('2018'!N:N,'2018'!AA:AA,"CRO",'2018'!F:F,A148,'2018'!D:D,B148)+SUMIFS('2018'!N:N,'2018'!AA:AA,"CRO",'2018'!F:F,A148,'2018'!D:D,B148)+SUMIFS('2018'!O:O,'2018'!AA:AA,"CRO",'2018'!F:F,A148,'2018'!E:E,B148)+SUMIFS('2018'!R:R,'2018'!AA:AA,"CRO",'2018'!F:F,A148,'2018'!E:E,B148), 0)</f>
        <v>657</v>
      </c>
      <c r="R148" s="7" t="n">
        <f aca="false">IFERROR(Q148/P148, 0)</f>
        <v>0.818181818181818</v>
      </c>
      <c r="S148" s="7" t="n">
        <f aca="false">SUM(V148,Y148,AB148)</f>
        <v>327</v>
      </c>
      <c r="T148" s="7" t="n">
        <f aca="false">SUM(W148,Z148,AC148)</f>
        <v>208</v>
      </c>
      <c r="U148" s="7" t="n">
        <f aca="false">IFERROR(T148/S148, 0)</f>
        <v>0.636085626911315</v>
      </c>
      <c r="V148" s="0" t="n">
        <f aca="false">SUMIFS('2017'!$H:$H,'2017'!$C:$C,B148,'2017'!$F:$F,A148,'2017'!AA:AA,"JRO",'2017'!P:P,"&lt;&gt;")+SUMIFS('2017'!$I:$I,'2017'!$D:$D,B148,'2017'!$F:$F,A148,'2017'!AA:AA,"JRO",'2017'!Q:Q,"&lt;&gt;")+SUMIFS('2017'!$J:$J,'2017'!$E:$E,B148,'2017'!$F:$F,A148,'2017'!AA:AA,"JRO",'2017'!R:R,"&lt;&gt;")</f>
        <v>80</v>
      </c>
      <c r="W148" s="0" t="n">
        <f aca="false">IFERROR(SUMIFS('2017'!M:M,'2017'!AA:AA,"JRO",'2017'!F:F,A148,'2017'!C:C,B148)+SUMIFS('2017'!P:P,'2017'!AA:AA,"JRO",'2017'!F:F,A148,'2017'!C:C,B148)+SUMIFS('2017'!N:N,'2017'!AA:AA,"JRO",'2017'!F:F,A148,'2017'!D:D,B148)+SUMIFS('2017'!N:N,'2017'!AA:AA,"JRO",'2017'!F:F,A148,'2017'!D:D,B148)+SUMIFS('2017'!O:O,'2017'!AA:AA,"JRO",'2017'!F:F,A148,'2017'!E:E,B148)+SUMIFS('2017'!R:R,'2017'!AA:AA,"JRO",'2017'!F:F,A148,'2017'!E:E,B148), 0)</f>
        <v>0</v>
      </c>
      <c r="X148" s="7" t="n">
        <f aca="false">IFERROR(W148/V148, 0)</f>
        <v>0</v>
      </c>
      <c r="Y148" s="0" t="n">
        <f aca="false">IFERROR(SUMIFS('2017'!$H:$H,'2017'!$C:$C,B148,'2017'!$F:$F,A148,'2017'!AA:AA,"NRO",'2017'!P:P,"&lt;&gt;")+SUMIFS('2017'!$I:$I,'2017'!$D:$D,B148,'2017'!$F:$F,A148,'2017'!AA:AA,"NRO",'2017'!Q:Q,"&lt;&gt;")+SUMIFS('2017'!$J:$J,'2017'!$E:$E,B148,'2017'!$F:$F,A148,'2017'!AA:AA,"NRO",'2017'!R:R,"&lt;&gt;"), 0)</f>
        <v>0</v>
      </c>
      <c r="Z148" s="0" t="n">
        <f aca="false">IFERROR(SUMIFS('2017'!M:M,'2017'!AA:AA,"NRO",'2017'!F:F,A148,'2017'!C:C,B148)+SUMIFS('2017'!P:P,'2017'!AA:AA,"NRO",'2017'!F:F,A148,'2017'!C:C,B148)+SUMIFS('2017'!N:N,'2017'!AA:AA,"NRO",'2017'!F:F,A148,'2017'!D:D,B148)+SUMIFS('2017'!N:N,'2017'!AA:AA,"NRO",'2017'!F:F,A148,'2017'!D:D,B148)+SUMIFS('2017'!O:O,'2017'!AA:AA,"NRO",'2017'!F:F,A148,'2017'!E:E,B148)+SUMIFS('2017'!R:R,'2017'!AA:AA,"NRO",'2017'!F:F,A148,'2017'!E:E,B148), 0)</f>
        <v>0</v>
      </c>
      <c r="AA148" s="7" t="n">
        <f aca="false">IFERROR(Z148/Y148, 0)</f>
        <v>0</v>
      </c>
      <c r="AB148" s="0" t="n">
        <f aca="false">IFERROR(SUMIFS('2017'!$H:$H,'2017'!$C:$C,B148,'2017'!$F:$F,A148,'2017'!AA:AA,"CRO",'2017'!P:P,"&lt;&gt;")+SUMIFS('2017'!$I:$I,'2017'!$D:$D,B148,'2017'!$F:$F,A148,'2017'!AA:AA,"CRO",'2017'!Q:Q,"&lt;&gt;")+SUMIFS('2017'!$J:$J,'2017'!$E:$E,B148,'2017'!$F:$F,A148,'2017'!AA:AA,"CRO",'2017'!R:R,"&lt;&gt;"), 0)</f>
        <v>247</v>
      </c>
      <c r="AC148" s="0" t="n">
        <f aca="false">IFERROR(SUMIFS('2017'!M:M,'2017'!AA:AA,"CRO",'2017'!F:F,A148,'2017'!C:C,B148)+SUMIFS('2017'!P:P,'2017'!AA:AA,"CRO",'2017'!F:F,A148,'2017'!C:C,B148)+SUMIFS('2017'!N:N,'2017'!AA:AA,"CRO",'2017'!F:F,A148,'2017'!D:D,B148)+SUMIFS('2017'!N:N,'2017'!AA:AA,"CRO",'2017'!F:F,A148,'2017'!D:D,B148)+SUMIFS('2017'!O:O,'2017'!AA:AA,"CRO",'2017'!F:F,A148,'2017'!E:E,B148)+SUMIFS('2017'!R:R,'2017'!AA:AA,"CRO",'2017'!F:F,A148,'2017'!E:E,B148), 0)</f>
        <v>208</v>
      </c>
      <c r="AD148" s="0" t="n">
        <f aca="false">IFERROR(AC148/AB148, 0)</f>
        <v>0.842105263157895</v>
      </c>
      <c r="AE148" s="0" t="n">
        <f aca="false">SUM(AH148,AK148,AN148)</f>
        <v>27</v>
      </c>
      <c r="AF148" s="0" t="n">
        <f aca="false">SUM(AI148,AL148,AO148)</f>
        <v>1</v>
      </c>
      <c r="AG148" s="7" t="n">
        <f aca="false">IFERROR(AF148/AE148, 0)</f>
        <v>0.037037037037037</v>
      </c>
      <c r="AH148" s="0" t="n">
        <f aca="false">IFERROR(SUMIFS('2016'!$G:$G,'2016'!F:F,A148,'2016'!C:C,B148,'2016'!D:D,"",'2016'!AA:AA,"JRO",'2016'!L:L,"&lt;&gt;"), 0)</f>
        <v>0</v>
      </c>
      <c r="AI148" s="0" t="n">
        <f aca="false">IFERROR(SUMIFS('2016'!L:L,'2016'!F:F,A148,'2016'!C:C,B148,'2016'!D:D,"",'2016'!AA:AA,"JRO"), 0)</f>
        <v>0</v>
      </c>
      <c r="AJ148" s="7" t="n">
        <f aca="false">IFERROR(AI148/AH148, 0)</f>
        <v>0</v>
      </c>
      <c r="AK148" s="0" t="n">
        <f aca="false">IFERROR(SUMIFS('2016'!$G:$G,'2016'!F:F,A148,'2016'!C:C,B148,'2016'!D:D,"",'2016'!AA:AA,"NRO",'2016'!L:L,"&lt;&gt;"), 0)</f>
        <v>0</v>
      </c>
      <c r="AL148" s="0" t="n">
        <f aca="false">IFERROR(SUMIFS('2016'!L:L,'2016'!F:F,A148,'2016'!C:C,B148,'2016'!D:D,"",'2016'!AA:AA,"NRO"), 0)</f>
        <v>0</v>
      </c>
      <c r="AM148" s="0" t="n">
        <f aca="false">IFERROR(AL148/AK148, 0)</f>
        <v>0</v>
      </c>
      <c r="AN148" s="0" t="n">
        <f aca="false">IFERROR(SUMIFS('2016'!$G:$G,'2016'!F:F,A148,'2016'!C:C,B148,'2016'!D:D,"",'2016'!AA:AA,"CRO",'2016'!L:L,"&lt;&gt;"), 0)</f>
        <v>27</v>
      </c>
      <c r="AO148" s="0" t="n">
        <f aca="false">IFERROR(SUMIFS('2016'!L:L,'2016'!F:F,A148,'2016'!C:C,B148,'2016'!D:D,"",'2016'!AA:AA,"CRO"), 0)</f>
        <v>1</v>
      </c>
      <c r="AP148" s="0" t="n">
        <f aca="false">IFERROR(AO148/AN148, 0)</f>
        <v>0.037037037037037</v>
      </c>
      <c r="AQ148" s="0" t="n">
        <f aca="false">SUM(AT148,AW148,AZ148)</f>
        <v>33</v>
      </c>
      <c r="AR148" s="0" t="n">
        <f aca="false">SUM(AU148,AX148,BA148)</f>
        <v>21</v>
      </c>
      <c r="AS148" s="7" t="n">
        <f aca="false">IFERROR(AR148/AQ148, 0)</f>
        <v>0.636363636363636</v>
      </c>
      <c r="AT148" s="0" t="n">
        <f aca="false">IFERROR(SUMIFS('2015'!$G:$G,'2015'!F:F,A148,'2015'!C:C,B148,'2015'!D:D,"",'2015'!AA:AA,"JRO",'2015'!L:L,"&lt;&gt;"), 0)</f>
        <v>6</v>
      </c>
      <c r="AU148" s="0" t="n">
        <f aca="false">IFERROR(SUMIFS('2015'!L:L,'2015'!F:F,A148,'2015'!C:C,B148,'2015'!D:D,"",'2015'!AA:AA,"JRO"), 0)</f>
        <v>19</v>
      </c>
      <c r="AV148" s="0" t="n">
        <f aca="false">IFERROR(AU148/AT148, 0)</f>
        <v>3.16666666666667</v>
      </c>
      <c r="AW148" s="0" t="n">
        <f aca="false">IFERROR(SUMIFS('2015'!$G:$G,'2015'!F:F,A148,'2015'!C:C,B148,'2015'!D:D,"",'2015'!AA:AA,"NRO",'2015'!L:L,"&lt;&gt;"), 0)</f>
        <v>0</v>
      </c>
      <c r="AX148" s="0" t="n">
        <f aca="false">IFERROR(SUMIFS('2015'!L:L,'2015'!F:F,A148,'2015'!C:C,B148,'2015'!D:D,"",'2015'!AA:AA,"NRO"), 0)</f>
        <v>0</v>
      </c>
      <c r="AY148" s="0" t="n">
        <f aca="false">IFERROR(AX148/AW148, 0)</f>
        <v>0</v>
      </c>
      <c r="AZ148" s="0" t="n">
        <f aca="false">IFERROR(SUMIFS('2015'!$G:$G,'2015'!F:F,A148,'2015'!C:C,B148,'2015'!D:D,"",'2015'!AA:AA,"CRO",'2015'!L:L,"&lt;&gt;"), 0)</f>
        <v>27</v>
      </c>
      <c r="BA148" s="0" t="n">
        <f aca="false">IFERROR(SUMIFS('2015'!L:L,'2015'!F:F,A148,'2015'!C:C,B148,'2015'!D:D,"",'2015'!AA:AA,"CRO"), 0)</f>
        <v>2</v>
      </c>
      <c r="BB148" s="0" t="n">
        <f aca="false">IFERROR(BA148/AZ148, 0)</f>
        <v>0.0740740740740741</v>
      </c>
      <c r="BC148" s="0" t="n">
        <f aca="false">SUM(BF148,BI148)</f>
        <v>0</v>
      </c>
      <c r="BD148" s="0" t="n">
        <f aca="false">SUM(BG148,BJ148)</f>
        <v>0</v>
      </c>
      <c r="BE148" s="7" t="n">
        <f aca="false">IFERROR(BD148/BC148, 0)</f>
        <v>0</v>
      </c>
      <c r="BF148" s="0" t="n">
        <f aca="false">IFERROR(SUMIFS('2014'!$G:$G,'2014'!F:F,A148,'2014'!C:C,B148,'2014'!D:D,"",'2014'!AA:AA,"JRO",'2014'!L:L,"&lt;&gt;"), 0)</f>
        <v>0</v>
      </c>
      <c r="BG148" s="0" t="n">
        <f aca="false">IFERROR(SUMIFS('2014'!L:L,'2014'!F:F,A148,'2014'!C:C,B148,'2014'!D:D,"",'2014'!AA:AA,"JRO"), 0)</f>
        <v>0</v>
      </c>
      <c r="BH148" s="7" t="n">
        <f aca="false">IFERROR(BG148/BF148, 0)</f>
        <v>0</v>
      </c>
      <c r="BI148" s="0" t="n">
        <f aca="false">IFERROR(SUMIFS('2014'!$G:$G,'2014'!F:F,A148,'2014'!C:C,B148,'2014'!D:D,"",'2014'!AA:AA,"CRO",'2014'!L:L,"&lt;&gt;"), 0)</f>
        <v>0</v>
      </c>
      <c r="BJ148" s="0" t="n">
        <f aca="false">IFERROR(SUMIFS('2014'!L:L,'2014'!F:F,A148,'2014'!C:C,B148,'2014'!D:D,"",'2014'!AA:AA,"CRO"), 0)</f>
        <v>0</v>
      </c>
      <c r="BK148" s="0" t="n">
        <f aca="false">IFERROR(BJ148/BI148, 0)</f>
        <v>0</v>
      </c>
      <c r="BL148" s="0" t="n">
        <f aca="false">IFERROR(SUMIFS('2013'!$G:$G,'2013'!F:F,A148,'2013'!C:C,B148,'2013'!D:D,"",'2013'!AA:AA,"JRO",'2013'!L:L,"&lt;&gt;"), 0)</f>
        <v>18</v>
      </c>
      <c r="BM148" s="0" t="n">
        <f aca="false">IFERROR(SUMIFS('2013'!L:L,'2013'!F:F,A148,'2013'!C:C,B148,'2013'!D:D,"",'2013'!AA:AA,"JRO"), 0)</f>
        <v>29</v>
      </c>
      <c r="BN148" s="0" t="n">
        <f aca="false">IFERROR(BM148/BL148, 0)</f>
        <v>1.61111111111111</v>
      </c>
      <c r="BO148" s="0" t="n">
        <f aca="false">IFERROR(SUMIFS('2012'!$G:$G,'2012'!F:F,A148,'2012'!C:C,B148,'2012'!D:D,"",'2012'!AA:AA,"JRO",'2012'!L:L,"&lt;&gt;"), 0)</f>
        <v>4</v>
      </c>
      <c r="BP148" s="0" t="n">
        <f aca="false">IFERROR(SUMIFS('2012'!L:L,'2012'!F:F,A148,'2012'!C:C,B148,'2012'!D:D,"",'2012'!AA:AA,"JRO"), 0)</f>
        <v>11</v>
      </c>
      <c r="BQ148" s="0" t="n">
        <f aca="false">IFERROR(BP148/BO148, 0)</f>
        <v>2.75</v>
      </c>
      <c r="BR148" s="0" t="n">
        <f aca="false">IFERROR(SUMIFS('2011'!$G:$G,'2011'!F:F,A148,'2011'!C:C,B148,'2011'!D:D,"",'2011'!AA:AA,"JRO",'2011'!L:L,"&lt;&gt;"), 0)</f>
        <v>0</v>
      </c>
      <c r="BS148" s="0" t="n">
        <f aca="false">IFERROR(SUMIFS('2011'!L:L,'2011'!F:F,A148,'2011'!C:C,B148,'2011'!D:D,"",'2011'!AA:AA,"JRO"), 0)</f>
        <v>0</v>
      </c>
      <c r="BT148" s="7" t="n">
        <f aca="false">IFERROR(BS148/BR148, 0)</f>
        <v>0</v>
      </c>
      <c r="BU148" s="0" t="n">
        <f aca="false">IFERROR(SUMIFS('2010'!$G:$G,'2010'!F:F,A148,'2010'!C:C,B148,'2010'!D:D,"",'2010'!AA:AA,"JRO",'2010'!L:L,"&lt;&gt;"), 0)</f>
        <v>19</v>
      </c>
      <c r="BV148" s="0" t="n">
        <f aca="false">IFERROR(SUMIFS('2010'!L:L,'2010'!F:F,A148,'2010'!C:C,B148,'2010'!D:D,"",'2010'!AA:AA,"JRO"), 0)</f>
        <v>43</v>
      </c>
      <c r="BW148" s="7" t="n">
        <f aca="false">IFERROR(BV148/BU148, 0)</f>
        <v>2.26315789473684</v>
      </c>
      <c r="BX148" s="0" t="n">
        <f aca="false">IFERROR(SUMIFS('2009'!$G:$G,'2009'!F:F,A148,'2009'!C:C,B148,'2009'!D:D,"",'2009'!AA:AA,"JRO",'2009'!L:L,"&lt;&gt;"), 0)</f>
        <v>0</v>
      </c>
      <c r="BY148" s="0" t="n">
        <f aca="false">IFERROR(SUMIFS('2009'!L:L,'2009'!F:F,A148,'2009'!C:C,B148,'2009'!D:D,"",'2009'!AA:AA,"JRO"), 0)</f>
        <v>0</v>
      </c>
      <c r="BZ148" s="7" t="n">
        <f aca="false">IFERROR(BY148/BX148, 0)</f>
        <v>0</v>
      </c>
    </row>
    <row r="149" customFormat="false" ht="15" hidden="false" customHeight="false" outlineLevel="0" collapsed="false">
      <c r="A149" s="0" t="s">
        <v>97</v>
      </c>
      <c r="B149" s="13" t="s">
        <v>56</v>
      </c>
      <c r="C149" s="56" t="n">
        <f aca="false">IFERROR(AVERAGEIFS(I149:BZ149,I$2:BZ$2,"JRO escorts per deportee",I149:BZ149,"&lt;&gt;0"), 0)</f>
        <v>4.35057471264368</v>
      </c>
      <c r="D149" s="13" t="n">
        <f aca="false">IFERROR(AVERAGEIFS(I149:BZ149,I$2:BZ$2,"NRO escorts per deportee",I149:BZ149,"&lt;&gt;0"), 0)</f>
        <v>2.73076923076923</v>
      </c>
      <c r="E149" s="13" t="n">
        <f aca="false">IFERROR(AVERAGEIFS(I149:BZ149,I$2:BZ$2,"CRO escorts per deportee",I149:BZ149,"&lt;&gt;0"), 0)</f>
        <v>0</v>
      </c>
      <c r="G149" s="0" t="n">
        <f aca="false">SUM(J149,M149,P149)</f>
        <v>84</v>
      </c>
      <c r="H149" s="0" t="n">
        <f aca="false">SUM(K149,N149,Q149)</f>
        <v>189</v>
      </c>
      <c r="I149" s="7" t="n">
        <f aca="false">IFERROR(H149/G149, 0)</f>
        <v>2.25</v>
      </c>
      <c r="J149" s="0" t="n">
        <f aca="false">IFERROR(SUMIFS('2018'!$H:$H,'2018'!$C:$C,B149,'2018'!$F:$F,A149,'2018'!AA:AA,"JRO",'2018'!P:P,"&lt;&gt;")+SUMIFS('2018'!$I:$I,'2018'!$D:$D,B149,'2018'!$F:$F,A149,'2018'!AA:AA,"JRO",'2018'!Q:Q,"&lt;&gt;")+SUMIFS('2018'!$J:$J,'2018'!$E:$E,B149,'2018'!$F:$F,A149,'2018'!AA:AA,"JRO",'2018'!R:R,"&lt;&gt;"), 0)</f>
        <v>58</v>
      </c>
      <c r="K149" s="0" t="n">
        <f aca="false">IFERROR(SUMIFS('2018'!M:M,'2018'!AA:AA,"JRO",'2018'!F:F,A149,'2018'!C:C,B149)+SUMIFS('2018'!P:P,'2018'!AA:AA,"JRO",'2018'!F:F,A149,'2018'!C:C,B149)+SUMIFS('2018'!N:N,'2018'!AA:AA,"JRO",'2018'!F:F,A149,'2018'!D:D,B149)+SUMIFS('2018'!N:N,'2018'!AA:AA,"JRO",'2018'!F:F,A149,'2018'!D:D,B149)+SUMIFS('2018'!O:O,'2018'!AA:AA,"JRO",'2018'!F:F,A149,'2018'!E:E,B149)+SUMIFS('2018'!R:R,'2018'!AA:AA,"JRO",'2018'!F:F,A149,'2018'!E:E,B149), 0)</f>
        <v>118</v>
      </c>
      <c r="L149" s="7" t="n">
        <f aca="false">IFERROR(K149/J149, 0)</f>
        <v>2.03448275862069</v>
      </c>
      <c r="M149" s="0" t="n">
        <f aca="false">IFERROR(SUMIFS('2018'!$H:$H,'2018'!$C:$C,B149,'2018'!$F:$F,A149,'2018'!AA:AA,"NRO",'2018'!P:P,"&lt;&gt;")+SUMIFS('2018'!$I:$I,'2018'!$D:$D,B149,'2018'!$F:$F,A149,'2018'!AA:AA,"NRO",'2018'!Q:Q,"&lt;&gt;")+SUMIFS('2018'!$J:$J,'2018'!$E:$E,B149,'2018'!$F:$F,A149,'2018'!AA:AA,"NRO",'2018'!R:R,"&lt;&gt;"), 0)</f>
        <v>26</v>
      </c>
      <c r="N149" s="0" t="n">
        <f aca="false">IFERROR(SUMIFS('2018'!M:M,'2018'!AA:AA,"NRO",'2018'!F:F,A149,'2018'!C:C,B149)+SUMIFS('2018'!P:P,'2018'!AA:AA,"NRO",'2018'!F:F,A149,'2018'!C:C,B149)+SUMIFS('2018'!N:N,'2018'!AA:AA,"NRO",'2018'!F:F,A149,'2018'!D:D,B149)+SUMIFS('2018'!N:N,'2018'!AA:AA,"NRO",'2018'!F:F,A149,'2018'!D:D,B149)+SUMIFS('2018'!O:O,'2018'!AA:AA,"NRO",'2018'!F:F,A149,'2018'!E:E,B149)+SUMIFS('2018'!R:R,'2018'!AA:AA,"NRO",'2018'!F:F,A149,'2018'!E:E,B149), 0)</f>
        <v>71</v>
      </c>
      <c r="O149" s="7" t="n">
        <f aca="false">IFERROR(N149/M149, 0)</f>
        <v>2.73076923076923</v>
      </c>
      <c r="P149" s="0" t="n">
        <f aca="false">IFERROR(SUMIFS('2018'!$H:$H,'2018'!$C:$C,B149,'2018'!$F:$F,A149,'2018'!AA:AA,"CRO")+SUMIFS('2018'!$I:$I,'2018'!$D:$D,B149,'2018'!$F:$F,A149,'2018'!AA:AA,"CRO")+SUMIFS('2018'!$J:$J,'2018'!$E:$E,B149,'2018'!$F:$F,A149,'2018'!AA:AA,"CRO"), 0)</f>
        <v>0</v>
      </c>
      <c r="Q149" s="0" t="n">
        <f aca="false">IFERROR(SUMIFS('2018'!M:M,'2018'!AA:AA,"CRO",'2018'!F:F,A149,'2018'!C:C,B149)+SUMIFS('2018'!P:P,'2018'!AA:AA,"CRO",'2018'!F:F,A149,'2018'!C:C,B149)+SUMIFS('2018'!N:N,'2018'!AA:AA,"CRO",'2018'!F:F,A149,'2018'!D:D,B149)+SUMIFS('2018'!N:N,'2018'!AA:AA,"CRO",'2018'!F:F,A149,'2018'!D:D,B149)+SUMIFS('2018'!O:O,'2018'!AA:AA,"CRO",'2018'!F:F,A149,'2018'!E:E,B149)+SUMIFS('2018'!R:R,'2018'!AA:AA,"CRO",'2018'!F:F,A149,'2018'!E:E,B149), 0)</f>
        <v>0</v>
      </c>
      <c r="R149" s="7" t="n">
        <f aca="false">IFERROR(Q149/P149, 0)</f>
        <v>0</v>
      </c>
      <c r="S149" s="7" t="n">
        <f aca="false">SUM(V149,Y149,AB149)</f>
        <v>3</v>
      </c>
      <c r="T149" s="7" t="n">
        <f aca="false">SUM(W149,Z149,AC149)</f>
        <v>20</v>
      </c>
      <c r="U149" s="7" t="n">
        <f aca="false">IFERROR(T149/S149, 0)</f>
        <v>6.66666666666667</v>
      </c>
      <c r="V149" s="0" t="n">
        <f aca="false">SUMIFS('2017'!$H:$H,'2017'!$C:$C,B149,'2017'!$F:$F,A149,'2017'!AA:AA,"JRO",'2017'!P:P,"&lt;&gt;")+SUMIFS('2017'!$I:$I,'2017'!$D:$D,B149,'2017'!$F:$F,A149,'2017'!AA:AA,"JRO",'2017'!Q:Q,"&lt;&gt;")+SUMIFS('2017'!$J:$J,'2017'!$E:$E,B149,'2017'!$F:$F,A149,'2017'!AA:AA,"JRO",'2017'!R:R,"&lt;&gt;")</f>
        <v>3</v>
      </c>
      <c r="W149" s="0" t="n">
        <f aca="false">IFERROR(SUMIFS('2017'!M:M,'2017'!AA:AA,"JRO",'2017'!F:F,A149,'2017'!C:C,B149)+SUMIFS('2017'!P:P,'2017'!AA:AA,"JRO",'2017'!F:F,A149,'2017'!C:C,B149)+SUMIFS('2017'!N:N,'2017'!AA:AA,"JRO",'2017'!F:F,A149,'2017'!D:D,B149)+SUMIFS('2017'!N:N,'2017'!AA:AA,"JRO",'2017'!F:F,A149,'2017'!D:D,B149)+SUMIFS('2017'!O:O,'2017'!AA:AA,"JRO",'2017'!F:F,A149,'2017'!E:E,B149)+SUMIFS('2017'!R:R,'2017'!AA:AA,"JRO",'2017'!F:F,A149,'2017'!E:E,B149), 0)</f>
        <v>20</v>
      </c>
      <c r="X149" s="7" t="n">
        <f aca="false">IFERROR(W149/V149, 0)</f>
        <v>6.66666666666667</v>
      </c>
      <c r="Y149" s="0" t="n">
        <f aca="false">IFERROR(SUMIFS('2017'!$H:$H,'2017'!$C:$C,B149,'2017'!$F:$F,A149,'2017'!AA:AA,"NRO",'2017'!P:P,"&lt;&gt;")+SUMIFS('2017'!$I:$I,'2017'!$D:$D,B149,'2017'!$F:$F,A149,'2017'!AA:AA,"NRO",'2017'!Q:Q,"&lt;&gt;")+SUMIFS('2017'!$J:$J,'2017'!$E:$E,B149,'2017'!$F:$F,A149,'2017'!AA:AA,"NRO",'2017'!R:R,"&lt;&gt;"), 0)</f>
        <v>0</v>
      </c>
      <c r="Z149" s="0" t="n">
        <f aca="false">IFERROR(SUMIFS('2017'!M:M,'2017'!AA:AA,"NRO",'2017'!F:F,A149,'2017'!C:C,B149)+SUMIFS('2017'!P:P,'2017'!AA:AA,"NRO",'2017'!F:F,A149,'2017'!C:C,B149)+SUMIFS('2017'!N:N,'2017'!AA:AA,"NRO",'2017'!F:F,A149,'2017'!D:D,B149)+SUMIFS('2017'!N:N,'2017'!AA:AA,"NRO",'2017'!F:F,A149,'2017'!D:D,B149)+SUMIFS('2017'!O:O,'2017'!AA:AA,"NRO",'2017'!F:F,A149,'2017'!E:E,B149)+SUMIFS('2017'!R:R,'2017'!AA:AA,"NRO",'2017'!F:F,A149,'2017'!E:E,B149), 0)</f>
        <v>0</v>
      </c>
      <c r="AA149" s="7" t="n">
        <f aca="false">IFERROR(Z149/Y149, 0)</f>
        <v>0</v>
      </c>
      <c r="AB149" s="0" t="n">
        <f aca="false">IFERROR(SUMIFS('2017'!$H:$H,'2017'!$C:$C,B149,'2017'!$F:$F,A149,'2017'!AA:AA,"CRO",'2017'!P:P,"&lt;&gt;")+SUMIFS('2017'!$I:$I,'2017'!$D:$D,B149,'2017'!$F:$F,A149,'2017'!AA:AA,"CRO",'2017'!Q:Q,"&lt;&gt;")+SUMIFS('2017'!$J:$J,'2017'!$E:$E,B149,'2017'!$F:$F,A149,'2017'!AA:AA,"CRO",'2017'!R:R,"&lt;&gt;"), 0)</f>
        <v>0</v>
      </c>
      <c r="AC149" s="0" t="n">
        <f aca="false">IFERROR(SUMIFS('2017'!M:M,'2017'!AA:AA,"CRO",'2017'!F:F,A149,'2017'!C:C,B149)+SUMIFS('2017'!P:P,'2017'!AA:AA,"CRO",'2017'!F:F,A149,'2017'!C:C,B149)+SUMIFS('2017'!N:N,'2017'!AA:AA,"CRO",'2017'!F:F,A149,'2017'!D:D,B149)+SUMIFS('2017'!N:N,'2017'!AA:AA,"CRO",'2017'!F:F,A149,'2017'!D:D,B149)+SUMIFS('2017'!O:O,'2017'!AA:AA,"CRO",'2017'!F:F,A149,'2017'!E:E,B149)+SUMIFS('2017'!R:R,'2017'!AA:AA,"CRO",'2017'!F:F,A149,'2017'!E:E,B149), 0)</f>
        <v>0</v>
      </c>
      <c r="AD149" s="0" t="n">
        <f aca="false">IFERROR(AC149/AB149, 0)</f>
        <v>0</v>
      </c>
      <c r="AE149" s="0" t="n">
        <f aca="false">SUM(AH149,AK149,AN149)</f>
        <v>0</v>
      </c>
      <c r="AF149" s="0" t="n">
        <f aca="false">SUM(AI149,AL149,AO149)</f>
        <v>0</v>
      </c>
      <c r="AG149" s="7" t="n">
        <f aca="false">IFERROR(AF149/AE149, 0)</f>
        <v>0</v>
      </c>
      <c r="AH149" s="0" t="n">
        <f aca="false">IFERROR(SUMIFS('2016'!$G:$G,'2016'!F:F,A149,'2016'!C:C,B149,'2016'!D:D,"",'2016'!AA:AA,"JRO",'2016'!L:L,"&lt;&gt;"), 0)</f>
        <v>0</v>
      </c>
      <c r="AI149" s="0" t="n">
        <f aca="false">IFERROR(SUMIFS('2016'!L:L,'2016'!F:F,A149,'2016'!C:C,B149,'2016'!D:D,"",'2016'!AA:AA,"JRO"), 0)</f>
        <v>0</v>
      </c>
      <c r="AJ149" s="7" t="n">
        <f aca="false">IFERROR(AI149/AH149, 0)</f>
        <v>0</v>
      </c>
      <c r="AK149" s="0" t="n">
        <f aca="false">IFERROR(SUMIFS('2016'!$G:$G,'2016'!F:F,A149,'2016'!C:C,B149,'2016'!D:D,"",'2016'!AA:AA,"NRO",'2016'!L:L,"&lt;&gt;"), 0)</f>
        <v>0</v>
      </c>
      <c r="AL149" s="0" t="n">
        <f aca="false">IFERROR(SUMIFS('2016'!L:L,'2016'!F:F,A149,'2016'!C:C,B149,'2016'!D:D,"",'2016'!AA:AA,"NRO"), 0)</f>
        <v>0</v>
      </c>
      <c r="AM149" s="0" t="n">
        <f aca="false">IFERROR(AL149/AK149, 0)</f>
        <v>0</v>
      </c>
      <c r="AN149" s="0" t="n">
        <f aca="false">IFERROR(SUMIFS('2016'!$G:$G,'2016'!F:F,A149,'2016'!C:C,B149,'2016'!D:D,"",'2016'!AA:AA,"CRO",'2016'!L:L,"&lt;&gt;"), 0)</f>
        <v>0</v>
      </c>
      <c r="AO149" s="0" t="n">
        <f aca="false">IFERROR(SUMIFS('2016'!L:L,'2016'!F:F,A149,'2016'!C:C,B149,'2016'!D:D,"",'2016'!AA:AA,"CRO"), 0)</f>
        <v>0</v>
      </c>
      <c r="AP149" s="0" t="n">
        <f aca="false">IFERROR(AO149/AN149, 0)</f>
        <v>0</v>
      </c>
      <c r="AQ149" s="0" t="n">
        <f aca="false">SUM(AT149,AW149,AZ149)</f>
        <v>0</v>
      </c>
      <c r="AR149" s="0" t="n">
        <f aca="false">SUM(AU149,AX149,BA149)</f>
        <v>0</v>
      </c>
      <c r="AS149" s="7" t="n">
        <f aca="false">IFERROR(AR149/AQ149, 0)</f>
        <v>0</v>
      </c>
      <c r="AT149" s="0" t="n">
        <f aca="false">IFERROR(SUMIFS('2015'!$G:$G,'2015'!F:F,A149,'2015'!C:C,B149,'2015'!D:D,"",'2015'!AA:AA,"JRO",'2015'!L:L,"&lt;&gt;"), 0)</f>
        <v>0</v>
      </c>
      <c r="AU149" s="0" t="n">
        <f aca="false">IFERROR(SUMIFS('2015'!L:L,'2015'!F:F,A149,'2015'!C:C,B149,'2015'!D:D,"",'2015'!AA:AA,"JRO"), 0)</f>
        <v>0</v>
      </c>
      <c r="AV149" s="0" t="n">
        <f aca="false">IFERROR(AU149/AT149, 0)</f>
        <v>0</v>
      </c>
      <c r="AW149" s="0" t="n">
        <f aca="false">IFERROR(SUMIFS('2015'!$G:$G,'2015'!F:F,A149,'2015'!C:C,B149,'2015'!D:D,"",'2015'!AA:AA,"NRO",'2015'!L:L,"&lt;&gt;"), 0)</f>
        <v>0</v>
      </c>
      <c r="AX149" s="0" t="n">
        <f aca="false">IFERROR(SUMIFS('2015'!L:L,'2015'!F:F,A149,'2015'!C:C,B149,'2015'!D:D,"",'2015'!AA:AA,"NRO"), 0)</f>
        <v>0</v>
      </c>
      <c r="AY149" s="0" t="n">
        <f aca="false">IFERROR(AX149/AW149, 0)</f>
        <v>0</v>
      </c>
      <c r="AZ149" s="0" t="n">
        <f aca="false">IFERROR(SUMIFS('2015'!$G:$G,'2015'!F:F,A149,'2015'!C:C,B149,'2015'!D:D,"",'2015'!AA:AA,"CRO",'2015'!L:L,"&lt;&gt;"), 0)</f>
        <v>0</v>
      </c>
      <c r="BA149" s="0" t="n">
        <f aca="false">IFERROR(SUMIFS('2015'!L:L,'2015'!F:F,A149,'2015'!C:C,B149,'2015'!D:D,"",'2015'!AA:AA,"CRO"), 0)</f>
        <v>0</v>
      </c>
      <c r="BB149" s="0" t="n">
        <f aca="false">IFERROR(BA149/AZ149, 0)</f>
        <v>0</v>
      </c>
      <c r="BC149" s="0" t="n">
        <f aca="false">SUM(BF149,BI149)</f>
        <v>0</v>
      </c>
      <c r="BD149" s="0" t="n">
        <f aca="false">SUM(BG149,BJ149)</f>
        <v>0</v>
      </c>
      <c r="BE149" s="7" t="n">
        <f aca="false">IFERROR(BD149/BC149, 0)</f>
        <v>0</v>
      </c>
      <c r="BF149" s="0" t="n">
        <f aca="false">IFERROR(SUMIFS('2014'!$G:$G,'2014'!F:F,A149,'2014'!C:C,B149,'2014'!D:D,"",'2014'!AA:AA,"JRO",'2014'!L:L,"&lt;&gt;"), 0)</f>
        <v>0</v>
      </c>
      <c r="BG149" s="0" t="n">
        <f aca="false">IFERROR(SUMIFS('2014'!L:L,'2014'!F:F,A149,'2014'!C:C,B149,'2014'!D:D,"",'2014'!AA:AA,"JRO"), 0)</f>
        <v>0</v>
      </c>
      <c r="BH149" s="7" t="n">
        <f aca="false">IFERROR(BG149/BF149, 0)</f>
        <v>0</v>
      </c>
      <c r="BI149" s="0" t="n">
        <f aca="false">IFERROR(SUMIFS('2014'!$G:$G,'2014'!F:F,A149,'2014'!C:C,B149,'2014'!D:D,"",'2014'!AA:AA,"CRO",'2014'!L:L,"&lt;&gt;"), 0)</f>
        <v>0</v>
      </c>
      <c r="BJ149" s="0" t="n">
        <f aca="false">IFERROR(SUMIFS('2014'!L:L,'2014'!F:F,A149,'2014'!C:C,B149,'2014'!D:D,"",'2014'!AA:AA,"CRO"), 0)</f>
        <v>0</v>
      </c>
      <c r="BK149" s="0" t="n">
        <f aca="false">IFERROR(BJ149/BI149, 0)</f>
        <v>0</v>
      </c>
      <c r="BL149" s="0" t="n">
        <f aca="false">IFERROR(SUMIFS('2013'!$G:$G,'2013'!F:F,A149,'2013'!C:C,B149,'2013'!D:D,"",'2013'!AA:AA,"JRO",'2013'!L:L,"&lt;&gt;"), 0)</f>
        <v>0</v>
      </c>
      <c r="BM149" s="0" t="n">
        <f aca="false">IFERROR(SUMIFS('2013'!L:L,'2013'!F:F,A149,'2013'!C:C,B149,'2013'!D:D,"",'2013'!AA:AA,"JRO"), 0)</f>
        <v>0</v>
      </c>
      <c r="BN149" s="0" t="n">
        <f aca="false">IFERROR(BM149/BL149, 0)</f>
        <v>0</v>
      </c>
      <c r="BO149" s="0" t="n">
        <f aca="false">IFERROR(SUMIFS('2012'!$G:$G,'2012'!F:F,A149,'2012'!C:C,B149,'2012'!D:D,"",'2012'!AA:AA,"JRO",'2012'!L:L,"&lt;&gt;"), 0)</f>
        <v>0</v>
      </c>
      <c r="BP149" s="0" t="n">
        <f aca="false">IFERROR(SUMIFS('2012'!L:L,'2012'!F:F,A149,'2012'!C:C,B149,'2012'!D:D,"",'2012'!AA:AA,"JRO"), 0)</f>
        <v>0</v>
      </c>
      <c r="BQ149" s="0" t="n">
        <f aca="false">IFERROR(BP149/BO149, 0)</f>
        <v>0</v>
      </c>
      <c r="BR149" s="0" t="n">
        <f aca="false">IFERROR(SUMIFS('2011'!$G:$G,'2011'!F:F,A149,'2011'!C:C,B149,'2011'!D:D,"",'2011'!AA:AA,"JRO",'2011'!L:L,"&lt;&gt;"), 0)</f>
        <v>0</v>
      </c>
      <c r="BS149" s="0" t="n">
        <f aca="false">IFERROR(SUMIFS('2011'!L:L,'2011'!F:F,A149,'2011'!C:C,B149,'2011'!D:D,"",'2011'!AA:AA,"JRO"), 0)</f>
        <v>0</v>
      </c>
      <c r="BT149" s="7" t="n">
        <f aca="false">IFERROR(BS149/BR149, 0)</f>
        <v>0</v>
      </c>
      <c r="BU149" s="0" t="n">
        <f aca="false">IFERROR(SUMIFS('2010'!$G:$G,'2010'!F:F,A149,'2010'!C:C,B149,'2010'!D:D,"",'2010'!AA:AA,"JRO",'2010'!L:L,"&lt;&gt;"), 0)</f>
        <v>0</v>
      </c>
      <c r="BV149" s="0" t="n">
        <f aca="false">IFERROR(SUMIFS('2010'!L:L,'2010'!F:F,A149,'2010'!C:C,B149,'2010'!D:D,"",'2010'!AA:AA,"JRO"), 0)</f>
        <v>0</v>
      </c>
      <c r="BW149" s="7" t="n">
        <f aca="false">IFERROR(BV149/BU149, 0)</f>
        <v>0</v>
      </c>
      <c r="BX149" s="0" t="n">
        <f aca="false">IFERROR(SUMIFS('2009'!$G:$G,'2009'!F:F,A149,'2009'!C:C,B149,'2009'!D:D,"",'2009'!AA:AA,"JRO",'2009'!L:L,"&lt;&gt;"), 0)</f>
        <v>0</v>
      </c>
      <c r="BY149" s="0" t="n">
        <f aca="false">IFERROR(SUMIFS('2009'!L:L,'2009'!F:F,A149,'2009'!C:C,B149,'2009'!D:D,"",'2009'!AA:AA,"JRO"), 0)</f>
        <v>0</v>
      </c>
      <c r="BZ149" s="7" t="n">
        <f aca="false">IFERROR(BY149/BX149, 0)</f>
        <v>0</v>
      </c>
    </row>
    <row r="150" customFormat="false" ht="15" hidden="false" customHeight="false" outlineLevel="0" collapsed="false">
      <c r="A150" s="0" t="s">
        <v>97</v>
      </c>
      <c r="B150" s="13" t="s">
        <v>46</v>
      </c>
      <c r="C150" s="56" t="n">
        <f aca="false">IFERROR(AVERAGEIFS(I150:BZ150,I$2:BZ$2,"JRO escorts per deportee",I150:BZ150,"&lt;&gt;0"), 0)</f>
        <v>0</v>
      </c>
      <c r="D150" s="13" t="n">
        <f aca="false">IFERROR(AVERAGEIFS(I150:BZ150,I$2:BZ$2,"NRO escorts per deportee",I150:BZ150,"&lt;&gt;0"), 0)</f>
        <v>0</v>
      </c>
      <c r="E150" s="13" t="n">
        <f aca="false">IFERROR(AVERAGEIFS(I150:BZ150,I$2:BZ$2,"CRO escorts per deportee",I150:BZ150,"&lt;&gt;0"), 0)</f>
        <v>0</v>
      </c>
      <c r="G150" s="0" t="n">
        <f aca="false">SUM(J150,M150,P150)</f>
        <v>3</v>
      </c>
      <c r="H150" s="0" t="n">
        <f aca="false">SUM(K150,N150,Q150)</f>
        <v>0</v>
      </c>
      <c r="I150" s="7" t="n">
        <f aca="false">IFERROR(H150/G150, 0)</f>
        <v>0</v>
      </c>
      <c r="J150" s="0" t="n">
        <f aca="false">IFERROR(SUMIFS('2018'!$H:$H,'2018'!$C:$C,B150,'2018'!$F:$F,A150,'2018'!AA:AA,"JRO",'2018'!P:P,"&lt;&gt;")+SUMIFS('2018'!$I:$I,'2018'!$D:$D,B150,'2018'!$F:$F,A150,'2018'!AA:AA,"JRO",'2018'!Q:Q,"&lt;&gt;")+SUMIFS('2018'!$J:$J,'2018'!$E:$E,B150,'2018'!$F:$F,A150,'2018'!AA:AA,"JRO",'2018'!R:R,"&lt;&gt;"), 0)</f>
        <v>3</v>
      </c>
      <c r="K150" s="0" t="n">
        <f aca="false">IFERROR(SUMIFS('2018'!M:M,'2018'!AA:AA,"JRO",'2018'!F:F,A150,'2018'!C:C,B150)+SUMIFS('2018'!P:P,'2018'!AA:AA,"JRO",'2018'!F:F,A150,'2018'!C:C,B150)+SUMIFS('2018'!N:N,'2018'!AA:AA,"JRO",'2018'!F:F,A150,'2018'!D:D,B150)+SUMIFS('2018'!N:N,'2018'!AA:AA,"JRO",'2018'!F:F,A150,'2018'!D:D,B150)+SUMIFS('2018'!O:O,'2018'!AA:AA,"JRO",'2018'!F:F,A150,'2018'!E:E,B150)+SUMIFS('2018'!R:R,'2018'!AA:AA,"JRO",'2018'!F:F,A150,'2018'!E:E,B150), 0)</f>
        <v>0</v>
      </c>
      <c r="L150" s="7" t="n">
        <f aca="false">IFERROR(K150/J150, 0)</f>
        <v>0</v>
      </c>
      <c r="M150" s="0" t="n">
        <f aca="false">IFERROR(SUMIFS('2018'!$H:$H,'2018'!$C:$C,B150,'2018'!$F:$F,A150,'2018'!AA:AA,"NRO",'2018'!P:P,"&lt;&gt;")+SUMIFS('2018'!$I:$I,'2018'!$D:$D,B150,'2018'!$F:$F,A150,'2018'!AA:AA,"NRO",'2018'!Q:Q,"&lt;&gt;")+SUMIFS('2018'!$J:$J,'2018'!$E:$E,B150,'2018'!$F:$F,A150,'2018'!AA:AA,"NRO",'2018'!R:R,"&lt;&gt;"), 0)</f>
        <v>0</v>
      </c>
      <c r="N150" s="0" t="n">
        <f aca="false">IFERROR(SUMIFS('2018'!M:M,'2018'!AA:AA,"NRO",'2018'!F:F,A150,'2018'!C:C,B150)+SUMIFS('2018'!P:P,'2018'!AA:AA,"NRO",'2018'!F:F,A150,'2018'!C:C,B150)+SUMIFS('2018'!N:N,'2018'!AA:AA,"NRO",'2018'!F:F,A150,'2018'!D:D,B150)+SUMIFS('2018'!N:N,'2018'!AA:AA,"NRO",'2018'!F:F,A150,'2018'!D:D,B150)+SUMIFS('2018'!O:O,'2018'!AA:AA,"NRO",'2018'!F:F,A150,'2018'!E:E,B150)+SUMIFS('2018'!R:R,'2018'!AA:AA,"NRO",'2018'!F:F,A150,'2018'!E:E,B150), 0)</f>
        <v>0</v>
      </c>
      <c r="O150" s="7" t="n">
        <f aca="false">IFERROR(N150/M150, 0)</f>
        <v>0</v>
      </c>
      <c r="P150" s="0" t="n">
        <f aca="false">IFERROR(SUMIFS('2018'!$H:$H,'2018'!$C:$C,B150,'2018'!$F:$F,A150,'2018'!AA:AA,"CRO")+SUMIFS('2018'!$I:$I,'2018'!$D:$D,B150,'2018'!$F:$F,A150,'2018'!AA:AA,"CRO")+SUMIFS('2018'!$J:$J,'2018'!$E:$E,B150,'2018'!$F:$F,A150,'2018'!AA:AA,"CRO"), 0)</f>
        <v>0</v>
      </c>
      <c r="Q150" s="0" t="n">
        <f aca="false">IFERROR(SUMIFS('2018'!M:M,'2018'!AA:AA,"CRO",'2018'!F:F,A150,'2018'!C:C,B150)+SUMIFS('2018'!P:P,'2018'!AA:AA,"CRO",'2018'!F:F,A150,'2018'!C:C,B150)+SUMIFS('2018'!N:N,'2018'!AA:AA,"CRO",'2018'!F:F,A150,'2018'!D:D,B150)+SUMIFS('2018'!N:N,'2018'!AA:AA,"CRO",'2018'!F:F,A150,'2018'!D:D,B150)+SUMIFS('2018'!O:O,'2018'!AA:AA,"CRO",'2018'!F:F,A150,'2018'!E:E,B150)+SUMIFS('2018'!R:R,'2018'!AA:AA,"CRO",'2018'!F:F,A150,'2018'!E:E,B150), 0)</f>
        <v>0</v>
      </c>
      <c r="R150" s="7" t="n">
        <f aca="false">IFERROR(Q150/P150, 0)</f>
        <v>0</v>
      </c>
      <c r="S150" s="7" t="n">
        <f aca="false">SUM(V150,Y150,AB150)</f>
        <v>1</v>
      </c>
      <c r="T150" s="7" t="n">
        <f aca="false">SUM(W150,Z150,AC150)</f>
        <v>0</v>
      </c>
      <c r="U150" s="7" t="n">
        <f aca="false">IFERROR(T150/S150, 0)</f>
        <v>0</v>
      </c>
      <c r="V150" s="0" t="n">
        <f aca="false">SUMIFS('2017'!$H:$H,'2017'!$C:$C,B150,'2017'!$F:$F,A150,'2017'!AA:AA,"JRO",'2017'!P:P,"&lt;&gt;")+SUMIFS('2017'!$I:$I,'2017'!$D:$D,B150,'2017'!$F:$F,A150,'2017'!AA:AA,"JRO",'2017'!Q:Q,"&lt;&gt;")+SUMIFS('2017'!$J:$J,'2017'!$E:$E,B150,'2017'!$F:$F,A150,'2017'!AA:AA,"JRO",'2017'!R:R,"&lt;&gt;")</f>
        <v>1</v>
      </c>
      <c r="W150" s="0" t="n">
        <f aca="false">IFERROR(SUMIFS('2017'!M:M,'2017'!AA:AA,"JRO",'2017'!F:F,A150,'2017'!C:C,B150)+SUMIFS('2017'!P:P,'2017'!AA:AA,"JRO",'2017'!F:F,A150,'2017'!C:C,B150)+SUMIFS('2017'!N:N,'2017'!AA:AA,"JRO",'2017'!F:F,A150,'2017'!D:D,B150)+SUMIFS('2017'!N:N,'2017'!AA:AA,"JRO",'2017'!F:F,A150,'2017'!D:D,B150)+SUMIFS('2017'!O:O,'2017'!AA:AA,"JRO",'2017'!F:F,A150,'2017'!E:E,B150)+SUMIFS('2017'!R:R,'2017'!AA:AA,"JRO",'2017'!F:F,A150,'2017'!E:E,B150), 0)</f>
        <v>0</v>
      </c>
      <c r="X150" s="7" t="n">
        <f aca="false">IFERROR(W150/V150, 0)</f>
        <v>0</v>
      </c>
      <c r="Y150" s="0" t="n">
        <f aca="false">IFERROR(SUMIFS('2017'!$H:$H,'2017'!$C:$C,B150,'2017'!$F:$F,A150,'2017'!AA:AA,"NRO",'2017'!P:P,"&lt;&gt;")+SUMIFS('2017'!$I:$I,'2017'!$D:$D,B150,'2017'!$F:$F,A150,'2017'!AA:AA,"NRO",'2017'!Q:Q,"&lt;&gt;")+SUMIFS('2017'!$J:$J,'2017'!$E:$E,B150,'2017'!$F:$F,A150,'2017'!AA:AA,"NRO",'2017'!R:R,"&lt;&gt;"), 0)</f>
        <v>0</v>
      </c>
      <c r="Z150" s="0" t="n">
        <f aca="false">IFERROR(SUMIFS('2017'!M:M,'2017'!AA:AA,"NRO",'2017'!F:F,A150,'2017'!C:C,B150)+SUMIFS('2017'!P:P,'2017'!AA:AA,"NRO",'2017'!F:F,A150,'2017'!C:C,B150)+SUMIFS('2017'!N:N,'2017'!AA:AA,"NRO",'2017'!F:F,A150,'2017'!D:D,B150)+SUMIFS('2017'!N:N,'2017'!AA:AA,"NRO",'2017'!F:F,A150,'2017'!D:D,B150)+SUMIFS('2017'!O:O,'2017'!AA:AA,"NRO",'2017'!F:F,A150,'2017'!E:E,B150)+SUMIFS('2017'!R:R,'2017'!AA:AA,"NRO",'2017'!F:F,A150,'2017'!E:E,B150), 0)</f>
        <v>0</v>
      </c>
      <c r="AA150" s="7" t="n">
        <f aca="false">IFERROR(Z150/Y150, 0)</f>
        <v>0</v>
      </c>
      <c r="AB150" s="0" t="n">
        <f aca="false">IFERROR(SUMIFS('2017'!$H:$H,'2017'!$C:$C,B150,'2017'!$F:$F,A150,'2017'!AA:AA,"CRO",'2017'!P:P,"&lt;&gt;")+SUMIFS('2017'!$I:$I,'2017'!$D:$D,B150,'2017'!$F:$F,A150,'2017'!AA:AA,"CRO",'2017'!Q:Q,"&lt;&gt;")+SUMIFS('2017'!$J:$J,'2017'!$E:$E,B150,'2017'!$F:$F,A150,'2017'!AA:AA,"CRO",'2017'!R:R,"&lt;&gt;"), 0)</f>
        <v>0</v>
      </c>
      <c r="AC150" s="0" t="n">
        <f aca="false">IFERROR(SUMIFS('2017'!M:M,'2017'!AA:AA,"CRO",'2017'!F:F,A150,'2017'!C:C,B150)+SUMIFS('2017'!P:P,'2017'!AA:AA,"CRO",'2017'!F:F,A150,'2017'!C:C,B150)+SUMIFS('2017'!N:N,'2017'!AA:AA,"CRO",'2017'!F:F,A150,'2017'!D:D,B150)+SUMIFS('2017'!N:N,'2017'!AA:AA,"CRO",'2017'!F:F,A150,'2017'!D:D,B150)+SUMIFS('2017'!O:O,'2017'!AA:AA,"CRO",'2017'!F:F,A150,'2017'!E:E,B150)+SUMIFS('2017'!R:R,'2017'!AA:AA,"CRO",'2017'!F:F,A150,'2017'!E:E,B150), 0)</f>
        <v>0</v>
      </c>
      <c r="AD150" s="0" t="n">
        <f aca="false">IFERROR(AC150/AB150, 0)</f>
        <v>0</v>
      </c>
      <c r="AE150" s="0" t="n">
        <f aca="false">SUM(AH150,AK150,AN150)</f>
        <v>0</v>
      </c>
      <c r="AF150" s="0" t="n">
        <f aca="false">SUM(AI150,AL150,AO150)</f>
        <v>0</v>
      </c>
      <c r="AG150" s="7" t="n">
        <f aca="false">IFERROR(AF150/AE150, 0)</f>
        <v>0</v>
      </c>
      <c r="AH150" s="0" t="n">
        <f aca="false">IFERROR(SUMIFS('2016'!$G:$G,'2016'!F:F,A150,'2016'!C:C,B150,'2016'!D:D,"",'2016'!AA:AA,"JRO",'2016'!L:L,"&lt;&gt;"), 0)</f>
        <v>0</v>
      </c>
      <c r="AI150" s="0" t="n">
        <f aca="false">IFERROR(SUMIFS('2016'!L:L,'2016'!F:F,A150,'2016'!C:C,B150,'2016'!D:D,"",'2016'!AA:AA,"JRO"), 0)</f>
        <v>0</v>
      </c>
      <c r="AJ150" s="7" t="n">
        <f aca="false">IFERROR(AI150/AH150, 0)</f>
        <v>0</v>
      </c>
      <c r="AK150" s="0" t="n">
        <f aca="false">IFERROR(SUMIFS('2016'!$G:$G,'2016'!F:F,A150,'2016'!C:C,B150,'2016'!D:D,"",'2016'!AA:AA,"NRO",'2016'!L:L,"&lt;&gt;"), 0)</f>
        <v>0</v>
      </c>
      <c r="AL150" s="0" t="n">
        <f aca="false">IFERROR(SUMIFS('2016'!L:L,'2016'!F:F,A150,'2016'!C:C,B150,'2016'!D:D,"",'2016'!AA:AA,"NRO"), 0)</f>
        <v>0</v>
      </c>
      <c r="AM150" s="0" t="n">
        <f aca="false">IFERROR(AL150/AK150, 0)</f>
        <v>0</v>
      </c>
      <c r="AN150" s="0" t="n">
        <f aca="false">IFERROR(SUMIFS('2016'!$G:$G,'2016'!F:F,A150,'2016'!C:C,B150,'2016'!D:D,"",'2016'!AA:AA,"CRO",'2016'!L:L,"&lt;&gt;"), 0)</f>
        <v>0</v>
      </c>
      <c r="AO150" s="0" t="n">
        <f aca="false">IFERROR(SUMIFS('2016'!L:L,'2016'!F:F,A150,'2016'!C:C,B150,'2016'!D:D,"",'2016'!AA:AA,"CRO"), 0)</f>
        <v>0</v>
      </c>
      <c r="AP150" s="0" t="n">
        <f aca="false">IFERROR(AO150/AN150, 0)</f>
        <v>0</v>
      </c>
      <c r="AQ150" s="0" t="n">
        <f aca="false">SUM(AT150,AW150,AZ150)</f>
        <v>0</v>
      </c>
      <c r="AR150" s="0" t="n">
        <f aca="false">SUM(AU150,AX150,BA150)</f>
        <v>0</v>
      </c>
      <c r="AS150" s="7" t="n">
        <f aca="false">IFERROR(AR150/AQ150, 0)</f>
        <v>0</v>
      </c>
      <c r="AT150" s="0" t="n">
        <f aca="false">IFERROR(SUMIFS('2015'!$G:$G,'2015'!F:F,A150,'2015'!C:C,B150,'2015'!D:D,"",'2015'!AA:AA,"JRO",'2015'!L:L,"&lt;&gt;"), 0)</f>
        <v>0</v>
      </c>
      <c r="AU150" s="0" t="n">
        <f aca="false">IFERROR(SUMIFS('2015'!L:L,'2015'!F:F,A150,'2015'!C:C,B150,'2015'!D:D,"",'2015'!AA:AA,"JRO"), 0)</f>
        <v>0</v>
      </c>
      <c r="AV150" s="0" t="n">
        <f aca="false">IFERROR(AU150/AT150, 0)</f>
        <v>0</v>
      </c>
      <c r="AW150" s="0" t="n">
        <f aca="false">IFERROR(SUMIFS('2015'!$G:$G,'2015'!F:F,A150,'2015'!C:C,B150,'2015'!D:D,"",'2015'!AA:AA,"NRO",'2015'!L:L,"&lt;&gt;"), 0)</f>
        <v>0</v>
      </c>
      <c r="AX150" s="0" t="n">
        <f aca="false">IFERROR(SUMIFS('2015'!L:L,'2015'!F:F,A150,'2015'!C:C,B150,'2015'!D:D,"",'2015'!AA:AA,"NRO"), 0)</f>
        <v>0</v>
      </c>
      <c r="AY150" s="0" t="n">
        <f aca="false">IFERROR(AX150/AW150, 0)</f>
        <v>0</v>
      </c>
      <c r="AZ150" s="0" t="n">
        <f aca="false">IFERROR(SUMIFS('2015'!$G:$G,'2015'!F:F,A150,'2015'!C:C,B150,'2015'!D:D,"",'2015'!AA:AA,"CRO",'2015'!L:L,"&lt;&gt;"), 0)</f>
        <v>0</v>
      </c>
      <c r="BA150" s="0" t="n">
        <f aca="false">IFERROR(SUMIFS('2015'!L:L,'2015'!F:F,A150,'2015'!C:C,B150,'2015'!D:D,"",'2015'!AA:AA,"CRO"), 0)</f>
        <v>0</v>
      </c>
      <c r="BB150" s="0" t="n">
        <f aca="false">IFERROR(BA150/AZ150, 0)</f>
        <v>0</v>
      </c>
      <c r="BC150" s="0" t="n">
        <f aca="false">SUM(BF150,BI150)</f>
        <v>0</v>
      </c>
      <c r="BD150" s="0" t="n">
        <f aca="false">SUM(BG150,BJ150)</f>
        <v>0</v>
      </c>
      <c r="BE150" s="7" t="n">
        <f aca="false">IFERROR(BD150/BC150, 0)</f>
        <v>0</v>
      </c>
      <c r="BF150" s="0" t="n">
        <f aca="false">IFERROR(SUMIFS('2014'!$G:$G,'2014'!F:F,A150,'2014'!C:C,B150,'2014'!D:D,"",'2014'!AA:AA,"JRO",'2014'!L:L,"&lt;&gt;"), 0)</f>
        <v>0</v>
      </c>
      <c r="BG150" s="0" t="n">
        <f aca="false">IFERROR(SUMIFS('2014'!L:L,'2014'!F:F,A150,'2014'!C:C,B150,'2014'!D:D,"",'2014'!AA:AA,"JRO"), 0)</f>
        <v>0</v>
      </c>
      <c r="BH150" s="7" t="n">
        <f aca="false">IFERROR(BG150/BF150, 0)</f>
        <v>0</v>
      </c>
      <c r="BI150" s="0" t="n">
        <f aca="false">IFERROR(SUMIFS('2014'!$G:$G,'2014'!F:F,A150,'2014'!C:C,B150,'2014'!D:D,"",'2014'!AA:AA,"CRO",'2014'!L:L,"&lt;&gt;"), 0)</f>
        <v>0</v>
      </c>
      <c r="BJ150" s="0" t="n">
        <f aca="false">IFERROR(SUMIFS('2014'!L:L,'2014'!F:F,A150,'2014'!C:C,B150,'2014'!D:D,"",'2014'!AA:AA,"CRO"), 0)</f>
        <v>0</v>
      </c>
      <c r="BK150" s="0" t="n">
        <f aca="false">IFERROR(BJ150/BI150, 0)</f>
        <v>0</v>
      </c>
      <c r="BL150" s="0" t="n">
        <f aca="false">IFERROR(SUMIFS('2013'!$G:$G,'2013'!F:F,A150,'2013'!C:C,B150,'2013'!D:D,"",'2013'!AA:AA,"JRO",'2013'!L:L,"&lt;&gt;"), 0)</f>
        <v>0</v>
      </c>
      <c r="BM150" s="0" t="n">
        <f aca="false">IFERROR(SUMIFS('2013'!L:L,'2013'!F:F,A150,'2013'!C:C,B150,'2013'!D:D,"",'2013'!AA:AA,"JRO"), 0)</f>
        <v>0</v>
      </c>
      <c r="BN150" s="0" t="n">
        <f aca="false">IFERROR(BM150/BL150, 0)</f>
        <v>0</v>
      </c>
      <c r="BO150" s="0" t="n">
        <f aca="false">IFERROR(SUMIFS('2012'!$G:$G,'2012'!F:F,A150,'2012'!C:C,B150,'2012'!D:D,"",'2012'!AA:AA,"JRO",'2012'!L:L,"&lt;&gt;"), 0)</f>
        <v>0</v>
      </c>
      <c r="BP150" s="0" t="n">
        <f aca="false">IFERROR(SUMIFS('2012'!L:L,'2012'!F:F,A150,'2012'!C:C,B150,'2012'!D:D,"",'2012'!AA:AA,"JRO"), 0)</f>
        <v>0</v>
      </c>
      <c r="BQ150" s="0" t="n">
        <f aca="false">IFERROR(BP150/BO150, 0)</f>
        <v>0</v>
      </c>
      <c r="BR150" s="0" t="n">
        <f aca="false">IFERROR(SUMIFS('2011'!$G:$G,'2011'!F:F,A150,'2011'!C:C,B150,'2011'!D:D,"",'2011'!AA:AA,"JRO",'2011'!L:L,"&lt;&gt;"), 0)</f>
        <v>0</v>
      </c>
      <c r="BS150" s="0" t="n">
        <f aca="false">IFERROR(SUMIFS('2011'!L:L,'2011'!F:F,A150,'2011'!C:C,B150,'2011'!D:D,"",'2011'!AA:AA,"JRO"), 0)</f>
        <v>0</v>
      </c>
      <c r="BT150" s="7" t="n">
        <f aca="false">IFERROR(BS150/BR150, 0)</f>
        <v>0</v>
      </c>
      <c r="BU150" s="0" t="n">
        <f aca="false">IFERROR(SUMIFS('2010'!$G:$G,'2010'!F:F,A150,'2010'!C:C,B150,'2010'!D:D,"",'2010'!AA:AA,"JRO",'2010'!L:L,"&lt;&gt;"), 0)</f>
        <v>0</v>
      </c>
      <c r="BV150" s="0" t="n">
        <f aca="false">IFERROR(SUMIFS('2010'!L:L,'2010'!F:F,A150,'2010'!C:C,B150,'2010'!D:D,"",'2010'!AA:AA,"JRO"), 0)</f>
        <v>0</v>
      </c>
      <c r="BW150" s="7" t="n">
        <f aca="false">IFERROR(BV150/BU150, 0)</f>
        <v>0</v>
      </c>
      <c r="BX150" s="0" t="n">
        <f aca="false">IFERROR(SUMIFS('2009'!$G:$G,'2009'!F:F,A150,'2009'!C:C,B150,'2009'!D:D,"",'2009'!AA:AA,"JRO",'2009'!L:L,"&lt;&gt;"), 0)</f>
        <v>0</v>
      </c>
      <c r="BY150" s="0" t="n">
        <f aca="false">IFERROR(SUMIFS('2009'!L:L,'2009'!F:F,A150,'2009'!C:C,B150,'2009'!D:D,"",'2009'!AA:AA,"JRO"), 0)</f>
        <v>0</v>
      </c>
      <c r="BZ150" s="7" t="n">
        <f aca="false">IFERROR(BY150/BX150, 0)</f>
        <v>0</v>
      </c>
    </row>
    <row r="151" customFormat="false" ht="15" hidden="false" customHeight="false" outlineLevel="0" collapsed="false">
      <c r="A151" s="0" t="s">
        <v>97</v>
      </c>
      <c r="B151" s="16" t="s">
        <v>51</v>
      </c>
      <c r="C151" s="56" t="n">
        <f aca="false">IFERROR(AVERAGEIFS(I151:BZ151,I$2:BZ$2,"JRO escorts per deportee",I151:BZ151,"&lt;&gt;0"), 0)</f>
        <v>5.5</v>
      </c>
      <c r="D151" s="13" t="n">
        <f aca="false">IFERROR(AVERAGEIFS(I151:BZ151,I$2:BZ$2,"NRO escorts per deportee",I151:BZ151,"&lt;&gt;0"), 0)</f>
        <v>0</v>
      </c>
      <c r="E151" s="13" t="n">
        <f aca="false">IFERROR(AVERAGEIFS(I151:BZ151,I$2:BZ$2,"CRO escorts per deportee",I151:BZ151,"&lt;&gt;0"), 0)</f>
        <v>0</v>
      </c>
      <c r="G151" s="0" t="n">
        <f aca="false">SUM(J151,M151,P151)</f>
        <v>4</v>
      </c>
      <c r="H151" s="0" t="n">
        <f aca="false">SUM(K151,N151,Q151)</f>
        <v>22</v>
      </c>
      <c r="I151" s="7" t="n">
        <f aca="false">IFERROR(H151/G151, 0)</f>
        <v>5.5</v>
      </c>
      <c r="J151" s="0" t="n">
        <f aca="false">IFERROR(SUMIFS('2018'!$H:$H,'2018'!$C:$C,B151,'2018'!$F:$F,A151,'2018'!AA:AA,"JRO",'2018'!P:P,"&lt;&gt;")+SUMIFS('2018'!$I:$I,'2018'!$D:$D,B151,'2018'!$F:$F,A151,'2018'!AA:AA,"JRO",'2018'!Q:Q,"&lt;&gt;")+SUMIFS('2018'!$J:$J,'2018'!$E:$E,B151,'2018'!$F:$F,A151,'2018'!AA:AA,"JRO",'2018'!R:R,"&lt;&gt;"), 0)</f>
        <v>4</v>
      </c>
      <c r="K151" s="0" t="n">
        <f aca="false">IFERROR(SUMIFS('2018'!M:M,'2018'!AA:AA,"JRO",'2018'!F:F,A151,'2018'!C:C,B151)+SUMIFS('2018'!P:P,'2018'!AA:AA,"JRO",'2018'!F:F,A151,'2018'!C:C,B151)+SUMIFS('2018'!N:N,'2018'!AA:AA,"JRO",'2018'!F:F,A151,'2018'!D:D,B151)+SUMIFS('2018'!N:N,'2018'!AA:AA,"JRO",'2018'!F:F,A151,'2018'!D:D,B151)+SUMIFS('2018'!O:O,'2018'!AA:AA,"JRO",'2018'!F:F,A151,'2018'!E:E,B151)+SUMIFS('2018'!R:R,'2018'!AA:AA,"JRO",'2018'!F:F,A151,'2018'!E:E,B151), 0)</f>
        <v>22</v>
      </c>
      <c r="L151" s="7" t="n">
        <f aca="false">IFERROR(K151/J151, 0)</f>
        <v>5.5</v>
      </c>
      <c r="M151" s="0" t="n">
        <f aca="false">IFERROR(SUMIFS('2018'!$H:$H,'2018'!$C:$C,B151,'2018'!$F:$F,A151,'2018'!AA:AA,"NRO",'2018'!P:P,"&lt;&gt;")+SUMIFS('2018'!$I:$I,'2018'!$D:$D,B151,'2018'!$F:$F,A151,'2018'!AA:AA,"NRO",'2018'!Q:Q,"&lt;&gt;")+SUMIFS('2018'!$J:$J,'2018'!$E:$E,B151,'2018'!$F:$F,A151,'2018'!AA:AA,"NRO",'2018'!R:R,"&lt;&gt;"), 0)</f>
        <v>0</v>
      </c>
      <c r="N151" s="0" t="n">
        <f aca="false">IFERROR(SUMIFS('2018'!M:M,'2018'!AA:AA,"NRO",'2018'!F:F,A151,'2018'!C:C,B151)+SUMIFS('2018'!P:P,'2018'!AA:AA,"NRO",'2018'!F:F,A151,'2018'!C:C,B151)+SUMIFS('2018'!N:N,'2018'!AA:AA,"NRO",'2018'!F:F,A151,'2018'!D:D,B151)+SUMIFS('2018'!N:N,'2018'!AA:AA,"NRO",'2018'!F:F,A151,'2018'!D:D,B151)+SUMIFS('2018'!O:O,'2018'!AA:AA,"NRO",'2018'!F:F,A151,'2018'!E:E,B151)+SUMIFS('2018'!R:R,'2018'!AA:AA,"NRO",'2018'!F:F,A151,'2018'!E:E,B151), 0)</f>
        <v>0</v>
      </c>
      <c r="O151" s="7" t="n">
        <f aca="false">IFERROR(N151/M151, 0)</f>
        <v>0</v>
      </c>
      <c r="P151" s="0" t="n">
        <f aca="false">IFERROR(SUMIFS('2018'!$H:$H,'2018'!$C:$C,B151,'2018'!$F:$F,A151,'2018'!AA:AA,"CRO")+SUMIFS('2018'!$I:$I,'2018'!$D:$D,B151,'2018'!$F:$F,A151,'2018'!AA:AA,"CRO")+SUMIFS('2018'!$J:$J,'2018'!$E:$E,B151,'2018'!$F:$F,A151,'2018'!AA:AA,"CRO"), 0)</f>
        <v>0</v>
      </c>
      <c r="Q151" s="0" t="n">
        <f aca="false">IFERROR(SUMIFS('2018'!M:M,'2018'!AA:AA,"CRO",'2018'!F:F,A151,'2018'!C:C,B151)+SUMIFS('2018'!P:P,'2018'!AA:AA,"CRO",'2018'!F:F,A151,'2018'!C:C,B151)+SUMIFS('2018'!N:N,'2018'!AA:AA,"CRO",'2018'!F:F,A151,'2018'!D:D,B151)+SUMIFS('2018'!N:N,'2018'!AA:AA,"CRO",'2018'!F:F,A151,'2018'!D:D,B151)+SUMIFS('2018'!O:O,'2018'!AA:AA,"CRO",'2018'!F:F,A151,'2018'!E:E,B151)+SUMIFS('2018'!R:R,'2018'!AA:AA,"CRO",'2018'!F:F,A151,'2018'!E:E,B151), 0)</f>
        <v>0</v>
      </c>
      <c r="R151" s="7" t="n">
        <f aca="false">IFERROR(Q151/P151, 0)</f>
        <v>0</v>
      </c>
      <c r="S151" s="7" t="n">
        <f aca="false">SUM(V151,Y151,AB151)</f>
        <v>0</v>
      </c>
      <c r="T151" s="7" t="n">
        <f aca="false">SUM(W151,Z151,AC151)</f>
        <v>0</v>
      </c>
      <c r="U151" s="7" t="n">
        <f aca="false">IFERROR(T151/S151, 0)</f>
        <v>0</v>
      </c>
      <c r="V151" s="0" t="n">
        <f aca="false">SUMIFS('2017'!$H:$H,'2017'!$C:$C,B151,'2017'!$F:$F,A151,'2017'!AA:AA,"JRO",'2017'!P:P,"&lt;&gt;")+SUMIFS('2017'!$I:$I,'2017'!$D:$D,B151,'2017'!$F:$F,A151,'2017'!AA:AA,"JRO",'2017'!Q:Q,"&lt;&gt;")+SUMIFS('2017'!$J:$J,'2017'!$E:$E,B151,'2017'!$F:$F,A151,'2017'!AA:AA,"JRO",'2017'!R:R,"&lt;&gt;")</f>
        <v>0</v>
      </c>
      <c r="W151" s="0" t="n">
        <f aca="false">IFERROR(SUMIFS('2017'!M:M,'2017'!AA:AA,"JRO",'2017'!F:F,A151,'2017'!C:C,B151)+SUMIFS('2017'!P:P,'2017'!AA:AA,"JRO",'2017'!F:F,A151,'2017'!C:C,B151)+SUMIFS('2017'!N:N,'2017'!AA:AA,"JRO",'2017'!F:F,A151,'2017'!D:D,B151)+SUMIFS('2017'!N:N,'2017'!AA:AA,"JRO",'2017'!F:F,A151,'2017'!D:D,B151)+SUMIFS('2017'!O:O,'2017'!AA:AA,"JRO",'2017'!F:F,A151,'2017'!E:E,B151)+SUMIFS('2017'!R:R,'2017'!AA:AA,"JRO",'2017'!F:F,A151,'2017'!E:E,B151), 0)</f>
        <v>0</v>
      </c>
      <c r="X151" s="7" t="n">
        <f aca="false">IFERROR(W151/V151, 0)</f>
        <v>0</v>
      </c>
      <c r="Y151" s="0" t="n">
        <f aca="false">IFERROR(SUMIFS('2017'!$H:$H,'2017'!$C:$C,B151,'2017'!$F:$F,A151,'2017'!AA:AA,"NRO",'2017'!P:P,"&lt;&gt;")+SUMIFS('2017'!$I:$I,'2017'!$D:$D,B151,'2017'!$F:$F,A151,'2017'!AA:AA,"NRO",'2017'!Q:Q,"&lt;&gt;")+SUMIFS('2017'!$J:$J,'2017'!$E:$E,B151,'2017'!$F:$F,A151,'2017'!AA:AA,"NRO",'2017'!R:R,"&lt;&gt;"), 0)</f>
        <v>0</v>
      </c>
      <c r="Z151" s="0" t="n">
        <f aca="false">IFERROR(SUMIFS('2017'!M:M,'2017'!AA:AA,"NRO",'2017'!F:F,A151,'2017'!C:C,B151)+SUMIFS('2017'!P:P,'2017'!AA:AA,"NRO",'2017'!F:F,A151,'2017'!C:C,B151)+SUMIFS('2017'!N:N,'2017'!AA:AA,"NRO",'2017'!F:F,A151,'2017'!D:D,B151)+SUMIFS('2017'!N:N,'2017'!AA:AA,"NRO",'2017'!F:F,A151,'2017'!D:D,B151)+SUMIFS('2017'!O:O,'2017'!AA:AA,"NRO",'2017'!F:F,A151,'2017'!E:E,B151)+SUMIFS('2017'!R:R,'2017'!AA:AA,"NRO",'2017'!F:F,A151,'2017'!E:E,B151), 0)</f>
        <v>0</v>
      </c>
      <c r="AA151" s="7" t="n">
        <f aca="false">IFERROR(Z151/Y151, 0)</f>
        <v>0</v>
      </c>
      <c r="AB151" s="0" t="n">
        <f aca="false">IFERROR(SUMIFS('2017'!$H:$H,'2017'!$C:$C,B151,'2017'!$F:$F,A151,'2017'!AA:AA,"CRO",'2017'!P:P,"&lt;&gt;")+SUMIFS('2017'!$I:$I,'2017'!$D:$D,B151,'2017'!$F:$F,A151,'2017'!AA:AA,"CRO",'2017'!Q:Q,"&lt;&gt;")+SUMIFS('2017'!$J:$J,'2017'!$E:$E,B151,'2017'!$F:$F,A151,'2017'!AA:AA,"CRO",'2017'!R:R,"&lt;&gt;"), 0)</f>
        <v>0</v>
      </c>
      <c r="AC151" s="0" t="n">
        <f aca="false">IFERROR(SUMIFS('2017'!M:M,'2017'!AA:AA,"CRO",'2017'!F:F,A151,'2017'!C:C,B151)+SUMIFS('2017'!P:P,'2017'!AA:AA,"CRO",'2017'!F:F,A151,'2017'!C:C,B151)+SUMIFS('2017'!N:N,'2017'!AA:AA,"CRO",'2017'!F:F,A151,'2017'!D:D,B151)+SUMIFS('2017'!N:N,'2017'!AA:AA,"CRO",'2017'!F:F,A151,'2017'!D:D,B151)+SUMIFS('2017'!O:O,'2017'!AA:AA,"CRO",'2017'!F:F,A151,'2017'!E:E,B151)+SUMIFS('2017'!R:R,'2017'!AA:AA,"CRO",'2017'!F:F,A151,'2017'!E:E,B151), 0)</f>
        <v>0</v>
      </c>
      <c r="AD151" s="0" t="n">
        <f aca="false">IFERROR(AC151/AB151, 0)</f>
        <v>0</v>
      </c>
      <c r="AE151" s="0" t="n">
        <f aca="false">SUM(AH151,AK151,AN151)</f>
        <v>0</v>
      </c>
      <c r="AF151" s="0" t="n">
        <f aca="false">SUM(AI151,AL151,AO151)</f>
        <v>0</v>
      </c>
      <c r="AG151" s="7" t="n">
        <f aca="false">IFERROR(AF151/AE151, 0)</f>
        <v>0</v>
      </c>
      <c r="AH151" s="0" t="n">
        <f aca="false">IFERROR(SUMIFS('2016'!$G:$G,'2016'!F:F,A151,'2016'!C:C,B151,'2016'!D:D,"",'2016'!AA:AA,"JRO",'2016'!L:L,"&lt;&gt;"), 0)</f>
        <v>0</v>
      </c>
      <c r="AI151" s="0" t="n">
        <f aca="false">IFERROR(SUMIFS('2016'!L:L,'2016'!F:F,A151,'2016'!C:C,B151,'2016'!D:D,"",'2016'!AA:AA,"JRO"), 0)</f>
        <v>0</v>
      </c>
      <c r="AJ151" s="7" t="n">
        <f aca="false">IFERROR(AI151/AH151, 0)</f>
        <v>0</v>
      </c>
      <c r="AK151" s="0" t="n">
        <f aca="false">IFERROR(SUMIFS('2016'!$G:$G,'2016'!F:F,A151,'2016'!C:C,B151,'2016'!D:D,"",'2016'!AA:AA,"NRO",'2016'!L:L,"&lt;&gt;"), 0)</f>
        <v>0</v>
      </c>
      <c r="AL151" s="0" t="n">
        <f aca="false">IFERROR(SUMIFS('2016'!L:L,'2016'!F:F,A151,'2016'!C:C,B151,'2016'!D:D,"",'2016'!AA:AA,"NRO"), 0)</f>
        <v>0</v>
      </c>
      <c r="AM151" s="0" t="n">
        <f aca="false">IFERROR(AL151/AK151, 0)</f>
        <v>0</v>
      </c>
      <c r="AN151" s="0" t="n">
        <f aca="false">IFERROR(SUMIFS('2016'!$G:$G,'2016'!F:F,A151,'2016'!C:C,B151,'2016'!D:D,"",'2016'!AA:AA,"CRO",'2016'!L:L,"&lt;&gt;"), 0)</f>
        <v>0</v>
      </c>
      <c r="AO151" s="0" t="n">
        <f aca="false">IFERROR(SUMIFS('2016'!L:L,'2016'!F:F,A151,'2016'!C:C,B151,'2016'!D:D,"",'2016'!AA:AA,"CRO"), 0)</f>
        <v>0</v>
      </c>
      <c r="AP151" s="0" t="n">
        <f aca="false">IFERROR(AO151/AN151, 0)</f>
        <v>0</v>
      </c>
      <c r="AQ151" s="0" t="n">
        <f aca="false">SUM(AT151,AW151,AZ151)</f>
        <v>0</v>
      </c>
      <c r="AR151" s="0" t="n">
        <f aca="false">SUM(AU151,AX151,BA151)</f>
        <v>0</v>
      </c>
      <c r="AS151" s="7" t="n">
        <f aca="false">IFERROR(AR151/AQ151, 0)</f>
        <v>0</v>
      </c>
      <c r="AT151" s="0" t="n">
        <f aca="false">IFERROR(SUMIFS('2015'!$G:$G,'2015'!F:F,A151,'2015'!C:C,B151,'2015'!D:D,"",'2015'!AA:AA,"JRO",'2015'!L:L,"&lt;&gt;"), 0)</f>
        <v>0</v>
      </c>
      <c r="AU151" s="0" t="n">
        <f aca="false">IFERROR(SUMIFS('2015'!L:L,'2015'!F:F,A151,'2015'!C:C,B151,'2015'!D:D,"",'2015'!AA:AA,"JRO"), 0)</f>
        <v>0</v>
      </c>
      <c r="AV151" s="0" t="n">
        <f aca="false">IFERROR(AU151/AT151, 0)</f>
        <v>0</v>
      </c>
      <c r="AW151" s="0" t="n">
        <f aca="false">IFERROR(SUMIFS('2015'!$G:$G,'2015'!F:F,A151,'2015'!C:C,B151,'2015'!D:D,"",'2015'!AA:AA,"NRO",'2015'!L:L,"&lt;&gt;"), 0)</f>
        <v>0</v>
      </c>
      <c r="AX151" s="0" t="n">
        <f aca="false">IFERROR(SUMIFS('2015'!L:L,'2015'!F:F,A151,'2015'!C:C,B151,'2015'!D:D,"",'2015'!AA:AA,"NRO"), 0)</f>
        <v>0</v>
      </c>
      <c r="AY151" s="0" t="n">
        <f aca="false">IFERROR(AX151/AW151, 0)</f>
        <v>0</v>
      </c>
      <c r="AZ151" s="0" t="n">
        <f aca="false">IFERROR(SUMIFS('2015'!$G:$G,'2015'!F:F,A151,'2015'!C:C,B151,'2015'!D:D,"",'2015'!AA:AA,"CRO",'2015'!L:L,"&lt;&gt;"), 0)</f>
        <v>0</v>
      </c>
      <c r="BA151" s="0" t="n">
        <f aca="false">IFERROR(SUMIFS('2015'!L:L,'2015'!F:F,A151,'2015'!C:C,B151,'2015'!D:D,"",'2015'!AA:AA,"CRO"), 0)</f>
        <v>0</v>
      </c>
      <c r="BB151" s="0" t="n">
        <f aca="false">IFERROR(BA151/AZ151, 0)</f>
        <v>0</v>
      </c>
      <c r="BC151" s="0" t="n">
        <f aca="false">SUM(BF151,BI151)</f>
        <v>0</v>
      </c>
      <c r="BD151" s="0" t="n">
        <f aca="false">SUM(BG151,BJ151)</f>
        <v>0</v>
      </c>
      <c r="BE151" s="7" t="n">
        <f aca="false">IFERROR(BD151/BC151, 0)</f>
        <v>0</v>
      </c>
      <c r="BF151" s="0" t="n">
        <f aca="false">IFERROR(SUMIFS('2014'!$G:$G,'2014'!F:F,A151,'2014'!C:C,B151,'2014'!D:D,"",'2014'!AA:AA,"JRO",'2014'!L:L,"&lt;&gt;"), 0)</f>
        <v>0</v>
      </c>
      <c r="BG151" s="0" t="n">
        <f aca="false">IFERROR(SUMIFS('2014'!L:L,'2014'!F:F,A151,'2014'!C:C,B151,'2014'!D:D,"",'2014'!AA:AA,"JRO"), 0)</f>
        <v>0</v>
      </c>
      <c r="BH151" s="7" t="n">
        <f aca="false">IFERROR(BG151/BF151, 0)</f>
        <v>0</v>
      </c>
      <c r="BI151" s="0" t="n">
        <f aca="false">IFERROR(SUMIFS('2014'!$G:$G,'2014'!F:F,A151,'2014'!C:C,B151,'2014'!D:D,"",'2014'!AA:AA,"CRO",'2014'!L:L,"&lt;&gt;"), 0)</f>
        <v>0</v>
      </c>
      <c r="BJ151" s="0" t="n">
        <f aca="false">IFERROR(SUMIFS('2014'!L:L,'2014'!F:F,A151,'2014'!C:C,B151,'2014'!D:D,"",'2014'!AA:AA,"CRO"), 0)</f>
        <v>0</v>
      </c>
      <c r="BK151" s="0" t="n">
        <f aca="false">IFERROR(BJ151/BI151, 0)</f>
        <v>0</v>
      </c>
      <c r="BL151" s="0" t="n">
        <f aca="false">IFERROR(SUMIFS('2013'!$G:$G,'2013'!F:F,A151,'2013'!C:C,B151,'2013'!D:D,"",'2013'!AA:AA,"JRO",'2013'!L:L,"&lt;&gt;"), 0)</f>
        <v>0</v>
      </c>
      <c r="BM151" s="0" t="n">
        <f aca="false">IFERROR(SUMIFS('2013'!L:L,'2013'!F:F,A151,'2013'!C:C,B151,'2013'!D:D,"",'2013'!AA:AA,"JRO"), 0)</f>
        <v>0</v>
      </c>
      <c r="BN151" s="0" t="n">
        <f aca="false">IFERROR(BM151/BL151, 0)</f>
        <v>0</v>
      </c>
      <c r="BO151" s="0" t="n">
        <f aca="false">IFERROR(SUMIFS('2012'!$G:$G,'2012'!F:F,A151,'2012'!C:C,B151,'2012'!D:D,"",'2012'!AA:AA,"JRO",'2012'!L:L,"&lt;&gt;"), 0)</f>
        <v>0</v>
      </c>
      <c r="BP151" s="0" t="n">
        <f aca="false">IFERROR(SUMIFS('2012'!L:L,'2012'!F:F,A151,'2012'!C:C,B151,'2012'!D:D,"",'2012'!AA:AA,"JRO"), 0)</f>
        <v>0</v>
      </c>
      <c r="BQ151" s="0" t="n">
        <f aca="false">IFERROR(BP151/BO151, 0)</f>
        <v>0</v>
      </c>
      <c r="BR151" s="0" t="n">
        <f aca="false">IFERROR(SUMIFS('2011'!$G:$G,'2011'!F:F,A151,'2011'!C:C,B151,'2011'!D:D,"",'2011'!AA:AA,"JRO",'2011'!L:L,"&lt;&gt;"), 0)</f>
        <v>0</v>
      </c>
      <c r="BS151" s="0" t="n">
        <f aca="false">IFERROR(SUMIFS('2011'!L:L,'2011'!F:F,A151,'2011'!C:C,B151,'2011'!D:D,"",'2011'!AA:AA,"JRO"), 0)</f>
        <v>0</v>
      </c>
      <c r="BT151" s="7" t="n">
        <f aca="false">IFERROR(BS151/BR151, 0)</f>
        <v>0</v>
      </c>
      <c r="BU151" s="0" t="n">
        <f aca="false">IFERROR(SUMIFS('2010'!$G:$G,'2010'!F:F,A151,'2010'!C:C,B151,'2010'!D:D,"",'2010'!AA:AA,"JRO",'2010'!L:L,"&lt;&gt;"), 0)</f>
        <v>0</v>
      </c>
      <c r="BV151" s="0" t="n">
        <f aca="false">IFERROR(SUMIFS('2010'!L:L,'2010'!F:F,A151,'2010'!C:C,B151,'2010'!D:D,"",'2010'!AA:AA,"JRO"), 0)</f>
        <v>0</v>
      </c>
      <c r="BW151" s="7" t="n">
        <f aca="false">IFERROR(BV151/BU151, 0)</f>
        <v>0</v>
      </c>
      <c r="BX151" s="0" t="n">
        <f aca="false">IFERROR(SUMIFS('2009'!$G:$G,'2009'!F:F,A151,'2009'!C:C,B151,'2009'!D:D,"",'2009'!AA:AA,"JRO",'2009'!L:L,"&lt;&gt;"), 0)</f>
        <v>0</v>
      </c>
      <c r="BY151" s="0" t="n">
        <f aca="false">IFERROR(SUMIFS('2009'!L:L,'2009'!F:F,A151,'2009'!C:C,B151,'2009'!D:D,"",'2009'!AA:AA,"JRO"), 0)</f>
        <v>0</v>
      </c>
      <c r="BZ151" s="7" t="n">
        <f aca="false">IFERROR(BY151/BX151, 0)</f>
        <v>0</v>
      </c>
    </row>
    <row r="152" customFormat="false" ht="15" hidden="false" customHeight="false" outlineLevel="0" collapsed="false">
      <c r="A152" s="0" t="s">
        <v>97</v>
      </c>
      <c r="B152" s="13" t="s">
        <v>80</v>
      </c>
      <c r="C152" s="56" t="n">
        <f aca="false">IFERROR(AVERAGEIFS(I152:BZ152,I$2:BZ$2,"JRO escorts per deportee",I152:BZ152,"&lt;&gt;0"), 0)</f>
        <v>2.6</v>
      </c>
      <c r="D152" s="13" t="n">
        <f aca="false">IFERROR(AVERAGEIFS(I152:BZ152,I$2:BZ$2,"NRO escorts per deportee",I152:BZ152,"&lt;&gt;0"), 0)</f>
        <v>0</v>
      </c>
      <c r="E152" s="13" t="n">
        <f aca="false">IFERROR(AVERAGEIFS(I152:BZ152,I$2:BZ$2,"CRO escorts per deportee",I152:BZ152,"&lt;&gt;0"), 0)</f>
        <v>0</v>
      </c>
      <c r="G152" s="0" t="n">
        <f aca="false">SUM(J152,M152,P152)</f>
        <v>5</v>
      </c>
      <c r="H152" s="0" t="n">
        <f aca="false">SUM(K152,N152,Q152)</f>
        <v>13</v>
      </c>
      <c r="I152" s="7" t="n">
        <f aca="false">IFERROR(H152/G152, 0)</f>
        <v>2.6</v>
      </c>
      <c r="J152" s="0" t="n">
        <f aca="false">IFERROR(SUMIFS('2018'!$H:$H,'2018'!$C:$C,B152,'2018'!$F:$F,A152,'2018'!AA:AA,"JRO",'2018'!P:P,"&lt;&gt;")+SUMIFS('2018'!$I:$I,'2018'!$D:$D,B152,'2018'!$F:$F,A152,'2018'!AA:AA,"JRO",'2018'!Q:Q,"&lt;&gt;")+SUMIFS('2018'!$J:$J,'2018'!$E:$E,B152,'2018'!$F:$F,A152,'2018'!AA:AA,"JRO",'2018'!R:R,"&lt;&gt;"), 0)</f>
        <v>5</v>
      </c>
      <c r="K152" s="0" t="n">
        <f aca="false">IFERROR(SUMIFS('2018'!M:M,'2018'!AA:AA,"JRO",'2018'!F:F,A152,'2018'!C:C,B152)+SUMIFS('2018'!P:P,'2018'!AA:AA,"JRO",'2018'!F:F,A152,'2018'!C:C,B152)+SUMIFS('2018'!N:N,'2018'!AA:AA,"JRO",'2018'!F:F,A152,'2018'!D:D,B152)+SUMIFS('2018'!N:N,'2018'!AA:AA,"JRO",'2018'!F:F,A152,'2018'!D:D,B152)+SUMIFS('2018'!O:O,'2018'!AA:AA,"JRO",'2018'!F:F,A152,'2018'!E:E,B152)+SUMIFS('2018'!R:R,'2018'!AA:AA,"JRO",'2018'!F:F,A152,'2018'!E:E,B152), 0)</f>
        <v>13</v>
      </c>
      <c r="L152" s="7" t="n">
        <f aca="false">IFERROR(K152/J152, 0)</f>
        <v>2.6</v>
      </c>
      <c r="M152" s="0" t="n">
        <f aca="false">IFERROR(SUMIFS('2018'!$H:$H,'2018'!$C:$C,B152,'2018'!$F:$F,A152,'2018'!AA:AA,"NRO",'2018'!P:P,"&lt;&gt;")+SUMIFS('2018'!$I:$I,'2018'!$D:$D,B152,'2018'!$F:$F,A152,'2018'!AA:AA,"NRO",'2018'!Q:Q,"&lt;&gt;")+SUMIFS('2018'!$J:$J,'2018'!$E:$E,B152,'2018'!$F:$F,A152,'2018'!AA:AA,"NRO",'2018'!R:R,"&lt;&gt;"), 0)</f>
        <v>0</v>
      </c>
      <c r="N152" s="0" t="n">
        <f aca="false">IFERROR(SUMIFS('2018'!M:M,'2018'!AA:AA,"NRO",'2018'!F:F,A152,'2018'!C:C,B152)+SUMIFS('2018'!P:P,'2018'!AA:AA,"NRO",'2018'!F:F,A152,'2018'!C:C,B152)+SUMIFS('2018'!N:N,'2018'!AA:AA,"NRO",'2018'!F:F,A152,'2018'!D:D,B152)+SUMIFS('2018'!N:N,'2018'!AA:AA,"NRO",'2018'!F:F,A152,'2018'!D:D,B152)+SUMIFS('2018'!O:O,'2018'!AA:AA,"NRO",'2018'!F:F,A152,'2018'!E:E,B152)+SUMIFS('2018'!R:R,'2018'!AA:AA,"NRO",'2018'!F:F,A152,'2018'!E:E,B152), 0)</f>
        <v>0</v>
      </c>
      <c r="O152" s="7" t="n">
        <f aca="false">IFERROR(N152/M152, 0)</f>
        <v>0</v>
      </c>
      <c r="P152" s="0" t="n">
        <f aca="false">IFERROR(SUMIFS('2018'!$H:$H,'2018'!$C:$C,B152,'2018'!$F:$F,A152,'2018'!AA:AA,"CRO")+SUMIFS('2018'!$I:$I,'2018'!$D:$D,B152,'2018'!$F:$F,A152,'2018'!AA:AA,"CRO")+SUMIFS('2018'!$J:$J,'2018'!$E:$E,B152,'2018'!$F:$F,A152,'2018'!AA:AA,"CRO"), 0)</f>
        <v>0</v>
      </c>
      <c r="Q152" s="0" t="n">
        <f aca="false">IFERROR(SUMIFS('2018'!M:M,'2018'!AA:AA,"CRO",'2018'!F:F,A152,'2018'!C:C,B152)+SUMIFS('2018'!P:P,'2018'!AA:AA,"CRO",'2018'!F:F,A152,'2018'!C:C,B152)+SUMIFS('2018'!N:N,'2018'!AA:AA,"CRO",'2018'!F:F,A152,'2018'!D:D,B152)+SUMIFS('2018'!N:N,'2018'!AA:AA,"CRO",'2018'!F:F,A152,'2018'!D:D,B152)+SUMIFS('2018'!O:O,'2018'!AA:AA,"CRO",'2018'!F:F,A152,'2018'!E:E,B152)+SUMIFS('2018'!R:R,'2018'!AA:AA,"CRO",'2018'!F:F,A152,'2018'!E:E,B152), 0)</f>
        <v>0</v>
      </c>
      <c r="R152" s="7" t="n">
        <f aca="false">IFERROR(Q152/P152, 0)</f>
        <v>0</v>
      </c>
      <c r="S152" s="7" t="n">
        <f aca="false">SUM(V152,Y152,AB152)</f>
        <v>0</v>
      </c>
      <c r="T152" s="7" t="n">
        <f aca="false">SUM(W152,Z152,AC152)</f>
        <v>0</v>
      </c>
      <c r="U152" s="7" t="n">
        <f aca="false">IFERROR(T152/S152, 0)</f>
        <v>0</v>
      </c>
      <c r="V152" s="0" t="n">
        <f aca="false">SUMIFS('2017'!$H:$H,'2017'!$C:$C,B152,'2017'!$F:$F,A152,'2017'!AA:AA,"JRO",'2017'!P:P,"&lt;&gt;")+SUMIFS('2017'!$I:$I,'2017'!$D:$D,B152,'2017'!$F:$F,A152,'2017'!AA:AA,"JRO",'2017'!Q:Q,"&lt;&gt;")+SUMIFS('2017'!$J:$J,'2017'!$E:$E,B152,'2017'!$F:$F,A152,'2017'!AA:AA,"JRO",'2017'!R:R,"&lt;&gt;")</f>
        <v>0</v>
      </c>
      <c r="W152" s="0" t="n">
        <f aca="false">IFERROR(SUMIFS('2017'!M:M,'2017'!AA:AA,"JRO",'2017'!F:F,A152,'2017'!C:C,B152)+SUMIFS('2017'!P:P,'2017'!AA:AA,"JRO",'2017'!F:F,A152,'2017'!C:C,B152)+SUMIFS('2017'!N:N,'2017'!AA:AA,"JRO",'2017'!F:F,A152,'2017'!D:D,B152)+SUMIFS('2017'!N:N,'2017'!AA:AA,"JRO",'2017'!F:F,A152,'2017'!D:D,B152)+SUMIFS('2017'!O:O,'2017'!AA:AA,"JRO",'2017'!F:F,A152,'2017'!E:E,B152)+SUMIFS('2017'!R:R,'2017'!AA:AA,"JRO",'2017'!F:F,A152,'2017'!E:E,B152), 0)</f>
        <v>0</v>
      </c>
      <c r="X152" s="7" t="n">
        <f aca="false">IFERROR(W152/V152, 0)</f>
        <v>0</v>
      </c>
      <c r="Y152" s="0" t="n">
        <f aca="false">IFERROR(SUMIFS('2017'!$H:$H,'2017'!$C:$C,B152,'2017'!$F:$F,A152,'2017'!AA:AA,"NRO",'2017'!P:P,"&lt;&gt;")+SUMIFS('2017'!$I:$I,'2017'!$D:$D,B152,'2017'!$F:$F,A152,'2017'!AA:AA,"NRO",'2017'!Q:Q,"&lt;&gt;")+SUMIFS('2017'!$J:$J,'2017'!$E:$E,B152,'2017'!$F:$F,A152,'2017'!AA:AA,"NRO",'2017'!R:R,"&lt;&gt;"), 0)</f>
        <v>0</v>
      </c>
      <c r="Z152" s="0" t="n">
        <f aca="false">IFERROR(SUMIFS('2017'!M:M,'2017'!AA:AA,"NRO",'2017'!F:F,A152,'2017'!C:C,B152)+SUMIFS('2017'!P:P,'2017'!AA:AA,"NRO",'2017'!F:F,A152,'2017'!C:C,B152)+SUMIFS('2017'!N:N,'2017'!AA:AA,"NRO",'2017'!F:F,A152,'2017'!D:D,B152)+SUMIFS('2017'!N:N,'2017'!AA:AA,"NRO",'2017'!F:F,A152,'2017'!D:D,B152)+SUMIFS('2017'!O:O,'2017'!AA:AA,"NRO",'2017'!F:F,A152,'2017'!E:E,B152)+SUMIFS('2017'!R:R,'2017'!AA:AA,"NRO",'2017'!F:F,A152,'2017'!E:E,B152), 0)</f>
        <v>0</v>
      </c>
      <c r="AA152" s="7" t="n">
        <f aca="false">IFERROR(Z152/Y152, 0)</f>
        <v>0</v>
      </c>
      <c r="AB152" s="0" t="n">
        <f aca="false">IFERROR(SUMIFS('2017'!$H:$H,'2017'!$C:$C,B152,'2017'!$F:$F,A152,'2017'!AA:AA,"CRO",'2017'!P:P,"&lt;&gt;")+SUMIFS('2017'!$I:$I,'2017'!$D:$D,B152,'2017'!$F:$F,A152,'2017'!AA:AA,"CRO",'2017'!Q:Q,"&lt;&gt;")+SUMIFS('2017'!$J:$J,'2017'!$E:$E,B152,'2017'!$F:$F,A152,'2017'!AA:AA,"CRO",'2017'!R:R,"&lt;&gt;"), 0)</f>
        <v>0</v>
      </c>
      <c r="AC152" s="0" t="n">
        <f aca="false">IFERROR(SUMIFS('2017'!M:M,'2017'!AA:AA,"CRO",'2017'!F:F,A152,'2017'!C:C,B152)+SUMIFS('2017'!P:P,'2017'!AA:AA,"CRO",'2017'!F:F,A152,'2017'!C:C,B152)+SUMIFS('2017'!N:N,'2017'!AA:AA,"CRO",'2017'!F:F,A152,'2017'!D:D,B152)+SUMIFS('2017'!N:N,'2017'!AA:AA,"CRO",'2017'!F:F,A152,'2017'!D:D,B152)+SUMIFS('2017'!O:O,'2017'!AA:AA,"CRO",'2017'!F:F,A152,'2017'!E:E,B152)+SUMIFS('2017'!R:R,'2017'!AA:AA,"CRO",'2017'!F:F,A152,'2017'!E:E,B152), 0)</f>
        <v>0</v>
      </c>
      <c r="AD152" s="0" t="n">
        <f aca="false">IFERROR(AC152/AB152, 0)</f>
        <v>0</v>
      </c>
      <c r="AE152" s="0" t="n">
        <f aca="false">SUM(AH152,AK152,AN152)</f>
        <v>0</v>
      </c>
      <c r="AF152" s="0" t="n">
        <f aca="false">SUM(AI152,AL152,AO152)</f>
        <v>0</v>
      </c>
      <c r="AG152" s="7" t="n">
        <f aca="false">IFERROR(AF152/AE152, 0)</f>
        <v>0</v>
      </c>
      <c r="AH152" s="0" t="n">
        <f aca="false">IFERROR(SUMIFS('2016'!$G:$G,'2016'!F:F,A152,'2016'!C:C,B152,'2016'!D:D,"",'2016'!AA:AA,"JRO",'2016'!L:L,"&lt;&gt;"), 0)</f>
        <v>0</v>
      </c>
      <c r="AI152" s="0" t="n">
        <f aca="false">IFERROR(SUMIFS('2016'!L:L,'2016'!F:F,A152,'2016'!C:C,B152,'2016'!D:D,"",'2016'!AA:AA,"JRO"), 0)</f>
        <v>0</v>
      </c>
      <c r="AJ152" s="7" t="n">
        <f aca="false">IFERROR(AI152/AH152, 0)</f>
        <v>0</v>
      </c>
      <c r="AK152" s="0" t="n">
        <f aca="false">IFERROR(SUMIFS('2016'!$G:$G,'2016'!F:F,A152,'2016'!C:C,B152,'2016'!D:D,"",'2016'!AA:AA,"NRO",'2016'!L:L,"&lt;&gt;"), 0)</f>
        <v>0</v>
      </c>
      <c r="AL152" s="0" t="n">
        <f aca="false">IFERROR(SUMIFS('2016'!L:L,'2016'!F:F,A152,'2016'!C:C,B152,'2016'!D:D,"",'2016'!AA:AA,"NRO"), 0)</f>
        <v>0</v>
      </c>
      <c r="AM152" s="0" t="n">
        <f aca="false">IFERROR(AL152/AK152, 0)</f>
        <v>0</v>
      </c>
      <c r="AN152" s="0" t="n">
        <f aca="false">IFERROR(SUMIFS('2016'!$G:$G,'2016'!F:F,A152,'2016'!C:C,B152,'2016'!D:D,"",'2016'!AA:AA,"CRO",'2016'!L:L,"&lt;&gt;"), 0)</f>
        <v>0</v>
      </c>
      <c r="AO152" s="0" t="n">
        <f aca="false">IFERROR(SUMIFS('2016'!L:L,'2016'!F:F,A152,'2016'!C:C,B152,'2016'!D:D,"",'2016'!AA:AA,"CRO"), 0)</f>
        <v>0</v>
      </c>
      <c r="AP152" s="0" t="n">
        <f aca="false">IFERROR(AO152/AN152, 0)</f>
        <v>0</v>
      </c>
      <c r="AQ152" s="0" t="n">
        <f aca="false">SUM(AT152,AW152,AZ152)</f>
        <v>0</v>
      </c>
      <c r="AR152" s="0" t="n">
        <f aca="false">SUM(AU152,AX152,BA152)</f>
        <v>0</v>
      </c>
      <c r="AS152" s="7" t="n">
        <f aca="false">IFERROR(AR152/AQ152, 0)</f>
        <v>0</v>
      </c>
      <c r="AT152" s="0" t="n">
        <f aca="false">IFERROR(SUMIFS('2015'!$G:$G,'2015'!F:F,A152,'2015'!C:C,B152,'2015'!D:D,"",'2015'!AA:AA,"JRO",'2015'!L:L,"&lt;&gt;"), 0)</f>
        <v>0</v>
      </c>
      <c r="AU152" s="0" t="n">
        <f aca="false">IFERROR(SUMIFS('2015'!L:L,'2015'!F:F,A152,'2015'!C:C,B152,'2015'!D:D,"",'2015'!AA:AA,"JRO"), 0)</f>
        <v>0</v>
      </c>
      <c r="AV152" s="0" t="n">
        <f aca="false">IFERROR(AU152/AT152, 0)</f>
        <v>0</v>
      </c>
      <c r="AW152" s="0" t="n">
        <f aca="false">IFERROR(SUMIFS('2015'!$G:$G,'2015'!F:F,A152,'2015'!C:C,B152,'2015'!D:D,"",'2015'!AA:AA,"NRO",'2015'!L:L,"&lt;&gt;"), 0)</f>
        <v>0</v>
      </c>
      <c r="AX152" s="0" t="n">
        <f aca="false">IFERROR(SUMIFS('2015'!L:L,'2015'!F:F,A152,'2015'!C:C,B152,'2015'!D:D,"",'2015'!AA:AA,"NRO"), 0)</f>
        <v>0</v>
      </c>
      <c r="AY152" s="0" t="n">
        <f aca="false">IFERROR(AX152/AW152, 0)</f>
        <v>0</v>
      </c>
      <c r="AZ152" s="0" t="n">
        <f aca="false">IFERROR(SUMIFS('2015'!$G:$G,'2015'!F:F,A152,'2015'!C:C,B152,'2015'!D:D,"",'2015'!AA:AA,"CRO",'2015'!L:L,"&lt;&gt;"), 0)</f>
        <v>0</v>
      </c>
      <c r="BA152" s="0" t="n">
        <f aca="false">IFERROR(SUMIFS('2015'!L:L,'2015'!F:F,A152,'2015'!C:C,B152,'2015'!D:D,"",'2015'!AA:AA,"CRO"), 0)</f>
        <v>0</v>
      </c>
      <c r="BB152" s="0" t="n">
        <f aca="false">IFERROR(BA152/AZ152, 0)</f>
        <v>0</v>
      </c>
      <c r="BC152" s="0" t="n">
        <f aca="false">SUM(BF152,BI152)</f>
        <v>0</v>
      </c>
      <c r="BD152" s="0" t="n">
        <f aca="false">SUM(BG152,BJ152)</f>
        <v>0</v>
      </c>
      <c r="BE152" s="7" t="n">
        <f aca="false">IFERROR(BD152/BC152, 0)</f>
        <v>0</v>
      </c>
      <c r="BF152" s="0" t="n">
        <f aca="false">IFERROR(SUMIFS('2014'!$G:$G,'2014'!F:F,A152,'2014'!C:C,B152,'2014'!D:D,"",'2014'!AA:AA,"JRO",'2014'!L:L,"&lt;&gt;"), 0)</f>
        <v>0</v>
      </c>
      <c r="BG152" s="0" t="n">
        <f aca="false">IFERROR(SUMIFS('2014'!L:L,'2014'!F:F,A152,'2014'!C:C,B152,'2014'!D:D,"",'2014'!AA:AA,"JRO"), 0)</f>
        <v>0</v>
      </c>
      <c r="BH152" s="7" t="n">
        <f aca="false">IFERROR(BG152/BF152, 0)</f>
        <v>0</v>
      </c>
      <c r="BI152" s="0" t="n">
        <f aca="false">IFERROR(SUMIFS('2014'!$G:$G,'2014'!F:F,A152,'2014'!C:C,B152,'2014'!D:D,"",'2014'!AA:AA,"CRO",'2014'!L:L,"&lt;&gt;"), 0)</f>
        <v>0</v>
      </c>
      <c r="BJ152" s="0" t="n">
        <f aca="false">IFERROR(SUMIFS('2014'!L:L,'2014'!F:F,A152,'2014'!C:C,B152,'2014'!D:D,"",'2014'!AA:AA,"CRO"), 0)</f>
        <v>0</v>
      </c>
      <c r="BK152" s="0" t="n">
        <f aca="false">IFERROR(BJ152/BI152, 0)</f>
        <v>0</v>
      </c>
      <c r="BL152" s="0" t="n">
        <f aca="false">IFERROR(SUMIFS('2013'!$G:$G,'2013'!F:F,A152,'2013'!C:C,B152,'2013'!D:D,"",'2013'!AA:AA,"JRO",'2013'!L:L,"&lt;&gt;"), 0)</f>
        <v>0</v>
      </c>
      <c r="BM152" s="0" t="n">
        <f aca="false">IFERROR(SUMIFS('2013'!L:L,'2013'!F:F,A152,'2013'!C:C,B152,'2013'!D:D,"",'2013'!AA:AA,"JRO"), 0)</f>
        <v>0</v>
      </c>
      <c r="BN152" s="0" t="n">
        <f aca="false">IFERROR(BM152/BL152, 0)</f>
        <v>0</v>
      </c>
      <c r="BO152" s="0" t="n">
        <f aca="false">IFERROR(SUMIFS('2012'!$G:$G,'2012'!F:F,A152,'2012'!C:C,B152,'2012'!D:D,"",'2012'!AA:AA,"JRO",'2012'!L:L,"&lt;&gt;"), 0)</f>
        <v>0</v>
      </c>
      <c r="BP152" s="0" t="n">
        <f aca="false">IFERROR(SUMIFS('2012'!L:L,'2012'!F:F,A152,'2012'!C:C,B152,'2012'!D:D,"",'2012'!AA:AA,"JRO"), 0)</f>
        <v>0</v>
      </c>
      <c r="BQ152" s="0" t="n">
        <f aca="false">IFERROR(BP152/BO152, 0)</f>
        <v>0</v>
      </c>
      <c r="BR152" s="0" t="n">
        <f aca="false">IFERROR(SUMIFS('2011'!$G:$G,'2011'!F:F,A152,'2011'!C:C,B152,'2011'!D:D,"",'2011'!AA:AA,"JRO",'2011'!L:L,"&lt;&gt;"), 0)</f>
        <v>0</v>
      </c>
      <c r="BS152" s="0" t="n">
        <f aca="false">IFERROR(SUMIFS('2011'!L:L,'2011'!F:F,A152,'2011'!C:C,B152,'2011'!D:D,"",'2011'!AA:AA,"JRO"), 0)</f>
        <v>0</v>
      </c>
      <c r="BT152" s="7" t="n">
        <f aca="false">IFERROR(BS152/BR152, 0)</f>
        <v>0</v>
      </c>
      <c r="BU152" s="0" t="n">
        <f aca="false">IFERROR(SUMIFS('2010'!$G:$G,'2010'!F:F,A152,'2010'!C:C,B152,'2010'!D:D,"",'2010'!AA:AA,"JRO",'2010'!L:L,"&lt;&gt;"), 0)</f>
        <v>0</v>
      </c>
      <c r="BV152" s="0" t="n">
        <f aca="false">IFERROR(SUMIFS('2010'!L:L,'2010'!F:F,A152,'2010'!C:C,B152,'2010'!D:D,"",'2010'!AA:AA,"JRO"), 0)</f>
        <v>0</v>
      </c>
      <c r="BW152" s="7" t="n">
        <f aca="false">IFERROR(BV152/BU152, 0)</f>
        <v>0</v>
      </c>
      <c r="BX152" s="0" t="n">
        <f aca="false">IFERROR(SUMIFS('2009'!$G:$G,'2009'!F:F,A152,'2009'!C:C,B152,'2009'!D:D,"",'2009'!AA:AA,"JRO",'2009'!L:L,"&lt;&gt;"), 0)</f>
        <v>0</v>
      </c>
      <c r="BY152" s="0" t="n">
        <f aca="false">IFERROR(SUMIFS('2009'!L:L,'2009'!F:F,A152,'2009'!C:C,B152,'2009'!D:D,"",'2009'!AA:AA,"JRO"), 0)</f>
        <v>0</v>
      </c>
      <c r="BZ152" s="7" t="n">
        <f aca="false">IFERROR(BY152/BX152, 0)</f>
        <v>0</v>
      </c>
    </row>
    <row r="153" customFormat="false" ht="15" hidden="false" customHeight="false" outlineLevel="0" collapsed="false">
      <c r="A153" s="0" t="s">
        <v>97</v>
      </c>
      <c r="B153" s="17" t="s">
        <v>69</v>
      </c>
      <c r="C153" s="56" t="n">
        <f aca="false">IFERROR(AVERAGEIFS(I153:BZ153,I$2:BZ$2,"JRO escorts per deportee",I153:BZ153,"&lt;&gt;0"), 0)</f>
        <v>0.652254717835419</v>
      </c>
      <c r="D153" s="13" t="n">
        <f aca="false">IFERROR(AVERAGEIFS(I153:BZ153,I$2:BZ$2,"NRO escorts per deportee",I153:BZ153,"&lt;&gt;0"), 0)</f>
        <v>0.533333333333333</v>
      </c>
      <c r="E153" s="13" t="n">
        <f aca="false">IFERROR(AVERAGEIFS(I153:BZ153,I$2:BZ$2,"CRO escorts per deportee",I153:BZ153,"&lt;&gt;0"), 0)</f>
        <v>0</v>
      </c>
      <c r="G153" s="0" t="n">
        <f aca="false">SUM(J153,M153,P153)</f>
        <v>209</v>
      </c>
      <c r="H153" s="0" t="n">
        <f aca="false">SUM(K153,N153,Q153)</f>
        <v>119</v>
      </c>
      <c r="I153" s="7" t="n">
        <f aca="false">IFERROR(H153/G153, 0)</f>
        <v>0.569377990430622</v>
      </c>
      <c r="J153" s="0" t="n">
        <f aca="false">IFERROR(SUMIFS('2018'!$H:$H,'2018'!$C:$C,B153,'2018'!$F:$F,A153,'2018'!AA:AA,"JRO",'2018'!P:P,"&lt;&gt;")+SUMIFS('2018'!$I:$I,'2018'!$D:$D,B153,'2018'!$F:$F,A153,'2018'!AA:AA,"JRO",'2018'!Q:Q,"&lt;&gt;")+SUMIFS('2018'!$J:$J,'2018'!$E:$E,B153,'2018'!$F:$F,A153,'2018'!AA:AA,"JRO",'2018'!R:R,"&lt;&gt;"), 0)</f>
        <v>149</v>
      </c>
      <c r="K153" s="0" t="n">
        <f aca="false">IFERROR(SUMIFS('2018'!M:M,'2018'!AA:AA,"JRO",'2018'!F:F,A153,'2018'!C:C,B153)+SUMIFS('2018'!P:P,'2018'!AA:AA,"JRO",'2018'!F:F,A153,'2018'!C:C,B153)+SUMIFS('2018'!N:N,'2018'!AA:AA,"JRO",'2018'!F:F,A153,'2018'!D:D,B153)+SUMIFS('2018'!N:N,'2018'!AA:AA,"JRO",'2018'!F:F,A153,'2018'!D:D,B153)+SUMIFS('2018'!O:O,'2018'!AA:AA,"JRO",'2018'!F:F,A153,'2018'!E:E,B153)+SUMIFS('2018'!R:R,'2018'!AA:AA,"JRO",'2018'!F:F,A153,'2018'!E:E,B153), 0)</f>
        <v>87</v>
      </c>
      <c r="L153" s="7" t="n">
        <f aca="false">IFERROR(K153/J153, 0)</f>
        <v>0.583892617449664</v>
      </c>
      <c r="M153" s="0" t="n">
        <f aca="false">IFERROR(SUMIFS('2018'!$H:$H,'2018'!$C:$C,B153,'2018'!$F:$F,A153,'2018'!AA:AA,"NRO",'2018'!P:P,"&lt;&gt;")+SUMIFS('2018'!$I:$I,'2018'!$D:$D,B153,'2018'!$F:$F,A153,'2018'!AA:AA,"NRO",'2018'!Q:Q,"&lt;&gt;")+SUMIFS('2018'!$J:$J,'2018'!$E:$E,B153,'2018'!$F:$F,A153,'2018'!AA:AA,"NRO",'2018'!R:R,"&lt;&gt;"), 0)</f>
        <v>60</v>
      </c>
      <c r="N153" s="0" t="n">
        <f aca="false">IFERROR(SUMIFS('2018'!M:M,'2018'!AA:AA,"NRO",'2018'!F:F,A153,'2018'!C:C,B153)+SUMIFS('2018'!P:P,'2018'!AA:AA,"NRO",'2018'!F:F,A153,'2018'!C:C,B153)+SUMIFS('2018'!N:N,'2018'!AA:AA,"NRO",'2018'!F:F,A153,'2018'!D:D,B153)+SUMIFS('2018'!N:N,'2018'!AA:AA,"NRO",'2018'!F:F,A153,'2018'!D:D,B153)+SUMIFS('2018'!O:O,'2018'!AA:AA,"NRO",'2018'!F:F,A153,'2018'!E:E,B153)+SUMIFS('2018'!R:R,'2018'!AA:AA,"NRO",'2018'!F:F,A153,'2018'!E:E,B153), 0)</f>
        <v>32</v>
      </c>
      <c r="O153" s="7" t="n">
        <f aca="false">IFERROR(N153/M153, 0)</f>
        <v>0.533333333333333</v>
      </c>
      <c r="P153" s="0" t="n">
        <f aca="false">IFERROR(SUMIFS('2018'!$H:$H,'2018'!$C:$C,B153,'2018'!$F:$F,A153,'2018'!AA:AA,"CRO")+SUMIFS('2018'!$I:$I,'2018'!$D:$D,B153,'2018'!$F:$F,A153,'2018'!AA:AA,"CRO")+SUMIFS('2018'!$J:$J,'2018'!$E:$E,B153,'2018'!$F:$F,A153,'2018'!AA:AA,"CRO"), 0)</f>
        <v>0</v>
      </c>
      <c r="Q153" s="0" t="n">
        <f aca="false">IFERROR(SUMIFS('2018'!M:M,'2018'!AA:AA,"CRO",'2018'!F:F,A153,'2018'!C:C,B153)+SUMIFS('2018'!P:P,'2018'!AA:AA,"CRO",'2018'!F:F,A153,'2018'!C:C,B153)+SUMIFS('2018'!N:N,'2018'!AA:AA,"CRO",'2018'!F:F,A153,'2018'!D:D,B153)+SUMIFS('2018'!N:N,'2018'!AA:AA,"CRO",'2018'!F:F,A153,'2018'!D:D,B153)+SUMIFS('2018'!O:O,'2018'!AA:AA,"CRO",'2018'!F:F,A153,'2018'!E:E,B153)+SUMIFS('2018'!R:R,'2018'!AA:AA,"CRO",'2018'!F:F,A153,'2018'!E:E,B153), 0)</f>
        <v>0</v>
      </c>
      <c r="R153" s="7" t="n">
        <f aca="false">IFERROR(Q153/P153, 0)</f>
        <v>0</v>
      </c>
      <c r="S153" s="7" t="n">
        <f aca="false">SUM(V153,Y153,AB153)</f>
        <v>430</v>
      </c>
      <c r="T153" s="7" t="n">
        <f aca="false">SUM(W153,Z153,AC153)</f>
        <v>108</v>
      </c>
      <c r="U153" s="7" t="n">
        <f aca="false">IFERROR(T153/S153, 0)</f>
        <v>0.251162790697674</v>
      </c>
      <c r="V153" s="0" t="n">
        <f aca="false">SUMIFS('2017'!$H:$H,'2017'!$C:$C,B153,'2017'!$F:$F,A153,'2017'!AA:AA,"JRO",'2017'!P:P,"&lt;&gt;")+SUMIFS('2017'!$I:$I,'2017'!$D:$D,B153,'2017'!$F:$F,A153,'2017'!AA:AA,"JRO",'2017'!Q:Q,"&lt;&gt;")+SUMIFS('2017'!$J:$J,'2017'!$E:$E,B153,'2017'!$F:$F,A153,'2017'!AA:AA,"JRO",'2017'!R:R,"&lt;&gt;")</f>
        <v>430</v>
      </c>
      <c r="W153" s="0" t="n">
        <f aca="false">IFERROR(SUMIFS('2017'!M:M,'2017'!AA:AA,"JRO",'2017'!F:F,A153,'2017'!C:C,B153)+SUMIFS('2017'!P:P,'2017'!AA:AA,"JRO",'2017'!F:F,A153,'2017'!C:C,B153)+SUMIFS('2017'!N:N,'2017'!AA:AA,"JRO",'2017'!F:F,A153,'2017'!D:D,B153)+SUMIFS('2017'!N:N,'2017'!AA:AA,"JRO",'2017'!F:F,A153,'2017'!D:D,B153)+SUMIFS('2017'!O:O,'2017'!AA:AA,"JRO",'2017'!F:F,A153,'2017'!E:E,B153)+SUMIFS('2017'!R:R,'2017'!AA:AA,"JRO",'2017'!F:F,A153,'2017'!E:E,B153), 0)</f>
        <v>108</v>
      </c>
      <c r="X153" s="7" t="n">
        <f aca="false">IFERROR(W153/V153, 0)</f>
        <v>0.251162790697674</v>
      </c>
      <c r="Y153" s="0" t="n">
        <f aca="false">IFERROR(SUMIFS('2017'!$H:$H,'2017'!$C:$C,B153,'2017'!$F:$F,A153,'2017'!AA:AA,"NRO",'2017'!P:P,"&lt;&gt;")+SUMIFS('2017'!$I:$I,'2017'!$D:$D,B153,'2017'!$F:$F,A153,'2017'!AA:AA,"NRO",'2017'!Q:Q,"&lt;&gt;")+SUMIFS('2017'!$J:$J,'2017'!$E:$E,B153,'2017'!$F:$F,A153,'2017'!AA:AA,"NRO",'2017'!R:R,"&lt;&gt;"), 0)</f>
        <v>0</v>
      </c>
      <c r="Z153" s="0" t="n">
        <f aca="false">IFERROR(SUMIFS('2017'!M:M,'2017'!AA:AA,"NRO",'2017'!F:F,A153,'2017'!C:C,B153)+SUMIFS('2017'!P:P,'2017'!AA:AA,"NRO",'2017'!F:F,A153,'2017'!C:C,B153)+SUMIFS('2017'!N:N,'2017'!AA:AA,"NRO",'2017'!F:F,A153,'2017'!D:D,B153)+SUMIFS('2017'!N:N,'2017'!AA:AA,"NRO",'2017'!F:F,A153,'2017'!D:D,B153)+SUMIFS('2017'!O:O,'2017'!AA:AA,"NRO",'2017'!F:F,A153,'2017'!E:E,B153)+SUMIFS('2017'!R:R,'2017'!AA:AA,"NRO",'2017'!F:F,A153,'2017'!E:E,B153), 0)</f>
        <v>0</v>
      </c>
      <c r="AA153" s="7" t="n">
        <f aca="false">IFERROR(Z153/Y153, 0)</f>
        <v>0</v>
      </c>
      <c r="AB153" s="0" t="n">
        <f aca="false">IFERROR(SUMIFS('2017'!$H:$H,'2017'!$C:$C,B153,'2017'!$F:$F,A153,'2017'!AA:AA,"CRO",'2017'!P:P,"&lt;&gt;")+SUMIFS('2017'!$I:$I,'2017'!$D:$D,B153,'2017'!$F:$F,A153,'2017'!AA:AA,"CRO",'2017'!Q:Q,"&lt;&gt;")+SUMIFS('2017'!$J:$J,'2017'!$E:$E,B153,'2017'!$F:$F,A153,'2017'!AA:AA,"CRO",'2017'!R:R,"&lt;&gt;"), 0)</f>
        <v>0</v>
      </c>
      <c r="AC153" s="0" t="n">
        <f aca="false">IFERROR(SUMIFS('2017'!M:M,'2017'!AA:AA,"CRO",'2017'!F:F,A153,'2017'!C:C,B153)+SUMIFS('2017'!P:P,'2017'!AA:AA,"CRO",'2017'!F:F,A153,'2017'!C:C,B153)+SUMIFS('2017'!N:N,'2017'!AA:AA,"CRO",'2017'!F:F,A153,'2017'!D:D,B153)+SUMIFS('2017'!N:N,'2017'!AA:AA,"CRO",'2017'!F:F,A153,'2017'!D:D,B153)+SUMIFS('2017'!O:O,'2017'!AA:AA,"CRO",'2017'!F:F,A153,'2017'!E:E,B153)+SUMIFS('2017'!R:R,'2017'!AA:AA,"CRO",'2017'!F:F,A153,'2017'!E:E,B153), 0)</f>
        <v>0</v>
      </c>
      <c r="AD153" s="0" t="n">
        <f aca="false">IFERROR(AC153/AB153, 0)</f>
        <v>0</v>
      </c>
      <c r="AE153" s="0" t="n">
        <f aca="false">SUM(AH153,AK153,AN153)</f>
        <v>953</v>
      </c>
      <c r="AF153" s="0" t="n">
        <f aca="false">SUM(AI153,AL153,AO153)</f>
        <v>592</v>
      </c>
      <c r="AG153" s="7" t="n">
        <f aca="false">IFERROR(AF153/AE153, 0)</f>
        <v>0.621196222455404</v>
      </c>
      <c r="AH153" s="0" t="n">
        <f aca="false">IFERROR(SUMIFS('2016'!$G:$G,'2016'!F:F,A153,'2016'!C:C,B153,'2016'!D:D,"",'2016'!AA:AA,"JRO",'2016'!L:L,"&lt;&gt;"), 0)</f>
        <v>953</v>
      </c>
      <c r="AI153" s="0" t="n">
        <f aca="false">IFERROR(SUMIFS('2016'!L:L,'2016'!F:F,A153,'2016'!C:C,B153,'2016'!D:D,"",'2016'!AA:AA,"JRO"), 0)</f>
        <v>592</v>
      </c>
      <c r="AJ153" s="7" t="n">
        <f aca="false">IFERROR(AI153/AH153, 0)</f>
        <v>0.621196222455404</v>
      </c>
      <c r="AK153" s="0" t="n">
        <f aca="false">IFERROR(SUMIFS('2016'!$G:$G,'2016'!F:F,A153,'2016'!C:C,B153,'2016'!D:D,"",'2016'!AA:AA,"NRO",'2016'!L:L,"&lt;&gt;"), 0)</f>
        <v>0</v>
      </c>
      <c r="AL153" s="0" t="n">
        <f aca="false">IFERROR(SUMIFS('2016'!L:L,'2016'!F:F,A153,'2016'!C:C,B153,'2016'!D:D,"",'2016'!AA:AA,"NRO"), 0)</f>
        <v>0</v>
      </c>
      <c r="AM153" s="0" t="n">
        <f aca="false">IFERROR(AL153/AK153, 0)</f>
        <v>0</v>
      </c>
      <c r="AN153" s="0" t="n">
        <f aca="false">IFERROR(SUMIFS('2016'!$G:$G,'2016'!F:F,A153,'2016'!C:C,B153,'2016'!D:D,"",'2016'!AA:AA,"CRO",'2016'!L:L,"&lt;&gt;"), 0)</f>
        <v>0</v>
      </c>
      <c r="AO153" s="0" t="n">
        <f aca="false">IFERROR(SUMIFS('2016'!L:L,'2016'!F:F,A153,'2016'!C:C,B153,'2016'!D:D,"",'2016'!AA:AA,"CRO"), 0)</f>
        <v>0</v>
      </c>
      <c r="AP153" s="0" t="n">
        <f aca="false">IFERROR(AO153/AN153, 0)</f>
        <v>0</v>
      </c>
      <c r="AQ153" s="0" t="n">
        <f aca="false">SUM(AT153,AW153,AZ153)</f>
        <v>729</v>
      </c>
      <c r="AR153" s="0" t="n">
        <f aca="false">SUM(AU153,AX153,BA153)</f>
        <v>430</v>
      </c>
      <c r="AS153" s="7" t="n">
        <f aca="false">IFERROR(AR153/AQ153, 0)</f>
        <v>0.589849108367627</v>
      </c>
      <c r="AT153" s="0" t="n">
        <f aca="false">IFERROR(SUMIFS('2015'!$G:$G,'2015'!F:F,A153,'2015'!C:C,B153,'2015'!D:D,"",'2015'!AA:AA,"JRO",'2015'!L:L,"&lt;&gt;"), 0)</f>
        <v>729</v>
      </c>
      <c r="AU153" s="0" t="n">
        <f aca="false">IFERROR(SUMIFS('2015'!L:L,'2015'!F:F,A153,'2015'!C:C,B153,'2015'!D:D,"",'2015'!AA:AA,"JRO"), 0)</f>
        <v>430</v>
      </c>
      <c r="AV153" s="0" t="n">
        <f aca="false">IFERROR(AU153/AT153, 0)</f>
        <v>0.589849108367627</v>
      </c>
      <c r="AW153" s="0" t="n">
        <f aca="false">IFERROR(SUMIFS('2015'!$G:$G,'2015'!F:F,A153,'2015'!C:C,B153,'2015'!D:D,"",'2015'!AA:AA,"NRO",'2015'!L:L,"&lt;&gt;"), 0)</f>
        <v>0</v>
      </c>
      <c r="AX153" s="0" t="n">
        <f aca="false">IFERROR(SUMIFS('2015'!L:L,'2015'!F:F,A153,'2015'!C:C,B153,'2015'!D:D,"",'2015'!AA:AA,"NRO"), 0)</f>
        <v>0</v>
      </c>
      <c r="AY153" s="0" t="n">
        <f aca="false">IFERROR(AX153/AW153, 0)</f>
        <v>0</v>
      </c>
      <c r="AZ153" s="0" t="n">
        <f aca="false">IFERROR(SUMIFS('2015'!$G:$G,'2015'!F:F,A153,'2015'!C:C,B153,'2015'!D:D,"",'2015'!AA:AA,"CRO",'2015'!L:L,"&lt;&gt;"), 0)</f>
        <v>0</v>
      </c>
      <c r="BA153" s="0" t="n">
        <f aca="false">IFERROR(SUMIFS('2015'!L:L,'2015'!F:F,A153,'2015'!C:C,B153,'2015'!D:D,"",'2015'!AA:AA,"CRO"), 0)</f>
        <v>0</v>
      </c>
      <c r="BB153" s="0" t="n">
        <f aca="false">IFERROR(BA153/AZ153, 0)</f>
        <v>0</v>
      </c>
      <c r="BC153" s="0" t="n">
        <f aca="false">SUM(BF153,BI153)</f>
        <v>67</v>
      </c>
      <c r="BD153" s="0" t="n">
        <f aca="false">SUM(BG153,BJ153)</f>
        <v>66</v>
      </c>
      <c r="BE153" s="7" t="n">
        <f aca="false">IFERROR(BD153/BC153, 0)</f>
        <v>0.985074626865672</v>
      </c>
      <c r="BF153" s="0" t="n">
        <f aca="false">IFERROR(SUMIFS('2014'!$G:$G,'2014'!F:F,A153,'2014'!C:C,B153,'2014'!D:D,"",'2014'!AA:AA,"JRO",'2014'!L:L,"&lt;&gt;"), 0)</f>
        <v>67</v>
      </c>
      <c r="BG153" s="0" t="n">
        <f aca="false">IFERROR(SUMIFS('2014'!L:L,'2014'!F:F,A153,'2014'!C:C,B153,'2014'!D:D,"",'2014'!AA:AA,"JRO"), 0)</f>
        <v>66</v>
      </c>
      <c r="BH153" s="7" t="n">
        <f aca="false">IFERROR(BG153/BF153, 0)</f>
        <v>0.985074626865672</v>
      </c>
      <c r="BI153" s="0" t="n">
        <f aca="false">IFERROR(SUMIFS('2014'!$G:$G,'2014'!F:F,A153,'2014'!C:C,B153,'2014'!D:D,"",'2014'!AA:AA,"CRO",'2014'!L:L,"&lt;&gt;"), 0)</f>
        <v>0</v>
      </c>
      <c r="BJ153" s="0" t="n">
        <f aca="false">IFERROR(SUMIFS('2014'!L:L,'2014'!F:F,A153,'2014'!C:C,B153,'2014'!D:D,"",'2014'!AA:AA,"CRO"), 0)</f>
        <v>0</v>
      </c>
      <c r="BK153" s="0" t="n">
        <f aca="false">IFERROR(BJ153/BI153, 0)</f>
        <v>0</v>
      </c>
      <c r="BL153" s="0" t="n">
        <f aca="false">IFERROR(SUMIFS('2013'!$G:$G,'2013'!F:F,A153,'2013'!C:C,B153,'2013'!D:D,"",'2013'!AA:AA,"JRO",'2013'!L:L,"&lt;&gt;"), 0)</f>
        <v>51</v>
      </c>
      <c r="BM153" s="0" t="n">
        <f aca="false">IFERROR(SUMIFS('2013'!L:L,'2013'!F:F,A153,'2013'!C:C,B153,'2013'!D:D,"",'2013'!AA:AA,"JRO"), 0)</f>
        <v>45</v>
      </c>
      <c r="BN153" s="0" t="n">
        <f aca="false">IFERROR(BM153/BL153, 0)</f>
        <v>0.882352941176471</v>
      </c>
      <c r="BO153" s="0" t="n">
        <f aca="false">IFERROR(SUMIFS('2012'!$G:$G,'2012'!F:F,A153,'2012'!C:C,B153,'2012'!D:D,"",'2012'!AA:AA,"JRO",'2012'!L:L,"&lt;&gt;"), 0)</f>
        <v>168</v>
      </c>
      <c r="BP153" s="0" t="n">
        <f aca="false">IFERROR(SUMIFS('2012'!L:L,'2012'!F:F,A153,'2012'!C:C,B153,'2012'!D:D,"",'2012'!AA:AA,"JRO"), 0)</f>
        <v>176</v>
      </c>
      <c r="BQ153" s="0" t="n">
        <f aca="false">IFERROR(BP153/BO153, 0)</f>
        <v>1.04761904761905</v>
      </c>
      <c r="BR153" s="0" t="n">
        <f aca="false">IFERROR(SUMIFS('2011'!$G:$G,'2011'!F:F,A153,'2011'!C:C,B153,'2011'!D:D,"",'2011'!AA:AA,"JRO",'2011'!L:L,"&lt;&gt;"), 0)</f>
        <v>181</v>
      </c>
      <c r="BS153" s="0" t="n">
        <f aca="false">IFERROR(SUMIFS('2011'!L:L,'2011'!F:F,A153,'2011'!C:C,B153,'2011'!D:D,"",'2011'!AA:AA,"JRO"), 0)</f>
        <v>209</v>
      </c>
      <c r="BT153" s="7" t="n">
        <f aca="false">IFERROR(BS153/BR153, 0)</f>
        <v>1.15469613259669</v>
      </c>
      <c r="BU153" s="0" t="n">
        <f aca="false">IFERROR(SUMIFS('2010'!$G:$G,'2010'!F:F,A153,'2010'!C:C,B153,'2010'!D:D,"",'2010'!AA:AA,"JRO",'2010'!L:L,"&lt;&gt;"), 0)</f>
        <v>125</v>
      </c>
      <c r="BV153" s="0" t="n">
        <f aca="false">IFERROR(SUMIFS('2010'!L:L,'2010'!F:F,A153,'2010'!C:C,B153,'2010'!D:D,"",'2010'!AA:AA,"JRO"), 0)</f>
        <v>146</v>
      </c>
      <c r="BW153" s="7" t="n">
        <f aca="false">IFERROR(BV153/BU153, 0)</f>
        <v>1.168</v>
      </c>
      <c r="BX153" s="0" t="n">
        <f aca="false">IFERROR(SUMIFS('2009'!$G:$G,'2009'!F:F,A153,'2009'!C:C,B153,'2009'!D:D,"",'2009'!AA:AA,"JRO",'2009'!L:L,"&lt;&gt;"), 0)</f>
        <v>0</v>
      </c>
      <c r="BY153" s="0" t="n">
        <f aca="false">IFERROR(SUMIFS('2009'!L:L,'2009'!F:F,A153,'2009'!C:C,B153,'2009'!D:D,"",'2009'!AA:AA,"JRO"), 0)</f>
        <v>0</v>
      </c>
      <c r="BZ153" s="7" t="n">
        <f aca="false">IFERROR(BY153/BX153, 0)</f>
        <v>0</v>
      </c>
    </row>
    <row r="154" customFormat="false" ht="15" hidden="false" customHeight="false" outlineLevel="0" collapsed="false">
      <c r="A154" s="0" t="s">
        <v>97</v>
      </c>
      <c r="B154" s="13" t="s">
        <v>81</v>
      </c>
      <c r="C154" s="56" t="n">
        <f aca="false">IFERROR(AVERAGEIFS(I154:BZ154,I$2:BZ$2,"JRO escorts per deportee",I154:BZ154,"&lt;&gt;0"), 0)</f>
        <v>0</v>
      </c>
      <c r="D154" s="13" t="n">
        <f aca="false">IFERROR(AVERAGEIFS(I154:BZ154,I$2:BZ$2,"NRO escorts per deportee",I154:BZ154,"&lt;&gt;0"), 0)</f>
        <v>0</v>
      </c>
      <c r="E154" s="13" t="n">
        <f aca="false">IFERROR(AVERAGEIFS(I154:BZ154,I$2:BZ$2,"CRO escorts per deportee",I154:BZ154,"&lt;&gt;0"), 0)</f>
        <v>0</v>
      </c>
      <c r="G154" s="0" t="n">
        <f aca="false">SUM(J154,M154,P154)</f>
        <v>0</v>
      </c>
      <c r="H154" s="0" t="n">
        <f aca="false">SUM(K154,N154,Q154)</f>
        <v>0</v>
      </c>
      <c r="I154" s="7" t="n">
        <f aca="false">IFERROR(H154/G154, 0)</f>
        <v>0</v>
      </c>
      <c r="J154" s="0" t="n">
        <f aca="false">IFERROR(SUMIFS('2018'!$H:$H,'2018'!$C:$C,B154,'2018'!$F:$F,A154,'2018'!AA:AA,"JRO",'2018'!P:P,"&lt;&gt;")+SUMIFS('2018'!$I:$I,'2018'!$D:$D,B154,'2018'!$F:$F,A154,'2018'!AA:AA,"JRO",'2018'!Q:Q,"&lt;&gt;")+SUMIFS('2018'!$J:$J,'2018'!$E:$E,B154,'2018'!$F:$F,A154,'2018'!AA:AA,"JRO",'2018'!R:R,"&lt;&gt;"), 0)</f>
        <v>0</v>
      </c>
      <c r="K154" s="0" t="n">
        <f aca="false">IFERROR(SUMIFS('2018'!M:M,'2018'!AA:AA,"JRO",'2018'!F:F,A154,'2018'!C:C,B154)+SUMIFS('2018'!P:P,'2018'!AA:AA,"JRO",'2018'!F:F,A154,'2018'!C:C,B154)+SUMIFS('2018'!N:N,'2018'!AA:AA,"JRO",'2018'!F:F,A154,'2018'!D:D,B154)+SUMIFS('2018'!N:N,'2018'!AA:AA,"JRO",'2018'!F:F,A154,'2018'!D:D,B154)+SUMIFS('2018'!O:O,'2018'!AA:AA,"JRO",'2018'!F:F,A154,'2018'!E:E,B154)+SUMIFS('2018'!R:R,'2018'!AA:AA,"JRO",'2018'!F:F,A154,'2018'!E:E,B154), 0)</f>
        <v>0</v>
      </c>
      <c r="L154" s="7" t="n">
        <f aca="false">IFERROR(K154/J154, 0)</f>
        <v>0</v>
      </c>
      <c r="M154" s="0" t="n">
        <f aca="false">IFERROR(SUMIFS('2018'!$H:$H,'2018'!$C:$C,B154,'2018'!$F:$F,A154,'2018'!AA:AA,"NRO",'2018'!P:P,"&lt;&gt;")+SUMIFS('2018'!$I:$I,'2018'!$D:$D,B154,'2018'!$F:$F,A154,'2018'!AA:AA,"NRO",'2018'!Q:Q,"&lt;&gt;")+SUMIFS('2018'!$J:$J,'2018'!$E:$E,B154,'2018'!$F:$F,A154,'2018'!AA:AA,"NRO",'2018'!R:R,"&lt;&gt;"), 0)</f>
        <v>0</v>
      </c>
      <c r="N154" s="0" t="n">
        <f aca="false">IFERROR(SUMIFS('2018'!M:M,'2018'!AA:AA,"NRO",'2018'!F:F,A154,'2018'!C:C,B154)+SUMIFS('2018'!P:P,'2018'!AA:AA,"NRO",'2018'!F:F,A154,'2018'!C:C,B154)+SUMIFS('2018'!N:N,'2018'!AA:AA,"NRO",'2018'!F:F,A154,'2018'!D:D,B154)+SUMIFS('2018'!N:N,'2018'!AA:AA,"NRO",'2018'!F:F,A154,'2018'!D:D,B154)+SUMIFS('2018'!O:O,'2018'!AA:AA,"NRO",'2018'!F:F,A154,'2018'!E:E,B154)+SUMIFS('2018'!R:R,'2018'!AA:AA,"NRO",'2018'!F:F,A154,'2018'!E:E,B154), 0)</f>
        <v>0</v>
      </c>
      <c r="O154" s="7" t="n">
        <f aca="false">IFERROR(N154/M154, 0)</f>
        <v>0</v>
      </c>
      <c r="P154" s="0" t="n">
        <f aca="false">IFERROR(SUMIFS('2018'!$H:$H,'2018'!$C:$C,B154,'2018'!$F:$F,A154,'2018'!AA:AA,"CRO")+SUMIFS('2018'!$I:$I,'2018'!$D:$D,B154,'2018'!$F:$F,A154,'2018'!AA:AA,"CRO")+SUMIFS('2018'!$J:$J,'2018'!$E:$E,B154,'2018'!$F:$F,A154,'2018'!AA:AA,"CRO"), 0)</f>
        <v>0</v>
      </c>
      <c r="Q154" s="0" t="n">
        <f aca="false">IFERROR(SUMIFS('2018'!M:M,'2018'!AA:AA,"CRO",'2018'!F:F,A154,'2018'!C:C,B154)+SUMIFS('2018'!P:P,'2018'!AA:AA,"CRO",'2018'!F:F,A154,'2018'!C:C,B154)+SUMIFS('2018'!N:N,'2018'!AA:AA,"CRO",'2018'!F:F,A154,'2018'!D:D,B154)+SUMIFS('2018'!N:N,'2018'!AA:AA,"CRO",'2018'!F:F,A154,'2018'!D:D,B154)+SUMIFS('2018'!O:O,'2018'!AA:AA,"CRO",'2018'!F:F,A154,'2018'!E:E,B154)+SUMIFS('2018'!R:R,'2018'!AA:AA,"CRO",'2018'!F:F,A154,'2018'!E:E,B154), 0)</f>
        <v>0</v>
      </c>
      <c r="R154" s="7" t="n">
        <f aca="false">IFERROR(Q154/P154, 0)</f>
        <v>0</v>
      </c>
      <c r="S154" s="7" t="n">
        <f aca="false">SUM(V154,Y154,AB154)</f>
        <v>0</v>
      </c>
      <c r="T154" s="7" t="n">
        <f aca="false">SUM(W154,Z154,AC154)</f>
        <v>0</v>
      </c>
      <c r="U154" s="7" t="n">
        <f aca="false">IFERROR(T154/S154, 0)</f>
        <v>0</v>
      </c>
      <c r="V154" s="0" t="n">
        <f aca="false">SUMIFS('2017'!$H:$H,'2017'!$C:$C,B154,'2017'!$F:$F,A154,'2017'!AA:AA,"JRO",'2017'!P:P,"&lt;&gt;")+SUMIFS('2017'!$I:$I,'2017'!$D:$D,B154,'2017'!$F:$F,A154,'2017'!AA:AA,"JRO",'2017'!Q:Q,"&lt;&gt;")+SUMIFS('2017'!$J:$J,'2017'!$E:$E,B154,'2017'!$F:$F,A154,'2017'!AA:AA,"JRO",'2017'!R:R,"&lt;&gt;")</f>
        <v>0</v>
      </c>
      <c r="W154" s="0" t="n">
        <f aca="false">IFERROR(SUMIFS('2017'!M:M,'2017'!AA:AA,"JRO",'2017'!F:F,A154,'2017'!C:C,B154)+SUMIFS('2017'!P:P,'2017'!AA:AA,"JRO",'2017'!F:F,A154,'2017'!C:C,B154)+SUMIFS('2017'!N:N,'2017'!AA:AA,"JRO",'2017'!F:F,A154,'2017'!D:D,B154)+SUMIFS('2017'!N:N,'2017'!AA:AA,"JRO",'2017'!F:F,A154,'2017'!D:D,B154)+SUMIFS('2017'!O:O,'2017'!AA:AA,"JRO",'2017'!F:F,A154,'2017'!E:E,B154)+SUMIFS('2017'!R:R,'2017'!AA:AA,"JRO",'2017'!F:F,A154,'2017'!E:E,B154), 0)</f>
        <v>0</v>
      </c>
      <c r="X154" s="7" t="n">
        <f aca="false">IFERROR(W154/V154, 0)</f>
        <v>0</v>
      </c>
      <c r="Y154" s="0" t="n">
        <f aca="false">IFERROR(SUMIFS('2017'!$H:$H,'2017'!$C:$C,B154,'2017'!$F:$F,A154,'2017'!AA:AA,"NRO",'2017'!P:P,"&lt;&gt;")+SUMIFS('2017'!$I:$I,'2017'!$D:$D,B154,'2017'!$F:$F,A154,'2017'!AA:AA,"NRO",'2017'!Q:Q,"&lt;&gt;")+SUMIFS('2017'!$J:$J,'2017'!$E:$E,B154,'2017'!$F:$F,A154,'2017'!AA:AA,"NRO",'2017'!R:R,"&lt;&gt;"), 0)</f>
        <v>0</v>
      </c>
      <c r="Z154" s="0" t="n">
        <f aca="false">IFERROR(SUMIFS('2017'!M:M,'2017'!AA:AA,"NRO",'2017'!F:F,A154,'2017'!C:C,B154)+SUMIFS('2017'!P:P,'2017'!AA:AA,"NRO",'2017'!F:F,A154,'2017'!C:C,B154)+SUMIFS('2017'!N:N,'2017'!AA:AA,"NRO",'2017'!F:F,A154,'2017'!D:D,B154)+SUMIFS('2017'!N:N,'2017'!AA:AA,"NRO",'2017'!F:F,A154,'2017'!D:D,B154)+SUMIFS('2017'!O:O,'2017'!AA:AA,"NRO",'2017'!F:F,A154,'2017'!E:E,B154)+SUMIFS('2017'!R:R,'2017'!AA:AA,"NRO",'2017'!F:F,A154,'2017'!E:E,B154), 0)</f>
        <v>0</v>
      </c>
      <c r="AA154" s="7" t="n">
        <f aca="false">IFERROR(Z154/Y154, 0)</f>
        <v>0</v>
      </c>
      <c r="AB154" s="0" t="n">
        <f aca="false">IFERROR(SUMIFS('2017'!$H:$H,'2017'!$C:$C,B154,'2017'!$F:$F,A154,'2017'!AA:AA,"CRO",'2017'!P:P,"&lt;&gt;")+SUMIFS('2017'!$I:$I,'2017'!$D:$D,B154,'2017'!$F:$F,A154,'2017'!AA:AA,"CRO",'2017'!Q:Q,"&lt;&gt;")+SUMIFS('2017'!$J:$J,'2017'!$E:$E,B154,'2017'!$F:$F,A154,'2017'!AA:AA,"CRO",'2017'!R:R,"&lt;&gt;"), 0)</f>
        <v>0</v>
      </c>
      <c r="AC154" s="0" t="n">
        <f aca="false">IFERROR(SUMIFS('2017'!M:M,'2017'!AA:AA,"CRO",'2017'!F:F,A154,'2017'!C:C,B154)+SUMIFS('2017'!P:P,'2017'!AA:AA,"CRO",'2017'!F:F,A154,'2017'!C:C,B154)+SUMIFS('2017'!N:N,'2017'!AA:AA,"CRO",'2017'!F:F,A154,'2017'!D:D,B154)+SUMIFS('2017'!N:N,'2017'!AA:AA,"CRO",'2017'!F:F,A154,'2017'!D:D,B154)+SUMIFS('2017'!O:O,'2017'!AA:AA,"CRO",'2017'!F:F,A154,'2017'!E:E,B154)+SUMIFS('2017'!R:R,'2017'!AA:AA,"CRO",'2017'!F:F,A154,'2017'!E:E,B154), 0)</f>
        <v>0</v>
      </c>
      <c r="AD154" s="0" t="n">
        <f aca="false">IFERROR(AC154/AB154, 0)</f>
        <v>0</v>
      </c>
      <c r="AE154" s="0" t="n">
        <f aca="false">SUM(AH154,AK154,AN154)</f>
        <v>0</v>
      </c>
      <c r="AF154" s="0" t="n">
        <f aca="false">SUM(AI154,AL154,AO154)</f>
        <v>0</v>
      </c>
      <c r="AG154" s="7" t="n">
        <f aca="false">IFERROR(AF154/AE154, 0)</f>
        <v>0</v>
      </c>
      <c r="AH154" s="0" t="n">
        <f aca="false">IFERROR(SUMIFS('2016'!$G:$G,'2016'!F:F,A154,'2016'!C:C,B154,'2016'!D:D,"",'2016'!AA:AA,"JRO",'2016'!L:L,"&lt;&gt;"), 0)</f>
        <v>0</v>
      </c>
      <c r="AI154" s="0" t="n">
        <f aca="false">IFERROR(SUMIFS('2016'!L:L,'2016'!F:F,A154,'2016'!C:C,B154,'2016'!D:D,"",'2016'!AA:AA,"JRO"), 0)</f>
        <v>0</v>
      </c>
      <c r="AJ154" s="7" t="n">
        <f aca="false">IFERROR(AI154/AH154, 0)</f>
        <v>0</v>
      </c>
      <c r="AK154" s="0" t="n">
        <f aca="false">IFERROR(SUMIFS('2016'!$G:$G,'2016'!F:F,A154,'2016'!C:C,B154,'2016'!D:D,"",'2016'!AA:AA,"NRO",'2016'!L:L,"&lt;&gt;"), 0)</f>
        <v>0</v>
      </c>
      <c r="AL154" s="0" t="n">
        <f aca="false">IFERROR(SUMIFS('2016'!L:L,'2016'!F:F,A154,'2016'!C:C,B154,'2016'!D:D,"",'2016'!AA:AA,"NRO"), 0)</f>
        <v>0</v>
      </c>
      <c r="AM154" s="0" t="n">
        <f aca="false">IFERROR(AL154/AK154, 0)</f>
        <v>0</v>
      </c>
      <c r="AN154" s="0" t="n">
        <f aca="false">IFERROR(SUMIFS('2016'!$G:$G,'2016'!F:F,A154,'2016'!C:C,B154,'2016'!D:D,"",'2016'!AA:AA,"CRO",'2016'!L:L,"&lt;&gt;"), 0)</f>
        <v>0</v>
      </c>
      <c r="AO154" s="0" t="n">
        <f aca="false">IFERROR(SUMIFS('2016'!L:L,'2016'!F:F,A154,'2016'!C:C,B154,'2016'!D:D,"",'2016'!AA:AA,"CRO"), 0)</f>
        <v>0</v>
      </c>
      <c r="AP154" s="0" t="n">
        <f aca="false">IFERROR(AO154/AN154, 0)</f>
        <v>0</v>
      </c>
      <c r="AQ154" s="0" t="n">
        <f aca="false">SUM(AT154,AW154,AZ154)</f>
        <v>0</v>
      </c>
      <c r="AR154" s="0" t="n">
        <f aca="false">SUM(AU154,AX154,BA154)</f>
        <v>0</v>
      </c>
      <c r="AS154" s="7" t="n">
        <f aca="false">IFERROR(AR154/AQ154, 0)</f>
        <v>0</v>
      </c>
      <c r="AT154" s="0" t="n">
        <f aca="false">IFERROR(SUMIFS('2015'!$G:$G,'2015'!F:F,A154,'2015'!C:C,B154,'2015'!D:D,"",'2015'!AA:AA,"JRO",'2015'!L:L,"&lt;&gt;"), 0)</f>
        <v>0</v>
      </c>
      <c r="AU154" s="0" t="n">
        <f aca="false">IFERROR(SUMIFS('2015'!L:L,'2015'!F:F,A154,'2015'!C:C,B154,'2015'!D:D,"",'2015'!AA:AA,"JRO"), 0)</f>
        <v>0</v>
      </c>
      <c r="AV154" s="0" t="n">
        <f aca="false">IFERROR(AU154/AT154, 0)</f>
        <v>0</v>
      </c>
      <c r="AW154" s="0" t="n">
        <f aca="false">IFERROR(SUMIFS('2015'!$G:$G,'2015'!F:F,A154,'2015'!C:C,B154,'2015'!D:D,"",'2015'!AA:AA,"NRO",'2015'!L:L,"&lt;&gt;"), 0)</f>
        <v>0</v>
      </c>
      <c r="AX154" s="0" t="n">
        <f aca="false">IFERROR(SUMIFS('2015'!L:L,'2015'!F:F,A154,'2015'!C:C,B154,'2015'!D:D,"",'2015'!AA:AA,"NRO"), 0)</f>
        <v>0</v>
      </c>
      <c r="AY154" s="0" t="n">
        <f aca="false">IFERROR(AX154/AW154, 0)</f>
        <v>0</v>
      </c>
      <c r="AZ154" s="0" t="n">
        <f aca="false">IFERROR(SUMIFS('2015'!$G:$G,'2015'!F:F,A154,'2015'!C:C,B154,'2015'!D:D,"",'2015'!AA:AA,"CRO",'2015'!L:L,"&lt;&gt;"), 0)</f>
        <v>0</v>
      </c>
      <c r="BA154" s="0" t="n">
        <f aca="false">IFERROR(SUMIFS('2015'!L:L,'2015'!F:F,A154,'2015'!C:C,B154,'2015'!D:D,"",'2015'!AA:AA,"CRO"), 0)</f>
        <v>0</v>
      </c>
      <c r="BB154" s="0" t="n">
        <f aca="false">IFERROR(BA154/AZ154, 0)</f>
        <v>0</v>
      </c>
      <c r="BC154" s="0" t="n">
        <f aca="false">SUM(BF154,BI154)</f>
        <v>0</v>
      </c>
      <c r="BD154" s="0" t="n">
        <f aca="false">SUM(BG154,BJ154)</f>
        <v>0</v>
      </c>
      <c r="BE154" s="7" t="n">
        <f aca="false">IFERROR(BD154/BC154, 0)</f>
        <v>0</v>
      </c>
      <c r="BF154" s="0" t="n">
        <f aca="false">IFERROR(SUMIFS('2014'!$G:$G,'2014'!F:F,A154,'2014'!C:C,B154,'2014'!D:D,"",'2014'!AA:AA,"JRO",'2014'!L:L,"&lt;&gt;"), 0)</f>
        <v>0</v>
      </c>
      <c r="BG154" s="0" t="n">
        <f aca="false">IFERROR(SUMIFS('2014'!L:L,'2014'!F:F,A154,'2014'!C:C,B154,'2014'!D:D,"",'2014'!AA:AA,"JRO"), 0)</f>
        <v>0</v>
      </c>
      <c r="BH154" s="7" t="n">
        <f aca="false">IFERROR(BG154/BF154, 0)</f>
        <v>0</v>
      </c>
      <c r="BI154" s="0" t="n">
        <f aca="false">IFERROR(SUMIFS('2014'!$G:$G,'2014'!F:F,A154,'2014'!C:C,B154,'2014'!D:D,"",'2014'!AA:AA,"CRO",'2014'!L:L,"&lt;&gt;"), 0)</f>
        <v>0</v>
      </c>
      <c r="BJ154" s="0" t="n">
        <f aca="false">IFERROR(SUMIFS('2014'!L:L,'2014'!F:F,A154,'2014'!C:C,B154,'2014'!D:D,"",'2014'!AA:AA,"CRO"), 0)</f>
        <v>0</v>
      </c>
      <c r="BK154" s="0" t="n">
        <f aca="false">IFERROR(BJ154/BI154, 0)</f>
        <v>0</v>
      </c>
      <c r="BL154" s="0" t="n">
        <f aca="false">IFERROR(SUMIFS('2013'!$G:$G,'2013'!F:F,A154,'2013'!C:C,B154,'2013'!D:D,"",'2013'!AA:AA,"JRO",'2013'!L:L,"&lt;&gt;"), 0)</f>
        <v>0</v>
      </c>
      <c r="BM154" s="0" t="n">
        <f aca="false">IFERROR(SUMIFS('2013'!L:L,'2013'!F:F,A154,'2013'!C:C,B154,'2013'!D:D,"",'2013'!AA:AA,"JRO"), 0)</f>
        <v>0</v>
      </c>
      <c r="BN154" s="0" t="n">
        <f aca="false">IFERROR(BM154/BL154, 0)</f>
        <v>0</v>
      </c>
      <c r="BO154" s="0" t="n">
        <f aca="false">IFERROR(SUMIFS('2012'!$G:$G,'2012'!F:F,A154,'2012'!C:C,B154,'2012'!D:D,"",'2012'!AA:AA,"JRO",'2012'!L:L,"&lt;&gt;"), 0)</f>
        <v>0</v>
      </c>
      <c r="BP154" s="0" t="n">
        <f aca="false">IFERROR(SUMIFS('2012'!L:L,'2012'!F:F,A154,'2012'!C:C,B154,'2012'!D:D,"",'2012'!AA:AA,"JRO"), 0)</f>
        <v>0</v>
      </c>
      <c r="BQ154" s="0" t="n">
        <f aca="false">IFERROR(BP154/BO154, 0)</f>
        <v>0</v>
      </c>
      <c r="BR154" s="0" t="n">
        <f aca="false">IFERROR(SUMIFS('2011'!$G:$G,'2011'!F:F,A154,'2011'!C:C,B154,'2011'!D:D,"",'2011'!AA:AA,"JRO",'2011'!L:L,"&lt;&gt;"), 0)</f>
        <v>0</v>
      </c>
      <c r="BS154" s="0" t="n">
        <f aca="false">IFERROR(SUMIFS('2011'!L:L,'2011'!F:F,A154,'2011'!C:C,B154,'2011'!D:D,"",'2011'!AA:AA,"JRO"), 0)</f>
        <v>0</v>
      </c>
      <c r="BT154" s="7" t="n">
        <f aca="false">IFERROR(BS154/BR154, 0)</f>
        <v>0</v>
      </c>
      <c r="BU154" s="0" t="n">
        <f aca="false">IFERROR(SUMIFS('2010'!$G:$G,'2010'!F:F,A154,'2010'!C:C,B154,'2010'!D:D,"",'2010'!AA:AA,"JRO",'2010'!L:L,"&lt;&gt;"), 0)</f>
        <v>0</v>
      </c>
      <c r="BV154" s="0" t="n">
        <f aca="false">IFERROR(SUMIFS('2010'!L:L,'2010'!F:F,A154,'2010'!C:C,B154,'2010'!D:D,"",'2010'!AA:AA,"JRO"), 0)</f>
        <v>0</v>
      </c>
      <c r="BW154" s="7" t="n">
        <f aca="false">IFERROR(BV154/BU154, 0)</f>
        <v>0</v>
      </c>
      <c r="BX154" s="0" t="n">
        <f aca="false">IFERROR(SUMIFS('2009'!$G:$G,'2009'!F:F,A154,'2009'!C:C,B154,'2009'!D:D,"",'2009'!AA:AA,"JRO",'2009'!L:L,"&lt;&gt;"), 0)</f>
        <v>0</v>
      </c>
      <c r="BY154" s="0" t="n">
        <f aca="false">IFERROR(SUMIFS('2009'!L:L,'2009'!F:F,A154,'2009'!C:C,B154,'2009'!D:D,"",'2009'!AA:AA,"JRO"), 0)</f>
        <v>0</v>
      </c>
      <c r="BZ154" s="7" t="n">
        <f aca="false">IFERROR(BY154/BX154, 0)</f>
        <v>0</v>
      </c>
    </row>
    <row r="155" customFormat="false" ht="15" hidden="false" customHeight="false" outlineLevel="0" collapsed="false">
      <c r="A155" s="0" t="s">
        <v>97</v>
      </c>
      <c r="B155" s="13" t="s">
        <v>57</v>
      </c>
      <c r="C155" s="56" t="n">
        <f aca="false">IFERROR(AVERAGEIFS(I155:BZ155,I$2:BZ$2,"JRO escorts per deportee",I155:BZ155,"&lt;&gt;0"), 0)</f>
        <v>0</v>
      </c>
      <c r="D155" s="13" t="n">
        <f aca="false">IFERROR(AVERAGEIFS(I155:BZ155,I$2:BZ$2,"NRO escorts per deportee",I155:BZ155,"&lt;&gt;0"), 0)</f>
        <v>4.75</v>
      </c>
      <c r="E155" s="13" t="n">
        <f aca="false">IFERROR(AVERAGEIFS(I155:BZ155,I$2:BZ$2,"CRO escorts per deportee",I155:BZ155,"&lt;&gt;0"), 0)</f>
        <v>0</v>
      </c>
      <c r="G155" s="0" t="n">
        <f aca="false">SUM(J155,M155,P155)</f>
        <v>4</v>
      </c>
      <c r="H155" s="0" t="n">
        <f aca="false">SUM(K155,N155,Q155)</f>
        <v>19</v>
      </c>
      <c r="I155" s="7" t="n">
        <f aca="false">IFERROR(H155/G155, 0)</f>
        <v>4.75</v>
      </c>
      <c r="J155" s="0" t="n">
        <f aca="false">IFERROR(SUMIFS('2018'!$H:$H,'2018'!$C:$C,B155,'2018'!$F:$F,A155,'2018'!AA:AA,"JRO",'2018'!P:P,"&lt;&gt;")+SUMIFS('2018'!$I:$I,'2018'!$D:$D,B155,'2018'!$F:$F,A155,'2018'!AA:AA,"JRO",'2018'!Q:Q,"&lt;&gt;")+SUMIFS('2018'!$J:$J,'2018'!$E:$E,B155,'2018'!$F:$F,A155,'2018'!AA:AA,"JRO",'2018'!R:R,"&lt;&gt;"), 0)</f>
        <v>0</v>
      </c>
      <c r="K155" s="0" t="n">
        <f aca="false">IFERROR(SUMIFS('2018'!M:M,'2018'!AA:AA,"JRO",'2018'!F:F,A155,'2018'!C:C,B155)+SUMIFS('2018'!P:P,'2018'!AA:AA,"JRO",'2018'!F:F,A155,'2018'!C:C,B155)+SUMIFS('2018'!N:N,'2018'!AA:AA,"JRO",'2018'!F:F,A155,'2018'!D:D,B155)+SUMIFS('2018'!N:N,'2018'!AA:AA,"JRO",'2018'!F:F,A155,'2018'!D:D,B155)+SUMIFS('2018'!O:O,'2018'!AA:AA,"JRO",'2018'!F:F,A155,'2018'!E:E,B155)+SUMIFS('2018'!R:R,'2018'!AA:AA,"JRO",'2018'!F:F,A155,'2018'!E:E,B155), 0)</f>
        <v>0</v>
      </c>
      <c r="L155" s="7" t="n">
        <f aca="false">IFERROR(K155/J155, 0)</f>
        <v>0</v>
      </c>
      <c r="M155" s="0" t="n">
        <f aca="false">IFERROR(SUMIFS('2018'!$H:$H,'2018'!$C:$C,B155,'2018'!$F:$F,A155,'2018'!AA:AA,"NRO",'2018'!P:P,"&lt;&gt;")+SUMIFS('2018'!$I:$I,'2018'!$D:$D,B155,'2018'!$F:$F,A155,'2018'!AA:AA,"NRO",'2018'!Q:Q,"&lt;&gt;")+SUMIFS('2018'!$J:$J,'2018'!$E:$E,B155,'2018'!$F:$F,A155,'2018'!AA:AA,"NRO",'2018'!R:R,"&lt;&gt;"), 0)</f>
        <v>4</v>
      </c>
      <c r="N155" s="0" t="n">
        <f aca="false">IFERROR(SUMIFS('2018'!M:M,'2018'!AA:AA,"NRO",'2018'!F:F,A155,'2018'!C:C,B155)+SUMIFS('2018'!P:P,'2018'!AA:AA,"NRO",'2018'!F:F,A155,'2018'!C:C,B155)+SUMIFS('2018'!N:N,'2018'!AA:AA,"NRO",'2018'!F:F,A155,'2018'!D:D,B155)+SUMIFS('2018'!N:N,'2018'!AA:AA,"NRO",'2018'!F:F,A155,'2018'!D:D,B155)+SUMIFS('2018'!O:O,'2018'!AA:AA,"NRO",'2018'!F:F,A155,'2018'!E:E,B155)+SUMIFS('2018'!R:R,'2018'!AA:AA,"NRO",'2018'!F:F,A155,'2018'!E:E,B155), 0)</f>
        <v>19</v>
      </c>
      <c r="O155" s="7" t="n">
        <f aca="false">IFERROR(N155/M155, 0)</f>
        <v>4.75</v>
      </c>
      <c r="P155" s="0" t="n">
        <f aca="false">IFERROR(SUMIFS('2018'!$H:$H,'2018'!$C:$C,B155,'2018'!$F:$F,A155,'2018'!AA:AA,"CRO")+SUMIFS('2018'!$I:$I,'2018'!$D:$D,B155,'2018'!$F:$F,A155,'2018'!AA:AA,"CRO")+SUMIFS('2018'!$J:$J,'2018'!$E:$E,B155,'2018'!$F:$F,A155,'2018'!AA:AA,"CRO"), 0)</f>
        <v>0</v>
      </c>
      <c r="Q155" s="0" t="n">
        <f aca="false">IFERROR(SUMIFS('2018'!M:M,'2018'!AA:AA,"CRO",'2018'!F:F,A155,'2018'!C:C,B155)+SUMIFS('2018'!P:P,'2018'!AA:AA,"CRO",'2018'!F:F,A155,'2018'!C:C,B155)+SUMIFS('2018'!N:N,'2018'!AA:AA,"CRO",'2018'!F:F,A155,'2018'!D:D,B155)+SUMIFS('2018'!N:N,'2018'!AA:AA,"CRO",'2018'!F:F,A155,'2018'!D:D,B155)+SUMIFS('2018'!O:O,'2018'!AA:AA,"CRO",'2018'!F:F,A155,'2018'!E:E,B155)+SUMIFS('2018'!R:R,'2018'!AA:AA,"CRO",'2018'!F:F,A155,'2018'!E:E,B155), 0)</f>
        <v>0</v>
      </c>
      <c r="R155" s="7" t="n">
        <f aca="false">IFERROR(Q155/P155, 0)</f>
        <v>0</v>
      </c>
      <c r="S155" s="7" t="n">
        <f aca="false">SUM(V155,Y155,AB155)</f>
        <v>0</v>
      </c>
      <c r="T155" s="7" t="n">
        <f aca="false">SUM(W155,Z155,AC155)</f>
        <v>0</v>
      </c>
      <c r="U155" s="7" t="n">
        <f aca="false">IFERROR(T155/S155, 0)</f>
        <v>0</v>
      </c>
      <c r="V155" s="0" t="n">
        <f aca="false">SUMIFS('2017'!$H:$H,'2017'!$C:$C,B155,'2017'!$F:$F,A155,'2017'!AA:AA,"JRO",'2017'!P:P,"&lt;&gt;")+SUMIFS('2017'!$I:$I,'2017'!$D:$D,B155,'2017'!$F:$F,A155,'2017'!AA:AA,"JRO",'2017'!Q:Q,"&lt;&gt;")+SUMIFS('2017'!$J:$J,'2017'!$E:$E,B155,'2017'!$F:$F,A155,'2017'!AA:AA,"JRO",'2017'!R:R,"&lt;&gt;")</f>
        <v>0</v>
      </c>
      <c r="W155" s="0" t="n">
        <f aca="false">IFERROR(SUMIFS('2017'!M:M,'2017'!AA:AA,"JRO",'2017'!F:F,A155,'2017'!C:C,B155)+SUMIFS('2017'!P:P,'2017'!AA:AA,"JRO",'2017'!F:F,A155,'2017'!C:C,B155)+SUMIFS('2017'!N:N,'2017'!AA:AA,"JRO",'2017'!F:F,A155,'2017'!D:D,B155)+SUMIFS('2017'!N:N,'2017'!AA:AA,"JRO",'2017'!F:F,A155,'2017'!D:D,B155)+SUMIFS('2017'!O:O,'2017'!AA:AA,"JRO",'2017'!F:F,A155,'2017'!E:E,B155)+SUMIFS('2017'!R:R,'2017'!AA:AA,"JRO",'2017'!F:F,A155,'2017'!E:E,B155), 0)</f>
        <v>0</v>
      </c>
      <c r="X155" s="7" t="n">
        <f aca="false">IFERROR(W155/V155, 0)</f>
        <v>0</v>
      </c>
      <c r="Y155" s="0" t="n">
        <f aca="false">IFERROR(SUMIFS('2017'!$H:$H,'2017'!$C:$C,B155,'2017'!$F:$F,A155,'2017'!AA:AA,"NRO",'2017'!P:P,"&lt;&gt;")+SUMIFS('2017'!$I:$I,'2017'!$D:$D,B155,'2017'!$F:$F,A155,'2017'!AA:AA,"NRO",'2017'!Q:Q,"&lt;&gt;")+SUMIFS('2017'!$J:$J,'2017'!$E:$E,B155,'2017'!$F:$F,A155,'2017'!AA:AA,"NRO",'2017'!R:R,"&lt;&gt;"), 0)</f>
        <v>0</v>
      </c>
      <c r="Z155" s="0" t="n">
        <f aca="false">IFERROR(SUMIFS('2017'!M:M,'2017'!AA:AA,"NRO",'2017'!F:F,A155,'2017'!C:C,B155)+SUMIFS('2017'!P:P,'2017'!AA:AA,"NRO",'2017'!F:F,A155,'2017'!C:C,B155)+SUMIFS('2017'!N:N,'2017'!AA:AA,"NRO",'2017'!F:F,A155,'2017'!D:D,B155)+SUMIFS('2017'!N:N,'2017'!AA:AA,"NRO",'2017'!F:F,A155,'2017'!D:D,B155)+SUMIFS('2017'!O:O,'2017'!AA:AA,"NRO",'2017'!F:F,A155,'2017'!E:E,B155)+SUMIFS('2017'!R:R,'2017'!AA:AA,"NRO",'2017'!F:F,A155,'2017'!E:E,B155), 0)</f>
        <v>0</v>
      </c>
      <c r="AA155" s="7" t="n">
        <f aca="false">IFERROR(Z155/Y155, 0)</f>
        <v>0</v>
      </c>
      <c r="AB155" s="0" t="n">
        <f aca="false">IFERROR(SUMIFS('2017'!$H:$H,'2017'!$C:$C,B155,'2017'!$F:$F,A155,'2017'!AA:AA,"CRO",'2017'!P:P,"&lt;&gt;")+SUMIFS('2017'!$I:$I,'2017'!$D:$D,B155,'2017'!$F:$F,A155,'2017'!AA:AA,"CRO",'2017'!Q:Q,"&lt;&gt;")+SUMIFS('2017'!$J:$J,'2017'!$E:$E,B155,'2017'!$F:$F,A155,'2017'!AA:AA,"CRO",'2017'!R:R,"&lt;&gt;"), 0)</f>
        <v>0</v>
      </c>
      <c r="AC155" s="0" t="n">
        <f aca="false">IFERROR(SUMIFS('2017'!M:M,'2017'!AA:AA,"CRO",'2017'!F:F,A155,'2017'!C:C,B155)+SUMIFS('2017'!P:P,'2017'!AA:AA,"CRO",'2017'!F:F,A155,'2017'!C:C,B155)+SUMIFS('2017'!N:N,'2017'!AA:AA,"CRO",'2017'!F:F,A155,'2017'!D:D,B155)+SUMIFS('2017'!N:N,'2017'!AA:AA,"CRO",'2017'!F:F,A155,'2017'!D:D,B155)+SUMIFS('2017'!O:O,'2017'!AA:AA,"CRO",'2017'!F:F,A155,'2017'!E:E,B155)+SUMIFS('2017'!R:R,'2017'!AA:AA,"CRO",'2017'!F:F,A155,'2017'!E:E,B155), 0)</f>
        <v>0</v>
      </c>
      <c r="AD155" s="0" t="n">
        <f aca="false">IFERROR(AC155/AB155, 0)</f>
        <v>0</v>
      </c>
      <c r="AE155" s="0" t="n">
        <f aca="false">SUM(AH155,AK155,AN155)</f>
        <v>0</v>
      </c>
      <c r="AF155" s="0" t="n">
        <f aca="false">SUM(AI155,AL155,AO155)</f>
        <v>0</v>
      </c>
      <c r="AG155" s="7" t="n">
        <f aca="false">IFERROR(AF155/AE155, 0)</f>
        <v>0</v>
      </c>
      <c r="AH155" s="0" t="n">
        <f aca="false">IFERROR(SUMIFS('2016'!$G:$G,'2016'!F:F,A155,'2016'!C:C,B155,'2016'!D:D,"",'2016'!AA:AA,"JRO",'2016'!L:L,"&lt;&gt;"), 0)</f>
        <v>0</v>
      </c>
      <c r="AI155" s="0" t="n">
        <f aca="false">IFERROR(SUMIFS('2016'!L:L,'2016'!F:F,A155,'2016'!C:C,B155,'2016'!D:D,"",'2016'!AA:AA,"JRO"), 0)</f>
        <v>0</v>
      </c>
      <c r="AJ155" s="7" t="n">
        <f aca="false">IFERROR(AI155/AH155, 0)</f>
        <v>0</v>
      </c>
      <c r="AK155" s="0" t="n">
        <f aca="false">IFERROR(SUMIFS('2016'!$G:$G,'2016'!F:F,A155,'2016'!C:C,B155,'2016'!D:D,"",'2016'!AA:AA,"NRO",'2016'!L:L,"&lt;&gt;"), 0)</f>
        <v>0</v>
      </c>
      <c r="AL155" s="0" t="n">
        <f aca="false">IFERROR(SUMIFS('2016'!L:L,'2016'!F:F,A155,'2016'!C:C,B155,'2016'!D:D,"",'2016'!AA:AA,"NRO"), 0)</f>
        <v>0</v>
      </c>
      <c r="AM155" s="0" t="n">
        <f aca="false">IFERROR(AL155/AK155, 0)</f>
        <v>0</v>
      </c>
      <c r="AN155" s="0" t="n">
        <f aca="false">IFERROR(SUMIFS('2016'!$G:$G,'2016'!F:F,A155,'2016'!C:C,B155,'2016'!D:D,"",'2016'!AA:AA,"CRO",'2016'!L:L,"&lt;&gt;"), 0)</f>
        <v>0</v>
      </c>
      <c r="AO155" s="0" t="n">
        <f aca="false">IFERROR(SUMIFS('2016'!L:L,'2016'!F:F,A155,'2016'!C:C,B155,'2016'!D:D,"",'2016'!AA:AA,"CRO"), 0)</f>
        <v>0</v>
      </c>
      <c r="AP155" s="0" t="n">
        <f aca="false">IFERROR(AO155/AN155, 0)</f>
        <v>0</v>
      </c>
      <c r="AQ155" s="0" t="n">
        <f aca="false">SUM(AT155,AW155,AZ155)</f>
        <v>0</v>
      </c>
      <c r="AR155" s="0" t="n">
        <f aca="false">SUM(AU155,AX155,BA155)</f>
        <v>0</v>
      </c>
      <c r="AS155" s="7" t="n">
        <f aca="false">IFERROR(AR155/AQ155, 0)</f>
        <v>0</v>
      </c>
      <c r="AT155" s="0" t="n">
        <f aca="false">IFERROR(SUMIFS('2015'!$G:$G,'2015'!F:F,A155,'2015'!C:C,B155,'2015'!D:D,"",'2015'!AA:AA,"JRO",'2015'!L:L,"&lt;&gt;"), 0)</f>
        <v>0</v>
      </c>
      <c r="AU155" s="0" t="n">
        <f aca="false">IFERROR(SUMIFS('2015'!L:L,'2015'!F:F,A155,'2015'!C:C,B155,'2015'!D:D,"",'2015'!AA:AA,"JRO"), 0)</f>
        <v>0</v>
      </c>
      <c r="AV155" s="0" t="n">
        <f aca="false">IFERROR(AU155/AT155, 0)</f>
        <v>0</v>
      </c>
      <c r="AW155" s="0" t="n">
        <f aca="false">IFERROR(SUMIFS('2015'!$G:$G,'2015'!F:F,A155,'2015'!C:C,B155,'2015'!D:D,"",'2015'!AA:AA,"NRO",'2015'!L:L,"&lt;&gt;"), 0)</f>
        <v>0</v>
      </c>
      <c r="AX155" s="0" t="n">
        <f aca="false">IFERROR(SUMIFS('2015'!L:L,'2015'!F:F,A155,'2015'!C:C,B155,'2015'!D:D,"",'2015'!AA:AA,"NRO"), 0)</f>
        <v>0</v>
      </c>
      <c r="AY155" s="0" t="n">
        <f aca="false">IFERROR(AX155/AW155, 0)</f>
        <v>0</v>
      </c>
      <c r="AZ155" s="0" t="n">
        <f aca="false">IFERROR(SUMIFS('2015'!$G:$G,'2015'!F:F,A155,'2015'!C:C,B155,'2015'!D:D,"",'2015'!AA:AA,"CRO",'2015'!L:L,"&lt;&gt;"), 0)</f>
        <v>0</v>
      </c>
      <c r="BA155" s="0" t="n">
        <f aca="false">IFERROR(SUMIFS('2015'!L:L,'2015'!F:F,A155,'2015'!C:C,B155,'2015'!D:D,"",'2015'!AA:AA,"CRO"), 0)</f>
        <v>0</v>
      </c>
      <c r="BB155" s="0" t="n">
        <f aca="false">IFERROR(BA155/AZ155, 0)</f>
        <v>0</v>
      </c>
      <c r="BC155" s="0" t="n">
        <f aca="false">SUM(BF155,BI155)</f>
        <v>0</v>
      </c>
      <c r="BD155" s="0" t="n">
        <f aca="false">SUM(BG155,BJ155)</f>
        <v>0</v>
      </c>
      <c r="BE155" s="7" t="n">
        <f aca="false">IFERROR(BD155/BC155, 0)</f>
        <v>0</v>
      </c>
      <c r="BF155" s="0" t="n">
        <f aca="false">IFERROR(SUMIFS('2014'!$G:$G,'2014'!F:F,A155,'2014'!C:C,B155,'2014'!D:D,"",'2014'!AA:AA,"JRO",'2014'!L:L,"&lt;&gt;"), 0)</f>
        <v>0</v>
      </c>
      <c r="BG155" s="0" t="n">
        <f aca="false">IFERROR(SUMIFS('2014'!L:L,'2014'!F:F,A155,'2014'!C:C,B155,'2014'!D:D,"",'2014'!AA:AA,"JRO"), 0)</f>
        <v>0</v>
      </c>
      <c r="BH155" s="7" t="n">
        <f aca="false">IFERROR(BG155/BF155, 0)</f>
        <v>0</v>
      </c>
      <c r="BI155" s="0" t="n">
        <f aca="false">IFERROR(SUMIFS('2014'!$G:$G,'2014'!F:F,A155,'2014'!C:C,B155,'2014'!D:D,"",'2014'!AA:AA,"CRO",'2014'!L:L,"&lt;&gt;"), 0)</f>
        <v>0</v>
      </c>
      <c r="BJ155" s="0" t="n">
        <f aca="false">IFERROR(SUMIFS('2014'!L:L,'2014'!F:F,A155,'2014'!C:C,B155,'2014'!D:D,"",'2014'!AA:AA,"CRO"), 0)</f>
        <v>0</v>
      </c>
      <c r="BK155" s="0" t="n">
        <f aca="false">IFERROR(BJ155/BI155, 0)</f>
        <v>0</v>
      </c>
      <c r="BL155" s="0" t="n">
        <f aca="false">IFERROR(SUMIFS('2013'!$G:$G,'2013'!F:F,A155,'2013'!C:C,B155,'2013'!D:D,"",'2013'!AA:AA,"JRO",'2013'!L:L,"&lt;&gt;"), 0)</f>
        <v>0</v>
      </c>
      <c r="BM155" s="0" t="n">
        <f aca="false">IFERROR(SUMIFS('2013'!L:L,'2013'!F:F,A155,'2013'!C:C,B155,'2013'!D:D,"",'2013'!AA:AA,"JRO"), 0)</f>
        <v>0</v>
      </c>
      <c r="BN155" s="0" t="n">
        <f aca="false">IFERROR(BM155/BL155, 0)</f>
        <v>0</v>
      </c>
      <c r="BO155" s="0" t="n">
        <f aca="false">IFERROR(SUMIFS('2012'!$G:$G,'2012'!F:F,A155,'2012'!C:C,B155,'2012'!D:D,"",'2012'!AA:AA,"JRO",'2012'!L:L,"&lt;&gt;"), 0)</f>
        <v>0</v>
      </c>
      <c r="BP155" s="0" t="n">
        <f aca="false">IFERROR(SUMIFS('2012'!L:L,'2012'!F:F,A155,'2012'!C:C,B155,'2012'!D:D,"",'2012'!AA:AA,"JRO"), 0)</f>
        <v>0</v>
      </c>
      <c r="BQ155" s="0" t="n">
        <f aca="false">IFERROR(BP155/BO155, 0)</f>
        <v>0</v>
      </c>
      <c r="BR155" s="0" t="n">
        <f aca="false">IFERROR(SUMIFS('2011'!$G:$G,'2011'!F:F,A155,'2011'!C:C,B155,'2011'!D:D,"",'2011'!AA:AA,"JRO",'2011'!L:L,"&lt;&gt;"), 0)</f>
        <v>0</v>
      </c>
      <c r="BS155" s="0" t="n">
        <f aca="false">IFERROR(SUMIFS('2011'!L:L,'2011'!F:F,A155,'2011'!C:C,B155,'2011'!D:D,"",'2011'!AA:AA,"JRO"), 0)</f>
        <v>0</v>
      </c>
      <c r="BT155" s="7" t="n">
        <f aca="false">IFERROR(BS155/BR155, 0)</f>
        <v>0</v>
      </c>
      <c r="BU155" s="0" t="n">
        <f aca="false">IFERROR(SUMIFS('2010'!$G:$G,'2010'!F:F,A155,'2010'!C:C,B155,'2010'!D:D,"",'2010'!AA:AA,"JRO",'2010'!L:L,"&lt;&gt;"), 0)</f>
        <v>0</v>
      </c>
      <c r="BV155" s="0" t="n">
        <f aca="false">IFERROR(SUMIFS('2010'!L:L,'2010'!F:F,A155,'2010'!C:C,B155,'2010'!D:D,"",'2010'!AA:AA,"JRO"), 0)</f>
        <v>0</v>
      </c>
      <c r="BW155" s="7" t="n">
        <f aca="false">IFERROR(BV155/BU155, 0)</f>
        <v>0</v>
      </c>
      <c r="BX155" s="0" t="n">
        <f aca="false">IFERROR(SUMIFS('2009'!$G:$G,'2009'!F:F,A155,'2009'!C:C,B155,'2009'!D:D,"",'2009'!AA:AA,"JRO",'2009'!L:L,"&lt;&gt;"), 0)</f>
        <v>0</v>
      </c>
      <c r="BY155" s="0" t="n">
        <f aca="false">IFERROR(SUMIFS('2009'!L:L,'2009'!F:F,A155,'2009'!C:C,B155,'2009'!D:D,"",'2009'!AA:AA,"JRO"), 0)</f>
        <v>0</v>
      </c>
      <c r="BZ155" s="7" t="n">
        <f aca="false">IFERROR(BY155/BX155, 0)</f>
        <v>0</v>
      </c>
    </row>
    <row r="156" customFormat="false" ht="15" hidden="false" customHeight="false" outlineLevel="0" collapsed="false">
      <c r="A156" s="0" t="s">
        <v>97</v>
      </c>
      <c r="B156" s="17" t="s">
        <v>68</v>
      </c>
      <c r="C156" s="56" t="n">
        <f aca="false">IFERROR(AVERAGEIFS(I156:BZ156,I$2:BZ$2,"JRO escorts per deportee",I156:BZ156,"&lt;&gt;0"), 0)</f>
        <v>0.481200981766402</v>
      </c>
      <c r="D156" s="13" t="n">
        <f aca="false">IFERROR(AVERAGEIFS(I156:BZ156,I$2:BZ$2,"NRO escorts per deportee",I156:BZ156,"&lt;&gt;0"), 0)</f>
        <v>1.34782608695652</v>
      </c>
      <c r="E156" s="13" t="n">
        <f aca="false">IFERROR(AVERAGEIFS(I156:BZ156,I$2:BZ$2,"CRO escorts per deportee",I156:BZ156,"&lt;&gt;0"), 0)</f>
        <v>0</v>
      </c>
      <c r="G156" s="0" t="n">
        <f aca="false">SUM(J156,M156,P156)</f>
        <v>474</v>
      </c>
      <c r="H156" s="0" t="n">
        <f aca="false">SUM(K156,N156,Q156)</f>
        <v>277</v>
      </c>
      <c r="I156" s="7" t="n">
        <f aca="false">IFERROR(H156/G156, 0)</f>
        <v>0.584388185654008</v>
      </c>
      <c r="J156" s="0" t="n">
        <f aca="false">IFERROR(SUMIFS('2018'!$H:$H,'2018'!$C:$C,B156,'2018'!$F:$F,A156,'2018'!AA:AA,"JRO",'2018'!P:P,"&lt;&gt;")+SUMIFS('2018'!$I:$I,'2018'!$D:$D,B156,'2018'!$F:$F,A156,'2018'!AA:AA,"JRO",'2018'!Q:Q,"&lt;&gt;")+SUMIFS('2018'!$J:$J,'2018'!$E:$E,B156,'2018'!$F:$F,A156,'2018'!AA:AA,"JRO",'2018'!R:R,"&lt;&gt;"), 0)</f>
        <v>428</v>
      </c>
      <c r="K156" s="0" t="n">
        <f aca="false">IFERROR(SUMIFS('2018'!M:M,'2018'!AA:AA,"JRO",'2018'!F:F,A156,'2018'!C:C,B156)+SUMIFS('2018'!P:P,'2018'!AA:AA,"JRO",'2018'!F:F,A156,'2018'!C:C,B156)+SUMIFS('2018'!N:N,'2018'!AA:AA,"JRO",'2018'!F:F,A156,'2018'!D:D,B156)+SUMIFS('2018'!N:N,'2018'!AA:AA,"JRO",'2018'!F:F,A156,'2018'!D:D,B156)+SUMIFS('2018'!O:O,'2018'!AA:AA,"JRO",'2018'!F:F,A156,'2018'!E:E,B156)+SUMIFS('2018'!R:R,'2018'!AA:AA,"JRO",'2018'!F:F,A156,'2018'!E:E,B156), 0)</f>
        <v>215</v>
      </c>
      <c r="L156" s="7" t="n">
        <f aca="false">IFERROR(K156/J156, 0)</f>
        <v>0.502336448598131</v>
      </c>
      <c r="M156" s="0" t="n">
        <f aca="false">IFERROR(SUMIFS('2018'!$H:$H,'2018'!$C:$C,B156,'2018'!$F:$F,A156,'2018'!AA:AA,"NRO",'2018'!P:P,"&lt;&gt;")+SUMIFS('2018'!$I:$I,'2018'!$D:$D,B156,'2018'!$F:$F,A156,'2018'!AA:AA,"NRO",'2018'!Q:Q,"&lt;&gt;")+SUMIFS('2018'!$J:$J,'2018'!$E:$E,B156,'2018'!$F:$F,A156,'2018'!AA:AA,"NRO",'2018'!R:R,"&lt;&gt;"), 0)</f>
        <v>46</v>
      </c>
      <c r="N156" s="0" t="n">
        <f aca="false">IFERROR(SUMIFS('2018'!M:M,'2018'!AA:AA,"NRO",'2018'!F:F,A156,'2018'!C:C,B156)+SUMIFS('2018'!P:P,'2018'!AA:AA,"NRO",'2018'!F:F,A156,'2018'!C:C,B156)+SUMIFS('2018'!N:N,'2018'!AA:AA,"NRO",'2018'!F:F,A156,'2018'!D:D,B156)+SUMIFS('2018'!N:N,'2018'!AA:AA,"NRO",'2018'!F:F,A156,'2018'!D:D,B156)+SUMIFS('2018'!O:O,'2018'!AA:AA,"NRO",'2018'!F:F,A156,'2018'!E:E,B156)+SUMIFS('2018'!R:R,'2018'!AA:AA,"NRO",'2018'!F:F,A156,'2018'!E:E,B156), 0)</f>
        <v>62</v>
      </c>
      <c r="O156" s="7" t="n">
        <f aca="false">IFERROR(N156/M156, 0)</f>
        <v>1.34782608695652</v>
      </c>
      <c r="P156" s="0" t="n">
        <f aca="false">IFERROR(SUMIFS('2018'!$H:$H,'2018'!$C:$C,B156,'2018'!$F:$F,A156,'2018'!AA:AA,"CRO")+SUMIFS('2018'!$I:$I,'2018'!$D:$D,B156,'2018'!$F:$F,A156,'2018'!AA:AA,"CRO")+SUMIFS('2018'!$J:$J,'2018'!$E:$E,B156,'2018'!$F:$F,A156,'2018'!AA:AA,"CRO"), 0)</f>
        <v>0</v>
      </c>
      <c r="Q156" s="0" t="n">
        <f aca="false">IFERROR(SUMIFS('2018'!M:M,'2018'!AA:AA,"CRO",'2018'!F:F,A156,'2018'!C:C,B156)+SUMIFS('2018'!P:P,'2018'!AA:AA,"CRO",'2018'!F:F,A156,'2018'!C:C,B156)+SUMIFS('2018'!N:N,'2018'!AA:AA,"CRO",'2018'!F:F,A156,'2018'!D:D,B156)+SUMIFS('2018'!N:N,'2018'!AA:AA,"CRO",'2018'!F:F,A156,'2018'!D:D,B156)+SUMIFS('2018'!O:O,'2018'!AA:AA,"CRO",'2018'!F:F,A156,'2018'!E:E,B156)+SUMIFS('2018'!R:R,'2018'!AA:AA,"CRO",'2018'!F:F,A156,'2018'!E:E,B156), 0)</f>
        <v>0</v>
      </c>
      <c r="R156" s="7" t="n">
        <f aca="false">IFERROR(Q156/P156, 0)</f>
        <v>0</v>
      </c>
      <c r="S156" s="7" t="n">
        <f aca="false">SUM(V156,Y156,AB156)</f>
        <v>250</v>
      </c>
      <c r="T156" s="7" t="n">
        <f aca="false">SUM(W156,Z156,AC156)</f>
        <v>111</v>
      </c>
      <c r="U156" s="7" t="n">
        <f aca="false">IFERROR(T156/S156, 0)</f>
        <v>0.444</v>
      </c>
      <c r="V156" s="0" t="n">
        <f aca="false">SUMIFS('2017'!$H:$H,'2017'!$C:$C,B156,'2017'!$F:$F,A156,'2017'!AA:AA,"JRO",'2017'!P:P,"&lt;&gt;")+SUMIFS('2017'!$I:$I,'2017'!$D:$D,B156,'2017'!$F:$F,A156,'2017'!AA:AA,"JRO",'2017'!Q:Q,"&lt;&gt;")+SUMIFS('2017'!$J:$J,'2017'!$E:$E,B156,'2017'!$F:$F,A156,'2017'!AA:AA,"JRO",'2017'!R:R,"&lt;&gt;")</f>
        <v>250</v>
      </c>
      <c r="W156" s="0" t="n">
        <f aca="false">IFERROR(SUMIFS('2017'!M:M,'2017'!AA:AA,"JRO",'2017'!F:F,A156,'2017'!C:C,B156)+SUMIFS('2017'!P:P,'2017'!AA:AA,"JRO",'2017'!F:F,A156,'2017'!C:C,B156)+SUMIFS('2017'!N:N,'2017'!AA:AA,"JRO",'2017'!F:F,A156,'2017'!D:D,B156)+SUMIFS('2017'!N:N,'2017'!AA:AA,"JRO",'2017'!F:F,A156,'2017'!D:D,B156)+SUMIFS('2017'!O:O,'2017'!AA:AA,"JRO",'2017'!F:F,A156,'2017'!E:E,B156)+SUMIFS('2017'!R:R,'2017'!AA:AA,"JRO",'2017'!F:F,A156,'2017'!E:E,B156), 0)</f>
        <v>111</v>
      </c>
      <c r="X156" s="7" t="n">
        <f aca="false">IFERROR(W156/V156, 0)</f>
        <v>0.444</v>
      </c>
      <c r="Y156" s="0" t="n">
        <f aca="false">IFERROR(SUMIFS('2017'!$H:$H,'2017'!$C:$C,B156,'2017'!$F:$F,A156,'2017'!AA:AA,"NRO",'2017'!P:P,"&lt;&gt;")+SUMIFS('2017'!$I:$I,'2017'!$D:$D,B156,'2017'!$F:$F,A156,'2017'!AA:AA,"NRO",'2017'!Q:Q,"&lt;&gt;")+SUMIFS('2017'!$J:$J,'2017'!$E:$E,B156,'2017'!$F:$F,A156,'2017'!AA:AA,"NRO",'2017'!R:R,"&lt;&gt;"), 0)</f>
        <v>0</v>
      </c>
      <c r="Z156" s="0" t="n">
        <f aca="false">IFERROR(SUMIFS('2017'!M:M,'2017'!AA:AA,"NRO",'2017'!F:F,A156,'2017'!C:C,B156)+SUMIFS('2017'!P:P,'2017'!AA:AA,"NRO",'2017'!F:F,A156,'2017'!C:C,B156)+SUMIFS('2017'!N:N,'2017'!AA:AA,"NRO",'2017'!F:F,A156,'2017'!D:D,B156)+SUMIFS('2017'!N:N,'2017'!AA:AA,"NRO",'2017'!F:F,A156,'2017'!D:D,B156)+SUMIFS('2017'!O:O,'2017'!AA:AA,"NRO",'2017'!F:F,A156,'2017'!E:E,B156)+SUMIFS('2017'!R:R,'2017'!AA:AA,"NRO",'2017'!F:F,A156,'2017'!E:E,B156), 0)</f>
        <v>0</v>
      </c>
      <c r="AA156" s="7" t="n">
        <f aca="false">IFERROR(Z156/Y156, 0)</f>
        <v>0</v>
      </c>
      <c r="AB156" s="0" t="n">
        <f aca="false">IFERROR(SUMIFS('2017'!$H:$H,'2017'!$C:$C,B156,'2017'!$F:$F,A156,'2017'!AA:AA,"CRO",'2017'!P:P,"&lt;&gt;")+SUMIFS('2017'!$I:$I,'2017'!$D:$D,B156,'2017'!$F:$F,A156,'2017'!AA:AA,"CRO",'2017'!Q:Q,"&lt;&gt;")+SUMIFS('2017'!$J:$J,'2017'!$E:$E,B156,'2017'!$F:$F,A156,'2017'!AA:AA,"CRO",'2017'!R:R,"&lt;&gt;"), 0)</f>
        <v>0</v>
      </c>
      <c r="AC156" s="0" t="n">
        <f aca="false">IFERROR(SUMIFS('2017'!M:M,'2017'!AA:AA,"CRO",'2017'!F:F,A156,'2017'!C:C,B156)+SUMIFS('2017'!P:P,'2017'!AA:AA,"CRO",'2017'!F:F,A156,'2017'!C:C,B156)+SUMIFS('2017'!N:N,'2017'!AA:AA,"CRO",'2017'!F:F,A156,'2017'!D:D,B156)+SUMIFS('2017'!N:N,'2017'!AA:AA,"CRO",'2017'!F:F,A156,'2017'!D:D,B156)+SUMIFS('2017'!O:O,'2017'!AA:AA,"CRO",'2017'!F:F,A156,'2017'!E:E,B156)+SUMIFS('2017'!R:R,'2017'!AA:AA,"CRO",'2017'!F:F,A156,'2017'!E:E,B156), 0)</f>
        <v>0</v>
      </c>
      <c r="AD156" s="0" t="n">
        <f aca="false">IFERROR(AC156/AB156, 0)</f>
        <v>0</v>
      </c>
      <c r="AE156" s="0" t="n">
        <f aca="false">SUM(AH156,AK156,AN156)</f>
        <v>91</v>
      </c>
      <c r="AF156" s="0" t="n">
        <f aca="false">SUM(AI156,AL156,AO156)</f>
        <v>46</v>
      </c>
      <c r="AG156" s="7" t="n">
        <f aca="false">IFERROR(AF156/AE156, 0)</f>
        <v>0.505494505494506</v>
      </c>
      <c r="AH156" s="0" t="n">
        <f aca="false">IFERROR(SUMIFS('2016'!$G:$G,'2016'!F:F,A156,'2016'!C:C,B156,'2016'!D:D,"",'2016'!AA:AA,"JRO",'2016'!L:L,"&lt;&gt;"), 0)</f>
        <v>91</v>
      </c>
      <c r="AI156" s="0" t="n">
        <f aca="false">IFERROR(SUMIFS('2016'!L:L,'2016'!F:F,A156,'2016'!C:C,B156,'2016'!D:D,"",'2016'!AA:AA,"JRO"), 0)</f>
        <v>46</v>
      </c>
      <c r="AJ156" s="7" t="n">
        <f aca="false">IFERROR(AI156/AH156, 0)</f>
        <v>0.505494505494506</v>
      </c>
      <c r="AK156" s="0" t="n">
        <f aca="false">IFERROR(SUMIFS('2016'!$G:$G,'2016'!F:F,A156,'2016'!C:C,B156,'2016'!D:D,"",'2016'!AA:AA,"NRO",'2016'!L:L,"&lt;&gt;"), 0)</f>
        <v>0</v>
      </c>
      <c r="AL156" s="0" t="n">
        <f aca="false">IFERROR(SUMIFS('2016'!L:L,'2016'!F:F,A156,'2016'!C:C,B156,'2016'!D:D,"",'2016'!AA:AA,"NRO"), 0)</f>
        <v>0</v>
      </c>
      <c r="AM156" s="0" t="n">
        <f aca="false">IFERROR(AL156/AK156, 0)</f>
        <v>0</v>
      </c>
      <c r="AN156" s="0" t="n">
        <f aca="false">IFERROR(SUMIFS('2016'!$G:$G,'2016'!F:F,A156,'2016'!C:C,B156,'2016'!D:D,"",'2016'!AA:AA,"CRO",'2016'!L:L,"&lt;&gt;"), 0)</f>
        <v>0</v>
      </c>
      <c r="AO156" s="0" t="n">
        <f aca="false">IFERROR(SUMIFS('2016'!L:L,'2016'!F:F,A156,'2016'!C:C,B156,'2016'!D:D,"",'2016'!AA:AA,"CRO"), 0)</f>
        <v>0</v>
      </c>
      <c r="AP156" s="0" t="n">
        <f aca="false">IFERROR(AO156/AN156, 0)</f>
        <v>0</v>
      </c>
      <c r="AQ156" s="0" t="n">
        <f aca="false">SUM(AT156,AW156,AZ156)</f>
        <v>0</v>
      </c>
      <c r="AR156" s="0" t="n">
        <f aca="false">SUM(AU156,AX156,BA156)</f>
        <v>0</v>
      </c>
      <c r="AS156" s="7" t="n">
        <f aca="false">IFERROR(AR156/AQ156, 0)</f>
        <v>0</v>
      </c>
      <c r="AT156" s="0" t="n">
        <f aca="false">IFERROR(SUMIFS('2015'!$G:$G,'2015'!F:F,A156,'2015'!C:C,B156,'2015'!D:D,"",'2015'!AA:AA,"JRO",'2015'!L:L,"&lt;&gt;"), 0)</f>
        <v>0</v>
      </c>
      <c r="AU156" s="0" t="n">
        <f aca="false">IFERROR(SUMIFS('2015'!L:L,'2015'!F:F,A156,'2015'!C:C,B156,'2015'!D:D,"",'2015'!AA:AA,"JRO"), 0)</f>
        <v>0</v>
      </c>
      <c r="AV156" s="0" t="n">
        <f aca="false">IFERROR(AU156/AT156, 0)</f>
        <v>0</v>
      </c>
      <c r="AW156" s="0" t="n">
        <f aca="false">IFERROR(SUMIFS('2015'!$G:$G,'2015'!F:F,A156,'2015'!C:C,B156,'2015'!D:D,"",'2015'!AA:AA,"NRO",'2015'!L:L,"&lt;&gt;"), 0)</f>
        <v>0</v>
      </c>
      <c r="AX156" s="0" t="n">
        <f aca="false">IFERROR(SUMIFS('2015'!L:L,'2015'!F:F,A156,'2015'!C:C,B156,'2015'!D:D,"",'2015'!AA:AA,"NRO"), 0)</f>
        <v>0</v>
      </c>
      <c r="AY156" s="0" t="n">
        <f aca="false">IFERROR(AX156/AW156, 0)</f>
        <v>0</v>
      </c>
      <c r="AZ156" s="0" t="n">
        <f aca="false">IFERROR(SUMIFS('2015'!$G:$G,'2015'!F:F,A156,'2015'!C:C,B156,'2015'!D:D,"",'2015'!AA:AA,"CRO",'2015'!L:L,"&lt;&gt;"), 0)</f>
        <v>0</v>
      </c>
      <c r="BA156" s="0" t="n">
        <f aca="false">IFERROR(SUMIFS('2015'!L:L,'2015'!F:F,A156,'2015'!C:C,B156,'2015'!D:D,"",'2015'!AA:AA,"CRO"), 0)</f>
        <v>0</v>
      </c>
      <c r="BB156" s="0" t="n">
        <f aca="false">IFERROR(BA156/AZ156, 0)</f>
        <v>0</v>
      </c>
      <c r="BC156" s="0" t="n">
        <f aca="false">SUM(BF156,BI156)</f>
        <v>74</v>
      </c>
      <c r="BD156" s="0" t="n">
        <f aca="false">SUM(BG156,BJ156)</f>
        <v>35</v>
      </c>
      <c r="BE156" s="7" t="n">
        <f aca="false">IFERROR(BD156/BC156, 0)</f>
        <v>0.472972972972973</v>
      </c>
      <c r="BF156" s="0" t="n">
        <f aca="false">IFERROR(SUMIFS('2014'!$G:$G,'2014'!F:F,A156,'2014'!C:C,B156,'2014'!D:D,"",'2014'!AA:AA,"JRO",'2014'!L:L,"&lt;&gt;"), 0)</f>
        <v>74</v>
      </c>
      <c r="BG156" s="0" t="n">
        <f aca="false">IFERROR(SUMIFS('2014'!L:L,'2014'!F:F,A156,'2014'!C:C,B156,'2014'!D:D,"",'2014'!AA:AA,"JRO"), 0)</f>
        <v>35</v>
      </c>
      <c r="BH156" s="7" t="n">
        <f aca="false">IFERROR(BG156/BF156, 0)</f>
        <v>0.472972972972973</v>
      </c>
      <c r="BI156" s="0" t="n">
        <f aca="false">IFERROR(SUMIFS('2014'!$G:$G,'2014'!F:F,A156,'2014'!C:C,B156,'2014'!D:D,"",'2014'!AA:AA,"CRO",'2014'!L:L,"&lt;&gt;"), 0)</f>
        <v>0</v>
      </c>
      <c r="BJ156" s="0" t="n">
        <f aca="false">IFERROR(SUMIFS('2014'!L:L,'2014'!F:F,A156,'2014'!C:C,B156,'2014'!D:D,"",'2014'!AA:AA,"CRO"), 0)</f>
        <v>0</v>
      </c>
      <c r="BK156" s="0" t="n">
        <f aca="false">IFERROR(BJ156/BI156, 0)</f>
        <v>0</v>
      </c>
      <c r="BL156" s="0" t="n">
        <f aca="false">IFERROR(SUMIFS('2013'!$G:$G,'2013'!F:F,A156,'2013'!C:C,B156,'2013'!D:D,"",'2013'!AA:AA,"JRO",'2013'!L:L,"&lt;&gt;"), 0)</f>
        <v>0</v>
      </c>
      <c r="BM156" s="0" t="n">
        <f aca="false">IFERROR(SUMIFS('2013'!L:L,'2013'!F:F,A156,'2013'!C:C,B156,'2013'!D:D,"",'2013'!AA:AA,"JRO"), 0)</f>
        <v>0</v>
      </c>
      <c r="BN156" s="0" t="n">
        <f aca="false">IFERROR(BM156/BL156, 0)</f>
        <v>0</v>
      </c>
      <c r="BO156" s="0" t="n">
        <f aca="false">IFERROR(SUMIFS('2012'!$G:$G,'2012'!F:F,A156,'2012'!C:C,B156,'2012'!D:D,"",'2012'!AA:AA,"JRO",'2012'!L:L,"&lt;&gt;"), 0)</f>
        <v>0</v>
      </c>
      <c r="BP156" s="0" t="n">
        <f aca="false">IFERROR(SUMIFS('2012'!L:L,'2012'!F:F,A156,'2012'!C:C,B156,'2012'!D:D,"",'2012'!AA:AA,"JRO"), 0)</f>
        <v>0</v>
      </c>
      <c r="BQ156" s="0" t="n">
        <f aca="false">IFERROR(BP156/BO156, 0)</f>
        <v>0</v>
      </c>
      <c r="BR156" s="0" t="n">
        <f aca="false">IFERROR(SUMIFS('2011'!$G:$G,'2011'!F:F,A156,'2011'!C:C,B156,'2011'!D:D,"",'2011'!AA:AA,"JRO",'2011'!L:L,"&lt;&gt;"), 0)</f>
        <v>0</v>
      </c>
      <c r="BS156" s="0" t="n">
        <f aca="false">IFERROR(SUMIFS('2011'!L:L,'2011'!F:F,A156,'2011'!C:C,B156,'2011'!D:D,"",'2011'!AA:AA,"JRO"), 0)</f>
        <v>0</v>
      </c>
      <c r="BT156" s="7" t="n">
        <f aca="false">IFERROR(BS156/BR156, 0)</f>
        <v>0</v>
      </c>
      <c r="BU156" s="0" t="n">
        <f aca="false">IFERROR(SUMIFS('2010'!$G:$G,'2010'!F:F,A156,'2010'!C:C,B156,'2010'!D:D,"",'2010'!AA:AA,"JRO",'2010'!L:L,"&lt;&gt;"), 0)</f>
        <v>0</v>
      </c>
      <c r="BV156" s="0" t="n">
        <f aca="false">IFERROR(SUMIFS('2010'!L:L,'2010'!F:F,A156,'2010'!C:C,B156,'2010'!D:D,"",'2010'!AA:AA,"JRO"), 0)</f>
        <v>0</v>
      </c>
      <c r="BW156" s="7" t="n">
        <f aca="false">IFERROR(BV156/BU156, 0)</f>
        <v>0</v>
      </c>
      <c r="BX156" s="0" t="n">
        <f aca="false">IFERROR(SUMIFS('2009'!$G:$G,'2009'!F:F,A156,'2009'!C:C,B156,'2009'!D:D,"",'2009'!AA:AA,"JRO",'2009'!L:L,"&lt;&gt;"), 0)</f>
        <v>0</v>
      </c>
      <c r="BY156" s="0" t="n">
        <f aca="false">IFERROR(SUMIFS('2009'!L:L,'2009'!F:F,A156,'2009'!C:C,B156,'2009'!D:D,"",'2009'!AA:AA,"JRO"), 0)</f>
        <v>0</v>
      </c>
      <c r="BZ156" s="7" t="n">
        <f aca="false">IFERROR(BY156/BX156, 0)</f>
        <v>0</v>
      </c>
    </row>
    <row r="157" customFormat="false" ht="15" hidden="false" customHeight="false" outlineLevel="0" collapsed="false">
      <c r="A157" s="0" t="s">
        <v>97</v>
      </c>
      <c r="B157" s="13" t="s">
        <v>74</v>
      </c>
      <c r="C157" s="56" t="n">
        <f aca="false">IFERROR(AVERAGEIFS(I157:BZ157,I$2:BZ$2,"JRO escorts per deportee",I157:BZ157,"&lt;&gt;0"), 0)</f>
        <v>1.57954545454545</v>
      </c>
      <c r="D157" s="13" t="n">
        <f aca="false">IFERROR(AVERAGEIFS(I157:BZ157,I$2:BZ$2,"NRO escorts per deportee",I157:BZ157,"&lt;&gt;0"), 0)</f>
        <v>0</v>
      </c>
      <c r="E157" s="13" t="n">
        <f aca="false">IFERROR(AVERAGEIFS(I157:BZ157,I$2:BZ$2,"CRO escorts per deportee",I157:BZ157,"&lt;&gt;0"), 0)</f>
        <v>0</v>
      </c>
      <c r="G157" s="0" t="n">
        <f aca="false">SUM(J157,M157,P157)</f>
        <v>1</v>
      </c>
      <c r="H157" s="0" t="n">
        <f aca="false">SUM(K157,N157,Q157)</f>
        <v>3</v>
      </c>
      <c r="I157" s="7" t="n">
        <f aca="false">IFERROR(H157/G157, 0)</f>
        <v>3</v>
      </c>
      <c r="J157" s="0" t="n">
        <f aca="false">IFERROR(SUMIFS('2018'!$H:$H,'2018'!$C:$C,B157,'2018'!$F:$F,A157,'2018'!AA:AA,"JRO",'2018'!P:P,"&lt;&gt;")+SUMIFS('2018'!$I:$I,'2018'!$D:$D,B157,'2018'!$F:$F,A157,'2018'!AA:AA,"JRO",'2018'!Q:Q,"&lt;&gt;")+SUMIFS('2018'!$J:$J,'2018'!$E:$E,B157,'2018'!$F:$F,A157,'2018'!AA:AA,"JRO",'2018'!R:R,"&lt;&gt;"), 0)</f>
        <v>1</v>
      </c>
      <c r="K157" s="0" t="n">
        <f aca="false">IFERROR(SUMIFS('2018'!M:M,'2018'!AA:AA,"JRO",'2018'!F:F,A157,'2018'!C:C,B157)+SUMIFS('2018'!P:P,'2018'!AA:AA,"JRO",'2018'!F:F,A157,'2018'!C:C,B157)+SUMIFS('2018'!N:N,'2018'!AA:AA,"JRO",'2018'!F:F,A157,'2018'!D:D,B157)+SUMIFS('2018'!N:N,'2018'!AA:AA,"JRO",'2018'!F:F,A157,'2018'!D:D,B157)+SUMIFS('2018'!O:O,'2018'!AA:AA,"JRO",'2018'!F:F,A157,'2018'!E:E,B157)+SUMIFS('2018'!R:R,'2018'!AA:AA,"JRO",'2018'!F:F,A157,'2018'!E:E,B157), 0)</f>
        <v>3</v>
      </c>
      <c r="L157" s="7" t="n">
        <f aca="false">IFERROR(K157/J157, 0)</f>
        <v>3</v>
      </c>
      <c r="M157" s="0" t="n">
        <f aca="false">IFERROR(SUMIFS('2018'!$H:$H,'2018'!$C:$C,B157,'2018'!$F:$F,A157,'2018'!AA:AA,"NRO",'2018'!P:P,"&lt;&gt;")+SUMIFS('2018'!$I:$I,'2018'!$D:$D,B157,'2018'!$F:$F,A157,'2018'!AA:AA,"NRO",'2018'!Q:Q,"&lt;&gt;")+SUMIFS('2018'!$J:$J,'2018'!$E:$E,B157,'2018'!$F:$F,A157,'2018'!AA:AA,"NRO",'2018'!R:R,"&lt;&gt;"), 0)</f>
        <v>0</v>
      </c>
      <c r="N157" s="0" t="n">
        <f aca="false">IFERROR(SUMIFS('2018'!M:M,'2018'!AA:AA,"NRO",'2018'!F:F,A157,'2018'!C:C,B157)+SUMIFS('2018'!P:P,'2018'!AA:AA,"NRO",'2018'!F:F,A157,'2018'!C:C,B157)+SUMIFS('2018'!N:N,'2018'!AA:AA,"NRO",'2018'!F:F,A157,'2018'!D:D,B157)+SUMIFS('2018'!N:N,'2018'!AA:AA,"NRO",'2018'!F:F,A157,'2018'!D:D,B157)+SUMIFS('2018'!O:O,'2018'!AA:AA,"NRO",'2018'!F:F,A157,'2018'!E:E,B157)+SUMIFS('2018'!R:R,'2018'!AA:AA,"NRO",'2018'!F:F,A157,'2018'!E:E,B157), 0)</f>
        <v>0</v>
      </c>
      <c r="O157" s="7" t="n">
        <f aca="false">IFERROR(N157/M157, 0)</f>
        <v>0</v>
      </c>
      <c r="P157" s="0" t="n">
        <f aca="false">IFERROR(SUMIFS('2018'!$H:$H,'2018'!$C:$C,B157,'2018'!$F:$F,A157,'2018'!AA:AA,"CRO")+SUMIFS('2018'!$I:$I,'2018'!$D:$D,B157,'2018'!$F:$F,A157,'2018'!AA:AA,"CRO")+SUMIFS('2018'!$J:$J,'2018'!$E:$E,B157,'2018'!$F:$F,A157,'2018'!AA:AA,"CRO"), 0)</f>
        <v>0</v>
      </c>
      <c r="Q157" s="0" t="n">
        <f aca="false">IFERROR(SUMIFS('2018'!M:M,'2018'!AA:AA,"CRO",'2018'!F:F,A157,'2018'!C:C,B157)+SUMIFS('2018'!P:P,'2018'!AA:AA,"CRO",'2018'!F:F,A157,'2018'!C:C,B157)+SUMIFS('2018'!N:N,'2018'!AA:AA,"CRO",'2018'!F:F,A157,'2018'!D:D,B157)+SUMIFS('2018'!N:N,'2018'!AA:AA,"CRO",'2018'!F:F,A157,'2018'!D:D,B157)+SUMIFS('2018'!O:O,'2018'!AA:AA,"CRO",'2018'!F:F,A157,'2018'!E:E,B157)+SUMIFS('2018'!R:R,'2018'!AA:AA,"CRO",'2018'!F:F,A157,'2018'!E:E,B157), 0)</f>
        <v>0</v>
      </c>
      <c r="R157" s="7" t="n">
        <f aca="false">IFERROR(Q157/P157, 0)</f>
        <v>0</v>
      </c>
      <c r="S157" s="7" t="n">
        <f aca="false">SUM(V157,Y157,AB157)</f>
        <v>484</v>
      </c>
      <c r="T157" s="7" t="n">
        <f aca="false">SUM(W157,Z157,AC157)</f>
        <v>77</v>
      </c>
      <c r="U157" s="7" t="n">
        <f aca="false">IFERROR(T157/S157, 0)</f>
        <v>0.159090909090909</v>
      </c>
      <c r="V157" s="0" t="n">
        <f aca="false">SUMIFS('2017'!$H:$H,'2017'!$C:$C,B157,'2017'!$F:$F,A157,'2017'!AA:AA,"JRO",'2017'!P:P,"&lt;&gt;")+SUMIFS('2017'!$I:$I,'2017'!$D:$D,B157,'2017'!$F:$F,A157,'2017'!AA:AA,"JRO",'2017'!Q:Q,"&lt;&gt;")+SUMIFS('2017'!$J:$J,'2017'!$E:$E,B157,'2017'!$F:$F,A157,'2017'!AA:AA,"JRO",'2017'!R:R,"&lt;&gt;")</f>
        <v>484</v>
      </c>
      <c r="W157" s="0" t="n">
        <f aca="false">IFERROR(SUMIFS('2017'!M:M,'2017'!AA:AA,"JRO",'2017'!F:F,A157,'2017'!C:C,B157)+SUMIFS('2017'!P:P,'2017'!AA:AA,"JRO",'2017'!F:F,A157,'2017'!C:C,B157)+SUMIFS('2017'!N:N,'2017'!AA:AA,"JRO",'2017'!F:F,A157,'2017'!D:D,B157)+SUMIFS('2017'!N:N,'2017'!AA:AA,"JRO",'2017'!F:F,A157,'2017'!D:D,B157)+SUMIFS('2017'!O:O,'2017'!AA:AA,"JRO",'2017'!F:F,A157,'2017'!E:E,B157)+SUMIFS('2017'!R:R,'2017'!AA:AA,"JRO",'2017'!F:F,A157,'2017'!E:E,B157), 0)</f>
        <v>77</v>
      </c>
      <c r="X157" s="7" t="n">
        <f aca="false">IFERROR(W157/V157, 0)</f>
        <v>0.159090909090909</v>
      </c>
      <c r="Y157" s="0" t="n">
        <f aca="false">IFERROR(SUMIFS('2017'!$H:$H,'2017'!$C:$C,B157,'2017'!$F:$F,A157,'2017'!AA:AA,"NRO",'2017'!P:P,"&lt;&gt;")+SUMIFS('2017'!$I:$I,'2017'!$D:$D,B157,'2017'!$F:$F,A157,'2017'!AA:AA,"NRO",'2017'!Q:Q,"&lt;&gt;")+SUMIFS('2017'!$J:$J,'2017'!$E:$E,B157,'2017'!$F:$F,A157,'2017'!AA:AA,"NRO",'2017'!R:R,"&lt;&gt;"), 0)</f>
        <v>0</v>
      </c>
      <c r="Z157" s="0" t="n">
        <f aca="false">IFERROR(SUMIFS('2017'!M:M,'2017'!AA:AA,"NRO",'2017'!F:F,A157,'2017'!C:C,B157)+SUMIFS('2017'!P:P,'2017'!AA:AA,"NRO",'2017'!F:F,A157,'2017'!C:C,B157)+SUMIFS('2017'!N:N,'2017'!AA:AA,"NRO",'2017'!F:F,A157,'2017'!D:D,B157)+SUMIFS('2017'!N:N,'2017'!AA:AA,"NRO",'2017'!F:F,A157,'2017'!D:D,B157)+SUMIFS('2017'!O:O,'2017'!AA:AA,"NRO",'2017'!F:F,A157,'2017'!E:E,B157)+SUMIFS('2017'!R:R,'2017'!AA:AA,"NRO",'2017'!F:F,A157,'2017'!E:E,B157), 0)</f>
        <v>0</v>
      </c>
      <c r="AA157" s="7" t="n">
        <f aca="false">IFERROR(Z157/Y157, 0)</f>
        <v>0</v>
      </c>
      <c r="AB157" s="0" t="n">
        <f aca="false">IFERROR(SUMIFS('2017'!$H:$H,'2017'!$C:$C,B157,'2017'!$F:$F,A157,'2017'!AA:AA,"CRO",'2017'!P:P,"&lt;&gt;")+SUMIFS('2017'!$I:$I,'2017'!$D:$D,B157,'2017'!$F:$F,A157,'2017'!AA:AA,"CRO",'2017'!Q:Q,"&lt;&gt;")+SUMIFS('2017'!$J:$J,'2017'!$E:$E,B157,'2017'!$F:$F,A157,'2017'!AA:AA,"CRO",'2017'!R:R,"&lt;&gt;"), 0)</f>
        <v>0</v>
      </c>
      <c r="AC157" s="0" t="n">
        <f aca="false">IFERROR(SUMIFS('2017'!M:M,'2017'!AA:AA,"CRO",'2017'!F:F,A157,'2017'!C:C,B157)+SUMIFS('2017'!P:P,'2017'!AA:AA,"CRO",'2017'!F:F,A157,'2017'!C:C,B157)+SUMIFS('2017'!N:N,'2017'!AA:AA,"CRO",'2017'!F:F,A157,'2017'!D:D,B157)+SUMIFS('2017'!N:N,'2017'!AA:AA,"CRO",'2017'!F:F,A157,'2017'!D:D,B157)+SUMIFS('2017'!O:O,'2017'!AA:AA,"CRO",'2017'!F:F,A157,'2017'!E:E,B157)+SUMIFS('2017'!R:R,'2017'!AA:AA,"CRO",'2017'!F:F,A157,'2017'!E:E,B157), 0)</f>
        <v>0</v>
      </c>
      <c r="AD157" s="0" t="n">
        <f aca="false">IFERROR(AC157/AB157, 0)</f>
        <v>0</v>
      </c>
      <c r="AE157" s="0" t="n">
        <f aca="false">SUM(AH157,AK157,AN157)</f>
        <v>0</v>
      </c>
      <c r="AF157" s="0" t="n">
        <f aca="false">SUM(AI157,AL157,AO157)</f>
        <v>0</v>
      </c>
      <c r="AG157" s="7" t="n">
        <f aca="false">IFERROR(AF157/AE157, 0)</f>
        <v>0</v>
      </c>
      <c r="AH157" s="0" t="n">
        <f aca="false">IFERROR(SUMIFS('2016'!$G:$G,'2016'!F:F,A157,'2016'!C:C,B157,'2016'!D:D,"",'2016'!AA:AA,"JRO",'2016'!L:L,"&lt;&gt;"), 0)</f>
        <v>0</v>
      </c>
      <c r="AI157" s="0" t="n">
        <f aca="false">IFERROR(SUMIFS('2016'!L:L,'2016'!F:F,A157,'2016'!C:C,B157,'2016'!D:D,"",'2016'!AA:AA,"JRO"), 0)</f>
        <v>0</v>
      </c>
      <c r="AJ157" s="7" t="n">
        <f aca="false">IFERROR(AI157/AH157, 0)</f>
        <v>0</v>
      </c>
      <c r="AK157" s="0" t="n">
        <f aca="false">IFERROR(SUMIFS('2016'!$G:$G,'2016'!F:F,A157,'2016'!C:C,B157,'2016'!D:D,"",'2016'!AA:AA,"NRO",'2016'!L:L,"&lt;&gt;"), 0)</f>
        <v>0</v>
      </c>
      <c r="AL157" s="0" t="n">
        <f aca="false">IFERROR(SUMIFS('2016'!L:L,'2016'!F:F,A157,'2016'!C:C,B157,'2016'!D:D,"",'2016'!AA:AA,"NRO"), 0)</f>
        <v>0</v>
      </c>
      <c r="AM157" s="0" t="n">
        <f aca="false">IFERROR(AL157/AK157, 0)</f>
        <v>0</v>
      </c>
      <c r="AN157" s="0" t="n">
        <f aca="false">IFERROR(SUMIFS('2016'!$G:$G,'2016'!F:F,A157,'2016'!C:C,B157,'2016'!D:D,"",'2016'!AA:AA,"CRO",'2016'!L:L,"&lt;&gt;"), 0)</f>
        <v>0</v>
      </c>
      <c r="AO157" s="0" t="n">
        <f aca="false">IFERROR(SUMIFS('2016'!L:L,'2016'!F:F,A157,'2016'!C:C,B157,'2016'!D:D,"",'2016'!AA:AA,"CRO"), 0)</f>
        <v>0</v>
      </c>
      <c r="AP157" s="0" t="n">
        <f aca="false">IFERROR(AO157/AN157, 0)</f>
        <v>0</v>
      </c>
      <c r="AQ157" s="0" t="n">
        <f aca="false">SUM(AT157,AW157,AZ157)</f>
        <v>0</v>
      </c>
      <c r="AR157" s="0" t="n">
        <f aca="false">SUM(AU157,AX157,BA157)</f>
        <v>0</v>
      </c>
      <c r="AS157" s="7" t="n">
        <f aca="false">IFERROR(AR157/AQ157, 0)</f>
        <v>0</v>
      </c>
      <c r="AT157" s="0" t="n">
        <f aca="false">IFERROR(SUMIFS('2015'!$G:$G,'2015'!F:F,A157,'2015'!C:C,B157,'2015'!D:D,"",'2015'!AA:AA,"JRO",'2015'!L:L,"&lt;&gt;"), 0)</f>
        <v>0</v>
      </c>
      <c r="AU157" s="0" t="n">
        <f aca="false">IFERROR(SUMIFS('2015'!L:L,'2015'!F:F,A157,'2015'!C:C,B157,'2015'!D:D,"",'2015'!AA:AA,"JRO"), 0)</f>
        <v>0</v>
      </c>
      <c r="AV157" s="0" t="n">
        <f aca="false">IFERROR(AU157/AT157, 0)</f>
        <v>0</v>
      </c>
      <c r="AW157" s="0" t="n">
        <f aca="false">IFERROR(SUMIFS('2015'!$G:$G,'2015'!F:F,A157,'2015'!C:C,B157,'2015'!D:D,"",'2015'!AA:AA,"NRO",'2015'!L:L,"&lt;&gt;"), 0)</f>
        <v>0</v>
      </c>
      <c r="AX157" s="0" t="n">
        <f aca="false">IFERROR(SUMIFS('2015'!L:L,'2015'!F:F,A157,'2015'!C:C,B157,'2015'!D:D,"",'2015'!AA:AA,"NRO"), 0)</f>
        <v>0</v>
      </c>
      <c r="AY157" s="0" t="n">
        <f aca="false">IFERROR(AX157/AW157, 0)</f>
        <v>0</v>
      </c>
      <c r="AZ157" s="0" t="n">
        <f aca="false">IFERROR(SUMIFS('2015'!$G:$G,'2015'!F:F,A157,'2015'!C:C,B157,'2015'!D:D,"",'2015'!AA:AA,"CRO",'2015'!L:L,"&lt;&gt;"), 0)</f>
        <v>0</v>
      </c>
      <c r="BA157" s="0" t="n">
        <f aca="false">IFERROR(SUMIFS('2015'!L:L,'2015'!F:F,A157,'2015'!C:C,B157,'2015'!D:D,"",'2015'!AA:AA,"CRO"), 0)</f>
        <v>0</v>
      </c>
      <c r="BB157" s="0" t="n">
        <f aca="false">IFERROR(BA157/AZ157, 0)</f>
        <v>0</v>
      </c>
      <c r="BC157" s="0" t="n">
        <f aca="false">SUM(BF157,BI157)</f>
        <v>0</v>
      </c>
      <c r="BD157" s="0" t="n">
        <f aca="false">SUM(BG157,BJ157)</f>
        <v>0</v>
      </c>
      <c r="BE157" s="7" t="n">
        <f aca="false">IFERROR(BD157/BC157, 0)</f>
        <v>0</v>
      </c>
      <c r="BF157" s="0" t="n">
        <f aca="false">IFERROR(SUMIFS('2014'!$G:$G,'2014'!F:F,A157,'2014'!C:C,B157,'2014'!D:D,"",'2014'!AA:AA,"JRO",'2014'!L:L,"&lt;&gt;"), 0)</f>
        <v>0</v>
      </c>
      <c r="BG157" s="0" t="n">
        <f aca="false">IFERROR(SUMIFS('2014'!L:L,'2014'!F:F,A157,'2014'!C:C,B157,'2014'!D:D,"",'2014'!AA:AA,"JRO"), 0)</f>
        <v>0</v>
      </c>
      <c r="BH157" s="7" t="n">
        <f aca="false">IFERROR(BG157/BF157, 0)</f>
        <v>0</v>
      </c>
      <c r="BI157" s="0" t="n">
        <f aca="false">IFERROR(SUMIFS('2014'!$G:$G,'2014'!F:F,A157,'2014'!C:C,B157,'2014'!D:D,"",'2014'!AA:AA,"CRO",'2014'!L:L,"&lt;&gt;"), 0)</f>
        <v>0</v>
      </c>
      <c r="BJ157" s="0" t="n">
        <f aca="false">IFERROR(SUMIFS('2014'!L:L,'2014'!F:F,A157,'2014'!C:C,B157,'2014'!D:D,"",'2014'!AA:AA,"CRO"), 0)</f>
        <v>0</v>
      </c>
      <c r="BK157" s="0" t="n">
        <f aca="false">IFERROR(BJ157/BI157, 0)</f>
        <v>0</v>
      </c>
      <c r="BL157" s="0" t="n">
        <f aca="false">IFERROR(SUMIFS('2013'!$G:$G,'2013'!F:F,A157,'2013'!C:C,B157,'2013'!D:D,"",'2013'!AA:AA,"JRO",'2013'!L:L,"&lt;&gt;"), 0)</f>
        <v>0</v>
      </c>
      <c r="BM157" s="0" t="n">
        <f aca="false">IFERROR(SUMIFS('2013'!L:L,'2013'!F:F,A157,'2013'!C:C,B157,'2013'!D:D,"",'2013'!AA:AA,"JRO"), 0)</f>
        <v>0</v>
      </c>
      <c r="BN157" s="0" t="n">
        <f aca="false">IFERROR(BM157/BL157, 0)</f>
        <v>0</v>
      </c>
      <c r="BO157" s="0" t="n">
        <f aca="false">IFERROR(SUMIFS('2012'!$G:$G,'2012'!F:F,A157,'2012'!C:C,B157,'2012'!D:D,"",'2012'!AA:AA,"JRO",'2012'!L:L,"&lt;&gt;"), 0)</f>
        <v>0</v>
      </c>
      <c r="BP157" s="0" t="n">
        <f aca="false">IFERROR(SUMIFS('2012'!L:L,'2012'!F:F,A157,'2012'!C:C,B157,'2012'!D:D,"",'2012'!AA:AA,"JRO"), 0)</f>
        <v>0</v>
      </c>
      <c r="BQ157" s="0" t="n">
        <f aca="false">IFERROR(BP157/BO157, 0)</f>
        <v>0</v>
      </c>
      <c r="BR157" s="0" t="n">
        <f aca="false">IFERROR(SUMIFS('2011'!$G:$G,'2011'!F:F,A157,'2011'!C:C,B157,'2011'!D:D,"",'2011'!AA:AA,"JRO",'2011'!L:L,"&lt;&gt;"), 0)</f>
        <v>0</v>
      </c>
      <c r="BS157" s="0" t="n">
        <f aca="false">IFERROR(SUMIFS('2011'!L:L,'2011'!F:F,A157,'2011'!C:C,B157,'2011'!D:D,"",'2011'!AA:AA,"JRO"), 0)</f>
        <v>0</v>
      </c>
      <c r="BT157" s="7" t="n">
        <f aca="false">IFERROR(BS157/BR157, 0)</f>
        <v>0</v>
      </c>
      <c r="BU157" s="0" t="n">
        <f aca="false">IFERROR(SUMIFS('2010'!$G:$G,'2010'!F:F,A157,'2010'!C:C,B157,'2010'!D:D,"",'2010'!AA:AA,"JRO",'2010'!L:L,"&lt;&gt;"), 0)</f>
        <v>0</v>
      </c>
      <c r="BV157" s="0" t="n">
        <f aca="false">IFERROR(SUMIFS('2010'!L:L,'2010'!F:F,A157,'2010'!C:C,B157,'2010'!D:D,"",'2010'!AA:AA,"JRO"), 0)</f>
        <v>0</v>
      </c>
      <c r="BW157" s="7" t="n">
        <f aca="false">IFERROR(BV157/BU157, 0)</f>
        <v>0</v>
      </c>
      <c r="BX157" s="0" t="n">
        <f aca="false">IFERROR(SUMIFS('2009'!$G:$G,'2009'!F:F,A157,'2009'!C:C,B157,'2009'!D:D,"",'2009'!AA:AA,"JRO",'2009'!L:L,"&lt;&gt;"), 0)</f>
        <v>0</v>
      </c>
      <c r="BY157" s="0" t="n">
        <f aca="false">IFERROR(SUMIFS('2009'!L:L,'2009'!F:F,A157,'2009'!C:C,B157,'2009'!D:D,"",'2009'!AA:AA,"JRO"), 0)</f>
        <v>0</v>
      </c>
      <c r="BZ157" s="7" t="n">
        <f aca="false">IFERROR(BY157/BX157, 0)</f>
        <v>0</v>
      </c>
    </row>
    <row r="158" customFormat="false" ht="15" hidden="false" customHeight="false" outlineLevel="0" collapsed="false">
      <c r="A158" s="0" t="s">
        <v>97</v>
      </c>
      <c r="B158" s="16" t="s">
        <v>64</v>
      </c>
      <c r="C158" s="56" t="n">
        <f aca="false">IFERROR(AVERAGEIFS(I158:BZ158,I$2:BZ$2,"JRO escorts per deportee",I158:BZ158,"&lt;&gt;0"), 0)</f>
        <v>0</v>
      </c>
      <c r="D158" s="13" t="n">
        <f aca="false">IFERROR(AVERAGEIFS(I158:BZ158,I$2:BZ$2,"NRO escorts per deportee",I158:BZ158,"&lt;&gt;0"), 0)</f>
        <v>0</v>
      </c>
      <c r="E158" s="13" t="n">
        <f aca="false">IFERROR(AVERAGEIFS(I158:BZ158,I$2:BZ$2,"CRO escorts per deportee",I158:BZ158,"&lt;&gt;0"), 0)</f>
        <v>0</v>
      </c>
      <c r="G158" s="0" t="n">
        <f aca="false">SUM(J158,M158,P158)</f>
        <v>0</v>
      </c>
      <c r="H158" s="0" t="n">
        <f aca="false">SUM(K158,N158,Q158)</f>
        <v>0</v>
      </c>
      <c r="I158" s="7" t="n">
        <f aca="false">IFERROR(H158/G158, 0)</f>
        <v>0</v>
      </c>
      <c r="J158" s="0" t="n">
        <f aca="false">IFERROR(SUMIFS('2018'!$H:$H,'2018'!$C:$C,B158,'2018'!$F:$F,A158,'2018'!AA:AA,"JRO",'2018'!P:P,"&lt;&gt;")+SUMIFS('2018'!$I:$I,'2018'!$D:$D,B158,'2018'!$F:$F,A158,'2018'!AA:AA,"JRO",'2018'!Q:Q,"&lt;&gt;")+SUMIFS('2018'!$J:$J,'2018'!$E:$E,B158,'2018'!$F:$F,A158,'2018'!AA:AA,"JRO",'2018'!R:R,"&lt;&gt;"), 0)</f>
        <v>0</v>
      </c>
      <c r="K158" s="0" t="n">
        <f aca="false">IFERROR(SUMIFS('2018'!M:M,'2018'!AA:AA,"JRO",'2018'!F:F,A158,'2018'!C:C,B158)+SUMIFS('2018'!P:P,'2018'!AA:AA,"JRO",'2018'!F:F,A158,'2018'!C:C,B158)+SUMIFS('2018'!N:N,'2018'!AA:AA,"JRO",'2018'!F:F,A158,'2018'!D:D,B158)+SUMIFS('2018'!N:N,'2018'!AA:AA,"JRO",'2018'!F:F,A158,'2018'!D:D,B158)+SUMIFS('2018'!O:O,'2018'!AA:AA,"JRO",'2018'!F:F,A158,'2018'!E:E,B158)+SUMIFS('2018'!R:R,'2018'!AA:AA,"JRO",'2018'!F:F,A158,'2018'!E:E,B158), 0)</f>
        <v>0</v>
      </c>
      <c r="L158" s="7" t="n">
        <f aca="false">IFERROR(K158/J158, 0)</f>
        <v>0</v>
      </c>
      <c r="M158" s="0" t="n">
        <f aca="false">IFERROR(SUMIFS('2018'!$H:$H,'2018'!$C:$C,B158,'2018'!$F:$F,A158,'2018'!AA:AA,"NRO",'2018'!P:P,"&lt;&gt;")+SUMIFS('2018'!$I:$I,'2018'!$D:$D,B158,'2018'!$F:$F,A158,'2018'!AA:AA,"NRO",'2018'!Q:Q,"&lt;&gt;")+SUMIFS('2018'!$J:$J,'2018'!$E:$E,B158,'2018'!$F:$F,A158,'2018'!AA:AA,"NRO",'2018'!R:R,"&lt;&gt;"), 0)</f>
        <v>0</v>
      </c>
      <c r="N158" s="0" t="n">
        <f aca="false">IFERROR(SUMIFS('2018'!M:M,'2018'!AA:AA,"NRO",'2018'!F:F,A158,'2018'!C:C,B158)+SUMIFS('2018'!P:P,'2018'!AA:AA,"NRO",'2018'!F:F,A158,'2018'!C:C,B158)+SUMIFS('2018'!N:N,'2018'!AA:AA,"NRO",'2018'!F:F,A158,'2018'!D:D,B158)+SUMIFS('2018'!N:N,'2018'!AA:AA,"NRO",'2018'!F:F,A158,'2018'!D:D,B158)+SUMIFS('2018'!O:O,'2018'!AA:AA,"NRO",'2018'!F:F,A158,'2018'!E:E,B158)+SUMIFS('2018'!R:R,'2018'!AA:AA,"NRO",'2018'!F:F,A158,'2018'!E:E,B158), 0)</f>
        <v>0</v>
      </c>
      <c r="O158" s="7" t="n">
        <f aca="false">IFERROR(N158/M158, 0)</f>
        <v>0</v>
      </c>
      <c r="P158" s="0" t="n">
        <f aca="false">IFERROR(SUMIFS('2018'!$H:$H,'2018'!$C:$C,B158,'2018'!$F:$F,A158,'2018'!AA:AA,"CRO")+SUMIFS('2018'!$I:$I,'2018'!$D:$D,B158,'2018'!$F:$F,A158,'2018'!AA:AA,"CRO")+SUMIFS('2018'!$J:$J,'2018'!$E:$E,B158,'2018'!$F:$F,A158,'2018'!AA:AA,"CRO"), 0)</f>
        <v>0</v>
      </c>
      <c r="Q158" s="0" t="n">
        <f aca="false">IFERROR(SUMIFS('2018'!M:M,'2018'!AA:AA,"CRO",'2018'!F:F,A158,'2018'!C:C,B158)+SUMIFS('2018'!P:P,'2018'!AA:AA,"CRO",'2018'!F:F,A158,'2018'!C:C,B158)+SUMIFS('2018'!N:N,'2018'!AA:AA,"CRO",'2018'!F:F,A158,'2018'!D:D,B158)+SUMIFS('2018'!N:N,'2018'!AA:AA,"CRO",'2018'!F:F,A158,'2018'!D:D,B158)+SUMIFS('2018'!O:O,'2018'!AA:AA,"CRO",'2018'!F:F,A158,'2018'!E:E,B158)+SUMIFS('2018'!R:R,'2018'!AA:AA,"CRO",'2018'!F:F,A158,'2018'!E:E,B158), 0)</f>
        <v>0</v>
      </c>
      <c r="R158" s="7" t="n">
        <f aca="false">IFERROR(Q158/P158, 0)</f>
        <v>0</v>
      </c>
      <c r="S158" s="7" t="n">
        <f aca="false">SUM(V158,Y158,AB158)</f>
        <v>0</v>
      </c>
      <c r="T158" s="7" t="n">
        <f aca="false">SUM(W158,Z158,AC158)</f>
        <v>0</v>
      </c>
      <c r="U158" s="7" t="n">
        <f aca="false">IFERROR(T158/S158, 0)</f>
        <v>0</v>
      </c>
      <c r="V158" s="0" t="n">
        <f aca="false">SUMIFS('2017'!$H:$H,'2017'!$C:$C,B158,'2017'!$F:$F,A158,'2017'!AA:AA,"JRO",'2017'!P:P,"&lt;&gt;")+SUMIFS('2017'!$I:$I,'2017'!$D:$D,B158,'2017'!$F:$F,A158,'2017'!AA:AA,"JRO",'2017'!Q:Q,"&lt;&gt;")+SUMIFS('2017'!$J:$J,'2017'!$E:$E,B158,'2017'!$F:$F,A158,'2017'!AA:AA,"JRO",'2017'!R:R,"&lt;&gt;")</f>
        <v>0</v>
      </c>
      <c r="W158" s="0" t="n">
        <f aca="false">IFERROR(SUMIFS('2017'!M:M,'2017'!AA:AA,"JRO",'2017'!F:F,A158,'2017'!C:C,B158)+SUMIFS('2017'!P:P,'2017'!AA:AA,"JRO",'2017'!F:F,A158,'2017'!C:C,B158)+SUMIFS('2017'!N:N,'2017'!AA:AA,"JRO",'2017'!F:F,A158,'2017'!D:D,B158)+SUMIFS('2017'!N:N,'2017'!AA:AA,"JRO",'2017'!F:F,A158,'2017'!D:D,B158)+SUMIFS('2017'!O:O,'2017'!AA:AA,"JRO",'2017'!F:F,A158,'2017'!E:E,B158)+SUMIFS('2017'!R:R,'2017'!AA:AA,"JRO",'2017'!F:F,A158,'2017'!E:E,B158), 0)</f>
        <v>0</v>
      </c>
      <c r="X158" s="7" t="n">
        <f aca="false">IFERROR(W158/V158, 0)</f>
        <v>0</v>
      </c>
      <c r="Y158" s="0" t="n">
        <f aca="false">IFERROR(SUMIFS('2017'!$H:$H,'2017'!$C:$C,B158,'2017'!$F:$F,A158,'2017'!AA:AA,"NRO",'2017'!P:P,"&lt;&gt;")+SUMIFS('2017'!$I:$I,'2017'!$D:$D,B158,'2017'!$F:$F,A158,'2017'!AA:AA,"NRO",'2017'!Q:Q,"&lt;&gt;")+SUMIFS('2017'!$J:$J,'2017'!$E:$E,B158,'2017'!$F:$F,A158,'2017'!AA:AA,"NRO",'2017'!R:R,"&lt;&gt;"), 0)</f>
        <v>0</v>
      </c>
      <c r="Z158" s="0" t="n">
        <f aca="false">IFERROR(SUMIFS('2017'!M:M,'2017'!AA:AA,"NRO",'2017'!F:F,A158,'2017'!C:C,B158)+SUMIFS('2017'!P:P,'2017'!AA:AA,"NRO",'2017'!F:F,A158,'2017'!C:C,B158)+SUMIFS('2017'!N:N,'2017'!AA:AA,"NRO",'2017'!F:F,A158,'2017'!D:D,B158)+SUMIFS('2017'!N:N,'2017'!AA:AA,"NRO",'2017'!F:F,A158,'2017'!D:D,B158)+SUMIFS('2017'!O:O,'2017'!AA:AA,"NRO",'2017'!F:F,A158,'2017'!E:E,B158)+SUMIFS('2017'!R:R,'2017'!AA:AA,"NRO",'2017'!F:F,A158,'2017'!E:E,B158), 0)</f>
        <v>0</v>
      </c>
      <c r="AA158" s="7" t="n">
        <f aca="false">IFERROR(Z158/Y158, 0)</f>
        <v>0</v>
      </c>
      <c r="AB158" s="0" t="n">
        <f aca="false">IFERROR(SUMIFS('2017'!$H:$H,'2017'!$C:$C,B158,'2017'!$F:$F,A158,'2017'!AA:AA,"CRO",'2017'!P:P,"&lt;&gt;")+SUMIFS('2017'!$I:$I,'2017'!$D:$D,B158,'2017'!$F:$F,A158,'2017'!AA:AA,"CRO",'2017'!Q:Q,"&lt;&gt;")+SUMIFS('2017'!$J:$J,'2017'!$E:$E,B158,'2017'!$F:$F,A158,'2017'!AA:AA,"CRO",'2017'!R:R,"&lt;&gt;"), 0)</f>
        <v>0</v>
      </c>
      <c r="AC158" s="0" t="n">
        <f aca="false">IFERROR(SUMIFS('2017'!M:M,'2017'!AA:AA,"CRO",'2017'!F:F,A158,'2017'!C:C,B158)+SUMIFS('2017'!P:P,'2017'!AA:AA,"CRO",'2017'!F:F,A158,'2017'!C:C,B158)+SUMIFS('2017'!N:N,'2017'!AA:AA,"CRO",'2017'!F:F,A158,'2017'!D:D,B158)+SUMIFS('2017'!N:N,'2017'!AA:AA,"CRO",'2017'!F:F,A158,'2017'!D:D,B158)+SUMIFS('2017'!O:O,'2017'!AA:AA,"CRO",'2017'!F:F,A158,'2017'!E:E,B158)+SUMIFS('2017'!R:R,'2017'!AA:AA,"CRO",'2017'!F:F,A158,'2017'!E:E,B158), 0)</f>
        <v>0</v>
      </c>
      <c r="AD158" s="0" t="n">
        <f aca="false">IFERROR(AC158/AB158, 0)</f>
        <v>0</v>
      </c>
      <c r="AE158" s="0" t="n">
        <f aca="false">SUM(AH158,AK158,AN158)</f>
        <v>0</v>
      </c>
      <c r="AF158" s="0" t="n">
        <f aca="false">SUM(AI158,AL158,AO158)</f>
        <v>0</v>
      </c>
      <c r="AG158" s="7" t="n">
        <f aca="false">IFERROR(AF158/AE158, 0)</f>
        <v>0</v>
      </c>
      <c r="AH158" s="0" t="n">
        <f aca="false">IFERROR(SUMIFS('2016'!$G:$G,'2016'!F:F,A158,'2016'!C:C,B158,'2016'!D:D,"",'2016'!AA:AA,"JRO",'2016'!L:L,"&lt;&gt;"), 0)</f>
        <v>0</v>
      </c>
      <c r="AI158" s="0" t="n">
        <f aca="false">IFERROR(SUMIFS('2016'!L:L,'2016'!F:F,A158,'2016'!C:C,B158,'2016'!D:D,"",'2016'!AA:AA,"JRO"), 0)</f>
        <v>0</v>
      </c>
      <c r="AJ158" s="7" t="n">
        <f aca="false">IFERROR(AI158/AH158, 0)</f>
        <v>0</v>
      </c>
      <c r="AK158" s="0" t="n">
        <f aca="false">IFERROR(SUMIFS('2016'!$G:$G,'2016'!F:F,A158,'2016'!C:C,B158,'2016'!D:D,"",'2016'!AA:AA,"NRO",'2016'!L:L,"&lt;&gt;"), 0)</f>
        <v>0</v>
      </c>
      <c r="AL158" s="0" t="n">
        <f aca="false">IFERROR(SUMIFS('2016'!L:L,'2016'!F:F,A158,'2016'!C:C,B158,'2016'!D:D,"",'2016'!AA:AA,"NRO"), 0)</f>
        <v>0</v>
      </c>
      <c r="AM158" s="0" t="n">
        <f aca="false">IFERROR(AL158/AK158, 0)</f>
        <v>0</v>
      </c>
      <c r="AN158" s="0" t="n">
        <f aca="false">IFERROR(SUMIFS('2016'!$G:$G,'2016'!F:F,A158,'2016'!C:C,B158,'2016'!D:D,"",'2016'!AA:AA,"CRO",'2016'!L:L,"&lt;&gt;"), 0)</f>
        <v>0</v>
      </c>
      <c r="AO158" s="0" t="n">
        <f aca="false">IFERROR(SUMIFS('2016'!L:L,'2016'!F:F,A158,'2016'!C:C,B158,'2016'!D:D,"",'2016'!AA:AA,"CRO"), 0)</f>
        <v>0</v>
      </c>
      <c r="AP158" s="0" t="n">
        <f aca="false">IFERROR(AO158/AN158, 0)</f>
        <v>0</v>
      </c>
      <c r="AQ158" s="0" t="n">
        <f aca="false">SUM(AT158,AW158,AZ158)</f>
        <v>0</v>
      </c>
      <c r="AR158" s="0" t="n">
        <f aca="false">SUM(AU158,AX158,BA158)</f>
        <v>0</v>
      </c>
      <c r="AS158" s="7" t="n">
        <f aca="false">IFERROR(AR158/AQ158, 0)</f>
        <v>0</v>
      </c>
      <c r="AT158" s="0" t="n">
        <f aca="false">IFERROR(SUMIFS('2015'!$G:$G,'2015'!F:F,A158,'2015'!C:C,B158,'2015'!D:D,"",'2015'!AA:AA,"JRO",'2015'!L:L,"&lt;&gt;"), 0)</f>
        <v>0</v>
      </c>
      <c r="AU158" s="0" t="n">
        <f aca="false">IFERROR(SUMIFS('2015'!L:L,'2015'!F:F,A158,'2015'!C:C,B158,'2015'!D:D,"",'2015'!AA:AA,"JRO"), 0)</f>
        <v>0</v>
      </c>
      <c r="AV158" s="0" t="n">
        <f aca="false">IFERROR(AU158/AT158, 0)</f>
        <v>0</v>
      </c>
      <c r="AW158" s="0" t="n">
        <f aca="false">IFERROR(SUMIFS('2015'!$G:$G,'2015'!F:F,A158,'2015'!C:C,B158,'2015'!D:D,"",'2015'!AA:AA,"NRO",'2015'!L:L,"&lt;&gt;"), 0)</f>
        <v>0</v>
      </c>
      <c r="AX158" s="0" t="n">
        <f aca="false">IFERROR(SUMIFS('2015'!L:L,'2015'!F:F,A158,'2015'!C:C,B158,'2015'!D:D,"",'2015'!AA:AA,"NRO"), 0)</f>
        <v>0</v>
      </c>
      <c r="AY158" s="0" t="n">
        <f aca="false">IFERROR(AX158/AW158, 0)</f>
        <v>0</v>
      </c>
      <c r="AZ158" s="0" t="n">
        <f aca="false">IFERROR(SUMIFS('2015'!$G:$G,'2015'!F:F,A158,'2015'!C:C,B158,'2015'!D:D,"",'2015'!AA:AA,"CRO",'2015'!L:L,"&lt;&gt;"), 0)</f>
        <v>0</v>
      </c>
      <c r="BA158" s="0" t="n">
        <f aca="false">IFERROR(SUMIFS('2015'!L:L,'2015'!F:F,A158,'2015'!C:C,B158,'2015'!D:D,"",'2015'!AA:AA,"CRO"), 0)</f>
        <v>0</v>
      </c>
      <c r="BB158" s="0" t="n">
        <f aca="false">IFERROR(BA158/AZ158, 0)</f>
        <v>0</v>
      </c>
      <c r="BC158" s="0" t="n">
        <f aca="false">SUM(BF158,BI158)</f>
        <v>0</v>
      </c>
      <c r="BD158" s="0" t="n">
        <f aca="false">SUM(BG158,BJ158)</f>
        <v>0</v>
      </c>
      <c r="BE158" s="7" t="n">
        <f aca="false">IFERROR(BD158/BC158, 0)</f>
        <v>0</v>
      </c>
      <c r="BF158" s="0" t="n">
        <f aca="false">IFERROR(SUMIFS('2014'!$G:$G,'2014'!F:F,A158,'2014'!C:C,B158,'2014'!D:D,"",'2014'!AA:AA,"JRO",'2014'!L:L,"&lt;&gt;"), 0)</f>
        <v>0</v>
      </c>
      <c r="BG158" s="0" t="n">
        <f aca="false">IFERROR(SUMIFS('2014'!L:L,'2014'!F:F,A158,'2014'!C:C,B158,'2014'!D:D,"",'2014'!AA:AA,"JRO"), 0)</f>
        <v>0</v>
      </c>
      <c r="BH158" s="7" t="n">
        <f aca="false">IFERROR(BG158/BF158, 0)</f>
        <v>0</v>
      </c>
      <c r="BI158" s="0" t="n">
        <f aca="false">IFERROR(SUMIFS('2014'!$G:$G,'2014'!F:F,A158,'2014'!C:C,B158,'2014'!D:D,"",'2014'!AA:AA,"CRO",'2014'!L:L,"&lt;&gt;"), 0)</f>
        <v>0</v>
      </c>
      <c r="BJ158" s="0" t="n">
        <f aca="false">IFERROR(SUMIFS('2014'!L:L,'2014'!F:F,A158,'2014'!C:C,B158,'2014'!D:D,"",'2014'!AA:AA,"CRO"), 0)</f>
        <v>0</v>
      </c>
      <c r="BK158" s="0" t="n">
        <f aca="false">IFERROR(BJ158/BI158, 0)</f>
        <v>0</v>
      </c>
      <c r="BL158" s="0" t="n">
        <f aca="false">IFERROR(SUMIFS('2013'!$G:$G,'2013'!F:F,A158,'2013'!C:C,B158,'2013'!D:D,"",'2013'!AA:AA,"JRO",'2013'!L:L,"&lt;&gt;"), 0)</f>
        <v>0</v>
      </c>
      <c r="BM158" s="0" t="n">
        <f aca="false">IFERROR(SUMIFS('2013'!L:L,'2013'!F:F,A158,'2013'!C:C,B158,'2013'!D:D,"",'2013'!AA:AA,"JRO"), 0)</f>
        <v>0</v>
      </c>
      <c r="BN158" s="0" t="n">
        <f aca="false">IFERROR(BM158/BL158, 0)</f>
        <v>0</v>
      </c>
      <c r="BO158" s="0" t="n">
        <f aca="false">IFERROR(SUMIFS('2012'!$G:$G,'2012'!F:F,A158,'2012'!C:C,B158,'2012'!D:D,"",'2012'!AA:AA,"JRO",'2012'!L:L,"&lt;&gt;"), 0)</f>
        <v>0</v>
      </c>
      <c r="BP158" s="0" t="n">
        <f aca="false">IFERROR(SUMIFS('2012'!L:L,'2012'!F:F,A158,'2012'!C:C,B158,'2012'!D:D,"",'2012'!AA:AA,"JRO"), 0)</f>
        <v>0</v>
      </c>
      <c r="BQ158" s="0" t="n">
        <f aca="false">IFERROR(BP158/BO158, 0)</f>
        <v>0</v>
      </c>
      <c r="BR158" s="0" t="n">
        <f aca="false">IFERROR(SUMIFS('2011'!$G:$G,'2011'!F:F,A158,'2011'!C:C,B158,'2011'!D:D,"",'2011'!AA:AA,"JRO",'2011'!L:L,"&lt;&gt;"), 0)</f>
        <v>0</v>
      </c>
      <c r="BS158" s="0" t="n">
        <f aca="false">IFERROR(SUMIFS('2011'!L:L,'2011'!F:F,A158,'2011'!C:C,B158,'2011'!D:D,"",'2011'!AA:AA,"JRO"), 0)</f>
        <v>0</v>
      </c>
      <c r="BT158" s="7" t="n">
        <f aca="false">IFERROR(BS158/BR158, 0)</f>
        <v>0</v>
      </c>
      <c r="BU158" s="0" t="n">
        <f aca="false">IFERROR(SUMIFS('2010'!$G:$G,'2010'!F:F,A158,'2010'!C:C,B158,'2010'!D:D,"",'2010'!AA:AA,"JRO",'2010'!L:L,"&lt;&gt;"), 0)</f>
        <v>0</v>
      </c>
      <c r="BV158" s="0" t="n">
        <f aca="false">IFERROR(SUMIFS('2010'!L:L,'2010'!F:F,A158,'2010'!C:C,B158,'2010'!D:D,"",'2010'!AA:AA,"JRO"), 0)</f>
        <v>0</v>
      </c>
      <c r="BW158" s="7" t="n">
        <f aca="false">IFERROR(BV158/BU158, 0)</f>
        <v>0</v>
      </c>
      <c r="BX158" s="0" t="n">
        <f aca="false">IFERROR(SUMIFS('2009'!$G:$G,'2009'!F:F,A158,'2009'!C:C,B158,'2009'!D:D,"",'2009'!AA:AA,"JRO",'2009'!L:L,"&lt;&gt;"), 0)</f>
        <v>0</v>
      </c>
      <c r="BY158" s="0" t="n">
        <f aca="false">IFERROR(SUMIFS('2009'!L:L,'2009'!F:F,A158,'2009'!C:C,B158,'2009'!D:D,"",'2009'!AA:AA,"JRO"), 0)</f>
        <v>0</v>
      </c>
      <c r="BZ158" s="7" t="n">
        <f aca="false">IFERROR(BY158/BX158, 0)</f>
        <v>0</v>
      </c>
    </row>
    <row r="159" customFormat="false" ht="15" hidden="false" customHeight="false" outlineLevel="0" collapsed="false">
      <c r="A159" s="0" t="s">
        <v>97</v>
      </c>
      <c r="B159" s="13" t="s">
        <v>71</v>
      </c>
      <c r="C159" s="56" t="n">
        <f aca="false">IFERROR(AVERAGEIFS(I159:BZ159,I$2:BZ$2,"JRO escorts per deportee",I159:BZ159,"&lt;&gt;0"), 0)</f>
        <v>0.538461538461538</v>
      </c>
      <c r="D159" s="13" t="n">
        <f aca="false">IFERROR(AVERAGEIFS(I159:BZ159,I$2:BZ$2,"NRO escorts per deportee",I159:BZ159,"&lt;&gt;0"), 0)</f>
        <v>0</v>
      </c>
      <c r="E159" s="13" t="n">
        <f aca="false">IFERROR(AVERAGEIFS(I159:BZ159,I$2:BZ$2,"CRO escorts per deportee",I159:BZ159,"&lt;&gt;0"), 0)</f>
        <v>0.476923076923077</v>
      </c>
      <c r="G159" s="0" t="n">
        <f aca="false">SUM(J159,M159,P159)</f>
        <v>65</v>
      </c>
      <c r="H159" s="0" t="n">
        <f aca="false">SUM(K159,N159,Q159)</f>
        <v>31</v>
      </c>
      <c r="I159" s="7" t="n">
        <f aca="false">IFERROR(H159/G159, 0)</f>
        <v>0.476923076923077</v>
      </c>
      <c r="J159" s="0" t="n">
        <f aca="false">IFERROR(SUMIFS('2018'!$H:$H,'2018'!$C:$C,B159,'2018'!$F:$F,A159,'2018'!AA:AA,"JRO",'2018'!P:P,"&lt;&gt;")+SUMIFS('2018'!$I:$I,'2018'!$D:$D,B159,'2018'!$F:$F,A159,'2018'!AA:AA,"JRO",'2018'!Q:Q,"&lt;&gt;")+SUMIFS('2018'!$J:$J,'2018'!$E:$E,B159,'2018'!$F:$F,A159,'2018'!AA:AA,"JRO",'2018'!R:R,"&lt;&gt;"), 0)</f>
        <v>0</v>
      </c>
      <c r="K159" s="0" t="n">
        <f aca="false">IFERROR(SUMIFS('2018'!M:M,'2018'!AA:AA,"JRO",'2018'!F:F,A159,'2018'!C:C,B159)+SUMIFS('2018'!P:P,'2018'!AA:AA,"JRO",'2018'!F:F,A159,'2018'!C:C,B159)+SUMIFS('2018'!N:N,'2018'!AA:AA,"JRO",'2018'!F:F,A159,'2018'!D:D,B159)+SUMIFS('2018'!N:N,'2018'!AA:AA,"JRO",'2018'!F:F,A159,'2018'!D:D,B159)+SUMIFS('2018'!O:O,'2018'!AA:AA,"JRO",'2018'!F:F,A159,'2018'!E:E,B159)+SUMIFS('2018'!R:R,'2018'!AA:AA,"JRO",'2018'!F:F,A159,'2018'!E:E,B159), 0)</f>
        <v>0</v>
      </c>
      <c r="L159" s="7" t="n">
        <f aca="false">IFERROR(K159/J159, 0)</f>
        <v>0</v>
      </c>
      <c r="M159" s="0" t="n">
        <f aca="false">IFERROR(SUMIFS('2018'!$H:$H,'2018'!$C:$C,B159,'2018'!$F:$F,A159,'2018'!AA:AA,"NRO",'2018'!P:P,"&lt;&gt;")+SUMIFS('2018'!$I:$I,'2018'!$D:$D,B159,'2018'!$F:$F,A159,'2018'!AA:AA,"NRO",'2018'!Q:Q,"&lt;&gt;")+SUMIFS('2018'!$J:$J,'2018'!$E:$E,B159,'2018'!$F:$F,A159,'2018'!AA:AA,"NRO",'2018'!R:R,"&lt;&gt;"), 0)</f>
        <v>0</v>
      </c>
      <c r="N159" s="0" t="n">
        <f aca="false">IFERROR(SUMIFS('2018'!M:M,'2018'!AA:AA,"NRO",'2018'!F:F,A159,'2018'!C:C,B159)+SUMIFS('2018'!P:P,'2018'!AA:AA,"NRO",'2018'!F:F,A159,'2018'!C:C,B159)+SUMIFS('2018'!N:N,'2018'!AA:AA,"NRO",'2018'!F:F,A159,'2018'!D:D,B159)+SUMIFS('2018'!N:N,'2018'!AA:AA,"NRO",'2018'!F:F,A159,'2018'!D:D,B159)+SUMIFS('2018'!O:O,'2018'!AA:AA,"NRO",'2018'!F:F,A159,'2018'!E:E,B159)+SUMIFS('2018'!R:R,'2018'!AA:AA,"NRO",'2018'!F:F,A159,'2018'!E:E,B159), 0)</f>
        <v>0</v>
      </c>
      <c r="O159" s="7" t="n">
        <f aca="false">IFERROR(N159/M159, 0)</f>
        <v>0</v>
      </c>
      <c r="P159" s="0" t="n">
        <f aca="false">IFERROR(SUMIFS('2018'!$H:$H,'2018'!$C:$C,B159,'2018'!$F:$F,A159,'2018'!AA:AA,"CRO")+SUMIFS('2018'!$I:$I,'2018'!$D:$D,B159,'2018'!$F:$F,A159,'2018'!AA:AA,"CRO")+SUMIFS('2018'!$J:$J,'2018'!$E:$E,B159,'2018'!$F:$F,A159,'2018'!AA:AA,"CRO"), 0)</f>
        <v>65</v>
      </c>
      <c r="Q159" s="0" t="n">
        <f aca="false">IFERROR(SUMIFS('2018'!M:M,'2018'!AA:AA,"CRO",'2018'!F:F,A159,'2018'!C:C,B159)+SUMIFS('2018'!P:P,'2018'!AA:AA,"CRO",'2018'!F:F,A159,'2018'!C:C,B159)+SUMIFS('2018'!N:N,'2018'!AA:AA,"CRO",'2018'!F:F,A159,'2018'!D:D,B159)+SUMIFS('2018'!N:N,'2018'!AA:AA,"CRO",'2018'!F:F,A159,'2018'!D:D,B159)+SUMIFS('2018'!O:O,'2018'!AA:AA,"CRO",'2018'!F:F,A159,'2018'!E:E,B159)+SUMIFS('2018'!R:R,'2018'!AA:AA,"CRO",'2018'!F:F,A159,'2018'!E:E,B159), 0)</f>
        <v>31</v>
      </c>
      <c r="R159" s="7" t="n">
        <f aca="false">IFERROR(Q159/P159, 0)</f>
        <v>0.476923076923077</v>
      </c>
      <c r="S159" s="7" t="n">
        <f aca="false">SUM(V159,Y159,AB159)</f>
        <v>0</v>
      </c>
      <c r="T159" s="7" t="n">
        <f aca="false">SUM(W159,Z159,AC159)</f>
        <v>0</v>
      </c>
      <c r="U159" s="7" t="n">
        <f aca="false">IFERROR(T159/S159, 0)</f>
        <v>0</v>
      </c>
      <c r="V159" s="0" t="n">
        <f aca="false">SUMIFS('2017'!$H:$H,'2017'!$C:$C,B159,'2017'!$F:$F,A159,'2017'!AA:AA,"JRO",'2017'!P:P,"&lt;&gt;")+SUMIFS('2017'!$I:$I,'2017'!$D:$D,B159,'2017'!$F:$F,A159,'2017'!AA:AA,"JRO",'2017'!Q:Q,"&lt;&gt;")+SUMIFS('2017'!$J:$J,'2017'!$E:$E,B159,'2017'!$F:$F,A159,'2017'!AA:AA,"JRO",'2017'!R:R,"&lt;&gt;")</f>
        <v>0</v>
      </c>
      <c r="W159" s="0" t="n">
        <f aca="false">IFERROR(SUMIFS('2017'!M:M,'2017'!AA:AA,"JRO",'2017'!F:F,A159,'2017'!C:C,B159)+SUMIFS('2017'!P:P,'2017'!AA:AA,"JRO",'2017'!F:F,A159,'2017'!C:C,B159)+SUMIFS('2017'!N:N,'2017'!AA:AA,"JRO",'2017'!F:F,A159,'2017'!D:D,B159)+SUMIFS('2017'!N:N,'2017'!AA:AA,"JRO",'2017'!F:F,A159,'2017'!D:D,B159)+SUMIFS('2017'!O:O,'2017'!AA:AA,"JRO",'2017'!F:F,A159,'2017'!E:E,B159)+SUMIFS('2017'!R:R,'2017'!AA:AA,"JRO",'2017'!F:F,A159,'2017'!E:E,B159), 0)</f>
        <v>0</v>
      </c>
      <c r="X159" s="7" t="n">
        <f aca="false">IFERROR(W159/V159, 0)</f>
        <v>0</v>
      </c>
      <c r="Y159" s="0" t="n">
        <f aca="false">IFERROR(SUMIFS('2017'!$H:$H,'2017'!$C:$C,B159,'2017'!$F:$F,A159,'2017'!AA:AA,"NRO",'2017'!P:P,"&lt;&gt;")+SUMIFS('2017'!$I:$I,'2017'!$D:$D,B159,'2017'!$F:$F,A159,'2017'!AA:AA,"NRO",'2017'!Q:Q,"&lt;&gt;")+SUMIFS('2017'!$J:$J,'2017'!$E:$E,B159,'2017'!$F:$F,A159,'2017'!AA:AA,"NRO",'2017'!R:R,"&lt;&gt;"), 0)</f>
        <v>0</v>
      </c>
      <c r="Z159" s="0" t="n">
        <f aca="false">IFERROR(SUMIFS('2017'!M:M,'2017'!AA:AA,"NRO",'2017'!F:F,A159,'2017'!C:C,B159)+SUMIFS('2017'!P:P,'2017'!AA:AA,"NRO",'2017'!F:F,A159,'2017'!C:C,B159)+SUMIFS('2017'!N:N,'2017'!AA:AA,"NRO",'2017'!F:F,A159,'2017'!D:D,B159)+SUMIFS('2017'!N:N,'2017'!AA:AA,"NRO",'2017'!F:F,A159,'2017'!D:D,B159)+SUMIFS('2017'!O:O,'2017'!AA:AA,"NRO",'2017'!F:F,A159,'2017'!E:E,B159)+SUMIFS('2017'!R:R,'2017'!AA:AA,"NRO",'2017'!F:F,A159,'2017'!E:E,B159), 0)</f>
        <v>0</v>
      </c>
      <c r="AA159" s="7" t="n">
        <f aca="false">IFERROR(Z159/Y159, 0)</f>
        <v>0</v>
      </c>
      <c r="AB159" s="0" t="n">
        <f aca="false">IFERROR(SUMIFS('2017'!$H:$H,'2017'!$C:$C,B159,'2017'!$F:$F,A159,'2017'!AA:AA,"CRO",'2017'!P:P,"&lt;&gt;")+SUMIFS('2017'!$I:$I,'2017'!$D:$D,B159,'2017'!$F:$F,A159,'2017'!AA:AA,"CRO",'2017'!Q:Q,"&lt;&gt;")+SUMIFS('2017'!$J:$J,'2017'!$E:$E,B159,'2017'!$F:$F,A159,'2017'!AA:AA,"CRO",'2017'!R:R,"&lt;&gt;"), 0)</f>
        <v>0</v>
      </c>
      <c r="AC159" s="0" t="n">
        <f aca="false">IFERROR(SUMIFS('2017'!M:M,'2017'!AA:AA,"CRO",'2017'!F:F,A159,'2017'!C:C,B159)+SUMIFS('2017'!P:P,'2017'!AA:AA,"CRO",'2017'!F:F,A159,'2017'!C:C,B159)+SUMIFS('2017'!N:N,'2017'!AA:AA,"CRO",'2017'!F:F,A159,'2017'!D:D,B159)+SUMIFS('2017'!N:N,'2017'!AA:AA,"CRO",'2017'!F:F,A159,'2017'!D:D,B159)+SUMIFS('2017'!O:O,'2017'!AA:AA,"CRO",'2017'!F:F,A159,'2017'!E:E,B159)+SUMIFS('2017'!R:R,'2017'!AA:AA,"CRO",'2017'!F:F,A159,'2017'!E:E,B159), 0)</f>
        <v>0</v>
      </c>
      <c r="AD159" s="0" t="n">
        <f aca="false">IFERROR(AC159/AB159, 0)</f>
        <v>0</v>
      </c>
      <c r="AE159" s="0" t="n">
        <f aca="false">SUM(AH159,AK159,AN159)</f>
        <v>52</v>
      </c>
      <c r="AF159" s="0" t="n">
        <f aca="false">SUM(AI159,AL159,AO159)</f>
        <v>28</v>
      </c>
      <c r="AG159" s="7" t="n">
        <f aca="false">IFERROR(AF159/AE159, 0)</f>
        <v>0.538461538461538</v>
      </c>
      <c r="AH159" s="0" t="n">
        <f aca="false">IFERROR(SUMIFS('2016'!$G:$G,'2016'!F:F,A159,'2016'!C:C,B159,'2016'!D:D,"",'2016'!AA:AA,"JRO",'2016'!L:L,"&lt;&gt;"), 0)</f>
        <v>52</v>
      </c>
      <c r="AI159" s="0" t="n">
        <f aca="false">IFERROR(SUMIFS('2016'!L:L,'2016'!F:F,A159,'2016'!C:C,B159,'2016'!D:D,"",'2016'!AA:AA,"JRO"), 0)</f>
        <v>28</v>
      </c>
      <c r="AJ159" s="7" t="n">
        <f aca="false">IFERROR(AI159/AH159, 0)</f>
        <v>0.538461538461538</v>
      </c>
      <c r="AK159" s="0" t="n">
        <f aca="false">IFERROR(SUMIFS('2016'!$G:$G,'2016'!F:F,A159,'2016'!C:C,B159,'2016'!D:D,"",'2016'!AA:AA,"NRO",'2016'!L:L,"&lt;&gt;"), 0)</f>
        <v>0</v>
      </c>
      <c r="AL159" s="0" t="n">
        <f aca="false">IFERROR(SUMIFS('2016'!L:L,'2016'!F:F,A159,'2016'!C:C,B159,'2016'!D:D,"",'2016'!AA:AA,"NRO"), 0)</f>
        <v>0</v>
      </c>
      <c r="AM159" s="0" t="n">
        <f aca="false">IFERROR(AL159/AK159, 0)</f>
        <v>0</v>
      </c>
      <c r="AN159" s="0" t="n">
        <f aca="false">IFERROR(SUMIFS('2016'!$G:$G,'2016'!F:F,A159,'2016'!C:C,B159,'2016'!D:D,"",'2016'!AA:AA,"CRO",'2016'!L:L,"&lt;&gt;"), 0)</f>
        <v>0</v>
      </c>
      <c r="AO159" s="0" t="n">
        <f aca="false">IFERROR(SUMIFS('2016'!L:L,'2016'!F:F,A159,'2016'!C:C,B159,'2016'!D:D,"",'2016'!AA:AA,"CRO"), 0)</f>
        <v>0</v>
      </c>
      <c r="AP159" s="0" t="n">
        <f aca="false">IFERROR(AO159/AN159, 0)</f>
        <v>0</v>
      </c>
      <c r="AQ159" s="0" t="n">
        <f aca="false">SUM(AT159,AW159,AZ159)</f>
        <v>0</v>
      </c>
      <c r="AR159" s="0" t="n">
        <f aca="false">SUM(AU159,AX159,BA159)</f>
        <v>0</v>
      </c>
      <c r="AS159" s="7" t="n">
        <f aca="false">IFERROR(AR159/AQ159, 0)</f>
        <v>0</v>
      </c>
      <c r="AT159" s="0" t="n">
        <f aca="false">IFERROR(SUMIFS('2015'!$G:$G,'2015'!F:F,A159,'2015'!C:C,B159,'2015'!D:D,"",'2015'!AA:AA,"JRO",'2015'!L:L,"&lt;&gt;"), 0)</f>
        <v>0</v>
      </c>
      <c r="AU159" s="0" t="n">
        <f aca="false">IFERROR(SUMIFS('2015'!L:L,'2015'!F:F,A159,'2015'!C:C,B159,'2015'!D:D,"",'2015'!AA:AA,"JRO"), 0)</f>
        <v>0</v>
      </c>
      <c r="AV159" s="0" t="n">
        <f aca="false">IFERROR(AU159/AT159, 0)</f>
        <v>0</v>
      </c>
      <c r="AW159" s="0" t="n">
        <f aca="false">IFERROR(SUMIFS('2015'!$G:$G,'2015'!F:F,A159,'2015'!C:C,B159,'2015'!D:D,"",'2015'!AA:AA,"NRO",'2015'!L:L,"&lt;&gt;"), 0)</f>
        <v>0</v>
      </c>
      <c r="AX159" s="0" t="n">
        <f aca="false">IFERROR(SUMIFS('2015'!L:L,'2015'!F:F,A159,'2015'!C:C,B159,'2015'!D:D,"",'2015'!AA:AA,"NRO"), 0)</f>
        <v>0</v>
      </c>
      <c r="AY159" s="0" t="n">
        <f aca="false">IFERROR(AX159/AW159, 0)</f>
        <v>0</v>
      </c>
      <c r="AZ159" s="0" t="n">
        <f aca="false">IFERROR(SUMIFS('2015'!$G:$G,'2015'!F:F,A159,'2015'!C:C,B159,'2015'!D:D,"",'2015'!AA:AA,"CRO",'2015'!L:L,"&lt;&gt;"), 0)</f>
        <v>0</v>
      </c>
      <c r="BA159" s="0" t="n">
        <f aca="false">IFERROR(SUMIFS('2015'!L:L,'2015'!F:F,A159,'2015'!C:C,B159,'2015'!D:D,"",'2015'!AA:AA,"CRO"), 0)</f>
        <v>0</v>
      </c>
      <c r="BB159" s="0" t="n">
        <f aca="false">IFERROR(BA159/AZ159, 0)</f>
        <v>0</v>
      </c>
      <c r="BC159" s="0" t="n">
        <f aca="false">SUM(BF159,BI159)</f>
        <v>0</v>
      </c>
      <c r="BD159" s="0" t="n">
        <f aca="false">SUM(BG159,BJ159)</f>
        <v>0</v>
      </c>
      <c r="BE159" s="7" t="n">
        <f aca="false">IFERROR(BD159/BC159, 0)</f>
        <v>0</v>
      </c>
      <c r="BF159" s="0" t="n">
        <f aca="false">IFERROR(SUMIFS('2014'!$G:$G,'2014'!F:F,A159,'2014'!C:C,B159,'2014'!D:D,"",'2014'!AA:AA,"JRO",'2014'!L:L,"&lt;&gt;"), 0)</f>
        <v>0</v>
      </c>
      <c r="BG159" s="0" t="n">
        <f aca="false">IFERROR(SUMIFS('2014'!L:L,'2014'!F:F,A159,'2014'!C:C,B159,'2014'!D:D,"",'2014'!AA:AA,"JRO"), 0)</f>
        <v>0</v>
      </c>
      <c r="BH159" s="7" t="n">
        <f aca="false">IFERROR(BG159/BF159, 0)</f>
        <v>0</v>
      </c>
      <c r="BI159" s="0" t="n">
        <f aca="false">IFERROR(SUMIFS('2014'!$G:$G,'2014'!F:F,A159,'2014'!C:C,B159,'2014'!D:D,"",'2014'!AA:AA,"CRO",'2014'!L:L,"&lt;&gt;"), 0)</f>
        <v>0</v>
      </c>
      <c r="BJ159" s="0" t="n">
        <f aca="false">IFERROR(SUMIFS('2014'!L:L,'2014'!F:F,A159,'2014'!C:C,B159,'2014'!D:D,"",'2014'!AA:AA,"CRO"), 0)</f>
        <v>0</v>
      </c>
      <c r="BK159" s="0" t="n">
        <f aca="false">IFERROR(BJ159/BI159, 0)</f>
        <v>0</v>
      </c>
      <c r="BL159" s="0" t="n">
        <f aca="false">IFERROR(SUMIFS('2013'!$G:$G,'2013'!F:F,A159,'2013'!C:C,B159,'2013'!D:D,"",'2013'!AA:AA,"JRO",'2013'!L:L,"&lt;&gt;"), 0)</f>
        <v>0</v>
      </c>
      <c r="BM159" s="0" t="n">
        <f aca="false">IFERROR(SUMIFS('2013'!L:L,'2013'!F:F,A159,'2013'!C:C,B159,'2013'!D:D,"",'2013'!AA:AA,"JRO"), 0)</f>
        <v>0</v>
      </c>
      <c r="BN159" s="0" t="n">
        <f aca="false">IFERROR(BM159/BL159, 0)</f>
        <v>0</v>
      </c>
      <c r="BO159" s="0" t="n">
        <f aca="false">IFERROR(SUMIFS('2012'!$G:$G,'2012'!F:F,A159,'2012'!C:C,B159,'2012'!D:D,"",'2012'!AA:AA,"JRO",'2012'!L:L,"&lt;&gt;"), 0)</f>
        <v>0</v>
      </c>
      <c r="BP159" s="0" t="n">
        <f aca="false">IFERROR(SUMIFS('2012'!L:L,'2012'!F:F,A159,'2012'!C:C,B159,'2012'!D:D,"",'2012'!AA:AA,"JRO"), 0)</f>
        <v>0</v>
      </c>
      <c r="BQ159" s="0" t="n">
        <f aca="false">IFERROR(BP159/BO159, 0)</f>
        <v>0</v>
      </c>
      <c r="BR159" s="0" t="n">
        <f aca="false">IFERROR(SUMIFS('2011'!$G:$G,'2011'!F:F,A159,'2011'!C:C,B159,'2011'!D:D,"",'2011'!AA:AA,"JRO",'2011'!L:L,"&lt;&gt;"), 0)</f>
        <v>0</v>
      </c>
      <c r="BS159" s="0" t="n">
        <f aca="false">IFERROR(SUMIFS('2011'!L:L,'2011'!F:F,A159,'2011'!C:C,B159,'2011'!D:D,"",'2011'!AA:AA,"JRO"), 0)</f>
        <v>0</v>
      </c>
      <c r="BT159" s="7" t="n">
        <f aca="false">IFERROR(BS159/BR159, 0)</f>
        <v>0</v>
      </c>
      <c r="BU159" s="0" t="n">
        <f aca="false">IFERROR(SUMIFS('2010'!$G:$G,'2010'!F:F,A159,'2010'!C:C,B159,'2010'!D:D,"",'2010'!AA:AA,"JRO",'2010'!L:L,"&lt;&gt;"), 0)</f>
        <v>0</v>
      </c>
      <c r="BV159" s="0" t="n">
        <f aca="false">IFERROR(SUMIFS('2010'!L:L,'2010'!F:F,A159,'2010'!C:C,B159,'2010'!D:D,"",'2010'!AA:AA,"JRO"), 0)</f>
        <v>0</v>
      </c>
      <c r="BW159" s="7" t="n">
        <f aca="false">IFERROR(BV159/BU159, 0)</f>
        <v>0</v>
      </c>
      <c r="BX159" s="0" t="n">
        <f aca="false">IFERROR(SUMIFS('2009'!$G:$G,'2009'!F:F,A159,'2009'!C:C,B159,'2009'!D:D,"",'2009'!AA:AA,"JRO",'2009'!L:L,"&lt;&gt;"), 0)</f>
        <v>0</v>
      </c>
      <c r="BY159" s="0" t="n">
        <f aca="false">IFERROR(SUMIFS('2009'!L:L,'2009'!F:F,A159,'2009'!C:C,B159,'2009'!D:D,"",'2009'!AA:AA,"JRO"), 0)</f>
        <v>0</v>
      </c>
      <c r="BZ159" s="7" t="n">
        <f aca="false">IFERROR(BY159/BX159, 0)</f>
        <v>0</v>
      </c>
    </row>
    <row r="160" customFormat="false" ht="15" hidden="false" customHeight="false" outlineLevel="0" collapsed="false">
      <c r="A160" s="0" t="s">
        <v>97</v>
      </c>
      <c r="B160" s="17" t="s">
        <v>53</v>
      </c>
      <c r="C160" s="56" t="n">
        <f aca="false">IFERROR(AVERAGEIFS(I160:BZ160,I$2:BZ$2,"JRO escorts per deportee",I160:BZ160,"&lt;&gt;0"), 0)</f>
        <v>3.19725616378842</v>
      </c>
      <c r="D160" s="13" t="n">
        <f aca="false">IFERROR(AVERAGEIFS(I160:BZ160,I$2:BZ$2,"NRO escorts per deportee",I160:BZ160,"&lt;&gt;0"), 0)</f>
        <v>12.25</v>
      </c>
      <c r="E160" s="13" t="n">
        <f aca="false">IFERROR(AVERAGEIFS(I160:BZ160,I$2:BZ$2,"CRO escorts per deportee",I160:BZ160,"&lt;&gt;0"), 0)</f>
        <v>0</v>
      </c>
      <c r="G160" s="0" t="n">
        <f aca="false">SUM(J160,M160,P160)</f>
        <v>128</v>
      </c>
      <c r="H160" s="0" t="n">
        <f aca="false">SUM(K160,N160,Q160)</f>
        <v>362</v>
      </c>
      <c r="I160" s="7" t="n">
        <f aca="false">IFERROR(H160/G160, 0)</f>
        <v>2.828125</v>
      </c>
      <c r="J160" s="0" t="n">
        <f aca="false">IFERROR(SUMIFS('2018'!$H:$H,'2018'!$C:$C,B160,'2018'!$F:$F,A160,'2018'!AA:AA,"JRO",'2018'!P:P,"&lt;&gt;")+SUMIFS('2018'!$I:$I,'2018'!$D:$D,B160,'2018'!$F:$F,A160,'2018'!AA:AA,"JRO",'2018'!Q:Q,"&lt;&gt;")+SUMIFS('2018'!$J:$J,'2018'!$E:$E,B160,'2018'!$F:$F,A160,'2018'!AA:AA,"JRO",'2018'!R:R,"&lt;&gt;"), 0)</f>
        <v>124</v>
      </c>
      <c r="K160" s="0" t="n">
        <f aca="false">IFERROR(SUMIFS('2018'!M:M,'2018'!AA:AA,"JRO",'2018'!F:F,A160,'2018'!C:C,B160)+SUMIFS('2018'!P:P,'2018'!AA:AA,"JRO",'2018'!F:F,A160,'2018'!C:C,B160)+SUMIFS('2018'!N:N,'2018'!AA:AA,"JRO",'2018'!F:F,A160,'2018'!D:D,B160)+SUMIFS('2018'!N:N,'2018'!AA:AA,"JRO",'2018'!F:F,A160,'2018'!D:D,B160)+SUMIFS('2018'!O:O,'2018'!AA:AA,"JRO",'2018'!F:F,A160,'2018'!E:E,B160)+SUMIFS('2018'!R:R,'2018'!AA:AA,"JRO",'2018'!F:F,A160,'2018'!E:E,B160), 0)</f>
        <v>313</v>
      </c>
      <c r="L160" s="7" t="n">
        <f aca="false">IFERROR(K160/J160, 0)</f>
        <v>2.5241935483871</v>
      </c>
      <c r="M160" s="0" t="n">
        <f aca="false">IFERROR(SUMIFS('2018'!$H:$H,'2018'!$C:$C,B160,'2018'!$F:$F,A160,'2018'!AA:AA,"NRO",'2018'!P:P,"&lt;&gt;")+SUMIFS('2018'!$I:$I,'2018'!$D:$D,B160,'2018'!$F:$F,A160,'2018'!AA:AA,"NRO",'2018'!Q:Q,"&lt;&gt;")+SUMIFS('2018'!$J:$J,'2018'!$E:$E,B160,'2018'!$F:$F,A160,'2018'!AA:AA,"NRO",'2018'!R:R,"&lt;&gt;"), 0)</f>
        <v>4</v>
      </c>
      <c r="N160" s="0" t="n">
        <f aca="false">IFERROR(SUMIFS('2018'!M:M,'2018'!AA:AA,"NRO",'2018'!F:F,A160,'2018'!C:C,B160)+SUMIFS('2018'!P:P,'2018'!AA:AA,"NRO",'2018'!F:F,A160,'2018'!C:C,B160)+SUMIFS('2018'!N:N,'2018'!AA:AA,"NRO",'2018'!F:F,A160,'2018'!D:D,B160)+SUMIFS('2018'!N:N,'2018'!AA:AA,"NRO",'2018'!F:F,A160,'2018'!D:D,B160)+SUMIFS('2018'!O:O,'2018'!AA:AA,"NRO",'2018'!F:F,A160,'2018'!E:E,B160)+SUMIFS('2018'!R:R,'2018'!AA:AA,"NRO",'2018'!F:F,A160,'2018'!E:E,B160), 0)</f>
        <v>49</v>
      </c>
      <c r="O160" s="7" t="n">
        <f aca="false">IFERROR(N160/M160, 0)</f>
        <v>12.25</v>
      </c>
      <c r="P160" s="0" t="n">
        <f aca="false">IFERROR(SUMIFS('2018'!$H:$H,'2018'!$C:$C,B160,'2018'!$F:$F,A160,'2018'!AA:AA,"CRO")+SUMIFS('2018'!$I:$I,'2018'!$D:$D,B160,'2018'!$F:$F,A160,'2018'!AA:AA,"CRO")+SUMIFS('2018'!$J:$J,'2018'!$E:$E,B160,'2018'!$F:$F,A160,'2018'!AA:AA,"CRO"), 0)</f>
        <v>0</v>
      </c>
      <c r="Q160" s="0" t="n">
        <f aca="false">IFERROR(SUMIFS('2018'!M:M,'2018'!AA:AA,"CRO",'2018'!F:F,A160,'2018'!C:C,B160)+SUMIFS('2018'!P:P,'2018'!AA:AA,"CRO",'2018'!F:F,A160,'2018'!C:C,B160)+SUMIFS('2018'!N:N,'2018'!AA:AA,"CRO",'2018'!F:F,A160,'2018'!D:D,B160)+SUMIFS('2018'!N:N,'2018'!AA:AA,"CRO",'2018'!F:F,A160,'2018'!D:D,B160)+SUMIFS('2018'!O:O,'2018'!AA:AA,"CRO",'2018'!F:F,A160,'2018'!E:E,B160)+SUMIFS('2018'!R:R,'2018'!AA:AA,"CRO",'2018'!F:F,A160,'2018'!E:E,B160), 0)</f>
        <v>0</v>
      </c>
      <c r="R160" s="7" t="n">
        <f aca="false">IFERROR(Q160/P160, 0)</f>
        <v>0</v>
      </c>
      <c r="S160" s="7" t="n">
        <f aca="false">SUM(V160,Y160,AB160)</f>
        <v>34</v>
      </c>
      <c r="T160" s="7" t="n">
        <f aca="false">SUM(W160,Z160,AC160)</f>
        <v>0</v>
      </c>
      <c r="U160" s="7" t="n">
        <f aca="false">IFERROR(T160/S160, 0)</f>
        <v>0</v>
      </c>
      <c r="V160" s="0" t="n">
        <f aca="false">SUMIFS('2017'!$H:$H,'2017'!$C:$C,B160,'2017'!$F:$F,A160,'2017'!AA:AA,"JRO",'2017'!P:P,"&lt;&gt;")+SUMIFS('2017'!$I:$I,'2017'!$D:$D,B160,'2017'!$F:$F,A160,'2017'!AA:AA,"JRO",'2017'!Q:Q,"&lt;&gt;")+SUMIFS('2017'!$J:$J,'2017'!$E:$E,B160,'2017'!$F:$F,A160,'2017'!AA:AA,"JRO",'2017'!R:R,"&lt;&gt;")</f>
        <v>34</v>
      </c>
      <c r="W160" s="0" t="n">
        <f aca="false">IFERROR(SUMIFS('2017'!M:M,'2017'!AA:AA,"JRO",'2017'!F:F,A160,'2017'!C:C,B160)+SUMIFS('2017'!P:P,'2017'!AA:AA,"JRO",'2017'!F:F,A160,'2017'!C:C,B160)+SUMIFS('2017'!N:N,'2017'!AA:AA,"JRO",'2017'!F:F,A160,'2017'!D:D,B160)+SUMIFS('2017'!N:N,'2017'!AA:AA,"JRO",'2017'!F:F,A160,'2017'!D:D,B160)+SUMIFS('2017'!O:O,'2017'!AA:AA,"JRO",'2017'!F:F,A160,'2017'!E:E,B160)+SUMIFS('2017'!R:R,'2017'!AA:AA,"JRO",'2017'!F:F,A160,'2017'!E:E,B160), 0)</f>
        <v>0</v>
      </c>
      <c r="X160" s="7" t="n">
        <f aca="false">IFERROR(W160/V160, 0)</f>
        <v>0</v>
      </c>
      <c r="Y160" s="0" t="n">
        <f aca="false">IFERROR(SUMIFS('2017'!$H:$H,'2017'!$C:$C,B160,'2017'!$F:$F,A160,'2017'!AA:AA,"NRO",'2017'!P:P,"&lt;&gt;")+SUMIFS('2017'!$I:$I,'2017'!$D:$D,B160,'2017'!$F:$F,A160,'2017'!AA:AA,"NRO",'2017'!Q:Q,"&lt;&gt;")+SUMIFS('2017'!$J:$J,'2017'!$E:$E,B160,'2017'!$F:$F,A160,'2017'!AA:AA,"NRO",'2017'!R:R,"&lt;&gt;"), 0)</f>
        <v>0</v>
      </c>
      <c r="Z160" s="0" t="n">
        <f aca="false">IFERROR(SUMIFS('2017'!M:M,'2017'!AA:AA,"NRO",'2017'!F:F,A160,'2017'!C:C,B160)+SUMIFS('2017'!P:P,'2017'!AA:AA,"NRO",'2017'!F:F,A160,'2017'!C:C,B160)+SUMIFS('2017'!N:N,'2017'!AA:AA,"NRO",'2017'!F:F,A160,'2017'!D:D,B160)+SUMIFS('2017'!N:N,'2017'!AA:AA,"NRO",'2017'!F:F,A160,'2017'!D:D,B160)+SUMIFS('2017'!O:O,'2017'!AA:AA,"NRO",'2017'!F:F,A160,'2017'!E:E,B160)+SUMIFS('2017'!R:R,'2017'!AA:AA,"NRO",'2017'!F:F,A160,'2017'!E:E,B160), 0)</f>
        <v>0</v>
      </c>
      <c r="AA160" s="7" t="n">
        <f aca="false">IFERROR(Z160/Y160, 0)</f>
        <v>0</v>
      </c>
      <c r="AB160" s="0" t="n">
        <f aca="false">IFERROR(SUMIFS('2017'!$H:$H,'2017'!$C:$C,B160,'2017'!$F:$F,A160,'2017'!AA:AA,"CRO",'2017'!P:P,"&lt;&gt;")+SUMIFS('2017'!$I:$I,'2017'!$D:$D,B160,'2017'!$F:$F,A160,'2017'!AA:AA,"CRO",'2017'!Q:Q,"&lt;&gt;")+SUMIFS('2017'!$J:$J,'2017'!$E:$E,B160,'2017'!$F:$F,A160,'2017'!AA:AA,"CRO",'2017'!R:R,"&lt;&gt;"), 0)</f>
        <v>0</v>
      </c>
      <c r="AC160" s="0" t="n">
        <f aca="false">IFERROR(SUMIFS('2017'!M:M,'2017'!AA:AA,"CRO",'2017'!F:F,A160,'2017'!C:C,B160)+SUMIFS('2017'!P:P,'2017'!AA:AA,"CRO",'2017'!F:F,A160,'2017'!C:C,B160)+SUMIFS('2017'!N:N,'2017'!AA:AA,"CRO",'2017'!F:F,A160,'2017'!D:D,B160)+SUMIFS('2017'!N:N,'2017'!AA:AA,"CRO",'2017'!F:F,A160,'2017'!D:D,B160)+SUMIFS('2017'!O:O,'2017'!AA:AA,"CRO",'2017'!F:F,A160,'2017'!E:E,B160)+SUMIFS('2017'!R:R,'2017'!AA:AA,"CRO",'2017'!F:F,A160,'2017'!E:E,B160), 0)</f>
        <v>0</v>
      </c>
      <c r="AD160" s="0" t="n">
        <f aca="false">IFERROR(AC160/AB160, 0)</f>
        <v>0</v>
      </c>
      <c r="AE160" s="0" t="n">
        <f aca="false">SUM(AH160,AK160,AN160)</f>
        <v>15</v>
      </c>
      <c r="AF160" s="0" t="n">
        <f aca="false">SUM(AI160,AL160,AO160)</f>
        <v>54</v>
      </c>
      <c r="AG160" s="7" t="n">
        <f aca="false">IFERROR(AF160/AE160, 0)</f>
        <v>3.6</v>
      </c>
      <c r="AH160" s="0" t="n">
        <f aca="false">IFERROR(SUMIFS('2016'!$G:$G,'2016'!F:F,A160,'2016'!C:C,B160,'2016'!D:D,"",'2016'!AA:AA,"JRO",'2016'!L:L,"&lt;&gt;"), 0)</f>
        <v>15</v>
      </c>
      <c r="AI160" s="0" t="n">
        <f aca="false">IFERROR(SUMIFS('2016'!L:L,'2016'!F:F,A160,'2016'!C:C,B160,'2016'!D:D,"",'2016'!AA:AA,"JRO"), 0)</f>
        <v>54</v>
      </c>
      <c r="AJ160" s="7" t="n">
        <f aca="false">IFERROR(AI160/AH160, 0)</f>
        <v>3.6</v>
      </c>
      <c r="AK160" s="0" t="n">
        <f aca="false">IFERROR(SUMIFS('2016'!$G:$G,'2016'!F:F,A160,'2016'!C:C,B160,'2016'!D:D,"",'2016'!AA:AA,"NRO",'2016'!L:L,"&lt;&gt;"), 0)</f>
        <v>0</v>
      </c>
      <c r="AL160" s="0" t="n">
        <f aca="false">IFERROR(SUMIFS('2016'!L:L,'2016'!F:F,A160,'2016'!C:C,B160,'2016'!D:D,"",'2016'!AA:AA,"NRO"), 0)</f>
        <v>0</v>
      </c>
      <c r="AM160" s="0" t="n">
        <f aca="false">IFERROR(AL160/AK160, 0)</f>
        <v>0</v>
      </c>
      <c r="AN160" s="0" t="n">
        <f aca="false">IFERROR(SUMIFS('2016'!$G:$G,'2016'!F:F,A160,'2016'!C:C,B160,'2016'!D:D,"",'2016'!AA:AA,"CRO",'2016'!L:L,"&lt;&gt;"), 0)</f>
        <v>0</v>
      </c>
      <c r="AO160" s="0" t="n">
        <f aca="false">IFERROR(SUMIFS('2016'!L:L,'2016'!F:F,A160,'2016'!C:C,B160,'2016'!D:D,"",'2016'!AA:AA,"CRO"), 0)</f>
        <v>0</v>
      </c>
      <c r="AP160" s="0" t="n">
        <f aca="false">IFERROR(AO160/AN160, 0)</f>
        <v>0</v>
      </c>
      <c r="AQ160" s="0" t="n">
        <f aca="false">SUM(AT160,AW160,AZ160)</f>
        <v>18</v>
      </c>
      <c r="AR160" s="0" t="n">
        <f aca="false">SUM(AU160,AX160,BA160)</f>
        <v>55</v>
      </c>
      <c r="AS160" s="7" t="n">
        <f aca="false">IFERROR(AR160/AQ160, 0)</f>
        <v>3.05555555555556</v>
      </c>
      <c r="AT160" s="0" t="n">
        <f aca="false">IFERROR(SUMIFS('2015'!$G:$G,'2015'!F:F,A160,'2015'!C:C,B160,'2015'!D:D,"",'2015'!AA:AA,"JRO",'2015'!L:L,"&lt;&gt;"), 0)</f>
        <v>18</v>
      </c>
      <c r="AU160" s="0" t="n">
        <f aca="false">IFERROR(SUMIFS('2015'!L:L,'2015'!F:F,A160,'2015'!C:C,B160,'2015'!D:D,"",'2015'!AA:AA,"JRO"), 0)</f>
        <v>55</v>
      </c>
      <c r="AV160" s="0" t="n">
        <f aca="false">IFERROR(AU160/AT160, 0)</f>
        <v>3.05555555555556</v>
      </c>
      <c r="AW160" s="0" t="n">
        <f aca="false">IFERROR(SUMIFS('2015'!$G:$G,'2015'!F:F,A160,'2015'!C:C,B160,'2015'!D:D,"",'2015'!AA:AA,"NRO",'2015'!L:L,"&lt;&gt;"), 0)</f>
        <v>0</v>
      </c>
      <c r="AX160" s="0" t="n">
        <f aca="false">IFERROR(SUMIFS('2015'!L:L,'2015'!F:F,A160,'2015'!C:C,B160,'2015'!D:D,"",'2015'!AA:AA,"NRO"), 0)</f>
        <v>0</v>
      </c>
      <c r="AY160" s="0" t="n">
        <f aca="false">IFERROR(AX160/AW160, 0)</f>
        <v>0</v>
      </c>
      <c r="AZ160" s="0" t="n">
        <f aca="false">IFERROR(SUMIFS('2015'!$G:$G,'2015'!F:F,A160,'2015'!C:C,B160,'2015'!D:D,"",'2015'!AA:AA,"CRO",'2015'!L:L,"&lt;&gt;"), 0)</f>
        <v>0</v>
      </c>
      <c r="BA160" s="0" t="n">
        <f aca="false">IFERROR(SUMIFS('2015'!L:L,'2015'!F:F,A160,'2015'!C:C,B160,'2015'!D:D,"",'2015'!AA:AA,"CRO"), 0)</f>
        <v>0</v>
      </c>
      <c r="BB160" s="0" t="n">
        <f aca="false">IFERROR(BA160/AZ160, 0)</f>
        <v>0</v>
      </c>
      <c r="BC160" s="0" t="n">
        <f aca="false">SUM(BF160,BI160)</f>
        <v>8</v>
      </c>
      <c r="BD160" s="0" t="n">
        <f aca="false">SUM(BG160,BJ160)</f>
        <v>33</v>
      </c>
      <c r="BE160" s="7" t="n">
        <f aca="false">IFERROR(BD160/BC160, 0)</f>
        <v>4.125</v>
      </c>
      <c r="BF160" s="0" t="n">
        <f aca="false">IFERROR(SUMIFS('2014'!$G:$G,'2014'!F:F,A160,'2014'!C:C,B160,'2014'!D:D,"",'2014'!AA:AA,"JRO",'2014'!L:L,"&lt;&gt;"), 0)</f>
        <v>8</v>
      </c>
      <c r="BG160" s="0" t="n">
        <f aca="false">IFERROR(SUMIFS('2014'!L:L,'2014'!F:F,A160,'2014'!C:C,B160,'2014'!D:D,"",'2014'!AA:AA,"JRO"), 0)</f>
        <v>33</v>
      </c>
      <c r="BH160" s="7" t="n">
        <f aca="false">IFERROR(BG160/BF160, 0)</f>
        <v>4.125</v>
      </c>
      <c r="BI160" s="0" t="n">
        <f aca="false">IFERROR(SUMIFS('2014'!$G:$G,'2014'!F:F,A160,'2014'!C:C,B160,'2014'!D:D,"",'2014'!AA:AA,"CRO",'2014'!L:L,"&lt;&gt;"), 0)</f>
        <v>0</v>
      </c>
      <c r="BJ160" s="0" t="n">
        <f aca="false">IFERROR(SUMIFS('2014'!L:L,'2014'!F:F,A160,'2014'!C:C,B160,'2014'!D:D,"",'2014'!AA:AA,"CRO"), 0)</f>
        <v>0</v>
      </c>
      <c r="BK160" s="0" t="n">
        <f aca="false">IFERROR(BJ160/BI160, 0)</f>
        <v>0</v>
      </c>
      <c r="BL160" s="0" t="n">
        <f aca="false">IFERROR(SUMIFS('2013'!$G:$G,'2013'!F:F,A160,'2013'!C:C,B160,'2013'!D:D,"",'2013'!AA:AA,"JRO",'2013'!L:L,"&lt;&gt;"), 0)</f>
        <v>33</v>
      </c>
      <c r="BM160" s="0" t="n">
        <f aca="false">IFERROR(SUMIFS('2013'!L:L,'2013'!F:F,A160,'2013'!C:C,B160,'2013'!D:D,"",'2013'!AA:AA,"JRO"), 0)</f>
        <v>104</v>
      </c>
      <c r="BN160" s="0" t="n">
        <f aca="false">IFERROR(BM160/BL160, 0)</f>
        <v>3.15151515151515</v>
      </c>
      <c r="BO160" s="0" t="n">
        <f aca="false">IFERROR(SUMIFS('2012'!$G:$G,'2012'!F:F,A160,'2012'!C:C,B160,'2012'!D:D,"",'2012'!AA:AA,"JRO",'2012'!L:L,"&lt;&gt;"), 0)</f>
        <v>39</v>
      </c>
      <c r="BP160" s="0" t="n">
        <f aca="false">IFERROR(SUMIFS('2012'!L:L,'2012'!F:F,A160,'2012'!C:C,B160,'2012'!D:D,"",'2012'!AA:AA,"JRO"), 0)</f>
        <v>127</v>
      </c>
      <c r="BQ160" s="0" t="n">
        <f aca="false">IFERROR(BP160/BO160, 0)</f>
        <v>3.25641025641026</v>
      </c>
      <c r="BR160" s="0" t="n">
        <f aca="false">IFERROR(SUMIFS('2011'!$G:$G,'2011'!F:F,A160,'2011'!C:C,B160,'2011'!D:D,"",'2011'!AA:AA,"JRO",'2011'!L:L,"&lt;&gt;"), 0)</f>
        <v>31</v>
      </c>
      <c r="BS160" s="0" t="n">
        <f aca="false">IFERROR(SUMIFS('2011'!L:L,'2011'!F:F,A160,'2011'!C:C,B160,'2011'!D:D,"",'2011'!AA:AA,"JRO"), 0)</f>
        <v>103</v>
      </c>
      <c r="BT160" s="7" t="n">
        <f aca="false">IFERROR(BS160/BR160, 0)</f>
        <v>3.32258064516129</v>
      </c>
      <c r="BU160" s="0" t="n">
        <f aca="false">IFERROR(SUMIFS('2010'!$G:$G,'2010'!F:F,A160,'2010'!C:C,B160,'2010'!D:D,"",'2010'!AA:AA,"JRO",'2010'!L:L,"&lt;&gt;"), 0)</f>
        <v>37</v>
      </c>
      <c r="BV160" s="0" t="n">
        <f aca="false">IFERROR(SUMIFS('2010'!L:L,'2010'!F:F,A160,'2010'!C:C,B160,'2010'!D:D,"",'2010'!AA:AA,"JRO"), 0)</f>
        <v>99</v>
      </c>
      <c r="BW160" s="7" t="n">
        <f aca="false">IFERROR(BV160/BU160, 0)</f>
        <v>2.67567567567568</v>
      </c>
      <c r="BX160" s="0" t="n">
        <f aca="false">IFERROR(SUMIFS('2009'!$G:$G,'2009'!F:F,A160,'2009'!C:C,B160,'2009'!D:D,"",'2009'!AA:AA,"JRO",'2009'!L:L,"&lt;&gt;"), 0)</f>
        <v>44</v>
      </c>
      <c r="BY160" s="0" t="n">
        <f aca="false">IFERROR(SUMIFS('2009'!L:L,'2009'!F:F,A160,'2009'!C:C,B160,'2009'!D:D,"",'2009'!AA:AA,"JRO"), 0)</f>
        <v>120</v>
      </c>
      <c r="BZ160" s="7" t="n">
        <f aca="false">IFERROR(BY160/BX160, 0)</f>
        <v>2.72727272727273</v>
      </c>
    </row>
    <row r="161" customFormat="false" ht="15" hidden="false" customHeight="false" outlineLevel="0" collapsed="false">
      <c r="A161" s="0" t="s">
        <v>97</v>
      </c>
      <c r="B161" s="17" t="s">
        <v>50</v>
      </c>
      <c r="C161" s="56" t="n">
        <f aca="false">IFERROR(AVERAGEIFS(I161:BZ161,I$2:BZ$2,"JRO escorts per deportee",I161:BZ161,"&lt;&gt;0"), 0)</f>
        <v>3.11366538952746</v>
      </c>
      <c r="D161" s="13" t="n">
        <f aca="false">IFERROR(AVERAGEIFS(I161:BZ161,I$2:BZ$2,"NRO escorts per deportee",I161:BZ161,"&lt;&gt;0"), 0)</f>
        <v>3.0625</v>
      </c>
      <c r="E161" s="13" t="n">
        <f aca="false">IFERROR(AVERAGEIFS(I161:BZ161,I$2:BZ$2,"CRO escorts per deportee",I161:BZ161,"&lt;&gt;0"), 0)</f>
        <v>0</v>
      </c>
      <c r="G161" s="0" t="n">
        <f aca="false">SUM(J161,M161,P161)</f>
        <v>277</v>
      </c>
      <c r="H161" s="0" t="n">
        <f aca="false">SUM(K161,N161,Q161)</f>
        <v>680</v>
      </c>
      <c r="I161" s="7" t="n">
        <f aca="false">IFERROR(H161/G161, 0)</f>
        <v>2.45487364620939</v>
      </c>
      <c r="J161" s="0" t="n">
        <f aca="false">IFERROR(SUMIFS('2018'!$H:$H,'2018'!$C:$C,B161,'2018'!$F:$F,A161,'2018'!AA:AA,"JRO",'2018'!P:P,"&lt;&gt;")+SUMIFS('2018'!$I:$I,'2018'!$D:$D,B161,'2018'!$F:$F,A161,'2018'!AA:AA,"JRO",'2018'!Q:Q,"&lt;&gt;")+SUMIFS('2018'!$J:$J,'2018'!$E:$E,B161,'2018'!$F:$F,A161,'2018'!AA:AA,"JRO",'2018'!R:R,"&lt;&gt;"), 0)</f>
        <v>261</v>
      </c>
      <c r="K161" s="0" t="n">
        <f aca="false">IFERROR(SUMIFS('2018'!M:M,'2018'!AA:AA,"JRO",'2018'!F:F,A161,'2018'!C:C,B161)+SUMIFS('2018'!P:P,'2018'!AA:AA,"JRO",'2018'!F:F,A161,'2018'!C:C,B161)+SUMIFS('2018'!N:N,'2018'!AA:AA,"JRO",'2018'!F:F,A161,'2018'!D:D,B161)+SUMIFS('2018'!N:N,'2018'!AA:AA,"JRO",'2018'!F:F,A161,'2018'!D:D,B161)+SUMIFS('2018'!O:O,'2018'!AA:AA,"JRO",'2018'!F:F,A161,'2018'!E:E,B161)+SUMIFS('2018'!R:R,'2018'!AA:AA,"JRO",'2018'!F:F,A161,'2018'!E:E,B161), 0)</f>
        <v>631</v>
      </c>
      <c r="L161" s="7" t="n">
        <f aca="false">IFERROR(K161/J161, 0)</f>
        <v>2.4176245210728</v>
      </c>
      <c r="M161" s="0" t="n">
        <f aca="false">IFERROR(SUMIFS('2018'!$H:$H,'2018'!$C:$C,B161,'2018'!$F:$F,A161,'2018'!AA:AA,"NRO",'2018'!P:P,"&lt;&gt;")+SUMIFS('2018'!$I:$I,'2018'!$D:$D,B161,'2018'!$F:$F,A161,'2018'!AA:AA,"NRO",'2018'!Q:Q,"&lt;&gt;")+SUMIFS('2018'!$J:$J,'2018'!$E:$E,B161,'2018'!$F:$F,A161,'2018'!AA:AA,"NRO",'2018'!R:R,"&lt;&gt;"), 0)</f>
        <v>16</v>
      </c>
      <c r="N161" s="0" t="n">
        <f aca="false">IFERROR(SUMIFS('2018'!M:M,'2018'!AA:AA,"NRO",'2018'!F:F,A161,'2018'!C:C,B161)+SUMIFS('2018'!P:P,'2018'!AA:AA,"NRO",'2018'!F:F,A161,'2018'!C:C,B161)+SUMIFS('2018'!N:N,'2018'!AA:AA,"NRO",'2018'!F:F,A161,'2018'!D:D,B161)+SUMIFS('2018'!N:N,'2018'!AA:AA,"NRO",'2018'!F:F,A161,'2018'!D:D,B161)+SUMIFS('2018'!O:O,'2018'!AA:AA,"NRO",'2018'!F:F,A161,'2018'!E:E,B161)+SUMIFS('2018'!R:R,'2018'!AA:AA,"NRO",'2018'!F:F,A161,'2018'!E:E,B161), 0)</f>
        <v>49</v>
      </c>
      <c r="O161" s="7" t="n">
        <f aca="false">IFERROR(N161/M161, 0)</f>
        <v>3.0625</v>
      </c>
      <c r="P161" s="0" t="n">
        <f aca="false">IFERROR(SUMIFS('2018'!$H:$H,'2018'!$C:$C,B161,'2018'!$F:$F,A161,'2018'!AA:AA,"CRO")+SUMIFS('2018'!$I:$I,'2018'!$D:$D,B161,'2018'!$F:$F,A161,'2018'!AA:AA,"CRO")+SUMIFS('2018'!$J:$J,'2018'!$E:$E,B161,'2018'!$F:$F,A161,'2018'!AA:AA,"CRO"), 0)</f>
        <v>0</v>
      </c>
      <c r="Q161" s="0" t="n">
        <f aca="false">IFERROR(SUMIFS('2018'!M:M,'2018'!AA:AA,"CRO",'2018'!F:F,A161,'2018'!C:C,B161)+SUMIFS('2018'!P:P,'2018'!AA:AA,"CRO",'2018'!F:F,A161,'2018'!C:C,B161)+SUMIFS('2018'!N:N,'2018'!AA:AA,"CRO",'2018'!F:F,A161,'2018'!D:D,B161)+SUMIFS('2018'!N:N,'2018'!AA:AA,"CRO",'2018'!F:F,A161,'2018'!D:D,B161)+SUMIFS('2018'!O:O,'2018'!AA:AA,"CRO",'2018'!F:F,A161,'2018'!E:E,B161)+SUMIFS('2018'!R:R,'2018'!AA:AA,"CRO",'2018'!F:F,A161,'2018'!E:E,B161), 0)</f>
        <v>0</v>
      </c>
      <c r="R161" s="7" t="n">
        <f aca="false">IFERROR(Q161/P161, 0)</f>
        <v>0</v>
      </c>
      <c r="S161" s="7" t="n">
        <f aca="false">SUM(V161,Y161,AB161)</f>
        <v>0</v>
      </c>
      <c r="T161" s="7" t="n">
        <f aca="false">SUM(W161,Z161,AC161)</f>
        <v>0</v>
      </c>
      <c r="U161" s="7" t="n">
        <f aca="false">IFERROR(T161/S161, 0)</f>
        <v>0</v>
      </c>
      <c r="V161" s="0" t="n">
        <f aca="false">SUMIFS('2017'!$H:$H,'2017'!$C:$C,B161,'2017'!$F:$F,A161,'2017'!AA:AA,"JRO",'2017'!P:P,"&lt;&gt;")+SUMIFS('2017'!$I:$I,'2017'!$D:$D,B161,'2017'!$F:$F,A161,'2017'!AA:AA,"JRO",'2017'!Q:Q,"&lt;&gt;")+SUMIFS('2017'!$J:$J,'2017'!$E:$E,B161,'2017'!$F:$F,A161,'2017'!AA:AA,"JRO",'2017'!R:R,"&lt;&gt;")</f>
        <v>0</v>
      </c>
      <c r="W161" s="0" t="n">
        <f aca="false">IFERROR(SUMIFS('2017'!M:M,'2017'!AA:AA,"JRO",'2017'!F:F,A161,'2017'!C:C,B161)+SUMIFS('2017'!P:P,'2017'!AA:AA,"JRO",'2017'!F:F,A161,'2017'!C:C,B161)+SUMIFS('2017'!N:N,'2017'!AA:AA,"JRO",'2017'!F:F,A161,'2017'!D:D,B161)+SUMIFS('2017'!N:N,'2017'!AA:AA,"JRO",'2017'!F:F,A161,'2017'!D:D,B161)+SUMIFS('2017'!O:O,'2017'!AA:AA,"JRO",'2017'!F:F,A161,'2017'!E:E,B161)+SUMIFS('2017'!R:R,'2017'!AA:AA,"JRO",'2017'!F:F,A161,'2017'!E:E,B161), 0)</f>
        <v>0</v>
      </c>
      <c r="X161" s="7" t="n">
        <f aca="false">IFERROR(W161/V161, 0)</f>
        <v>0</v>
      </c>
      <c r="Y161" s="0" t="n">
        <f aca="false">IFERROR(SUMIFS('2017'!$H:$H,'2017'!$C:$C,B161,'2017'!$F:$F,A161,'2017'!AA:AA,"NRO",'2017'!P:P,"&lt;&gt;")+SUMIFS('2017'!$I:$I,'2017'!$D:$D,B161,'2017'!$F:$F,A161,'2017'!AA:AA,"NRO",'2017'!Q:Q,"&lt;&gt;")+SUMIFS('2017'!$J:$J,'2017'!$E:$E,B161,'2017'!$F:$F,A161,'2017'!AA:AA,"NRO",'2017'!R:R,"&lt;&gt;"), 0)</f>
        <v>0</v>
      </c>
      <c r="Z161" s="0" t="n">
        <f aca="false">IFERROR(SUMIFS('2017'!M:M,'2017'!AA:AA,"NRO",'2017'!F:F,A161,'2017'!C:C,B161)+SUMIFS('2017'!P:P,'2017'!AA:AA,"NRO",'2017'!F:F,A161,'2017'!C:C,B161)+SUMIFS('2017'!N:N,'2017'!AA:AA,"NRO",'2017'!F:F,A161,'2017'!D:D,B161)+SUMIFS('2017'!N:N,'2017'!AA:AA,"NRO",'2017'!F:F,A161,'2017'!D:D,B161)+SUMIFS('2017'!O:O,'2017'!AA:AA,"NRO",'2017'!F:F,A161,'2017'!E:E,B161)+SUMIFS('2017'!R:R,'2017'!AA:AA,"NRO",'2017'!F:F,A161,'2017'!E:E,B161), 0)</f>
        <v>0</v>
      </c>
      <c r="AA161" s="7" t="n">
        <f aca="false">IFERROR(Z161/Y161, 0)</f>
        <v>0</v>
      </c>
      <c r="AB161" s="0" t="n">
        <f aca="false">IFERROR(SUMIFS('2017'!$H:$H,'2017'!$C:$C,B161,'2017'!$F:$F,A161,'2017'!AA:AA,"CRO",'2017'!P:P,"&lt;&gt;")+SUMIFS('2017'!$I:$I,'2017'!$D:$D,B161,'2017'!$F:$F,A161,'2017'!AA:AA,"CRO",'2017'!Q:Q,"&lt;&gt;")+SUMIFS('2017'!$J:$J,'2017'!$E:$E,B161,'2017'!$F:$F,A161,'2017'!AA:AA,"CRO",'2017'!R:R,"&lt;&gt;"), 0)</f>
        <v>0</v>
      </c>
      <c r="AC161" s="0" t="n">
        <f aca="false">IFERROR(SUMIFS('2017'!M:M,'2017'!AA:AA,"CRO",'2017'!F:F,A161,'2017'!C:C,B161)+SUMIFS('2017'!P:P,'2017'!AA:AA,"CRO",'2017'!F:F,A161,'2017'!C:C,B161)+SUMIFS('2017'!N:N,'2017'!AA:AA,"CRO",'2017'!F:F,A161,'2017'!D:D,B161)+SUMIFS('2017'!N:N,'2017'!AA:AA,"CRO",'2017'!F:F,A161,'2017'!D:D,B161)+SUMIFS('2017'!O:O,'2017'!AA:AA,"CRO",'2017'!F:F,A161,'2017'!E:E,B161)+SUMIFS('2017'!R:R,'2017'!AA:AA,"CRO",'2017'!F:F,A161,'2017'!E:E,B161), 0)</f>
        <v>0</v>
      </c>
      <c r="AD161" s="0" t="n">
        <f aca="false">IFERROR(AC161/AB161, 0)</f>
        <v>0</v>
      </c>
      <c r="AE161" s="0" t="n">
        <f aca="false">SUM(AH161,AK161,AN161)</f>
        <v>27</v>
      </c>
      <c r="AF161" s="0" t="n">
        <f aca="false">SUM(AI161,AL161,AO161)</f>
        <v>82</v>
      </c>
      <c r="AG161" s="7" t="n">
        <f aca="false">IFERROR(AF161/AE161, 0)</f>
        <v>3.03703703703704</v>
      </c>
      <c r="AH161" s="0" t="n">
        <f aca="false">IFERROR(SUMIFS('2016'!$G:$G,'2016'!F:F,A161,'2016'!C:C,B161,'2016'!D:D,"",'2016'!AA:AA,"JRO",'2016'!L:L,"&lt;&gt;"), 0)</f>
        <v>27</v>
      </c>
      <c r="AI161" s="0" t="n">
        <f aca="false">IFERROR(SUMIFS('2016'!L:L,'2016'!F:F,A161,'2016'!C:C,B161,'2016'!D:D,"",'2016'!AA:AA,"JRO"), 0)</f>
        <v>82</v>
      </c>
      <c r="AJ161" s="7" t="n">
        <f aca="false">IFERROR(AI161/AH161, 0)</f>
        <v>3.03703703703704</v>
      </c>
      <c r="AK161" s="0" t="n">
        <f aca="false">IFERROR(SUMIFS('2016'!$G:$G,'2016'!F:F,A161,'2016'!C:C,B161,'2016'!D:D,"",'2016'!AA:AA,"NRO",'2016'!L:L,"&lt;&gt;"), 0)</f>
        <v>0</v>
      </c>
      <c r="AL161" s="0" t="n">
        <f aca="false">IFERROR(SUMIFS('2016'!L:L,'2016'!F:F,A161,'2016'!C:C,B161,'2016'!D:D,"",'2016'!AA:AA,"NRO"), 0)</f>
        <v>0</v>
      </c>
      <c r="AM161" s="0" t="n">
        <f aca="false">IFERROR(AL161/AK161, 0)</f>
        <v>0</v>
      </c>
      <c r="AN161" s="0" t="n">
        <f aca="false">IFERROR(SUMIFS('2016'!$G:$G,'2016'!F:F,A161,'2016'!C:C,B161,'2016'!D:D,"",'2016'!AA:AA,"CRO",'2016'!L:L,"&lt;&gt;"), 0)</f>
        <v>0</v>
      </c>
      <c r="AO161" s="0" t="n">
        <f aca="false">IFERROR(SUMIFS('2016'!L:L,'2016'!F:F,A161,'2016'!C:C,B161,'2016'!D:D,"",'2016'!AA:AA,"CRO"), 0)</f>
        <v>0</v>
      </c>
      <c r="AP161" s="0" t="n">
        <f aca="false">IFERROR(AO161/AN161, 0)</f>
        <v>0</v>
      </c>
      <c r="AQ161" s="0" t="n">
        <f aca="false">SUM(AT161,AW161,AZ161)</f>
        <v>1</v>
      </c>
      <c r="AR161" s="0" t="n">
        <f aca="false">SUM(AU161,AX161,BA161)</f>
        <v>4</v>
      </c>
      <c r="AS161" s="7" t="n">
        <f aca="false">IFERROR(AR161/AQ161, 0)</f>
        <v>4</v>
      </c>
      <c r="AT161" s="0" t="n">
        <f aca="false">IFERROR(SUMIFS('2015'!$G:$G,'2015'!F:F,A161,'2015'!C:C,B161,'2015'!D:D,"",'2015'!AA:AA,"JRO",'2015'!L:L,"&lt;&gt;"), 0)</f>
        <v>1</v>
      </c>
      <c r="AU161" s="0" t="n">
        <f aca="false">IFERROR(SUMIFS('2015'!L:L,'2015'!F:F,A161,'2015'!C:C,B161,'2015'!D:D,"",'2015'!AA:AA,"JRO"), 0)</f>
        <v>4</v>
      </c>
      <c r="AV161" s="0" t="n">
        <f aca="false">IFERROR(AU161/AT161, 0)</f>
        <v>4</v>
      </c>
      <c r="AW161" s="0" t="n">
        <f aca="false">IFERROR(SUMIFS('2015'!$G:$G,'2015'!F:F,A161,'2015'!C:C,B161,'2015'!D:D,"",'2015'!AA:AA,"NRO",'2015'!L:L,"&lt;&gt;"), 0)</f>
        <v>0</v>
      </c>
      <c r="AX161" s="0" t="n">
        <f aca="false">IFERROR(SUMIFS('2015'!L:L,'2015'!F:F,A161,'2015'!C:C,B161,'2015'!D:D,"",'2015'!AA:AA,"NRO"), 0)</f>
        <v>0</v>
      </c>
      <c r="AY161" s="0" t="n">
        <f aca="false">IFERROR(AX161/AW161, 0)</f>
        <v>0</v>
      </c>
      <c r="AZ161" s="0" t="n">
        <f aca="false">IFERROR(SUMIFS('2015'!$G:$G,'2015'!F:F,A161,'2015'!C:C,B161,'2015'!D:D,"",'2015'!AA:AA,"CRO",'2015'!L:L,"&lt;&gt;"), 0)</f>
        <v>0</v>
      </c>
      <c r="BA161" s="0" t="n">
        <f aca="false">IFERROR(SUMIFS('2015'!L:L,'2015'!F:F,A161,'2015'!C:C,B161,'2015'!D:D,"",'2015'!AA:AA,"CRO"), 0)</f>
        <v>0</v>
      </c>
      <c r="BB161" s="0" t="n">
        <f aca="false">IFERROR(BA161/AZ161, 0)</f>
        <v>0</v>
      </c>
      <c r="BC161" s="0" t="n">
        <f aca="false">SUM(BF161,BI161)</f>
        <v>0</v>
      </c>
      <c r="BD161" s="0" t="n">
        <f aca="false">SUM(BG161,BJ161)</f>
        <v>0</v>
      </c>
      <c r="BE161" s="7" t="n">
        <f aca="false">IFERROR(BD161/BC161, 0)</f>
        <v>0</v>
      </c>
      <c r="BF161" s="0" t="n">
        <f aca="false">IFERROR(SUMIFS('2014'!$G:$G,'2014'!F:F,A161,'2014'!C:C,B161,'2014'!D:D,"",'2014'!AA:AA,"JRO",'2014'!L:L,"&lt;&gt;"), 0)</f>
        <v>0</v>
      </c>
      <c r="BG161" s="0" t="n">
        <f aca="false">IFERROR(SUMIFS('2014'!L:L,'2014'!F:F,A161,'2014'!C:C,B161,'2014'!D:D,"",'2014'!AA:AA,"JRO"), 0)</f>
        <v>0</v>
      </c>
      <c r="BH161" s="7" t="n">
        <f aca="false">IFERROR(BG161/BF161, 0)</f>
        <v>0</v>
      </c>
      <c r="BI161" s="0" t="n">
        <f aca="false">IFERROR(SUMIFS('2014'!$G:$G,'2014'!F:F,A161,'2014'!C:C,B161,'2014'!D:D,"",'2014'!AA:AA,"CRO",'2014'!L:L,"&lt;&gt;"), 0)</f>
        <v>0</v>
      </c>
      <c r="BJ161" s="0" t="n">
        <f aca="false">IFERROR(SUMIFS('2014'!L:L,'2014'!F:F,A161,'2014'!C:C,B161,'2014'!D:D,"",'2014'!AA:AA,"CRO"), 0)</f>
        <v>0</v>
      </c>
      <c r="BK161" s="0" t="n">
        <f aca="false">IFERROR(BJ161/BI161, 0)</f>
        <v>0</v>
      </c>
      <c r="BL161" s="0" t="n">
        <f aca="false">IFERROR(SUMIFS('2013'!$G:$G,'2013'!F:F,A161,'2013'!C:C,B161,'2013'!D:D,"",'2013'!AA:AA,"JRO",'2013'!L:L,"&lt;&gt;"), 0)</f>
        <v>1</v>
      </c>
      <c r="BM161" s="0" t="n">
        <f aca="false">IFERROR(SUMIFS('2013'!L:L,'2013'!F:F,A161,'2013'!C:C,B161,'2013'!D:D,"",'2013'!AA:AA,"JRO"), 0)</f>
        <v>3</v>
      </c>
      <c r="BN161" s="0" t="n">
        <f aca="false">IFERROR(BM161/BL161, 0)</f>
        <v>3</v>
      </c>
      <c r="BO161" s="0" t="n">
        <f aca="false">IFERROR(SUMIFS('2012'!$G:$G,'2012'!F:F,A161,'2012'!C:C,B161,'2012'!D:D,"",'2012'!AA:AA,"JRO",'2012'!L:L,"&lt;&gt;"), 0)</f>
        <v>0</v>
      </c>
      <c r="BP161" s="0" t="n">
        <f aca="false">IFERROR(SUMIFS('2012'!L:L,'2012'!F:F,A161,'2012'!C:C,B161,'2012'!D:D,"",'2012'!AA:AA,"JRO"), 0)</f>
        <v>0</v>
      </c>
      <c r="BQ161" s="0" t="n">
        <f aca="false">IFERROR(BP161/BO161, 0)</f>
        <v>0</v>
      </c>
      <c r="BR161" s="0" t="n">
        <f aca="false">IFERROR(SUMIFS('2011'!$G:$G,'2011'!F:F,A161,'2011'!C:C,B161,'2011'!D:D,"",'2011'!AA:AA,"JRO",'2011'!L:L,"&lt;&gt;"), 0)</f>
        <v>0</v>
      </c>
      <c r="BS161" s="0" t="n">
        <f aca="false">IFERROR(SUMIFS('2011'!L:L,'2011'!F:F,A161,'2011'!C:C,B161,'2011'!D:D,"",'2011'!AA:AA,"JRO"), 0)</f>
        <v>0</v>
      </c>
      <c r="BT161" s="7" t="n">
        <f aca="false">IFERROR(BS161/BR161, 0)</f>
        <v>0</v>
      </c>
      <c r="BU161" s="0" t="n">
        <f aca="false">IFERROR(SUMIFS('2010'!$G:$G,'2010'!F:F,A161,'2010'!C:C,B161,'2010'!D:D,"",'2010'!AA:AA,"JRO",'2010'!L:L,"&lt;&gt;"), 0)</f>
        <v>0</v>
      </c>
      <c r="BV161" s="0" t="n">
        <f aca="false">IFERROR(SUMIFS('2010'!L:L,'2010'!F:F,A161,'2010'!C:C,B161,'2010'!D:D,"",'2010'!AA:AA,"JRO"), 0)</f>
        <v>0</v>
      </c>
      <c r="BW161" s="7" t="n">
        <f aca="false">IFERROR(BV161/BU161, 0)</f>
        <v>0</v>
      </c>
      <c r="BX161" s="0" t="n">
        <f aca="false">IFERROR(SUMIFS('2009'!$G:$G,'2009'!F:F,A161,'2009'!C:C,B161,'2009'!D:D,"",'2009'!AA:AA,"JRO",'2009'!L:L,"&lt;&gt;"), 0)</f>
        <v>0</v>
      </c>
      <c r="BY161" s="0" t="n">
        <f aca="false">IFERROR(SUMIFS('2009'!L:L,'2009'!F:F,A161,'2009'!C:C,B161,'2009'!D:D,"",'2009'!AA:AA,"JRO"), 0)</f>
        <v>0</v>
      </c>
      <c r="BZ161" s="7" t="n">
        <f aca="false">IFERROR(BY161/BX161, 0)</f>
        <v>0</v>
      </c>
    </row>
    <row r="162" customFormat="false" ht="15" hidden="false" customHeight="false" outlineLevel="0" collapsed="false">
      <c r="A162" s="0" t="s">
        <v>97</v>
      </c>
      <c r="B162" s="13" t="s">
        <v>83</v>
      </c>
      <c r="C162" s="56" t="n">
        <f aca="false">IFERROR(AVERAGEIFS(I162:BZ162,I$2:BZ$2,"JRO escorts per deportee",I162:BZ162,"&lt;&gt;0"), 0)</f>
        <v>0</v>
      </c>
      <c r="D162" s="13" t="n">
        <f aca="false">IFERROR(AVERAGEIFS(I162:BZ162,I$2:BZ$2,"NRO escorts per deportee",I162:BZ162,"&lt;&gt;0"), 0)</f>
        <v>0</v>
      </c>
      <c r="E162" s="13" t="n">
        <f aca="false">IFERROR(AVERAGEIFS(I162:BZ162,I$2:BZ$2,"CRO escorts per deportee",I162:BZ162,"&lt;&gt;0"), 0)</f>
        <v>0</v>
      </c>
      <c r="G162" s="0" t="n">
        <f aca="false">SUM(J162,M162,P162)</f>
        <v>0</v>
      </c>
      <c r="H162" s="0" t="n">
        <f aca="false">SUM(K162,N162,Q162)</f>
        <v>0</v>
      </c>
      <c r="I162" s="7" t="n">
        <f aca="false">IFERROR(H162/G162, 0)</f>
        <v>0</v>
      </c>
      <c r="J162" s="0" t="n">
        <f aca="false">IFERROR(SUMIFS('2018'!$H:$H,'2018'!$C:$C,B162,'2018'!$F:$F,A162,'2018'!AA:AA,"JRO",'2018'!P:P,"&lt;&gt;")+SUMIFS('2018'!$I:$I,'2018'!$D:$D,B162,'2018'!$F:$F,A162,'2018'!AA:AA,"JRO",'2018'!Q:Q,"&lt;&gt;")+SUMIFS('2018'!$J:$J,'2018'!$E:$E,B162,'2018'!$F:$F,A162,'2018'!AA:AA,"JRO",'2018'!R:R,"&lt;&gt;"), 0)</f>
        <v>0</v>
      </c>
      <c r="K162" s="0" t="n">
        <f aca="false">IFERROR(SUMIFS('2018'!M:M,'2018'!AA:AA,"JRO",'2018'!F:F,A162,'2018'!C:C,B162)+SUMIFS('2018'!P:P,'2018'!AA:AA,"JRO",'2018'!F:F,A162,'2018'!C:C,B162)+SUMIFS('2018'!N:N,'2018'!AA:AA,"JRO",'2018'!F:F,A162,'2018'!D:D,B162)+SUMIFS('2018'!N:N,'2018'!AA:AA,"JRO",'2018'!F:F,A162,'2018'!D:D,B162)+SUMIFS('2018'!O:O,'2018'!AA:AA,"JRO",'2018'!F:F,A162,'2018'!E:E,B162)+SUMIFS('2018'!R:R,'2018'!AA:AA,"JRO",'2018'!F:F,A162,'2018'!E:E,B162), 0)</f>
        <v>0</v>
      </c>
      <c r="L162" s="7" t="n">
        <f aca="false">IFERROR(K162/J162, 0)</f>
        <v>0</v>
      </c>
      <c r="M162" s="0" t="n">
        <f aca="false">IFERROR(SUMIFS('2018'!$H:$H,'2018'!$C:$C,B162,'2018'!$F:$F,A162,'2018'!AA:AA,"NRO",'2018'!P:P,"&lt;&gt;")+SUMIFS('2018'!$I:$I,'2018'!$D:$D,B162,'2018'!$F:$F,A162,'2018'!AA:AA,"NRO",'2018'!Q:Q,"&lt;&gt;")+SUMIFS('2018'!$J:$J,'2018'!$E:$E,B162,'2018'!$F:$F,A162,'2018'!AA:AA,"NRO",'2018'!R:R,"&lt;&gt;"), 0)</f>
        <v>0</v>
      </c>
      <c r="N162" s="0" t="n">
        <f aca="false">IFERROR(SUMIFS('2018'!M:M,'2018'!AA:AA,"NRO",'2018'!F:F,A162,'2018'!C:C,B162)+SUMIFS('2018'!P:P,'2018'!AA:AA,"NRO",'2018'!F:F,A162,'2018'!C:C,B162)+SUMIFS('2018'!N:N,'2018'!AA:AA,"NRO",'2018'!F:F,A162,'2018'!D:D,B162)+SUMIFS('2018'!N:N,'2018'!AA:AA,"NRO",'2018'!F:F,A162,'2018'!D:D,B162)+SUMIFS('2018'!O:O,'2018'!AA:AA,"NRO",'2018'!F:F,A162,'2018'!E:E,B162)+SUMIFS('2018'!R:R,'2018'!AA:AA,"NRO",'2018'!F:F,A162,'2018'!E:E,B162), 0)</f>
        <v>0</v>
      </c>
      <c r="O162" s="7" t="n">
        <f aca="false">IFERROR(N162/M162, 0)</f>
        <v>0</v>
      </c>
      <c r="P162" s="0" t="n">
        <f aca="false">IFERROR(SUMIFS('2018'!$H:$H,'2018'!$C:$C,B162,'2018'!$F:$F,A162,'2018'!AA:AA,"CRO")+SUMIFS('2018'!$I:$I,'2018'!$D:$D,B162,'2018'!$F:$F,A162,'2018'!AA:AA,"CRO")+SUMIFS('2018'!$J:$J,'2018'!$E:$E,B162,'2018'!$F:$F,A162,'2018'!AA:AA,"CRO"), 0)</f>
        <v>0</v>
      </c>
      <c r="Q162" s="0" t="n">
        <f aca="false">IFERROR(SUMIFS('2018'!M:M,'2018'!AA:AA,"CRO",'2018'!F:F,A162,'2018'!C:C,B162)+SUMIFS('2018'!P:P,'2018'!AA:AA,"CRO",'2018'!F:F,A162,'2018'!C:C,B162)+SUMIFS('2018'!N:N,'2018'!AA:AA,"CRO",'2018'!F:F,A162,'2018'!D:D,B162)+SUMIFS('2018'!N:N,'2018'!AA:AA,"CRO",'2018'!F:F,A162,'2018'!D:D,B162)+SUMIFS('2018'!O:O,'2018'!AA:AA,"CRO",'2018'!F:F,A162,'2018'!E:E,B162)+SUMIFS('2018'!R:R,'2018'!AA:AA,"CRO",'2018'!F:F,A162,'2018'!E:E,B162), 0)</f>
        <v>0</v>
      </c>
      <c r="R162" s="7" t="n">
        <f aca="false">IFERROR(Q162/P162, 0)</f>
        <v>0</v>
      </c>
      <c r="S162" s="7" t="n">
        <f aca="false">SUM(V162,Y162,AB162)</f>
        <v>0</v>
      </c>
      <c r="T162" s="7" t="n">
        <f aca="false">SUM(W162,Z162,AC162)</f>
        <v>0</v>
      </c>
      <c r="U162" s="7" t="n">
        <f aca="false">IFERROR(T162/S162, 0)</f>
        <v>0</v>
      </c>
      <c r="V162" s="0" t="n">
        <f aca="false">SUMIFS('2017'!$H:$H,'2017'!$C:$C,B162,'2017'!$F:$F,A162,'2017'!AA:AA,"JRO",'2017'!P:P,"&lt;&gt;")+SUMIFS('2017'!$I:$I,'2017'!$D:$D,B162,'2017'!$F:$F,A162,'2017'!AA:AA,"JRO",'2017'!Q:Q,"&lt;&gt;")+SUMIFS('2017'!$J:$J,'2017'!$E:$E,B162,'2017'!$F:$F,A162,'2017'!AA:AA,"JRO",'2017'!R:R,"&lt;&gt;")</f>
        <v>0</v>
      </c>
      <c r="W162" s="0" t="n">
        <f aca="false">IFERROR(SUMIFS('2017'!M:M,'2017'!AA:AA,"JRO",'2017'!F:F,A162,'2017'!C:C,B162)+SUMIFS('2017'!P:P,'2017'!AA:AA,"JRO",'2017'!F:F,A162,'2017'!C:C,B162)+SUMIFS('2017'!N:N,'2017'!AA:AA,"JRO",'2017'!F:F,A162,'2017'!D:D,B162)+SUMIFS('2017'!N:N,'2017'!AA:AA,"JRO",'2017'!F:F,A162,'2017'!D:D,B162)+SUMIFS('2017'!O:O,'2017'!AA:AA,"JRO",'2017'!F:F,A162,'2017'!E:E,B162)+SUMIFS('2017'!R:R,'2017'!AA:AA,"JRO",'2017'!F:F,A162,'2017'!E:E,B162), 0)</f>
        <v>0</v>
      </c>
      <c r="X162" s="7" t="n">
        <f aca="false">IFERROR(W162/V162, 0)</f>
        <v>0</v>
      </c>
      <c r="Y162" s="0" t="n">
        <f aca="false">IFERROR(SUMIFS('2017'!$H:$H,'2017'!$C:$C,B162,'2017'!$F:$F,A162,'2017'!AA:AA,"NRO",'2017'!P:P,"&lt;&gt;")+SUMIFS('2017'!$I:$I,'2017'!$D:$D,B162,'2017'!$F:$F,A162,'2017'!AA:AA,"NRO",'2017'!Q:Q,"&lt;&gt;")+SUMIFS('2017'!$J:$J,'2017'!$E:$E,B162,'2017'!$F:$F,A162,'2017'!AA:AA,"NRO",'2017'!R:R,"&lt;&gt;"), 0)</f>
        <v>0</v>
      </c>
      <c r="Z162" s="0" t="n">
        <f aca="false">IFERROR(SUMIFS('2017'!M:M,'2017'!AA:AA,"NRO",'2017'!F:F,A162,'2017'!C:C,B162)+SUMIFS('2017'!P:P,'2017'!AA:AA,"NRO",'2017'!F:F,A162,'2017'!C:C,B162)+SUMIFS('2017'!N:N,'2017'!AA:AA,"NRO",'2017'!F:F,A162,'2017'!D:D,B162)+SUMIFS('2017'!N:N,'2017'!AA:AA,"NRO",'2017'!F:F,A162,'2017'!D:D,B162)+SUMIFS('2017'!O:O,'2017'!AA:AA,"NRO",'2017'!F:F,A162,'2017'!E:E,B162)+SUMIFS('2017'!R:R,'2017'!AA:AA,"NRO",'2017'!F:F,A162,'2017'!E:E,B162), 0)</f>
        <v>0</v>
      </c>
      <c r="AA162" s="7" t="n">
        <f aca="false">IFERROR(Z162/Y162, 0)</f>
        <v>0</v>
      </c>
      <c r="AB162" s="0" t="n">
        <f aca="false">IFERROR(SUMIFS('2017'!$H:$H,'2017'!$C:$C,B162,'2017'!$F:$F,A162,'2017'!AA:AA,"CRO",'2017'!P:P,"&lt;&gt;")+SUMIFS('2017'!$I:$I,'2017'!$D:$D,B162,'2017'!$F:$F,A162,'2017'!AA:AA,"CRO",'2017'!Q:Q,"&lt;&gt;")+SUMIFS('2017'!$J:$J,'2017'!$E:$E,B162,'2017'!$F:$F,A162,'2017'!AA:AA,"CRO",'2017'!R:R,"&lt;&gt;"), 0)</f>
        <v>0</v>
      </c>
      <c r="AC162" s="0" t="n">
        <f aca="false">IFERROR(SUMIFS('2017'!M:M,'2017'!AA:AA,"CRO",'2017'!F:F,A162,'2017'!C:C,B162)+SUMIFS('2017'!P:P,'2017'!AA:AA,"CRO",'2017'!F:F,A162,'2017'!C:C,B162)+SUMIFS('2017'!N:N,'2017'!AA:AA,"CRO",'2017'!F:F,A162,'2017'!D:D,B162)+SUMIFS('2017'!N:N,'2017'!AA:AA,"CRO",'2017'!F:F,A162,'2017'!D:D,B162)+SUMIFS('2017'!O:O,'2017'!AA:AA,"CRO",'2017'!F:F,A162,'2017'!E:E,B162)+SUMIFS('2017'!R:R,'2017'!AA:AA,"CRO",'2017'!F:F,A162,'2017'!E:E,B162), 0)</f>
        <v>0</v>
      </c>
      <c r="AD162" s="0" t="n">
        <f aca="false">IFERROR(AC162/AB162, 0)</f>
        <v>0</v>
      </c>
      <c r="AE162" s="0" t="n">
        <f aca="false">SUM(AH162,AK162,AN162)</f>
        <v>0</v>
      </c>
      <c r="AF162" s="0" t="n">
        <f aca="false">SUM(AI162,AL162,AO162)</f>
        <v>0</v>
      </c>
      <c r="AG162" s="7" t="n">
        <f aca="false">IFERROR(AF162/AE162, 0)</f>
        <v>0</v>
      </c>
      <c r="AH162" s="0" t="n">
        <f aca="false">IFERROR(SUMIFS('2016'!$G:$G,'2016'!F:F,A162,'2016'!C:C,B162,'2016'!D:D,"",'2016'!AA:AA,"JRO",'2016'!L:L,"&lt;&gt;"), 0)</f>
        <v>0</v>
      </c>
      <c r="AI162" s="0" t="n">
        <f aca="false">IFERROR(SUMIFS('2016'!L:L,'2016'!F:F,A162,'2016'!C:C,B162,'2016'!D:D,"",'2016'!AA:AA,"JRO"), 0)</f>
        <v>0</v>
      </c>
      <c r="AJ162" s="7" t="n">
        <f aca="false">IFERROR(AI162/AH162, 0)</f>
        <v>0</v>
      </c>
      <c r="AK162" s="0" t="n">
        <f aca="false">IFERROR(SUMIFS('2016'!$G:$G,'2016'!F:F,A162,'2016'!C:C,B162,'2016'!D:D,"",'2016'!AA:AA,"NRO",'2016'!L:L,"&lt;&gt;"), 0)</f>
        <v>0</v>
      </c>
      <c r="AL162" s="0" t="n">
        <f aca="false">IFERROR(SUMIFS('2016'!L:L,'2016'!F:F,A162,'2016'!C:C,B162,'2016'!D:D,"",'2016'!AA:AA,"NRO"), 0)</f>
        <v>0</v>
      </c>
      <c r="AM162" s="0" t="n">
        <f aca="false">IFERROR(AL162/AK162, 0)</f>
        <v>0</v>
      </c>
      <c r="AN162" s="0" t="n">
        <f aca="false">IFERROR(SUMIFS('2016'!$G:$G,'2016'!F:F,A162,'2016'!C:C,B162,'2016'!D:D,"",'2016'!AA:AA,"CRO",'2016'!L:L,"&lt;&gt;"), 0)</f>
        <v>0</v>
      </c>
      <c r="AO162" s="0" t="n">
        <f aca="false">IFERROR(SUMIFS('2016'!L:L,'2016'!F:F,A162,'2016'!C:C,B162,'2016'!D:D,"",'2016'!AA:AA,"CRO"), 0)</f>
        <v>0</v>
      </c>
      <c r="AP162" s="0" t="n">
        <f aca="false">IFERROR(AO162/AN162, 0)</f>
        <v>0</v>
      </c>
      <c r="AQ162" s="0" t="n">
        <f aca="false">SUM(AT162,AW162,AZ162)</f>
        <v>0</v>
      </c>
      <c r="AR162" s="0" t="n">
        <f aca="false">SUM(AU162,AX162,BA162)</f>
        <v>0</v>
      </c>
      <c r="AS162" s="7" t="n">
        <f aca="false">IFERROR(AR162/AQ162, 0)</f>
        <v>0</v>
      </c>
      <c r="AT162" s="0" t="n">
        <f aca="false">IFERROR(SUMIFS('2015'!$G:$G,'2015'!F:F,A162,'2015'!C:C,B162,'2015'!D:D,"",'2015'!AA:AA,"JRO",'2015'!L:L,"&lt;&gt;"), 0)</f>
        <v>0</v>
      </c>
      <c r="AU162" s="0" t="n">
        <f aca="false">IFERROR(SUMIFS('2015'!L:L,'2015'!F:F,A162,'2015'!C:C,B162,'2015'!D:D,"",'2015'!AA:AA,"JRO"), 0)</f>
        <v>0</v>
      </c>
      <c r="AV162" s="0" t="n">
        <f aca="false">IFERROR(AU162/AT162, 0)</f>
        <v>0</v>
      </c>
      <c r="AW162" s="0" t="n">
        <f aca="false">IFERROR(SUMIFS('2015'!$G:$G,'2015'!F:F,A162,'2015'!C:C,B162,'2015'!D:D,"",'2015'!AA:AA,"NRO",'2015'!L:L,"&lt;&gt;"), 0)</f>
        <v>0</v>
      </c>
      <c r="AX162" s="0" t="n">
        <f aca="false">IFERROR(SUMIFS('2015'!L:L,'2015'!F:F,A162,'2015'!C:C,B162,'2015'!D:D,"",'2015'!AA:AA,"NRO"), 0)</f>
        <v>0</v>
      </c>
      <c r="AY162" s="0" t="n">
        <f aca="false">IFERROR(AX162/AW162, 0)</f>
        <v>0</v>
      </c>
      <c r="AZ162" s="0" t="n">
        <f aca="false">IFERROR(SUMIFS('2015'!$G:$G,'2015'!F:F,A162,'2015'!C:C,B162,'2015'!D:D,"",'2015'!AA:AA,"CRO",'2015'!L:L,"&lt;&gt;"), 0)</f>
        <v>0</v>
      </c>
      <c r="BA162" s="0" t="n">
        <f aca="false">IFERROR(SUMIFS('2015'!L:L,'2015'!F:F,A162,'2015'!C:C,B162,'2015'!D:D,"",'2015'!AA:AA,"CRO"), 0)</f>
        <v>0</v>
      </c>
      <c r="BB162" s="0" t="n">
        <f aca="false">IFERROR(BA162/AZ162, 0)</f>
        <v>0</v>
      </c>
      <c r="BC162" s="0" t="n">
        <f aca="false">SUM(BF162,BI162)</f>
        <v>0</v>
      </c>
      <c r="BD162" s="0" t="n">
        <f aca="false">SUM(BG162,BJ162)</f>
        <v>0</v>
      </c>
      <c r="BE162" s="7" t="n">
        <f aca="false">IFERROR(BD162/BC162, 0)</f>
        <v>0</v>
      </c>
      <c r="BF162" s="0" t="n">
        <f aca="false">IFERROR(SUMIFS('2014'!$G:$G,'2014'!F:F,A162,'2014'!C:C,B162,'2014'!D:D,"",'2014'!AA:AA,"JRO",'2014'!L:L,"&lt;&gt;"), 0)</f>
        <v>0</v>
      </c>
      <c r="BG162" s="0" t="n">
        <f aca="false">IFERROR(SUMIFS('2014'!L:L,'2014'!F:F,A162,'2014'!C:C,B162,'2014'!D:D,"",'2014'!AA:AA,"JRO"), 0)</f>
        <v>0</v>
      </c>
      <c r="BH162" s="7" t="n">
        <f aca="false">IFERROR(BG162/BF162, 0)</f>
        <v>0</v>
      </c>
      <c r="BI162" s="0" t="n">
        <f aca="false">IFERROR(SUMIFS('2014'!$G:$G,'2014'!F:F,A162,'2014'!C:C,B162,'2014'!D:D,"",'2014'!AA:AA,"CRO",'2014'!L:L,"&lt;&gt;"), 0)</f>
        <v>0</v>
      </c>
      <c r="BJ162" s="0" t="n">
        <f aca="false">IFERROR(SUMIFS('2014'!L:L,'2014'!F:F,A162,'2014'!C:C,B162,'2014'!D:D,"",'2014'!AA:AA,"CRO"), 0)</f>
        <v>0</v>
      </c>
      <c r="BK162" s="0" t="n">
        <f aca="false">IFERROR(BJ162/BI162, 0)</f>
        <v>0</v>
      </c>
      <c r="BL162" s="0" t="n">
        <f aca="false">IFERROR(SUMIFS('2013'!$G:$G,'2013'!F:F,A162,'2013'!C:C,B162,'2013'!D:D,"",'2013'!AA:AA,"JRO",'2013'!L:L,"&lt;&gt;"), 0)</f>
        <v>0</v>
      </c>
      <c r="BM162" s="0" t="n">
        <f aca="false">IFERROR(SUMIFS('2013'!L:L,'2013'!F:F,A162,'2013'!C:C,B162,'2013'!D:D,"",'2013'!AA:AA,"JRO"), 0)</f>
        <v>0</v>
      </c>
      <c r="BN162" s="0" t="n">
        <f aca="false">IFERROR(BM162/BL162, 0)</f>
        <v>0</v>
      </c>
      <c r="BO162" s="0" t="n">
        <f aca="false">IFERROR(SUMIFS('2012'!$G:$G,'2012'!F:F,A162,'2012'!C:C,B162,'2012'!D:D,"",'2012'!AA:AA,"JRO",'2012'!L:L,"&lt;&gt;"), 0)</f>
        <v>0</v>
      </c>
      <c r="BP162" s="0" t="n">
        <f aca="false">IFERROR(SUMIFS('2012'!L:L,'2012'!F:F,A162,'2012'!C:C,B162,'2012'!D:D,"",'2012'!AA:AA,"JRO"), 0)</f>
        <v>0</v>
      </c>
      <c r="BQ162" s="0" t="n">
        <f aca="false">IFERROR(BP162/BO162, 0)</f>
        <v>0</v>
      </c>
      <c r="BR162" s="0" t="n">
        <f aca="false">IFERROR(SUMIFS('2011'!$G:$G,'2011'!F:F,A162,'2011'!C:C,B162,'2011'!D:D,"",'2011'!AA:AA,"JRO",'2011'!L:L,"&lt;&gt;"), 0)</f>
        <v>0</v>
      </c>
      <c r="BS162" s="0" t="n">
        <f aca="false">IFERROR(SUMIFS('2011'!L:L,'2011'!F:F,A162,'2011'!C:C,B162,'2011'!D:D,"",'2011'!AA:AA,"JRO"), 0)</f>
        <v>0</v>
      </c>
      <c r="BT162" s="7" t="n">
        <f aca="false">IFERROR(BS162/BR162, 0)</f>
        <v>0</v>
      </c>
      <c r="BU162" s="0" t="n">
        <f aca="false">IFERROR(SUMIFS('2010'!$G:$G,'2010'!F:F,A162,'2010'!C:C,B162,'2010'!D:D,"",'2010'!AA:AA,"JRO",'2010'!L:L,"&lt;&gt;"), 0)</f>
        <v>0</v>
      </c>
      <c r="BV162" s="0" t="n">
        <f aca="false">IFERROR(SUMIFS('2010'!L:L,'2010'!F:F,A162,'2010'!C:C,B162,'2010'!D:D,"",'2010'!AA:AA,"JRO"), 0)</f>
        <v>0</v>
      </c>
      <c r="BW162" s="7" t="n">
        <f aca="false">IFERROR(BV162/BU162, 0)</f>
        <v>0</v>
      </c>
      <c r="BX162" s="0" t="n">
        <f aca="false">IFERROR(SUMIFS('2009'!$G:$G,'2009'!F:F,A162,'2009'!C:C,B162,'2009'!D:D,"",'2009'!AA:AA,"JRO",'2009'!L:L,"&lt;&gt;"), 0)</f>
        <v>0</v>
      </c>
      <c r="BY162" s="0" t="n">
        <f aca="false">IFERROR(SUMIFS('2009'!L:L,'2009'!F:F,A162,'2009'!C:C,B162,'2009'!D:D,"",'2009'!AA:AA,"JRO"), 0)</f>
        <v>0</v>
      </c>
      <c r="BZ162" s="7" t="n">
        <f aca="false">IFERROR(BY162/BX162, 0)</f>
        <v>0</v>
      </c>
    </row>
    <row r="163" customFormat="false" ht="15" hidden="false" customHeight="false" outlineLevel="0" collapsed="false">
      <c r="A163" s="0" t="s">
        <v>97</v>
      </c>
      <c r="B163" s="18" t="s">
        <v>65</v>
      </c>
      <c r="C163" s="56" t="n">
        <f aca="false">IFERROR(AVERAGEIFS(I163:BZ163,I$2:BZ$2,"JRO escorts per deportee",I163:BZ163,"&lt;&gt;0"), 0)</f>
        <v>2.509375</v>
      </c>
      <c r="D163" s="13" t="n">
        <f aca="false">IFERROR(AVERAGEIFS(I163:BZ163,I$2:BZ$2,"NRO escorts per deportee",I163:BZ163,"&lt;&gt;0"), 0)</f>
        <v>0</v>
      </c>
      <c r="E163" s="13" t="n">
        <f aca="false">IFERROR(AVERAGEIFS(I163:BZ163,I$2:BZ$2,"CRO escorts per deportee",I163:BZ163,"&lt;&gt;0"), 0)</f>
        <v>0</v>
      </c>
      <c r="G163" s="0" t="n">
        <f aca="false">SUM(J163,M163,P163)</f>
        <v>192</v>
      </c>
      <c r="H163" s="0" t="n">
        <f aca="false">SUM(K163,N163,Q163)</f>
        <v>234</v>
      </c>
      <c r="I163" s="7" t="n">
        <f aca="false">IFERROR(H163/G163, 0)</f>
        <v>1.21875</v>
      </c>
      <c r="J163" s="0" t="n">
        <f aca="false">IFERROR(SUMIFS('2018'!$H:$H,'2018'!$C:$C,B163,'2018'!$F:$F,A163,'2018'!AA:AA,"JRO",'2018'!P:P,"&lt;&gt;")+SUMIFS('2018'!$I:$I,'2018'!$D:$D,B163,'2018'!$F:$F,A163,'2018'!AA:AA,"JRO",'2018'!Q:Q,"&lt;&gt;")+SUMIFS('2018'!$J:$J,'2018'!$E:$E,B163,'2018'!$F:$F,A163,'2018'!AA:AA,"JRO",'2018'!R:R,"&lt;&gt;"), 0)</f>
        <v>192</v>
      </c>
      <c r="K163" s="0" t="n">
        <f aca="false">IFERROR(SUMIFS('2018'!M:M,'2018'!AA:AA,"JRO",'2018'!F:F,A163,'2018'!C:C,B163)+SUMIFS('2018'!P:P,'2018'!AA:AA,"JRO",'2018'!F:F,A163,'2018'!C:C,B163)+SUMIFS('2018'!N:N,'2018'!AA:AA,"JRO",'2018'!F:F,A163,'2018'!D:D,B163)+SUMIFS('2018'!N:N,'2018'!AA:AA,"JRO",'2018'!F:F,A163,'2018'!D:D,B163)+SUMIFS('2018'!O:O,'2018'!AA:AA,"JRO",'2018'!F:F,A163,'2018'!E:E,B163)+SUMIFS('2018'!R:R,'2018'!AA:AA,"JRO",'2018'!F:F,A163,'2018'!E:E,B163), 0)</f>
        <v>234</v>
      </c>
      <c r="L163" s="7" t="n">
        <f aca="false">IFERROR(K163/J163, 0)</f>
        <v>1.21875</v>
      </c>
      <c r="M163" s="0" t="n">
        <f aca="false">IFERROR(SUMIFS('2018'!$H:$H,'2018'!$C:$C,B163,'2018'!$F:$F,A163,'2018'!AA:AA,"NRO",'2018'!P:P,"&lt;&gt;")+SUMIFS('2018'!$I:$I,'2018'!$D:$D,B163,'2018'!$F:$F,A163,'2018'!AA:AA,"NRO",'2018'!Q:Q,"&lt;&gt;")+SUMIFS('2018'!$J:$J,'2018'!$E:$E,B163,'2018'!$F:$F,A163,'2018'!AA:AA,"NRO",'2018'!R:R,"&lt;&gt;"), 0)</f>
        <v>0</v>
      </c>
      <c r="N163" s="0" t="n">
        <f aca="false">IFERROR(SUMIFS('2018'!M:M,'2018'!AA:AA,"NRO",'2018'!F:F,A163,'2018'!C:C,B163)+SUMIFS('2018'!P:P,'2018'!AA:AA,"NRO",'2018'!F:F,A163,'2018'!C:C,B163)+SUMIFS('2018'!N:N,'2018'!AA:AA,"NRO",'2018'!F:F,A163,'2018'!D:D,B163)+SUMIFS('2018'!N:N,'2018'!AA:AA,"NRO",'2018'!F:F,A163,'2018'!D:D,B163)+SUMIFS('2018'!O:O,'2018'!AA:AA,"NRO",'2018'!F:F,A163,'2018'!E:E,B163)+SUMIFS('2018'!R:R,'2018'!AA:AA,"NRO",'2018'!F:F,A163,'2018'!E:E,B163), 0)</f>
        <v>0</v>
      </c>
      <c r="O163" s="7" t="n">
        <f aca="false">IFERROR(N163/M163, 0)</f>
        <v>0</v>
      </c>
      <c r="P163" s="0" t="n">
        <f aca="false">IFERROR(SUMIFS('2018'!$H:$H,'2018'!$C:$C,B163,'2018'!$F:$F,A163,'2018'!AA:AA,"CRO")+SUMIFS('2018'!$I:$I,'2018'!$D:$D,B163,'2018'!$F:$F,A163,'2018'!AA:AA,"CRO")+SUMIFS('2018'!$J:$J,'2018'!$E:$E,B163,'2018'!$F:$F,A163,'2018'!AA:AA,"CRO"), 0)</f>
        <v>0</v>
      </c>
      <c r="Q163" s="0" t="n">
        <f aca="false">IFERROR(SUMIFS('2018'!M:M,'2018'!AA:AA,"CRO",'2018'!F:F,A163,'2018'!C:C,B163)+SUMIFS('2018'!P:P,'2018'!AA:AA,"CRO",'2018'!F:F,A163,'2018'!C:C,B163)+SUMIFS('2018'!N:N,'2018'!AA:AA,"CRO",'2018'!F:F,A163,'2018'!D:D,B163)+SUMIFS('2018'!N:N,'2018'!AA:AA,"CRO",'2018'!F:F,A163,'2018'!D:D,B163)+SUMIFS('2018'!O:O,'2018'!AA:AA,"CRO",'2018'!F:F,A163,'2018'!E:E,B163)+SUMIFS('2018'!R:R,'2018'!AA:AA,"CRO",'2018'!F:F,A163,'2018'!E:E,B163), 0)</f>
        <v>0</v>
      </c>
      <c r="R163" s="7" t="n">
        <f aca="false">IFERROR(Q163/P163, 0)</f>
        <v>0</v>
      </c>
      <c r="S163" s="7" t="n">
        <f aca="false">SUM(V163,Y163,AB163)</f>
        <v>0</v>
      </c>
      <c r="T163" s="7" t="n">
        <f aca="false">SUM(W163,Z163,AC163)</f>
        <v>0</v>
      </c>
      <c r="U163" s="7" t="n">
        <f aca="false">IFERROR(T163/S163, 0)</f>
        <v>0</v>
      </c>
      <c r="V163" s="0" t="n">
        <f aca="false">SUMIFS('2017'!$H:$H,'2017'!$C:$C,B163,'2017'!$F:$F,A163,'2017'!AA:AA,"JRO",'2017'!P:P,"&lt;&gt;")+SUMIFS('2017'!$I:$I,'2017'!$D:$D,B163,'2017'!$F:$F,A163,'2017'!AA:AA,"JRO",'2017'!Q:Q,"&lt;&gt;")+SUMIFS('2017'!$J:$J,'2017'!$E:$E,B163,'2017'!$F:$F,A163,'2017'!AA:AA,"JRO",'2017'!R:R,"&lt;&gt;")</f>
        <v>0</v>
      </c>
      <c r="W163" s="0" t="n">
        <f aca="false">IFERROR(SUMIFS('2017'!M:M,'2017'!AA:AA,"JRO",'2017'!F:F,A163,'2017'!C:C,B163)+SUMIFS('2017'!P:P,'2017'!AA:AA,"JRO",'2017'!F:F,A163,'2017'!C:C,B163)+SUMIFS('2017'!N:N,'2017'!AA:AA,"JRO",'2017'!F:F,A163,'2017'!D:D,B163)+SUMIFS('2017'!N:N,'2017'!AA:AA,"JRO",'2017'!F:F,A163,'2017'!D:D,B163)+SUMIFS('2017'!O:O,'2017'!AA:AA,"JRO",'2017'!F:F,A163,'2017'!E:E,B163)+SUMIFS('2017'!R:R,'2017'!AA:AA,"JRO",'2017'!F:F,A163,'2017'!E:E,B163), 0)</f>
        <v>0</v>
      </c>
      <c r="X163" s="7" t="n">
        <f aca="false">IFERROR(W163/V163, 0)</f>
        <v>0</v>
      </c>
      <c r="Y163" s="0" t="n">
        <f aca="false">IFERROR(SUMIFS('2017'!$H:$H,'2017'!$C:$C,B163,'2017'!$F:$F,A163,'2017'!AA:AA,"NRO",'2017'!P:P,"&lt;&gt;")+SUMIFS('2017'!$I:$I,'2017'!$D:$D,B163,'2017'!$F:$F,A163,'2017'!AA:AA,"NRO",'2017'!Q:Q,"&lt;&gt;")+SUMIFS('2017'!$J:$J,'2017'!$E:$E,B163,'2017'!$F:$F,A163,'2017'!AA:AA,"NRO",'2017'!R:R,"&lt;&gt;"), 0)</f>
        <v>0</v>
      </c>
      <c r="Z163" s="0" t="n">
        <f aca="false">IFERROR(SUMIFS('2017'!M:M,'2017'!AA:AA,"NRO",'2017'!F:F,A163,'2017'!C:C,B163)+SUMIFS('2017'!P:P,'2017'!AA:AA,"NRO",'2017'!F:F,A163,'2017'!C:C,B163)+SUMIFS('2017'!N:N,'2017'!AA:AA,"NRO",'2017'!F:F,A163,'2017'!D:D,B163)+SUMIFS('2017'!N:N,'2017'!AA:AA,"NRO",'2017'!F:F,A163,'2017'!D:D,B163)+SUMIFS('2017'!O:O,'2017'!AA:AA,"NRO",'2017'!F:F,A163,'2017'!E:E,B163)+SUMIFS('2017'!R:R,'2017'!AA:AA,"NRO",'2017'!F:F,A163,'2017'!E:E,B163), 0)</f>
        <v>0</v>
      </c>
      <c r="AA163" s="7" t="n">
        <f aca="false">IFERROR(Z163/Y163, 0)</f>
        <v>0</v>
      </c>
      <c r="AB163" s="0" t="n">
        <f aca="false">IFERROR(SUMIFS('2017'!$H:$H,'2017'!$C:$C,B163,'2017'!$F:$F,A163,'2017'!AA:AA,"CRO",'2017'!P:P,"&lt;&gt;")+SUMIFS('2017'!$I:$I,'2017'!$D:$D,B163,'2017'!$F:$F,A163,'2017'!AA:AA,"CRO",'2017'!Q:Q,"&lt;&gt;")+SUMIFS('2017'!$J:$J,'2017'!$E:$E,B163,'2017'!$F:$F,A163,'2017'!AA:AA,"CRO",'2017'!R:R,"&lt;&gt;"), 0)</f>
        <v>0</v>
      </c>
      <c r="AC163" s="0" t="n">
        <f aca="false">IFERROR(SUMIFS('2017'!M:M,'2017'!AA:AA,"CRO",'2017'!F:F,A163,'2017'!C:C,B163)+SUMIFS('2017'!P:P,'2017'!AA:AA,"CRO",'2017'!F:F,A163,'2017'!C:C,B163)+SUMIFS('2017'!N:N,'2017'!AA:AA,"CRO",'2017'!F:F,A163,'2017'!D:D,B163)+SUMIFS('2017'!N:N,'2017'!AA:AA,"CRO",'2017'!F:F,A163,'2017'!D:D,B163)+SUMIFS('2017'!O:O,'2017'!AA:AA,"CRO",'2017'!F:F,A163,'2017'!E:E,B163)+SUMIFS('2017'!R:R,'2017'!AA:AA,"CRO",'2017'!F:F,A163,'2017'!E:E,B163), 0)</f>
        <v>0</v>
      </c>
      <c r="AD163" s="0" t="n">
        <f aca="false">IFERROR(AC163/AB163, 0)</f>
        <v>0</v>
      </c>
      <c r="AE163" s="0" t="n">
        <f aca="false">SUM(AH163,AK163,AN163)</f>
        <v>5</v>
      </c>
      <c r="AF163" s="0" t="n">
        <f aca="false">SUM(AI163,AL163,AO163)</f>
        <v>19</v>
      </c>
      <c r="AG163" s="7" t="n">
        <f aca="false">IFERROR(AF163/AE163, 0)</f>
        <v>3.8</v>
      </c>
      <c r="AH163" s="0" t="n">
        <f aca="false">IFERROR(SUMIFS('2016'!$G:$G,'2016'!F:F,A163,'2016'!C:C,B163,'2016'!D:D,"",'2016'!AA:AA,"JRO",'2016'!L:L,"&lt;&gt;"), 0)</f>
        <v>5</v>
      </c>
      <c r="AI163" s="0" t="n">
        <f aca="false">IFERROR(SUMIFS('2016'!L:L,'2016'!F:F,A163,'2016'!C:C,B163,'2016'!D:D,"",'2016'!AA:AA,"JRO"), 0)</f>
        <v>19</v>
      </c>
      <c r="AJ163" s="7" t="n">
        <f aca="false">IFERROR(AI163/AH163, 0)</f>
        <v>3.8</v>
      </c>
      <c r="AK163" s="0" t="n">
        <f aca="false">IFERROR(SUMIFS('2016'!$G:$G,'2016'!F:F,A163,'2016'!C:C,B163,'2016'!D:D,"",'2016'!AA:AA,"NRO",'2016'!L:L,"&lt;&gt;"), 0)</f>
        <v>0</v>
      </c>
      <c r="AL163" s="0" t="n">
        <f aca="false">IFERROR(SUMIFS('2016'!L:L,'2016'!F:F,A163,'2016'!C:C,B163,'2016'!D:D,"",'2016'!AA:AA,"NRO"), 0)</f>
        <v>0</v>
      </c>
      <c r="AM163" s="0" t="n">
        <f aca="false">IFERROR(AL163/AK163, 0)</f>
        <v>0</v>
      </c>
      <c r="AN163" s="0" t="n">
        <f aca="false">IFERROR(SUMIFS('2016'!$G:$G,'2016'!F:F,A163,'2016'!C:C,B163,'2016'!D:D,"",'2016'!AA:AA,"CRO",'2016'!L:L,"&lt;&gt;"), 0)</f>
        <v>0</v>
      </c>
      <c r="AO163" s="0" t="n">
        <f aca="false">IFERROR(SUMIFS('2016'!L:L,'2016'!F:F,A163,'2016'!C:C,B163,'2016'!D:D,"",'2016'!AA:AA,"CRO"), 0)</f>
        <v>0</v>
      </c>
      <c r="AP163" s="0" t="n">
        <f aca="false">IFERROR(AO163/AN163, 0)</f>
        <v>0</v>
      </c>
      <c r="AQ163" s="0" t="n">
        <f aca="false">SUM(AT163,AW163,AZ163)</f>
        <v>0</v>
      </c>
      <c r="AR163" s="0" t="n">
        <f aca="false">SUM(AU163,AX163,BA163)</f>
        <v>0</v>
      </c>
      <c r="AS163" s="7" t="n">
        <f aca="false">IFERROR(AR163/AQ163, 0)</f>
        <v>0</v>
      </c>
      <c r="AT163" s="0" t="n">
        <f aca="false">IFERROR(SUMIFS('2015'!$G:$G,'2015'!F:F,A163,'2015'!C:C,B163,'2015'!D:D,"",'2015'!AA:AA,"JRO",'2015'!L:L,"&lt;&gt;"), 0)</f>
        <v>0</v>
      </c>
      <c r="AU163" s="0" t="n">
        <f aca="false">IFERROR(SUMIFS('2015'!L:L,'2015'!F:F,A163,'2015'!C:C,B163,'2015'!D:D,"",'2015'!AA:AA,"JRO"), 0)</f>
        <v>0</v>
      </c>
      <c r="AV163" s="0" t="n">
        <f aca="false">IFERROR(AU163/AT163, 0)</f>
        <v>0</v>
      </c>
      <c r="AW163" s="0" t="n">
        <f aca="false">IFERROR(SUMIFS('2015'!$G:$G,'2015'!F:F,A163,'2015'!C:C,B163,'2015'!D:D,"",'2015'!AA:AA,"NRO",'2015'!L:L,"&lt;&gt;"), 0)</f>
        <v>0</v>
      </c>
      <c r="AX163" s="0" t="n">
        <f aca="false">IFERROR(SUMIFS('2015'!L:L,'2015'!F:F,A163,'2015'!C:C,B163,'2015'!D:D,"",'2015'!AA:AA,"NRO"), 0)</f>
        <v>0</v>
      </c>
      <c r="AY163" s="0" t="n">
        <f aca="false">IFERROR(AX163/AW163, 0)</f>
        <v>0</v>
      </c>
      <c r="AZ163" s="0" t="n">
        <f aca="false">IFERROR(SUMIFS('2015'!$G:$G,'2015'!F:F,A163,'2015'!C:C,B163,'2015'!D:D,"",'2015'!AA:AA,"CRO",'2015'!L:L,"&lt;&gt;"), 0)</f>
        <v>0</v>
      </c>
      <c r="BA163" s="0" t="n">
        <f aca="false">IFERROR(SUMIFS('2015'!L:L,'2015'!F:F,A163,'2015'!C:C,B163,'2015'!D:D,"",'2015'!AA:AA,"CRO"), 0)</f>
        <v>0</v>
      </c>
      <c r="BB163" s="0" t="n">
        <f aca="false">IFERROR(BA163/AZ163, 0)</f>
        <v>0</v>
      </c>
      <c r="BC163" s="0" t="n">
        <f aca="false">SUM(BF163,BI163)</f>
        <v>0</v>
      </c>
      <c r="BD163" s="0" t="n">
        <f aca="false">SUM(BG163,BJ163)</f>
        <v>0</v>
      </c>
      <c r="BE163" s="7" t="n">
        <f aca="false">IFERROR(BD163/BC163, 0)</f>
        <v>0</v>
      </c>
      <c r="BF163" s="0" t="n">
        <f aca="false">IFERROR(SUMIFS('2014'!$G:$G,'2014'!F:F,A163,'2014'!C:C,B163,'2014'!D:D,"",'2014'!AA:AA,"JRO",'2014'!L:L,"&lt;&gt;"), 0)</f>
        <v>0</v>
      </c>
      <c r="BG163" s="0" t="n">
        <f aca="false">IFERROR(SUMIFS('2014'!L:L,'2014'!F:F,A163,'2014'!C:C,B163,'2014'!D:D,"",'2014'!AA:AA,"JRO"), 0)</f>
        <v>0</v>
      </c>
      <c r="BH163" s="7" t="n">
        <f aca="false">IFERROR(BG163/BF163, 0)</f>
        <v>0</v>
      </c>
      <c r="BI163" s="0" t="n">
        <f aca="false">IFERROR(SUMIFS('2014'!$G:$G,'2014'!F:F,A163,'2014'!C:C,B163,'2014'!D:D,"",'2014'!AA:AA,"CRO",'2014'!L:L,"&lt;&gt;"), 0)</f>
        <v>0</v>
      </c>
      <c r="BJ163" s="0" t="n">
        <f aca="false">IFERROR(SUMIFS('2014'!L:L,'2014'!F:F,A163,'2014'!C:C,B163,'2014'!D:D,"",'2014'!AA:AA,"CRO"), 0)</f>
        <v>0</v>
      </c>
      <c r="BK163" s="0" t="n">
        <f aca="false">IFERROR(BJ163/BI163, 0)</f>
        <v>0</v>
      </c>
      <c r="BL163" s="0" t="n">
        <f aca="false">IFERROR(SUMIFS('2013'!$G:$G,'2013'!F:F,A163,'2013'!C:C,B163,'2013'!D:D,"",'2013'!AA:AA,"JRO",'2013'!L:L,"&lt;&gt;"), 0)</f>
        <v>0</v>
      </c>
      <c r="BM163" s="0" t="n">
        <f aca="false">IFERROR(SUMIFS('2013'!L:L,'2013'!F:F,A163,'2013'!C:C,B163,'2013'!D:D,"",'2013'!AA:AA,"JRO"), 0)</f>
        <v>0</v>
      </c>
      <c r="BN163" s="0" t="n">
        <f aca="false">IFERROR(BM163/BL163, 0)</f>
        <v>0</v>
      </c>
      <c r="BO163" s="0" t="n">
        <f aca="false">IFERROR(SUMIFS('2012'!$G:$G,'2012'!F:F,A163,'2012'!C:C,B163,'2012'!D:D,"",'2012'!AA:AA,"JRO",'2012'!L:L,"&lt;&gt;"), 0)</f>
        <v>0</v>
      </c>
      <c r="BP163" s="0" t="n">
        <f aca="false">IFERROR(SUMIFS('2012'!L:L,'2012'!F:F,A163,'2012'!C:C,B163,'2012'!D:D,"",'2012'!AA:AA,"JRO"), 0)</f>
        <v>0</v>
      </c>
      <c r="BQ163" s="0" t="n">
        <f aca="false">IFERROR(BP163/BO163, 0)</f>
        <v>0</v>
      </c>
      <c r="BR163" s="0" t="n">
        <f aca="false">IFERROR(SUMIFS('2011'!$G:$G,'2011'!F:F,A163,'2011'!C:C,B163,'2011'!D:D,"",'2011'!AA:AA,"JRO",'2011'!L:L,"&lt;&gt;"), 0)</f>
        <v>0</v>
      </c>
      <c r="BS163" s="0" t="n">
        <f aca="false">IFERROR(SUMIFS('2011'!L:L,'2011'!F:F,A163,'2011'!C:C,B163,'2011'!D:D,"",'2011'!AA:AA,"JRO"), 0)</f>
        <v>0</v>
      </c>
      <c r="BT163" s="7" t="n">
        <f aca="false">IFERROR(BS163/BR163, 0)</f>
        <v>0</v>
      </c>
      <c r="BU163" s="0" t="n">
        <f aca="false">IFERROR(SUMIFS('2010'!$G:$G,'2010'!F:F,A163,'2010'!C:C,B163,'2010'!D:D,"",'2010'!AA:AA,"JRO",'2010'!L:L,"&lt;&gt;"), 0)</f>
        <v>0</v>
      </c>
      <c r="BV163" s="0" t="n">
        <f aca="false">IFERROR(SUMIFS('2010'!L:L,'2010'!F:F,A163,'2010'!C:C,B163,'2010'!D:D,"",'2010'!AA:AA,"JRO"), 0)</f>
        <v>0</v>
      </c>
      <c r="BW163" s="7" t="n">
        <f aca="false">IFERROR(BV163/BU163, 0)</f>
        <v>0</v>
      </c>
      <c r="BX163" s="0" t="n">
        <f aca="false">IFERROR(SUMIFS('2009'!$G:$G,'2009'!F:F,A163,'2009'!C:C,B163,'2009'!D:D,"",'2009'!AA:AA,"JRO",'2009'!L:L,"&lt;&gt;"), 0)</f>
        <v>0</v>
      </c>
      <c r="BY163" s="0" t="n">
        <f aca="false">IFERROR(SUMIFS('2009'!L:L,'2009'!F:F,A163,'2009'!C:C,B163,'2009'!D:D,"",'2009'!AA:AA,"JRO"), 0)</f>
        <v>0</v>
      </c>
      <c r="BZ163" s="7" t="n">
        <f aca="false">IFERROR(BY163/BX163, 0)</f>
        <v>0</v>
      </c>
    </row>
    <row r="164" customFormat="false" ht="15" hidden="false" customHeight="false" outlineLevel="0" collapsed="false">
      <c r="A164" s="0" t="s">
        <v>97</v>
      </c>
      <c r="B164" s="13" t="s">
        <v>58</v>
      </c>
      <c r="C164" s="56" t="n">
        <f aca="false">IFERROR(AVERAGEIFS(I164:BZ164,I$2:BZ$2,"JRO escorts per deportee",I164:BZ164,"&lt;&gt;0"), 0)</f>
        <v>3.33333333333333</v>
      </c>
      <c r="D164" s="13" t="n">
        <f aca="false">IFERROR(AVERAGEIFS(I164:BZ164,I$2:BZ$2,"NRO escorts per deportee",I164:BZ164,"&lt;&gt;0"), 0)</f>
        <v>0</v>
      </c>
      <c r="E164" s="13" t="n">
        <f aca="false">IFERROR(AVERAGEIFS(I164:BZ164,I$2:BZ$2,"CRO escorts per deportee",I164:BZ164,"&lt;&gt;0"), 0)</f>
        <v>0</v>
      </c>
      <c r="G164" s="0" t="n">
        <f aca="false">SUM(J164,M164,P164)</f>
        <v>3</v>
      </c>
      <c r="H164" s="0" t="n">
        <f aca="false">SUM(K164,N164,Q164)</f>
        <v>10</v>
      </c>
      <c r="I164" s="7" t="n">
        <f aca="false">IFERROR(H164/G164, 0)</f>
        <v>3.33333333333333</v>
      </c>
      <c r="J164" s="0" t="n">
        <f aca="false">IFERROR(SUMIFS('2018'!$H:$H,'2018'!$C:$C,B164,'2018'!$F:$F,A164,'2018'!AA:AA,"JRO",'2018'!P:P,"&lt;&gt;")+SUMIFS('2018'!$I:$I,'2018'!$D:$D,B164,'2018'!$F:$F,A164,'2018'!AA:AA,"JRO",'2018'!Q:Q,"&lt;&gt;")+SUMIFS('2018'!$J:$J,'2018'!$E:$E,B164,'2018'!$F:$F,A164,'2018'!AA:AA,"JRO",'2018'!R:R,"&lt;&gt;"), 0)</f>
        <v>3</v>
      </c>
      <c r="K164" s="0" t="n">
        <f aca="false">IFERROR(SUMIFS('2018'!M:M,'2018'!AA:AA,"JRO",'2018'!F:F,A164,'2018'!C:C,B164)+SUMIFS('2018'!P:P,'2018'!AA:AA,"JRO",'2018'!F:F,A164,'2018'!C:C,B164)+SUMIFS('2018'!N:N,'2018'!AA:AA,"JRO",'2018'!F:F,A164,'2018'!D:D,B164)+SUMIFS('2018'!N:N,'2018'!AA:AA,"JRO",'2018'!F:F,A164,'2018'!D:D,B164)+SUMIFS('2018'!O:O,'2018'!AA:AA,"JRO",'2018'!F:F,A164,'2018'!E:E,B164)+SUMIFS('2018'!R:R,'2018'!AA:AA,"JRO",'2018'!F:F,A164,'2018'!E:E,B164), 0)</f>
        <v>10</v>
      </c>
      <c r="L164" s="7" t="n">
        <f aca="false">IFERROR(K164/J164, 0)</f>
        <v>3.33333333333333</v>
      </c>
      <c r="M164" s="0" t="n">
        <f aca="false">IFERROR(SUMIFS('2018'!$H:$H,'2018'!$C:$C,B164,'2018'!$F:$F,A164,'2018'!AA:AA,"NRO",'2018'!P:P,"&lt;&gt;")+SUMIFS('2018'!$I:$I,'2018'!$D:$D,B164,'2018'!$F:$F,A164,'2018'!AA:AA,"NRO",'2018'!Q:Q,"&lt;&gt;")+SUMIFS('2018'!$J:$J,'2018'!$E:$E,B164,'2018'!$F:$F,A164,'2018'!AA:AA,"NRO",'2018'!R:R,"&lt;&gt;"), 0)</f>
        <v>0</v>
      </c>
      <c r="N164" s="0" t="n">
        <f aca="false">IFERROR(SUMIFS('2018'!M:M,'2018'!AA:AA,"NRO",'2018'!F:F,A164,'2018'!C:C,B164)+SUMIFS('2018'!P:P,'2018'!AA:AA,"NRO",'2018'!F:F,A164,'2018'!C:C,B164)+SUMIFS('2018'!N:N,'2018'!AA:AA,"NRO",'2018'!F:F,A164,'2018'!D:D,B164)+SUMIFS('2018'!N:N,'2018'!AA:AA,"NRO",'2018'!F:F,A164,'2018'!D:D,B164)+SUMIFS('2018'!O:O,'2018'!AA:AA,"NRO",'2018'!F:F,A164,'2018'!E:E,B164)+SUMIFS('2018'!R:R,'2018'!AA:AA,"NRO",'2018'!F:F,A164,'2018'!E:E,B164), 0)</f>
        <v>0</v>
      </c>
      <c r="O164" s="7" t="n">
        <f aca="false">IFERROR(N164/M164, 0)</f>
        <v>0</v>
      </c>
      <c r="P164" s="0" t="n">
        <f aca="false">IFERROR(SUMIFS('2018'!$H:$H,'2018'!$C:$C,B164,'2018'!$F:$F,A164,'2018'!AA:AA,"CRO")+SUMIFS('2018'!$I:$I,'2018'!$D:$D,B164,'2018'!$F:$F,A164,'2018'!AA:AA,"CRO")+SUMIFS('2018'!$J:$J,'2018'!$E:$E,B164,'2018'!$F:$F,A164,'2018'!AA:AA,"CRO"), 0)</f>
        <v>0</v>
      </c>
      <c r="Q164" s="0" t="n">
        <f aca="false">IFERROR(SUMIFS('2018'!M:M,'2018'!AA:AA,"CRO",'2018'!F:F,A164,'2018'!C:C,B164)+SUMIFS('2018'!P:P,'2018'!AA:AA,"CRO",'2018'!F:F,A164,'2018'!C:C,B164)+SUMIFS('2018'!N:N,'2018'!AA:AA,"CRO",'2018'!F:F,A164,'2018'!D:D,B164)+SUMIFS('2018'!N:N,'2018'!AA:AA,"CRO",'2018'!F:F,A164,'2018'!D:D,B164)+SUMIFS('2018'!O:O,'2018'!AA:AA,"CRO",'2018'!F:F,A164,'2018'!E:E,B164)+SUMIFS('2018'!R:R,'2018'!AA:AA,"CRO",'2018'!F:F,A164,'2018'!E:E,B164), 0)</f>
        <v>0</v>
      </c>
      <c r="R164" s="7" t="n">
        <f aca="false">IFERROR(Q164/P164, 0)</f>
        <v>0</v>
      </c>
      <c r="S164" s="7" t="n">
        <f aca="false">SUM(V164,Y164,AB164)</f>
        <v>0</v>
      </c>
      <c r="T164" s="7" t="n">
        <f aca="false">SUM(W164,Z164,AC164)</f>
        <v>0</v>
      </c>
      <c r="U164" s="7" t="n">
        <f aca="false">IFERROR(T164/S164, 0)</f>
        <v>0</v>
      </c>
      <c r="V164" s="0" t="n">
        <f aca="false">SUMIFS('2017'!$H:$H,'2017'!$C:$C,B164,'2017'!$F:$F,A164,'2017'!AA:AA,"JRO",'2017'!P:P,"&lt;&gt;")+SUMIFS('2017'!$I:$I,'2017'!$D:$D,B164,'2017'!$F:$F,A164,'2017'!AA:AA,"JRO",'2017'!Q:Q,"&lt;&gt;")+SUMIFS('2017'!$J:$J,'2017'!$E:$E,B164,'2017'!$F:$F,A164,'2017'!AA:AA,"JRO",'2017'!R:R,"&lt;&gt;")</f>
        <v>0</v>
      </c>
      <c r="W164" s="0" t="n">
        <f aca="false">IFERROR(SUMIFS('2017'!M:M,'2017'!AA:AA,"JRO",'2017'!F:F,A164,'2017'!C:C,B164)+SUMIFS('2017'!P:P,'2017'!AA:AA,"JRO",'2017'!F:F,A164,'2017'!C:C,B164)+SUMIFS('2017'!N:N,'2017'!AA:AA,"JRO",'2017'!F:F,A164,'2017'!D:D,B164)+SUMIFS('2017'!N:N,'2017'!AA:AA,"JRO",'2017'!F:F,A164,'2017'!D:D,B164)+SUMIFS('2017'!O:O,'2017'!AA:AA,"JRO",'2017'!F:F,A164,'2017'!E:E,B164)+SUMIFS('2017'!R:R,'2017'!AA:AA,"JRO",'2017'!F:F,A164,'2017'!E:E,B164), 0)</f>
        <v>0</v>
      </c>
      <c r="X164" s="7" t="n">
        <f aca="false">IFERROR(W164/V164, 0)</f>
        <v>0</v>
      </c>
      <c r="Y164" s="0" t="n">
        <f aca="false">IFERROR(SUMIFS('2017'!$H:$H,'2017'!$C:$C,B164,'2017'!$F:$F,A164,'2017'!AA:AA,"NRO",'2017'!P:P,"&lt;&gt;")+SUMIFS('2017'!$I:$I,'2017'!$D:$D,B164,'2017'!$F:$F,A164,'2017'!AA:AA,"NRO",'2017'!Q:Q,"&lt;&gt;")+SUMIFS('2017'!$J:$J,'2017'!$E:$E,B164,'2017'!$F:$F,A164,'2017'!AA:AA,"NRO",'2017'!R:R,"&lt;&gt;"), 0)</f>
        <v>0</v>
      </c>
      <c r="Z164" s="0" t="n">
        <f aca="false">IFERROR(SUMIFS('2017'!M:M,'2017'!AA:AA,"NRO",'2017'!F:F,A164,'2017'!C:C,B164)+SUMIFS('2017'!P:P,'2017'!AA:AA,"NRO",'2017'!F:F,A164,'2017'!C:C,B164)+SUMIFS('2017'!N:N,'2017'!AA:AA,"NRO",'2017'!F:F,A164,'2017'!D:D,B164)+SUMIFS('2017'!N:N,'2017'!AA:AA,"NRO",'2017'!F:F,A164,'2017'!D:D,B164)+SUMIFS('2017'!O:O,'2017'!AA:AA,"NRO",'2017'!F:F,A164,'2017'!E:E,B164)+SUMIFS('2017'!R:R,'2017'!AA:AA,"NRO",'2017'!F:F,A164,'2017'!E:E,B164), 0)</f>
        <v>0</v>
      </c>
      <c r="AA164" s="7" t="n">
        <f aca="false">IFERROR(Z164/Y164, 0)</f>
        <v>0</v>
      </c>
      <c r="AB164" s="0" t="n">
        <f aca="false">IFERROR(SUMIFS('2017'!$H:$H,'2017'!$C:$C,B164,'2017'!$F:$F,A164,'2017'!AA:AA,"CRO",'2017'!P:P,"&lt;&gt;")+SUMIFS('2017'!$I:$I,'2017'!$D:$D,B164,'2017'!$F:$F,A164,'2017'!AA:AA,"CRO",'2017'!Q:Q,"&lt;&gt;")+SUMIFS('2017'!$J:$J,'2017'!$E:$E,B164,'2017'!$F:$F,A164,'2017'!AA:AA,"CRO",'2017'!R:R,"&lt;&gt;"), 0)</f>
        <v>0</v>
      </c>
      <c r="AC164" s="0" t="n">
        <f aca="false">IFERROR(SUMIFS('2017'!M:M,'2017'!AA:AA,"CRO",'2017'!F:F,A164,'2017'!C:C,B164)+SUMIFS('2017'!P:P,'2017'!AA:AA,"CRO",'2017'!F:F,A164,'2017'!C:C,B164)+SUMIFS('2017'!N:N,'2017'!AA:AA,"CRO",'2017'!F:F,A164,'2017'!D:D,B164)+SUMIFS('2017'!N:N,'2017'!AA:AA,"CRO",'2017'!F:F,A164,'2017'!D:D,B164)+SUMIFS('2017'!O:O,'2017'!AA:AA,"CRO",'2017'!F:F,A164,'2017'!E:E,B164)+SUMIFS('2017'!R:R,'2017'!AA:AA,"CRO",'2017'!F:F,A164,'2017'!E:E,B164), 0)</f>
        <v>0</v>
      </c>
      <c r="AD164" s="0" t="n">
        <f aca="false">IFERROR(AC164/AB164, 0)</f>
        <v>0</v>
      </c>
      <c r="AE164" s="0" t="n">
        <f aca="false">SUM(AH164,AK164,AN164)</f>
        <v>0</v>
      </c>
      <c r="AF164" s="0" t="n">
        <f aca="false">SUM(AI164,AL164,AO164)</f>
        <v>0</v>
      </c>
      <c r="AG164" s="7" t="n">
        <f aca="false">IFERROR(AF164/AE164, 0)</f>
        <v>0</v>
      </c>
      <c r="AH164" s="0" t="n">
        <f aca="false">IFERROR(SUMIFS('2016'!$G:$G,'2016'!F:F,A164,'2016'!C:C,B164,'2016'!D:D,"",'2016'!AA:AA,"JRO",'2016'!L:L,"&lt;&gt;"), 0)</f>
        <v>0</v>
      </c>
      <c r="AI164" s="0" t="n">
        <f aca="false">IFERROR(SUMIFS('2016'!L:L,'2016'!F:F,A164,'2016'!C:C,B164,'2016'!D:D,"",'2016'!AA:AA,"JRO"), 0)</f>
        <v>0</v>
      </c>
      <c r="AJ164" s="7" t="n">
        <f aca="false">IFERROR(AI164/AH164, 0)</f>
        <v>0</v>
      </c>
      <c r="AK164" s="0" t="n">
        <f aca="false">IFERROR(SUMIFS('2016'!$G:$G,'2016'!F:F,A164,'2016'!C:C,B164,'2016'!D:D,"",'2016'!AA:AA,"NRO",'2016'!L:L,"&lt;&gt;"), 0)</f>
        <v>0</v>
      </c>
      <c r="AL164" s="0" t="n">
        <f aca="false">IFERROR(SUMIFS('2016'!L:L,'2016'!F:F,A164,'2016'!C:C,B164,'2016'!D:D,"",'2016'!AA:AA,"NRO"), 0)</f>
        <v>0</v>
      </c>
      <c r="AM164" s="0" t="n">
        <f aca="false">IFERROR(AL164/AK164, 0)</f>
        <v>0</v>
      </c>
      <c r="AN164" s="0" t="n">
        <f aca="false">IFERROR(SUMIFS('2016'!$G:$G,'2016'!F:F,A164,'2016'!C:C,B164,'2016'!D:D,"",'2016'!AA:AA,"CRO",'2016'!L:L,"&lt;&gt;"), 0)</f>
        <v>0</v>
      </c>
      <c r="AO164" s="0" t="n">
        <f aca="false">IFERROR(SUMIFS('2016'!L:L,'2016'!F:F,A164,'2016'!C:C,B164,'2016'!D:D,"",'2016'!AA:AA,"CRO"), 0)</f>
        <v>0</v>
      </c>
      <c r="AP164" s="0" t="n">
        <f aca="false">IFERROR(AO164/AN164, 0)</f>
        <v>0</v>
      </c>
      <c r="AQ164" s="0" t="n">
        <f aca="false">SUM(AT164,AW164,AZ164)</f>
        <v>0</v>
      </c>
      <c r="AR164" s="0" t="n">
        <f aca="false">SUM(AU164,AX164,BA164)</f>
        <v>0</v>
      </c>
      <c r="AS164" s="7" t="n">
        <f aca="false">IFERROR(AR164/AQ164, 0)</f>
        <v>0</v>
      </c>
      <c r="AT164" s="0" t="n">
        <f aca="false">IFERROR(SUMIFS('2015'!$G:$G,'2015'!F:F,A164,'2015'!C:C,B164,'2015'!D:D,"",'2015'!AA:AA,"JRO",'2015'!L:L,"&lt;&gt;"), 0)</f>
        <v>0</v>
      </c>
      <c r="AU164" s="0" t="n">
        <f aca="false">IFERROR(SUMIFS('2015'!L:L,'2015'!F:F,A164,'2015'!C:C,B164,'2015'!D:D,"",'2015'!AA:AA,"JRO"), 0)</f>
        <v>0</v>
      </c>
      <c r="AV164" s="0" t="n">
        <f aca="false">IFERROR(AU164/AT164, 0)</f>
        <v>0</v>
      </c>
      <c r="AW164" s="0" t="n">
        <f aca="false">IFERROR(SUMIFS('2015'!$G:$G,'2015'!F:F,A164,'2015'!C:C,B164,'2015'!D:D,"",'2015'!AA:AA,"NRO",'2015'!L:L,"&lt;&gt;"), 0)</f>
        <v>0</v>
      </c>
      <c r="AX164" s="0" t="n">
        <f aca="false">IFERROR(SUMIFS('2015'!L:L,'2015'!F:F,A164,'2015'!C:C,B164,'2015'!D:D,"",'2015'!AA:AA,"NRO"), 0)</f>
        <v>0</v>
      </c>
      <c r="AY164" s="0" t="n">
        <f aca="false">IFERROR(AX164/AW164, 0)</f>
        <v>0</v>
      </c>
      <c r="AZ164" s="0" t="n">
        <f aca="false">IFERROR(SUMIFS('2015'!$G:$G,'2015'!F:F,A164,'2015'!C:C,B164,'2015'!D:D,"",'2015'!AA:AA,"CRO",'2015'!L:L,"&lt;&gt;"), 0)</f>
        <v>0</v>
      </c>
      <c r="BA164" s="0" t="n">
        <f aca="false">IFERROR(SUMIFS('2015'!L:L,'2015'!F:F,A164,'2015'!C:C,B164,'2015'!D:D,"",'2015'!AA:AA,"CRO"), 0)</f>
        <v>0</v>
      </c>
      <c r="BB164" s="0" t="n">
        <f aca="false">IFERROR(BA164/AZ164, 0)</f>
        <v>0</v>
      </c>
      <c r="BC164" s="0" t="n">
        <f aca="false">SUM(BF164,BI164)</f>
        <v>0</v>
      </c>
      <c r="BD164" s="0" t="n">
        <f aca="false">SUM(BG164,BJ164)</f>
        <v>0</v>
      </c>
      <c r="BE164" s="7" t="n">
        <f aca="false">IFERROR(BD164/BC164, 0)</f>
        <v>0</v>
      </c>
      <c r="BF164" s="0" t="n">
        <f aca="false">IFERROR(SUMIFS('2014'!$G:$G,'2014'!F:F,A164,'2014'!C:C,B164,'2014'!D:D,"",'2014'!AA:AA,"JRO",'2014'!L:L,"&lt;&gt;"), 0)</f>
        <v>0</v>
      </c>
      <c r="BG164" s="0" t="n">
        <f aca="false">IFERROR(SUMIFS('2014'!L:L,'2014'!F:F,A164,'2014'!C:C,B164,'2014'!D:D,"",'2014'!AA:AA,"JRO"), 0)</f>
        <v>0</v>
      </c>
      <c r="BH164" s="7" t="n">
        <f aca="false">IFERROR(BG164/BF164, 0)</f>
        <v>0</v>
      </c>
      <c r="BI164" s="0" t="n">
        <f aca="false">IFERROR(SUMIFS('2014'!$G:$G,'2014'!F:F,A164,'2014'!C:C,B164,'2014'!D:D,"",'2014'!AA:AA,"CRO",'2014'!L:L,"&lt;&gt;"), 0)</f>
        <v>0</v>
      </c>
      <c r="BJ164" s="0" t="n">
        <f aca="false">IFERROR(SUMIFS('2014'!L:L,'2014'!F:F,A164,'2014'!C:C,B164,'2014'!D:D,"",'2014'!AA:AA,"CRO"), 0)</f>
        <v>0</v>
      </c>
      <c r="BK164" s="0" t="n">
        <f aca="false">IFERROR(BJ164/BI164, 0)</f>
        <v>0</v>
      </c>
      <c r="BL164" s="0" t="n">
        <f aca="false">IFERROR(SUMIFS('2013'!$G:$G,'2013'!F:F,A164,'2013'!C:C,B164,'2013'!D:D,"",'2013'!AA:AA,"JRO",'2013'!L:L,"&lt;&gt;"), 0)</f>
        <v>0</v>
      </c>
      <c r="BM164" s="0" t="n">
        <f aca="false">IFERROR(SUMIFS('2013'!L:L,'2013'!F:F,A164,'2013'!C:C,B164,'2013'!D:D,"",'2013'!AA:AA,"JRO"), 0)</f>
        <v>0</v>
      </c>
      <c r="BN164" s="0" t="n">
        <f aca="false">IFERROR(BM164/BL164, 0)</f>
        <v>0</v>
      </c>
      <c r="BO164" s="0" t="n">
        <f aca="false">IFERROR(SUMIFS('2012'!$G:$G,'2012'!F:F,A164,'2012'!C:C,B164,'2012'!D:D,"",'2012'!AA:AA,"JRO",'2012'!L:L,"&lt;&gt;"), 0)</f>
        <v>0</v>
      </c>
      <c r="BP164" s="0" t="n">
        <f aca="false">IFERROR(SUMIFS('2012'!L:L,'2012'!F:F,A164,'2012'!C:C,B164,'2012'!D:D,"",'2012'!AA:AA,"JRO"), 0)</f>
        <v>0</v>
      </c>
      <c r="BQ164" s="0" t="n">
        <f aca="false">IFERROR(BP164/BO164, 0)</f>
        <v>0</v>
      </c>
      <c r="BR164" s="0" t="n">
        <f aca="false">IFERROR(SUMIFS('2011'!$G:$G,'2011'!F:F,A164,'2011'!C:C,B164,'2011'!D:D,"",'2011'!AA:AA,"JRO",'2011'!L:L,"&lt;&gt;"), 0)</f>
        <v>0</v>
      </c>
      <c r="BS164" s="0" t="n">
        <f aca="false">IFERROR(SUMIFS('2011'!L:L,'2011'!F:F,A164,'2011'!C:C,B164,'2011'!D:D,"",'2011'!AA:AA,"JRO"), 0)</f>
        <v>0</v>
      </c>
      <c r="BT164" s="7" t="n">
        <f aca="false">IFERROR(BS164/BR164, 0)</f>
        <v>0</v>
      </c>
      <c r="BU164" s="0" t="n">
        <f aca="false">IFERROR(SUMIFS('2010'!$G:$G,'2010'!F:F,A164,'2010'!C:C,B164,'2010'!D:D,"",'2010'!AA:AA,"JRO",'2010'!L:L,"&lt;&gt;"), 0)</f>
        <v>0</v>
      </c>
      <c r="BV164" s="0" t="n">
        <f aca="false">IFERROR(SUMIFS('2010'!L:L,'2010'!F:F,A164,'2010'!C:C,B164,'2010'!D:D,"",'2010'!AA:AA,"JRO"), 0)</f>
        <v>0</v>
      </c>
      <c r="BW164" s="7" t="n">
        <f aca="false">IFERROR(BV164/BU164, 0)</f>
        <v>0</v>
      </c>
      <c r="BX164" s="0" t="n">
        <f aca="false">IFERROR(SUMIFS('2009'!$G:$G,'2009'!F:F,A164,'2009'!C:C,B164,'2009'!D:D,"",'2009'!AA:AA,"JRO",'2009'!L:L,"&lt;&gt;"), 0)</f>
        <v>0</v>
      </c>
      <c r="BY164" s="0" t="n">
        <f aca="false">IFERROR(SUMIFS('2009'!L:L,'2009'!F:F,A164,'2009'!C:C,B164,'2009'!D:D,"",'2009'!AA:AA,"JRO"), 0)</f>
        <v>0</v>
      </c>
      <c r="BZ164" s="7" t="n">
        <f aca="false">IFERROR(BY164/BX164, 0)</f>
        <v>0</v>
      </c>
    </row>
    <row r="165" customFormat="false" ht="15" hidden="false" customHeight="false" outlineLevel="0" collapsed="false">
      <c r="A165" s="0" t="s">
        <v>97</v>
      </c>
      <c r="B165" s="17" t="s">
        <v>70</v>
      </c>
      <c r="C165" s="56" t="n">
        <f aca="false">IFERROR(AVERAGEIFS(I165:BZ165,I$2:BZ$2,"JRO escorts per deportee",I165:BZ165,"&lt;&gt;0"), 0)</f>
        <v>0.550084556539916</v>
      </c>
      <c r="D165" s="13" t="n">
        <f aca="false">IFERROR(AVERAGEIFS(I165:BZ165,I$2:BZ$2,"NRO escorts per deportee",I165:BZ165,"&lt;&gt;0"), 0)</f>
        <v>1.29230769230769</v>
      </c>
      <c r="E165" s="13" t="n">
        <f aca="false">IFERROR(AVERAGEIFS(I165:BZ165,I$2:BZ$2,"CRO escorts per deportee",I165:BZ165,"&lt;&gt;0"), 0)</f>
        <v>0.601858925388337</v>
      </c>
      <c r="G165" s="0" t="n">
        <f aca="false">SUM(J165,M165,P165)</f>
        <v>1051</v>
      </c>
      <c r="H165" s="0" t="n">
        <f aca="false">SUM(K165,N165,Q165)</f>
        <v>521</v>
      </c>
      <c r="I165" s="7" t="n">
        <f aca="false">IFERROR(H165/G165, 0)</f>
        <v>0.495718363463368</v>
      </c>
      <c r="J165" s="0" t="n">
        <f aca="false">IFERROR(SUMIFS('2018'!$H:$H,'2018'!$C:$C,B165,'2018'!$F:$F,A165,'2018'!AA:AA,"JRO",'2018'!P:P,"&lt;&gt;")+SUMIFS('2018'!$I:$I,'2018'!$D:$D,B165,'2018'!$F:$F,A165,'2018'!AA:AA,"JRO",'2018'!Q:Q,"&lt;&gt;")+SUMIFS('2018'!$J:$J,'2018'!$E:$E,B165,'2018'!$F:$F,A165,'2018'!AA:AA,"JRO",'2018'!R:R,"&lt;&gt;"), 0)</f>
        <v>748</v>
      </c>
      <c r="K165" s="0" t="n">
        <f aca="false">IFERROR(SUMIFS('2018'!M:M,'2018'!AA:AA,"JRO",'2018'!F:F,A165,'2018'!C:C,B165)+SUMIFS('2018'!P:P,'2018'!AA:AA,"JRO",'2018'!F:F,A165,'2018'!C:C,B165)+SUMIFS('2018'!N:N,'2018'!AA:AA,"JRO",'2018'!F:F,A165,'2018'!D:D,B165)+SUMIFS('2018'!N:N,'2018'!AA:AA,"JRO",'2018'!F:F,A165,'2018'!D:D,B165)+SUMIFS('2018'!O:O,'2018'!AA:AA,"JRO",'2018'!F:F,A165,'2018'!E:E,B165)+SUMIFS('2018'!R:R,'2018'!AA:AA,"JRO",'2018'!F:F,A165,'2018'!E:E,B165), 0)</f>
        <v>320</v>
      </c>
      <c r="L165" s="7" t="n">
        <f aca="false">IFERROR(K165/J165, 0)</f>
        <v>0.427807486631016</v>
      </c>
      <c r="M165" s="0" t="n">
        <f aca="false">IFERROR(SUMIFS('2018'!$H:$H,'2018'!$C:$C,B165,'2018'!$F:$F,A165,'2018'!AA:AA,"NRO",'2018'!P:P,"&lt;&gt;")+SUMIFS('2018'!$I:$I,'2018'!$D:$D,B165,'2018'!$F:$F,A165,'2018'!AA:AA,"NRO",'2018'!Q:Q,"&lt;&gt;")+SUMIFS('2018'!$J:$J,'2018'!$E:$E,B165,'2018'!$F:$F,A165,'2018'!AA:AA,"NRO",'2018'!R:R,"&lt;&gt;"), 0)</f>
        <v>65</v>
      </c>
      <c r="N165" s="0" t="n">
        <f aca="false">IFERROR(SUMIFS('2018'!M:M,'2018'!AA:AA,"NRO",'2018'!F:F,A165,'2018'!C:C,B165)+SUMIFS('2018'!P:P,'2018'!AA:AA,"NRO",'2018'!F:F,A165,'2018'!C:C,B165)+SUMIFS('2018'!N:N,'2018'!AA:AA,"NRO",'2018'!F:F,A165,'2018'!D:D,B165)+SUMIFS('2018'!N:N,'2018'!AA:AA,"NRO",'2018'!F:F,A165,'2018'!D:D,B165)+SUMIFS('2018'!O:O,'2018'!AA:AA,"NRO",'2018'!F:F,A165,'2018'!E:E,B165)+SUMIFS('2018'!R:R,'2018'!AA:AA,"NRO",'2018'!F:F,A165,'2018'!E:E,B165), 0)</f>
        <v>84</v>
      </c>
      <c r="O165" s="7" t="n">
        <f aca="false">IFERROR(N165/M165, 0)</f>
        <v>1.29230769230769</v>
      </c>
      <c r="P165" s="0" t="n">
        <f aca="false">IFERROR(SUMIFS('2018'!$H:$H,'2018'!$C:$C,B165,'2018'!$F:$F,A165,'2018'!AA:AA,"CRO")+SUMIFS('2018'!$I:$I,'2018'!$D:$D,B165,'2018'!$F:$F,A165,'2018'!AA:AA,"CRO")+SUMIFS('2018'!$J:$J,'2018'!$E:$E,B165,'2018'!$F:$F,A165,'2018'!AA:AA,"CRO"), 0)</f>
        <v>238</v>
      </c>
      <c r="Q165" s="0" t="n">
        <f aca="false">IFERROR(SUMIFS('2018'!M:M,'2018'!AA:AA,"CRO",'2018'!F:F,A165,'2018'!C:C,B165)+SUMIFS('2018'!P:P,'2018'!AA:AA,"CRO",'2018'!F:F,A165,'2018'!C:C,B165)+SUMIFS('2018'!N:N,'2018'!AA:AA,"CRO",'2018'!F:F,A165,'2018'!D:D,B165)+SUMIFS('2018'!N:N,'2018'!AA:AA,"CRO",'2018'!F:F,A165,'2018'!D:D,B165)+SUMIFS('2018'!O:O,'2018'!AA:AA,"CRO",'2018'!F:F,A165,'2018'!E:E,B165)+SUMIFS('2018'!R:R,'2018'!AA:AA,"CRO",'2018'!F:F,A165,'2018'!E:E,B165), 0)</f>
        <v>117</v>
      </c>
      <c r="R165" s="7" t="n">
        <f aca="false">IFERROR(Q165/P165, 0)</f>
        <v>0.491596638655462</v>
      </c>
      <c r="S165" s="7" t="n">
        <f aca="false">SUM(V165,Y165,AB165)</f>
        <v>671</v>
      </c>
      <c r="T165" s="7" t="n">
        <f aca="false">SUM(W165,Z165,AC165)</f>
        <v>239</v>
      </c>
      <c r="U165" s="7" t="n">
        <f aca="false">IFERROR(T165/S165, 0)</f>
        <v>0.35618479880775</v>
      </c>
      <c r="V165" s="0" t="n">
        <f aca="false">SUMIFS('2017'!$H:$H,'2017'!$C:$C,B165,'2017'!$F:$F,A165,'2017'!AA:AA,"JRO",'2017'!P:P,"&lt;&gt;")+SUMIFS('2017'!$I:$I,'2017'!$D:$D,B165,'2017'!$F:$F,A165,'2017'!AA:AA,"JRO",'2017'!Q:Q,"&lt;&gt;")+SUMIFS('2017'!$J:$J,'2017'!$E:$E,B165,'2017'!$F:$F,A165,'2017'!AA:AA,"JRO",'2017'!R:R,"&lt;&gt;")</f>
        <v>473</v>
      </c>
      <c r="W165" s="0" t="n">
        <f aca="false">IFERROR(SUMIFS('2017'!M:M,'2017'!AA:AA,"JRO",'2017'!F:F,A165,'2017'!C:C,B165)+SUMIFS('2017'!P:P,'2017'!AA:AA,"JRO",'2017'!F:F,A165,'2017'!C:C,B165)+SUMIFS('2017'!N:N,'2017'!AA:AA,"JRO",'2017'!F:F,A165,'2017'!D:D,B165)+SUMIFS('2017'!N:N,'2017'!AA:AA,"JRO",'2017'!F:F,A165,'2017'!D:D,B165)+SUMIFS('2017'!O:O,'2017'!AA:AA,"JRO",'2017'!F:F,A165,'2017'!E:E,B165)+SUMIFS('2017'!R:R,'2017'!AA:AA,"JRO",'2017'!F:F,A165,'2017'!E:E,B165), 0)</f>
        <v>98</v>
      </c>
      <c r="X165" s="7" t="n">
        <f aca="false">IFERROR(W165/V165, 0)</f>
        <v>0.207188160676533</v>
      </c>
      <c r="Y165" s="0" t="n">
        <f aca="false">IFERROR(SUMIFS('2017'!$H:$H,'2017'!$C:$C,B165,'2017'!$F:$F,A165,'2017'!AA:AA,"NRO",'2017'!P:P,"&lt;&gt;")+SUMIFS('2017'!$I:$I,'2017'!$D:$D,B165,'2017'!$F:$F,A165,'2017'!AA:AA,"NRO",'2017'!Q:Q,"&lt;&gt;")+SUMIFS('2017'!$J:$J,'2017'!$E:$E,B165,'2017'!$F:$F,A165,'2017'!AA:AA,"NRO",'2017'!R:R,"&lt;&gt;"), 0)</f>
        <v>0</v>
      </c>
      <c r="Z165" s="0" t="n">
        <f aca="false">IFERROR(SUMIFS('2017'!M:M,'2017'!AA:AA,"NRO",'2017'!F:F,A165,'2017'!C:C,B165)+SUMIFS('2017'!P:P,'2017'!AA:AA,"NRO",'2017'!F:F,A165,'2017'!C:C,B165)+SUMIFS('2017'!N:N,'2017'!AA:AA,"NRO",'2017'!F:F,A165,'2017'!D:D,B165)+SUMIFS('2017'!N:N,'2017'!AA:AA,"NRO",'2017'!F:F,A165,'2017'!D:D,B165)+SUMIFS('2017'!O:O,'2017'!AA:AA,"NRO",'2017'!F:F,A165,'2017'!E:E,B165)+SUMIFS('2017'!R:R,'2017'!AA:AA,"NRO",'2017'!F:F,A165,'2017'!E:E,B165), 0)</f>
        <v>0</v>
      </c>
      <c r="AA165" s="7" t="n">
        <f aca="false">IFERROR(Z165/Y165, 0)</f>
        <v>0</v>
      </c>
      <c r="AB165" s="0" t="n">
        <f aca="false">IFERROR(SUMIFS('2017'!$H:$H,'2017'!$C:$C,B165,'2017'!$F:$F,A165,'2017'!AA:AA,"CRO",'2017'!P:P,"&lt;&gt;")+SUMIFS('2017'!$I:$I,'2017'!$D:$D,B165,'2017'!$F:$F,A165,'2017'!AA:AA,"CRO",'2017'!Q:Q,"&lt;&gt;")+SUMIFS('2017'!$J:$J,'2017'!$E:$E,B165,'2017'!$F:$F,A165,'2017'!AA:AA,"CRO",'2017'!R:R,"&lt;&gt;"), 0)</f>
        <v>198</v>
      </c>
      <c r="AC165" s="0" t="n">
        <f aca="false">IFERROR(SUMIFS('2017'!M:M,'2017'!AA:AA,"CRO",'2017'!F:F,A165,'2017'!C:C,B165)+SUMIFS('2017'!P:P,'2017'!AA:AA,"CRO",'2017'!F:F,A165,'2017'!C:C,B165)+SUMIFS('2017'!N:N,'2017'!AA:AA,"CRO",'2017'!F:F,A165,'2017'!D:D,B165)+SUMIFS('2017'!N:N,'2017'!AA:AA,"CRO",'2017'!F:F,A165,'2017'!D:D,B165)+SUMIFS('2017'!O:O,'2017'!AA:AA,"CRO",'2017'!F:F,A165,'2017'!E:E,B165)+SUMIFS('2017'!R:R,'2017'!AA:AA,"CRO",'2017'!F:F,A165,'2017'!E:E,B165), 0)</f>
        <v>141</v>
      </c>
      <c r="AD165" s="0" t="n">
        <f aca="false">IFERROR(AC165/AB165, 0)</f>
        <v>0.712121212121212</v>
      </c>
      <c r="AE165" s="0" t="n">
        <f aca="false">SUM(AH165,AK165,AN165)</f>
        <v>636</v>
      </c>
      <c r="AF165" s="0" t="n">
        <f aca="false">SUM(AI165,AL165,AO165)</f>
        <v>348</v>
      </c>
      <c r="AG165" s="7" t="n">
        <f aca="false">IFERROR(AF165/AE165, 0)</f>
        <v>0.547169811320755</v>
      </c>
      <c r="AH165" s="0" t="n">
        <f aca="false">IFERROR(SUMIFS('2016'!$G:$G,'2016'!F:F,A165,'2016'!C:C,B165,'2016'!D:D,"",'2016'!AA:AA,"JRO",'2016'!L:L,"&lt;&gt;"), 0)</f>
        <v>636</v>
      </c>
      <c r="AI165" s="0" t="n">
        <f aca="false">IFERROR(SUMIFS('2016'!L:L,'2016'!F:F,A165,'2016'!C:C,B165,'2016'!D:D,"",'2016'!AA:AA,"JRO"), 0)</f>
        <v>348</v>
      </c>
      <c r="AJ165" s="7" t="n">
        <f aca="false">IFERROR(AI165/AH165, 0)</f>
        <v>0.547169811320755</v>
      </c>
      <c r="AK165" s="0" t="n">
        <f aca="false">IFERROR(SUMIFS('2016'!$G:$G,'2016'!F:F,A165,'2016'!C:C,B165,'2016'!D:D,"",'2016'!AA:AA,"NRO",'2016'!L:L,"&lt;&gt;"), 0)</f>
        <v>0</v>
      </c>
      <c r="AL165" s="0" t="n">
        <f aca="false">IFERROR(SUMIFS('2016'!L:L,'2016'!F:F,A165,'2016'!C:C,B165,'2016'!D:D,"",'2016'!AA:AA,"NRO"), 0)</f>
        <v>0</v>
      </c>
      <c r="AM165" s="0" t="n">
        <f aca="false">IFERROR(AL165/AK165, 0)</f>
        <v>0</v>
      </c>
      <c r="AN165" s="0" t="n">
        <f aca="false">IFERROR(SUMIFS('2016'!$G:$G,'2016'!F:F,A165,'2016'!C:C,B165,'2016'!D:D,"",'2016'!AA:AA,"CRO",'2016'!L:L,"&lt;&gt;"), 0)</f>
        <v>0</v>
      </c>
      <c r="AO165" s="0" t="n">
        <f aca="false">IFERROR(SUMIFS('2016'!L:L,'2016'!F:F,A165,'2016'!C:C,B165,'2016'!D:D,"",'2016'!AA:AA,"CRO"), 0)</f>
        <v>0</v>
      </c>
      <c r="AP165" s="0" t="n">
        <f aca="false">IFERROR(AO165/AN165, 0)</f>
        <v>0</v>
      </c>
      <c r="AQ165" s="0" t="n">
        <f aca="false">SUM(AT165,AW165,AZ165)</f>
        <v>0</v>
      </c>
      <c r="AR165" s="0" t="n">
        <f aca="false">SUM(AU165,AX165,BA165)</f>
        <v>0</v>
      </c>
      <c r="AS165" s="7" t="n">
        <f aca="false">IFERROR(AR165/AQ165, 0)</f>
        <v>0</v>
      </c>
      <c r="AT165" s="0" t="n">
        <f aca="false">IFERROR(SUMIFS('2015'!$G:$G,'2015'!F:F,A165,'2015'!C:C,B165,'2015'!D:D,"",'2015'!AA:AA,"JRO",'2015'!L:L,"&lt;&gt;"), 0)</f>
        <v>0</v>
      </c>
      <c r="AU165" s="0" t="n">
        <f aca="false">IFERROR(SUMIFS('2015'!L:L,'2015'!F:F,A165,'2015'!C:C,B165,'2015'!D:D,"",'2015'!AA:AA,"JRO"), 0)</f>
        <v>0</v>
      </c>
      <c r="AV165" s="0" t="n">
        <f aca="false">IFERROR(AU165/AT165, 0)</f>
        <v>0</v>
      </c>
      <c r="AW165" s="0" t="n">
        <f aca="false">IFERROR(SUMIFS('2015'!$G:$G,'2015'!F:F,A165,'2015'!C:C,B165,'2015'!D:D,"",'2015'!AA:AA,"NRO",'2015'!L:L,"&lt;&gt;"), 0)</f>
        <v>0</v>
      </c>
      <c r="AX165" s="0" t="n">
        <f aca="false">IFERROR(SUMIFS('2015'!L:L,'2015'!F:F,A165,'2015'!C:C,B165,'2015'!D:D,"",'2015'!AA:AA,"NRO"), 0)</f>
        <v>0</v>
      </c>
      <c r="AY165" s="0" t="n">
        <f aca="false">IFERROR(AX165/AW165, 0)</f>
        <v>0</v>
      </c>
      <c r="AZ165" s="0" t="n">
        <f aca="false">IFERROR(SUMIFS('2015'!$G:$G,'2015'!F:F,A165,'2015'!C:C,B165,'2015'!D:D,"",'2015'!AA:AA,"CRO",'2015'!L:L,"&lt;&gt;"), 0)</f>
        <v>0</v>
      </c>
      <c r="BA165" s="0" t="n">
        <f aca="false">IFERROR(SUMIFS('2015'!L:L,'2015'!F:F,A165,'2015'!C:C,B165,'2015'!D:D,"",'2015'!AA:AA,"CRO"), 0)</f>
        <v>0</v>
      </c>
      <c r="BB165" s="0" t="n">
        <f aca="false">IFERROR(BA165/AZ165, 0)</f>
        <v>0</v>
      </c>
      <c r="BC165" s="0" t="n">
        <f aca="false">SUM(BF165,BI165)</f>
        <v>43</v>
      </c>
      <c r="BD165" s="0" t="n">
        <f aca="false">SUM(BG165,BJ165)</f>
        <v>37</v>
      </c>
      <c r="BE165" s="7" t="n">
        <f aca="false">IFERROR(BD165/BC165, 0)</f>
        <v>0.86046511627907</v>
      </c>
      <c r="BF165" s="0" t="n">
        <f aca="false">IFERROR(SUMIFS('2014'!$G:$G,'2014'!F:F,A165,'2014'!C:C,B165,'2014'!D:D,"",'2014'!AA:AA,"JRO",'2014'!L:L,"&lt;&gt;"), 0)</f>
        <v>43</v>
      </c>
      <c r="BG165" s="0" t="n">
        <f aca="false">IFERROR(SUMIFS('2014'!L:L,'2014'!F:F,A165,'2014'!C:C,B165,'2014'!D:D,"",'2014'!AA:AA,"JRO"), 0)</f>
        <v>37</v>
      </c>
      <c r="BH165" s="7" t="n">
        <f aca="false">IFERROR(BG165/BF165, 0)</f>
        <v>0.86046511627907</v>
      </c>
      <c r="BI165" s="0" t="n">
        <f aca="false">IFERROR(SUMIFS('2014'!$G:$G,'2014'!F:F,A165,'2014'!C:C,B165,'2014'!D:D,"",'2014'!AA:AA,"CRO",'2014'!L:L,"&lt;&gt;"), 0)</f>
        <v>0</v>
      </c>
      <c r="BJ165" s="0" t="n">
        <f aca="false">IFERROR(SUMIFS('2014'!L:L,'2014'!F:F,A165,'2014'!C:C,B165,'2014'!D:D,"",'2014'!AA:AA,"CRO"), 0)</f>
        <v>0</v>
      </c>
      <c r="BK165" s="0" t="n">
        <f aca="false">IFERROR(BJ165/BI165, 0)</f>
        <v>0</v>
      </c>
      <c r="BL165" s="0" t="n">
        <f aca="false">IFERROR(SUMIFS('2013'!$G:$G,'2013'!F:F,A165,'2013'!C:C,B165,'2013'!D:D,"",'2013'!AA:AA,"JRO",'2013'!L:L,"&lt;&gt;"), 0)</f>
        <v>154</v>
      </c>
      <c r="BM165" s="0" t="n">
        <f aca="false">IFERROR(SUMIFS('2013'!L:L,'2013'!F:F,A165,'2013'!C:C,B165,'2013'!D:D,"",'2013'!AA:AA,"JRO"), 0)</f>
        <v>109</v>
      </c>
      <c r="BN165" s="0" t="n">
        <f aca="false">IFERROR(BM165/BL165, 0)</f>
        <v>0.707792207792208</v>
      </c>
      <c r="BO165" s="0" t="n">
        <f aca="false">IFERROR(SUMIFS('2012'!$G:$G,'2012'!F:F,A165,'2012'!C:C,B165,'2012'!D:D,"",'2012'!AA:AA,"JRO",'2012'!L:L,"&lt;&gt;"), 0)</f>
        <v>405</v>
      </c>
      <c r="BP165" s="0" t="n">
        <f aca="false">IFERROR(SUMIFS('2012'!L:L,'2012'!F:F,A165,'2012'!C:C,B165,'2012'!D:D,"",'2012'!AA:AA,"JRO"), 0)</f>
        <v>254</v>
      </c>
      <c r="BQ165" s="0" t="n">
        <f aca="false">IFERROR(BP165/BO165, 0)</f>
        <v>0.627160493827161</v>
      </c>
      <c r="BR165" s="0" t="n">
        <f aca="false">IFERROR(SUMIFS('2011'!$G:$G,'2011'!F:F,A165,'2011'!C:C,B165,'2011'!D:D,"",'2011'!AA:AA,"JRO",'2011'!L:L,"&lt;&gt;"), 0)</f>
        <v>160</v>
      </c>
      <c r="BS165" s="0" t="n">
        <f aca="false">IFERROR(SUMIFS('2011'!L:L,'2011'!F:F,A165,'2011'!C:C,B165,'2011'!D:D,"",'2011'!AA:AA,"JRO"), 0)</f>
        <v>90</v>
      </c>
      <c r="BT165" s="7" t="n">
        <f aca="false">IFERROR(BS165/BR165, 0)</f>
        <v>0.5625</v>
      </c>
      <c r="BU165" s="0" t="n">
        <f aca="false">IFERROR(SUMIFS('2010'!$G:$G,'2010'!F:F,A165,'2010'!C:C,B165,'2010'!D:D,"",'2010'!AA:AA,"JRO",'2010'!L:L,"&lt;&gt;"), 0)</f>
        <v>0</v>
      </c>
      <c r="BV165" s="0" t="n">
        <f aca="false">IFERROR(SUMIFS('2010'!L:L,'2010'!F:F,A165,'2010'!C:C,B165,'2010'!D:D,"",'2010'!AA:AA,"JRO"), 0)</f>
        <v>0</v>
      </c>
      <c r="BW165" s="7" t="n">
        <f aca="false">IFERROR(BV165/BU165, 0)</f>
        <v>0</v>
      </c>
      <c r="BX165" s="0" t="n">
        <f aca="false">IFERROR(SUMIFS('2009'!$G:$G,'2009'!F:F,A165,'2009'!C:C,B165,'2009'!D:D,"",'2009'!AA:AA,"JRO",'2009'!L:L,"&lt;&gt;"), 0)</f>
        <v>0</v>
      </c>
      <c r="BY165" s="0" t="n">
        <f aca="false">IFERROR(SUMIFS('2009'!L:L,'2009'!F:F,A165,'2009'!C:C,B165,'2009'!D:D,"",'2009'!AA:AA,"JRO"), 0)</f>
        <v>0</v>
      </c>
      <c r="BZ165" s="7" t="n">
        <f aca="false">IFERROR(BY165/BX165, 0)</f>
        <v>0</v>
      </c>
    </row>
    <row r="166" customFormat="false" ht="15" hidden="false" customHeight="false" outlineLevel="0" collapsed="false">
      <c r="A166" s="0" t="s">
        <v>97</v>
      </c>
      <c r="B166" s="13" t="s">
        <v>43</v>
      </c>
      <c r="C166" s="56" t="n">
        <f aca="false">IFERROR(AVERAGEIFS(I166:BZ166,I$2:BZ$2,"JRO escorts per deportee",I166:BZ166,"&lt;&gt;0"), 0)</f>
        <v>3.25</v>
      </c>
      <c r="D166" s="13" t="n">
        <f aca="false">IFERROR(AVERAGEIFS(I166:BZ166,I$2:BZ$2,"NRO escorts per deportee",I166:BZ166,"&lt;&gt;0"), 0)</f>
        <v>0</v>
      </c>
      <c r="E166" s="13" t="n">
        <f aca="false">IFERROR(AVERAGEIFS(I166:BZ166,I$2:BZ$2,"CRO escorts per deportee",I166:BZ166,"&lt;&gt;0"), 0)</f>
        <v>0</v>
      </c>
      <c r="G166" s="0" t="n">
        <f aca="false">SUM(J166,M166,P166)</f>
        <v>4</v>
      </c>
      <c r="H166" s="0" t="n">
        <f aca="false">SUM(K166,N166,Q166)</f>
        <v>13</v>
      </c>
      <c r="I166" s="7" t="n">
        <f aca="false">IFERROR(H166/G166, 0)</f>
        <v>3.25</v>
      </c>
      <c r="J166" s="0" t="n">
        <f aca="false">IFERROR(SUMIFS('2018'!$H:$H,'2018'!$C:$C,B166,'2018'!$F:$F,A166,'2018'!AA:AA,"JRO",'2018'!P:P,"&lt;&gt;")+SUMIFS('2018'!$I:$I,'2018'!$D:$D,B166,'2018'!$F:$F,A166,'2018'!AA:AA,"JRO",'2018'!Q:Q,"&lt;&gt;")+SUMIFS('2018'!$J:$J,'2018'!$E:$E,B166,'2018'!$F:$F,A166,'2018'!AA:AA,"JRO",'2018'!R:R,"&lt;&gt;"), 0)</f>
        <v>4</v>
      </c>
      <c r="K166" s="0" t="n">
        <f aca="false">IFERROR(SUMIFS('2018'!M:M,'2018'!AA:AA,"JRO",'2018'!F:F,A166,'2018'!C:C,B166)+SUMIFS('2018'!P:P,'2018'!AA:AA,"JRO",'2018'!F:F,A166,'2018'!C:C,B166)+SUMIFS('2018'!N:N,'2018'!AA:AA,"JRO",'2018'!F:F,A166,'2018'!D:D,B166)+SUMIFS('2018'!N:N,'2018'!AA:AA,"JRO",'2018'!F:F,A166,'2018'!D:D,B166)+SUMIFS('2018'!O:O,'2018'!AA:AA,"JRO",'2018'!F:F,A166,'2018'!E:E,B166)+SUMIFS('2018'!R:R,'2018'!AA:AA,"JRO",'2018'!F:F,A166,'2018'!E:E,B166), 0)</f>
        <v>13</v>
      </c>
      <c r="L166" s="7" t="n">
        <f aca="false">IFERROR(K166/J166, 0)</f>
        <v>3.25</v>
      </c>
      <c r="M166" s="0" t="n">
        <f aca="false">IFERROR(SUMIFS('2018'!$H:$H,'2018'!$C:$C,B166,'2018'!$F:$F,A166,'2018'!AA:AA,"NRO",'2018'!P:P,"&lt;&gt;")+SUMIFS('2018'!$I:$I,'2018'!$D:$D,B166,'2018'!$F:$F,A166,'2018'!AA:AA,"NRO",'2018'!Q:Q,"&lt;&gt;")+SUMIFS('2018'!$J:$J,'2018'!$E:$E,B166,'2018'!$F:$F,A166,'2018'!AA:AA,"NRO",'2018'!R:R,"&lt;&gt;"), 0)</f>
        <v>0</v>
      </c>
      <c r="N166" s="0" t="n">
        <f aca="false">IFERROR(SUMIFS('2018'!M:M,'2018'!AA:AA,"NRO",'2018'!F:F,A166,'2018'!C:C,B166)+SUMIFS('2018'!P:P,'2018'!AA:AA,"NRO",'2018'!F:F,A166,'2018'!C:C,B166)+SUMIFS('2018'!N:N,'2018'!AA:AA,"NRO",'2018'!F:F,A166,'2018'!D:D,B166)+SUMIFS('2018'!N:N,'2018'!AA:AA,"NRO",'2018'!F:F,A166,'2018'!D:D,B166)+SUMIFS('2018'!O:O,'2018'!AA:AA,"NRO",'2018'!F:F,A166,'2018'!E:E,B166)+SUMIFS('2018'!R:R,'2018'!AA:AA,"NRO",'2018'!F:F,A166,'2018'!E:E,B166), 0)</f>
        <v>0</v>
      </c>
      <c r="O166" s="7" t="n">
        <f aca="false">IFERROR(N166/M166, 0)</f>
        <v>0</v>
      </c>
      <c r="P166" s="0" t="n">
        <f aca="false">IFERROR(SUMIFS('2018'!$H:$H,'2018'!$C:$C,B166,'2018'!$F:$F,A166,'2018'!AA:AA,"CRO")+SUMIFS('2018'!$I:$I,'2018'!$D:$D,B166,'2018'!$F:$F,A166,'2018'!AA:AA,"CRO")+SUMIFS('2018'!$J:$J,'2018'!$E:$E,B166,'2018'!$F:$F,A166,'2018'!AA:AA,"CRO"), 0)</f>
        <v>0</v>
      </c>
      <c r="Q166" s="0" t="n">
        <f aca="false">IFERROR(SUMIFS('2018'!M:M,'2018'!AA:AA,"CRO",'2018'!F:F,A166,'2018'!C:C,B166)+SUMIFS('2018'!P:P,'2018'!AA:AA,"CRO",'2018'!F:F,A166,'2018'!C:C,B166)+SUMIFS('2018'!N:N,'2018'!AA:AA,"CRO",'2018'!F:F,A166,'2018'!D:D,B166)+SUMIFS('2018'!N:N,'2018'!AA:AA,"CRO",'2018'!F:F,A166,'2018'!D:D,B166)+SUMIFS('2018'!O:O,'2018'!AA:AA,"CRO",'2018'!F:F,A166,'2018'!E:E,B166)+SUMIFS('2018'!R:R,'2018'!AA:AA,"CRO",'2018'!F:F,A166,'2018'!E:E,B166), 0)</f>
        <v>0</v>
      </c>
      <c r="R166" s="7" t="n">
        <f aca="false">IFERROR(Q166/P166, 0)</f>
        <v>0</v>
      </c>
      <c r="S166" s="7" t="n">
        <f aca="false">SUM(V166,Y166,AB166)</f>
        <v>0</v>
      </c>
      <c r="T166" s="7" t="n">
        <f aca="false">SUM(W166,Z166,AC166)</f>
        <v>0</v>
      </c>
      <c r="U166" s="7" t="n">
        <f aca="false">IFERROR(T166/S166, 0)</f>
        <v>0</v>
      </c>
      <c r="V166" s="0" t="n">
        <f aca="false">SUMIFS('2017'!$H:$H,'2017'!$C:$C,B166,'2017'!$F:$F,A166,'2017'!AA:AA,"JRO",'2017'!P:P,"&lt;&gt;")+SUMIFS('2017'!$I:$I,'2017'!$D:$D,B166,'2017'!$F:$F,A166,'2017'!AA:AA,"JRO",'2017'!Q:Q,"&lt;&gt;")+SUMIFS('2017'!$J:$J,'2017'!$E:$E,B166,'2017'!$F:$F,A166,'2017'!AA:AA,"JRO",'2017'!R:R,"&lt;&gt;")</f>
        <v>0</v>
      </c>
      <c r="W166" s="0" t="n">
        <f aca="false">IFERROR(SUMIFS('2017'!M:M,'2017'!AA:AA,"JRO",'2017'!F:F,A166,'2017'!C:C,B166)+SUMIFS('2017'!P:P,'2017'!AA:AA,"JRO",'2017'!F:F,A166,'2017'!C:C,B166)+SUMIFS('2017'!N:N,'2017'!AA:AA,"JRO",'2017'!F:F,A166,'2017'!D:D,B166)+SUMIFS('2017'!N:N,'2017'!AA:AA,"JRO",'2017'!F:F,A166,'2017'!D:D,B166)+SUMIFS('2017'!O:O,'2017'!AA:AA,"JRO",'2017'!F:F,A166,'2017'!E:E,B166)+SUMIFS('2017'!R:R,'2017'!AA:AA,"JRO",'2017'!F:F,A166,'2017'!E:E,B166), 0)</f>
        <v>0</v>
      </c>
      <c r="X166" s="7" t="n">
        <f aca="false">IFERROR(W166/V166, 0)</f>
        <v>0</v>
      </c>
      <c r="Y166" s="0" t="n">
        <f aca="false">IFERROR(SUMIFS('2017'!$H:$H,'2017'!$C:$C,B166,'2017'!$F:$F,A166,'2017'!AA:AA,"NRO",'2017'!P:P,"&lt;&gt;")+SUMIFS('2017'!$I:$I,'2017'!$D:$D,B166,'2017'!$F:$F,A166,'2017'!AA:AA,"NRO",'2017'!Q:Q,"&lt;&gt;")+SUMIFS('2017'!$J:$J,'2017'!$E:$E,B166,'2017'!$F:$F,A166,'2017'!AA:AA,"NRO",'2017'!R:R,"&lt;&gt;"), 0)</f>
        <v>0</v>
      </c>
      <c r="Z166" s="0" t="n">
        <f aca="false">IFERROR(SUMIFS('2017'!M:M,'2017'!AA:AA,"NRO",'2017'!F:F,A166,'2017'!C:C,B166)+SUMIFS('2017'!P:P,'2017'!AA:AA,"NRO",'2017'!F:F,A166,'2017'!C:C,B166)+SUMIFS('2017'!N:N,'2017'!AA:AA,"NRO",'2017'!F:F,A166,'2017'!D:D,B166)+SUMIFS('2017'!N:N,'2017'!AA:AA,"NRO",'2017'!F:F,A166,'2017'!D:D,B166)+SUMIFS('2017'!O:O,'2017'!AA:AA,"NRO",'2017'!F:F,A166,'2017'!E:E,B166)+SUMIFS('2017'!R:R,'2017'!AA:AA,"NRO",'2017'!F:F,A166,'2017'!E:E,B166), 0)</f>
        <v>0</v>
      </c>
      <c r="AA166" s="7" t="n">
        <f aca="false">IFERROR(Z166/Y166, 0)</f>
        <v>0</v>
      </c>
      <c r="AB166" s="0" t="n">
        <f aca="false">IFERROR(SUMIFS('2017'!$H:$H,'2017'!$C:$C,B166,'2017'!$F:$F,A166,'2017'!AA:AA,"CRO",'2017'!P:P,"&lt;&gt;")+SUMIFS('2017'!$I:$I,'2017'!$D:$D,B166,'2017'!$F:$F,A166,'2017'!AA:AA,"CRO",'2017'!Q:Q,"&lt;&gt;")+SUMIFS('2017'!$J:$J,'2017'!$E:$E,B166,'2017'!$F:$F,A166,'2017'!AA:AA,"CRO",'2017'!R:R,"&lt;&gt;"), 0)</f>
        <v>0</v>
      </c>
      <c r="AC166" s="0" t="n">
        <f aca="false">IFERROR(SUMIFS('2017'!M:M,'2017'!AA:AA,"CRO",'2017'!F:F,A166,'2017'!C:C,B166)+SUMIFS('2017'!P:P,'2017'!AA:AA,"CRO",'2017'!F:F,A166,'2017'!C:C,B166)+SUMIFS('2017'!N:N,'2017'!AA:AA,"CRO",'2017'!F:F,A166,'2017'!D:D,B166)+SUMIFS('2017'!N:N,'2017'!AA:AA,"CRO",'2017'!F:F,A166,'2017'!D:D,B166)+SUMIFS('2017'!O:O,'2017'!AA:AA,"CRO",'2017'!F:F,A166,'2017'!E:E,B166)+SUMIFS('2017'!R:R,'2017'!AA:AA,"CRO",'2017'!F:F,A166,'2017'!E:E,B166), 0)</f>
        <v>0</v>
      </c>
      <c r="AD166" s="0" t="n">
        <f aca="false">IFERROR(AC166/AB166, 0)</f>
        <v>0</v>
      </c>
      <c r="AE166" s="0" t="n">
        <f aca="false">SUM(AH166,AK166,AN166)</f>
        <v>0</v>
      </c>
      <c r="AF166" s="0" t="n">
        <f aca="false">SUM(AI166,AL166,AO166)</f>
        <v>0</v>
      </c>
      <c r="AG166" s="7" t="n">
        <f aca="false">IFERROR(AF166/AE166, 0)</f>
        <v>0</v>
      </c>
      <c r="AH166" s="0" t="n">
        <f aca="false">IFERROR(SUMIFS('2016'!$G:$G,'2016'!F:F,A166,'2016'!C:C,B166,'2016'!D:D,"",'2016'!AA:AA,"JRO",'2016'!L:L,"&lt;&gt;"), 0)</f>
        <v>0</v>
      </c>
      <c r="AI166" s="0" t="n">
        <f aca="false">IFERROR(SUMIFS('2016'!L:L,'2016'!F:F,A166,'2016'!C:C,B166,'2016'!D:D,"",'2016'!AA:AA,"JRO"), 0)</f>
        <v>0</v>
      </c>
      <c r="AJ166" s="7" t="n">
        <f aca="false">IFERROR(AI166/AH166, 0)</f>
        <v>0</v>
      </c>
      <c r="AK166" s="0" t="n">
        <f aca="false">IFERROR(SUMIFS('2016'!$G:$G,'2016'!F:F,A166,'2016'!C:C,B166,'2016'!D:D,"",'2016'!AA:AA,"NRO",'2016'!L:L,"&lt;&gt;"), 0)</f>
        <v>0</v>
      </c>
      <c r="AL166" s="0" t="n">
        <f aca="false">IFERROR(SUMIFS('2016'!L:L,'2016'!F:F,A166,'2016'!C:C,B166,'2016'!D:D,"",'2016'!AA:AA,"NRO"), 0)</f>
        <v>0</v>
      </c>
      <c r="AM166" s="0" t="n">
        <f aca="false">IFERROR(AL166/AK166, 0)</f>
        <v>0</v>
      </c>
      <c r="AN166" s="0" t="n">
        <f aca="false">IFERROR(SUMIFS('2016'!$G:$G,'2016'!F:F,A166,'2016'!C:C,B166,'2016'!D:D,"",'2016'!AA:AA,"CRO",'2016'!L:L,"&lt;&gt;"), 0)</f>
        <v>0</v>
      </c>
      <c r="AO166" s="0" t="n">
        <f aca="false">IFERROR(SUMIFS('2016'!L:L,'2016'!F:F,A166,'2016'!C:C,B166,'2016'!D:D,"",'2016'!AA:AA,"CRO"), 0)</f>
        <v>0</v>
      </c>
      <c r="AP166" s="0" t="n">
        <f aca="false">IFERROR(AO166/AN166, 0)</f>
        <v>0</v>
      </c>
      <c r="AQ166" s="0" t="n">
        <f aca="false">SUM(AT166,AW166,AZ166)</f>
        <v>0</v>
      </c>
      <c r="AR166" s="0" t="n">
        <f aca="false">SUM(AU166,AX166,BA166)</f>
        <v>0</v>
      </c>
      <c r="AS166" s="7" t="n">
        <f aca="false">IFERROR(AR166/AQ166, 0)</f>
        <v>0</v>
      </c>
      <c r="AT166" s="0" t="n">
        <f aca="false">IFERROR(SUMIFS('2015'!$G:$G,'2015'!F:F,A166,'2015'!C:C,B166,'2015'!D:D,"",'2015'!AA:AA,"JRO",'2015'!L:L,"&lt;&gt;"), 0)</f>
        <v>0</v>
      </c>
      <c r="AU166" s="0" t="n">
        <f aca="false">IFERROR(SUMIFS('2015'!L:L,'2015'!F:F,A166,'2015'!C:C,B166,'2015'!D:D,"",'2015'!AA:AA,"JRO"), 0)</f>
        <v>0</v>
      </c>
      <c r="AV166" s="0" t="n">
        <f aca="false">IFERROR(AU166/AT166, 0)</f>
        <v>0</v>
      </c>
      <c r="AW166" s="0" t="n">
        <f aca="false">IFERROR(SUMIFS('2015'!$G:$G,'2015'!F:F,A166,'2015'!C:C,B166,'2015'!D:D,"",'2015'!AA:AA,"NRO",'2015'!L:L,"&lt;&gt;"), 0)</f>
        <v>0</v>
      </c>
      <c r="AX166" s="0" t="n">
        <f aca="false">IFERROR(SUMIFS('2015'!L:L,'2015'!F:F,A166,'2015'!C:C,B166,'2015'!D:D,"",'2015'!AA:AA,"NRO"), 0)</f>
        <v>0</v>
      </c>
      <c r="AY166" s="0" t="n">
        <f aca="false">IFERROR(AX166/AW166, 0)</f>
        <v>0</v>
      </c>
      <c r="AZ166" s="0" t="n">
        <f aca="false">IFERROR(SUMIFS('2015'!$G:$G,'2015'!F:F,A166,'2015'!C:C,B166,'2015'!D:D,"",'2015'!AA:AA,"CRO",'2015'!L:L,"&lt;&gt;"), 0)</f>
        <v>0</v>
      </c>
      <c r="BA166" s="0" t="n">
        <f aca="false">IFERROR(SUMIFS('2015'!L:L,'2015'!F:F,A166,'2015'!C:C,B166,'2015'!D:D,"",'2015'!AA:AA,"CRO"), 0)</f>
        <v>0</v>
      </c>
      <c r="BB166" s="0" t="n">
        <f aca="false">IFERROR(BA166/AZ166, 0)</f>
        <v>0</v>
      </c>
      <c r="BC166" s="0" t="n">
        <f aca="false">SUM(BF166,BI166)</f>
        <v>0</v>
      </c>
      <c r="BD166" s="0" t="n">
        <f aca="false">SUM(BG166,BJ166)</f>
        <v>0</v>
      </c>
      <c r="BE166" s="7" t="n">
        <f aca="false">IFERROR(BD166/BC166, 0)</f>
        <v>0</v>
      </c>
      <c r="BF166" s="0" t="n">
        <f aca="false">IFERROR(SUMIFS('2014'!$G:$G,'2014'!F:F,A166,'2014'!C:C,B166,'2014'!D:D,"",'2014'!AA:AA,"JRO",'2014'!L:L,"&lt;&gt;"), 0)</f>
        <v>0</v>
      </c>
      <c r="BG166" s="0" t="n">
        <f aca="false">IFERROR(SUMIFS('2014'!L:L,'2014'!F:F,A166,'2014'!C:C,B166,'2014'!D:D,"",'2014'!AA:AA,"JRO"), 0)</f>
        <v>0</v>
      </c>
      <c r="BH166" s="7" t="n">
        <f aca="false">IFERROR(BG166/BF166, 0)</f>
        <v>0</v>
      </c>
      <c r="BI166" s="0" t="n">
        <f aca="false">IFERROR(SUMIFS('2014'!$G:$G,'2014'!F:F,A166,'2014'!C:C,B166,'2014'!D:D,"",'2014'!AA:AA,"CRO",'2014'!L:L,"&lt;&gt;"), 0)</f>
        <v>0</v>
      </c>
      <c r="BJ166" s="0" t="n">
        <f aca="false">IFERROR(SUMIFS('2014'!L:L,'2014'!F:F,A166,'2014'!C:C,B166,'2014'!D:D,"",'2014'!AA:AA,"CRO"), 0)</f>
        <v>0</v>
      </c>
      <c r="BK166" s="0" t="n">
        <f aca="false">IFERROR(BJ166/BI166, 0)</f>
        <v>0</v>
      </c>
      <c r="BL166" s="0" t="n">
        <f aca="false">IFERROR(SUMIFS('2013'!$G:$G,'2013'!F:F,A166,'2013'!C:C,B166,'2013'!D:D,"",'2013'!AA:AA,"JRO",'2013'!L:L,"&lt;&gt;"), 0)</f>
        <v>0</v>
      </c>
      <c r="BM166" s="0" t="n">
        <f aca="false">IFERROR(SUMIFS('2013'!L:L,'2013'!F:F,A166,'2013'!C:C,B166,'2013'!D:D,"",'2013'!AA:AA,"JRO"), 0)</f>
        <v>0</v>
      </c>
      <c r="BN166" s="0" t="n">
        <f aca="false">IFERROR(BM166/BL166, 0)</f>
        <v>0</v>
      </c>
      <c r="BO166" s="0" t="n">
        <f aca="false">IFERROR(SUMIFS('2012'!$G:$G,'2012'!F:F,A166,'2012'!C:C,B166,'2012'!D:D,"",'2012'!AA:AA,"JRO",'2012'!L:L,"&lt;&gt;"), 0)</f>
        <v>0</v>
      </c>
      <c r="BP166" s="0" t="n">
        <f aca="false">IFERROR(SUMIFS('2012'!L:L,'2012'!F:F,A166,'2012'!C:C,B166,'2012'!D:D,"",'2012'!AA:AA,"JRO"), 0)</f>
        <v>0</v>
      </c>
      <c r="BQ166" s="0" t="n">
        <f aca="false">IFERROR(BP166/BO166, 0)</f>
        <v>0</v>
      </c>
      <c r="BR166" s="0" t="n">
        <f aca="false">IFERROR(SUMIFS('2011'!$G:$G,'2011'!F:F,A166,'2011'!C:C,B166,'2011'!D:D,"",'2011'!AA:AA,"JRO",'2011'!L:L,"&lt;&gt;"), 0)</f>
        <v>0</v>
      </c>
      <c r="BS166" s="0" t="n">
        <f aca="false">IFERROR(SUMIFS('2011'!L:L,'2011'!F:F,A166,'2011'!C:C,B166,'2011'!D:D,"",'2011'!AA:AA,"JRO"), 0)</f>
        <v>0</v>
      </c>
      <c r="BT166" s="7" t="n">
        <f aca="false">IFERROR(BS166/BR166, 0)</f>
        <v>0</v>
      </c>
      <c r="BU166" s="0" t="n">
        <f aca="false">IFERROR(SUMIFS('2010'!$G:$G,'2010'!F:F,A166,'2010'!C:C,B166,'2010'!D:D,"",'2010'!AA:AA,"JRO",'2010'!L:L,"&lt;&gt;"), 0)</f>
        <v>0</v>
      </c>
      <c r="BV166" s="0" t="n">
        <f aca="false">IFERROR(SUMIFS('2010'!L:L,'2010'!F:F,A166,'2010'!C:C,B166,'2010'!D:D,"",'2010'!AA:AA,"JRO"), 0)</f>
        <v>0</v>
      </c>
      <c r="BW166" s="7" t="n">
        <f aca="false">IFERROR(BV166/BU166, 0)</f>
        <v>0</v>
      </c>
      <c r="BX166" s="0" t="n">
        <f aca="false">IFERROR(SUMIFS('2009'!$G:$G,'2009'!F:F,A166,'2009'!C:C,B166,'2009'!D:D,"",'2009'!AA:AA,"JRO",'2009'!L:L,"&lt;&gt;"), 0)</f>
        <v>0</v>
      </c>
      <c r="BY166" s="0" t="n">
        <f aca="false">IFERROR(SUMIFS('2009'!L:L,'2009'!F:F,A166,'2009'!C:C,B166,'2009'!D:D,"",'2009'!AA:AA,"JRO"), 0)</f>
        <v>0</v>
      </c>
      <c r="BZ166" s="7" t="n">
        <f aca="false">IFERROR(BY166/BX166, 0)</f>
        <v>0</v>
      </c>
    </row>
    <row r="167" customFormat="false" ht="15" hidden="false" customHeight="false" outlineLevel="0" collapsed="false">
      <c r="A167" s="0" t="s">
        <v>97</v>
      </c>
      <c r="B167" s="13" t="s">
        <v>47</v>
      </c>
      <c r="C167" s="56" t="n">
        <f aca="false">IFERROR(AVERAGEIFS(I167:BZ167,I$2:BZ$2,"JRO escorts per deportee",I167:BZ167,"&lt;&gt;0"), 0)</f>
        <v>3.5</v>
      </c>
      <c r="D167" s="13" t="n">
        <f aca="false">IFERROR(AVERAGEIFS(I167:BZ167,I$2:BZ$2,"NRO escorts per deportee",I167:BZ167,"&lt;&gt;0"), 0)</f>
        <v>0</v>
      </c>
      <c r="E167" s="13" t="n">
        <f aca="false">IFERROR(AVERAGEIFS(I167:BZ167,I$2:BZ$2,"CRO escorts per deportee",I167:BZ167,"&lt;&gt;0"), 0)</f>
        <v>0</v>
      </c>
      <c r="G167" s="0" t="n">
        <f aca="false">SUM(J167,M167,P167)</f>
        <v>0</v>
      </c>
      <c r="H167" s="0" t="n">
        <f aca="false">SUM(K167,N167,Q167)</f>
        <v>0</v>
      </c>
      <c r="I167" s="7" t="n">
        <f aca="false">IFERROR(H167/G167, 0)</f>
        <v>0</v>
      </c>
      <c r="J167" s="0" t="n">
        <f aca="false">IFERROR(SUMIFS('2018'!$H:$H,'2018'!$C:$C,B167,'2018'!$F:$F,A167,'2018'!AA:AA,"JRO",'2018'!P:P,"&lt;&gt;")+SUMIFS('2018'!$I:$I,'2018'!$D:$D,B167,'2018'!$F:$F,A167,'2018'!AA:AA,"JRO",'2018'!Q:Q,"&lt;&gt;")+SUMIFS('2018'!$J:$J,'2018'!$E:$E,B167,'2018'!$F:$F,A167,'2018'!AA:AA,"JRO",'2018'!R:R,"&lt;&gt;"), 0)</f>
        <v>0</v>
      </c>
      <c r="K167" s="0" t="n">
        <f aca="false">IFERROR(SUMIFS('2018'!M:M,'2018'!AA:AA,"JRO",'2018'!F:F,A167,'2018'!C:C,B167)+SUMIFS('2018'!P:P,'2018'!AA:AA,"JRO",'2018'!F:F,A167,'2018'!C:C,B167)+SUMIFS('2018'!N:N,'2018'!AA:AA,"JRO",'2018'!F:F,A167,'2018'!D:D,B167)+SUMIFS('2018'!N:N,'2018'!AA:AA,"JRO",'2018'!F:F,A167,'2018'!D:D,B167)+SUMIFS('2018'!O:O,'2018'!AA:AA,"JRO",'2018'!F:F,A167,'2018'!E:E,B167)+SUMIFS('2018'!R:R,'2018'!AA:AA,"JRO",'2018'!F:F,A167,'2018'!E:E,B167), 0)</f>
        <v>0</v>
      </c>
      <c r="L167" s="7" t="n">
        <f aca="false">IFERROR(K167/J167, 0)</f>
        <v>0</v>
      </c>
      <c r="M167" s="0" t="n">
        <f aca="false">IFERROR(SUMIFS('2018'!$H:$H,'2018'!$C:$C,B167,'2018'!$F:$F,A167,'2018'!AA:AA,"NRO",'2018'!P:P,"&lt;&gt;")+SUMIFS('2018'!$I:$I,'2018'!$D:$D,B167,'2018'!$F:$F,A167,'2018'!AA:AA,"NRO",'2018'!Q:Q,"&lt;&gt;")+SUMIFS('2018'!$J:$J,'2018'!$E:$E,B167,'2018'!$F:$F,A167,'2018'!AA:AA,"NRO",'2018'!R:R,"&lt;&gt;"), 0)</f>
        <v>0</v>
      </c>
      <c r="N167" s="0" t="n">
        <f aca="false">IFERROR(SUMIFS('2018'!M:M,'2018'!AA:AA,"NRO",'2018'!F:F,A167,'2018'!C:C,B167)+SUMIFS('2018'!P:P,'2018'!AA:AA,"NRO",'2018'!F:F,A167,'2018'!C:C,B167)+SUMIFS('2018'!N:N,'2018'!AA:AA,"NRO",'2018'!F:F,A167,'2018'!D:D,B167)+SUMIFS('2018'!N:N,'2018'!AA:AA,"NRO",'2018'!F:F,A167,'2018'!D:D,B167)+SUMIFS('2018'!O:O,'2018'!AA:AA,"NRO",'2018'!F:F,A167,'2018'!E:E,B167)+SUMIFS('2018'!R:R,'2018'!AA:AA,"NRO",'2018'!F:F,A167,'2018'!E:E,B167), 0)</f>
        <v>0</v>
      </c>
      <c r="O167" s="7" t="n">
        <f aca="false">IFERROR(N167/M167, 0)</f>
        <v>0</v>
      </c>
      <c r="P167" s="0" t="n">
        <f aca="false">IFERROR(SUMIFS('2018'!$H:$H,'2018'!$C:$C,B167,'2018'!$F:$F,A167,'2018'!AA:AA,"CRO")+SUMIFS('2018'!$I:$I,'2018'!$D:$D,B167,'2018'!$F:$F,A167,'2018'!AA:AA,"CRO")+SUMIFS('2018'!$J:$J,'2018'!$E:$E,B167,'2018'!$F:$F,A167,'2018'!AA:AA,"CRO"), 0)</f>
        <v>0</v>
      </c>
      <c r="Q167" s="0" t="n">
        <f aca="false">IFERROR(SUMIFS('2018'!M:M,'2018'!AA:AA,"CRO",'2018'!F:F,A167,'2018'!C:C,B167)+SUMIFS('2018'!P:P,'2018'!AA:AA,"CRO",'2018'!F:F,A167,'2018'!C:C,B167)+SUMIFS('2018'!N:N,'2018'!AA:AA,"CRO",'2018'!F:F,A167,'2018'!D:D,B167)+SUMIFS('2018'!N:N,'2018'!AA:AA,"CRO",'2018'!F:F,A167,'2018'!D:D,B167)+SUMIFS('2018'!O:O,'2018'!AA:AA,"CRO",'2018'!F:F,A167,'2018'!E:E,B167)+SUMIFS('2018'!R:R,'2018'!AA:AA,"CRO",'2018'!F:F,A167,'2018'!E:E,B167), 0)</f>
        <v>0</v>
      </c>
      <c r="R167" s="7" t="n">
        <f aca="false">IFERROR(Q167/P167, 0)</f>
        <v>0</v>
      </c>
      <c r="S167" s="7" t="n">
        <f aca="false">SUM(V167,Y167,AB167)</f>
        <v>0</v>
      </c>
      <c r="T167" s="7" t="n">
        <f aca="false">SUM(W167,Z167,AC167)</f>
        <v>0</v>
      </c>
      <c r="U167" s="7" t="n">
        <f aca="false">IFERROR(T167/S167, 0)</f>
        <v>0</v>
      </c>
      <c r="V167" s="0" t="n">
        <f aca="false">SUMIFS('2017'!$H:$H,'2017'!$C:$C,B167,'2017'!$F:$F,A167,'2017'!AA:AA,"JRO",'2017'!P:P,"&lt;&gt;")+SUMIFS('2017'!$I:$I,'2017'!$D:$D,B167,'2017'!$F:$F,A167,'2017'!AA:AA,"JRO",'2017'!Q:Q,"&lt;&gt;")+SUMIFS('2017'!$J:$J,'2017'!$E:$E,B167,'2017'!$F:$F,A167,'2017'!AA:AA,"JRO",'2017'!R:R,"&lt;&gt;")</f>
        <v>0</v>
      </c>
      <c r="W167" s="0" t="n">
        <f aca="false">IFERROR(SUMIFS('2017'!M:M,'2017'!AA:AA,"JRO",'2017'!F:F,A167,'2017'!C:C,B167)+SUMIFS('2017'!P:P,'2017'!AA:AA,"JRO",'2017'!F:F,A167,'2017'!C:C,B167)+SUMIFS('2017'!N:N,'2017'!AA:AA,"JRO",'2017'!F:F,A167,'2017'!D:D,B167)+SUMIFS('2017'!N:N,'2017'!AA:AA,"JRO",'2017'!F:F,A167,'2017'!D:D,B167)+SUMIFS('2017'!O:O,'2017'!AA:AA,"JRO",'2017'!F:F,A167,'2017'!E:E,B167)+SUMIFS('2017'!R:R,'2017'!AA:AA,"JRO",'2017'!F:F,A167,'2017'!E:E,B167), 0)</f>
        <v>0</v>
      </c>
      <c r="X167" s="7" t="n">
        <f aca="false">IFERROR(W167/V167, 0)</f>
        <v>0</v>
      </c>
      <c r="Y167" s="0" t="n">
        <f aca="false">IFERROR(SUMIFS('2017'!$H:$H,'2017'!$C:$C,B167,'2017'!$F:$F,A167,'2017'!AA:AA,"NRO",'2017'!P:P,"&lt;&gt;")+SUMIFS('2017'!$I:$I,'2017'!$D:$D,B167,'2017'!$F:$F,A167,'2017'!AA:AA,"NRO",'2017'!Q:Q,"&lt;&gt;")+SUMIFS('2017'!$J:$J,'2017'!$E:$E,B167,'2017'!$F:$F,A167,'2017'!AA:AA,"NRO",'2017'!R:R,"&lt;&gt;"), 0)</f>
        <v>0</v>
      </c>
      <c r="Z167" s="0" t="n">
        <f aca="false">IFERROR(SUMIFS('2017'!M:M,'2017'!AA:AA,"NRO",'2017'!F:F,A167,'2017'!C:C,B167)+SUMIFS('2017'!P:P,'2017'!AA:AA,"NRO",'2017'!F:F,A167,'2017'!C:C,B167)+SUMIFS('2017'!N:N,'2017'!AA:AA,"NRO",'2017'!F:F,A167,'2017'!D:D,B167)+SUMIFS('2017'!N:N,'2017'!AA:AA,"NRO",'2017'!F:F,A167,'2017'!D:D,B167)+SUMIFS('2017'!O:O,'2017'!AA:AA,"NRO",'2017'!F:F,A167,'2017'!E:E,B167)+SUMIFS('2017'!R:R,'2017'!AA:AA,"NRO",'2017'!F:F,A167,'2017'!E:E,B167), 0)</f>
        <v>0</v>
      </c>
      <c r="AA167" s="7" t="n">
        <f aca="false">IFERROR(Z167/Y167, 0)</f>
        <v>0</v>
      </c>
      <c r="AB167" s="0" t="n">
        <f aca="false">IFERROR(SUMIFS('2017'!$H:$H,'2017'!$C:$C,B167,'2017'!$F:$F,A167,'2017'!AA:AA,"CRO",'2017'!P:P,"&lt;&gt;")+SUMIFS('2017'!$I:$I,'2017'!$D:$D,B167,'2017'!$F:$F,A167,'2017'!AA:AA,"CRO",'2017'!Q:Q,"&lt;&gt;")+SUMIFS('2017'!$J:$J,'2017'!$E:$E,B167,'2017'!$F:$F,A167,'2017'!AA:AA,"CRO",'2017'!R:R,"&lt;&gt;"), 0)</f>
        <v>0</v>
      </c>
      <c r="AC167" s="0" t="n">
        <f aca="false">IFERROR(SUMIFS('2017'!M:M,'2017'!AA:AA,"CRO",'2017'!F:F,A167,'2017'!C:C,B167)+SUMIFS('2017'!P:P,'2017'!AA:AA,"CRO",'2017'!F:F,A167,'2017'!C:C,B167)+SUMIFS('2017'!N:N,'2017'!AA:AA,"CRO",'2017'!F:F,A167,'2017'!D:D,B167)+SUMIFS('2017'!N:N,'2017'!AA:AA,"CRO",'2017'!F:F,A167,'2017'!D:D,B167)+SUMIFS('2017'!O:O,'2017'!AA:AA,"CRO",'2017'!F:F,A167,'2017'!E:E,B167)+SUMIFS('2017'!R:R,'2017'!AA:AA,"CRO",'2017'!F:F,A167,'2017'!E:E,B167), 0)</f>
        <v>0</v>
      </c>
      <c r="AD167" s="0" t="n">
        <f aca="false">IFERROR(AC167/AB167, 0)</f>
        <v>0</v>
      </c>
      <c r="AE167" s="0" t="n">
        <f aca="false">SUM(AH167,AK167,AN167)</f>
        <v>2</v>
      </c>
      <c r="AF167" s="0" t="n">
        <f aca="false">SUM(AI167,AL167,AO167)</f>
        <v>7</v>
      </c>
      <c r="AG167" s="7" t="n">
        <f aca="false">IFERROR(AF167/AE167, 0)</f>
        <v>3.5</v>
      </c>
      <c r="AH167" s="0" t="n">
        <f aca="false">IFERROR(SUMIFS('2016'!$G:$G,'2016'!F:F,A167,'2016'!C:C,B167,'2016'!D:D,"",'2016'!AA:AA,"JRO",'2016'!L:L,"&lt;&gt;"), 0)</f>
        <v>2</v>
      </c>
      <c r="AI167" s="0" t="n">
        <f aca="false">IFERROR(SUMIFS('2016'!L:L,'2016'!F:F,A167,'2016'!C:C,B167,'2016'!D:D,"",'2016'!AA:AA,"JRO"), 0)</f>
        <v>7</v>
      </c>
      <c r="AJ167" s="7" t="n">
        <f aca="false">IFERROR(AI167/AH167, 0)</f>
        <v>3.5</v>
      </c>
      <c r="AK167" s="0" t="n">
        <f aca="false">IFERROR(SUMIFS('2016'!$G:$G,'2016'!F:F,A167,'2016'!C:C,B167,'2016'!D:D,"",'2016'!AA:AA,"NRO",'2016'!L:L,"&lt;&gt;"), 0)</f>
        <v>0</v>
      </c>
      <c r="AL167" s="0" t="n">
        <f aca="false">IFERROR(SUMIFS('2016'!L:L,'2016'!F:F,A167,'2016'!C:C,B167,'2016'!D:D,"",'2016'!AA:AA,"NRO"), 0)</f>
        <v>0</v>
      </c>
      <c r="AM167" s="0" t="n">
        <f aca="false">IFERROR(AL167/AK167, 0)</f>
        <v>0</v>
      </c>
      <c r="AN167" s="0" t="n">
        <f aca="false">IFERROR(SUMIFS('2016'!$G:$G,'2016'!F:F,A167,'2016'!C:C,B167,'2016'!D:D,"",'2016'!AA:AA,"CRO",'2016'!L:L,"&lt;&gt;"), 0)</f>
        <v>0</v>
      </c>
      <c r="AO167" s="0" t="n">
        <f aca="false">IFERROR(SUMIFS('2016'!L:L,'2016'!F:F,A167,'2016'!C:C,B167,'2016'!D:D,"",'2016'!AA:AA,"CRO"), 0)</f>
        <v>0</v>
      </c>
      <c r="AP167" s="0" t="n">
        <f aca="false">IFERROR(AO167/AN167, 0)</f>
        <v>0</v>
      </c>
      <c r="AQ167" s="0" t="n">
        <f aca="false">SUM(AT167,AW167,AZ167)</f>
        <v>0</v>
      </c>
      <c r="AR167" s="0" t="n">
        <f aca="false">SUM(AU167,AX167,BA167)</f>
        <v>0</v>
      </c>
      <c r="AS167" s="7" t="n">
        <f aca="false">IFERROR(AR167/AQ167, 0)</f>
        <v>0</v>
      </c>
      <c r="AT167" s="0" t="n">
        <f aca="false">IFERROR(SUMIFS('2015'!$G:$G,'2015'!F:F,A167,'2015'!C:C,B167,'2015'!D:D,"",'2015'!AA:AA,"JRO",'2015'!L:L,"&lt;&gt;"), 0)</f>
        <v>0</v>
      </c>
      <c r="AU167" s="0" t="n">
        <f aca="false">IFERROR(SUMIFS('2015'!L:L,'2015'!F:F,A167,'2015'!C:C,B167,'2015'!D:D,"",'2015'!AA:AA,"JRO"), 0)</f>
        <v>0</v>
      </c>
      <c r="AV167" s="0" t="n">
        <f aca="false">IFERROR(AU167/AT167, 0)</f>
        <v>0</v>
      </c>
      <c r="AW167" s="0" t="n">
        <f aca="false">IFERROR(SUMIFS('2015'!$G:$G,'2015'!F:F,A167,'2015'!C:C,B167,'2015'!D:D,"",'2015'!AA:AA,"NRO",'2015'!L:L,"&lt;&gt;"), 0)</f>
        <v>0</v>
      </c>
      <c r="AX167" s="0" t="n">
        <f aca="false">IFERROR(SUMIFS('2015'!L:L,'2015'!F:F,A167,'2015'!C:C,B167,'2015'!D:D,"",'2015'!AA:AA,"NRO"), 0)</f>
        <v>0</v>
      </c>
      <c r="AY167" s="0" t="n">
        <f aca="false">IFERROR(AX167/AW167, 0)</f>
        <v>0</v>
      </c>
      <c r="AZ167" s="0" t="n">
        <f aca="false">IFERROR(SUMIFS('2015'!$G:$G,'2015'!F:F,A167,'2015'!C:C,B167,'2015'!D:D,"",'2015'!AA:AA,"CRO",'2015'!L:L,"&lt;&gt;"), 0)</f>
        <v>0</v>
      </c>
      <c r="BA167" s="0" t="n">
        <f aca="false">IFERROR(SUMIFS('2015'!L:L,'2015'!F:F,A167,'2015'!C:C,B167,'2015'!D:D,"",'2015'!AA:AA,"CRO"), 0)</f>
        <v>0</v>
      </c>
      <c r="BB167" s="0" t="n">
        <f aca="false">IFERROR(BA167/AZ167, 0)</f>
        <v>0</v>
      </c>
      <c r="BC167" s="0" t="n">
        <f aca="false">SUM(BF167,BI167)</f>
        <v>0</v>
      </c>
      <c r="BD167" s="0" t="n">
        <f aca="false">SUM(BG167,BJ167)</f>
        <v>0</v>
      </c>
      <c r="BE167" s="7" t="n">
        <f aca="false">IFERROR(BD167/BC167, 0)</f>
        <v>0</v>
      </c>
      <c r="BF167" s="0" t="n">
        <f aca="false">IFERROR(SUMIFS('2014'!$G:$G,'2014'!F:F,A167,'2014'!C:C,B167,'2014'!D:D,"",'2014'!AA:AA,"JRO",'2014'!L:L,"&lt;&gt;"), 0)</f>
        <v>0</v>
      </c>
      <c r="BG167" s="0" t="n">
        <f aca="false">IFERROR(SUMIFS('2014'!L:L,'2014'!F:F,A167,'2014'!C:C,B167,'2014'!D:D,"",'2014'!AA:AA,"JRO"), 0)</f>
        <v>0</v>
      </c>
      <c r="BH167" s="7" t="n">
        <f aca="false">IFERROR(BG167/BF167, 0)</f>
        <v>0</v>
      </c>
      <c r="BI167" s="0" t="n">
        <f aca="false">IFERROR(SUMIFS('2014'!$G:$G,'2014'!F:F,A167,'2014'!C:C,B167,'2014'!D:D,"",'2014'!AA:AA,"CRO",'2014'!L:L,"&lt;&gt;"), 0)</f>
        <v>0</v>
      </c>
      <c r="BJ167" s="0" t="n">
        <f aca="false">IFERROR(SUMIFS('2014'!L:L,'2014'!F:F,A167,'2014'!C:C,B167,'2014'!D:D,"",'2014'!AA:AA,"CRO"), 0)</f>
        <v>0</v>
      </c>
      <c r="BK167" s="0" t="n">
        <f aca="false">IFERROR(BJ167/BI167, 0)</f>
        <v>0</v>
      </c>
      <c r="BL167" s="0" t="n">
        <f aca="false">IFERROR(SUMIFS('2013'!$G:$G,'2013'!F:F,A167,'2013'!C:C,B167,'2013'!D:D,"",'2013'!AA:AA,"JRO",'2013'!L:L,"&lt;&gt;"), 0)</f>
        <v>0</v>
      </c>
      <c r="BM167" s="0" t="n">
        <f aca="false">IFERROR(SUMIFS('2013'!L:L,'2013'!F:F,A167,'2013'!C:C,B167,'2013'!D:D,"",'2013'!AA:AA,"JRO"), 0)</f>
        <v>0</v>
      </c>
      <c r="BN167" s="0" t="n">
        <f aca="false">IFERROR(BM167/BL167, 0)</f>
        <v>0</v>
      </c>
      <c r="BO167" s="0" t="n">
        <f aca="false">IFERROR(SUMIFS('2012'!$G:$G,'2012'!F:F,A167,'2012'!C:C,B167,'2012'!D:D,"",'2012'!AA:AA,"JRO",'2012'!L:L,"&lt;&gt;"), 0)</f>
        <v>0</v>
      </c>
      <c r="BP167" s="0" t="n">
        <f aca="false">IFERROR(SUMIFS('2012'!L:L,'2012'!F:F,A167,'2012'!C:C,B167,'2012'!D:D,"",'2012'!AA:AA,"JRO"), 0)</f>
        <v>0</v>
      </c>
      <c r="BQ167" s="0" t="n">
        <f aca="false">IFERROR(BP167/BO167, 0)</f>
        <v>0</v>
      </c>
      <c r="BR167" s="0" t="n">
        <f aca="false">IFERROR(SUMIFS('2011'!$G:$G,'2011'!F:F,A167,'2011'!C:C,B167,'2011'!D:D,"",'2011'!AA:AA,"JRO",'2011'!L:L,"&lt;&gt;"), 0)</f>
        <v>0</v>
      </c>
      <c r="BS167" s="0" t="n">
        <f aca="false">IFERROR(SUMIFS('2011'!L:L,'2011'!F:F,A167,'2011'!C:C,B167,'2011'!D:D,"",'2011'!AA:AA,"JRO"), 0)</f>
        <v>0</v>
      </c>
      <c r="BT167" s="7" t="n">
        <f aca="false">IFERROR(BS167/BR167, 0)</f>
        <v>0</v>
      </c>
      <c r="BU167" s="0" t="n">
        <f aca="false">IFERROR(SUMIFS('2010'!$G:$G,'2010'!F:F,A167,'2010'!C:C,B167,'2010'!D:D,"",'2010'!AA:AA,"JRO",'2010'!L:L,"&lt;&gt;"), 0)</f>
        <v>0</v>
      </c>
      <c r="BV167" s="0" t="n">
        <f aca="false">IFERROR(SUMIFS('2010'!L:L,'2010'!F:F,A167,'2010'!C:C,B167,'2010'!D:D,"",'2010'!AA:AA,"JRO"), 0)</f>
        <v>0</v>
      </c>
      <c r="BW167" s="7" t="n">
        <f aca="false">IFERROR(BV167/BU167, 0)</f>
        <v>0</v>
      </c>
      <c r="BX167" s="0" t="n">
        <f aca="false">IFERROR(SUMIFS('2009'!$G:$G,'2009'!F:F,A167,'2009'!C:C,B167,'2009'!D:D,"",'2009'!AA:AA,"JRO",'2009'!L:L,"&lt;&gt;"), 0)</f>
        <v>0</v>
      </c>
      <c r="BY167" s="0" t="n">
        <f aca="false">IFERROR(SUMIFS('2009'!L:L,'2009'!F:F,A167,'2009'!C:C,B167,'2009'!D:D,"",'2009'!AA:AA,"JRO"), 0)</f>
        <v>0</v>
      </c>
      <c r="BZ167" s="7" t="n">
        <f aca="false">IFERROR(BY167/BX167, 0)</f>
        <v>0</v>
      </c>
    </row>
    <row r="168" customFormat="false" ht="15" hidden="false" customHeight="false" outlineLevel="0" collapsed="false">
      <c r="A168" s="0" t="s">
        <v>97</v>
      </c>
      <c r="B168" s="13" t="s">
        <v>59</v>
      </c>
      <c r="C168" s="56" t="n">
        <f aca="false">IFERROR(AVERAGEIFS(I168:BZ168,I$2:BZ$2,"JRO escorts per deportee",I168:BZ168,"&lt;&gt;0"), 0)</f>
        <v>0</v>
      </c>
      <c r="D168" s="13" t="n">
        <f aca="false">IFERROR(AVERAGEIFS(I168:BZ168,I$2:BZ$2,"NRO escorts per deportee",I168:BZ168,"&lt;&gt;0"), 0)</f>
        <v>0</v>
      </c>
      <c r="E168" s="13" t="n">
        <f aca="false">IFERROR(AVERAGEIFS(I168:BZ168,I$2:BZ$2,"CRO escorts per deportee",I168:BZ168,"&lt;&gt;0"), 0)</f>
        <v>0</v>
      </c>
      <c r="G168" s="0" t="n">
        <f aca="false">SUM(J168,M168,P168)</f>
        <v>0</v>
      </c>
      <c r="H168" s="0" t="n">
        <f aca="false">SUM(K168,N168,Q168)</f>
        <v>0</v>
      </c>
      <c r="I168" s="7" t="n">
        <f aca="false">IFERROR(H168/G168, 0)</f>
        <v>0</v>
      </c>
      <c r="J168" s="0" t="n">
        <f aca="false">IFERROR(SUMIFS('2018'!$H:$H,'2018'!$C:$C,B168,'2018'!$F:$F,A168,'2018'!AA:AA,"JRO",'2018'!P:P,"&lt;&gt;")+SUMIFS('2018'!$I:$I,'2018'!$D:$D,B168,'2018'!$F:$F,A168,'2018'!AA:AA,"JRO",'2018'!Q:Q,"&lt;&gt;")+SUMIFS('2018'!$J:$J,'2018'!$E:$E,B168,'2018'!$F:$F,A168,'2018'!AA:AA,"JRO",'2018'!R:R,"&lt;&gt;"), 0)</f>
        <v>0</v>
      </c>
      <c r="K168" s="0" t="n">
        <f aca="false">IFERROR(SUMIFS('2018'!M:M,'2018'!AA:AA,"JRO",'2018'!F:F,A168,'2018'!C:C,B168)+SUMIFS('2018'!P:P,'2018'!AA:AA,"JRO",'2018'!F:F,A168,'2018'!C:C,B168)+SUMIFS('2018'!N:N,'2018'!AA:AA,"JRO",'2018'!F:F,A168,'2018'!D:D,B168)+SUMIFS('2018'!N:N,'2018'!AA:AA,"JRO",'2018'!F:F,A168,'2018'!D:D,B168)+SUMIFS('2018'!O:O,'2018'!AA:AA,"JRO",'2018'!F:F,A168,'2018'!E:E,B168)+SUMIFS('2018'!R:R,'2018'!AA:AA,"JRO",'2018'!F:F,A168,'2018'!E:E,B168), 0)</f>
        <v>0</v>
      </c>
      <c r="L168" s="7" t="n">
        <f aca="false">IFERROR(K168/J168, 0)</f>
        <v>0</v>
      </c>
      <c r="M168" s="0" t="n">
        <f aca="false">IFERROR(SUMIFS('2018'!$H:$H,'2018'!$C:$C,B168,'2018'!$F:$F,A168,'2018'!AA:AA,"NRO",'2018'!P:P,"&lt;&gt;")+SUMIFS('2018'!$I:$I,'2018'!$D:$D,B168,'2018'!$F:$F,A168,'2018'!AA:AA,"NRO",'2018'!Q:Q,"&lt;&gt;")+SUMIFS('2018'!$J:$J,'2018'!$E:$E,B168,'2018'!$F:$F,A168,'2018'!AA:AA,"NRO",'2018'!R:R,"&lt;&gt;"), 0)</f>
        <v>0</v>
      </c>
      <c r="N168" s="0" t="n">
        <f aca="false">IFERROR(SUMIFS('2018'!M:M,'2018'!AA:AA,"NRO",'2018'!F:F,A168,'2018'!C:C,B168)+SUMIFS('2018'!P:P,'2018'!AA:AA,"NRO",'2018'!F:F,A168,'2018'!C:C,B168)+SUMIFS('2018'!N:N,'2018'!AA:AA,"NRO",'2018'!F:F,A168,'2018'!D:D,B168)+SUMIFS('2018'!N:N,'2018'!AA:AA,"NRO",'2018'!F:F,A168,'2018'!D:D,B168)+SUMIFS('2018'!O:O,'2018'!AA:AA,"NRO",'2018'!F:F,A168,'2018'!E:E,B168)+SUMIFS('2018'!R:R,'2018'!AA:AA,"NRO",'2018'!F:F,A168,'2018'!E:E,B168), 0)</f>
        <v>0</v>
      </c>
      <c r="O168" s="7" t="n">
        <f aca="false">IFERROR(N168/M168, 0)</f>
        <v>0</v>
      </c>
      <c r="P168" s="0" t="n">
        <f aca="false">IFERROR(SUMIFS('2018'!$H:$H,'2018'!$C:$C,B168,'2018'!$F:$F,A168,'2018'!AA:AA,"CRO")+SUMIFS('2018'!$I:$I,'2018'!$D:$D,B168,'2018'!$F:$F,A168,'2018'!AA:AA,"CRO")+SUMIFS('2018'!$J:$J,'2018'!$E:$E,B168,'2018'!$F:$F,A168,'2018'!AA:AA,"CRO"), 0)</f>
        <v>0</v>
      </c>
      <c r="Q168" s="0" t="n">
        <f aca="false">IFERROR(SUMIFS('2018'!M:M,'2018'!AA:AA,"CRO",'2018'!F:F,A168,'2018'!C:C,B168)+SUMIFS('2018'!P:P,'2018'!AA:AA,"CRO",'2018'!F:F,A168,'2018'!C:C,B168)+SUMIFS('2018'!N:N,'2018'!AA:AA,"CRO",'2018'!F:F,A168,'2018'!D:D,B168)+SUMIFS('2018'!N:N,'2018'!AA:AA,"CRO",'2018'!F:F,A168,'2018'!D:D,B168)+SUMIFS('2018'!O:O,'2018'!AA:AA,"CRO",'2018'!F:F,A168,'2018'!E:E,B168)+SUMIFS('2018'!R:R,'2018'!AA:AA,"CRO",'2018'!F:F,A168,'2018'!E:E,B168), 0)</f>
        <v>0</v>
      </c>
      <c r="R168" s="7" t="n">
        <f aca="false">IFERROR(Q168/P168, 0)</f>
        <v>0</v>
      </c>
      <c r="S168" s="7" t="n">
        <f aca="false">SUM(V168,Y168,AB168)</f>
        <v>0</v>
      </c>
      <c r="T168" s="7" t="n">
        <f aca="false">SUM(W168,Z168,AC168)</f>
        <v>0</v>
      </c>
      <c r="U168" s="7" t="n">
        <f aca="false">IFERROR(T168/S168, 0)</f>
        <v>0</v>
      </c>
      <c r="V168" s="0" t="n">
        <f aca="false">SUMIFS('2017'!$H:$H,'2017'!$C:$C,B168,'2017'!$F:$F,A168,'2017'!AA:AA,"JRO",'2017'!P:P,"&lt;&gt;")+SUMIFS('2017'!$I:$I,'2017'!$D:$D,B168,'2017'!$F:$F,A168,'2017'!AA:AA,"JRO",'2017'!Q:Q,"&lt;&gt;")+SUMIFS('2017'!$J:$J,'2017'!$E:$E,B168,'2017'!$F:$F,A168,'2017'!AA:AA,"JRO",'2017'!R:R,"&lt;&gt;")</f>
        <v>0</v>
      </c>
      <c r="W168" s="0" t="n">
        <f aca="false">IFERROR(SUMIFS('2017'!M:M,'2017'!AA:AA,"JRO",'2017'!F:F,A168,'2017'!C:C,B168)+SUMIFS('2017'!P:P,'2017'!AA:AA,"JRO",'2017'!F:F,A168,'2017'!C:C,B168)+SUMIFS('2017'!N:N,'2017'!AA:AA,"JRO",'2017'!F:F,A168,'2017'!D:D,B168)+SUMIFS('2017'!N:N,'2017'!AA:AA,"JRO",'2017'!F:F,A168,'2017'!D:D,B168)+SUMIFS('2017'!O:O,'2017'!AA:AA,"JRO",'2017'!F:F,A168,'2017'!E:E,B168)+SUMIFS('2017'!R:R,'2017'!AA:AA,"JRO",'2017'!F:F,A168,'2017'!E:E,B168), 0)</f>
        <v>0</v>
      </c>
      <c r="X168" s="7" t="n">
        <f aca="false">IFERROR(W168/V168, 0)</f>
        <v>0</v>
      </c>
      <c r="Y168" s="0" t="n">
        <f aca="false">IFERROR(SUMIFS('2017'!$H:$H,'2017'!$C:$C,B168,'2017'!$F:$F,A168,'2017'!AA:AA,"NRO",'2017'!P:P,"&lt;&gt;")+SUMIFS('2017'!$I:$I,'2017'!$D:$D,B168,'2017'!$F:$F,A168,'2017'!AA:AA,"NRO",'2017'!Q:Q,"&lt;&gt;")+SUMIFS('2017'!$J:$J,'2017'!$E:$E,B168,'2017'!$F:$F,A168,'2017'!AA:AA,"NRO",'2017'!R:R,"&lt;&gt;"), 0)</f>
        <v>0</v>
      </c>
      <c r="Z168" s="0" t="n">
        <f aca="false">IFERROR(SUMIFS('2017'!M:M,'2017'!AA:AA,"NRO",'2017'!F:F,A168,'2017'!C:C,B168)+SUMIFS('2017'!P:P,'2017'!AA:AA,"NRO",'2017'!F:F,A168,'2017'!C:C,B168)+SUMIFS('2017'!N:N,'2017'!AA:AA,"NRO",'2017'!F:F,A168,'2017'!D:D,B168)+SUMIFS('2017'!N:N,'2017'!AA:AA,"NRO",'2017'!F:F,A168,'2017'!D:D,B168)+SUMIFS('2017'!O:O,'2017'!AA:AA,"NRO",'2017'!F:F,A168,'2017'!E:E,B168)+SUMIFS('2017'!R:R,'2017'!AA:AA,"NRO",'2017'!F:F,A168,'2017'!E:E,B168), 0)</f>
        <v>0</v>
      </c>
      <c r="AA168" s="7" t="n">
        <f aca="false">IFERROR(Z168/Y168, 0)</f>
        <v>0</v>
      </c>
      <c r="AB168" s="0" t="n">
        <f aca="false">IFERROR(SUMIFS('2017'!$H:$H,'2017'!$C:$C,B168,'2017'!$F:$F,A168,'2017'!AA:AA,"CRO",'2017'!P:P,"&lt;&gt;")+SUMIFS('2017'!$I:$I,'2017'!$D:$D,B168,'2017'!$F:$F,A168,'2017'!AA:AA,"CRO",'2017'!Q:Q,"&lt;&gt;")+SUMIFS('2017'!$J:$J,'2017'!$E:$E,B168,'2017'!$F:$F,A168,'2017'!AA:AA,"CRO",'2017'!R:R,"&lt;&gt;"), 0)</f>
        <v>0</v>
      </c>
      <c r="AC168" s="0" t="n">
        <f aca="false">IFERROR(SUMIFS('2017'!M:M,'2017'!AA:AA,"CRO",'2017'!F:F,A168,'2017'!C:C,B168)+SUMIFS('2017'!P:P,'2017'!AA:AA,"CRO",'2017'!F:F,A168,'2017'!C:C,B168)+SUMIFS('2017'!N:N,'2017'!AA:AA,"CRO",'2017'!F:F,A168,'2017'!D:D,B168)+SUMIFS('2017'!N:N,'2017'!AA:AA,"CRO",'2017'!F:F,A168,'2017'!D:D,B168)+SUMIFS('2017'!O:O,'2017'!AA:AA,"CRO",'2017'!F:F,A168,'2017'!E:E,B168)+SUMIFS('2017'!R:R,'2017'!AA:AA,"CRO",'2017'!F:F,A168,'2017'!E:E,B168), 0)</f>
        <v>0</v>
      </c>
      <c r="AD168" s="0" t="n">
        <f aca="false">IFERROR(AC168/AB168, 0)</f>
        <v>0</v>
      </c>
      <c r="AE168" s="0" t="n">
        <f aca="false">SUM(AH168,AK168,AN168)</f>
        <v>0</v>
      </c>
      <c r="AF168" s="0" t="n">
        <f aca="false">SUM(AI168,AL168,AO168)</f>
        <v>0</v>
      </c>
      <c r="AG168" s="7" t="n">
        <f aca="false">IFERROR(AF168/AE168, 0)</f>
        <v>0</v>
      </c>
      <c r="AH168" s="0" t="n">
        <f aca="false">IFERROR(SUMIFS('2016'!$G:$G,'2016'!F:F,A168,'2016'!C:C,B168,'2016'!D:D,"",'2016'!AA:AA,"JRO",'2016'!L:L,"&lt;&gt;"), 0)</f>
        <v>0</v>
      </c>
      <c r="AI168" s="0" t="n">
        <f aca="false">IFERROR(SUMIFS('2016'!L:L,'2016'!F:F,A168,'2016'!C:C,B168,'2016'!D:D,"",'2016'!AA:AA,"JRO"), 0)</f>
        <v>0</v>
      </c>
      <c r="AJ168" s="7" t="n">
        <f aca="false">IFERROR(AI168/AH168, 0)</f>
        <v>0</v>
      </c>
      <c r="AK168" s="0" t="n">
        <f aca="false">IFERROR(SUMIFS('2016'!$G:$G,'2016'!F:F,A168,'2016'!C:C,B168,'2016'!D:D,"",'2016'!AA:AA,"NRO",'2016'!L:L,"&lt;&gt;"), 0)</f>
        <v>0</v>
      </c>
      <c r="AL168" s="0" t="n">
        <f aca="false">IFERROR(SUMIFS('2016'!L:L,'2016'!F:F,A168,'2016'!C:C,B168,'2016'!D:D,"",'2016'!AA:AA,"NRO"), 0)</f>
        <v>0</v>
      </c>
      <c r="AM168" s="0" t="n">
        <f aca="false">IFERROR(AL168/AK168, 0)</f>
        <v>0</v>
      </c>
      <c r="AN168" s="0" t="n">
        <f aca="false">IFERROR(SUMIFS('2016'!$G:$G,'2016'!F:F,A168,'2016'!C:C,B168,'2016'!D:D,"",'2016'!AA:AA,"CRO",'2016'!L:L,"&lt;&gt;"), 0)</f>
        <v>0</v>
      </c>
      <c r="AO168" s="0" t="n">
        <f aca="false">IFERROR(SUMIFS('2016'!L:L,'2016'!F:F,A168,'2016'!C:C,B168,'2016'!D:D,"",'2016'!AA:AA,"CRO"), 0)</f>
        <v>0</v>
      </c>
      <c r="AP168" s="0" t="n">
        <f aca="false">IFERROR(AO168/AN168, 0)</f>
        <v>0</v>
      </c>
      <c r="AQ168" s="0" t="n">
        <f aca="false">SUM(AT168,AW168,AZ168)</f>
        <v>0</v>
      </c>
      <c r="AR168" s="0" t="n">
        <f aca="false">SUM(AU168,AX168,BA168)</f>
        <v>0</v>
      </c>
      <c r="AS168" s="7" t="n">
        <f aca="false">IFERROR(AR168/AQ168, 0)</f>
        <v>0</v>
      </c>
      <c r="AT168" s="0" t="n">
        <f aca="false">IFERROR(SUMIFS('2015'!$G:$G,'2015'!F:F,A168,'2015'!C:C,B168,'2015'!D:D,"",'2015'!AA:AA,"JRO",'2015'!L:L,"&lt;&gt;"), 0)</f>
        <v>0</v>
      </c>
      <c r="AU168" s="0" t="n">
        <f aca="false">IFERROR(SUMIFS('2015'!L:L,'2015'!F:F,A168,'2015'!C:C,B168,'2015'!D:D,"",'2015'!AA:AA,"JRO"), 0)</f>
        <v>0</v>
      </c>
      <c r="AV168" s="0" t="n">
        <f aca="false">IFERROR(AU168/AT168, 0)</f>
        <v>0</v>
      </c>
      <c r="AW168" s="0" t="n">
        <f aca="false">IFERROR(SUMIFS('2015'!$G:$G,'2015'!F:F,A168,'2015'!C:C,B168,'2015'!D:D,"",'2015'!AA:AA,"NRO",'2015'!L:L,"&lt;&gt;"), 0)</f>
        <v>0</v>
      </c>
      <c r="AX168" s="0" t="n">
        <f aca="false">IFERROR(SUMIFS('2015'!L:L,'2015'!F:F,A168,'2015'!C:C,B168,'2015'!D:D,"",'2015'!AA:AA,"NRO"), 0)</f>
        <v>0</v>
      </c>
      <c r="AY168" s="0" t="n">
        <f aca="false">IFERROR(AX168/AW168, 0)</f>
        <v>0</v>
      </c>
      <c r="AZ168" s="0" t="n">
        <f aca="false">IFERROR(SUMIFS('2015'!$G:$G,'2015'!F:F,A168,'2015'!C:C,B168,'2015'!D:D,"",'2015'!AA:AA,"CRO",'2015'!L:L,"&lt;&gt;"), 0)</f>
        <v>0</v>
      </c>
      <c r="BA168" s="0" t="n">
        <f aca="false">IFERROR(SUMIFS('2015'!L:L,'2015'!F:F,A168,'2015'!C:C,B168,'2015'!D:D,"",'2015'!AA:AA,"CRO"), 0)</f>
        <v>0</v>
      </c>
      <c r="BB168" s="0" t="n">
        <f aca="false">IFERROR(BA168/AZ168, 0)</f>
        <v>0</v>
      </c>
      <c r="BC168" s="0" t="n">
        <f aca="false">SUM(BF168,BI168)</f>
        <v>0</v>
      </c>
      <c r="BD168" s="0" t="n">
        <f aca="false">SUM(BG168,BJ168)</f>
        <v>0</v>
      </c>
      <c r="BE168" s="7" t="n">
        <f aca="false">IFERROR(BD168/BC168, 0)</f>
        <v>0</v>
      </c>
      <c r="BF168" s="0" t="n">
        <f aca="false">IFERROR(SUMIFS('2014'!$G:$G,'2014'!F:F,A168,'2014'!C:C,B168,'2014'!D:D,"",'2014'!AA:AA,"JRO",'2014'!L:L,"&lt;&gt;"), 0)</f>
        <v>0</v>
      </c>
      <c r="BG168" s="0" t="n">
        <f aca="false">IFERROR(SUMIFS('2014'!L:L,'2014'!F:F,A168,'2014'!C:C,B168,'2014'!D:D,"",'2014'!AA:AA,"JRO"), 0)</f>
        <v>0</v>
      </c>
      <c r="BH168" s="7" t="n">
        <f aca="false">IFERROR(BG168/BF168, 0)</f>
        <v>0</v>
      </c>
      <c r="BI168" s="0" t="n">
        <f aca="false">IFERROR(SUMIFS('2014'!$G:$G,'2014'!F:F,A168,'2014'!C:C,B168,'2014'!D:D,"",'2014'!AA:AA,"CRO",'2014'!L:L,"&lt;&gt;"), 0)</f>
        <v>0</v>
      </c>
      <c r="BJ168" s="0" t="n">
        <f aca="false">IFERROR(SUMIFS('2014'!L:L,'2014'!F:F,A168,'2014'!C:C,B168,'2014'!D:D,"",'2014'!AA:AA,"CRO"), 0)</f>
        <v>0</v>
      </c>
      <c r="BK168" s="0" t="n">
        <f aca="false">IFERROR(BJ168/BI168, 0)</f>
        <v>0</v>
      </c>
      <c r="BL168" s="0" t="n">
        <f aca="false">IFERROR(SUMIFS('2013'!$G:$G,'2013'!F:F,A168,'2013'!C:C,B168,'2013'!D:D,"",'2013'!AA:AA,"JRO",'2013'!L:L,"&lt;&gt;"), 0)</f>
        <v>0</v>
      </c>
      <c r="BM168" s="0" t="n">
        <f aca="false">IFERROR(SUMIFS('2013'!L:L,'2013'!F:F,A168,'2013'!C:C,B168,'2013'!D:D,"",'2013'!AA:AA,"JRO"), 0)</f>
        <v>0</v>
      </c>
      <c r="BN168" s="0" t="n">
        <f aca="false">IFERROR(BM168/BL168, 0)</f>
        <v>0</v>
      </c>
      <c r="BO168" s="0" t="n">
        <f aca="false">IFERROR(SUMIFS('2012'!$G:$G,'2012'!F:F,A168,'2012'!C:C,B168,'2012'!D:D,"",'2012'!AA:AA,"JRO",'2012'!L:L,"&lt;&gt;"), 0)</f>
        <v>0</v>
      </c>
      <c r="BP168" s="0" t="n">
        <f aca="false">IFERROR(SUMIFS('2012'!L:L,'2012'!F:F,A168,'2012'!C:C,B168,'2012'!D:D,"",'2012'!AA:AA,"JRO"), 0)</f>
        <v>0</v>
      </c>
      <c r="BQ168" s="0" t="n">
        <f aca="false">IFERROR(BP168/BO168, 0)</f>
        <v>0</v>
      </c>
      <c r="BR168" s="0" t="n">
        <f aca="false">IFERROR(SUMIFS('2011'!$G:$G,'2011'!F:F,A168,'2011'!C:C,B168,'2011'!D:D,"",'2011'!AA:AA,"JRO",'2011'!L:L,"&lt;&gt;"), 0)</f>
        <v>0</v>
      </c>
      <c r="BS168" s="0" t="n">
        <f aca="false">IFERROR(SUMIFS('2011'!L:L,'2011'!F:F,A168,'2011'!C:C,B168,'2011'!D:D,"",'2011'!AA:AA,"JRO"), 0)</f>
        <v>0</v>
      </c>
      <c r="BT168" s="7" t="n">
        <f aca="false">IFERROR(BS168/BR168, 0)</f>
        <v>0</v>
      </c>
      <c r="BU168" s="0" t="n">
        <f aca="false">IFERROR(SUMIFS('2010'!$G:$G,'2010'!F:F,A168,'2010'!C:C,B168,'2010'!D:D,"",'2010'!AA:AA,"JRO",'2010'!L:L,"&lt;&gt;"), 0)</f>
        <v>0</v>
      </c>
      <c r="BV168" s="0" t="n">
        <f aca="false">IFERROR(SUMIFS('2010'!L:L,'2010'!F:F,A168,'2010'!C:C,B168,'2010'!D:D,"",'2010'!AA:AA,"JRO"), 0)</f>
        <v>0</v>
      </c>
      <c r="BW168" s="7" t="n">
        <f aca="false">IFERROR(BV168/BU168, 0)</f>
        <v>0</v>
      </c>
      <c r="BX168" s="0" t="n">
        <f aca="false">IFERROR(SUMIFS('2009'!$G:$G,'2009'!F:F,A168,'2009'!C:C,B168,'2009'!D:D,"",'2009'!AA:AA,"JRO",'2009'!L:L,"&lt;&gt;"), 0)</f>
        <v>0</v>
      </c>
      <c r="BY168" s="0" t="n">
        <f aca="false">IFERROR(SUMIFS('2009'!L:L,'2009'!F:F,A168,'2009'!C:C,B168,'2009'!D:D,"",'2009'!AA:AA,"JRO"), 0)</f>
        <v>0</v>
      </c>
      <c r="BZ168" s="7" t="n">
        <f aca="false">IFERROR(BY168/BX168, 0)</f>
        <v>0</v>
      </c>
    </row>
    <row r="169" customFormat="false" ht="15" hidden="false" customHeight="false" outlineLevel="0" collapsed="false">
      <c r="A169" s="0" t="s">
        <v>97</v>
      </c>
      <c r="B169" s="16" t="s">
        <v>86</v>
      </c>
      <c r="C169" s="56" t="n">
        <f aca="false">IFERROR(AVERAGEIFS(I169:BZ169,I$2:BZ$2,"JRO escorts per deportee",I169:BZ169,"&lt;&gt;0"), 0)</f>
        <v>0</v>
      </c>
      <c r="D169" s="13" t="n">
        <f aca="false">IFERROR(AVERAGEIFS(I169:BZ169,I$2:BZ$2,"NRO escorts per deportee",I169:BZ169,"&lt;&gt;0"), 0)</f>
        <v>0</v>
      </c>
      <c r="E169" s="13" t="n">
        <f aca="false">IFERROR(AVERAGEIFS(I169:BZ169,I$2:BZ$2,"CRO escorts per deportee",I169:BZ169,"&lt;&gt;0"), 0)</f>
        <v>0</v>
      </c>
      <c r="G169" s="0" t="n">
        <f aca="false">SUM(J169,M169,P169)</f>
        <v>0</v>
      </c>
      <c r="H169" s="0" t="n">
        <f aca="false">SUM(K169,N169,Q169)</f>
        <v>0</v>
      </c>
      <c r="I169" s="7" t="n">
        <f aca="false">IFERROR(H169/G169, 0)</f>
        <v>0</v>
      </c>
      <c r="J169" s="0" t="n">
        <f aca="false">IFERROR(SUMIFS('2018'!$H:$H,'2018'!$C:$C,B169,'2018'!$F:$F,A169,'2018'!AA:AA,"JRO",'2018'!P:P,"&lt;&gt;")+SUMIFS('2018'!$I:$I,'2018'!$D:$D,B169,'2018'!$F:$F,A169,'2018'!AA:AA,"JRO",'2018'!Q:Q,"&lt;&gt;")+SUMIFS('2018'!$J:$J,'2018'!$E:$E,B169,'2018'!$F:$F,A169,'2018'!AA:AA,"JRO",'2018'!R:R,"&lt;&gt;"), 0)</f>
        <v>0</v>
      </c>
      <c r="K169" s="0" t="n">
        <f aca="false">IFERROR(SUMIFS('2018'!M:M,'2018'!AA:AA,"JRO",'2018'!F:F,A169,'2018'!C:C,B169)+SUMIFS('2018'!P:P,'2018'!AA:AA,"JRO",'2018'!F:F,A169,'2018'!C:C,B169)+SUMIFS('2018'!N:N,'2018'!AA:AA,"JRO",'2018'!F:F,A169,'2018'!D:D,B169)+SUMIFS('2018'!N:N,'2018'!AA:AA,"JRO",'2018'!F:F,A169,'2018'!D:D,B169)+SUMIFS('2018'!O:O,'2018'!AA:AA,"JRO",'2018'!F:F,A169,'2018'!E:E,B169)+SUMIFS('2018'!R:R,'2018'!AA:AA,"JRO",'2018'!F:F,A169,'2018'!E:E,B169), 0)</f>
        <v>0</v>
      </c>
      <c r="L169" s="7" t="n">
        <f aca="false">IFERROR(K169/J169, 0)</f>
        <v>0</v>
      </c>
      <c r="M169" s="0" t="n">
        <f aca="false">IFERROR(SUMIFS('2018'!$H:$H,'2018'!$C:$C,B169,'2018'!$F:$F,A169,'2018'!AA:AA,"NRO",'2018'!P:P,"&lt;&gt;")+SUMIFS('2018'!$I:$I,'2018'!$D:$D,B169,'2018'!$F:$F,A169,'2018'!AA:AA,"NRO",'2018'!Q:Q,"&lt;&gt;")+SUMIFS('2018'!$J:$J,'2018'!$E:$E,B169,'2018'!$F:$F,A169,'2018'!AA:AA,"NRO",'2018'!R:R,"&lt;&gt;"), 0)</f>
        <v>0</v>
      </c>
      <c r="N169" s="0" t="n">
        <f aca="false">IFERROR(SUMIFS('2018'!M:M,'2018'!AA:AA,"NRO",'2018'!F:F,A169,'2018'!C:C,B169)+SUMIFS('2018'!P:P,'2018'!AA:AA,"NRO",'2018'!F:F,A169,'2018'!C:C,B169)+SUMIFS('2018'!N:N,'2018'!AA:AA,"NRO",'2018'!F:F,A169,'2018'!D:D,B169)+SUMIFS('2018'!N:N,'2018'!AA:AA,"NRO",'2018'!F:F,A169,'2018'!D:D,B169)+SUMIFS('2018'!O:O,'2018'!AA:AA,"NRO",'2018'!F:F,A169,'2018'!E:E,B169)+SUMIFS('2018'!R:R,'2018'!AA:AA,"NRO",'2018'!F:F,A169,'2018'!E:E,B169), 0)</f>
        <v>0</v>
      </c>
      <c r="O169" s="7" t="n">
        <f aca="false">IFERROR(N169/M169, 0)</f>
        <v>0</v>
      </c>
      <c r="P169" s="0" t="n">
        <f aca="false">IFERROR(SUMIFS('2018'!$H:$H,'2018'!$C:$C,B169,'2018'!$F:$F,A169,'2018'!AA:AA,"CRO")+SUMIFS('2018'!$I:$I,'2018'!$D:$D,B169,'2018'!$F:$F,A169,'2018'!AA:AA,"CRO")+SUMIFS('2018'!$J:$J,'2018'!$E:$E,B169,'2018'!$F:$F,A169,'2018'!AA:AA,"CRO"), 0)</f>
        <v>0</v>
      </c>
      <c r="Q169" s="0" t="n">
        <f aca="false">IFERROR(SUMIFS('2018'!M:M,'2018'!AA:AA,"CRO",'2018'!F:F,A169,'2018'!C:C,B169)+SUMIFS('2018'!P:P,'2018'!AA:AA,"CRO",'2018'!F:F,A169,'2018'!C:C,B169)+SUMIFS('2018'!N:N,'2018'!AA:AA,"CRO",'2018'!F:F,A169,'2018'!D:D,B169)+SUMIFS('2018'!N:N,'2018'!AA:AA,"CRO",'2018'!F:F,A169,'2018'!D:D,B169)+SUMIFS('2018'!O:O,'2018'!AA:AA,"CRO",'2018'!F:F,A169,'2018'!E:E,B169)+SUMIFS('2018'!R:R,'2018'!AA:AA,"CRO",'2018'!F:F,A169,'2018'!E:E,B169), 0)</f>
        <v>0</v>
      </c>
      <c r="R169" s="7" t="n">
        <f aca="false">IFERROR(Q169/P169, 0)</f>
        <v>0</v>
      </c>
      <c r="S169" s="7" t="n">
        <f aca="false">SUM(V169,Y169,AB169)</f>
        <v>0</v>
      </c>
      <c r="T169" s="7" t="n">
        <f aca="false">SUM(W169,Z169,AC169)</f>
        <v>0</v>
      </c>
      <c r="U169" s="7" t="n">
        <f aca="false">IFERROR(T169/S169, 0)</f>
        <v>0</v>
      </c>
      <c r="V169" s="0" t="n">
        <f aca="false">SUMIFS('2017'!$H:$H,'2017'!$C:$C,B169,'2017'!$F:$F,A169,'2017'!AA:AA,"JRO",'2017'!P:P,"&lt;&gt;")+SUMIFS('2017'!$I:$I,'2017'!$D:$D,B169,'2017'!$F:$F,A169,'2017'!AA:AA,"JRO",'2017'!Q:Q,"&lt;&gt;")+SUMIFS('2017'!$J:$J,'2017'!$E:$E,B169,'2017'!$F:$F,A169,'2017'!AA:AA,"JRO",'2017'!R:R,"&lt;&gt;")</f>
        <v>0</v>
      </c>
      <c r="W169" s="0" t="n">
        <f aca="false">IFERROR(SUMIFS('2017'!M:M,'2017'!AA:AA,"JRO",'2017'!F:F,A169,'2017'!C:C,B169)+SUMIFS('2017'!P:P,'2017'!AA:AA,"JRO",'2017'!F:F,A169,'2017'!C:C,B169)+SUMIFS('2017'!N:N,'2017'!AA:AA,"JRO",'2017'!F:F,A169,'2017'!D:D,B169)+SUMIFS('2017'!N:N,'2017'!AA:AA,"JRO",'2017'!F:F,A169,'2017'!D:D,B169)+SUMIFS('2017'!O:O,'2017'!AA:AA,"JRO",'2017'!F:F,A169,'2017'!E:E,B169)+SUMIFS('2017'!R:R,'2017'!AA:AA,"JRO",'2017'!F:F,A169,'2017'!E:E,B169), 0)</f>
        <v>0</v>
      </c>
      <c r="X169" s="7" t="n">
        <f aca="false">IFERROR(W169/V169, 0)</f>
        <v>0</v>
      </c>
      <c r="Y169" s="0" t="n">
        <f aca="false">IFERROR(SUMIFS('2017'!$H:$H,'2017'!$C:$C,B169,'2017'!$F:$F,A169,'2017'!AA:AA,"NRO",'2017'!P:P,"&lt;&gt;")+SUMIFS('2017'!$I:$I,'2017'!$D:$D,B169,'2017'!$F:$F,A169,'2017'!AA:AA,"NRO",'2017'!Q:Q,"&lt;&gt;")+SUMIFS('2017'!$J:$J,'2017'!$E:$E,B169,'2017'!$F:$F,A169,'2017'!AA:AA,"NRO",'2017'!R:R,"&lt;&gt;"), 0)</f>
        <v>0</v>
      </c>
      <c r="Z169" s="0" t="n">
        <f aca="false">IFERROR(SUMIFS('2017'!M:M,'2017'!AA:AA,"NRO",'2017'!F:F,A169,'2017'!C:C,B169)+SUMIFS('2017'!P:P,'2017'!AA:AA,"NRO",'2017'!F:F,A169,'2017'!C:C,B169)+SUMIFS('2017'!N:N,'2017'!AA:AA,"NRO",'2017'!F:F,A169,'2017'!D:D,B169)+SUMIFS('2017'!N:N,'2017'!AA:AA,"NRO",'2017'!F:F,A169,'2017'!D:D,B169)+SUMIFS('2017'!O:O,'2017'!AA:AA,"NRO",'2017'!F:F,A169,'2017'!E:E,B169)+SUMIFS('2017'!R:R,'2017'!AA:AA,"NRO",'2017'!F:F,A169,'2017'!E:E,B169), 0)</f>
        <v>0</v>
      </c>
      <c r="AA169" s="7" t="n">
        <f aca="false">IFERROR(Z169/Y169, 0)</f>
        <v>0</v>
      </c>
      <c r="AB169" s="0" t="n">
        <f aca="false">IFERROR(SUMIFS('2017'!$H:$H,'2017'!$C:$C,B169,'2017'!$F:$F,A169,'2017'!AA:AA,"CRO",'2017'!P:P,"&lt;&gt;")+SUMIFS('2017'!$I:$I,'2017'!$D:$D,B169,'2017'!$F:$F,A169,'2017'!AA:AA,"CRO",'2017'!Q:Q,"&lt;&gt;")+SUMIFS('2017'!$J:$J,'2017'!$E:$E,B169,'2017'!$F:$F,A169,'2017'!AA:AA,"CRO",'2017'!R:R,"&lt;&gt;"), 0)</f>
        <v>0</v>
      </c>
      <c r="AC169" s="0" t="n">
        <f aca="false">IFERROR(SUMIFS('2017'!M:M,'2017'!AA:AA,"CRO",'2017'!F:F,A169,'2017'!C:C,B169)+SUMIFS('2017'!P:P,'2017'!AA:AA,"CRO",'2017'!F:F,A169,'2017'!C:C,B169)+SUMIFS('2017'!N:N,'2017'!AA:AA,"CRO",'2017'!F:F,A169,'2017'!D:D,B169)+SUMIFS('2017'!N:N,'2017'!AA:AA,"CRO",'2017'!F:F,A169,'2017'!D:D,B169)+SUMIFS('2017'!O:O,'2017'!AA:AA,"CRO",'2017'!F:F,A169,'2017'!E:E,B169)+SUMIFS('2017'!R:R,'2017'!AA:AA,"CRO",'2017'!F:F,A169,'2017'!E:E,B169), 0)</f>
        <v>0</v>
      </c>
      <c r="AD169" s="0" t="n">
        <f aca="false">IFERROR(AC169/AB169, 0)</f>
        <v>0</v>
      </c>
      <c r="AE169" s="0" t="n">
        <f aca="false">SUM(AH169,AK169,AN169)</f>
        <v>0</v>
      </c>
      <c r="AF169" s="0" t="n">
        <f aca="false">SUM(AI169,AL169,AO169)</f>
        <v>0</v>
      </c>
      <c r="AG169" s="7" t="n">
        <f aca="false">IFERROR(AF169/AE169, 0)</f>
        <v>0</v>
      </c>
      <c r="AH169" s="0" t="n">
        <f aca="false">IFERROR(SUMIFS('2016'!$G:$G,'2016'!F:F,A169,'2016'!C:C,B169,'2016'!D:D,"",'2016'!AA:AA,"JRO",'2016'!L:L,"&lt;&gt;"), 0)</f>
        <v>0</v>
      </c>
      <c r="AI169" s="0" t="n">
        <f aca="false">IFERROR(SUMIFS('2016'!L:L,'2016'!F:F,A169,'2016'!C:C,B169,'2016'!D:D,"",'2016'!AA:AA,"JRO"), 0)</f>
        <v>0</v>
      </c>
      <c r="AJ169" s="7" t="n">
        <f aca="false">IFERROR(AI169/AH169, 0)</f>
        <v>0</v>
      </c>
      <c r="AK169" s="0" t="n">
        <f aca="false">IFERROR(SUMIFS('2016'!$G:$G,'2016'!F:F,A169,'2016'!C:C,B169,'2016'!D:D,"",'2016'!AA:AA,"NRO",'2016'!L:L,"&lt;&gt;"), 0)</f>
        <v>0</v>
      </c>
      <c r="AL169" s="0" t="n">
        <f aca="false">IFERROR(SUMIFS('2016'!L:L,'2016'!F:F,A169,'2016'!C:C,B169,'2016'!D:D,"",'2016'!AA:AA,"NRO"), 0)</f>
        <v>0</v>
      </c>
      <c r="AM169" s="0" t="n">
        <f aca="false">IFERROR(AL169/AK169, 0)</f>
        <v>0</v>
      </c>
      <c r="AN169" s="0" t="n">
        <f aca="false">IFERROR(SUMIFS('2016'!$G:$G,'2016'!F:F,A169,'2016'!C:C,B169,'2016'!D:D,"",'2016'!AA:AA,"CRO",'2016'!L:L,"&lt;&gt;"), 0)</f>
        <v>0</v>
      </c>
      <c r="AO169" s="0" t="n">
        <f aca="false">IFERROR(SUMIFS('2016'!L:L,'2016'!F:F,A169,'2016'!C:C,B169,'2016'!D:D,"",'2016'!AA:AA,"CRO"), 0)</f>
        <v>0</v>
      </c>
      <c r="AP169" s="0" t="n">
        <f aca="false">IFERROR(AO169/AN169, 0)</f>
        <v>0</v>
      </c>
      <c r="AQ169" s="0" t="n">
        <f aca="false">SUM(AT169,AW169,AZ169)</f>
        <v>0</v>
      </c>
      <c r="AR169" s="0" t="n">
        <f aca="false">SUM(AU169,AX169,BA169)</f>
        <v>0</v>
      </c>
      <c r="AS169" s="7" t="n">
        <f aca="false">IFERROR(AR169/AQ169, 0)</f>
        <v>0</v>
      </c>
      <c r="AT169" s="0" t="n">
        <f aca="false">IFERROR(SUMIFS('2015'!$G:$G,'2015'!F:F,A169,'2015'!C:C,B169,'2015'!D:D,"",'2015'!AA:AA,"JRO",'2015'!L:L,"&lt;&gt;"), 0)</f>
        <v>0</v>
      </c>
      <c r="AU169" s="0" t="n">
        <f aca="false">IFERROR(SUMIFS('2015'!L:L,'2015'!F:F,A169,'2015'!C:C,B169,'2015'!D:D,"",'2015'!AA:AA,"JRO"), 0)</f>
        <v>0</v>
      </c>
      <c r="AV169" s="0" t="n">
        <f aca="false">IFERROR(AU169/AT169, 0)</f>
        <v>0</v>
      </c>
      <c r="AW169" s="0" t="n">
        <f aca="false">IFERROR(SUMIFS('2015'!$G:$G,'2015'!F:F,A169,'2015'!C:C,B169,'2015'!D:D,"",'2015'!AA:AA,"NRO",'2015'!L:L,"&lt;&gt;"), 0)</f>
        <v>0</v>
      </c>
      <c r="AX169" s="0" t="n">
        <f aca="false">IFERROR(SUMIFS('2015'!L:L,'2015'!F:F,A169,'2015'!C:C,B169,'2015'!D:D,"",'2015'!AA:AA,"NRO"), 0)</f>
        <v>0</v>
      </c>
      <c r="AY169" s="0" t="n">
        <f aca="false">IFERROR(AX169/AW169, 0)</f>
        <v>0</v>
      </c>
      <c r="AZ169" s="0" t="n">
        <f aca="false">IFERROR(SUMIFS('2015'!$G:$G,'2015'!F:F,A169,'2015'!C:C,B169,'2015'!D:D,"",'2015'!AA:AA,"CRO",'2015'!L:L,"&lt;&gt;"), 0)</f>
        <v>0</v>
      </c>
      <c r="BA169" s="0" t="n">
        <f aca="false">IFERROR(SUMIFS('2015'!L:L,'2015'!F:F,A169,'2015'!C:C,B169,'2015'!D:D,"",'2015'!AA:AA,"CRO"), 0)</f>
        <v>0</v>
      </c>
      <c r="BB169" s="0" t="n">
        <f aca="false">IFERROR(BA169/AZ169, 0)</f>
        <v>0</v>
      </c>
      <c r="BC169" s="0" t="n">
        <f aca="false">SUM(BF169,BI169)</f>
        <v>0</v>
      </c>
      <c r="BD169" s="0" t="n">
        <f aca="false">SUM(BG169,BJ169)</f>
        <v>0</v>
      </c>
      <c r="BE169" s="7" t="n">
        <f aca="false">IFERROR(BD169/BC169, 0)</f>
        <v>0</v>
      </c>
      <c r="BF169" s="0" t="n">
        <f aca="false">IFERROR(SUMIFS('2014'!$G:$G,'2014'!F:F,A169,'2014'!C:C,B169,'2014'!D:D,"",'2014'!AA:AA,"JRO",'2014'!L:L,"&lt;&gt;"), 0)</f>
        <v>0</v>
      </c>
      <c r="BG169" s="0" t="n">
        <f aca="false">IFERROR(SUMIFS('2014'!L:L,'2014'!F:F,A169,'2014'!C:C,B169,'2014'!D:D,"",'2014'!AA:AA,"JRO"), 0)</f>
        <v>0</v>
      </c>
      <c r="BH169" s="7" t="n">
        <f aca="false">IFERROR(BG169/BF169, 0)</f>
        <v>0</v>
      </c>
      <c r="BI169" s="0" t="n">
        <f aca="false">IFERROR(SUMIFS('2014'!$G:$G,'2014'!F:F,A169,'2014'!C:C,B169,'2014'!D:D,"",'2014'!AA:AA,"CRO",'2014'!L:L,"&lt;&gt;"), 0)</f>
        <v>0</v>
      </c>
      <c r="BJ169" s="0" t="n">
        <f aca="false">IFERROR(SUMIFS('2014'!L:L,'2014'!F:F,A169,'2014'!C:C,B169,'2014'!D:D,"",'2014'!AA:AA,"CRO"), 0)</f>
        <v>0</v>
      </c>
      <c r="BK169" s="0" t="n">
        <f aca="false">IFERROR(BJ169/BI169, 0)</f>
        <v>0</v>
      </c>
      <c r="BL169" s="0" t="n">
        <f aca="false">IFERROR(SUMIFS('2013'!$G:$G,'2013'!F:F,A169,'2013'!C:C,B169,'2013'!D:D,"",'2013'!AA:AA,"JRO",'2013'!L:L,"&lt;&gt;"), 0)</f>
        <v>0</v>
      </c>
      <c r="BM169" s="0" t="n">
        <f aca="false">IFERROR(SUMIFS('2013'!L:L,'2013'!F:F,A169,'2013'!C:C,B169,'2013'!D:D,"",'2013'!AA:AA,"JRO"), 0)</f>
        <v>0</v>
      </c>
      <c r="BN169" s="0" t="n">
        <f aca="false">IFERROR(BM169/BL169, 0)</f>
        <v>0</v>
      </c>
      <c r="BO169" s="0" t="n">
        <f aca="false">IFERROR(SUMIFS('2012'!$G:$G,'2012'!F:F,A169,'2012'!C:C,B169,'2012'!D:D,"",'2012'!AA:AA,"JRO",'2012'!L:L,"&lt;&gt;"), 0)</f>
        <v>0</v>
      </c>
      <c r="BP169" s="0" t="n">
        <f aca="false">IFERROR(SUMIFS('2012'!L:L,'2012'!F:F,A169,'2012'!C:C,B169,'2012'!D:D,"",'2012'!AA:AA,"JRO"), 0)</f>
        <v>0</v>
      </c>
      <c r="BQ169" s="0" t="n">
        <f aca="false">IFERROR(BP169/BO169, 0)</f>
        <v>0</v>
      </c>
      <c r="BR169" s="0" t="n">
        <f aca="false">IFERROR(SUMIFS('2011'!$G:$G,'2011'!F:F,A169,'2011'!C:C,B169,'2011'!D:D,"",'2011'!AA:AA,"JRO",'2011'!L:L,"&lt;&gt;"), 0)</f>
        <v>0</v>
      </c>
      <c r="BS169" s="0" t="n">
        <f aca="false">IFERROR(SUMIFS('2011'!L:L,'2011'!F:F,A169,'2011'!C:C,B169,'2011'!D:D,"",'2011'!AA:AA,"JRO"), 0)</f>
        <v>0</v>
      </c>
      <c r="BT169" s="7" t="n">
        <f aca="false">IFERROR(BS169/BR169, 0)</f>
        <v>0</v>
      </c>
      <c r="BU169" s="0" t="n">
        <f aca="false">IFERROR(SUMIFS('2010'!$G:$G,'2010'!F:F,A169,'2010'!C:C,B169,'2010'!D:D,"",'2010'!AA:AA,"JRO",'2010'!L:L,"&lt;&gt;"), 0)</f>
        <v>0</v>
      </c>
      <c r="BV169" s="0" t="n">
        <f aca="false">IFERROR(SUMIFS('2010'!L:L,'2010'!F:F,A169,'2010'!C:C,B169,'2010'!D:D,"",'2010'!AA:AA,"JRO"), 0)</f>
        <v>0</v>
      </c>
      <c r="BW169" s="7" t="n">
        <f aca="false">IFERROR(BV169/BU169, 0)</f>
        <v>0</v>
      </c>
      <c r="BX169" s="0" t="n">
        <f aca="false">IFERROR(SUMIFS('2009'!$G:$G,'2009'!F:F,A169,'2009'!C:C,B169,'2009'!D:D,"",'2009'!AA:AA,"JRO",'2009'!L:L,"&lt;&gt;"), 0)</f>
        <v>0</v>
      </c>
      <c r="BY169" s="0" t="n">
        <f aca="false">IFERROR(SUMIFS('2009'!L:L,'2009'!F:F,A169,'2009'!C:C,B169,'2009'!D:D,"",'2009'!AA:AA,"JRO"), 0)</f>
        <v>0</v>
      </c>
      <c r="BZ169" s="7" t="n">
        <f aca="false">IFERROR(BY169/BX169, 0)</f>
        <v>0</v>
      </c>
    </row>
    <row r="170" customFormat="false" ht="15" hidden="false" customHeight="false" outlineLevel="0" collapsed="false">
      <c r="A170" s="0" t="s">
        <v>97</v>
      </c>
      <c r="B170" s="13" t="s">
        <v>79</v>
      </c>
      <c r="C170" s="56" t="n">
        <f aca="false">IFERROR(AVERAGEIFS(I170:BZ170,I$2:BZ$2,"JRO escorts per deportee",I170:BZ170,"&lt;&gt;0"), 0)</f>
        <v>4.5</v>
      </c>
      <c r="D170" s="13" t="n">
        <f aca="false">IFERROR(AVERAGEIFS(I170:BZ170,I$2:BZ$2,"NRO escorts per deportee",I170:BZ170,"&lt;&gt;0"), 0)</f>
        <v>0</v>
      </c>
      <c r="E170" s="13" t="n">
        <f aca="false">IFERROR(AVERAGEIFS(I170:BZ170,I$2:BZ$2,"CRO escorts per deportee",I170:BZ170,"&lt;&gt;0"), 0)</f>
        <v>0</v>
      </c>
      <c r="G170" s="0" t="n">
        <f aca="false">SUM(J170,M170,P170)</f>
        <v>2</v>
      </c>
      <c r="H170" s="0" t="n">
        <f aca="false">SUM(K170,N170,Q170)</f>
        <v>11</v>
      </c>
      <c r="I170" s="7" t="n">
        <f aca="false">IFERROR(H170/G170, 0)</f>
        <v>5.5</v>
      </c>
      <c r="J170" s="0" t="n">
        <f aca="false">IFERROR(SUMIFS('2018'!$H:$H,'2018'!$C:$C,B170,'2018'!$F:$F,A170,'2018'!AA:AA,"JRO",'2018'!P:P,"&lt;&gt;")+SUMIFS('2018'!$I:$I,'2018'!$D:$D,B170,'2018'!$F:$F,A170,'2018'!AA:AA,"JRO",'2018'!Q:Q,"&lt;&gt;")+SUMIFS('2018'!$J:$J,'2018'!$E:$E,B170,'2018'!$F:$F,A170,'2018'!AA:AA,"JRO",'2018'!R:R,"&lt;&gt;"), 0)</f>
        <v>2</v>
      </c>
      <c r="K170" s="0" t="n">
        <f aca="false">IFERROR(SUMIFS('2018'!M:M,'2018'!AA:AA,"JRO",'2018'!F:F,A170,'2018'!C:C,B170)+SUMIFS('2018'!P:P,'2018'!AA:AA,"JRO",'2018'!F:F,A170,'2018'!C:C,B170)+SUMIFS('2018'!N:N,'2018'!AA:AA,"JRO",'2018'!F:F,A170,'2018'!D:D,B170)+SUMIFS('2018'!N:N,'2018'!AA:AA,"JRO",'2018'!F:F,A170,'2018'!D:D,B170)+SUMIFS('2018'!O:O,'2018'!AA:AA,"JRO",'2018'!F:F,A170,'2018'!E:E,B170)+SUMIFS('2018'!R:R,'2018'!AA:AA,"JRO",'2018'!F:F,A170,'2018'!E:E,B170), 0)</f>
        <v>11</v>
      </c>
      <c r="L170" s="7" t="n">
        <f aca="false">IFERROR(K170/J170, 0)</f>
        <v>5.5</v>
      </c>
      <c r="M170" s="0" t="n">
        <f aca="false">IFERROR(SUMIFS('2018'!$H:$H,'2018'!$C:$C,B170,'2018'!$F:$F,A170,'2018'!AA:AA,"NRO",'2018'!P:P,"&lt;&gt;")+SUMIFS('2018'!$I:$I,'2018'!$D:$D,B170,'2018'!$F:$F,A170,'2018'!AA:AA,"NRO",'2018'!Q:Q,"&lt;&gt;")+SUMIFS('2018'!$J:$J,'2018'!$E:$E,B170,'2018'!$F:$F,A170,'2018'!AA:AA,"NRO",'2018'!R:R,"&lt;&gt;"), 0)</f>
        <v>0</v>
      </c>
      <c r="N170" s="0" t="n">
        <f aca="false">IFERROR(SUMIFS('2018'!M:M,'2018'!AA:AA,"NRO",'2018'!F:F,A170,'2018'!C:C,B170)+SUMIFS('2018'!P:P,'2018'!AA:AA,"NRO",'2018'!F:F,A170,'2018'!C:C,B170)+SUMIFS('2018'!N:N,'2018'!AA:AA,"NRO",'2018'!F:F,A170,'2018'!D:D,B170)+SUMIFS('2018'!N:N,'2018'!AA:AA,"NRO",'2018'!F:F,A170,'2018'!D:D,B170)+SUMIFS('2018'!O:O,'2018'!AA:AA,"NRO",'2018'!F:F,A170,'2018'!E:E,B170)+SUMIFS('2018'!R:R,'2018'!AA:AA,"NRO",'2018'!F:F,A170,'2018'!E:E,B170), 0)</f>
        <v>0</v>
      </c>
      <c r="O170" s="7" t="n">
        <f aca="false">IFERROR(N170/M170, 0)</f>
        <v>0</v>
      </c>
      <c r="P170" s="0" t="n">
        <f aca="false">IFERROR(SUMIFS('2018'!$H:$H,'2018'!$C:$C,B170,'2018'!$F:$F,A170,'2018'!AA:AA,"CRO")+SUMIFS('2018'!$I:$I,'2018'!$D:$D,B170,'2018'!$F:$F,A170,'2018'!AA:AA,"CRO")+SUMIFS('2018'!$J:$J,'2018'!$E:$E,B170,'2018'!$F:$F,A170,'2018'!AA:AA,"CRO"), 0)</f>
        <v>0</v>
      </c>
      <c r="Q170" s="0" t="n">
        <f aca="false">IFERROR(SUMIFS('2018'!M:M,'2018'!AA:AA,"CRO",'2018'!F:F,A170,'2018'!C:C,B170)+SUMIFS('2018'!P:P,'2018'!AA:AA,"CRO",'2018'!F:F,A170,'2018'!C:C,B170)+SUMIFS('2018'!N:N,'2018'!AA:AA,"CRO",'2018'!F:F,A170,'2018'!D:D,B170)+SUMIFS('2018'!N:N,'2018'!AA:AA,"CRO",'2018'!F:F,A170,'2018'!D:D,B170)+SUMIFS('2018'!O:O,'2018'!AA:AA,"CRO",'2018'!F:F,A170,'2018'!E:E,B170)+SUMIFS('2018'!R:R,'2018'!AA:AA,"CRO",'2018'!F:F,A170,'2018'!E:E,B170), 0)</f>
        <v>0</v>
      </c>
      <c r="R170" s="7" t="n">
        <f aca="false">IFERROR(Q170/P170, 0)</f>
        <v>0</v>
      </c>
      <c r="S170" s="7" t="n">
        <f aca="false">SUM(V170,Y170,AB170)</f>
        <v>0</v>
      </c>
      <c r="T170" s="7" t="n">
        <f aca="false">SUM(W170,Z170,AC170)</f>
        <v>0</v>
      </c>
      <c r="U170" s="7" t="n">
        <f aca="false">IFERROR(T170/S170, 0)</f>
        <v>0</v>
      </c>
      <c r="V170" s="0" t="n">
        <f aca="false">SUMIFS('2017'!$H:$H,'2017'!$C:$C,B170,'2017'!$F:$F,A170,'2017'!AA:AA,"JRO",'2017'!P:P,"&lt;&gt;")+SUMIFS('2017'!$I:$I,'2017'!$D:$D,B170,'2017'!$F:$F,A170,'2017'!AA:AA,"JRO",'2017'!Q:Q,"&lt;&gt;")+SUMIFS('2017'!$J:$J,'2017'!$E:$E,B170,'2017'!$F:$F,A170,'2017'!AA:AA,"JRO",'2017'!R:R,"&lt;&gt;")</f>
        <v>0</v>
      </c>
      <c r="W170" s="0" t="n">
        <f aca="false">IFERROR(SUMIFS('2017'!M:M,'2017'!AA:AA,"JRO",'2017'!F:F,A170,'2017'!C:C,B170)+SUMIFS('2017'!P:P,'2017'!AA:AA,"JRO",'2017'!F:F,A170,'2017'!C:C,B170)+SUMIFS('2017'!N:N,'2017'!AA:AA,"JRO",'2017'!F:F,A170,'2017'!D:D,B170)+SUMIFS('2017'!N:N,'2017'!AA:AA,"JRO",'2017'!F:F,A170,'2017'!D:D,B170)+SUMIFS('2017'!O:O,'2017'!AA:AA,"JRO",'2017'!F:F,A170,'2017'!E:E,B170)+SUMIFS('2017'!R:R,'2017'!AA:AA,"JRO",'2017'!F:F,A170,'2017'!E:E,B170), 0)</f>
        <v>0</v>
      </c>
      <c r="X170" s="7" t="n">
        <f aca="false">IFERROR(W170/V170, 0)</f>
        <v>0</v>
      </c>
      <c r="Y170" s="0" t="n">
        <f aca="false">IFERROR(SUMIFS('2017'!$H:$H,'2017'!$C:$C,B170,'2017'!$F:$F,A170,'2017'!AA:AA,"NRO",'2017'!P:P,"&lt;&gt;")+SUMIFS('2017'!$I:$I,'2017'!$D:$D,B170,'2017'!$F:$F,A170,'2017'!AA:AA,"NRO",'2017'!Q:Q,"&lt;&gt;")+SUMIFS('2017'!$J:$J,'2017'!$E:$E,B170,'2017'!$F:$F,A170,'2017'!AA:AA,"NRO",'2017'!R:R,"&lt;&gt;"), 0)</f>
        <v>0</v>
      </c>
      <c r="Z170" s="0" t="n">
        <f aca="false">IFERROR(SUMIFS('2017'!M:M,'2017'!AA:AA,"NRO",'2017'!F:F,A170,'2017'!C:C,B170)+SUMIFS('2017'!P:P,'2017'!AA:AA,"NRO",'2017'!F:F,A170,'2017'!C:C,B170)+SUMIFS('2017'!N:N,'2017'!AA:AA,"NRO",'2017'!F:F,A170,'2017'!D:D,B170)+SUMIFS('2017'!N:N,'2017'!AA:AA,"NRO",'2017'!F:F,A170,'2017'!D:D,B170)+SUMIFS('2017'!O:O,'2017'!AA:AA,"NRO",'2017'!F:F,A170,'2017'!E:E,B170)+SUMIFS('2017'!R:R,'2017'!AA:AA,"NRO",'2017'!F:F,A170,'2017'!E:E,B170), 0)</f>
        <v>0</v>
      </c>
      <c r="AA170" s="7" t="n">
        <f aca="false">IFERROR(Z170/Y170, 0)</f>
        <v>0</v>
      </c>
      <c r="AB170" s="0" t="n">
        <f aca="false">IFERROR(SUMIFS('2017'!$H:$H,'2017'!$C:$C,B170,'2017'!$F:$F,A170,'2017'!AA:AA,"CRO",'2017'!P:P,"&lt;&gt;")+SUMIFS('2017'!$I:$I,'2017'!$D:$D,B170,'2017'!$F:$F,A170,'2017'!AA:AA,"CRO",'2017'!Q:Q,"&lt;&gt;")+SUMIFS('2017'!$J:$J,'2017'!$E:$E,B170,'2017'!$F:$F,A170,'2017'!AA:AA,"CRO",'2017'!R:R,"&lt;&gt;"), 0)</f>
        <v>0</v>
      </c>
      <c r="AC170" s="0" t="n">
        <f aca="false">IFERROR(SUMIFS('2017'!M:M,'2017'!AA:AA,"CRO",'2017'!F:F,A170,'2017'!C:C,B170)+SUMIFS('2017'!P:P,'2017'!AA:AA,"CRO",'2017'!F:F,A170,'2017'!C:C,B170)+SUMIFS('2017'!N:N,'2017'!AA:AA,"CRO",'2017'!F:F,A170,'2017'!D:D,B170)+SUMIFS('2017'!N:N,'2017'!AA:AA,"CRO",'2017'!F:F,A170,'2017'!D:D,B170)+SUMIFS('2017'!O:O,'2017'!AA:AA,"CRO",'2017'!F:F,A170,'2017'!E:E,B170)+SUMIFS('2017'!R:R,'2017'!AA:AA,"CRO",'2017'!F:F,A170,'2017'!E:E,B170), 0)</f>
        <v>0</v>
      </c>
      <c r="AD170" s="0" t="n">
        <f aca="false">IFERROR(AC170/AB170, 0)</f>
        <v>0</v>
      </c>
      <c r="AE170" s="0" t="n">
        <f aca="false">SUM(AH170,AK170,AN170)</f>
        <v>2</v>
      </c>
      <c r="AF170" s="0" t="n">
        <f aca="false">SUM(AI170,AL170,AO170)</f>
        <v>7</v>
      </c>
      <c r="AG170" s="7" t="n">
        <f aca="false">IFERROR(AF170/AE170, 0)</f>
        <v>3.5</v>
      </c>
      <c r="AH170" s="0" t="n">
        <f aca="false">IFERROR(SUMIFS('2016'!$G:$G,'2016'!F:F,A170,'2016'!C:C,B170,'2016'!D:D,"",'2016'!AA:AA,"JRO",'2016'!L:L,"&lt;&gt;"), 0)</f>
        <v>2</v>
      </c>
      <c r="AI170" s="0" t="n">
        <f aca="false">IFERROR(SUMIFS('2016'!L:L,'2016'!F:F,A170,'2016'!C:C,B170,'2016'!D:D,"",'2016'!AA:AA,"JRO"), 0)</f>
        <v>7</v>
      </c>
      <c r="AJ170" s="7" t="n">
        <f aca="false">IFERROR(AI170/AH170, 0)</f>
        <v>3.5</v>
      </c>
      <c r="AK170" s="0" t="n">
        <f aca="false">IFERROR(SUMIFS('2016'!$G:$G,'2016'!F:F,A170,'2016'!C:C,B170,'2016'!D:D,"",'2016'!AA:AA,"NRO",'2016'!L:L,"&lt;&gt;"), 0)</f>
        <v>0</v>
      </c>
      <c r="AL170" s="0" t="n">
        <f aca="false">IFERROR(SUMIFS('2016'!L:L,'2016'!F:F,A170,'2016'!C:C,B170,'2016'!D:D,"",'2016'!AA:AA,"NRO"), 0)</f>
        <v>0</v>
      </c>
      <c r="AM170" s="0" t="n">
        <f aca="false">IFERROR(AL170/AK170, 0)</f>
        <v>0</v>
      </c>
      <c r="AN170" s="0" t="n">
        <f aca="false">IFERROR(SUMIFS('2016'!$G:$G,'2016'!F:F,A170,'2016'!C:C,B170,'2016'!D:D,"",'2016'!AA:AA,"CRO",'2016'!L:L,"&lt;&gt;"), 0)</f>
        <v>0</v>
      </c>
      <c r="AO170" s="0" t="n">
        <f aca="false">IFERROR(SUMIFS('2016'!L:L,'2016'!F:F,A170,'2016'!C:C,B170,'2016'!D:D,"",'2016'!AA:AA,"CRO"), 0)</f>
        <v>0</v>
      </c>
      <c r="AP170" s="0" t="n">
        <f aca="false">IFERROR(AO170/AN170, 0)</f>
        <v>0</v>
      </c>
      <c r="AQ170" s="0" t="n">
        <f aca="false">SUM(AT170,AW170,AZ170)</f>
        <v>0</v>
      </c>
      <c r="AR170" s="0" t="n">
        <f aca="false">SUM(AU170,AX170,BA170)</f>
        <v>0</v>
      </c>
      <c r="AS170" s="7" t="n">
        <f aca="false">IFERROR(AR170/AQ170, 0)</f>
        <v>0</v>
      </c>
      <c r="AT170" s="0" t="n">
        <f aca="false">IFERROR(SUMIFS('2015'!$G:$G,'2015'!F:F,A170,'2015'!C:C,B170,'2015'!D:D,"",'2015'!AA:AA,"JRO",'2015'!L:L,"&lt;&gt;"), 0)</f>
        <v>0</v>
      </c>
      <c r="AU170" s="0" t="n">
        <f aca="false">IFERROR(SUMIFS('2015'!L:L,'2015'!F:F,A170,'2015'!C:C,B170,'2015'!D:D,"",'2015'!AA:AA,"JRO"), 0)</f>
        <v>0</v>
      </c>
      <c r="AV170" s="0" t="n">
        <f aca="false">IFERROR(AU170/AT170, 0)</f>
        <v>0</v>
      </c>
      <c r="AW170" s="0" t="n">
        <f aca="false">IFERROR(SUMIFS('2015'!$G:$G,'2015'!F:F,A170,'2015'!C:C,B170,'2015'!D:D,"",'2015'!AA:AA,"NRO",'2015'!L:L,"&lt;&gt;"), 0)</f>
        <v>0</v>
      </c>
      <c r="AX170" s="0" t="n">
        <f aca="false">IFERROR(SUMIFS('2015'!L:L,'2015'!F:F,A170,'2015'!C:C,B170,'2015'!D:D,"",'2015'!AA:AA,"NRO"), 0)</f>
        <v>0</v>
      </c>
      <c r="AY170" s="0" t="n">
        <f aca="false">IFERROR(AX170/AW170, 0)</f>
        <v>0</v>
      </c>
      <c r="AZ170" s="0" t="n">
        <f aca="false">IFERROR(SUMIFS('2015'!$G:$G,'2015'!F:F,A170,'2015'!C:C,B170,'2015'!D:D,"",'2015'!AA:AA,"CRO",'2015'!L:L,"&lt;&gt;"), 0)</f>
        <v>0</v>
      </c>
      <c r="BA170" s="0" t="n">
        <f aca="false">IFERROR(SUMIFS('2015'!L:L,'2015'!F:F,A170,'2015'!C:C,B170,'2015'!D:D,"",'2015'!AA:AA,"CRO"), 0)</f>
        <v>0</v>
      </c>
      <c r="BB170" s="0" t="n">
        <f aca="false">IFERROR(BA170/AZ170, 0)</f>
        <v>0</v>
      </c>
      <c r="BC170" s="0" t="n">
        <f aca="false">SUM(BF170,BI170)</f>
        <v>0</v>
      </c>
      <c r="BD170" s="0" t="n">
        <f aca="false">SUM(BG170,BJ170)</f>
        <v>0</v>
      </c>
      <c r="BE170" s="7" t="n">
        <f aca="false">IFERROR(BD170/BC170, 0)</f>
        <v>0</v>
      </c>
      <c r="BF170" s="0" t="n">
        <f aca="false">IFERROR(SUMIFS('2014'!$G:$G,'2014'!F:F,A170,'2014'!C:C,B170,'2014'!D:D,"",'2014'!AA:AA,"JRO",'2014'!L:L,"&lt;&gt;"), 0)</f>
        <v>0</v>
      </c>
      <c r="BG170" s="0" t="n">
        <f aca="false">IFERROR(SUMIFS('2014'!L:L,'2014'!F:F,A170,'2014'!C:C,B170,'2014'!D:D,"",'2014'!AA:AA,"JRO"), 0)</f>
        <v>0</v>
      </c>
      <c r="BH170" s="7" t="n">
        <f aca="false">IFERROR(BG170/BF170, 0)</f>
        <v>0</v>
      </c>
      <c r="BI170" s="0" t="n">
        <f aca="false">IFERROR(SUMIFS('2014'!$G:$G,'2014'!F:F,A170,'2014'!C:C,B170,'2014'!D:D,"",'2014'!AA:AA,"CRO",'2014'!L:L,"&lt;&gt;"), 0)</f>
        <v>0</v>
      </c>
      <c r="BJ170" s="0" t="n">
        <f aca="false">IFERROR(SUMIFS('2014'!L:L,'2014'!F:F,A170,'2014'!C:C,B170,'2014'!D:D,"",'2014'!AA:AA,"CRO"), 0)</f>
        <v>0</v>
      </c>
      <c r="BK170" s="0" t="n">
        <f aca="false">IFERROR(BJ170/BI170, 0)</f>
        <v>0</v>
      </c>
      <c r="BL170" s="0" t="n">
        <f aca="false">IFERROR(SUMIFS('2013'!$G:$G,'2013'!F:F,A170,'2013'!C:C,B170,'2013'!D:D,"",'2013'!AA:AA,"JRO",'2013'!L:L,"&lt;&gt;"), 0)</f>
        <v>0</v>
      </c>
      <c r="BM170" s="0" t="n">
        <f aca="false">IFERROR(SUMIFS('2013'!L:L,'2013'!F:F,A170,'2013'!C:C,B170,'2013'!D:D,"",'2013'!AA:AA,"JRO"), 0)</f>
        <v>0</v>
      </c>
      <c r="BN170" s="0" t="n">
        <f aca="false">IFERROR(BM170/BL170, 0)</f>
        <v>0</v>
      </c>
      <c r="BO170" s="0" t="n">
        <f aca="false">IFERROR(SUMIFS('2012'!$G:$G,'2012'!F:F,A170,'2012'!C:C,B170,'2012'!D:D,"",'2012'!AA:AA,"JRO",'2012'!L:L,"&lt;&gt;"), 0)</f>
        <v>0</v>
      </c>
      <c r="BP170" s="0" t="n">
        <f aca="false">IFERROR(SUMIFS('2012'!L:L,'2012'!F:F,A170,'2012'!C:C,B170,'2012'!D:D,"",'2012'!AA:AA,"JRO"), 0)</f>
        <v>0</v>
      </c>
      <c r="BQ170" s="0" t="n">
        <f aca="false">IFERROR(BP170/BO170, 0)</f>
        <v>0</v>
      </c>
      <c r="BR170" s="0" t="n">
        <f aca="false">IFERROR(SUMIFS('2011'!$G:$G,'2011'!F:F,A170,'2011'!C:C,B170,'2011'!D:D,"",'2011'!AA:AA,"JRO",'2011'!L:L,"&lt;&gt;"), 0)</f>
        <v>0</v>
      </c>
      <c r="BS170" s="0" t="n">
        <f aca="false">IFERROR(SUMIFS('2011'!L:L,'2011'!F:F,A170,'2011'!C:C,B170,'2011'!D:D,"",'2011'!AA:AA,"JRO"), 0)</f>
        <v>0</v>
      </c>
      <c r="BT170" s="7" t="n">
        <f aca="false">IFERROR(BS170/BR170, 0)</f>
        <v>0</v>
      </c>
      <c r="BU170" s="0" t="n">
        <f aca="false">IFERROR(SUMIFS('2010'!$G:$G,'2010'!F:F,A170,'2010'!C:C,B170,'2010'!D:D,"",'2010'!AA:AA,"JRO",'2010'!L:L,"&lt;&gt;"), 0)</f>
        <v>0</v>
      </c>
      <c r="BV170" s="0" t="n">
        <f aca="false">IFERROR(SUMIFS('2010'!L:L,'2010'!F:F,A170,'2010'!C:C,B170,'2010'!D:D,"",'2010'!AA:AA,"JRO"), 0)</f>
        <v>0</v>
      </c>
      <c r="BW170" s="7" t="n">
        <f aca="false">IFERROR(BV170/BU170, 0)</f>
        <v>0</v>
      </c>
      <c r="BX170" s="0" t="n">
        <f aca="false">IFERROR(SUMIFS('2009'!$G:$G,'2009'!F:F,A170,'2009'!C:C,B170,'2009'!D:D,"",'2009'!AA:AA,"JRO",'2009'!L:L,"&lt;&gt;"), 0)</f>
        <v>0</v>
      </c>
      <c r="BY170" s="0" t="n">
        <f aca="false">IFERROR(SUMIFS('2009'!L:L,'2009'!F:F,A170,'2009'!C:C,B170,'2009'!D:D,"",'2009'!AA:AA,"JRO"), 0)</f>
        <v>0</v>
      </c>
      <c r="BZ170" s="7" t="n">
        <f aca="false">IFERROR(BY170/BX170, 0)</f>
        <v>0</v>
      </c>
    </row>
    <row r="171" customFormat="false" ht="15" hidden="false" customHeight="false" outlineLevel="0" collapsed="false">
      <c r="A171" s="0" t="s">
        <v>97</v>
      </c>
      <c r="B171" s="13" t="s">
        <v>66</v>
      </c>
      <c r="C171" s="56" t="n">
        <f aca="false">IFERROR(AVERAGEIFS(I171:BZ171,I$2:BZ$2,"JRO escorts per deportee",I171:BZ171,"&lt;&gt;0"), 0)</f>
        <v>3.06870229007634</v>
      </c>
      <c r="D171" s="13" t="n">
        <f aca="false">IFERROR(AVERAGEIFS(I171:BZ171,I$2:BZ$2,"NRO escorts per deportee",I171:BZ171,"&lt;&gt;0"), 0)</f>
        <v>3.3921568627451</v>
      </c>
      <c r="E171" s="13" t="n">
        <f aca="false">IFERROR(AVERAGEIFS(I171:BZ171,I$2:BZ$2,"CRO escorts per deportee",I171:BZ171,"&lt;&gt;0"), 0)</f>
        <v>0</v>
      </c>
      <c r="G171" s="0" t="n">
        <f aca="false">SUM(J171,M171,P171)</f>
        <v>233</v>
      </c>
      <c r="H171" s="0" t="n">
        <f aca="false">SUM(K171,N171,Q171)</f>
        <v>748</v>
      </c>
      <c r="I171" s="7" t="n">
        <f aca="false">IFERROR(H171/G171, 0)</f>
        <v>3.21030042918455</v>
      </c>
      <c r="J171" s="0" t="n">
        <f aca="false">IFERROR(SUMIFS('2018'!$H:$H,'2018'!$C:$C,B171,'2018'!$F:$F,A171,'2018'!AA:AA,"JRO",'2018'!P:P,"&lt;&gt;")+SUMIFS('2018'!$I:$I,'2018'!$D:$D,B171,'2018'!$F:$F,A171,'2018'!AA:AA,"JRO",'2018'!Q:Q,"&lt;&gt;")+SUMIFS('2018'!$J:$J,'2018'!$E:$E,B171,'2018'!$F:$F,A171,'2018'!AA:AA,"JRO",'2018'!R:R,"&lt;&gt;"), 0)</f>
        <v>131</v>
      </c>
      <c r="K171" s="0" t="n">
        <f aca="false">IFERROR(SUMIFS('2018'!M:M,'2018'!AA:AA,"JRO",'2018'!F:F,A171,'2018'!C:C,B171)+SUMIFS('2018'!P:P,'2018'!AA:AA,"JRO",'2018'!F:F,A171,'2018'!C:C,B171)+SUMIFS('2018'!N:N,'2018'!AA:AA,"JRO",'2018'!F:F,A171,'2018'!D:D,B171)+SUMIFS('2018'!N:N,'2018'!AA:AA,"JRO",'2018'!F:F,A171,'2018'!D:D,B171)+SUMIFS('2018'!O:O,'2018'!AA:AA,"JRO",'2018'!F:F,A171,'2018'!E:E,B171)+SUMIFS('2018'!R:R,'2018'!AA:AA,"JRO",'2018'!F:F,A171,'2018'!E:E,B171), 0)</f>
        <v>402</v>
      </c>
      <c r="L171" s="7" t="n">
        <f aca="false">IFERROR(K171/J171, 0)</f>
        <v>3.06870229007634</v>
      </c>
      <c r="M171" s="0" t="n">
        <f aca="false">IFERROR(SUMIFS('2018'!$H:$H,'2018'!$C:$C,B171,'2018'!$F:$F,A171,'2018'!AA:AA,"NRO",'2018'!P:P,"&lt;&gt;")+SUMIFS('2018'!$I:$I,'2018'!$D:$D,B171,'2018'!$F:$F,A171,'2018'!AA:AA,"NRO",'2018'!Q:Q,"&lt;&gt;")+SUMIFS('2018'!$J:$J,'2018'!$E:$E,B171,'2018'!$F:$F,A171,'2018'!AA:AA,"NRO",'2018'!R:R,"&lt;&gt;"), 0)</f>
        <v>102</v>
      </c>
      <c r="N171" s="0" t="n">
        <f aca="false">IFERROR(SUMIFS('2018'!M:M,'2018'!AA:AA,"NRO",'2018'!F:F,A171,'2018'!C:C,B171)+SUMIFS('2018'!P:P,'2018'!AA:AA,"NRO",'2018'!F:F,A171,'2018'!C:C,B171)+SUMIFS('2018'!N:N,'2018'!AA:AA,"NRO",'2018'!F:F,A171,'2018'!D:D,B171)+SUMIFS('2018'!N:N,'2018'!AA:AA,"NRO",'2018'!F:F,A171,'2018'!D:D,B171)+SUMIFS('2018'!O:O,'2018'!AA:AA,"NRO",'2018'!F:F,A171,'2018'!E:E,B171)+SUMIFS('2018'!R:R,'2018'!AA:AA,"NRO",'2018'!F:F,A171,'2018'!E:E,B171), 0)</f>
        <v>346</v>
      </c>
      <c r="O171" s="7" t="n">
        <f aca="false">IFERROR(N171/M171, 0)</f>
        <v>3.3921568627451</v>
      </c>
      <c r="P171" s="0" t="n">
        <f aca="false">IFERROR(SUMIFS('2018'!$H:$H,'2018'!$C:$C,B171,'2018'!$F:$F,A171,'2018'!AA:AA,"CRO")+SUMIFS('2018'!$I:$I,'2018'!$D:$D,B171,'2018'!$F:$F,A171,'2018'!AA:AA,"CRO")+SUMIFS('2018'!$J:$J,'2018'!$E:$E,B171,'2018'!$F:$F,A171,'2018'!AA:AA,"CRO"), 0)</f>
        <v>0</v>
      </c>
      <c r="Q171" s="0" t="n">
        <f aca="false">IFERROR(SUMIFS('2018'!M:M,'2018'!AA:AA,"CRO",'2018'!F:F,A171,'2018'!C:C,B171)+SUMIFS('2018'!P:P,'2018'!AA:AA,"CRO",'2018'!F:F,A171,'2018'!C:C,B171)+SUMIFS('2018'!N:N,'2018'!AA:AA,"CRO",'2018'!F:F,A171,'2018'!D:D,B171)+SUMIFS('2018'!N:N,'2018'!AA:AA,"CRO",'2018'!F:F,A171,'2018'!D:D,B171)+SUMIFS('2018'!O:O,'2018'!AA:AA,"CRO",'2018'!F:F,A171,'2018'!E:E,B171)+SUMIFS('2018'!R:R,'2018'!AA:AA,"CRO",'2018'!F:F,A171,'2018'!E:E,B171), 0)</f>
        <v>0</v>
      </c>
      <c r="R171" s="7" t="n">
        <f aca="false">IFERROR(Q171/P171, 0)</f>
        <v>0</v>
      </c>
      <c r="S171" s="7" t="n">
        <f aca="false">SUM(V171,Y171,AB171)</f>
        <v>0</v>
      </c>
      <c r="T171" s="7" t="n">
        <f aca="false">SUM(W171,Z171,AC171)</f>
        <v>0</v>
      </c>
      <c r="U171" s="7" t="n">
        <f aca="false">IFERROR(T171/S171, 0)</f>
        <v>0</v>
      </c>
      <c r="V171" s="0" t="n">
        <f aca="false">SUMIFS('2017'!$H:$H,'2017'!$C:$C,B171,'2017'!$F:$F,A171,'2017'!AA:AA,"JRO",'2017'!P:P,"&lt;&gt;")+SUMIFS('2017'!$I:$I,'2017'!$D:$D,B171,'2017'!$F:$F,A171,'2017'!AA:AA,"JRO",'2017'!Q:Q,"&lt;&gt;")+SUMIFS('2017'!$J:$J,'2017'!$E:$E,B171,'2017'!$F:$F,A171,'2017'!AA:AA,"JRO",'2017'!R:R,"&lt;&gt;")</f>
        <v>0</v>
      </c>
      <c r="W171" s="0" t="n">
        <f aca="false">IFERROR(SUMIFS('2017'!M:M,'2017'!AA:AA,"JRO",'2017'!F:F,A171,'2017'!C:C,B171)+SUMIFS('2017'!P:P,'2017'!AA:AA,"JRO",'2017'!F:F,A171,'2017'!C:C,B171)+SUMIFS('2017'!N:N,'2017'!AA:AA,"JRO",'2017'!F:F,A171,'2017'!D:D,B171)+SUMIFS('2017'!N:N,'2017'!AA:AA,"JRO",'2017'!F:F,A171,'2017'!D:D,B171)+SUMIFS('2017'!O:O,'2017'!AA:AA,"JRO",'2017'!F:F,A171,'2017'!E:E,B171)+SUMIFS('2017'!R:R,'2017'!AA:AA,"JRO",'2017'!F:F,A171,'2017'!E:E,B171), 0)</f>
        <v>0</v>
      </c>
      <c r="X171" s="7" t="n">
        <f aca="false">IFERROR(W171/V171, 0)</f>
        <v>0</v>
      </c>
      <c r="Y171" s="0" t="n">
        <f aca="false">IFERROR(SUMIFS('2017'!$H:$H,'2017'!$C:$C,B171,'2017'!$F:$F,A171,'2017'!AA:AA,"NRO",'2017'!P:P,"&lt;&gt;")+SUMIFS('2017'!$I:$I,'2017'!$D:$D,B171,'2017'!$F:$F,A171,'2017'!AA:AA,"NRO",'2017'!Q:Q,"&lt;&gt;")+SUMIFS('2017'!$J:$J,'2017'!$E:$E,B171,'2017'!$F:$F,A171,'2017'!AA:AA,"NRO",'2017'!R:R,"&lt;&gt;"), 0)</f>
        <v>0</v>
      </c>
      <c r="Z171" s="0" t="n">
        <f aca="false">IFERROR(SUMIFS('2017'!M:M,'2017'!AA:AA,"NRO",'2017'!F:F,A171,'2017'!C:C,B171)+SUMIFS('2017'!P:P,'2017'!AA:AA,"NRO",'2017'!F:F,A171,'2017'!C:C,B171)+SUMIFS('2017'!N:N,'2017'!AA:AA,"NRO",'2017'!F:F,A171,'2017'!D:D,B171)+SUMIFS('2017'!N:N,'2017'!AA:AA,"NRO",'2017'!F:F,A171,'2017'!D:D,B171)+SUMIFS('2017'!O:O,'2017'!AA:AA,"NRO",'2017'!F:F,A171,'2017'!E:E,B171)+SUMIFS('2017'!R:R,'2017'!AA:AA,"NRO",'2017'!F:F,A171,'2017'!E:E,B171), 0)</f>
        <v>0</v>
      </c>
      <c r="AA171" s="7" t="n">
        <f aca="false">IFERROR(Z171/Y171, 0)</f>
        <v>0</v>
      </c>
      <c r="AB171" s="0" t="n">
        <f aca="false">IFERROR(SUMIFS('2017'!$H:$H,'2017'!$C:$C,B171,'2017'!$F:$F,A171,'2017'!AA:AA,"CRO",'2017'!P:P,"&lt;&gt;")+SUMIFS('2017'!$I:$I,'2017'!$D:$D,B171,'2017'!$F:$F,A171,'2017'!AA:AA,"CRO",'2017'!Q:Q,"&lt;&gt;")+SUMIFS('2017'!$J:$J,'2017'!$E:$E,B171,'2017'!$F:$F,A171,'2017'!AA:AA,"CRO",'2017'!R:R,"&lt;&gt;"), 0)</f>
        <v>0</v>
      </c>
      <c r="AC171" s="0" t="n">
        <f aca="false">IFERROR(SUMIFS('2017'!M:M,'2017'!AA:AA,"CRO",'2017'!F:F,A171,'2017'!C:C,B171)+SUMIFS('2017'!P:P,'2017'!AA:AA,"CRO",'2017'!F:F,A171,'2017'!C:C,B171)+SUMIFS('2017'!N:N,'2017'!AA:AA,"CRO",'2017'!F:F,A171,'2017'!D:D,B171)+SUMIFS('2017'!N:N,'2017'!AA:AA,"CRO",'2017'!F:F,A171,'2017'!D:D,B171)+SUMIFS('2017'!O:O,'2017'!AA:AA,"CRO",'2017'!F:F,A171,'2017'!E:E,B171)+SUMIFS('2017'!R:R,'2017'!AA:AA,"CRO",'2017'!F:F,A171,'2017'!E:E,B171), 0)</f>
        <v>0</v>
      </c>
      <c r="AD171" s="0" t="n">
        <f aca="false">IFERROR(AC171/AB171, 0)</f>
        <v>0</v>
      </c>
      <c r="AE171" s="0" t="n">
        <f aca="false">SUM(AH171,AK171,AN171)</f>
        <v>0</v>
      </c>
      <c r="AF171" s="0" t="n">
        <f aca="false">SUM(AI171,AL171,AO171)</f>
        <v>0</v>
      </c>
      <c r="AG171" s="7" t="n">
        <f aca="false">IFERROR(AF171/AE171, 0)</f>
        <v>0</v>
      </c>
      <c r="AH171" s="0" t="n">
        <f aca="false">IFERROR(SUMIFS('2016'!$G:$G,'2016'!F:F,A171,'2016'!C:C,B171,'2016'!D:D,"",'2016'!AA:AA,"JRO",'2016'!L:L,"&lt;&gt;"), 0)</f>
        <v>0</v>
      </c>
      <c r="AI171" s="0" t="n">
        <f aca="false">IFERROR(SUMIFS('2016'!L:L,'2016'!F:F,A171,'2016'!C:C,B171,'2016'!D:D,"",'2016'!AA:AA,"JRO"), 0)</f>
        <v>0</v>
      </c>
      <c r="AJ171" s="7" t="n">
        <f aca="false">IFERROR(AI171/AH171, 0)</f>
        <v>0</v>
      </c>
      <c r="AK171" s="0" t="n">
        <f aca="false">IFERROR(SUMIFS('2016'!$G:$G,'2016'!F:F,A171,'2016'!C:C,B171,'2016'!D:D,"",'2016'!AA:AA,"NRO",'2016'!L:L,"&lt;&gt;"), 0)</f>
        <v>0</v>
      </c>
      <c r="AL171" s="0" t="n">
        <f aca="false">IFERROR(SUMIFS('2016'!L:L,'2016'!F:F,A171,'2016'!C:C,B171,'2016'!D:D,"",'2016'!AA:AA,"NRO"), 0)</f>
        <v>0</v>
      </c>
      <c r="AM171" s="0" t="n">
        <f aca="false">IFERROR(AL171/AK171, 0)</f>
        <v>0</v>
      </c>
      <c r="AN171" s="0" t="n">
        <f aca="false">IFERROR(SUMIFS('2016'!$G:$G,'2016'!F:F,A171,'2016'!C:C,B171,'2016'!D:D,"",'2016'!AA:AA,"CRO",'2016'!L:L,"&lt;&gt;"), 0)</f>
        <v>0</v>
      </c>
      <c r="AO171" s="0" t="n">
        <f aca="false">IFERROR(SUMIFS('2016'!L:L,'2016'!F:F,A171,'2016'!C:C,B171,'2016'!D:D,"",'2016'!AA:AA,"CRO"), 0)</f>
        <v>0</v>
      </c>
      <c r="AP171" s="0" t="n">
        <f aca="false">IFERROR(AO171/AN171, 0)</f>
        <v>0</v>
      </c>
      <c r="AQ171" s="0" t="n">
        <f aca="false">SUM(AT171,AW171,AZ171)</f>
        <v>0</v>
      </c>
      <c r="AR171" s="0" t="n">
        <f aca="false">SUM(AU171,AX171,BA171)</f>
        <v>0</v>
      </c>
      <c r="AS171" s="7" t="n">
        <f aca="false">IFERROR(AR171/AQ171, 0)</f>
        <v>0</v>
      </c>
      <c r="AT171" s="0" t="n">
        <f aca="false">IFERROR(SUMIFS('2015'!$G:$G,'2015'!F:F,A171,'2015'!C:C,B171,'2015'!D:D,"",'2015'!AA:AA,"JRO",'2015'!L:L,"&lt;&gt;"), 0)</f>
        <v>0</v>
      </c>
      <c r="AU171" s="0" t="n">
        <f aca="false">IFERROR(SUMIFS('2015'!L:L,'2015'!F:F,A171,'2015'!C:C,B171,'2015'!D:D,"",'2015'!AA:AA,"JRO"), 0)</f>
        <v>0</v>
      </c>
      <c r="AV171" s="0" t="n">
        <f aca="false">IFERROR(AU171/AT171, 0)</f>
        <v>0</v>
      </c>
      <c r="AW171" s="0" t="n">
        <f aca="false">IFERROR(SUMIFS('2015'!$G:$G,'2015'!F:F,A171,'2015'!C:C,B171,'2015'!D:D,"",'2015'!AA:AA,"NRO",'2015'!L:L,"&lt;&gt;"), 0)</f>
        <v>0</v>
      </c>
      <c r="AX171" s="0" t="n">
        <f aca="false">IFERROR(SUMIFS('2015'!L:L,'2015'!F:F,A171,'2015'!C:C,B171,'2015'!D:D,"",'2015'!AA:AA,"NRO"), 0)</f>
        <v>0</v>
      </c>
      <c r="AY171" s="0" t="n">
        <f aca="false">IFERROR(AX171/AW171, 0)</f>
        <v>0</v>
      </c>
      <c r="AZ171" s="0" t="n">
        <f aca="false">IFERROR(SUMIFS('2015'!$G:$G,'2015'!F:F,A171,'2015'!C:C,B171,'2015'!D:D,"",'2015'!AA:AA,"CRO",'2015'!L:L,"&lt;&gt;"), 0)</f>
        <v>0</v>
      </c>
      <c r="BA171" s="0" t="n">
        <f aca="false">IFERROR(SUMIFS('2015'!L:L,'2015'!F:F,A171,'2015'!C:C,B171,'2015'!D:D,"",'2015'!AA:AA,"CRO"), 0)</f>
        <v>0</v>
      </c>
      <c r="BB171" s="0" t="n">
        <f aca="false">IFERROR(BA171/AZ171, 0)</f>
        <v>0</v>
      </c>
      <c r="BC171" s="0" t="n">
        <f aca="false">SUM(BF171,BI171)</f>
        <v>0</v>
      </c>
      <c r="BD171" s="0" t="n">
        <f aca="false">SUM(BG171,BJ171)</f>
        <v>0</v>
      </c>
      <c r="BE171" s="7" t="n">
        <f aca="false">IFERROR(BD171/BC171, 0)</f>
        <v>0</v>
      </c>
      <c r="BF171" s="0" t="n">
        <f aca="false">IFERROR(SUMIFS('2014'!$G:$G,'2014'!F:F,A171,'2014'!C:C,B171,'2014'!D:D,"",'2014'!AA:AA,"JRO",'2014'!L:L,"&lt;&gt;"), 0)</f>
        <v>0</v>
      </c>
      <c r="BG171" s="0" t="n">
        <f aca="false">IFERROR(SUMIFS('2014'!L:L,'2014'!F:F,A171,'2014'!C:C,B171,'2014'!D:D,"",'2014'!AA:AA,"JRO"), 0)</f>
        <v>0</v>
      </c>
      <c r="BH171" s="7" t="n">
        <f aca="false">IFERROR(BG171/BF171, 0)</f>
        <v>0</v>
      </c>
      <c r="BI171" s="0" t="n">
        <f aca="false">IFERROR(SUMIFS('2014'!$G:$G,'2014'!F:F,A171,'2014'!C:C,B171,'2014'!D:D,"",'2014'!AA:AA,"CRO",'2014'!L:L,"&lt;&gt;"), 0)</f>
        <v>0</v>
      </c>
      <c r="BJ171" s="0" t="n">
        <f aca="false">IFERROR(SUMIFS('2014'!L:L,'2014'!F:F,A171,'2014'!C:C,B171,'2014'!D:D,"",'2014'!AA:AA,"CRO"), 0)</f>
        <v>0</v>
      </c>
      <c r="BK171" s="0" t="n">
        <f aca="false">IFERROR(BJ171/BI171, 0)</f>
        <v>0</v>
      </c>
      <c r="BL171" s="0" t="n">
        <f aca="false">IFERROR(SUMIFS('2013'!$G:$G,'2013'!F:F,A171,'2013'!C:C,B171,'2013'!D:D,"",'2013'!AA:AA,"JRO",'2013'!L:L,"&lt;&gt;"), 0)</f>
        <v>0</v>
      </c>
      <c r="BM171" s="0" t="n">
        <f aca="false">IFERROR(SUMIFS('2013'!L:L,'2013'!F:F,A171,'2013'!C:C,B171,'2013'!D:D,"",'2013'!AA:AA,"JRO"), 0)</f>
        <v>0</v>
      </c>
      <c r="BN171" s="0" t="n">
        <f aca="false">IFERROR(BM171/BL171, 0)</f>
        <v>0</v>
      </c>
      <c r="BO171" s="0" t="n">
        <f aca="false">IFERROR(SUMIFS('2012'!$G:$G,'2012'!F:F,A171,'2012'!C:C,B171,'2012'!D:D,"",'2012'!AA:AA,"JRO",'2012'!L:L,"&lt;&gt;"), 0)</f>
        <v>0</v>
      </c>
      <c r="BP171" s="0" t="n">
        <f aca="false">IFERROR(SUMIFS('2012'!L:L,'2012'!F:F,A171,'2012'!C:C,B171,'2012'!D:D,"",'2012'!AA:AA,"JRO"), 0)</f>
        <v>0</v>
      </c>
      <c r="BQ171" s="0" t="n">
        <f aca="false">IFERROR(BP171/BO171, 0)</f>
        <v>0</v>
      </c>
      <c r="BR171" s="0" t="n">
        <f aca="false">IFERROR(SUMIFS('2011'!$G:$G,'2011'!F:F,A171,'2011'!C:C,B171,'2011'!D:D,"",'2011'!AA:AA,"JRO",'2011'!L:L,"&lt;&gt;"), 0)</f>
        <v>0</v>
      </c>
      <c r="BS171" s="0" t="n">
        <f aca="false">IFERROR(SUMIFS('2011'!L:L,'2011'!F:F,A171,'2011'!C:C,B171,'2011'!D:D,"",'2011'!AA:AA,"JRO"), 0)</f>
        <v>0</v>
      </c>
      <c r="BT171" s="7" t="n">
        <f aca="false">IFERROR(BS171/BR171, 0)</f>
        <v>0</v>
      </c>
      <c r="BU171" s="0" t="n">
        <f aca="false">IFERROR(SUMIFS('2010'!$G:$G,'2010'!F:F,A171,'2010'!C:C,B171,'2010'!D:D,"",'2010'!AA:AA,"JRO",'2010'!L:L,"&lt;&gt;"), 0)</f>
        <v>0</v>
      </c>
      <c r="BV171" s="0" t="n">
        <f aca="false">IFERROR(SUMIFS('2010'!L:L,'2010'!F:F,A171,'2010'!C:C,B171,'2010'!D:D,"",'2010'!AA:AA,"JRO"), 0)</f>
        <v>0</v>
      </c>
      <c r="BW171" s="7" t="n">
        <f aca="false">IFERROR(BV171/BU171, 0)</f>
        <v>0</v>
      </c>
      <c r="BX171" s="0" t="n">
        <f aca="false">IFERROR(SUMIFS('2009'!$G:$G,'2009'!F:F,A171,'2009'!C:C,B171,'2009'!D:D,"",'2009'!AA:AA,"JRO",'2009'!L:L,"&lt;&gt;"), 0)</f>
        <v>0</v>
      </c>
      <c r="BY171" s="0" t="n">
        <f aca="false">IFERROR(SUMIFS('2009'!L:L,'2009'!F:F,A171,'2009'!C:C,B171,'2009'!D:D,"",'2009'!AA:AA,"JRO"), 0)</f>
        <v>0</v>
      </c>
      <c r="BZ171" s="7" t="n">
        <f aca="false">IFERROR(BY171/BX171, 0)</f>
        <v>0</v>
      </c>
    </row>
    <row r="172" customFormat="false" ht="15" hidden="false" customHeight="false" outlineLevel="0" collapsed="false">
      <c r="A172" s="0" t="s">
        <v>97</v>
      </c>
      <c r="B172" s="13" t="s">
        <v>54</v>
      </c>
      <c r="C172" s="56" t="n">
        <f aca="false">IFERROR(AVERAGEIFS(I172:BZ172,I$2:BZ$2,"JRO escorts per deportee",I172:BZ172,"&lt;&gt;0"), 0)</f>
        <v>1.04411764705882</v>
      </c>
      <c r="D172" s="13" t="n">
        <f aca="false">IFERROR(AVERAGEIFS(I172:BZ172,I$2:BZ$2,"NRO escorts per deportee",I172:BZ172,"&lt;&gt;0"), 0)</f>
        <v>0</v>
      </c>
      <c r="E172" s="13" t="n">
        <f aca="false">IFERROR(AVERAGEIFS(I172:BZ172,I$2:BZ$2,"CRO escorts per deportee",I172:BZ172,"&lt;&gt;0"), 0)</f>
        <v>0</v>
      </c>
      <c r="G172" s="0" t="n">
        <f aca="false">SUM(J172,M172,P172)</f>
        <v>68</v>
      </c>
      <c r="H172" s="0" t="n">
        <f aca="false">SUM(K172,N172,Q172)</f>
        <v>71</v>
      </c>
      <c r="I172" s="7" t="n">
        <f aca="false">IFERROR(H172/G172, 0)</f>
        <v>1.04411764705882</v>
      </c>
      <c r="J172" s="0" t="n">
        <f aca="false">IFERROR(SUMIFS('2018'!$H:$H,'2018'!$C:$C,B172,'2018'!$F:$F,A172,'2018'!AA:AA,"JRO",'2018'!P:P,"&lt;&gt;")+SUMIFS('2018'!$I:$I,'2018'!$D:$D,B172,'2018'!$F:$F,A172,'2018'!AA:AA,"JRO",'2018'!Q:Q,"&lt;&gt;")+SUMIFS('2018'!$J:$J,'2018'!$E:$E,B172,'2018'!$F:$F,A172,'2018'!AA:AA,"JRO",'2018'!R:R,"&lt;&gt;"), 0)</f>
        <v>68</v>
      </c>
      <c r="K172" s="0" t="n">
        <f aca="false">IFERROR(SUMIFS('2018'!M:M,'2018'!AA:AA,"JRO",'2018'!F:F,A172,'2018'!C:C,B172)+SUMIFS('2018'!P:P,'2018'!AA:AA,"JRO",'2018'!F:F,A172,'2018'!C:C,B172)+SUMIFS('2018'!N:N,'2018'!AA:AA,"JRO",'2018'!F:F,A172,'2018'!D:D,B172)+SUMIFS('2018'!N:N,'2018'!AA:AA,"JRO",'2018'!F:F,A172,'2018'!D:D,B172)+SUMIFS('2018'!O:O,'2018'!AA:AA,"JRO",'2018'!F:F,A172,'2018'!E:E,B172)+SUMIFS('2018'!R:R,'2018'!AA:AA,"JRO",'2018'!F:F,A172,'2018'!E:E,B172), 0)</f>
        <v>71</v>
      </c>
      <c r="L172" s="7" t="n">
        <f aca="false">IFERROR(K172/J172, 0)</f>
        <v>1.04411764705882</v>
      </c>
      <c r="M172" s="0" t="n">
        <f aca="false">IFERROR(SUMIFS('2018'!$H:$H,'2018'!$C:$C,B172,'2018'!$F:$F,A172,'2018'!AA:AA,"NRO",'2018'!P:P,"&lt;&gt;")+SUMIFS('2018'!$I:$I,'2018'!$D:$D,B172,'2018'!$F:$F,A172,'2018'!AA:AA,"NRO",'2018'!Q:Q,"&lt;&gt;")+SUMIFS('2018'!$J:$J,'2018'!$E:$E,B172,'2018'!$F:$F,A172,'2018'!AA:AA,"NRO",'2018'!R:R,"&lt;&gt;"), 0)</f>
        <v>0</v>
      </c>
      <c r="N172" s="0" t="n">
        <f aca="false">IFERROR(SUMIFS('2018'!M:M,'2018'!AA:AA,"NRO",'2018'!F:F,A172,'2018'!C:C,B172)+SUMIFS('2018'!P:P,'2018'!AA:AA,"NRO",'2018'!F:F,A172,'2018'!C:C,B172)+SUMIFS('2018'!N:N,'2018'!AA:AA,"NRO",'2018'!F:F,A172,'2018'!D:D,B172)+SUMIFS('2018'!N:N,'2018'!AA:AA,"NRO",'2018'!F:F,A172,'2018'!D:D,B172)+SUMIFS('2018'!O:O,'2018'!AA:AA,"NRO",'2018'!F:F,A172,'2018'!E:E,B172)+SUMIFS('2018'!R:R,'2018'!AA:AA,"NRO",'2018'!F:F,A172,'2018'!E:E,B172), 0)</f>
        <v>0</v>
      </c>
      <c r="O172" s="7" t="n">
        <f aca="false">IFERROR(N172/M172, 0)</f>
        <v>0</v>
      </c>
      <c r="P172" s="0" t="n">
        <f aca="false">IFERROR(SUMIFS('2018'!$H:$H,'2018'!$C:$C,B172,'2018'!$F:$F,A172,'2018'!AA:AA,"CRO")+SUMIFS('2018'!$I:$I,'2018'!$D:$D,B172,'2018'!$F:$F,A172,'2018'!AA:AA,"CRO")+SUMIFS('2018'!$J:$J,'2018'!$E:$E,B172,'2018'!$F:$F,A172,'2018'!AA:AA,"CRO"), 0)</f>
        <v>0</v>
      </c>
      <c r="Q172" s="0" t="n">
        <f aca="false">IFERROR(SUMIFS('2018'!M:M,'2018'!AA:AA,"CRO",'2018'!F:F,A172,'2018'!C:C,B172)+SUMIFS('2018'!P:P,'2018'!AA:AA,"CRO",'2018'!F:F,A172,'2018'!C:C,B172)+SUMIFS('2018'!N:N,'2018'!AA:AA,"CRO",'2018'!F:F,A172,'2018'!D:D,B172)+SUMIFS('2018'!N:N,'2018'!AA:AA,"CRO",'2018'!F:F,A172,'2018'!D:D,B172)+SUMIFS('2018'!O:O,'2018'!AA:AA,"CRO",'2018'!F:F,A172,'2018'!E:E,B172)+SUMIFS('2018'!R:R,'2018'!AA:AA,"CRO",'2018'!F:F,A172,'2018'!E:E,B172), 0)</f>
        <v>0</v>
      </c>
      <c r="R172" s="7" t="n">
        <f aca="false">IFERROR(Q172/P172, 0)</f>
        <v>0</v>
      </c>
      <c r="S172" s="7" t="n">
        <f aca="false">SUM(V172,Y172,AB172)</f>
        <v>0</v>
      </c>
      <c r="T172" s="7" t="n">
        <f aca="false">SUM(W172,Z172,AC172)</f>
        <v>0</v>
      </c>
      <c r="U172" s="7" t="n">
        <f aca="false">IFERROR(T172/S172, 0)</f>
        <v>0</v>
      </c>
      <c r="V172" s="0" t="n">
        <f aca="false">SUMIFS('2017'!$H:$H,'2017'!$C:$C,B172,'2017'!$F:$F,A172,'2017'!AA:AA,"JRO",'2017'!P:P,"&lt;&gt;")+SUMIFS('2017'!$I:$I,'2017'!$D:$D,B172,'2017'!$F:$F,A172,'2017'!AA:AA,"JRO",'2017'!Q:Q,"&lt;&gt;")+SUMIFS('2017'!$J:$J,'2017'!$E:$E,B172,'2017'!$F:$F,A172,'2017'!AA:AA,"JRO",'2017'!R:R,"&lt;&gt;")</f>
        <v>0</v>
      </c>
      <c r="W172" s="0" t="n">
        <f aca="false">IFERROR(SUMIFS('2017'!M:M,'2017'!AA:AA,"JRO",'2017'!F:F,A172,'2017'!C:C,B172)+SUMIFS('2017'!P:P,'2017'!AA:AA,"JRO",'2017'!F:F,A172,'2017'!C:C,B172)+SUMIFS('2017'!N:N,'2017'!AA:AA,"JRO",'2017'!F:F,A172,'2017'!D:D,B172)+SUMIFS('2017'!N:N,'2017'!AA:AA,"JRO",'2017'!F:F,A172,'2017'!D:D,B172)+SUMIFS('2017'!O:O,'2017'!AA:AA,"JRO",'2017'!F:F,A172,'2017'!E:E,B172)+SUMIFS('2017'!R:R,'2017'!AA:AA,"JRO",'2017'!F:F,A172,'2017'!E:E,B172), 0)</f>
        <v>0</v>
      </c>
      <c r="X172" s="7" t="n">
        <f aca="false">IFERROR(W172/V172, 0)</f>
        <v>0</v>
      </c>
      <c r="Y172" s="0" t="n">
        <f aca="false">IFERROR(SUMIFS('2017'!$H:$H,'2017'!$C:$C,B172,'2017'!$F:$F,A172,'2017'!AA:AA,"NRO",'2017'!P:P,"&lt;&gt;")+SUMIFS('2017'!$I:$I,'2017'!$D:$D,B172,'2017'!$F:$F,A172,'2017'!AA:AA,"NRO",'2017'!Q:Q,"&lt;&gt;")+SUMIFS('2017'!$J:$J,'2017'!$E:$E,B172,'2017'!$F:$F,A172,'2017'!AA:AA,"NRO",'2017'!R:R,"&lt;&gt;"), 0)</f>
        <v>0</v>
      </c>
      <c r="Z172" s="0" t="n">
        <f aca="false">IFERROR(SUMIFS('2017'!M:M,'2017'!AA:AA,"NRO",'2017'!F:F,A172,'2017'!C:C,B172)+SUMIFS('2017'!P:P,'2017'!AA:AA,"NRO",'2017'!F:F,A172,'2017'!C:C,B172)+SUMIFS('2017'!N:N,'2017'!AA:AA,"NRO",'2017'!F:F,A172,'2017'!D:D,B172)+SUMIFS('2017'!N:N,'2017'!AA:AA,"NRO",'2017'!F:F,A172,'2017'!D:D,B172)+SUMIFS('2017'!O:O,'2017'!AA:AA,"NRO",'2017'!F:F,A172,'2017'!E:E,B172)+SUMIFS('2017'!R:R,'2017'!AA:AA,"NRO",'2017'!F:F,A172,'2017'!E:E,B172), 0)</f>
        <v>0</v>
      </c>
      <c r="AA172" s="7" t="n">
        <f aca="false">IFERROR(Z172/Y172, 0)</f>
        <v>0</v>
      </c>
      <c r="AB172" s="0" t="n">
        <f aca="false">IFERROR(SUMIFS('2017'!$H:$H,'2017'!$C:$C,B172,'2017'!$F:$F,A172,'2017'!AA:AA,"CRO",'2017'!P:P,"&lt;&gt;")+SUMIFS('2017'!$I:$I,'2017'!$D:$D,B172,'2017'!$F:$F,A172,'2017'!AA:AA,"CRO",'2017'!Q:Q,"&lt;&gt;")+SUMIFS('2017'!$J:$J,'2017'!$E:$E,B172,'2017'!$F:$F,A172,'2017'!AA:AA,"CRO",'2017'!R:R,"&lt;&gt;"), 0)</f>
        <v>0</v>
      </c>
      <c r="AC172" s="0" t="n">
        <f aca="false">IFERROR(SUMIFS('2017'!M:M,'2017'!AA:AA,"CRO",'2017'!F:F,A172,'2017'!C:C,B172)+SUMIFS('2017'!P:P,'2017'!AA:AA,"CRO",'2017'!F:F,A172,'2017'!C:C,B172)+SUMIFS('2017'!N:N,'2017'!AA:AA,"CRO",'2017'!F:F,A172,'2017'!D:D,B172)+SUMIFS('2017'!N:N,'2017'!AA:AA,"CRO",'2017'!F:F,A172,'2017'!D:D,B172)+SUMIFS('2017'!O:O,'2017'!AA:AA,"CRO",'2017'!F:F,A172,'2017'!E:E,B172)+SUMIFS('2017'!R:R,'2017'!AA:AA,"CRO",'2017'!F:F,A172,'2017'!E:E,B172), 0)</f>
        <v>0</v>
      </c>
      <c r="AD172" s="0" t="n">
        <f aca="false">IFERROR(AC172/AB172, 0)</f>
        <v>0</v>
      </c>
      <c r="AE172" s="0" t="n">
        <f aca="false">SUM(AH172,AK172,AN172)</f>
        <v>0</v>
      </c>
      <c r="AF172" s="0" t="n">
        <f aca="false">SUM(AI172,AL172,AO172)</f>
        <v>0</v>
      </c>
      <c r="AG172" s="7" t="n">
        <f aca="false">IFERROR(AF172/AE172, 0)</f>
        <v>0</v>
      </c>
      <c r="AH172" s="0" t="n">
        <f aca="false">IFERROR(SUMIFS('2016'!$G:$G,'2016'!F:F,A172,'2016'!C:C,B172,'2016'!D:D,"",'2016'!AA:AA,"JRO",'2016'!L:L,"&lt;&gt;"), 0)</f>
        <v>0</v>
      </c>
      <c r="AI172" s="0" t="n">
        <f aca="false">IFERROR(SUMIFS('2016'!L:L,'2016'!F:F,A172,'2016'!C:C,B172,'2016'!D:D,"",'2016'!AA:AA,"JRO"), 0)</f>
        <v>0</v>
      </c>
      <c r="AJ172" s="7" t="n">
        <f aca="false">IFERROR(AI172/AH172, 0)</f>
        <v>0</v>
      </c>
      <c r="AK172" s="0" t="n">
        <f aca="false">IFERROR(SUMIFS('2016'!$G:$G,'2016'!F:F,A172,'2016'!C:C,B172,'2016'!D:D,"",'2016'!AA:AA,"NRO",'2016'!L:L,"&lt;&gt;"), 0)</f>
        <v>0</v>
      </c>
      <c r="AL172" s="0" t="n">
        <f aca="false">IFERROR(SUMIFS('2016'!L:L,'2016'!F:F,A172,'2016'!C:C,B172,'2016'!D:D,"",'2016'!AA:AA,"NRO"), 0)</f>
        <v>0</v>
      </c>
      <c r="AM172" s="0" t="n">
        <f aca="false">IFERROR(AL172/AK172, 0)</f>
        <v>0</v>
      </c>
      <c r="AN172" s="0" t="n">
        <f aca="false">IFERROR(SUMIFS('2016'!$G:$G,'2016'!F:F,A172,'2016'!C:C,B172,'2016'!D:D,"",'2016'!AA:AA,"CRO",'2016'!L:L,"&lt;&gt;"), 0)</f>
        <v>0</v>
      </c>
      <c r="AO172" s="0" t="n">
        <f aca="false">IFERROR(SUMIFS('2016'!L:L,'2016'!F:F,A172,'2016'!C:C,B172,'2016'!D:D,"",'2016'!AA:AA,"CRO"), 0)</f>
        <v>0</v>
      </c>
      <c r="AP172" s="0" t="n">
        <f aca="false">IFERROR(AO172/AN172, 0)</f>
        <v>0</v>
      </c>
      <c r="AQ172" s="0" t="n">
        <f aca="false">SUM(AT172,AW172,AZ172)</f>
        <v>0</v>
      </c>
      <c r="AR172" s="0" t="n">
        <f aca="false">SUM(AU172,AX172,BA172)</f>
        <v>0</v>
      </c>
      <c r="AS172" s="7" t="n">
        <f aca="false">IFERROR(AR172/AQ172, 0)</f>
        <v>0</v>
      </c>
      <c r="AT172" s="0" t="n">
        <f aca="false">IFERROR(SUMIFS('2015'!$G:$G,'2015'!F:F,A172,'2015'!C:C,B172,'2015'!D:D,"",'2015'!AA:AA,"JRO",'2015'!L:L,"&lt;&gt;"), 0)</f>
        <v>0</v>
      </c>
      <c r="AU172" s="0" t="n">
        <f aca="false">IFERROR(SUMIFS('2015'!L:L,'2015'!F:F,A172,'2015'!C:C,B172,'2015'!D:D,"",'2015'!AA:AA,"JRO"), 0)</f>
        <v>0</v>
      </c>
      <c r="AV172" s="0" t="n">
        <f aca="false">IFERROR(AU172/AT172, 0)</f>
        <v>0</v>
      </c>
      <c r="AW172" s="0" t="n">
        <f aca="false">IFERROR(SUMIFS('2015'!$G:$G,'2015'!F:F,A172,'2015'!C:C,B172,'2015'!D:D,"",'2015'!AA:AA,"NRO",'2015'!L:L,"&lt;&gt;"), 0)</f>
        <v>0</v>
      </c>
      <c r="AX172" s="0" t="n">
        <f aca="false">IFERROR(SUMIFS('2015'!L:L,'2015'!F:F,A172,'2015'!C:C,B172,'2015'!D:D,"",'2015'!AA:AA,"NRO"), 0)</f>
        <v>0</v>
      </c>
      <c r="AY172" s="0" t="n">
        <f aca="false">IFERROR(AX172/AW172, 0)</f>
        <v>0</v>
      </c>
      <c r="AZ172" s="0" t="n">
        <f aca="false">IFERROR(SUMIFS('2015'!$G:$G,'2015'!F:F,A172,'2015'!C:C,B172,'2015'!D:D,"",'2015'!AA:AA,"CRO",'2015'!L:L,"&lt;&gt;"), 0)</f>
        <v>0</v>
      </c>
      <c r="BA172" s="0" t="n">
        <f aca="false">IFERROR(SUMIFS('2015'!L:L,'2015'!F:F,A172,'2015'!C:C,B172,'2015'!D:D,"",'2015'!AA:AA,"CRO"), 0)</f>
        <v>0</v>
      </c>
      <c r="BB172" s="0" t="n">
        <f aca="false">IFERROR(BA172/AZ172, 0)</f>
        <v>0</v>
      </c>
      <c r="BC172" s="0" t="n">
        <f aca="false">SUM(BF172,BI172)</f>
        <v>0</v>
      </c>
      <c r="BD172" s="0" t="n">
        <f aca="false">SUM(BG172,BJ172)</f>
        <v>0</v>
      </c>
      <c r="BE172" s="7" t="n">
        <f aca="false">IFERROR(BD172/BC172, 0)</f>
        <v>0</v>
      </c>
      <c r="BF172" s="0" t="n">
        <f aca="false">IFERROR(SUMIFS('2014'!$G:$G,'2014'!F:F,A172,'2014'!C:C,B172,'2014'!D:D,"",'2014'!AA:AA,"JRO",'2014'!L:L,"&lt;&gt;"), 0)</f>
        <v>0</v>
      </c>
      <c r="BG172" s="0" t="n">
        <f aca="false">IFERROR(SUMIFS('2014'!L:L,'2014'!F:F,A172,'2014'!C:C,B172,'2014'!D:D,"",'2014'!AA:AA,"JRO"), 0)</f>
        <v>0</v>
      </c>
      <c r="BH172" s="7" t="n">
        <f aca="false">IFERROR(BG172/BF172, 0)</f>
        <v>0</v>
      </c>
      <c r="BI172" s="0" t="n">
        <f aca="false">IFERROR(SUMIFS('2014'!$G:$G,'2014'!F:F,A172,'2014'!C:C,B172,'2014'!D:D,"",'2014'!AA:AA,"CRO",'2014'!L:L,"&lt;&gt;"), 0)</f>
        <v>0</v>
      </c>
      <c r="BJ172" s="0" t="n">
        <f aca="false">IFERROR(SUMIFS('2014'!L:L,'2014'!F:F,A172,'2014'!C:C,B172,'2014'!D:D,"",'2014'!AA:AA,"CRO"), 0)</f>
        <v>0</v>
      </c>
      <c r="BK172" s="0" t="n">
        <f aca="false">IFERROR(BJ172/BI172, 0)</f>
        <v>0</v>
      </c>
      <c r="BL172" s="0" t="n">
        <f aca="false">IFERROR(SUMIFS('2013'!$G:$G,'2013'!F:F,A172,'2013'!C:C,B172,'2013'!D:D,"",'2013'!AA:AA,"JRO",'2013'!L:L,"&lt;&gt;"), 0)</f>
        <v>0</v>
      </c>
      <c r="BM172" s="0" t="n">
        <f aca="false">IFERROR(SUMIFS('2013'!L:L,'2013'!F:F,A172,'2013'!C:C,B172,'2013'!D:D,"",'2013'!AA:AA,"JRO"), 0)</f>
        <v>0</v>
      </c>
      <c r="BN172" s="0" t="n">
        <f aca="false">IFERROR(BM172/BL172, 0)</f>
        <v>0</v>
      </c>
      <c r="BO172" s="0" t="n">
        <f aca="false">IFERROR(SUMIFS('2012'!$G:$G,'2012'!F:F,A172,'2012'!C:C,B172,'2012'!D:D,"",'2012'!AA:AA,"JRO",'2012'!L:L,"&lt;&gt;"), 0)</f>
        <v>0</v>
      </c>
      <c r="BP172" s="0" t="n">
        <f aca="false">IFERROR(SUMIFS('2012'!L:L,'2012'!F:F,A172,'2012'!C:C,B172,'2012'!D:D,"",'2012'!AA:AA,"JRO"), 0)</f>
        <v>0</v>
      </c>
      <c r="BQ172" s="0" t="n">
        <f aca="false">IFERROR(BP172/BO172, 0)</f>
        <v>0</v>
      </c>
      <c r="BR172" s="0" t="n">
        <f aca="false">IFERROR(SUMIFS('2011'!$G:$G,'2011'!F:F,A172,'2011'!C:C,B172,'2011'!D:D,"",'2011'!AA:AA,"JRO",'2011'!L:L,"&lt;&gt;"), 0)</f>
        <v>0</v>
      </c>
      <c r="BS172" s="0" t="n">
        <f aca="false">IFERROR(SUMIFS('2011'!L:L,'2011'!F:F,A172,'2011'!C:C,B172,'2011'!D:D,"",'2011'!AA:AA,"JRO"), 0)</f>
        <v>0</v>
      </c>
      <c r="BT172" s="7" t="n">
        <f aca="false">IFERROR(BS172/BR172, 0)</f>
        <v>0</v>
      </c>
      <c r="BU172" s="0" t="n">
        <f aca="false">IFERROR(SUMIFS('2010'!$G:$G,'2010'!F:F,A172,'2010'!C:C,B172,'2010'!D:D,"",'2010'!AA:AA,"JRO",'2010'!L:L,"&lt;&gt;"), 0)</f>
        <v>0</v>
      </c>
      <c r="BV172" s="0" t="n">
        <f aca="false">IFERROR(SUMIFS('2010'!L:L,'2010'!F:F,A172,'2010'!C:C,B172,'2010'!D:D,"",'2010'!AA:AA,"JRO"), 0)</f>
        <v>0</v>
      </c>
      <c r="BW172" s="7" t="n">
        <f aca="false">IFERROR(BV172/BU172, 0)</f>
        <v>0</v>
      </c>
      <c r="BX172" s="0" t="n">
        <f aca="false">IFERROR(SUMIFS('2009'!$G:$G,'2009'!F:F,A172,'2009'!C:C,B172,'2009'!D:D,"",'2009'!AA:AA,"JRO",'2009'!L:L,"&lt;&gt;"), 0)</f>
        <v>0</v>
      </c>
      <c r="BY172" s="0" t="n">
        <f aca="false">IFERROR(SUMIFS('2009'!L:L,'2009'!F:F,A172,'2009'!C:C,B172,'2009'!D:D,"",'2009'!AA:AA,"JRO"), 0)</f>
        <v>0</v>
      </c>
      <c r="BZ172" s="7" t="n">
        <f aca="false">IFERROR(BY172/BX172, 0)</f>
        <v>0</v>
      </c>
    </row>
    <row r="173" customFormat="false" ht="15" hidden="false" customHeight="false" outlineLevel="0" collapsed="false">
      <c r="A173" s="0" t="s">
        <v>97</v>
      </c>
      <c r="B173" s="16" t="s">
        <v>44</v>
      </c>
      <c r="C173" s="56" t="n">
        <f aca="false">IFERROR(AVERAGEIFS(I173:BZ173,I$2:BZ$2,"JRO escorts per deportee",I173:BZ173,"&lt;&gt;0"), 0)</f>
        <v>0</v>
      </c>
      <c r="D173" s="13" t="n">
        <f aca="false">IFERROR(AVERAGEIFS(I173:BZ173,I$2:BZ$2,"NRO escorts per deportee",I173:BZ173,"&lt;&gt;0"), 0)</f>
        <v>0</v>
      </c>
      <c r="E173" s="13" t="n">
        <f aca="false">IFERROR(AVERAGEIFS(I173:BZ173,I$2:BZ$2,"CRO escorts per deportee",I173:BZ173,"&lt;&gt;0"), 0)</f>
        <v>0</v>
      </c>
      <c r="G173" s="0" t="n">
        <f aca="false">SUM(J173,M173,P173)</f>
        <v>0</v>
      </c>
      <c r="H173" s="0" t="n">
        <f aca="false">SUM(K173,N173,Q173)</f>
        <v>0</v>
      </c>
      <c r="I173" s="7" t="n">
        <f aca="false">IFERROR(H173/G173, 0)</f>
        <v>0</v>
      </c>
      <c r="J173" s="0" t="n">
        <f aca="false">IFERROR(SUMIFS('2018'!$H:$H,'2018'!$C:$C,B173,'2018'!$F:$F,A173,'2018'!AA:AA,"JRO",'2018'!P:P,"&lt;&gt;")+SUMIFS('2018'!$I:$I,'2018'!$D:$D,B173,'2018'!$F:$F,A173,'2018'!AA:AA,"JRO",'2018'!Q:Q,"&lt;&gt;")+SUMIFS('2018'!$J:$J,'2018'!$E:$E,B173,'2018'!$F:$F,A173,'2018'!AA:AA,"JRO",'2018'!R:R,"&lt;&gt;"), 0)</f>
        <v>0</v>
      </c>
      <c r="K173" s="0" t="n">
        <f aca="false">IFERROR(SUMIFS('2018'!M:M,'2018'!AA:AA,"JRO",'2018'!F:F,A173,'2018'!C:C,B173)+SUMIFS('2018'!P:P,'2018'!AA:AA,"JRO",'2018'!F:F,A173,'2018'!C:C,B173)+SUMIFS('2018'!N:N,'2018'!AA:AA,"JRO",'2018'!F:F,A173,'2018'!D:D,B173)+SUMIFS('2018'!N:N,'2018'!AA:AA,"JRO",'2018'!F:F,A173,'2018'!D:D,B173)+SUMIFS('2018'!O:O,'2018'!AA:AA,"JRO",'2018'!F:F,A173,'2018'!E:E,B173)+SUMIFS('2018'!R:R,'2018'!AA:AA,"JRO",'2018'!F:F,A173,'2018'!E:E,B173), 0)</f>
        <v>0</v>
      </c>
      <c r="L173" s="7" t="n">
        <f aca="false">IFERROR(K173/J173, 0)</f>
        <v>0</v>
      </c>
      <c r="M173" s="0" t="n">
        <f aca="false">IFERROR(SUMIFS('2018'!$H:$H,'2018'!$C:$C,B173,'2018'!$F:$F,A173,'2018'!AA:AA,"NRO",'2018'!P:P,"&lt;&gt;")+SUMIFS('2018'!$I:$I,'2018'!$D:$D,B173,'2018'!$F:$F,A173,'2018'!AA:AA,"NRO",'2018'!Q:Q,"&lt;&gt;")+SUMIFS('2018'!$J:$J,'2018'!$E:$E,B173,'2018'!$F:$F,A173,'2018'!AA:AA,"NRO",'2018'!R:R,"&lt;&gt;"), 0)</f>
        <v>0</v>
      </c>
      <c r="N173" s="0" t="n">
        <f aca="false">IFERROR(SUMIFS('2018'!M:M,'2018'!AA:AA,"NRO",'2018'!F:F,A173,'2018'!C:C,B173)+SUMIFS('2018'!P:P,'2018'!AA:AA,"NRO",'2018'!F:F,A173,'2018'!C:C,B173)+SUMIFS('2018'!N:N,'2018'!AA:AA,"NRO",'2018'!F:F,A173,'2018'!D:D,B173)+SUMIFS('2018'!N:N,'2018'!AA:AA,"NRO",'2018'!F:F,A173,'2018'!D:D,B173)+SUMIFS('2018'!O:O,'2018'!AA:AA,"NRO",'2018'!F:F,A173,'2018'!E:E,B173)+SUMIFS('2018'!R:R,'2018'!AA:AA,"NRO",'2018'!F:F,A173,'2018'!E:E,B173), 0)</f>
        <v>0</v>
      </c>
      <c r="O173" s="7" t="n">
        <f aca="false">IFERROR(N173/M173, 0)</f>
        <v>0</v>
      </c>
      <c r="P173" s="0" t="n">
        <f aca="false">IFERROR(SUMIFS('2018'!$H:$H,'2018'!$C:$C,B173,'2018'!$F:$F,A173,'2018'!AA:AA,"CRO")+SUMIFS('2018'!$I:$I,'2018'!$D:$D,B173,'2018'!$F:$F,A173,'2018'!AA:AA,"CRO")+SUMIFS('2018'!$J:$J,'2018'!$E:$E,B173,'2018'!$F:$F,A173,'2018'!AA:AA,"CRO"), 0)</f>
        <v>0</v>
      </c>
      <c r="Q173" s="0" t="n">
        <f aca="false">IFERROR(SUMIFS('2018'!M:M,'2018'!AA:AA,"CRO",'2018'!F:F,A173,'2018'!C:C,B173)+SUMIFS('2018'!P:P,'2018'!AA:AA,"CRO",'2018'!F:F,A173,'2018'!C:C,B173)+SUMIFS('2018'!N:N,'2018'!AA:AA,"CRO",'2018'!F:F,A173,'2018'!D:D,B173)+SUMIFS('2018'!N:N,'2018'!AA:AA,"CRO",'2018'!F:F,A173,'2018'!D:D,B173)+SUMIFS('2018'!O:O,'2018'!AA:AA,"CRO",'2018'!F:F,A173,'2018'!E:E,B173)+SUMIFS('2018'!R:R,'2018'!AA:AA,"CRO",'2018'!F:F,A173,'2018'!E:E,B173), 0)</f>
        <v>0</v>
      </c>
      <c r="R173" s="7" t="n">
        <f aca="false">IFERROR(Q173/P173, 0)</f>
        <v>0</v>
      </c>
      <c r="S173" s="7" t="n">
        <f aca="false">SUM(V173,Y173,AB173)</f>
        <v>0</v>
      </c>
      <c r="T173" s="7" t="n">
        <f aca="false">SUM(W173,Z173,AC173)</f>
        <v>0</v>
      </c>
      <c r="U173" s="7" t="n">
        <f aca="false">IFERROR(T173/S173, 0)</f>
        <v>0</v>
      </c>
      <c r="V173" s="0" t="n">
        <f aca="false">SUMIFS('2017'!$H:$H,'2017'!$C:$C,B173,'2017'!$F:$F,A173,'2017'!AA:AA,"JRO",'2017'!P:P,"&lt;&gt;")+SUMIFS('2017'!$I:$I,'2017'!$D:$D,B173,'2017'!$F:$F,A173,'2017'!AA:AA,"JRO",'2017'!Q:Q,"&lt;&gt;")+SUMIFS('2017'!$J:$J,'2017'!$E:$E,B173,'2017'!$F:$F,A173,'2017'!AA:AA,"JRO",'2017'!R:R,"&lt;&gt;")</f>
        <v>0</v>
      </c>
      <c r="W173" s="0" t="n">
        <f aca="false">IFERROR(SUMIFS('2017'!M:M,'2017'!AA:AA,"JRO",'2017'!F:F,A173,'2017'!C:C,B173)+SUMIFS('2017'!P:P,'2017'!AA:AA,"JRO",'2017'!F:F,A173,'2017'!C:C,B173)+SUMIFS('2017'!N:N,'2017'!AA:AA,"JRO",'2017'!F:F,A173,'2017'!D:D,B173)+SUMIFS('2017'!N:N,'2017'!AA:AA,"JRO",'2017'!F:F,A173,'2017'!D:D,B173)+SUMIFS('2017'!O:O,'2017'!AA:AA,"JRO",'2017'!F:F,A173,'2017'!E:E,B173)+SUMIFS('2017'!R:R,'2017'!AA:AA,"JRO",'2017'!F:F,A173,'2017'!E:E,B173), 0)</f>
        <v>0</v>
      </c>
      <c r="X173" s="7" t="n">
        <f aca="false">IFERROR(W173/V173, 0)</f>
        <v>0</v>
      </c>
      <c r="Y173" s="0" t="n">
        <f aca="false">IFERROR(SUMIFS('2017'!$H:$H,'2017'!$C:$C,B173,'2017'!$F:$F,A173,'2017'!AA:AA,"NRO",'2017'!P:P,"&lt;&gt;")+SUMIFS('2017'!$I:$I,'2017'!$D:$D,B173,'2017'!$F:$F,A173,'2017'!AA:AA,"NRO",'2017'!Q:Q,"&lt;&gt;")+SUMIFS('2017'!$J:$J,'2017'!$E:$E,B173,'2017'!$F:$F,A173,'2017'!AA:AA,"NRO",'2017'!R:R,"&lt;&gt;"), 0)</f>
        <v>0</v>
      </c>
      <c r="Z173" s="0" t="n">
        <f aca="false">IFERROR(SUMIFS('2017'!M:M,'2017'!AA:AA,"NRO",'2017'!F:F,A173,'2017'!C:C,B173)+SUMIFS('2017'!P:P,'2017'!AA:AA,"NRO",'2017'!F:F,A173,'2017'!C:C,B173)+SUMIFS('2017'!N:N,'2017'!AA:AA,"NRO",'2017'!F:F,A173,'2017'!D:D,B173)+SUMIFS('2017'!N:N,'2017'!AA:AA,"NRO",'2017'!F:F,A173,'2017'!D:D,B173)+SUMIFS('2017'!O:O,'2017'!AA:AA,"NRO",'2017'!F:F,A173,'2017'!E:E,B173)+SUMIFS('2017'!R:R,'2017'!AA:AA,"NRO",'2017'!F:F,A173,'2017'!E:E,B173), 0)</f>
        <v>0</v>
      </c>
      <c r="AA173" s="7" t="n">
        <f aca="false">IFERROR(Z173/Y173, 0)</f>
        <v>0</v>
      </c>
      <c r="AB173" s="0" t="n">
        <f aca="false">IFERROR(SUMIFS('2017'!$H:$H,'2017'!$C:$C,B173,'2017'!$F:$F,A173,'2017'!AA:AA,"CRO",'2017'!P:P,"&lt;&gt;")+SUMIFS('2017'!$I:$I,'2017'!$D:$D,B173,'2017'!$F:$F,A173,'2017'!AA:AA,"CRO",'2017'!Q:Q,"&lt;&gt;")+SUMIFS('2017'!$J:$J,'2017'!$E:$E,B173,'2017'!$F:$F,A173,'2017'!AA:AA,"CRO",'2017'!R:R,"&lt;&gt;"), 0)</f>
        <v>0</v>
      </c>
      <c r="AC173" s="0" t="n">
        <f aca="false">IFERROR(SUMIFS('2017'!M:M,'2017'!AA:AA,"CRO",'2017'!F:F,A173,'2017'!C:C,B173)+SUMIFS('2017'!P:P,'2017'!AA:AA,"CRO",'2017'!F:F,A173,'2017'!C:C,B173)+SUMIFS('2017'!N:N,'2017'!AA:AA,"CRO",'2017'!F:F,A173,'2017'!D:D,B173)+SUMIFS('2017'!N:N,'2017'!AA:AA,"CRO",'2017'!F:F,A173,'2017'!D:D,B173)+SUMIFS('2017'!O:O,'2017'!AA:AA,"CRO",'2017'!F:F,A173,'2017'!E:E,B173)+SUMIFS('2017'!R:R,'2017'!AA:AA,"CRO",'2017'!F:F,A173,'2017'!E:E,B173), 0)</f>
        <v>0</v>
      </c>
      <c r="AD173" s="0" t="n">
        <f aca="false">IFERROR(AC173/AB173, 0)</f>
        <v>0</v>
      </c>
      <c r="AE173" s="0" t="n">
        <f aca="false">SUM(AH173,AK173,AN173)</f>
        <v>0</v>
      </c>
      <c r="AF173" s="0" t="n">
        <f aca="false">SUM(AI173,AL173,AO173)</f>
        <v>0</v>
      </c>
      <c r="AG173" s="7" t="n">
        <f aca="false">IFERROR(AF173/AE173, 0)</f>
        <v>0</v>
      </c>
      <c r="AH173" s="0" t="n">
        <f aca="false">IFERROR(SUMIFS('2016'!$G:$G,'2016'!F:F,A173,'2016'!C:C,B173,'2016'!D:D,"",'2016'!AA:AA,"JRO",'2016'!L:L,"&lt;&gt;"), 0)</f>
        <v>0</v>
      </c>
      <c r="AI173" s="0" t="n">
        <f aca="false">IFERROR(SUMIFS('2016'!L:L,'2016'!F:F,A173,'2016'!C:C,B173,'2016'!D:D,"",'2016'!AA:AA,"JRO"), 0)</f>
        <v>0</v>
      </c>
      <c r="AJ173" s="7" t="n">
        <f aca="false">IFERROR(AI173/AH173, 0)</f>
        <v>0</v>
      </c>
      <c r="AK173" s="0" t="n">
        <f aca="false">IFERROR(SUMIFS('2016'!$G:$G,'2016'!F:F,A173,'2016'!C:C,B173,'2016'!D:D,"",'2016'!AA:AA,"NRO",'2016'!L:L,"&lt;&gt;"), 0)</f>
        <v>0</v>
      </c>
      <c r="AL173" s="0" t="n">
        <f aca="false">IFERROR(SUMIFS('2016'!L:L,'2016'!F:F,A173,'2016'!C:C,B173,'2016'!D:D,"",'2016'!AA:AA,"NRO"), 0)</f>
        <v>0</v>
      </c>
      <c r="AM173" s="0" t="n">
        <f aca="false">IFERROR(AL173/AK173, 0)</f>
        <v>0</v>
      </c>
      <c r="AN173" s="0" t="n">
        <f aca="false">IFERROR(SUMIFS('2016'!$G:$G,'2016'!F:F,A173,'2016'!C:C,B173,'2016'!D:D,"",'2016'!AA:AA,"CRO",'2016'!L:L,"&lt;&gt;"), 0)</f>
        <v>0</v>
      </c>
      <c r="AO173" s="0" t="n">
        <f aca="false">IFERROR(SUMIFS('2016'!L:L,'2016'!F:F,A173,'2016'!C:C,B173,'2016'!D:D,"",'2016'!AA:AA,"CRO"), 0)</f>
        <v>0</v>
      </c>
      <c r="AP173" s="0" t="n">
        <f aca="false">IFERROR(AO173/AN173, 0)</f>
        <v>0</v>
      </c>
      <c r="AQ173" s="0" t="n">
        <f aca="false">SUM(AT173,AW173,AZ173)</f>
        <v>0</v>
      </c>
      <c r="AR173" s="0" t="n">
        <f aca="false">SUM(AU173,AX173,BA173)</f>
        <v>0</v>
      </c>
      <c r="AS173" s="7" t="n">
        <f aca="false">IFERROR(AR173/AQ173, 0)</f>
        <v>0</v>
      </c>
      <c r="AT173" s="0" t="n">
        <f aca="false">IFERROR(SUMIFS('2015'!$G:$G,'2015'!F:F,A173,'2015'!C:C,B173,'2015'!D:D,"",'2015'!AA:AA,"JRO",'2015'!L:L,"&lt;&gt;"), 0)</f>
        <v>0</v>
      </c>
      <c r="AU173" s="0" t="n">
        <f aca="false">IFERROR(SUMIFS('2015'!L:L,'2015'!F:F,A173,'2015'!C:C,B173,'2015'!D:D,"",'2015'!AA:AA,"JRO"), 0)</f>
        <v>0</v>
      </c>
      <c r="AV173" s="0" t="n">
        <f aca="false">IFERROR(AU173/AT173, 0)</f>
        <v>0</v>
      </c>
      <c r="AW173" s="0" t="n">
        <f aca="false">IFERROR(SUMIFS('2015'!$G:$G,'2015'!F:F,A173,'2015'!C:C,B173,'2015'!D:D,"",'2015'!AA:AA,"NRO",'2015'!L:L,"&lt;&gt;"), 0)</f>
        <v>0</v>
      </c>
      <c r="AX173" s="0" t="n">
        <f aca="false">IFERROR(SUMIFS('2015'!L:L,'2015'!F:F,A173,'2015'!C:C,B173,'2015'!D:D,"",'2015'!AA:AA,"NRO"), 0)</f>
        <v>0</v>
      </c>
      <c r="AY173" s="0" t="n">
        <f aca="false">IFERROR(AX173/AW173, 0)</f>
        <v>0</v>
      </c>
      <c r="AZ173" s="0" t="n">
        <f aca="false">IFERROR(SUMIFS('2015'!$G:$G,'2015'!F:F,A173,'2015'!C:C,B173,'2015'!D:D,"",'2015'!AA:AA,"CRO",'2015'!L:L,"&lt;&gt;"), 0)</f>
        <v>0</v>
      </c>
      <c r="BA173" s="0" t="n">
        <f aca="false">IFERROR(SUMIFS('2015'!L:L,'2015'!F:F,A173,'2015'!C:C,B173,'2015'!D:D,"",'2015'!AA:AA,"CRO"), 0)</f>
        <v>0</v>
      </c>
      <c r="BB173" s="0" t="n">
        <f aca="false">IFERROR(BA173/AZ173, 0)</f>
        <v>0</v>
      </c>
      <c r="BC173" s="0" t="n">
        <f aca="false">SUM(BF173,BI173)</f>
        <v>0</v>
      </c>
      <c r="BD173" s="0" t="n">
        <f aca="false">SUM(BG173,BJ173)</f>
        <v>0</v>
      </c>
      <c r="BE173" s="7" t="n">
        <f aca="false">IFERROR(BD173/BC173, 0)</f>
        <v>0</v>
      </c>
      <c r="BF173" s="0" t="n">
        <f aca="false">IFERROR(SUMIFS('2014'!$G:$G,'2014'!F:F,A173,'2014'!C:C,B173,'2014'!D:D,"",'2014'!AA:AA,"JRO",'2014'!L:L,"&lt;&gt;"), 0)</f>
        <v>0</v>
      </c>
      <c r="BG173" s="0" t="n">
        <f aca="false">IFERROR(SUMIFS('2014'!L:L,'2014'!F:F,A173,'2014'!C:C,B173,'2014'!D:D,"",'2014'!AA:AA,"JRO"), 0)</f>
        <v>0</v>
      </c>
      <c r="BH173" s="7" t="n">
        <f aca="false">IFERROR(BG173/BF173, 0)</f>
        <v>0</v>
      </c>
      <c r="BI173" s="0" t="n">
        <f aca="false">IFERROR(SUMIFS('2014'!$G:$G,'2014'!F:F,A173,'2014'!C:C,B173,'2014'!D:D,"",'2014'!AA:AA,"CRO",'2014'!L:L,"&lt;&gt;"), 0)</f>
        <v>0</v>
      </c>
      <c r="BJ173" s="0" t="n">
        <f aca="false">IFERROR(SUMIFS('2014'!L:L,'2014'!F:F,A173,'2014'!C:C,B173,'2014'!D:D,"",'2014'!AA:AA,"CRO"), 0)</f>
        <v>0</v>
      </c>
      <c r="BK173" s="0" t="n">
        <f aca="false">IFERROR(BJ173/BI173, 0)</f>
        <v>0</v>
      </c>
      <c r="BL173" s="0" t="n">
        <f aca="false">IFERROR(SUMIFS('2013'!$G:$G,'2013'!F:F,A173,'2013'!C:C,B173,'2013'!D:D,"",'2013'!AA:AA,"JRO",'2013'!L:L,"&lt;&gt;"), 0)</f>
        <v>0</v>
      </c>
      <c r="BM173" s="0" t="n">
        <f aca="false">IFERROR(SUMIFS('2013'!L:L,'2013'!F:F,A173,'2013'!C:C,B173,'2013'!D:D,"",'2013'!AA:AA,"JRO"), 0)</f>
        <v>0</v>
      </c>
      <c r="BN173" s="0" t="n">
        <f aca="false">IFERROR(BM173/BL173, 0)</f>
        <v>0</v>
      </c>
      <c r="BO173" s="0" t="n">
        <f aca="false">IFERROR(SUMIFS('2012'!$G:$G,'2012'!F:F,A173,'2012'!C:C,B173,'2012'!D:D,"",'2012'!AA:AA,"JRO",'2012'!L:L,"&lt;&gt;"), 0)</f>
        <v>0</v>
      </c>
      <c r="BP173" s="0" t="n">
        <f aca="false">IFERROR(SUMIFS('2012'!L:L,'2012'!F:F,A173,'2012'!C:C,B173,'2012'!D:D,"",'2012'!AA:AA,"JRO"), 0)</f>
        <v>0</v>
      </c>
      <c r="BQ173" s="0" t="n">
        <f aca="false">IFERROR(BP173/BO173, 0)</f>
        <v>0</v>
      </c>
      <c r="BR173" s="0" t="n">
        <f aca="false">IFERROR(SUMIFS('2011'!$G:$G,'2011'!F:F,A173,'2011'!C:C,B173,'2011'!D:D,"",'2011'!AA:AA,"JRO",'2011'!L:L,"&lt;&gt;"), 0)</f>
        <v>0</v>
      </c>
      <c r="BS173" s="0" t="n">
        <f aca="false">IFERROR(SUMIFS('2011'!L:L,'2011'!F:F,A173,'2011'!C:C,B173,'2011'!D:D,"",'2011'!AA:AA,"JRO"), 0)</f>
        <v>0</v>
      </c>
      <c r="BT173" s="7" t="n">
        <f aca="false">IFERROR(BS173/BR173, 0)</f>
        <v>0</v>
      </c>
      <c r="BU173" s="0" t="n">
        <f aca="false">IFERROR(SUMIFS('2010'!$G:$G,'2010'!F:F,A173,'2010'!C:C,B173,'2010'!D:D,"",'2010'!AA:AA,"JRO",'2010'!L:L,"&lt;&gt;"), 0)</f>
        <v>0</v>
      </c>
      <c r="BV173" s="0" t="n">
        <f aca="false">IFERROR(SUMIFS('2010'!L:L,'2010'!F:F,A173,'2010'!C:C,B173,'2010'!D:D,"",'2010'!AA:AA,"JRO"), 0)</f>
        <v>0</v>
      </c>
      <c r="BW173" s="7" t="n">
        <f aca="false">IFERROR(BV173/BU173, 0)</f>
        <v>0</v>
      </c>
      <c r="BX173" s="0" t="n">
        <f aca="false">IFERROR(SUMIFS('2009'!$G:$G,'2009'!F:F,A173,'2009'!C:C,B173,'2009'!D:D,"",'2009'!AA:AA,"JRO",'2009'!L:L,"&lt;&gt;"), 0)</f>
        <v>0</v>
      </c>
      <c r="BY173" s="0" t="n">
        <f aca="false">IFERROR(SUMIFS('2009'!L:L,'2009'!F:F,A173,'2009'!C:C,B173,'2009'!D:D,"",'2009'!AA:AA,"JRO"), 0)</f>
        <v>0</v>
      </c>
      <c r="BZ173" s="7" t="n">
        <f aca="false">IFERROR(BY173/BX173, 0)</f>
        <v>0</v>
      </c>
    </row>
    <row r="174" customFormat="false" ht="15" hidden="false" customHeight="false" outlineLevel="0" collapsed="false">
      <c r="A174" s="0" t="s">
        <v>97</v>
      </c>
      <c r="B174" s="16" t="s">
        <v>61</v>
      </c>
      <c r="C174" s="56" t="n">
        <f aca="false">IFERROR(AVERAGEIFS(I174:BZ174,I$2:BZ$2,"JRO escorts per deportee",I174:BZ174,"&lt;&gt;0"), 0)</f>
        <v>0.457831325301205</v>
      </c>
      <c r="D174" s="13" t="n">
        <f aca="false">IFERROR(AVERAGEIFS(I174:BZ174,I$2:BZ$2,"NRO escorts per deportee",I174:BZ174,"&lt;&gt;0"), 0)</f>
        <v>0</v>
      </c>
      <c r="E174" s="13" t="n">
        <f aca="false">IFERROR(AVERAGEIFS(I174:BZ174,I$2:BZ$2,"CRO escorts per deportee",I174:BZ174,"&lt;&gt;0"), 0)</f>
        <v>0</v>
      </c>
      <c r="G174" s="0" t="n">
        <f aca="false">SUM(J174,M174,P174)</f>
        <v>0</v>
      </c>
      <c r="H174" s="0" t="n">
        <f aca="false">SUM(K174,N174,Q174)</f>
        <v>0</v>
      </c>
      <c r="I174" s="7" t="n">
        <f aca="false">IFERROR(H174/G174, 0)</f>
        <v>0</v>
      </c>
      <c r="J174" s="0" t="n">
        <f aca="false">IFERROR(SUMIFS('2018'!$H:$H,'2018'!$C:$C,B174,'2018'!$F:$F,A174,'2018'!AA:AA,"JRO",'2018'!P:P,"&lt;&gt;")+SUMIFS('2018'!$I:$I,'2018'!$D:$D,B174,'2018'!$F:$F,A174,'2018'!AA:AA,"JRO",'2018'!Q:Q,"&lt;&gt;")+SUMIFS('2018'!$J:$J,'2018'!$E:$E,B174,'2018'!$F:$F,A174,'2018'!AA:AA,"JRO",'2018'!R:R,"&lt;&gt;"), 0)</f>
        <v>0</v>
      </c>
      <c r="K174" s="0" t="n">
        <f aca="false">IFERROR(SUMIFS('2018'!M:M,'2018'!AA:AA,"JRO",'2018'!F:F,A174,'2018'!C:C,B174)+SUMIFS('2018'!P:P,'2018'!AA:AA,"JRO",'2018'!F:F,A174,'2018'!C:C,B174)+SUMIFS('2018'!N:N,'2018'!AA:AA,"JRO",'2018'!F:F,A174,'2018'!D:D,B174)+SUMIFS('2018'!N:N,'2018'!AA:AA,"JRO",'2018'!F:F,A174,'2018'!D:D,B174)+SUMIFS('2018'!O:O,'2018'!AA:AA,"JRO",'2018'!F:F,A174,'2018'!E:E,B174)+SUMIFS('2018'!R:R,'2018'!AA:AA,"JRO",'2018'!F:F,A174,'2018'!E:E,B174), 0)</f>
        <v>0</v>
      </c>
      <c r="L174" s="7" t="n">
        <f aca="false">IFERROR(K174/J174, 0)</f>
        <v>0</v>
      </c>
      <c r="M174" s="0" t="n">
        <f aca="false">IFERROR(SUMIFS('2018'!$H:$H,'2018'!$C:$C,B174,'2018'!$F:$F,A174,'2018'!AA:AA,"NRO",'2018'!P:P,"&lt;&gt;")+SUMIFS('2018'!$I:$I,'2018'!$D:$D,B174,'2018'!$F:$F,A174,'2018'!AA:AA,"NRO",'2018'!Q:Q,"&lt;&gt;")+SUMIFS('2018'!$J:$J,'2018'!$E:$E,B174,'2018'!$F:$F,A174,'2018'!AA:AA,"NRO",'2018'!R:R,"&lt;&gt;"), 0)</f>
        <v>0</v>
      </c>
      <c r="N174" s="0" t="n">
        <f aca="false">IFERROR(SUMIFS('2018'!M:M,'2018'!AA:AA,"NRO",'2018'!F:F,A174,'2018'!C:C,B174)+SUMIFS('2018'!P:P,'2018'!AA:AA,"NRO",'2018'!F:F,A174,'2018'!C:C,B174)+SUMIFS('2018'!N:N,'2018'!AA:AA,"NRO",'2018'!F:F,A174,'2018'!D:D,B174)+SUMIFS('2018'!N:N,'2018'!AA:AA,"NRO",'2018'!F:F,A174,'2018'!D:D,B174)+SUMIFS('2018'!O:O,'2018'!AA:AA,"NRO",'2018'!F:F,A174,'2018'!E:E,B174)+SUMIFS('2018'!R:R,'2018'!AA:AA,"NRO",'2018'!F:F,A174,'2018'!E:E,B174), 0)</f>
        <v>0</v>
      </c>
      <c r="O174" s="7" t="n">
        <f aca="false">IFERROR(N174/M174, 0)</f>
        <v>0</v>
      </c>
      <c r="P174" s="0" t="n">
        <f aca="false">IFERROR(SUMIFS('2018'!$H:$H,'2018'!$C:$C,B174,'2018'!$F:$F,A174,'2018'!AA:AA,"CRO")+SUMIFS('2018'!$I:$I,'2018'!$D:$D,B174,'2018'!$F:$F,A174,'2018'!AA:AA,"CRO")+SUMIFS('2018'!$J:$J,'2018'!$E:$E,B174,'2018'!$F:$F,A174,'2018'!AA:AA,"CRO"), 0)</f>
        <v>0</v>
      </c>
      <c r="Q174" s="0" t="n">
        <f aca="false">IFERROR(SUMIFS('2018'!M:M,'2018'!AA:AA,"CRO",'2018'!F:F,A174,'2018'!C:C,B174)+SUMIFS('2018'!P:P,'2018'!AA:AA,"CRO",'2018'!F:F,A174,'2018'!C:C,B174)+SUMIFS('2018'!N:N,'2018'!AA:AA,"CRO",'2018'!F:F,A174,'2018'!D:D,B174)+SUMIFS('2018'!N:N,'2018'!AA:AA,"CRO",'2018'!F:F,A174,'2018'!D:D,B174)+SUMIFS('2018'!O:O,'2018'!AA:AA,"CRO",'2018'!F:F,A174,'2018'!E:E,B174)+SUMIFS('2018'!R:R,'2018'!AA:AA,"CRO",'2018'!F:F,A174,'2018'!E:E,B174), 0)</f>
        <v>0</v>
      </c>
      <c r="R174" s="7" t="n">
        <f aca="false">IFERROR(Q174/P174, 0)</f>
        <v>0</v>
      </c>
      <c r="S174" s="7" t="n">
        <f aca="false">SUM(V174,Y174,AB174)</f>
        <v>0</v>
      </c>
      <c r="T174" s="7" t="n">
        <f aca="false">SUM(W174,Z174,AC174)</f>
        <v>0</v>
      </c>
      <c r="U174" s="7" t="n">
        <f aca="false">IFERROR(T174/S174, 0)</f>
        <v>0</v>
      </c>
      <c r="V174" s="0" t="n">
        <f aca="false">SUMIFS('2017'!$H:$H,'2017'!$C:$C,B174,'2017'!$F:$F,A174,'2017'!AA:AA,"JRO",'2017'!P:P,"&lt;&gt;")+SUMIFS('2017'!$I:$I,'2017'!$D:$D,B174,'2017'!$F:$F,A174,'2017'!AA:AA,"JRO",'2017'!Q:Q,"&lt;&gt;")+SUMIFS('2017'!$J:$J,'2017'!$E:$E,B174,'2017'!$F:$F,A174,'2017'!AA:AA,"JRO",'2017'!R:R,"&lt;&gt;")</f>
        <v>0</v>
      </c>
      <c r="W174" s="0" t="n">
        <f aca="false">IFERROR(SUMIFS('2017'!M:M,'2017'!AA:AA,"JRO",'2017'!F:F,A174,'2017'!C:C,B174)+SUMIFS('2017'!P:P,'2017'!AA:AA,"JRO",'2017'!F:F,A174,'2017'!C:C,B174)+SUMIFS('2017'!N:N,'2017'!AA:AA,"JRO",'2017'!F:F,A174,'2017'!D:D,B174)+SUMIFS('2017'!N:N,'2017'!AA:AA,"JRO",'2017'!F:F,A174,'2017'!D:D,B174)+SUMIFS('2017'!O:O,'2017'!AA:AA,"JRO",'2017'!F:F,A174,'2017'!E:E,B174)+SUMIFS('2017'!R:R,'2017'!AA:AA,"JRO",'2017'!F:F,A174,'2017'!E:E,B174), 0)</f>
        <v>0</v>
      </c>
      <c r="X174" s="7" t="n">
        <f aca="false">IFERROR(W174/V174, 0)</f>
        <v>0</v>
      </c>
      <c r="Y174" s="0" t="n">
        <f aca="false">IFERROR(SUMIFS('2017'!$H:$H,'2017'!$C:$C,B174,'2017'!$F:$F,A174,'2017'!AA:AA,"NRO",'2017'!P:P,"&lt;&gt;")+SUMIFS('2017'!$I:$I,'2017'!$D:$D,B174,'2017'!$F:$F,A174,'2017'!AA:AA,"NRO",'2017'!Q:Q,"&lt;&gt;")+SUMIFS('2017'!$J:$J,'2017'!$E:$E,B174,'2017'!$F:$F,A174,'2017'!AA:AA,"NRO",'2017'!R:R,"&lt;&gt;"), 0)</f>
        <v>0</v>
      </c>
      <c r="Z174" s="0" t="n">
        <f aca="false">IFERROR(SUMIFS('2017'!M:M,'2017'!AA:AA,"NRO",'2017'!F:F,A174,'2017'!C:C,B174)+SUMIFS('2017'!P:P,'2017'!AA:AA,"NRO",'2017'!F:F,A174,'2017'!C:C,B174)+SUMIFS('2017'!N:N,'2017'!AA:AA,"NRO",'2017'!F:F,A174,'2017'!D:D,B174)+SUMIFS('2017'!N:N,'2017'!AA:AA,"NRO",'2017'!F:F,A174,'2017'!D:D,B174)+SUMIFS('2017'!O:O,'2017'!AA:AA,"NRO",'2017'!F:F,A174,'2017'!E:E,B174)+SUMIFS('2017'!R:R,'2017'!AA:AA,"NRO",'2017'!F:F,A174,'2017'!E:E,B174), 0)</f>
        <v>0</v>
      </c>
      <c r="AA174" s="7" t="n">
        <f aca="false">IFERROR(Z174/Y174, 0)</f>
        <v>0</v>
      </c>
      <c r="AB174" s="0" t="n">
        <f aca="false">IFERROR(SUMIFS('2017'!$H:$H,'2017'!$C:$C,B174,'2017'!$F:$F,A174,'2017'!AA:AA,"CRO",'2017'!P:P,"&lt;&gt;")+SUMIFS('2017'!$I:$I,'2017'!$D:$D,B174,'2017'!$F:$F,A174,'2017'!AA:AA,"CRO",'2017'!Q:Q,"&lt;&gt;")+SUMIFS('2017'!$J:$J,'2017'!$E:$E,B174,'2017'!$F:$F,A174,'2017'!AA:AA,"CRO",'2017'!R:R,"&lt;&gt;"), 0)</f>
        <v>0</v>
      </c>
      <c r="AC174" s="0" t="n">
        <f aca="false">IFERROR(SUMIFS('2017'!M:M,'2017'!AA:AA,"CRO",'2017'!F:F,A174,'2017'!C:C,B174)+SUMIFS('2017'!P:P,'2017'!AA:AA,"CRO",'2017'!F:F,A174,'2017'!C:C,B174)+SUMIFS('2017'!N:N,'2017'!AA:AA,"CRO",'2017'!F:F,A174,'2017'!D:D,B174)+SUMIFS('2017'!N:N,'2017'!AA:AA,"CRO",'2017'!F:F,A174,'2017'!D:D,B174)+SUMIFS('2017'!O:O,'2017'!AA:AA,"CRO",'2017'!F:F,A174,'2017'!E:E,B174)+SUMIFS('2017'!R:R,'2017'!AA:AA,"CRO",'2017'!F:F,A174,'2017'!E:E,B174), 0)</f>
        <v>0</v>
      </c>
      <c r="AD174" s="0" t="n">
        <f aca="false">IFERROR(AC174/AB174, 0)</f>
        <v>0</v>
      </c>
      <c r="AE174" s="0" t="n">
        <f aca="false">SUM(AH174,AK174,AN174)</f>
        <v>0</v>
      </c>
      <c r="AF174" s="0" t="n">
        <f aca="false">SUM(AI174,AL174,AO174)</f>
        <v>0</v>
      </c>
      <c r="AG174" s="7" t="n">
        <f aca="false">IFERROR(AF174/AE174, 0)</f>
        <v>0</v>
      </c>
      <c r="AH174" s="0" t="n">
        <f aca="false">IFERROR(SUMIFS('2016'!$G:$G,'2016'!F:F,A174,'2016'!C:C,B174,'2016'!D:D,"",'2016'!AA:AA,"JRO",'2016'!L:L,"&lt;&gt;"), 0)</f>
        <v>0</v>
      </c>
      <c r="AI174" s="0" t="n">
        <f aca="false">IFERROR(SUMIFS('2016'!L:L,'2016'!F:F,A174,'2016'!C:C,B174,'2016'!D:D,"",'2016'!AA:AA,"JRO"), 0)</f>
        <v>0</v>
      </c>
      <c r="AJ174" s="7" t="n">
        <f aca="false">IFERROR(AI174/AH174, 0)</f>
        <v>0</v>
      </c>
      <c r="AK174" s="0" t="n">
        <f aca="false">IFERROR(SUMIFS('2016'!$G:$G,'2016'!F:F,A174,'2016'!C:C,B174,'2016'!D:D,"",'2016'!AA:AA,"NRO",'2016'!L:L,"&lt;&gt;"), 0)</f>
        <v>0</v>
      </c>
      <c r="AL174" s="0" t="n">
        <f aca="false">IFERROR(SUMIFS('2016'!L:L,'2016'!F:F,A174,'2016'!C:C,B174,'2016'!D:D,"",'2016'!AA:AA,"NRO"), 0)</f>
        <v>0</v>
      </c>
      <c r="AM174" s="0" t="n">
        <f aca="false">IFERROR(AL174/AK174, 0)</f>
        <v>0</v>
      </c>
      <c r="AN174" s="0" t="n">
        <f aca="false">IFERROR(SUMIFS('2016'!$G:$G,'2016'!F:F,A174,'2016'!C:C,B174,'2016'!D:D,"",'2016'!AA:AA,"CRO",'2016'!L:L,"&lt;&gt;"), 0)</f>
        <v>0</v>
      </c>
      <c r="AO174" s="0" t="n">
        <f aca="false">IFERROR(SUMIFS('2016'!L:L,'2016'!F:F,A174,'2016'!C:C,B174,'2016'!D:D,"",'2016'!AA:AA,"CRO"), 0)</f>
        <v>0</v>
      </c>
      <c r="AP174" s="0" t="n">
        <f aca="false">IFERROR(AO174/AN174, 0)</f>
        <v>0</v>
      </c>
      <c r="AQ174" s="0" t="n">
        <f aca="false">SUM(AT174,AW174,AZ174)</f>
        <v>0</v>
      </c>
      <c r="AR174" s="0" t="n">
        <f aca="false">SUM(AU174,AX174,BA174)</f>
        <v>0</v>
      </c>
      <c r="AS174" s="7" t="n">
        <f aca="false">IFERROR(AR174/AQ174, 0)</f>
        <v>0</v>
      </c>
      <c r="AT174" s="0" t="n">
        <f aca="false">IFERROR(SUMIFS('2015'!$G:$G,'2015'!F:F,A174,'2015'!C:C,B174,'2015'!D:D,"",'2015'!AA:AA,"JRO",'2015'!L:L,"&lt;&gt;"), 0)</f>
        <v>0</v>
      </c>
      <c r="AU174" s="0" t="n">
        <f aca="false">IFERROR(SUMIFS('2015'!L:L,'2015'!F:F,A174,'2015'!C:C,B174,'2015'!D:D,"",'2015'!AA:AA,"JRO"), 0)</f>
        <v>0</v>
      </c>
      <c r="AV174" s="0" t="n">
        <f aca="false">IFERROR(AU174/AT174, 0)</f>
        <v>0</v>
      </c>
      <c r="AW174" s="0" t="n">
        <f aca="false">IFERROR(SUMIFS('2015'!$G:$G,'2015'!F:F,A174,'2015'!C:C,B174,'2015'!D:D,"",'2015'!AA:AA,"NRO",'2015'!L:L,"&lt;&gt;"), 0)</f>
        <v>0</v>
      </c>
      <c r="AX174" s="0" t="n">
        <f aca="false">IFERROR(SUMIFS('2015'!L:L,'2015'!F:F,A174,'2015'!C:C,B174,'2015'!D:D,"",'2015'!AA:AA,"NRO"), 0)</f>
        <v>0</v>
      </c>
      <c r="AY174" s="0" t="n">
        <f aca="false">IFERROR(AX174/AW174, 0)</f>
        <v>0</v>
      </c>
      <c r="AZ174" s="0" t="n">
        <f aca="false">IFERROR(SUMIFS('2015'!$G:$G,'2015'!F:F,A174,'2015'!C:C,B174,'2015'!D:D,"",'2015'!AA:AA,"CRO",'2015'!L:L,"&lt;&gt;"), 0)</f>
        <v>0</v>
      </c>
      <c r="BA174" s="0" t="n">
        <f aca="false">IFERROR(SUMIFS('2015'!L:L,'2015'!F:F,A174,'2015'!C:C,B174,'2015'!D:D,"",'2015'!AA:AA,"CRO"), 0)</f>
        <v>0</v>
      </c>
      <c r="BB174" s="0" t="n">
        <f aca="false">IFERROR(BA174/AZ174, 0)</f>
        <v>0</v>
      </c>
      <c r="BC174" s="0" t="n">
        <f aca="false">SUM(BF174,BI174)</f>
        <v>0</v>
      </c>
      <c r="BD174" s="0" t="n">
        <f aca="false">SUM(BG174,BJ174)</f>
        <v>0</v>
      </c>
      <c r="BE174" s="7" t="n">
        <f aca="false">IFERROR(BD174/BC174, 0)</f>
        <v>0</v>
      </c>
      <c r="BF174" s="0" t="n">
        <f aca="false">IFERROR(SUMIFS('2014'!$G:$G,'2014'!F:F,A174,'2014'!C:C,B174,'2014'!D:D,"",'2014'!AA:AA,"JRO",'2014'!L:L,"&lt;&gt;"), 0)</f>
        <v>0</v>
      </c>
      <c r="BG174" s="0" t="n">
        <f aca="false">IFERROR(SUMIFS('2014'!L:L,'2014'!F:F,A174,'2014'!C:C,B174,'2014'!D:D,"",'2014'!AA:AA,"JRO"), 0)</f>
        <v>0</v>
      </c>
      <c r="BH174" s="7" t="n">
        <f aca="false">IFERROR(BG174/BF174, 0)</f>
        <v>0</v>
      </c>
      <c r="BI174" s="0" t="n">
        <f aca="false">IFERROR(SUMIFS('2014'!$G:$G,'2014'!F:F,A174,'2014'!C:C,B174,'2014'!D:D,"",'2014'!AA:AA,"CRO",'2014'!L:L,"&lt;&gt;"), 0)</f>
        <v>0</v>
      </c>
      <c r="BJ174" s="0" t="n">
        <f aca="false">IFERROR(SUMIFS('2014'!L:L,'2014'!F:F,A174,'2014'!C:C,B174,'2014'!D:D,"",'2014'!AA:AA,"CRO"), 0)</f>
        <v>0</v>
      </c>
      <c r="BK174" s="0" t="n">
        <f aca="false">IFERROR(BJ174/BI174, 0)</f>
        <v>0</v>
      </c>
      <c r="BL174" s="0" t="n">
        <f aca="false">IFERROR(SUMIFS('2013'!$G:$G,'2013'!F:F,A174,'2013'!C:C,B174,'2013'!D:D,"",'2013'!AA:AA,"JRO",'2013'!L:L,"&lt;&gt;"), 0)</f>
        <v>0</v>
      </c>
      <c r="BM174" s="0" t="n">
        <f aca="false">IFERROR(SUMIFS('2013'!L:L,'2013'!F:F,A174,'2013'!C:C,B174,'2013'!D:D,"",'2013'!AA:AA,"JRO"), 0)</f>
        <v>0</v>
      </c>
      <c r="BN174" s="0" t="n">
        <f aca="false">IFERROR(BM174/BL174, 0)</f>
        <v>0</v>
      </c>
      <c r="BO174" s="0" t="n">
        <f aca="false">IFERROR(SUMIFS('2012'!$G:$G,'2012'!F:F,A174,'2012'!C:C,B174,'2012'!D:D,"",'2012'!AA:AA,"JRO",'2012'!L:L,"&lt;&gt;"), 0)</f>
        <v>0</v>
      </c>
      <c r="BP174" s="0" t="n">
        <f aca="false">IFERROR(SUMIFS('2012'!L:L,'2012'!F:F,A174,'2012'!C:C,B174,'2012'!D:D,"",'2012'!AA:AA,"JRO"), 0)</f>
        <v>0</v>
      </c>
      <c r="BQ174" s="0" t="n">
        <f aca="false">IFERROR(BP174/BO174, 0)</f>
        <v>0</v>
      </c>
      <c r="BR174" s="0" t="n">
        <f aca="false">IFERROR(SUMIFS('2011'!$G:$G,'2011'!F:F,A174,'2011'!C:C,B174,'2011'!D:D,"",'2011'!AA:AA,"JRO",'2011'!L:L,"&lt;&gt;"), 0)</f>
        <v>0</v>
      </c>
      <c r="BS174" s="0" t="n">
        <f aca="false">IFERROR(SUMIFS('2011'!L:L,'2011'!F:F,A174,'2011'!C:C,B174,'2011'!D:D,"",'2011'!AA:AA,"JRO"), 0)</f>
        <v>0</v>
      </c>
      <c r="BT174" s="7" t="n">
        <f aca="false">IFERROR(BS174/BR174, 0)</f>
        <v>0</v>
      </c>
      <c r="BU174" s="0" t="n">
        <f aca="false">IFERROR(SUMIFS('2010'!$G:$G,'2010'!F:F,A174,'2010'!C:C,B174,'2010'!D:D,"",'2010'!AA:AA,"JRO",'2010'!L:L,"&lt;&gt;"), 0)</f>
        <v>0</v>
      </c>
      <c r="BV174" s="0" t="n">
        <f aca="false">IFERROR(SUMIFS('2010'!L:L,'2010'!F:F,A174,'2010'!C:C,B174,'2010'!D:D,"",'2010'!AA:AA,"JRO"), 0)</f>
        <v>0</v>
      </c>
      <c r="BW174" s="7" t="n">
        <f aca="false">IFERROR(BV174/BU174, 0)</f>
        <v>0</v>
      </c>
      <c r="BX174" s="0" t="n">
        <f aca="false">IFERROR(SUMIFS('2009'!$G:$G,'2009'!F:F,A174,'2009'!C:C,B174,'2009'!D:D,"",'2009'!AA:AA,"JRO",'2009'!L:L,"&lt;&gt;"), 0)</f>
        <v>83</v>
      </c>
      <c r="BY174" s="0" t="n">
        <f aca="false">IFERROR(SUMIFS('2009'!L:L,'2009'!F:F,A174,'2009'!C:C,B174,'2009'!D:D,"",'2009'!AA:AA,"JRO"), 0)</f>
        <v>38</v>
      </c>
      <c r="BZ174" s="7" t="n">
        <f aca="false">IFERROR(BY174/BX174, 0)</f>
        <v>0.457831325301205</v>
      </c>
    </row>
    <row r="175" customFormat="false" ht="15" hidden="false" customHeight="false" outlineLevel="0" collapsed="false">
      <c r="A175" s="0" t="s">
        <v>99</v>
      </c>
      <c r="B175" s="1" t="s">
        <v>49</v>
      </c>
      <c r="C175" s="56" t="n">
        <f aca="false">IFERROR(AVERAGEIFS(I175:BZ175,I$2:BZ$2,"JRO escorts per deportee",I175:BZ175,"&lt;&gt;0"), 0)</f>
        <v>9.36363636363636</v>
      </c>
      <c r="D175" s="13" t="n">
        <f aca="false">IFERROR(AVERAGEIFS(I175:BZ175,I$2:BZ$2,"NRO escorts per deportee",I175:BZ175,"&lt;&gt;0"), 0)</f>
        <v>0</v>
      </c>
      <c r="E175" s="13" t="n">
        <f aca="false">IFERROR(AVERAGEIFS(I175:BZ175,I$2:BZ$2,"CRO escorts per deportee",I175:BZ175,"&lt;&gt;0"), 0)</f>
        <v>0</v>
      </c>
      <c r="G175" s="0" t="n">
        <f aca="false">SUM(J175,M175,P175)</f>
        <v>11</v>
      </c>
      <c r="H175" s="0" t="n">
        <f aca="false">SUM(K175,N175,Q175)</f>
        <v>103</v>
      </c>
      <c r="I175" s="7" t="n">
        <f aca="false">IFERROR(H175/G175, 0)</f>
        <v>9.36363636363636</v>
      </c>
      <c r="J175" s="0" t="n">
        <f aca="false">IFERROR(SUMIFS('2018'!$H:$H,'2018'!$C:$C,B175,'2018'!$F:$F,A175,'2018'!AA:AA,"JRO",'2018'!P:P,"&lt;&gt;")+SUMIFS('2018'!$I:$I,'2018'!$D:$D,B175,'2018'!$F:$F,A175,'2018'!AA:AA,"JRO",'2018'!Q:Q,"&lt;&gt;")+SUMIFS('2018'!$J:$J,'2018'!$E:$E,B175,'2018'!$F:$F,A175,'2018'!AA:AA,"JRO",'2018'!R:R,"&lt;&gt;"), 0)</f>
        <v>11</v>
      </c>
      <c r="K175" s="0" t="n">
        <f aca="false">IFERROR(SUMIFS('2018'!M:M,'2018'!AA:AA,"JRO",'2018'!F:F,A175,'2018'!C:C,B175)+SUMIFS('2018'!P:P,'2018'!AA:AA,"JRO",'2018'!F:F,A175,'2018'!C:C,B175)+SUMIFS('2018'!N:N,'2018'!AA:AA,"JRO",'2018'!F:F,A175,'2018'!D:D,B175)+SUMIFS('2018'!N:N,'2018'!AA:AA,"JRO",'2018'!F:F,A175,'2018'!D:D,B175)+SUMIFS('2018'!O:O,'2018'!AA:AA,"JRO",'2018'!F:F,A175,'2018'!E:E,B175)+SUMIFS('2018'!R:R,'2018'!AA:AA,"JRO",'2018'!F:F,A175,'2018'!E:E,B175), 0)</f>
        <v>103</v>
      </c>
      <c r="L175" s="7" t="n">
        <f aca="false">IFERROR(K175/J175, 0)</f>
        <v>9.36363636363636</v>
      </c>
      <c r="M175" s="0" t="n">
        <f aca="false">IFERROR(SUMIFS('2018'!$H:$H,'2018'!$C:$C,B175,'2018'!$F:$F,A175,'2018'!AA:AA,"NRO",'2018'!P:P,"&lt;&gt;")+SUMIFS('2018'!$I:$I,'2018'!$D:$D,B175,'2018'!$F:$F,A175,'2018'!AA:AA,"NRO",'2018'!Q:Q,"&lt;&gt;")+SUMIFS('2018'!$J:$J,'2018'!$E:$E,B175,'2018'!$F:$F,A175,'2018'!AA:AA,"NRO",'2018'!R:R,"&lt;&gt;"), 0)</f>
        <v>0</v>
      </c>
      <c r="N175" s="0" t="n">
        <f aca="false">IFERROR(SUMIFS('2018'!M:M,'2018'!AA:AA,"NRO",'2018'!F:F,A175,'2018'!C:C,B175)+SUMIFS('2018'!P:P,'2018'!AA:AA,"NRO",'2018'!F:F,A175,'2018'!C:C,B175)+SUMIFS('2018'!N:N,'2018'!AA:AA,"NRO",'2018'!F:F,A175,'2018'!D:D,B175)+SUMIFS('2018'!N:N,'2018'!AA:AA,"NRO",'2018'!F:F,A175,'2018'!D:D,B175)+SUMIFS('2018'!O:O,'2018'!AA:AA,"NRO",'2018'!F:F,A175,'2018'!E:E,B175)+SUMIFS('2018'!R:R,'2018'!AA:AA,"NRO",'2018'!F:F,A175,'2018'!E:E,B175), 0)</f>
        <v>0</v>
      </c>
      <c r="O175" s="7" t="n">
        <f aca="false">IFERROR(N175/M175, 0)</f>
        <v>0</v>
      </c>
      <c r="P175" s="0" t="n">
        <f aca="false">IFERROR(SUMIFS('2018'!$H:$H,'2018'!$C:$C,B175,'2018'!$F:$F,A175,'2018'!AA:AA,"CRO")+SUMIFS('2018'!$I:$I,'2018'!$D:$D,B175,'2018'!$F:$F,A175,'2018'!AA:AA,"CRO")+SUMIFS('2018'!$J:$J,'2018'!$E:$E,B175,'2018'!$F:$F,A175,'2018'!AA:AA,"CRO"), 0)</f>
        <v>0</v>
      </c>
      <c r="Q175" s="0" t="n">
        <f aca="false">IFERROR(SUMIFS('2018'!M:M,'2018'!AA:AA,"CRO",'2018'!F:F,A175,'2018'!C:C,B175)+SUMIFS('2018'!P:P,'2018'!AA:AA,"CRO",'2018'!F:F,A175,'2018'!C:C,B175)+SUMIFS('2018'!N:N,'2018'!AA:AA,"CRO",'2018'!F:F,A175,'2018'!D:D,B175)+SUMIFS('2018'!N:N,'2018'!AA:AA,"CRO",'2018'!F:F,A175,'2018'!D:D,B175)+SUMIFS('2018'!O:O,'2018'!AA:AA,"CRO",'2018'!F:F,A175,'2018'!E:E,B175)+SUMIFS('2018'!R:R,'2018'!AA:AA,"CRO",'2018'!F:F,A175,'2018'!E:E,B175), 0)</f>
        <v>0</v>
      </c>
      <c r="R175" s="7" t="n">
        <f aca="false">IFERROR(Q175/P175, 0)</f>
        <v>0</v>
      </c>
      <c r="S175" s="7" t="n">
        <f aca="false">SUM(V175,Y175,AB175)</f>
        <v>0</v>
      </c>
      <c r="T175" s="7" t="n">
        <f aca="false">SUM(W175,Z175,AC175)</f>
        <v>0</v>
      </c>
      <c r="U175" s="7" t="n">
        <f aca="false">IFERROR(T175/S175, 0)</f>
        <v>0</v>
      </c>
      <c r="V175" s="0" t="n">
        <f aca="false">SUMIFS('2017'!$H:$H,'2017'!$C:$C,B175,'2017'!$F:$F,A175,'2017'!AA:AA,"JRO",'2017'!P:P,"&lt;&gt;")+SUMIFS('2017'!$I:$I,'2017'!$D:$D,B175,'2017'!$F:$F,A175,'2017'!AA:AA,"JRO",'2017'!Q:Q,"&lt;&gt;")+SUMIFS('2017'!$J:$J,'2017'!$E:$E,B175,'2017'!$F:$F,A175,'2017'!AA:AA,"JRO",'2017'!R:R,"&lt;&gt;")</f>
        <v>0</v>
      </c>
      <c r="W175" s="0" t="n">
        <f aca="false">IFERROR(SUMIFS('2017'!M:M,'2017'!AA:AA,"JRO",'2017'!F:F,A175,'2017'!C:C,B175)+SUMIFS('2017'!P:P,'2017'!AA:AA,"JRO",'2017'!F:F,A175,'2017'!C:C,B175)+SUMIFS('2017'!N:N,'2017'!AA:AA,"JRO",'2017'!F:F,A175,'2017'!D:D,B175)+SUMIFS('2017'!N:N,'2017'!AA:AA,"JRO",'2017'!F:F,A175,'2017'!D:D,B175)+SUMIFS('2017'!O:O,'2017'!AA:AA,"JRO",'2017'!F:F,A175,'2017'!E:E,B175)+SUMIFS('2017'!R:R,'2017'!AA:AA,"JRO",'2017'!F:F,A175,'2017'!E:E,B175), 0)</f>
        <v>0</v>
      </c>
      <c r="X175" s="7" t="n">
        <f aca="false">IFERROR(W175/V175, 0)</f>
        <v>0</v>
      </c>
      <c r="Y175" s="0" t="n">
        <f aca="false">IFERROR(SUMIFS('2017'!$H:$H,'2017'!$C:$C,B175,'2017'!$F:$F,A175,'2017'!AA:AA,"NRO",'2017'!P:P,"&lt;&gt;")+SUMIFS('2017'!$I:$I,'2017'!$D:$D,B175,'2017'!$F:$F,A175,'2017'!AA:AA,"NRO",'2017'!Q:Q,"&lt;&gt;")+SUMIFS('2017'!$J:$J,'2017'!$E:$E,B175,'2017'!$F:$F,A175,'2017'!AA:AA,"NRO",'2017'!R:R,"&lt;&gt;"), 0)</f>
        <v>0</v>
      </c>
      <c r="Z175" s="0" t="n">
        <f aca="false">IFERROR(SUMIFS('2017'!M:M,'2017'!AA:AA,"NRO",'2017'!F:F,A175,'2017'!C:C,B175)+SUMIFS('2017'!P:P,'2017'!AA:AA,"NRO",'2017'!F:F,A175,'2017'!C:C,B175)+SUMIFS('2017'!N:N,'2017'!AA:AA,"NRO",'2017'!F:F,A175,'2017'!D:D,B175)+SUMIFS('2017'!N:N,'2017'!AA:AA,"NRO",'2017'!F:F,A175,'2017'!D:D,B175)+SUMIFS('2017'!O:O,'2017'!AA:AA,"NRO",'2017'!F:F,A175,'2017'!E:E,B175)+SUMIFS('2017'!R:R,'2017'!AA:AA,"NRO",'2017'!F:F,A175,'2017'!E:E,B175), 0)</f>
        <v>0</v>
      </c>
      <c r="AA175" s="7" t="n">
        <f aca="false">IFERROR(Z175/Y175, 0)</f>
        <v>0</v>
      </c>
      <c r="AB175" s="0" t="n">
        <f aca="false">IFERROR(SUMIFS('2017'!$H:$H,'2017'!$C:$C,B175,'2017'!$F:$F,A175,'2017'!AA:AA,"CRO",'2017'!P:P,"&lt;&gt;")+SUMIFS('2017'!$I:$I,'2017'!$D:$D,B175,'2017'!$F:$F,A175,'2017'!AA:AA,"CRO",'2017'!Q:Q,"&lt;&gt;")+SUMIFS('2017'!$J:$J,'2017'!$E:$E,B175,'2017'!$F:$F,A175,'2017'!AA:AA,"CRO",'2017'!R:R,"&lt;&gt;"), 0)</f>
        <v>0</v>
      </c>
      <c r="AC175" s="0" t="n">
        <f aca="false">IFERROR(SUMIFS('2017'!M:M,'2017'!AA:AA,"CRO",'2017'!F:F,A175,'2017'!C:C,B175)+SUMIFS('2017'!P:P,'2017'!AA:AA,"CRO",'2017'!F:F,A175,'2017'!C:C,B175)+SUMIFS('2017'!N:N,'2017'!AA:AA,"CRO",'2017'!F:F,A175,'2017'!D:D,B175)+SUMIFS('2017'!N:N,'2017'!AA:AA,"CRO",'2017'!F:F,A175,'2017'!D:D,B175)+SUMIFS('2017'!O:O,'2017'!AA:AA,"CRO",'2017'!F:F,A175,'2017'!E:E,B175)+SUMIFS('2017'!R:R,'2017'!AA:AA,"CRO",'2017'!F:F,A175,'2017'!E:E,B175), 0)</f>
        <v>0</v>
      </c>
      <c r="AD175" s="0" t="n">
        <f aca="false">IFERROR(AC175/AB175, 0)</f>
        <v>0</v>
      </c>
      <c r="AE175" s="0" t="n">
        <f aca="false">SUM(AH175,AK175,AN175)</f>
        <v>0</v>
      </c>
      <c r="AF175" s="0" t="n">
        <f aca="false">SUM(AI175,AL175,AO175)</f>
        <v>0</v>
      </c>
      <c r="AG175" s="7" t="n">
        <f aca="false">IFERROR(AF175/AE175, 0)</f>
        <v>0</v>
      </c>
      <c r="AH175" s="0" t="n">
        <f aca="false">IFERROR(SUMIFS('2016'!$G:$G,'2016'!F:F,A175,'2016'!C:C,B175,'2016'!D:D,"",'2016'!AA:AA,"JRO",'2016'!L:L,"&lt;&gt;"), 0)</f>
        <v>0</v>
      </c>
      <c r="AI175" s="0" t="n">
        <f aca="false">IFERROR(SUMIFS('2016'!L:L,'2016'!F:F,A175,'2016'!C:C,B175,'2016'!D:D,"",'2016'!AA:AA,"JRO"), 0)</f>
        <v>0</v>
      </c>
      <c r="AJ175" s="7" t="n">
        <f aca="false">IFERROR(AI175/AH175, 0)</f>
        <v>0</v>
      </c>
      <c r="AK175" s="0" t="n">
        <f aca="false">IFERROR(SUMIFS('2016'!$G:$G,'2016'!F:F,A175,'2016'!C:C,B175,'2016'!D:D,"",'2016'!AA:AA,"NRO",'2016'!L:L,"&lt;&gt;"), 0)</f>
        <v>0</v>
      </c>
      <c r="AL175" s="0" t="n">
        <f aca="false">IFERROR(SUMIFS('2016'!L:L,'2016'!F:F,A175,'2016'!C:C,B175,'2016'!D:D,"",'2016'!AA:AA,"NRO"), 0)</f>
        <v>0</v>
      </c>
      <c r="AM175" s="0" t="n">
        <f aca="false">IFERROR(AL175/AK175, 0)</f>
        <v>0</v>
      </c>
      <c r="AN175" s="0" t="n">
        <f aca="false">IFERROR(SUMIFS('2016'!$G:$G,'2016'!F:F,A175,'2016'!C:C,B175,'2016'!D:D,"",'2016'!AA:AA,"CRO",'2016'!L:L,"&lt;&gt;"), 0)</f>
        <v>0</v>
      </c>
      <c r="AO175" s="0" t="n">
        <f aca="false">IFERROR(SUMIFS('2016'!L:L,'2016'!F:F,A175,'2016'!C:C,B175,'2016'!D:D,"",'2016'!AA:AA,"CRO"), 0)</f>
        <v>0</v>
      </c>
      <c r="AP175" s="0" t="n">
        <f aca="false">IFERROR(AO175/AN175, 0)</f>
        <v>0</v>
      </c>
      <c r="AQ175" s="0" t="n">
        <f aca="false">SUM(AT175,AW175,AZ175)</f>
        <v>0</v>
      </c>
      <c r="AR175" s="0" t="n">
        <f aca="false">SUM(AU175,AX175,BA175)</f>
        <v>0</v>
      </c>
      <c r="AS175" s="7" t="n">
        <f aca="false">IFERROR(AR175/AQ175, 0)</f>
        <v>0</v>
      </c>
      <c r="AT175" s="0" t="n">
        <f aca="false">IFERROR(SUMIFS('2015'!$G:$G,'2015'!F:F,A175,'2015'!C:C,B175,'2015'!D:D,"",'2015'!AA:AA,"JRO",'2015'!L:L,"&lt;&gt;"), 0)</f>
        <v>0</v>
      </c>
      <c r="AU175" s="0" t="n">
        <f aca="false">IFERROR(SUMIFS('2015'!L:L,'2015'!F:F,A175,'2015'!C:C,B175,'2015'!D:D,"",'2015'!AA:AA,"JRO"), 0)</f>
        <v>0</v>
      </c>
      <c r="AV175" s="0" t="n">
        <f aca="false">IFERROR(AU175/AT175, 0)</f>
        <v>0</v>
      </c>
      <c r="AW175" s="0" t="n">
        <f aca="false">IFERROR(SUMIFS('2015'!$G:$G,'2015'!F:F,A175,'2015'!C:C,B175,'2015'!D:D,"",'2015'!AA:AA,"NRO",'2015'!L:L,"&lt;&gt;"), 0)</f>
        <v>0</v>
      </c>
      <c r="AX175" s="0" t="n">
        <f aca="false">IFERROR(SUMIFS('2015'!L:L,'2015'!F:F,A175,'2015'!C:C,B175,'2015'!D:D,"",'2015'!AA:AA,"NRO"), 0)</f>
        <v>0</v>
      </c>
      <c r="AY175" s="0" t="n">
        <f aca="false">IFERROR(AX175/AW175, 0)</f>
        <v>0</v>
      </c>
      <c r="AZ175" s="0" t="n">
        <f aca="false">IFERROR(SUMIFS('2015'!$G:$G,'2015'!F:F,A175,'2015'!C:C,B175,'2015'!D:D,"",'2015'!AA:AA,"CRO",'2015'!L:L,"&lt;&gt;"), 0)</f>
        <v>0</v>
      </c>
      <c r="BA175" s="0" t="n">
        <f aca="false">IFERROR(SUMIFS('2015'!L:L,'2015'!F:F,A175,'2015'!C:C,B175,'2015'!D:D,"",'2015'!AA:AA,"CRO"), 0)</f>
        <v>0</v>
      </c>
      <c r="BB175" s="0" t="n">
        <f aca="false">IFERROR(BA175/AZ175, 0)</f>
        <v>0</v>
      </c>
      <c r="BC175" s="0" t="n">
        <f aca="false">SUM(BF175,BI175)</f>
        <v>0</v>
      </c>
      <c r="BD175" s="0" t="n">
        <f aca="false">SUM(BG175,BJ175)</f>
        <v>0</v>
      </c>
      <c r="BE175" s="7" t="n">
        <f aca="false">IFERROR(BD175/BC175, 0)</f>
        <v>0</v>
      </c>
      <c r="BF175" s="0" t="n">
        <f aca="false">IFERROR(SUMIFS('2014'!$G:$G,'2014'!F:F,A175,'2014'!C:C,B175,'2014'!D:D,"",'2014'!AA:AA,"JRO",'2014'!L:L,"&lt;&gt;"), 0)</f>
        <v>0</v>
      </c>
      <c r="BG175" s="0" t="n">
        <f aca="false">IFERROR(SUMIFS('2014'!L:L,'2014'!F:F,A175,'2014'!C:C,B175,'2014'!D:D,"",'2014'!AA:AA,"JRO"), 0)</f>
        <v>0</v>
      </c>
      <c r="BH175" s="7" t="n">
        <f aca="false">IFERROR(BG175/BF175, 0)</f>
        <v>0</v>
      </c>
      <c r="BI175" s="0" t="n">
        <f aca="false">IFERROR(SUMIFS('2014'!$G:$G,'2014'!F:F,A175,'2014'!C:C,B175,'2014'!D:D,"",'2014'!AA:AA,"CRO",'2014'!L:L,"&lt;&gt;"), 0)</f>
        <v>0</v>
      </c>
      <c r="BJ175" s="0" t="n">
        <f aca="false">IFERROR(SUMIFS('2014'!L:L,'2014'!F:F,A175,'2014'!C:C,B175,'2014'!D:D,"",'2014'!AA:AA,"CRO"), 0)</f>
        <v>0</v>
      </c>
      <c r="BK175" s="0" t="n">
        <f aca="false">IFERROR(BJ175/BI175, 0)</f>
        <v>0</v>
      </c>
      <c r="BL175" s="0" t="n">
        <f aca="false">IFERROR(SUMIFS('2013'!$G:$G,'2013'!F:F,A175,'2013'!C:C,B175,'2013'!D:D,"",'2013'!AA:AA,"JRO",'2013'!L:L,"&lt;&gt;"), 0)</f>
        <v>0</v>
      </c>
      <c r="BM175" s="0" t="n">
        <f aca="false">IFERROR(SUMIFS('2013'!L:L,'2013'!F:F,A175,'2013'!C:C,B175,'2013'!D:D,"",'2013'!AA:AA,"JRO"), 0)</f>
        <v>0</v>
      </c>
      <c r="BN175" s="0" t="n">
        <f aca="false">IFERROR(BM175/BL175, 0)</f>
        <v>0</v>
      </c>
      <c r="BO175" s="0" t="n">
        <f aca="false">IFERROR(SUMIFS('2012'!$G:$G,'2012'!F:F,A175,'2012'!C:C,B175,'2012'!D:D,"",'2012'!AA:AA,"JRO",'2012'!L:L,"&lt;&gt;"), 0)</f>
        <v>0</v>
      </c>
      <c r="BP175" s="0" t="n">
        <f aca="false">IFERROR(SUMIFS('2012'!L:L,'2012'!F:F,A175,'2012'!C:C,B175,'2012'!D:D,"",'2012'!AA:AA,"JRO"), 0)</f>
        <v>0</v>
      </c>
      <c r="BQ175" s="0" t="n">
        <f aca="false">IFERROR(BP175/BO175, 0)</f>
        <v>0</v>
      </c>
      <c r="BR175" s="0" t="n">
        <f aca="false">IFERROR(SUMIFS('2011'!$G:$G,'2011'!F:F,A175,'2011'!C:C,B175,'2011'!D:D,"",'2011'!AA:AA,"JRO",'2011'!L:L,"&lt;&gt;"), 0)</f>
        <v>0</v>
      </c>
      <c r="BS175" s="0" t="n">
        <f aca="false">IFERROR(SUMIFS('2011'!L:L,'2011'!F:F,A175,'2011'!C:C,B175,'2011'!D:D,"",'2011'!AA:AA,"JRO"), 0)</f>
        <v>0</v>
      </c>
      <c r="BT175" s="7" t="n">
        <f aca="false">IFERROR(BS175/BR175, 0)</f>
        <v>0</v>
      </c>
      <c r="BU175" s="0" t="n">
        <f aca="false">IFERROR(SUMIFS('2010'!$G:$G,'2010'!F:F,A175,'2010'!C:C,B175,'2010'!D:D,"",'2010'!AA:AA,"JRO",'2010'!L:L,"&lt;&gt;"), 0)</f>
        <v>0</v>
      </c>
      <c r="BV175" s="0" t="n">
        <f aca="false">IFERROR(SUMIFS('2010'!L:L,'2010'!F:F,A175,'2010'!C:C,B175,'2010'!D:D,"",'2010'!AA:AA,"JRO"), 0)</f>
        <v>0</v>
      </c>
      <c r="BW175" s="7" t="n">
        <f aca="false">IFERROR(BV175/BU175, 0)</f>
        <v>0</v>
      </c>
      <c r="BX175" s="0" t="n">
        <f aca="false">IFERROR(SUMIFS('2009'!$G:$G,'2009'!F:F,A175,'2009'!C:C,B175,'2009'!D:D,"",'2009'!AA:AA,"JRO",'2009'!L:L,"&lt;&gt;"), 0)</f>
        <v>0</v>
      </c>
      <c r="BY175" s="0" t="n">
        <f aca="false">IFERROR(SUMIFS('2009'!L:L,'2009'!F:F,A175,'2009'!C:C,B175,'2009'!D:D,"",'2009'!AA:AA,"JRO"), 0)</f>
        <v>0</v>
      </c>
      <c r="BZ175" s="7" t="n">
        <f aca="false">IFERROR(BY175/BX175, 0)</f>
        <v>0</v>
      </c>
    </row>
    <row r="176" customFormat="false" ht="15" hidden="false" customHeight="false" outlineLevel="0" collapsed="false">
      <c r="A176" s="0" t="s">
        <v>99</v>
      </c>
      <c r="B176" s="17" t="s">
        <v>67</v>
      </c>
      <c r="C176" s="56" t="n">
        <f aca="false">IFERROR(AVERAGEIFS(I176:BZ176,I$2:BZ$2,"JRO escorts per deportee",I176:BZ176,"&lt;&gt;0"), 0)</f>
        <v>2.33333333333333</v>
      </c>
      <c r="D176" s="13" t="n">
        <f aca="false">IFERROR(AVERAGEIFS(I176:BZ176,I$2:BZ$2,"NRO escorts per deportee",I176:BZ176,"&lt;&gt;0"), 0)</f>
        <v>0</v>
      </c>
      <c r="E176" s="13" t="n">
        <f aca="false">IFERROR(AVERAGEIFS(I176:BZ176,I$2:BZ$2,"CRO escorts per deportee",I176:BZ176,"&lt;&gt;0"), 0)</f>
        <v>0</v>
      </c>
      <c r="G176" s="0" t="n">
        <f aca="false">SUM(J176,M176,P176)</f>
        <v>2</v>
      </c>
      <c r="H176" s="0" t="n">
        <f aca="false">SUM(K176,N176,Q176)</f>
        <v>4</v>
      </c>
      <c r="I176" s="7" t="n">
        <f aca="false">IFERROR(H176/G176, 0)</f>
        <v>2</v>
      </c>
      <c r="J176" s="0" t="n">
        <f aca="false">IFERROR(SUMIFS('2018'!$H:$H,'2018'!$C:$C,B176,'2018'!$F:$F,A176,'2018'!AA:AA,"JRO",'2018'!P:P,"&lt;&gt;")+SUMIFS('2018'!$I:$I,'2018'!$D:$D,B176,'2018'!$F:$F,A176,'2018'!AA:AA,"JRO",'2018'!Q:Q,"&lt;&gt;")+SUMIFS('2018'!$J:$J,'2018'!$E:$E,B176,'2018'!$F:$F,A176,'2018'!AA:AA,"JRO",'2018'!R:R,"&lt;&gt;"), 0)</f>
        <v>2</v>
      </c>
      <c r="K176" s="0" t="n">
        <f aca="false">IFERROR(SUMIFS('2018'!M:M,'2018'!AA:AA,"JRO",'2018'!F:F,A176,'2018'!C:C,B176)+SUMIFS('2018'!P:P,'2018'!AA:AA,"JRO",'2018'!F:F,A176,'2018'!C:C,B176)+SUMIFS('2018'!N:N,'2018'!AA:AA,"JRO",'2018'!F:F,A176,'2018'!D:D,B176)+SUMIFS('2018'!N:N,'2018'!AA:AA,"JRO",'2018'!F:F,A176,'2018'!D:D,B176)+SUMIFS('2018'!O:O,'2018'!AA:AA,"JRO",'2018'!F:F,A176,'2018'!E:E,B176)+SUMIFS('2018'!R:R,'2018'!AA:AA,"JRO",'2018'!F:F,A176,'2018'!E:E,B176), 0)</f>
        <v>4</v>
      </c>
      <c r="L176" s="7" t="n">
        <f aca="false">IFERROR(K176/J176, 0)</f>
        <v>2</v>
      </c>
      <c r="M176" s="0" t="n">
        <f aca="false">IFERROR(SUMIFS('2018'!$H:$H,'2018'!$C:$C,B176,'2018'!$F:$F,A176,'2018'!AA:AA,"NRO",'2018'!P:P,"&lt;&gt;")+SUMIFS('2018'!$I:$I,'2018'!$D:$D,B176,'2018'!$F:$F,A176,'2018'!AA:AA,"NRO",'2018'!Q:Q,"&lt;&gt;")+SUMIFS('2018'!$J:$J,'2018'!$E:$E,B176,'2018'!$F:$F,A176,'2018'!AA:AA,"NRO",'2018'!R:R,"&lt;&gt;"), 0)</f>
        <v>0</v>
      </c>
      <c r="N176" s="0" t="n">
        <f aca="false">IFERROR(SUMIFS('2018'!M:M,'2018'!AA:AA,"NRO",'2018'!F:F,A176,'2018'!C:C,B176)+SUMIFS('2018'!P:P,'2018'!AA:AA,"NRO",'2018'!F:F,A176,'2018'!C:C,B176)+SUMIFS('2018'!N:N,'2018'!AA:AA,"NRO",'2018'!F:F,A176,'2018'!D:D,B176)+SUMIFS('2018'!N:N,'2018'!AA:AA,"NRO",'2018'!F:F,A176,'2018'!D:D,B176)+SUMIFS('2018'!O:O,'2018'!AA:AA,"NRO",'2018'!F:F,A176,'2018'!E:E,B176)+SUMIFS('2018'!R:R,'2018'!AA:AA,"NRO",'2018'!F:F,A176,'2018'!E:E,B176), 0)</f>
        <v>0</v>
      </c>
      <c r="O176" s="7" t="n">
        <f aca="false">IFERROR(N176/M176, 0)</f>
        <v>0</v>
      </c>
      <c r="P176" s="0" t="n">
        <f aca="false">IFERROR(SUMIFS('2018'!$H:$H,'2018'!$C:$C,B176,'2018'!$F:$F,A176,'2018'!AA:AA,"CRO")+SUMIFS('2018'!$I:$I,'2018'!$D:$D,B176,'2018'!$F:$F,A176,'2018'!AA:AA,"CRO")+SUMIFS('2018'!$J:$J,'2018'!$E:$E,B176,'2018'!$F:$F,A176,'2018'!AA:AA,"CRO"), 0)</f>
        <v>0</v>
      </c>
      <c r="Q176" s="0" t="n">
        <f aca="false">IFERROR(SUMIFS('2018'!M:M,'2018'!AA:AA,"CRO",'2018'!F:F,A176,'2018'!C:C,B176)+SUMIFS('2018'!P:P,'2018'!AA:AA,"CRO",'2018'!F:F,A176,'2018'!C:C,B176)+SUMIFS('2018'!N:N,'2018'!AA:AA,"CRO",'2018'!F:F,A176,'2018'!D:D,B176)+SUMIFS('2018'!N:N,'2018'!AA:AA,"CRO",'2018'!F:F,A176,'2018'!D:D,B176)+SUMIFS('2018'!O:O,'2018'!AA:AA,"CRO",'2018'!F:F,A176,'2018'!E:E,B176)+SUMIFS('2018'!R:R,'2018'!AA:AA,"CRO",'2018'!F:F,A176,'2018'!E:E,B176), 0)</f>
        <v>0</v>
      </c>
      <c r="R176" s="7" t="n">
        <f aca="false">IFERROR(Q176/P176, 0)</f>
        <v>0</v>
      </c>
      <c r="S176" s="7" t="n">
        <f aca="false">SUM(V176,Y176,AB176)</f>
        <v>0</v>
      </c>
      <c r="T176" s="7" t="n">
        <f aca="false">SUM(W176,Z176,AC176)</f>
        <v>0</v>
      </c>
      <c r="U176" s="7" t="n">
        <f aca="false">IFERROR(T176/S176, 0)</f>
        <v>0</v>
      </c>
      <c r="V176" s="0" t="n">
        <f aca="false">SUMIFS('2017'!$H:$H,'2017'!$C:$C,B176,'2017'!$F:$F,A176,'2017'!AA:AA,"JRO",'2017'!P:P,"&lt;&gt;")+SUMIFS('2017'!$I:$I,'2017'!$D:$D,B176,'2017'!$F:$F,A176,'2017'!AA:AA,"JRO",'2017'!Q:Q,"&lt;&gt;")+SUMIFS('2017'!$J:$J,'2017'!$E:$E,B176,'2017'!$F:$F,A176,'2017'!AA:AA,"JRO",'2017'!R:R,"&lt;&gt;")</f>
        <v>0</v>
      </c>
      <c r="W176" s="0" t="n">
        <f aca="false">IFERROR(SUMIFS('2017'!M:M,'2017'!AA:AA,"JRO",'2017'!F:F,A176,'2017'!C:C,B176)+SUMIFS('2017'!P:P,'2017'!AA:AA,"JRO",'2017'!F:F,A176,'2017'!C:C,B176)+SUMIFS('2017'!N:N,'2017'!AA:AA,"JRO",'2017'!F:F,A176,'2017'!D:D,B176)+SUMIFS('2017'!N:N,'2017'!AA:AA,"JRO",'2017'!F:F,A176,'2017'!D:D,B176)+SUMIFS('2017'!O:O,'2017'!AA:AA,"JRO",'2017'!F:F,A176,'2017'!E:E,B176)+SUMIFS('2017'!R:R,'2017'!AA:AA,"JRO",'2017'!F:F,A176,'2017'!E:E,B176), 0)</f>
        <v>0</v>
      </c>
      <c r="X176" s="7" t="n">
        <f aca="false">IFERROR(W176/V176, 0)</f>
        <v>0</v>
      </c>
      <c r="Y176" s="0" t="n">
        <f aca="false">IFERROR(SUMIFS('2017'!$H:$H,'2017'!$C:$C,B176,'2017'!$F:$F,A176,'2017'!AA:AA,"NRO",'2017'!P:P,"&lt;&gt;")+SUMIFS('2017'!$I:$I,'2017'!$D:$D,B176,'2017'!$F:$F,A176,'2017'!AA:AA,"NRO",'2017'!Q:Q,"&lt;&gt;")+SUMIFS('2017'!$J:$J,'2017'!$E:$E,B176,'2017'!$F:$F,A176,'2017'!AA:AA,"NRO",'2017'!R:R,"&lt;&gt;"), 0)</f>
        <v>0</v>
      </c>
      <c r="Z176" s="0" t="n">
        <f aca="false">IFERROR(SUMIFS('2017'!M:M,'2017'!AA:AA,"NRO",'2017'!F:F,A176,'2017'!C:C,B176)+SUMIFS('2017'!P:P,'2017'!AA:AA,"NRO",'2017'!F:F,A176,'2017'!C:C,B176)+SUMIFS('2017'!N:N,'2017'!AA:AA,"NRO",'2017'!F:F,A176,'2017'!D:D,B176)+SUMIFS('2017'!N:N,'2017'!AA:AA,"NRO",'2017'!F:F,A176,'2017'!D:D,B176)+SUMIFS('2017'!O:O,'2017'!AA:AA,"NRO",'2017'!F:F,A176,'2017'!E:E,B176)+SUMIFS('2017'!R:R,'2017'!AA:AA,"NRO",'2017'!F:F,A176,'2017'!E:E,B176), 0)</f>
        <v>0</v>
      </c>
      <c r="AA176" s="7" t="n">
        <f aca="false">IFERROR(Z176/Y176, 0)</f>
        <v>0</v>
      </c>
      <c r="AB176" s="0" t="n">
        <f aca="false">IFERROR(SUMIFS('2017'!$H:$H,'2017'!$C:$C,B176,'2017'!$F:$F,A176,'2017'!AA:AA,"CRO",'2017'!P:P,"&lt;&gt;")+SUMIFS('2017'!$I:$I,'2017'!$D:$D,B176,'2017'!$F:$F,A176,'2017'!AA:AA,"CRO",'2017'!Q:Q,"&lt;&gt;")+SUMIFS('2017'!$J:$J,'2017'!$E:$E,B176,'2017'!$F:$F,A176,'2017'!AA:AA,"CRO",'2017'!R:R,"&lt;&gt;"), 0)</f>
        <v>0</v>
      </c>
      <c r="AC176" s="0" t="n">
        <f aca="false">IFERROR(SUMIFS('2017'!M:M,'2017'!AA:AA,"CRO",'2017'!F:F,A176,'2017'!C:C,B176)+SUMIFS('2017'!P:P,'2017'!AA:AA,"CRO",'2017'!F:F,A176,'2017'!C:C,B176)+SUMIFS('2017'!N:N,'2017'!AA:AA,"CRO",'2017'!F:F,A176,'2017'!D:D,B176)+SUMIFS('2017'!N:N,'2017'!AA:AA,"CRO",'2017'!F:F,A176,'2017'!D:D,B176)+SUMIFS('2017'!O:O,'2017'!AA:AA,"CRO",'2017'!F:F,A176,'2017'!E:E,B176)+SUMIFS('2017'!R:R,'2017'!AA:AA,"CRO",'2017'!F:F,A176,'2017'!E:E,B176), 0)</f>
        <v>0</v>
      </c>
      <c r="AD176" s="0" t="n">
        <f aca="false">IFERROR(AC176/AB176, 0)</f>
        <v>0</v>
      </c>
      <c r="AE176" s="0" t="n">
        <f aca="false">SUM(AH176,AK176,AN176)</f>
        <v>6</v>
      </c>
      <c r="AF176" s="0" t="n">
        <f aca="false">SUM(AI176,AL176,AO176)</f>
        <v>16</v>
      </c>
      <c r="AG176" s="7" t="n">
        <f aca="false">IFERROR(AF176/AE176, 0)</f>
        <v>2.66666666666667</v>
      </c>
      <c r="AH176" s="0" t="n">
        <f aca="false">IFERROR(SUMIFS('2016'!$G:$G,'2016'!F:F,A176,'2016'!C:C,B176,'2016'!D:D,"",'2016'!AA:AA,"JRO",'2016'!L:L,"&lt;&gt;"), 0)</f>
        <v>6</v>
      </c>
      <c r="AI176" s="0" t="n">
        <f aca="false">IFERROR(SUMIFS('2016'!L:L,'2016'!F:F,A176,'2016'!C:C,B176,'2016'!D:D,"",'2016'!AA:AA,"JRO"), 0)</f>
        <v>16</v>
      </c>
      <c r="AJ176" s="7" t="n">
        <f aca="false">IFERROR(AI176/AH176, 0)</f>
        <v>2.66666666666667</v>
      </c>
      <c r="AK176" s="0" t="n">
        <f aca="false">IFERROR(SUMIFS('2016'!$G:$G,'2016'!F:F,A176,'2016'!C:C,B176,'2016'!D:D,"",'2016'!AA:AA,"NRO",'2016'!L:L,"&lt;&gt;"), 0)</f>
        <v>0</v>
      </c>
      <c r="AL176" s="0" t="n">
        <f aca="false">IFERROR(SUMIFS('2016'!L:L,'2016'!F:F,A176,'2016'!C:C,B176,'2016'!D:D,"",'2016'!AA:AA,"NRO"), 0)</f>
        <v>0</v>
      </c>
      <c r="AM176" s="0" t="n">
        <f aca="false">IFERROR(AL176/AK176, 0)</f>
        <v>0</v>
      </c>
      <c r="AN176" s="0" t="n">
        <f aca="false">IFERROR(SUMIFS('2016'!$G:$G,'2016'!F:F,A176,'2016'!C:C,B176,'2016'!D:D,"",'2016'!AA:AA,"CRO",'2016'!L:L,"&lt;&gt;"), 0)</f>
        <v>0</v>
      </c>
      <c r="AO176" s="0" t="n">
        <f aca="false">IFERROR(SUMIFS('2016'!L:L,'2016'!F:F,A176,'2016'!C:C,B176,'2016'!D:D,"",'2016'!AA:AA,"CRO"), 0)</f>
        <v>0</v>
      </c>
      <c r="AP176" s="0" t="n">
        <f aca="false">IFERROR(AO176/AN176, 0)</f>
        <v>0</v>
      </c>
      <c r="AQ176" s="0" t="n">
        <f aca="false">SUM(AT176,AW176,AZ176)</f>
        <v>0</v>
      </c>
      <c r="AR176" s="0" t="n">
        <f aca="false">SUM(AU176,AX176,BA176)</f>
        <v>0</v>
      </c>
      <c r="AS176" s="7" t="n">
        <f aca="false">IFERROR(AR176/AQ176, 0)</f>
        <v>0</v>
      </c>
      <c r="AT176" s="0" t="n">
        <f aca="false">IFERROR(SUMIFS('2015'!$G:$G,'2015'!F:F,A176,'2015'!C:C,B176,'2015'!D:D,"",'2015'!AA:AA,"JRO",'2015'!L:L,"&lt;&gt;"), 0)</f>
        <v>0</v>
      </c>
      <c r="AU176" s="0" t="n">
        <f aca="false">IFERROR(SUMIFS('2015'!L:L,'2015'!F:F,A176,'2015'!C:C,B176,'2015'!D:D,"",'2015'!AA:AA,"JRO"), 0)</f>
        <v>0</v>
      </c>
      <c r="AV176" s="0" t="n">
        <f aca="false">IFERROR(AU176/AT176, 0)</f>
        <v>0</v>
      </c>
      <c r="AW176" s="0" t="n">
        <f aca="false">IFERROR(SUMIFS('2015'!$G:$G,'2015'!F:F,A176,'2015'!C:C,B176,'2015'!D:D,"",'2015'!AA:AA,"NRO",'2015'!L:L,"&lt;&gt;"), 0)</f>
        <v>0</v>
      </c>
      <c r="AX176" s="0" t="n">
        <f aca="false">IFERROR(SUMIFS('2015'!L:L,'2015'!F:F,A176,'2015'!C:C,B176,'2015'!D:D,"",'2015'!AA:AA,"NRO"), 0)</f>
        <v>0</v>
      </c>
      <c r="AY176" s="0" t="n">
        <f aca="false">IFERROR(AX176/AW176, 0)</f>
        <v>0</v>
      </c>
      <c r="AZ176" s="0" t="n">
        <f aca="false">IFERROR(SUMIFS('2015'!$G:$G,'2015'!F:F,A176,'2015'!C:C,B176,'2015'!D:D,"",'2015'!AA:AA,"CRO",'2015'!L:L,"&lt;&gt;"), 0)</f>
        <v>0</v>
      </c>
      <c r="BA176" s="0" t="n">
        <f aca="false">IFERROR(SUMIFS('2015'!L:L,'2015'!F:F,A176,'2015'!C:C,B176,'2015'!D:D,"",'2015'!AA:AA,"CRO"), 0)</f>
        <v>0</v>
      </c>
      <c r="BB176" s="0" t="n">
        <f aca="false">IFERROR(BA176/AZ176, 0)</f>
        <v>0</v>
      </c>
      <c r="BC176" s="0" t="n">
        <f aca="false">SUM(BF176,BI176)</f>
        <v>0</v>
      </c>
      <c r="BD176" s="0" t="n">
        <f aca="false">SUM(BG176,BJ176)</f>
        <v>0</v>
      </c>
      <c r="BE176" s="7" t="n">
        <f aca="false">IFERROR(BD176/BC176, 0)</f>
        <v>0</v>
      </c>
      <c r="BF176" s="0" t="n">
        <f aca="false">IFERROR(SUMIFS('2014'!$G:$G,'2014'!F:F,A176,'2014'!C:C,B176,'2014'!D:D,"",'2014'!AA:AA,"JRO",'2014'!L:L,"&lt;&gt;"), 0)</f>
        <v>0</v>
      </c>
      <c r="BG176" s="0" t="n">
        <f aca="false">IFERROR(SUMIFS('2014'!L:L,'2014'!F:F,A176,'2014'!C:C,B176,'2014'!D:D,"",'2014'!AA:AA,"JRO"), 0)</f>
        <v>0</v>
      </c>
      <c r="BH176" s="7" t="n">
        <f aca="false">IFERROR(BG176/BF176, 0)</f>
        <v>0</v>
      </c>
      <c r="BI176" s="0" t="n">
        <f aca="false">IFERROR(SUMIFS('2014'!$G:$G,'2014'!F:F,A176,'2014'!C:C,B176,'2014'!D:D,"",'2014'!AA:AA,"CRO",'2014'!L:L,"&lt;&gt;"), 0)</f>
        <v>0</v>
      </c>
      <c r="BJ176" s="0" t="n">
        <f aca="false">IFERROR(SUMIFS('2014'!L:L,'2014'!F:F,A176,'2014'!C:C,B176,'2014'!D:D,"",'2014'!AA:AA,"CRO"), 0)</f>
        <v>0</v>
      </c>
      <c r="BK176" s="0" t="n">
        <f aca="false">IFERROR(BJ176/BI176, 0)</f>
        <v>0</v>
      </c>
      <c r="BL176" s="0" t="n">
        <f aca="false">IFERROR(SUMIFS('2013'!$G:$G,'2013'!F:F,A176,'2013'!C:C,B176,'2013'!D:D,"",'2013'!AA:AA,"JRO",'2013'!L:L,"&lt;&gt;"), 0)</f>
        <v>0</v>
      </c>
      <c r="BM176" s="0" t="n">
        <f aca="false">IFERROR(SUMIFS('2013'!L:L,'2013'!F:F,A176,'2013'!C:C,B176,'2013'!D:D,"",'2013'!AA:AA,"JRO"), 0)</f>
        <v>0</v>
      </c>
      <c r="BN176" s="0" t="n">
        <f aca="false">IFERROR(BM176/BL176, 0)</f>
        <v>0</v>
      </c>
      <c r="BO176" s="0" t="n">
        <f aca="false">IFERROR(SUMIFS('2012'!$G:$G,'2012'!F:F,A176,'2012'!C:C,B176,'2012'!D:D,"",'2012'!AA:AA,"JRO",'2012'!L:L,"&lt;&gt;"), 0)</f>
        <v>0</v>
      </c>
      <c r="BP176" s="0" t="n">
        <f aca="false">IFERROR(SUMIFS('2012'!L:L,'2012'!F:F,A176,'2012'!C:C,B176,'2012'!D:D,"",'2012'!AA:AA,"JRO"), 0)</f>
        <v>0</v>
      </c>
      <c r="BQ176" s="0" t="n">
        <f aca="false">IFERROR(BP176/BO176, 0)</f>
        <v>0</v>
      </c>
      <c r="BR176" s="0" t="n">
        <f aca="false">IFERROR(SUMIFS('2011'!$G:$G,'2011'!F:F,A176,'2011'!C:C,B176,'2011'!D:D,"",'2011'!AA:AA,"JRO",'2011'!L:L,"&lt;&gt;"), 0)</f>
        <v>0</v>
      </c>
      <c r="BS176" s="0" t="n">
        <f aca="false">IFERROR(SUMIFS('2011'!L:L,'2011'!F:F,A176,'2011'!C:C,B176,'2011'!D:D,"",'2011'!AA:AA,"JRO"), 0)</f>
        <v>0</v>
      </c>
      <c r="BT176" s="7" t="n">
        <f aca="false">IFERROR(BS176/BR176, 0)</f>
        <v>0</v>
      </c>
      <c r="BU176" s="0" t="n">
        <f aca="false">IFERROR(SUMIFS('2010'!$G:$G,'2010'!F:F,A176,'2010'!C:C,B176,'2010'!D:D,"",'2010'!AA:AA,"JRO",'2010'!L:L,"&lt;&gt;"), 0)</f>
        <v>0</v>
      </c>
      <c r="BV176" s="0" t="n">
        <f aca="false">IFERROR(SUMIFS('2010'!L:L,'2010'!F:F,A176,'2010'!C:C,B176,'2010'!D:D,"",'2010'!AA:AA,"JRO"), 0)</f>
        <v>0</v>
      </c>
      <c r="BW176" s="7" t="n">
        <f aca="false">IFERROR(BV176/BU176, 0)</f>
        <v>0</v>
      </c>
      <c r="BX176" s="0" t="n">
        <f aca="false">IFERROR(SUMIFS('2009'!$G:$G,'2009'!F:F,A176,'2009'!C:C,B176,'2009'!D:D,"",'2009'!AA:AA,"JRO",'2009'!L:L,"&lt;&gt;"), 0)</f>
        <v>0</v>
      </c>
      <c r="BY176" s="0" t="n">
        <f aca="false">IFERROR(SUMIFS('2009'!L:L,'2009'!F:F,A176,'2009'!C:C,B176,'2009'!D:D,"",'2009'!AA:AA,"JRO"), 0)</f>
        <v>0</v>
      </c>
      <c r="BZ176" s="7" t="n">
        <f aca="false">IFERROR(BY176/BX176, 0)</f>
        <v>0</v>
      </c>
    </row>
    <row r="177" customFormat="false" ht="15" hidden="false" customHeight="false" outlineLevel="0" collapsed="false">
      <c r="A177" s="0" t="s">
        <v>99</v>
      </c>
      <c r="B177" s="13" t="s">
        <v>62</v>
      </c>
      <c r="C177" s="56" t="n">
        <f aca="false">IFERROR(AVERAGEIFS(I177:BZ177,I$2:BZ$2,"JRO escorts per deportee",I177:BZ177,"&lt;&gt;0"), 0)</f>
        <v>3</v>
      </c>
      <c r="D177" s="13" t="n">
        <f aca="false">IFERROR(AVERAGEIFS(I177:BZ177,I$2:BZ$2,"NRO escorts per deportee",I177:BZ177,"&lt;&gt;0"), 0)</f>
        <v>0</v>
      </c>
      <c r="E177" s="13" t="n">
        <f aca="false">IFERROR(AVERAGEIFS(I177:BZ177,I$2:BZ$2,"CRO escorts per deportee",I177:BZ177,"&lt;&gt;0"), 0)</f>
        <v>0</v>
      </c>
      <c r="G177" s="0" t="n">
        <f aca="false">SUM(J177,M177,P177)</f>
        <v>0</v>
      </c>
      <c r="H177" s="0" t="n">
        <f aca="false">SUM(K177,N177,Q177)</f>
        <v>0</v>
      </c>
      <c r="I177" s="7" t="n">
        <f aca="false">IFERROR(H177/G177, 0)</f>
        <v>0</v>
      </c>
      <c r="J177" s="0" t="n">
        <f aca="false">IFERROR(SUMIFS('2018'!$H:$H,'2018'!$C:$C,B177,'2018'!$F:$F,A177,'2018'!AA:AA,"JRO",'2018'!P:P,"&lt;&gt;")+SUMIFS('2018'!$I:$I,'2018'!$D:$D,B177,'2018'!$F:$F,A177,'2018'!AA:AA,"JRO",'2018'!Q:Q,"&lt;&gt;")+SUMIFS('2018'!$J:$J,'2018'!$E:$E,B177,'2018'!$F:$F,A177,'2018'!AA:AA,"JRO",'2018'!R:R,"&lt;&gt;"), 0)</f>
        <v>0</v>
      </c>
      <c r="K177" s="0" t="n">
        <f aca="false">IFERROR(SUMIFS('2018'!M:M,'2018'!AA:AA,"JRO",'2018'!F:F,A177,'2018'!C:C,B177)+SUMIFS('2018'!P:P,'2018'!AA:AA,"JRO",'2018'!F:F,A177,'2018'!C:C,B177)+SUMIFS('2018'!N:N,'2018'!AA:AA,"JRO",'2018'!F:F,A177,'2018'!D:D,B177)+SUMIFS('2018'!N:N,'2018'!AA:AA,"JRO",'2018'!F:F,A177,'2018'!D:D,B177)+SUMIFS('2018'!O:O,'2018'!AA:AA,"JRO",'2018'!F:F,A177,'2018'!E:E,B177)+SUMIFS('2018'!R:R,'2018'!AA:AA,"JRO",'2018'!F:F,A177,'2018'!E:E,B177), 0)</f>
        <v>0</v>
      </c>
      <c r="L177" s="7" t="n">
        <f aca="false">IFERROR(K177/J177, 0)</f>
        <v>0</v>
      </c>
      <c r="M177" s="0" t="n">
        <f aca="false">IFERROR(SUMIFS('2018'!$H:$H,'2018'!$C:$C,B177,'2018'!$F:$F,A177,'2018'!AA:AA,"NRO",'2018'!P:P,"&lt;&gt;")+SUMIFS('2018'!$I:$I,'2018'!$D:$D,B177,'2018'!$F:$F,A177,'2018'!AA:AA,"NRO",'2018'!Q:Q,"&lt;&gt;")+SUMIFS('2018'!$J:$J,'2018'!$E:$E,B177,'2018'!$F:$F,A177,'2018'!AA:AA,"NRO",'2018'!R:R,"&lt;&gt;"), 0)</f>
        <v>0</v>
      </c>
      <c r="N177" s="0" t="n">
        <f aca="false">IFERROR(SUMIFS('2018'!M:M,'2018'!AA:AA,"NRO",'2018'!F:F,A177,'2018'!C:C,B177)+SUMIFS('2018'!P:P,'2018'!AA:AA,"NRO",'2018'!F:F,A177,'2018'!C:C,B177)+SUMIFS('2018'!N:N,'2018'!AA:AA,"NRO",'2018'!F:F,A177,'2018'!D:D,B177)+SUMIFS('2018'!N:N,'2018'!AA:AA,"NRO",'2018'!F:F,A177,'2018'!D:D,B177)+SUMIFS('2018'!O:O,'2018'!AA:AA,"NRO",'2018'!F:F,A177,'2018'!E:E,B177)+SUMIFS('2018'!R:R,'2018'!AA:AA,"NRO",'2018'!F:F,A177,'2018'!E:E,B177), 0)</f>
        <v>0</v>
      </c>
      <c r="O177" s="7" t="n">
        <f aca="false">IFERROR(N177/M177, 0)</f>
        <v>0</v>
      </c>
      <c r="P177" s="0" t="n">
        <f aca="false">IFERROR(SUMIFS('2018'!$H:$H,'2018'!$C:$C,B177,'2018'!$F:$F,A177,'2018'!AA:AA,"CRO")+SUMIFS('2018'!$I:$I,'2018'!$D:$D,B177,'2018'!$F:$F,A177,'2018'!AA:AA,"CRO")+SUMIFS('2018'!$J:$J,'2018'!$E:$E,B177,'2018'!$F:$F,A177,'2018'!AA:AA,"CRO"), 0)</f>
        <v>0</v>
      </c>
      <c r="Q177" s="0" t="n">
        <f aca="false">IFERROR(SUMIFS('2018'!M:M,'2018'!AA:AA,"CRO",'2018'!F:F,A177,'2018'!C:C,B177)+SUMIFS('2018'!P:P,'2018'!AA:AA,"CRO",'2018'!F:F,A177,'2018'!C:C,B177)+SUMIFS('2018'!N:N,'2018'!AA:AA,"CRO",'2018'!F:F,A177,'2018'!D:D,B177)+SUMIFS('2018'!N:N,'2018'!AA:AA,"CRO",'2018'!F:F,A177,'2018'!D:D,B177)+SUMIFS('2018'!O:O,'2018'!AA:AA,"CRO",'2018'!F:F,A177,'2018'!E:E,B177)+SUMIFS('2018'!R:R,'2018'!AA:AA,"CRO",'2018'!F:F,A177,'2018'!E:E,B177), 0)</f>
        <v>0</v>
      </c>
      <c r="R177" s="7" t="n">
        <f aca="false">IFERROR(Q177/P177, 0)</f>
        <v>0</v>
      </c>
      <c r="S177" s="7" t="n">
        <f aca="false">SUM(V177,Y177,AB177)</f>
        <v>1</v>
      </c>
      <c r="T177" s="7" t="n">
        <f aca="false">SUM(W177,Z177,AC177)</f>
        <v>3</v>
      </c>
      <c r="U177" s="7" t="n">
        <f aca="false">IFERROR(T177/S177, 0)</f>
        <v>3</v>
      </c>
      <c r="V177" s="0" t="n">
        <f aca="false">SUMIFS('2017'!$H:$H,'2017'!$C:$C,B177,'2017'!$F:$F,A177,'2017'!AA:AA,"JRO",'2017'!P:P,"&lt;&gt;")+SUMIFS('2017'!$I:$I,'2017'!$D:$D,B177,'2017'!$F:$F,A177,'2017'!AA:AA,"JRO",'2017'!Q:Q,"&lt;&gt;")+SUMIFS('2017'!$J:$J,'2017'!$E:$E,B177,'2017'!$F:$F,A177,'2017'!AA:AA,"JRO",'2017'!R:R,"&lt;&gt;")</f>
        <v>1</v>
      </c>
      <c r="W177" s="0" t="n">
        <f aca="false">IFERROR(SUMIFS('2017'!M:M,'2017'!AA:AA,"JRO",'2017'!F:F,A177,'2017'!C:C,B177)+SUMIFS('2017'!P:P,'2017'!AA:AA,"JRO",'2017'!F:F,A177,'2017'!C:C,B177)+SUMIFS('2017'!N:N,'2017'!AA:AA,"JRO",'2017'!F:F,A177,'2017'!D:D,B177)+SUMIFS('2017'!N:N,'2017'!AA:AA,"JRO",'2017'!F:F,A177,'2017'!D:D,B177)+SUMIFS('2017'!O:O,'2017'!AA:AA,"JRO",'2017'!F:F,A177,'2017'!E:E,B177)+SUMIFS('2017'!R:R,'2017'!AA:AA,"JRO",'2017'!F:F,A177,'2017'!E:E,B177), 0)</f>
        <v>3</v>
      </c>
      <c r="X177" s="7" t="n">
        <f aca="false">IFERROR(W177/V177, 0)</f>
        <v>3</v>
      </c>
      <c r="Y177" s="0" t="n">
        <f aca="false">IFERROR(SUMIFS('2017'!$H:$H,'2017'!$C:$C,B177,'2017'!$F:$F,A177,'2017'!AA:AA,"NRO",'2017'!P:P,"&lt;&gt;")+SUMIFS('2017'!$I:$I,'2017'!$D:$D,B177,'2017'!$F:$F,A177,'2017'!AA:AA,"NRO",'2017'!Q:Q,"&lt;&gt;")+SUMIFS('2017'!$J:$J,'2017'!$E:$E,B177,'2017'!$F:$F,A177,'2017'!AA:AA,"NRO",'2017'!R:R,"&lt;&gt;"), 0)</f>
        <v>0</v>
      </c>
      <c r="Z177" s="0" t="n">
        <f aca="false">IFERROR(SUMIFS('2017'!M:M,'2017'!AA:AA,"NRO",'2017'!F:F,A177,'2017'!C:C,B177)+SUMIFS('2017'!P:P,'2017'!AA:AA,"NRO",'2017'!F:F,A177,'2017'!C:C,B177)+SUMIFS('2017'!N:N,'2017'!AA:AA,"NRO",'2017'!F:F,A177,'2017'!D:D,B177)+SUMIFS('2017'!N:N,'2017'!AA:AA,"NRO",'2017'!F:F,A177,'2017'!D:D,B177)+SUMIFS('2017'!O:O,'2017'!AA:AA,"NRO",'2017'!F:F,A177,'2017'!E:E,B177)+SUMIFS('2017'!R:R,'2017'!AA:AA,"NRO",'2017'!F:F,A177,'2017'!E:E,B177), 0)</f>
        <v>0</v>
      </c>
      <c r="AA177" s="7" t="n">
        <f aca="false">IFERROR(Z177/Y177, 0)</f>
        <v>0</v>
      </c>
      <c r="AB177" s="0" t="n">
        <f aca="false">IFERROR(SUMIFS('2017'!$H:$H,'2017'!$C:$C,B177,'2017'!$F:$F,A177,'2017'!AA:AA,"CRO",'2017'!P:P,"&lt;&gt;")+SUMIFS('2017'!$I:$I,'2017'!$D:$D,B177,'2017'!$F:$F,A177,'2017'!AA:AA,"CRO",'2017'!Q:Q,"&lt;&gt;")+SUMIFS('2017'!$J:$J,'2017'!$E:$E,B177,'2017'!$F:$F,A177,'2017'!AA:AA,"CRO",'2017'!R:R,"&lt;&gt;"), 0)</f>
        <v>0</v>
      </c>
      <c r="AC177" s="0" t="n">
        <f aca="false">IFERROR(SUMIFS('2017'!M:M,'2017'!AA:AA,"CRO",'2017'!F:F,A177,'2017'!C:C,B177)+SUMIFS('2017'!P:P,'2017'!AA:AA,"CRO",'2017'!F:F,A177,'2017'!C:C,B177)+SUMIFS('2017'!N:N,'2017'!AA:AA,"CRO",'2017'!F:F,A177,'2017'!D:D,B177)+SUMIFS('2017'!N:N,'2017'!AA:AA,"CRO",'2017'!F:F,A177,'2017'!D:D,B177)+SUMIFS('2017'!O:O,'2017'!AA:AA,"CRO",'2017'!F:F,A177,'2017'!E:E,B177)+SUMIFS('2017'!R:R,'2017'!AA:AA,"CRO",'2017'!F:F,A177,'2017'!E:E,B177), 0)</f>
        <v>0</v>
      </c>
      <c r="AD177" s="0" t="n">
        <f aca="false">IFERROR(AC177/AB177, 0)</f>
        <v>0</v>
      </c>
      <c r="AE177" s="0" t="n">
        <f aca="false">SUM(AH177,AK177,AN177)</f>
        <v>0</v>
      </c>
      <c r="AF177" s="0" t="n">
        <f aca="false">SUM(AI177,AL177,AO177)</f>
        <v>0</v>
      </c>
      <c r="AG177" s="7" t="n">
        <f aca="false">IFERROR(AF177/AE177, 0)</f>
        <v>0</v>
      </c>
      <c r="AH177" s="0" t="n">
        <f aca="false">IFERROR(SUMIFS('2016'!$G:$G,'2016'!F:F,A177,'2016'!C:C,B177,'2016'!D:D,"",'2016'!AA:AA,"JRO",'2016'!L:L,"&lt;&gt;"), 0)</f>
        <v>0</v>
      </c>
      <c r="AI177" s="0" t="n">
        <f aca="false">IFERROR(SUMIFS('2016'!L:L,'2016'!F:F,A177,'2016'!C:C,B177,'2016'!D:D,"",'2016'!AA:AA,"JRO"), 0)</f>
        <v>0</v>
      </c>
      <c r="AJ177" s="7" t="n">
        <f aca="false">IFERROR(AI177/AH177, 0)</f>
        <v>0</v>
      </c>
      <c r="AK177" s="0" t="n">
        <f aca="false">IFERROR(SUMIFS('2016'!$G:$G,'2016'!F:F,A177,'2016'!C:C,B177,'2016'!D:D,"",'2016'!AA:AA,"NRO",'2016'!L:L,"&lt;&gt;"), 0)</f>
        <v>0</v>
      </c>
      <c r="AL177" s="0" t="n">
        <f aca="false">IFERROR(SUMIFS('2016'!L:L,'2016'!F:F,A177,'2016'!C:C,B177,'2016'!D:D,"",'2016'!AA:AA,"NRO"), 0)</f>
        <v>0</v>
      </c>
      <c r="AM177" s="0" t="n">
        <f aca="false">IFERROR(AL177/AK177, 0)</f>
        <v>0</v>
      </c>
      <c r="AN177" s="0" t="n">
        <f aca="false">IFERROR(SUMIFS('2016'!$G:$G,'2016'!F:F,A177,'2016'!C:C,B177,'2016'!D:D,"",'2016'!AA:AA,"CRO",'2016'!L:L,"&lt;&gt;"), 0)</f>
        <v>0</v>
      </c>
      <c r="AO177" s="0" t="n">
        <f aca="false">IFERROR(SUMIFS('2016'!L:L,'2016'!F:F,A177,'2016'!C:C,B177,'2016'!D:D,"",'2016'!AA:AA,"CRO"), 0)</f>
        <v>0</v>
      </c>
      <c r="AP177" s="0" t="n">
        <f aca="false">IFERROR(AO177/AN177, 0)</f>
        <v>0</v>
      </c>
      <c r="AQ177" s="0" t="n">
        <f aca="false">SUM(AT177,AW177,AZ177)</f>
        <v>0</v>
      </c>
      <c r="AR177" s="0" t="n">
        <f aca="false">SUM(AU177,AX177,BA177)</f>
        <v>0</v>
      </c>
      <c r="AS177" s="7" t="n">
        <f aca="false">IFERROR(AR177/AQ177, 0)</f>
        <v>0</v>
      </c>
      <c r="AT177" s="0" t="n">
        <f aca="false">IFERROR(SUMIFS('2015'!$G:$G,'2015'!F:F,A177,'2015'!C:C,B177,'2015'!D:D,"",'2015'!AA:AA,"JRO",'2015'!L:L,"&lt;&gt;"), 0)</f>
        <v>0</v>
      </c>
      <c r="AU177" s="0" t="n">
        <f aca="false">IFERROR(SUMIFS('2015'!L:L,'2015'!F:F,A177,'2015'!C:C,B177,'2015'!D:D,"",'2015'!AA:AA,"JRO"), 0)</f>
        <v>0</v>
      </c>
      <c r="AV177" s="0" t="n">
        <f aca="false">IFERROR(AU177/AT177, 0)</f>
        <v>0</v>
      </c>
      <c r="AW177" s="0" t="n">
        <f aca="false">IFERROR(SUMIFS('2015'!$G:$G,'2015'!F:F,A177,'2015'!C:C,B177,'2015'!D:D,"",'2015'!AA:AA,"NRO",'2015'!L:L,"&lt;&gt;"), 0)</f>
        <v>0</v>
      </c>
      <c r="AX177" s="0" t="n">
        <f aca="false">IFERROR(SUMIFS('2015'!L:L,'2015'!F:F,A177,'2015'!C:C,B177,'2015'!D:D,"",'2015'!AA:AA,"NRO"), 0)</f>
        <v>0</v>
      </c>
      <c r="AY177" s="0" t="n">
        <f aca="false">IFERROR(AX177/AW177, 0)</f>
        <v>0</v>
      </c>
      <c r="AZ177" s="0" t="n">
        <f aca="false">IFERROR(SUMIFS('2015'!$G:$G,'2015'!F:F,A177,'2015'!C:C,B177,'2015'!D:D,"",'2015'!AA:AA,"CRO",'2015'!L:L,"&lt;&gt;"), 0)</f>
        <v>0</v>
      </c>
      <c r="BA177" s="0" t="n">
        <f aca="false">IFERROR(SUMIFS('2015'!L:L,'2015'!F:F,A177,'2015'!C:C,B177,'2015'!D:D,"",'2015'!AA:AA,"CRO"), 0)</f>
        <v>0</v>
      </c>
      <c r="BB177" s="0" t="n">
        <f aca="false">IFERROR(BA177/AZ177, 0)</f>
        <v>0</v>
      </c>
      <c r="BC177" s="0" t="n">
        <f aca="false">SUM(BF177,BI177)</f>
        <v>0</v>
      </c>
      <c r="BD177" s="0" t="n">
        <f aca="false">SUM(BG177,BJ177)</f>
        <v>0</v>
      </c>
      <c r="BE177" s="7" t="n">
        <f aca="false">IFERROR(BD177/BC177, 0)</f>
        <v>0</v>
      </c>
      <c r="BF177" s="0" t="n">
        <f aca="false">IFERROR(SUMIFS('2014'!$G:$G,'2014'!F:F,A177,'2014'!C:C,B177,'2014'!D:D,"",'2014'!AA:AA,"JRO",'2014'!L:L,"&lt;&gt;"), 0)</f>
        <v>0</v>
      </c>
      <c r="BG177" s="0" t="n">
        <f aca="false">IFERROR(SUMIFS('2014'!L:L,'2014'!F:F,A177,'2014'!C:C,B177,'2014'!D:D,"",'2014'!AA:AA,"JRO"), 0)</f>
        <v>0</v>
      </c>
      <c r="BH177" s="7" t="n">
        <f aca="false">IFERROR(BG177/BF177, 0)</f>
        <v>0</v>
      </c>
      <c r="BI177" s="0" t="n">
        <f aca="false">IFERROR(SUMIFS('2014'!$G:$G,'2014'!F:F,A177,'2014'!C:C,B177,'2014'!D:D,"",'2014'!AA:AA,"CRO",'2014'!L:L,"&lt;&gt;"), 0)</f>
        <v>0</v>
      </c>
      <c r="BJ177" s="0" t="n">
        <f aca="false">IFERROR(SUMIFS('2014'!L:L,'2014'!F:F,A177,'2014'!C:C,B177,'2014'!D:D,"",'2014'!AA:AA,"CRO"), 0)</f>
        <v>0</v>
      </c>
      <c r="BK177" s="0" t="n">
        <f aca="false">IFERROR(BJ177/BI177, 0)</f>
        <v>0</v>
      </c>
      <c r="BL177" s="0" t="n">
        <f aca="false">IFERROR(SUMIFS('2013'!$G:$G,'2013'!F:F,A177,'2013'!C:C,B177,'2013'!D:D,"",'2013'!AA:AA,"JRO",'2013'!L:L,"&lt;&gt;"), 0)</f>
        <v>0</v>
      </c>
      <c r="BM177" s="0" t="n">
        <f aca="false">IFERROR(SUMIFS('2013'!L:L,'2013'!F:F,A177,'2013'!C:C,B177,'2013'!D:D,"",'2013'!AA:AA,"JRO"), 0)</f>
        <v>0</v>
      </c>
      <c r="BN177" s="0" t="n">
        <f aca="false">IFERROR(BM177/BL177, 0)</f>
        <v>0</v>
      </c>
      <c r="BO177" s="0" t="n">
        <f aca="false">IFERROR(SUMIFS('2012'!$G:$G,'2012'!F:F,A177,'2012'!C:C,B177,'2012'!D:D,"",'2012'!AA:AA,"JRO",'2012'!L:L,"&lt;&gt;"), 0)</f>
        <v>0</v>
      </c>
      <c r="BP177" s="0" t="n">
        <f aca="false">IFERROR(SUMIFS('2012'!L:L,'2012'!F:F,A177,'2012'!C:C,B177,'2012'!D:D,"",'2012'!AA:AA,"JRO"), 0)</f>
        <v>0</v>
      </c>
      <c r="BQ177" s="0" t="n">
        <f aca="false">IFERROR(BP177/BO177, 0)</f>
        <v>0</v>
      </c>
      <c r="BR177" s="0" t="n">
        <f aca="false">IFERROR(SUMIFS('2011'!$G:$G,'2011'!F:F,A177,'2011'!C:C,B177,'2011'!D:D,"",'2011'!AA:AA,"JRO",'2011'!L:L,"&lt;&gt;"), 0)</f>
        <v>0</v>
      </c>
      <c r="BS177" s="0" t="n">
        <f aca="false">IFERROR(SUMIFS('2011'!L:L,'2011'!F:F,A177,'2011'!C:C,B177,'2011'!D:D,"",'2011'!AA:AA,"JRO"), 0)</f>
        <v>0</v>
      </c>
      <c r="BT177" s="7" t="n">
        <f aca="false">IFERROR(BS177/BR177, 0)</f>
        <v>0</v>
      </c>
      <c r="BU177" s="0" t="n">
        <f aca="false">IFERROR(SUMIFS('2010'!$G:$G,'2010'!F:F,A177,'2010'!C:C,B177,'2010'!D:D,"",'2010'!AA:AA,"JRO",'2010'!L:L,"&lt;&gt;"), 0)</f>
        <v>0</v>
      </c>
      <c r="BV177" s="0" t="n">
        <f aca="false">IFERROR(SUMIFS('2010'!L:L,'2010'!F:F,A177,'2010'!C:C,B177,'2010'!D:D,"",'2010'!AA:AA,"JRO"), 0)</f>
        <v>0</v>
      </c>
      <c r="BW177" s="7" t="n">
        <f aca="false">IFERROR(BV177/BU177, 0)</f>
        <v>0</v>
      </c>
      <c r="BX177" s="0" t="n">
        <f aca="false">IFERROR(SUMIFS('2009'!$G:$G,'2009'!F:F,A177,'2009'!C:C,B177,'2009'!D:D,"",'2009'!AA:AA,"JRO",'2009'!L:L,"&lt;&gt;"), 0)</f>
        <v>0</v>
      </c>
      <c r="BY177" s="0" t="n">
        <f aca="false">IFERROR(SUMIFS('2009'!L:L,'2009'!F:F,A177,'2009'!C:C,B177,'2009'!D:D,"",'2009'!AA:AA,"JRO"), 0)</f>
        <v>0</v>
      </c>
      <c r="BZ177" s="7" t="n">
        <f aca="false">IFERROR(BY177/BX177, 0)</f>
        <v>0</v>
      </c>
    </row>
    <row r="178" customFormat="false" ht="15" hidden="false" customHeight="false" outlineLevel="0" collapsed="false">
      <c r="A178" s="0" t="s">
        <v>99</v>
      </c>
      <c r="B178" s="13" t="s">
        <v>45</v>
      </c>
      <c r="C178" s="56" t="n">
        <f aca="false">IFERROR(AVERAGEIFS(I178:BZ178,I$2:BZ$2,"JRO escorts per deportee",I178:BZ178,"&lt;&gt;0"), 0)</f>
        <v>0</v>
      </c>
      <c r="D178" s="13" t="n">
        <f aca="false">IFERROR(AVERAGEIFS(I178:BZ178,I$2:BZ$2,"NRO escorts per deportee",I178:BZ178,"&lt;&gt;0"), 0)</f>
        <v>0</v>
      </c>
      <c r="E178" s="13" t="n">
        <f aca="false">IFERROR(AVERAGEIFS(I178:BZ178,I$2:BZ$2,"CRO escorts per deportee",I178:BZ178,"&lt;&gt;0"), 0)</f>
        <v>0</v>
      </c>
      <c r="G178" s="0" t="n">
        <f aca="false">SUM(J178,M178,P178)</f>
        <v>0</v>
      </c>
      <c r="H178" s="0" t="n">
        <f aca="false">SUM(K178,N178,Q178)</f>
        <v>0</v>
      </c>
      <c r="I178" s="7" t="n">
        <f aca="false">IFERROR(H178/G178, 0)</f>
        <v>0</v>
      </c>
      <c r="J178" s="0" t="n">
        <f aca="false">IFERROR(SUMIFS('2018'!$H:$H,'2018'!$C:$C,B178,'2018'!$F:$F,A178,'2018'!AA:AA,"JRO",'2018'!P:P,"&lt;&gt;")+SUMIFS('2018'!$I:$I,'2018'!$D:$D,B178,'2018'!$F:$F,A178,'2018'!AA:AA,"JRO",'2018'!Q:Q,"&lt;&gt;")+SUMIFS('2018'!$J:$J,'2018'!$E:$E,B178,'2018'!$F:$F,A178,'2018'!AA:AA,"JRO",'2018'!R:R,"&lt;&gt;"), 0)</f>
        <v>0</v>
      </c>
      <c r="K178" s="0" t="n">
        <f aca="false">IFERROR(SUMIFS('2018'!M:M,'2018'!AA:AA,"JRO",'2018'!F:F,A178,'2018'!C:C,B178)+SUMIFS('2018'!P:P,'2018'!AA:AA,"JRO",'2018'!F:F,A178,'2018'!C:C,B178)+SUMIFS('2018'!N:N,'2018'!AA:AA,"JRO",'2018'!F:F,A178,'2018'!D:D,B178)+SUMIFS('2018'!N:N,'2018'!AA:AA,"JRO",'2018'!F:F,A178,'2018'!D:D,B178)+SUMIFS('2018'!O:O,'2018'!AA:AA,"JRO",'2018'!F:F,A178,'2018'!E:E,B178)+SUMIFS('2018'!R:R,'2018'!AA:AA,"JRO",'2018'!F:F,A178,'2018'!E:E,B178), 0)</f>
        <v>0</v>
      </c>
      <c r="L178" s="7" t="n">
        <f aca="false">IFERROR(K178/J178, 0)</f>
        <v>0</v>
      </c>
      <c r="M178" s="0" t="n">
        <f aca="false">IFERROR(SUMIFS('2018'!$H:$H,'2018'!$C:$C,B178,'2018'!$F:$F,A178,'2018'!AA:AA,"NRO",'2018'!P:P,"&lt;&gt;")+SUMIFS('2018'!$I:$I,'2018'!$D:$D,B178,'2018'!$F:$F,A178,'2018'!AA:AA,"NRO",'2018'!Q:Q,"&lt;&gt;")+SUMIFS('2018'!$J:$J,'2018'!$E:$E,B178,'2018'!$F:$F,A178,'2018'!AA:AA,"NRO",'2018'!R:R,"&lt;&gt;"), 0)</f>
        <v>0</v>
      </c>
      <c r="N178" s="0" t="n">
        <f aca="false">IFERROR(SUMIFS('2018'!M:M,'2018'!AA:AA,"NRO",'2018'!F:F,A178,'2018'!C:C,B178)+SUMIFS('2018'!P:P,'2018'!AA:AA,"NRO",'2018'!F:F,A178,'2018'!C:C,B178)+SUMIFS('2018'!N:N,'2018'!AA:AA,"NRO",'2018'!F:F,A178,'2018'!D:D,B178)+SUMIFS('2018'!N:N,'2018'!AA:AA,"NRO",'2018'!F:F,A178,'2018'!D:D,B178)+SUMIFS('2018'!O:O,'2018'!AA:AA,"NRO",'2018'!F:F,A178,'2018'!E:E,B178)+SUMIFS('2018'!R:R,'2018'!AA:AA,"NRO",'2018'!F:F,A178,'2018'!E:E,B178), 0)</f>
        <v>0</v>
      </c>
      <c r="O178" s="7" t="n">
        <f aca="false">IFERROR(N178/M178, 0)</f>
        <v>0</v>
      </c>
      <c r="P178" s="0" t="n">
        <f aca="false">IFERROR(SUMIFS('2018'!$H:$H,'2018'!$C:$C,B178,'2018'!$F:$F,A178,'2018'!AA:AA,"CRO")+SUMIFS('2018'!$I:$I,'2018'!$D:$D,B178,'2018'!$F:$F,A178,'2018'!AA:AA,"CRO")+SUMIFS('2018'!$J:$J,'2018'!$E:$E,B178,'2018'!$F:$F,A178,'2018'!AA:AA,"CRO"), 0)</f>
        <v>0</v>
      </c>
      <c r="Q178" s="0" t="n">
        <f aca="false">IFERROR(SUMIFS('2018'!M:M,'2018'!AA:AA,"CRO",'2018'!F:F,A178,'2018'!C:C,B178)+SUMIFS('2018'!P:P,'2018'!AA:AA,"CRO",'2018'!F:F,A178,'2018'!C:C,B178)+SUMIFS('2018'!N:N,'2018'!AA:AA,"CRO",'2018'!F:F,A178,'2018'!D:D,B178)+SUMIFS('2018'!N:N,'2018'!AA:AA,"CRO",'2018'!F:F,A178,'2018'!D:D,B178)+SUMIFS('2018'!O:O,'2018'!AA:AA,"CRO",'2018'!F:F,A178,'2018'!E:E,B178)+SUMIFS('2018'!R:R,'2018'!AA:AA,"CRO",'2018'!F:F,A178,'2018'!E:E,B178), 0)</f>
        <v>0</v>
      </c>
      <c r="R178" s="7" t="n">
        <f aca="false">IFERROR(Q178/P178, 0)</f>
        <v>0</v>
      </c>
      <c r="S178" s="7" t="n">
        <f aca="false">SUM(V178,Y178,AB178)</f>
        <v>0</v>
      </c>
      <c r="T178" s="7" t="n">
        <f aca="false">SUM(W178,Z178,AC178)</f>
        <v>0</v>
      </c>
      <c r="U178" s="7" t="n">
        <f aca="false">IFERROR(T178/S178, 0)</f>
        <v>0</v>
      </c>
      <c r="V178" s="0" t="n">
        <f aca="false">SUMIFS('2017'!$H:$H,'2017'!$C:$C,B178,'2017'!$F:$F,A178,'2017'!AA:AA,"JRO",'2017'!P:P,"&lt;&gt;")+SUMIFS('2017'!$I:$I,'2017'!$D:$D,B178,'2017'!$F:$F,A178,'2017'!AA:AA,"JRO",'2017'!Q:Q,"&lt;&gt;")+SUMIFS('2017'!$J:$J,'2017'!$E:$E,B178,'2017'!$F:$F,A178,'2017'!AA:AA,"JRO",'2017'!R:R,"&lt;&gt;")</f>
        <v>0</v>
      </c>
      <c r="W178" s="0" t="n">
        <f aca="false">IFERROR(SUMIFS('2017'!M:M,'2017'!AA:AA,"JRO",'2017'!F:F,A178,'2017'!C:C,B178)+SUMIFS('2017'!P:P,'2017'!AA:AA,"JRO",'2017'!F:F,A178,'2017'!C:C,B178)+SUMIFS('2017'!N:N,'2017'!AA:AA,"JRO",'2017'!F:F,A178,'2017'!D:D,B178)+SUMIFS('2017'!N:N,'2017'!AA:AA,"JRO",'2017'!F:F,A178,'2017'!D:D,B178)+SUMIFS('2017'!O:O,'2017'!AA:AA,"JRO",'2017'!F:F,A178,'2017'!E:E,B178)+SUMIFS('2017'!R:R,'2017'!AA:AA,"JRO",'2017'!F:F,A178,'2017'!E:E,B178), 0)</f>
        <v>0</v>
      </c>
      <c r="X178" s="7" t="n">
        <f aca="false">IFERROR(W178/V178, 0)</f>
        <v>0</v>
      </c>
      <c r="Y178" s="0" t="n">
        <f aca="false">IFERROR(SUMIFS('2017'!$H:$H,'2017'!$C:$C,B178,'2017'!$F:$F,A178,'2017'!AA:AA,"NRO",'2017'!P:P,"&lt;&gt;")+SUMIFS('2017'!$I:$I,'2017'!$D:$D,B178,'2017'!$F:$F,A178,'2017'!AA:AA,"NRO",'2017'!Q:Q,"&lt;&gt;")+SUMIFS('2017'!$J:$J,'2017'!$E:$E,B178,'2017'!$F:$F,A178,'2017'!AA:AA,"NRO",'2017'!R:R,"&lt;&gt;"), 0)</f>
        <v>0</v>
      </c>
      <c r="Z178" s="0" t="n">
        <f aca="false">IFERROR(SUMIFS('2017'!M:M,'2017'!AA:AA,"NRO",'2017'!F:F,A178,'2017'!C:C,B178)+SUMIFS('2017'!P:P,'2017'!AA:AA,"NRO",'2017'!F:F,A178,'2017'!C:C,B178)+SUMIFS('2017'!N:N,'2017'!AA:AA,"NRO",'2017'!F:F,A178,'2017'!D:D,B178)+SUMIFS('2017'!N:N,'2017'!AA:AA,"NRO",'2017'!F:F,A178,'2017'!D:D,B178)+SUMIFS('2017'!O:O,'2017'!AA:AA,"NRO",'2017'!F:F,A178,'2017'!E:E,B178)+SUMIFS('2017'!R:R,'2017'!AA:AA,"NRO",'2017'!F:F,A178,'2017'!E:E,B178), 0)</f>
        <v>0</v>
      </c>
      <c r="AA178" s="7" t="n">
        <f aca="false">IFERROR(Z178/Y178, 0)</f>
        <v>0</v>
      </c>
      <c r="AB178" s="0" t="n">
        <f aca="false">IFERROR(SUMIFS('2017'!$H:$H,'2017'!$C:$C,B178,'2017'!$F:$F,A178,'2017'!AA:AA,"CRO",'2017'!P:P,"&lt;&gt;")+SUMIFS('2017'!$I:$I,'2017'!$D:$D,B178,'2017'!$F:$F,A178,'2017'!AA:AA,"CRO",'2017'!Q:Q,"&lt;&gt;")+SUMIFS('2017'!$J:$J,'2017'!$E:$E,B178,'2017'!$F:$F,A178,'2017'!AA:AA,"CRO",'2017'!R:R,"&lt;&gt;"), 0)</f>
        <v>0</v>
      </c>
      <c r="AC178" s="0" t="n">
        <f aca="false">IFERROR(SUMIFS('2017'!M:M,'2017'!AA:AA,"CRO",'2017'!F:F,A178,'2017'!C:C,B178)+SUMIFS('2017'!P:P,'2017'!AA:AA,"CRO",'2017'!F:F,A178,'2017'!C:C,B178)+SUMIFS('2017'!N:N,'2017'!AA:AA,"CRO",'2017'!F:F,A178,'2017'!D:D,B178)+SUMIFS('2017'!N:N,'2017'!AA:AA,"CRO",'2017'!F:F,A178,'2017'!D:D,B178)+SUMIFS('2017'!O:O,'2017'!AA:AA,"CRO",'2017'!F:F,A178,'2017'!E:E,B178)+SUMIFS('2017'!R:R,'2017'!AA:AA,"CRO",'2017'!F:F,A178,'2017'!E:E,B178), 0)</f>
        <v>0</v>
      </c>
      <c r="AD178" s="0" t="n">
        <f aca="false">IFERROR(AC178/AB178, 0)</f>
        <v>0</v>
      </c>
      <c r="AE178" s="0" t="n">
        <f aca="false">SUM(AH178,AK178,AN178)</f>
        <v>0</v>
      </c>
      <c r="AF178" s="0" t="n">
        <f aca="false">SUM(AI178,AL178,AO178)</f>
        <v>0</v>
      </c>
      <c r="AG178" s="7" t="n">
        <f aca="false">IFERROR(AF178/AE178, 0)</f>
        <v>0</v>
      </c>
      <c r="AH178" s="0" t="n">
        <f aca="false">IFERROR(SUMIFS('2016'!$G:$G,'2016'!F:F,A178,'2016'!C:C,B178,'2016'!D:D,"",'2016'!AA:AA,"JRO",'2016'!L:L,"&lt;&gt;"), 0)</f>
        <v>0</v>
      </c>
      <c r="AI178" s="0" t="n">
        <f aca="false">IFERROR(SUMIFS('2016'!L:L,'2016'!F:F,A178,'2016'!C:C,B178,'2016'!D:D,"",'2016'!AA:AA,"JRO"), 0)</f>
        <v>0</v>
      </c>
      <c r="AJ178" s="7" t="n">
        <f aca="false">IFERROR(AI178/AH178, 0)</f>
        <v>0</v>
      </c>
      <c r="AK178" s="0" t="n">
        <f aca="false">IFERROR(SUMIFS('2016'!$G:$G,'2016'!F:F,A178,'2016'!C:C,B178,'2016'!D:D,"",'2016'!AA:AA,"NRO",'2016'!L:L,"&lt;&gt;"), 0)</f>
        <v>0</v>
      </c>
      <c r="AL178" s="0" t="n">
        <f aca="false">IFERROR(SUMIFS('2016'!L:L,'2016'!F:F,A178,'2016'!C:C,B178,'2016'!D:D,"",'2016'!AA:AA,"NRO"), 0)</f>
        <v>0</v>
      </c>
      <c r="AM178" s="0" t="n">
        <f aca="false">IFERROR(AL178/AK178, 0)</f>
        <v>0</v>
      </c>
      <c r="AN178" s="0" t="n">
        <f aca="false">IFERROR(SUMIFS('2016'!$G:$G,'2016'!F:F,A178,'2016'!C:C,B178,'2016'!D:D,"",'2016'!AA:AA,"CRO",'2016'!L:L,"&lt;&gt;"), 0)</f>
        <v>0</v>
      </c>
      <c r="AO178" s="0" t="n">
        <f aca="false">IFERROR(SUMIFS('2016'!L:L,'2016'!F:F,A178,'2016'!C:C,B178,'2016'!D:D,"",'2016'!AA:AA,"CRO"), 0)</f>
        <v>0</v>
      </c>
      <c r="AP178" s="0" t="n">
        <f aca="false">IFERROR(AO178/AN178, 0)</f>
        <v>0</v>
      </c>
      <c r="AQ178" s="0" t="n">
        <f aca="false">SUM(AT178,AW178,AZ178)</f>
        <v>0</v>
      </c>
      <c r="AR178" s="0" t="n">
        <f aca="false">SUM(AU178,AX178,BA178)</f>
        <v>0</v>
      </c>
      <c r="AS178" s="7" t="n">
        <f aca="false">IFERROR(AR178/AQ178, 0)</f>
        <v>0</v>
      </c>
      <c r="AT178" s="0" t="n">
        <f aca="false">IFERROR(SUMIFS('2015'!$G:$G,'2015'!F:F,A178,'2015'!C:C,B178,'2015'!D:D,"",'2015'!AA:AA,"JRO",'2015'!L:L,"&lt;&gt;"), 0)</f>
        <v>0</v>
      </c>
      <c r="AU178" s="0" t="n">
        <f aca="false">IFERROR(SUMIFS('2015'!L:L,'2015'!F:F,A178,'2015'!C:C,B178,'2015'!D:D,"",'2015'!AA:AA,"JRO"), 0)</f>
        <v>0</v>
      </c>
      <c r="AV178" s="0" t="n">
        <f aca="false">IFERROR(AU178/AT178, 0)</f>
        <v>0</v>
      </c>
      <c r="AW178" s="0" t="n">
        <f aca="false">IFERROR(SUMIFS('2015'!$G:$G,'2015'!F:F,A178,'2015'!C:C,B178,'2015'!D:D,"",'2015'!AA:AA,"NRO",'2015'!L:L,"&lt;&gt;"), 0)</f>
        <v>0</v>
      </c>
      <c r="AX178" s="0" t="n">
        <f aca="false">IFERROR(SUMIFS('2015'!L:L,'2015'!F:F,A178,'2015'!C:C,B178,'2015'!D:D,"",'2015'!AA:AA,"NRO"), 0)</f>
        <v>0</v>
      </c>
      <c r="AY178" s="0" t="n">
        <f aca="false">IFERROR(AX178/AW178, 0)</f>
        <v>0</v>
      </c>
      <c r="AZ178" s="0" t="n">
        <f aca="false">IFERROR(SUMIFS('2015'!$G:$G,'2015'!F:F,A178,'2015'!C:C,B178,'2015'!D:D,"",'2015'!AA:AA,"CRO",'2015'!L:L,"&lt;&gt;"), 0)</f>
        <v>0</v>
      </c>
      <c r="BA178" s="0" t="n">
        <f aca="false">IFERROR(SUMIFS('2015'!L:L,'2015'!F:F,A178,'2015'!C:C,B178,'2015'!D:D,"",'2015'!AA:AA,"CRO"), 0)</f>
        <v>0</v>
      </c>
      <c r="BB178" s="0" t="n">
        <f aca="false">IFERROR(BA178/AZ178, 0)</f>
        <v>0</v>
      </c>
      <c r="BC178" s="0" t="n">
        <f aca="false">SUM(BF178,BI178)</f>
        <v>0</v>
      </c>
      <c r="BD178" s="0" t="n">
        <f aca="false">SUM(BG178,BJ178)</f>
        <v>0</v>
      </c>
      <c r="BE178" s="7" t="n">
        <f aca="false">IFERROR(BD178/BC178, 0)</f>
        <v>0</v>
      </c>
      <c r="BF178" s="0" t="n">
        <f aca="false">IFERROR(SUMIFS('2014'!$G:$G,'2014'!F:F,A178,'2014'!C:C,B178,'2014'!D:D,"",'2014'!AA:AA,"JRO",'2014'!L:L,"&lt;&gt;"), 0)</f>
        <v>0</v>
      </c>
      <c r="BG178" s="0" t="n">
        <f aca="false">IFERROR(SUMIFS('2014'!L:L,'2014'!F:F,A178,'2014'!C:C,B178,'2014'!D:D,"",'2014'!AA:AA,"JRO"), 0)</f>
        <v>0</v>
      </c>
      <c r="BH178" s="7" t="n">
        <f aca="false">IFERROR(BG178/BF178, 0)</f>
        <v>0</v>
      </c>
      <c r="BI178" s="0" t="n">
        <f aca="false">IFERROR(SUMIFS('2014'!$G:$G,'2014'!F:F,A178,'2014'!C:C,B178,'2014'!D:D,"",'2014'!AA:AA,"CRO",'2014'!L:L,"&lt;&gt;"), 0)</f>
        <v>0</v>
      </c>
      <c r="BJ178" s="0" t="n">
        <f aca="false">IFERROR(SUMIFS('2014'!L:L,'2014'!F:F,A178,'2014'!C:C,B178,'2014'!D:D,"",'2014'!AA:AA,"CRO"), 0)</f>
        <v>0</v>
      </c>
      <c r="BK178" s="0" t="n">
        <f aca="false">IFERROR(BJ178/BI178, 0)</f>
        <v>0</v>
      </c>
      <c r="BL178" s="0" t="n">
        <f aca="false">IFERROR(SUMIFS('2013'!$G:$G,'2013'!F:F,A178,'2013'!C:C,B178,'2013'!D:D,"",'2013'!AA:AA,"JRO",'2013'!L:L,"&lt;&gt;"), 0)</f>
        <v>0</v>
      </c>
      <c r="BM178" s="0" t="n">
        <f aca="false">IFERROR(SUMIFS('2013'!L:L,'2013'!F:F,A178,'2013'!C:C,B178,'2013'!D:D,"",'2013'!AA:AA,"JRO"), 0)</f>
        <v>0</v>
      </c>
      <c r="BN178" s="0" t="n">
        <f aca="false">IFERROR(BM178/BL178, 0)</f>
        <v>0</v>
      </c>
      <c r="BO178" s="0" t="n">
        <f aca="false">IFERROR(SUMIFS('2012'!$G:$G,'2012'!F:F,A178,'2012'!C:C,B178,'2012'!D:D,"",'2012'!AA:AA,"JRO",'2012'!L:L,"&lt;&gt;"), 0)</f>
        <v>0</v>
      </c>
      <c r="BP178" s="0" t="n">
        <f aca="false">IFERROR(SUMIFS('2012'!L:L,'2012'!F:F,A178,'2012'!C:C,B178,'2012'!D:D,"",'2012'!AA:AA,"JRO"), 0)</f>
        <v>0</v>
      </c>
      <c r="BQ178" s="0" t="n">
        <f aca="false">IFERROR(BP178/BO178, 0)</f>
        <v>0</v>
      </c>
      <c r="BR178" s="0" t="n">
        <f aca="false">IFERROR(SUMIFS('2011'!$G:$G,'2011'!F:F,A178,'2011'!C:C,B178,'2011'!D:D,"",'2011'!AA:AA,"JRO",'2011'!L:L,"&lt;&gt;"), 0)</f>
        <v>0</v>
      </c>
      <c r="BS178" s="0" t="n">
        <f aca="false">IFERROR(SUMIFS('2011'!L:L,'2011'!F:F,A178,'2011'!C:C,B178,'2011'!D:D,"",'2011'!AA:AA,"JRO"), 0)</f>
        <v>0</v>
      </c>
      <c r="BT178" s="7" t="n">
        <f aca="false">IFERROR(BS178/BR178, 0)</f>
        <v>0</v>
      </c>
      <c r="BU178" s="0" t="n">
        <f aca="false">IFERROR(SUMIFS('2010'!$G:$G,'2010'!F:F,A178,'2010'!C:C,B178,'2010'!D:D,"",'2010'!AA:AA,"JRO",'2010'!L:L,"&lt;&gt;"), 0)</f>
        <v>0</v>
      </c>
      <c r="BV178" s="0" t="n">
        <f aca="false">IFERROR(SUMIFS('2010'!L:L,'2010'!F:F,A178,'2010'!C:C,B178,'2010'!D:D,"",'2010'!AA:AA,"JRO"), 0)</f>
        <v>0</v>
      </c>
      <c r="BW178" s="7" t="n">
        <f aca="false">IFERROR(BV178/BU178, 0)</f>
        <v>0</v>
      </c>
      <c r="BX178" s="0" t="n">
        <f aca="false">IFERROR(SUMIFS('2009'!$G:$G,'2009'!F:F,A178,'2009'!C:C,B178,'2009'!D:D,"",'2009'!AA:AA,"JRO",'2009'!L:L,"&lt;&gt;"), 0)</f>
        <v>0</v>
      </c>
      <c r="BY178" s="0" t="n">
        <f aca="false">IFERROR(SUMIFS('2009'!L:L,'2009'!F:F,A178,'2009'!C:C,B178,'2009'!D:D,"",'2009'!AA:AA,"JRO"), 0)</f>
        <v>0</v>
      </c>
      <c r="BZ178" s="7" t="n">
        <f aca="false">IFERROR(BY178/BX178, 0)</f>
        <v>0</v>
      </c>
    </row>
    <row r="179" customFormat="false" ht="15" hidden="false" customHeight="false" outlineLevel="0" collapsed="false">
      <c r="A179" s="0" t="s">
        <v>99</v>
      </c>
      <c r="B179" s="16" t="s">
        <v>52</v>
      </c>
      <c r="C179" s="56" t="n">
        <f aca="false">IFERROR(AVERAGEIFS(I179:BZ179,I$2:BZ$2,"JRO escorts per deportee",I179:BZ179,"&lt;&gt;0"), 0)</f>
        <v>0</v>
      </c>
      <c r="D179" s="13" t="n">
        <f aca="false">IFERROR(AVERAGEIFS(I179:BZ179,I$2:BZ$2,"NRO escorts per deportee",I179:BZ179,"&lt;&gt;0"), 0)</f>
        <v>0</v>
      </c>
      <c r="E179" s="13" t="n">
        <f aca="false">IFERROR(AVERAGEIFS(I179:BZ179,I$2:BZ$2,"CRO escorts per deportee",I179:BZ179,"&lt;&gt;0"), 0)</f>
        <v>0</v>
      </c>
      <c r="G179" s="0" t="n">
        <f aca="false">SUM(J179,M179,P179)</f>
        <v>0</v>
      </c>
      <c r="H179" s="0" t="n">
        <f aca="false">SUM(K179,N179,Q179)</f>
        <v>0</v>
      </c>
      <c r="I179" s="7" t="n">
        <f aca="false">IFERROR(H179/G179, 0)</f>
        <v>0</v>
      </c>
      <c r="J179" s="0" t="n">
        <f aca="false">IFERROR(SUMIFS('2018'!$H:$H,'2018'!$C:$C,B179,'2018'!$F:$F,A179,'2018'!AA:AA,"JRO",'2018'!P:P,"&lt;&gt;")+SUMIFS('2018'!$I:$I,'2018'!$D:$D,B179,'2018'!$F:$F,A179,'2018'!AA:AA,"JRO",'2018'!Q:Q,"&lt;&gt;")+SUMIFS('2018'!$J:$J,'2018'!$E:$E,B179,'2018'!$F:$F,A179,'2018'!AA:AA,"JRO",'2018'!R:R,"&lt;&gt;"), 0)</f>
        <v>0</v>
      </c>
      <c r="K179" s="0" t="n">
        <f aca="false">IFERROR(SUMIFS('2018'!M:M,'2018'!AA:AA,"JRO",'2018'!F:F,A179,'2018'!C:C,B179)+SUMIFS('2018'!P:P,'2018'!AA:AA,"JRO",'2018'!F:F,A179,'2018'!C:C,B179)+SUMIFS('2018'!N:N,'2018'!AA:AA,"JRO",'2018'!F:F,A179,'2018'!D:D,B179)+SUMIFS('2018'!N:N,'2018'!AA:AA,"JRO",'2018'!F:F,A179,'2018'!D:D,B179)+SUMIFS('2018'!O:O,'2018'!AA:AA,"JRO",'2018'!F:F,A179,'2018'!E:E,B179)+SUMIFS('2018'!R:R,'2018'!AA:AA,"JRO",'2018'!F:F,A179,'2018'!E:E,B179), 0)</f>
        <v>0</v>
      </c>
      <c r="L179" s="7" t="n">
        <f aca="false">IFERROR(K179/J179, 0)</f>
        <v>0</v>
      </c>
      <c r="M179" s="0" t="n">
        <f aca="false">IFERROR(SUMIFS('2018'!$H:$H,'2018'!$C:$C,B179,'2018'!$F:$F,A179,'2018'!AA:AA,"NRO",'2018'!P:P,"&lt;&gt;")+SUMIFS('2018'!$I:$I,'2018'!$D:$D,B179,'2018'!$F:$F,A179,'2018'!AA:AA,"NRO",'2018'!Q:Q,"&lt;&gt;")+SUMIFS('2018'!$J:$J,'2018'!$E:$E,B179,'2018'!$F:$F,A179,'2018'!AA:AA,"NRO",'2018'!R:R,"&lt;&gt;"), 0)</f>
        <v>0</v>
      </c>
      <c r="N179" s="0" t="n">
        <f aca="false">IFERROR(SUMIFS('2018'!M:M,'2018'!AA:AA,"NRO",'2018'!F:F,A179,'2018'!C:C,B179)+SUMIFS('2018'!P:P,'2018'!AA:AA,"NRO",'2018'!F:F,A179,'2018'!C:C,B179)+SUMIFS('2018'!N:N,'2018'!AA:AA,"NRO",'2018'!F:F,A179,'2018'!D:D,B179)+SUMIFS('2018'!N:N,'2018'!AA:AA,"NRO",'2018'!F:F,A179,'2018'!D:D,B179)+SUMIFS('2018'!O:O,'2018'!AA:AA,"NRO",'2018'!F:F,A179,'2018'!E:E,B179)+SUMIFS('2018'!R:R,'2018'!AA:AA,"NRO",'2018'!F:F,A179,'2018'!E:E,B179), 0)</f>
        <v>0</v>
      </c>
      <c r="O179" s="7" t="n">
        <f aca="false">IFERROR(N179/M179, 0)</f>
        <v>0</v>
      </c>
      <c r="P179" s="0" t="n">
        <f aca="false">IFERROR(SUMIFS('2018'!$H:$H,'2018'!$C:$C,B179,'2018'!$F:$F,A179,'2018'!AA:AA,"CRO")+SUMIFS('2018'!$I:$I,'2018'!$D:$D,B179,'2018'!$F:$F,A179,'2018'!AA:AA,"CRO")+SUMIFS('2018'!$J:$J,'2018'!$E:$E,B179,'2018'!$F:$F,A179,'2018'!AA:AA,"CRO"), 0)</f>
        <v>0</v>
      </c>
      <c r="Q179" s="0" t="n">
        <f aca="false">IFERROR(SUMIFS('2018'!M:M,'2018'!AA:AA,"CRO",'2018'!F:F,A179,'2018'!C:C,B179)+SUMIFS('2018'!P:P,'2018'!AA:AA,"CRO",'2018'!F:F,A179,'2018'!C:C,B179)+SUMIFS('2018'!N:N,'2018'!AA:AA,"CRO",'2018'!F:F,A179,'2018'!D:D,B179)+SUMIFS('2018'!N:N,'2018'!AA:AA,"CRO",'2018'!F:F,A179,'2018'!D:D,B179)+SUMIFS('2018'!O:O,'2018'!AA:AA,"CRO",'2018'!F:F,A179,'2018'!E:E,B179)+SUMIFS('2018'!R:R,'2018'!AA:AA,"CRO",'2018'!F:F,A179,'2018'!E:E,B179), 0)</f>
        <v>0</v>
      </c>
      <c r="R179" s="7" t="n">
        <f aca="false">IFERROR(Q179/P179, 0)</f>
        <v>0</v>
      </c>
      <c r="S179" s="7" t="n">
        <f aca="false">SUM(V179,Y179,AB179)</f>
        <v>0</v>
      </c>
      <c r="T179" s="7" t="n">
        <f aca="false">SUM(W179,Z179,AC179)</f>
        <v>0</v>
      </c>
      <c r="U179" s="7" t="n">
        <f aca="false">IFERROR(T179/S179, 0)</f>
        <v>0</v>
      </c>
      <c r="V179" s="0" t="n">
        <f aca="false">SUMIFS('2017'!$H:$H,'2017'!$C:$C,B179,'2017'!$F:$F,A179,'2017'!AA:AA,"JRO",'2017'!P:P,"&lt;&gt;")+SUMIFS('2017'!$I:$I,'2017'!$D:$D,B179,'2017'!$F:$F,A179,'2017'!AA:AA,"JRO",'2017'!Q:Q,"&lt;&gt;")+SUMIFS('2017'!$J:$J,'2017'!$E:$E,B179,'2017'!$F:$F,A179,'2017'!AA:AA,"JRO",'2017'!R:R,"&lt;&gt;")</f>
        <v>0</v>
      </c>
      <c r="W179" s="0" t="n">
        <f aca="false">IFERROR(SUMIFS('2017'!M:M,'2017'!AA:AA,"JRO",'2017'!F:F,A179,'2017'!C:C,B179)+SUMIFS('2017'!P:P,'2017'!AA:AA,"JRO",'2017'!F:F,A179,'2017'!C:C,B179)+SUMIFS('2017'!N:N,'2017'!AA:AA,"JRO",'2017'!F:F,A179,'2017'!D:D,B179)+SUMIFS('2017'!N:N,'2017'!AA:AA,"JRO",'2017'!F:F,A179,'2017'!D:D,B179)+SUMIFS('2017'!O:O,'2017'!AA:AA,"JRO",'2017'!F:F,A179,'2017'!E:E,B179)+SUMIFS('2017'!R:R,'2017'!AA:AA,"JRO",'2017'!F:F,A179,'2017'!E:E,B179), 0)</f>
        <v>0</v>
      </c>
      <c r="X179" s="7" t="n">
        <f aca="false">IFERROR(W179/V179, 0)</f>
        <v>0</v>
      </c>
      <c r="Y179" s="0" t="n">
        <f aca="false">IFERROR(SUMIFS('2017'!$H:$H,'2017'!$C:$C,B179,'2017'!$F:$F,A179,'2017'!AA:AA,"NRO",'2017'!P:P,"&lt;&gt;")+SUMIFS('2017'!$I:$I,'2017'!$D:$D,B179,'2017'!$F:$F,A179,'2017'!AA:AA,"NRO",'2017'!Q:Q,"&lt;&gt;")+SUMIFS('2017'!$J:$J,'2017'!$E:$E,B179,'2017'!$F:$F,A179,'2017'!AA:AA,"NRO",'2017'!R:R,"&lt;&gt;"), 0)</f>
        <v>0</v>
      </c>
      <c r="Z179" s="0" t="n">
        <f aca="false">IFERROR(SUMIFS('2017'!M:M,'2017'!AA:AA,"NRO",'2017'!F:F,A179,'2017'!C:C,B179)+SUMIFS('2017'!P:P,'2017'!AA:AA,"NRO",'2017'!F:F,A179,'2017'!C:C,B179)+SUMIFS('2017'!N:N,'2017'!AA:AA,"NRO",'2017'!F:F,A179,'2017'!D:D,B179)+SUMIFS('2017'!N:N,'2017'!AA:AA,"NRO",'2017'!F:F,A179,'2017'!D:D,B179)+SUMIFS('2017'!O:O,'2017'!AA:AA,"NRO",'2017'!F:F,A179,'2017'!E:E,B179)+SUMIFS('2017'!R:R,'2017'!AA:AA,"NRO",'2017'!F:F,A179,'2017'!E:E,B179), 0)</f>
        <v>0</v>
      </c>
      <c r="AA179" s="7" t="n">
        <f aca="false">IFERROR(Z179/Y179, 0)</f>
        <v>0</v>
      </c>
      <c r="AB179" s="0" t="n">
        <f aca="false">IFERROR(SUMIFS('2017'!$H:$H,'2017'!$C:$C,B179,'2017'!$F:$F,A179,'2017'!AA:AA,"CRO",'2017'!P:P,"&lt;&gt;")+SUMIFS('2017'!$I:$I,'2017'!$D:$D,B179,'2017'!$F:$F,A179,'2017'!AA:AA,"CRO",'2017'!Q:Q,"&lt;&gt;")+SUMIFS('2017'!$J:$J,'2017'!$E:$E,B179,'2017'!$F:$F,A179,'2017'!AA:AA,"CRO",'2017'!R:R,"&lt;&gt;"), 0)</f>
        <v>0</v>
      </c>
      <c r="AC179" s="0" t="n">
        <f aca="false">IFERROR(SUMIFS('2017'!M:M,'2017'!AA:AA,"CRO",'2017'!F:F,A179,'2017'!C:C,B179)+SUMIFS('2017'!P:P,'2017'!AA:AA,"CRO",'2017'!F:F,A179,'2017'!C:C,B179)+SUMIFS('2017'!N:N,'2017'!AA:AA,"CRO",'2017'!F:F,A179,'2017'!D:D,B179)+SUMIFS('2017'!N:N,'2017'!AA:AA,"CRO",'2017'!F:F,A179,'2017'!D:D,B179)+SUMIFS('2017'!O:O,'2017'!AA:AA,"CRO",'2017'!F:F,A179,'2017'!E:E,B179)+SUMIFS('2017'!R:R,'2017'!AA:AA,"CRO",'2017'!F:F,A179,'2017'!E:E,B179), 0)</f>
        <v>0</v>
      </c>
      <c r="AD179" s="0" t="n">
        <f aca="false">IFERROR(AC179/AB179, 0)</f>
        <v>0</v>
      </c>
      <c r="AE179" s="0" t="n">
        <f aca="false">SUM(AH179,AK179,AN179)</f>
        <v>0</v>
      </c>
      <c r="AF179" s="0" t="n">
        <f aca="false">SUM(AI179,AL179,AO179)</f>
        <v>0</v>
      </c>
      <c r="AG179" s="7" t="n">
        <f aca="false">IFERROR(AF179/AE179, 0)</f>
        <v>0</v>
      </c>
      <c r="AH179" s="0" t="n">
        <f aca="false">IFERROR(SUMIFS('2016'!$G:$G,'2016'!F:F,A179,'2016'!C:C,B179,'2016'!D:D,"",'2016'!AA:AA,"JRO",'2016'!L:L,"&lt;&gt;"), 0)</f>
        <v>0</v>
      </c>
      <c r="AI179" s="0" t="n">
        <f aca="false">IFERROR(SUMIFS('2016'!L:L,'2016'!F:F,A179,'2016'!C:C,B179,'2016'!D:D,"",'2016'!AA:AA,"JRO"), 0)</f>
        <v>0</v>
      </c>
      <c r="AJ179" s="7" t="n">
        <f aca="false">IFERROR(AI179/AH179, 0)</f>
        <v>0</v>
      </c>
      <c r="AK179" s="0" t="n">
        <f aca="false">IFERROR(SUMIFS('2016'!$G:$G,'2016'!F:F,A179,'2016'!C:C,B179,'2016'!D:D,"",'2016'!AA:AA,"NRO",'2016'!L:L,"&lt;&gt;"), 0)</f>
        <v>0</v>
      </c>
      <c r="AL179" s="0" t="n">
        <f aca="false">IFERROR(SUMIFS('2016'!L:L,'2016'!F:F,A179,'2016'!C:C,B179,'2016'!D:D,"",'2016'!AA:AA,"NRO"), 0)</f>
        <v>0</v>
      </c>
      <c r="AM179" s="0" t="n">
        <f aca="false">IFERROR(AL179/AK179, 0)</f>
        <v>0</v>
      </c>
      <c r="AN179" s="0" t="n">
        <f aca="false">IFERROR(SUMIFS('2016'!$G:$G,'2016'!F:F,A179,'2016'!C:C,B179,'2016'!D:D,"",'2016'!AA:AA,"CRO",'2016'!L:L,"&lt;&gt;"), 0)</f>
        <v>0</v>
      </c>
      <c r="AO179" s="0" t="n">
        <f aca="false">IFERROR(SUMIFS('2016'!L:L,'2016'!F:F,A179,'2016'!C:C,B179,'2016'!D:D,"",'2016'!AA:AA,"CRO"), 0)</f>
        <v>0</v>
      </c>
      <c r="AP179" s="0" t="n">
        <f aca="false">IFERROR(AO179/AN179, 0)</f>
        <v>0</v>
      </c>
      <c r="AQ179" s="0" t="n">
        <f aca="false">SUM(AT179,AW179,AZ179)</f>
        <v>0</v>
      </c>
      <c r="AR179" s="0" t="n">
        <f aca="false">SUM(AU179,AX179,BA179)</f>
        <v>0</v>
      </c>
      <c r="AS179" s="7" t="n">
        <f aca="false">IFERROR(AR179/AQ179, 0)</f>
        <v>0</v>
      </c>
      <c r="AT179" s="0" t="n">
        <f aca="false">IFERROR(SUMIFS('2015'!$G:$G,'2015'!F:F,A179,'2015'!C:C,B179,'2015'!D:D,"",'2015'!AA:AA,"JRO",'2015'!L:L,"&lt;&gt;"), 0)</f>
        <v>0</v>
      </c>
      <c r="AU179" s="0" t="n">
        <f aca="false">IFERROR(SUMIFS('2015'!L:L,'2015'!F:F,A179,'2015'!C:C,B179,'2015'!D:D,"",'2015'!AA:AA,"JRO"), 0)</f>
        <v>0</v>
      </c>
      <c r="AV179" s="0" t="n">
        <f aca="false">IFERROR(AU179/AT179, 0)</f>
        <v>0</v>
      </c>
      <c r="AW179" s="0" t="n">
        <f aca="false">IFERROR(SUMIFS('2015'!$G:$G,'2015'!F:F,A179,'2015'!C:C,B179,'2015'!D:D,"",'2015'!AA:AA,"NRO",'2015'!L:L,"&lt;&gt;"), 0)</f>
        <v>0</v>
      </c>
      <c r="AX179" s="0" t="n">
        <f aca="false">IFERROR(SUMIFS('2015'!L:L,'2015'!F:F,A179,'2015'!C:C,B179,'2015'!D:D,"",'2015'!AA:AA,"NRO"), 0)</f>
        <v>0</v>
      </c>
      <c r="AY179" s="0" t="n">
        <f aca="false">IFERROR(AX179/AW179, 0)</f>
        <v>0</v>
      </c>
      <c r="AZ179" s="0" t="n">
        <f aca="false">IFERROR(SUMIFS('2015'!$G:$G,'2015'!F:F,A179,'2015'!C:C,B179,'2015'!D:D,"",'2015'!AA:AA,"CRO",'2015'!L:L,"&lt;&gt;"), 0)</f>
        <v>0</v>
      </c>
      <c r="BA179" s="0" t="n">
        <f aca="false">IFERROR(SUMIFS('2015'!L:L,'2015'!F:F,A179,'2015'!C:C,B179,'2015'!D:D,"",'2015'!AA:AA,"CRO"), 0)</f>
        <v>0</v>
      </c>
      <c r="BB179" s="0" t="n">
        <f aca="false">IFERROR(BA179/AZ179, 0)</f>
        <v>0</v>
      </c>
      <c r="BC179" s="0" t="n">
        <f aca="false">SUM(BF179,BI179)</f>
        <v>0</v>
      </c>
      <c r="BD179" s="0" t="n">
        <f aca="false">SUM(BG179,BJ179)</f>
        <v>0</v>
      </c>
      <c r="BE179" s="7" t="n">
        <f aca="false">IFERROR(BD179/BC179, 0)</f>
        <v>0</v>
      </c>
      <c r="BF179" s="0" t="n">
        <f aca="false">IFERROR(SUMIFS('2014'!$G:$G,'2014'!F:F,A179,'2014'!C:C,B179,'2014'!D:D,"",'2014'!AA:AA,"JRO",'2014'!L:L,"&lt;&gt;"), 0)</f>
        <v>0</v>
      </c>
      <c r="BG179" s="0" t="n">
        <f aca="false">IFERROR(SUMIFS('2014'!L:L,'2014'!F:F,A179,'2014'!C:C,B179,'2014'!D:D,"",'2014'!AA:AA,"JRO"), 0)</f>
        <v>0</v>
      </c>
      <c r="BH179" s="7" t="n">
        <f aca="false">IFERROR(BG179/BF179, 0)</f>
        <v>0</v>
      </c>
      <c r="BI179" s="0" t="n">
        <f aca="false">IFERROR(SUMIFS('2014'!$G:$G,'2014'!F:F,A179,'2014'!C:C,B179,'2014'!D:D,"",'2014'!AA:AA,"CRO",'2014'!L:L,"&lt;&gt;"), 0)</f>
        <v>0</v>
      </c>
      <c r="BJ179" s="0" t="n">
        <f aca="false">IFERROR(SUMIFS('2014'!L:L,'2014'!F:F,A179,'2014'!C:C,B179,'2014'!D:D,"",'2014'!AA:AA,"CRO"), 0)</f>
        <v>0</v>
      </c>
      <c r="BK179" s="0" t="n">
        <f aca="false">IFERROR(BJ179/BI179, 0)</f>
        <v>0</v>
      </c>
      <c r="BL179" s="0" t="n">
        <f aca="false">IFERROR(SUMIFS('2013'!$G:$G,'2013'!F:F,A179,'2013'!C:C,B179,'2013'!D:D,"",'2013'!AA:AA,"JRO",'2013'!L:L,"&lt;&gt;"), 0)</f>
        <v>0</v>
      </c>
      <c r="BM179" s="0" t="n">
        <f aca="false">IFERROR(SUMIFS('2013'!L:L,'2013'!F:F,A179,'2013'!C:C,B179,'2013'!D:D,"",'2013'!AA:AA,"JRO"), 0)</f>
        <v>0</v>
      </c>
      <c r="BN179" s="0" t="n">
        <f aca="false">IFERROR(BM179/BL179, 0)</f>
        <v>0</v>
      </c>
      <c r="BO179" s="0" t="n">
        <f aca="false">IFERROR(SUMIFS('2012'!$G:$G,'2012'!F:F,A179,'2012'!C:C,B179,'2012'!D:D,"",'2012'!AA:AA,"JRO",'2012'!L:L,"&lt;&gt;"), 0)</f>
        <v>0</v>
      </c>
      <c r="BP179" s="0" t="n">
        <f aca="false">IFERROR(SUMIFS('2012'!L:L,'2012'!F:F,A179,'2012'!C:C,B179,'2012'!D:D,"",'2012'!AA:AA,"JRO"), 0)</f>
        <v>0</v>
      </c>
      <c r="BQ179" s="0" t="n">
        <f aca="false">IFERROR(BP179/BO179, 0)</f>
        <v>0</v>
      </c>
      <c r="BR179" s="0" t="n">
        <f aca="false">IFERROR(SUMIFS('2011'!$G:$G,'2011'!F:F,A179,'2011'!C:C,B179,'2011'!D:D,"",'2011'!AA:AA,"JRO",'2011'!L:L,"&lt;&gt;"), 0)</f>
        <v>0</v>
      </c>
      <c r="BS179" s="0" t="n">
        <f aca="false">IFERROR(SUMIFS('2011'!L:L,'2011'!F:F,A179,'2011'!C:C,B179,'2011'!D:D,"",'2011'!AA:AA,"JRO"), 0)</f>
        <v>0</v>
      </c>
      <c r="BT179" s="7" t="n">
        <f aca="false">IFERROR(BS179/BR179, 0)</f>
        <v>0</v>
      </c>
      <c r="BU179" s="0" t="n">
        <f aca="false">IFERROR(SUMIFS('2010'!$G:$G,'2010'!F:F,A179,'2010'!C:C,B179,'2010'!D:D,"",'2010'!AA:AA,"JRO",'2010'!L:L,"&lt;&gt;"), 0)</f>
        <v>0</v>
      </c>
      <c r="BV179" s="0" t="n">
        <f aca="false">IFERROR(SUMIFS('2010'!L:L,'2010'!F:F,A179,'2010'!C:C,B179,'2010'!D:D,"",'2010'!AA:AA,"JRO"), 0)</f>
        <v>0</v>
      </c>
      <c r="BW179" s="7" t="n">
        <f aca="false">IFERROR(BV179/BU179, 0)</f>
        <v>0</v>
      </c>
      <c r="BX179" s="0" t="n">
        <f aca="false">IFERROR(SUMIFS('2009'!$G:$G,'2009'!F:F,A179,'2009'!C:C,B179,'2009'!D:D,"",'2009'!AA:AA,"JRO",'2009'!L:L,"&lt;&gt;"), 0)</f>
        <v>0</v>
      </c>
      <c r="BY179" s="0" t="n">
        <f aca="false">IFERROR(SUMIFS('2009'!L:L,'2009'!F:F,A179,'2009'!C:C,B179,'2009'!D:D,"",'2009'!AA:AA,"JRO"), 0)</f>
        <v>0</v>
      </c>
      <c r="BZ179" s="7" t="n">
        <f aca="false">IFERROR(BY179/BX179, 0)</f>
        <v>0</v>
      </c>
    </row>
    <row r="180" customFormat="false" ht="15" hidden="false" customHeight="false" outlineLevel="0" collapsed="false">
      <c r="A180" s="0" t="s">
        <v>99</v>
      </c>
      <c r="B180" s="13" t="s">
        <v>82</v>
      </c>
      <c r="C180" s="56" t="n">
        <f aca="false">IFERROR(AVERAGEIFS(I180:BZ180,I$2:BZ$2,"JRO escorts per deportee",I180:BZ180,"&lt;&gt;0"), 0)</f>
        <v>0</v>
      </c>
      <c r="D180" s="13" t="n">
        <f aca="false">IFERROR(AVERAGEIFS(I180:BZ180,I$2:BZ$2,"NRO escorts per deportee",I180:BZ180,"&lt;&gt;0"), 0)</f>
        <v>0</v>
      </c>
      <c r="E180" s="13" t="n">
        <f aca="false">IFERROR(AVERAGEIFS(I180:BZ180,I$2:BZ$2,"CRO escorts per deportee",I180:BZ180,"&lt;&gt;0"), 0)</f>
        <v>0</v>
      </c>
      <c r="G180" s="0" t="n">
        <f aca="false">SUM(J180,M180,P180)</f>
        <v>0</v>
      </c>
      <c r="H180" s="0" t="n">
        <f aca="false">SUM(K180,N180,Q180)</f>
        <v>0</v>
      </c>
      <c r="I180" s="7" t="n">
        <f aca="false">IFERROR(H180/G180, 0)</f>
        <v>0</v>
      </c>
      <c r="J180" s="0" t="n">
        <f aca="false">IFERROR(SUMIFS('2018'!$H:$H,'2018'!$C:$C,B180,'2018'!$F:$F,A180,'2018'!AA:AA,"JRO",'2018'!P:P,"&lt;&gt;")+SUMIFS('2018'!$I:$I,'2018'!$D:$D,B180,'2018'!$F:$F,A180,'2018'!AA:AA,"JRO",'2018'!Q:Q,"&lt;&gt;")+SUMIFS('2018'!$J:$J,'2018'!$E:$E,B180,'2018'!$F:$F,A180,'2018'!AA:AA,"JRO",'2018'!R:R,"&lt;&gt;"), 0)</f>
        <v>0</v>
      </c>
      <c r="K180" s="0" t="n">
        <f aca="false">IFERROR(SUMIFS('2018'!M:M,'2018'!AA:AA,"JRO",'2018'!F:F,A180,'2018'!C:C,B180)+SUMIFS('2018'!P:P,'2018'!AA:AA,"JRO",'2018'!F:F,A180,'2018'!C:C,B180)+SUMIFS('2018'!N:N,'2018'!AA:AA,"JRO",'2018'!F:F,A180,'2018'!D:D,B180)+SUMIFS('2018'!N:N,'2018'!AA:AA,"JRO",'2018'!F:F,A180,'2018'!D:D,B180)+SUMIFS('2018'!O:O,'2018'!AA:AA,"JRO",'2018'!F:F,A180,'2018'!E:E,B180)+SUMIFS('2018'!R:R,'2018'!AA:AA,"JRO",'2018'!F:F,A180,'2018'!E:E,B180), 0)</f>
        <v>0</v>
      </c>
      <c r="L180" s="7" t="n">
        <f aca="false">IFERROR(K180/J180, 0)</f>
        <v>0</v>
      </c>
      <c r="M180" s="0" t="n">
        <f aca="false">IFERROR(SUMIFS('2018'!$H:$H,'2018'!$C:$C,B180,'2018'!$F:$F,A180,'2018'!AA:AA,"NRO",'2018'!P:P,"&lt;&gt;")+SUMIFS('2018'!$I:$I,'2018'!$D:$D,B180,'2018'!$F:$F,A180,'2018'!AA:AA,"NRO",'2018'!Q:Q,"&lt;&gt;")+SUMIFS('2018'!$J:$J,'2018'!$E:$E,B180,'2018'!$F:$F,A180,'2018'!AA:AA,"NRO",'2018'!R:R,"&lt;&gt;"), 0)</f>
        <v>0</v>
      </c>
      <c r="N180" s="0" t="n">
        <f aca="false">IFERROR(SUMIFS('2018'!M:M,'2018'!AA:AA,"NRO",'2018'!F:F,A180,'2018'!C:C,B180)+SUMIFS('2018'!P:P,'2018'!AA:AA,"NRO",'2018'!F:F,A180,'2018'!C:C,B180)+SUMIFS('2018'!N:N,'2018'!AA:AA,"NRO",'2018'!F:F,A180,'2018'!D:D,B180)+SUMIFS('2018'!N:N,'2018'!AA:AA,"NRO",'2018'!F:F,A180,'2018'!D:D,B180)+SUMIFS('2018'!O:O,'2018'!AA:AA,"NRO",'2018'!F:F,A180,'2018'!E:E,B180)+SUMIFS('2018'!R:R,'2018'!AA:AA,"NRO",'2018'!F:F,A180,'2018'!E:E,B180), 0)</f>
        <v>0</v>
      </c>
      <c r="O180" s="7" t="n">
        <f aca="false">IFERROR(N180/M180, 0)</f>
        <v>0</v>
      </c>
      <c r="P180" s="0" t="n">
        <f aca="false">IFERROR(SUMIFS('2018'!$H:$H,'2018'!$C:$C,B180,'2018'!$F:$F,A180,'2018'!AA:AA,"CRO")+SUMIFS('2018'!$I:$I,'2018'!$D:$D,B180,'2018'!$F:$F,A180,'2018'!AA:AA,"CRO")+SUMIFS('2018'!$J:$J,'2018'!$E:$E,B180,'2018'!$F:$F,A180,'2018'!AA:AA,"CRO"), 0)</f>
        <v>0</v>
      </c>
      <c r="Q180" s="0" t="n">
        <f aca="false">IFERROR(SUMIFS('2018'!M:M,'2018'!AA:AA,"CRO",'2018'!F:F,A180,'2018'!C:C,B180)+SUMIFS('2018'!P:P,'2018'!AA:AA,"CRO",'2018'!F:F,A180,'2018'!C:C,B180)+SUMIFS('2018'!N:N,'2018'!AA:AA,"CRO",'2018'!F:F,A180,'2018'!D:D,B180)+SUMIFS('2018'!N:N,'2018'!AA:AA,"CRO",'2018'!F:F,A180,'2018'!D:D,B180)+SUMIFS('2018'!O:O,'2018'!AA:AA,"CRO",'2018'!F:F,A180,'2018'!E:E,B180)+SUMIFS('2018'!R:R,'2018'!AA:AA,"CRO",'2018'!F:F,A180,'2018'!E:E,B180), 0)</f>
        <v>0</v>
      </c>
      <c r="R180" s="7" t="n">
        <f aca="false">IFERROR(Q180/P180, 0)</f>
        <v>0</v>
      </c>
      <c r="S180" s="7" t="n">
        <f aca="false">SUM(V180,Y180,AB180)</f>
        <v>0</v>
      </c>
      <c r="T180" s="7" t="n">
        <f aca="false">SUM(W180,Z180,AC180)</f>
        <v>0</v>
      </c>
      <c r="U180" s="7" t="n">
        <f aca="false">IFERROR(T180/S180, 0)</f>
        <v>0</v>
      </c>
      <c r="V180" s="0" t="n">
        <f aca="false">SUMIFS('2017'!$H:$H,'2017'!$C:$C,B180,'2017'!$F:$F,A180,'2017'!AA:AA,"JRO",'2017'!P:P,"&lt;&gt;")+SUMIFS('2017'!$I:$I,'2017'!$D:$D,B180,'2017'!$F:$F,A180,'2017'!AA:AA,"JRO",'2017'!Q:Q,"&lt;&gt;")+SUMIFS('2017'!$J:$J,'2017'!$E:$E,B180,'2017'!$F:$F,A180,'2017'!AA:AA,"JRO",'2017'!R:R,"&lt;&gt;")</f>
        <v>0</v>
      </c>
      <c r="W180" s="0" t="n">
        <f aca="false">IFERROR(SUMIFS('2017'!M:M,'2017'!AA:AA,"JRO",'2017'!F:F,A180,'2017'!C:C,B180)+SUMIFS('2017'!P:P,'2017'!AA:AA,"JRO",'2017'!F:F,A180,'2017'!C:C,B180)+SUMIFS('2017'!N:N,'2017'!AA:AA,"JRO",'2017'!F:F,A180,'2017'!D:D,B180)+SUMIFS('2017'!N:N,'2017'!AA:AA,"JRO",'2017'!F:F,A180,'2017'!D:D,B180)+SUMIFS('2017'!O:O,'2017'!AA:AA,"JRO",'2017'!F:F,A180,'2017'!E:E,B180)+SUMIFS('2017'!R:R,'2017'!AA:AA,"JRO",'2017'!F:F,A180,'2017'!E:E,B180), 0)</f>
        <v>0</v>
      </c>
      <c r="X180" s="7" t="n">
        <f aca="false">IFERROR(W180/V180, 0)</f>
        <v>0</v>
      </c>
      <c r="Y180" s="0" t="n">
        <f aca="false">IFERROR(SUMIFS('2017'!$H:$H,'2017'!$C:$C,B180,'2017'!$F:$F,A180,'2017'!AA:AA,"NRO",'2017'!P:P,"&lt;&gt;")+SUMIFS('2017'!$I:$I,'2017'!$D:$D,B180,'2017'!$F:$F,A180,'2017'!AA:AA,"NRO",'2017'!Q:Q,"&lt;&gt;")+SUMIFS('2017'!$J:$J,'2017'!$E:$E,B180,'2017'!$F:$F,A180,'2017'!AA:AA,"NRO",'2017'!R:R,"&lt;&gt;"), 0)</f>
        <v>0</v>
      </c>
      <c r="Z180" s="0" t="n">
        <f aca="false">IFERROR(SUMIFS('2017'!M:M,'2017'!AA:AA,"NRO",'2017'!F:F,A180,'2017'!C:C,B180)+SUMIFS('2017'!P:P,'2017'!AA:AA,"NRO",'2017'!F:F,A180,'2017'!C:C,B180)+SUMIFS('2017'!N:N,'2017'!AA:AA,"NRO",'2017'!F:F,A180,'2017'!D:D,B180)+SUMIFS('2017'!N:N,'2017'!AA:AA,"NRO",'2017'!F:F,A180,'2017'!D:D,B180)+SUMIFS('2017'!O:O,'2017'!AA:AA,"NRO",'2017'!F:F,A180,'2017'!E:E,B180)+SUMIFS('2017'!R:R,'2017'!AA:AA,"NRO",'2017'!F:F,A180,'2017'!E:E,B180), 0)</f>
        <v>0</v>
      </c>
      <c r="AA180" s="7" t="n">
        <f aca="false">IFERROR(Z180/Y180, 0)</f>
        <v>0</v>
      </c>
      <c r="AB180" s="0" t="n">
        <f aca="false">IFERROR(SUMIFS('2017'!$H:$H,'2017'!$C:$C,B180,'2017'!$F:$F,A180,'2017'!AA:AA,"CRO",'2017'!P:P,"&lt;&gt;")+SUMIFS('2017'!$I:$I,'2017'!$D:$D,B180,'2017'!$F:$F,A180,'2017'!AA:AA,"CRO",'2017'!Q:Q,"&lt;&gt;")+SUMIFS('2017'!$J:$J,'2017'!$E:$E,B180,'2017'!$F:$F,A180,'2017'!AA:AA,"CRO",'2017'!R:R,"&lt;&gt;"), 0)</f>
        <v>0</v>
      </c>
      <c r="AC180" s="0" t="n">
        <f aca="false">IFERROR(SUMIFS('2017'!M:M,'2017'!AA:AA,"CRO",'2017'!F:F,A180,'2017'!C:C,B180)+SUMIFS('2017'!P:P,'2017'!AA:AA,"CRO",'2017'!F:F,A180,'2017'!C:C,B180)+SUMIFS('2017'!N:N,'2017'!AA:AA,"CRO",'2017'!F:F,A180,'2017'!D:D,B180)+SUMIFS('2017'!N:N,'2017'!AA:AA,"CRO",'2017'!F:F,A180,'2017'!D:D,B180)+SUMIFS('2017'!O:O,'2017'!AA:AA,"CRO",'2017'!F:F,A180,'2017'!E:E,B180)+SUMIFS('2017'!R:R,'2017'!AA:AA,"CRO",'2017'!F:F,A180,'2017'!E:E,B180), 0)</f>
        <v>0</v>
      </c>
      <c r="AD180" s="0" t="n">
        <f aca="false">IFERROR(AC180/AB180, 0)</f>
        <v>0</v>
      </c>
      <c r="AE180" s="0" t="n">
        <f aca="false">SUM(AH180,AK180,AN180)</f>
        <v>0</v>
      </c>
      <c r="AF180" s="0" t="n">
        <f aca="false">SUM(AI180,AL180,AO180)</f>
        <v>0</v>
      </c>
      <c r="AG180" s="7" t="n">
        <f aca="false">IFERROR(AF180/AE180, 0)</f>
        <v>0</v>
      </c>
      <c r="AH180" s="0" t="n">
        <f aca="false">IFERROR(SUMIFS('2016'!$G:$G,'2016'!F:F,A180,'2016'!C:C,B180,'2016'!D:D,"",'2016'!AA:AA,"JRO",'2016'!L:L,"&lt;&gt;"), 0)</f>
        <v>0</v>
      </c>
      <c r="AI180" s="0" t="n">
        <f aca="false">IFERROR(SUMIFS('2016'!L:L,'2016'!F:F,A180,'2016'!C:C,B180,'2016'!D:D,"",'2016'!AA:AA,"JRO"), 0)</f>
        <v>0</v>
      </c>
      <c r="AJ180" s="7" t="n">
        <f aca="false">IFERROR(AI180/AH180, 0)</f>
        <v>0</v>
      </c>
      <c r="AK180" s="0" t="n">
        <f aca="false">IFERROR(SUMIFS('2016'!$G:$G,'2016'!F:F,A180,'2016'!C:C,B180,'2016'!D:D,"",'2016'!AA:AA,"NRO",'2016'!L:L,"&lt;&gt;"), 0)</f>
        <v>0</v>
      </c>
      <c r="AL180" s="0" t="n">
        <f aca="false">IFERROR(SUMIFS('2016'!L:L,'2016'!F:F,A180,'2016'!C:C,B180,'2016'!D:D,"",'2016'!AA:AA,"NRO"), 0)</f>
        <v>0</v>
      </c>
      <c r="AM180" s="0" t="n">
        <f aca="false">IFERROR(AL180/AK180, 0)</f>
        <v>0</v>
      </c>
      <c r="AN180" s="0" t="n">
        <f aca="false">IFERROR(SUMIFS('2016'!$G:$G,'2016'!F:F,A180,'2016'!C:C,B180,'2016'!D:D,"",'2016'!AA:AA,"CRO",'2016'!L:L,"&lt;&gt;"), 0)</f>
        <v>0</v>
      </c>
      <c r="AO180" s="0" t="n">
        <f aca="false">IFERROR(SUMIFS('2016'!L:L,'2016'!F:F,A180,'2016'!C:C,B180,'2016'!D:D,"",'2016'!AA:AA,"CRO"), 0)</f>
        <v>0</v>
      </c>
      <c r="AP180" s="0" t="n">
        <f aca="false">IFERROR(AO180/AN180, 0)</f>
        <v>0</v>
      </c>
      <c r="AQ180" s="0" t="n">
        <f aca="false">SUM(AT180,AW180,AZ180)</f>
        <v>0</v>
      </c>
      <c r="AR180" s="0" t="n">
        <f aca="false">SUM(AU180,AX180,BA180)</f>
        <v>0</v>
      </c>
      <c r="AS180" s="7" t="n">
        <f aca="false">IFERROR(AR180/AQ180, 0)</f>
        <v>0</v>
      </c>
      <c r="AT180" s="0" t="n">
        <f aca="false">IFERROR(SUMIFS('2015'!$G:$G,'2015'!F:F,A180,'2015'!C:C,B180,'2015'!D:D,"",'2015'!AA:AA,"JRO",'2015'!L:L,"&lt;&gt;"), 0)</f>
        <v>0</v>
      </c>
      <c r="AU180" s="0" t="n">
        <f aca="false">IFERROR(SUMIFS('2015'!L:L,'2015'!F:F,A180,'2015'!C:C,B180,'2015'!D:D,"",'2015'!AA:AA,"JRO"), 0)</f>
        <v>0</v>
      </c>
      <c r="AV180" s="0" t="n">
        <f aca="false">IFERROR(AU180/AT180, 0)</f>
        <v>0</v>
      </c>
      <c r="AW180" s="0" t="n">
        <f aca="false">IFERROR(SUMIFS('2015'!$G:$G,'2015'!F:F,A180,'2015'!C:C,B180,'2015'!D:D,"",'2015'!AA:AA,"NRO",'2015'!L:L,"&lt;&gt;"), 0)</f>
        <v>0</v>
      </c>
      <c r="AX180" s="0" t="n">
        <f aca="false">IFERROR(SUMIFS('2015'!L:L,'2015'!F:F,A180,'2015'!C:C,B180,'2015'!D:D,"",'2015'!AA:AA,"NRO"), 0)</f>
        <v>0</v>
      </c>
      <c r="AY180" s="0" t="n">
        <f aca="false">IFERROR(AX180/AW180, 0)</f>
        <v>0</v>
      </c>
      <c r="AZ180" s="0" t="n">
        <f aca="false">IFERROR(SUMIFS('2015'!$G:$G,'2015'!F:F,A180,'2015'!C:C,B180,'2015'!D:D,"",'2015'!AA:AA,"CRO",'2015'!L:L,"&lt;&gt;"), 0)</f>
        <v>0</v>
      </c>
      <c r="BA180" s="0" t="n">
        <f aca="false">IFERROR(SUMIFS('2015'!L:L,'2015'!F:F,A180,'2015'!C:C,B180,'2015'!D:D,"",'2015'!AA:AA,"CRO"), 0)</f>
        <v>0</v>
      </c>
      <c r="BB180" s="0" t="n">
        <f aca="false">IFERROR(BA180/AZ180, 0)</f>
        <v>0</v>
      </c>
      <c r="BC180" s="0" t="n">
        <f aca="false">SUM(BF180,BI180)</f>
        <v>0</v>
      </c>
      <c r="BD180" s="0" t="n">
        <f aca="false">SUM(BG180,BJ180)</f>
        <v>0</v>
      </c>
      <c r="BE180" s="7" t="n">
        <f aca="false">IFERROR(BD180/BC180, 0)</f>
        <v>0</v>
      </c>
      <c r="BF180" s="0" t="n">
        <f aca="false">IFERROR(SUMIFS('2014'!$G:$G,'2014'!F:F,A180,'2014'!C:C,B180,'2014'!D:D,"",'2014'!AA:AA,"JRO",'2014'!L:L,"&lt;&gt;"), 0)</f>
        <v>0</v>
      </c>
      <c r="BG180" s="0" t="n">
        <f aca="false">IFERROR(SUMIFS('2014'!L:L,'2014'!F:F,A180,'2014'!C:C,B180,'2014'!D:D,"",'2014'!AA:AA,"JRO"), 0)</f>
        <v>0</v>
      </c>
      <c r="BH180" s="7" t="n">
        <f aca="false">IFERROR(BG180/BF180, 0)</f>
        <v>0</v>
      </c>
      <c r="BI180" s="0" t="n">
        <f aca="false">IFERROR(SUMIFS('2014'!$G:$G,'2014'!F:F,A180,'2014'!C:C,B180,'2014'!D:D,"",'2014'!AA:AA,"CRO",'2014'!L:L,"&lt;&gt;"), 0)</f>
        <v>0</v>
      </c>
      <c r="BJ180" s="0" t="n">
        <f aca="false">IFERROR(SUMIFS('2014'!L:L,'2014'!F:F,A180,'2014'!C:C,B180,'2014'!D:D,"",'2014'!AA:AA,"CRO"), 0)</f>
        <v>0</v>
      </c>
      <c r="BK180" s="0" t="n">
        <f aca="false">IFERROR(BJ180/BI180, 0)</f>
        <v>0</v>
      </c>
      <c r="BL180" s="0" t="n">
        <f aca="false">IFERROR(SUMIFS('2013'!$G:$G,'2013'!F:F,A180,'2013'!C:C,B180,'2013'!D:D,"",'2013'!AA:AA,"JRO",'2013'!L:L,"&lt;&gt;"), 0)</f>
        <v>0</v>
      </c>
      <c r="BM180" s="0" t="n">
        <f aca="false">IFERROR(SUMIFS('2013'!L:L,'2013'!F:F,A180,'2013'!C:C,B180,'2013'!D:D,"",'2013'!AA:AA,"JRO"), 0)</f>
        <v>0</v>
      </c>
      <c r="BN180" s="0" t="n">
        <f aca="false">IFERROR(BM180/BL180, 0)</f>
        <v>0</v>
      </c>
      <c r="BO180" s="0" t="n">
        <f aca="false">IFERROR(SUMIFS('2012'!$G:$G,'2012'!F:F,A180,'2012'!C:C,B180,'2012'!D:D,"",'2012'!AA:AA,"JRO",'2012'!L:L,"&lt;&gt;"), 0)</f>
        <v>0</v>
      </c>
      <c r="BP180" s="0" t="n">
        <f aca="false">IFERROR(SUMIFS('2012'!L:L,'2012'!F:F,A180,'2012'!C:C,B180,'2012'!D:D,"",'2012'!AA:AA,"JRO"), 0)</f>
        <v>0</v>
      </c>
      <c r="BQ180" s="0" t="n">
        <f aca="false">IFERROR(BP180/BO180, 0)</f>
        <v>0</v>
      </c>
      <c r="BR180" s="0" t="n">
        <f aca="false">IFERROR(SUMIFS('2011'!$G:$G,'2011'!F:F,A180,'2011'!C:C,B180,'2011'!D:D,"",'2011'!AA:AA,"JRO",'2011'!L:L,"&lt;&gt;"), 0)</f>
        <v>0</v>
      </c>
      <c r="BS180" s="0" t="n">
        <f aca="false">IFERROR(SUMIFS('2011'!L:L,'2011'!F:F,A180,'2011'!C:C,B180,'2011'!D:D,"",'2011'!AA:AA,"JRO"), 0)</f>
        <v>0</v>
      </c>
      <c r="BT180" s="7" t="n">
        <f aca="false">IFERROR(BS180/BR180, 0)</f>
        <v>0</v>
      </c>
      <c r="BU180" s="0" t="n">
        <f aca="false">IFERROR(SUMIFS('2010'!$G:$G,'2010'!F:F,A180,'2010'!C:C,B180,'2010'!D:D,"",'2010'!AA:AA,"JRO",'2010'!L:L,"&lt;&gt;"), 0)</f>
        <v>0</v>
      </c>
      <c r="BV180" s="0" t="n">
        <f aca="false">IFERROR(SUMIFS('2010'!L:L,'2010'!F:F,A180,'2010'!C:C,B180,'2010'!D:D,"",'2010'!AA:AA,"JRO"), 0)</f>
        <v>0</v>
      </c>
      <c r="BW180" s="7" t="n">
        <f aca="false">IFERROR(BV180/BU180, 0)</f>
        <v>0</v>
      </c>
      <c r="BX180" s="0" t="n">
        <f aca="false">IFERROR(SUMIFS('2009'!$G:$G,'2009'!F:F,A180,'2009'!C:C,B180,'2009'!D:D,"",'2009'!AA:AA,"JRO",'2009'!L:L,"&lt;&gt;"), 0)</f>
        <v>0</v>
      </c>
      <c r="BY180" s="0" t="n">
        <f aca="false">IFERROR(SUMIFS('2009'!L:L,'2009'!F:F,A180,'2009'!C:C,B180,'2009'!D:D,"",'2009'!AA:AA,"JRO"), 0)</f>
        <v>0</v>
      </c>
      <c r="BZ180" s="7" t="n">
        <f aca="false">IFERROR(BY180/BX180, 0)</f>
        <v>0</v>
      </c>
    </row>
    <row r="181" customFormat="false" ht="15" hidden="false" customHeight="false" outlineLevel="0" collapsed="false">
      <c r="A181" s="0" t="s">
        <v>99</v>
      </c>
      <c r="B181" s="16" t="s">
        <v>85</v>
      </c>
      <c r="C181" s="56" t="n">
        <f aca="false">IFERROR(AVERAGEIFS(I181:BZ181,I$2:BZ$2,"JRO escorts per deportee",I181:BZ181,"&lt;&gt;0"), 0)</f>
        <v>0</v>
      </c>
      <c r="D181" s="13" t="n">
        <f aca="false">IFERROR(AVERAGEIFS(I181:BZ181,I$2:BZ$2,"NRO escorts per deportee",I181:BZ181,"&lt;&gt;0"), 0)</f>
        <v>0</v>
      </c>
      <c r="E181" s="13" t="n">
        <f aca="false">IFERROR(AVERAGEIFS(I181:BZ181,I$2:BZ$2,"CRO escorts per deportee",I181:BZ181,"&lt;&gt;0"), 0)</f>
        <v>0</v>
      </c>
      <c r="G181" s="0" t="n">
        <f aca="false">SUM(J181,M181,P181)</f>
        <v>0</v>
      </c>
      <c r="H181" s="0" t="n">
        <f aca="false">SUM(K181,N181,Q181)</f>
        <v>0</v>
      </c>
      <c r="I181" s="7" t="n">
        <f aca="false">IFERROR(H181/G181, 0)</f>
        <v>0</v>
      </c>
      <c r="J181" s="0" t="n">
        <f aca="false">IFERROR(SUMIFS('2018'!$H:$H,'2018'!$C:$C,B181,'2018'!$F:$F,A181,'2018'!AA:AA,"JRO",'2018'!P:P,"&lt;&gt;")+SUMIFS('2018'!$I:$I,'2018'!$D:$D,B181,'2018'!$F:$F,A181,'2018'!AA:AA,"JRO",'2018'!Q:Q,"&lt;&gt;")+SUMIFS('2018'!$J:$J,'2018'!$E:$E,B181,'2018'!$F:$F,A181,'2018'!AA:AA,"JRO",'2018'!R:R,"&lt;&gt;"), 0)</f>
        <v>0</v>
      </c>
      <c r="K181" s="0" t="n">
        <f aca="false">IFERROR(SUMIFS('2018'!M:M,'2018'!AA:AA,"JRO",'2018'!F:F,A181,'2018'!C:C,B181)+SUMIFS('2018'!P:P,'2018'!AA:AA,"JRO",'2018'!F:F,A181,'2018'!C:C,B181)+SUMIFS('2018'!N:N,'2018'!AA:AA,"JRO",'2018'!F:F,A181,'2018'!D:D,B181)+SUMIFS('2018'!N:N,'2018'!AA:AA,"JRO",'2018'!F:F,A181,'2018'!D:D,B181)+SUMIFS('2018'!O:O,'2018'!AA:AA,"JRO",'2018'!F:F,A181,'2018'!E:E,B181)+SUMIFS('2018'!R:R,'2018'!AA:AA,"JRO",'2018'!F:F,A181,'2018'!E:E,B181), 0)</f>
        <v>0</v>
      </c>
      <c r="L181" s="7" t="n">
        <f aca="false">IFERROR(K181/J181, 0)</f>
        <v>0</v>
      </c>
      <c r="M181" s="0" t="n">
        <f aca="false">IFERROR(SUMIFS('2018'!$H:$H,'2018'!$C:$C,B181,'2018'!$F:$F,A181,'2018'!AA:AA,"NRO",'2018'!P:P,"&lt;&gt;")+SUMIFS('2018'!$I:$I,'2018'!$D:$D,B181,'2018'!$F:$F,A181,'2018'!AA:AA,"NRO",'2018'!Q:Q,"&lt;&gt;")+SUMIFS('2018'!$J:$J,'2018'!$E:$E,B181,'2018'!$F:$F,A181,'2018'!AA:AA,"NRO",'2018'!R:R,"&lt;&gt;"), 0)</f>
        <v>0</v>
      </c>
      <c r="N181" s="0" t="n">
        <f aca="false">IFERROR(SUMIFS('2018'!M:M,'2018'!AA:AA,"NRO",'2018'!F:F,A181,'2018'!C:C,B181)+SUMIFS('2018'!P:P,'2018'!AA:AA,"NRO",'2018'!F:F,A181,'2018'!C:C,B181)+SUMIFS('2018'!N:N,'2018'!AA:AA,"NRO",'2018'!F:F,A181,'2018'!D:D,B181)+SUMIFS('2018'!N:N,'2018'!AA:AA,"NRO",'2018'!F:F,A181,'2018'!D:D,B181)+SUMIFS('2018'!O:O,'2018'!AA:AA,"NRO",'2018'!F:F,A181,'2018'!E:E,B181)+SUMIFS('2018'!R:R,'2018'!AA:AA,"NRO",'2018'!F:F,A181,'2018'!E:E,B181), 0)</f>
        <v>0</v>
      </c>
      <c r="O181" s="7" t="n">
        <f aca="false">IFERROR(N181/M181, 0)</f>
        <v>0</v>
      </c>
      <c r="P181" s="0" t="n">
        <f aca="false">IFERROR(SUMIFS('2018'!$H:$H,'2018'!$C:$C,B181,'2018'!$F:$F,A181,'2018'!AA:AA,"CRO")+SUMIFS('2018'!$I:$I,'2018'!$D:$D,B181,'2018'!$F:$F,A181,'2018'!AA:AA,"CRO")+SUMIFS('2018'!$J:$J,'2018'!$E:$E,B181,'2018'!$F:$F,A181,'2018'!AA:AA,"CRO"), 0)</f>
        <v>0</v>
      </c>
      <c r="Q181" s="0" t="n">
        <f aca="false">IFERROR(SUMIFS('2018'!M:M,'2018'!AA:AA,"CRO",'2018'!F:F,A181,'2018'!C:C,B181)+SUMIFS('2018'!P:P,'2018'!AA:AA,"CRO",'2018'!F:F,A181,'2018'!C:C,B181)+SUMIFS('2018'!N:N,'2018'!AA:AA,"CRO",'2018'!F:F,A181,'2018'!D:D,B181)+SUMIFS('2018'!N:N,'2018'!AA:AA,"CRO",'2018'!F:F,A181,'2018'!D:D,B181)+SUMIFS('2018'!O:O,'2018'!AA:AA,"CRO",'2018'!F:F,A181,'2018'!E:E,B181)+SUMIFS('2018'!R:R,'2018'!AA:AA,"CRO",'2018'!F:F,A181,'2018'!E:E,B181), 0)</f>
        <v>0</v>
      </c>
      <c r="R181" s="7" t="n">
        <f aca="false">IFERROR(Q181/P181, 0)</f>
        <v>0</v>
      </c>
      <c r="S181" s="7" t="n">
        <f aca="false">SUM(V181,Y181,AB181)</f>
        <v>0</v>
      </c>
      <c r="T181" s="7" t="n">
        <f aca="false">SUM(W181,Z181,AC181)</f>
        <v>0</v>
      </c>
      <c r="U181" s="7" t="n">
        <f aca="false">IFERROR(T181/S181, 0)</f>
        <v>0</v>
      </c>
      <c r="V181" s="0" t="n">
        <f aca="false">SUMIFS('2017'!$H:$H,'2017'!$C:$C,B181,'2017'!$F:$F,A181,'2017'!AA:AA,"JRO",'2017'!P:P,"&lt;&gt;")+SUMIFS('2017'!$I:$I,'2017'!$D:$D,B181,'2017'!$F:$F,A181,'2017'!AA:AA,"JRO",'2017'!Q:Q,"&lt;&gt;")+SUMIFS('2017'!$J:$J,'2017'!$E:$E,B181,'2017'!$F:$F,A181,'2017'!AA:AA,"JRO",'2017'!R:R,"&lt;&gt;")</f>
        <v>0</v>
      </c>
      <c r="W181" s="0" t="n">
        <f aca="false">IFERROR(SUMIFS('2017'!M:M,'2017'!AA:AA,"JRO",'2017'!F:F,A181,'2017'!C:C,B181)+SUMIFS('2017'!P:P,'2017'!AA:AA,"JRO",'2017'!F:F,A181,'2017'!C:C,B181)+SUMIFS('2017'!N:N,'2017'!AA:AA,"JRO",'2017'!F:F,A181,'2017'!D:D,B181)+SUMIFS('2017'!N:N,'2017'!AA:AA,"JRO",'2017'!F:F,A181,'2017'!D:D,B181)+SUMIFS('2017'!O:O,'2017'!AA:AA,"JRO",'2017'!F:F,A181,'2017'!E:E,B181)+SUMIFS('2017'!R:R,'2017'!AA:AA,"JRO",'2017'!F:F,A181,'2017'!E:E,B181), 0)</f>
        <v>0</v>
      </c>
      <c r="X181" s="7" t="n">
        <f aca="false">IFERROR(W181/V181, 0)</f>
        <v>0</v>
      </c>
      <c r="Y181" s="0" t="n">
        <f aca="false">IFERROR(SUMIFS('2017'!$H:$H,'2017'!$C:$C,B181,'2017'!$F:$F,A181,'2017'!AA:AA,"NRO",'2017'!P:P,"&lt;&gt;")+SUMIFS('2017'!$I:$I,'2017'!$D:$D,B181,'2017'!$F:$F,A181,'2017'!AA:AA,"NRO",'2017'!Q:Q,"&lt;&gt;")+SUMIFS('2017'!$J:$J,'2017'!$E:$E,B181,'2017'!$F:$F,A181,'2017'!AA:AA,"NRO",'2017'!R:R,"&lt;&gt;"), 0)</f>
        <v>0</v>
      </c>
      <c r="Z181" s="0" t="n">
        <f aca="false">IFERROR(SUMIFS('2017'!M:M,'2017'!AA:AA,"NRO",'2017'!F:F,A181,'2017'!C:C,B181)+SUMIFS('2017'!P:P,'2017'!AA:AA,"NRO",'2017'!F:F,A181,'2017'!C:C,B181)+SUMIFS('2017'!N:N,'2017'!AA:AA,"NRO",'2017'!F:F,A181,'2017'!D:D,B181)+SUMIFS('2017'!N:N,'2017'!AA:AA,"NRO",'2017'!F:F,A181,'2017'!D:D,B181)+SUMIFS('2017'!O:O,'2017'!AA:AA,"NRO",'2017'!F:F,A181,'2017'!E:E,B181)+SUMIFS('2017'!R:R,'2017'!AA:AA,"NRO",'2017'!F:F,A181,'2017'!E:E,B181), 0)</f>
        <v>0</v>
      </c>
      <c r="AA181" s="7" t="n">
        <f aca="false">IFERROR(Z181/Y181, 0)</f>
        <v>0</v>
      </c>
      <c r="AB181" s="0" t="n">
        <f aca="false">IFERROR(SUMIFS('2017'!$H:$H,'2017'!$C:$C,B181,'2017'!$F:$F,A181,'2017'!AA:AA,"CRO",'2017'!P:P,"&lt;&gt;")+SUMIFS('2017'!$I:$I,'2017'!$D:$D,B181,'2017'!$F:$F,A181,'2017'!AA:AA,"CRO",'2017'!Q:Q,"&lt;&gt;")+SUMIFS('2017'!$J:$J,'2017'!$E:$E,B181,'2017'!$F:$F,A181,'2017'!AA:AA,"CRO",'2017'!R:R,"&lt;&gt;"), 0)</f>
        <v>0</v>
      </c>
      <c r="AC181" s="0" t="n">
        <f aca="false">IFERROR(SUMIFS('2017'!M:M,'2017'!AA:AA,"CRO",'2017'!F:F,A181,'2017'!C:C,B181)+SUMIFS('2017'!P:P,'2017'!AA:AA,"CRO",'2017'!F:F,A181,'2017'!C:C,B181)+SUMIFS('2017'!N:N,'2017'!AA:AA,"CRO",'2017'!F:F,A181,'2017'!D:D,B181)+SUMIFS('2017'!N:N,'2017'!AA:AA,"CRO",'2017'!F:F,A181,'2017'!D:D,B181)+SUMIFS('2017'!O:O,'2017'!AA:AA,"CRO",'2017'!F:F,A181,'2017'!E:E,B181)+SUMIFS('2017'!R:R,'2017'!AA:AA,"CRO",'2017'!F:F,A181,'2017'!E:E,B181), 0)</f>
        <v>0</v>
      </c>
      <c r="AD181" s="0" t="n">
        <f aca="false">IFERROR(AC181/AB181, 0)</f>
        <v>0</v>
      </c>
      <c r="AE181" s="0" t="n">
        <f aca="false">SUM(AH181,AK181,AN181)</f>
        <v>0</v>
      </c>
      <c r="AF181" s="0" t="n">
        <f aca="false">SUM(AI181,AL181,AO181)</f>
        <v>0</v>
      </c>
      <c r="AG181" s="7" t="n">
        <f aca="false">IFERROR(AF181/AE181, 0)</f>
        <v>0</v>
      </c>
      <c r="AH181" s="0" t="n">
        <f aca="false">IFERROR(SUMIFS('2016'!$G:$G,'2016'!F:F,A181,'2016'!C:C,B181,'2016'!D:D,"",'2016'!AA:AA,"JRO",'2016'!L:L,"&lt;&gt;"), 0)</f>
        <v>0</v>
      </c>
      <c r="AI181" s="0" t="n">
        <f aca="false">IFERROR(SUMIFS('2016'!L:L,'2016'!F:F,A181,'2016'!C:C,B181,'2016'!D:D,"",'2016'!AA:AA,"JRO"), 0)</f>
        <v>0</v>
      </c>
      <c r="AJ181" s="7" t="n">
        <f aca="false">IFERROR(AI181/AH181, 0)</f>
        <v>0</v>
      </c>
      <c r="AK181" s="0" t="n">
        <f aca="false">IFERROR(SUMIFS('2016'!$G:$G,'2016'!F:F,A181,'2016'!C:C,B181,'2016'!D:D,"",'2016'!AA:AA,"NRO",'2016'!L:L,"&lt;&gt;"), 0)</f>
        <v>0</v>
      </c>
      <c r="AL181" s="0" t="n">
        <f aca="false">IFERROR(SUMIFS('2016'!L:L,'2016'!F:F,A181,'2016'!C:C,B181,'2016'!D:D,"",'2016'!AA:AA,"NRO"), 0)</f>
        <v>0</v>
      </c>
      <c r="AM181" s="0" t="n">
        <f aca="false">IFERROR(AL181/AK181, 0)</f>
        <v>0</v>
      </c>
      <c r="AN181" s="0" t="n">
        <f aca="false">IFERROR(SUMIFS('2016'!$G:$G,'2016'!F:F,A181,'2016'!C:C,B181,'2016'!D:D,"",'2016'!AA:AA,"CRO",'2016'!L:L,"&lt;&gt;"), 0)</f>
        <v>0</v>
      </c>
      <c r="AO181" s="0" t="n">
        <f aca="false">IFERROR(SUMIFS('2016'!L:L,'2016'!F:F,A181,'2016'!C:C,B181,'2016'!D:D,"",'2016'!AA:AA,"CRO"), 0)</f>
        <v>0</v>
      </c>
      <c r="AP181" s="0" t="n">
        <f aca="false">IFERROR(AO181/AN181, 0)</f>
        <v>0</v>
      </c>
      <c r="AQ181" s="0" t="n">
        <f aca="false">SUM(AT181,AW181,AZ181)</f>
        <v>0</v>
      </c>
      <c r="AR181" s="0" t="n">
        <f aca="false">SUM(AU181,AX181,BA181)</f>
        <v>0</v>
      </c>
      <c r="AS181" s="7" t="n">
        <f aca="false">IFERROR(AR181/AQ181, 0)</f>
        <v>0</v>
      </c>
      <c r="AT181" s="0" t="n">
        <f aca="false">IFERROR(SUMIFS('2015'!$G:$G,'2015'!F:F,A181,'2015'!C:C,B181,'2015'!D:D,"",'2015'!AA:AA,"JRO",'2015'!L:L,"&lt;&gt;"), 0)</f>
        <v>0</v>
      </c>
      <c r="AU181" s="0" t="n">
        <f aca="false">IFERROR(SUMIFS('2015'!L:L,'2015'!F:F,A181,'2015'!C:C,B181,'2015'!D:D,"",'2015'!AA:AA,"JRO"), 0)</f>
        <v>0</v>
      </c>
      <c r="AV181" s="0" t="n">
        <f aca="false">IFERROR(AU181/AT181, 0)</f>
        <v>0</v>
      </c>
      <c r="AW181" s="0" t="n">
        <f aca="false">IFERROR(SUMIFS('2015'!$G:$G,'2015'!F:F,A181,'2015'!C:C,B181,'2015'!D:D,"",'2015'!AA:AA,"NRO",'2015'!L:L,"&lt;&gt;"), 0)</f>
        <v>0</v>
      </c>
      <c r="AX181" s="0" t="n">
        <f aca="false">IFERROR(SUMIFS('2015'!L:L,'2015'!F:F,A181,'2015'!C:C,B181,'2015'!D:D,"",'2015'!AA:AA,"NRO"), 0)</f>
        <v>0</v>
      </c>
      <c r="AY181" s="0" t="n">
        <f aca="false">IFERROR(AX181/AW181, 0)</f>
        <v>0</v>
      </c>
      <c r="AZ181" s="0" t="n">
        <f aca="false">IFERROR(SUMIFS('2015'!$G:$G,'2015'!F:F,A181,'2015'!C:C,B181,'2015'!D:D,"",'2015'!AA:AA,"CRO",'2015'!L:L,"&lt;&gt;"), 0)</f>
        <v>0</v>
      </c>
      <c r="BA181" s="0" t="n">
        <f aca="false">IFERROR(SUMIFS('2015'!L:L,'2015'!F:F,A181,'2015'!C:C,B181,'2015'!D:D,"",'2015'!AA:AA,"CRO"), 0)</f>
        <v>0</v>
      </c>
      <c r="BB181" s="0" t="n">
        <f aca="false">IFERROR(BA181/AZ181, 0)</f>
        <v>0</v>
      </c>
      <c r="BC181" s="0" t="n">
        <f aca="false">SUM(BF181,BI181)</f>
        <v>0</v>
      </c>
      <c r="BD181" s="0" t="n">
        <f aca="false">SUM(BG181,BJ181)</f>
        <v>0</v>
      </c>
      <c r="BE181" s="7" t="n">
        <f aca="false">IFERROR(BD181/BC181, 0)</f>
        <v>0</v>
      </c>
      <c r="BF181" s="0" t="n">
        <f aca="false">IFERROR(SUMIFS('2014'!$G:$G,'2014'!F:F,A181,'2014'!C:C,B181,'2014'!D:D,"",'2014'!AA:AA,"JRO",'2014'!L:L,"&lt;&gt;"), 0)</f>
        <v>0</v>
      </c>
      <c r="BG181" s="0" t="n">
        <f aca="false">IFERROR(SUMIFS('2014'!L:L,'2014'!F:F,A181,'2014'!C:C,B181,'2014'!D:D,"",'2014'!AA:AA,"JRO"), 0)</f>
        <v>0</v>
      </c>
      <c r="BH181" s="7" t="n">
        <f aca="false">IFERROR(BG181/BF181, 0)</f>
        <v>0</v>
      </c>
      <c r="BI181" s="0" t="n">
        <f aca="false">IFERROR(SUMIFS('2014'!$G:$G,'2014'!F:F,A181,'2014'!C:C,B181,'2014'!D:D,"",'2014'!AA:AA,"CRO",'2014'!L:L,"&lt;&gt;"), 0)</f>
        <v>0</v>
      </c>
      <c r="BJ181" s="0" t="n">
        <f aca="false">IFERROR(SUMIFS('2014'!L:L,'2014'!F:F,A181,'2014'!C:C,B181,'2014'!D:D,"",'2014'!AA:AA,"CRO"), 0)</f>
        <v>0</v>
      </c>
      <c r="BK181" s="0" t="n">
        <f aca="false">IFERROR(BJ181/BI181, 0)</f>
        <v>0</v>
      </c>
      <c r="BL181" s="0" t="n">
        <f aca="false">IFERROR(SUMIFS('2013'!$G:$G,'2013'!F:F,A181,'2013'!C:C,B181,'2013'!D:D,"",'2013'!AA:AA,"JRO",'2013'!L:L,"&lt;&gt;"), 0)</f>
        <v>0</v>
      </c>
      <c r="BM181" s="0" t="n">
        <f aca="false">IFERROR(SUMIFS('2013'!L:L,'2013'!F:F,A181,'2013'!C:C,B181,'2013'!D:D,"",'2013'!AA:AA,"JRO"), 0)</f>
        <v>0</v>
      </c>
      <c r="BN181" s="0" t="n">
        <f aca="false">IFERROR(BM181/BL181, 0)</f>
        <v>0</v>
      </c>
      <c r="BO181" s="0" t="n">
        <f aca="false">IFERROR(SUMIFS('2012'!$G:$G,'2012'!F:F,A181,'2012'!C:C,B181,'2012'!D:D,"",'2012'!AA:AA,"JRO",'2012'!L:L,"&lt;&gt;"), 0)</f>
        <v>0</v>
      </c>
      <c r="BP181" s="0" t="n">
        <f aca="false">IFERROR(SUMIFS('2012'!L:L,'2012'!F:F,A181,'2012'!C:C,B181,'2012'!D:D,"",'2012'!AA:AA,"JRO"), 0)</f>
        <v>0</v>
      </c>
      <c r="BQ181" s="0" t="n">
        <f aca="false">IFERROR(BP181/BO181, 0)</f>
        <v>0</v>
      </c>
      <c r="BR181" s="0" t="n">
        <f aca="false">IFERROR(SUMIFS('2011'!$G:$G,'2011'!F:F,A181,'2011'!C:C,B181,'2011'!D:D,"",'2011'!AA:AA,"JRO",'2011'!L:L,"&lt;&gt;"), 0)</f>
        <v>0</v>
      </c>
      <c r="BS181" s="0" t="n">
        <f aca="false">IFERROR(SUMIFS('2011'!L:L,'2011'!F:F,A181,'2011'!C:C,B181,'2011'!D:D,"",'2011'!AA:AA,"JRO"), 0)</f>
        <v>0</v>
      </c>
      <c r="BT181" s="7" t="n">
        <f aca="false">IFERROR(BS181/BR181, 0)</f>
        <v>0</v>
      </c>
      <c r="BU181" s="0" t="n">
        <f aca="false">IFERROR(SUMIFS('2010'!$G:$G,'2010'!F:F,A181,'2010'!C:C,B181,'2010'!D:D,"",'2010'!AA:AA,"JRO",'2010'!L:L,"&lt;&gt;"), 0)</f>
        <v>0</v>
      </c>
      <c r="BV181" s="0" t="n">
        <f aca="false">IFERROR(SUMIFS('2010'!L:L,'2010'!F:F,A181,'2010'!C:C,B181,'2010'!D:D,"",'2010'!AA:AA,"JRO"), 0)</f>
        <v>0</v>
      </c>
      <c r="BW181" s="7" t="n">
        <f aca="false">IFERROR(BV181/BU181, 0)</f>
        <v>0</v>
      </c>
      <c r="BX181" s="0" t="n">
        <f aca="false">IFERROR(SUMIFS('2009'!$G:$G,'2009'!F:F,A181,'2009'!C:C,B181,'2009'!D:D,"",'2009'!AA:AA,"JRO",'2009'!L:L,"&lt;&gt;"), 0)</f>
        <v>0</v>
      </c>
      <c r="BY181" s="0" t="n">
        <f aca="false">IFERROR(SUMIFS('2009'!L:L,'2009'!F:F,A181,'2009'!C:C,B181,'2009'!D:D,"",'2009'!AA:AA,"JRO"), 0)</f>
        <v>0</v>
      </c>
      <c r="BZ181" s="7" t="n">
        <f aca="false">IFERROR(BY181/BX181, 0)</f>
        <v>0</v>
      </c>
    </row>
    <row r="182" customFormat="false" ht="15" hidden="false" customHeight="false" outlineLevel="0" collapsed="false">
      <c r="A182" s="0" t="s">
        <v>99</v>
      </c>
      <c r="B182" s="17" t="s">
        <v>72</v>
      </c>
      <c r="C182" s="56" t="n">
        <f aca="false">IFERROR(AVERAGEIFS(I182:BZ182,I$2:BZ$2,"JRO escorts per deportee",I182:BZ182,"&lt;&gt;0"), 0)</f>
        <v>0</v>
      </c>
      <c r="D182" s="13" t="n">
        <f aca="false">IFERROR(AVERAGEIFS(I182:BZ182,I$2:BZ$2,"NRO escorts per deportee",I182:BZ182,"&lt;&gt;0"), 0)</f>
        <v>0</v>
      </c>
      <c r="E182" s="13" t="n">
        <f aca="false">IFERROR(AVERAGEIFS(I182:BZ182,I$2:BZ$2,"CRO escorts per deportee",I182:BZ182,"&lt;&gt;0"), 0)</f>
        <v>0</v>
      </c>
      <c r="G182" s="0" t="n">
        <f aca="false">SUM(J182,M182,P182)</f>
        <v>0</v>
      </c>
      <c r="H182" s="0" t="n">
        <f aca="false">SUM(K182,N182,Q182)</f>
        <v>0</v>
      </c>
      <c r="I182" s="7" t="n">
        <f aca="false">IFERROR(H182/G182, 0)</f>
        <v>0</v>
      </c>
      <c r="J182" s="0" t="n">
        <f aca="false">IFERROR(SUMIFS('2018'!$H:$H,'2018'!$C:$C,B182,'2018'!$F:$F,A182,'2018'!AA:AA,"JRO",'2018'!P:P,"&lt;&gt;")+SUMIFS('2018'!$I:$I,'2018'!$D:$D,B182,'2018'!$F:$F,A182,'2018'!AA:AA,"JRO",'2018'!Q:Q,"&lt;&gt;")+SUMIFS('2018'!$J:$J,'2018'!$E:$E,B182,'2018'!$F:$F,A182,'2018'!AA:AA,"JRO",'2018'!R:R,"&lt;&gt;"), 0)</f>
        <v>0</v>
      </c>
      <c r="K182" s="0" t="n">
        <f aca="false">IFERROR(SUMIFS('2018'!M:M,'2018'!AA:AA,"JRO",'2018'!F:F,A182,'2018'!C:C,B182)+SUMIFS('2018'!P:P,'2018'!AA:AA,"JRO",'2018'!F:F,A182,'2018'!C:C,B182)+SUMIFS('2018'!N:N,'2018'!AA:AA,"JRO",'2018'!F:F,A182,'2018'!D:D,B182)+SUMIFS('2018'!N:N,'2018'!AA:AA,"JRO",'2018'!F:F,A182,'2018'!D:D,B182)+SUMIFS('2018'!O:O,'2018'!AA:AA,"JRO",'2018'!F:F,A182,'2018'!E:E,B182)+SUMIFS('2018'!R:R,'2018'!AA:AA,"JRO",'2018'!F:F,A182,'2018'!E:E,B182), 0)</f>
        <v>0</v>
      </c>
      <c r="L182" s="7" t="n">
        <f aca="false">IFERROR(K182/J182, 0)</f>
        <v>0</v>
      </c>
      <c r="M182" s="0" t="n">
        <f aca="false">IFERROR(SUMIFS('2018'!$H:$H,'2018'!$C:$C,B182,'2018'!$F:$F,A182,'2018'!AA:AA,"NRO",'2018'!P:P,"&lt;&gt;")+SUMIFS('2018'!$I:$I,'2018'!$D:$D,B182,'2018'!$F:$F,A182,'2018'!AA:AA,"NRO",'2018'!Q:Q,"&lt;&gt;")+SUMIFS('2018'!$J:$J,'2018'!$E:$E,B182,'2018'!$F:$F,A182,'2018'!AA:AA,"NRO",'2018'!R:R,"&lt;&gt;"), 0)</f>
        <v>0</v>
      </c>
      <c r="N182" s="0" t="n">
        <f aca="false">IFERROR(SUMIFS('2018'!M:M,'2018'!AA:AA,"NRO",'2018'!F:F,A182,'2018'!C:C,B182)+SUMIFS('2018'!P:P,'2018'!AA:AA,"NRO",'2018'!F:F,A182,'2018'!C:C,B182)+SUMIFS('2018'!N:N,'2018'!AA:AA,"NRO",'2018'!F:F,A182,'2018'!D:D,B182)+SUMIFS('2018'!N:N,'2018'!AA:AA,"NRO",'2018'!F:F,A182,'2018'!D:D,B182)+SUMIFS('2018'!O:O,'2018'!AA:AA,"NRO",'2018'!F:F,A182,'2018'!E:E,B182)+SUMIFS('2018'!R:R,'2018'!AA:AA,"NRO",'2018'!F:F,A182,'2018'!E:E,B182), 0)</f>
        <v>0</v>
      </c>
      <c r="O182" s="7" t="n">
        <f aca="false">IFERROR(N182/M182, 0)</f>
        <v>0</v>
      </c>
      <c r="P182" s="0" t="n">
        <f aca="false">IFERROR(SUMIFS('2018'!$H:$H,'2018'!$C:$C,B182,'2018'!$F:$F,A182,'2018'!AA:AA,"CRO")+SUMIFS('2018'!$I:$I,'2018'!$D:$D,B182,'2018'!$F:$F,A182,'2018'!AA:AA,"CRO")+SUMIFS('2018'!$J:$J,'2018'!$E:$E,B182,'2018'!$F:$F,A182,'2018'!AA:AA,"CRO"), 0)</f>
        <v>0</v>
      </c>
      <c r="Q182" s="0" t="n">
        <f aca="false">IFERROR(SUMIFS('2018'!M:M,'2018'!AA:AA,"CRO",'2018'!F:F,A182,'2018'!C:C,B182)+SUMIFS('2018'!P:P,'2018'!AA:AA,"CRO",'2018'!F:F,A182,'2018'!C:C,B182)+SUMIFS('2018'!N:N,'2018'!AA:AA,"CRO",'2018'!F:F,A182,'2018'!D:D,B182)+SUMIFS('2018'!N:N,'2018'!AA:AA,"CRO",'2018'!F:F,A182,'2018'!D:D,B182)+SUMIFS('2018'!O:O,'2018'!AA:AA,"CRO",'2018'!F:F,A182,'2018'!E:E,B182)+SUMIFS('2018'!R:R,'2018'!AA:AA,"CRO",'2018'!F:F,A182,'2018'!E:E,B182), 0)</f>
        <v>0</v>
      </c>
      <c r="R182" s="7" t="n">
        <f aca="false">IFERROR(Q182/P182, 0)</f>
        <v>0</v>
      </c>
      <c r="S182" s="7" t="n">
        <f aca="false">SUM(V182,Y182,AB182)</f>
        <v>0</v>
      </c>
      <c r="T182" s="7" t="n">
        <f aca="false">SUM(W182,Z182,AC182)</f>
        <v>0</v>
      </c>
      <c r="U182" s="7" t="n">
        <f aca="false">IFERROR(T182/S182, 0)</f>
        <v>0</v>
      </c>
      <c r="V182" s="0" t="n">
        <f aca="false">SUMIFS('2017'!$H:$H,'2017'!$C:$C,B182,'2017'!$F:$F,A182,'2017'!AA:AA,"JRO",'2017'!P:P,"&lt;&gt;")+SUMIFS('2017'!$I:$I,'2017'!$D:$D,B182,'2017'!$F:$F,A182,'2017'!AA:AA,"JRO",'2017'!Q:Q,"&lt;&gt;")+SUMIFS('2017'!$J:$J,'2017'!$E:$E,B182,'2017'!$F:$F,A182,'2017'!AA:AA,"JRO",'2017'!R:R,"&lt;&gt;")</f>
        <v>0</v>
      </c>
      <c r="W182" s="0" t="n">
        <f aca="false">IFERROR(SUMIFS('2017'!M:M,'2017'!AA:AA,"JRO",'2017'!F:F,A182,'2017'!C:C,B182)+SUMIFS('2017'!P:P,'2017'!AA:AA,"JRO",'2017'!F:F,A182,'2017'!C:C,B182)+SUMIFS('2017'!N:N,'2017'!AA:AA,"JRO",'2017'!F:F,A182,'2017'!D:D,B182)+SUMIFS('2017'!N:N,'2017'!AA:AA,"JRO",'2017'!F:F,A182,'2017'!D:D,B182)+SUMIFS('2017'!O:O,'2017'!AA:AA,"JRO",'2017'!F:F,A182,'2017'!E:E,B182)+SUMIFS('2017'!R:R,'2017'!AA:AA,"JRO",'2017'!F:F,A182,'2017'!E:E,B182), 0)</f>
        <v>0</v>
      </c>
      <c r="X182" s="7" t="n">
        <f aca="false">IFERROR(W182/V182, 0)</f>
        <v>0</v>
      </c>
      <c r="Y182" s="0" t="n">
        <f aca="false">IFERROR(SUMIFS('2017'!$H:$H,'2017'!$C:$C,B182,'2017'!$F:$F,A182,'2017'!AA:AA,"NRO",'2017'!P:P,"&lt;&gt;")+SUMIFS('2017'!$I:$I,'2017'!$D:$D,B182,'2017'!$F:$F,A182,'2017'!AA:AA,"NRO",'2017'!Q:Q,"&lt;&gt;")+SUMIFS('2017'!$J:$J,'2017'!$E:$E,B182,'2017'!$F:$F,A182,'2017'!AA:AA,"NRO",'2017'!R:R,"&lt;&gt;"), 0)</f>
        <v>0</v>
      </c>
      <c r="Z182" s="0" t="n">
        <f aca="false">IFERROR(SUMIFS('2017'!M:M,'2017'!AA:AA,"NRO",'2017'!F:F,A182,'2017'!C:C,B182)+SUMIFS('2017'!P:P,'2017'!AA:AA,"NRO",'2017'!F:F,A182,'2017'!C:C,B182)+SUMIFS('2017'!N:N,'2017'!AA:AA,"NRO",'2017'!F:F,A182,'2017'!D:D,B182)+SUMIFS('2017'!N:N,'2017'!AA:AA,"NRO",'2017'!F:F,A182,'2017'!D:D,B182)+SUMIFS('2017'!O:O,'2017'!AA:AA,"NRO",'2017'!F:F,A182,'2017'!E:E,B182)+SUMIFS('2017'!R:R,'2017'!AA:AA,"NRO",'2017'!F:F,A182,'2017'!E:E,B182), 0)</f>
        <v>0</v>
      </c>
      <c r="AA182" s="7" t="n">
        <f aca="false">IFERROR(Z182/Y182, 0)</f>
        <v>0</v>
      </c>
      <c r="AB182" s="0" t="n">
        <f aca="false">IFERROR(SUMIFS('2017'!$H:$H,'2017'!$C:$C,B182,'2017'!$F:$F,A182,'2017'!AA:AA,"CRO",'2017'!P:P,"&lt;&gt;")+SUMIFS('2017'!$I:$I,'2017'!$D:$D,B182,'2017'!$F:$F,A182,'2017'!AA:AA,"CRO",'2017'!Q:Q,"&lt;&gt;")+SUMIFS('2017'!$J:$J,'2017'!$E:$E,B182,'2017'!$F:$F,A182,'2017'!AA:AA,"CRO",'2017'!R:R,"&lt;&gt;"), 0)</f>
        <v>0</v>
      </c>
      <c r="AC182" s="0" t="n">
        <f aca="false">IFERROR(SUMIFS('2017'!M:M,'2017'!AA:AA,"CRO",'2017'!F:F,A182,'2017'!C:C,B182)+SUMIFS('2017'!P:P,'2017'!AA:AA,"CRO",'2017'!F:F,A182,'2017'!C:C,B182)+SUMIFS('2017'!N:N,'2017'!AA:AA,"CRO",'2017'!F:F,A182,'2017'!D:D,B182)+SUMIFS('2017'!N:N,'2017'!AA:AA,"CRO",'2017'!F:F,A182,'2017'!D:D,B182)+SUMIFS('2017'!O:O,'2017'!AA:AA,"CRO",'2017'!F:F,A182,'2017'!E:E,B182)+SUMIFS('2017'!R:R,'2017'!AA:AA,"CRO",'2017'!F:F,A182,'2017'!E:E,B182), 0)</f>
        <v>0</v>
      </c>
      <c r="AD182" s="0" t="n">
        <f aca="false">IFERROR(AC182/AB182, 0)</f>
        <v>0</v>
      </c>
      <c r="AE182" s="0" t="n">
        <f aca="false">SUM(AH182,AK182,AN182)</f>
        <v>0</v>
      </c>
      <c r="AF182" s="0" t="n">
        <f aca="false">SUM(AI182,AL182,AO182)</f>
        <v>0</v>
      </c>
      <c r="AG182" s="7" t="n">
        <f aca="false">IFERROR(AF182/AE182, 0)</f>
        <v>0</v>
      </c>
      <c r="AH182" s="0" t="n">
        <f aca="false">IFERROR(SUMIFS('2016'!$G:$G,'2016'!F:F,A182,'2016'!C:C,B182,'2016'!D:D,"",'2016'!AA:AA,"JRO",'2016'!L:L,"&lt;&gt;"), 0)</f>
        <v>0</v>
      </c>
      <c r="AI182" s="0" t="n">
        <f aca="false">IFERROR(SUMIFS('2016'!L:L,'2016'!F:F,A182,'2016'!C:C,B182,'2016'!D:D,"",'2016'!AA:AA,"JRO"), 0)</f>
        <v>0</v>
      </c>
      <c r="AJ182" s="7" t="n">
        <f aca="false">IFERROR(AI182/AH182, 0)</f>
        <v>0</v>
      </c>
      <c r="AK182" s="0" t="n">
        <f aca="false">IFERROR(SUMIFS('2016'!$G:$G,'2016'!F:F,A182,'2016'!C:C,B182,'2016'!D:D,"",'2016'!AA:AA,"NRO",'2016'!L:L,"&lt;&gt;"), 0)</f>
        <v>0</v>
      </c>
      <c r="AL182" s="0" t="n">
        <f aca="false">IFERROR(SUMIFS('2016'!L:L,'2016'!F:F,A182,'2016'!C:C,B182,'2016'!D:D,"",'2016'!AA:AA,"NRO"), 0)</f>
        <v>0</v>
      </c>
      <c r="AM182" s="0" t="n">
        <f aca="false">IFERROR(AL182/AK182, 0)</f>
        <v>0</v>
      </c>
      <c r="AN182" s="0" t="n">
        <f aca="false">IFERROR(SUMIFS('2016'!$G:$G,'2016'!F:F,A182,'2016'!C:C,B182,'2016'!D:D,"",'2016'!AA:AA,"CRO",'2016'!L:L,"&lt;&gt;"), 0)</f>
        <v>0</v>
      </c>
      <c r="AO182" s="0" t="n">
        <f aca="false">IFERROR(SUMIFS('2016'!L:L,'2016'!F:F,A182,'2016'!C:C,B182,'2016'!D:D,"",'2016'!AA:AA,"CRO"), 0)</f>
        <v>0</v>
      </c>
      <c r="AP182" s="0" t="n">
        <f aca="false">IFERROR(AO182/AN182, 0)</f>
        <v>0</v>
      </c>
      <c r="AQ182" s="0" t="n">
        <f aca="false">SUM(AT182,AW182,AZ182)</f>
        <v>0</v>
      </c>
      <c r="AR182" s="0" t="n">
        <f aca="false">SUM(AU182,AX182,BA182)</f>
        <v>0</v>
      </c>
      <c r="AS182" s="7" t="n">
        <f aca="false">IFERROR(AR182/AQ182, 0)</f>
        <v>0</v>
      </c>
      <c r="AT182" s="0" t="n">
        <f aca="false">IFERROR(SUMIFS('2015'!$G:$G,'2015'!F:F,A182,'2015'!C:C,B182,'2015'!D:D,"",'2015'!AA:AA,"JRO",'2015'!L:L,"&lt;&gt;"), 0)</f>
        <v>0</v>
      </c>
      <c r="AU182" s="0" t="n">
        <f aca="false">IFERROR(SUMIFS('2015'!L:L,'2015'!F:F,A182,'2015'!C:C,B182,'2015'!D:D,"",'2015'!AA:AA,"JRO"), 0)</f>
        <v>0</v>
      </c>
      <c r="AV182" s="0" t="n">
        <f aca="false">IFERROR(AU182/AT182, 0)</f>
        <v>0</v>
      </c>
      <c r="AW182" s="0" t="n">
        <f aca="false">IFERROR(SUMIFS('2015'!$G:$G,'2015'!F:F,A182,'2015'!C:C,B182,'2015'!D:D,"",'2015'!AA:AA,"NRO",'2015'!L:L,"&lt;&gt;"), 0)</f>
        <v>0</v>
      </c>
      <c r="AX182" s="0" t="n">
        <f aca="false">IFERROR(SUMIFS('2015'!L:L,'2015'!F:F,A182,'2015'!C:C,B182,'2015'!D:D,"",'2015'!AA:AA,"NRO"), 0)</f>
        <v>0</v>
      </c>
      <c r="AY182" s="0" t="n">
        <f aca="false">IFERROR(AX182/AW182, 0)</f>
        <v>0</v>
      </c>
      <c r="AZ182" s="0" t="n">
        <f aca="false">IFERROR(SUMIFS('2015'!$G:$G,'2015'!F:F,A182,'2015'!C:C,B182,'2015'!D:D,"",'2015'!AA:AA,"CRO",'2015'!L:L,"&lt;&gt;"), 0)</f>
        <v>0</v>
      </c>
      <c r="BA182" s="0" t="n">
        <f aca="false">IFERROR(SUMIFS('2015'!L:L,'2015'!F:F,A182,'2015'!C:C,B182,'2015'!D:D,"",'2015'!AA:AA,"CRO"), 0)</f>
        <v>0</v>
      </c>
      <c r="BB182" s="0" t="n">
        <f aca="false">IFERROR(BA182/AZ182, 0)</f>
        <v>0</v>
      </c>
      <c r="BC182" s="0" t="n">
        <f aca="false">SUM(BF182,BI182)</f>
        <v>0</v>
      </c>
      <c r="BD182" s="0" t="n">
        <f aca="false">SUM(BG182,BJ182)</f>
        <v>0</v>
      </c>
      <c r="BE182" s="7" t="n">
        <f aca="false">IFERROR(BD182/BC182, 0)</f>
        <v>0</v>
      </c>
      <c r="BF182" s="0" t="n">
        <f aca="false">IFERROR(SUMIFS('2014'!$G:$G,'2014'!F:F,A182,'2014'!C:C,B182,'2014'!D:D,"",'2014'!AA:AA,"JRO",'2014'!L:L,"&lt;&gt;"), 0)</f>
        <v>0</v>
      </c>
      <c r="BG182" s="0" t="n">
        <f aca="false">IFERROR(SUMIFS('2014'!L:L,'2014'!F:F,A182,'2014'!C:C,B182,'2014'!D:D,"",'2014'!AA:AA,"JRO"), 0)</f>
        <v>0</v>
      </c>
      <c r="BH182" s="7" t="n">
        <f aca="false">IFERROR(BG182/BF182, 0)</f>
        <v>0</v>
      </c>
      <c r="BI182" s="0" t="n">
        <f aca="false">IFERROR(SUMIFS('2014'!$G:$G,'2014'!F:F,A182,'2014'!C:C,B182,'2014'!D:D,"",'2014'!AA:AA,"CRO",'2014'!L:L,"&lt;&gt;"), 0)</f>
        <v>0</v>
      </c>
      <c r="BJ182" s="0" t="n">
        <f aca="false">IFERROR(SUMIFS('2014'!L:L,'2014'!F:F,A182,'2014'!C:C,B182,'2014'!D:D,"",'2014'!AA:AA,"CRO"), 0)</f>
        <v>0</v>
      </c>
      <c r="BK182" s="0" t="n">
        <f aca="false">IFERROR(BJ182/BI182, 0)</f>
        <v>0</v>
      </c>
      <c r="BL182" s="0" t="n">
        <f aca="false">IFERROR(SUMIFS('2013'!$G:$G,'2013'!F:F,A182,'2013'!C:C,B182,'2013'!D:D,"",'2013'!AA:AA,"JRO",'2013'!L:L,"&lt;&gt;"), 0)</f>
        <v>0</v>
      </c>
      <c r="BM182" s="0" t="n">
        <f aca="false">IFERROR(SUMIFS('2013'!L:L,'2013'!F:F,A182,'2013'!C:C,B182,'2013'!D:D,"",'2013'!AA:AA,"JRO"), 0)</f>
        <v>0</v>
      </c>
      <c r="BN182" s="0" t="n">
        <f aca="false">IFERROR(BM182/BL182, 0)</f>
        <v>0</v>
      </c>
      <c r="BO182" s="0" t="n">
        <f aca="false">IFERROR(SUMIFS('2012'!$G:$G,'2012'!F:F,A182,'2012'!C:C,B182,'2012'!D:D,"",'2012'!AA:AA,"JRO",'2012'!L:L,"&lt;&gt;"), 0)</f>
        <v>0</v>
      </c>
      <c r="BP182" s="0" t="n">
        <f aca="false">IFERROR(SUMIFS('2012'!L:L,'2012'!F:F,A182,'2012'!C:C,B182,'2012'!D:D,"",'2012'!AA:AA,"JRO"), 0)</f>
        <v>0</v>
      </c>
      <c r="BQ182" s="0" t="n">
        <f aca="false">IFERROR(BP182/BO182, 0)</f>
        <v>0</v>
      </c>
      <c r="BR182" s="0" t="n">
        <f aca="false">IFERROR(SUMIFS('2011'!$G:$G,'2011'!F:F,A182,'2011'!C:C,B182,'2011'!D:D,"",'2011'!AA:AA,"JRO",'2011'!L:L,"&lt;&gt;"), 0)</f>
        <v>0</v>
      </c>
      <c r="BS182" s="0" t="n">
        <f aca="false">IFERROR(SUMIFS('2011'!L:L,'2011'!F:F,A182,'2011'!C:C,B182,'2011'!D:D,"",'2011'!AA:AA,"JRO"), 0)</f>
        <v>0</v>
      </c>
      <c r="BT182" s="7" t="n">
        <f aca="false">IFERROR(BS182/BR182, 0)</f>
        <v>0</v>
      </c>
      <c r="BU182" s="0" t="n">
        <f aca="false">IFERROR(SUMIFS('2010'!$G:$G,'2010'!F:F,A182,'2010'!C:C,B182,'2010'!D:D,"",'2010'!AA:AA,"JRO",'2010'!L:L,"&lt;&gt;"), 0)</f>
        <v>0</v>
      </c>
      <c r="BV182" s="0" t="n">
        <f aca="false">IFERROR(SUMIFS('2010'!L:L,'2010'!F:F,A182,'2010'!C:C,B182,'2010'!D:D,"",'2010'!AA:AA,"JRO"), 0)</f>
        <v>0</v>
      </c>
      <c r="BW182" s="7" t="n">
        <f aca="false">IFERROR(BV182/BU182, 0)</f>
        <v>0</v>
      </c>
      <c r="BX182" s="0" t="n">
        <f aca="false">IFERROR(SUMIFS('2009'!$G:$G,'2009'!F:F,A182,'2009'!C:C,B182,'2009'!D:D,"",'2009'!AA:AA,"JRO",'2009'!L:L,"&lt;&gt;"), 0)</f>
        <v>0</v>
      </c>
      <c r="BY182" s="0" t="n">
        <f aca="false">IFERROR(SUMIFS('2009'!L:L,'2009'!F:F,A182,'2009'!C:C,B182,'2009'!D:D,"",'2009'!AA:AA,"JRO"), 0)</f>
        <v>0</v>
      </c>
      <c r="BZ182" s="7" t="n">
        <f aca="false">IFERROR(BY182/BX182, 0)</f>
        <v>0</v>
      </c>
    </row>
    <row r="183" customFormat="false" ht="15" hidden="false" customHeight="false" outlineLevel="0" collapsed="false">
      <c r="A183" s="0" t="s">
        <v>99</v>
      </c>
      <c r="B183" s="16" t="s">
        <v>73</v>
      </c>
      <c r="C183" s="56" t="n">
        <f aca="false">IFERROR(AVERAGEIFS(I183:BZ183,I$2:BZ$2,"JRO escorts per deportee",I183:BZ183,"&lt;&gt;0"), 0)</f>
        <v>0</v>
      </c>
      <c r="D183" s="13" t="n">
        <f aca="false">IFERROR(AVERAGEIFS(I183:BZ183,I$2:BZ$2,"NRO escorts per deportee",I183:BZ183,"&lt;&gt;0"), 0)</f>
        <v>0</v>
      </c>
      <c r="E183" s="13" t="n">
        <f aca="false">IFERROR(AVERAGEIFS(I183:BZ183,I$2:BZ$2,"CRO escorts per deportee",I183:BZ183,"&lt;&gt;0"), 0)</f>
        <v>0</v>
      </c>
      <c r="G183" s="0" t="n">
        <f aca="false">SUM(J183,M183,P183)</f>
        <v>0</v>
      </c>
      <c r="H183" s="0" t="n">
        <f aca="false">SUM(K183,N183,Q183)</f>
        <v>0</v>
      </c>
      <c r="I183" s="7" t="n">
        <f aca="false">IFERROR(H183/G183, 0)</f>
        <v>0</v>
      </c>
      <c r="J183" s="0" t="n">
        <f aca="false">IFERROR(SUMIFS('2018'!$H:$H,'2018'!$C:$C,B183,'2018'!$F:$F,A183,'2018'!AA:AA,"JRO",'2018'!P:P,"&lt;&gt;")+SUMIFS('2018'!$I:$I,'2018'!$D:$D,B183,'2018'!$F:$F,A183,'2018'!AA:AA,"JRO",'2018'!Q:Q,"&lt;&gt;")+SUMIFS('2018'!$J:$J,'2018'!$E:$E,B183,'2018'!$F:$F,A183,'2018'!AA:AA,"JRO",'2018'!R:R,"&lt;&gt;"), 0)</f>
        <v>0</v>
      </c>
      <c r="K183" s="0" t="n">
        <f aca="false">IFERROR(SUMIFS('2018'!M:M,'2018'!AA:AA,"JRO",'2018'!F:F,A183,'2018'!C:C,B183)+SUMIFS('2018'!P:P,'2018'!AA:AA,"JRO",'2018'!F:F,A183,'2018'!C:C,B183)+SUMIFS('2018'!N:N,'2018'!AA:AA,"JRO",'2018'!F:F,A183,'2018'!D:D,B183)+SUMIFS('2018'!N:N,'2018'!AA:AA,"JRO",'2018'!F:F,A183,'2018'!D:D,B183)+SUMIFS('2018'!O:O,'2018'!AA:AA,"JRO",'2018'!F:F,A183,'2018'!E:E,B183)+SUMIFS('2018'!R:R,'2018'!AA:AA,"JRO",'2018'!F:F,A183,'2018'!E:E,B183), 0)</f>
        <v>0</v>
      </c>
      <c r="L183" s="7" t="n">
        <f aca="false">IFERROR(K183/J183, 0)</f>
        <v>0</v>
      </c>
      <c r="M183" s="0" t="n">
        <f aca="false">IFERROR(SUMIFS('2018'!$H:$H,'2018'!$C:$C,B183,'2018'!$F:$F,A183,'2018'!AA:AA,"NRO",'2018'!P:P,"&lt;&gt;")+SUMIFS('2018'!$I:$I,'2018'!$D:$D,B183,'2018'!$F:$F,A183,'2018'!AA:AA,"NRO",'2018'!Q:Q,"&lt;&gt;")+SUMIFS('2018'!$J:$J,'2018'!$E:$E,B183,'2018'!$F:$F,A183,'2018'!AA:AA,"NRO",'2018'!R:R,"&lt;&gt;"), 0)</f>
        <v>0</v>
      </c>
      <c r="N183" s="0" t="n">
        <f aca="false">IFERROR(SUMIFS('2018'!M:M,'2018'!AA:AA,"NRO",'2018'!F:F,A183,'2018'!C:C,B183)+SUMIFS('2018'!P:P,'2018'!AA:AA,"NRO",'2018'!F:F,A183,'2018'!C:C,B183)+SUMIFS('2018'!N:N,'2018'!AA:AA,"NRO",'2018'!F:F,A183,'2018'!D:D,B183)+SUMIFS('2018'!N:N,'2018'!AA:AA,"NRO",'2018'!F:F,A183,'2018'!D:D,B183)+SUMIFS('2018'!O:O,'2018'!AA:AA,"NRO",'2018'!F:F,A183,'2018'!E:E,B183)+SUMIFS('2018'!R:R,'2018'!AA:AA,"NRO",'2018'!F:F,A183,'2018'!E:E,B183), 0)</f>
        <v>0</v>
      </c>
      <c r="O183" s="7" t="n">
        <f aca="false">IFERROR(N183/M183, 0)</f>
        <v>0</v>
      </c>
      <c r="P183" s="0" t="n">
        <f aca="false">IFERROR(SUMIFS('2018'!$H:$H,'2018'!$C:$C,B183,'2018'!$F:$F,A183,'2018'!AA:AA,"CRO")+SUMIFS('2018'!$I:$I,'2018'!$D:$D,B183,'2018'!$F:$F,A183,'2018'!AA:AA,"CRO")+SUMIFS('2018'!$J:$J,'2018'!$E:$E,B183,'2018'!$F:$F,A183,'2018'!AA:AA,"CRO"), 0)</f>
        <v>0</v>
      </c>
      <c r="Q183" s="0" t="n">
        <f aca="false">IFERROR(SUMIFS('2018'!M:M,'2018'!AA:AA,"CRO",'2018'!F:F,A183,'2018'!C:C,B183)+SUMIFS('2018'!P:P,'2018'!AA:AA,"CRO",'2018'!F:F,A183,'2018'!C:C,B183)+SUMIFS('2018'!N:N,'2018'!AA:AA,"CRO",'2018'!F:F,A183,'2018'!D:D,B183)+SUMIFS('2018'!N:N,'2018'!AA:AA,"CRO",'2018'!F:F,A183,'2018'!D:D,B183)+SUMIFS('2018'!O:O,'2018'!AA:AA,"CRO",'2018'!F:F,A183,'2018'!E:E,B183)+SUMIFS('2018'!R:R,'2018'!AA:AA,"CRO",'2018'!F:F,A183,'2018'!E:E,B183), 0)</f>
        <v>0</v>
      </c>
      <c r="R183" s="7" t="n">
        <f aca="false">IFERROR(Q183/P183, 0)</f>
        <v>0</v>
      </c>
      <c r="S183" s="7" t="n">
        <f aca="false">SUM(V183,Y183,AB183)</f>
        <v>0</v>
      </c>
      <c r="T183" s="7" t="n">
        <f aca="false">SUM(W183,Z183,AC183)</f>
        <v>0</v>
      </c>
      <c r="U183" s="7" t="n">
        <f aca="false">IFERROR(T183/S183, 0)</f>
        <v>0</v>
      </c>
      <c r="V183" s="0" t="n">
        <f aca="false">SUMIFS('2017'!$H:$H,'2017'!$C:$C,B183,'2017'!$F:$F,A183,'2017'!AA:AA,"JRO",'2017'!P:P,"&lt;&gt;")+SUMIFS('2017'!$I:$I,'2017'!$D:$D,B183,'2017'!$F:$F,A183,'2017'!AA:AA,"JRO",'2017'!Q:Q,"&lt;&gt;")+SUMIFS('2017'!$J:$J,'2017'!$E:$E,B183,'2017'!$F:$F,A183,'2017'!AA:AA,"JRO",'2017'!R:R,"&lt;&gt;")</f>
        <v>0</v>
      </c>
      <c r="W183" s="0" t="n">
        <f aca="false">IFERROR(SUMIFS('2017'!M:M,'2017'!AA:AA,"JRO",'2017'!F:F,A183,'2017'!C:C,B183)+SUMIFS('2017'!P:P,'2017'!AA:AA,"JRO",'2017'!F:F,A183,'2017'!C:C,B183)+SUMIFS('2017'!N:N,'2017'!AA:AA,"JRO",'2017'!F:F,A183,'2017'!D:D,B183)+SUMIFS('2017'!N:N,'2017'!AA:AA,"JRO",'2017'!F:F,A183,'2017'!D:D,B183)+SUMIFS('2017'!O:O,'2017'!AA:AA,"JRO",'2017'!F:F,A183,'2017'!E:E,B183)+SUMIFS('2017'!R:R,'2017'!AA:AA,"JRO",'2017'!F:F,A183,'2017'!E:E,B183), 0)</f>
        <v>0</v>
      </c>
      <c r="X183" s="7" t="n">
        <f aca="false">IFERROR(W183/V183, 0)</f>
        <v>0</v>
      </c>
      <c r="Y183" s="0" t="n">
        <f aca="false">IFERROR(SUMIFS('2017'!$H:$H,'2017'!$C:$C,B183,'2017'!$F:$F,A183,'2017'!AA:AA,"NRO",'2017'!P:P,"&lt;&gt;")+SUMIFS('2017'!$I:$I,'2017'!$D:$D,B183,'2017'!$F:$F,A183,'2017'!AA:AA,"NRO",'2017'!Q:Q,"&lt;&gt;")+SUMIFS('2017'!$J:$J,'2017'!$E:$E,B183,'2017'!$F:$F,A183,'2017'!AA:AA,"NRO",'2017'!R:R,"&lt;&gt;"), 0)</f>
        <v>0</v>
      </c>
      <c r="Z183" s="0" t="n">
        <f aca="false">IFERROR(SUMIFS('2017'!M:M,'2017'!AA:AA,"NRO",'2017'!F:F,A183,'2017'!C:C,B183)+SUMIFS('2017'!P:P,'2017'!AA:AA,"NRO",'2017'!F:F,A183,'2017'!C:C,B183)+SUMIFS('2017'!N:N,'2017'!AA:AA,"NRO",'2017'!F:F,A183,'2017'!D:D,B183)+SUMIFS('2017'!N:N,'2017'!AA:AA,"NRO",'2017'!F:F,A183,'2017'!D:D,B183)+SUMIFS('2017'!O:O,'2017'!AA:AA,"NRO",'2017'!F:F,A183,'2017'!E:E,B183)+SUMIFS('2017'!R:R,'2017'!AA:AA,"NRO",'2017'!F:F,A183,'2017'!E:E,B183), 0)</f>
        <v>0</v>
      </c>
      <c r="AA183" s="7" t="n">
        <f aca="false">IFERROR(Z183/Y183, 0)</f>
        <v>0</v>
      </c>
      <c r="AB183" s="0" t="n">
        <f aca="false">IFERROR(SUMIFS('2017'!$H:$H,'2017'!$C:$C,B183,'2017'!$F:$F,A183,'2017'!AA:AA,"CRO",'2017'!P:P,"&lt;&gt;")+SUMIFS('2017'!$I:$I,'2017'!$D:$D,B183,'2017'!$F:$F,A183,'2017'!AA:AA,"CRO",'2017'!Q:Q,"&lt;&gt;")+SUMIFS('2017'!$J:$J,'2017'!$E:$E,B183,'2017'!$F:$F,A183,'2017'!AA:AA,"CRO",'2017'!R:R,"&lt;&gt;"), 0)</f>
        <v>0</v>
      </c>
      <c r="AC183" s="0" t="n">
        <f aca="false">IFERROR(SUMIFS('2017'!M:M,'2017'!AA:AA,"CRO",'2017'!F:F,A183,'2017'!C:C,B183)+SUMIFS('2017'!P:P,'2017'!AA:AA,"CRO",'2017'!F:F,A183,'2017'!C:C,B183)+SUMIFS('2017'!N:N,'2017'!AA:AA,"CRO",'2017'!F:F,A183,'2017'!D:D,B183)+SUMIFS('2017'!N:N,'2017'!AA:AA,"CRO",'2017'!F:F,A183,'2017'!D:D,B183)+SUMIFS('2017'!O:O,'2017'!AA:AA,"CRO",'2017'!F:F,A183,'2017'!E:E,B183)+SUMIFS('2017'!R:R,'2017'!AA:AA,"CRO",'2017'!F:F,A183,'2017'!E:E,B183), 0)</f>
        <v>0</v>
      </c>
      <c r="AD183" s="0" t="n">
        <f aca="false">IFERROR(AC183/AB183, 0)</f>
        <v>0</v>
      </c>
      <c r="AE183" s="0" t="n">
        <f aca="false">SUM(AH183,AK183,AN183)</f>
        <v>0</v>
      </c>
      <c r="AF183" s="0" t="n">
        <f aca="false">SUM(AI183,AL183,AO183)</f>
        <v>0</v>
      </c>
      <c r="AG183" s="7" t="n">
        <f aca="false">IFERROR(AF183/AE183, 0)</f>
        <v>0</v>
      </c>
      <c r="AH183" s="0" t="n">
        <f aca="false">IFERROR(SUMIFS('2016'!$G:$G,'2016'!F:F,A183,'2016'!C:C,B183,'2016'!D:D,"",'2016'!AA:AA,"JRO",'2016'!L:L,"&lt;&gt;"), 0)</f>
        <v>0</v>
      </c>
      <c r="AI183" s="0" t="n">
        <f aca="false">IFERROR(SUMIFS('2016'!L:L,'2016'!F:F,A183,'2016'!C:C,B183,'2016'!D:D,"",'2016'!AA:AA,"JRO"), 0)</f>
        <v>0</v>
      </c>
      <c r="AJ183" s="7" t="n">
        <f aca="false">IFERROR(AI183/AH183, 0)</f>
        <v>0</v>
      </c>
      <c r="AK183" s="0" t="n">
        <f aca="false">IFERROR(SUMIFS('2016'!$G:$G,'2016'!F:F,A183,'2016'!C:C,B183,'2016'!D:D,"",'2016'!AA:AA,"NRO",'2016'!L:L,"&lt;&gt;"), 0)</f>
        <v>0</v>
      </c>
      <c r="AL183" s="0" t="n">
        <f aca="false">IFERROR(SUMIFS('2016'!L:L,'2016'!F:F,A183,'2016'!C:C,B183,'2016'!D:D,"",'2016'!AA:AA,"NRO"), 0)</f>
        <v>0</v>
      </c>
      <c r="AM183" s="0" t="n">
        <f aca="false">IFERROR(AL183/AK183, 0)</f>
        <v>0</v>
      </c>
      <c r="AN183" s="0" t="n">
        <f aca="false">IFERROR(SUMIFS('2016'!$G:$G,'2016'!F:F,A183,'2016'!C:C,B183,'2016'!D:D,"",'2016'!AA:AA,"CRO",'2016'!L:L,"&lt;&gt;"), 0)</f>
        <v>0</v>
      </c>
      <c r="AO183" s="0" t="n">
        <f aca="false">IFERROR(SUMIFS('2016'!L:L,'2016'!F:F,A183,'2016'!C:C,B183,'2016'!D:D,"",'2016'!AA:AA,"CRO"), 0)</f>
        <v>0</v>
      </c>
      <c r="AP183" s="0" t="n">
        <f aca="false">IFERROR(AO183/AN183, 0)</f>
        <v>0</v>
      </c>
      <c r="AQ183" s="0" t="n">
        <f aca="false">SUM(AT183,AW183,AZ183)</f>
        <v>0</v>
      </c>
      <c r="AR183" s="0" t="n">
        <f aca="false">SUM(AU183,AX183,BA183)</f>
        <v>0</v>
      </c>
      <c r="AS183" s="7" t="n">
        <f aca="false">IFERROR(AR183/AQ183, 0)</f>
        <v>0</v>
      </c>
      <c r="AT183" s="0" t="n">
        <f aca="false">IFERROR(SUMIFS('2015'!$G:$G,'2015'!F:F,A183,'2015'!C:C,B183,'2015'!D:D,"",'2015'!AA:AA,"JRO",'2015'!L:L,"&lt;&gt;"), 0)</f>
        <v>0</v>
      </c>
      <c r="AU183" s="0" t="n">
        <f aca="false">IFERROR(SUMIFS('2015'!L:L,'2015'!F:F,A183,'2015'!C:C,B183,'2015'!D:D,"",'2015'!AA:AA,"JRO"), 0)</f>
        <v>0</v>
      </c>
      <c r="AV183" s="0" t="n">
        <f aca="false">IFERROR(AU183/AT183, 0)</f>
        <v>0</v>
      </c>
      <c r="AW183" s="0" t="n">
        <f aca="false">IFERROR(SUMIFS('2015'!$G:$G,'2015'!F:F,A183,'2015'!C:C,B183,'2015'!D:D,"",'2015'!AA:AA,"NRO",'2015'!L:L,"&lt;&gt;"), 0)</f>
        <v>0</v>
      </c>
      <c r="AX183" s="0" t="n">
        <f aca="false">IFERROR(SUMIFS('2015'!L:L,'2015'!F:F,A183,'2015'!C:C,B183,'2015'!D:D,"",'2015'!AA:AA,"NRO"), 0)</f>
        <v>0</v>
      </c>
      <c r="AY183" s="0" t="n">
        <f aca="false">IFERROR(AX183/AW183, 0)</f>
        <v>0</v>
      </c>
      <c r="AZ183" s="0" t="n">
        <f aca="false">IFERROR(SUMIFS('2015'!$G:$G,'2015'!F:F,A183,'2015'!C:C,B183,'2015'!D:D,"",'2015'!AA:AA,"CRO",'2015'!L:L,"&lt;&gt;"), 0)</f>
        <v>0</v>
      </c>
      <c r="BA183" s="0" t="n">
        <f aca="false">IFERROR(SUMIFS('2015'!L:L,'2015'!F:F,A183,'2015'!C:C,B183,'2015'!D:D,"",'2015'!AA:AA,"CRO"), 0)</f>
        <v>0</v>
      </c>
      <c r="BB183" s="0" t="n">
        <f aca="false">IFERROR(BA183/AZ183, 0)</f>
        <v>0</v>
      </c>
      <c r="BC183" s="0" t="n">
        <f aca="false">SUM(BF183,BI183)</f>
        <v>0</v>
      </c>
      <c r="BD183" s="0" t="n">
        <f aca="false">SUM(BG183,BJ183)</f>
        <v>0</v>
      </c>
      <c r="BE183" s="7" t="n">
        <f aca="false">IFERROR(BD183/BC183, 0)</f>
        <v>0</v>
      </c>
      <c r="BF183" s="0" t="n">
        <f aca="false">IFERROR(SUMIFS('2014'!$G:$G,'2014'!F:F,A183,'2014'!C:C,B183,'2014'!D:D,"",'2014'!AA:AA,"JRO",'2014'!L:L,"&lt;&gt;"), 0)</f>
        <v>0</v>
      </c>
      <c r="BG183" s="0" t="n">
        <f aca="false">IFERROR(SUMIFS('2014'!L:L,'2014'!F:F,A183,'2014'!C:C,B183,'2014'!D:D,"",'2014'!AA:AA,"JRO"), 0)</f>
        <v>0</v>
      </c>
      <c r="BH183" s="7" t="n">
        <f aca="false">IFERROR(BG183/BF183, 0)</f>
        <v>0</v>
      </c>
      <c r="BI183" s="0" t="n">
        <f aca="false">IFERROR(SUMIFS('2014'!$G:$G,'2014'!F:F,A183,'2014'!C:C,B183,'2014'!D:D,"",'2014'!AA:AA,"CRO",'2014'!L:L,"&lt;&gt;"), 0)</f>
        <v>0</v>
      </c>
      <c r="BJ183" s="0" t="n">
        <f aca="false">IFERROR(SUMIFS('2014'!L:L,'2014'!F:F,A183,'2014'!C:C,B183,'2014'!D:D,"",'2014'!AA:AA,"CRO"), 0)</f>
        <v>0</v>
      </c>
      <c r="BK183" s="0" t="n">
        <f aca="false">IFERROR(BJ183/BI183, 0)</f>
        <v>0</v>
      </c>
      <c r="BL183" s="0" t="n">
        <f aca="false">IFERROR(SUMIFS('2013'!$G:$G,'2013'!F:F,A183,'2013'!C:C,B183,'2013'!D:D,"",'2013'!AA:AA,"JRO",'2013'!L:L,"&lt;&gt;"), 0)</f>
        <v>0</v>
      </c>
      <c r="BM183" s="0" t="n">
        <f aca="false">IFERROR(SUMIFS('2013'!L:L,'2013'!F:F,A183,'2013'!C:C,B183,'2013'!D:D,"",'2013'!AA:AA,"JRO"), 0)</f>
        <v>0</v>
      </c>
      <c r="BN183" s="0" t="n">
        <f aca="false">IFERROR(BM183/BL183, 0)</f>
        <v>0</v>
      </c>
      <c r="BO183" s="0" t="n">
        <f aca="false">IFERROR(SUMIFS('2012'!$G:$G,'2012'!F:F,A183,'2012'!C:C,B183,'2012'!D:D,"",'2012'!AA:AA,"JRO",'2012'!L:L,"&lt;&gt;"), 0)</f>
        <v>0</v>
      </c>
      <c r="BP183" s="0" t="n">
        <f aca="false">IFERROR(SUMIFS('2012'!L:L,'2012'!F:F,A183,'2012'!C:C,B183,'2012'!D:D,"",'2012'!AA:AA,"JRO"), 0)</f>
        <v>0</v>
      </c>
      <c r="BQ183" s="0" t="n">
        <f aca="false">IFERROR(BP183/BO183, 0)</f>
        <v>0</v>
      </c>
      <c r="BR183" s="0" t="n">
        <f aca="false">IFERROR(SUMIFS('2011'!$G:$G,'2011'!F:F,A183,'2011'!C:C,B183,'2011'!D:D,"",'2011'!AA:AA,"JRO",'2011'!L:L,"&lt;&gt;"), 0)</f>
        <v>0</v>
      </c>
      <c r="BS183" s="0" t="n">
        <f aca="false">IFERROR(SUMIFS('2011'!L:L,'2011'!F:F,A183,'2011'!C:C,B183,'2011'!D:D,"",'2011'!AA:AA,"JRO"), 0)</f>
        <v>0</v>
      </c>
      <c r="BT183" s="7" t="n">
        <f aca="false">IFERROR(BS183/BR183, 0)</f>
        <v>0</v>
      </c>
      <c r="BU183" s="0" t="n">
        <f aca="false">IFERROR(SUMIFS('2010'!$G:$G,'2010'!F:F,A183,'2010'!C:C,B183,'2010'!D:D,"",'2010'!AA:AA,"JRO",'2010'!L:L,"&lt;&gt;"), 0)</f>
        <v>0</v>
      </c>
      <c r="BV183" s="0" t="n">
        <f aca="false">IFERROR(SUMIFS('2010'!L:L,'2010'!F:F,A183,'2010'!C:C,B183,'2010'!D:D,"",'2010'!AA:AA,"JRO"), 0)</f>
        <v>0</v>
      </c>
      <c r="BW183" s="7" t="n">
        <f aca="false">IFERROR(BV183/BU183, 0)</f>
        <v>0</v>
      </c>
      <c r="BX183" s="0" t="n">
        <f aca="false">IFERROR(SUMIFS('2009'!$G:$G,'2009'!F:F,A183,'2009'!C:C,B183,'2009'!D:D,"",'2009'!AA:AA,"JRO",'2009'!L:L,"&lt;&gt;"), 0)</f>
        <v>0</v>
      </c>
      <c r="BY183" s="0" t="n">
        <f aca="false">IFERROR(SUMIFS('2009'!L:L,'2009'!F:F,A183,'2009'!C:C,B183,'2009'!D:D,"",'2009'!AA:AA,"JRO"), 0)</f>
        <v>0</v>
      </c>
      <c r="BZ183" s="7" t="n">
        <f aca="false">IFERROR(BY183/BX183, 0)</f>
        <v>0</v>
      </c>
    </row>
    <row r="184" customFormat="false" ht="15" hidden="false" customHeight="false" outlineLevel="0" collapsed="false">
      <c r="A184" s="0" t="s">
        <v>99</v>
      </c>
      <c r="B184" s="13" t="s">
        <v>78</v>
      </c>
      <c r="C184" s="56" t="n">
        <f aca="false">IFERROR(AVERAGEIFS(I184:BZ184,I$2:BZ$2,"JRO escorts per deportee",I184:BZ184,"&lt;&gt;0"), 0)</f>
        <v>0</v>
      </c>
      <c r="D184" s="13" t="n">
        <f aca="false">IFERROR(AVERAGEIFS(I184:BZ184,I$2:BZ$2,"NRO escorts per deportee",I184:BZ184,"&lt;&gt;0"), 0)</f>
        <v>0</v>
      </c>
      <c r="E184" s="13" t="n">
        <f aca="false">IFERROR(AVERAGEIFS(I184:BZ184,I$2:BZ$2,"CRO escorts per deportee",I184:BZ184,"&lt;&gt;0"), 0)</f>
        <v>0</v>
      </c>
      <c r="G184" s="0" t="n">
        <f aca="false">SUM(J184,M184,P184)</f>
        <v>0</v>
      </c>
      <c r="H184" s="0" t="n">
        <f aca="false">SUM(K184,N184,Q184)</f>
        <v>0</v>
      </c>
      <c r="I184" s="7" t="n">
        <f aca="false">IFERROR(H184/G184, 0)</f>
        <v>0</v>
      </c>
      <c r="J184" s="0" t="n">
        <f aca="false">IFERROR(SUMIFS('2018'!$H:$H,'2018'!$C:$C,B184,'2018'!$F:$F,A184,'2018'!AA:AA,"JRO",'2018'!P:P,"&lt;&gt;")+SUMIFS('2018'!$I:$I,'2018'!$D:$D,B184,'2018'!$F:$F,A184,'2018'!AA:AA,"JRO",'2018'!Q:Q,"&lt;&gt;")+SUMIFS('2018'!$J:$J,'2018'!$E:$E,B184,'2018'!$F:$F,A184,'2018'!AA:AA,"JRO",'2018'!R:R,"&lt;&gt;"), 0)</f>
        <v>0</v>
      </c>
      <c r="K184" s="0" t="n">
        <f aca="false">IFERROR(SUMIFS('2018'!M:M,'2018'!AA:AA,"JRO",'2018'!F:F,A184,'2018'!C:C,B184)+SUMIFS('2018'!P:P,'2018'!AA:AA,"JRO",'2018'!F:F,A184,'2018'!C:C,B184)+SUMIFS('2018'!N:N,'2018'!AA:AA,"JRO",'2018'!F:F,A184,'2018'!D:D,B184)+SUMIFS('2018'!N:N,'2018'!AA:AA,"JRO",'2018'!F:F,A184,'2018'!D:D,B184)+SUMIFS('2018'!O:O,'2018'!AA:AA,"JRO",'2018'!F:F,A184,'2018'!E:E,B184)+SUMIFS('2018'!R:R,'2018'!AA:AA,"JRO",'2018'!F:F,A184,'2018'!E:E,B184), 0)</f>
        <v>0</v>
      </c>
      <c r="L184" s="7" t="n">
        <f aca="false">IFERROR(K184/J184, 0)</f>
        <v>0</v>
      </c>
      <c r="M184" s="0" t="n">
        <f aca="false">IFERROR(SUMIFS('2018'!$H:$H,'2018'!$C:$C,B184,'2018'!$F:$F,A184,'2018'!AA:AA,"NRO",'2018'!P:P,"&lt;&gt;")+SUMIFS('2018'!$I:$I,'2018'!$D:$D,B184,'2018'!$F:$F,A184,'2018'!AA:AA,"NRO",'2018'!Q:Q,"&lt;&gt;")+SUMIFS('2018'!$J:$J,'2018'!$E:$E,B184,'2018'!$F:$F,A184,'2018'!AA:AA,"NRO",'2018'!R:R,"&lt;&gt;"), 0)</f>
        <v>0</v>
      </c>
      <c r="N184" s="0" t="n">
        <f aca="false">IFERROR(SUMIFS('2018'!M:M,'2018'!AA:AA,"NRO",'2018'!F:F,A184,'2018'!C:C,B184)+SUMIFS('2018'!P:P,'2018'!AA:AA,"NRO",'2018'!F:F,A184,'2018'!C:C,B184)+SUMIFS('2018'!N:N,'2018'!AA:AA,"NRO",'2018'!F:F,A184,'2018'!D:D,B184)+SUMIFS('2018'!N:N,'2018'!AA:AA,"NRO",'2018'!F:F,A184,'2018'!D:D,B184)+SUMIFS('2018'!O:O,'2018'!AA:AA,"NRO",'2018'!F:F,A184,'2018'!E:E,B184)+SUMIFS('2018'!R:R,'2018'!AA:AA,"NRO",'2018'!F:F,A184,'2018'!E:E,B184), 0)</f>
        <v>0</v>
      </c>
      <c r="O184" s="7" t="n">
        <f aca="false">IFERROR(N184/M184, 0)</f>
        <v>0</v>
      </c>
      <c r="P184" s="0" t="n">
        <f aca="false">IFERROR(SUMIFS('2018'!$H:$H,'2018'!$C:$C,B184,'2018'!$F:$F,A184,'2018'!AA:AA,"CRO")+SUMIFS('2018'!$I:$I,'2018'!$D:$D,B184,'2018'!$F:$F,A184,'2018'!AA:AA,"CRO")+SUMIFS('2018'!$J:$J,'2018'!$E:$E,B184,'2018'!$F:$F,A184,'2018'!AA:AA,"CRO"), 0)</f>
        <v>0</v>
      </c>
      <c r="Q184" s="0" t="n">
        <f aca="false">IFERROR(SUMIFS('2018'!M:M,'2018'!AA:AA,"CRO",'2018'!F:F,A184,'2018'!C:C,B184)+SUMIFS('2018'!P:P,'2018'!AA:AA,"CRO",'2018'!F:F,A184,'2018'!C:C,B184)+SUMIFS('2018'!N:N,'2018'!AA:AA,"CRO",'2018'!F:F,A184,'2018'!D:D,B184)+SUMIFS('2018'!N:N,'2018'!AA:AA,"CRO",'2018'!F:F,A184,'2018'!D:D,B184)+SUMIFS('2018'!O:O,'2018'!AA:AA,"CRO",'2018'!F:F,A184,'2018'!E:E,B184)+SUMIFS('2018'!R:R,'2018'!AA:AA,"CRO",'2018'!F:F,A184,'2018'!E:E,B184), 0)</f>
        <v>0</v>
      </c>
      <c r="R184" s="7" t="n">
        <f aca="false">IFERROR(Q184/P184, 0)</f>
        <v>0</v>
      </c>
      <c r="S184" s="7" t="n">
        <f aca="false">SUM(V184,Y184,AB184)</f>
        <v>0</v>
      </c>
      <c r="T184" s="7" t="n">
        <f aca="false">SUM(W184,Z184,AC184)</f>
        <v>0</v>
      </c>
      <c r="U184" s="7" t="n">
        <f aca="false">IFERROR(T184/S184, 0)</f>
        <v>0</v>
      </c>
      <c r="V184" s="0" t="n">
        <f aca="false">SUMIFS('2017'!$H:$H,'2017'!$C:$C,B184,'2017'!$F:$F,A184,'2017'!AA:AA,"JRO",'2017'!P:P,"&lt;&gt;")+SUMIFS('2017'!$I:$I,'2017'!$D:$D,B184,'2017'!$F:$F,A184,'2017'!AA:AA,"JRO",'2017'!Q:Q,"&lt;&gt;")+SUMIFS('2017'!$J:$J,'2017'!$E:$E,B184,'2017'!$F:$F,A184,'2017'!AA:AA,"JRO",'2017'!R:R,"&lt;&gt;")</f>
        <v>0</v>
      </c>
      <c r="W184" s="0" t="n">
        <f aca="false">IFERROR(SUMIFS('2017'!M:M,'2017'!AA:AA,"JRO",'2017'!F:F,A184,'2017'!C:C,B184)+SUMIFS('2017'!P:P,'2017'!AA:AA,"JRO",'2017'!F:F,A184,'2017'!C:C,B184)+SUMIFS('2017'!N:N,'2017'!AA:AA,"JRO",'2017'!F:F,A184,'2017'!D:D,B184)+SUMIFS('2017'!N:N,'2017'!AA:AA,"JRO",'2017'!F:F,A184,'2017'!D:D,B184)+SUMIFS('2017'!O:O,'2017'!AA:AA,"JRO",'2017'!F:F,A184,'2017'!E:E,B184)+SUMIFS('2017'!R:R,'2017'!AA:AA,"JRO",'2017'!F:F,A184,'2017'!E:E,B184), 0)</f>
        <v>0</v>
      </c>
      <c r="X184" s="7" t="n">
        <f aca="false">IFERROR(W184/V184, 0)</f>
        <v>0</v>
      </c>
      <c r="Y184" s="0" t="n">
        <f aca="false">IFERROR(SUMIFS('2017'!$H:$H,'2017'!$C:$C,B184,'2017'!$F:$F,A184,'2017'!AA:AA,"NRO",'2017'!P:P,"&lt;&gt;")+SUMIFS('2017'!$I:$I,'2017'!$D:$D,B184,'2017'!$F:$F,A184,'2017'!AA:AA,"NRO",'2017'!Q:Q,"&lt;&gt;")+SUMIFS('2017'!$J:$J,'2017'!$E:$E,B184,'2017'!$F:$F,A184,'2017'!AA:AA,"NRO",'2017'!R:R,"&lt;&gt;"), 0)</f>
        <v>0</v>
      </c>
      <c r="Z184" s="0" t="n">
        <f aca="false">IFERROR(SUMIFS('2017'!M:M,'2017'!AA:AA,"NRO",'2017'!F:F,A184,'2017'!C:C,B184)+SUMIFS('2017'!P:P,'2017'!AA:AA,"NRO",'2017'!F:F,A184,'2017'!C:C,B184)+SUMIFS('2017'!N:N,'2017'!AA:AA,"NRO",'2017'!F:F,A184,'2017'!D:D,B184)+SUMIFS('2017'!N:N,'2017'!AA:AA,"NRO",'2017'!F:F,A184,'2017'!D:D,B184)+SUMIFS('2017'!O:O,'2017'!AA:AA,"NRO",'2017'!F:F,A184,'2017'!E:E,B184)+SUMIFS('2017'!R:R,'2017'!AA:AA,"NRO",'2017'!F:F,A184,'2017'!E:E,B184), 0)</f>
        <v>0</v>
      </c>
      <c r="AA184" s="7" t="n">
        <f aca="false">IFERROR(Z184/Y184, 0)</f>
        <v>0</v>
      </c>
      <c r="AB184" s="0" t="n">
        <f aca="false">IFERROR(SUMIFS('2017'!$H:$H,'2017'!$C:$C,B184,'2017'!$F:$F,A184,'2017'!AA:AA,"CRO",'2017'!P:P,"&lt;&gt;")+SUMIFS('2017'!$I:$I,'2017'!$D:$D,B184,'2017'!$F:$F,A184,'2017'!AA:AA,"CRO",'2017'!Q:Q,"&lt;&gt;")+SUMIFS('2017'!$J:$J,'2017'!$E:$E,B184,'2017'!$F:$F,A184,'2017'!AA:AA,"CRO",'2017'!R:R,"&lt;&gt;"), 0)</f>
        <v>0</v>
      </c>
      <c r="AC184" s="0" t="n">
        <f aca="false">IFERROR(SUMIFS('2017'!M:M,'2017'!AA:AA,"CRO",'2017'!F:F,A184,'2017'!C:C,B184)+SUMIFS('2017'!P:P,'2017'!AA:AA,"CRO",'2017'!F:F,A184,'2017'!C:C,B184)+SUMIFS('2017'!N:N,'2017'!AA:AA,"CRO",'2017'!F:F,A184,'2017'!D:D,B184)+SUMIFS('2017'!N:N,'2017'!AA:AA,"CRO",'2017'!F:F,A184,'2017'!D:D,B184)+SUMIFS('2017'!O:O,'2017'!AA:AA,"CRO",'2017'!F:F,A184,'2017'!E:E,B184)+SUMIFS('2017'!R:R,'2017'!AA:AA,"CRO",'2017'!F:F,A184,'2017'!E:E,B184), 0)</f>
        <v>0</v>
      </c>
      <c r="AD184" s="0" t="n">
        <f aca="false">IFERROR(AC184/AB184, 0)</f>
        <v>0</v>
      </c>
      <c r="AE184" s="0" t="n">
        <f aca="false">SUM(AH184,AK184,AN184)</f>
        <v>0</v>
      </c>
      <c r="AF184" s="0" t="n">
        <f aca="false">SUM(AI184,AL184,AO184)</f>
        <v>0</v>
      </c>
      <c r="AG184" s="7" t="n">
        <f aca="false">IFERROR(AF184/AE184, 0)</f>
        <v>0</v>
      </c>
      <c r="AH184" s="0" t="n">
        <f aca="false">IFERROR(SUMIFS('2016'!$G:$G,'2016'!F:F,A184,'2016'!C:C,B184,'2016'!D:D,"",'2016'!AA:AA,"JRO",'2016'!L:L,"&lt;&gt;"), 0)</f>
        <v>0</v>
      </c>
      <c r="AI184" s="0" t="n">
        <f aca="false">IFERROR(SUMIFS('2016'!L:L,'2016'!F:F,A184,'2016'!C:C,B184,'2016'!D:D,"",'2016'!AA:AA,"JRO"), 0)</f>
        <v>0</v>
      </c>
      <c r="AJ184" s="7" t="n">
        <f aca="false">IFERROR(AI184/AH184, 0)</f>
        <v>0</v>
      </c>
      <c r="AK184" s="0" t="n">
        <f aca="false">IFERROR(SUMIFS('2016'!$G:$G,'2016'!F:F,A184,'2016'!C:C,B184,'2016'!D:D,"",'2016'!AA:AA,"NRO",'2016'!L:L,"&lt;&gt;"), 0)</f>
        <v>0</v>
      </c>
      <c r="AL184" s="0" t="n">
        <f aca="false">IFERROR(SUMIFS('2016'!L:L,'2016'!F:F,A184,'2016'!C:C,B184,'2016'!D:D,"",'2016'!AA:AA,"NRO"), 0)</f>
        <v>0</v>
      </c>
      <c r="AM184" s="0" t="n">
        <f aca="false">IFERROR(AL184/AK184, 0)</f>
        <v>0</v>
      </c>
      <c r="AN184" s="0" t="n">
        <f aca="false">IFERROR(SUMIFS('2016'!$G:$G,'2016'!F:F,A184,'2016'!C:C,B184,'2016'!D:D,"",'2016'!AA:AA,"CRO",'2016'!L:L,"&lt;&gt;"), 0)</f>
        <v>0</v>
      </c>
      <c r="AO184" s="0" t="n">
        <f aca="false">IFERROR(SUMIFS('2016'!L:L,'2016'!F:F,A184,'2016'!C:C,B184,'2016'!D:D,"",'2016'!AA:AA,"CRO"), 0)</f>
        <v>0</v>
      </c>
      <c r="AP184" s="0" t="n">
        <f aca="false">IFERROR(AO184/AN184, 0)</f>
        <v>0</v>
      </c>
      <c r="AQ184" s="0" t="n">
        <f aca="false">SUM(AT184,AW184,AZ184)</f>
        <v>0</v>
      </c>
      <c r="AR184" s="0" t="n">
        <f aca="false">SUM(AU184,AX184,BA184)</f>
        <v>0</v>
      </c>
      <c r="AS184" s="7" t="n">
        <f aca="false">IFERROR(AR184/AQ184, 0)</f>
        <v>0</v>
      </c>
      <c r="AT184" s="0" t="n">
        <f aca="false">IFERROR(SUMIFS('2015'!$G:$G,'2015'!F:F,A184,'2015'!C:C,B184,'2015'!D:D,"",'2015'!AA:AA,"JRO",'2015'!L:L,"&lt;&gt;"), 0)</f>
        <v>0</v>
      </c>
      <c r="AU184" s="0" t="n">
        <f aca="false">IFERROR(SUMIFS('2015'!L:L,'2015'!F:F,A184,'2015'!C:C,B184,'2015'!D:D,"",'2015'!AA:AA,"JRO"), 0)</f>
        <v>0</v>
      </c>
      <c r="AV184" s="0" t="n">
        <f aca="false">IFERROR(AU184/AT184, 0)</f>
        <v>0</v>
      </c>
      <c r="AW184" s="0" t="n">
        <f aca="false">IFERROR(SUMIFS('2015'!$G:$G,'2015'!F:F,A184,'2015'!C:C,B184,'2015'!D:D,"",'2015'!AA:AA,"NRO",'2015'!L:L,"&lt;&gt;"), 0)</f>
        <v>0</v>
      </c>
      <c r="AX184" s="0" t="n">
        <f aca="false">IFERROR(SUMIFS('2015'!L:L,'2015'!F:F,A184,'2015'!C:C,B184,'2015'!D:D,"",'2015'!AA:AA,"NRO"), 0)</f>
        <v>0</v>
      </c>
      <c r="AY184" s="0" t="n">
        <f aca="false">IFERROR(AX184/AW184, 0)</f>
        <v>0</v>
      </c>
      <c r="AZ184" s="0" t="n">
        <f aca="false">IFERROR(SUMIFS('2015'!$G:$G,'2015'!F:F,A184,'2015'!C:C,B184,'2015'!D:D,"",'2015'!AA:AA,"CRO",'2015'!L:L,"&lt;&gt;"), 0)</f>
        <v>0</v>
      </c>
      <c r="BA184" s="0" t="n">
        <f aca="false">IFERROR(SUMIFS('2015'!L:L,'2015'!F:F,A184,'2015'!C:C,B184,'2015'!D:D,"",'2015'!AA:AA,"CRO"), 0)</f>
        <v>0</v>
      </c>
      <c r="BB184" s="0" t="n">
        <f aca="false">IFERROR(BA184/AZ184, 0)</f>
        <v>0</v>
      </c>
      <c r="BC184" s="0" t="n">
        <f aca="false">SUM(BF184,BI184)</f>
        <v>0</v>
      </c>
      <c r="BD184" s="0" t="n">
        <f aca="false">SUM(BG184,BJ184)</f>
        <v>0</v>
      </c>
      <c r="BE184" s="7" t="n">
        <f aca="false">IFERROR(BD184/BC184, 0)</f>
        <v>0</v>
      </c>
      <c r="BF184" s="0" t="n">
        <f aca="false">IFERROR(SUMIFS('2014'!$G:$G,'2014'!F:F,A184,'2014'!C:C,B184,'2014'!D:D,"",'2014'!AA:AA,"JRO",'2014'!L:L,"&lt;&gt;"), 0)</f>
        <v>0</v>
      </c>
      <c r="BG184" s="0" t="n">
        <f aca="false">IFERROR(SUMIFS('2014'!L:L,'2014'!F:F,A184,'2014'!C:C,B184,'2014'!D:D,"",'2014'!AA:AA,"JRO"), 0)</f>
        <v>0</v>
      </c>
      <c r="BH184" s="7" t="n">
        <f aca="false">IFERROR(BG184/BF184, 0)</f>
        <v>0</v>
      </c>
      <c r="BI184" s="0" t="n">
        <f aca="false">IFERROR(SUMIFS('2014'!$G:$G,'2014'!F:F,A184,'2014'!C:C,B184,'2014'!D:D,"",'2014'!AA:AA,"CRO",'2014'!L:L,"&lt;&gt;"), 0)</f>
        <v>0</v>
      </c>
      <c r="BJ184" s="0" t="n">
        <f aca="false">IFERROR(SUMIFS('2014'!L:L,'2014'!F:F,A184,'2014'!C:C,B184,'2014'!D:D,"",'2014'!AA:AA,"CRO"), 0)</f>
        <v>0</v>
      </c>
      <c r="BK184" s="0" t="n">
        <f aca="false">IFERROR(BJ184/BI184, 0)</f>
        <v>0</v>
      </c>
      <c r="BL184" s="0" t="n">
        <f aca="false">IFERROR(SUMIFS('2013'!$G:$G,'2013'!F:F,A184,'2013'!C:C,B184,'2013'!D:D,"",'2013'!AA:AA,"JRO",'2013'!L:L,"&lt;&gt;"), 0)</f>
        <v>0</v>
      </c>
      <c r="BM184" s="0" t="n">
        <f aca="false">IFERROR(SUMIFS('2013'!L:L,'2013'!F:F,A184,'2013'!C:C,B184,'2013'!D:D,"",'2013'!AA:AA,"JRO"), 0)</f>
        <v>0</v>
      </c>
      <c r="BN184" s="0" t="n">
        <f aca="false">IFERROR(BM184/BL184, 0)</f>
        <v>0</v>
      </c>
      <c r="BO184" s="0" t="n">
        <f aca="false">IFERROR(SUMIFS('2012'!$G:$G,'2012'!F:F,A184,'2012'!C:C,B184,'2012'!D:D,"",'2012'!AA:AA,"JRO",'2012'!L:L,"&lt;&gt;"), 0)</f>
        <v>0</v>
      </c>
      <c r="BP184" s="0" t="n">
        <f aca="false">IFERROR(SUMIFS('2012'!L:L,'2012'!F:F,A184,'2012'!C:C,B184,'2012'!D:D,"",'2012'!AA:AA,"JRO"), 0)</f>
        <v>0</v>
      </c>
      <c r="BQ184" s="0" t="n">
        <f aca="false">IFERROR(BP184/BO184, 0)</f>
        <v>0</v>
      </c>
      <c r="BR184" s="0" t="n">
        <f aca="false">IFERROR(SUMIFS('2011'!$G:$G,'2011'!F:F,A184,'2011'!C:C,B184,'2011'!D:D,"",'2011'!AA:AA,"JRO",'2011'!L:L,"&lt;&gt;"), 0)</f>
        <v>0</v>
      </c>
      <c r="BS184" s="0" t="n">
        <f aca="false">IFERROR(SUMIFS('2011'!L:L,'2011'!F:F,A184,'2011'!C:C,B184,'2011'!D:D,"",'2011'!AA:AA,"JRO"), 0)</f>
        <v>0</v>
      </c>
      <c r="BT184" s="7" t="n">
        <f aca="false">IFERROR(BS184/BR184, 0)</f>
        <v>0</v>
      </c>
      <c r="BU184" s="0" t="n">
        <f aca="false">IFERROR(SUMIFS('2010'!$G:$G,'2010'!F:F,A184,'2010'!C:C,B184,'2010'!D:D,"",'2010'!AA:AA,"JRO",'2010'!L:L,"&lt;&gt;"), 0)</f>
        <v>0</v>
      </c>
      <c r="BV184" s="0" t="n">
        <f aca="false">IFERROR(SUMIFS('2010'!L:L,'2010'!F:F,A184,'2010'!C:C,B184,'2010'!D:D,"",'2010'!AA:AA,"JRO"), 0)</f>
        <v>0</v>
      </c>
      <c r="BW184" s="7" t="n">
        <f aca="false">IFERROR(BV184/BU184, 0)</f>
        <v>0</v>
      </c>
      <c r="BX184" s="0" t="n">
        <f aca="false">IFERROR(SUMIFS('2009'!$G:$G,'2009'!F:F,A184,'2009'!C:C,B184,'2009'!D:D,"",'2009'!AA:AA,"JRO",'2009'!L:L,"&lt;&gt;"), 0)</f>
        <v>0</v>
      </c>
      <c r="BY184" s="0" t="n">
        <f aca="false">IFERROR(SUMIFS('2009'!L:L,'2009'!F:F,A184,'2009'!C:C,B184,'2009'!D:D,"",'2009'!AA:AA,"JRO"), 0)</f>
        <v>0</v>
      </c>
      <c r="BZ184" s="7" t="n">
        <f aca="false">IFERROR(BY184/BX184, 0)</f>
        <v>0</v>
      </c>
    </row>
    <row r="185" customFormat="false" ht="15" hidden="false" customHeight="false" outlineLevel="0" collapsed="false">
      <c r="A185" s="0" t="s">
        <v>99</v>
      </c>
      <c r="B185" s="17" t="s">
        <v>76</v>
      </c>
      <c r="C185" s="56" t="n">
        <f aca="false">IFERROR(AVERAGEIFS(I185:BZ185,I$2:BZ$2,"JRO escorts per deportee",I185:BZ185,"&lt;&gt;0"), 0)</f>
        <v>0</v>
      </c>
      <c r="D185" s="13" t="n">
        <f aca="false">IFERROR(AVERAGEIFS(I185:BZ185,I$2:BZ$2,"NRO escorts per deportee",I185:BZ185,"&lt;&gt;0"), 0)</f>
        <v>0</v>
      </c>
      <c r="E185" s="13" t="n">
        <f aca="false">IFERROR(AVERAGEIFS(I185:BZ185,I$2:BZ$2,"CRO escorts per deportee",I185:BZ185,"&lt;&gt;0"), 0)</f>
        <v>0</v>
      </c>
      <c r="G185" s="0" t="n">
        <f aca="false">SUM(J185,M185,P185)</f>
        <v>0</v>
      </c>
      <c r="H185" s="0" t="n">
        <f aca="false">SUM(K185,N185,Q185)</f>
        <v>0</v>
      </c>
      <c r="I185" s="7" t="n">
        <f aca="false">IFERROR(H185/G185, 0)</f>
        <v>0</v>
      </c>
      <c r="J185" s="0" t="n">
        <f aca="false">IFERROR(SUMIFS('2018'!$H:$H,'2018'!$C:$C,B185,'2018'!$F:$F,A185,'2018'!AA:AA,"JRO",'2018'!P:P,"&lt;&gt;")+SUMIFS('2018'!$I:$I,'2018'!$D:$D,B185,'2018'!$F:$F,A185,'2018'!AA:AA,"JRO",'2018'!Q:Q,"&lt;&gt;")+SUMIFS('2018'!$J:$J,'2018'!$E:$E,B185,'2018'!$F:$F,A185,'2018'!AA:AA,"JRO",'2018'!R:R,"&lt;&gt;"), 0)</f>
        <v>0</v>
      </c>
      <c r="K185" s="0" t="n">
        <f aca="false">IFERROR(SUMIFS('2018'!M:M,'2018'!AA:AA,"JRO",'2018'!F:F,A185,'2018'!C:C,B185)+SUMIFS('2018'!P:P,'2018'!AA:AA,"JRO",'2018'!F:F,A185,'2018'!C:C,B185)+SUMIFS('2018'!N:N,'2018'!AA:AA,"JRO",'2018'!F:F,A185,'2018'!D:D,B185)+SUMIFS('2018'!N:N,'2018'!AA:AA,"JRO",'2018'!F:F,A185,'2018'!D:D,B185)+SUMIFS('2018'!O:O,'2018'!AA:AA,"JRO",'2018'!F:F,A185,'2018'!E:E,B185)+SUMIFS('2018'!R:R,'2018'!AA:AA,"JRO",'2018'!F:F,A185,'2018'!E:E,B185), 0)</f>
        <v>0</v>
      </c>
      <c r="L185" s="7" t="n">
        <f aca="false">IFERROR(K185/J185, 0)</f>
        <v>0</v>
      </c>
      <c r="M185" s="0" t="n">
        <f aca="false">IFERROR(SUMIFS('2018'!$H:$H,'2018'!$C:$C,B185,'2018'!$F:$F,A185,'2018'!AA:AA,"NRO",'2018'!P:P,"&lt;&gt;")+SUMIFS('2018'!$I:$I,'2018'!$D:$D,B185,'2018'!$F:$F,A185,'2018'!AA:AA,"NRO",'2018'!Q:Q,"&lt;&gt;")+SUMIFS('2018'!$J:$J,'2018'!$E:$E,B185,'2018'!$F:$F,A185,'2018'!AA:AA,"NRO",'2018'!R:R,"&lt;&gt;"), 0)</f>
        <v>0</v>
      </c>
      <c r="N185" s="0" t="n">
        <f aca="false">IFERROR(SUMIFS('2018'!M:M,'2018'!AA:AA,"NRO",'2018'!F:F,A185,'2018'!C:C,B185)+SUMIFS('2018'!P:P,'2018'!AA:AA,"NRO",'2018'!F:F,A185,'2018'!C:C,B185)+SUMIFS('2018'!N:N,'2018'!AA:AA,"NRO",'2018'!F:F,A185,'2018'!D:D,B185)+SUMIFS('2018'!N:N,'2018'!AA:AA,"NRO",'2018'!F:F,A185,'2018'!D:D,B185)+SUMIFS('2018'!O:O,'2018'!AA:AA,"NRO",'2018'!F:F,A185,'2018'!E:E,B185)+SUMIFS('2018'!R:R,'2018'!AA:AA,"NRO",'2018'!F:F,A185,'2018'!E:E,B185), 0)</f>
        <v>0</v>
      </c>
      <c r="O185" s="7" t="n">
        <f aca="false">IFERROR(N185/M185, 0)</f>
        <v>0</v>
      </c>
      <c r="P185" s="0" t="n">
        <f aca="false">IFERROR(SUMIFS('2018'!$H:$H,'2018'!$C:$C,B185,'2018'!$F:$F,A185,'2018'!AA:AA,"CRO")+SUMIFS('2018'!$I:$I,'2018'!$D:$D,B185,'2018'!$F:$F,A185,'2018'!AA:AA,"CRO")+SUMIFS('2018'!$J:$J,'2018'!$E:$E,B185,'2018'!$F:$F,A185,'2018'!AA:AA,"CRO"), 0)</f>
        <v>0</v>
      </c>
      <c r="Q185" s="0" t="n">
        <f aca="false">IFERROR(SUMIFS('2018'!M:M,'2018'!AA:AA,"CRO",'2018'!F:F,A185,'2018'!C:C,B185)+SUMIFS('2018'!P:P,'2018'!AA:AA,"CRO",'2018'!F:F,A185,'2018'!C:C,B185)+SUMIFS('2018'!N:N,'2018'!AA:AA,"CRO",'2018'!F:F,A185,'2018'!D:D,B185)+SUMIFS('2018'!N:N,'2018'!AA:AA,"CRO",'2018'!F:F,A185,'2018'!D:D,B185)+SUMIFS('2018'!O:O,'2018'!AA:AA,"CRO",'2018'!F:F,A185,'2018'!E:E,B185)+SUMIFS('2018'!R:R,'2018'!AA:AA,"CRO",'2018'!F:F,A185,'2018'!E:E,B185), 0)</f>
        <v>0</v>
      </c>
      <c r="R185" s="7" t="n">
        <f aca="false">IFERROR(Q185/P185, 0)</f>
        <v>0</v>
      </c>
      <c r="S185" s="7" t="n">
        <f aca="false">SUM(V185,Y185,AB185)</f>
        <v>0</v>
      </c>
      <c r="T185" s="7" t="n">
        <f aca="false">SUM(W185,Z185,AC185)</f>
        <v>0</v>
      </c>
      <c r="U185" s="7" t="n">
        <f aca="false">IFERROR(T185/S185, 0)</f>
        <v>0</v>
      </c>
      <c r="V185" s="0" t="n">
        <f aca="false">SUMIFS('2017'!$H:$H,'2017'!$C:$C,B185,'2017'!$F:$F,A185,'2017'!AA:AA,"JRO",'2017'!P:P,"&lt;&gt;")+SUMIFS('2017'!$I:$I,'2017'!$D:$D,B185,'2017'!$F:$F,A185,'2017'!AA:AA,"JRO",'2017'!Q:Q,"&lt;&gt;")+SUMIFS('2017'!$J:$J,'2017'!$E:$E,B185,'2017'!$F:$F,A185,'2017'!AA:AA,"JRO",'2017'!R:R,"&lt;&gt;")</f>
        <v>0</v>
      </c>
      <c r="W185" s="0" t="n">
        <f aca="false">IFERROR(SUMIFS('2017'!M:M,'2017'!AA:AA,"JRO",'2017'!F:F,A185,'2017'!C:C,B185)+SUMIFS('2017'!P:P,'2017'!AA:AA,"JRO",'2017'!F:F,A185,'2017'!C:C,B185)+SUMIFS('2017'!N:N,'2017'!AA:AA,"JRO",'2017'!F:F,A185,'2017'!D:D,B185)+SUMIFS('2017'!N:N,'2017'!AA:AA,"JRO",'2017'!F:F,A185,'2017'!D:D,B185)+SUMIFS('2017'!O:O,'2017'!AA:AA,"JRO",'2017'!F:F,A185,'2017'!E:E,B185)+SUMIFS('2017'!R:R,'2017'!AA:AA,"JRO",'2017'!F:F,A185,'2017'!E:E,B185), 0)</f>
        <v>0</v>
      </c>
      <c r="X185" s="7" t="n">
        <f aca="false">IFERROR(W185/V185, 0)</f>
        <v>0</v>
      </c>
      <c r="Y185" s="0" t="n">
        <f aca="false">IFERROR(SUMIFS('2017'!$H:$H,'2017'!$C:$C,B185,'2017'!$F:$F,A185,'2017'!AA:AA,"NRO",'2017'!P:P,"&lt;&gt;")+SUMIFS('2017'!$I:$I,'2017'!$D:$D,B185,'2017'!$F:$F,A185,'2017'!AA:AA,"NRO",'2017'!Q:Q,"&lt;&gt;")+SUMIFS('2017'!$J:$J,'2017'!$E:$E,B185,'2017'!$F:$F,A185,'2017'!AA:AA,"NRO",'2017'!R:R,"&lt;&gt;"), 0)</f>
        <v>0</v>
      </c>
      <c r="Z185" s="0" t="n">
        <f aca="false">IFERROR(SUMIFS('2017'!M:M,'2017'!AA:AA,"NRO",'2017'!F:F,A185,'2017'!C:C,B185)+SUMIFS('2017'!P:P,'2017'!AA:AA,"NRO",'2017'!F:F,A185,'2017'!C:C,B185)+SUMIFS('2017'!N:N,'2017'!AA:AA,"NRO",'2017'!F:F,A185,'2017'!D:D,B185)+SUMIFS('2017'!N:N,'2017'!AA:AA,"NRO",'2017'!F:F,A185,'2017'!D:D,B185)+SUMIFS('2017'!O:O,'2017'!AA:AA,"NRO",'2017'!F:F,A185,'2017'!E:E,B185)+SUMIFS('2017'!R:R,'2017'!AA:AA,"NRO",'2017'!F:F,A185,'2017'!E:E,B185), 0)</f>
        <v>0</v>
      </c>
      <c r="AA185" s="7" t="n">
        <f aca="false">IFERROR(Z185/Y185, 0)</f>
        <v>0</v>
      </c>
      <c r="AB185" s="0" t="n">
        <f aca="false">IFERROR(SUMIFS('2017'!$H:$H,'2017'!$C:$C,B185,'2017'!$F:$F,A185,'2017'!AA:AA,"CRO",'2017'!P:P,"&lt;&gt;")+SUMIFS('2017'!$I:$I,'2017'!$D:$D,B185,'2017'!$F:$F,A185,'2017'!AA:AA,"CRO",'2017'!Q:Q,"&lt;&gt;")+SUMIFS('2017'!$J:$J,'2017'!$E:$E,B185,'2017'!$F:$F,A185,'2017'!AA:AA,"CRO",'2017'!R:R,"&lt;&gt;"), 0)</f>
        <v>0</v>
      </c>
      <c r="AC185" s="0" t="n">
        <f aca="false">IFERROR(SUMIFS('2017'!M:M,'2017'!AA:AA,"CRO",'2017'!F:F,A185,'2017'!C:C,B185)+SUMIFS('2017'!P:P,'2017'!AA:AA,"CRO",'2017'!F:F,A185,'2017'!C:C,B185)+SUMIFS('2017'!N:N,'2017'!AA:AA,"CRO",'2017'!F:F,A185,'2017'!D:D,B185)+SUMIFS('2017'!N:N,'2017'!AA:AA,"CRO",'2017'!F:F,A185,'2017'!D:D,B185)+SUMIFS('2017'!O:O,'2017'!AA:AA,"CRO",'2017'!F:F,A185,'2017'!E:E,B185)+SUMIFS('2017'!R:R,'2017'!AA:AA,"CRO",'2017'!F:F,A185,'2017'!E:E,B185), 0)</f>
        <v>0</v>
      </c>
      <c r="AD185" s="0" t="n">
        <f aca="false">IFERROR(AC185/AB185, 0)</f>
        <v>0</v>
      </c>
      <c r="AE185" s="0" t="n">
        <f aca="false">SUM(AH185,AK185,AN185)</f>
        <v>0</v>
      </c>
      <c r="AF185" s="0" t="n">
        <f aca="false">SUM(AI185,AL185,AO185)</f>
        <v>0</v>
      </c>
      <c r="AG185" s="7" t="n">
        <f aca="false">IFERROR(AF185/AE185, 0)</f>
        <v>0</v>
      </c>
      <c r="AH185" s="0" t="n">
        <f aca="false">IFERROR(SUMIFS('2016'!$G:$G,'2016'!F:F,A185,'2016'!C:C,B185,'2016'!D:D,"",'2016'!AA:AA,"JRO",'2016'!L:L,"&lt;&gt;"), 0)</f>
        <v>0</v>
      </c>
      <c r="AI185" s="0" t="n">
        <f aca="false">IFERROR(SUMIFS('2016'!L:L,'2016'!F:F,A185,'2016'!C:C,B185,'2016'!D:D,"",'2016'!AA:AA,"JRO"), 0)</f>
        <v>0</v>
      </c>
      <c r="AJ185" s="7" t="n">
        <f aca="false">IFERROR(AI185/AH185, 0)</f>
        <v>0</v>
      </c>
      <c r="AK185" s="0" t="n">
        <f aca="false">IFERROR(SUMIFS('2016'!$G:$G,'2016'!F:F,A185,'2016'!C:C,B185,'2016'!D:D,"",'2016'!AA:AA,"NRO",'2016'!L:L,"&lt;&gt;"), 0)</f>
        <v>0</v>
      </c>
      <c r="AL185" s="0" t="n">
        <f aca="false">IFERROR(SUMIFS('2016'!L:L,'2016'!F:F,A185,'2016'!C:C,B185,'2016'!D:D,"",'2016'!AA:AA,"NRO"), 0)</f>
        <v>0</v>
      </c>
      <c r="AM185" s="0" t="n">
        <f aca="false">IFERROR(AL185/AK185, 0)</f>
        <v>0</v>
      </c>
      <c r="AN185" s="0" t="n">
        <f aca="false">IFERROR(SUMIFS('2016'!$G:$G,'2016'!F:F,A185,'2016'!C:C,B185,'2016'!D:D,"",'2016'!AA:AA,"CRO",'2016'!L:L,"&lt;&gt;"), 0)</f>
        <v>0</v>
      </c>
      <c r="AO185" s="0" t="n">
        <f aca="false">IFERROR(SUMIFS('2016'!L:L,'2016'!F:F,A185,'2016'!C:C,B185,'2016'!D:D,"",'2016'!AA:AA,"CRO"), 0)</f>
        <v>0</v>
      </c>
      <c r="AP185" s="0" t="n">
        <f aca="false">IFERROR(AO185/AN185, 0)</f>
        <v>0</v>
      </c>
      <c r="AQ185" s="0" t="n">
        <f aca="false">SUM(AT185,AW185,AZ185)</f>
        <v>0</v>
      </c>
      <c r="AR185" s="0" t="n">
        <f aca="false">SUM(AU185,AX185,BA185)</f>
        <v>0</v>
      </c>
      <c r="AS185" s="7" t="n">
        <f aca="false">IFERROR(AR185/AQ185, 0)</f>
        <v>0</v>
      </c>
      <c r="AT185" s="0" t="n">
        <f aca="false">IFERROR(SUMIFS('2015'!$G:$G,'2015'!F:F,A185,'2015'!C:C,B185,'2015'!D:D,"",'2015'!AA:AA,"JRO",'2015'!L:L,"&lt;&gt;"), 0)</f>
        <v>0</v>
      </c>
      <c r="AU185" s="0" t="n">
        <f aca="false">IFERROR(SUMIFS('2015'!L:L,'2015'!F:F,A185,'2015'!C:C,B185,'2015'!D:D,"",'2015'!AA:AA,"JRO"), 0)</f>
        <v>0</v>
      </c>
      <c r="AV185" s="0" t="n">
        <f aca="false">IFERROR(AU185/AT185, 0)</f>
        <v>0</v>
      </c>
      <c r="AW185" s="0" t="n">
        <f aca="false">IFERROR(SUMIFS('2015'!$G:$G,'2015'!F:F,A185,'2015'!C:C,B185,'2015'!D:D,"",'2015'!AA:AA,"NRO",'2015'!L:L,"&lt;&gt;"), 0)</f>
        <v>0</v>
      </c>
      <c r="AX185" s="0" t="n">
        <f aca="false">IFERROR(SUMIFS('2015'!L:L,'2015'!F:F,A185,'2015'!C:C,B185,'2015'!D:D,"",'2015'!AA:AA,"NRO"), 0)</f>
        <v>0</v>
      </c>
      <c r="AY185" s="0" t="n">
        <f aca="false">IFERROR(AX185/AW185, 0)</f>
        <v>0</v>
      </c>
      <c r="AZ185" s="0" t="n">
        <f aca="false">IFERROR(SUMIFS('2015'!$G:$G,'2015'!F:F,A185,'2015'!C:C,B185,'2015'!D:D,"",'2015'!AA:AA,"CRO",'2015'!L:L,"&lt;&gt;"), 0)</f>
        <v>0</v>
      </c>
      <c r="BA185" s="0" t="n">
        <f aca="false">IFERROR(SUMIFS('2015'!L:L,'2015'!F:F,A185,'2015'!C:C,B185,'2015'!D:D,"",'2015'!AA:AA,"CRO"), 0)</f>
        <v>0</v>
      </c>
      <c r="BB185" s="0" t="n">
        <f aca="false">IFERROR(BA185/AZ185, 0)</f>
        <v>0</v>
      </c>
      <c r="BC185" s="0" t="n">
        <f aca="false">SUM(BF185,BI185)</f>
        <v>0</v>
      </c>
      <c r="BD185" s="0" t="n">
        <f aca="false">SUM(BG185,BJ185)</f>
        <v>0</v>
      </c>
      <c r="BE185" s="7" t="n">
        <f aca="false">IFERROR(BD185/BC185, 0)</f>
        <v>0</v>
      </c>
      <c r="BF185" s="0" t="n">
        <f aca="false">IFERROR(SUMIFS('2014'!$G:$G,'2014'!F:F,A185,'2014'!C:C,B185,'2014'!D:D,"",'2014'!AA:AA,"JRO",'2014'!L:L,"&lt;&gt;"), 0)</f>
        <v>0</v>
      </c>
      <c r="BG185" s="0" t="n">
        <f aca="false">IFERROR(SUMIFS('2014'!L:L,'2014'!F:F,A185,'2014'!C:C,B185,'2014'!D:D,"",'2014'!AA:AA,"JRO"), 0)</f>
        <v>0</v>
      </c>
      <c r="BH185" s="7" t="n">
        <f aca="false">IFERROR(BG185/BF185, 0)</f>
        <v>0</v>
      </c>
      <c r="BI185" s="0" t="n">
        <f aca="false">IFERROR(SUMIFS('2014'!$G:$G,'2014'!F:F,A185,'2014'!C:C,B185,'2014'!D:D,"",'2014'!AA:AA,"CRO",'2014'!L:L,"&lt;&gt;"), 0)</f>
        <v>0</v>
      </c>
      <c r="BJ185" s="0" t="n">
        <f aca="false">IFERROR(SUMIFS('2014'!L:L,'2014'!F:F,A185,'2014'!C:C,B185,'2014'!D:D,"",'2014'!AA:AA,"CRO"), 0)</f>
        <v>0</v>
      </c>
      <c r="BK185" s="0" t="n">
        <f aca="false">IFERROR(BJ185/BI185, 0)</f>
        <v>0</v>
      </c>
      <c r="BL185" s="0" t="n">
        <f aca="false">IFERROR(SUMIFS('2013'!$G:$G,'2013'!F:F,A185,'2013'!C:C,B185,'2013'!D:D,"",'2013'!AA:AA,"JRO",'2013'!L:L,"&lt;&gt;"), 0)</f>
        <v>0</v>
      </c>
      <c r="BM185" s="0" t="n">
        <f aca="false">IFERROR(SUMIFS('2013'!L:L,'2013'!F:F,A185,'2013'!C:C,B185,'2013'!D:D,"",'2013'!AA:AA,"JRO"), 0)</f>
        <v>0</v>
      </c>
      <c r="BN185" s="0" t="n">
        <f aca="false">IFERROR(BM185/BL185, 0)</f>
        <v>0</v>
      </c>
      <c r="BO185" s="0" t="n">
        <f aca="false">IFERROR(SUMIFS('2012'!$G:$G,'2012'!F:F,A185,'2012'!C:C,B185,'2012'!D:D,"",'2012'!AA:AA,"JRO",'2012'!L:L,"&lt;&gt;"), 0)</f>
        <v>0</v>
      </c>
      <c r="BP185" s="0" t="n">
        <f aca="false">IFERROR(SUMIFS('2012'!L:L,'2012'!F:F,A185,'2012'!C:C,B185,'2012'!D:D,"",'2012'!AA:AA,"JRO"), 0)</f>
        <v>0</v>
      </c>
      <c r="BQ185" s="0" t="n">
        <f aca="false">IFERROR(BP185/BO185, 0)</f>
        <v>0</v>
      </c>
      <c r="BR185" s="0" t="n">
        <f aca="false">IFERROR(SUMIFS('2011'!$G:$G,'2011'!F:F,A185,'2011'!C:C,B185,'2011'!D:D,"",'2011'!AA:AA,"JRO",'2011'!L:L,"&lt;&gt;"), 0)</f>
        <v>0</v>
      </c>
      <c r="BS185" s="0" t="n">
        <f aca="false">IFERROR(SUMIFS('2011'!L:L,'2011'!F:F,A185,'2011'!C:C,B185,'2011'!D:D,"",'2011'!AA:AA,"JRO"), 0)</f>
        <v>0</v>
      </c>
      <c r="BT185" s="7" t="n">
        <f aca="false">IFERROR(BS185/BR185, 0)</f>
        <v>0</v>
      </c>
      <c r="BU185" s="0" t="n">
        <f aca="false">IFERROR(SUMIFS('2010'!$G:$G,'2010'!F:F,A185,'2010'!C:C,B185,'2010'!D:D,"",'2010'!AA:AA,"JRO",'2010'!L:L,"&lt;&gt;"), 0)</f>
        <v>0</v>
      </c>
      <c r="BV185" s="0" t="n">
        <f aca="false">IFERROR(SUMIFS('2010'!L:L,'2010'!F:F,A185,'2010'!C:C,B185,'2010'!D:D,"",'2010'!AA:AA,"JRO"), 0)</f>
        <v>0</v>
      </c>
      <c r="BW185" s="7" t="n">
        <f aca="false">IFERROR(BV185/BU185, 0)</f>
        <v>0</v>
      </c>
      <c r="BX185" s="0" t="n">
        <f aca="false">IFERROR(SUMIFS('2009'!$G:$G,'2009'!F:F,A185,'2009'!C:C,B185,'2009'!D:D,"",'2009'!AA:AA,"JRO",'2009'!L:L,"&lt;&gt;"), 0)</f>
        <v>0</v>
      </c>
      <c r="BY185" s="0" t="n">
        <f aca="false">IFERROR(SUMIFS('2009'!L:L,'2009'!F:F,A185,'2009'!C:C,B185,'2009'!D:D,"",'2009'!AA:AA,"JRO"), 0)</f>
        <v>0</v>
      </c>
      <c r="BZ185" s="7" t="n">
        <f aca="false">IFERROR(BY185/BX185, 0)</f>
        <v>0</v>
      </c>
    </row>
    <row r="186" customFormat="false" ht="15" hidden="false" customHeight="false" outlineLevel="0" collapsed="false">
      <c r="A186" s="0" t="s">
        <v>99</v>
      </c>
      <c r="B186" s="17" t="s">
        <v>55</v>
      </c>
      <c r="C186" s="56" t="n">
        <f aca="false">IFERROR(AVERAGEIFS(I186:BZ186,I$2:BZ$2,"JRO escorts per deportee",I186:BZ186,"&lt;&gt;0"), 0)</f>
        <v>8</v>
      </c>
      <c r="D186" s="13" t="n">
        <f aca="false">IFERROR(AVERAGEIFS(I186:BZ186,I$2:BZ$2,"NRO escorts per deportee",I186:BZ186,"&lt;&gt;0"), 0)</f>
        <v>0</v>
      </c>
      <c r="E186" s="13" t="n">
        <f aca="false">IFERROR(AVERAGEIFS(I186:BZ186,I$2:BZ$2,"CRO escorts per deportee",I186:BZ186,"&lt;&gt;0"), 0)</f>
        <v>0</v>
      </c>
      <c r="G186" s="0" t="n">
        <f aca="false">SUM(J186,M186,P186)</f>
        <v>1</v>
      </c>
      <c r="H186" s="0" t="n">
        <f aca="false">SUM(K186,N186,Q186)</f>
        <v>8</v>
      </c>
      <c r="I186" s="7" t="n">
        <f aca="false">IFERROR(H186/G186, 0)</f>
        <v>8</v>
      </c>
      <c r="J186" s="0" t="n">
        <f aca="false">IFERROR(SUMIFS('2018'!$H:$H,'2018'!$C:$C,B186,'2018'!$F:$F,A186,'2018'!AA:AA,"JRO",'2018'!P:P,"&lt;&gt;")+SUMIFS('2018'!$I:$I,'2018'!$D:$D,B186,'2018'!$F:$F,A186,'2018'!AA:AA,"JRO",'2018'!Q:Q,"&lt;&gt;")+SUMIFS('2018'!$J:$J,'2018'!$E:$E,B186,'2018'!$F:$F,A186,'2018'!AA:AA,"JRO",'2018'!R:R,"&lt;&gt;"), 0)</f>
        <v>1</v>
      </c>
      <c r="K186" s="0" t="n">
        <f aca="false">IFERROR(SUMIFS('2018'!M:M,'2018'!AA:AA,"JRO",'2018'!F:F,A186,'2018'!C:C,B186)+SUMIFS('2018'!P:P,'2018'!AA:AA,"JRO",'2018'!F:F,A186,'2018'!C:C,B186)+SUMIFS('2018'!N:N,'2018'!AA:AA,"JRO",'2018'!F:F,A186,'2018'!D:D,B186)+SUMIFS('2018'!N:N,'2018'!AA:AA,"JRO",'2018'!F:F,A186,'2018'!D:D,B186)+SUMIFS('2018'!O:O,'2018'!AA:AA,"JRO",'2018'!F:F,A186,'2018'!E:E,B186)+SUMIFS('2018'!R:R,'2018'!AA:AA,"JRO",'2018'!F:F,A186,'2018'!E:E,B186), 0)</f>
        <v>8</v>
      </c>
      <c r="L186" s="7" t="n">
        <f aca="false">IFERROR(K186/J186, 0)</f>
        <v>8</v>
      </c>
      <c r="M186" s="0" t="n">
        <f aca="false">IFERROR(SUMIFS('2018'!$H:$H,'2018'!$C:$C,B186,'2018'!$F:$F,A186,'2018'!AA:AA,"NRO",'2018'!P:P,"&lt;&gt;")+SUMIFS('2018'!$I:$I,'2018'!$D:$D,B186,'2018'!$F:$F,A186,'2018'!AA:AA,"NRO",'2018'!Q:Q,"&lt;&gt;")+SUMIFS('2018'!$J:$J,'2018'!$E:$E,B186,'2018'!$F:$F,A186,'2018'!AA:AA,"NRO",'2018'!R:R,"&lt;&gt;"), 0)</f>
        <v>0</v>
      </c>
      <c r="N186" s="0" t="n">
        <f aca="false">IFERROR(SUMIFS('2018'!M:M,'2018'!AA:AA,"NRO",'2018'!F:F,A186,'2018'!C:C,B186)+SUMIFS('2018'!P:P,'2018'!AA:AA,"NRO",'2018'!F:F,A186,'2018'!C:C,B186)+SUMIFS('2018'!N:N,'2018'!AA:AA,"NRO",'2018'!F:F,A186,'2018'!D:D,B186)+SUMIFS('2018'!N:N,'2018'!AA:AA,"NRO",'2018'!F:F,A186,'2018'!D:D,B186)+SUMIFS('2018'!O:O,'2018'!AA:AA,"NRO",'2018'!F:F,A186,'2018'!E:E,B186)+SUMIFS('2018'!R:R,'2018'!AA:AA,"NRO",'2018'!F:F,A186,'2018'!E:E,B186), 0)</f>
        <v>0</v>
      </c>
      <c r="O186" s="7" t="n">
        <f aca="false">IFERROR(N186/M186, 0)</f>
        <v>0</v>
      </c>
      <c r="P186" s="0" t="n">
        <f aca="false">IFERROR(SUMIFS('2018'!$H:$H,'2018'!$C:$C,B186,'2018'!$F:$F,A186,'2018'!AA:AA,"CRO")+SUMIFS('2018'!$I:$I,'2018'!$D:$D,B186,'2018'!$F:$F,A186,'2018'!AA:AA,"CRO")+SUMIFS('2018'!$J:$J,'2018'!$E:$E,B186,'2018'!$F:$F,A186,'2018'!AA:AA,"CRO"), 0)</f>
        <v>0</v>
      </c>
      <c r="Q186" s="0" t="n">
        <f aca="false">IFERROR(SUMIFS('2018'!M:M,'2018'!AA:AA,"CRO",'2018'!F:F,A186,'2018'!C:C,B186)+SUMIFS('2018'!P:P,'2018'!AA:AA,"CRO",'2018'!F:F,A186,'2018'!C:C,B186)+SUMIFS('2018'!N:N,'2018'!AA:AA,"CRO",'2018'!F:F,A186,'2018'!D:D,B186)+SUMIFS('2018'!N:N,'2018'!AA:AA,"CRO",'2018'!F:F,A186,'2018'!D:D,B186)+SUMIFS('2018'!O:O,'2018'!AA:AA,"CRO",'2018'!F:F,A186,'2018'!E:E,B186)+SUMIFS('2018'!R:R,'2018'!AA:AA,"CRO",'2018'!F:F,A186,'2018'!E:E,B186), 0)</f>
        <v>0</v>
      </c>
      <c r="R186" s="7" t="n">
        <f aca="false">IFERROR(Q186/P186, 0)</f>
        <v>0</v>
      </c>
      <c r="S186" s="7" t="n">
        <f aca="false">SUM(V186,Y186,AB186)</f>
        <v>0</v>
      </c>
      <c r="T186" s="7" t="n">
        <f aca="false">SUM(W186,Z186,AC186)</f>
        <v>0</v>
      </c>
      <c r="U186" s="7" t="n">
        <f aca="false">IFERROR(T186/S186, 0)</f>
        <v>0</v>
      </c>
      <c r="V186" s="0" t="n">
        <f aca="false">SUMIFS('2017'!$H:$H,'2017'!$C:$C,B186,'2017'!$F:$F,A186,'2017'!AA:AA,"JRO",'2017'!P:P,"&lt;&gt;")+SUMIFS('2017'!$I:$I,'2017'!$D:$D,B186,'2017'!$F:$F,A186,'2017'!AA:AA,"JRO",'2017'!Q:Q,"&lt;&gt;")+SUMIFS('2017'!$J:$J,'2017'!$E:$E,B186,'2017'!$F:$F,A186,'2017'!AA:AA,"JRO",'2017'!R:R,"&lt;&gt;")</f>
        <v>0</v>
      </c>
      <c r="W186" s="0" t="n">
        <f aca="false">IFERROR(SUMIFS('2017'!M:M,'2017'!AA:AA,"JRO",'2017'!F:F,A186,'2017'!C:C,B186)+SUMIFS('2017'!P:P,'2017'!AA:AA,"JRO",'2017'!F:F,A186,'2017'!C:C,B186)+SUMIFS('2017'!N:N,'2017'!AA:AA,"JRO",'2017'!F:F,A186,'2017'!D:D,B186)+SUMIFS('2017'!N:N,'2017'!AA:AA,"JRO",'2017'!F:F,A186,'2017'!D:D,B186)+SUMIFS('2017'!O:O,'2017'!AA:AA,"JRO",'2017'!F:F,A186,'2017'!E:E,B186)+SUMIFS('2017'!R:R,'2017'!AA:AA,"JRO",'2017'!F:F,A186,'2017'!E:E,B186), 0)</f>
        <v>0</v>
      </c>
      <c r="X186" s="7" t="n">
        <f aca="false">IFERROR(W186/V186, 0)</f>
        <v>0</v>
      </c>
      <c r="Y186" s="0" t="n">
        <f aca="false">IFERROR(SUMIFS('2017'!$H:$H,'2017'!$C:$C,B186,'2017'!$F:$F,A186,'2017'!AA:AA,"NRO",'2017'!P:P,"&lt;&gt;")+SUMIFS('2017'!$I:$I,'2017'!$D:$D,B186,'2017'!$F:$F,A186,'2017'!AA:AA,"NRO",'2017'!Q:Q,"&lt;&gt;")+SUMIFS('2017'!$J:$J,'2017'!$E:$E,B186,'2017'!$F:$F,A186,'2017'!AA:AA,"NRO",'2017'!R:R,"&lt;&gt;"), 0)</f>
        <v>0</v>
      </c>
      <c r="Z186" s="0" t="n">
        <f aca="false">IFERROR(SUMIFS('2017'!M:M,'2017'!AA:AA,"NRO",'2017'!F:F,A186,'2017'!C:C,B186)+SUMIFS('2017'!P:P,'2017'!AA:AA,"NRO",'2017'!F:F,A186,'2017'!C:C,B186)+SUMIFS('2017'!N:N,'2017'!AA:AA,"NRO",'2017'!F:F,A186,'2017'!D:D,B186)+SUMIFS('2017'!N:N,'2017'!AA:AA,"NRO",'2017'!F:F,A186,'2017'!D:D,B186)+SUMIFS('2017'!O:O,'2017'!AA:AA,"NRO",'2017'!F:F,A186,'2017'!E:E,B186)+SUMIFS('2017'!R:R,'2017'!AA:AA,"NRO",'2017'!F:F,A186,'2017'!E:E,B186), 0)</f>
        <v>0</v>
      </c>
      <c r="AA186" s="7" t="n">
        <f aca="false">IFERROR(Z186/Y186, 0)</f>
        <v>0</v>
      </c>
      <c r="AB186" s="0" t="n">
        <f aca="false">IFERROR(SUMIFS('2017'!$H:$H,'2017'!$C:$C,B186,'2017'!$F:$F,A186,'2017'!AA:AA,"CRO",'2017'!P:P,"&lt;&gt;")+SUMIFS('2017'!$I:$I,'2017'!$D:$D,B186,'2017'!$F:$F,A186,'2017'!AA:AA,"CRO",'2017'!Q:Q,"&lt;&gt;")+SUMIFS('2017'!$J:$J,'2017'!$E:$E,B186,'2017'!$F:$F,A186,'2017'!AA:AA,"CRO",'2017'!R:R,"&lt;&gt;"), 0)</f>
        <v>0</v>
      </c>
      <c r="AC186" s="0" t="n">
        <f aca="false">IFERROR(SUMIFS('2017'!M:M,'2017'!AA:AA,"CRO",'2017'!F:F,A186,'2017'!C:C,B186)+SUMIFS('2017'!P:P,'2017'!AA:AA,"CRO",'2017'!F:F,A186,'2017'!C:C,B186)+SUMIFS('2017'!N:N,'2017'!AA:AA,"CRO",'2017'!F:F,A186,'2017'!D:D,B186)+SUMIFS('2017'!N:N,'2017'!AA:AA,"CRO",'2017'!F:F,A186,'2017'!D:D,B186)+SUMIFS('2017'!O:O,'2017'!AA:AA,"CRO",'2017'!F:F,A186,'2017'!E:E,B186)+SUMIFS('2017'!R:R,'2017'!AA:AA,"CRO",'2017'!F:F,A186,'2017'!E:E,B186), 0)</f>
        <v>0</v>
      </c>
      <c r="AD186" s="0" t="n">
        <f aca="false">IFERROR(AC186/AB186, 0)</f>
        <v>0</v>
      </c>
      <c r="AE186" s="0" t="n">
        <f aca="false">SUM(AH186,AK186,AN186)</f>
        <v>0</v>
      </c>
      <c r="AF186" s="0" t="n">
        <f aca="false">SUM(AI186,AL186,AO186)</f>
        <v>0</v>
      </c>
      <c r="AG186" s="7" t="n">
        <f aca="false">IFERROR(AF186/AE186, 0)</f>
        <v>0</v>
      </c>
      <c r="AH186" s="0" t="n">
        <f aca="false">IFERROR(SUMIFS('2016'!$G:$G,'2016'!F:F,A186,'2016'!C:C,B186,'2016'!D:D,"",'2016'!AA:AA,"JRO",'2016'!L:L,"&lt;&gt;"), 0)</f>
        <v>0</v>
      </c>
      <c r="AI186" s="0" t="n">
        <f aca="false">IFERROR(SUMIFS('2016'!L:L,'2016'!F:F,A186,'2016'!C:C,B186,'2016'!D:D,"",'2016'!AA:AA,"JRO"), 0)</f>
        <v>0</v>
      </c>
      <c r="AJ186" s="7" t="n">
        <f aca="false">IFERROR(AI186/AH186, 0)</f>
        <v>0</v>
      </c>
      <c r="AK186" s="0" t="n">
        <f aca="false">IFERROR(SUMIFS('2016'!$G:$G,'2016'!F:F,A186,'2016'!C:C,B186,'2016'!D:D,"",'2016'!AA:AA,"NRO",'2016'!L:L,"&lt;&gt;"), 0)</f>
        <v>0</v>
      </c>
      <c r="AL186" s="0" t="n">
        <f aca="false">IFERROR(SUMIFS('2016'!L:L,'2016'!F:F,A186,'2016'!C:C,B186,'2016'!D:D,"",'2016'!AA:AA,"NRO"), 0)</f>
        <v>0</v>
      </c>
      <c r="AM186" s="0" t="n">
        <f aca="false">IFERROR(AL186/AK186, 0)</f>
        <v>0</v>
      </c>
      <c r="AN186" s="0" t="n">
        <f aca="false">IFERROR(SUMIFS('2016'!$G:$G,'2016'!F:F,A186,'2016'!C:C,B186,'2016'!D:D,"",'2016'!AA:AA,"CRO",'2016'!L:L,"&lt;&gt;"), 0)</f>
        <v>0</v>
      </c>
      <c r="AO186" s="0" t="n">
        <f aca="false">IFERROR(SUMIFS('2016'!L:L,'2016'!F:F,A186,'2016'!C:C,B186,'2016'!D:D,"",'2016'!AA:AA,"CRO"), 0)</f>
        <v>0</v>
      </c>
      <c r="AP186" s="0" t="n">
        <f aca="false">IFERROR(AO186/AN186, 0)</f>
        <v>0</v>
      </c>
      <c r="AQ186" s="0" t="n">
        <f aca="false">SUM(AT186,AW186,AZ186)</f>
        <v>0</v>
      </c>
      <c r="AR186" s="0" t="n">
        <f aca="false">SUM(AU186,AX186,BA186)</f>
        <v>0</v>
      </c>
      <c r="AS186" s="7" t="n">
        <f aca="false">IFERROR(AR186/AQ186, 0)</f>
        <v>0</v>
      </c>
      <c r="AT186" s="0" t="n">
        <f aca="false">IFERROR(SUMIFS('2015'!$G:$G,'2015'!F:F,A186,'2015'!C:C,B186,'2015'!D:D,"",'2015'!AA:AA,"JRO",'2015'!L:L,"&lt;&gt;"), 0)</f>
        <v>0</v>
      </c>
      <c r="AU186" s="0" t="n">
        <f aca="false">IFERROR(SUMIFS('2015'!L:L,'2015'!F:F,A186,'2015'!C:C,B186,'2015'!D:D,"",'2015'!AA:AA,"JRO"), 0)</f>
        <v>0</v>
      </c>
      <c r="AV186" s="0" t="n">
        <f aca="false">IFERROR(AU186/AT186, 0)</f>
        <v>0</v>
      </c>
      <c r="AW186" s="0" t="n">
        <f aca="false">IFERROR(SUMIFS('2015'!$G:$G,'2015'!F:F,A186,'2015'!C:C,B186,'2015'!D:D,"",'2015'!AA:AA,"NRO",'2015'!L:L,"&lt;&gt;"), 0)</f>
        <v>0</v>
      </c>
      <c r="AX186" s="0" t="n">
        <f aca="false">IFERROR(SUMIFS('2015'!L:L,'2015'!F:F,A186,'2015'!C:C,B186,'2015'!D:D,"",'2015'!AA:AA,"NRO"), 0)</f>
        <v>0</v>
      </c>
      <c r="AY186" s="0" t="n">
        <f aca="false">IFERROR(AX186/AW186, 0)</f>
        <v>0</v>
      </c>
      <c r="AZ186" s="0" t="n">
        <f aca="false">IFERROR(SUMIFS('2015'!$G:$G,'2015'!F:F,A186,'2015'!C:C,B186,'2015'!D:D,"",'2015'!AA:AA,"CRO",'2015'!L:L,"&lt;&gt;"), 0)</f>
        <v>0</v>
      </c>
      <c r="BA186" s="0" t="n">
        <f aca="false">IFERROR(SUMIFS('2015'!L:L,'2015'!F:F,A186,'2015'!C:C,B186,'2015'!D:D,"",'2015'!AA:AA,"CRO"), 0)</f>
        <v>0</v>
      </c>
      <c r="BB186" s="0" t="n">
        <f aca="false">IFERROR(BA186/AZ186, 0)</f>
        <v>0</v>
      </c>
      <c r="BC186" s="0" t="n">
        <f aca="false">SUM(BF186,BI186)</f>
        <v>0</v>
      </c>
      <c r="BD186" s="0" t="n">
        <f aca="false">SUM(BG186,BJ186)</f>
        <v>0</v>
      </c>
      <c r="BE186" s="7" t="n">
        <f aca="false">IFERROR(BD186/BC186, 0)</f>
        <v>0</v>
      </c>
      <c r="BF186" s="0" t="n">
        <f aca="false">IFERROR(SUMIFS('2014'!$G:$G,'2014'!F:F,A186,'2014'!C:C,B186,'2014'!D:D,"",'2014'!AA:AA,"JRO",'2014'!L:L,"&lt;&gt;"), 0)</f>
        <v>0</v>
      </c>
      <c r="BG186" s="0" t="n">
        <f aca="false">IFERROR(SUMIFS('2014'!L:L,'2014'!F:F,A186,'2014'!C:C,B186,'2014'!D:D,"",'2014'!AA:AA,"JRO"), 0)</f>
        <v>0</v>
      </c>
      <c r="BH186" s="7" t="n">
        <f aca="false">IFERROR(BG186/BF186, 0)</f>
        <v>0</v>
      </c>
      <c r="BI186" s="0" t="n">
        <f aca="false">IFERROR(SUMIFS('2014'!$G:$G,'2014'!F:F,A186,'2014'!C:C,B186,'2014'!D:D,"",'2014'!AA:AA,"CRO",'2014'!L:L,"&lt;&gt;"), 0)</f>
        <v>0</v>
      </c>
      <c r="BJ186" s="0" t="n">
        <f aca="false">IFERROR(SUMIFS('2014'!L:L,'2014'!F:F,A186,'2014'!C:C,B186,'2014'!D:D,"",'2014'!AA:AA,"CRO"), 0)</f>
        <v>0</v>
      </c>
      <c r="BK186" s="0" t="n">
        <f aca="false">IFERROR(BJ186/BI186, 0)</f>
        <v>0</v>
      </c>
      <c r="BL186" s="0" t="n">
        <f aca="false">IFERROR(SUMIFS('2013'!$G:$G,'2013'!F:F,A186,'2013'!C:C,B186,'2013'!D:D,"",'2013'!AA:AA,"JRO",'2013'!L:L,"&lt;&gt;"), 0)</f>
        <v>0</v>
      </c>
      <c r="BM186" s="0" t="n">
        <f aca="false">IFERROR(SUMIFS('2013'!L:L,'2013'!F:F,A186,'2013'!C:C,B186,'2013'!D:D,"",'2013'!AA:AA,"JRO"), 0)</f>
        <v>0</v>
      </c>
      <c r="BN186" s="0" t="n">
        <f aca="false">IFERROR(BM186/BL186, 0)</f>
        <v>0</v>
      </c>
      <c r="BO186" s="0" t="n">
        <f aca="false">IFERROR(SUMIFS('2012'!$G:$G,'2012'!F:F,A186,'2012'!C:C,B186,'2012'!D:D,"",'2012'!AA:AA,"JRO",'2012'!L:L,"&lt;&gt;"), 0)</f>
        <v>0</v>
      </c>
      <c r="BP186" s="0" t="n">
        <f aca="false">IFERROR(SUMIFS('2012'!L:L,'2012'!F:F,A186,'2012'!C:C,B186,'2012'!D:D,"",'2012'!AA:AA,"JRO"), 0)</f>
        <v>0</v>
      </c>
      <c r="BQ186" s="0" t="n">
        <f aca="false">IFERROR(BP186/BO186, 0)</f>
        <v>0</v>
      </c>
      <c r="BR186" s="0" t="n">
        <f aca="false">IFERROR(SUMIFS('2011'!$G:$G,'2011'!F:F,A186,'2011'!C:C,B186,'2011'!D:D,"",'2011'!AA:AA,"JRO",'2011'!L:L,"&lt;&gt;"), 0)</f>
        <v>0</v>
      </c>
      <c r="BS186" s="0" t="n">
        <f aca="false">IFERROR(SUMIFS('2011'!L:L,'2011'!F:F,A186,'2011'!C:C,B186,'2011'!D:D,"",'2011'!AA:AA,"JRO"), 0)</f>
        <v>0</v>
      </c>
      <c r="BT186" s="7" t="n">
        <f aca="false">IFERROR(BS186/BR186, 0)</f>
        <v>0</v>
      </c>
      <c r="BU186" s="0" t="n">
        <f aca="false">IFERROR(SUMIFS('2010'!$G:$G,'2010'!F:F,A186,'2010'!C:C,B186,'2010'!D:D,"",'2010'!AA:AA,"JRO",'2010'!L:L,"&lt;&gt;"), 0)</f>
        <v>0</v>
      </c>
      <c r="BV186" s="0" t="n">
        <f aca="false">IFERROR(SUMIFS('2010'!L:L,'2010'!F:F,A186,'2010'!C:C,B186,'2010'!D:D,"",'2010'!AA:AA,"JRO"), 0)</f>
        <v>0</v>
      </c>
      <c r="BW186" s="7" t="n">
        <f aca="false">IFERROR(BV186/BU186, 0)</f>
        <v>0</v>
      </c>
      <c r="BX186" s="0" t="n">
        <f aca="false">IFERROR(SUMIFS('2009'!$G:$G,'2009'!F:F,A186,'2009'!C:C,B186,'2009'!D:D,"",'2009'!AA:AA,"JRO",'2009'!L:L,"&lt;&gt;"), 0)</f>
        <v>0</v>
      </c>
      <c r="BY186" s="0" t="n">
        <f aca="false">IFERROR(SUMIFS('2009'!L:L,'2009'!F:F,A186,'2009'!C:C,B186,'2009'!D:D,"",'2009'!AA:AA,"JRO"), 0)</f>
        <v>0</v>
      </c>
      <c r="BZ186" s="7" t="n">
        <f aca="false">IFERROR(BY186/BX186, 0)</f>
        <v>0</v>
      </c>
    </row>
    <row r="187" customFormat="false" ht="15" hidden="false" customHeight="false" outlineLevel="0" collapsed="false">
      <c r="A187" s="0" t="s">
        <v>99</v>
      </c>
      <c r="B187" s="17" t="s">
        <v>77</v>
      </c>
      <c r="C187" s="56" t="n">
        <f aca="false">IFERROR(AVERAGEIFS(I187:BZ187,I$2:BZ$2,"JRO escorts per deportee",I187:BZ187,"&lt;&gt;0"), 0)</f>
        <v>0</v>
      </c>
      <c r="D187" s="13" t="n">
        <f aca="false">IFERROR(AVERAGEIFS(I187:BZ187,I$2:BZ$2,"NRO escorts per deportee",I187:BZ187,"&lt;&gt;0"), 0)</f>
        <v>0</v>
      </c>
      <c r="E187" s="13" t="n">
        <f aca="false">IFERROR(AVERAGEIFS(I187:BZ187,I$2:BZ$2,"CRO escorts per deportee",I187:BZ187,"&lt;&gt;0"), 0)</f>
        <v>0</v>
      </c>
      <c r="G187" s="0" t="n">
        <f aca="false">SUM(J187,M187,P187)</f>
        <v>0</v>
      </c>
      <c r="H187" s="0" t="n">
        <f aca="false">SUM(K187,N187,Q187)</f>
        <v>0</v>
      </c>
      <c r="I187" s="7" t="n">
        <f aca="false">IFERROR(H187/G187, 0)</f>
        <v>0</v>
      </c>
      <c r="J187" s="0" t="n">
        <f aca="false">IFERROR(SUMIFS('2018'!$H:$H,'2018'!$C:$C,B187,'2018'!$F:$F,A187,'2018'!AA:AA,"JRO",'2018'!P:P,"&lt;&gt;")+SUMIFS('2018'!$I:$I,'2018'!$D:$D,B187,'2018'!$F:$F,A187,'2018'!AA:AA,"JRO",'2018'!Q:Q,"&lt;&gt;")+SUMIFS('2018'!$J:$J,'2018'!$E:$E,B187,'2018'!$F:$F,A187,'2018'!AA:AA,"JRO",'2018'!R:R,"&lt;&gt;"), 0)</f>
        <v>0</v>
      </c>
      <c r="K187" s="0" t="n">
        <f aca="false">IFERROR(SUMIFS('2018'!M:M,'2018'!AA:AA,"JRO",'2018'!F:F,A187,'2018'!C:C,B187)+SUMIFS('2018'!P:P,'2018'!AA:AA,"JRO",'2018'!F:F,A187,'2018'!C:C,B187)+SUMIFS('2018'!N:N,'2018'!AA:AA,"JRO",'2018'!F:F,A187,'2018'!D:D,B187)+SUMIFS('2018'!N:N,'2018'!AA:AA,"JRO",'2018'!F:F,A187,'2018'!D:D,B187)+SUMIFS('2018'!O:O,'2018'!AA:AA,"JRO",'2018'!F:F,A187,'2018'!E:E,B187)+SUMIFS('2018'!R:R,'2018'!AA:AA,"JRO",'2018'!F:F,A187,'2018'!E:E,B187), 0)</f>
        <v>0</v>
      </c>
      <c r="L187" s="7" t="n">
        <f aca="false">IFERROR(K187/J187, 0)</f>
        <v>0</v>
      </c>
      <c r="M187" s="0" t="n">
        <f aca="false">IFERROR(SUMIFS('2018'!$H:$H,'2018'!$C:$C,B187,'2018'!$F:$F,A187,'2018'!AA:AA,"NRO",'2018'!P:P,"&lt;&gt;")+SUMIFS('2018'!$I:$I,'2018'!$D:$D,B187,'2018'!$F:$F,A187,'2018'!AA:AA,"NRO",'2018'!Q:Q,"&lt;&gt;")+SUMIFS('2018'!$J:$J,'2018'!$E:$E,B187,'2018'!$F:$F,A187,'2018'!AA:AA,"NRO",'2018'!R:R,"&lt;&gt;"), 0)</f>
        <v>0</v>
      </c>
      <c r="N187" s="0" t="n">
        <f aca="false">IFERROR(SUMIFS('2018'!M:M,'2018'!AA:AA,"NRO",'2018'!F:F,A187,'2018'!C:C,B187)+SUMIFS('2018'!P:P,'2018'!AA:AA,"NRO",'2018'!F:F,A187,'2018'!C:C,B187)+SUMIFS('2018'!N:N,'2018'!AA:AA,"NRO",'2018'!F:F,A187,'2018'!D:D,B187)+SUMIFS('2018'!N:N,'2018'!AA:AA,"NRO",'2018'!F:F,A187,'2018'!D:D,B187)+SUMIFS('2018'!O:O,'2018'!AA:AA,"NRO",'2018'!F:F,A187,'2018'!E:E,B187)+SUMIFS('2018'!R:R,'2018'!AA:AA,"NRO",'2018'!F:F,A187,'2018'!E:E,B187), 0)</f>
        <v>0</v>
      </c>
      <c r="O187" s="7" t="n">
        <f aca="false">IFERROR(N187/M187, 0)</f>
        <v>0</v>
      </c>
      <c r="P187" s="0" t="n">
        <f aca="false">IFERROR(SUMIFS('2018'!$H:$H,'2018'!$C:$C,B187,'2018'!$F:$F,A187,'2018'!AA:AA,"CRO")+SUMIFS('2018'!$I:$I,'2018'!$D:$D,B187,'2018'!$F:$F,A187,'2018'!AA:AA,"CRO")+SUMIFS('2018'!$J:$J,'2018'!$E:$E,B187,'2018'!$F:$F,A187,'2018'!AA:AA,"CRO"), 0)</f>
        <v>0</v>
      </c>
      <c r="Q187" s="0" t="n">
        <f aca="false">IFERROR(SUMIFS('2018'!M:M,'2018'!AA:AA,"CRO",'2018'!F:F,A187,'2018'!C:C,B187)+SUMIFS('2018'!P:P,'2018'!AA:AA,"CRO",'2018'!F:F,A187,'2018'!C:C,B187)+SUMIFS('2018'!N:N,'2018'!AA:AA,"CRO",'2018'!F:F,A187,'2018'!D:D,B187)+SUMIFS('2018'!N:N,'2018'!AA:AA,"CRO",'2018'!F:F,A187,'2018'!D:D,B187)+SUMIFS('2018'!O:O,'2018'!AA:AA,"CRO",'2018'!F:F,A187,'2018'!E:E,B187)+SUMIFS('2018'!R:R,'2018'!AA:AA,"CRO",'2018'!F:F,A187,'2018'!E:E,B187), 0)</f>
        <v>0</v>
      </c>
      <c r="R187" s="7" t="n">
        <f aca="false">IFERROR(Q187/P187, 0)</f>
        <v>0</v>
      </c>
      <c r="S187" s="7" t="n">
        <f aca="false">SUM(V187,Y187,AB187)</f>
        <v>0</v>
      </c>
      <c r="T187" s="7" t="n">
        <f aca="false">SUM(W187,Z187,AC187)</f>
        <v>0</v>
      </c>
      <c r="U187" s="7" t="n">
        <f aca="false">IFERROR(T187/S187, 0)</f>
        <v>0</v>
      </c>
      <c r="V187" s="0" t="n">
        <f aca="false">SUMIFS('2017'!$H:$H,'2017'!$C:$C,B187,'2017'!$F:$F,A187,'2017'!AA:AA,"JRO",'2017'!P:P,"&lt;&gt;")+SUMIFS('2017'!$I:$I,'2017'!$D:$D,B187,'2017'!$F:$F,A187,'2017'!AA:AA,"JRO",'2017'!Q:Q,"&lt;&gt;")+SUMIFS('2017'!$J:$J,'2017'!$E:$E,B187,'2017'!$F:$F,A187,'2017'!AA:AA,"JRO",'2017'!R:R,"&lt;&gt;")</f>
        <v>0</v>
      </c>
      <c r="W187" s="0" t="n">
        <f aca="false">IFERROR(SUMIFS('2017'!M:M,'2017'!AA:AA,"JRO",'2017'!F:F,A187,'2017'!C:C,B187)+SUMIFS('2017'!P:P,'2017'!AA:AA,"JRO",'2017'!F:F,A187,'2017'!C:C,B187)+SUMIFS('2017'!N:N,'2017'!AA:AA,"JRO",'2017'!F:F,A187,'2017'!D:D,B187)+SUMIFS('2017'!N:N,'2017'!AA:AA,"JRO",'2017'!F:F,A187,'2017'!D:D,B187)+SUMIFS('2017'!O:O,'2017'!AA:AA,"JRO",'2017'!F:F,A187,'2017'!E:E,B187)+SUMIFS('2017'!R:R,'2017'!AA:AA,"JRO",'2017'!F:F,A187,'2017'!E:E,B187), 0)</f>
        <v>0</v>
      </c>
      <c r="X187" s="7" t="n">
        <f aca="false">IFERROR(W187/V187, 0)</f>
        <v>0</v>
      </c>
      <c r="Y187" s="0" t="n">
        <f aca="false">IFERROR(SUMIFS('2017'!$H:$H,'2017'!$C:$C,B187,'2017'!$F:$F,A187,'2017'!AA:AA,"NRO",'2017'!P:P,"&lt;&gt;")+SUMIFS('2017'!$I:$I,'2017'!$D:$D,B187,'2017'!$F:$F,A187,'2017'!AA:AA,"NRO",'2017'!Q:Q,"&lt;&gt;")+SUMIFS('2017'!$J:$J,'2017'!$E:$E,B187,'2017'!$F:$F,A187,'2017'!AA:AA,"NRO",'2017'!R:R,"&lt;&gt;"), 0)</f>
        <v>0</v>
      </c>
      <c r="Z187" s="0" t="n">
        <f aca="false">IFERROR(SUMIFS('2017'!M:M,'2017'!AA:AA,"NRO",'2017'!F:F,A187,'2017'!C:C,B187)+SUMIFS('2017'!P:P,'2017'!AA:AA,"NRO",'2017'!F:F,A187,'2017'!C:C,B187)+SUMIFS('2017'!N:N,'2017'!AA:AA,"NRO",'2017'!F:F,A187,'2017'!D:D,B187)+SUMIFS('2017'!N:N,'2017'!AA:AA,"NRO",'2017'!F:F,A187,'2017'!D:D,B187)+SUMIFS('2017'!O:O,'2017'!AA:AA,"NRO",'2017'!F:F,A187,'2017'!E:E,B187)+SUMIFS('2017'!R:R,'2017'!AA:AA,"NRO",'2017'!F:F,A187,'2017'!E:E,B187), 0)</f>
        <v>0</v>
      </c>
      <c r="AA187" s="7" t="n">
        <f aca="false">IFERROR(Z187/Y187, 0)</f>
        <v>0</v>
      </c>
      <c r="AB187" s="0" t="n">
        <f aca="false">IFERROR(SUMIFS('2017'!$H:$H,'2017'!$C:$C,B187,'2017'!$F:$F,A187,'2017'!AA:AA,"CRO",'2017'!P:P,"&lt;&gt;")+SUMIFS('2017'!$I:$I,'2017'!$D:$D,B187,'2017'!$F:$F,A187,'2017'!AA:AA,"CRO",'2017'!Q:Q,"&lt;&gt;")+SUMIFS('2017'!$J:$J,'2017'!$E:$E,B187,'2017'!$F:$F,A187,'2017'!AA:AA,"CRO",'2017'!R:R,"&lt;&gt;"), 0)</f>
        <v>0</v>
      </c>
      <c r="AC187" s="0" t="n">
        <f aca="false">IFERROR(SUMIFS('2017'!M:M,'2017'!AA:AA,"CRO",'2017'!F:F,A187,'2017'!C:C,B187)+SUMIFS('2017'!P:P,'2017'!AA:AA,"CRO",'2017'!F:F,A187,'2017'!C:C,B187)+SUMIFS('2017'!N:N,'2017'!AA:AA,"CRO",'2017'!F:F,A187,'2017'!D:D,B187)+SUMIFS('2017'!N:N,'2017'!AA:AA,"CRO",'2017'!F:F,A187,'2017'!D:D,B187)+SUMIFS('2017'!O:O,'2017'!AA:AA,"CRO",'2017'!F:F,A187,'2017'!E:E,B187)+SUMIFS('2017'!R:R,'2017'!AA:AA,"CRO",'2017'!F:F,A187,'2017'!E:E,B187), 0)</f>
        <v>0</v>
      </c>
      <c r="AD187" s="0" t="n">
        <f aca="false">IFERROR(AC187/AB187, 0)</f>
        <v>0</v>
      </c>
      <c r="AE187" s="0" t="n">
        <f aca="false">SUM(AH187,AK187,AN187)</f>
        <v>0</v>
      </c>
      <c r="AF187" s="0" t="n">
        <f aca="false">SUM(AI187,AL187,AO187)</f>
        <v>0</v>
      </c>
      <c r="AG187" s="7" t="n">
        <f aca="false">IFERROR(AF187/AE187, 0)</f>
        <v>0</v>
      </c>
      <c r="AH187" s="0" t="n">
        <f aca="false">IFERROR(SUMIFS('2016'!$G:$G,'2016'!F:F,A187,'2016'!C:C,B187,'2016'!D:D,"",'2016'!AA:AA,"JRO",'2016'!L:L,"&lt;&gt;"), 0)</f>
        <v>0</v>
      </c>
      <c r="AI187" s="0" t="n">
        <f aca="false">IFERROR(SUMIFS('2016'!L:L,'2016'!F:F,A187,'2016'!C:C,B187,'2016'!D:D,"",'2016'!AA:AA,"JRO"), 0)</f>
        <v>0</v>
      </c>
      <c r="AJ187" s="7" t="n">
        <f aca="false">IFERROR(AI187/AH187, 0)</f>
        <v>0</v>
      </c>
      <c r="AK187" s="0" t="n">
        <f aca="false">IFERROR(SUMIFS('2016'!$G:$G,'2016'!F:F,A187,'2016'!C:C,B187,'2016'!D:D,"",'2016'!AA:AA,"NRO",'2016'!L:L,"&lt;&gt;"), 0)</f>
        <v>0</v>
      </c>
      <c r="AL187" s="0" t="n">
        <f aca="false">IFERROR(SUMIFS('2016'!L:L,'2016'!F:F,A187,'2016'!C:C,B187,'2016'!D:D,"",'2016'!AA:AA,"NRO"), 0)</f>
        <v>0</v>
      </c>
      <c r="AM187" s="0" t="n">
        <f aca="false">IFERROR(AL187/AK187, 0)</f>
        <v>0</v>
      </c>
      <c r="AN187" s="0" t="n">
        <f aca="false">IFERROR(SUMIFS('2016'!$G:$G,'2016'!F:F,A187,'2016'!C:C,B187,'2016'!D:D,"",'2016'!AA:AA,"CRO",'2016'!L:L,"&lt;&gt;"), 0)</f>
        <v>0</v>
      </c>
      <c r="AO187" s="0" t="n">
        <f aca="false">IFERROR(SUMIFS('2016'!L:L,'2016'!F:F,A187,'2016'!C:C,B187,'2016'!D:D,"",'2016'!AA:AA,"CRO"), 0)</f>
        <v>0</v>
      </c>
      <c r="AP187" s="0" t="n">
        <f aca="false">IFERROR(AO187/AN187, 0)</f>
        <v>0</v>
      </c>
      <c r="AQ187" s="0" t="n">
        <f aca="false">SUM(AT187,AW187,AZ187)</f>
        <v>0</v>
      </c>
      <c r="AR187" s="0" t="n">
        <f aca="false">SUM(AU187,AX187,BA187)</f>
        <v>0</v>
      </c>
      <c r="AS187" s="7" t="n">
        <f aca="false">IFERROR(AR187/AQ187, 0)</f>
        <v>0</v>
      </c>
      <c r="AT187" s="0" t="n">
        <f aca="false">IFERROR(SUMIFS('2015'!$G:$G,'2015'!F:F,A187,'2015'!C:C,B187,'2015'!D:D,"",'2015'!AA:AA,"JRO",'2015'!L:L,"&lt;&gt;"), 0)</f>
        <v>0</v>
      </c>
      <c r="AU187" s="0" t="n">
        <f aca="false">IFERROR(SUMIFS('2015'!L:L,'2015'!F:F,A187,'2015'!C:C,B187,'2015'!D:D,"",'2015'!AA:AA,"JRO"), 0)</f>
        <v>0</v>
      </c>
      <c r="AV187" s="0" t="n">
        <f aca="false">IFERROR(AU187/AT187, 0)</f>
        <v>0</v>
      </c>
      <c r="AW187" s="0" t="n">
        <f aca="false">IFERROR(SUMIFS('2015'!$G:$G,'2015'!F:F,A187,'2015'!C:C,B187,'2015'!D:D,"",'2015'!AA:AA,"NRO",'2015'!L:L,"&lt;&gt;"), 0)</f>
        <v>0</v>
      </c>
      <c r="AX187" s="0" t="n">
        <f aca="false">IFERROR(SUMIFS('2015'!L:L,'2015'!F:F,A187,'2015'!C:C,B187,'2015'!D:D,"",'2015'!AA:AA,"NRO"), 0)</f>
        <v>0</v>
      </c>
      <c r="AY187" s="0" t="n">
        <f aca="false">IFERROR(AX187/AW187, 0)</f>
        <v>0</v>
      </c>
      <c r="AZ187" s="0" t="n">
        <f aca="false">IFERROR(SUMIFS('2015'!$G:$G,'2015'!F:F,A187,'2015'!C:C,B187,'2015'!D:D,"",'2015'!AA:AA,"CRO",'2015'!L:L,"&lt;&gt;"), 0)</f>
        <v>0</v>
      </c>
      <c r="BA187" s="0" t="n">
        <f aca="false">IFERROR(SUMIFS('2015'!L:L,'2015'!F:F,A187,'2015'!C:C,B187,'2015'!D:D,"",'2015'!AA:AA,"CRO"), 0)</f>
        <v>0</v>
      </c>
      <c r="BB187" s="0" t="n">
        <f aca="false">IFERROR(BA187/AZ187, 0)</f>
        <v>0</v>
      </c>
      <c r="BC187" s="0" t="n">
        <f aca="false">SUM(BF187,BI187)</f>
        <v>0</v>
      </c>
      <c r="BD187" s="0" t="n">
        <f aca="false">SUM(BG187,BJ187)</f>
        <v>0</v>
      </c>
      <c r="BE187" s="7" t="n">
        <f aca="false">IFERROR(BD187/BC187, 0)</f>
        <v>0</v>
      </c>
      <c r="BF187" s="0" t="n">
        <f aca="false">IFERROR(SUMIFS('2014'!$G:$G,'2014'!F:F,A187,'2014'!C:C,B187,'2014'!D:D,"",'2014'!AA:AA,"JRO",'2014'!L:L,"&lt;&gt;"), 0)</f>
        <v>0</v>
      </c>
      <c r="BG187" s="0" t="n">
        <f aca="false">IFERROR(SUMIFS('2014'!L:L,'2014'!F:F,A187,'2014'!C:C,B187,'2014'!D:D,"",'2014'!AA:AA,"JRO"), 0)</f>
        <v>0</v>
      </c>
      <c r="BH187" s="7" t="n">
        <f aca="false">IFERROR(BG187/BF187, 0)</f>
        <v>0</v>
      </c>
      <c r="BI187" s="0" t="n">
        <f aca="false">IFERROR(SUMIFS('2014'!$G:$G,'2014'!F:F,A187,'2014'!C:C,B187,'2014'!D:D,"",'2014'!AA:AA,"CRO",'2014'!L:L,"&lt;&gt;"), 0)</f>
        <v>0</v>
      </c>
      <c r="BJ187" s="0" t="n">
        <f aca="false">IFERROR(SUMIFS('2014'!L:L,'2014'!F:F,A187,'2014'!C:C,B187,'2014'!D:D,"",'2014'!AA:AA,"CRO"), 0)</f>
        <v>0</v>
      </c>
      <c r="BK187" s="0" t="n">
        <f aca="false">IFERROR(BJ187/BI187, 0)</f>
        <v>0</v>
      </c>
      <c r="BL187" s="0" t="n">
        <f aca="false">IFERROR(SUMIFS('2013'!$G:$G,'2013'!F:F,A187,'2013'!C:C,B187,'2013'!D:D,"",'2013'!AA:AA,"JRO",'2013'!L:L,"&lt;&gt;"), 0)</f>
        <v>0</v>
      </c>
      <c r="BM187" s="0" t="n">
        <f aca="false">IFERROR(SUMIFS('2013'!L:L,'2013'!F:F,A187,'2013'!C:C,B187,'2013'!D:D,"",'2013'!AA:AA,"JRO"), 0)</f>
        <v>0</v>
      </c>
      <c r="BN187" s="0" t="n">
        <f aca="false">IFERROR(BM187/BL187, 0)</f>
        <v>0</v>
      </c>
      <c r="BO187" s="0" t="n">
        <f aca="false">IFERROR(SUMIFS('2012'!$G:$G,'2012'!F:F,A187,'2012'!C:C,B187,'2012'!D:D,"",'2012'!AA:AA,"JRO",'2012'!L:L,"&lt;&gt;"), 0)</f>
        <v>0</v>
      </c>
      <c r="BP187" s="0" t="n">
        <f aca="false">IFERROR(SUMIFS('2012'!L:L,'2012'!F:F,A187,'2012'!C:C,B187,'2012'!D:D,"",'2012'!AA:AA,"JRO"), 0)</f>
        <v>0</v>
      </c>
      <c r="BQ187" s="0" t="n">
        <f aca="false">IFERROR(BP187/BO187, 0)</f>
        <v>0</v>
      </c>
      <c r="BR187" s="0" t="n">
        <f aca="false">IFERROR(SUMIFS('2011'!$G:$G,'2011'!F:F,A187,'2011'!C:C,B187,'2011'!D:D,"",'2011'!AA:AA,"JRO",'2011'!L:L,"&lt;&gt;"), 0)</f>
        <v>0</v>
      </c>
      <c r="BS187" s="0" t="n">
        <f aca="false">IFERROR(SUMIFS('2011'!L:L,'2011'!F:F,A187,'2011'!C:C,B187,'2011'!D:D,"",'2011'!AA:AA,"JRO"), 0)</f>
        <v>0</v>
      </c>
      <c r="BT187" s="7" t="n">
        <f aca="false">IFERROR(BS187/BR187, 0)</f>
        <v>0</v>
      </c>
      <c r="BU187" s="0" t="n">
        <f aca="false">IFERROR(SUMIFS('2010'!$G:$G,'2010'!F:F,A187,'2010'!C:C,B187,'2010'!D:D,"",'2010'!AA:AA,"JRO",'2010'!L:L,"&lt;&gt;"), 0)</f>
        <v>0</v>
      </c>
      <c r="BV187" s="0" t="n">
        <f aca="false">IFERROR(SUMIFS('2010'!L:L,'2010'!F:F,A187,'2010'!C:C,B187,'2010'!D:D,"",'2010'!AA:AA,"JRO"), 0)</f>
        <v>0</v>
      </c>
      <c r="BW187" s="7" t="n">
        <f aca="false">IFERROR(BV187/BU187, 0)</f>
        <v>0</v>
      </c>
      <c r="BX187" s="0" t="n">
        <f aca="false">IFERROR(SUMIFS('2009'!$G:$G,'2009'!F:F,A187,'2009'!C:C,B187,'2009'!D:D,"",'2009'!AA:AA,"JRO",'2009'!L:L,"&lt;&gt;"), 0)</f>
        <v>0</v>
      </c>
      <c r="BY187" s="0" t="n">
        <f aca="false">IFERROR(SUMIFS('2009'!L:L,'2009'!F:F,A187,'2009'!C:C,B187,'2009'!D:D,"",'2009'!AA:AA,"JRO"), 0)</f>
        <v>0</v>
      </c>
      <c r="BZ187" s="7" t="n">
        <f aca="false">IFERROR(BY187/BX187, 0)</f>
        <v>0</v>
      </c>
    </row>
    <row r="188" customFormat="false" ht="15" hidden="false" customHeight="false" outlineLevel="0" collapsed="false">
      <c r="A188" s="0" t="s">
        <v>99</v>
      </c>
      <c r="B188" s="17" t="s">
        <v>75</v>
      </c>
      <c r="C188" s="56" t="n">
        <f aca="false">IFERROR(AVERAGEIFS(I188:BZ188,I$2:BZ$2,"JRO escorts per deportee",I188:BZ188,"&lt;&gt;0"), 0)</f>
        <v>0</v>
      </c>
      <c r="D188" s="13" t="n">
        <f aca="false">IFERROR(AVERAGEIFS(I188:BZ188,I$2:BZ$2,"NRO escorts per deportee",I188:BZ188,"&lt;&gt;0"), 0)</f>
        <v>0</v>
      </c>
      <c r="E188" s="13" t="n">
        <f aca="false">IFERROR(AVERAGEIFS(I188:BZ188,I$2:BZ$2,"CRO escorts per deportee",I188:BZ188,"&lt;&gt;0"), 0)</f>
        <v>0</v>
      </c>
      <c r="G188" s="0" t="n">
        <f aca="false">SUM(J188,M188,P188)</f>
        <v>0</v>
      </c>
      <c r="H188" s="0" t="n">
        <f aca="false">SUM(K188,N188,Q188)</f>
        <v>0</v>
      </c>
      <c r="I188" s="7" t="n">
        <f aca="false">IFERROR(H188/G188, 0)</f>
        <v>0</v>
      </c>
      <c r="J188" s="0" t="n">
        <f aca="false">IFERROR(SUMIFS('2018'!$H:$H,'2018'!$C:$C,B188,'2018'!$F:$F,A188,'2018'!AA:AA,"JRO",'2018'!P:P,"&lt;&gt;")+SUMIFS('2018'!$I:$I,'2018'!$D:$D,B188,'2018'!$F:$F,A188,'2018'!AA:AA,"JRO",'2018'!Q:Q,"&lt;&gt;")+SUMIFS('2018'!$J:$J,'2018'!$E:$E,B188,'2018'!$F:$F,A188,'2018'!AA:AA,"JRO",'2018'!R:R,"&lt;&gt;"), 0)</f>
        <v>0</v>
      </c>
      <c r="K188" s="0" t="n">
        <f aca="false">IFERROR(SUMIFS('2018'!M:M,'2018'!AA:AA,"JRO",'2018'!F:F,A188,'2018'!C:C,B188)+SUMIFS('2018'!P:P,'2018'!AA:AA,"JRO",'2018'!F:F,A188,'2018'!C:C,B188)+SUMIFS('2018'!N:N,'2018'!AA:AA,"JRO",'2018'!F:F,A188,'2018'!D:D,B188)+SUMIFS('2018'!N:N,'2018'!AA:AA,"JRO",'2018'!F:F,A188,'2018'!D:D,B188)+SUMIFS('2018'!O:O,'2018'!AA:AA,"JRO",'2018'!F:F,A188,'2018'!E:E,B188)+SUMIFS('2018'!R:R,'2018'!AA:AA,"JRO",'2018'!F:F,A188,'2018'!E:E,B188), 0)</f>
        <v>0</v>
      </c>
      <c r="L188" s="7" t="n">
        <f aca="false">IFERROR(K188/J188, 0)</f>
        <v>0</v>
      </c>
      <c r="M188" s="0" t="n">
        <f aca="false">IFERROR(SUMIFS('2018'!$H:$H,'2018'!$C:$C,B188,'2018'!$F:$F,A188,'2018'!AA:AA,"NRO",'2018'!P:P,"&lt;&gt;")+SUMIFS('2018'!$I:$I,'2018'!$D:$D,B188,'2018'!$F:$F,A188,'2018'!AA:AA,"NRO",'2018'!Q:Q,"&lt;&gt;")+SUMIFS('2018'!$J:$J,'2018'!$E:$E,B188,'2018'!$F:$F,A188,'2018'!AA:AA,"NRO",'2018'!R:R,"&lt;&gt;"), 0)</f>
        <v>0</v>
      </c>
      <c r="N188" s="0" t="n">
        <f aca="false">IFERROR(SUMIFS('2018'!M:M,'2018'!AA:AA,"NRO",'2018'!F:F,A188,'2018'!C:C,B188)+SUMIFS('2018'!P:P,'2018'!AA:AA,"NRO",'2018'!F:F,A188,'2018'!C:C,B188)+SUMIFS('2018'!N:N,'2018'!AA:AA,"NRO",'2018'!F:F,A188,'2018'!D:D,B188)+SUMIFS('2018'!N:N,'2018'!AA:AA,"NRO",'2018'!F:F,A188,'2018'!D:D,B188)+SUMIFS('2018'!O:O,'2018'!AA:AA,"NRO",'2018'!F:F,A188,'2018'!E:E,B188)+SUMIFS('2018'!R:R,'2018'!AA:AA,"NRO",'2018'!F:F,A188,'2018'!E:E,B188), 0)</f>
        <v>0</v>
      </c>
      <c r="O188" s="7" t="n">
        <f aca="false">IFERROR(N188/M188, 0)</f>
        <v>0</v>
      </c>
      <c r="P188" s="0" t="n">
        <f aca="false">IFERROR(SUMIFS('2018'!$H:$H,'2018'!$C:$C,B188,'2018'!$F:$F,A188,'2018'!AA:AA,"CRO")+SUMIFS('2018'!$I:$I,'2018'!$D:$D,B188,'2018'!$F:$F,A188,'2018'!AA:AA,"CRO")+SUMIFS('2018'!$J:$J,'2018'!$E:$E,B188,'2018'!$F:$F,A188,'2018'!AA:AA,"CRO"), 0)</f>
        <v>0</v>
      </c>
      <c r="Q188" s="0" t="n">
        <f aca="false">IFERROR(SUMIFS('2018'!M:M,'2018'!AA:AA,"CRO",'2018'!F:F,A188,'2018'!C:C,B188)+SUMIFS('2018'!P:P,'2018'!AA:AA,"CRO",'2018'!F:F,A188,'2018'!C:C,B188)+SUMIFS('2018'!N:N,'2018'!AA:AA,"CRO",'2018'!F:F,A188,'2018'!D:D,B188)+SUMIFS('2018'!N:N,'2018'!AA:AA,"CRO",'2018'!F:F,A188,'2018'!D:D,B188)+SUMIFS('2018'!O:O,'2018'!AA:AA,"CRO",'2018'!F:F,A188,'2018'!E:E,B188)+SUMIFS('2018'!R:R,'2018'!AA:AA,"CRO",'2018'!F:F,A188,'2018'!E:E,B188), 0)</f>
        <v>0</v>
      </c>
      <c r="R188" s="7" t="n">
        <f aca="false">IFERROR(Q188/P188, 0)</f>
        <v>0</v>
      </c>
      <c r="S188" s="7" t="n">
        <f aca="false">SUM(V188,Y188,AB188)</f>
        <v>0</v>
      </c>
      <c r="T188" s="7" t="n">
        <f aca="false">SUM(W188,Z188,AC188)</f>
        <v>0</v>
      </c>
      <c r="U188" s="7" t="n">
        <f aca="false">IFERROR(T188/S188, 0)</f>
        <v>0</v>
      </c>
      <c r="V188" s="0" t="n">
        <f aca="false">SUMIFS('2017'!$H:$H,'2017'!$C:$C,B188,'2017'!$F:$F,A188,'2017'!AA:AA,"JRO",'2017'!P:P,"&lt;&gt;")+SUMIFS('2017'!$I:$I,'2017'!$D:$D,B188,'2017'!$F:$F,A188,'2017'!AA:AA,"JRO",'2017'!Q:Q,"&lt;&gt;")+SUMIFS('2017'!$J:$J,'2017'!$E:$E,B188,'2017'!$F:$F,A188,'2017'!AA:AA,"JRO",'2017'!R:R,"&lt;&gt;")</f>
        <v>0</v>
      </c>
      <c r="W188" s="0" t="n">
        <f aca="false">IFERROR(SUMIFS('2017'!M:M,'2017'!AA:AA,"JRO",'2017'!F:F,A188,'2017'!C:C,B188)+SUMIFS('2017'!P:P,'2017'!AA:AA,"JRO",'2017'!F:F,A188,'2017'!C:C,B188)+SUMIFS('2017'!N:N,'2017'!AA:AA,"JRO",'2017'!F:F,A188,'2017'!D:D,B188)+SUMIFS('2017'!N:N,'2017'!AA:AA,"JRO",'2017'!F:F,A188,'2017'!D:D,B188)+SUMIFS('2017'!O:O,'2017'!AA:AA,"JRO",'2017'!F:F,A188,'2017'!E:E,B188)+SUMIFS('2017'!R:R,'2017'!AA:AA,"JRO",'2017'!F:F,A188,'2017'!E:E,B188), 0)</f>
        <v>0</v>
      </c>
      <c r="X188" s="7" t="n">
        <f aca="false">IFERROR(W188/V188, 0)</f>
        <v>0</v>
      </c>
      <c r="Y188" s="0" t="n">
        <f aca="false">IFERROR(SUMIFS('2017'!$H:$H,'2017'!$C:$C,B188,'2017'!$F:$F,A188,'2017'!AA:AA,"NRO",'2017'!P:P,"&lt;&gt;")+SUMIFS('2017'!$I:$I,'2017'!$D:$D,B188,'2017'!$F:$F,A188,'2017'!AA:AA,"NRO",'2017'!Q:Q,"&lt;&gt;")+SUMIFS('2017'!$J:$J,'2017'!$E:$E,B188,'2017'!$F:$F,A188,'2017'!AA:AA,"NRO",'2017'!R:R,"&lt;&gt;"), 0)</f>
        <v>0</v>
      </c>
      <c r="Z188" s="0" t="n">
        <f aca="false">IFERROR(SUMIFS('2017'!M:M,'2017'!AA:AA,"NRO",'2017'!F:F,A188,'2017'!C:C,B188)+SUMIFS('2017'!P:P,'2017'!AA:AA,"NRO",'2017'!F:F,A188,'2017'!C:C,B188)+SUMIFS('2017'!N:N,'2017'!AA:AA,"NRO",'2017'!F:F,A188,'2017'!D:D,B188)+SUMIFS('2017'!N:N,'2017'!AA:AA,"NRO",'2017'!F:F,A188,'2017'!D:D,B188)+SUMIFS('2017'!O:O,'2017'!AA:AA,"NRO",'2017'!F:F,A188,'2017'!E:E,B188)+SUMIFS('2017'!R:R,'2017'!AA:AA,"NRO",'2017'!F:F,A188,'2017'!E:E,B188), 0)</f>
        <v>0</v>
      </c>
      <c r="AA188" s="7" t="n">
        <f aca="false">IFERROR(Z188/Y188, 0)</f>
        <v>0</v>
      </c>
      <c r="AB188" s="0" t="n">
        <f aca="false">IFERROR(SUMIFS('2017'!$H:$H,'2017'!$C:$C,B188,'2017'!$F:$F,A188,'2017'!AA:AA,"CRO",'2017'!P:P,"&lt;&gt;")+SUMIFS('2017'!$I:$I,'2017'!$D:$D,B188,'2017'!$F:$F,A188,'2017'!AA:AA,"CRO",'2017'!Q:Q,"&lt;&gt;")+SUMIFS('2017'!$J:$J,'2017'!$E:$E,B188,'2017'!$F:$F,A188,'2017'!AA:AA,"CRO",'2017'!R:R,"&lt;&gt;"), 0)</f>
        <v>0</v>
      </c>
      <c r="AC188" s="0" t="n">
        <f aca="false">IFERROR(SUMIFS('2017'!M:M,'2017'!AA:AA,"CRO",'2017'!F:F,A188,'2017'!C:C,B188)+SUMIFS('2017'!P:P,'2017'!AA:AA,"CRO",'2017'!F:F,A188,'2017'!C:C,B188)+SUMIFS('2017'!N:N,'2017'!AA:AA,"CRO",'2017'!F:F,A188,'2017'!D:D,B188)+SUMIFS('2017'!N:N,'2017'!AA:AA,"CRO",'2017'!F:F,A188,'2017'!D:D,B188)+SUMIFS('2017'!O:O,'2017'!AA:AA,"CRO",'2017'!F:F,A188,'2017'!E:E,B188)+SUMIFS('2017'!R:R,'2017'!AA:AA,"CRO",'2017'!F:F,A188,'2017'!E:E,B188), 0)</f>
        <v>0</v>
      </c>
      <c r="AD188" s="0" t="n">
        <f aca="false">IFERROR(AC188/AB188, 0)</f>
        <v>0</v>
      </c>
      <c r="AE188" s="0" t="n">
        <f aca="false">SUM(AH188,AK188,AN188)</f>
        <v>0</v>
      </c>
      <c r="AF188" s="0" t="n">
        <f aca="false">SUM(AI188,AL188,AO188)</f>
        <v>0</v>
      </c>
      <c r="AG188" s="7" t="n">
        <f aca="false">IFERROR(AF188/AE188, 0)</f>
        <v>0</v>
      </c>
      <c r="AH188" s="0" t="n">
        <f aca="false">IFERROR(SUMIFS('2016'!$G:$G,'2016'!F:F,A188,'2016'!C:C,B188,'2016'!D:D,"",'2016'!AA:AA,"JRO",'2016'!L:L,"&lt;&gt;"), 0)</f>
        <v>0</v>
      </c>
      <c r="AI188" s="0" t="n">
        <f aca="false">IFERROR(SUMIFS('2016'!L:L,'2016'!F:F,A188,'2016'!C:C,B188,'2016'!D:D,"",'2016'!AA:AA,"JRO"), 0)</f>
        <v>0</v>
      </c>
      <c r="AJ188" s="7" t="n">
        <f aca="false">IFERROR(AI188/AH188, 0)</f>
        <v>0</v>
      </c>
      <c r="AK188" s="0" t="n">
        <f aca="false">IFERROR(SUMIFS('2016'!$G:$G,'2016'!F:F,A188,'2016'!C:C,B188,'2016'!D:D,"",'2016'!AA:AA,"NRO",'2016'!L:L,"&lt;&gt;"), 0)</f>
        <v>0</v>
      </c>
      <c r="AL188" s="0" t="n">
        <f aca="false">IFERROR(SUMIFS('2016'!L:L,'2016'!F:F,A188,'2016'!C:C,B188,'2016'!D:D,"",'2016'!AA:AA,"NRO"), 0)</f>
        <v>0</v>
      </c>
      <c r="AM188" s="0" t="n">
        <f aca="false">IFERROR(AL188/AK188, 0)</f>
        <v>0</v>
      </c>
      <c r="AN188" s="0" t="n">
        <f aca="false">IFERROR(SUMIFS('2016'!$G:$G,'2016'!F:F,A188,'2016'!C:C,B188,'2016'!D:D,"",'2016'!AA:AA,"CRO",'2016'!L:L,"&lt;&gt;"), 0)</f>
        <v>0</v>
      </c>
      <c r="AO188" s="0" t="n">
        <f aca="false">IFERROR(SUMIFS('2016'!L:L,'2016'!F:F,A188,'2016'!C:C,B188,'2016'!D:D,"",'2016'!AA:AA,"CRO"), 0)</f>
        <v>0</v>
      </c>
      <c r="AP188" s="0" t="n">
        <f aca="false">IFERROR(AO188/AN188, 0)</f>
        <v>0</v>
      </c>
      <c r="AQ188" s="0" t="n">
        <f aca="false">SUM(AT188,AW188,AZ188)</f>
        <v>0</v>
      </c>
      <c r="AR188" s="0" t="n">
        <f aca="false">SUM(AU188,AX188,BA188)</f>
        <v>0</v>
      </c>
      <c r="AS188" s="7" t="n">
        <f aca="false">IFERROR(AR188/AQ188, 0)</f>
        <v>0</v>
      </c>
      <c r="AT188" s="0" t="n">
        <f aca="false">IFERROR(SUMIFS('2015'!$G:$G,'2015'!F:F,A188,'2015'!C:C,B188,'2015'!D:D,"",'2015'!AA:AA,"JRO",'2015'!L:L,"&lt;&gt;"), 0)</f>
        <v>0</v>
      </c>
      <c r="AU188" s="0" t="n">
        <f aca="false">IFERROR(SUMIFS('2015'!L:L,'2015'!F:F,A188,'2015'!C:C,B188,'2015'!D:D,"",'2015'!AA:AA,"JRO"), 0)</f>
        <v>0</v>
      </c>
      <c r="AV188" s="0" t="n">
        <f aca="false">IFERROR(AU188/AT188, 0)</f>
        <v>0</v>
      </c>
      <c r="AW188" s="0" t="n">
        <f aca="false">IFERROR(SUMIFS('2015'!$G:$G,'2015'!F:F,A188,'2015'!C:C,B188,'2015'!D:D,"",'2015'!AA:AA,"NRO",'2015'!L:L,"&lt;&gt;"), 0)</f>
        <v>0</v>
      </c>
      <c r="AX188" s="0" t="n">
        <f aca="false">IFERROR(SUMIFS('2015'!L:L,'2015'!F:F,A188,'2015'!C:C,B188,'2015'!D:D,"",'2015'!AA:AA,"NRO"), 0)</f>
        <v>0</v>
      </c>
      <c r="AY188" s="0" t="n">
        <f aca="false">IFERROR(AX188/AW188, 0)</f>
        <v>0</v>
      </c>
      <c r="AZ188" s="0" t="n">
        <f aca="false">IFERROR(SUMIFS('2015'!$G:$G,'2015'!F:F,A188,'2015'!C:C,B188,'2015'!D:D,"",'2015'!AA:AA,"CRO",'2015'!L:L,"&lt;&gt;"), 0)</f>
        <v>0</v>
      </c>
      <c r="BA188" s="0" t="n">
        <f aca="false">IFERROR(SUMIFS('2015'!L:L,'2015'!F:F,A188,'2015'!C:C,B188,'2015'!D:D,"",'2015'!AA:AA,"CRO"), 0)</f>
        <v>0</v>
      </c>
      <c r="BB188" s="0" t="n">
        <f aca="false">IFERROR(BA188/AZ188, 0)</f>
        <v>0</v>
      </c>
      <c r="BC188" s="0" t="n">
        <f aca="false">SUM(BF188,BI188)</f>
        <v>0</v>
      </c>
      <c r="BD188" s="0" t="n">
        <f aca="false">SUM(BG188,BJ188)</f>
        <v>0</v>
      </c>
      <c r="BE188" s="7" t="n">
        <f aca="false">IFERROR(BD188/BC188, 0)</f>
        <v>0</v>
      </c>
      <c r="BF188" s="0" t="n">
        <f aca="false">IFERROR(SUMIFS('2014'!$G:$G,'2014'!F:F,A188,'2014'!C:C,B188,'2014'!D:D,"",'2014'!AA:AA,"JRO",'2014'!L:L,"&lt;&gt;"), 0)</f>
        <v>0</v>
      </c>
      <c r="BG188" s="0" t="n">
        <f aca="false">IFERROR(SUMIFS('2014'!L:L,'2014'!F:F,A188,'2014'!C:C,B188,'2014'!D:D,"",'2014'!AA:AA,"JRO"), 0)</f>
        <v>0</v>
      </c>
      <c r="BH188" s="7" t="n">
        <f aca="false">IFERROR(BG188/BF188, 0)</f>
        <v>0</v>
      </c>
      <c r="BI188" s="0" t="n">
        <f aca="false">IFERROR(SUMIFS('2014'!$G:$G,'2014'!F:F,A188,'2014'!C:C,B188,'2014'!D:D,"",'2014'!AA:AA,"CRO",'2014'!L:L,"&lt;&gt;"), 0)</f>
        <v>0</v>
      </c>
      <c r="BJ188" s="0" t="n">
        <f aca="false">IFERROR(SUMIFS('2014'!L:L,'2014'!F:F,A188,'2014'!C:C,B188,'2014'!D:D,"",'2014'!AA:AA,"CRO"), 0)</f>
        <v>0</v>
      </c>
      <c r="BK188" s="0" t="n">
        <f aca="false">IFERROR(BJ188/BI188, 0)</f>
        <v>0</v>
      </c>
      <c r="BL188" s="0" t="n">
        <f aca="false">IFERROR(SUMIFS('2013'!$G:$G,'2013'!F:F,A188,'2013'!C:C,B188,'2013'!D:D,"",'2013'!AA:AA,"JRO",'2013'!L:L,"&lt;&gt;"), 0)</f>
        <v>0</v>
      </c>
      <c r="BM188" s="0" t="n">
        <f aca="false">IFERROR(SUMIFS('2013'!L:L,'2013'!F:F,A188,'2013'!C:C,B188,'2013'!D:D,"",'2013'!AA:AA,"JRO"), 0)</f>
        <v>0</v>
      </c>
      <c r="BN188" s="0" t="n">
        <f aca="false">IFERROR(BM188/BL188, 0)</f>
        <v>0</v>
      </c>
      <c r="BO188" s="0" t="n">
        <f aca="false">IFERROR(SUMIFS('2012'!$G:$G,'2012'!F:F,A188,'2012'!C:C,B188,'2012'!D:D,"",'2012'!AA:AA,"JRO",'2012'!L:L,"&lt;&gt;"), 0)</f>
        <v>0</v>
      </c>
      <c r="BP188" s="0" t="n">
        <f aca="false">IFERROR(SUMIFS('2012'!L:L,'2012'!F:F,A188,'2012'!C:C,B188,'2012'!D:D,"",'2012'!AA:AA,"JRO"), 0)</f>
        <v>0</v>
      </c>
      <c r="BQ188" s="0" t="n">
        <f aca="false">IFERROR(BP188/BO188, 0)</f>
        <v>0</v>
      </c>
      <c r="BR188" s="0" t="n">
        <f aca="false">IFERROR(SUMIFS('2011'!$G:$G,'2011'!F:F,A188,'2011'!C:C,B188,'2011'!D:D,"",'2011'!AA:AA,"JRO",'2011'!L:L,"&lt;&gt;"), 0)</f>
        <v>0</v>
      </c>
      <c r="BS188" s="0" t="n">
        <f aca="false">IFERROR(SUMIFS('2011'!L:L,'2011'!F:F,A188,'2011'!C:C,B188,'2011'!D:D,"",'2011'!AA:AA,"JRO"), 0)</f>
        <v>0</v>
      </c>
      <c r="BT188" s="7" t="n">
        <f aca="false">IFERROR(BS188/BR188, 0)</f>
        <v>0</v>
      </c>
      <c r="BU188" s="0" t="n">
        <f aca="false">IFERROR(SUMIFS('2010'!$G:$G,'2010'!F:F,A188,'2010'!C:C,B188,'2010'!D:D,"",'2010'!AA:AA,"JRO",'2010'!L:L,"&lt;&gt;"), 0)</f>
        <v>0</v>
      </c>
      <c r="BV188" s="0" t="n">
        <f aca="false">IFERROR(SUMIFS('2010'!L:L,'2010'!F:F,A188,'2010'!C:C,B188,'2010'!D:D,"",'2010'!AA:AA,"JRO"), 0)</f>
        <v>0</v>
      </c>
      <c r="BW188" s="7" t="n">
        <f aca="false">IFERROR(BV188/BU188, 0)</f>
        <v>0</v>
      </c>
      <c r="BX188" s="0" t="n">
        <f aca="false">IFERROR(SUMIFS('2009'!$G:$G,'2009'!F:F,A188,'2009'!C:C,B188,'2009'!D:D,"",'2009'!AA:AA,"JRO",'2009'!L:L,"&lt;&gt;"), 0)</f>
        <v>0</v>
      </c>
      <c r="BY188" s="0" t="n">
        <f aca="false">IFERROR(SUMIFS('2009'!L:L,'2009'!F:F,A188,'2009'!C:C,B188,'2009'!D:D,"",'2009'!AA:AA,"JRO"), 0)</f>
        <v>0</v>
      </c>
      <c r="BZ188" s="7" t="n">
        <f aca="false">IFERROR(BY188/BX188, 0)</f>
        <v>0</v>
      </c>
    </row>
    <row r="189" customFormat="false" ht="15" hidden="false" customHeight="false" outlineLevel="0" collapsed="false">
      <c r="A189" s="0" t="s">
        <v>99</v>
      </c>
      <c r="B189" s="13" t="s">
        <v>60</v>
      </c>
      <c r="C189" s="56" t="n">
        <f aca="false">IFERROR(AVERAGEIFS(I189:BZ189,I$2:BZ$2,"JRO escorts per deportee",I189:BZ189,"&lt;&gt;0"), 0)</f>
        <v>0</v>
      </c>
      <c r="D189" s="13" t="n">
        <f aca="false">IFERROR(AVERAGEIFS(I189:BZ189,I$2:BZ$2,"NRO escorts per deportee",I189:BZ189,"&lt;&gt;0"), 0)</f>
        <v>0</v>
      </c>
      <c r="E189" s="13" t="n">
        <f aca="false">IFERROR(AVERAGEIFS(I189:BZ189,I$2:BZ$2,"CRO escorts per deportee",I189:BZ189,"&lt;&gt;0"), 0)</f>
        <v>0</v>
      </c>
      <c r="G189" s="0" t="n">
        <f aca="false">SUM(J189,M189,P189)</f>
        <v>0</v>
      </c>
      <c r="H189" s="0" t="n">
        <f aca="false">SUM(K189,N189,Q189)</f>
        <v>0</v>
      </c>
      <c r="I189" s="7" t="n">
        <f aca="false">IFERROR(H189/G189, 0)</f>
        <v>0</v>
      </c>
      <c r="J189" s="0" t="n">
        <f aca="false">IFERROR(SUMIFS('2018'!$H:$H,'2018'!$C:$C,B189,'2018'!$F:$F,A189,'2018'!AA:AA,"JRO",'2018'!P:P,"&lt;&gt;")+SUMIFS('2018'!$I:$I,'2018'!$D:$D,B189,'2018'!$F:$F,A189,'2018'!AA:AA,"JRO",'2018'!Q:Q,"&lt;&gt;")+SUMIFS('2018'!$J:$J,'2018'!$E:$E,B189,'2018'!$F:$F,A189,'2018'!AA:AA,"JRO",'2018'!R:R,"&lt;&gt;"), 0)</f>
        <v>0</v>
      </c>
      <c r="K189" s="0" t="n">
        <f aca="false">IFERROR(SUMIFS('2018'!M:M,'2018'!AA:AA,"JRO",'2018'!F:F,A189,'2018'!C:C,B189)+SUMIFS('2018'!P:P,'2018'!AA:AA,"JRO",'2018'!F:F,A189,'2018'!C:C,B189)+SUMIFS('2018'!N:N,'2018'!AA:AA,"JRO",'2018'!F:F,A189,'2018'!D:D,B189)+SUMIFS('2018'!N:N,'2018'!AA:AA,"JRO",'2018'!F:F,A189,'2018'!D:D,B189)+SUMIFS('2018'!O:O,'2018'!AA:AA,"JRO",'2018'!F:F,A189,'2018'!E:E,B189)+SUMIFS('2018'!R:R,'2018'!AA:AA,"JRO",'2018'!F:F,A189,'2018'!E:E,B189), 0)</f>
        <v>0</v>
      </c>
      <c r="L189" s="7" t="n">
        <f aca="false">IFERROR(K189/J189, 0)</f>
        <v>0</v>
      </c>
      <c r="M189" s="0" t="n">
        <f aca="false">IFERROR(SUMIFS('2018'!$H:$H,'2018'!$C:$C,B189,'2018'!$F:$F,A189,'2018'!AA:AA,"NRO",'2018'!P:P,"&lt;&gt;")+SUMIFS('2018'!$I:$I,'2018'!$D:$D,B189,'2018'!$F:$F,A189,'2018'!AA:AA,"NRO",'2018'!Q:Q,"&lt;&gt;")+SUMIFS('2018'!$J:$J,'2018'!$E:$E,B189,'2018'!$F:$F,A189,'2018'!AA:AA,"NRO",'2018'!R:R,"&lt;&gt;"), 0)</f>
        <v>0</v>
      </c>
      <c r="N189" s="0" t="n">
        <f aca="false">IFERROR(SUMIFS('2018'!M:M,'2018'!AA:AA,"NRO",'2018'!F:F,A189,'2018'!C:C,B189)+SUMIFS('2018'!P:P,'2018'!AA:AA,"NRO",'2018'!F:F,A189,'2018'!C:C,B189)+SUMIFS('2018'!N:N,'2018'!AA:AA,"NRO",'2018'!F:F,A189,'2018'!D:D,B189)+SUMIFS('2018'!N:N,'2018'!AA:AA,"NRO",'2018'!F:F,A189,'2018'!D:D,B189)+SUMIFS('2018'!O:O,'2018'!AA:AA,"NRO",'2018'!F:F,A189,'2018'!E:E,B189)+SUMIFS('2018'!R:R,'2018'!AA:AA,"NRO",'2018'!F:F,A189,'2018'!E:E,B189), 0)</f>
        <v>0</v>
      </c>
      <c r="O189" s="7" t="n">
        <f aca="false">IFERROR(N189/M189, 0)</f>
        <v>0</v>
      </c>
      <c r="P189" s="0" t="n">
        <f aca="false">IFERROR(SUMIFS('2018'!$H:$H,'2018'!$C:$C,B189,'2018'!$F:$F,A189,'2018'!AA:AA,"CRO")+SUMIFS('2018'!$I:$I,'2018'!$D:$D,B189,'2018'!$F:$F,A189,'2018'!AA:AA,"CRO")+SUMIFS('2018'!$J:$J,'2018'!$E:$E,B189,'2018'!$F:$F,A189,'2018'!AA:AA,"CRO"), 0)</f>
        <v>0</v>
      </c>
      <c r="Q189" s="0" t="n">
        <f aca="false">IFERROR(SUMIFS('2018'!M:M,'2018'!AA:AA,"CRO",'2018'!F:F,A189,'2018'!C:C,B189)+SUMIFS('2018'!P:P,'2018'!AA:AA,"CRO",'2018'!F:F,A189,'2018'!C:C,B189)+SUMIFS('2018'!N:N,'2018'!AA:AA,"CRO",'2018'!F:F,A189,'2018'!D:D,B189)+SUMIFS('2018'!N:N,'2018'!AA:AA,"CRO",'2018'!F:F,A189,'2018'!D:D,B189)+SUMIFS('2018'!O:O,'2018'!AA:AA,"CRO",'2018'!F:F,A189,'2018'!E:E,B189)+SUMIFS('2018'!R:R,'2018'!AA:AA,"CRO",'2018'!F:F,A189,'2018'!E:E,B189), 0)</f>
        <v>0</v>
      </c>
      <c r="R189" s="7" t="n">
        <f aca="false">IFERROR(Q189/P189, 0)</f>
        <v>0</v>
      </c>
      <c r="S189" s="7" t="n">
        <f aca="false">SUM(V189,Y189,AB189)</f>
        <v>0</v>
      </c>
      <c r="T189" s="7" t="n">
        <f aca="false">SUM(W189,Z189,AC189)</f>
        <v>0</v>
      </c>
      <c r="U189" s="7" t="n">
        <f aca="false">IFERROR(T189/S189, 0)</f>
        <v>0</v>
      </c>
      <c r="V189" s="0" t="n">
        <f aca="false">SUMIFS('2017'!$H:$H,'2017'!$C:$C,B189,'2017'!$F:$F,A189,'2017'!AA:AA,"JRO",'2017'!P:P,"&lt;&gt;")+SUMIFS('2017'!$I:$I,'2017'!$D:$D,B189,'2017'!$F:$F,A189,'2017'!AA:AA,"JRO",'2017'!Q:Q,"&lt;&gt;")+SUMIFS('2017'!$J:$J,'2017'!$E:$E,B189,'2017'!$F:$F,A189,'2017'!AA:AA,"JRO",'2017'!R:R,"&lt;&gt;")</f>
        <v>0</v>
      </c>
      <c r="W189" s="0" t="n">
        <f aca="false">IFERROR(SUMIFS('2017'!M:M,'2017'!AA:AA,"JRO",'2017'!F:F,A189,'2017'!C:C,B189)+SUMIFS('2017'!P:P,'2017'!AA:AA,"JRO",'2017'!F:F,A189,'2017'!C:C,B189)+SUMIFS('2017'!N:N,'2017'!AA:AA,"JRO",'2017'!F:F,A189,'2017'!D:D,B189)+SUMIFS('2017'!N:N,'2017'!AA:AA,"JRO",'2017'!F:F,A189,'2017'!D:D,B189)+SUMIFS('2017'!O:O,'2017'!AA:AA,"JRO",'2017'!F:F,A189,'2017'!E:E,B189)+SUMIFS('2017'!R:R,'2017'!AA:AA,"JRO",'2017'!F:F,A189,'2017'!E:E,B189), 0)</f>
        <v>0</v>
      </c>
      <c r="X189" s="7" t="n">
        <f aca="false">IFERROR(W189/V189, 0)</f>
        <v>0</v>
      </c>
      <c r="Y189" s="0" t="n">
        <f aca="false">IFERROR(SUMIFS('2017'!$H:$H,'2017'!$C:$C,B189,'2017'!$F:$F,A189,'2017'!AA:AA,"NRO",'2017'!P:P,"&lt;&gt;")+SUMIFS('2017'!$I:$I,'2017'!$D:$D,B189,'2017'!$F:$F,A189,'2017'!AA:AA,"NRO",'2017'!Q:Q,"&lt;&gt;")+SUMIFS('2017'!$J:$J,'2017'!$E:$E,B189,'2017'!$F:$F,A189,'2017'!AA:AA,"NRO",'2017'!R:R,"&lt;&gt;"), 0)</f>
        <v>0</v>
      </c>
      <c r="Z189" s="0" t="n">
        <f aca="false">IFERROR(SUMIFS('2017'!M:M,'2017'!AA:AA,"NRO",'2017'!F:F,A189,'2017'!C:C,B189)+SUMIFS('2017'!P:P,'2017'!AA:AA,"NRO",'2017'!F:F,A189,'2017'!C:C,B189)+SUMIFS('2017'!N:N,'2017'!AA:AA,"NRO",'2017'!F:F,A189,'2017'!D:D,B189)+SUMIFS('2017'!N:N,'2017'!AA:AA,"NRO",'2017'!F:F,A189,'2017'!D:D,B189)+SUMIFS('2017'!O:O,'2017'!AA:AA,"NRO",'2017'!F:F,A189,'2017'!E:E,B189)+SUMIFS('2017'!R:R,'2017'!AA:AA,"NRO",'2017'!F:F,A189,'2017'!E:E,B189), 0)</f>
        <v>0</v>
      </c>
      <c r="AA189" s="7" t="n">
        <f aca="false">IFERROR(Z189/Y189, 0)</f>
        <v>0</v>
      </c>
      <c r="AB189" s="0" t="n">
        <f aca="false">IFERROR(SUMIFS('2017'!$H:$H,'2017'!$C:$C,B189,'2017'!$F:$F,A189,'2017'!AA:AA,"CRO",'2017'!P:P,"&lt;&gt;")+SUMIFS('2017'!$I:$I,'2017'!$D:$D,B189,'2017'!$F:$F,A189,'2017'!AA:AA,"CRO",'2017'!Q:Q,"&lt;&gt;")+SUMIFS('2017'!$J:$J,'2017'!$E:$E,B189,'2017'!$F:$F,A189,'2017'!AA:AA,"CRO",'2017'!R:R,"&lt;&gt;"), 0)</f>
        <v>0</v>
      </c>
      <c r="AC189" s="0" t="n">
        <f aca="false">IFERROR(SUMIFS('2017'!M:M,'2017'!AA:AA,"CRO",'2017'!F:F,A189,'2017'!C:C,B189)+SUMIFS('2017'!P:P,'2017'!AA:AA,"CRO",'2017'!F:F,A189,'2017'!C:C,B189)+SUMIFS('2017'!N:N,'2017'!AA:AA,"CRO",'2017'!F:F,A189,'2017'!D:D,B189)+SUMIFS('2017'!N:N,'2017'!AA:AA,"CRO",'2017'!F:F,A189,'2017'!D:D,B189)+SUMIFS('2017'!O:O,'2017'!AA:AA,"CRO",'2017'!F:F,A189,'2017'!E:E,B189)+SUMIFS('2017'!R:R,'2017'!AA:AA,"CRO",'2017'!F:F,A189,'2017'!E:E,B189), 0)</f>
        <v>0</v>
      </c>
      <c r="AD189" s="0" t="n">
        <f aca="false">IFERROR(AC189/AB189, 0)</f>
        <v>0</v>
      </c>
      <c r="AE189" s="0" t="n">
        <f aca="false">SUM(AH189,AK189,AN189)</f>
        <v>0</v>
      </c>
      <c r="AF189" s="0" t="n">
        <f aca="false">SUM(AI189,AL189,AO189)</f>
        <v>0</v>
      </c>
      <c r="AG189" s="7" t="n">
        <f aca="false">IFERROR(AF189/AE189, 0)</f>
        <v>0</v>
      </c>
      <c r="AH189" s="0" t="n">
        <f aca="false">IFERROR(SUMIFS('2016'!$G:$G,'2016'!F:F,A189,'2016'!C:C,B189,'2016'!D:D,"",'2016'!AA:AA,"JRO",'2016'!L:L,"&lt;&gt;"), 0)</f>
        <v>0</v>
      </c>
      <c r="AI189" s="0" t="n">
        <f aca="false">IFERROR(SUMIFS('2016'!L:L,'2016'!F:F,A189,'2016'!C:C,B189,'2016'!D:D,"",'2016'!AA:AA,"JRO"), 0)</f>
        <v>0</v>
      </c>
      <c r="AJ189" s="7" t="n">
        <f aca="false">IFERROR(AI189/AH189, 0)</f>
        <v>0</v>
      </c>
      <c r="AK189" s="0" t="n">
        <f aca="false">IFERROR(SUMIFS('2016'!$G:$G,'2016'!F:F,A189,'2016'!C:C,B189,'2016'!D:D,"",'2016'!AA:AA,"NRO",'2016'!L:L,"&lt;&gt;"), 0)</f>
        <v>0</v>
      </c>
      <c r="AL189" s="0" t="n">
        <f aca="false">IFERROR(SUMIFS('2016'!L:L,'2016'!F:F,A189,'2016'!C:C,B189,'2016'!D:D,"",'2016'!AA:AA,"NRO"), 0)</f>
        <v>0</v>
      </c>
      <c r="AM189" s="0" t="n">
        <f aca="false">IFERROR(AL189/AK189, 0)</f>
        <v>0</v>
      </c>
      <c r="AN189" s="0" t="n">
        <f aca="false">IFERROR(SUMIFS('2016'!$G:$G,'2016'!F:F,A189,'2016'!C:C,B189,'2016'!D:D,"",'2016'!AA:AA,"CRO",'2016'!L:L,"&lt;&gt;"), 0)</f>
        <v>0</v>
      </c>
      <c r="AO189" s="0" t="n">
        <f aca="false">IFERROR(SUMIFS('2016'!L:L,'2016'!F:F,A189,'2016'!C:C,B189,'2016'!D:D,"",'2016'!AA:AA,"CRO"), 0)</f>
        <v>0</v>
      </c>
      <c r="AP189" s="0" t="n">
        <f aca="false">IFERROR(AO189/AN189, 0)</f>
        <v>0</v>
      </c>
      <c r="AQ189" s="0" t="n">
        <f aca="false">SUM(AT189,AW189,AZ189)</f>
        <v>0</v>
      </c>
      <c r="AR189" s="0" t="n">
        <f aca="false">SUM(AU189,AX189,BA189)</f>
        <v>0</v>
      </c>
      <c r="AS189" s="7" t="n">
        <f aca="false">IFERROR(AR189/AQ189, 0)</f>
        <v>0</v>
      </c>
      <c r="AT189" s="0" t="n">
        <f aca="false">IFERROR(SUMIFS('2015'!$G:$G,'2015'!F:F,A189,'2015'!C:C,B189,'2015'!D:D,"",'2015'!AA:AA,"JRO",'2015'!L:L,"&lt;&gt;"), 0)</f>
        <v>0</v>
      </c>
      <c r="AU189" s="0" t="n">
        <f aca="false">IFERROR(SUMIFS('2015'!L:L,'2015'!F:F,A189,'2015'!C:C,B189,'2015'!D:D,"",'2015'!AA:AA,"JRO"), 0)</f>
        <v>0</v>
      </c>
      <c r="AV189" s="0" t="n">
        <f aca="false">IFERROR(AU189/AT189, 0)</f>
        <v>0</v>
      </c>
      <c r="AW189" s="0" t="n">
        <f aca="false">IFERROR(SUMIFS('2015'!$G:$G,'2015'!F:F,A189,'2015'!C:C,B189,'2015'!D:D,"",'2015'!AA:AA,"NRO",'2015'!L:L,"&lt;&gt;"), 0)</f>
        <v>0</v>
      </c>
      <c r="AX189" s="0" t="n">
        <f aca="false">IFERROR(SUMIFS('2015'!L:L,'2015'!F:F,A189,'2015'!C:C,B189,'2015'!D:D,"",'2015'!AA:AA,"NRO"), 0)</f>
        <v>0</v>
      </c>
      <c r="AY189" s="0" t="n">
        <f aca="false">IFERROR(AX189/AW189, 0)</f>
        <v>0</v>
      </c>
      <c r="AZ189" s="0" t="n">
        <f aca="false">IFERROR(SUMIFS('2015'!$G:$G,'2015'!F:F,A189,'2015'!C:C,B189,'2015'!D:D,"",'2015'!AA:AA,"CRO",'2015'!L:L,"&lt;&gt;"), 0)</f>
        <v>0</v>
      </c>
      <c r="BA189" s="0" t="n">
        <f aca="false">IFERROR(SUMIFS('2015'!L:L,'2015'!F:F,A189,'2015'!C:C,B189,'2015'!D:D,"",'2015'!AA:AA,"CRO"), 0)</f>
        <v>0</v>
      </c>
      <c r="BB189" s="0" t="n">
        <f aca="false">IFERROR(BA189/AZ189, 0)</f>
        <v>0</v>
      </c>
      <c r="BC189" s="0" t="n">
        <f aca="false">SUM(BF189,BI189)</f>
        <v>0</v>
      </c>
      <c r="BD189" s="0" t="n">
        <f aca="false">SUM(BG189,BJ189)</f>
        <v>0</v>
      </c>
      <c r="BE189" s="7" t="n">
        <f aca="false">IFERROR(BD189/BC189, 0)</f>
        <v>0</v>
      </c>
      <c r="BF189" s="0" t="n">
        <f aca="false">IFERROR(SUMIFS('2014'!$G:$G,'2014'!F:F,A189,'2014'!C:C,B189,'2014'!D:D,"",'2014'!AA:AA,"JRO",'2014'!L:L,"&lt;&gt;"), 0)</f>
        <v>0</v>
      </c>
      <c r="BG189" s="0" t="n">
        <f aca="false">IFERROR(SUMIFS('2014'!L:L,'2014'!F:F,A189,'2014'!C:C,B189,'2014'!D:D,"",'2014'!AA:AA,"JRO"), 0)</f>
        <v>0</v>
      </c>
      <c r="BH189" s="7" t="n">
        <f aca="false">IFERROR(BG189/BF189, 0)</f>
        <v>0</v>
      </c>
      <c r="BI189" s="0" t="n">
        <f aca="false">IFERROR(SUMIFS('2014'!$G:$G,'2014'!F:F,A189,'2014'!C:C,B189,'2014'!D:D,"",'2014'!AA:AA,"CRO",'2014'!L:L,"&lt;&gt;"), 0)</f>
        <v>0</v>
      </c>
      <c r="BJ189" s="0" t="n">
        <f aca="false">IFERROR(SUMIFS('2014'!L:L,'2014'!F:F,A189,'2014'!C:C,B189,'2014'!D:D,"",'2014'!AA:AA,"CRO"), 0)</f>
        <v>0</v>
      </c>
      <c r="BK189" s="0" t="n">
        <f aca="false">IFERROR(BJ189/BI189, 0)</f>
        <v>0</v>
      </c>
      <c r="BL189" s="0" t="n">
        <f aca="false">IFERROR(SUMIFS('2013'!$G:$G,'2013'!F:F,A189,'2013'!C:C,B189,'2013'!D:D,"",'2013'!AA:AA,"JRO",'2013'!L:L,"&lt;&gt;"), 0)</f>
        <v>0</v>
      </c>
      <c r="BM189" s="0" t="n">
        <f aca="false">IFERROR(SUMIFS('2013'!L:L,'2013'!F:F,A189,'2013'!C:C,B189,'2013'!D:D,"",'2013'!AA:AA,"JRO"), 0)</f>
        <v>0</v>
      </c>
      <c r="BN189" s="0" t="n">
        <f aca="false">IFERROR(BM189/BL189, 0)</f>
        <v>0</v>
      </c>
      <c r="BO189" s="0" t="n">
        <f aca="false">IFERROR(SUMIFS('2012'!$G:$G,'2012'!F:F,A189,'2012'!C:C,B189,'2012'!D:D,"",'2012'!AA:AA,"JRO",'2012'!L:L,"&lt;&gt;"), 0)</f>
        <v>0</v>
      </c>
      <c r="BP189" s="0" t="n">
        <f aca="false">IFERROR(SUMIFS('2012'!L:L,'2012'!F:F,A189,'2012'!C:C,B189,'2012'!D:D,"",'2012'!AA:AA,"JRO"), 0)</f>
        <v>0</v>
      </c>
      <c r="BQ189" s="0" t="n">
        <f aca="false">IFERROR(BP189/BO189, 0)</f>
        <v>0</v>
      </c>
      <c r="BR189" s="0" t="n">
        <f aca="false">IFERROR(SUMIFS('2011'!$G:$G,'2011'!F:F,A189,'2011'!C:C,B189,'2011'!D:D,"",'2011'!AA:AA,"JRO",'2011'!L:L,"&lt;&gt;"), 0)</f>
        <v>0</v>
      </c>
      <c r="BS189" s="0" t="n">
        <f aca="false">IFERROR(SUMIFS('2011'!L:L,'2011'!F:F,A189,'2011'!C:C,B189,'2011'!D:D,"",'2011'!AA:AA,"JRO"), 0)</f>
        <v>0</v>
      </c>
      <c r="BT189" s="7" t="n">
        <f aca="false">IFERROR(BS189/BR189, 0)</f>
        <v>0</v>
      </c>
      <c r="BU189" s="0" t="n">
        <f aca="false">IFERROR(SUMIFS('2010'!$G:$G,'2010'!F:F,A189,'2010'!C:C,B189,'2010'!D:D,"",'2010'!AA:AA,"JRO",'2010'!L:L,"&lt;&gt;"), 0)</f>
        <v>0</v>
      </c>
      <c r="BV189" s="0" t="n">
        <f aca="false">IFERROR(SUMIFS('2010'!L:L,'2010'!F:F,A189,'2010'!C:C,B189,'2010'!D:D,"",'2010'!AA:AA,"JRO"), 0)</f>
        <v>0</v>
      </c>
      <c r="BW189" s="7" t="n">
        <f aca="false">IFERROR(BV189/BU189, 0)</f>
        <v>0</v>
      </c>
      <c r="BX189" s="0" t="n">
        <f aca="false">IFERROR(SUMIFS('2009'!$G:$G,'2009'!F:F,A189,'2009'!C:C,B189,'2009'!D:D,"",'2009'!AA:AA,"JRO",'2009'!L:L,"&lt;&gt;"), 0)</f>
        <v>0</v>
      </c>
      <c r="BY189" s="0" t="n">
        <f aca="false">IFERROR(SUMIFS('2009'!L:L,'2009'!F:F,A189,'2009'!C:C,B189,'2009'!D:D,"",'2009'!AA:AA,"JRO"), 0)</f>
        <v>0</v>
      </c>
      <c r="BZ189" s="7" t="n">
        <f aca="false">IFERROR(BY189/BX189, 0)</f>
        <v>0</v>
      </c>
    </row>
    <row r="190" customFormat="false" ht="15" hidden="false" customHeight="false" outlineLevel="0" collapsed="false">
      <c r="A190" s="0" t="s">
        <v>99</v>
      </c>
      <c r="B190" s="13" t="s">
        <v>48</v>
      </c>
      <c r="C190" s="56" t="n">
        <f aca="false">IFERROR(AVERAGEIFS(I190:BZ190,I$2:BZ$2,"JRO escorts per deportee",I190:BZ190,"&lt;&gt;0"), 0)</f>
        <v>0</v>
      </c>
      <c r="D190" s="13" t="n">
        <f aca="false">IFERROR(AVERAGEIFS(I190:BZ190,I$2:BZ$2,"NRO escorts per deportee",I190:BZ190,"&lt;&gt;0"), 0)</f>
        <v>0</v>
      </c>
      <c r="E190" s="13" t="n">
        <f aca="false">IFERROR(AVERAGEIFS(I190:BZ190,I$2:BZ$2,"CRO escorts per deportee",I190:BZ190,"&lt;&gt;0"), 0)</f>
        <v>0</v>
      </c>
      <c r="G190" s="0" t="n">
        <f aca="false">SUM(J190,M190,P190)</f>
        <v>0</v>
      </c>
      <c r="H190" s="0" t="n">
        <f aca="false">SUM(K190,N190,Q190)</f>
        <v>0</v>
      </c>
      <c r="I190" s="7" t="n">
        <f aca="false">IFERROR(H190/G190, 0)</f>
        <v>0</v>
      </c>
      <c r="J190" s="0" t="n">
        <f aca="false">IFERROR(SUMIFS('2018'!$H:$H,'2018'!$C:$C,B190,'2018'!$F:$F,A190,'2018'!AA:AA,"JRO",'2018'!P:P,"&lt;&gt;")+SUMIFS('2018'!$I:$I,'2018'!$D:$D,B190,'2018'!$F:$F,A190,'2018'!AA:AA,"JRO",'2018'!Q:Q,"&lt;&gt;")+SUMIFS('2018'!$J:$J,'2018'!$E:$E,B190,'2018'!$F:$F,A190,'2018'!AA:AA,"JRO",'2018'!R:R,"&lt;&gt;"), 0)</f>
        <v>0</v>
      </c>
      <c r="K190" s="0" t="n">
        <f aca="false">IFERROR(SUMIFS('2018'!M:M,'2018'!AA:AA,"JRO",'2018'!F:F,A190,'2018'!C:C,B190)+SUMIFS('2018'!P:P,'2018'!AA:AA,"JRO",'2018'!F:F,A190,'2018'!C:C,B190)+SUMIFS('2018'!N:N,'2018'!AA:AA,"JRO",'2018'!F:F,A190,'2018'!D:D,B190)+SUMIFS('2018'!N:N,'2018'!AA:AA,"JRO",'2018'!F:F,A190,'2018'!D:D,B190)+SUMIFS('2018'!O:O,'2018'!AA:AA,"JRO",'2018'!F:F,A190,'2018'!E:E,B190)+SUMIFS('2018'!R:R,'2018'!AA:AA,"JRO",'2018'!F:F,A190,'2018'!E:E,B190), 0)</f>
        <v>0</v>
      </c>
      <c r="L190" s="7" t="n">
        <f aca="false">IFERROR(K190/J190, 0)</f>
        <v>0</v>
      </c>
      <c r="M190" s="0" t="n">
        <f aca="false">IFERROR(SUMIFS('2018'!$H:$H,'2018'!$C:$C,B190,'2018'!$F:$F,A190,'2018'!AA:AA,"NRO",'2018'!P:P,"&lt;&gt;")+SUMIFS('2018'!$I:$I,'2018'!$D:$D,B190,'2018'!$F:$F,A190,'2018'!AA:AA,"NRO",'2018'!Q:Q,"&lt;&gt;")+SUMIFS('2018'!$J:$J,'2018'!$E:$E,B190,'2018'!$F:$F,A190,'2018'!AA:AA,"NRO",'2018'!R:R,"&lt;&gt;"), 0)</f>
        <v>0</v>
      </c>
      <c r="N190" s="0" t="n">
        <f aca="false">IFERROR(SUMIFS('2018'!M:M,'2018'!AA:AA,"NRO",'2018'!F:F,A190,'2018'!C:C,B190)+SUMIFS('2018'!P:P,'2018'!AA:AA,"NRO",'2018'!F:F,A190,'2018'!C:C,B190)+SUMIFS('2018'!N:N,'2018'!AA:AA,"NRO",'2018'!F:F,A190,'2018'!D:D,B190)+SUMIFS('2018'!N:N,'2018'!AA:AA,"NRO",'2018'!F:F,A190,'2018'!D:D,B190)+SUMIFS('2018'!O:O,'2018'!AA:AA,"NRO",'2018'!F:F,A190,'2018'!E:E,B190)+SUMIFS('2018'!R:R,'2018'!AA:AA,"NRO",'2018'!F:F,A190,'2018'!E:E,B190), 0)</f>
        <v>0</v>
      </c>
      <c r="O190" s="7" t="n">
        <f aca="false">IFERROR(N190/M190, 0)</f>
        <v>0</v>
      </c>
      <c r="P190" s="0" t="n">
        <f aca="false">IFERROR(SUMIFS('2018'!$H:$H,'2018'!$C:$C,B190,'2018'!$F:$F,A190,'2018'!AA:AA,"CRO")+SUMIFS('2018'!$I:$I,'2018'!$D:$D,B190,'2018'!$F:$F,A190,'2018'!AA:AA,"CRO")+SUMIFS('2018'!$J:$J,'2018'!$E:$E,B190,'2018'!$F:$F,A190,'2018'!AA:AA,"CRO"), 0)</f>
        <v>0</v>
      </c>
      <c r="Q190" s="0" t="n">
        <f aca="false">IFERROR(SUMIFS('2018'!M:M,'2018'!AA:AA,"CRO",'2018'!F:F,A190,'2018'!C:C,B190)+SUMIFS('2018'!P:P,'2018'!AA:AA,"CRO",'2018'!F:F,A190,'2018'!C:C,B190)+SUMIFS('2018'!N:N,'2018'!AA:AA,"CRO",'2018'!F:F,A190,'2018'!D:D,B190)+SUMIFS('2018'!N:N,'2018'!AA:AA,"CRO",'2018'!F:F,A190,'2018'!D:D,B190)+SUMIFS('2018'!O:O,'2018'!AA:AA,"CRO",'2018'!F:F,A190,'2018'!E:E,B190)+SUMIFS('2018'!R:R,'2018'!AA:AA,"CRO",'2018'!F:F,A190,'2018'!E:E,B190), 0)</f>
        <v>0</v>
      </c>
      <c r="R190" s="7" t="n">
        <f aca="false">IFERROR(Q190/P190, 0)</f>
        <v>0</v>
      </c>
      <c r="S190" s="7" t="n">
        <f aca="false">SUM(V190,Y190,AB190)</f>
        <v>0</v>
      </c>
      <c r="T190" s="7" t="n">
        <f aca="false">SUM(W190,Z190,AC190)</f>
        <v>0</v>
      </c>
      <c r="U190" s="7" t="n">
        <f aca="false">IFERROR(T190/S190, 0)</f>
        <v>0</v>
      </c>
      <c r="V190" s="0" t="n">
        <f aca="false">SUMIFS('2017'!$H:$H,'2017'!$C:$C,B190,'2017'!$F:$F,A190,'2017'!AA:AA,"JRO",'2017'!P:P,"&lt;&gt;")+SUMIFS('2017'!$I:$I,'2017'!$D:$D,B190,'2017'!$F:$F,A190,'2017'!AA:AA,"JRO",'2017'!Q:Q,"&lt;&gt;")+SUMIFS('2017'!$J:$J,'2017'!$E:$E,B190,'2017'!$F:$F,A190,'2017'!AA:AA,"JRO",'2017'!R:R,"&lt;&gt;")</f>
        <v>0</v>
      </c>
      <c r="W190" s="0" t="n">
        <f aca="false">IFERROR(SUMIFS('2017'!M:M,'2017'!AA:AA,"JRO",'2017'!F:F,A190,'2017'!C:C,B190)+SUMIFS('2017'!P:P,'2017'!AA:AA,"JRO",'2017'!F:F,A190,'2017'!C:C,B190)+SUMIFS('2017'!N:N,'2017'!AA:AA,"JRO",'2017'!F:F,A190,'2017'!D:D,B190)+SUMIFS('2017'!N:N,'2017'!AA:AA,"JRO",'2017'!F:F,A190,'2017'!D:D,B190)+SUMIFS('2017'!O:O,'2017'!AA:AA,"JRO",'2017'!F:F,A190,'2017'!E:E,B190)+SUMIFS('2017'!R:R,'2017'!AA:AA,"JRO",'2017'!F:F,A190,'2017'!E:E,B190), 0)</f>
        <v>0</v>
      </c>
      <c r="X190" s="7" t="n">
        <f aca="false">IFERROR(W190/V190, 0)</f>
        <v>0</v>
      </c>
      <c r="Y190" s="0" t="n">
        <f aca="false">IFERROR(SUMIFS('2017'!$H:$H,'2017'!$C:$C,B190,'2017'!$F:$F,A190,'2017'!AA:AA,"NRO",'2017'!P:P,"&lt;&gt;")+SUMIFS('2017'!$I:$I,'2017'!$D:$D,B190,'2017'!$F:$F,A190,'2017'!AA:AA,"NRO",'2017'!Q:Q,"&lt;&gt;")+SUMIFS('2017'!$J:$J,'2017'!$E:$E,B190,'2017'!$F:$F,A190,'2017'!AA:AA,"NRO",'2017'!R:R,"&lt;&gt;"), 0)</f>
        <v>0</v>
      </c>
      <c r="Z190" s="0" t="n">
        <f aca="false">IFERROR(SUMIFS('2017'!M:M,'2017'!AA:AA,"NRO",'2017'!F:F,A190,'2017'!C:C,B190)+SUMIFS('2017'!P:P,'2017'!AA:AA,"NRO",'2017'!F:F,A190,'2017'!C:C,B190)+SUMIFS('2017'!N:N,'2017'!AA:AA,"NRO",'2017'!F:F,A190,'2017'!D:D,B190)+SUMIFS('2017'!N:N,'2017'!AA:AA,"NRO",'2017'!F:F,A190,'2017'!D:D,B190)+SUMIFS('2017'!O:O,'2017'!AA:AA,"NRO",'2017'!F:F,A190,'2017'!E:E,B190)+SUMIFS('2017'!R:R,'2017'!AA:AA,"NRO",'2017'!F:F,A190,'2017'!E:E,B190), 0)</f>
        <v>0</v>
      </c>
      <c r="AA190" s="7" t="n">
        <f aca="false">IFERROR(Z190/Y190, 0)</f>
        <v>0</v>
      </c>
      <c r="AB190" s="0" t="n">
        <f aca="false">IFERROR(SUMIFS('2017'!$H:$H,'2017'!$C:$C,B190,'2017'!$F:$F,A190,'2017'!AA:AA,"CRO",'2017'!P:P,"&lt;&gt;")+SUMIFS('2017'!$I:$I,'2017'!$D:$D,B190,'2017'!$F:$F,A190,'2017'!AA:AA,"CRO",'2017'!Q:Q,"&lt;&gt;")+SUMIFS('2017'!$J:$J,'2017'!$E:$E,B190,'2017'!$F:$F,A190,'2017'!AA:AA,"CRO",'2017'!R:R,"&lt;&gt;"), 0)</f>
        <v>0</v>
      </c>
      <c r="AC190" s="0" t="n">
        <f aca="false">IFERROR(SUMIFS('2017'!M:M,'2017'!AA:AA,"CRO",'2017'!F:F,A190,'2017'!C:C,B190)+SUMIFS('2017'!P:P,'2017'!AA:AA,"CRO",'2017'!F:F,A190,'2017'!C:C,B190)+SUMIFS('2017'!N:N,'2017'!AA:AA,"CRO",'2017'!F:F,A190,'2017'!D:D,B190)+SUMIFS('2017'!N:N,'2017'!AA:AA,"CRO",'2017'!F:F,A190,'2017'!D:D,B190)+SUMIFS('2017'!O:O,'2017'!AA:AA,"CRO",'2017'!F:F,A190,'2017'!E:E,B190)+SUMIFS('2017'!R:R,'2017'!AA:AA,"CRO",'2017'!F:F,A190,'2017'!E:E,B190), 0)</f>
        <v>0</v>
      </c>
      <c r="AD190" s="0" t="n">
        <f aca="false">IFERROR(AC190/AB190, 0)</f>
        <v>0</v>
      </c>
      <c r="AE190" s="0" t="n">
        <f aca="false">SUM(AH190,AK190,AN190)</f>
        <v>0</v>
      </c>
      <c r="AF190" s="0" t="n">
        <f aca="false">SUM(AI190,AL190,AO190)</f>
        <v>0</v>
      </c>
      <c r="AG190" s="7" t="n">
        <f aca="false">IFERROR(AF190/AE190, 0)</f>
        <v>0</v>
      </c>
      <c r="AH190" s="0" t="n">
        <f aca="false">IFERROR(SUMIFS('2016'!$G:$G,'2016'!F:F,A190,'2016'!C:C,B190,'2016'!D:D,"",'2016'!AA:AA,"JRO",'2016'!L:L,"&lt;&gt;"), 0)</f>
        <v>0</v>
      </c>
      <c r="AI190" s="0" t="n">
        <f aca="false">IFERROR(SUMIFS('2016'!L:L,'2016'!F:F,A190,'2016'!C:C,B190,'2016'!D:D,"",'2016'!AA:AA,"JRO"), 0)</f>
        <v>0</v>
      </c>
      <c r="AJ190" s="7" t="n">
        <f aca="false">IFERROR(AI190/AH190, 0)</f>
        <v>0</v>
      </c>
      <c r="AK190" s="0" t="n">
        <f aca="false">IFERROR(SUMIFS('2016'!$G:$G,'2016'!F:F,A190,'2016'!C:C,B190,'2016'!D:D,"",'2016'!AA:AA,"NRO",'2016'!L:L,"&lt;&gt;"), 0)</f>
        <v>0</v>
      </c>
      <c r="AL190" s="0" t="n">
        <f aca="false">IFERROR(SUMIFS('2016'!L:L,'2016'!F:F,A190,'2016'!C:C,B190,'2016'!D:D,"",'2016'!AA:AA,"NRO"), 0)</f>
        <v>0</v>
      </c>
      <c r="AM190" s="0" t="n">
        <f aca="false">IFERROR(AL190/AK190, 0)</f>
        <v>0</v>
      </c>
      <c r="AN190" s="0" t="n">
        <f aca="false">IFERROR(SUMIFS('2016'!$G:$G,'2016'!F:F,A190,'2016'!C:C,B190,'2016'!D:D,"",'2016'!AA:AA,"CRO",'2016'!L:L,"&lt;&gt;"), 0)</f>
        <v>0</v>
      </c>
      <c r="AO190" s="0" t="n">
        <f aca="false">IFERROR(SUMIFS('2016'!L:L,'2016'!F:F,A190,'2016'!C:C,B190,'2016'!D:D,"",'2016'!AA:AA,"CRO"), 0)</f>
        <v>0</v>
      </c>
      <c r="AP190" s="0" t="n">
        <f aca="false">IFERROR(AO190/AN190, 0)</f>
        <v>0</v>
      </c>
      <c r="AQ190" s="0" t="n">
        <f aca="false">SUM(AT190,AW190,AZ190)</f>
        <v>0</v>
      </c>
      <c r="AR190" s="0" t="n">
        <f aca="false">SUM(AU190,AX190,BA190)</f>
        <v>0</v>
      </c>
      <c r="AS190" s="7" t="n">
        <f aca="false">IFERROR(AR190/AQ190, 0)</f>
        <v>0</v>
      </c>
      <c r="AT190" s="0" t="n">
        <f aca="false">IFERROR(SUMIFS('2015'!$G:$G,'2015'!F:F,A190,'2015'!C:C,B190,'2015'!D:D,"",'2015'!AA:AA,"JRO",'2015'!L:L,"&lt;&gt;"), 0)</f>
        <v>0</v>
      </c>
      <c r="AU190" s="0" t="n">
        <f aca="false">IFERROR(SUMIFS('2015'!L:L,'2015'!F:F,A190,'2015'!C:C,B190,'2015'!D:D,"",'2015'!AA:AA,"JRO"), 0)</f>
        <v>0</v>
      </c>
      <c r="AV190" s="0" t="n">
        <f aca="false">IFERROR(AU190/AT190, 0)</f>
        <v>0</v>
      </c>
      <c r="AW190" s="0" t="n">
        <f aca="false">IFERROR(SUMIFS('2015'!$G:$G,'2015'!F:F,A190,'2015'!C:C,B190,'2015'!D:D,"",'2015'!AA:AA,"NRO",'2015'!L:L,"&lt;&gt;"), 0)</f>
        <v>0</v>
      </c>
      <c r="AX190" s="0" t="n">
        <f aca="false">IFERROR(SUMIFS('2015'!L:L,'2015'!F:F,A190,'2015'!C:C,B190,'2015'!D:D,"",'2015'!AA:AA,"NRO"), 0)</f>
        <v>0</v>
      </c>
      <c r="AY190" s="0" t="n">
        <f aca="false">IFERROR(AX190/AW190, 0)</f>
        <v>0</v>
      </c>
      <c r="AZ190" s="0" t="n">
        <f aca="false">IFERROR(SUMIFS('2015'!$G:$G,'2015'!F:F,A190,'2015'!C:C,B190,'2015'!D:D,"",'2015'!AA:AA,"CRO",'2015'!L:L,"&lt;&gt;"), 0)</f>
        <v>0</v>
      </c>
      <c r="BA190" s="0" t="n">
        <f aca="false">IFERROR(SUMIFS('2015'!L:L,'2015'!F:F,A190,'2015'!C:C,B190,'2015'!D:D,"",'2015'!AA:AA,"CRO"), 0)</f>
        <v>0</v>
      </c>
      <c r="BB190" s="0" t="n">
        <f aca="false">IFERROR(BA190/AZ190, 0)</f>
        <v>0</v>
      </c>
      <c r="BC190" s="0" t="n">
        <f aca="false">SUM(BF190,BI190)</f>
        <v>0</v>
      </c>
      <c r="BD190" s="0" t="n">
        <f aca="false">SUM(BG190,BJ190)</f>
        <v>0</v>
      </c>
      <c r="BE190" s="7" t="n">
        <f aca="false">IFERROR(BD190/BC190, 0)</f>
        <v>0</v>
      </c>
      <c r="BF190" s="0" t="n">
        <f aca="false">IFERROR(SUMIFS('2014'!$G:$G,'2014'!F:F,A190,'2014'!C:C,B190,'2014'!D:D,"",'2014'!AA:AA,"JRO",'2014'!L:L,"&lt;&gt;"), 0)</f>
        <v>0</v>
      </c>
      <c r="BG190" s="0" t="n">
        <f aca="false">IFERROR(SUMIFS('2014'!L:L,'2014'!F:F,A190,'2014'!C:C,B190,'2014'!D:D,"",'2014'!AA:AA,"JRO"), 0)</f>
        <v>0</v>
      </c>
      <c r="BH190" s="7" t="n">
        <f aca="false">IFERROR(BG190/BF190, 0)</f>
        <v>0</v>
      </c>
      <c r="BI190" s="0" t="n">
        <f aca="false">IFERROR(SUMIFS('2014'!$G:$G,'2014'!F:F,A190,'2014'!C:C,B190,'2014'!D:D,"",'2014'!AA:AA,"CRO",'2014'!L:L,"&lt;&gt;"), 0)</f>
        <v>0</v>
      </c>
      <c r="BJ190" s="0" t="n">
        <f aca="false">IFERROR(SUMIFS('2014'!L:L,'2014'!F:F,A190,'2014'!C:C,B190,'2014'!D:D,"",'2014'!AA:AA,"CRO"), 0)</f>
        <v>0</v>
      </c>
      <c r="BK190" s="0" t="n">
        <f aca="false">IFERROR(BJ190/BI190, 0)</f>
        <v>0</v>
      </c>
      <c r="BL190" s="0" t="n">
        <f aca="false">IFERROR(SUMIFS('2013'!$G:$G,'2013'!F:F,A190,'2013'!C:C,B190,'2013'!D:D,"",'2013'!AA:AA,"JRO",'2013'!L:L,"&lt;&gt;"), 0)</f>
        <v>0</v>
      </c>
      <c r="BM190" s="0" t="n">
        <f aca="false">IFERROR(SUMIFS('2013'!L:L,'2013'!F:F,A190,'2013'!C:C,B190,'2013'!D:D,"",'2013'!AA:AA,"JRO"), 0)</f>
        <v>0</v>
      </c>
      <c r="BN190" s="0" t="n">
        <f aca="false">IFERROR(BM190/BL190, 0)</f>
        <v>0</v>
      </c>
      <c r="BO190" s="0" t="n">
        <f aca="false">IFERROR(SUMIFS('2012'!$G:$G,'2012'!F:F,A190,'2012'!C:C,B190,'2012'!D:D,"",'2012'!AA:AA,"JRO",'2012'!L:L,"&lt;&gt;"), 0)</f>
        <v>0</v>
      </c>
      <c r="BP190" s="0" t="n">
        <f aca="false">IFERROR(SUMIFS('2012'!L:L,'2012'!F:F,A190,'2012'!C:C,B190,'2012'!D:D,"",'2012'!AA:AA,"JRO"), 0)</f>
        <v>0</v>
      </c>
      <c r="BQ190" s="0" t="n">
        <f aca="false">IFERROR(BP190/BO190, 0)</f>
        <v>0</v>
      </c>
      <c r="BR190" s="0" t="n">
        <f aca="false">IFERROR(SUMIFS('2011'!$G:$G,'2011'!F:F,A190,'2011'!C:C,B190,'2011'!D:D,"",'2011'!AA:AA,"JRO",'2011'!L:L,"&lt;&gt;"), 0)</f>
        <v>0</v>
      </c>
      <c r="BS190" s="0" t="n">
        <f aca="false">IFERROR(SUMIFS('2011'!L:L,'2011'!F:F,A190,'2011'!C:C,B190,'2011'!D:D,"",'2011'!AA:AA,"JRO"), 0)</f>
        <v>0</v>
      </c>
      <c r="BT190" s="7" t="n">
        <f aca="false">IFERROR(BS190/BR190, 0)</f>
        <v>0</v>
      </c>
      <c r="BU190" s="0" t="n">
        <f aca="false">IFERROR(SUMIFS('2010'!$G:$G,'2010'!F:F,A190,'2010'!C:C,B190,'2010'!D:D,"",'2010'!AA:AA,"JRO",'2010'!L:L,"&lt;&gt;"), 0)</f>
        <v>0</v>
      </c>
      <c r="BV190" s="0" t="n">
        <f aca="false">IFERROR(SUMIFS('2010'!L:L,'2010'!F:F,A190,'2010'!C:C,B190,'2010'!D:D,"",'2010'!AA:AA,"JRO"), 0)</f>
        <v>0</v>
      </c>
      <c r="BW190" s="7" t="n">
        <f aca="false">IFERROR(BV190/BU190, 0)</f>
        <v>0</v>
      </c>
      <c r="BX190" s="0" t="n">
        <f aca="false">IFERROR(SUMIFS('2009'!$G:$G,'2009'!F:F,A190,'2009'!C:C,B190,'2009'!D:D,"",'2009'!AA:AA,"JRO",'2009'!L:L,"&lt;&gt;"), 0)</f>
        <v>0</v>
      </c>
      <c r="BY190" s="0" t="n">
        <f aca="false">IFERROR(SUMIFS('2009'!L:L,'2009'!F:F,A190,'2009'!C:C,B190,'2009'!D:D,"",'2009'!AA:AA,"JRO"), 0)</f>
        <v>0</v>
      </c>
      <c r="BZ190" s="7" t="n">
        <f aca="false">IFERROR(BY190/BX190, 0)</f>
        <v>0</v>
      </c>
    </row>
    <row r="191" customFormat="false" ht="15" hidden="false" customHeight="false" outlineLevel="0" collapsed="false">
      <c r="A191" s="0" t="s">
        <v>99</v>
      </c>
      <c r="B191" s="17" t="s">
        <v>63</v>
      </c>
      <c r="C191" s="56" t="n">
        <f aca="false">IFERROR(AVERAGEIFS(I191:BZ191,I$2:BZ$2,"JRO escorts per deportee",I191:BZ191,"&lt;&gt;0"), 0)</f>
        <v>0</v>
      </c>
      <c r="D191" s="13" t="n">
        <f aca="false">IFERROR(AVERAGEIFS(I191:BZ191,I$2:BZ$2,"NRO escorts per deportee",I191:BZ191,"&lt;&gt;0"), 0)</f>
        <v>0</v>
      </c>
      <c r="E191" s="13" t="n">
        <f aca="false">IFERROR(AVERAGEIFS(I191:BZ191,I$2:BZ$2,"CRO escorts per deportee",I191:BZ191,"&lt;&gt;0"), 0)</f>
        <v>0</v>
      </c>
      <c r="G191" s="0" t="n">
        <f aca="false">SUM(J191,M191,P191)</f>
        <v>0</v>
      </c>
      <c r="H191" s="0" t="n">
        <f aca="false">SUM(K191,N191,Q191)</f>
        <v>0</v>
      </c>
      <c r="I191" s="7" t="n">
        <f aca="false">IFERROR(H191/G191, 0)</f>
        <v>0</v>
      </c>
      <c r="J191" s="0" t="n">
        <f aca="false">IFERROR(SUMIFS('2018'!$H:$H,'2018'!$C:$C,B191,'2018'!$F:$F,A191,'2018'!AA:AA,"JRO",'2018'!P:P,"&lt;&gt;")+SUMIFS('2018'!$I:$I,'2018'!$D:$D,B191,'2018'!$F:$F,A191,'2018'!AA:AA,"JRO",'2018'!Q:Q,"&lt;&gt;")+SUMIFS('2018'!$J:$J,'2018'!$E:$E,B191,'2018'!$F:$F,A191,'2018'!AA:AA,"JRO",'2018'!R:R,"&lt;&gt;"), 0)</f>
        <v>0</v>
      </c>
      <c r="K191" s="0" t="n">
        <f aca="false">IFERROR(SUMIFS('2018'!M:M,'2018'!AA:AA,"JRO",'2018'!F:F,A191,'2018'!C:C,B191)+SUMIFS('2018'!P:P,'2018'!AA:AA,"JRO",'2018'!F:F,A191,'2018'!C:C,B191)+SUMIFS('2018'!N:N,'2018'!AA:AA,"JRO",'2018'!F:F,A191,'2018'!D:D,B191)+SUMIFS('2018'!N:N,'2018'!AA:AA,"JRO",'2018'!F:F,A191,'2018'!D:D,B191)+SUMIFS('2018'!O:O,'2018'!AA:AA,"JRO",'2018'!F:F,A191,'2018'!E:E,B191)+SUMIFS('2018'!R:R,'2018'!AA:AA,"JRO",'2018'!F:F,A191,'2018'!E:E,B191), 0)</f>
        <v>0</v>
      </c>
      <c r="L191" s="7" t="n">
        <f aca="false">IFERROR(K191/J191, 0)</f>
        <v>0</v>
      </c>
      <c r="M191" s="0" t="n">
        <f aca="false">IFERROR(SUMIFS('2018'!$H:$H,'2018'!$C:$C,B191,'2018'!$F:$F,A191,'2018'!AA:AA,"NRO",'2018'!P:P,"&lt;&gt;")+SUMIFS('2018'!$I:$I,'2018'!$D:$D,B191,'2018'!$F:$F,A191,'2018'!AA:AA,"NRO",'2018'!Q:Q,"&lt;&gt;")+SUMIFS('2018'!$J:$J,'2018'!$E:$E,B191,'2018'!$F:$F,A191,'2018'!AA:AA,"NRO",'2018'!R:R,"&lt;&gt;"), 0)</f>
        <v>0</v>
      </c>
      <c r="N191" s="0" t="n">
        <f aca="false">IFERROR(SUMIFS('2018'!M:M,'2018'!AA:AA,"NRO",'2018'!F:F,A191,'2018'!C:C,B191)+SUMIFS('2018'!P:P,'2018'!AA:AA,"NRO",'2018'!F:F,A191,'2018'!C:C,B191)+SUMIFS('2018'!N:N,'2018'!AA:AA,"NRO",'2018'!F:F,A191,'2018'!D:D,B191)+SUMIFS('2018'!N:N,'2018'!AA:AA,"NRO",'2018'!F:F,A191,'2018'!D:D,B191)+SUMIFS('2018'!O:O,'2018'!AA:AA,"NRO",'2018'!F:F,A191,'2018'!E:E,B191)+SUMIFS('2018'!R:R,'2018'!AA:AA,"NRO",'2018'!F:F,A191,'2018'!E:E,B191), 0)</f>
        <v>0</v>
      </c>
      <c r="O191" s="7" t="n">
        <f aca="false">IFERROR(N191/M191, 0)</f>
        <v>0</v>
      </c>
      <c r="P191" s="0" t="n">
        <f aca="false">IFERROR(SUMIFS('2018'!$H:$H,'2018'!$C:$C,B191,'2018'!$F:$F,A191,'2018'!AA:AA,"CRO")+SUMIFS('2018'!$I:$I,'2018'!$D:$D,B191,'2018'!$F:$F,A191,'2018'!AA:AA,"CRO")+SUMIFS('2018'!$J:$J,'2018'!$E:$E,B191,'2018'!$F:$F,A191,'2018'!AA:AA,"CRO"), 0)</f>
        <v>0</v>
      </c>
      <c r="Q191" s="0" t="n">
        <f aca="false">IFERROR(SUMIFS('2018'!M:M,'2018'!AA:AA,"CRO",'2018'!F:F,A191,'2018'!C:C,B191)+SUMIFS('2018'!P:P,'2018'!AA:AA,"CRO",'2018'!F:F,A191,'2018'!C:C,B191)+SUMIFS('2018'!N:N,'2018'!AA:AA,"CRO",'2018'!F:F,A191,'2018'!D:D,B191)+SUMIFS('2018'!N:N,'2018'!AA:AA,"CRO",'2018'!F:F,A191,'2018'!D:D,B191)+SUMIFS('2018'!O:O,'2018'!AA:AA,"CRO",'2018'!F:F,A191,'2018'!E:E,B191)+SUMIFS('2018'!R:R,'2018'!AA:AA,"CRO",'2018'!F:F,A191,'2018'!E:E,B191), 0)</f>
        <v>0</v>
      </c>
      <c r="R191" s="7" t="n">
        <f aca="false">IFERROR(Q191/P191, 0)</f>
        <v>0</v>
      </c>
      <c r="S191" s="7" t="n">
        <f aca="false">SUM(V191,Y191,AB191)</f>
        <v>4</v>
      </c>
      <c r="T191" s="7" t="n">
        <f aca="false">SUM(W191,Z191,AC191)</f>
        <v>0</v>
      </c>
      <c r="U191" s="7" t="n">
        <f aca="false">IFERROR(T191/S191, 0)</f>
        <v>0</v>
      </c>
      <c r="V191" s="0" t="n">
        <f aca="false">SUMIFS('2017'!$H:$H,'2017'!$C:$C,B191,'2017'!$F:$F,A191,'2017'!AA:AA,"JRO",'2017'!P:P,"&lt;&gt;")+SUMIFS('2017'!$I:$I,'2017'!$D:$D,B191,'2017'!$F:$F,A191,'2017'!AA:AA,"JRO",'2017'!Q:Q,"&lt;&gt;")+SUMIFS('2017'!$J:$J,'2017'!$E:$E,B191,'2017'!$F:$F,A191,'2017'!AA:AA,"JRO",'2017'!R:R,"&lt;&gt;")</f>
        <v>4</v>
      </c>
      <c r="W191" s="0" t="n">
        <f aca="false">IFERROR(SUMIFS('2017'!M:M,'2017'!AA:AA,"JRO",'2017'!F:F,A191,'2017'!C:C,B191)+SUMIFS('2017'!P:P,'2017'!AA:AA,"JRO",'2017'!F:F,A191,'2017'!C:C,B191)+SUMIFS('2017'!N:N,'2017'!AA:AA,"JRO",'2017'!F:F,A191,'2017'!D:D,B191)+SUMIFS('2017'!N:N,'2017'!AA:AA,"JRO",'2017'!F:F,A191,'2017'!D:D,B191)+SUMIFS('2017'!O:O,'2017'!AA:AA,"JRO",'2017'!F:F,A191,'2017'!E:E,B191)+SUMIFS('2017'!R:R,'2017'!AA:AA,"JRO",'2017'!F:F,A191,'2017'!E:E,B191), 0)</f>
        <v>0</v>
      </c>
      <c r="X191" s="7" t="n">
        <f aca="false">IFERROR(W191/V191, 0)</f>
        <v>0</v>
      </c>
      <c r="Y191" s="0" t="n">
        <f aca="false">IFERROR(SUMIFS('2017'!$H:$H,'2017'!$C:$C,B191,'2017'!$F:$F,A191,'2017'!AA:AA,"NRO",'2017'!P:P,"&lt;&gt;")+SUMIFS('2017'!$I:$I,'2017'!$D:$D,B191,'2017'!$F:$F,A191,'2017'!AA:AA,"NRO",'2017'!Q:Q,"&lt;&gt;")+SUMIFS('2017'!$J:$J,'2017'!$E:$E,B191,'2017'!$F:$F,A191,'2017'!AA:AA,"NRO",'2017'!R:R,"&lt;&gt;"), 0)</f>
        <v>0</v>
      </c>
      <c r="Z191" s="0" t="n">
        <f aca="false">IFERROR(SUMIFS('2017'!M:M,'2017'!AA:AA,"NRO",'2017'!F:F,A191,'2017'!C:C,B191)+SUMIFS('2017'!P:P,'2017'!AA:AA,"NRO",'2017'!F:F,A191,'2017'!C:C,B191)+SUMIFS('2017'!N:N,'2017'!AA:AA,"NRO",'2017'!F:F,A191,'2017'!D:D,B191)+SUMIFS('2017'!N:N,'2017'!AA:AA,"NRO",'2017'!F:F,A191,'2017'!D:D,B191)+SUMIFS('2017'!O:O,'2017'!AA:AA,"NRO",'2017'!F:F,A191,'2017'!E:E,B191)+SUMIFS('2017'!R:R,'2017'!AA:AA,"NRO",'2017'!F:F,A191,'2017'!E:E,B191), 0)</f>
        <v>0</v>
      </c>
      <c r="AA191" s="7" t="n">
        <f aca="false">IFERROR(Z191/Y191, 0)</f>
        <v>0</v>
      </c>
      <c r="AB191" s="0" t="n">
        <f aca="false">IFERROR(SUMIFS('2017'!$H:$H,'2017'!$C:$C,B191,'2017'!$F:$F,A191,'2017'!AA:AA,"CRO",'2017'!P:P,"&lt;&gt;")+SUMIFS('2017'!$I:$I,'2017'!$D:$D,B191,'2017'!$F:$F,A191,'2017'!AA:AA,"CRO",'2017'!Q:Q,"&lt;&gt;")+SUMIFS('2017'!$J:$J,'2017'!$E:$E,B191,'2017'!$F:$F,A191,'2017'!AA:AA,"CRO",'2017'!R:R,"&lt;&gt;"), 0)</f>
        <v>0</v>
      </c>
      <c r="AC191" s="0" t="n">
        <f aca="false">IFERROR(SUMIFS('2017'!M:M,'2017'!AA:AA,"CRO",'2017'!F:F,A191,'2017'!C:C,B191)+SUMIFS('2017'!P:P,'2017'!AA:AA,"CRO",'2017'!F:F,A191,'2017'!C:C,B191)+SUMIFS('2017'!N:N,'2017'!AA:AA,"CRO",'2017'!F:F,A191,'2017'!D:D,B191)+SUMIFS('2017'!N:N,'2017'!AA:AA,"CRO",'2017'!F:F,A191,'2017'!D:D,B191)+SUMIFS('2017'!O:O,'2017'!AA:AA,"CRO",'2017'!F:F,A191,'2017'!E:E,B191)+SUMIFS('2017'!R:R,'2017'!AA:AA,"CRO",'2017'!F:F,A191,'2017'!E:E,B191), 0)</f>
        <v>0</v>
      </c>
      <c r="AD191" s="0" t="n">
        <f aca="false">IFERROR(AC191/AB191, 0)</f>
        <v>0</v>
      </c>
      <c r="AE191" s="0" t="n">
        <f aca="false">SUM(AH191,AK191,AN191)</f>
        <v>0</v>
      </c>
      <c r="AF191" s="0" t="n">
        <f aca="false">SUM(AI191,AL191,AO191)</f>
        <v>0</v>
      </c>
      <c r="AG191" s="7" t="n">
        <f aca="false">IFERROR(AF191/AE191, 0)</f>
        <v>0</v>
      </c>
      <c r="AH191" s="0" t="n">
        <f aca="false">IFERROR(SUMIFS('2016'!$G:$G,'2016'!F:F,A191,'2016'!C:C,B191,'2016'!D:D,"",'2016'!AA:AA,"JRO",'2016'!L:L,"&lt;&gt;"), 0)</f>
        <v>0</v>
      </c>
      <c r="AI191" s="0" t="n">
        <f aca="false">IFERROR(SUMIFS('2016'!L:L,'2016'!F:F,A191,'2016'!C:C,B191,'2016'!D:D,"",'2016'!AA:AA,"JRO"), 0)</f>
        <v>0</v>
      </c>
      <c r="AJ191" s="7" t="n">
        <f aca="false">IFERROR(AI191/AH191, 0)</f>
        <v>0</v>
      </c>
      <c r="AK191" s="0" t="n">
        <f aca="false">IFERROR(SUMIFS('2016'!$G:$G,'2016'!F:F,A191,'2016'!C:C,B191,'2016'!D:D,"",'2016'!AA:AA,"NRO",'2016'!L:L,"&lt;&gt;"), 0)</f>
        <v>0</v>
      </c>
      <c r="AL191" s="0" t="n">
        <f aca="false">IFERROR(SUMIFS('2016'!L:L,'2016'!F:F,A191,'2016'!C:C,B191,'2016'!D:D,"",'2016'!AA:AA,"NRO"), 0)</f>
        <v>0</v>
      </c>
      <c r="AM191" s="0" t="n">
        <f aca="false">IFERROR(AL191/AK191, 0)</f>
        <v>0</v>
      </c>
      <c r="AN191" s="0" t="n">
        <f aca="false">IFERROR(SUMIFS('2016'!$G:$G,'2016'!F:F,A191,'2016'!C:C,B191,'2016'!D:D,"",'2016'!AA:AA,"CRO",'2016'!L:L,"&lt;&gt;"), 0)</f>
        <v>0</v>
      </c>
      <c r="AO191" s="0" t="n">
        <f aca="false">IFERROR(SUMIFS('2016'!L:L,'2016'!F:F,A191,'2016'!C:C,B191,'2016'!D:D,"",'2016'!AA:AA,"CRO"), 0)</f>
        <v>0</v>
      </c>
      <c r="AP191" s="0" t="n">
        <f aca="false">IFERROR(AO191/AN191, 0)</f>
        <v>0</v>
      </c>
      <c r="AQ191" s="0" t="n">
        <f aca="false">SUM(AT191,AW191,AZ191)</f>
        <v>0</v>
      </c>
      <c r="AR191" s="0" t="n">
        <f aca="false">SUM(AU191,AX191,BA191)</f>
        <v>0</v>
      </c>
      <c r="AS191" s="7" t="n">
        <f aca="false">IFERROR(AR191/AQ191, 0)</f>
        <v>0</v>
      </c>
      <c r="AT191" s="0" t="n">
        <f aca="false">IFERROR(SUMIFS('2015'!$G:$G,'2015'!F:F,A191,'2015'!C:C,B191,'2015'!D:D,"",'2015'!AA:AA,"JRO",'2015'!L:L,"&lt;&gt;"), 0)</f>
        <v>0</v>
      </c>
      <c r="AU191" s="0" t="n">
        <f aca="false">IFERROR(SUMIFS('2015'!L:L,'2015'!F:F,A191,'2015'!C:C,B191,'2015'!D:D,"",'2015'!AA:AA,"JRO"), 0)</f>
        <v>0</v>
      </c>
      <c r="AV191" s="0" t="n">
        <f aca="false">IFERROR(AU191/AT191, 0)</f>
        <v>0</v>
      </c>
      <c r="AW191" s="0" t="n">
        <f aca="false">IFERROR(SUMIFS('2015'!$G:$G,'2015'!F:F,A191,'2015'!C:C,B191,'2015'!D:D,"",'2015'!AA:AA,"NRO",'2015'!L:L,"&lt;&gt;"), 0)</f>
        <v>0</v>
      </c>
      <c r="AX191" s="0" t="n">
        <f aca="false">IFERROR(SUMIFS('2015'!L:L,'2015'!F:F,A191,'2015'!C:C,B191,'2015'!D:D,"",'2015'!AA:AA,"NRO"), 0)</f>
        <v>0</v>
      </c>
      <c r="AY191" s="0" t="n">
        <f aca="false">IFERROR(AX191/AW191, 0)</f>
        <v>0</v>
      </c>
      <c r="AZ191" s="0" t="n">
        <f aca="false">IFERROR(SUMIFS('2015'!$G:$G,'2015'!F:F,A191,'2015'!C:C,B191,'2015'!D:D,"",'2015'!AA:AA,"CRO",'2015'!L:L,"&lt;&gt;"), 0)</f>
        <v>0</v>
      </c>
      <c r="BA191" s="0" t="n">
        <f aca="false">IFERROR(SUMIFS('2015'!L:L,'2015'!F:F,A191,'2015'!C:C,B191,'2015'!D:D,"",'2015'!AA:AA,"CRO"), 0)</f>
        <v>0</v>
      </c>
      <c r="BB191" s="0" t="n">
        <f aca="false">IFERROR(BA191/AZ191, 0)</f>
        <v>0</v>
      </c>
      <c r="BC191" s="0" t="n">
        <f aca="false">SUM(BF191,BI191)</f>
        <v>0</v>
      </c>
      <c r="BD191" s="0" t="n">
        <f aca="false">SUM(BG191,BJ191)</f>
        <v>0</v>
      </c>
      <c r="BE191" s="7" t="n">
        <f aca="false">IFERROR(BD191/BC191, 0)</f>
        <v>0</v>
      </c>
      <c r="BF191" s="0" t="n">
        <f aca="false">IFERROR(SUMIFS('2014'!$G:$G,'2014'!F:F,A191,'2014'!C:C,B191,'2014'!D:D,"",'2014'!AA:AA,"JRO",'2014'!L:L,"&lt;&gt;"), 0)</f>
        <v>0</v>
      </c>
      <c r="BG191" s="0" t="n">
        <f aca="false">IFERROR(SUMIFS('2014'!L:L,'2014'!F:F,A191,'2014'!C:C,B191,'2014'!D:D,"",'2014'!AA:AA,"JRO"), 0)</f>
        <v>0</v>
      </c>
      <c r="BH191" s="7" t="n">
        <f aca="false">IFERROR(BG191/BF191, 0)</f>
        <v>0</v>
      </c>
      <c r="BI191" s="0" t="n">
        <f aca="false">IFERROR(SUMIFS('2014'!$G:$G,'2014'!F:F,A191,'2014'!C:C,B191,'2014'!D:D,"",'2014'!AA:AA,"CRO",'2014'!L:L,"&lt;&gt;"), 0)</f>
        <v>0</v>
      </c>
      <c r="BJ191" s="0" t="n">
        <f aca="false">IFERROR(SUMIFS('2014'!L:L,'2014'!F:F,A191,'2014'!C:C,B191,'2014'!D:D,"",'2014'!AA:AA,"CRO"), 0)</f>
        <v>0</v>
      </c>
      <c r="BK191" s="0" t="n">
        <f aca="false">IFERROR(BJ191/BI191, 0)</f>
        <v>0</v>
      </c>
      <c r="BL191" s="0" t="n">
        <f aca="false">IFERROR(SUMIFS('2013'!$G:$G,'2013'!F:F,A191,'2013'!C:C,B191,'2013'!D:D,"",'2013'!AA:AA,"JRO",'2013'!L:L,"&lt;&gt;"), 0)</f>
        <v>0</v>
      </c>
      <c r="BM191" s="0" t="n">
        <f aca="false">IFERROR(SUMIFS('2013'!L:L,'2013'!F:F,A191,'2013'!C:C,B191,'2013'!D:D,"",'2013'!AA:AA,"JRO"), 0)</f>
        <v>0</v>
      </c>
      <c r="BN191" s="0" t="n">
        <f aca="false">IFERROR(BM191/BL191, 0)</f>
        <v>0</v>
      </c>
      <c r="BO191" s="0" t="n">
        <f aca="false">IFERROR(SUMIFS('2012'!$G:$G,'2012'!F:F,A191,'2012'!C:C,B191,'2012'!D:D,"",'2012'!AA:AA,"JRO",'2012'!L:L,"&lt;&gt;"), 0)</f>
        <v>0</v>
      </c>
      <c r="BP191" s="0" t="n">
        <f aca="false">IFERROR(SUMIFS('2012'!L:L,'2012'!F:F,A191,'2012'!C:C,B191,'2012'!D:D,"",'2012'!AA:AA,"JRO"), 0)</f>
        <v>0</v>
      </c>
      <c r="BQ191" s="0" t="n">
        <f aca="false">IFERROR(BP191/BO191, 0)</f>
        <v>0</v>
      </c>
      <c r="BR191" s="0" t="n">
        <f aca="false">IFERROR(SUMIFS('2011'!$G:$G,'2011'!F:F,A191,'2011'!C:C,B191,'2011'!D:D,"",'2011'!AA:AA,"JRO",'2011'!L:L,"&lt;&gt;"), 0)</f>
        <v>0</v>
      </c>
      <c r="BS191" s="0" t="n">
        <f aca="false">IFERROR(SUMIFS('2011'!L:L,'2011'!F:F,A191,'2011'!C:C,B191,'2011'!D:D,"",'2011'!AA:AA,"JRO"), 0)</f>
        <v>0</v>
      </c>
      <c r="BT191" s="7" t="n">
        <f aca="false">IFERROR(BS191/BR191, 0)</f>
        <v>0</v>
      </c>
      <c r="BU191" s="0" t="n">
        <f aca="false">IFERROR(SUMIFS('2010'!$G:$G,'2010'!F:F,A191,'2010'!C:C,B191,'2010'!D:D,"",'2010'!AA:AA,"JRO",'2010'!L:L,"&lt;&gt;"), 0)</f>
        <v>0</v>
      </c>
      <c r="BV191" s="0" t="n">
        <f aca="false">IFERROR(SUMIFS('2010'!L:L,'2010'!F:F,A191,'2010'!C:C,B191,'2010'!D:D,"",'2010'!AA:AA,"JRO"), 0)</f>
        <v>0</v>
      </c>
      <c r="BW191" s="7" t="n">
        <f aca="false">IFERROR(BV191/BU191, 0)</f>
        <v>0</v>
      </c>
      <c r="BX191" s="0" t="n">
        <f aca="false">IFERROR(SUMIFS('2009'!$G:$G,'2009'!F:F,A191,'2009'!C:C,B191,'2009'!D:D,"",'2009'!AA:AA,"JRO",'2009'!L:L,"&lt;&gt;"), 0)</f>
        <v>0</v>
      </c>
      <c r="BY191" s="0" t="n">
        <f aca="false">IFERROR(SUMIFS('2009'!L:L,'2009'!F:F,A191,'2009'!C:C,B191,'2009'!D:D,"",'2009'!AA:AA,"JRO"), 0)</f>
        <v>0</v>
      </c>
      <c r="BZ191" s="7" t="n">
        <f aca="false">IFERROR(BY191/BX191, 0)</f>
        <v>0</v>
      </c>
    </row>
    <row r="192" customFormat="false" ht="15" hidden="false" customHeight="false" outlineLevel="0" collapsed="false">
      <c r="A192" s="0" t="s">
        <v>99</v>
      </c>
      <c r="B192" s="13" t="s">
        <v>56</v>
      </c>
      <c r="C192" s="56" t="n">
        <f aca="false">IFERROR(AVERAGEIFS(I192:BZ192,I$2:BZ$2,"JRO escorts per deportee",I192:BZ192,"&lt;&gt;0"), 0)</f>
        <v>0</v>
      </c>
      <c r="D192" s="13" t="n">
        <f aca="false">IFERROR(AVERAGEIFS(I192:BZ192,I$2:BZ$2,"NRO escorts per deportee",I192:BZ192,"&lt;&gt;0"), 0)</f>
        <v>0</v>
      </c>
      <c r="E192" s="13" t="n">
        <f aca="false">IFERROR(AVERAGEIFS(I192:BZ192,I$2:BZ$2,"CRO escorts per deportee",I192:BZ192,"&lt;&gt;0"), 0)</f>
        <v>0</v>
      </c>
      <c r="G192" s="0" t="n">
        <f aca="false">SUM(J192,M192,P192)</f>
        <v>0</v>
      </c>
      <c r="H192" s="0" t="n">
        <f aca="false">SUM(K192,N192,Q192)</f>
        <v>0</v>
      </c>
      <c r="I192" s="7" t="n">
        <f aca="false">IFERROR(H192/G192, 0)</f>
        <v>0</v>
      </c>
      <c r="J192" s="0" t="n">
        <f aca="false">IFERROR(SUMIFS('2018'!$H:$H,'2018'!$C:$C,B192,'2018'!$F:$F,A192,'2018'!AA:AA,"JRO",'2018'!P:P,"&lt;&gt;")+SUMIFS('2018'!$I:$I,'2018'!$D:$D,B192,'2018'!$F:$F,A192,'2018'!AA:AA,"JRO",'2018'!Q:Q,"&lt;&gt;")+SUMIFS('2018'!$J:$J,'2018'!$E:$E,B192,'2018'!$F:$F,A192,'2018'!AA:AA,"JRO",'2018'!R:R,"&lt;&gt;"), 0)</f>
        <v>0</v>
      </c>
      <c r="K192" s="0" t="n">
        <f aca="false">IFERROR(SUMIFS('2018'!M:M,'2018'!AA:AA,"JRO",'2018'!F:F,A192,'2018'!C:C,B192)+SUMIFS('2018'!P:P,'2018'!AA:AA,"JRO",'2018'!F:F,A192,'2018'!C:C,B192)+SUMIFS('2018'!N:N,'2018'!AA:AA,"JRO",'2018'!F:F,A192,'2018'!D:D,B192)+SUMIFS('2018'!N:N,'2018'!AA:AA,"JRO",'2018'!F:F,A192,'2018'!D:D,B192)+SUMIFS('2018'!O:O,'2018'!AA:AA,"JRO",'2018'!F:F,A192,'2018'!E:E,B192)+SUMIFS('2018'!R:R,'2018'!AA:AA,"JRO",'2018'!F:F,A192,'2018'!E:E,B192), 0)</f>
        <v>0</v>
      </c>
      <c r="L192" s="7" t="n">
        <f aca="false">IFERROR(K192/J192, 0)</f>
        <v>0</v>
      </c>
      <c r="M192" s="0" t="n">
        <f aca="false">IFERROR(SUMIFS('2018'!$H:$H,'2018'!$C:$C,B192,'2018'!$F:$F,A192,'2018'!AA:AA,"NRO",'2018'!P:P,"&lt;&gt;")+SUMIFS('2018'!$I:$I,'2018'!$D:$D,B192,'2018'!$F:$F,A192,'2018'!AA:AA,"NRO",'2018'!Q:Q,"&lt;&gt;")+SUMIFS('2018'!$J:$J,'2018'!$E:$E,B192,'2018'!$F:$F,A192,'2018'!AA:AA,"NRO",'2018'!R:R,"&lt;&gt;"), 0)</f>
        <v>0</v>
      </c>
      <c r="N192" s="0" t="n">
        <f aca="false">IFERROR(SUMIFS('2018'!M:M,'2018'!AA:AA,"NRO",'2018'!F:F,A192,'2018'!C:C,B192)+SUMIFS('2018'!P:P,'2018'!AA:AA,"NRO",'2018'!F:F,A192,'2018'!C:C,B192)+SUMIFS('2018'!N:N,'2018'!AA:AA,"NRO",'2018'!F:F,A192,'2018'!D:D,B192)+SUMIFS('2018'!N:N,'2018'!AA:AA,"NRO",'2018'!F:F,A192,'2018'!D:D,B192)+SUMIFS('2018'!O:O,'2018'!AA:AA,"NRO",'2018'!F:F,A192,'2018'!E:E,B192)+SUMIFS('2018'!R:R,'2018'!AA:AA,"NRO",'2018'!F:F,A192,'2018'!E:E,B192), 0)</f>
        <v>0</v>
      </c>
      <c r="O192" s="7" t="n">
        <f aca="false">IFERROR(N192/M192, 0)</f>
        <v>0</v>
      </c>
      <c r="P192" s="0" t="n">
        <f aca="false">IFERROR(SUMIFS('2018'!$H:$H,'2018'!$C:$C,B192,'2018'!$F:$F,A192,'2018'!AA:AA,"CRO")+SUMIFS('2018'!$I:$I,'2018'!$D:$D,B192,'2018'!$F:$F,A192,'2018'!AA:AA,"CRO")+SUMIFS('2018'!$J:$J,'2018'!$E:$E,B192,'2018'!$F:$F,A192,'2018'!AA:AA,"CRO"), 0)</f>
        <v>0</v>
      </c>
      <c r="Q192" s="0" t="n">
        <f aca="false">IFERROR(SUMIFS('2018'!M:M,'2018'!AA:AA,"CRO",'2018'!F:F,A192,'2018'!C:C,B192)+SUMIFS('2018'!P:P,'2018'!AA:AA,"CRO",'2018'!F:F,A192,'2018'!C:C,B192)+SUMIFS('2018'!N:N,'2018'!AA:AA,"CRO",'2018'!F:F,A192,'2018'!D:D,B192)+SUMIFS('2018'!N:N,'2018'!AA:AA,"CRO",'2018'!F:F,A192,'2018'!D:D,B192)+SUMIFS('2018'!O:O,'2018'!AA:AA,"CRO",'2018'!F:F,A192,'2018'!E:E,B192)+SUMIFS('2018'!R:R,'2018'!AA:AA,"CRO",'2018'!F:F,A192,'2018'!E:E,B192), 0)</f>
        <v>0</v>
      </c>
      <c r="R192" s="7" t="n">
        <f aca="false">IFERROR(Q192/P192, 0)</f>
        <v>0</v>
      </c>
      <c r="S192" s="7" t="n">
        <f aca="false">SUM(V192,Y192,AB192)</f>
        <v>0</v>
      </c>
      <c r="T192" s="7" t="n">
        <f aca="false">SUM(W192,Z192,AC192)</f>
        <v>0</v>
      </c>
      <c r="U192" s="7" t="n">
        <f aca="false">IFERROR(T192/S192, 0)</f>
        <v>0</v>
      </c>
      <c r="V192" s="0" t="n">
        <f aca="false">SUMIFS('2017'!$H:$H,'2017'!$C:$C,B192,'2017'!$F:$F,A192,'2017'!AA:AA,"JRO",'2017'!P:P,"&lt;&gt;")+SUMIFS('2017'!$I:$I,'2017'!$D:$D,B192,'2017'!$F:$F,A192,'2017'!AA:AA,"JRO",'2017'!Q:Q,"&lt;&gt;")+SUMIFS('2017'!$J:$J,'2017'!$E:$E,B192,'2017'!$F:$F,A192,'2017'!AA:AA,"JRO",'2017'!R:R,"&lt;&gt;")</f>
        <v>0</v>
      </c>
      <c r="W192" s="0" t="n">
        <f aca="false">IFERROR(SUMIFS('2017'!M:M,'2017'!AA:AA,"JRO",'2017'!F:F,A192,'2017'!C:C,B192)+SUMIFS('2017'!P:P,'2017'!AA:AA,"JRO",'2017'!F:F,A192,'2017'!C:C,B192)+SUMIFS('2017'!N:N,'2017'!AA:AA,"JRO",'2017'!F:F,A192,'2017'!D:D,B192)+SUMIFS('2017'!N:N,'2017'!AA:AA,"JRO",'2017'!F:F,A192,'2017'!D:D,B192)+SUMIFS('2017'!O:O,'2017'!AA:AA,"JRO",'2017'!F:F,A192,'2017'!E:E,B192)+SUMIFS('2017'!R:R,'2017'!AA:AA,"JRO",'2017'!F:F,A192,'2017'!E:E,B192), 0)</f>
        <v>0</v>
      </c>
      <c r="X192" s="7" t="n">
        <f aca="false">IFERROR(W192/V192, 0)</f>
        <v>0</v>
      </c>
      <c r="Y192" s="0" t="n">
        <f aca="false">IFERROR(SUMIFS('2017'!$H:$H,'2017'!$C:$C,B192,'2017'!$F:$F,A192,'2017'!AA:AA,"NRO",'2017'!P:P,"&lt;&gt;")+SUMIFS('2017'!$I:$I,'2017'!$D:$D,B192,'2017'!$F:$F,A192,'2017'!AA:AA,"NRO",'2017'!Q:Q,"&lt;&gt;")+SUMIFS('2017'!$J:$J,'2017'!$E:$E,B192,'2017'!$F:$F,A192,'2017'!AA:AA,"NRO",'2017'!R:R,"&lt;&gt;"), 0)</f>
        <v>0</v>
      </c>
      <c r="Z192" s="0" t="n">
        <f aca="false">IFERROR(SUMIFS('2017'!M:M,'2017'!AA:AA,"NRO",'2017'!F:F,A192,'2017'!C:C,B192)+SUMIFS('2017'!P:P,'2017'!AA:AA,"NRO",'2017'!F:F,A192,'2017'!C:C,B192)+SUMIFS('2017'!N:N,'2017'!AA:AA,"NRO",'2017'!F:F,A192,'2017'!D:D,B192)+SUMIFS('2017'!N:N,'2017'!AA:AA,"NRO",'2017'!F:F,A192,'2017'!D:D,B192)+SUMIFS('2017'!O:O,'2017'!AA:AA,"NRO",'2017'!F:F,A192,'2017'!E:E,B192)+SUMIFS('2017'!R:R,'2017'!AA:AA,"NRO",'2017'!F:F,A192,'2017'!E:E,B192), 0)</f>
        <v>0</v>
      </c>
      <c r="AA192" s="7" t="n">
        <f aca="false">IFERROR(Z192/Y192, 0)</f>
        <v>0</v>
      </c>
      <c r="AB192" s="0" t="n">
        <f aca="false">IFERROR(SUMIFS('2017'!$H:$H,'2017'!$C:$C,B192,'2017'!$F:$F,A192,'2017'!AA:AA,"CRO",'2017'!P:P,"&lt;&gt;")+SUMIFS('2017'!$I:$I,'2017'!$D:$D,B192,'2017'!$F:$F,A192,'2017'!AA:AA,"CRO",'2017'!Q:Q,"&lt;&gt;")+SUMIFS('2017'!$J:$J,'2017'!$E:$E,B192,'2017'!$F:$F,A192,'2017'!AA:AA,"CRO",'2017'!R:R,"&lt;&gt;"), 0)</f>
        <v>0</v>
      </c>
      <c r="AC192" s="0" t="n">
        <f aca="false">IFERROR(SUMIFS('2017'!M:M,'2017'!AA:AA,"CRO",'2017'!F:F,A192,'2017'!C:C,B192)+SUMIFS('2017'!P:P,'2017'!AA:AA,"CRO",'2017'!F:F,A192,'2017'!C:C,B192)+SUMIFS('2017'!N:N,'2017'!AA:AA,"CRO",'2017'!F:F,A192,'2017'!D:D,B192)+SUMIFS('2017'!N:N,'2017'!AA:AA,"CRO",'2017'!F:F,A192,'2017'!D:D,B192)+SUMIFS('2017'!O:O,'2017'!AA:AA,"CRO",'2017'!F:F,A192,'2017'!E:E,B192)+SUMIFS('2017'!R:R,'2017'!AA:AA,"CRO",'2017'!F:F,A192,'2017'!E:E,B192), 0)</f>
        <v>0</v>
      </c>
      <c r="AD192" s="0" t="n">
        <f aca="false">IFERROR(AC192/AB192, 0)</f>
        <v>0</v>
      </c>
      <c r="AE192" s="0" t="n">
        <f aca="false">SUM(AH192,AK192,AN192)</f>
        <v>0</v>
      </c>
      <c r="AF192" s="0" t="n">
        <f aca="false">SUM(AI192,AL192,AO192)</f>
        <v>0</v>
      </c>
      <c r="AG192" s="7" t="n">
        <f aca="false">IFERROR(AF192/AE192, 0)</f>
        <v>0</v>
      </c>
      <c r="AH192" s="0" t="n">
        <f aca="false">IFERROR(SUMIFS('2016'!$G:$G,'2016'!F:F,A192,'2016'!C:C,B192,'2016'!D:D,"",'2016'!AA:AA,"JRO",'2016'!L:L,"&lt;&gt;"), 0)</f>
        <v>0</v>
      </c>
      <c r="AI192" s="0" t="n">
        <f aca="false">IFERROR(SUMIFS('2016'!L:L,'2016'!F:F,A192,'2016'!C:C,B192,'2016'!D:D,"",'2016'!AA:AA,"JRO"), 0)</f>
        <v>0</v>
      </c>
      <c r="AJ192" s="7" t="n">
        <f aca="false">IFERROR(AI192/AH192, 0)</f>
        <v>0</v>
      </c>
      <c r="AK192" s="0" t="n">
        <f aca="false">IFERROR(SUMIFS('2016'!$G:$G,'2016'!F:F,A192,'2016'!C:C,B192,'2016'!D:D,"",'2016'!AA:AA,"NRO",'2016'!L:L,"&lt;&gt;"), 0)</f>
        <v>0</v>
      </c>
      <c r="AL192" s="0" t="n">
        <f aca="false">IFERROR(SUMIFS('2016'!L:L,'2016'!F:F,A192,'2016'!C:C,B192,'2016'!D:D,"",'2016'!AA:AA,"NRO"), 0)</f>
        <v>0</v>
      </c>
      <c r="AM192" s="0" t="n">
        <f aca="false">IFERROR(AL192/AK192, 0)</f>
        <v>0</v>
      </c>
      <c r="AN192" s="0" t="n">
        <f aca="false">IFERROR(SUMIFS('2016'!$G:$G,'2016'!F:F,A192,'2016'!C:C,B192,'2016'!D:D,"",'2016'!AA:AA,"CRO",'2016'!L:L,"&lt;&gt;"), 0)</f>
        <v>0</v>
      </c>
      <c r="AO192" s="0" t="n">
        <f aca="false">IFERROR(SUMIFS('2016'!L:L,'2016'!F:F,A192,'2016'!C:C,B192,'2016'!D:D,"",'2016'!AA:AA,"CRO"), 0)</f>
        <v>0</v>
      </c>
      <c r="AP192" s="0" t="n">
        <f aca="false">IFERROR(AO192/AN192, 0)</f>
        <v>0</v>
      </c>
      <c r="AQ192" s="0" t="n">
        <f aca="false">SUM(AT192,AW192,AZ192)</f>
        <v>0</v>
      </c>
      <c r="AR192" s="0" t="n">
        <f aca="false">SUM(AU192,AX192,BA192)</f>
        <v>0</v>
      </c>
      <c r="AS192" s="7" t="n">
        <f aca="false">IFERROR(AR192/AQ192, 0)</f>
        <v>0</v>
      </c>
      <c r="AT192" s="0" t="n">
        <f aca="false">IFERROR(SUMIFS('2015'!$G:$G,'2015'!F:F,A192,'2015'!C:C,B192,'2015'!D:D,"",'2015'!AA:AA,"JRO",'2015'!L:L,"&lt;&gt;"), 0)</f>
        <v>0</v>
      </c>
      <c r="AU192" s="0" t="n">
        <f aca="false">IFERROR(SUMIFS('2015'!L:L,'2015'!F:F,A192,'2015'!C:C,B192,'2015'!D:D,"",'2015'!AA:AA,"JRO"), 0)</f>
        <v>0</v>
      </c>
      <c r="AV192" s="0" t="n">
        <f aca="false">IFERROR(AU192/AT192, 0)</f>
        <v>0</v>
      </c>
      <c r="AW192" s="0" t="n">
        <f aca="false">IFERROR(SUMIFS('2015'!$G:$G,'2015'!F:F,A192,'2015'!C:C,B192,'2015'!D:D,"",'2015'!AA:AA,"NRO",'2015'!L:L,"&lt;&gt;"), 0)</f>
        <v>0</v>
      </c>
      <c r="AX192" s="0" t="n">
        <f aca="false">IFERROR(SUMIFS('2015'!L:L,'2015'!F:F,A192,'2015'!C:C,B192,'2015'!D:D,"",'2015'!AA:AA,"NRO"), 0)</f>
        <v>0</v>
      </c>
      <c r="AY192" s="0" t="n">
        <f aca="false">IFERROR(AX192/AW192, 0)</f>
        <v>0</v>
      </c>
      <c r="AZ192" s="0" t="n">
        <f aca="false">IFERROR(SUMIFS('2015'!$G:$G,'2015'!F:F,A192,'2015'!C:C,B192,'2015'!D:D,"",'2015'!AA:AA,"CRO",'2015'!L:L,"&lt;&gt;"), 0)</f>
        <v>0</v>
      </c>
      <c r="BA192" s="0" t="n">
        <f aca="false">IFERROR(SUMIFS('2015'!L:L,'2015'!F:F,A192,'2015'!C:C,B192,'2015'!D:D,"",'2015'!AA:AA,"CRO"), 0)</f>
        <v>0</v>
      </c>
      <c r="BB192" s="0" t="n">
        <f aca="false">IFERROR(BA192/AZ192, 0)</f>
        <v>0</v>
      </c>
      <c r="BC192" s="0" t="n">
        <f aca="false">SUM(BF192,BI192)</f>
        <v>0</v>
      </c>
      <c r="BD192" s="0" t="n">
        <f aca="false">SUM(BG192,BJ192)</f>
        <v>0</v>
      </c>
      <c r="BE192" s="7" t="n">
        <f aca="false">IFERROR(BD192/BC192, 0)</f>
        <v>0</v>
      </c>
      <c r="BF192" s="0" t="n">
        <f aca="false">IFERROR(SUMIFS('2014'!$G:$G,'2014'!F:F,A192,'2014'!C:C,B192,'2014'!D:D,"",'2014'!AA:AA,"JRO",'2014'!L:L,"&lt;&gt;"), 0)</f>
        <v>0</v>
      </c>
      <c r="BG192" s="0" t="n">
        <f aca="false">IFERROR(SUMIFS('2014'!L:L,'2014'!F:F,A192,'2014'!C:C,B192,'2014'!D:D,"",'2014'!AA:AA,"JRO"), 0)</f>
        <v>0</v>
      </c>
      <c r="BH192" s="7" t="n">
        <f aca="false">IFERROR(BG192/BF192, 0)</f>
        <v>0</v>
      </c>
      <c r="BI192" s="0" t="n">
        <f aca="false">IFERROR(SUMIFS('2014'!$G:$G,'2014'!F:F,A192,'2014'!C:C,B192,'2014'!D:D,"",'2014'!AA:AA,"CRO",'2014'!L:L,"&lt;&gt;"), 0)</f>
        <v>0</v>
      </c>
      <c r="BJ192" s="0" t="n">
        <f aca="false">IFERROR(SUMIFS('2014'!L:L,'2014'!F:F,A192,'2014'!C:C,B192,'2014'!D:D,"",'2014'!AA:AA,"CRO"), 0)</f>
        <v>0</v>
      </c>
      <c r="BK192" s="0" t="n">
        <f aca="false">IFERROR(BJ192/BI192, 0)</f>
        <v>0</v>
      </c>
      <c r="BL192" s="0" t="n">
        <f aca="false">IFERROR(SUMIFS('2013'!$G:$G,'2013'!F:F,A192,'2013'!C:C,B192,'2013'!D:D,"",'2013'!AA:AA,"JRO",'2013'!L:L,"&lt;&gt;"), 0)</f>
        <v>0</v>
      </c>
      <c r="BM192" s="0" t="n">
        <f aca="false">IFERROR(SUMIFS('2013'!L:L,'2013'!F:F,A192,'2013'!C:C,B192,'2013'!D:D,"",'2013'!AA:AA,"JRO"), 0)</f>
        <v>0</v>
      </c>
      <c r="BN192" s="0" t="n">
        <f aca="false">IFERROR(BM192/BL192, 0)</f>
        <v>0</v>
      </c>
      <c r="BO192" s="0" t="n">
        <f aca="false">IFERROR(SUMIFS('2012'!$G:$G,'2012'!F:F,A192,'2012'!C:C,B192,'2012'!D:D,"",'2012'!AA:AA,"JRO",'2012'!L:L,"&lt;&gt;"), 0)</f>
        <v>0</v>
      </c>
      <c r="BP192" s="0" t="n">
        <f aca="false">IFERROR(SUMIFS('2012'!L:L,'2012'!F:F,A192,'2012'!C:C,B192,'2012'!D:D,"",'2012'!AA:AA,"JRO"), 0)</f>
        <v>0</v>
      </c>
      <c r="BQ192" s="0" t="n">
        <f aca="false">IFERROR(BP192/BO192, 0)</f>
        <v>0</v>
      </c>
      <c r="BR192" s="0" t="n">
        <f aca="false">IFERROR(SUMIFS('2011'!$G:$G,'2011'!F:F,A192,'2011'!C:C,B192,'2011'!D:D,"",'2011'!AA:AA,"JRO",'2011'!L:L,"&lt;&gt;"), 0)</f>
        <v>0</v>
      </c>
      <c r="BS192" s="0" t="n">
        <f aca="false">IFERROR(SUMIFS('2011'!L:L,'2011'!F:F,A192,'2011'!C:C,B192,'2011'!D:D,"",'2011'!AA:AA,"JRO"), 0)</f>
        <v>0</v>
      </c>
      <c r="BT192" s="7" t="n">
        <f aca="false">IFERROR(BS192/BR192, 0)</f>
        <v>0</v>
      </c>
      <c r="BU192" s="0" t="n">
        <f aca="false">IFERROR(SUMIFS('2010'!$G:$G,'2010'!F:F,A192,'2010'!C:C,B192,'2010'!D:D,"",'2010'!AA:AA,"JRO",'2010'!L:L,"&lt;&gt;"), 0)</f>
        <v>0</v>
      </c>
      <c r="BV192" s="0" t="n">
        <f aca="false">IFERROR(SUMIFS('2010'!L:L,'2010'!F:F,A192,'2010'!C:C,B192,'2010'!D:D,"",'2010'!AA:AA,"JRO"), 0)</f>
        <v>0</v>
      </c>
      <c r="BW192" s="7" t="n">
        <f aca="false">IFERROR(BV192/BU192, 0)</f>
        <v>0</v>
      </c>
      <c r="BX192" s="0" t="n">
        <f aca="false">IFERROR(SUMIFS('2009'!$G:$G,'2009'!F:F,A192,'2009'!C:C,B192,'2009'!D:D,"",'2009'!AA:AA,"JRO",'2009'!L:L,"&lt;&gt;"), 0)</f>
        <v>0</v>
      </c>
      <c r="BY192" s="0" t="n">
        <f aca="false">IFERROR(SUMIFS('2009'!L:L,'2009'!F:F,A192,'2009'!C:C,B192,'2009'!D:D,"",'2009'!AA:AA,"JRO"), 0)</f>
        <v>0</v>
      </c>
      <c r="BZ192" s="7" t="n">
        <f aca="false">IFERROR(BY192/BX192, 0)</f>
        <v>0</v>
      </c>
    </row>
    <row r="193" customFormat="false" ht="15" hidden="false" customHeight="false" outlineLevel="0" collapsed="false">
      <c r="A193" s="0" t="s">
        <v>99</v>
      </c>
      <c r="B193" s="13" t="s">
        <v>46</v>
      </c>
      <c r="C193" s="56" t="n">
        <f aca="false">IFERROR(AVERAGEIFS(I193:BZ193,I$2:BZ$2,"JRO escorts per deportee",I193:BZ193,"&lt;&gt;0"), 0)</f>
        <v>0</v>
      </c>
      <c r="D193" s="13" t="n">
        <f aca="false">IFERROR(AVERAGEIFS(I193:BZ193,I$2:BZ$2,"NRO escorts per deportee",I193:BZ193,"&lt;&gt;0"), 0)</f>
        <v>0</v>
      </c>
      <c r="E193" s="13" t="n">
        <f aca="false">IFERROR(AVERAGEIFS(I193:BZ193,I$2:BZ$2,"CRO escorts per deportee",I193:BZ193,"&lt;&gt;0"), 0)</f>
        <v>0</v>
      </c>
      <c r="G193" s="0" t="n">
        <f aca="false">SUM(J193,M193,P193)</f>
        <v>0</v>
      </c>
      <c r="H193" s="0" t="n">
        <f aca="false">SUM(K193,N193,Q193)</f>
        <v>0</v>
      </c>
      <c r="I193" s="7" t="n">
        <f aca="false">IFERROR(H193/G193, 0)</f>
        <v>0</v>
      </c>
      <c r="J193" s="0" t="n">
        <f aca="false">IFERROR(SUMIFS('2018'!$H:$H,'2018'!$C:$C,B193,'2018'!$F:$F,A193,'2018'!AA:AA,"JRO",'2018'!P:P,"&lt;&gt;")+SUMIFS('2018'!$I:$I,'2018'!$D:$D,B193,'2018'!$F:$F,A193,'2018'!AA:AA,"JRO",'2018'!Q:Q,"&lt;&gt;")+SUMIFS('2018'!$J:$J,'2018'!$E:$E,B193,'2018'!$F:$F,A193,'2018'!AA:AA,"JRO",'2018'!R:R,"&lt;&gt;"), 0)</f>
        <v>0</v>
      </c>
      <c r="K193" s="0" t="n">
        <f aca="false">IFERROR(SUMIFS('2018'!M:M,'2018'!AA:AA,"JRO",'2018'!F:F,A193,'2018'!C:C,B193)+SUMIFS('2018'!P:P,'2018'!AA:AA,"JRO",'2018'!F:F,A193,'2018'!C:C,B193)+SUMIFS('2018'!N:N,'2018'!AA:AA,"JRO",'2018'!F:F,A193,'2018'!D:D,B193)+SUMIFS('2018'!N:N,'2018'!AA:AA,"JRO",'2018'!F:F,A193,'2018'!D:D,B193)+SUMIFS('2018'!O:O,'2018'!AA:AA,"JRO",'2018'!F:F,A193,'2018'!E:E,B193)+SUMIFS('2018'!R:R,'2018'!AA:AA,"JRO",'2018'!F:F,A193,'2018'!E:E,B193), 0)</f>
        <v>0</v>
      </c>
      <c r="L193" s="7" t="n">
        <f aca="false">IFERROR(K193/J193, 0)</f>
        <v>0</v>
      </c>
      <c r="M193" s="0" t="n">
        <f aca="false">IFERROR(SUMIFS('2018'!$H:$H,'2018'!$C:$C,B193,'2018'!$F:$F,A193,'2018'!AA:AA,"NRO",'2018'!P:P,"&lt;&gt;")+SUMIFS('2018'!$I:$I,'2018'!$D:$D,B193,'2018'!$F:$F,A193,'2018'!AA:AA,"NRO",'2018'!Q:Q,"&lt;&gt;")+SUMIFS('2018'!$J:$J,'2018'!$E:$E,B193,'2018'!$F:$F,A193,'2018'!AA:AA,"NRO",'2018'!R:R,"&lt;&gt;"), 0)</f>
        <v>0</v>
      </c>
      <c r="N193" s="0" t="n">
        <f aca="false">IFERROR(SUMIFS('2018'!M:M,'2018'!AA:AA,"NRO",'2018'!F:F,A193,'2018'!C:C,B193)+SUMIFS('2018'!P:P,'2018'!AA:AA,"NRO",'2018'!F:F,A193,'2018'!C:C,B193)+SUMIFS('2018'!N:N,'2018'!AA:AA,"NRO",'2018'!F:F,A193,'2018'!D:D,B193)+SUMIFS('2018'!N:N,'2018'!AA:AA,"NRO",'2018'!F:F,A193,'2018'!D:D,B193)+SUMIFS('2018'!O:O,'2018'!AA:AA,"NRO",'2018'!F:F,A193,'2018'!E:E,B193)+SUMIFS('2018'!R:R,'2018'!AA:AA,"NRO",'2018'!F:F,A193,'2018'!E:E,B193), 0)</f>
        <v>0</v>
      </c>
      <c r="O193" s="7" t="n">
        <f aca="false">IFERROR(N193/M193, 0)</f>
        <v>0</v>
      </c>
      <c r="P193" s="0" t="n">
        <f aca="false">IFERROR(SUMIFS('2018'!$H:$H,'2018'!$C:$C,B193,'2018'!$F:$F,A193,'2018'!AA:AA,"CRO")+SUMIFS('2018'!$I:$I,'2018'!$D:$D,B193,'2018'!$F:$F,A193,'2018'!AA:AA,"CRO")+SUMIFS('2018'!$J:$J,'2018'!$E:$E,B193,'2018'!$F:$F,A193,'2018'!AA:AA,"CRO"), 0)</f>
        <v>0</v>
      </c>
      <c r="Q193" s="0" t="n">
        <f aca="false">IFERROR(SUMIFS('2018'!M:M,'2018'!AA:AA,"CRO",'2018'!F:F,A193,'2018'!C:C,B193)+SUMIFS('2018'!P:P,'2018'!AA:AA,"CRO",'2018'!F:F,A193,'2018'!C:C,B193)+SUMIFS('2018'!N:N,'2018'!AA:AA,"CRO",'2018'!F:F,A193,'2018'!D:D,B193)+SUMIFS('2018'!N:N,'2018'!AA:AA,"CRO",'2018'!F:F,A193,'2018'!D:D,B193)+SUMIFS('2018'!O:O,'2018'!AA:AA,"CRO",'2018'!F:F,A193,'2018'!E:E,B193)+SUMIFS('2018'!R:R,'2018'!AA:AA,"CRO",'2018'!F:F,A193,'2018'!E:E,B193), 0)</f>
        <v>0</v>
      </c>
      <c r="R193" s="7" t="n">
        <f aca="false">IFERROR(Q193/P193, 0)</f>
        <v>0</v>
      </c>
      <c r="S193" s="7" t="n">
        <f aca="false">SUM(V193,Y193,AB193)</f>
        <v>0</v>
      </c>
      <c r="T193" s="7" t="n">
        <f aca="false">SUM(W193,Z193,AC193)</f>
        <v>0</v>
      </c>
      <c r="U193" s="7" t="n">
        <f aca="false">IFERROR(T193/S193, 0)</f>
        <v>0</v>
      </c>
      <c r="V193" s="0" t="n">
        <f aca="false">SUMIFS('2017'!$H:$H,'2017'!$C:$C,B193,'2017'!$F:$F,A193,'2017'!AA:AA,"JRO",'2017'!P:P,"&lt;&gt;")+SUMIFS('2017'!$I:$I,'2017'!$D:$D,B193,'2017'!$F:$F,A193,'2017'!AA:AA,"JRO",'2017'!Q:Q,"&lt;&gt;")+SUMIFS('2017'!$J:$J,'2017'!$E:$E,B193,'2017'!$F:$F,A193,'2017'!AA:AA,"JRO",'2017'!R:R,"&lt;&gt;")</f>
        <v>0</v>
      </c>
      <c r="W193" s="0" t="n">
        <f aca="false">IFERROR(SUMIFS('2017'!M:M,'2017'!AA:AA,"JRO",'2017'!F:F,A193,'2017'!C:C,B193)+SUMIFS('2017'!P:P,'2017'!AA:AA,"JRO",'2017'!F:F,A193,'2017'!C:C,B193)+SUMIFS('2017'!N:N,'2017'!AA:AA,"JRO",'2017'!F:F,A193,'2017'!D:D,B193)+SUMIFS('2017'!N:N,'2017'!AA:AA,"JRO",'2017'!F:F,A193,'2017'!D:D,B193)+SUMIFS('2017'!O:O,'2017'!AA:AA,"JRO",'2017'!F:F,A193,'2017'!E:E,B193)+SUMIFS('2017'!R:R,'2017'!AA:AA,"JRO",'2017'!F:F,A193,'2017'!E:E,B193), 0)</f>
        <v>0</v>
      </c>
      <c r="X193" s="7" t="n">
        <f aca="false">IFERROR(W193/V193, 0)</f>
        <v>0</v>
      </c>
      <c r="Y193" s="0" t="n">
        <f aca="false">IFERROR(SUMIFS('2017'!$H:$H,'2017'!$C:$C,B193,'2017'!$F:$F,A193,'2017'!AA:AA,"NRO",'2017'!P:P,"&lt;&gt;")+SUMIFS('2017'!$I:$I,'2017'!$D:$D,B193,'2017'!$F:$F,A193,'2017'!AA:AA,"NRO",'2017'!Q:Q,"&lt;&gt;")+SUMIFS('2017'!$J:$J,'2017'!$E:$E,B193,'2017'!$F:$F,A193,'2017'!AA:AA,"NRO",'2017'!R:R,"&lt;&gt;"), 0)</f>
        <v>0</v>
      </c>
      <c r="Z193" s="0" t="n">
        <f aca="false">IFERROR(SUMIFS('2017'!M:M,'2017'!AA:AA,"NRO",'2017'!F:F,A193,'2017'!C:C,B193)+SUMIFS('2017'!P:P,'2017'!AA:AA,"NRO",'2017'!F:F,A193,'2017'!C:C,B193)+SUMIFS('2017'!N:N,'2017'!AA:AA,"NRO",'2017'!F:F,A193,'2017'!D:D,B193)+SUMIFS('2017'!N:N,'2017'!AA:AA,"NRO",'2017'!F:F,A193,'2017'!D:D,B193)+SUMIFS('2017'!O:O,'2017'!AA:AA,"NRO",'2017'!F:F,A193,'2017'!E:E,B193)+SUMIFS('2017'!R:R,'2017'!AA:AA,"NRO",'2017'!F:F,A193,'2017'!E:E,B193), 0)</f>
        <v>0</v>
      </c>
      <c r="AA193" s="7" t="n">
        <f aca="false">IFERROR(Z193/Y193, 0)</f>
        <v>0</v>
      </c>
      <c r="AB193" s="0" t="n">
        <f aca="false">IFERROR(SUMIFS('2017'!$H:$H,'2017'!$C:$C,B193,'2017'!$F:$F,A193,'2017'!AA:AA,"CRO",'2017'!P:P,"&lt;&gt;")+SUMIFS('2017'!$I:$I,'2017'!$D:$D,B193,'2017'!$F:$F,A193,'2017'!AA:AA,"CRO",'2017'!Q:Q,"&lt;&gt;")+SUMIFS('2017'!$J:$J,'2017'!$E:$E,B193,'2017'!$F:$F,A193,'2017'!AA:AA,"CRO",'2017'!R:R,"&lt;&gt;"), 0)</f>
        <v>0</v>
      </c>
      <c r="AC193" s="0" t="n">
        <f aca="false">IFERROR(SUMIFS('2017'!M:M,'2017'!AA:AA,"CRO",'2017'!F:F,A193,'2017'!C:C,B193)+SUMIFS('2017'!P:P,'2017'!AA:AA,"CRO",'2017'!F:F,A193,'2017'!C:C,B193)+SUMIFS('2017'!N:N,'2017'!AA:AA,"CRO",'2017'!F:F,A193,'2017'!D:D,B193)+SUMIFS('2017'!N:N,'2017'!AA:AA,"CRO",'2017'!F:F,A193,'2017'!D:D,B193)+SUMIFS('2017'!O:O,'2017'!AA:AA,"CRO",'2017'!F:F,A193,'2017'!E:E,B193)+SUMIFS('2017'!R:R,'2017'!AA:AA,"CRO",'2017'!F:F,A193,'2017'!E:E,B193), 0)</f>
        <v>0</v>
      </c>
      <c r="AD193" s="0" t="n">
        <f aca="false">IFERROR(AC193/AB193, 0)</f>
        <v>0</v>
      </c>
      <c r="AE193" s="0" t="n">
        <f aca="false">SUM(AH193,AK193,AN193)</f>
        <v>0</v>
      </c>
      <c r="AF193" s="0" t="n">
        <f aca="false">SUM(AI193,AL193,AO193)</f>
        <v>0</v>
      </c>
      <c r="AG193" s="7" t="n">
        <f aca="false">IFERROR(AF193/AE193, 0)</f>
        <v>0</v>
      </c>
      <c r="AH193" s="0" t="n">
        <f aca="false">IFERROR(SUMIFS('2016'!$G:$G,'2016'!F:F,A193,'2016'!C:C,B193,'2016'!D:D,"",'2016'!AA:AA,"JRO",'2016'!L:L,"&lt;&gt;"), 0)</f>
        <v>0</v>
      </c>
      <c r="AI193" s="0" t="n">
        <f aca="false">IFERROR(SUMIFS('2016'!L:L,'2016'!F:F,A193,'2016'!C:C,B193,'2016'!D:D,"",'2016'!AA:AA,"JRO"), 0)</f>
        <v>0</v>
      </c>
      <c r="AJ193" s="7" t="n">
        <f aca="false">IFERROR(AI193/AH193, 0)</f>
        <v>0</v>
      </c>
      <c r="AK193" s="0" t="n">
        <f aca="false">IFERROR(SUMIFS('2016'!$G:$G,'2016'!F:F,A193,'2016'!C:C,B193,'2016'!D:D,"",'2016'!AA:AA,"NRO",'2016'!L:L,"&lt;&gt;"), 0)</f>
        <v>0</v>
      </c>
      <c r="AL193" s="0" t="n">
        <f aca="false">IFERROR(SUMIFS('2016'!L:L,'2016'!F:F,A193,'2016'!C:C,B193,'2016'!D:D,"",'2016'!AA:AA,"NRO"), 0)</f>
        <v>0</v>
      </c>
      <c r="AM193" s="0" t="n">
        <f aca="false">IFERROR(AL193/AK193, 0)</f>
        <v>0</v>
      </c>
      <c r="AN193" s="0" t="n">
        <f aca="false">IFERROR(SUMIFS('2016'!$G:$G,'2016'!F:F,A193,'2016'!C:C,B193,'2016'!D:D,"",'2016'!AA:AA,"CRO",'2016'!L:L,"&lt;&gt;"), 0)</f>
        <v>0</v>
      </c>
      <c r="AO193" s="0" t="n">
        <f aca="false">IFERROR(SUMIFS('2016'!L:L,'2016'!F:F,A193,'2016'!C:C,B193,'2016'!D:D,"",'2016'!AA:AA,"CRO"), 0)</f>
        <v>0</v>
      </c>
      <c r="AP193" s="0" t="n">
        <f aca="false">IFERROR(AO193/AN193, 0)</f>
        <v>0</v>
      </c>
      <c r="AQ193" s="0" t="n">
        <f aca="false">SUM(AT193,AW193,AZ193)</f>
        <v>0</v>
      </c>
      <c r="AR193" s="0" t="n">
        <f aca="false">SUM(AU193,AX193,BA193)</f>
        <v>0</v>
      </c>
      <c r="AS193" s="7" t="n">
        <f aca="false">IFERROR(AR193/AQ193, 0)</f>
        <v>0</v>
      </c>
      <c r="AT193" s="0" t="n">
        <f aca="false">IFERROR(SUMIFS('2015'!$G:$G,'2015'!F:F,A193,'2015'!C:C,B193,'2015'!D:D,"",'2015'!AA:AA,"JRO",'2015'!L:L,"&lt;&gt;"), 0)</f>
        <v>0</v>
      </c>
      <c r="AU193" s="0" t="n">
        <f aca="false">IFERROR(SUMIFS('2015'!L:L,'2015'!F:F,A193,'2015'!C:C,B193,'2015'!D:D,"",'2015'!AA:AA,"JRO"), 0)</f>
        <v>0</v>
      </c>
      <c r="AV193" s="0" t="n">
        <f aca="false">IFERROR(AU193/AT193, 0)</f>
        <v>0</v>
      </c>
      <c r="AW193" s="0" t="n">
        <f aca="false">IFERROR(SUMIFS('2015'!$G:$G,'2015'!F:F,A193,'2015'!C:C,B193,'2015'!D:D,"",'2015'!AA:AA,"NRO",'2015'!L:L,"&lt;&gt;"), 0)</f>
        <v>0</v>
      </c>
      <c r="AX193" s="0" t="n">
        <f aca="false">IFERROR(SUMIFS('2015'!L:L,'2015'!F:F,A193,'2015'!C:C,B193,'2015'!D:D,"",'2015'!AA:AA,"NRO"), 0)</f>
        <v>0</v>
      </c>
      <c r="AY193" s="0" t="n">
        <f aca="false">IFERROR(AX193/AW193, 0)</f>
        <v>0</v>
      </c>
      <c r="AZ193" s="0" t="n">
        <f aca="false">IFERROR(SUMIFS('2015'!$G:$G,'2015'!F:F,A193,'2015'!C:C,B193,'2015'!D:D,"",'2015'!AA:AA,"CRO",'2015'!L:L,"&lt;&gt;"), 0)</f>
        <v>0</v>
      </c>
      <c r="BA193" s="0" t="n">
        <f aca="false">IFERROR(SUMIFS('2015'!L:L,'2015'!F:F,A193,'2015'!C:C,B193,'2015'!D:D,"",'2015'!AA:AA,"CRO"), 0)</f>
        <v>0</v>
      </c>
      <c r="BB193" s="0" t="n">
        <f aca="false">IFERROR(BA193/AZ193, 0)</f>
        <v>0</v>
      </c>
      <c r="BC193" s="0" t="n">
        <f aca="false">SUM(BF193,BI193)</f>
        <v>0</v>
      </c>
      <c r="BD193" s="0" t="n">
        <f aca="false">SUM(BG193,BJ193)</f>
        <v>0</v>
      </c>
      <c r="BE193" s="7" t="n">
        <f aca="false">IFERROR(BD193/BC193, 0)</f>
        <v>0</v>
      </c>
      <c r="BF193" s="0" t="n">
        <f aca="false">IFERROR(SUMIFS('2014'!$G:$G,'2014'!F:F,A193,'2014'!C:C,B193,'2014'!D:D,"",'2014'!AA:AA,"JRO",'2014'!L:L,"&lt;&gt;"), 0)</f>
        <v>0</v>
      </c>
      <c r="BG193" s="0" t="n">
        <f aca="false">IFERROR(SUMIFS('2014'!L:L,'2014'!F:F,A193,'2014'!C:C,B193,'2014'!D:D,"",'2014'!AA:AA,"JRO"), 0)</f>
        <v>0</v>
      </c>
      <c r="BH193" s="7" t="n">
        <f aca="false">IFERROR(BG193/BF193, 0)</f>
        <v>0</v>
      </c>
      <c r="BI193" s="0" t="n">
        <f aca="false">IFERROR(SUMIFS('2014'!$G:$G,'2014'!F:F,A193,'2014'!C:C,B193,'2014'!D:D,"",'2014'!AA:AA,"CRO",'2014'!L:L,"&lt;&gt;"), 0)</f>
        <v>0</v>
      </c>
      <c r="BJ193" s="0" t="n">
        <f aca="false">IFERROR(SUMIFS('2014'!L:L,'2014'!F:F,A193,'2014'!C:C,B193,'2014'!D:D,"",'2014'!AA:AA,"CRO"), 0)</f>
        <v>0</v>
      </c>
      <c r="BK193" s="0" t="n">
        <f aca="false">IFERROR(BJ193/BI193, 0)</f>
        <v>0</v>
      </c>
      <c r="BL193" s="0" t="n">
        <f aca="false">IFERROR(SUMIFS('2013'!$G:$G,'2013'!F:F,A193,'2013'!C:C,B193,'2013'!D:D,"",'2013'!AA:AA,"JRO",'2013'!L:L,"&lt;&gt;"), 0)</f>
        <v>0</v>
      </c>
      <c r="BM193" s="0" t="n">
        <f aca="false">IFERROR(SUMIFS('2013'!L:L,'2013'!F:F,A193,'2013'!C:C,B193,'2013'!D:D,"",'2013'!AA:AA,"JRO"), 0)</f>
        <v>0</v>
      </c>
      <c r="BN193" s="0" t="n">
        <f aca="false">IFERROR(BM193/BL193, 0)</f>
        <v>0</v>
      </c>
      <c r="BO193" s="0" t="n">
        <f aca="false">IFERROR(SUMIFS('2012'!$G:$G,'2012'!F:F,A193,'2012'!C:C,B193,'2012'!D:D,"",'2012'!AA:AA,"JRO",'2012'!L:L,"&lt;&gt;"), 0)</f>
        <v>0</v>
      </c>
      <c r="BP193" s="0" t="n">
        <f aca="false">IFERROR(SUMIFS('2012'!L:L,'2012'!F:F,A193,'2012'!C:C,B193,'2012'!D:D,"",'2012'!AA:AA,"JRO"), 0)</f>
        <v>0</v>
      </c>
      <c r="BQ193" s="0" t="n">
        <f aca="false">IFERROR(BP193/BO193, 0)</f>
        <v>0</v>
      </c>
      <c r="BR193" s="0" t="n">
        <f aca="false">IFERROR(SUMIFS('2011'!$G:$G,'2011'!F:F,A193,'2011'!C:C,B193,'2011'!D:D,"",'2011'!AA:AA,"JRO",'2011'!L:L,"&lt;&gt;"), 0)</f>
        <v>0</v>
      </c>
      <c r="BS193" s="0" t="n">
        <f aca="false">IFERROR(SUMIFS('2011'!L:L,'2011'!F:F,A193,'2011'!C:C,B193,'2011'!D:D,"",'2011'!AA:AA,"JRO"), 0)</f>
        <v>0</v>
      </c>
      <c r="BT193" s="7" t="n">
        <f aca="false">IFERROR(BS193/BR193, 0)</f>
        <v>0</v>
      </c>
      <c r="BU193" s="0" t="n">
        <f aca="false">IFERROR(SUMIFS('2010'!$G:$G,'2010'!F:F,A193,'2010'!C:C,B193,'2010'!D:D,"",'2010'!AA:AA,"JRO",'2010'!L:L,"&lt;&gt;"), 0)</f>
        <v>0</v>
      </c>
      <c r="BV193" s="0" t="n">
        <f aca="false">IFERROR(SUMIFS('2010'!L:L,'2010'!F:F,A193,'2010'!C:C,B193,'2010'!D:D,"",'2010'!AA:AA,"JRO"), 0)</f>
        <v>0</v>
      </c>
      <c r="BW193" s="7" t="n">
        <f aca="false">IFERROR(BV193/BU193, 0)</f>
        <v>0</v>
      </c>
      <c r="BX193" s="0" t="n">
        <f aca="false">IFERROR(SUMIFS('2009'!$G:$G,'2009'!F:F,A193,'2009'!C:C,B193,'2009'!D:D,"",'2009'!AA:AA,"JRO",'2009'!L:L,"&lt;&gt;"), 0)</f>
        <v>0</v>
      </c>
      <c r="BY193" s="0" t="n">
        <f aca="false">IFERROR(SUMIFS('2009'!L:L,'2009'!F:F,A193,'2009'!C:C,B193,'2009'!D:D,"",'2009'!AA:AA,"JRO"), 0)</f>
        <v>0</v>
      </c>
      <c r="BZ193" s="7" t="n">
        <f aca="false">IFERROR(BY193/BX193, 0)</f>
        <v>0</v>
      </c>
    </row>
    <row r="194" customFormat="false" ht="15" hidden="false" customHeight="false" outlineLevel="0" collapsed="false">
      <c r="A194" s="0" t="s">
        <v>99</v>
      </c>
      <c r="B194" s="16" t="s">
        <v>51</v>
      </c>
      <c r="C194" s="56" t="n">
        <f aca="false">IFERROR(AVERAGEIFS(I194:BZ194,I$2:BZ$2,"JRO escorts per deportee",I194:BZ194,"&lt;&gt;0"), 0)</f>
        <v>0</v>
      </c>
      <c r="D194" s="13" t="n">
        <f aca="false">IFERROR(AVERAGEIFS(I194:BZ194,I$2:BZ$2,"NRO escorts per deportee",I194:BZ194,"&lt;&gt;0"), 0)</f>
        <v>0</v>
      </c>
      <c r="E194" s="13" t="n">
        <f aca="false">IFERROR(AVERAGEIFS(I194:BZ194,I$2:BZ$2,"CRO escorts per deportee",I194:BZ194,"&lt;&gt;0"), 0)</f>
        <v>0</v>
      </c>
      <c r="G194" s="0" t="n">
        <f aca="false">SUM(J194,M194,P194)</f>
        <v>0</v>
      </c>
      <c r="H194" s="0" t="n">
        <f aca="false">SUM(K194,N194,Q194)</f>
        <v>0</v>
      </c>
      <c r="I194" s="7" t="n">
        <f aca="false">IFERROR(H194/G194, 0)</f>
        <v>0</v>
      </c>
      <c r="J194" s="0" t="n">
        <f aca="false">IFERROR(SUMIFS('2018'!$H:$H,'2018'!$C:$C,B194,'2018'!$F:$F,A194,'2018'!AA:AA,"JRO",'2018'!P:P,"&lt;&gt;")+SUMIFS('2018'!$I:$I,'2018'!$D:$D,B194,'2018'!$F:$F,A194,'2018'!AA:AA,"JRO",'2018'!Q:Q,"&lt;&gt;")+SUMIFS('2018'!$J:$J,'2018'!$E:$E,B194,'2018'!$F:$F,A194,'2018'!AA:AA,"JRO",'2018'!R:R,"&lt;&gt;"), 0)</f>
        <v>0</v>
      </c>
      <c r="K194" s="0" t="n">
        <f aca="false">IFERROR(SUMIFS('2018'!M:M,'2018'!AA:AA,"JRO",'2018'!F:F,A194,'2018'!C:C,B194)+SUMIFS('2018'!P:P,'2018'!AA:AA,"JRO",'2018'!F:F,A194,'2018'!C:C,B194)+SUMIFS('2018'!N:N,'2018'!AA:AA,"JRO",'2018'!F:F,A194,'2018'!D:D,B194)+SUMIFS('2018'!N:N,'2018'!AA:AA,"JRO",'2018'!F:F,A194,'2018'!D:D,B194)+SUMIFS('2018'!O:O,'2018'!AA:AA,"JRO",'2018'!F:F,A194,'2018'!E:E,B194)+SUMIFS('2018'!R:R,'2018'!AA:AA,"JRO",'2018'!F:F,A194,'2018'!E:E,B194), 0)</f>
        <v>0</v>
      </c>
      <c r="L194" s="7" t="n">
        <f aca="false">IFERROR(K194/J194, 0)</f>
        <v>0</v>
      </c>
      <c r="M194" s="0" t="n">
        <f aca="false">IFERROR(SUMIFS('2018'!$H:$H,'2018'!$C:$C,B194,'2018'!$F:$F,A194,'2018'!AA:AA,"NRO",'2018'!P:P,"&lt;&gt;")+SUMIFS('2018'!$I:$I,'2018'!$D:$D,B194,'2018'!$F:$F,A194,'2018'!AA:AA,"NRO",'2018'!Q:Q,"&lt;&gt;")+SUMIFS('2018'!$J:$J,'2018'!$E:$E,B194,'2018'!$F:$F,A194,'2018'!AA:AA,"NRO",'2018'!R:R,"&lt;&gt;"), 0)</f>
        <v>0</v>
      </c>
      <c r="N194" s="0" t="n">
        <f aca="false">IFERROR(SUMIFS('2018'!M:M,'2018'!AA:AA,"NRO",'2018'!F:F,A194,'2018'!C:C,B194)+SUMIFS('2018'!P:P,'2018'!AA:AA,"NRO",'2018'!F:F,A194,'2018'!C:C,B194)+SUMIFS('2018'!N:N,'2018'!AA:AA,"NRO",'2018'!F:F,A194,'2018'!D:D,B194)+SUMIFS('2018'!N:N,'2018'!AA:AA,"NRO",'2018'!F:F,A194,'2018'!D:D,B194)+SUMIFS('2018'!O:O,'2018'!AA:AA,"NRO",'2018'!F:F,A194,'2018'!E:E,B194)+SUMIFS('2018'!R:R,'2018'!AA:AA,"NRO",'2018'!F:F,A194,'2018'!E:E,B194), 0)</f>
        <v>0</v>
      </c>
      <c r="O194" s="7" t="n">
        <f aca="false">IFERROR(N194/M194, 0)</f>
        <v>0</v>
      </c>
      <c r="P194" s="0" t="n">
        <f aca="false">IFERROR(SUMIFS('2018'!$H:$H,'2018'!$C:$C,B194,'2018'!$F:$F,A194,'2018'!AA:AA,"CRO")+SUMIFS('2018'!$I:$I,'2018'!$D:$D,B194,'2018'!$F:$F,A194,'2018'!AA:AA,"CRO")+SUMIFS('2018'!$J:$J,'2018'!$E:$E,B194,'2018'!$F:$F,A194,'2018'!AA:AA,"CRO"), 0)</f>
        <v>0</v>
      </c>
      <c r="Q194" s="0" t="n">
        <f aca="false">IFERROR(SUMIFS('2018'!M:M,'2018'!AA:AA,"CRO",'2018'!F:F,A194,'2018'!C:C,B194)+SUMIFS('2018'!P:P,'2018'!AA:AA,"CRO",'2018'!F:F,A194,'2018'!C:C,B194)+SUMIFS('2018'!N:N,'2018'!AA:AA,"CRO",'2018'!F:F,A194,'2018'!D:D,B194)+SUMIFS('2018'!N:N,'2018'!AA:AA,"CRO",'2018'!F:F,A194,'2018'!D:D,B194)+SUMIFS('2018'!O:O,'2018'!AA:AA,"CRO",'2018'!F:F,A194,'2018'!E:E,B194)+SUMIFS('2018'!R:R,'2018'!AA:AA,"CRO",'2018'!F:F,A194,'2018'!E:E,B194), 0)</f>
        <v>0</v>
      </c>
      <c r="R194" s="7" t="n">
        <f aca="false">IFERROR(Q194/P194, 0)</f>
        <v>0</v>
      </c>
      <c r="S194" s="7" t="n">
        <f aca="false">SUM(V194,Y194,AB194)</f>
        <v>0</v>
      </c>
      <c r="T194" s="7" t="n">
        <f aca="false">SUM(W194,Z194,AC194)</f>
        <v>0</v>
      </c>
      <c r="U194" s="7" t="n">
        <f aca="false">IFERROR(T194/S194, 0)</f>
        <v>0</v>
      </c>
      <c r="V194" s="0" t="n">
        <f aca="false">SUMIFS('2017'!$H:$H,'2017'!$C:$C,B194,'2017'!$F:$F,A194,'2017'!AA:AA,"JRO",'2017'!P:P,"&lt;&gt;")+SUMIFS('2017'!$I:$I,'2017'!$D:$D,B194,'2017'!$F:$F,A194,'2017'!AA:AA,"JRO",'2017'!Q:Q,"&lt;&gt;")+SUMIFS('2017'!$J:$J,'2017'!$E:$E,B194,'2017'!$F:$F,A194,'2017'!AA:AA,"JRO",'2017'!R:R,"&lt;&gt;")</f>
        <v>0</v>
      </c>
      <c r="W194" s="0" t="n">
        <f aca="false">IFERROR(SUMIFS('2017'!M:M,'2017'!AA:AA,"JRO",'2017'!F:F,A194,'2017'!C:C,B194)+SUMIFS('2017'!P:P,'2017'!AA:AA,"JRO",'2017'!F:F,A194,'2017'!C:C,B194)+SUMIFS('2017'!N:N,'2017'!AA:AA,"JRO",'2017'!F:F,A194,'2017'!D:D,B194)+SUMIFS('2017'!N:N,'2017'!AA:AA,"JRO",'2017'!F:F,A194,'2017'!D:D,B194)+SUMIFS('2017'!O:O,'2017'!AA:AA,"JRO",'2017'!F:F,A194,'2017'!E:E,B194)+SUMIFS('2017'!R:R,'2017'!AA:AA,"JRO",'2017'!F:F,A194,'2017'!E:E,B194), 0)</f>
        <v>0</v>
      </c>
      <c r="X194" s="7" t="n">
        <f aca="false">IFERROR(W194/V194, 0)</f>
        <v>0</v>
      </c>
      <c r="Y194" s="0" t="n">
        <f aca="false">IFERROR(SUMIFS('2017'!$H:$H,'2017'!$C:$C,B194,'2017'!$F:$F,A194,'2017'!AA:AA,"NRO",'2017'!P:P,"&lt;&gt;")+SUMIFS('2017'!$I:$I,'2017'!$D:$D,B194,'2017'!$F:$F,A194,'2017'!AA:AA,"NRO",'2017'!Q:Q,"&lt;&gt;")+SUMIFS('2017'!$J:$J,'2017'!$E:$E,B194,'2017'!$F:$F,A194,'2017'!AA:AA,"NRO",'2017'!R:R,"&lt;&gt;"), 0)</f>
        <v>0</v>
      </c>
      <c r="Z194" s="0" t="n">
        <f aca="false">IFERROR(SUMIFS('2017'!M:M,'2017'!AA:AA,"NRO",'2017'!F:F,A194,'2017'!C:C,B194)+SUMIFS('2017'!P:P,'2017'!AA:AA,"NRO",'2017'!F:F,A194,'2017'!C:C,B194)+SUMIFS('2017'!N:N,'2017'!AA:AA,"NRO",'2017'!F:F,A194,'2017'!D:D,B194)+SUMIFS('2017'!N:N,'2017'!AA:AA,"NRO",'2017'!F:F,A194,'2017'!D:D,B194)+SUMIFS('2017'!O:O,'2017'!AA:AA,"NRO",'2017'!F:F,A194,'2017'!E:E,B194)+SUMIFS('2017'!R:R,'2017'!AA:AA,"NRO",'2017'!F:F,A194,'2017'!E:E,B194), 0)</f>
        <v>0</v>
      </c>
      <c r="AA194" s="7" t="n">
        <f aca="false">IFERROR(Z194/Y194, 0)</f>
        <v>0</v>
      </c>
      <c r="AB194" s="0" t="n">
        <f aca="false">IFERROR(SUMIFS('2017'!$H:$H,'2017'!$C:$C,B194,'2017'!$F:$F,A194,'2017'!AA:AA,"CRO",'2017'!P:P,"&lt;&gt;")+SUMIFS('2017'!$I:$I,'2017'!$D:$D,B194,'2017'!$F:$F,A194,'2017'!AA:AA,"CRO",'2017'!Q:Q,"&lt;&gt;")+SUMIFS('2017'!$J:$J,'2017'!$E:$E,B194,'2017'!$F:$F,A194,'2017'!AA:AA,"CRO",'2017'!R:R,"&lt;&gt;"), 0)</f>
        <v>0</v>
      </c>
      <c r="AC194" s="0" t="n">
        <f aca="false">IFERROR(SUMIFS('2017'!M:M,'2017'!AA:AA,"CRO",'2017'!F:F,A194,'2017'!C:C,B194)+SUMIFS('2017'!P:P,'2017'!AA:AA,"CRO",'2017'!F:F,A194,'2017'!C:C,B194)+SUMIFS('2017'!N:N,'2017'!AA:AA,"CRO",'2017'!F:F,A194,'2017'!D:D,B194)+SUMIFS('2017'!N:N,'2017'!AA:AA,"CRO",'2017'!F:F,A194,'2017'!D:D,B194)+SUMIFS('2017'!O:O,'2017'!AA:AA,"CRO",'2017'!F:F,A194,'2017'!E:E,B194)+SUMIFS('2017'!R:R,'2017'!AA:AA,"CRO",'2017'!F:F,A194,'2017'!E:E,B194), 0)</f>
        <v>0</v>
      </c>
      <c r="AD194" s="0" t="n">
        <f aca="false">IFERROR(AC194/AB194, 0)</f>
        <v>0</v>
      </c>
      <c r="AE194" s="0" t="n">
        <f aca="false">SUM(AH194,AK194,AN194)</f>
        <v>0</v>
      </c>
      <c r="AF194" s="0" t="n">
        <f aca="false">SUM(AI194,AL194,AO194)</f>
        <v>0</v>
      </c>
      <c r="AG194" s="7" t="n">
        <f aca="false">IFERROR(AF194/AE194, 0)</f>
        <v>0</v>
      </c>
      <c r="AH194" s="0" t="n">
        <f aca="false">IFERROR(SUMIFS('2016'!$G:$G,'2016'!F:F,A194,'2016'!C:C,B194,'2016'!D:D,"",'2016'!AA:AA,"JRO",'2016'!L:L,"&lt;&gt;"), 0)</f>
        <v>0</v>
      </c>
      <c r="AI194" s="0" t="n">
        <f aca="false">IFERROR(SUMIFS('2016'!L:L,'2016'!F:F,A194,'2016'!C:C,B194,'2016'!D:D,"",'2016'!AA:AA,"JRO"), 0)</f>
        <v>0</v>
      </c>
      <c r="AJ194" s="7" t="n">
        <f aca="false">IFERROR(AI194/AH194, 0)</f>
        <v>0</v>
      </c>
      <c r="AK194" s="0" t="n">
        <f aca="false">IFERROR(SUMIFS('2016'!$G:$G,'2016'!F:F,A194,'2016'!C:C,B194,'2016'!D:D,"",'2016'!AA:AA,"NRO",'2016'!L:L,"&lt;&gt;"), 0)</f>
        <v>0</v>
      </c>
      <c r="AL194" s="0" t="n">
        <f aca="false">IFERROR(SUMIFS('2016'!L:L,'2016'!F:F,A194,'2016'!C:C,B194,'2016'!D:D,"",'2016'!AA:AA,"NRO"), 0)</f>
        <v>0</v>
      </c>
      <c r="AM194" s="0" t="n">
        <f aca="false">IFERROR(AL194/AK194, 0)</f>
        <v>0</v>
      </c>
      <c r="AN194" s="0" t="n">
        <f aca="false">IFERROR(SUMIFS('2016'!$G:$G,'2016'!F:F,A194,'2016'!C:C,B194,'2016'!D:D,"",'2016'!AA:AA,"CRO",'2016'!L:L,"&lt;&gt;"), 0)</f>
        <v>0</v>
      </c>
      <c r="AO194" s="0" t="n">
        <f aca="false">IFERROR(SUMIFS('2016'!L:L,'2016'!F:F,A194,'2016'!C:C,B194,'2016'!D:D,"",'2016'!AA:AA,"CRO"), 0)</f>
        <v>0</v>
      </c>
      <c r="AP194" s="0" t="n">
        <f aca="false">IFERROR(AO194/AN194, 0)</f>
        <v>0</v>
      </c>
      <c r="AQ194" s="0" t="n">
        <f aca="false">SUM(AT194,AW194,AZ194)</f>
        <v>0</v>
      </c>
      <c r="AR194" s="0" t="n">
        <f aca="false">SUM(AU194,AX194,BA194)</f>
        <v>0</v>
      </c>
      <c r="AS194" s="7" t="n">
        <f aca="false">IFERROR(AR194/AQ194, 0)</f>
        <v>0</v>
      </c>
      <c r="AT194" s="0" t="n">
        <f aca="false">IFERROR(SUMIFS('2015'!$G:$G,'2015'!F:F,A194,'2015'!C:C,B194,'2015'!D:D,"",'2015'!AA:AA,"JRO",'2015'!L:L,"&lt;&gt;"), 0)</f>
        <v>0</v>
      </c>
      <c r="AU194" s="0" t="n">
        <f aca="false">IFERROR(SUMIFS('2015'!L:L,'2015'!F:F,A194,'2015'!C:C,B194,'2015'!D:D,"",'2015'!AA:AA,"JRO"), 0)</f>
        <v>0</v>
      </c>
      <c r="AV194" s="0" t="n">
        <f aca="false">IFERROR(AU194/AT194, 0)</f>
        <v>0</v>
      </c>
      <c r="AW194" s="0" t="n">
        <f aca="false">IFERROR(SUMIFS('2015'!$G:$G,'2015'!F:F,A194,'2015'!C:C,B194,'2015'!D:D,"",'2015'!AA:AA,"NRO",'2015'!L:L,"&lt;&gt;"), 0)</f>
        <v>0</v>
      </c>
      <c r="AX194" s="0" t="n">
        <f aca="false">IFERROR(SUMIFS('2015'!L:L,'2015'!F:F,A194,'2015'!C:C,B194,'2015'!D:D,"",'2015'!AA:AA,"NRO"), 0)</f>
        <v>0</v>
      </c>
      <c r="AY194" s="0" t="n">
        <f aca="false">IFERROR(AX194/AW194, 0)</f>
        <v>0</v>
      </c>
      <c r="AZ194" s="0" t="n">
        <f aca="false">IFERROR(SUMIFS('2015'!$G:$G,'2015'!F:F,A194,'2015'!C:C,B194,'2015'!D:D,"",'2015'!AA:AA,"CRO",'2015'!L:L,"&lt;&gt;"), 0)</f>
        <v>0</v>
      </c>
      <c r="BA194" s="0" t="n">
        <f aca="false">IFERROR(SUMIFS('2015'!L:L,'2015'!F:F,A194,'2015'!C:C,B194,'2015'!D:D,"",'2015'!AA:AA,"CRO"), 0)</f>
        <v>0</v>
      </c>
      <c r="BB194" s="0" t="n">
        <f aca="false">IFERROR(BA194/AZ194, 0)</f>
        <v>0</v>
      </c>
      <c r="BC194" s="0" t="n">
        <f aca="false">SUM(BF194,BI194)</f>
        <v>0</v>
      </c>
      <c r="BD194" s="0" t="n">
        <f aca="false">SUM(BG194,BJ194)</f>
        <v>0</v>
      </c>
      <c r="BE194" s="7" t="n">
        <f aca="false">IFERROR(BD194/BC194, 0)</f>
        <v>0</v>
      </c>
      <c r="BF194" s="0" t="n">
        <f aca="false">IFERROR(SUMIFS('2014'!$G:$G,'2014'!F:F,A194,'2014'!C:C,B194,'2014'!D:D,"",'2014'!AA:AA,"JRO",'2014'!L:L,"&lt;&gt;"), 0)</f>
        <v>0</v>
      </c>
      <c r="BG194" s="0" t="n">
        <f aca="false">IFERROR(SUMIFS('2014'!L:L,'2014'!F:F,A194,'2014'!C:C,B194,'2014'!D:D,"",'2014'!AA:AA,"JRO"), 0)</f>
        <v>0</v>
      </c>
      <c r="BH194" s="7" t="n">
        <f aca="false">IFERROR(BG194/BF194, 0)</f>
        <v>0</v>
      </c>
      <c r="BI194" s="0" t="n">
        <f aca="false">IFERROR(SUMIFS('2014'!$G:$G,'2014'!F:F,A194,'2014'!C:C,B194,'2014'!D:D,"",'2014'!AA:AA,"CRO",'2014'!L:L,"&lt;&gt;"), 0)</f>
        <v>0</v>
      </c>
      <c r="BJ194" s="0" t="n">
        <f aca="false">IFERROR(SUMIFS('2014'!L:L,'2014'!F:F,A194,'2014'!C:C,B194,'2014'!D:D,"",'2014'!AA:AA,"CRO"), 0)</f>
        <v>0</v>
      </c>
      <c r="BK194" s="0" t="n">
        <f aca="false">IFERROR(BJ194/BI194, 0)</f>
        <v>0</v>
      </c>
      <c r="BL194" s="0" t="n">
        <f aca="false">IFERROR(SUMIFS('2013'!$G:$G,'2013'!F:F,A194,'2013'!C:C,B194,'2013'!D:D,"",'2013'!AA:AA,"JRO",'2013'!L:L,"&lt;&gt;"), 0)</f>
        <v>0</v>
      </c>
      <c r="BM194" s="0" t="n">
        <f aca="false">IFERROR(SUMIFS('2013'!L:L,'2013'!F:F,A194,'2013'!C:C,B194,'2013'!D:D,"",'2013'!AA:AA,"JRO"), 0)</f>
        <v>0</v>
      </c>
      <c r="BN194" s="0" t="n">
        <f aca="false">IFERROR(BM194/BL194, 0)</f>
        <v>0</v>
      </c>
      <c r="BO194" s="0" t="n">
        <f aca="false">IFERROR(SUMIFS('2012'!$G:$G,'2012'!F:F,A194,'2012'!C:C,B194,'2012'!D:D,"",'2012'!AA:AA,"JRO",'2012'!L:L,"&lt;&gt;"), 0)</f>
        <v>0</v>
      </c>
      <c r="BP194" s="0" t="n">
        <f aca="false">IFERROR(SUMIFS('2012'!L:L,'2012'!F:F,A194,'2012'!C:C,B194,'2012'!D:D,"",'2012'!AA:AA,"JRO"), 0)</f>
        <v>0</v>
      </c>
      <c r="BQ194" s="0" t="n">
        <f aca="false">IFERROR(BP194/BO194, 0)</f>
        <v>0</v>
      </c>
      <c r="BR194" s="0" t="n">
        <f aca="false">IFERROR(SUMIFS('2011'!$G:$G,'2011'!F:F,A194,'2011'!C:C,B194,'2011'!D:D,"",'2011'!AA:AA,"JRO",'2011'!L:L,"&lt;&gt;"), 0)</f>
        <v>0</v>
      </c>
      <c r="BS194" s="0" t="n">
        <f aca="false">IFERROR(SUMIFS('2011'!L:L,'2011'!F:F,A194,'2011'!C:C,B194,'2011'!D:D,"",'2011'!AA:AA,"JRO"), 0)</f>
        <v>0</v>
      </c>
      <c r="BT194" s="7" t="n">
        <f aca="false">IFERROR(BS194/BR194, 0)</f>
        <v>0</v>
      </c>
      <c r="BU194" s="0" t="n">
        <f aca="false">IFERROR(SUMIFS('2010'!$G:$G,'2010'!F:F,A194,'2010'!C:C,B194,'2010'!D:D,"",'2010'!AA:AA,"JRO",'2010'!L:L,"&lt;&gt;"), 0)</f>
        <v>0</v>
      </c>
      <c r="BV194" s="0" t="n">
        <f aca="false">IFERROR(SUMIFS('2010'!L:L,'2010'!F:F,A194,'2010'!C:C,B194,'2010'!D:D,"",'2010'!AA:AA,"JRO"), 0)</f>
        <v>0</v>
      </c>
      <c r="BW194" s="7" t="n">
        <f aca="false">IFERROR(BV194/BU194, 0)</f>
        <v>0</v>
      </c>
      <c r="BX194" s="0" t="n">
        <f aca="false">IFERROR(SUMIFS('2009'!$G:$G,'2009'!F:F,A194,'2009'!C:C,B194,'2009'!D:D,"",'2009'!AA:AA,"JRO",'2009'!L:L,"&lt;&gt;"), 0)</f>
        <v>0</v>
      </c>
      <c r="BY194" s="0" t="n">
        <f aca="false">IFERROR(SUMIFS('2009'!L:L,'2009'!F:F,A194,'2009'!C:C,B194,'2009'!D:D,"",'2009'!AA:AA,"JRO"), 0)</f>
        <v>0</v>
      </c>
      <c r="BZ194" s="7" t="n">
        <f aca="false">IFERROR(BY194/BX194, 0)</f>
        <v>0</v>
      </c>
    </row>
    <row r="195" customFormat="false" ht="15" hidden="false" customHeight="false" outlineLevel="0" collapsed="false">
      <c r="A195" s="0" t="s">
        <v>99</v>
      </c>
      <c r="B195" s="13" t="s">
        <v>80</v>
      </c>
      <c r="C195" s="56" t="n">
        <f aca="false">IFERROR(AVERAGEIFS(I195:BZ195,I$2:BZ$2,"JRO escorts per deportee",I195:BZ195,"&lt;&gt;0"), 0)</f>
        <v>0</v>
      </c>
      <c r="D195" s="13" t="n">
        <f aca="false">IFERROR(AVERAGEIFS(I195:BZ195,I$2:BZ$2,"NRO escorts per deportee",I195:BZ195,"&lt;&gt;0"), 0)</f>
        <v>0</v>
      </c>
      <c r="E195" s="13" t="n">
        <f aca="false">IFERROR(AVERAGEIFS(I195:BZ195,I$2:BZ$2,"CRO escorts per deportee",I195:BZ195,"&lt;&gt;0"), 0)</f>
        <v>0</v>
      </c>
      <c r="G195" s="0" t="n">
        <f aca="false">SUM(J195,M195,P195)</f>
        <v>0</v>
      </c>
      <c r="H195" s="0" t="n">
        <f aca="false">SUM(K195,N195,Q195)</f>
        <v>0</v>
      </c>
      <c r="I195" s="7" t="n">
        <f aca="false">IFERROR(H195/G195, 0)</f>
        <v>0</v>
      </c>
      <c r="J195" s="0" t="n">
        <f aca="false">IFERROR(SUMIFS('2018'!$H:$H,'2018'!$C:$C,B195,'2018'!$F:$F,A195,'2018'!AA:AA,"JRO",'2018'!P:P,"&lt;&gt;")+SUMIFS('2018'!$I:$I,'2018'!$D:$D,B195,'2018'!$F:$F,A195,'2018'!AA:AA,"JRO",'2018'!Q:Q,"&lt;&gt;")+SUMIFS('2018'!$J:$J,'2018'!$E:$E,B195,'2018'!$F:$F,A195,'2018'!AA:AA,"JRO",'2018'!R:R,"&lt;&gt;"), 0)</f>
        <v>0</v>
      </c>
      <c r="K195" s="0" t="n">
        <f aca="false">IFERROR(SUMIFS('2018'!M:M,'2018'!AA:AA,"JRO",'2018'!F:F,A195,'2018'!C:C,B195)+SUMIFS('2018'!P:P,'2018'!AA:AA,"JRO",'2018'!F:F,A195,'2018'!C:C,B195)+SUMIFS('2018'!N:N,'2018'!AA:AA,"JRO",'2018'!F:F,A195,'2018'!D:D,B195)+SUMIFS('2018'!N:N,'2018'!AA:AA,"JRO",'2018'!F:F,A195,'2018'!D:D,B195)+SUMIFS('2018'!O:O,'2018'!AA:AA,"JRO",'2018'!F:F,A195,'2018'!E:E,B195)+SUMIFS('2018'!R:R,'2018'!AA:AA,"JRO",'2018'!F:F,A195,'2018'!E:E,B195), 0)</f>
        <v>0</v>
      </c>
      <c r="L195" s="7" t="n">
        <f aca="false">IFERROR(K195/J195, 0)</f>
        <v>0</v>
      </c>
      <c r="M195" s="0" t="n">
        <f aca="false">IFERROR(SUMIFS('2018'!$H:$H,'2018'!$C:$C,B195,'2018'!$F:$F,A195,'2018'!AA:AA,"NRO",'2018'!P:P,"&lt;&gt;")+SUMIFS('2018'!$I:$I,'2018'!$D:$D,B195,'2018'!$F:$F,A195,'2018'!AA:AA,"NRO",'2018'!Q:Q,"&lt;&gt;")+SUMIFS('2018'!$J:$J,'2018'!$E:$E,B195,'2018'!$F:$F,A195,'2018'!AA:AA,"NRO",'2018'!R:R,"&lt;&gt;"), 0)</f>
        <v>0</v>
      </c>
      <c r="N195" s="0" t="n">
        <f aca="false">IFERROR(SUMIFS('2018'!M:M,'2018'!AA:AA,"NRO",'2018'!F:F,A195,'2018'!C:C,B195)+SUMIFS('2018'!P:P,'2018'!AA:AA,"NRO",'2018'!F:F,A195,'2018'!C:C,B195)+SUMIFS('2018'!N:N,'2018'!AA:AA,"NRO",'2018'!F:F,A195,'2018'!D:D,B195)+SUMIFS('2018'!N:N,'2018'!AA:AA,"NRO",'2018'!F:F,A195,'2018'!D:D,B195)+SUMIFS('2018'!O:O,'2018'!AA:AA,"NRO",'2018'!F:F,A195,'2018'!E:E,B195)+SUMIFS('2018'!R:R,'2018'!AA:AA,"NRO",'2018'!F:F,A195,'2018'!E:E,B195), 0)</f>
        <v>0</v>
      </c>
      <c r="O195" s="7" t="n">
        <f aca="false">IFERROR(N195/M195, 0)</f>
        <v>0</v>
      </c>
      <c r="P195" s="0" t="n">
        <f aca="false">IFERROR(SUMIFS('2018'!$H:$H,'2018'!$C:$C,B195,'2018'!$F:$F,A195,'2018'!AA:AA,"CRO")+SUMIFS('2018'!$I:$I,'2018'!$D:$D,B195,'2018'!$F:$F,A195,'2018'!AA:AA,"CRO")+SUMIFS('2018'!$J:$J,'2018'!$E:$E,B195,'2018'!$F:$F,A195,'2018'!AA:AA,"CRO"), 0)</f>
        <v>0</v>
      </c>
      <c r="Q195" s="0" t="n">
        <f aca="false">IFERROR(SUMIFS('2018'!M:M,'2018'!AA:AA,"CRO",'2018'!F:F,A195,'2018'!C:C,B195)+SUMIFS('2018'!P:P,'2018'!AA:AA,"CRO",'2018'!F:F,A195,'2018'!C:C,B195)+SUMIFS('2018'!N:N,'2018'!AA:AA,"CRO",'2018'!F:F,A195,'2018'!D:D,B195)+SUMIFS('2018'!N:N,'2018'!AA:AA,"CRO",'2018'!F:F,A195,'2018'!D:D,B195)+SUMIFS('2018'!O:O,'2018'!AA:AA,"CRO",'2018'!F:F,A195,'2018'!E:E,B195)+SUMIFS('2018'!R:R,'2018'!AA:AA,"CRO",'2018'!F:F,A195,'2018'!E:E,B195), 0)</f>
        <v>0</v>
      </c>
      <c r="R195" s="7" t="n">
        <f aca="false">IFERROR(Q195/P195, 0)</f>
        <v>0</v>
      </c>
      <c r="S195" s="7" t="n">
        <f aca="false">SUM(V195,Y195,AB195)</f>
        <v>0</v>
      </c>
      <c r="T195" s="7" t="n">
        <f aca="false">SUM(W195,Z195,AC195)</f>
        <v>0</v>
      </c>
      <c r="U195" s="7" t="n">
        <f aca="false">IFERROR(T195/S195, 0)</f>
        <v>0</v>
      </c>
      <c r="V195" s="0" t="n">
        <f aca="false">SUMIFS('2017'!$H:$H,'2017'!$C:$C,B195,'2017'!$F:$F,A195,'2017'!AA:AA,"JRO",'2017'!P:P,"&lt;&gt;")+SUMIFS('2017'!$I:$I,'2017'!$D:$D,B195,'2017'!$F:$F,A195,'2017'!AA:AA,"JRO",'2017'!Q:Q,"&lt;&gt;")+SUMIFS('2017'!$J:$J,'2017'!$E:$E,B195,'2017'!$F:$F,A195,'2017'!AA:AA,"JRO",'2017'!R:R,"&lt;&gt;")</f>
        <v>0</v>
      </c>
      <c r="W195" s="0" t="n">
        <f aca="false">IFERROR(SUMIFS('2017'!M:M,'2017'!AA:AA,"JRO",'2017'!F:F,A195,'2017'!C:C,B195)+SUMIFS('2017'!P:P,'2017'!AA:AA,"JRO",'2017'!F:F,A195,'2017'!C:C,B195)+SUMIFS('2017'!N:N,'2017'!AA:AA,"JRO",'2017'!F:F,A195,'2017'!D:D,B195)+SUMIFS('2017'!N:N,'2017'!AA:AA,"JRO",'2017'!F:F,A195,'2017'!D:D,B195)+SUMIFS('2017'!O:O,'2017'!AA:AA,"JRO",'2017'!F:F,A195,'2017'!E:E,B195)+SUMIFS('2017'!R:R,'2017'!AA:AA,"JRO",'2017'!F:F,A195,'2017'!E:E,B195), 0)</f>
        <v>0</v>
      </c>
      <c r="X195" s="7" t="n">
        <f aca="false">IFERROR(W195/V195, 0)</f>
        <v>0</v>
      </c>
      <c r="Y195" s="0" t="n">
        <f aca="false">IFERROR(SUMIFS('2017'!$H:$H,'2017'!$C:$C,B195,'2017'!$F:$F,A195,'2017'!AA:AA,"NRO",'2017'!P:P,"&lt;&gt;")+SUMIFS('2017'!$I:$I,'2017'!$D:$D,B195,'2017'!$F:$F,A195,'2017'!AA:AA,"NRO",'2017'!Q:Q,"&lt;&gt;")+SUMIFS('2017'!$J:$J,'2017'!$E:$E,B195,'2017'!$F:$F,A195,'2017'!AA:AA,"NRO",'2017'!R:R,"&lt;&gt;"), 0)</f>
        <v>0</v>
      </c>
      <c r="Z195" s="0" t="n">
        <f aca="false">IFERROR(SUMIFS('2017'!M:M,'2017'!AA:AA,"NRO",'2017'!F:F,A195,'2017'!C:C,B195)+SUMIFS('2017'!P:P,'2017'!AA:AA,"NRO",'2017'!F:F,A195,'2017'!C:C,B195)+SUMIFS('2017'!N:N,'2017'!AA:AA,"NRO",'2017'!F:F,A195,'2017'!D:D,B195)+SUMIFS('2017'!N:N,'2017'!AA:AA,"NRO",'2017'!F:F,A195,'2017'!D:D,B195)+SUMIFS('2017'!O:O,'2017'!AA:AA,"NRO",'2017'!F:F,A195,'2017'!E:E,B195)+SUMIFS('2017'!R:R,'2017'!AA:AA,"NRO",'2017'!F:F,A195,'2017'!E:E,B195), 0)</f>
        <v>0</v>
      </c>
      <c r="AA195" s="7" t="n">
        <f aca="false">IFERROR(Z195/Y195, 0)</f>
        <v>0</v>
      </c>
      <c r="AB195" s="0" t="n">
        <f aca="false">IFERROR(SUMIFS('2017'!$H:$H,'2017'!$C:$C,B195,'2017'!$F:$F,A195,'2017'!AA:AA,"CRO",'2017'!P:P,"&lt;&gt;")+SUMIFS('2017'!$I:$I,'2017'!$D:$D,B195,'2017'!$F:$F,A195,'2017'!AA:AA,"CRO",'2017'!Q:Q,"&lt;&gt;")+SUMIFS('2017'!$J:$J,'2017'!$E:$E,B195,'2017'!$F:$F,A195,'2017'!AA:AA,"CRO",'2017'!R:R,"&lt;&gt;"), 0)</f>
        <v>0</v>
      </c>
      <c r="AC195" s="0" t="n">
        <f aca="false">IFERROR(SUMIFS('2017'!M:M,'2017'!AA:AA,"CRO",'2017'!F:F,A195,'2017'!C:C,B195)+SUMIFS('2017'!P:P,'2017'!AA:AA,"CRO",'2017'!F:F,A195,'2017'!C:C,B195)+SUMIFS('2017'!N:N,'2017'!AA:AA,"CRO",'2017'!F:F,A195,'2017'!D:D,B195)+SUMIFS('2017'!N:N,'2017'!AA:AA,"CRO",'2017'!F:F,A195,'2017'!D:D,B195)+SUMIFS('2017'!O:O,'2017'!AA:AA,"CRO",'2017'!F:F,A195,'2017'!E:E,B195)+SUMIFS('2017'!R:R,'2017'!AA:AA,"CRO",'2017'!F:F,A195,'2017'!E:E,B195), 0)</f>
        <v>0</v>
      </c>
      <c r="AD195" s="0" t="n">
        <f aca="false">IFERROR(AC195/AB195, 0)</f>
        <v>0</v>
      </c>
      <c r="AE195" s="0" t="n">
        <f aca="false">SUM(AH195,AK195,AN195)</f>
        <v>0</v>
      </c>
      <c r="AF195" s="0" t="n">
        <f aca="false">SUM(AI195,AL195,AO195)</f>
        <v>0</v>
      </c>
      <c r="AG195" s="7" t="n">
        <f aca="false">IFERROR(AF195/AE195, 0)</f>
        <v>0</v>
      </c>
      <c r="AH195" s="0" t="n">
        <f aca="false">IFERROR(SUMIFS('2016'!$G:$G,'2016'!F:F,A195,'2016'!C:C,B195,'2016'!D:D,"",'2016'!AA:AA,"JRO",'2016'!L:L,"&lt;&gt;"), 0)</f>
        <v>0</v>
      </c>
      <c r="AI195" s="0" t="n">
        <f aca="false">IFERROR(SUMIFS('2016'!L:L,'2016'!F:F,A195,'2016'!C:C,B195,'2016'!D:D,"",'2016'!AA:AA,"JRO"), 0)</f>
        <v>0</v>
      </c>
      <c r="AJ195" s="7" t="n">
        <f aca="false">IFERROR(AI195/AH195, 0)</f>
        <v>0</v>
      </c>
      <c r="AK195" s="0" t="n">
        <f aca="false">IFERROR(SUMIFS('2016'!$G:$G,'2016'!F:F,A195,'2016'!C:C,B195,'2016'!D:D,"",'2016'!AA:AA,"NRO",'2016'!L:L,"&lt;&gt;"), 0)</f>
        <v>0</v>
      </c>
      <c r="AL195" s="0" t="n">
        <f aca="false">IFERROR(SUMIFS('2016'!L:L,'2016'!F:F,A195,'2016'!C:C,B195,'2016'!D:D,"",'2016'!AA:AA,"NRO"), 0)</f>
        <v>0</v>
      </c>
      <c r="AM195" s="0" t="n">
        <f aca="false">IFERROR(AL195/AK195, 0)</f>
        <v>0</v>
      </c>
      <c r="AN195" s="0" t="n">
        <f aca="false">IFERROR(SUMIFS('2016'!$G:$G,'2016'!F:F,A195,'2016'!C:C,B195,'2016'!D:D,"",'2016'!AA:AA,"CRO",'2016'!L:L,"&lt;&gt;"), 0)</f>
        <v>0</v>
      </c>
      <c r="AO195" s="0" t="n">
        <f aca="false">IFERROR(SUMIFS('2016'!L:L,'2016'!F:F,A195,'2016'!C:C,B195,'2016'!D:D,"",'2016'!AA:AA,"CRO"), 0)</f>
        <v>0</v>
      </c>
      <c r="AP195" s="0" t="n">
        <f aca="false">IFERROR(AO195/AN195, 0)</f>
        <v>0</v>
      </c>
      <c r="AQ195" s="0" t="n">
        <f aca="false">SUM(AT195,AW195,AZ195)</f>
        <v>0</v>
      </c>
      <c r="AR195" s="0" t="n">
        <f aca="false">SUM(AU195,AX195,BA195)</f>
        <v>0</v>
      </c>
      <c r="AS195" s="7" t="n">
        <f aca="false">IFERROR(AR195/AQ195, 0)</f>
        <v>0</v>
      </c>
      <c r="AT195" s="0" t="n">
        <f aca="false">IFERROR(SUMIFS('2015'!$G:$G,'2015'!F:F,A195,'2015'!C:C,B195,'2015'!D:D,"",'2015'!AA:AA,"JRO",'2015'!L:L,"&lt;&gt;"), 0)</f>
        <v>0</v>
      </c>
      <c r="AU195" s="0" t="n">
        <f aca="false">IFERROR(SUMIFS('2015'!L:L,'2015'!F:F,A195,'2015'!C:C,B195,'2015'!D:D,"",'2015'!AA:AA,"JRO"), 0)</f>
        <v>0</v>
      </c>
      <c r="AV195" s="0" t="n">
        <f aca="false">IFERROR(AU195/AT195, 0)</f>
        <v>0</v>
      </c>
      <c r="AW195" s="0" t="n">
        <f aca="false">IFERROR(SUMIFS('2015'!$G:$G,'2015'!F:F,A195,'2015'!C:C,B195,'2015'!D:D,"",'2015'!AA:AA,"NRO",'2015'!L:L,"&lt;&gt;"), 0)</f>
        <v>0</v>
      </c>
      <c r="AX195" s="0" t="n">
        <f aca="false">IFERROR(SUMIFS('2015'!L:L,'2015'!F:F,A195,'2015'!C:C,B195,'2015'!D:D,"",'2015'!AA:AA,"NRO"), 0)</f>
        <v>0</v>
      </c>
      <c r="AY195" s="0" t="n">
        <f aca="false">IFERROR(AX195/AW195, 0)</f>
        <v>0</v>
      </c>
      <c r="AZ195" s="0" t="n">
        <f aca="false">IFERROR(SUMIFS('2015'!$G:$G,'2015'!F:F,A195,'2015'!C:C,B195,'2015'!D:D,"",'2015'!AA:AA,"CRO",'2015'!L:L,"&lt;&gt;"), 0)</f>
        <v>0</v>
      </c>
      <c r="BA195" s="0" t="n">
        <f aca="false">IFERROR(SUMIFS('2015'!L:L,'2015'!F:F,A195,'2015'!C:C,B195,'2015'!D:D,"",'2015'!AA:AA,"CRO"), 0)</f>
        <v>0</v>
      </c>
      <c r="BB195" s="0" t="n">
        <f aca="false">IFERROR(BA195/AZ195, 0)</f>
        <v>0</v>
      </c>
      <c r="BC195" s="0" t="n">
        <f aca="false">SUM(BF195,BI195)</f>
        <v>0</v>
      </c>
      <c r="BD195" s="0" t="n">
        <f aca="false">SUM(BG195,BJ195)</f>
        <v>0</v>
      </c>
      <c r="BE195" s="7" t="n">
        <f aca="false">IFERROR(BD195/BC195, 0)</f>
        <v>0</v>
      </c>
      <c r="BF195" s="0" t="n">
        <f aca="false">IFERROR(SUMIFS('2014'!$G:$G,'2014'!F:F,A195,'2014'!C:C,B195,'2014'!D:D,"",'2014'!AA:AA,"JRO",'2014'!L:L,"&lt;&gt;"), 0)</f>
        <v>0</v>
      </c>
      <c r="BG195" s="0" t="n">
        <f aca="false">IFERROR(SUMIFS('2014'!L:L,'2014'!F:F,A195,'2014'!C:C,B195,'2014'!D:D,"",'2014'!AA:AA,"JRO"), 0)</f>
        <v>0</v>
      </c>
      <c r="BH195" s="7" t="n">
        <f aca="false">IFERROR(BG195/BF195, 0)</f>
        <v>0</v>
      </c>
      <c r="BI195" s="0" t="n">
        <f aca="false">IFERROR(SUMIFS('2014'!$G:$G,'2014'!F:F,A195,'2014'!C:C,B195,'2014'!D:D,"",'2014'!AA:AA,"CRO",'2014'!L:L,"&lt;&gt;"), 0)</f>
        <v>0</v>
      </c>
      <c r="BJ195" s="0" t="n">
        <f aca="false">IFERROR(SUMIFS('2014'!L:L,'2014'!F:F,A195,'2014'!C:C,B195,'2014'!D:D,"",'2014'!AA:AA,"CRO"), 0)</f>
        <v>0</v>
      </c>
      <c r="BK195" s="0" t="n">
        <f aca="false">IFERROR(BJ195/BI195, 0)</f>
        <v>0</v>
      </c>
      <c r="BL195" s="0" t="n">
        <f aca="false">IFERROR(SUMIFS('2013'!$G:$G,'2013'!F:F,A195,'2013'!C:C,B195,'2013'!D:D,"",'2013'!AA:AA,"JRO",'2013'!L:L,"&lt;&gt;"), 0)</f>
        <v>0</v>
      </c>
      <c r="BM195" s="0" t="n">
        <f aca="false">IFERROR(SUMIFS('2013'!L:L,'2013'!F:F,A195,'2013'!C:C,B195,'2013'!D:D,"",'2013'!AA:AA,"JRO"), 0)</f>
        <v>0</v>
      </c>
      <c r="BN195" s="0" t="n">
        <f aca="false">IFERROR(BM195/BL195, 0)</f>
        <v>0</v>
      </c>
      <c r="BO195" s="0" t="n">
        <f aca="false">IFERROR(SUMIFS('2012'!$G:$G,'2012'!F:F,A195,'2012'!C:C,B195,'2012'!D:D,"",'2012'!AA:AA,"JRO",'2012'!L:L,"&lt;&gt;"), 0)</f>
        <v>0</v>
      </c>
      <c r="BP195" s="0" t="n">
        <f aca="false">IFERROR(SUMIFS('2012'!L:L,'2012'!F:F,A195,'2012'!C:C,B195,'2012'!D:D,"",'2012'!AA:AA,"JRO"), 0)</f>
        <v>0</v>
      </c>
      <c r="BQ195" s="0" t="n">
        <f aca="false">IFERROR(BP195/BO195, 0)</f>
        <v>0</v>
      </c>
      <c r="BR195" s="0" t="n">
        <f aca="false">IFERROR(SUMIFS('2011'!$G:$G,'2011'!F:F,A195,'2011'!C:C,B195,'2011'!D:D,"",'2011'!AA:AA,"JRO",'2011'!L:L,"&lt;&gt;"), 0)</f>
        <v>0</v>
      </c>
      <c r="BS195" s="0" t="n">
        <f aca="false">IFERROR(SUMIFS('2011'!L:L,'2011'!F:F,A195,'2011'!C:C,B195,'2011'!D:D,"",'2011'!AA:AA,"JRO"), 0)</f>
        <v>0</v>
      </c>
      <c r="BT195" s="7" t="n">
        <f aca="false">IFERROR(BS195/BR195, 0)</f>
        <v>0</v>
      </c>
      <c r="BU195" s="0" t="n">
        <f aca="false">IFERROR(SUMIFS('2010'!$G:$G,'2010'!F:F,A195,'2010'!C:C,B195,'2010'!D:D,"",'2010'!AA:AA,"JRO",'2010'!L:L,"&lt;&gt;"), 0)</f>
        <v>0</v>
      </c>
      <c r="BV195" s="0" t="n">
        <f aca="false">IFERROR(SUMIFS('2010'!L:L,'2010'!F:F,A195,'2010'!C:C,B195,'2010'!D:D,"",'2010'!AA:AA,"JRO"), 0)</f>
        <v>0</v>
      </c>
      <c r="BW195" s="7" t="n">
        <f aca="false">IFERROR(BV195/BU195, 0)</f>
        <v>0</v>
      </c>
      <c r="BX195" s="0" t="n">
        <f aca="false">IFERROR(SUMIFS('2009'!$G:$G,'2009'!F:F,A195,'2009'!C:C,B195,'2009'!D:D,"",'2009'!AA:AA,"JRO",'2009'!L:L,"&lt;&gt;"), 0)</f>
        <v>0</v>
      </c>
      <c r="BY195" s="0" t="n">
        <f aca="false">IFERROR(SUMIFS('2009'!L:L,'2009'!F:F,A195,'2009'!C:C,B195,'2009'!D:D,"",'2009'!AA:AA,"JRO"), 0)</f>
        <v>0</v>
      </c>
      <c r="BZ195" s="7" t="n">
        <f aca="false">IFERROR(BY195/BX195, 0)</f>
        <v>0</v>
      </c>
    </row>
    <row r="196" customFormat="false" ht="15" hidden="false" customHeight="false" outlineLevel="0" collapsed="false">
      <c r="A196" s="0" t="s">
        <v>99</v>
      </c>
      <c r="B196" s="17" t="s">
        <v>69</v>
      </c>
      <c r="C196" s="56" t="n">
        <f aca="false">IFERROR(AVERAGEIFS(I196:BZ196,I$2:BZ$2,"JRO escorts per deportee",I196:BZ196,"&lt;&gt;0"), 0)</f>
        <v>1.55769419963107</v>
      </c>
      <c r="D196" s="13" t="n">
        <f aca="false">IFERROR(AVERAGEIFS(I196:BZ196,I$2:BZ$2,"NRO escorts per deportee",I196:BZ196,"&lt;&gt;0"), 0)</f>
        <v>0</v>
      </c>
      <c r="E196" s="13" t="n">
        <f aca="false">IFERROR(AVERAGEIFS(I196:BZ196,I$2:BZ$2,"CRO escorts per deportee",I196:BZ196,"&lt;&gt;0"), 0)</f>
        <v>0</v>
      </c>
      <c r="G196" s="0" t="n">
        <f aca="false">SUM(J196,M196,P196)</f>
        <v>1</v>
      </c>
      <c r="H196" s="0" t="n">
        <f aca="false">SUM(K196,N196,Q196)</f>
        <v>3</v>
      </c>
      <c r="I196" s="7" t="n">
        <f aca="false">IFERROR(H196/G196, 0)</f>
        <v>3</v>
      </c>
      <c r="J196" s="0" t="n">
        <f aca="false">IFERROR(SUMIFS('2018'!$H:$H,'2018'!$C:$C,B196,'2018'!$F:$F,A196,'2018'!AA:AA,"JRO",'2018'!P:P,"&lt;&gt;")+SUMIFS('2018'!$I:$I,'2018'!$D:$D,B196,'2018'!$F:$F,A196,'2018'!AA:AA,"JRO",'2018'!Q:Q,"&lt;&gt;")+SUMIFS('2018'!$J:$J,'2018'!$E:$E,B196,'2018'!$F:$F,A196,'2018'!AA:AA,"JRO",'2018'!R:R,"&lt;&gt;"), 0)</f>
        <v>1</v>
      </c>
      <c r="K196" s="0" t="n">
        <f aca="false">IFERROR(SUMIFS('2018'!M:M,'2018'!AA:AA,"JRO",'2018'!F:F,A196,'2018'!C:C,B196)+SUMIFS('2018'!P:P,'2018'!AA:AA,"JRO",'2018'!F:F,A196,'2018'!C:C,B196)+SUMIFS('2018'!N:N,'2018'!AA:AA,"JRO",'2018'!F:F,A196,'2018'!D:D,B196)+SUMIFS('2018'!N:N,'2018'!AA:AA,"JRO",'2018'!F:F,A196,'2018'!D:D,B196)+SUMIFS('2018'!O:O,'2018'!AA:AA,"JRO",'2018'!F:F,A196,'2018'!E:E,B196)+SUMIFS('2018'!R:R,'2018'!AA:AA,"JRO",'2018'!F:F,A196,'2018'!E:E,B196), 0)</f>
        <v>3</v>
      </c>
      <c r="L196" s="7" t="n">
        <f aca="false">IFERROR(K196/J196, 0)</f>
        <v>3</v>
      </c>
      <c r="M196" s="0" t="n">
        <f aca="false">IFERROR(SUMIFS('2018'!$H:$H,'2018'!$C:$C,B196,'2018'!$F:$F,A196,'2018'!AA:AA,"NRO",'2018'!P:P,"&lt;&gt;")+SUMIFS('2018'!$I:$I,'2018'!$D:$D,B196,'2018'!$F:$F,A196,'2018'!AA:AA,"NRO",'2018'!Q:Q,"&lt;&gt;")+SUMIFS('2018'!$J:$J,'2018'!$E:$E,B196,'2018'!$F:$F,A196,'2018'!AA:AA,"NRO",'2018'!R:R,"&lt;&gt;"), 0)</f>
        <v>0</v>
      </c>
      <c r="N196" s="0" t="n">
        <f aca="false">IFERROR(SUMIFS('2018'!M:M,'2018'!AA:AA,"NRO",'2018'!F:F,A196,'2018'!C:C,B196)+SUMIFS('2018'!P:P,'2018'!AA:AA,"NRO",'2018'!F:F,A196,'2018'!C:C,B196)+SUMIFS('2018'!N:N,'2018'!AA:AA,"NRO",'2018'!F:F,A196,'2018'!D:D,B196)+SUMIFS('2018'!N:N,'2018'!AA:AA,"NRO",'2018'!F:F,A196,'2018'!D:D,B196)+SUMIFS('2018'!O:O,'2018'!AA:AA,"NRO",'2018'!F:F,A196,'2018'!E:E,B196)+SUMIFS('2018'!R:R,'2018'!AA:AA,"NRO",'2018'!F:F,A196,'2018'!E:E,B196), 0)</f>
        <v>0</v>
      </c>
      <c r="O196" s="7" t="n">
        <f aca="false">IFERROR(N196/M196, 0)</f>
        <v>0</v>
      </c>
      <c r="P196" s="0" t="n">
        <f aca="false">IFERROR(SUMIFS('2018'!$H:$H,'2018'!$C:$C,B196,'2018'!$F:$F,A196,'2018'!AA:AA,"CRO")+SUMIFS('2018'!$I:$I,'2018'!$D:$D,B196,'2018'!$F:$F,A196,'2018'!AA:AA,"CRO")+SUMIFS('2018'!$J:$J,'2018'!$E:$E,B196,'2018'!$F:$F,A196,'2018'!AA:AA,"CRO"), 0)</f>
        <v>0</v>
      </c>
      <c r="Q196" s="0" t="n">
        <f aca="false">IFERROR(SUMIFS('2018'!M:M,'2018'!AA:AA,"CRO",'2018'!F:F,A196,'2018'!C:C,B196)+SUMIFS('2018'!P:P,'2018'!AA:AA,"CRO",'2018'!F:F,A196,'2018'!C:C,B196)+SUMIFS('2018'!N:N,'2018'!AA:AA,"CRO",'2018'!F:F,A196,'2018'!D:D,B196)+SUMIFS('2018'!N:N,'2018'!AA:AA,"CRO",'2018'!F:F,A196,'2018'!D:D,B196)+SUMIFS('2018'!O:O,'2018'!AA:AA,"CRO",'2018'!F:F,A196,'2018'!E:E,B196)+SUMIFS('2018'!R:R,'2018'!AA:AA,"CRO",'2018'!F:F,A196,'2018'!E:E,B196), 0)</f>
        <v>0</v>
      </c>
      <c r="R196" s="7" t="n">
        <f aca="false">IFERROR(Q196/P196, 0)</f>
        <v>0</v>
      </c>
      <c r="S196" s="7" t="n">
        <f aca="false">SUM(V196,Y196,AB196)</f>
        <v>0</v>
      </c>
      <c r="T196" s="7" t="n">
        <f aca="false">SUM(W196,Z196,AC196)</f>
        <v>0</v>
      </c>
      <c r="U196" s="7" t="n">
        <f aca="false">IFERROR(T196/S196, 0)</f>
        <v>0</v>
      </c>
      <c r="V196" s="0" t="n">
        <f aca="false">SUMIFS('2017'!$H:$H,'2017'!$C:$C,B196,'2017'!$F:$F,A196,'2017'!AA:AA,"JRO",'2017'!P:P,"&lt;&gt;")+SUMIFS('2017'!$I:$I,'2017'!$D:$D,B196,'2017'!$F:$F,A196,'2017'!AA:AA,"JRO",'2017'!Q:Q,"&lt;&gt;")+SUMIFS('2017'!$J:$J,'2017'!$E:$E,B196,'2017'!$F:$F,A196,'2017'!AA:AA,"JRO",'2017'!R:R,"&lt;&gt;")</f>
        <v>0</v>
      </c>
      <c r="W196" s="0" t="n">
        <f aca="false">IFERROR(SUMIFS('2017'!M:M,'2017'!AA:AA,"JRO",'2017'!F:F,A196,'2017'!C:C,B196)+SUMIFS('2017'!P:P,'2017'!AA:AA,"JRO",'2017'!F:F,A196,'2017'!C:C,B196)+SUMIFS('2017'!N:N,'2017'!AA:AA,"JRO",'2017'!F:F,A196,'2017'!D:D,B196)+SUMIFS('2017'!N:N,'2017'!AA:AA,"JRO",'2017'!F:F,A196,'2017'!D:D,B196)+SUMIFS('2017'!O:O,'2017'!AA:AA,"JRO",'2017'!F:F,A196,'2017'!E:E,B196)+SUMIFS('2017'!R:R,'2017'!AA:AA,"JRO",'2017'!F:F,A196,'2017'!E:E,B196), 0)</f>
        <v>0</v>
      </c>
      <c r="X196" s="7" t="n">
        <f aca="false">IFERROR(W196/V196, 0)</f>
        <v>0</v>
      </c>
      <c r="Y196" s="0" t="n">
        <f aca="false">IFERROR(SUMIFS('2017'!$H:$H,'2017'!$C:$C,B196,'2017'!$F:$F,A196,'2017'!AA:AA,"NRO",'2017'!P:P,"&lt;&gt;")+SUMIFS('2017'!$I:$I,'2017'!$D:$D,B196,'2017'!$F:$F,A196,'2017'!AA:AA,"NRO",'2017'!Q:Q,"&lt;&gt;")+SUMIFS('2017'!$J:$J,'2017'!$E:$E,B196,'2017'!$F:$F,A196,'2017'!AA:AA,"NRO",'2017'!R:R,"&lt;&gt;"), 0)</f>
        <v>0</v>
      </c>
      <c r="Z196" s="0" t="n">
        <f aca="false">IFERROR(SUMIFS('2017'!M:M,'2017'!AA:AA,"NRO",'2017'!F:F,A196,'2017'!C:C,B196)+SUMIFS('2017'!P:P,'2017'!AA:AA,"NRO",'2017'!F:F,A196,'2017'!C:C,B196)+SUMIFS('2017'!N:N,'2017'!AA:AA,"NRO",'2017'!F:F,A196,'2017'!D:D,B196)+SUMIFS('2017'!N:N,'2017'!AA:AA,"NRO",'2017'!F:F,A196,'2017'!D:D,B196)+SUMIFS('2017'!O:O,'2017'!AA:AA,"NRO",'2017'!F:F,A196,'2017'!E:E,B196)+SUMIFS('2017'!R:R,'2017'!AA:AA,"NRO",'2017'!F:F,A196,'2017'!E:E,B196), 0)</f>
        <v>0</v>
      </c>
      <c r="AA196" s="7" t="n">
        <f aca="false">IFERROR(Z196/Y196, 0)</f>
        <v>0</v>
      </c>
      <c r="AB196" s="0" t="n">
        <f aca="false">IFERROR(SUMIFS('2017'!$H:$H,'2017'!$C:$C,B196,'2017'!$F:$F,A196,'2017'!AA:AA,"CRO",'2017'!P:P,"&lt;&gt;")+SUMIFS('2017'!$I:$I,'2017'!$D:$D,B196,'2017'!$F:$F,A196,'2017'!AA:AA,"CRO",'2017'!Q:Q,"&lt;&gt;")+SUMIFS('2017'!$J:$J,'2017'!$E:$E,B196,'2017'!$F:$F,A196,'2017'!AA:AA,"CRO",'2017'!R:R,"&lt;&gt;"), 0)</f>
        <v>0</v>
      </c>
      <c r="AC196" s="0" t="n">
        <f aca="false">IFERROR(SUMIFS('2017'!M:M,'2017'!AA:AA,"CRO",'2017'!F:F,A196,'2017'!C:C,B196)+SUMIFS('2017'!P:P,'2017'!AA:AA,"CRO",'2017'!F:F,A196,'2017'!C:C,B196)+SUMIFS('2017'!N:N,'2017'!AA:AA,"CRO",'2017'!F:F,A196,'2017'!D:D,B196)+SUMIFS('2017'!N:N,'2017'!AA:AA,"CRO",'2017'!F:F,A196,'2017'!D:D,B196)+SUMIFS('2017'!O:O,'2017'!AA:AA,"CRO",'2017'!F:F,A196,'2017'!E:E,B196)+SUMIFS('2017'!R:R,'2017'!AA:AA,"CRO",'2017'!F:F,A196,'2017'!E:E,B196), 0)</f>
        <v>0</v>
      </c>
      <c r="AD196" s="0" t="n">
        <f aca="false">IFERROR(AC196/AB196, 0)</f>
        <v>0</v>
      </c>
      <c r="AE196" s="0" t="n">
        <f aca="false">SUM(AH196,AK196,AN196)</f>
        <v>51</v>
      </c>
      <c r="AF196" s="0" t="n">
        <f aca="false">SUM(AI196,AL196,AO196)</f>
        <v>82</v>
      </c>
      <c r="AG196" s="7" t="n">
        <f aca="false">IFERROR(AF196/AE196, 0)</f>
        <v>1.6078431372549</v>
      </c>
      <c r="AH196" s="0" t="n">
        <f aca="false">IFERROR(SUMIFS('2016'!$G:$G,'2016'!F:F,A196,'2016'!C:C,B196,'2016'!D:D,"",'2016'!AA:AA,"JRO",'2016'!L:L,"&lt;&gt;"), 0)</f>
        <v>51</v>
      </c>
      <c r="AI196" s="0" t="n">
        <f aca="false">IFERROR(SUMIFS('2016'!L:L,'2016'!F:F,A196,'2016'!C:C,B196,'2016'!D:D,"",'2016'!AA:AA,"JRO"), 0)</f>
        <v>82</v>
      </c>
      <c r="AJ196" s="7" t="n">
        <f aca="false">IFERROR(AI196/AH196, 0)</f>
        <v>1.6078431372549</v>
      </c>
      <c r="AK196" s="0" t="n">
        <f aca="false">IFERROR(SUMIFS('2016'!$G:$G,'2016'!F:F,A196,'2016'!C:C,B196,'2016'!D:D,"",'2016'!AA:AA,"NRO",'2016'!L:L,"&lt;&gt;"), 0)</f>
        <v>0</v>
      </c>
      <c r="AL196" s="0" t="n">
        <f aca="false">IFERROR(SUMIFS('2016'!L:L,'2016'!F:F,A196,'2016'!C:C,B196,'2016'!D:D,"",'2016'!AA:AA,"NRO"), 0)</f>
        <v>0</v>
      </c>
      <c r="AM196" s="0" t="n">
        <f aca="false">IFERROR(AL196/AK196, 0)</f>
        <v>0</v>
      </c>
      <c r="AN196" s="0" t="n">
        <f aca="false">IFERROR(SUMIFS('2016'!$G:$G,'2016'!F:F,A196,'2016'!C:C,B196,'2016'!D:D,"",'2016'!AA:AA,"CRO",'2016'!L:L,"&lt;&gt;"), 0)</f>
        <v>0</v>
      </c>
      <c r="AO196" s="0" t="n">
        <f aca="false">IFERROR(SUMIFS('2016'!L:L,'2016'!F:F,A196,'2016'!C:C,B196,'2016'!D:D,"",'2016'!AA:AA,"CRO"), 0)</f>
        <v>0</v>
      </c>
      <c r="AP196" s="0" t="n">
        <f aca="false">IFERROR(AO196/AN196, 0)</f>
        <v>0</v>
      </c>
      <c r="AQ196" s="0" t="n">
        <f aca="false">SUM(AT196,AW196,AZ196)</f>
        <v>340</v>
      </c>
      <c r="AR196" s="0" t="n">
        <f aca="false">SUM(AU196,AX196,BA196)</f>
        <v>387</v>
      </c>
      <c r="AS196" s="7" t="n">
        <f aca="false">IFERROR(AR196/AQ196, 0)</f>
        <v>1.13823529411765</v>
      </c>
      <c r="AT196" s="0" t="n">
        <f aca="false">IFERROR(SUMIFS('2015'!$G:$G,'2015'!F:F,A196,'2015'!C:C,B196,'2015'!D:D,"",'2015'!AA:AA,"JRO",'2015'!L:L,"&lt;&gt;"), 0)</f>
        <v>340</v>
      </c>
      <c r="AU196" s="0" t="n">
        <f aca="false">IFERROR(SUMIFS('2015'!L:L,'2015'!F:F,A196,'2015'!C:C,B196,'2015'!D:D,"",'2015'!AA:AA,"JRO"), 0)</f>
        <v>387</v>
      </c>
      <c r="AV196" s="0" t="n">
        <f aca="false">IFERROR(AU196/AT196, 0)</f>
        <v>1.13823529411765</v>
      </c>
      <c r="AW196" s="0" t="n">
        <f aca="false">IFERROR(SUMIFS('2015'!$G:$G,'2015'!F:F,A196,'2015'!C:C,B196,'2015'!D:D,"",'2015'!AA:AA,"NRO",'2015'!L:L,"&lt;&gt;"), 0)</f>
        <v>0</v>
      </c>
      <c r="AX196" s="0" t="n">
        <f aca="false">IFERROR(SUMIFS('2015'!L:L,'2015'!F:F,A196,'2015'!C:C,B196,'2015'!D:D,"",'2015'!AA:AA,"NRO"), 0)</f>
        <v>0</v>
      </c>
      <c r="AY196" s="0" t="n">
        <f aca="false">IFERROR(AX196/AW196, 0)</f>
        <v>0</v>
      </c>
      <c r="AZ196" s="0" t="n">
        <f aca="false">IFERROR(SUMIFS('2015'!$G:$G,'2015'!F:F,A196,'2015'!C:C,B196,'2015'!D:D,"",'2015'!AA:AA,"CRO",'2015'!L:L,"&lt;&gt;"), 0)</f>
        <v>0</v>
      </c>
      <c r="BA196" s="0" t="n">
        <f aca="false">IFERROR(SUMIFS('2015'!L:L,'2015'!F:F,A196,'2015'!C:C,B196,'2015'!D:D,"",'2015'!AA:AA,"CRO"), 0)</f>
        <v>0</v>
      </c>
      <c r="BB196" s="0" t="n">
        <f aca="false">IFERROR(BA196/AZ196, 0)</f>
        <v>0</v>
      </c>
      <c r="BC196" s="0" t="n">
        <f aca="false">SUM(BF196,BI196)</f>
        <v>287</v>
      </c>
      <c r="BD196" s="0" t="n">
        <f aca="false">SUM(BG196,BJ196)</f>
        <v>347</v>
      </c>
      <c r="BE196" s="7" t="n">
        <f aca="false">IFERROR(BD196/BC196, 0)</f>
        <v>1.20905923344948</v>
      </c>
      <c r="BF196" s="0" t="n">
        <f aca="false">IFERROR(SUMIFS('2014'!$G:$G,'2014'!F:F,A196,'2014'!C:C,B196,'2014'!D:D,"",'2014'!AA:AA,"JRO",'2014'!L:L,"&lt;&gt;"), 0)</f>
        <v>287</v>
      </c>
      <c r="BG196" s="0" t="n">
        <f aca="false">IFERROR(SUMIFS('2014'!L:L,'2014'!F:F,A196,'2014'!C:C,B196,'2014'!D:D,"",'2014'!AA:AA,"JRO"), 0)</f>
        <v>347</v>
      </c>
      <c r="BH196" s="7" t="n">
        <f aca="false">IFERROR(BG196/BF196, 0)</f>
        <v>1.20905923344948</v>
      </c>
      <c r="BI196" s="0" t="n">
        <f aca="false">IFERROR(SUMIFS('2014'!$G:$G,'2014'!F:F,A196,'2014'!C:C,B196,'2014'!D:D,"",'2014'!AA:AA,"CRO",'2014'!L:L,"&lt;&gt;"), 0)</f>
        <v>0</v>
      </c>
      <c r="BJ196" s="0" t="n">
        <f aca="false">IFERROR(SUMIFS('2014'!L:L,'2014'!F:F,A196,'2014'!C:C,B196,'2014'!D:D,"",'2014'!AA:AA,"CRO"), 0)</f>
        <v>0</v>
      </c>
      <c r="BK196" s="0" t="n">
        <f aca="false">IFERROR(BJ196/BI196, 0)</f>
        <v>0</v>
      </c>
      <c r="BL196" s="0" t="n">
        <f aca="false">IFERROR(SUMIFS('2013'!$G:$G,'2013'!F:F,A196,'2013'!C:C,B196,'2013'!D:D,"",'2013'!AA:AA,"JRO",'2013'!L:L,"&lt;&gt;"), 0)</f>
        <v>18</v>
      </c>
      <c r="BM196" s="0" t="n">
        <f aca="false">IFERROR(SUMIFS('2013'!L:L,'2013'!F:F,A196,'2013'!C:C,B196,'2013'!D:D,"",'2013'!AA:AA,"JRO"), 0)</f>
        <v>15</v>
      </c>
      <c r="BN196" s="0" t="n">
        <f aca="false">IFERROR(BM196/BL196, 0)</f>
        <v>0.833333333333333</v>
      </c>
      <c r="BO196" s="0" t="n">
        <f aca="false">IFERROR(SUMIFS('2012'!$G:$G,'2012'!F:F,A196,'2012'!C:C,B196,'2012'!D:D,"",'2012'!AA:AA,"JRO",'2012'!L:L,"&lt;&gt;"), 0)</f>
        <v>37</v>
      </c>
      <c r="BP196" s="0" t="n">
        <f aca="false">IFERROR(SUMIFS('2012'!L:L,'2012'!F:F,A196,'2012'!C:C,B196,'2012'!D:D,"",'2012'!AA:AA,"JRO"), 0)</f>
        <v>53</v>
      </c>
      <c r="BQ196" s="0" t="n">
        <f aca="false">IFERROR(BP196/BO196, 0)</f>
        <v>1.43243243243243</v>
      </c>
      <c r="BR196" s="0" t="n">
        <f aca="false">IFERROR(SUMIFS('2011'!$G:$G,'2011'!F:F,A196,'2011'!C:C,B196,'2011'!D:D,"",'2011'!AA:AA,"JRO",'2011'!L:L,"&lt;&gt;"), 0)</f>
        <v>0</v>
      </c>
      <c r="BS196" s="0" t="n">
        <f aca="false">IFERROR(SUMIFS('2011'!L:L,'2011'!F:F,A196,'2011'!C:C,B196,'2011'!D:D,"",'2011'!AA:AA,"JRO"), 0)</f>
        <v>0</v>
      </c>
      <c r="BT196" s="7" t="n">
        <f aca="false">IFERROR(BS196/BR196, 0)</f>
        <v>0</v>
      </c>
      <c r="BU196" s="0" t="n">
        <f aca="false">IFERROR(SUMIFS('2010'!$G:$G,'2010'!F:F,A196,'2010'!C:C,B196,'2010'!D:D,"",'2010'!AA:AA,"JRO",'2010'!L:L,"&lt;&gt;"), 0)</f>
        <v>1</v>
      </c>
      <c r="BV196" s="0" t="n">
        <f aca="false">IFERROR(SUMIFS('2010'!L:L,'2010'!F:F,A196,'2010'!C:C,B196,'2010'!D:D,"",'2010'!AA:AA,"JRO"), 0)</f>
        <v>3</v>
      </c>
      <c r="BW196" s="7" t="n">
        <f aca="false">IFERROR(BV196/BU196, 0)</f>
        <v>3</v>
      </c>
      <c r="BX196" s="0" t="n">
        <f aca="false">IFERROR(SUMIFS('2009'!$G:$G,'2009'!F:F,A196,'2009'!C:C,B196,'2009'!D:D,"",'2009'!AA:AA,"JRO",'2009'!L:L,"&lt;&gt;"), 0)</f>
        <v>0</v>
      </c>
      <c r="BY196" s="0" t="n">
        <f aca="false">IFERROR(SUMIFS('2009'!L:L,'2009'!F:F,A196,'2009'!C:C,B196,'2009'!D:D,"",'2009'!AA:AA,"JRO"), 0)</f>
        <v>0</v>
      </c>
      <c r="BZ196" s="7" t="n">
        <f aca="false">IFERROR(BY196/BX196, 0)</f>
        <v>0</v>
      </c>
    </row>
    <row r="197" customFormat="false" ht="15" hidden="false" customHeight="false" outlineLevel="0" collapsed="false">
      <c r="A197" s="0" t="s">
        <v>99</v>
      </c>
      <c r="B197" s="13" t="s">
        <v>81</v>
      </c>
      <c r="C197" s="56" t="n">
        <f aca="false">IFERROR(AVERAGEIFS(I197:BZ197,I$2:BZ$2,"JRO escorts per deportee",I197:BZ197,"&lt;&gt;0"), 0)</f>
        <v>0</v>
      </c>
      <c r="D197" s="13" t="n">
        <f aca="false">IFERROR(AVERAGEIFS(I197:BZ197,I$2:BZ$2,"NRO escorts per deportee",I197:BZ197,"&lt;&gt;0"), 0)</f>
        <v>0</v>
      </c>
      <c r="E197" s="13" t="n">
        <f aca="false">IFERROR(AVERAGEIFS(I197:BZ197,I$2:BZ$2,"CRO escorts per deportee",I197:BZ197,"&lt;&gt;0"), 0)</f>
        <v>0</v>
      </c>
      <c r="G197" s="0" t="n">
        <f aca="false">SUM(J197,M197,P197)</f>
        <v>0</v>
      </c>
      <c r="H197" s="0" t="n">
        <f aca="false">SUM(K197,N197,Q197)</f>
        <v>0</v>
      </c>
      <c r="I197" s="7" t="n">
        <f aca="false">IFERROR(H197/G197, 0)</f>
        <v>0</v>
      </c>
      <c r="J197" s="0" t="n">
        <f aca="false">IFERROR(SUMIFS('2018'!$H:$H,'2018'!$C:$C,B197,'2018'!$F:$F,A197,'2018'!AA:AA,"JRO",'2018'!P:P,"&lt;&gt;")+SUMIFS('2018'!$I:$I,'2018'!$D:$D,B197,'2018'!$F:$F,A197,'2018'!AA:AA,"JRO",'2018'!Q:Q,"&lt;&gt;")+SUMIFS('2018'!$J:$J,'2018'!$E:$E,B197,'2018'!$F:$F,A197,'2018'!AA:AA,"JRO",'2018'!R:R,"&lt;&gt;"), 0)</f>
        <v>0</v>
      </c>
      <c r="K197" s="0" t="n">
        <f aca="false">IFERROR(SUMIFS('2018'!M:M,'2018'!AA:AA,"JRO",'2018'!F:F,A197,'2018'!C:C,B197)+SUMIFS('2018'!P:P,'2018'!AA:AA,"JRO",'2018'!F:F,A197,'2018'!C:C,B197)+SUMIFS('2018'!N:N,'2018'!AA:AA,"JRO",'2018'!F:F,A197,'2018'!D:D,B197)+SUMIFS('2018'!N:N,'2018'!AA:AA,"JRO",'2018'!F:F,A197,'2018'!D:D,B197)+SUMIFS('2018'!O:O,'2018'!AA:AA,"JRO",'2018'!F:F,A197,'2018'!E:E,B197)+SUMIFS('2018'!R:R,'2018'!AA:AA,"JRO",'2018'!F:F,A197,'2018'!E:E,B197), 0)</f>
        <v>0</v>
      </c>
      <c r="L197" s="7" t="n">
        <f aca="false">IFERROR(K197/J197, 0)</f>
        <v>0</v>
      </c>
      <c r="M197" s="0" t="n">
        <f aca="false">IFERROR(SUMIFS('2018'!$H:$H,'2018'!$C:$C,B197,'2018'!$F:$F,A197,'2018'!AA:AA,"NRO",'2018'!P:P,"&lt;&gt;")+SUMIFS('2018'!$I:$I,'2018'!$D:$D,B197,'2018'!$F:$F,A197,'2018'!AA:AA,"NRO",'2018'!Q:Q,"&lt;&gt;")+SUMIFS('2018'!$J:$J,'2018'!$E:$E,B197,'2018'!$F:$F,A197,'2018'!AA:AA,"NRO",'2018'!R:R,"&lt;&gt;"), 0)</f>
        <v>0</v>
      </c>
      <c r="N197" s="0" t="n">
        <f aca="false">IFERROR(SUMIFS('2018'!M:M,'2018'!AA:AA,"NRO",'2018'!F:F,A197,'2018'!C:C,B197)+SUMIFS('2018'!P:P,'2018'!AA:AA,"NRO",'2018'!F:F,A197,'2018'!C:C,B197)+SUMIFS('2018'!N:N,'2018'!AA:AA,"NRO",'2018'!F:F,A197,'2018'!D:D,B197)+SUMIFS('2018'!N:N,'2018'!AA:AA,"NRO",'2018'!F:F,A197,'2018'!D:D,B197)+SUMIFS('2018'!O:O,'2018'!AA:AA,"NRO",'2018'!F:F,A197,'2018'!E:E,B197)+SUMIFS('2018'!R:R,'2018'!AA:AA,"NRO",'2018'!F:F,A197,'2018'!E:E,B197), 0)</f>
        <v>0</v>
      </c>
      <c r="O197" s="7" t="n">
        <f aca="false">IFERROR(N197/M197, 0)</f>
        <v>0</v>
      </c>
      <c r="P197" s="0" t="n">
        <f aca="false">IFERROR(SUMIFS('2018'!$H:$H,'2018'!$C:$C,B197,'2018'!$F:$F,A197,'2018'!AA:AA,"CRO")+SUMIFS('2018'!$I:$I,'2018'!$D:$D,B197,'2018'!$F:$F,A197,'2018'!AA:AA,"CRO")+SUMIFS('2018'!$J:$J,'2018'!$E:$E,B197,'2018'!$F:$F,A197,'2018'!AA:AA,"CRO"), 0)</f>
        <v>0</v>
      </c>
      <c r="Q197" s="0" t="n">
        <f aca="false">IFERROR(SUMIFS('2018'!M:M,'2018'!AA:AA,"CRO",'2018'!F:F,A197,'2018'!C:C,B197)+SUMIFS('2018'!P:P,'2018'!AA:AA,"CRO",'2018'!F:F,A197,'2018'!C:C,B197)+SUMIFS('2018'!N:N,'2018'!AA:AA,"CRO",'2018'!F:F,A197,'2018'!D:D,B197)+SUMIFS('2018'!N:N,'2018'!AA:AA,"CRO",'2018'!F:F,A197,'2018'!D:D,B197)+SUMIFS('2018'!O:O,'2018'!AA:AA,"CRO",'2018'!F:F,A197,'2018'!E:E,B197)+SUMIFS('2018'!R:R,'2018'!AA:AA,"CRO",'2018'!F:F,A197,'2018'!E:E,B197), 0)</f>
        <v>0</v>
      </c>
      <c r="R197" s="7" t="n">
        <f aca="false">IFERROR(Q197/P197, 0)</f>
        <v>0</v>
      </c>
      <c r="S197" s="7" t="n">
        <f aca="false">SUM(V197,Y197,AB197)</f>
        <v>0</v>
      </c>
      <c r="T197" s="7" t="n">
        <f aca="false">SUM(W197,Z197,AC197)</f>
        <v>0</v>
      </c>
      <c r="U197" s="7" t="n">
        <f aca="false">IFERROR(T197/S197, 0)</f>
        <v>0</v>
      </c>
      <c r="V197" s="0" t="n">
        <f aca="false">SUMIFS('2017'!$H:$H,'2017'!$C:$C,B197,'2017'!$F:$F,A197,'2017'!AA:AA,"JRO",'2017'!P:P,"&lt;&gt;")+SUMIFS('2017'!$I:$I,'2017'!$D:$D,B197,'2017'!$F:$F,A197,'2017'!AA:AA,"JRO",'2017'!Q:Q,"&lt;&gt;")+SUMIFS('2017'!$J:$J,'2017'!$E:$E,B197,'2017'!$F:$F,A197,'2017'!AA:AA,"JRO",'2017'!R:R,"&lt;&gt;")</f>
        <v>0</v>
      </c>
      <c r="W197" s="0" t="n">
        <f aca="false">IFERROR(SUMIFS('2017'!M:M,'2017'!AA:AA,"JRO",'2017'!F:F,A197,'2017'!C:C,B197)+SUMIFS('2017'!P:P,'2017'!AA:AA,"JRO",'2017'!F:F,A197,'2017'!C:C,B197)+SUMIFS('2017'!N:N,'2017'!AA:AA,"JRO",'2017'!F:F,A197,'2017'!D:D,B197)+SUMIFS('2017'!N:N,'2017'!AA:AA,"JRO",'2017'!F:F,A197,'2017'!D:D,B197)+SUMIFS('2017'!O:O,'2017'!AA:AA,"JRO",'2017'!F:F,A197,'2017'!E:E,B197)+SUMIFS('2017'!R:R,'2017'!AA:AA,"JRO",'2017'!F:F,A197,'2017'!E:E,B197), 0)</f>
        <v>0</v>
      </c>
      <c r="X197" s="7" t="n">
        <f aca="false">IFERROR(W197/V197, 0)</f>
        <v>0</v>
      </c>
      <c r="Y197" s="0" t="n">
        <f aca="false">IFERROR(SUMIFS('2017'!$H:$H,'2017'!$C:$C,B197,'2017'!$F:$F,A197,'2017'!AA:AA,"NRO",'2017'!P:P,"&lt;&gt;")+SUMIFS('2017'!$I:$I,'2017'!$D:$D,B197,'2017'!$F:$F,A197,'2017'!AA:AA,"NRO",'2017'!Q:Q,"&lt;&gt;")+SUMIFS('2017'!$J:$J,'2017'!$E:$E,B197,'2017'!$F:$F,A197,'2017'!AA:AA,"NRO",'2017'!R:R,"&lt;&gt;"), 0)</f>
        <v>0</v>
      </c>
      <c r="Z197" s="0" t="n">
        <f aca="false">IFERROR(SUMIFS('2017'!M:M,'2017'!AA:AA,"NRO",'2017'!F:F,A197,'2017'!C:C,B197)+SUMIFS('2017'!P:P,'2017'!AA:AA,"NRO",'2017'!F:F,A197,'2017'!C:C,B197)+SUMIFS('2017'!N:N,'2017'!AA:AA,"NRO",'2017'!F:F,A197,'2017'!D:D,B197)+SUMIFS('2017'!N:N,'2017'!AA:AA,"NRO",'2017'!F:F,A197,'2017'!D:D,B197)+SUMIFS('2017'!O:O,'2017'!AA:AA,"NRO",'2017'!F:F,A197,'2017'!E:E,B197)+SUMIFS('2017'!R:R,'2017'!AA:AA,"NRO",'2017'!F:F,A197,'2017'!E:E,B197), 0)</f>
        <v>0</v>
      </c>
      <c r="AA197" s="7" t="n">
        <f aca="false">IFERROR(Z197/Y197, 0)</f>
        <v>0</v>
      </c>
      <c r="AB197" s="0" t="n">
        <f aca="false">IFERROR(SUMIFS('2017'!$H:$H,'2017'!$C:$C,B197,'2017'!$F:$F,A197,'2017'!AA:AA,"CRO",'2017'!P:P,"&lt;&gt;")+SUMIFS('2017'!$I:$I,'2017'!$D:$D,B197,'2017'!$F:$F,A197,'2017'!AA:AA,"CRO",'2017'!Q:Q,"&lt;&gt;")+SUMIFS('2017'!$J:$J,'2017'!$E:$E,B197,'2017'!$F:$F,A197,'2017'!AA:AA,"CRO",'2017'!R:R,"&lt;&gt;"), 0)</f>
        <v>0</v>
      </c>
      <c r="AC197" s="0" t="n">
        <f aca="false">IFERROR(SUMIFS('2017'!M:M,'2017'!AA:AA,"CRO",'2017'!F:F,A197,'2017'!C:C,B197)+SUMIFS('2017'!P:P,'2017'!AA:AA,"CRO",'2017'!F:F,A197,'2017'!C:C,B197)+SUMIFS('2017'!N:N,'2017'!AA:AA,"CRO",'2017'!F:F,A197,'2017'!D:D,B197)+SUMIFS('2017'!N:N,'2017'!AA:AA,"CRO",'2017'!F:F,A197,'2017'!D:D,B197)+SUMIFS('2017'!O:O,'2017'!AA:AA,"CRO",'2017'!F:F,A197,'2017'!E:E,B197)+SUMIFS('2017'!R:R,'2017'!AA:AA,"CRO",'2017'!F:F,A197,'2017'!E:E,B197), 0)</f>
        <v>0</v>
      </c>
      <c r="AD197" s="0" t="n">
        <f aca="false">IFERROR(AC197/AB197, 0)</f>
        <v>0</v>
      </c>
      <c r="AE197" s="0" t="n">
        <f aca="false">SUM(AH197,AK197,AN197)</f>
        <v>0</v>
      </c>
      <c r="AF197" s="0" t="n">
        <f aca="false">SUM(AI197,AL197,AO197)</f>
        <v>0</v>
      </c>
      <c r="AG197" s="7" t="n">
        <f aca="false">IFERROR(AF197/AE197, 0)</f>
        <v>0</v>
      </c>
      <c r="AH197" s="0" t="n">
        <f aca="false">IFERROR(SUMIFS('2016'!$G:$G,'2016'!F:F,A197,'2016'!C:C,B197,'2016'!D:D,"",'2016'!AA:AA,"JRO",'2016'!L:L,"&lt;&gt;"), 0)</f>
        <v>0</v>
      </c>
      <c r="AI197" s="0" t="n">
        <f aca="false">IFERROR(SUMIFS('2016'!L:L,'2016'!F:F,A197,'2016'!C:C,B197,'2016'!D:D,"",'2016'!AA:AA,"JRO"), 0)</f>
        <v>0</v>
      </c>
      <c r="AJ197" s="7" t="n">
        <f aca="false">IFERROR(AI197/AH197, 0)</f>
        <v>0</v>
      </c>
      <c r="AK197" s="0" t="n">
        <f aca="false">IFERROR(SUMIFS('2016'!$G:$G,'2016'!F:F,A197,'2016'!C:C,B197,'2016'!D:D,"",'2016'!AA:AA,"NRO",'2016'!L:L,"&lt;&gt;"), 0)</f>
        <v>0</v>
      </c>
      <c r="AL197" s="0" t="n">
        <f aca="false">IFERROR(SUMIFS('2016'!L:L,'2016'!F:F,A197,'2016'!C:C,B197,'2016'!D:D,"",'2016'!AA:AA,"NRO"), 0)</f>
        <v>0</v>
      </c>
      <c r="AM197" s="0" t="n">
        <f aca="false">IFERROR(AL197/AK197, 0)</f>
        <v>0</v>
      </c>
      <c r="AN197" s="0" t="n">
        <f aca="false">IFERROR(SUMIFS('2016'!$G:$G,'2016'!F:F,A197,'2016'!C:C,B197,'2016'!D:D,"",'2016'!AA:AA,"CRO",'2016'!L:L,"&lt;&gt;"), 0)</f>
        <v>0</v>
      </c>
      <c r="AO197" s="0" t="n">
        <f aca="false">IFERROR(SUMIFS('2016'!L:L,'2016'!F:F,A197,'2016'!C:C,B197,'2016'!D:D,"",'2016'!AA:AA,"CRO"), 0)</f>
        <v>0</v>
      </c>
      <c r="AP197" s="0" t="n">
        <f aca="false">IFERROR(AO197/AN197, 0)</f>
        <v>0</v>
      </c>
      <c r="AQ197" s="0" t="n">
        <f aca="false">SUM(AT197,AW197,AZ197)</f>
        <v>0</v>
      </c>
      <c r="AR197" s="0" t="n">
        <f aca="false">SUM(AU197,AX197,BA197)</f>
        <v>0</v>
      </c>
      <c r="AS197" s="7" t="n">
        <f aca="false">IFERROR(AR197/AQ197, 0)</f>
        <v>0</v>
      </c>
      <c r="AT197" s="0" t="n">
        <f aca="false">IFERROR(SUMIFS('2015'!$G:$G,'2015'!F:F,A197,'2015'!C:C,B197,'2015'!D:D,"",'2015'!AA:AA,"JRO",'2015'!L:L,"&lt;&gt;"), 0)</f>
        <v>0</v>
      </c>
      <c r="AU197" s="0" t="n">
        <f aca="false">IFERROR(SUMIFS('2015'!L:L,'2015'!F:F,A197,'2015'!C:C,B197,'2015'!D:D,"",'2015'!AA:AA,"JRO"), 0)</f>
        <v>0</v>
      </c>
      <c r="AV197" s="0" t="n">
        <f aca="false">IFERROR(AU197/AT197, 0)</f>
        <v>0</v>
      </c>
      <c r="AW197" s="0" t="n">
        <f aca="false">IFERROR(SUMIFS('2015'!$G:$G,'2015'!F:F,A197,'2015'!C:C,B197,'2015'!D:D,"",'2015'!AA:AA,"NRO",'2015'!L:L,"&lt;&gt;"), 0)</f>
        <v>0</v>
      </c>
      <c r="AX197" s="0" t="n">
        <f aca="false">IFERROR(SUMIFS('2015'!L:L,'2015'!F:F,A197,'2015'!C:C,B197,'2015'!D:D,"",'2015'!AA:AA,"NRO"), 0)</f>
        <v>0</v>
      </c>
      <c r="AY197" s="0" t="n">
        <f aca="false">IFERROR(AX197/AW197, 0)</f>
        <v>0</v>
      </c>
      <c r="AZ197" s="0" t="n">
        <f aca="false">IFERROR(SUMIFS('2015'!$G:$G,'2015'!F:F,A197,'2015'!C:C,B197,'2015'!D:D,"",'2015'!AA:AA,"CRO",'2015'!L:L,"&lt;&gt;"), 0)</f>
        <v>0</v>
      </c>
      <c r="BA197" s="0" t="n">
        <f aca="false">IFERROR(SUMIFS('2015'!L:L,'2015'!F:F,A197,'2015'!C:C,B197,'2015'!D:D,"",'2015'!AA:AA,"CRO"), 0)</f>
        <v>0</v>
      </c>
      <c r="BB197" s="0" t="n">
        <f aca="false">IFERROR(BA197/AZ197, 0)</f>
        <v>0</v>
      </c>
      <c r="BC197" s="0" t="n">
        <f aca="false">SUM(BF197,BI197)</f>
        <v>0</v>
      </c>
      <c r="BD197" s="0" t="n">
        <f aca="false">SUM(BG197,BJ197)</f>
        <v>0</v>
      </c>
      <c r="BE197" s="7" t="n">
        <f aca="false">IFERROR(BD197/BC197, 0)</f>
        <v>0</v>
      </c>
      <c r="BF197" s="0" t="n">
        <f aca="false">IFERROR(SUMIFS('2014'!$G:$G,'2014'!F:F,A197,'2014'!C:C,B197,'2014'!D:D,"",'2014'!AA:AA,"JRO",'2014'!L:L,"&lt;&gt;"), 0)</f>
        <v>0</v>
      </c>
      <c r="BG197" s="0" t="n">
        <f aca="false">IFERROR(SUMIFS('2014'!L:L,'2014'!F:F,A197,'2014'!C:C,B197,'2014'!D:D,"",'2014'!AA:AA,"JRO"), 0)</f>
        <v>0</v>
      </c>
      <c r="BH197" s="7" t="n">
        <f aca="false">IFERROR(BG197/BF197, 0)</f>
        <v>0</v>
      </c>
      <c r="BI197" s="0" t="n">
        <f aca="false">IFERROR(SUMIFS('2014'!$G:$G,'2014'!F:F,A197,'2014'!C:C,B197,'2014'!D:D,"",'2014'!AA:AA,"CRO",'2014'!L:L,"&lt;&gt;"), 0)</f>
        <v>0</v>
      </c>
      <c r="BJ197" s="0" t="n">
        <f aca="false">IFERROR(SUMIFS('2014'!L:L,'2014'!F:F,A197,'2014'!C:C,B197,'2014'!D:D,"",'2014'!AA:AA,"CRO"), 0)</f>
        <v>0</v>
      </c>
      <c r="BK197" s="0" t="n">
        <f aca="false">IFERROR(BJ197/BI197, 0)</f>
        <v>0</v>
      </c>
      <c r="BL197" s="0" t="n">
        <f aca="false">IFERROR(SUMIFS('2013'!$G:$G,'2013'!F:F,A197,'2013'!C:C,B197,'2013'!D:D,"",'2013'!AA:AA,"JRO",'2013'!L:L,"&lt;&gt;"), 0)</f>
        <v>0</v>
      </c>
      <c r="BM197" s="0" t="n">
        <f aca="false">IFERROR(SUMIFS('2013'!L:L,'2013'!F:F,A197,'2013'!C:C,B197,'2013'!D:D,"",'2013'!AA:AA,"JRO"), 0)</f>
        <v>0</v>
      </c>
      <c r="BN197" s="0" t="n">
        <f aca="false">IFERROR(BM197/BL197, 0)</f>
        <v>0</v>
      </c>
      <c r="BO197" s="0" t="n">
        <f aca="false">IFERROR(SUMIFS('2012'!$G:$G,'2012'!F:F,A197,'2012'!C:C,B197,'2012'!D:D,"",'2012'!AA:AA,"JRO",'2012'!L:L,"&lt;&gt;"), 0)</f>
        <v>0</v>
      </c>
      <c r="BP197" s="0" t="n">
        <f aca="false">IFERROR(SUMIFS('2012'!L:L,'2012'!F:F,A197,'2012'!C:C,B197,'2012'!D:D,"",'2012'!AA:AA,"JRO"), 0)</f>
        <v>0</v>
      </c>
      <c r="BQ197" s="0" t="n">
        <f aca="false">IFERROR(BP197/BO197, 0)</f>
        <v>0</v>
      </c>
      <c r="BR197" s="0" t="n">
        <f aca="false">IFERROR(SUMIFS('2011'!$G:$G,'2011'!F:F,A197,'2011'!C:C,B197,'2011'!D:D,"",'2011'!AA:AA,"JRO",'2011'!L:L,"&lt;&gt;"), 0)</f>
        <v>0</v>
      </c>
      <c r="BS197" s="0" t="n">
        <f aca="false">IFERROR(SUMIFS('2011'!L:L,'2011'!F:F,A197,'2011'!C:C,B197,'2011'!D:D,"",'2011'!AA:AA,"JRO"), 0)</f>
        <v>0</v>
      </c>
      <c r="BT197" s="7" t="n">
        <f aca="false">IFERROR(BS197/BR197, 0)</f>
        <v>0</v>
      </c>
      <c r="BU197" s="0" t="n">
        <f aca="false">IFERROR(SUMIFS('2010'!$G:$G,'2010'!F:F,A197,'2010'!C:C,B197,'2010'!D:D,"",'2010'!AA:AA,"JRO",'2010'!L:L,"&lt;&gt;"), 0)</f>
        <v>0</v>
      </c>
      <c r="BV197" s="0" t="n">
        <f aca="false">IFERROR(SUMIFS('2010'!L:L,'2010'!F:F,A197,'2010'!C:C,B197,'2010'!D:D,"",'2010'!AA:AA,"JRO"), 0)</f>
        <v>0</v>
      </c>
      <c r="BW197" s="7" t="n">
        <f aca="false">IFERROR(BV197/BU197, 0)</f>
        <v>0</v>
      </c>
      <c r="BX197" s="0" t="n">
        <f aca="false">IFERROR(SUMIFS('2009'!$G:$G,'2009'!F:F,A197,'2009'!C:C,B197,'2009'!D:D,"",'2009'!AA:AA,"JRO",'2009'!L:L,"&lt;&gt;"), 0)</f>
        <v>0</v>
      </c>
      <c r="BY197" s="0" t="n">
        <f aca="false">IFERROR(SUMIFS('2009'!L:L,'2009'!F:F,A197,'2009'!C:C,B197,'2009'!D:D,"",'2009'!AA:AA,"JRO"), 0)</f>
        <v>0</v>
      </c>
      <c r="BZ197" s="7" t="n">
        <f aca="false">IFERROR(BY197/BX197, 0)</f>
        <v>0</v>
      </c>
    </row>
    <row r="198" customFormat="false" ht="15" hidden="false" customHeight="false" outlineLevel="0" collapsed="false">
      <c r="A198" s="0" t="s">
        <v>99</v>
      </c>
      <c r="B198" s="13" t="s">
        <v>57</v>
      </c>
      <c r="C198" s="56" t="n">
        <f aca="false">IFERROR(AVERAGEIFS(I198:BZ198,I$2:BZ$2,"JRO escorts per deportee",I198:BZ198,"&lt;&gt;0"), 0)</f>
        <v>0</v>
      </c>
      <c r="D198" s="13" t="n">
        <f aca="false">IFERROR(AVERAGEIFS(I198:BZ198,I$2:BZ$2,"NRO escorts per deportee",I198:BZ198,"&lt;&gt;0"), 0)</f>
        <v>0</v>
      </c>
      <c r="E198" s="13" t="n">
        <f aca="false">IFERROR(AVERAGEIFS(I198:BZ198,I$2:BZ$2,"CRO escorts per deportee",I198:BZ198,"&lt;&gt;0"), 0)</f>
        <v>0</v>
      </c>
      <c r="G198" s="0" t="n">
        <f aca="false">SUM(J198,M198,P198)</f>
        <v>0</v>
      </c>
      <c r="H198" s="0" t="n">
        <f aca="false">SUM(K198,N198,Q198)</f>
        <v>0</v>
      </c>
      <c r="I198" s="7" t="n">
        <f aca="false">IFERROR(H198/G198, 0)</f>
        <v>0</v>
      </c>
      <c r="J198" s="0" t="n">
        <f aca="false">IFERROR(SUMIFS('2018'!$H:$H,'2018'!$C:$C,B198,'2018'!$F:$F,A198,'2018'!AA:AA,"JRO",'2018'!P:P,"&lt;&gt;")+SUMIFS('2018'!$I:$I,'2018'!$D:$D,B198,'2018'!$F:$F,A198,'2018'!AA:AA,"JRO",'2018'!Q:Q,"&lt;&gt;")+SUMIFS('2018'!$J:$J,'2018'!$E:$E,B198,'2018'!$F:$F,A198,'2018'!AA:AA,"JRO",'2018'!R:R,"&lt;&gt;"), 0)</f>
        <v>0</v>
      </c>
      <c r="K198" s="0" t="n">
        <f aca="false">IFERROR(SUMIFS('2018'!M:M,'2018'!AA:AA,"JRO",'2018'!F:F,A198,'2018'!C:C,B198)+SUMIFS('2018'!P:P,'2018'!AA:AA,"JRO",'2018'!F:F,A198,'2018'!C:C,B198)+SUMIFS('2018'!N:N,'2018'!AA:AA,"JRO",'2018'!F:F,A198,'2018'!D:D,B198)+SUMIFS('2018'!N:N,'2018'!AA:AA,"JRO",'2018'!F:F,A198,'2018'!D:D,B198)+SUMIFS('2018'!O:O,'2018'!AA:AA,"JRO",'2018'!F:F,A198,'2018'!E:E,B198)+SUMIFS('2018'!R:R,'2018'!AA:AA,"JRO",'2018'!F:F,A198,'2018'!E:E,B198), 0)</f>
        <v>0</v>
      </c>
      <c r="L198" s="7" t="n">
        <f aca="false">IFERROR(K198/J198, 0)</f>
        <v>0</v>
      </c>
      <c r="M198" s="0" t="n">
        <f aca="false">IFERROR(SUMIFS('2018'!$H:$H,'2018'!$C:$C,B198,'2018'!$F:$F,A198,'2018'!AA:AA,"NRO",'2018'!P:P,"&lt;&gt;")+SUMIFS('2018'!$I:$I,'2018'!$D:$D,B198,'2018'!$F:$F,A198,'2018'!AA:AA,"NRO",'2018'!Q:Q,"&lt;&gt;")+SUMIFS('2018'!$J:$J,'2018'!$E:$E,B198,'2018'!$F:$F,A198,'2018'!AA:AA,"NRO",'2018'!R:R,"&lt;&gt;"), 0)</f>
        <v>0</v>
      </c>
      <c r="N198" s="0" t="n">
        <f aca="false">IFERROR(SUMIFS('2018'!M:M,'2018'!AA:AA,"NRO",'2018'!F:F,A198,'2018'!C:C,B198)+SUMIFS('2018'!P:P,'2018'!AA:AA,"NRO",'2018'!F:F,A198,'2018'!C:C,B198)+SUMIFS('2018'!N:N,'2018'!AA:AA,"NRO",'2018'!F:F,A198,'2018'!D:D,B198)+SUMIFS('2018'!N:N,'2018'!AA:AA,"NRO",'2018'!F:F,A198,'2018'!D:D,B198)+SUMIFS('2018'!O:O,'2018'!AA:AA,"NRO",'2018'!F:F,A198,'2018'!E:E,B198)+SUMIFS('2018'!R:R,'2018'!AA:AA,"NRO",'2018'!F:F,A198,'2018'!E:E,B198), 0)</f>
        <v>0</v>
      </c>
      <c r="O198" s="7" t="n">
        <f aca="false">IFERROR(N198/M198, 0)</f>
        <v>0</v>
      </c>
      <c r="P198" s="0" t="n">
        <f aca="false">IFERROR(SUMIFS('2018'!$H:$H,'2018'!$C:$C,B198,'2018'!$F:$F,A198,'2018'!AA:AA,"CRO")+SUMIFS('2018'!$I:$I,'2018'!$D:$D,B198,'2018'!$F:$F,A198,'2018'!AA:AA,"CRO")+SUMIFS('2018'!$J:$J,'2018'!$E:$E,B198,'2018'!$F:$F,A198,'2018'!AA:AA,"CRO"), 0)</f>
        <v>0</v>
      </c>
      <c r="Q198" s="0" t="n">
        <f aca="false">IFERROR(SUMIFS('2018'!M:M,'2018'!AA:AA,"CRO",'2018'!F:F,A198,'2018'!C:C,B198)+SUMIFS('2018'!P:P,'2018'!AA:AA,"CRO",'2018'!F:F,A198,'2018'!C:C,B198)+SUMIFS('2018'!N:N,'2018'!AA:AA,"CRO",'2018'!F:F,A198,'2018'!D:D,B198)+SUMIFS('2018'!N:N,'2018'!AA:AA,"CRO",'2018'!F:F,A198,'2018'!D:D,B198)+SUMIFS('2018'!O:O,'2018'!AA:AA,"CRO",'2018'!F:F,A198,'2018'!E:E,B198)+SUMIFS('2018'!R:R,'2018'!AA:AA,"CRO",'2018'!F:F,A198,'2018'!E:E,B198), 0)</f>
        <v>0</v>
      </c>
      <c r="R198" s="7" t="n">
        <f aca="false">IFERROR(Q198/P198, 0)</f>
        <v>0</v>
      </c>
      <c r="S198" s="7" t="n">
        <f aca="false">SUM(V198,Y198,AB198)</f>
        <v>0</v>
      </c>
      <c r="T198" s="7" t="n">
        <f aca="false">SUM(W198,Z198,AC198)</f>
        <v>0</v>
      </c>
      <c r="U198" s="7" t="n">
        <f aca="false">IFERROR(T198/S198, 0)</f>
        <v>0</v>
      </c>
      <c r="V198" s="0" t="n">
        <f aca="false">SUMIFS('2017'!$H:$H,'2017'!$C:$C,B198,'2017'!$F:$F,A198,'2017'!AA:AA,"JRO",'2017'!P:P,"&lt;&gt;")+SUMIFS('2017'!$I:$I,'2017'!$D:$D,B198,'2017'!$F:$F,A198,'2017'!AA:AA,"JRO",'2017'!Q:Q,"&lt;&gt;")+SUMIFS('2017'!$J:$J,'2017'!$E:$E,B198,'2017'!$F:$F,A198,'2017'!AA:AA,"JRO",'2017'!R:R,"&lt;&gt;")</f>
        <v>0</v>
      </c>
      <c r="W198" s="0" t="n">
        <f aca="false">IFERROR(SUMIFS('2017'!M:M,'2017'!AA:AA,"JRO",'2017'!F:F,A198,'2017'!C:C,B198)+SUMIFS('2017'!P:P,'2017'!AA:AA,"JRO",'2017'!F:F,A198,'2017'!C:C,B198)+SUMIFS('2017'!N:N,'2017'!AA:AA,"JRO",'2017'!F:F,A198,'2017'!D:D,B198)+SUMIFS('2017'!N:N,'2017'!AA:AA,"JRO",'2017'!F:F,A198,'2017'!D:D,B198)+SUMIFS('2017'!O:O,'2017'!AA:AA,"JRO",'2017'!F:F,A198,'2017'!E:E,B198)+SUMIFS('2017'!R:R,'2017'!AA:AA,"JRO",'2017'!F:F,A198,'2017'!E:E,B198), 0)</f>
        <v>0</v>
      </c>
      <c r="X198" s="7" t="n">
        <f aca="false">IFERROR(W198/V198, 0)</f>
        <v>0</v>
      </c>
      <c r="Y198" s="0" t="n">
        <f aca="false">IFERROR(SUMIFS('2017'!$H:$H,'2017'!$C:$C,B198,'2017'!$F:$F,A198,'2017'!AA:AA,"NRO",'2017'!P:P,"&lt;&gt;")+SUMIFS('2017'!$I:$I,'2017'!$D:$D,B198,'2017'!$F:$F,A198,'2017'!AA:AA,"NRO",'2017'!Q:Q,"&lt;&gt;")+SUMIFS('2017'!$J:$J,'2017'!$E:$E,B198,'2017'!$F:$F,A198,'2017'!AA:AA,"NRO",'2017'!R:R,"&lt;&gt;"), 0)</f>
        <v>0</v>
      </c>
      <c r="Z198" s="0" t="n">
        <f aca="false">IFERROR(SUMIFS('2017'!M:M,'2017'!AA:AA,"NRO",'2017'!F:F,A198,'2017'!C:C,B198)+SUMIFS('2017'!P:P,'2017'!AA:AA,"NRO",'2017'!F:F,A198,'2017'!C:C,B198)+SUMIFS('2017'!N:N,'2017'!AA:AA,"NRO",'2017'!F:F,A198,'2017'!D:D,B198)+SUMIFS('2017'!N:N,'2017'!AA:AA,"NRO",'2017'!F:F,A198,'2017'!D:D,B198)+SUMIFS('2017'!O:O,'2017'!AA:AA,"NRO",'2017'!F:F,A198,'2017'!E:E,B198)+SUMIFS('2017'!R:R,'2017'!AA:AA,"NRO",'2017'!F:F,A198,'2017'!E:E,B198), 0)</f>
        <v>0</v>
      </c>
      <c r="AA198" s="7" t="n">
        <f aca="false">IFERROR(Z198/Y198, 0)</f>
        <v>0</v>
      </c>
      <c r="AB198" s="0" t="n">
        <f aca="false">IFERROR(SUMIFS('2017'!$H:$H,'2017'!$C:$C,B198,'2017'!$F:$F,A198,'2017'!AA:AA,"CRO",'2017'!P:P,"&lt;&gt;")+SUMIFS('2017'!$I:$I,'2017'!$D:$D,B198,'2017'!$F:$F,A198,'2017'!AA:AA,"CRO",'2017'!Q:Q,"&lt;&gt;")+SUMIFS('2017'!$J:$J,'2017'!$E:$E,B198,'2017'!$F:$F,A198,'2017'!AA:AA,"CRO",'2017'!R:R,"&lt;&gt;"), 0)</f>
        <v>0</v>
      </c>
      <c r="AC198" s="0" t="n">
        <f aca="false">IFERROR(SUMIFS('2017'!M:M,'2017'!AA:AA,"CRO",'2017'!F:F,A198,'2017'!C:C,B198)+SUMIFS('2017'!P:P,'2017'!AA:AA,"CRO",'2017'!F:F,A198,'2017'!C:C,B198)+SUMIFS('2017'!N:N,'2017'!AA:AA,"CRO",'2017'!F:F,A198,'2017'!D:D,B198)+SUMIFS('2017'!N:N,'2017'!AA:AA,"CRO",'2017'!F:F,A198,'2017'!D:D,B198)+SUMIFS('2017'!O:O,'2017'!AA:AA,"CRO",'2017'!F:F,A198,'2017'!E:E,B198)+SUMIFS('2017'!R:R,'2017'!AA:AA,"CRO",'2017'!F:F,A198,'2017'!E:E,B198), 0)</f>
        <v>0</v>
      </c>
      <c r="AD198" s="0" t="n">
        <f aca="false">IFERROR(AC198/AB198, 0)</f>
        <v>0</v>
      </c>
      <c r="AE198" s="0" t="n">
        <f aca="false">SUM(AH198,AK198,AN198)</f>
        <v>0</v>
      </c>
      <c r="AF198" s="0" t="n">
        <f aca="false">SUM(AI198,AL198,AO198)</f>
        <v>0</v>
      </c>
      <c r="AG198" s="7" t="n">
        <f aca="false">IFERROR(AF198/AE198, 0)</f>
        <v>0</v>
      </c>
      <c r="AH198" s="0" t="n">
        <f aca="false">IFERROR(SUMIFS('2016'!$G:$G,'2016'!F:F,A198,'2016'!C:C,B198,'2016'!D:D,"",'2016'!AA:AA,"JRO",'2016'!L:L,"&lt;&gt;"), 0)</f>
        <v>0</v>
      </c>
      <c r="AI198" s="0" t="n">
        <f aca="false">IFERROR(SUMIFS('2016'!L:L,'2016'!F:F,A198,'2016'!C:C,B198,'2016'!D:D,"",'2016'!AA:AA,"JRO"), 0)</f>
        <v>0</v>
      </c>
      <c r="AJ198" s="7" t="n">
        <f aca="false">IFERROR(AI198/AH198, 0)</f>
        <v>0</v>
      </c>
      <c r="AK198" s="0" t="n">
        <f aca="false">IFERROR(SUMIFS('2016'!$G:$G,'2016'!F:F,A198,'2016'!C:C,B198,'2016'!D:D,"",'2016'!AA:AA,"NRO",'2016'!L:L,"&lt;&gt;"), 0)</f>
        <v>0</v>
      </c>
      <c r="AL198" s="0" t="n">
        <f aca="false">IFERROR(SUMIFS('2016'!L:L,'2016'!F:F,A198,'2016'!C:C,B198,'2016'!D:D,"",'2016'!AA:AA,"NRO"), 0)</f>
        <v>0</v>
      </c>
      <c r="AM198" s="0" t="n">
        <f aca="false">IFERROR(AL198/AK198, 0)</f>
        <v>0</v>
      </c>
      <c r="AN198" s="0" t="n">
        <f aca="false">IFERROR(SUMIFS('2016'!$G:$G,'2016'!F:F,A198,'2016'!C:C,B198,'2016'!D:D,"",'2016'!AA:AA,"CRO",'2016'!L:L,"&lt;&gt;"), 0)</f>
        <v>0</v>
      </c>
      <c r="AO198" s="0" t="n">
        <f aca="false">IFERROR(SUMIFS('2016'!L:L,'2016'!F:F,A198,'2016'!C:C,B198,'2016'!D:D,"",'2016'!AA:AA,"CRO"), 0)</f>
        <v>0</v>
      </c>
      <c r="AP198" s="0" t="n">
        <f aca="false">IFERROR(AO198/AN198, 0)</f>
        <v>0</v>
      </c>
      <c r="AQ198" s="0" t="n">
        <f aca="false">SUM(AT198,AW198,AZ198)</f>
        <v>0</v>
      </c>
      <c r="AR198" s="0" t="n">
        <f aca="false">SUM(AU198,AX198,BA198)</f>
        <v>0</v>
      </c>
      <c r="AS198" s="7" t="n">
        <f aca="false">IFERROR(AR198/AQ198, 0)</f>
        <v>0</v>
      </c>
      <c r="AT198" s="0" t="n">
        <f aca="false">IFERROR(SUMIFS('2015'!$G:$G,'2015'!F:F,A198,'2015'!C:C,B198,'2015'!D:D,"",'2015'!AA:AA,"JRO",'2015'!L:L,"&lt;&gt;"), 0)</f>
        <v>0</v>
      </c>
      <c r="AU198" s="0" t="n">
        <f aca="false">IFERROR(SUMIFS('2015'!L:L,'2015'!F:F,A198,'2015'!C:C,B198,'2015'!D:D,"",'2015'!AA:AA,"JRO"), 0)</f>
        <v>0</v>
      </c>
      <c r="AV198" s="0" t="n">
        <f aca="false">IFERROR(AU198/AT198, 0)</f>
        <v>0</v>
      </c>
      <c r="AW198" s="0" t="n">
        <f aca="false">IFERROR(SUMIFS('2015'!$G:$G,'2015'!F:F,A198,'2015'!C:C,B198,'2015'!D:D,"",'2015'!AA:AA,"NRO",'2015'!L:L,"&lt;&gt;"), 0)</f>
        <v>0</v>
      </c>
      <c r="AX198" s="0" t="n">
        <f aca="false">IFERROR(SUMIFS('2015'!L:L,'2015'!F:F,A198,'2015'!C:C,B198,'2015'!D:D,"",'2015'!AA:AA,"NRO"), 0)</f>
        <v>0</v>
      </c>
      <c r="AY198" s="0" t="n">
        <f aca="false">IFERROR(AX198/AW198, 0)</f>
        <v>0</v>
      </c>
      <c r="AZ198" s="0" t="n">
        <f aca="false">IFERROR(SUMIFS('2015'!$G:$G,'2015'!F:F,A198,'2015'!C:C,B198,'2015'!D:D,"",'2015'!AA:AA,"CRO",'2015'!L:L,"&lt;&gt;"), 0)</f>
        <v>0</v>
      </c>
      <c r="BA198" s="0" t="n">
        <f aca="false">IFERROR(SUMIFS('2015'!L:L,'2015'!F:F,A198,'2015'!C:C,B198,'2015'!D:D,"",'2015'!AA:AA,"CRO"), 0)</f>
        <v>0</v>
      </c>
      <c r="BB198" s="0" t="n">
        <f aca="false">IFERROR(BA198/AZ198, 0)</f>
        <v>0</v>
      </c>
      <c r="BC198" s="0" t="n">
        <f aca="false">SUM(BF198,BI198)</f>
        <v>0</v>
      </c>
      <c r="BD198" s="0" t="n">
        <f aca="false">SUM(BG198,BJ198)</f>
        <v>0</v>
      </c>
      <c r="BE198" s="7" t="n">
        <f aca="false">IFERROR(BD198/BC198, 0)</f>
        <v>0</v>
      </c>
      <c r="BF198" s="0" t="n">
        <f aca="false">IFERROR(SUMIFS('2014'!$G:$G,'2014'!F:F,A198,'2014'!C:C,B198,'2014'!D:D,"",'2014'!AA:AA,"JRO",'2014'!L:L,"&lt;&gt;"), 0)</f>
        <v>0</v>
      </c>
      <c r="BG198" s="0" t="n">
        <f aca="false">IFERROR(SUMIFS('2014'!L:L,'2014'!F:F,A198,'2014'!C:C,B198,'2014'!D:D,"",'2014'!AA:AA,"JRO"), 0)</f>
        <v>0</v>
      </c>
      <c r="BH198" s="7" t="n">
        <f aca="false">IFERROR(BG198/BF198, 0)</f>
        <v>0</v>
      </c>
      <c r="BI198" s="0" t="n">
        <f aca="false">IFERROR(SUMIFS('2014'!$G:$G,'2014'!F:F,A198,'2014'!C:C,B198,'2014'!D:D,"",'2014'!AA:AA,"CRO",'2014'!L:L,"&lt;&gt;"), 0)</f>
        <v>0</v>
      </c>
      <c r="BJ198" s="0" t="n">
        <f aca="false">IFERROR(SUMIFS('2014'!L:L,'2014'!F:F,A198,'2014'!C:C,B198,'2014'!D:D,"",'2014'!AA:AA,"CRO"), 0)</f>
        <v>0</v>
      </c>
      <c r="BK198" s="0" t="n">
        <f aca="false">IFERROR(BJ198/BI198, 0)</f>
        <v>0</v>
      </c>
      <c r="BL198" s="0" t="n">
        <f aca="false">IFERROR(SUMIFS('2013'!$G:$G,'2013'!F:F,A198,'2013'!C:C,B198,'2013'!D:D,"",'2013'!AA:AA,"JRO",'2013'!L:L,"&lt;&gt;"), 0)</f>
        <v>0</v>
      </c>
      <c r="BM198" s="0" t="n">
        <f aca="false">IFERROR(SUMIFS('2013'!L:L,'2013'!F:F,A198,'2013'!C:C,B198,'2013'!D:D,"",'2013'!AA:AA,"JRO"), 0)</f>
        <v>0</v>
      </c>
      <c r="BN198" s="0" t="n">
        <f aca="false">IFERROR(BM198/BL198, 0)</f>
        <v>0</v>
      </c>
      <c r="BO198" s="0" t="n">
        <f aca="false">IFERROR(SUMIFS('2012'!$G:$G,'2012'!F:F,A198,'2012'!C:C,B198,'2012'!D:D,"",'2012'!AA:AA,"JRO",'2012'!L:L,"&lt;&gt;"), 0)</f>
        <v>0</v>
      </c>
      <c r="BP198" s="0" t="n">
        <f aca="false">IFERROR(SUMIFS('2012'!L:L,'2012'!F:F,A198,'2012'!C:C,B198,'2012'!D:D,"",'2012'!AA:AA,"JRO"), 0)</f>
        <v>0</v>
      </c>
      <c r="BQ198" s="0" t="n">
        <f aca="false">IFERROR(BP198/BO198, 0)</f>
        <v>0</v>
      </c>
      <c r="BR198" s="0" t="n">
        <f aca="false">IFERROR(SUMIFS('2011'!$G:$G,'2011'!F:F,A198,'2011'!C:C,B198,'2011'!D:D,"",'2011'!AA:AA,"JRO",'2011'!L:L,"&lt;&gt;"), 0)</f>
        <v>0</v>
      </c>
      <c r="BS198" s="0" t="n">
        <f aca="false">IFERROR(SUMIFS('2011'!L:L,'2011'!F:F,A198,'2011'!C:C,B198,'2011'!D:D,"",'2011'!AA:AA,"JRO"), 0)</f>
        <v>0</v>
      </c>
      <c r="BT198" s="7" t="n">
        <f aca="false">IFERROR(BS198/BR198, 0)</f>
        <v>0</v>
      </c>
      <c r="BU198" s="0" t="n">
        <f aca="false">IFERROR(SUMIFS('2010'!$G:$G,'2010'!F:F,A198,'2010'!C:C,B198,'2010'!D:D,"",'2010'!AA:AA,"JRO",'2010'!L:L,"&lt;&gt;"), 0)</f>
        <v>0</v>
      </c>
      <c r="BV198" s="0" t="n">
        <f aca="false">IFERROR(SUMIFS('2010'!L:L,'2010'!F:F,A198,'2010'!C:C,B198,'2010'!D:D,"",'2010'!AA:AA,"JRO"), 0)</f>
        <v>0</v>
      </c>
      <c r="BW198" s="7" t="n">
        <f aca="false">IFERROR(BV198/BU198, 0)</f>
        <v>0</v>
      </c>
      <c r="BX198" s="0" t="n">
        <f aca="false">IFERROR(SUMIFS('2009'!$G:$G,'2009'!F:F,A198,'2009'!C:C,B198,'2009'!D:D,"",'2009'!AA:AA,"JRO",'2009'!L:L,"&lt;&gt;"), 0)</f>
        <v>0</v>
      </c>
      <c r="BY198" s="0" t="n">
        <f aca="false">IFERROR(SUMIFS('2009'!L:L,'2009'!F:F,A198,'2009'!C:C,B198,'2009'!D:D,"",'2009'!AA:AA,"JRO"), 0)</f>
        <v>0</v>
      </c>
      <c r="BZ198" s="7" t="n">
        <f aca="false">IFERROR(BY198/BX198, 0)</f>
        <v>0</v>
      </c>
    </row>
    <row r="199" customFormat="false" ht="15" hidden="false" customHeight="false" outlineLevel="0" collapsed="false">
      <c r="A199" s="0" t="s">
        <v>99</v>
      </c>
      <c r="B199" s="17" t="s">
        <v>68</v>
      </c>
      <c r="C199" s="56" t="n">
        <f aca="false">IFERROR(AVERAGEIFS(I199:BZ199,I$2:BZ$2,"JRO escorts per deportee",I199:BZ199,"&lt;&gt;0"), 0)</f>
        <v>0</v>
      </c>
      <c r="D199" s="13" t="n">
        <f aca="false">IFERROR(AVERAGEIFS(I199:BZ199,I$2:BZ$2,"NRO escorts per deportee",I199:BZ199,"&lt;&gt;0"), 0)</f>
        <v>0</v>
      </c>
      <c r="E199" s="13" t="n">
        <f aca="false">IFERROR(AVERAGEIFS(I199:BZ199,I$2:BZ$2,"CRO escorts per deportee",I199:BZ199,"&lt;&gt;0"), 0)</f>
        <v>0</v>
      </c>
      <c r="G199" s="0" t="n">
        <f aca="false">SUM(J199,M199,P199)</f>
        <v>0</v>
      </c>
      <c r="H199" s="0" t="n">
        <f aca="false">SUM(K199,N199,Q199)</f>
        <v>0</v>
      </c>
      <c r="I199" s="7" t="n">
        <f aca="false">IFERROR(H199/G199, 0)</f>
        <v>0</v>
      </c>
      <c r="J199" s="0" t="n">
        <f aca="false">IFERROR(SUMIFS('2018'!$H:$H,'2018'!$C:$C,B199,'2018'!$F:$F,A199,'2018'!AA:AA,"JRO",'2018'!P:P,"&lt;&gt;")+SUMIFS('2018'!$I:$I,'2018'!$D:$D,B199,'2018'!$F:$F,A199,'2018'!AA:AA,"JRO",'2018'!Q:Q,"&lt;&gt;")+SUMIFS('2018'!$J:$J,'2018'!$E:$E,B199,'2018'!$F:$F,A199,'2018'!AA:AA,"JRO",'2018'!R:R,"&lt;&gt;"), 0)</f>
        <v>0</v>
      </c>
      <c r="K199" s="0" t="n">
        <f aca="false">IFERROR(SUMIFS('2018'!M:M,'2018'!AA:AA,"JRO",'2018'!F:F,A199,'2018'!C:C,B199)+SUMIFS('2018'!P:P,'2018'!AA:AA,"JRO",'2018'!F:F,A199,'2018'!C:C,B199)+SUMIFS('2018'!N:N,'2018'!AA:AA,"JRO",'2018'!F:F,A199,'2018'!D:D,B199)+SUMIFS('2018'!N:N,'2018'!AA:AA,"JRO",'2018'!F:F,A199,'2018'!D:D,B199)+SUMIFS('2018'!O:O,'2018'!AA:AA,"JRO",'2018'!F:F,A199,'2018'!E:E,B199)+SUMIFS('2018'!R:R,'2018'!AA:AA,"JRO",'2018'!F:F,A199,'2018'!E:E,B199), 0)</f>
        <v>0</v>
      </c>
      <c r="L199" s="7" t="n">
        <f aca="false">IFERROR(K199/J199, 0)</f>
        <v>0</v>
      </c>
      <c r="M199" s="0" t="n">
        <f aca="false">IFERROR(SUMIFS('2018'!$H:$H,'2018'!$C:$C,B199,'2018'!$F:$F,A199,'2018'!AA:AA,"NRO",'2018'!P:P,"&lt;&gt;")+SUMIFS('2018'!$I:$I,'2018'!$D:$D,B199,'2018'!$F:$F,A199,'2018'!AA:AA,"NRO",'2018'!Q:Q,"&lt;&gt;")+SUMIFS('2018'!$J:$J,'2018'!$E:$E,B199,'2018'!$F:$F,A199,'2018'!AA:AA,"NRO",'2018'!R:R,"&lt;&gt;"), 0)</f>
        <v>0</v>
      </c>
      <c r="N199" s="0" t="n">
        <f aca="false">IFERROR(SUMIFS('2018'!M:M,'2018'!AA:AA,"NRO",'2018'!F:F,A199,'2018'!C:C,B199)+SUMIFS('2018'!P:P,'2018'!AA:AA,"NRO",'2018'!F:F,A199,'2018'!C:C,B199)+SUMIFS('2018'!N:N,'2018'!AA:AA,"NRO",'2018'!F:F,A199,'2018'!D:D,B199)+SUMIFS('2018'!N:N,'2018'!AA:AA,"NRO",'2018'!F:F,A199,'2018'!D:D,B199)+SUMIFS('2018'!O:O,'2018'!AA:AA,"NRO",'2018'!F:F,A199,'2018'!E:E,B199)+SUMIFS('2018'!R:R,'2018'!AA:AA,"NRO",'2018'!F:F,A199,'2018'!E:E,B199), 0)</f>
        <v>0</v>
      </c>
      <c r="O199" s="7" t="n">
        <f aca="false">IFERROR(N199/M199, 0)</f>
        <v>0</v>
      </c>
      <c r="P199" s="0" t="n">
        <f aca="false">IFERROR(SUMIFS('2018'!$H:$H,'2018'!$C:$C,B199,'2018'!$F:$F,A199,'2018'!AA:AA,"CRO")+SUMIFS('2018'!$I:$I,'2018'!$D:$D,B199,'2018'!$F:$F,A199,'2018'!AA:AA,"CRO")+SUMIFS('2018'!$J:$J,'2018'!$E:$E,B199,'2018'!$F:$F,A199,'2018'!AA:AA,"CRO"), 0)</f>
        <v>0</v>
      </c>
      <c r="Q199" s="0" t="n">
        <f aca="false">IFERROR(SUMIFS('2018'!M:M,'2018'!AA:AA,"CRO",'2018'!F:F,A199,'2018'!C:C,B199)+SUMIFS('2018'!P:P,'2018'!AA:AA,"CRO",'2018'!F:F,A199,'2018'!C:C,B199)+SUMIFS('2018'!N:N,'2018'!AA:AA,"CRO",'2018'!F:F,A199,'2018'!D:D,B199)+SUMIFS('2018'!N:N,'2018'!AA:AA,"CRO",'2018'!F:F,A199,'2018'!D:D,B199)+SUMIFS('2018'!O:O,'2018'!AA:AA,"CRO",'2018'!F:F,A199,'2018'!E:E,B199)+SUMIFS('2018'!R:R,'2018'!AA:AA,"CRO",'2018'!F:F,A199,'2018'!E:E,B199), 0)</f>
        <v>0</v>
      </c>
      <c r="R199" s="7" t="n">
        <f aca="false">IFERROR(Q199/P199, 0)</f>
        <v>0</v>
      </c>
      <c r="S199" s="7" t="n">
        <f aca="false">SUM(V199,Y199,AB199)</f>
        <v>0</v>
      </c>
      <c r="T199" s="7" t="n">
        <f aca="false">SUM(W199,Z199,AC199)</f>
        <v>0</v>
      </c>
      <c r="U199" s="7" t="n">
        <f aca="false">IFERROR(T199/S199, 0)</f>
        <v>0</v>
      </c>
      <c r="V199" s="0" t="n">
        <f aca="false">SUMIFS('2017'!$H:$H,'2017'!$C:$C,B199,'2017'!$F:$F,A199,'2017'!AA:AA,"JRO",'2017'!P:P,"&lt;&gt;")+SUMIFS('2017'!$I:$I,'2017'!$D:$D,B199,'2017'!$F:$F,A199,'2017'!AA:AA,"JRO",'2017'!Q:Q,"&lt;&gt;")+SUMIFS('2017'!$J:$J,'2017'!$E:$E,B199,'2017'!$F:$F,A199,'2017'!AA:AA,"JRO",'2017'!R:R,"&lt;&gt;")</f>
        <v>0</v>
      </c>
      <c r="W199" s="0" t="n">
        <f aca="false">IFERROR(SUMIFS('2017'!M:M,'2017'!AA:AA,"JRO",'2017'!F:F,A199,'2017'!C:C,B199)+SUMIFS('2017'!P:P,'2017'!AA:AA,"JRO",'2017'!F:F,A199,'2017'!C:C,B199)+SUMIFS('2017'!N:N,'2017'!AA:AA,"JRO",'2017'!F:F,A199,'2017'!D:D,B199)+SUMIFS('2017'!N:N,'2017'!AA:AA,"JRO",'2017'!F:F,A199,'2017'!D:D,B199)+SUMIFS('2017'!O:O,'2017'!AA:AA,"JRO",'2017'!F:F,A199,'2017'!E:E,B199)+SUMIFS('2017'!R:R,'2017'!AA:AA,"JRO",'2017'!F:F,A199,'2017'!E:E,B199), 0)</f>
        <v>0</v>
      </c>
      <c r="X199" s="7" t="n">
        <f aca="false">IFERROR(W199/V199, 0)</f>
        <v>0</v>
      </c>
      <c r="Y199" s="0" t="n">
        <f aca="false">IFERROR(SUMIFS('2017'!$H:$H,'2017'!$C:$C,B199,'2017'!$F:$F,A199,'2017'!AA:AA,"NRO",'2017'!P:P,"&lt;&gt;")+SUMIFS('2017'!$I:$I,'2017'!$D:$D,B199,'2017'!$F:$F,A199,'2017'!AA:AA,"NRO",'2017'!Q:Q,"&lt;&gt;")+SUMIFS('2017'!$J:$J,'2017'!$E:$E,B199,'2017'!$F:$F,A199,'2017'!AA:AA,"NRO",'2017'!R:R,"&lt;&gt;"), 0)</f>
        <v>0</v>
      </c>
      <c r="Z199" s="0" t="n">
        <f aca="false">IFERROR(SUMIFS('2017'!M:M,'2017'!AA:AA,"NRO",'2017'!F:F,A199,'2017'!C:C,B199)+SUMIFS('2017'!P:P,'2017'!AA:AA,"NRO",'2017'!F:F,A199,'2017'!C:C,B199)+SUMIFS('2017'!N:N,'2017'!AA:AA,"NRO",'2017'!F:F,A199,'2017'!D:D,B199)+SUMIFS('2017'!N:N,'2017'!AA:AA,"NRO",'2017'!F:F,A199,'2017'!D:D,B199)+SUMIFS('2017'!O:O,'2017'!AA:AA,"NRO",'2017'!F:F,A199,'2017'!E:E,B199)+SUMIFS('2017'!R:R,'2017'!AA:AA,"NRO",'2017'!F:F,A199,'2017'!E:E,B199), 0)</f>
        <v>0</v>
      </c>
      <c r="AA199" s="7" t="n">
        <f aca="false">IFERROR(Z199/Y199, 0)</f>
        <v>0</v>
      </c>
      <c r="AB199" s="0" t="n">
        <f aca="false">IFERROR(SUMIFS('2017'!$H:$H,'2017'!$C:$C,B199,'2017'!$F:$F,A199,'2017'!AA:AA,"CRO",'2017'!P:P,"&lt;&gt;")+SUMIFS('2017'!$I:$I,'2017'!$D:$D,B199,'2017'!$F:$F,A199,'2017'!AA:AA,"CRO",'2017'!Q:Q,"&lt;&gt;")+SUMIFS('2017'!$J:$J,'2017'!$E:$E,B199,'2017'!$F:$F,A199,'2017'!AA:AA,"CRO",'2017'!R:R,"&lt;&gt;"), 0)</f>
        <v>0</v>
      </c>
      <c r="AC199" s="0" t="n">
        <f aca="false">IFERROR(SUMIFS('2017'!M:M,'2017'!AA:AA,"CRO",'2017'!F:F,A199,'2017'!C:C,B199)+SUMIFS('2017'!P:P,'2017'!AA:AA,"CRO",'2017'!F:F,A199,'2017'!C:C,B199)+SUMIFS('2017'!N:N,'2017'!AA:AA,"CRO",'2017'!F:F,A199,'2017'!D:D,B199)+SUMIFS('2017'!N:N,'2017'!AA:AA,"CRO",'2017'!F:F,A199,'2017'!D:D,B199)+SUMIFS('2017'!O:O,'2017'!AA:AA,"CRO",'2017'!F:F,A199,'2017'!E:E,B199)+SUMIFS('2017'!R:R,'2017'!AA:AA,"CRO",'2017'!F:F,A199,'2017'!E:E,B199), 0)</f>
        <v>0</v>
      </c>
      <c r="AD199" s="0" t="n">
        <f aca="false">IFERROR(AC199/AB199, 0)</f>
        <v>0</v>
      </c>
      <c r="AE199" s="0" t="n">
        <f aca="false">SUM(AH199,AK199,AN199)</f>
        <v>0</v>
      </c>
      <c r="AF199" s="0" t="n">
        <f aca="false">SUM(AI199,AL199,AO199)</f>
        <v>0</v>
      </c>
      <c r="AG199" s="7" t="n">
        <f aca="false">IFERROR(AF199/AE199, 0)</f>
        <v>0</v>
      </c>
      <c r="AH199" s="0" t="n">
        <f aca="false">IFERROR(SUMIFS('2016'!$G:$G,'2016'!F:F,A199,'2016'!C:C,B199,'2016'!D:D,"",'2016'!AA:AA,"JRO",'2016'!L:L,"&lt;&gt;"), 0)</f>
        <v>0</v>
      </c>
      <c r="AI199" s="0" t="n">
        <f aca="false">IFERROR(SUMIFS('2016'!L:L,'2016'!F:F,A199,'2016'!C:C,B199,'2016'!D:D,"",'2016'!AA:AA,"JRO"), 0)</f>
        <v>0</v>
      </c>
      <c r="AJ199" s="7" t="n">
        <f aca="false">IFERROR(AI199/AH199, 0)</f>
        <v>0</v>
      </c>
      <c r="AK199" s="0" t="n">
        <f aca="false">IFERROR(SUMIFS('2016'!$G:$G,'2016'!F:F,A199,'2016'!C:C,B199,'2016'!D:D,"",'2016'!AA:AA,"NRO",'2016'!L:L,"&lt;&gt;"), 0)</f>
        <v>0</v>
      </c>
      <c r="AL199" s="0" t="n">
        <f aca="false">IFERROR(SUMIFS('2016'!L:L,'2016'!F:F,A199,'2016'!C:C,B199,'2016'!D:D,"",'2016'!AA:AA,"NRO"), 0)</f>
        <v>0</v>
      </c>
      <c r="AM199" s="0" t="n">
        <f aca="false">IFERROR(AL199/AK199, 0)</f>
        <v>0</v>
      </c>
      <c r="AN199" s="0" t="n">
        <f aca="false">IFERROR(SUMIFS('2016'!$G:$G,'2016'!F:F,A199,'2016'!C:C,B199,'2016'!D:D,"",'2016'!AA:AA,"CRO",'2016'!L:L,"&lt;&gt;"), 0)</f>
        <v>0</v>
      </c>
      <c r="AO199" s="0" t="n">
        <f aca="false">IFERROR(SUMIFS('2016'!L:L,'2016'!F:F,A199,'2016'!C:C,B199,'2016'!D:D,"",'2016'!AA:AA,"CRO"), 0)</f>
        <v>0</v>
      </c>
      <c r="AP199" s="0" t="n">
        <f aca="false">IFERROR(AO199/AN199, 0)</f>
        <v>0</v>
      </c>
      <c r="AQ199" s="0" t="n">
        <f aca="false">SUM(AT199,AW199,AZ199)</f>
        <v>0</v>
      </c>
      <c r="AR199" s="0" t="n">
        <f aca="false">SUM(AU199,AX199,BA199)</f>
        <v>0</v>
      </c>
      <c r="AS199" s="7" t="n">
        <f aca="false">IFERROR(AR199/AQ199, 0)</f>
        <v>0</v>
      </c>
      <c r="AT199" s="0" t="n">
        <f aca="false">IFERROR(SUMIFS('2015'!$G:$G,'2015'!F:F,A199,'2015'!C:C,B199,'2015'!D:D,"",'2015'!AA:AA,"JRO",'2015'!L:L,"&lt;&gt;"), 0)</f>
        <v>0</v>
      </c>
      <c r="AU199" s="0" t="n">
        <f aca="false">IFERROR(SUMIFS('2015'!L:L,'2015'!F:F,A199,'2015'!C:C,B199,'2015'!D:D,"",'2015'!AA:AA,"JRO"), 0)</f>
        <v>0</v>
      </c>
      <c r="AV199" s="0" t="n">
        <f aca="false">IFERROR(AU199/AT199, 0)</f>
        <v>0</v>
      </c>
      <c r="AW199" s="0" t="n">
        <f aca="false">IFERROR(SUMIFS('2015'!$G:$G,'2015'!F:F,A199,'2015'!C:C,B199,'2015'!D:D,"",'2015'!AA:AA,"NRO",'2015'!L:L,"&lt;&gt;"), 0)</f>
        <v>0</v>
      </c>
      <c r="AX199" s="0" t="n">
        <f aca="false">IFERROR(SUMIFS('2015'!L:L,'2015'!F:F,A199,'2015'!C:C,B199,'2015'!D:D,"",'2015'!AA:AA,"NRO"), 0)</f>
        <v>0</v>
      </c>
      <c r="AY199" s="0" t="n">
        <f aca="false">IFERROR(AX199/AW199, 0)</f>
        <v>0</v>
      </c>
      <c r="AZ199" s="0" t="n">
        <f aca="false">IFERROR(SUMIFS('2015'!$G:$G,'2015'!F:F,A199,'2015'!C:C,B199,'2015'!D:D,"",'2015'!AA:AA,"CRO",'2015'!L:L,"&lt;&gt;"), 0)</f>
        <v>0</v>
      </c>
      <c r="BA199" s="0" t="n">
        <f aca="false">IFERROR(SUMIFS('2015'!L:L,'2015'!F:F,A199,'2015'!C:C,B199,'2015'!D:D,"",'2015'!AA:AA,"CRO"), 0)</f>
        <v>0</v>
      </c>
      <c r="BB199" s="0" t="n">
        <f aca="false">IFERROR(BA199/AZ199, 0)</f>
        <v>0</v>
      </c>
      <c r="BC199" s="0" t="n">
        <f aca="false">SUM(BF199,BI199)</f>
        <v>0</v>
      </c>
      <c r="BD199" s="0" t="n">
        <f aca="false">SUM(BG199,BJ199)</f>
        <v>0</v>
      </c>
      <c r="BE199" s="7" t="n">
        <f aca="false">IFERROR(BD199/BC199, 0)</f>
        <v>0</v>
      </c>
      <c r="BF199" s="0" t="n">
        <f aca="false">IFERROR(SUMIFS('2014'!$G:$G,'2014'!F:F,A199,'2014'!C:C,B199,'2014'!D:D,"",'2014'!AA:AA,"JRO",'2014'!L:L,"&lt;&gt;"), 0)</f>
        <v>0</v>
      </c>
      <c r="BG199" s="0" t="n">
        <f aca="false">IFERROR(SUMIFS('2014'!L:L,'2014'!F:F,A199,'2014'!C:C,B199,'2014'!D:D,"",'2014'!AA:AA,"JRO"), 0)</f>
        <v>0</v>
      </c>
      <c r="BH199" s="7" t="n">
        <f aca="false">IFERROR(BG199/BF199, 0)</f>
        <v>0</v>
      </c>
      <c r="BI199" s="0" t="n">
        <f aca="false">IFERROR(SUMIFS('2014'!$G:$G,'2014'!F:F,A199,'2014'!C:C,B199,'2014'!D:D,"",'2014'!AA:AA,"CRO",'2014'!L:L,"&lt;&gt;"), 0)</f>
        <v>0</v>
      </c>
      <c r="BJ199" s="0" t="n">
        <f aca="false">IFERROR(SUMIFS('2014'!L:L,'2014'!F:F,A199,'2014'!C:C,B199,'2014'!D:D,"",'2014'!AA:AA,"CRO"), 0)</f>
        <v>0</v>
      </c>
      <c r="BK199" s="0" t="n">
        <f aca="false">IFERROR(BJ199/BI199, 0)</f>
        <v>0</v>
      </c>
      <c r="BL199" s="0" t="n">
        <f aca="false">IFERROR(SUMIFS('2013'!$G:$G,'2013'!F:F,A199,'2013'!C:C,B199,'2013'!D:D,"",'2013'!AA:AA,"JRO",'2013'!L:L,"&lt;&gt;"), 0)</f>
        <v>0</v>
      </c>
      <c r="BM199" s="0" t="n">
        <f aca="false">IFERROR(SUMIFS('2013'!L:L,'2013'!F:F,A199,'2013'!C:C,B199,'2013'!D:D,"",'2013'!AA:AA,"JRO"), 0)</f>
        <v>0</v>
      </c>
      <c r="BN199" s="0" t="n">
        <f aca="false">IFERROR(BM199/BL199, 0)</f>
        <v>0</v>
      </c>
      <c r="BO199" s="0" t="n">
        <f aca="false">IFERROR(SUMIFS('2012'!$G:$G,'2012'!F:F,A199,'2012'!C:C,B199,'2012'!D:D,"",'2012'!AA:AA,"JRO",'2012'!L:L,"&lt;&gt;"), 0)</f>
        <v>0</v>
      </c>
      <c r="BP199" s="0" t="n">
        <f aca="false">IFERROR(SUMIFS('2012'!L:L,'2012'!F:F,A199,'2012'!C:C,B199,'2012'!D:D,"",'2012'!AA:AA,"JRO"), 0)</f>
        <v>0</v>
      </c>
      <c r="BQ199" s="0" t="n">
        <f aca="false">IFERROR(BP199/BO199, 0)</f>
        <v>0</v>
      </c>
      <c r="BR199" s="0" t="n">
        <f aca="false">IFERROR(SUMIFS('2011'!$G:$G,'2011'!F:F,A199,'2011'!C:C,B199,'2011'!D:D,"",'2011'!AA:AA,"JRO",'2011'!L:L,"&lt;&gt;"), 0)</f>
        <v>0</v>
      </c>
      <c r="BS199" s="0" t="n">
        <f aca="false">IFERROR(SUMIFS('2011'!L:L,'2011'!F:F,A199,'2011'!C:C,B199,'2011'!D:D,"",'2011'!AA:AA,"JRO"), 0)</f>
        <v>0</v>
      </c>
      <c r="BT199" s="7" t="n">
        <f aca="false">IFERROR(BS199/BR199, 0)</f>
        <v>0</v>
      </c>
      <c r="BU199" s="0" t="n">
        <f aca="false">IFERROR(SUMIFS('2010'!$G:$G,'2010'!F:F,A199,'2010'!C:C,B199,'2010'!D:D,"",'2010'!AA:AA,"JRO",'2010'!L:L,"&lt;&gt;"), 0)</f>
        <v>0</v>
      </c>
      <c r="BV199" s="0" t="n">
        <f aca="false">IFERROR(SUMIFS('2010'!L:L,'2010'!F:F,A199,'2010'!C:C,B199,'2010'!D:D,"",'2010'!AA:AA,"JRO"), 0)</f>
        <v>0</v>
      </c>
      <c r="BW199" s="7" t="n">
        <f aca="false">IFERROR(BV199/BU199, 0)</f>
        <v>0</v>
      </c>
      <c r="BX199" s="0" t="n">
        <f aca="false">IFERROR(SUMIFS('2009'!$G:$G,'2009'!F:F,A199,'2009'!C:C,B199,'2009'!D:D,"",'2009'!AA:AA,"JRO",'2009'!L:L,"&lt;&gt;"), 0)</f>
        <v>0</v>
      </c>
      <c r="BY199" s="0" t="n">
        <f aca="false">IFERROR(SUMIFS('2009'!L:L,'2009'!F:F,A199,'2009'!C:C,B199,'2009'!D:D,"",'2009'!AA:AA,"JRO"), 0)</f>
        <v>0</v>
      </c>
      <c r="BZ199" s="7" t="n">
        <f aca="false">IFERROR(BY199/BX199, 0)</f>
        <v>0</v>
      </c>
    </row>
    <row r="200" customFormat="false" ht="15" hidden="false" customHeight="false" outlineLevel="0" collapsed="false">
      <c r="A200" s="0" t="s">
        <v>99</v>
      </c>
      <c r="B200" s="13" t="s">
        <v>74</v>
      </c>
      <c r="C200" s="56" t="n">
        <f aca="false">IFERROR(AVERAGEIFS(I200:BZ200,I$2:BZ$2,"JRO escorts per deportee",I200:BZ200,"&lt;&gt;0"), 0)</f>
        <v>0</v>
      </c>
      <c r="D200" s="13" t="n">
        <f aca="false">IFERROR(AVERAGEIFS(I200:BZ200,I$2:BZ$2,"NRO escorts per deportee",I200:BZ200,"&lt;&gt;0"), 0)</f>
        <v>0</v>
      </c>
      <c r="E200" s="13" t="n">
        <f aca="false">IFERROR(AVERAGEIFS(I200:BZ200,I$2:BZ$2,"CRO escorts per deportee",I200:BZ200,"&lt;&gt;0"), 0)</f>
        <v>0</v>
      </c>
      <c r="G200" s="0" t="n">
        <f aca="false">SUM(J200,M200,P200)</f>
        <v>0</v>
      </c>
      <c r="H200" s="0" t="n">
        <f aca="false">SUM(K200,N200,Q200)</f>
        <v>0</v>
      </c>
      <c r="I200" s="7" t="n">
        <f aca="false">IFERROR(H200/G200, 0)</f>
        <v>0</v>
      </c>
      <c r="J200" s="0" t="n">
        <f aca="false">IFERROR(SUMIFS('2018'!$H:$H,'2018'!$C:$C,B200,'2018'!$F:$F,A200,'2018'!AA:AA,"JRO",'2018'!P:P,"&lt;&gt;")+SUMIFS('2018'!$I:$I,'2018'!$D:$D,B200,'2018'!$F:$F,A200,'2018'!AA:AA,"JRO",'2018'!Q:Q,"&lt;&gt;")+SUMIFS('2018'!$J:$J,'2018'!$E:$E,B200,'2018'!$F:$F,A200,'2018'!AA:AA,"JRO",'2018'!R:R,"&lt;&gt;"), 0)</f>
        <v>0</v>
      </c>
      <c r="K200" s="0" t="n">
        <f aca="false">IFERROR(SUMIFS('2018'!M:M,'2018'!AA:AA,"JRO",'2018'!F:F,A200,'2018'!C:C,B200)+SUMIFS('2018'!P:P,'2018'!AA:AA,"JRO",'2018'!F:F,A200,'2018'!C:C,B200)+SUMIFS('2018'!N:N,'2018'!AA:AA,"JRO",'2018'!F:F,A200,'2018'!D:D,B200)+SUMIFS('2018'!N:N,'2018'!AA:AA,"JRO",'2018'!F:F,A200,'2018'!D:D,B200)+SUMIFS('2018'!O:O,'2018'!AA:AA,"JRO",'2018'!F:F,A200,'2018'!E:E,B200)+SUMIFS('2018'!R:R,'2018'!AA:AA,"JRO",'2018'!F:F,A200,'2018'!E:E,B200), 0)</f>
        <v>0</v>
      </c>
      <c r="L200" s="7" t="n">
        <f aca="false">IFERROR(K200/J200, 0)</f>
        <v>0</v>
      </c>
      <c r="M200" s="0" t="n">
        <f aca="false">IFERROR(SUMIFS('2018'!$H:$H,'2018'!$C:$C,B200,'2018'!$F:$F,A200,'2018'!AA:AA,"NRO",'2018'!P:P,"&lt;&gt;")+SUMIFS('2018'!$I:$I,'2018'!$D:$D,B200,'2018'!$F:$F,A200,'2018'!AA:AA,"NRO",'2018'!Q:Q,"&lt;&gt;")+SUMIFS('2018'!$J:$J,'2018'!$E:$E,B200,'2018'!$F:$F,A200,'2018'!AA:AA,"NRO",'2018'!R:R,"&lt;&gt;"), 0)</f>
        <v>0</v>
      </c>
      <c r="N200" s="0" t="n">
        <f aca="false">IFERROR(SUMIFS('2018'!M:M,'2018'!AA:AA,"NRO",'2018'!F:F,A200,'2018'!C:C,B200)+SUMIFS('2018'!P:P,'2018'!AA:AA,"NRO",'2018'!F:F,A200,'2018'!C:C,B200)+SUMIFS('2018'!N:N,'2018'!AA:AA,"NRO",'2018'!F:F,A200,'2018'!D:D,B200)+SUMIFS('2018'!N:N,'2018'!AA:AA,"NRO",'2018'!F:F,A200,'2018'!D:D,B200)+SUMIFS('2018'!O:O,'2018'!AA:AA,"NRO",'2018'!F:F,A200,'2018'!E:E,B200)+SUMIFS('2018'!R:R,'2018'!AA:AA,"NRO",'2018'!F:F,A200,'2018'!E:E,B200), 0)</f>
        <v>0</v>
      </c>
      <c r="O200" s="7" t="n">
        <f aca="false">IFERROR(N200/M200, 0)</f>
        <v>0</v>
      </c>
      <c r="P200" s="0" t="n">
        <f aca="false">IFERROR(SUMIFS('2018'!$H:$H,'2018'!$C:$C,B200,'2018'!$F:$F,A200,'2018'!AA:AA,"CRO")+SUMIFS('2018'!$I:$I,'2018'!$D:$D,B200,'2018'!$F:$F,A200,'2018'!AA:AA,"CRO")+SUMIFS('2018'!$J:$J,'2018'!$E:$E,B200,'2018'!$F:$F,A200,'2018'!AA:AA,"CRO"), 0)</f>
        <v>0</v>
      </c>
      <c r="Q200" s="0" t="n">
        <f aca="false">IFERROR(SUMIFS('2018'!M:M,'2018'!AA:AA,"CRO",'2018'!F:F,A200,'2018'!C:C,B200)+SUMIFS('2018'!P:P,'2018'!AA:AA,"CRO",'2018'!F:F,A200,'2018'!C:C,B200)+SUMIFS('2018'!N:N,'2018'!AA:AA,"CRO",'2018'!F:F,A200,'2018'!D:D,B200)+SUMIFS('2018'!N:N,'2018'!AA:AA,"CRO",'2018'!F:F,A200,'2018'!D:D,B200)+SUMIFS('2018'!O:O,'2018'!AA:AA,"CRO",'2018'!F:F,A200,'2018'!E:E,B200)+SUMIFS('2018'!R:R,'2018'!AA:AA,"CRO",'2018'!F:F,A200,'2018'!E:E,B200), 0)</f>
        <v>0</v>
      </c>
      <c r="R200" s="7" t="n">
        <f aca="false">IFERROR(Q200/P200, 0)</f>
        <v>0</v>
      </c>
      <c r="S200" s="7" t="n">
        <f aca="false">SUM(V200,Y200,AB200)</f>
        <v>0</v>
      </c>
      <c r="T200" s="7" t="n">
        <f aca="false">SUM(W200,Z200,AC200)</f>
        <v>0</v>
      </c>
      <c r="U200" s="7" t="n">
        <f aca="false">IFERROR(T200/S200, 0)</f>
        <v>0</v>
      </c>
      <c r="V200" s="0" t="n">
        <f aca="false">SUMIFS('2017'!$H:$H,'2017'!$C:$C,B200,'2017'!$F:$F,A200,'2017'!AA:AA,"JRO",'2017'!P:P,"&lt;&gt;")+SUMIFS('2017'!$I:$I,'2017'!$D:$D,B200,'2017'!$F:$F,A200,'2017'!AA:AA,"JRO",'2017'!Q:Q,"&lt;&gt;")+SUMIFS('2017'!$J:$J,'2017'!$E:$E,B200,'2017'!$F:$F,A200,'2017'!AA:AA,"JRO",'2017'!R:R,"&lt;&gt;")</f>
        <v>0</v>
      </c>
      <c r="W200" s="0" t="n">
        <f aca="false">IFERROR(SUMIFS('2017'!M:M,'2017'!AA:AA,"JRO",'2017'!F:F,A200,'2017'!C:C,B200)+SUMIFS('2017'!P:P,'2017'!AA:AA,"JRO",'2017'!F:F,A200,'2017'!C:C,B200)+SUMIFS('2017'!N:N,'2017'!AA:AA,"JRO",'2017'!F:F,A200,'2017'!D:D,B200)+SUMIFS('2017'!N:N,'2017'!AA:AA,"JRO",'2017'!F:F,A200,'2017'!D:D,B200)+SUMIFS('2017'!O:O,'2017'!AA:AA,"JRO",'2017'!F:F,A200,'2017'!E:E,B200)+SUMIFS('2017'!R:R,'2017'!AA:AA,"JRO",'2017'!F:F,A200,'2017'!E:E,B200), 0)</f>
        <v>0</v>
      </c>
      <c r="X200" s="7" t="n">
        <f aca="false">IFERROR(W200/V200, 0)</f>
        <v>0</v>
      </c>
      <c r="Y200" s="0" t="n">
        <f aca="false">IFERROR(SUMIFS('2017'!$H:$H,'2017'!$C:$C,B200,'2017'!$F:$F,A200,'2017'!AA:AA,"NRO",'2017'!P:P,"&lt;&gt;")+SUMIFS('2017'!$I:$I,'2017'!$D:$D,B200,'2017'!$F:$F,A200,'2017'!AA:AA,"NRO",'2017'!Q:Q,"&lt;&gt;")+SUMIFS('2017'!$J:$J,'2017'!$E:$E,B200,'2017'!$F:$F,A200,'2017'!AA:AA,"NRO",'2017'!R:R,"&lt;&gt;"), 0)</f>
        <v>0</v>
      </c>
      <c r="Z200" s="0" t="n">
        <f aca="false">IFERROR(SUMIFS('2017'!M:M,'2017'!AA:AA,"NRO",'2017'!F:F,A200,'2017'!C:C,B200)+SUMIFS('2017'!P:P,'2017'!AA:AA,"NRO",'2017'!F:F,A200,'2017'!C:C,B200)+SUMIFS('2017'!N:N,'2017'!AA:AA,"NRO",'2017'!F:F,A200,'2017'!D:D,B200)+SUMIFS('2017'!N:N,'2017'!AA:AA,"NRO",'2017'!F:F,A200,'2017'!D:D,B200)+SUMIFS('2017'!O:O,'2017'!AA:AA,"NRO",'2017'!F:F,A200,'2017'!E:E,B200)+SUMIFS('2017'!R:R,'2017'!AA:AA,"NRO",'2017'!F:F,A200,'2017'!E:E,B200), 0)</f>
        <v>0</v>
      </c>
      <c r="AA200" s="7" t="n">
        <f aca="false">IFERROR(Z200/Y200, 0)</f>
        <v>0</v>
      </c>
      <c r="AB200" s="0" t="n">
        <f aca="false">IFERROR(SUMIFS('2017'!$H:$H,'2017'!$C:$C,B200,'2017'!$F:$F,A200,'2017'!AA:AA,"CRO",'2017'!P:P,"&lt;&gt;")+SUMIFS('2017'!$I:$I,'2017'!$D:$D,B200,'2017'!$F:$F,A200,'2017'!AA:AA,"CRO",'2017'!Q:Q,"&lt;&gt;")+SUMIFS('2017'!$J:$J,'2017'!$E:$E,B200,'2017'!$F:$F,A200,'2017'!AA:AA,"CRO",'2017'!R:R,"&lt;&gt;"), 0)</f>
        <v>0</v>
      </c>
      <c r="AC200" s="0" t="n">
        <f aca="false">IFERROR(SUMIFS('2017'!M:M,'2017'!AA:AA,"CRO",'2017'!F:F,A200,'2017'!C:C,B200)+SUMIFS('2017'!P:P,'2017'!AA:AA,"CRO",'2017'!F:F,A200,'2017'!C:C,B200)+SUMIFS('2017'!N:N,'2017'!AA:AA,"CRO",'2017'!F:F,A200,'2017'!D:D,B200)+SUMIFS('2017'!N:N,'2017'!AA:AA,"CRO",'2017'!F:F,A200,'2017'!D:D,B200)+SUMIFS('2017'!O:O,'2017'!AA:AA,"CRO",'2017'!F:F,A200,'2017'!E:E,B200)+SUMIFS('2017'!R:R,'2017'!AA:AA,"CRO",'2017'!F:F,A200,'2017'!E:E,B200), 0)</f>
        <v>0</v>
      </c>
      <c r="AD200" s="0" t="n">
        <f aca="false">IFERROR(AC200/AB200, 0)</f>
        <v>0</v>
      </c>
      <c r="AE200" s="0" t="n">
        <f aca="false">SUM(AH200,AK200,AN200)</f>
        <v>0</v>
      </c>
      <c r="AF200" s="0" t="n">
        <f aca="false">SUM(AI200,AL200,AO200)</f>
        <v>0</v>
      </c>
      <c r="AG200" s="7" t="n">
        <f aca="false">IFERROR(AF200/AE200, 0)</f>
        <v>0</v>
      </c>
      <c r="AH200" s="0" t="n">
        <f aca="false">IFERROR(SUMIFS('2016'!$G:$G,'2016'!F:F,A200,'2016'!C:C,B200,'2016'!D:D,"",'2016'!AA:AA,"JRO",'2016'!L:L,"&lt;&gt;"), 0)</f>
        <v>0</v>
      </c>
      <c r="AI200" s="0" t="n">
        <f aca="false">IFERROR(SUMIFS('2016'!L:L,'2016'!F:F,A200,'2016'!C:C,B200,'2016'!D:D,"",'2016'!AA:AA,"JRO"), 0)</f>
        <v>0</v>
      </c>
      <c r="AJ200" s="7" t="n">
        <f aca="false">IFERROR(AI200/AH200, 0)</f>
        <v>0</v>
      </c>
      <c r="AK200" s="0" t="n">
        <f aca="false">IFERROR(SUMIFS('2016'!$G:$G,'2016'!F:F,A200,'2016'!C:C,B200,'2016'!D:D,"",'2016'!AA:AA,"NRO",'2016'!L:L,"&lt;&gt;"), 0)</f>
        <v>0</v>
      </c>
      <c r="AL200" s="0" t="n">
        <f aca="false">IFERROR(SUMIFS('2016'!L:L,'2016'!F:F,A200,'2016'!C:C,B200,'2016'!D:D,"",'2016'!AA:AA,"NRO"), 0)</f>
        <v>0</v>
      </c>
      <c r="AM200" s="0" t="n">
        <f aca="false">IFERROR(AL200/AK200, 0)</f>
        <v>0</v>
      </c>
      <c r="AN200" s="0" t="n">
        <f aca="false">IFERROR(SUMIFS('2016'!$G:$G,'2016'!F:F,A200,'2016'!C:C,B200,'2016'!D:D,"",'2016'!AA:AA,"CRO",'2016'!L:L,"&lt;&gt;"), 0)</f>
        <v>0</v>
      </c>
      <c r="AO200" s="0" t="n">
        <f aca="false">IFERROR(SUMIFS('2016'!L:L,'2016'!F:F,A200,'2016'!C:C,B200,'2016'!D:D,"",'2016'!AA:AA,"CRO"), 0)</f>
        <v>0</v>
      </c>
      <c r="AP200" s="0" t="n">
        <f aca="false">IFERROR(AO200/AN200, 0)</f>
        <v>0</v>
      </c>
      <c r="AQ200" s="0" t="n">
        <f aca="false">SUM(AT200,AW200,AZ200)</f>
        <v>0</v>
      </c>
      <c r="AR200" s="0" t="n">
        <f aca="false">SUM(AU200,AX200,BA200)</f>
        <v>0</v>
      </c>
      <c r="AS200" s="7" t="n">
        <f aca="false">IFERROR(AR200/AQ200, 0)</f>
        <v>0</v>
      </c>
      <c r="AT200" s="0" t="n">
        <f aca="false">IFERROR(SUMIFS('2015'!$G:$G,'2015'!F:F,A200,'2015'!C:C,B200,'2015'!D:D,"",'2015'!AA:AA,"JRO",'2015'!L:L,"&lt;&gt;"), 0)</f>
        <v>0</v>
      </c>
      <c r="AU200" s="0" t="n">
        <f aca="false">IFERROR(SUMIFS('2015'!L:L,'2015'!F:F,A200,'2015'!C:C,B200,'2015'!D:D,"",'2015'!AA:AA,"JRO"), 0)</f>
        <v>0</v>
      </c>
      <c r="AV200" s="0" t="n">
        <f aca="false">IFERROR(AU200/AT200, 0)</f>
        <v>0</v>
      </c>
      <c r="AW200" s="0" t="n">
        <f aca="false">IFERROR(SUMIFS('2015'!$G:$G,'2015'!F:F,A200,'2015'!C:C,B200,'2015'!D:D,"",'2015'!AA:AA,"NRO",'2015'!L:L,"&lt;&gt;"), 0)</f>
        <v>0</v>
      </c>
      <c r="AX200" s="0" t="n">
        <f aca="false">IFERROR(SUMIFS('2015'!L:L,'2015'!F:F,A200,'2015'!C:C,B200,'2015'!D:D,"",'2015'!AA:AA,"NRO"), 0)</f>
        <v>0</v>
      </c>
      <c r="AY200" s="0" t="n">
        <f aca="false">IFERROR(AX200/AW200, 0)</f>
        <v>0</v>
      </c>
      <c r="AZ200" s="0" t="n">
        <f aca="false">IFERROR(SUMIFS('2015'!$G:$G,'2015'!F:F,A200,'2015'!C:C,B200,'2015'!D:D,"",'2015'!AA:AA,"CRO",'2015'!L:L,"&lt;&gt;"), 0)</f>
        <v>0</v>
      </c>
      <c r="BA200" s="0" t="n">
        <f aca="false">IFERROR(SUMIFS('2015'!L:L,'2015'!F:F,A200,'2015'!C:C,B200,'2015'!D:D,"",'2015'!AA:AA,"CRO"), 0)</f>
        <v>0</v>
      </c>
      <c r="BB200" s="0" t="n">
        <f aca="false">IFERROR(BA200/AZ200, 0)</f>
        <v>0</v>
      </c>
      <c r="BC200" s="0" t="n">
        <f aca="false">SUM(BF200,BI200)</f>
        <v>0</v>
      </c>
      <c r="BD200" s="0" t="n">
        <f aca="false">SUM(BG200,BJ200)</f>
        <v>0</v>
      </c>
      <c r="BE200" s="7" t="n">
        <f aca="false">IFERROR(BD200/BC200, 0)</f>
        <v>0</v>
      </c>
      <c r="BF200" s="0" t="n">
        <f aca="false">IFERROR(SUMIFS('2014'!$G:$G,'2014'!F:F,A200,'2014'!C:C,B200,'2014'!D:D,"",'2014'!AA:AA,"JRO",'2014'!L:L,"&lt;&gt;"), 0)</f>
        <v>0</v>
      </c>
      <c r="BG200" s="0" t="n">
        <f aca="false">IFERROR(SUMIFS('2014'!L:L,'2014'!F:F,A200,'2014'!C:C,B200,'2014'!D:D,"",'2014'!AA:AA,"JRO"), 0)</f>
        <v>0</v>
      </c>
      <c r="BH200" s="7" t="n">
        <f aca="false">IFERROR(BG200/BF200, 0)</f>
        <v>0</v>
      </c>
      <c r="BI200" s="0" t="n">
        <f aca="false">IFERROR(SUMIFS('2014'!$G:$G,'2014'!F:F,A200,'2014'!C:C,B200,'2014'!D:D,"",'2014'!AA:AA,"CRO",'2014'!L:L,"&lt;&gt;"), 0)</f>
        <v>0</v>
      </c>
      <c r="BJ200" s="0" t="n">
        <f aca="false">IFERROR(SUMIFS('2014'!L:L,'2014'!F:F,A200,'2014'!C:C,B200,'2014'!D:D,"",'2014'!AA:AA,"CRO"), 0)</f>
        <v>0</v>
      </c>
      <c r="BK200" s="0" t="n">
        <f aca="false">IFERROR(BJ200/BI200, 0)</f>
        <v>0</v>
      </c>
      <c r="BL200" s="0" t="n">
        <f aca="false">IFERROR(SUMIFS('2013'!$G:$G,'2013'!F:F,A200,'2013'!C:C,B200,'2013'!D:D,"",'2013'!AA:AA,"JRO",'2013'!L:L,"&lt;&gt;"), 0)</f>
        <v>0</v>
      </c>
      <c r="BM200" s="0" t="n">
        <f aca="false">IFERROR(SUMIFS('2013'!L:L,'2013'!F:F,A200,'2013'!C:C,B200,'2013'!D:D,"",'2013'!AA:AA,"JRO"), 0)</f>
        <v>0</v>
      </c>
      <c r="BN200" s="0" t="n">
        <f aca="false">IFERROR(BM200/BL200, 0)</f>
        <v>0</v>
      </c>
      <c r="BO200" s="0" t="n">
        <f aca="false">IFERROR(SUMIFS('2012'!$G:$G,'2012'!F:F,A200,'2012'!C:C,B200,'2012'!D:D,"",'2012'!AA:AA,"JRO",'2012'!L:L,"&lt;&gt;"), 0)</f>
        <v>0</v>
      </c>
      <c r="BP200" s="0" t="n">
        <f aca="false">IFERROR(SUMIFS('2012'!L:L,'2012'!F:F,A200,'2012'!C:C,B200,'2012'!D:D,"",'2012'!AA:AA,"JRO"), 0)</f>
        <v>0</v>
      </c>
      <c r="BQ200" s="0" t="n">
        <f aca="false">IFERROR(BP200/BO200, 0)</f>
        <v>0</v>
      </c>
      <c r="BR200" s="0" t="n">
        <f aca="false">IFERROR(SUMIFS('2011'!$G:$G,'2011'!F:F,A200,'2011'!C:C,B200,'2011'!D:D,"",'2011'!AA:AA,"JRO",'2011'!L:L,"&lt;&gt;"), 0)</f>
        <v>0</v>
      </c>
      <c r="BS200" s="0" t="n">
        <f aca="false">IFERROR(SUMIFS('2011'!L:L,'2011'!F:F,A200,'2011'!C:C,B200,'2011'!D:D,"",'2011'!AA:AA,"JRO"), 0)</f>
        <v>0</v>
      </c>
      <c r="BT200" s="7" t="n">
        <f aca="false">IFERROR(BS200/BR200, 0)</f>
        <v>0</v>
      </c>
      <c r="BU200" s="0" t="n">
        <f aca="false">IFERROR(SUMIFS('2010'!$G:$G,'2010'!F:F,A200,'2010'!C:C,B200,'2010'!D:D,"",'2010'!AA:AA,"JRO",'2010'!L:L,"&lt;&gt;"), 0)</f>
        <v>0</v>
      </c>
      <c r="BV200" s="0" t="n">
        <f aca="false">IFERROR(SUMIFS('2010'!L:L,'2010'!F:F,A200,'2010'!C:C,B200,'2010'!D:D,"",'2010'!AA:AA,"JRO"), 0)</f>
        <v>0</v>
      </c>
      <c r="BW200" s="7" t="n">
        <f aca="false">IFERROR(BV200/BU200, 0)</f>
        <v>0</v>
      </c>
      <c r="BX200" s="0" t="n">
        <f aca="false">IFERROR(SUMIFS('2009'!$G:$G,'2009'!F:F,A200,'2009'!C:C,B200,'2009'!D:D,"",'2009'!AA:AA,"JRO",'2009'!L:L,"&lt;&gt;"), 0)</f>
        <v>0</v>
      </c>
      <c r="BY200" s="0" t="n">
        <f aca="false">IFERROR(SUMIFS('2009'!L:L,'2009'!F:F,A200,'2009'!C:C,B200,'2009'!D:D,"",'2009'!AA:AA,"JRO"), 0)</f>
        <v>0</v>
      </c>
      <c r="BZ200" s="7" t="n">
        <f aca="false">IFERROR(BY200/BX200, 0)</f>
        <v>0</v>
      </c>
    </row>
    <row r="201" customFormat="false" ht="15" hidden="false" customHeight="false" outlineLevel="0" collapsed="false">
      <c r="A201" s="0" t="s">
        <v>99</v>
      </c>
      <c r="B201" s="16" t="s">
        <v>64</v>
      </c>
      <c r="C201" s="56" t="n">
        <f aca="false">IFERROR(AVERAGEIFS(I201:BZ201,I$2:BZ$2,"JRO escorts per deportee",I201:BZ201,"&lt;&gt;0"), 0)</f>
        <v>0</v>
      </c>
      <c r="D201" s="13" t="n">
        <f aca="false">IFERROR(AVERAGEIFS(I201:BZ201,I$2:BZ$2,"NRO escorts per deportee",I201:BZ201,"&lt;&gt;0"), 0)</f>
        <v>0</v>
      </c>
      <c r="E201" s="13" t="n">
        <f aca="false">IFERROR(AVERAGEIFS(I201:BZ201,I$2:BZ$2,"CRO escorts per deportee",I201:BZ201,"&lt;&gt;0"), 0)</f>
        <v>0</v>
      </c>
      <c r="G201" s="0" t="n">
        <f aca="false">SUM(J201,M201,P201)</f>
        <v>0</v>
      </c>
      <c r="H201" s="0" t="n">
        <f aca="false">SUM(K201,N201,Q201)</f>
        <v>0</v>
      </c>
      <c r="I201" s="7" t="n">
        <f aca="false">IFERROR(H201/G201, 0)</f>
        <v>0</v>
      </c>
      <c r="J201" s="0" t="n">
        <f aca="false">IFERROR(SUMIFS('2018'!$H:$H,'2018'!$C:$C,B201,'2018'!$F:$F,A201,'2018'!AA:AA,"JRO",'2018'!P:P,"&lt;&gt;")+SUMIFS('2018'!$I:$I,'2018'!$D:$D,B201,'2018'!$F:$F,A201,'2018'!AA:AA,"JRO",'2018'!Q:Q,"&lt;&gt;")+SUMIFS('2018'!$J:$J,'2018'!$E:$E,B201,'2018'!$F:$F,A201,'2018'!AA:AA,"JRO",'2018'!R:R,"&lt;&gt;"), 0)</f>
        <v>0</v>
      </c>
      <c r="K201" s="0" t="n">
        <f aca="false">IFERROR(SUMIFS('2018'!M:M,'2018'!AA:AA,"JRO",'2018'!F:F,A201,'2018'!C:C,B201)+SUMIFS('2018'!P:P,'2018'!AA:AA,"JRO",'2018'!F:F,A201,'2018'!C:C,B201)+SUMIFS('2018'!N:N,'2018'!AA:AA,"JRO",'2018'!F:F,A201,'2018'!D:D,B201)+SUMIFS('2018'!N:N,'2018'!AA:AA,"JRO",'2018'!F:F,A201,'2018'!D:D,B201)+SUMIFS('2018'!O:O,'2018'!AA:AA,"JRO",'2018'!F:F,A201,'2018'!E:E,B201)+SUMIFS('2018'!R:R,'2018'!AA:AA,"JRO",'2018'!F:F,A201,'2018'!E:E,B201), 0)</f>
        <v>0</v>
      </c>
      <c r="L201" s="7" t="n">
        <f aca="false">IFERROR(K201/J201, 0)</f>
        <v>0</v>
      </c>
      <c r="M201" s="0" t="n">
        <f aca="false">IFERROR(SUMIFS('2018'!$H:$H,'2018'!$C:$C,B201,'2018'!$F:$F,A201,'2018'!AA:AA,"NRO",'2018'!P:P,"&lt;&gt;")+SUMIFS('2018'!$I:$I,'2018'!$D:$D,B201,'2018'!$F:$F,A201,'2018'!AA:AA,"NRO",'2018'!Q:Q,"&lt;&gt;")+SUMIFS('2018'!$J:$J,'2018'!$E:$E,B201,'2018'!$F:$F,A201,'2018'!AA:AA,"NRO",'2018'!R:R,"&lt;&gt;"), 0)</f>
        <v>0</v>
      </c>
      <c r="N201" s="0" t="n">
        <f aca="false">IFERROR(SUMIFS('2018'!M:M,'2018'!AA:AA,"NRO",'2018'!F:F,A201,'2018'!C:C,B201)+SUMIFS('2018'!P:P,'2018'!AA:AA,"NRO",'2018'!F:F,A201,'2018'!C:C,B201)+SUMIFS('2018'!N:N,'2018'!AA:AA,"NRO",'2018'!F:F,A201,'2018'!D:D,B201)+SUMIFS('2018'!N:N,'2018'!AA:AA,"NRO",'2018'!F:F,A201,'2018'!D:D,B201)+SUMIFS('2018'!O:O,'2018'!AA:AA,"NRO",'2018'!F:F,A201,'2018'!E:E,B201)+SUMIFS('2018'!R:R,'2018'!AA:AA,"NRO",'2018'!F:F,A201,'2018'!E:E,B201), 0)</f>
        <v>0</v>
      </c>
      <c r="O201" s="7" t="n">
        <f aca="false">IFERROR(N201/M201, 0)</f>
        <v>0</v>
      </c>
      <c r="P201" s="0" t="n">
        <f aca="false">IFERROR(SUMIFS('2018'!$H:$H,'2018'!$C:$C,B201,'2018'!$F:$F,A201,'2018'!AA:AA,"CRO")+SUMIFS('2018'!$I:$I,'2018'!$D:$D,B201,'2018'!$F:$F,A201,'2018'!AA:AA,"CRO")+SUMIFS('2018'!$J:$J,'2018'!$E:$E,B201,'2018'!$F:$F,A201,'2018'!AA:AA,"CRO"), 0)</f>
        <v>0</v>
      </c>
      <c r="Q201" s="0" t="n">
        <f aca="false">IFERROR(SUMIFS('2018'!M:M,'2018'!AA:AA,"CRO",'2018'!F:F,A201,'2018'!C:C,B201)+SUMIFS('2018'!P:P,'2018'!AA:AA,"CRO",'2018'!F:F,A201,'2018'!C:C,B201)+SUMIFS('2018'!N:N,'2018'!AA:AA,"CRO",'2018'!F:F,A201,'2018'!D:D,B201)+SUMIFS('2018'!N:N,'2018'!AA:AA,"CRO",'2018'!F:F,A201,'2018'!D:D,B201)+SUMIFS('2018'!O:O,'2018'!AA:AA,"CRO",'2018'!F:F,A201,'2018'!E:E,B201)+SUMIFS('2018'!R:R,'2018'!AA:AA,"CRO",'2018'!F:F,A201,'2018'!E:E,B201), 0)</f>
        <v>0</v>
      </c>
      <c r="R201" s="7" t="n">
        <f aca="false">IFERROR(Q201/P201, 0)</f>
        <v>0</v>
      </c>
      <c r="S201" s="7" t="n">
        <f aca="false">SUM(V201,Y201,AB201)</f>
        <v>0</v>
      </c>
      <c r="T201" s="7" t="n">
        <f aca="false">SUM(W201,Z201,AC201)</f>
        <v>0</v>
      </c>
      <c r="U201" s="7" t="n">
        <f aca="false">IFERROR(T201/S201, 0)</f>
        <v>0</v>
      </c>
      <c r="V201" s="0" t="n">
        <f aca="false">SUMIFS('2017'!$H:$H,'2017'!$C:$C,B201,'2017'!$F:$F,A201,'2017'!AA:AA,"JRO",'2017'!P:P,"&lt;&gt;")+SUMIFS('2017'!$I:$I,'2017'!$D:$D,B201,'2017'!$F:$F,A201,'2017'!AA:AA,"JRO",'2017'!Q:Q,"&lt;&gt;")+SUMIFS('2017'!$J:$J,'2017'!$E:$E,B201,'2017'!$F:$F,A201,'2017'!AA:AA,"JRO",'2017'!R:R,"&lt;&gt;")</f>
        <v>0</v>
      </c>
      <c r="W201" s="0" t="n">
        <f aca="false">IFERROR(SUMIFS('2017'!M:M,'2017'!AA:AA,"JRO",'2017'!F:F,A201,'2017'!C:C,B201)+SUMIFS('2017'!P:P,'2017'!AA:AA,"JRO",'2017'!F:F,A201,'2017'!C:C,B201)+SUMIFS('2017'!N:N,'2017'!AA:AA,"JRO",'2017'!F:F,A201,'2017'!D:D,B201)+SUMIFS('2017'!N:N,'2017'!AA:AA,"JRO",'2017'!F:F,A201,'2017'!D:D,B201)+SUMIFS('2017'!O:O,'2017'!AA:AA,"JRO",'2017'!F:F,A201,'2017'!E:E,B201)+SUMIFS('2017'!R:R,'2017'!AA:AA,"JRO",'2017'!F:F,A201,'2017'!E:E,B201), 0)</f>
        <v>0</v>
      </c>
      <c r="X201" s="7" t="n">
        <f aca="false">IFERROR(W201/V201, 0)</f>
        <v>0</v>
      </c>
      <c r="Y201" s="0" t="n">
        <f aca="false">IFERROR(SUMIFS('2017'!$H:$H,'2017'!$C:$C,B201,'2017'!$F:$F,A201,'2017'!AA:AA,"NRO",'2017'!P:P,"&lt;&gt;")+SUMIFS('2017'!$I:$I,'2017'!$D:$D,B201,'2017'!$F:$F,A201,'2017'!AA:AA,"NRO",'2017'!Q:Q,"&lt;&gt;")+SUMIFS('2017'!$J:$J,'2017'!$E:$E,B201,'2017'!$F:$F,A201,'2017'!AA:AA,"NRO",'2017'!R:R,"&lt;&gt;"), 0)</f>
        <v>0</v>
      </c>
      <c r="Z201" s="0" t="n">
        <f aca="false">IFERROR(SUMIFS('2017'!M:M,'2017'!AA:AA,"NRO",'2017'!F:F,A201,'2017'!C:C,B201)+SUMIFS('2017'!P:P,'2017'!AA:AA,"NRO",'2017'!F:F,A201,'2017'!C:C,B201)+SUMIFS('2017'!N:N,'2017'!AA:AA,"NRO",'2017'!F:F,A201,'2017'!D:D,B201)+SUMIFS('2017'!N:N,'2017'!AA:AA,"NRO",'2017'!F:F,A201,'2017'!D:D,B201)+SUMIFS('2017'!O:O,'2017'!AA:AA,"NRO",'2017'!F:F,A201,'2017'!E:E,B201)+SUMIFS('2017'!R:R,'2017'!AA:AA,"NRO",'2017'!F:F,A201,'2017'!E:E,B201), 0)</f>
        <v>0</v>
      </c>
      <c r="AA201" s="7" t="n">
        <f aca="false">IFERROR(Z201/Y201, 0)</f>
        <v>0</v>
      </c>
      <c r="AB201" s="0" t="n">
        <f aca="false">IFERROR(SUMIFS('2017'!$H:$H,'2017'!$C:$C,B201,'2017'!$F:$F,A201,'2017'!AA:AA,"CRO",'2017'!P:P,"&lt;&gt;")+SUMIFS('2017'!$I:$I,'2017'!$D:$D,B201,'2017'!$F:$F,A201,'2017'!AA:AA,"CRO",'2017'!Q:Q,"&lt;&gt;")+SUMIFS('2017'!$J:$J,'2017'!$E:$E,B201,'2017'!$F:$F,A201,'2017'!AA:AA,"CRO",'2017'!R:R,"&lt;&gt;"), 0)</f>
        <v>0</v>
      </c>
      <c r="AC201" s="0" t="n">
        <f aca="false">IFERROR(SUMIFS('2017'!M:M,'2017'!AA:AA,"CRO",'2017'!F:F,A201,'2017'!C:C,B201)+SUMIFS('2017'!P:P,'2017'!AA:AA,"CRO",'2017'!F:F,A201,'2017'!C:C,B201)+SUMIFS('2017'!N:N,'2017'!AA:AA,"CRO",'2017'!F:F,A201,'2017'!D:D,B201)+SUMIFS('2017'!N:N,'2017'!AA:AA,"CRO",'2017'!F:F,A201,'2017'!D:D,B201)+SUMIFS('2017'!O:O,'2017'!AA:AA,"CRO",'2017'!F:F,A201,'2017'!E:E,B201)+SUMIFS('2017'!R:R,'2017'!AA:AA,"CRO",'2017'!F:F,A201,'2017'!E:E,B201), 0)</f>
        <v>0</v>
      </c>
      <c r="AD201" s="0" t="n">
        <f aca="false">IFERROR(AC201/AB201, 0)</f>
        <v>0</v>
      </c>
      <c r="AE201" s="0" t="n">
        <f aca="false">SUM(AH201,AK201,AN201)</f>
        <v>0</v>
      </c>
      <c r="AF201" s="0" t="n">
        <f aca="false">SUM(AI201,AL201,AO201)</f>
        <v>0</v>
      </c>
      <c r="AG201" s="7" t="n">
        <f aca="false">IFERROR(AF201/AE201, 0)</f>
        <v>0</v>
      </c>
      <c r="AH201" s="0" t="n">
        <f aca="false">IFERROR(SUMIFS('2016'!$G:$G,'2016'!F:F,A201,'2016'!C:C,B201,'2016'!D:D,"",'2016'!AA:AA,"JRO",'2016'!L:L,"&lt;&gt;"), 0)</f>
        <v>0</v>
      </c>
      <c r="AI201" s="0" t="n">
        <f aca="false">IFERROR(SUMIFS('2016'!L:L,'2016'!F:F,A201,'2016'!C:C,B201,'2016'!D:D,"",'2016'!AA:AA,"JRO"), 0)</f>
        <v>0</v>
      </c>
      <c r="AJ201" s="7" t="n">
        <f aca="false">IFERROR(AI201/AH201, 0)</f>
        <v>0</v>
      </c>
      <c r="AK201" s="0" t="n">
        <f aca="false">IFERROR(SUMIFS('2016'!$G:$G,'2016'!F:F,A201,'2016'!C:C,B201,'2016'!D:D,"",'2016'!AA:AA,"NRO",'2016'!L:L,"&lt;&gt;"), 0)</f>
        <v>0</v>
      </c>
      <c r="AL201" s="0" t="n">
        <f aca="false">IFERROR(SUMIFS('2016'!L:L,'2016'!F:F,A201,'2016'!C:C,B201,'2016'!D:D,"",'2016'!AA:AA,"NRO"), 0)</f>
        <v>0</v>
      </c>
      <c r="AM201" s="0" t="n">
        <f aca="false">IFERROR(AL201/AK201, 0)</f>
        <v>0</v>
      </c>
      <c r="AN201" s="0" t="n">
        <f aca="false">IFERROR(SUMIFS('2016'!$G:$G,'2016'!F:F,A201,'2016'!C:C,B201,'2016'!D:D,"",'2016'!AA:AA,"CRO",'2016'!L:L,"&lt;&gt;"), 0)</f>
        <v>0</v>
      </c>
      <c r="AO201" s="0" t="n">
        <f aca="false">IFERROR(SUMIFS('2016'!L:L,'2016'!F:F,A201,'2016'!C:C,B201,'2016'!D:D,"",'2016'!AA:AA,"CRO"), 0)</f>
        <v>0</v>
      </c>
      <c r="AP201" s="0" t="n">
        <f aca="false">IFERROR(AO201/AN201, 0)</f>
        <v>0</v>
      </c>
      <c r="AQ201" s="0" t="n">
        <f aca="false">SUM(AT201,AW201,AZ201)</f>
        <v>0</v>
      </c>
      <c r="AR201" s="0" t="n">
        <f aca="false">SUM(AU201,AX201,BA201)</f>
        <v>0</v>
      </c>
      <c r="AS201" s="7" t="n">
        <f aca="false">IFERROR(AR201/AQ201, 0)</f>
        <v>0</v>
      </c>
      <c r="AT201" s="0" t="n">
        <f aca="false">IFERROR(SUMIFS('2015'!$G:$G,'2015'!F:F,A201,'2015'!C:C,B201,'2015'!D:D,"",'2015'!AA:AA,"JRO",'2015'!L:L,"&lt;&gt;"), 0)</f>
        <v>0</v>
      </c>
      <c r="AU201" s="0" t="n">
        <f aca="false">IFERROR(SUMIFS('2015'!L:L,'2015'!F:F,A201,'2015'!C:C,B201,'2015'!D:D,"",'2015'!AA:AA,"JRO"), 0)</f>
        <v>0</v>
      </c>
      <c r="AV201" s="0" t="n">
        <f aca="false">IFERROR(AU201/AT201, 0)</f>
        <v>0</v>
      </c>
      <c r="AW201" s="0" t="n">
        <f aca="false">IFERROR(SUMIFS('2015'!$G:$G,'2015'!F:F,A201,'2015'!C:C,B201,'2015'!D:D,"",'2015'!AA:AA,"NRO",'2015'!L:L,"&lt;&gt;"), 0)</f>
        <v>0</v>
      </c>
      <c r="AX201" s="0" t="n">
        <f aca="false">IFERROR(SUMIFS('2015'!L:L,'2015'!F:F,A201,'2015'!C:C,B201,'2015'!D:D,"",'2015'!AA:AA,"NRO"), 0)</f>
        <v>0</v>
      </c>
      <c r="AY201" s="0" t="n">
        <f aca="false">IFERROR(AX201/AW201, 0)</f>
        <v>0</v>
      </c>
      <c r="AZ201" s="0" t="n">
        <f aca="false">IFERROR(SUMIFS('2015'!$G:$G,'2015'!F:F,A201,'2015'!C:C,B201,'2015'!D:D,"",'2015'!AA:AA,"CRO",'2015'!L:L,"&lt;&gt;"), 0)</f>
        <v>0</v>
      </c>
      <c r="BA201" s="0" t="n">
        <f aca="false">IFERROR(SUMIFS('2015'!L:L,'2015'!F:F,A201,'2015'!C:C,B201,'2015'!D:D,"",'2015'!AA:AA,"CRO"), 0)</f>
        <v>0</v>
      </c>
      <c r="BB201" s="0" t="n">
        <f aca="false">IFERROR(BA201/AZ201, 0)</f>
        <v>0</v>
      </c>
      <c r="BC201" s="0" t="n">
        <f aca="false">SUM(BF201,BI201)</f>
        <v>0</v>
      </c>
      <c r="BD201" s="0" t="n">
        <f aca="false">SUM(BG201,BJ201)</f>
        <v>0</v>
      </c>
      <c r="BE201" s="7" t="n">
        <f aca="false">IFERROR(BD201/BC201, 0)</f>
        <v>0</v>
      </c>
      <c r="BF201" s="0" t="n">
        <f aca="false">IFERROR(SUMIFS('2014'!$G:$G,'2014'!F:F,A201,'2014'!C:C,B201,'2014'!D:D,"",'2014'!AA:AA,"JRO",'2014'!L:L,"&lt;&gt;"), 0)</f>
        <v>0</v>
      </c>
      <c r="BG201" s="0" t="n">
        <f aca="false">IFERROR(SUMIFS('2014'!L:L,'2014'!F:F,A201,'2014'!C:C,B201,'2014'!D:D,"",'2014'!AA:AA,"JRO"), 0)</f>
        <v>0</v>
      </c>
      <c r="BH201" s="7" t="n">
        <f aca="false">IFERROR(BG201/BF201, 0)</f>
        <v>0</v>
      </c>
      <c r="BI201" s="0" t="n">
        <f aca="false">IFERROR(SUMIFS('2014'!$G:$G,'2014'!F:F,A201,'2014'!C:C,B201,'2014'!D:D,"",'2014'!AA:AA,"CRO",'2014'!L:L,"&lt;&gt;"), 0)</f>
        <v>0</v>
      </c>
      <c r="BJ201" s="0" t="n">
        <f aca="false">IFERROR(SUMIFS('2014'!L:L,'2014'!F:F,A201,'2014'!C:C,B201,'2014'!D:D,"",'2014'!AA:AA,"CRO"), 0)</f>
        <v>0</v>
      </c>
      <c r="BK201" s="0" t="n">
        <f aca="false">IFERROR(BJ201/BI201, 0)</f>
        <v>0</v>
      </c>
      <c r="BL201" s="0" t="n">
        <f aca="false">IFERROR(SUMIFS('2013'!$G:$G,'2013'!F:F,A201,'2013'!C:C,B201,'2013'!D:D,"",'2013'!AA:AA,"JRO",'2013'!L:L,"&lt;&gt;"), 0)</f>
        <v>0</v>
      </c>
      <c r="BM201" s="0" t="n">
        <f aca="false">IFERROR(SUMIFS('2013'!L:L,'2013'!F:F,A201,'2013'!C:C,B201,'2013'!D:D,"",'2013'!AA:AA,"JRO"), 0)</f>
        <v>0</v>
      </c>
      <c r="BN201" s="0" t="n">
        <f aca="false">IFERROR(BM201/BL201, 0)</f>
        <v>0</v>
      </c>
      <c r="BO201" s="0" t="n">
        <f aca="false">IFERROR(SUMIFS('2012'!$G:$G,'2012'!F:F,A201,'2012'!C:C,B201,'2012'!D:D,"",'2012'!AA:AA,"JRO",'2012'!L:L,"&lt;&gt;"), 0)</f>
        <v>0</v>
      </c>
      <c r="BP201" s="0" t="n">
        <f aca="false">IFERROR(SUMIFS('2012'!L:L,'2012'!F:F,A201,'2012'!C:C,B201,'2012'!D:D,"",'2012'!AA:AA,"JRO"), 0)</f>
        <v>0</v>
      </c>
      <c r="BQ201" s="0" t="n">
        <f aca="false">IFERROR(BP201/BO201, 0)</f>
        <v>0</v>
      </c>
      <c r="BR201" s="0" t="n">
        <f aca="false">IFERROR(SUMIFS('2011'!$G:$G,'2011'!F:F,A201,'2011'!C:C,B201,'2011'!D:D,"",'2011'!AA:AA,"JRO",'2011'!L:L,"&lt;&gt;"), 0)</f>
        <v>0</v>
      </c>
      <c r="BS201" s="0" t="n">
        <f aca="false">IFERROR(SUMIFS('2011'!L:L,'2011'!F:F,A201,'2011'!C:C,B201,'2011'!D:D,"",'2011'!AA:AA,"JRO"), 0)</f>
        <v>0</v>
      </c>
      <c r="BT201" s="7" t="n">
        <f aca="false">IFERROR(BS201/BR201, 0)</f>
        <v>0</v>
      </c>
      <c r="BU201" s="0" t="n">
        <f aca="false">IFERROR(SUMIFS('2010'!$G:$G,'2010'!F:F,A201,'2010'!C:C,B201,'2010'!D:D,"",'2010'!AA:AA,"JRO",'2010'!L:L,"&lt;&gt;"), 0)</f>
        <v>0</v>
      </c>
      <c r="BV201" s="0" t="n">
        <f aca="false">IFERROR(SUMIFS('2010'!L:L,'2010'!F:F,A201,'2010'!C:C,B201,'2010'!D:D,"",'2010'!AA:AA,"JRO"), 0)</f>
        <v>0</v>
      </c>
      <c r="BW201" s="7" t="n">
        <f aca="false">IFERROR(BV201/BU201, 0)</f>
        <v>0</v>
      </c>
      <c r="BX201" s="0" t="n">
        <f aca="false">IFERROR(SUMIFS('2009'!$G:$G,'2009'!F:F,A201,'2009'!C:C,B201,'2009'!D:D,"",'2009'!AA:AA,"JRO",'2009'!L:L,"&lt;&gt;"), 0)</f>
        <v>0</v>
      </c>
      <c r="BY201" s="0" t="n">
        <f aca="false">IFERROR(SUMIFS('2009'!L:L,'2009'!F:F,A201,'2009'!C:C,B201,'2009'!D:D,"",'2009'!AA:AA,"JRO"), 0)</f>
        <v>0</v>
      </c>
      <c r="BZ201" s="7" t="n">
        <f aca="false">IFERROR(BY201/BX201, 0)</f>
        <v>0</v>
      </c>
    </row>
    <row r="202" customFormat="false" ht="15" hidden="false" customHeight="false" outlineLevel="0" collapsed="false">
      <c r="A202" s="0" t="s">
        <v>99</v>
      </c>
      <c r="B202" s="13" t="s">
        <v>71</v>
      </c>
      <c r="C202" s="56" t="n">
        <f aca="false">IFERROR(AVERAGEIFS(I202:BZ202,I$2:BZ$2,"JRO escorts per deportee",I202:BZ202,"&lt;&gt;0"), 0)</f>
        <v>0</v>
      </c>
      <c r="D202" s="13" t="n">
        <f aca="false">IFERROR(AVERAGEIFS(I202:BZ202,I$2:BZ$2,"NRO escorts per deportee",I202:BZ202,"&lt;&gt;0"), 0)</f>
        <v>0</v>
      </c>
      <c r="E202" s="13" t="n">
        <f aca="false">IFERROR(AVERAGEIFS(I202:BZ202,I$2:BZ$2,"CRO escorts per deportee",I202:BZ202,"&lt;&gt;0"), 0)</f>
        <v>0</v>
      </c>
      <c r="G202" s="0" t="n">
        <f aca="false">SUM(J202,M202,P202)</f>
        <v>0</v>
      </c>
      <c r="H202" s="0" t="n">
        <f aca="false">SUM(K202,N202,Q202)</f>
        <v>0</v>
      </c>
      <c r="I202" s="7" t="n">
        <f aca="false">IFERROR(H202/G202, 0)</f>
        <v>0</v>
      </c>
      <c r="J202" s="0" t="n">
        <f aca="false">IFERROR(SUMIFS('2018'!$H:$H,'2018'!$C:$C,B202,'2018'!$F:$F,A202,'2018'!AA:AA,"JRO",'2018'!P:P,"&lt;&gt;")+SUMIFS('2018'!$I:$I,'2018'!$D:$D,B202,'2018'!$F:$F,A202,'2018'!AA:AA,"JRO",'2018'!Q:Q,"&lt;&gt;")+SUMIFS('2018'!$J:$J,'2018'!$E:$E,B202,'2018'!$F:$F,A202,'2018'!AA:AA,"JRO",'2018'!R:R,"&lt;&gt;"), 0)</f>
        <v>0</v>
      </c>
      <c r="K202" s="0" t="n">
        <f aca="false">IFERROR(SUMIFS('2018'!M:M,'2018'!AA:AA,"JRO",'2018'!F:F,A202,'2018'!C:C,B202)+SUMIFS('2018'!P:P,'2018'!AA:AA,"JRO",'2018'!F:F,A202,'2018'!C:C,B202)+SUMIFS('2018'!N:N,'2018'!AA:AA,"JRO",'2018'!F:F,A202,'2018'!D:D,B202)+SUMIFS('2018'!N:N,'2018'!AA:AA,"JRO",'2018'!F:F,A202,'2018'!D:D,B202)+SUMIFS('2018'!O:O,'2018'!AA:AA,"JRO",'2018'!F:F,A202,'2018'!E:E,B202)+SUMIFS('2018'!R:R,'2018'!AA:AA,"JRO",'2018'!F:F,A202,'2018'!E:E,B202), 0)</f>
        <v>0</v>
      </c>
      <c r="L202" s="7" t="n">
        <f aca="false">IFERROR(K202/J202, 0)</f>
        <v>0</v>
      </c>
      <c r="M202" s="0" t="n">
        <f aca="false">IFERROR(SUMIFS('2018'!$H:$H,'2018'!$C:$C,B202,'2018'!$F:$F,A202,'2018'!AA:AA,"NRO",'2018'!P:P,"&lt;&gt;")+SUMIFS('2018'!$I:$I,'2018'!$D:$D,B202,'2018'!$F:$F,A202,'2018'!AA:AA,"NRO",'2018'!Q:Q,"&lt;&gt;")+SUMIFS('2018'!$J:$J,'2018'!$E:$E,B202,'2018'!$F:$F,A202,'2018'!AA:AA,"NRO",'2018'!R:R,"&lt;&gt;"), 0)</f>
        <v>0</v>
      </c>
      <c r="N202" s="0" t="n">
        <f aca="false">IFERROR(SUMIFS('2018'!M:M,'2018'!AA:AA,"NRO",'2018'!F:F,A202,'2018'!C:C,B202)+SUMIFS('2018'!P:P,'2018'!AA:AA,"NRO",'2018'!F:F,A202,'2018'!C:C,B202)+SUMIFS('2018'!N:N,'2018'!AA:AA,"NRO",'2018'!F:F,A202,'2018'!D:D,B202)+SUMIFS('2018'!N:N,'2018'!AA:AA,"NRO",'2018'!F:F,A202,'2018'!D:D,B202)+SUMIFS('2018'!O:O,'2018'!AA:AA,"NRO",'2018'!F:F,A202,'2018'!E:E,B202)+SUMIFS('2018'!R:R,'2018'!AA:AA,"NRO",'2018'!F:F,A202,'2018'!E:E,B202), 0)</f>
        <v>0</v>
      </c>
      <c r="O202" s="7" t="n">
        <f aca="false">IFERROR(N202/M202, 0)</f>
        <v>0</v>
      </c>
      <c r="P202" s="0" t="n">
        <f aca="false">IFERROR(SUMIFS('2018'!$H:$H,'2018'!$C:$C,B202,'2018'!$F:$F,A202,'2018'!AA:AA,"CRO")+SUMIFS('2018'!$I:$I,'2018'!$D:$D,B202,'2018'!$F:$F,A202,'2018'!AA:AA,"CRO")+SUMIFS('2018'!$J:$J,'2018'!$E:$E,B202,'2018'!$F:$F,A202,'2018'!AA:AA,"CRO"), 0)</f>
        <v>0</v>
      </c>
      <c r="Q202" s="0" t="n">
        <f aca="false">IFERROR(SUMIFS('2018'!M:M,'2018'!AA:AA,"CRO",'2018'!F:F,A202,'2018'!C:C,B202)+SUMIFS('2018'!P:P,'2018'!AA:AA,"CRO",'2018'!F:F,A202,'2018'!C:C,B202)+SUMIFS('2018'!N:N,'2018'!AA:AA,"CRO",'2018'!F:F,A202,'2018'!D:D,B202)+SUMIFS('2018'!N:N,'2018'!AA:AA,"CRO",'2018'!F:F,A202,'2018'!D:D,B202)+SUMIFS('2018'!O:O,'2018'!AA:AA,"CRO",'2018'!F:F,A202,'2018'!E:E,B202)+SUMIFS('2018'!R:R,'2018'!AA:AA,"CRO",'2018'!F:F,A202,'2018'!E:E,B202), 0)</f>
        <v>0</v>
      </c>
      <c r="R202" s="7" t="n">
        <f aca="false">IFERROR(Q202/P202, 0)</f>
        <v>0</v>
      </c>
      <c r="S202" s="7" t="n">
        <f aca="false">SUM(V202,Y202,AB202)</f>
        <v>0</v>
      </c>
      <c r="T202" s="7" t="n">
        <f aca="false">SUM(W202,Z202,AC202)</f>
        <v>0</v>
      </c>
      <c r="U202" s="7" t="n">
        <f aca="false">IFERROR(T202/S202, 0)</f>
        <v>0</v>
      </c>
      <c r="V202" s="0" t="n">
        <f aca="false">SUMIFS('2017'!$H:$H,'2017'!$C:$C,B202,'2017'!$F:$F,A202,'2017'!AA:AA,"JRO",'2017'!P:P,"&lt;&gt;")+SUMIFS('2017'!$I:$I,'2017'!$D:$D,B202,'2017'!$F:$F,A202,'2017'!AA:AA,"JRO",'2017'!Q:Q,"&lt;&gt;")+SUMIFS('2017'!$J:$J,'2017'!$E:$E,B202,'2017'!$F:$F,A202,'2017'!AA:AA,"JRO",'2017'!R:R,"&lt;&gt;")</f>
        <v>0</v>
      </c>
      <c r="W202" s="0" t="n">
        <f aca="false">IFERROR(SUMIFS('2017'!M:M,'2017'!AA:AA,"JRO",'2017'!F:F,A202,'2017'!C:C,B202)+SUMIFS('2017'!P:P,'2017'!AA:AA,"JRO",'2017'!F:F,A202,'2017'!C:C,B202)+SUMIFS('2017'!N:N,'2017'!AA:AA,"JRO",'2017'!F:F,A202,'2017'!D:D,B202)+SUMIFS('2017'!N:N,'2017'!AA:AA,"JRO",'2017'!F:F,A202,'2017'!D:D,B202)+SUMIFS('2017'!O:O,'2017'!AA:AA,"JRO",'2017'!F:F,A202,'2017'!E:E,B202)+SUMIFS('2017'!R:R,'2017'!AA:AA,"JRO",'2017'!F:F,A202,'2017'!E:E,B202), 0)</f>
        <v>0</v>
      </c>
      <c r="X202" s="7" t="n">
        <f aca="false">IFERROR(W202/V202, 0)</f>
        <v>0</v>
      </c>
      <c r="Y202" s="0" t="n">
        <f aca="false">IFERROR(SUMIFS('2017'!$H:$H,'2017'!$C:$C,B202,'2017'!$F:$F,A202,'2017'!AA:AA,"NRO",'2017'!P:P,"&lt;&gt;")+SUMIFS('2017'!$I:$I,'2017'!$D:$D,B202,'2017'!$F:$F,A202,'2017'!AA:AA,"NRO",'2017'!Q:Q,"&lt;&gt;")+SUMIFS('2017'!$J:$J,'2017'!$E:$E,B202,'2017'!$F:$F,A202,'2017'!AA:AA,"NRO",'2017'!R:R,"&lt;&gt;"), 0)</f>
        <v>0</v>
      </c>
      <c r="Z202" s="0" t="n">
        <f aca="false">IFERROR(SUMIFS('2017'!M:M,'2017'!AA:AA,"NRO",'2017'!F:F,A202,'2017'!C:C,B202)+SUMIFS('2017'!P:P,'2017'!AA:AA,"NRO",'2017'!F:F,A202,'2017'!C:C,B202)+SUMIFS('2017'!N:N,'2017'!AA:AA,"NRO",'2017'!F:F,A202,'2017'!D:D,B202)+SUMIFS('2017'!N:N,'2017'!AA:AA,"NRO",'2017'!F:F,A202,'2017'!D:D,B202)+SUMIFS('2017'!O:O,'2017'!AA:AA,"NRO",'2017'!F:F,A202,'2017'!E:E,B202)+SUMIFS('2017'!R:R,'2017'!AA:AA,"NRO",'2017'!F:F,A202,'2017'!E:E,B202), 0)</f>
        <v>0</v>
      </c>
      <c r="AA202" s="7" t="n">
        <f aca="false">IFERROR(Z202/Y202, 0)</f>
        <v>0</v>
      </c>
      <c r="AB202" s="0" t="n">
        <f aca="false">IFERROR(SUMIFS('2017'!$H:$H,'2017'!$C:$C,B202,'2017'!$F:$F,A202,'2017'!AA:AA,"CRO",'2017'!P:P,"&lt;&gt;")+SUMIFS('2017'!$I:$I,'2017'!$D:$D,B202,'2017'!$F:$F,A202,'2017'!AA:AA,"CRO",'2017'!Q:Q,"&lt;&gt;")+SUMIFS('2017'!$J:$J,'2017'!$E:$E,B202,'2017'!$F:$F,A202,'2017'!AA:AA,"CRO",'2017'!R:R,"&lt;&gt;"), 0)</f>
        <v>0</v>
      </c>
      <c r="AC202" s="0" t="n">
        <f aca="false">IFERROR(SUMIFS('2017'!M:M,'2017'!AA:AA,"CRO",'2017'!F:F,A202,'2017'!C:C,B202)+SUMIFS('2017'!P:P,'2017'!AA:AA,"CRO",'2017'!F:F,A202,'2017'!C:C,B202)+SUMIFS('2017'!N:N,'2017'!AA:AA,"CRO",'2017'!F:F,A202,'2017'!D:D,B202)+SUMIFS('2017'!N:N,'2017'!AA:AA,"CRO",'2017'!F:F,A202,'2017'!D:D,B202)+SUMIFS('2017'!O:O,'2017'!AA:AA,"CRO",'2017'!F:F,A202,'2017'!E:E,B202)+SUMIFS('2017'!R:R,'2017'!AA:AA,"CRO",'2017'!F:F,A202,'2017'!E:E,B202), 0)</f>
        <v>0</v>
      </c>
      <c r="AD202" s="0" t="n">
        <f aca="false">IFERROR(AC202/AB202, 0)</f>
        <v>0</v>
      </c>
      <c r="AE202" s="0" t="n">
        <f aca="false">SUM(AH202,AK202,AN202)</f>
        <v>0</v>
      </c>
      <c r="AF202" s="0" t="n">
        <f aca="false">SUM(AI202,AL202,AO202)</f>
        <v>0</v>
      </c>
      <c r="AG202" s="7" t="n">
        <f aca="false">IFERROR(AF202/AE202, 0)</f>
        <v>0</v>
      </c>
      <c r="AH202" s="0" t="n">
        <f aca="false">IFERROR(SUMIFS('2016'!$G:$G,'2016'!F:F,A202,'2016'!C:C,B202,'2016'!D:D,"",'2016'!AA:AA,"JRO",'2016'!L:L,"&lt;&gt;"), 0)</f>
        <v>0</v>
      </c>
      <c r="AI202" s="0" t="n">
        <f aca="false">IFERROR(SUMIFS('2016'!L:L,'2016'!F:F,A202,'2016'!C:C,B202,'2016'!D:D,"",'2016'!AA:AA,"JRO"), 0)</f>
        <v>0</v>
      </c>
      <c r="AJ202" s="7" t="n">
        <f aca="false">IFERROR(AI202/AH202, 0)</f>
        <v>0</v>
      </c>
      <c r="AK202" s="0" t="n">
        <f aca="false">IFERROR(SUMIFS('2016'!$G:$G,'2016'!F:F,A202,'2016'!C:C,B202,'2016'!D:D,"",'2016'!AA:AA,"NRO",'2016'!L:L,"&lt;&gt;"), 0)</f>
        <v>0</v>
      </c>
      <c r="AL202" s="0" t="n">
        <f aca="false">IFERROR(SUMIFS('2016'!L:L,'2016'!F:F,A202,'2016'!C:C,B202,'2016'!D:D,"",'2016'!AA:AA,"NRO"), 0)</f>
        <v>0</v>
      </c>
      <c r="AM202" s="0" t="n">
        <f aca="false">IFERROR(AL202/AK202, 0)</f>
        <v>0</v>
      </c>
      <c r="AN202" s="0" t="n">
        <f aca="false">IFERROR(SUMIFS('2016'!$G:$G,'2016'!F:F,A202,'2016'!C:C,B202,'2016'!D:D,"",'2016'!AA:AA,"CRO",'2016'!L:L,"&lt;&gt;"), 0)</f>
        <v>0</v>
      </c>
      <c r="AO202" s="0" t="n">
        <f aca="false">IFERROR(SUMIFS('2016'!L:L,'2016'!F:F,A202,'2016'!C:C,B202,'2016'!D:D,"",'2016'!AA:AA,"CRO"), 0)</f>
        <v>0</v>
      </c>
      <c r="AP202" s="0" t="n">
        <f aca="false">IFERROR(AO202/AN202, 0)</f>
        <v>0</v>
      </c>
      <c r="AQ202" s="0" t="n">
        <f aca="false">SUM(AT202,AW202,AZ202)</f>
        <v>0</v>
      </c>
      <c r="AR202" s="0" t="n">
        <f aca="false">SUM(AU202,AX202,BA202)</f>
        <v>0</v>
      </c>
      <c r="AS202" s="7" t="n">
        <f aca="false">IFERROR(AR202/AQ202, 0)</f>
        <v>0</v>
      </c>
      <c r="AT202" s="0" t="n">
        <f aca="false">IFERROR(SUMIFS('2015'!$G:$G,'2015'!F:F,A202,'2015'!C:C,B202,'2015'!D:D,"",'2015'!AA:AA,"JRO",'2015'!L:L,"&lt;&gt;"), 0)</f>
        <v>0</v>
      </c>
      <c r="AU202" s="0" t="n">
        <f aca="false">IFERROR(SUMIFS('2015'!L:L,'2015'!F:F,A202,'2015'!C:C,B202,'2015'!D:D,"",'2015'!AA:AA,"JRO"), 0)</f>
        <v>0</v>
      </c>
      <c r="AV202" s="0" t="n">
        <f aca="false">IFERROR(AU202/AT202, 0)</f>
        <v>0</v>
      </c>
      <c r="AW202" s="0" t="n">
        <f aca="false">IFERROR(SUMIFS('2015'!$G:$G,'2015'!F:F,A202,'2015'!C:C,B202,'2015'!D:D,"",'2015'!AA:AA,"NRO",'2015'!L:L,"&lt;&gt;"), 0)</f>
        <v>0</v>
      </c>
      <c r="AX202" s="0" t="n">
        <f aca="false">IFERROR(SUMIFS('2015'!L:L,'2015'!F:F,A202,'2015'!C:C,B202,'2015'!D:D,"",'2015'!AA:AA,"NRO"), 0)</f>
        <v>0</v>
      </c>
      <c r="AY202" s="0" t="n">
        <f aca="false">IFERROR(AX202/AW202, 0)</f>
        <v>0</v>
      </c>
      <c r="AZ202" s="0" t="n">
        <f aca="false">IFERROR(SUMIFS('2015'!$G:$G,'2015'!F:F,A202,'2015'!C:C,B202,'2015'!D:D,"",'2015'!AA:AA,"CRO",'2015'!L:L,"&lt;&gt;"), 0)</f>
        <v>0</v>
      </c>
      <c r="BA202" s="0" t="n">
        <f aca="false">IFERROR(SUMIFS('2015'!L:L,'2015'!F:F,A202,'2015'!C:C,B202,'2015'!D:D,"",'2015'!AA:AA,"CRO"), 0)</f>
        <v>0</v>
      </c>
      <c r="BB202" s="0" t="n">
        <f aca="false">IFERROR(BA202/AZ202, 0)</f>
        <v>0</v>
      </c>
      <c r="BC202" s="0" t="n">
        <f aca="false">SUM(BF202,BI202)</f>
        <v>0</v>
      </c>
      <c r="BD202" s="0" t="n">
        <f aca="false">SUM(BG202,BJ202)</f>
        <v>0</v>
      </c>
      <c r="BE202" s="7" t="n">
        <f aca="false">IFERROR(BD202/BC202, 0)</f>
        <v>0</v>
      </c>
      <c r="BF202" s="0" t="n">
        <f aca="false">IFERROR(SUMIFS('2014'!$G:$G,'2014'!F:F,A202,'2014'!C:C,B202,'2014'!D:D,"",'2014'!AA:AA,"JRO",'2014'!L:L,"&lt;&gt;"), 0)</f>
        <v>0</v>
      </c>
      <c r="BG202" s="0" t="n">
        <f aca="false">IFERROR(SUMIFS('2014'!L:L,'2014'!F:F,A202,'2014'!C:C,B202,'2014'!D:D,"",'2014'!AA:AA,"JRO"), 0)</f>
        <v>0</v>
      </c>
      <c r="BH202" s="7" t="n">
        <f aca="false">IFERROR(BG202/BF202, 0)</f>
        <v>0</v>
      </c>
      <c r="BI202" s="0" t="n">
        <f aca="false">IFERROR(SUMIFS('2014'!$G:$G,'2014'!F:F,A202,'2014'!C:C,B202,'2014'!D:D,"",'2014'!AA:AA,"CRO",'2014'!L:L,"&lt;&gt;"), 0)</f>
        <v>0</v>
      </c>
      <c r="BJ202" s="0" t="n">
        <f aca="false">IFERROR(SUMIFS('2014'!L:L,'2014'!F:F,A202,'2014'!C:C,B202,'2014'!D:D,"",'2014'!AA:AA,"CRO"), 0)</f>
        <v>0</v>
      </c>
      <c r="BK202" s="0" t="n">
        <f aca="false">IFERROR(BJ202/BI202, 0)</f>
        <v>0</v>
      </c>
      <c r="BL202" s="0" t="n">
        <f aca="false">IFERROR(SUMIFS('2013'!$G:$G,'2013'!F:F,A202,'2013'!C:C,B202,'2013'!D:D,"",'2013'!AA:AA,"JRO",'2013'!L:L,"&lt;&gt;"), 0)</f>
        <v>0</v>
      </c>
      <c r="BM202" s="0" t="n">
        <f aca="false">IFERROR(SUMIFS('2013'!L:L,'2013'!F:F,A202,'2013'!C:C,B202,'2013'!D:D,"",'2013'!AA:AA,"JRO"), 0)</f>
        <v>0</v>
      </c>
      <c r="BN202" s="0" t="n">
        <f aca="false">IFERROR(BM202/BL202, 0)</f>
        <v>0</v>
      </c>
      <c r="BO202" s="0" t="n">
        <f aca="false">IFERROR(SUMIFS('2012'!$G:$G,'2012'!F:F,A202,'2012'!C:C,B202,'2012'!D:D,"",'2012'!AA:AA,"JRO",'2012'!L:L,"&lt;&gt;"), 0)</f>
        <v>0</v>
      </c>
      <c r="BP202" s="0" t="n">
        <f aca="false">IFERROR(SUMIFS('2012'!L:L,'2012'!F:F,A202,'2012'!C:C,B202,'2012'!D:D,"",'2012'!AA:AA,"JRO"), 0)</f>
        <v>0</v>
      </c>
      <c r="BQ202" s="0" t="n">
        <f aca="false">IFERROR(BP202/BO202, 0)</f>
        <v>0</v>
      </c>
      <c r="BR202" s="0" t="n">
        <f aca="false">IFERROR(SUMIFS('2011'!$G:$G,'2011'!F:F,A202,'2011'!C:C,B202,'2011'!D:D,"",'2011'!AA:AA,"JRO",'2011'!L:L,"&lt;&gt;"), 0)</f>
        <v>0</v>
      </c>
      <c r="BS202" s="0" t="n">
        <f aca="false">IFERROR(SUMIFS('2011'!L:L,'2011'!F:F,A202,'2011'!C:C,B202,'2011'!D:D,"",'2011'!AA:AA,"JRO"), 0)</f>
        <v>0</v>
      </c>
      <c r="BT202" s="7" t="n">
        <f aca="false">IFERROR(BS202/BR202, 0)</f>
        <v>0</v>
      </c>
      <c r="BU202" s="0" t="n">
        <f aca="false">IFERROR(SUMIFS('2010'!$G:$G,'2010'!F:F,A202,'2010'!C:C,B202,'2010'!D:D,"",'2010'!AA:AA,"JRO",'2010'!L:L,"&lt;&gt;"), 0)</f>
        <v>0</v>
      </c>
      <c r="BV202" s="0" t="n">
        <f aca="false">IFERROR(SUMIFS('2010'!L:L,'2010'!F:F,A202,'2010'!C:C,B202,'2010'!D:D,"",'2010'!AA:AA,"JRO"), 0)</f>
        <v>0</v>
      </c>
      <c r="BW202" s="7" t="n">
        <f aca="false">IFERROR(BV202/BU202, 0)</f>
        <v>0</v>
      </c>
      <c r="BX202" s="0" t="n">
        <f aca="false">IFERROR(SUMIFS('2009'!$G:$G,'2009'!F:F,A202,'2009'!C:C,B202,'2009'!D:D,"",'2009'!AA:AA,"JRO",'2009'!L:L,"&lt;&gt;"), 0)</f>
        <v>0</v>
      </c>
      <c r="BY202" s="0" t="n">
        <f aca="false">IFERROR(SUMIFS('2009'!L:L,'2009'!F:F,A202,'2009'!C:C,B202,'2009'!D:D,"",'2009'!AA:AA,"JRO"), 0)</f>
        <v>0</v>
      </c>
      <c r="BZ202" s="7" t="n">
        <f aca="false">IFERROR(BY202/BX202, 0)</f>
        <v>0</v>
      </c>
    </row>
    <row r="203" customFormat="false" ht="15" hidden="false" customHeight="false" outlineLevel="0" collapsed="false">
      <c r="A203" s="0" t="s">
        <v>99</v>
      </c>
      <c r="B203" s="17" t="s">
        <v>53</v>
      </c>
      <c r="C203" s="56" t="n">
        <f aca="false">IFERROR(AVERAGEIFS(I203:BZ203,I$2:BZ$2,"JRO escorts per deportee",I203:BZ203,"&lt;&gt;0"), 0)</f>
        <v>2.76917748917749</v>
      </c>
      <c r="D203" s="13" t="n">
        <f aca="false">IFERROR(AVERAGEIFS(I203:BZ203,I$2:BZ$2,"NRO escorts per deportee",I203:BZ203,"&lt;&gt;0"), 0)</f>
        <v>0</v>
      </c>
      <c r="E203" s="13" t="n">
        <f aca="false">IFERROR(AVERAGEIFS(I203:BZ203,I$2:BZ$2,"CRO escorts per deportee",I203:BZ203,"&lt;&gt;0"), 0)</f>
        <v>0</v>
      </c>
      <c r="G203" s="0" t="n">
        <f aca="false">SUM(J203,M203,P203)</f>
        <v>7</v>
      </c>
      <c r="H203" s="0" t="n">
        <f aca="false">SUM(K203,N203,Q203)</f>
        <v>15</v>
      </c>
      <c r="I203" s="7" t="n">
        <f aca="false">IFERROR(H203/G203, 0)</f>
        <v>2.14285714285714</v>
      </c>
      <c r="J203" s="0" t="n">
        <f aca="false">IFERROR(SUMIFS('2018'!$H:$H,'2018'!$C:$C,B203,'2018'!$F:$F,A203,'2018'!AA:AA,"JRO",'2018'!P:P,"&lt;&gt;")+SUMIFS('2018'!$I:$I,'2018'!$D:$D,B203,'2018'!$F:$F,A203,'2018'!AA:AA,"JRO",'2018'!Q:Q,"&lt;&gt;")+SUMIFS('2018'!$J:$J,'2018'!$E:$E,B203,'2018'!$F:$F,A203,'2018'!AA:AA,"JRO",'2018'!R:R,"&lt;&gt;"), 0)</f>
        <v>7</v>
      </c>
      <c r="K203" s="0" t="n">
        <f aca="false">IFERROR(SUMIFS('2018'!M:M,'2018'!AA:AA,"JRO",'2018'!F:F,A203,'2018'!C:C,B203)+SUMIFS('2018'!P:P,'2018'!AA:AA,"JRO",'2018'!F:F,A203,'2018'!C:C,B203)+SUMIFS('2018'!N:N,'2018'!AA:AA,"JRO",'2018'!F:F,A203,'2018'!D:D,B203)+SUMIFS('2018'!N:N,'2018'!AA:AA,"JRO",'2018'!F:F,A203,'2018'!D:D,B203)+SUMIFS('2018'!O:O,'2018'!AA:AA,"JRO",'2018'!F:F,A203,'2018'!E:E,B203)+SUMIFS('2018'!R:R,'2018'!AA:AA,"JRO",'2018'!F:F,A203,'2018'!E:E,B203), 0)</f>
        <v>15</v>
      </c>
      <c r="L203" s="7" t="n">
        <f aca="false">IFERROR(K203/J203, 0)</f>
        <v>2.14285714285714</v>
      </c>
      <c r="M203" s="0" t="n">
        <f aca="false">IFERROR(SUMIFS('2018'!$H:$H,'2018'!$C:$C,B203,'2018'!$F:$F,A203,'2018'!AA:AA,"NRO",'2018'!P:P,"&lt;&gt;")+SUMIFS('2018'!$I:$I,'2018'!$D:$D,B203,'2018'!$F:$F,A203,'2018'!AA:AA,"NRO",'2018'!Q:Q,"&lt;&gt;")+SUMIFS('2018'!$J:$J,'2018'!$E:$E,B203,'2018'!$F:$F,A203,'2018'!AA:AA,"NRO",'2018'!R:R,"&lt;&gt;"), 0)</f>
        <v>0</v>
      </c>
      <c r="N203" s="0" t="n">
        <f aca="false">IFERROR(SUMIFS('2018'!M:M,'2018'!AA:AA,"NRO",'2018'!F:F,A203,'2018'!C:C,B203)+SUMIFS('2018'!P:P,'2018'!AA:AA,"NRO",'2018'!F:F,A203,'2018'!C:C,B203)+SUMIFS('2018'!N:N,'2018'!AA:AA,"NRO",'2018'!F:F,A203,'2018'!D:D,B203)+SUMIFS('2018'!N:N,'2018'!AA:AA,"NRO",'2018'!F:F,A203,'2018'!D:D,B203)+SUMIFS('2018'!O:O,'2018'!AA:AA,"NRO",'2018'!F:F,A203,'2018'!E:E,B203)+SUMIFS('2018'!R:R,'2018'!AA:AA,"NRO",'2018'!F:F,A203,'2018'!E:E,B203), 0)</f>
        <v>0</v>
      </c>
      <c r="O203" s="7" t="n">
        <f aca="false">IFERROR(N203/M203, 0)</f>
        <v>0</v>
      </c>
      <c r="P203" s="0" t="n">
        <f aca="false">IFERROR(SUMIFS('2018'!$H:$H,'2018'!$C:$C,B203,'2018'!$F:$F,A203,'2018'!AA:AA,"CRO")+SUMIFS('2018'!$I:$I,'2018'!$D:$D,B203,'2018'!$F:$F,A203,'2018'!AA:AA,"CRO")+SUMIFS('2018'!$J:$J,'2018'!$E:$E,B203,'2018'!$F:$F,A203,'2018'!AA:AA,"CRO"), 0)</f>
        <v>0</v>
      </c>
      <c r="Q203" s="0" t="n">
        <f aca="false">IFERROR(SUMIFS('2018'!M:M,'2018'!AA:AA,"CRO",'2018'!F:F,A203,'2018'!C:C,B203)+SUMIFS('2018'!P:P,'2018'!AA:AA,"CRO",'2018'!F:F,A203,'2018'!C:C,B203)+SUMIFS('2018'!N:N,'2018'!AA:AA,"CRO",'2018'!F:F,A203,'2018'!D:D,B203)+SUMIFS('2018'!N:N,'2018'!AA:AA,"CRO",'2018'!F:F,A203,'2018'!D:D,B203)+SUMIFS('2018'!O:O,'2018'!AA:AA,"CRO",'2018'!F:F,A203,'2018'!E:E,B203)+SUMIFS('2018'!R:R,'2018'!AA:AA,"CRO",'2018'!F:F,A203,'2018'!E:E,B203), 0)</f>
        <v>0</v>
      </c>
      <c r="R203" s="7" t="n">
        <f aca="false">IFERROR(Q203/P203, 0)</f>
        <v>0</v>
      </c>
      <c r="S203" s="7" t="n">
        <f aca="false">SUM(V203,Y203,AB203)</f>
        <v>1</v>
      </c>
      <c r="T203" s="7" t="n">
        <f aca="false">SUM(W203,Z203,AC203)</f>
        <v>0</v>
      </c>
      <c r="U203" s="7" t="n">
        <f aca="false">IFERROR(T203/S203, 0)</f>
        <v>0</v>
      </c>
      <c r="V203" s="0" t="n">
        <f aca="false">SUMIFS('2017'!$H:$H,'2017'!$C:$C,B203,'2017'!$F:$F,A203,'2017'!AA:AA,"JRO",'2017'!P:P,"&lt;&gt;")+SUMIFS('2017'!$I:$I,'2017'!$D:$D,B203,'2017'!$F:$F,A203,'2017'!AA:AA,"JRO",'2017'!Q:Q,"&lt;&gt;")+SUMIFS('2017'!$J:$J,'2017'!$E:$E,B203,'2017'!$F:$F,A203,'2017'!AA:AA,"JRO",'2017'!R:R,"&lt;&gt;")</f>
        <v>1</v>
      </c>
      <c r="W203" s="0" t="n">
        <f aca="false">IFERROR(SUMIFS('2017'!M:M,'2017'!AA:AA,"JRO",'2017'!F:F,A203,'2017'!C:C,B203)+SUMIFS('2017'!P:P,'2017'!AA:AA,"JRO",'2017'!F:F,A203,'2017'!C:C,B203)+SUMIFS('2017'!N:N,'2017'!AA:AA,"JRO",'2017'!F:F,A203,'2017'!D:D,B203)+SUMIFS('2017'!N:N,'2017'!AA:AA,"JRO",'2017'!F:F,A203,'2017'!D:D,B203)+SUMIFS('2017'!O:O,'2017'!AA:AA,"JRO",'2017'!F:F,A203,'2017'!E:E,B203)+SUMIFS('2017'!R:R,'2017'!AA:AA,"JRO",'2017'!F:F,A203,'2017'!E:E,B203), 0)</f>
        <v>0</v>
      </c>
      <c r="X203" s="7" t="n">
        <f aca="false">IFERROR(W203/V203, 0)</f>
        <v>0</v>
      </c>
      <c r="Y203" s="0" t="n">
        <f aca="false">IFERROR(SUMIFS('2017'!$H:$H,'2017'!$C:$C,B203,'2017'!$F:$F,A203,'2017'!AA:AA,"NRO",'2017'!P:P,"&lt;&gt;")+SUMIFS('2017'!$I:$I,'2017'!$D:$D,B203,'2017'!$F:$F,A203,'2017'!AA:AA,"NRO",'2017'!Q:Q,"&lt;&gt;")+SUMIFS('2017'!$J:$J,'2017'!$E:$E,B203,'2017'!$F:$F,A203,'2017'!AA:AA,"NRO",'2017'!R:R,"&lt;&gt;"), 0)</f>
        <v>0</v>
      </c>
      <c r="Z203" s="0" t="n">
        <f aca="false">IFERROR(SUMIFS('2017'!M:M,'2017'!AA:AA,"NRO",'2017'!F:F,A203,'2017'!C:C,B203)+SUMIFS('2017'!P:P,'2017'!AA:AA,"NRO",'2017'!F:F,A203,'2017'!C:C,B203)+SUMIFS('2017'!N:N,'2017'!AA:AA,"NRO",'2017'!F:F,A203,'2017'!D:D,B203)+SUMIFS('2017'!N:N,'2017'!AA:AA,"NRO",'2017'!F:F,A203,'2017'!D:D,B203)+SUMIFS('2017'!O:O,'2017'!AA:AA,"NRO",'2017'!F:F,A203,'2017'!E:E,B203)+SUMIFS('2017'!R:R,'2017'!AA:AA,"NRO",'2017'!F:F,A203,'2017'!E:E,B203), 0)</f>
        <v>0</v>
      </c>
      <c r="AA203" s="7" t="n">
        <f aca="false">IFERROR(Z203/Y203, 0)</f>
        <v>0</v>
      </c>
      <c r="AB203" s="0" t="n">
        <f aca="false">IFERROR(SUMIFS('2017'!$H:$H,'2017'!$C:$C,B203,'2017'!$F:$F,A203,'2017'!AA:AA,"CRO",'2017'!P:P,"&lt;&gt;")+SUMIFS('2017'!$I:$I,'2017'!$D:$D,B203,'2017'!$F:$F,A203,'2017'!AA:AA,"CRO",'2017'!Q:Q,"&lt;&gt;")+SUMIFS('2017'!$J:$J,'2017'!$E:$E,B203,'2017'!$F:$F,A203,'2017'!AA:AA,"CRO",'2017'!R:R,"&lt;&gt;"), 0)</f>
        <v>0</v>
      </c>
      <c r="AC203" s="0" t="n">
        <f aca="false">IFERROR(SUMIFS('2017'!M:M,'2017'!AA:AA,"CRO",'2017'!F:F,A203,'2017'!C:C,B203)+SUMIFS('2017'!P:P,'2017'!AA:AA,"CRO",'2017'!F:F,A203,'2017'!C:C,B203)+SUMIFS('2017'!N:N,'2017'!AA:AA,"CRO",'2017'!F:F,A203,'2017'!D:D,B203)+SUMIFS('2017'!N:N,'2017'!AA:AA,"CRO",'2017'!F:F,A203,'2017'!D:D,B203)+SUMIFS('2017'!O:O,'2017'!AA:AA,"CRO",'2017'!F:F,A203,'2017'!E:E,B203)+SUMIFS('2017'!R:R,'2017'!AA:AA,"CRO",'2017'!F:F,A203,'2017'!E:E,B203), 0)</f>
        <v>0</v>
      </c>
      <c r="AD203" s="0" t="n">
        <f aca="false">IFERROR(AC203/AB203, 0)</f>
        <v>0</v>
      </c>
      <c r="AE203" s="0" t="n">
        <f aca="false">SUM(AH203,AK203,AN203)</f>
        <v>22</v>
      </c>
      <c r="AF203" s="0" t="n">
        <f aca="false">SUM(AI203,AL203,AO203)</f>
        <v>58</v>
      </c>
      <c r="AG203" s="7" t="n">
        <f aca="false">IFERROR(AF203/AE203, 0)</f>
        <v>2.63636363636364</v>
      </c>
      <c r="AH203" s="0" t="n">
        <f aca="false">IFERROR(SUMIFS('2016'!$G:$G,'2016'!F:F,A203,'2016'!C:C,B203,'2016'!D:D,"",'2016'!AA:AA,"JRO",'2016'!L:L,"&lt;&gt;"), 0)</f>
        <v>22</v>
      </c>
      <c r="AI203" s="0" t="n">
        <f aca="false">IFERROR(SUMIFS('2016'!L:L,'2016'!F:F,A203,'2016'!C:C,B203,'2016'!D:D,"",'2016'!AA:AA,"JRO"), 0)</f>
        <v>58</v>
      </c>
      <c r="AJ203" s="7" t="n">
        <f aca="false">IFERROR(AI203/AH203, 0)</f>
        <v>2.63636363636364</v>
      </c>
      <c r="AK203" s="0" t="n">
        <f aca="false">IFERROR(SUMIFS('2016'!$G:$G,'2016'!F:F,A203,'2016'!C:C,B203,'2016'!D:D,"",'2016'!AA:AA,"NRO",'2016'!L:L,"&lt;&gt;"), 0)</f>
        <v>0</v>
      </c>
      <c r="AL203" s="0" t="n">
        <f aca="false">IFERROR(SUMIFS('2016'!L:L,'2016'!F:F,A203,'2016'!C:C,B203,'2016'!D:D,"",'2016'!AA:AA,"NRO"), 0)</f>
        <v>0</v>
      </c>
      <c r="AM203" s="0" t="n">
        <f aca="false">IFERROR(AL203/AK203, 0)</f>
        <v>0</v>
      </c>
      <c r="AN203" s="0" t="n">
        <f aca="false">IFERROR(SUMIFS('2016'!$G:$G,'2016'!F:F,A203,'2016'!C:C,B203,'2016'!D:D,"",'2016'!AA:AA,"CRO",'2016'!L:L,"&lt;&gt;"), 0)</f>
        <v>0</v>
      </c>
      <c r="AO203" s="0" t="n">
        <f aca="false">IFERROR(SUMIFS('2016'!L:L,'2016'!F:F,A203,'2016'!C:C,B203,'2016'!D:D,"",'2016'!AA:AA,"CRO"), 0)</f>
        <v>0</v>
      </c>
      <c r="AP203" s="0" t="n">
        <f aca="false">IFERROR(AO203/AN203, 0)</f>
        <v>0</v>
      </c>
      <c r="AQ203" s="0" t="n">
        <f aca="false">SUM(AT203,AW203,AZ203)</f>
        <v>2</v>
      </c>
      <c r="AR203" s="0" t="n">
        <f aca="false">SUM(AU203,AX203,BA203)</f>
        <v>6</v>
      </c>
      <c r="AS203" s="7" t="n">
        <f aca="false">IFERROR(AR203/AQ203, 0)</f>
        <v>3</v>
      </c>
      <c r="AT203" s="0" t="n">
        <f aca="false">IFERROR(SUMIFS('2015'!$G:$G,'2015'!F:F,A203,'2015'!C:C,B203,'2015'!D:D,"",'2015'!AA:AA,"JRO",'2015'!L:L,"&lt;&gt;"), 0)</f>
        <v>2</v>
      </c>
      <c r="AU203" s="0" t="n">
        <f aca="false">IFERROR(SUMIFS('2015'!L:L,'2015'!F:F,A203,'2015'!C:C,B203,'2015'!D:D,"",'2015'!AA:AA,"JRO"), 0)</f>
        <v>6</v>
      </c>
      <c r="AV203" s="0" t="n">
        <f aca="false">IFERROR(AU203/AT203, 0)</f>
        <v>3</v>
      </c>
      <c r="AW203" s="0" t="n">
        <f aca="false">IFERROR(SUMIFS('2015'!$G:$G,'2015'!F:F,A203,'2015'!C:C,B203,'2015'!D:D,"",'2015'!AA:AA,"NRO",'2015'!L:L,"&lt;&gt;"), 0)</f>
        <v>0</v>
      </c>
      <c r="AX203" s="0" t="n">
        <f aca="false">IFERROR(SUMIFS('2015'!L:L,'2015'!F:F,A203,'2015'!C:C,B203,'2015'!D:D,"",'2015'!AA:AA,"NRO"), 0)</f>
        <v>0</v>
      </c>
      <c r="AY203" s="0" t="n">
        <f aca="false">IFERROR(AX203/AW203, 0)</f>
        <v>0</v>
      </c>
      <c r="AZ203" s="0" t="n">
        <f aca="false">IFERROR(SUMIFS('2015'!$G:$G,'2015'!F:F,A203,'2015'!C:C,B203,'2015'!D:D,"",'2015'!AA:AA,"CRO",'2015'!L:L,"&lt;&gt;"), 0)</f>
        <v>0</v>
      </c>
      <c r="BA203" s="0" t="n">
        <f aca="false">IFERROR(SUMIFS('2015'!L:L,'2015'!F:F,A203,'2015'!C:C,B203,'2015'!D:D,"",'2015'!AA:AA,"CRO"), 0)</f>
        <v>0</v>
      </c>
      <c r="BB203" s="0" t="n">
        <f aca="false">IFERROR(BA203/AZ203, 0)</f>
        <v>0</v>
      </c>
      <c r="BC203" s="0" t="n">
        <f aca="false">SUM(BF203,BI203)</f>
        <v>0</v>
      </c>
      <c r="BD203" s="0" t="n">
        <f aca="false">SUM(BG203,BJ203)</f>
        <v>0</v>
      </c>
      <c r="BE203" s="7" t="n">
        <f aca="false">IFERROR(BD203/BC203, 0)</f>
        <v>0</v>
      </c>
      <c r="BF203" s="0" t="n">
        <f aca="false">IFERROR(SUMIFS('2014'!$G:$G,'2014'!F:F,A203,'2014'!C:C,B203,'2014'!D:D,"",'2014'!AA:AA,"JRO",'2014'!L:L,"&lt;&gt;"), 0)</f>
        <v>0</v>
      </c>
      <c r="BG203" s="0" t="n">
        <f aca="false">IFERROR(SUMIFS('2014'!L:L,'2014'!F:F,A203,'2014'!C:C,B203,'2014'!D:D,"",'2014'!AA:AA,"JRO"), 0)</f>
        <v>0</v>
      </c>
      <c r="BH203" s="7" t="n">
        <f aca="false">IFERROR(BG203/BF203, 0)</f>
        <v>0</v>
      </c>
      <c r="BI203" s="0" t="n">
        <f aca="false">IFERROR(SUMIFS('2014'!$G:$G,'2014'!F:F,A203,'2014'!C:C,B203,'2014'!D:D,"",'2014'!AA:AA,"CRO",'2014'!L:L,"&lt;&gt;"), 0)</f>
        <v>0</v>
      </c>
      <c r="BJ203" s="0" t="n">
        <f aca="false">IFERROR(SUMIFS('2014'!L:L,'2014'!F:F,A203,'2014'!C:C,B203,'2014'!D:D,"",'2014'!AA:AA,"CRO"), 0)</f>
        <v>0</v>
      </c>
      <c r="BK203" s="0" t="n">
        <f aca="false">IFERROR(BJ203/BI203, 0)</f>
        <v>0</v>
      </c>
      <c r="BL203" s="0" t="n">
        <f aca="false">IFERROR(SUMIFS('2013'!$G:$G,'2013'!F:F,A203,'2013'!C:C,B203,'2013'!D:D,"",'2013'!AA:AA,"JRO",'2013'!L:L,"&lt;&gt;"), 0)</f>
        <v>5</v>
      </c>
      <c r="BM203" s="0" t="n">
        <f aca="false">IFERROR(SUMIFS('2013'!L:L,'2013'!F:F,A203,'2013'!C:C,B203,'2013'!D:D,"",'2013'!AA:AA,"JRO"), 0)</f>
        <v>17</v>
      </c>
      <c r="BN203" s="0" t="n">
        <f aca="false">IFERROR(BM203/BL203, 0)</f>
        <v>3.4</v>
      </c>
      <c r="BO203" s="0" t="n">
        <f aca="false">IFERROR(SUMIFS('2012'!$G:$G,'2012'!F:F,A203,'2012'!C:C,B203,'2012'!D:D,"",'2012'!AA:AA,"JRO",'2012'!L:L,"&lt;&gt;"), 0)</f>
        <v>1</v>
      </c>
      <c r="BP203" s="0" t="n">
        <f aca="false">IFERROR(SUMIFS('2012'!L:L,'2012'!F:F,A203,'2012'!C:C,B203,'2012'!D:D,"",'2012'!AA:AA,"JRO"), 0)</f>
        <v>3</v>
      </c>
      <c r="BQ203" s="0" t="n">
        <f aca="false">IFERROR(BP203/BO203, 0)</f>
        <v>3</v>
      </c>
      <c r="BR203" s="0" t="n">
        <f aca="false">IFERROR(SUMIFS('2011'!$G:$G,'2011'!F:F,A203,'2011'!C:C,B203,'2011'!D:D,"",'2011'!AA:AA,"JRO",'2011'!L:L,"&lt;&gt;"), 0)</f>
        <v>4</v>
      </c>
      <c r="BS203" s="0" t="n">
        <f aca="false">IFERROR(SUMIFS('2011'!L:L,'2011'!F:F,A203,'2011'!C:C,B203,'2011'!D:D,"",'2011'!AA:AA,"JRO"), 0)</f>
        <v>12</v>
      </c>
      <c r="BT203" s="7" t="n">
        <f aca="false">IFERROR(BS203/BR203, 0)</f>
        <v>3</v>
      </c>
      <c r="BU203" s="0" t="n">
        <f aca="false">IFERROR(SUMIFS('2010'!$G:$G,'2010'!F:F,A203,'2010'!C:C,B203,'2010'!D:D,"",'2010'!AA:AA,"JRO",'2010'!L:L,"&lt;&gt;"), 0)</f>
        <v>11</v>
      </c>
      <c r="BV203" s="0" t="n">
        <f aca="false">IFERROR(SUMIFS('2010'!L:L,'2010'!F:F,A203,'2010'!C:C,B203,'2010'!D:D,"",'2010'!AA:AA,"JRO"), 0)</f>
        <v>27</v>
      </c>
      <c r="BW203" s="7" t="n">
        <f aca="false">IFERROR(BV203/BU203, 0)</f>
        <v>2.45454545454545</v>
      </c>
      <c r="BX203" s="0" t="n">
        <f aca="false">IFERROR(SUMIFS('2009'!$G:$G,'2009'!F:F,A203,'2009'!C:C,B203,'2009'!D:D,"",'2009'!AA:AA,"JRO",'2009'!L:L,"&lt;&gt;"), 0)</f>
        <v>3</v>
      </c>
      <c r="BY203" s="0" t="n">
        <f aca="false">IFERROR(SUMIFS('2009'!L:L,'2009'!F:F,A203,'2009'!C:C,B203,'2009'!D:D,"",'2009'!AA:AA,"JRO"), 0)</f>
        <v>8</v>
      </c>
      <c r="BZ203" s="7" t="n">
        <f aca="false">IFERROR(BY203/BX203, 0)</f>
        <v>2.66666666666667</v>
      </c>
    </row>
    <row r="204" customFormat="false" ht="15" hidden="false" customHeight="false" outlineLevel="0" collapsed="false">
      <c r="A204" s="0" t="s">
        <v>99</v>
      </c>
      <c r="B204" s="17" t="s">
        <v>50</v>
      </c>
      <c r="C204" s="56" t="n">
        <f aca="false">IFERROR(AVERAGEIFS(I204:BZ204,I$2:BZ$2,"JRO escorts per deportee",I204:BZ204,"&lt;&gt;0"), 0)</f>
        <v>2.59293394777266</v>
      </c>
      <c r="D204" s="13" t="n">
        <f aca="false">IFERROR(AVERAGEIFS(I204:BZ204,I$2:BZ$2,"NRO escorts per deportee",I204:BZ204,"&lt;&gt;0"), 0)</f>
        <v>0</v>
      </c>
      <c r="E204" s="13" t="n">
        <f aca="false">IFERROR(AVERAGEIFS(I204:BZ204,I$2:BZ$2,"CRO escorts per deportee",I204:BZ204,"&lt;&gt;0"), 0)</f>
        <v>0</v>
      </c>
      <c r="G204" s="0" t="n">
        <f aca="false">SUM(J204,M204,P204)</f>
        <v>7</v>
      </c>
      <c r="H204" s="0" t="n">
        <f aca="false">SUM(K204,N204,Q204)</f>
        <v>16</v>
      </c>
      <c r="I204" s="7" t="n">
        <f aca="false">IFERROR(H204/G204, 0)</f>
        <v>2.28571428571429</v>
      </c>
      <c r="J204" s="0" t="n">
        <f aca="false">IFERROR(SUMIFS('2018'!$H:$H,'2018'!$C:$C,B204,'2018'!$F:$F,A204,'2018'!AA:AA,"JRO",'2018'!P:P,"&lt;&gt;")+SUMIFS('2018'!$I:$I,'2018'!$D:$D,B204,'2018'!$F:$F,A204,'2018'!AA:AA,"JRO",'2018'!Q:Q,"&lt;&gt;")+SUMIFS('2018'!$J:$J,'2018'!$E:$E,B204,'2018'!$F:$F,A204,'2018'!AA:AA,"JRO",'2018'!R:R,"&lt;&gt;"), 0)</f>
        <v>7</v>
      </c>
      <c r="K204" s="0" t="n">
        <f aca="false">IFERROR(SUMIFS('2018'!M:M,'2018'!AA:AA,"JRO",'2018'!F:F,A204,'2018'!C:C,B204)+SUMIFS('2018'!P:P,'2018'!AA:AA,"JRO",'2018'!F:F,A204,'2018'!C:C,B204)+SUMIFS('2018'!N:N,'2018'!AA:AA,"JRO",'2018'!F:F,A204,'2018'!D:D,B204)+SUMIFS('2018'!N:N,'2018'!AA:AA,"JRO",'2018'!F:F,A204,'2018'!D:D,B204)+SUMIFS('2018'!O:O,'2018'!AA:AA,"JRO",'2018'!F:F,A204,'2018'!E:E,B204)+SUMIFS('2018'!R:R,'2018'!AA:AA,"JRO",'2018'!F:F,A204,'2018'!E:E,B204), 0)</f>
        <v>16</v>
      </c>
      <c r="L204" s="7" t="n">
        <f aca="false">IFERROR(K204/J204, 0)</f>
        <v>2.28571428571429</v>
      </c>
      <c r="M204" s="0" t="n">
        <f aca="false">IFERROR(SUMIFS('2018'!$H:$H,'2018'!$C:$C,B204,'2018'!$F:$F,A204,'2018'!AA:AA,"NRO",'2018'!P:P,"&lt;&gt;")+SUMIFS('2018'!$I:$I,'2018'!$D:$D,B204,'2018'!$F:$F,A204,'2018'!AA:AA,"NRO",'2018'!Q:Q,"&lt;&gt;")+SUMIFS('2018'!$J:$J,'2018'!$E:$E,B204,'2018'!$F:$F,A204,'2018'!AA:AA,"NRO",'2018'!R:R,"&lt;&gt;"), 0)</f>
        <v>0</v>
      </c>
      <c r="N204" s="0" t="n">
        <f aca="false">IFERROR(SUMIFS('2018'!M:M,'2018'!AA:AA,"NRO",'2018'!F:F,A204,'2018'!C:C,B204)+SUMIFS('2018'!P:P,'2018'!AA:AA,"NRO",'2018'!F:F,A204,'2018'!C:C,B204)+SUMIFS('2018'!N:N,'2018'!AA:AA,"NRO",'2018'!F:F,A204,'2018'!D:D,B204)+SUMIFS('2018'!N:N,'2018'!AA:AA,"NRO",'2018'!F:F,A204,'2018'!D:D,B204)+SUMIFS('2018'!O:O,'2018'!AA:AA,"NRO",'2018'!F:F,A204,'2018'!E:E,B204)+SUMIFS('2018'!R:R,'2018'!AA:AA,"NRO",'2018'!F:F,A204,'2018'!E:E,B204), 0)</f>
        <v>0</v>
      </c>
      <c r="O204" s="7" t="n">
        <f aca="false">IFERROR(N204/M204, 0)</f>
        <v>0</v>
      </c>
      <c r="P204" s="0" t="n">
        <f aca="false">IFERROR(SUMIFS('2018'!$H:$H,'2018'!$C:$C,B204,'2018'!$F:$F,A204,'2018'!AA:AA,"CRO")+SUMIFS('2018'!$I:$I,'2018'!$D:$D,B204,'2018'!$F:$F,A204,'2018'!AA:AA,"CRO")+SUMIFS('2018'!$J:$J,'2018'!$E:$E,B204,'2018'!$F:$F,A204,'2018'!AA:AA,"CRO"), 0)</f>
        <v>0</v>
      </c>
      <c r="Q204" s="0" t="n">
        <f aca="false">IFERROR(SUMIFS('2018'!M:M,'2018'!AA:AA,"CRO",'2018'!F:F,A204,'2018'!C:C,B204)+SUMIFS('2018'!P:P,'2018'!AA:AA,"CRO",'2018'!F:F,A204,'2018'!C:C,B204)+SUMIFS('2018'!N:N,'2018'!AA:AA,"CRO",'2018'!F:F,A204,'2018'!D:D,B204)+SUMIFS('2018'!N:N,'2018'!AA:AA,"CRO",'2018'!F:F,A204,'2018'!D:D,B204)+SUMIFS('2018'!O:O,'2018'!AA:AA,"CRO",'2018'!F:F,A204,'2018'!E:E,B204)+SUMIFS('2018'!R:R,'2018'!AA:AA,"CRO",'2018'!F:F,A204,'2018'!E:E,B204), 0)</f>
        <v>0</v>
      </c>
      <c r="R204" s="7" t="n">
        <f aca="false">IFERROR(Q204/P204, 0)</f>
        <v>0</v>
      </c>
      <c r="S204" s="7" t="n">
        <f aca="false">SUM(V204,Y204,AB204)</f>
        <v>0</v>
      </c>
      <c r="T204" s="7" t="n">
        <f aca="false">SUM(W204,Z204,AC204)</f>
        <v>0</v>
      </c>
      <c r="U204" s="7" t="n">
        <f aca="false">IFERROR(T204/S204, 0)</f>
        <v>0</v>
      </c>
      <c r="V204" s="0" t="n">
        <f aca="false">SUMIFS('2017'!$H:$H,'2017'!$C:$C,B204,'2017'!$F:$F,A204,'2017'!AA:AA,"JRO",'2017'!P:P,"&lt;&gt;")+SUMIFS('2017'!$I:$I,'2017'!$D:$D,B204,'2017'!$F:$F,A204,'2017'!AA:AA,"JRO",'2017'!Q:Q,"&lt;&gt;")+SUMIFS('2017'!$J:$J,'2017'!$E:$E,B204,'2017'!$F:$F,A204,'2017'!AA:AA,"JRO",'2017'!R:R,"&lt;&gt;")</f>
        <v>0</v>
      </c>
      <c r="W204" s="0" t="n">
        <f aca="false">IFERROR(SUMIFS('2017'!M:M,'2017'!AA:AA,"JRO",'2017'!F:F,A204,'2017'!C:C,B204)+SUMIFS('2017'!P:P,'2017'!AA:AA,"JRO",'2017'!F:F,A204,'2017'!C:C,B204)+SUMIFS('2017'!N:N,'2017'!AA:AA,"JRO",'2017'!F:F,A204,'2017'!D:D,B204)+SUMIFS('2017'!N:N,'2017'!AA:AA,"JRO",'2017'!F:F,A204,'2017'!D:D,B204)+SUMIFS('2017'!O:O,'2017'!AA:AA,"JRO",'2017'!F:F,A204,'2017'!E:E,B204)+SUMIFS('2017'!R:R,'2017'!AA:AA,"JRO",'2017'!F:F,A204,'2017'!E:E,B204), 0)</f>
        <v>0</v>
      </c>
      <c r="X204" s="7" t="n">
        <f aca="false">IFERROR(W204/V204, 0)</f>
        <v>0</v>
      </c>
      <c r="Y204" s="0" t="n">
        <f aca="false">IFERROR(SUMIFS('2017'!$H:$H,'2017'!$C:$C,B204,'2017'!$F:$F,A204,'2017'!AA:AA,"NRO",'2017'!P:P,"&lt;&gt;")+SUMIFS('2017'!$I:$I,'2017'!$D:$D,B204,'2017'!$F:$F,A204,'2017'!AA:AA,"NRO",'2017'!Q:Q,"&lt;&gt;")+SUMIFS('2017'!$J:$J,'2017'!$E:$E,B204,'2017'!$F:$F,A204,'2017'!AA:AA,"NRO",'2017'!R:R,"&lt;&gt;"), 0)</f>
        <v>0</v>
      </c>
      <c r="Z204" s="0" t="n">
        <f aca="false">IFERROR(SUMIFS('2017'!M:M,'2017'!AA:AA,"NRO",'2017'!F:F,A204,'2017'!C:C,B204)+SUMIFS('2017'!P:P,'2017'!AA:AA,"NRO",'2017'!F:F,A204,'2017'!C:C,B204)+SUMIFS('2017'!N:N,'2017'!AA:AA,"NRO",'2017'!F:F,A204,'2017'!D:D,B204)+SUMIFS('2017'!N:N,'2017'!AA:AA,"NRO",'2017'!F:F,A204,'2017'!D:D,B204)+SUMIFS('2017'!O:O,'2017'!AA:AA,"NRO",'2017'!F:F,A204,'2017'!E:E,B204)+SUMIFS('2017'!R:R,'2017'!AA:AA,"NRO",'2017'!F:F,A204,'2017'!E:E,B204), 0)</f>
        <v>0</v>
      </c>
      <c r="AA204" s="7" t="n">
        <f aca="false">IFERROR(Z204/Y204, 0)</f>
        <v>0</v>
      </c>
      <c r="AB204" s="0" t="n">
        <f aca="false">IFERROR(SUMIFS('2017'!$H:$H,'2017'!$C:$C,B204,'2017'!$F:$F,A204,'2017'!AA:AA,"CRO",'2017'!P:P,"&lt;&gt;")+SUMIFS('2017'!$I:$I,'2017'!$D:$D,B204,'2017'!$F:$F,A204,'2017'!AA:AA,"CRO",'2017'!Q:Q,"&lt;&gt;")+SUMIFS('2017'!$J:$J,'2017'!$E:$E,B204,'2017'!$F:$F,A204,'2017'!AA:AA,"CRO",'2017'!R:R,"&lt;&gt;"), 0)</f>
        <v>0</v>
      </c>
      <c r="AC204" s="0" t="n">
        <f aca="false">IFERROR(SUMIFS('2017'!M:M,'2017'!AA:AA,"CRO",'2017'!F:F,A204,'2017'!C:C,B204)+SUMIFS('2017'!P:P,'2017'!AA:AA,"CRO",'2017'!F:F,A204,'2017'!C:C,B204)+SUMIFS('2017'!N:N,'2017'!AA:AA,"CRO",'2017'!F:F,A204,'2017'!D:D,B204)+SUMIFS('2017'!N:N,'2017'!AA:AA,"CRO",'2017'!F:F,A204,'2017'!D:D,B204)+SUMIFS('2017'!O:O,'2017'!AA:AA,"CRO",'2017'!F:F,A204,'2017'!E:E,B204)+SUMIFS('2017'!R:R,'2017'!AA:AA,"CRO",'2017'!F:F,A204,'2017'!E:E,B204), 0)</f>
        <v>0</v>
      </c>
      <c r="AD204" s="0" t="n">
        <f aca="false">IFERROR(AC204/AB204, 0)</f>
        <v>0</v>
      </c>
      <c r="AE204" s="0" t="n">
        <f aca="false">SUM(AH204,AK204,AN204)</f>
        <v>31</v>
      </c>
      <c r="AF204" s="0" t="n">
        <f aca="false">SUM(AI204,AL204,AO204)</f>
        <v>75</v>
      </c>
      <c r="AG204" s="7" t="n">
        <f aca="false">IFERROR(AF204/AE204, 0)</f>
        <v>2.41935483870968</v>
      </c>
      <c r="AH204" s="0" t="n">
        <f aca="false">IFERROR(SUMIFS('2016'!$G:$G,'2016'!F:F,A204,'2016'!C:C,B204,'2016'!D:D,"",'2016'!AA:AA,"JRO",'2016'!L:L,"&lt;&gt;"), 0)</f>
        <v>31</v>
      </c>
      <c r="AI204" s="0" t="n">
        <f aca="false">IFERROR(SUMIFS('2016'!L:L,'2016'!F:F,A204,'2016'!C:C,B204,'2016'!D:D,"",'2016'!AA:AA,"JRO"), 0)</f>
        <v>75</v>
      </c>
      <c r="AJ204" s="7" t="n">
        <f aca="false">IFERROR(AI204/AH204, 0)</f>
        <v>2.41935483870968</v>
      </c>
      <c r="AK204" s="0" t="n">
        <f aca="false">IFERROR(SUMIFS('2016'!$G:$G,'2016'!F:F,A204,'2016'!C:C,B204,'2016'!D:D,"",'2016'!AA:AA,"NRO",'2016'!L:L,"&lt;&gt;"), 0)</f>
        <v>0</v>
      </c>
      <c r="AL204" s="0" t="n">
        <f aca="false">IFERROR(SUMIFS('2016'!L:L,'2016'!F:F,A204,'2016'!C:C,B204,'2016'!D:D,"",'2016'!AA:AA,"NRO"), 0)</f>
        <v>0</v>
      </c>
      <c r="AM204" s="0" t="n">
        <f aca="false">IFERROR(AL204/AK204, 0)</f>
        <v>0</v>
      </c>
      <c r="AN204" s="0" t="n">
        <f aca="false">IFERROR(SUMIFS('2016'!$G:$G,'2016'!F:F,A204,'2016'!C:C,B204,'2016'!D:D,"",'2016'!AA:AA,"CRO",'2016'!L:L,"&lt;&gt;"), 0)</f>
        <v>0</v>
      </c>
      <c r="AO204" s="0" t="n">
        <f aca="false">IFERROR(SUMIFS('2016'!L:L,'2016'!F:F,A204,'2016'!C:C,B204,'2016'!D:D,"",'2016'!AA:AA,"CRO"), 0)</f>
        <v>0</v>
      </c>
      <c r="AP204" s="0" t="n">
        <f aca="false">IFERROR(AO204/AN204, 0)</f>
        <v>0</v>
      </c>
      <c r="AQ204" s="0" t="n">
        <f aca="false">SUM(AT204,AW204,AZ204)</f>
        <v>0</v>
      </c>
      <c r="AR204" s="0" t="n">
        <f aca="false">SUM(AU204,AX204,BA204)</f>
        <v>0</v>
      </c>
      <c r="AS204" s="7" t="n">
        <f aca="false">IFERROR(AR204/AQ204, 0)</f>
        <v>0</v>
      </c>
      <c r="AT204" s="0" t="n">
        <f aca="false">IFERROR(SUMIFS('2015'!$G:$G,'2015'!F:F,A204,'2015'!C:C,B204,'2015'!D:D,"",'2015'!AA:AA,"JRO",'2015'!L:L,"&lt;&gt;"), 0)</f>
        <v>0</v>
      </c>
      <c r="AU204" s="0" t="n">
        <f aca="false">IFERROR(SUMIFS('2015'!L:L,'2015'!F:F,A204,'2015'!C:C,B204,'2015'!D:D,"",'2015'!AA:AA,"JRO"), 0)</f>
        <v>0</v>
      </c>
      <c r="AV204" s="0" t="n">
        <f aca="false">IFERROR(AU204/AT204, 0)</f>
        <v>0</v>
      </c>
      <c r="AW204" s="0" t="n">
        <f aca="false">IFERROR(SUMIFS('2015'!$G:$G,'2015'!F:F,A204,'2015'!C:C,B204,'2015'!D:D,"",'2015'!AA:AA,"NRO",'2015'!L:L,"&lt;&gt;"), 0)</f>
        <v>0</v>
      </c>
      <c r="AX204" s="0" t="n">
        <f aca="false">IFERROR(SUMIFS('2015'!L:L,'2015'!F:F,A204,'2015'!C:C,B204,'2015'!D:D,"",'2015'!AA:AA,"NRO"), 0)</f>
        <v>0</v>
      </c>
      <c r="AY204" s="0" t="n">
        <f aca="false">IFERROR(AX204/AW204, 0)</f>
        <v>0</v>
      </c>
      <c r="AZ204" s="0" t="n">
        <f aca="false">IFERROR(SUMIFS('2015'!$G:$G,'2015'!F:F,A204,'2015'!C:C,B204,'2015'!D:D,"",'2015'!AA:AA,"CRO",'2015'!L:L,"&lt;&gt;"), 0)</f>
        <v>0</v>
      </c>
      <c r="BA204" s="0" t="n">
        <f aca="false">IFERROR(SUMIFS('2015'!L:L,'2015'!F:F,A204,'2015'!C:C,B204,'2015'!D:D,"",'2015'!AA:AA,"CRO"), 0)</f>
        <v>0</v>
      </c>
      <c r="BB204" s="0" t="n">
        <f aca="false">IFERROR(BA204/AZ204, 0)</f>
        <v>0</v>
      </c>
      <c r="BC204" s="0" t="n">
        <f aca="false">SUM(BF204,BI204)</f>
        <v>1</v>
      </c>
      <c r="BD204" s="0" t="n">
        <f aca="false">SUM(BG204,BJ204)</f>
        <v>3</v>
      </c>
      <c r="BE204" s="7" t="n">
        <f aca="false">IFERROR(BD204/BC204, 0)</f>
        <v>3</v>
      </c>
      <c r="BF204" s="0" t="n">
        <f aca="false">IFERROR(SUMIFS('2014'!$G:$G,'2014'!F:F,A204,'2014'!C:C,B204,'2014'!D:D,"",'2014'!AA:AA,"JRO",'2014'!L:L,"&lt;&gt;"), 0)</f>
        <v>1</v>
      </c>
      <c r="BG204" s="0" t="n">
        <f aca="false">IFERROR(SUMIFS('2014'!L:L,'2014'!F:F,A204,'2014'!C:C,B204,'2014'!D:D,"",'2014'!AA:AA,"JRO"), 0)</f>
        <v>3</v>
      </c>
      <c r="BH204" s="7" t="n">
        <f aca="false">IFERROR(BG204/BF204, 0)</f>
        <v>3</v>
      </c>
      <c r="BI204" s="0" t="n">
        <f aca="false">IFERROR(SUMIFS('2014'!$G:$G,'2014'!F:F,A204,'2014'!C:C,B204,'2014'!D:D,"",'2014'!AA:AA,"CRO",'2014'!L:L,"&lt;&gt;"), 0)</f>
        <v>0</v>
      </c>
      <c r="BJ204" s="0" t="n">
        <f aca="false">IFERROR(SUMIFS('2014'!L:L,'2014'!F:F,A204,'2014'!C:C,B204,'2014'!D:D,"",'2014'!AA:AA,"CRO"), 0)</f>
        <v>0</v>
      </c>
      <c r="BK204" s="0" t="n">
        <f aca="false">IFERROR(BJ204/BI204, 0)</f>
        <v>0</v>
      </c>
      <c r="BL204" s="0" t="n">
        <f aca="false">IFERROR(SUMIFS('2013'!$G:$G,'2013'!F:F,A204,'2013'!C:C,B204,'2013'!D:D,"",'2013'!AA:AA,"JRO",'2013'!L:L,"&lt;&gt;"), 0)</f>
        <v>3</v>
      </c>
      <c r="BM204" s="0" t="n">
        <f aca="false">IFERROR(SUMIFS('2013'!L:L,'2013'!F:F,A204,'2013'!C:C,B204,'2013'!D:D,"",'2013'!AA:AA,"JRO"), 0)</f>
        <v>8</v>
      </c>
      <c r="BN204" s="0" t="n">
        <f aca="false">IFERROR(BM204/BL204, 0)</f>
        <v>2.66666666666667</v>
      </c>
      <c r="BO204" s="0" t="n">
        <f aca="false">IFERROR(SUMIFS('2012'!$G:$G,'2012'!F:F,A204,'2012'!C:C,B204,'2012'!D:D,"",'2012'!AA:AA,"JRO",'2012'!L:L,"&lt;&gt;"), 0)</f>
        <v>0</v>
      </c>
      <c r="BP204" s="0" t="n">
        <f aca="false">IFERROR(SUMIFS('2012'!L:L,'2012'!F:F,A204,'2012'!C:C,B204,'2012'!D:D,"",'2012'!AA:AA,"JRO"), 0)</f>
        <v>0</v>
      </c>
      <c r="BQ204" s="0" t="n">
        <f aca="false">IFERROR(BP204/BO204, 0)</f>
        <v>0</v>
      </c>
      <c r="BR204" s="0" t="n">
        <f aca="false">IFERROR(SUMIFS('2011'!$G:$G,'2011'!F:F,A204,'2011'!C:C,B204,'2011'!D:D,"",'2011'!AA:AA,"JRO",'2011'!L:L,"&lt;&gt;"), 0)</f>
        <v>0</v>
      </c>
      <c r="BS204" s="0" t="n">
        <f aca="false">IFERROR(SUMIFS('2011'!L:L,'2011'!F:F,A204,'2011'!C:C,B204,'2011'!D:D,"",'2011'!AA:AA,"JRO"), 0)</f>
        <v>0</v>
      </c>
      <c r="BT204" s="7" t="n">
        <f aca="false">IFERROR(BS204/BR204, 0)</f>
        <v>0</v>
      </c>
      <c r="BU204" s="0" t="n">
        <f aca="false">IFERROR(SUMIFS('2010'!$G:$G,'2010'!F:F,A204,'2010'!C:C,B204,'2010'!D:D,"",'2010'!AA:AA,"JRO",'2010'!L:L,"&lt;&gt;"), 0)</f>
        <v>0</v>
      </c>
      <c r="BV204" s="0" t="n">
        <f aca="false">IFERROR(SUMIFS('2010'!L:L,'2010'!F:F,A204,'2010'!C:C,B204,'2010'!D:D,"",'2010'!AA:AA,"JRO"), 0)</f>
        <v>0</v>
      </c>
      <c r="BW204" s="7" t="n">
        <f aca="false">IFERROR(BV204/BU204, 0)</f>
        <v>0</v>
      </c>
      <c r="BX204" s="0" t="n">
        <f aca="false">IFERROR(SUMIFS('2009'!$G:$G,'2009'!F:F,A204,'2009'!C:C,B204,'2009'!D:D,"",'2009'!AA:AA,"JRO",'2009'!L:L,"&lt;&gt;"), 0)</f>
        <v>0</v>
      </c>
      <c r="BY204" s="0" t="n">
        <f aca="false">IFERROR(SUMIFS('2009'!L:L,'2009'!F:F,A204,'2009'!C:C,B204,'2009'!D:D,"",'2009'!AA:AA,"JRO"), 0)</f>
        <v>0</v>
      </c>
      <c r="BZ204" s="7" t="n">
        <f aca="false">IFERROR(BY204/BX204, 0)</f>
        <v>0</v>
      </c>
    </row>
    <row r="205" customFormat="false" ht="15" hidden="false" customHeight="false" outlineLevel="0" collapsed="false">
      <c r="A205" s="0" t="s">
        <v>99</v>
      </c>
      <c r="B205" s="13" t="s">
        <v>83</v>
      </c>
      <c r="C205" s="56" t="n">
        <f aca="false">IFERROR(AVERAGEIFS(I205:BZ205,I$2:BZ$2,"JRO escorts per deportee",I205:BZ205,"&lt;&gt;0"), 0)</f>
        <v>0</v>
      </c>
      <c r="D205" s="13" t="n">
        <f aca="false">IFERROR(AVERAGEIFS(I205:BZ205,I$2:BZ$2,"NRO escorts per deportee",I205:BZ205,"&lt;&gt;0"), 0)</f>
        <v>0</v>
      </c>
      <c r="E205" s="13" t="n">
        <f aca="false">IFERROR(AVERAGEIFS(I205:BZ205,I$2:BZ$2,"CRO escorts per deportee",I205:BZ205,"&lt;&gt;0"), 0)</f>
        <v>0</v>
      </c>
      <c r="G205" s="0" t="n">
        <f aca="false">SUM(J205,M205,P205)</f>
        <v>0</v>
      </c>
      <c r="H205" s="0" t="n">
        <f aca="false">SUM(K205,N205,Q205)</f>
        <v>0</v>
      </c>
      <c r="I205" s="7" t="n">
        <f aca="false">IFERROR(H205/G205, 0)</f>
        <v>0</v>
      </c>
      <c r="J205" s="0" t="n">
        <f aca="false">IFERROR(SUMIFS('2018'!$H:$H,'2018'!$C:$C,B205,'2018'!$F:$F,A205,'2018'!AA:AA,"JRO",'2018'!P:P,"&lt;&gt;")+SUMIFS('2018'!$I:$I,'2018'!$D:$D,B205,'2018'!$F:$F,A205,'2018'!AA:AA,"JRO",'2018'!Q:Q,"&lt;&gt;")+SUMIFS('2018'!$J:$J,'2018'!$E:$E,B205,'2018'!$F:$F,A205,'2018'!AA:AA,"JRO",'2018'!R:R,"&lt;&gt;"), 0)</f>
        <v>0</v>
      </c>
      <c r="K205" s="0" t="n">
        <f aca="false">IFERROR(SUMIFS('2018'!M:M,'2018'!AA:AA,"JRO",'2018'!F:F,A205,'2018'!C:C,B205)+SUMIFS('2018'!P:P,'2018'!AA:AA,"JRO",'2018'!F:F,A205,'2018'!C:C,B205)+SUMIFS('2018'!N:N,'2018'!AA:AA,"JRO",'2018'!F:F,A205,'2018'!D:D,B205)+SUMIFS('2018'!N:N,'2018'!AA:AA,"JRO",'2018'!F:F,A205,'2018'!D:D,B205)+SUMIFS('2018'!O:O,'2018'!AA:AA,"JRO",'2018'!F:F,A205,'2018'!E:E,B205)+SUMIFS('2018'!R:R,'2018'!AA:AA,"JRO",'2018'!F:F,A205,'2018'!E:E,B205), 0)</f>
        <v>0</v>
      </c>
      <c r="L205" s="7" t="n">
        <f aca="false">IFERROR(K205/J205, 0)</f>
        <v>0</v>
      </c>
      <c r="M205" s="0" t="n">
        <f aca="false">IFERROR(SUMIFS('2018'!$H:$H,'2018'!$C:$C,B205,'2018'!$F:$F,A205,'2018'!AA:AA,"NRO",'2018'!P:P,"&lt;&gt;")+SUMIFS('2018'!$I:$I,'2018'!$D:$D,B205,'2018'!$F:$F,A205,'2018'!AA:AA,"NRO",'2018'!Q:Q,"&lt;&gt;")+SUMIFS('2018'!$J:$J,'2018'!$E:$E,B205,'2018'!$F:$F,A205,'2018'!AA:AA,"NRO",'2018'!R:R,"&lt;&gt;"), 0)</f>
        <v>0</v>
      </c>
      <c r="N205" s="0" t="n">
        <f aca="false">IFERROR(SUMIFS('2018'!M:M,'2018'!AA:AA,"NRO",'2018'!F:F,A205,'2018'!C:C,B205)+SUMIFS('2018'!P:P,'2018'!AA:AA,"NRO",'2018'!F:F,A205,'2018'!C:C,B205)+SUMIFS('2018'!N:N,'2018'!AA:AA,"NRO",'2018'!F:F,A205,'2018'!D:D,B205)+SUMIFS('2018'!N:N,'2018'!AA:AA,"NRO",'2018'!F:F,A205,'2018'!D:D,B205)+SUMIFS('2018'!O:O,'2018'!AA:AA,"NRO",'2018'!F:F,A205,'2018'!E:E,B205)+SUMIFS('2018'!R:R,'2018'!AA:AA,"NRO",'2018'!F:F,A205,'2018'!E:E,B205), 0)</f>
        <v>0</v>
      </c>
      <c r="O205" s="7" t="n">
        <f aca="false">IFERROR(N205/M205, 0)</f>
        <v>0</v>
      </c>
      <c r="P205" s="0" t="n">
        <f aca="false">IFERROR(SUMIFS('2018'!$H:$H,'2018'!$C:$C,B205,'2018'!$F:$F,A205,'2018'!AA:AA,"CRO")+SUMIFS('2018'!$I:$I,'2018'!$D:$D,B205,'2018'!$F:$F,A205,'2018'!AA:AA,"CRO")+SUMIFS('2018'!$J:$J,'2018'!$E:$E,B205,'2018'!$F:$F,A205,'2018'!AA:AA,"CRO"), 0)</f>
        <v>0</v>
      </c>
      <c r="Q205" s="0" t="n">
        <f aca="false">IFERROR(SUMIFS('2018'!M:M,'2018'!AA:AA,"CRO",'2018'!F:F,A205,'2018'!C:C,B205)+SUMIFS('2018'!P:P,'2018'!AA:AA,"CRO",'2018'!F:F,A205,'2018'!C:C,B205)+SUMIFS('2018'!N:N,'2018'!AA:AA,"CRO",'2018'!F:F,A205,'2018'!D:D,B205)+SUMIFS('2018'!N:N,'2018'!AA:AA,"CRO",'2018'!F:F,A205,'2018'!D:D,B205)+SUMIFS('2018'!O:O,'2018'!AA:AA,"CRO",'2018'!F:F,A205,'2018'!E:E,B205)+SUMIFS('2018'!R:R,'2018'!AA:AA,"CRO",'2018'!F:F,A205,'2018'!E:E,B205), 0)</f>
        <v>0</v>
      </c>
      <c r="R205" s="7" t="n">
        <f aca="false">IFERROR(Q205/P205, 0)</f>
        <v>0</v>
      </c>
      <c r="S205" s="7" t="n">
        <f aca="false">SUM(V205,Y205,AB205)</f>
        <v>0</v>
      </c>
      <c r="T205" s="7" t="n">
        <f aca="false">SUM(W205,Z205,AC205)</f>
        <v>0</v>
      </c>
      <c r="U205" s="7" t="n">
        <f aca="false">IFERROR(T205/S205, 0)</f>
        <v>0</v>
      </c>
      <c r="V205" s="0" t="n">
        <f aca="false">SUMIFS('2017'!$H:$H,'2017'!$C:$C,B205,'2017'!$F:$F,A205,'2017'!AA:AA,"JRO",'2017'!P:P,"&lt;&gt;")+SUMIFS('2017'!$I:$I,'2017'!$D:$D,B205,'2017'!$F:$F,A205,'2017'!AA:AA,"JRO",'2017'!Q:Q,"&lt;&gt;")+SUMIFS('2017'!$J:$J,'2017'!$E:$E,B205,'2017'!$F:$F,A205,'2017'!AA:AA,"JRO",'2017'!R:R,"&lt;&gt;")</f>
        <v>0</v>
      </c>
      <c r="W205" s="0" t="n">
        <f aca="false">IFERROR(SUMIFS('2017'!M:M,'2017'!AA:AA,"JRO",'2017'!F:F,A205,'2017'!C:C,B205)+SUMIFS('2017'!P:P,'2017'!AA:AA,"JRO",'2017'!F:F,A205,'2017'!C:C,B205)+SUMIFS('2017'!N:N,'2017'!AA:AA,"JRO",'2017'!F:F,A205,'2017'!D:D,B205)+SUMIFS('2017'!N:N,'2017'!AA:AA,"JRO",'2017'!F:F,A205,'2017'!D:D,B205)+SUMIFS('2017'!O:O,'2017'!AA:AA,"JRO",'2017'!F:F,A205,'2017'!E:E,B205)+SUMIFS('2017'!R:R,'2017'!AA:AA,"JRO",'2017'!F:F,A205,'2017'!E:E,B205), 0)</f>
        <v>0</v>
      </c>
      <c r="X205" s="7" t="n">
        <f aca="false">IFERROR(W205/V205, 0)</f>
        <v>0</v>
      </c>
      <c r="Y205" s="0" t="n">
        <f aca="false">IFERROR(SUMIFS('2017'!$H:$H,'2017'!$C:$C,B205,'2017'!$F:$F,A205,'2017'!AA:AA,"NRO",'2017'!P:P,"&lt;&gt;")+SUMIFS('2017'!$I:$I,'2017'!$D:$D,B205,'2017'!$F:$F,A205,'2017'!AA:AA,"NRO",'2017'!Q:Q,"&lt;&gt;")+SUMIFS('2017'!$J:$J,'2017'!$E:$E,B205,'2017'!$F:$F,A205,'2017'!AA:AA,"NRO",'2017'!R:R,"&lt;&gt;"), 0)</f>
        <v>0</v>
      </c>
      <c r="Z205" s="0" t="n">
        <f aca="false">IFERROR(SUMIFS('2017'!M:M,'2017'!AA:AA,"NRO",'2017'!F:F,A205,'2017'!C:C,B205)+SUMIFS('2017'!P:P,'2017'!AA:AA,"NRO",'2017'!F:F,A205,'2017'!C:C,B205)+SUMIFS('2017'!N:N,'2017'!AA:AA,"NRO",'2017'!F:F,A205,'2017'!D:D,B205)+SUMIFS('2017'!N:N,'2017'!AA:AA,"NRO",'2017'!F:F,A205,'2017'!D:D,B205)+SUMIFS('2017'!O:O,'2017'!AA:AA,"NRO",'2017'!F:F,A205,'2017'!E:E,B205)+SUMIFS('2017'!R:R,'2017'!AA:AA,"NRO",'2017'!F:F,A205,'2017'!E:E,B205), 0)</f>
        <v>0</v>
      </c>
      <c r="AA205" s="7" t="n">
        <f aca="false">IFERROR(Z205/Y205, 0)</f>
        <v>0</v>
      </c>
      <c r="AB205" s="0" t="n">
        <f aca="false">IFERROR(SUMIFS('2017'!$H:$H,'2017'!$C:$C,B205,'2017'!$F:$F,A205,'2017'!AA:AA,"CRO",'2017'!P:P,"&lt;&gt;")+SUMIFS('2017'!$I:$I,'2017'!$D:$D,B205,'2017'!$F:$F,A205,'2017'!AA:AA,"CRO",'2017'!Q:Q,"&lt;&gt;")+SUMIFS('2017'!$J:$J,'2017'!$E:$E,B205,'2017'!$F:$F,A205,'2017'!AA:AA,"CRO",'2017'!R:R,"&lt;&gt;"), 0)</f>
        <v>0</v>
      </c>
      <c r="AC205" s="0" t="n">
        <f aca="false">IFERROR(SUMIFS('2017'!M:M,'2017'!AA:AA,"CRO",'2017'!F:F,A205,'2017'!C:C,B205)+SUMIFS('2017'!P:P,'2017'!AA:AA,"CRO",'2017'!F:F,A205,'2017'!C:C,B205)+SUMIFS('2017'!N:N,'2017'!AA:AA,"CRO",'2017'!F:F,A205,'2017'!D:D,B205)+SUMIFS('2017'!N:N,'2017'!AA:AA,"CRO",'2017'!F:F,A205,'2017'!D:D,B205)+SUMIFS('2017'!O:O,'2017'!AA:AA,"CRO",'2017'!F:F,A205,'2017'!E:E,B205)+SUMIFS('2017'!R:R,'2017'!AA:AA,"CRO",'2017'!F:F,A205,'2017'!E:E,B205), 0)</f>
        <v>0</v>
      </c>
      <c r="AD205" s="0" t="n">
        <f aca="false">IFERROR(AC205/AB205, 0)</f>
        <v>0</v>
      </c>
      <c r="AE205" s="0" t="n">
        <f aca="false">SUM(AH205,AK205,AN205)</f>
        <v>0</v>
      </c>
      <c r="AF205" s="0" t="n">
        <f aca="false">SUM(AI205,AL205,AO205)</f>
        <v>0</v>
      </c>
      <c r="AG205" s="7" t="n">
        <f aca="false">IFERROR(AF205/AE205, 0)</f>
        <v>0</v>
      </c>
      <c r="AH205" s="0" t="n">
        <f aca="false">IFERROR(SUMIFS('2016'!$G:$G,'2016'!F:F,A205,'2016'!C:C,B205,'2016'!D:D,"",'2016'!AA:AA,"JRO",'2016'!L:L,"&lt;&gt;"), 0)</f>
        <v>0</v>
      </c>
      <c r="AI205" s="0" t="n">
        <f aca="false">IFERROR(SUMIFS('2016'!L:L,'2016'!F:F,A205,'2016'!C:C,B205,'2016'!D:D,"",'2016'!AA:AA,"JRO"), 0)</f>
        <v>0</v>
      </c>
      <c r="AJ205" s="7" t="n">
        <f aca="false">IFERROR(AI205/AH205, 0)</f>
        <v>0</v>
      </c>
      <c r="AK205" s="0" t="n">
        <f aca="false">IFERROR(SUMIFS('2016'!$G:$G,'2016'!F:F,A205,'2016'!C:C,B205,'2016'!D:D,"",'2016'!AA:AA,"NRO",'2016'!L:L,"&lt;&gt;"), 0)</f>
        <v>0</v>
      </c>
      <c r="AL205" s="0" t="n">
        <f aca="false">IFERROR(SUMIFS('2016'!L:L,'2016'!F:F,A205,'2016'!C:C,B205,'2016'!D:D,"",'2016'!AA:AA,"NRO"), 0)</f>
        <v>0</v>
      </c>
      <c r="AM205" s="0" t="n">
        <f aca="false">IFERROR(AL205/AK205, 0)</f>
        <v>0</v>
      </c>
      <c r="AN205" s="0" t="n">
        <f aca="false">IFERROR(SUMIFS('2016'!$G:$G,'2016'!F:F,A205,'2016'!C:C,B205,'2016'!D:D,"",'2016'!AA:AA,"CRO",'2016'!L:L,"&lt;&gt;"), 0)</f>
        <v>0</v>
      </c>
      <c r="AO205" s="0" t="n">
        <f aca="false">IFERROR(SUMIFS('2016'!L:L,'2016'!F:F,A205,'2016'!C:C,B205,'2016'!D:D,"",'2016'!AA:AA,"CRO"), 0)</f>
        <v>0</v>
      </c>
      <c r="AP205" s="0" t="n">
        <f aca="false">IFERROR(AO205/AN205, 0)</f>
        <v>0</v>
      </c>
      <c r="AQ205" s="0" t="n">
        <f aca="false">SUM(AT205,AW205,AZ205)</f>
        <v>0</v>
      </c>
      <c r="AR205" s="0" t="n">
        <f aca="false">SUM(AU205,AX205,BA205)</f>
        <v>0</v>
      </c>
      <c r="AS205" s="7" t="n">
        <f aca="false">IFERROR(AR205/AQ205, 0)</f>
        <v>0</v>
      </c>
      <c r="AT205" s="0" t="n">
        <f aca="false">IFERROR(SUMIFS('2015'!$G:$G,'2015'!F:F,A205,'2015'!C:C,B205,'2015'!D:D,"",'2015'!AA:AA,"JRO",'2015'!L:L,"&lt;&gt;"), 0)</f>
        <v>0</v>
      </c>
      <c r="AU205" s="0" t="n">
        <f aca="false">IFERROR(SUMIFS('2015'!L:L,'2015'!F:F,A205,'2015'!C:C,B205,'2015'!D:D,"",'2015'!AA:AA,"JRO"), 0)</f>
        <v>0</v>
      </c>
      <c r="AV205" s="0" t="n">
        <f aca="false">IFERROR(AU205/AT205, 0)</f>
        <v>0</v>
      </c>
      <c r="AW205" s="0" t="n">
        <f aca="false">IFERROR(SUMIFS('2015'!$G:$G,'2015'!F:F,A205,'2015'!C:C,B205,'2015'!D:D,"",'2015'!AA:AA,"NRO",'2015'!L:L,"&lt;&gt;"), 0)</f>
        <v>0</v>
      </c>
      <c r="AX205" s="0" t="n">
        <f aca="false">IFERROR(SUMIFS('2015'!L:L,'2015'!F:F,A205,'2015'!C:C,B205,'2015'!D:D,"",'2015'!AA:AA,"NRO"), 0)</f>
        <v>0</v>
      </c>
      <c r="AY205" s="0" t="n">
        <f aca="false">IFERROR(AX205/AW205, 0)</f>
        <v>0</v>
      </c>
      <c r="AZ205" s="0" t="n">
        <f aca="false">IFERROR(SUMIFS('2015'!$G:$G,'2015'!F:F,A205,'2015'!C:C,B205,'2015'!D:D,"",'2015'!AA:AA,"CRO",'2015'!L:L,"&lt;&gt;"), 0)</f>
        <v>0</v>
      </c>
      <c r="BA205" s="0" t="n">
        <f aca="false">IFERROR(SUMIFS('2015'!L:L,'2015'!F:F,A205,'2015'!C:C,B205,'2015'!D:D,"",'2015'!AA:AA,"CRO"), 0)</f>
        <v>0</v>
      </c>
      <c r="BB205" s="0" t="n">
        <f aca="false">IFERROR(BA205/AZ205, 0)</f>
        <v>0</v>
      </c>
      <c r="BC205" s="0" t="n">
        <f aca="false">SUM(BF205,BI205)</f>
        <v>0</v>
      </c>
      <c r="BD205" s="0" t="n">
        <f aca="false">SUM(BG205,BJ205)</f>
        <v>0</v>
      </c>
      <c r="BE205" s="7" t="n">
        <f aca="false">IFERROR(BD205/BC205, 0)</f>
        <v>0</v>
      </c>
      <c r="BF205" s="0" t="n">
        <f aca="false">IFERROR(SUMIFS('2014'!$G:$G,'2014'!F:F,A205,'2014'!C:C,B205,'2014'!D:D,"",'2014'!AA:AA,"JRO",'2014'!L:L,"&lt;&gt;"), 0)</f>
        <v>0</v>
      </c>
      <c r="BG205" s="0" t="n">
        <f aca="false">IFERROR(SUMIFS('2014'!L:L,'2014'!F:F,A205,'2014'!C:C,B205,'2014'!D:D,"",'2014'!AA:AA,"JRO"), 0)</f>
        <v>0</v>
      </c>
      <c r="BH205" s="7" t="n">
        <f aca="false">IFERROR(BG205/BF205, 0)</f>
        <v>0</v>
      </c>
      <c r="BI205" s="0" t="n">
        <f aca="false">IFERROR(SUMIFS('2014'!$G:$G,'2014'!F:F,A205,'2014'!C:C,B205,'2014'!D:D,"",'2014'!AA:AA,"CRO",'2014'!L:L,"&lt;&gt;"), 0)</f>
        <v>0</v>
      </c>
      <c r="BJ205" s="0" t="n">
        <f aca="false">IFERROR(SUMIFS('2014'!L:L,'2014'!F:F,A205,'2014'!C:C,B205,'2014'!D:D,"",'2014'!AA:AA,"CRO"), 0)</f>
        <v>0</v>
      </c>
      <c r="BK205" s="0" t="n">
        <f aca="false">IFERROR(BJ205/BI205, 0)</f>
        <v>0</v>
      </c>
      <c r="BL205" s="0" t="n">
        <f aca="false">IFERROR(SUMIFS('2013'!$G:$G,'2013'!F:F,A205,'2013'!C:C,B205,'2013'!D:D,"",'2013'!AA:AA,"JRO",'2013'!L:L,"&lt;&gt;"), 0)</f>
        <v>0</v>
      </c>
      <c r="BM205" s="0" t="n">
        <f aca="false">IFERROR(SUMIFS('2013'!L:L,'2013'!F:F,A205,'2013'!C:C,B205,'2013'!D:D,"",'2013'!AA:AA,"JRO"), 0)</f>
        <v>0</v>
      </c>
      <c r="BN205" s="0" t="n">
        <f aca="false">IFERROR(BM205/BL205, 0)</f>
        <v>0</v>
      </c>
      <c r="BO205" s="0" t="n">
        <f aca="false">IFERROR(SUMIFS('2012'!$G:$G,'2012'!F:F,A205,'2012'!C:C,B205,'2012'!D:D,"",'2012'!AA:AA,"JRO",'2012'!L:L,"&lt;&gt;"), 0)</f>
        <v>0</v>
      </c>
      <c r="BP205" s="0" t="n">
        <f aca="false">IFERROR(SUMIFS('2012'!L:L,'2012'!F:F,A205,'2012'!C:C,B205,'2012'!D:D,"",'2012'!AA:AA,"JRO"), 0)</f>
        <v>0</v>
      </c>
      <c r="BQ205" s="0" t="n">
        <f aca="false">IFERROR(BP205/BO205, 0)</f>
        <v>0</v>
      </c>
      <c r="BR205" s="0" t="n">
        <f aca="false">IFERROR(SUMIFS('2011'!$G:$G,'2011'!F:F,A205,'2011'!C:C,B205,'2011'!D:D,"",'2011'!AA:AA,"JRO",'2011'!L:L,"&lt;&gt;"), 0)</f>
        <v>0</v>
      </c>
      <c r="BS205" s="0" t="n">
        <f aca="false">IFERROR(SUMIFS('2011'!L:L,'2011'!F:F,A205,'2011'!C:C,B205,'2011'!D:D,"",'2011'!AA:AA,"JRO"), 0)</f>
        <v>0</v>
      </c>
      <c r="BT205" s="7" t="n">
        <f aca="false">IFERROR(BS205/BR205, 0)</f>
        <v>0</v>
      </c>
      <c r="BU205" s="0" t="n">
        <f aca="false">IFERROR(SUMIFS('2010'!$G:$G,'2010'!F:F,A205,'2010'!C:C,B205,'2010'!D:D,"",'2010'!AA:AA,"JRO",'2010'!L:L,"&lt;&gt;"), 0)</f>
        <v>0</v>
      </c>
      <c r="BV205" s="0" t="n">
        <f aca="false">IFERROR(SUMIFS('2010'!L:L,'2010'!F:F,A205,'2010'!C:C,B205,'2010'!D:D,"",'2010'!AA:AA,"JRO"), 0)</f>
        <v>0</v>
      </c>
      <c r="BW205" s="7" t="n">
        <f aca="false">IFERROR(BV205/BU205, 0)</f>
        <v>0</v>
      </c>
      <c r="BX205" s="0" t="n">
        <f aca="false">IFERROR(SUMIFS('2009'!$G:$G,'2009'!F:F,A205,'2009'!C:C,B205,'2009'!D:D,"",'2009'!AA:AA,"JRO",'2009'!L:L,"&lt;&gt;"), 0)</f>
        <v>0</v>
      </c>
      <c r="BY205" s="0" t="n">
        <f aca="false">IFERROR(SUMIFS('2009'!L:L,'2009'!F:F,A205,'2009'!C:C,B205,'2009'!D:D,"",'2009'!AA:AA,"JRO"), 0)</f>
        <v>0</v>
      </c>
      <c r="BZ205" s="7" t="n">
        <f aca="false">IFERROR(BY205/BX205, 0)</f>
        <v>0</v>
      </c>
    </row>
    <row r="206" customFormat="false" ht="15" hidden="false" customHeight="false" outlineLevel="0" collapsed="false">
      <c r="A206" s="0" t="s">
        <v>99</v>
      </c>
      <c r="B206" s="18" t="s">
        <v>65</v>
      </c>
      <c r="C206" s="56" t="n">
        <f aca="false">IFERROR(AVERAGEIFS(I206:BZ206,I$2:BZ$2,"JRO escorts per deportee",I206:BZ206,"&lt;&gt;0"), 0)</f>
        <v>0</v>
      </c>
      <c r="D206" s="13" t="n">
        <f aca="false">IFERROR(AVERAGEIFS(I206:BZ206,I$2:BZ$2,"NRO escorts per deportee",I206:BZ206,"&lt;&gt;0"), 0)</f>
        <v>0</v>
      </c>
      <c r="E206" s="13" t="n">
        <f aca="false">IFERROR(AVERAGEIFS(I206:BZ206,I$2:BZ$2,"CRO escorts per deportee",I206:BZ206,"&lt;&gt;0"), 0)</f>
        <v>0</v>
      </c>
      <c r="G206" s="0" t="n">
        <f aca="false">SUM(J206,M206,P206)</f>
        <v>0</v>
      </c>
      <c r="H206" s="0" t="n">
        <f aca="false">SUM(K206,N206,Q206)</f>
        <v>0</v>
      </c>
      <c r="I206" s="7" t="n">
        <f aca="false">IFERROR(H206/G206, 0)</f>
        <v>0</v>
      </c>
      <c r="J206" s="0" t="n">
        <f aca="false">IFERROR(SUMIFS('2018'!$H:$H,'2018'!$C:$C,B206,'2018'!$F:$F,A206,'2018'!AA:AA,"JRO",'2018'!P:P,"&lt;&gt;")+SUMIFS('2018'!$I:$I,'2018'!$D:$D,B206,'2018'!$F:$F,A206,'2018'!AA:AA,"JRO",'2018'!Q:Q,"&lt;&gt;")+SUMIFS('2018'!$J:$J,'2018'!$E:$E,B206,'2018'!$F:$F,A206,'2018'!AA:AA,"JRO",'2018'!R:R,"&lt;&gt;"), 0)</f>
        <v>0</v>
      </c>
      <c r="K206" s="0" t="n">
        <f aca="false">IFERROR(SUMIFS('2018'!M:M,'2018'!AA:AA,"JRO",'2018'!F:F,A206,'2018'!C:C,B206)+SUMIFS('2018'!P:P,'2018'!AA:AA,"JRO",'2018'!F:F,A206,'2018'!C:C,B206)+SUMIFS('2018'!N:N,'2018'!AA:AA,"JRO",'2018'!F:F,A206,'2018'!D:D,B206)+SUMIFS('2018'!N:N,'2018'!AA:AA,"JRO",'2018'!F:F,A206,'2018'!D:D,B206)+SUMIFS('2018'!O:O,'2018'!AA:AA,"JRO",'2018'!F:F,A206,'2018'!E:E,B206)+SUMIFS('2018'!R:R,'2018'!AA:AA,"JRO",'2018'!F:F,A206,'2018'!E:E,B206), 0)</f>
        <v>0</v>
      </c>
      <c r="L206" s="7" t="n">
        <f aca="false">IFERROR(K206/J206, 0)</f>
        <v>0</v>
      </c>
      <c r="M206" s="0" t="n">
        <f aca="false">IFERROR(SUMIFS('2018'!$H:$H,'2018'!$C:$C,B206,'2018'!$F:$F,A206,'2018'!AA:AA,"NRO",'2018'!P:P,"&lt;&gt;")+SUMIFS('2018'!$I:$I,'2018'!$D:$D,B206,'2018'!$F:$F,A206,'2018'!AA:AA,"NRO",'2018'!Q:Q,"&lt;&gt;")+SUMIFS('2018'!$J:$J,'2018'!$E:$E,B206,'2018'!$F:$F,A206,'2018'!AA:AA,"NRO",'2018'!R:R,"&lt;&gt;"), 0)</f>
        <v>0</v>
      </c>
      <c r="N206" s="0" t="n">
        <f aca="false">IFERROR(SUMIFS('2018'!M:M,'2018'!AA:AA,"NRO",'2018'!F:F,A206,'2018'!C:C,B206)+SUMIFS('2018'!P:P,'2018'!AA:AA,"NRO",'2018'!F:F,A206,'2018'!C:C,B206)+SUMIFS('2018'!N:N,'2018'!AA:AA,"NRO",'2018'!F:F,A206,'2018'!D:D,B206)+SUMIFS('2018'!N:N,'2018'!AA:AA,"NRO",'2018'!F:F,A206,'2018'!D:D,B206)+SUMIFS('2018'!O:O,'2018'!AA:AA,"NRO",'2018'!F:F,A206,'2018'!E:E,B206)+SUMIFS('2018'!R:R,'2018'!AA:AA,"NRO",'2018'!F:F,A206,'2018'!E:E,B206), 0)</f>
        <v>0</v>
      </c>
      <c r="O206" s="7" t="n">
        <f aca="false">IFERROR(N206/M206, 0)</f>
        <v>0</v>
      </c>
      <c r="P206" s="0" t="n">
        <f aca="false">IFERROR(SUMIFS('2018'!$H:$H,'2018'!$C:$C,B206,'2018'!$F:$F,A206,'2018'!AA:AA,"CRO")+SUMIFS('2018'!$I:$I,'2018'!$D:$D,B206,'2018'!$F:$F,A206,'2018'!AA:AA,"CRO")+SUMIFS('2018'!$J:$J,'2018'!$E:$E,B206,'2018'!$F:$F,A206,'2018'!AA:AA,"CRO"), 0)</f>
        <v>0</v>
      </c>
      <c r="Q206" s="0" t="n">
        <f aca="false">IFERROR(SUMIFS('2018'!M:M,'2018'!AA:AA,"CRO",'2018'!F:F,A206,'2018'!C:C,B206)+SUMIFS('2018'!P:P,'2018'!AA:AA,"CRO",'2018'!F:F,A206,'2018'!C:C,B206)+SUMIFS('2018'!N:N,'2018'!AA:AA,"CRO",'2018'!F:F,A206,'2018'!D:D,B206)+SUMIFS('2018'!N:N,'2018'!AA:AA,"CRO",'2018'!F:F,A206,'2018'!D:D,B206)+SUMIFS('2018'!O:O,'2018'!AA:AA,"CRO",'2018'!F:F,A206,'2018'!E:E,B206)+SUMIFS('2018'!R:R,'2018'!AA:AA,"CRO",'2018'!F:F,A206,'2018'!E:E,B206), 0)</f>
        <v>0</v>
      </c>
      <c r="R206" s="7" t="n">
        <f aca="false">IFERROR(Q206/P206, 0)</f>
        <v>0</v>
      </c>
      <c r="S206" s="7" t="n">
        <f aca="false">SUM(V206,Y206,AB206)</f>
        <v>0</v>
      </c>
      <c r="T206" s="7" t="n">
        <f aca="false">SUM(W206,Z206,AC206)</f>
        <v>0</v>
      </c>
      <c r="U206" s="7" t="n">
        <f aca="false">IFERROR(T206/S206, 0)</f>
        <v>0</v>
      </c>
      <c r="V206" s="0" t="n">
        <f aca="false">SUMIFS('2017'!$H:$H,'2017'!$C:$C,B206,'2017'!$F:$F,A206,'2017'!AA:AA,"JRO",'2017'!P:P,"&lt;&gt;")+SUMIFS('2017'!$I:$I,'2017'!$D:$D,B206,'2017'!$F:$F,A206,'2017'!AA:AA,"JRO",'2017'!Q:Q,"&lt;&gt;")+SUMIFS('2017'!$J:$J,'2017'!$E:$E,B206,'2017'!$F:$F,A206,'2017'!AA:AA,"JRO",'2017'!R:R,"&lt;&gt;")</f>
        <v>0</v>
      </c>
      <c r="W206" s="0" t="n">
        <f aca="false">IFERROR(SUMIFS('2017'!M:M,'2017'!AA:AA,"JRO",'2017'!F:F,A206,'2017'!C:C,B206)+SUMIFS('2017'!P:P,'2017'!AA:AA,"JRO",'2017'!F:F,A206,'2017'!C:C,B206)+SUMIFS('2017'!N:N,'2017'!AA:AA,"JRO",'2017'!F:F,A206,'2017'!D:D,B206)+SUMIFS('2017'!N:N,'2017'!AA:AA,"JRO",'2017'!F:F,A206,'2017'!D:D,B206)+SUMIFS('2017'!O:O,'2017'!AA:AA,"JRO",'2017'!F:F,A206,'2017'!E:E,B206)+SUMIFS('2017'!R:R,'2017'!AA:AA,"JRO",'2017'!F:F,A206,'2017'!E:E,B206), 0)</f>
        <v>0</v>
      </c>
      <c r="X206" s="7" t="n">
        <f aca="false">IFERROR(W206/V206, 0)</f>
        <v>0</v>
      </c>
      <c r="Y206" s="0" t="n">
        <f aca="false">IFERROR(SUMIFS('2017'!$H:$H,'2017'!$C:$C,B206,'2017'!$F:$F,A206,'2017'!AA:AA,"NRO",'2017'!P:P,"&lt;&gt;")+SUMIFS('2017'!$I:$I,'2017'!$D:$D,B206,'2017'!$F:$F,A206,'2017'!AA:AA,"NRO",'2017'!Q:Q,"&lt;&gt;")+SUMIFS('2017'!$J:$J,'2017'!$E:$E,B206,'2017'!$F:$F,A206,'2017'!AA:AA,"NRO",'2017'!R:R,"&lt;&gt;"), 0)</f>
        <v>0</v>
      </c>
      <c r="Z206" s="0" t="n">
        <f aca="false">IFERROR(SUMIFS('2017'!M:M,'2017'!AA:AA,"NRO",'2017'!F:F,A206,'2017'!C:C,B206)+SUMIFS('2017'!P:P,'2017'!AA:AA,"NRO",'2017'!F:F,A206,'2017'!C:C,B206)+SUMIFS('2017'!N:N,'2017'!AA:AA,"NRO",'2017'!F:F,A206,'2017'!D:D,B206)+SUMIFS('2017'!N:N,'2017'!AA:AA,"NRO",'2017'!F:F,A206,'2017'!D:D,B206)+SUMIFS('2017'!O:O,'2017'!AA:AA,"NRO",'2017'!F:F,A206,'2017'!E:E,B206)+SUMIFS('2017'!R:R,'2017'!AA:AA,"NRO",'2017'!F:F,A206,'2017'!E:E,B206), 0)</f>
        <v>0</v>
      </c>
      <c r="AA206" s="7" t="n">
        <f aca="false">IFERROR(Z206/Y206, 0)</f>
        <v>0</v>
      </c>
      <c r="AB206" s="0" t="n">
        <f aca="false">IFERROR(SUMIFS('2017'!$H:$H,'2017'!$C:$C,B206,'2017'!$F:$F,A206,'2017'!AA:AA,"CRO",'2017'!P:P,"&lt;&gt;")+SUMIFS('2017'!$I:$I,'2017'!$D:$D,B206,'2017'!$F:$F,A206,'2017'!AA:AA,"CRO",'2017'!Q:Q,"&lt;&gt;")+SUMIFS('2017'!$J:$J,'2017'!$E:$E,B206,'2017'!$F:$F,A206,'2017'!AA:AA,"CRO",'2017'!R:R,"&lt;&gt;"), 0)</f>
        <v>0</v>
      </c>
      <c r="AC206" s="0" t="n">
        <f aca="false">IFERROR(SUMIFS('2017'!M:M,'2017'!AA:AA,"CRO",'2017'!F:F,A206,'2017'!C:C,B206)+SUMIFS('2017'!P:P,'2017'!AA:AA,"CRO",'2017'!F:F,A206,'2017'!C:C,B206)+SUMIFS('2017'!N:N,'2017'!AA:AA,"CRO",'2017'!F:F,A206,'2017'!D:D,B206)+SUMIFS('2017'!N:N,'2017'!AA:AA,"CRO",'2017'!F:F,A206,'2017'!D:D,B206)+SUMIFS('2017'!O:O,'2017'!AA:AA,"CRO",'2017'!F:F,A206,'2017'!E:E,B206)+SUMIFS('2017'!R:R,'2017'!AA:AA,"CRO",'2017'!F:F,A206,'2017'!E:E,B206), 0)</f>
        <v>0</v>
      </c>
      <c r="AD206" s="0" t="n">
        <f aca="false">IFERROR(AC206/AB206, 0)</f>
        <v>0</v>
      </c>
      <c r="AE206" s="0" t="n">
        <f aca="false">SUM(AH206,AK206,AN206)</f>
        <v>0</v>
      </c>
      <c r="AF206" s="0" t="n">
        <f aca="false">SUM(AI206,AL206,AO206)</f>
        <v>0</v>
      </c>
      <c r="AG206" s="7" t="n">
        <f aca="false">IFERROR(AF206/AE206, 0)</f>
        <v>0</v>
      </c>
      <c r="AH206" s="0" t="n">
        <f aca="false">IFERROR(SUMIFS('2016'!$G:$G,'2016'!F:F,A206,'2016'!C:C,B206,'2016'!D:D,"",'2016'!AA:AA,"JRO",'2016'!L:L,"&lt;&gt;"), 0)</f>
        <v>0</v>
      </c>
      <c r="AI206" s="0" t="n">
        <f aca="false">IFERROR(SUMIFS('2016'!L:L,'2016'!F:F,A206,'2016'!C:C,B206,'2016'!D:D,"",'2016'!AA:AA,"JRO"), 0)</f>
        <v>0</v>
      </c>
      <c r="AJ206" s="7" t="n">
        <f aca="false">IFERROR(AI206/AH206, 0)</f>
        <v>0</v>
      </c>
      <c r="AK206" s="0" t="n">
        <f aca="false">IFERROR(SUMIFS('2016'!$G:$G,'2016'!F:F,A206,'2016'!C:C,B206,'2016'!D:D,"",'2016'!AA:AA,"NRO",'2016'!L:L,"&lt;&gt;"), 0)</f>
        <v>0</v>
      </c>
      <c r="AL206" s="0" t="n">
        <f aca="false">IFERROR(SUMIFS('2016'!L:L,'2016'!F:F,A206,'2016'!C:C,B206,'2016'!D:D,"",'2016'!AA:AA,"NRO"), 0)</f>
        <v>0</v>
      </c>
      <c r="AM206" s="0" t="n">
        <f aca="false">IFERROR(AL206/AK206, 0)</f>
        <v>0</v>
      </c>
      <c r="AN206" s="0" t="n">
        <f aca="false">IFERROR(SUMIFS('2016'!$G:$G,'2016'!F:F,A206,'2016'!C:C,B206,'2016'!D:D,"",'2016'!AA:AA,"CRO",'2016'!L:L,"&lt;&gt;"), 0)</f>
        <v>0</v>
      </c>
      <c r="AO206" s="0" t="n">
        <f aca="false">IFERROR(SUMIFS('2016'!L:L,'2016'!F:F,A206,'2016'!C:C,B206,'2016'!D:D,"",'2016'!AA:AA,"CRO"), 0)</f>
        <v>0</v>
      </c>
      <c r="AP206" s="0" t="n">
        <f aca="false">IFERROR(AO206/AN206, 0)</f>
        <v>0</v>
      </c>
      <c r="AQ206" s="0" t="n">
        <f aca="false">SUM(AT206,AW206,AZ206)</f>
        <v>0</v>
      </c>
      <c r="AR206" s="0" t="n">
        <f aca="false">SUM(AU206,AX206,BA206)</f>
        <v>0</v>
      </c>
      <c r="AS206" s="7" t="n">
        <f aca="false">IFERROR(AR206/AQ206, 0)</f>
        <v>0</v>
      </c>
      <c r="AT206" s="0" t="n">
        <f aca="false">IFERROR(SUMIFS('2015'!$G:$G,'2015'!F:F,A206,'2015'!C:C,B206,'2015'!D:D,"",'2015'!AA:AA,"JRO",'2015'!L:L,"&lt;&gt;"), 0)</f>
        <v>0</v>
      </c>
      <c r="AU206" s="0" t="n">
        <f aca="false">IFERROR(SUMIFS('2015'!L:L,'2015'!F:F,A206,'2015'!C:C,B206,'2015'!D:D,"",'2015'!AA:AA,"JRO"), 0)</f>
        <v>0</v>
      </c>
      <c r="AV206" s="0" t="n">
        <f aca="false">IFERROR(AU206/AT206, 0)</f>
        <v>0</v>
      </c>
      <c r="AW206" s="0" t="n">
        <f aca="false">IFERROR(SUMIFS('2015'!$G:$G,'2015'!F:F,A206,'2015'!C:C,B206,'2015'!D:D,"",'2015'!AA:AA,"NRO",'2015'!L:L,"&lt;&gt;"), 0)</f>
        <v>0</v>
      </c>
      <c r="AX206" s="0" t="n">
        <f aca="false">IFERROR(SUMIFS('2015'!L:L,'2015'!F:F,A206,'2015'!C:C,B206,'2015'!D:D,"",'2015'!AA:AA,"NRO"), 0)</f>
        <v>0</v>
      </c>
      <c r="AY206" s="0" t="n">
        <f aca="false">IFERROR(AX206/AW206, 0)</f>
        <v>0</v>
      </c>
      <c r="AZ206" s="0" t="n">
        <f aca="false">IFERROR(SUMIFS('2015'!$G:$G,'2015'!F:F,A206,'2015'!C:C,B206,'2015'!D:D,"",'2015'!AA:AA,"CRO",'2015'!L:L,"&lt;&gt;"), 0)</f>
        <v>0</v>
      </c>
      <c r="BA206" s="0" t="n">
        <f aca="false">IFERROR(SUMIFS('2015'!L:L,'2015'!F:F,A206,'2015'!C:C,B206,'2015'!D:D,"",'2015'!AA:AA,"CRO"), 0)</f>
        <v>0</v>
      </c>
      <c r="BB206" s="0" t="n">
        <f aca="false">IFERROR(BA206/AZ206, 0)</f>
        <v>0</v>
      </c>
      <c r="BC206" s="0" t="n">
        <f aca="false">SUM(BF206,BI206)</f>
        <v>0</v>
      </c>
      <c r="BD206" s="0" t="n">
        <f aca="false">SUM(BG206,BJ206)</f>
        <v>0</v>
      </c>
      <c r="BE206" s="7" t="n">
        <f aca="false">IFERROR(BD206/BC206, 0)</f>
        <v>0</v>
      </c>
      <c r="BF206" s="0" t="n">
        <f aca="false">IFERROR(SUMIFS('2014'!$G:$G,'2014'!F:F,A206,'2014'!C:C,B206,'2014'!D:D,"",'2014'!AA:AA,"JRO",'2014'!L:L,"&lt;&gt;"), 0)</f>
        <v>0</v>
      </c>
      <c r="BG206" s="0" t="n">
        <f aca="false">IFERROR(SUMIFS('2014'!L:L,'2014'!F:F,A206,'2014'!C:C,B206,'2014'!D:D,"",'2014'!AA:AA,"JRO"), 0)</f>
        <v>0</v>
      </c>
      <c r="BH206" s="7" t="n">
        <f aca="false">IFERROR(BG206/BF206, 0)</f>
        <v>0</v>
      </c>
      <c r="BI206" s="0" t="n">
        <f aca="false">IFERROR(SUMIFS('2014'!$G:$G,'2014'!F:F,A206,'2014'!C:C,B206,'2014'!D:D,"",'2014'!AA:AA,"CRO",'2014'!L:L,"&lt;&gt;"), 0)</f>
        <v>0</v>
      </c>
      <c r="BJ206" s="0" t="n">
        <f aca="false">IFERROR(SUMIFS('2014'!L:L,'2014'!F:F,A206,'2014'!C:C,B206,'2014'!D:D,"",'2014'!AA:AA,"CRO"), 0)</f>
        <v>0</v>
      </c>
      <c r="BK206" s="0" t="n">
        <f aca="false">IFERROR(BJ206/BI206, 0)</f>
        <v>0</v>
      </c>
      <c r="BL206" s="0" t="n">
        <f aca="false">IFERROR(SUMIFS('2013'!$G:$G,'2013'!F:F,A206,'2013'!C:C,B206,'2013'!D:D,"",'2013'!AA:AA,"JRO",'2013'!L:L,"&lt;&gt;"), 0)</f>
        <v>0</v>
      </c>
      <c r="BM206" s="0" t="n">
        <f aca="false">IFERROR(SUMIFS('2013'!L:L,'2013'!F:F,A206,'2013'!C:C,B206,'2013'!D:D,"",'2013'!AA:AA,"JRO"), 0)</f>
        <v>0</v>
      </c>
      <c r="BN206" s="0" t="n">
        <f aca="false">IFERROR(BM206/BL206, 0)</f>
        <v>0</v>
      </c>
      <c r="BO206" s="0" t="n">
        <f aca="false">IFERROR(SUMIFS('2012'!$G:$G,'2012'!F:F,A206,'2012'!C:C,B206,'2012'!D:D,"",'2012'!AA:AA,"JRO",'2012'!L:L,"&lt;&gt;"), 0)</f>
        <v>0</v>
      </c>
      <c r="BP206" s="0" t="n">
        <f aca="false">IFERROR(SUMIFS('2012'!L:L,'2012'!F:F,A206,'2012'!C:C,B206,'2012'!D:D,"",'2012'!AA:AA,"JRO"), 0)</f>
        <v>0</v>
      </c>
      <c r="BQ206" s="0" t="n">
        <f aca="false">IFERROR(BP206/BO206, 0)</f>
        <v>0</v>
      </c>
      <c r="BR206" s="0" t="n">
        <f aca="false">IFERROR(SUMIFS('2011'!$G:$G,'2011'!F:F,A206,'2011'!C:C,B206,'2011'!D:D,"",'2011'!AA:AA,"JRO",'2011'!L:L,"&lt;&gt;"), 0)</f>
        <v>0</v>
      </c>
      <c r="BS206" s="0" t="n">
        <f aca="false">IFERROR(SUMIFS('2011'!L:L,'2011'!F:F,A206,'2011'!C:C,B206,'2011'!D:D,"",'2011'!AA:AA,"JRO"), 0)</f>
        <v>0</v>
      </c>
      <c r="BT206" s="7" t="n">
        <f aca="false">IFERROR(BS206/BR206, 0)</f>
        <v>0</v>
      </c>
      <c r="BU206" s="0" t="n">
        <f aca="false">IFERROR(SUMIFS('2010'!$G:$G,'2010'!F:F,A206,'2010'!C:C,B206,'2010'!D:D,"",'2010'!AA:AA,"JRO",'2010'!L:L,"&lt;&gt;"), 0)</f>
        <v>0</v>
      </c>
      <c r="BV206" s="0" t="n">
        <f aca="false">IFERROR(SUMIFS('2010'!L:L,'2010'!F:F,A206,'2010'!C:C,B206,'2010'!D:D,"",'2010'!AA:AA,"JRO"), 0)</f>
        <v>0</v>
      </c>
      <c r="BW206" s="7" t="n">
        <f aca="false">IFERROR(BV206/BU206, 0)</f>
        <v>0</v>
      </c>
      <c r="BX206" s="0" t="n">
        <f aca="false">IFERROR(SUMIFS('2009'!$G:$G,'2009'!F:F,A206,'2009'!C:C,B206,'2009'!D:D,"",'2009'!AA:AA,"JRO",'2009'!L:L,"&lt;&gt;"), 0)</f>
        <v>0</v>
      </c>
      <c r="BY206" s="0" t="n">
        <f aca="false">IFERROR(SUMIFS('2009'!L:L,'2009'!F:F,A206,'2009'!C:C,B206,'2009'!D:D,"",'2009'!AA:AA,"JRO"), 0)</f>
        <v>0</v>
      </c>
      <c r="BZ206" s="7" t="n">
        <f aca="false">IFERROR(BY206/BX206, 0)</f>
        <v>0</v>
      </c>
    </row>
    <row r="207" customFormat="false" ht="15" hidden="false" customHeight="false" outlineLevel="0" collapsed="false">
      <c r="A207" s="0" t="s">
        <v>99</v>
      </c>
      <c r="B207" s="13" t="s">
        <v>58</v>
      </c>
      <c r="C207" s="56" t="n">
        <f aca="false">IFERROR(AVERAGEIFS(I207:BZ207,I$2:BZ$2,"JRO escorts per deportee",I207:BZ207,"&lt;&gt;0"), 0)</f>
        <v>0</v>
      </c>
      <c r="D207" s="13" t="n">
        <f aca="false">IFERROR(AVERAGEIFS(I207:BZ207,I$2:BZ$2,"NRO escorts per deportee",I207:BZ207,"&lt;&gt;0"), 0)</f>
        <v>0</v>
      </c>
      <c r="E207" s="13" t="n">
        <f aca="false">IFERROR(AVERAGEIFS(I207:BZ207,I$2:BZ$2,"CRO escorts per deportee",I207:BZ207,"&lt;&gt;0"), 0)</f>
        <v>0</v>
      </c>
      <c r="G207" s="0" t="n">
        <f aca="false">SUM(J207,M207,P207)</f>
        <v>0</v>
      </c>
      <c r="H207" s="0" t="n">
        <f aca="false">SUM(K207,N207,Q207)</f>
        <v>0</v>
      </c>
      <c r="I207" s="7" t="n">
        <f aca="false">IFERROR(H207/G207, 0)</f>
        <v>0</v>
      </c>
      <c r="J207" s="0" t="n">
        <f aca="false">IFERROR(SUMIFS('2018'!$H:$H,'2018'!$C:$C,B207,'2018'!$F:$F,A207,'2018'!AA:AA,"JRO",'2018'!P:P,"&lt;&gt;")+SUMIFS('2018'!$I:$I,'2018'!$D:$D,B207,'2018'!$F:$F,A207,'2018'!AA:AA,"JRO",'2018'!Q:Q,"&lt;&gt;")+SUMIFS('2018'!$J:$J,'2018'!$E:$E,B207,'2018'!$F:$F,A207,'2018'!AA:AA,"JRO",'2018'!R:R,"&lt;&gt;"), 0)</f>
        <v>0</v>
      </c>
      <c r="K207" s="0" t="n">
        <f aca="false">IFERROR(SUMIFS('2018'!M:M,'2018'!AA:AA,"JRO",'2018'!F:F,A207,'2018'!C:C,B207)+SUMIFS('2018'!P:P,'2018'!AA:AA,"JRO",'2018'!F:F,A207,'2018'!C:C,B207)+SUMIFS('2018'!N:N,'2018'!AA:AA,"JRO",'2018'!F:F,A207,'2018'!D:D,B207)+SUMIFS('2018'!N:N,'2018'!AA:AA,"JRO",'2018'!F:F,A207,'2018'!D:D,B207)+SUMIFS('2018'!O:O,'2018'!AA:AA,"JRO",'2018'!F:F,A207,'2018'!E:E,B207)+SUMIFS('2018'!R:R,'2018'!AA:AA,"JRO",'2018'!F:F,A207,'2018'!E:E,B207), 0)</f>
        <v>0</v>
      </c>
      <c r="L207" s="7" t="n">
        <f aca="false">IFERROR(K207/J207, 0)</f>
        <v>0</v>
      </c>
      <c r="M207" s="0" t="n">
        <f aca="false">IFERROR(SUMIFS('2018'!$H:$H,'2018'!$C:$C,B207,'2018'!$F:$F,A207,'2018'!AA:AA,"NRO",'2018'!P:P,"&lt;&gt;")+SUMIFS('2018'!$I:$I,'2018'!$D:$D,B207,'2018'!$F:$F,A207,'2018'!AA:AA,"NRO",'2018'!Q:Q,"&lt;&gt;")+SUMIFS('2018'!$J:$J,'2018'!$E:$E,B207,'2018'!$F:$F,A207,'2018'!AA:AA,"NRO",'2018'!R:R,"&lt;&gt;"), 0)</f>
        <v>0</v>
      </c>
      <c r="N207" s="0" t="n">
        <f aca="false">IFERROR(SUMIFS('2018'!M:M,'2018'!AA:AA,"NRO",'2018'!F:F,A207,'2018'!C:C,B207)+SUMIFS('2018'!P:P,'2018'!AA:AA,"NRO",'2018'!F:F,A207,'2018'!C:C,B207)+SUMIFS('2018'!N:N,'2018'!AA:AA,"NRO",'2018'!F:F,A207,'2018'!D:D,B207)+SUMIFS('2018'!N:N,'2018'!AA:AA,"NRO",'2018'!F:F,A207,'2018'!D:D,B207)+SUMIFS('2018'!O:O,'2018'!AA:AA,"NRO",'2018'!F:F,A207,'2018'!E:E,B207)+SUMIFS('2018'!R:R,'2018'!AA:AA,"NRO",'2018'!F:F,A207,'2018'!E:E,B207), 0)</f>
        <v>0</v>
      </c>
      <c r="O207" s="7" t="n">
        <f aca="false">IFERROR(N207/M207, 0)</f>
        <v>0</v>
      </c>
      <c r="P207" s="0" t="n">
        <f aca="false">IFERROR(SUMIFS('2018'!$H:$H,'2018'!$C:$C,B207,'2018'!$F:$F,A207,'2018'!AA:AA,"CRO")+SUMIFS('2018'!$I:$I,'2018'!$D:$D,B207,'2018'!$F:$F,A207,'2018'!AA:AA,"CRO")+SUMIFS('2018'!$J:$J,'2018'!$E:$E,B207,'2018'!$F:$F,A207,'2018'!AA:AA,"CRO"), 0)</f>
        <v>0</v>
      </c>
      <c r="Q207" s="0" t="n">
        <f aca="false">IFERROR(SUMIFS('2018'!M:M,'2018'!AA:AA,"CRO",'2018'!F:F,A207,'2018'!C:C,B207)+SUMIFS('2018'!P:P,'2018'!AA:AA,"CRO",'2018'!F:F,A207,'2018'!C:C,B207)+SUMIFS('2018'!N:N,'2018'!AA:AA,"CRO",'2018'!F:F,A207,'2018'!D:D,B207)+SUMIFS('2018'!N:N,'2018'!AA:AA,"CRO",'2018'!F:F,A207,'2018'!D:D,B207)+SUMIFS('2018'!O:O,'2018'!AA:AA,"CRO",'2018'!F:F,A207,'2018'!E:E,B207)+SUMIFS('2018'!R:R,'2018'!AA:AA,"CRO",'2018'!F:F,A207,'2018'!E:E,B207), 0)</f>
        <v>0</v>
      </c>
      <c r="R207" s="7" t="n">
        <f aca="false">IFERROR(Q207/P207, 0)</f>
        <v>0</v>
      </c>
      <c r="S207" s="7" t="n">
        <f aca="false">SUM(V207,Y207,AB207)</f>
        <v>0</v>
      </c>
      <c r="T207" s="7" t="n">
        <f aca="false">SUM(W207,Z207,AC207)</f>
        <v>0</v>
      </c>
      <c r="U207" s="7" t="n">
        <f aca="false">IFERROR(T207/S207, 0)</f>
        <v>0</v>
      </c>
      <c r="V207" s="0" t="n">
        <f aca="false">SUMIFS('2017'!$H:$H,'2017'!$C:$C,B207,'2017'!$F:$F,A207,'2017'!AA:AA,"JRO",'2017'!P:P,"&lt;&gt;")+SUMIFS('2017'!$I:$I,'2017'!$D:$D,B207,'2017'!$F:$F,A207,'2017'!AA:AA,"JRO",'2017'!Q:Q,"&lt;&gt;")+SUMIFS('2017'!$J:$J,'2017'!$E:$E,B207,'2017'!$F:$F,A207,'2017'!AA:AA,"JRO",'2017'!R:R,"&lt;&gt;")</f>
        <v>0</v>
      </c>
      <c r="W207" s="0" t="n">
        <f aca="false">IFERROR(SUMIFS('2017'!M:M,'2017'!AA:AA,"JRO",'2017'!F:F,A207,'2017'!C:C,B207)+SUMIFS('2017'!P:P,'2017'!AA:AA,"JRO",'2017'!F:F,A207,'2017'!C:C,B207)+SUMIFS('2017'!N:N,'2017'!AA:AA,"JRO",'2017'!F:F,A207,'2017'!D:D,B207)+SUMIFS('2017'!N:N,'2017'!AA:AA,"JRO",'2017'!F:F,A207,'2017'!D:D,B207)+SUMIFS('2017'!O:O,'2017'!AA:AA,"JRO",'2017'!F:F,A207,'2017'!E:E,B207)+SUMIFS('2017'!R:R,'2017'!AA:AA,"JRO",'2017'!F:F,A207,'2017'!E:E,B207), 0)</f>
        <v>0</v>
      </c>
      <c r="X207" s="7" t="n">
        <f aca="false">IFERROR(W207/V207, 0)</f>
        <v>0</v>
      </c>
      <c r="Y207" s="0" t="n">
        <f aca="false">IFERROR(SUMIFS('2017'!$H:$H,'2017'!$C:$C,B207,'2017'!$F:$F,A207,'2017'!AA:AA,"NRO",'2017'!P:P,"&lt;&gt;")+SUMIFS('2017'!$I:$I,'2017'!$D:$D,B207,'2017'!$F:$F,A207,'2017'!AA:AA,"NRO",'2017'!Q:Q,"&lt;&gt;")+SUMIFS('2017'!$J:$J,'2017'!$E:$E,B207,'2017'!$F:$F,A207,'2017'!AA:AA,"NRO",'2017'!R:R,"&lt;&gt;"), 0)</f>
        <v>0</v>
      </c>
      <c r="Z207" s="0" t="n">
        <f aca="false">IFERROR(SUMIFS('2017'!M:M,'2017'!AA:AA,"NRO",'2017'!F:F,A207,'2017'!C:C,B207)+SUMIFS('2017'!P:P,'2017'!AA:AA,"NRO",'2017'!F:F,A207,'2017'!C:C,B207)+SUMIFS('2017'!N:N,'2017'!AA:AA,"NRO",'2017'!F:F,A207,'2017'!D:D,B207)+SUMIFS('2017'!N:N,'2017'!AA:AA,"NRO",'2017'!F:F,A207,'2017'!D:D,B207)+SUMIFS('2017'!O:O,'2017'!AA:AA,"NRO",'2017'!F:F,A207,'2017'!E:E,B207)+SUMIFS('2017'!R:R,'2017'!AA:AA,"NRO",'2017'!F:F,A207,'2017'!E:E,B207), 0)</f>
        <v>0</v>
      </c>
      <c r="AA207" s="7" t="n">
        <f aca="false">IFERROR(Z207/Y207, 0)</f>
        <v>0</v>
      </c>
      <c r="AB207" s="0" t="n">
        <f aca="false">IFERROR(SUMIFS('2017'!$H:$H,'2017'!$C:$C,B207,'2017'!$F:$F,A207,'2017'!AA:AA,"CRO",'2017'!P:P,"&lt;&gt;")+SUMIFS('2017'!$I:$I,'2017'!$D:$D,B207,'2017'!$F:$F,A207,'2017'!AA:AA,"CRO",'2017'!Q:Q,"&lt;&gt;")+SUMIFS('2017'!$J:$J,'2017'!$E:$E,B207,'2017'!$F:$F,A207,'2017'!AA:AA,"CRO",'2017'!R:R,"&lt;&gt;"), 0)</f>
        <v>0</v>
      </c>
      <c r="AC207" s="0" t="n">
        <f aca="false">IFERROR(SUMIFS('2017'!M:M,'2017'!AA:AA,"CRO",'2017'!F:F,A207,'2017'!C:C,B207)+SUMIFS('2017'!P:P,'2017'!AA:AA,"CRO",'2017'!F:F,A207,'2017'!C:C,B207)+SUMIFS('2017'!N:N,'2017'!AA:AA,"CRO",'2017'!F:F,A207,'2017'!D:D,B207)+SUMIFS('2017'!N:N,'2017'!AA:AA,"CRO",'2017'!F:F,A207,'2017'!D:D,B207)+SUMIFS('2017'!O:O,'2017'!AA:AA,"CRO",'2017'!F:F,A207,'2017'!E:E,B207)+SUMIFS('2017'!R:R,'2017'!AA:AA,"CRO",'2017'!F:F,A207,'2017'!E:E,B207), 0)</f>
        <v>0</v>
      </c>
      <c r="AD207" s="0" t="n">
        <f aca="false">IFERROR(AC207/AB207, 0)</f>
        <v>0</v>
      </c>
      <c r="AE207" s="0" t="n">
        <f aca="false">SUM(AH207,AK207,AN207)</f>
        <v>0</v>
      </c>
      <c r="AF207" s="0" t="n">
        <f aca="false">SUM(AI207,AL207,AO207)</f>
        <v>0</v>
      </c>
      <c r="AG207" s="7" t="n">
        <f aca="false">IFERROR(AF207/AE207, 0)</f>
        <v>0</v>
      </c>
      <c r="AH207" s="0" t="n">
        <f aca="false">IFERROR(SUMIFS('2016'!$G:$G,'2016'!F:F,A207,'2016'!C:C,B207,'2016'!D:D,"",'2016'!AA:AA,"JRO",'2016'!L:L,"&lt;&gt;"), 0)</f>
        <v>0</v>
      </c>
      <c r="AI207" s="0" t="n">
        <f aca="false">IFERROR(SUMIFS('2016'!L:L,'2016'!F:F,A207,'2016'!C:C,B207,'2016'!D:D,"",'2016'!AA:AA,"JRO"), 0)</f>
        <v>0</v>
      </c>
      <c r="AJ207" s="7" t="n">
        <f aca="false">IFERROR(AI207/AH207, 0)</f>
        <v>0</v>
      </c>
      <c r="AK207" s="0" t="n">
        <f aca="false">IFERROR(SUMIFS('2016'!$G:$G,'2016'!F:F,A207,'2016'!C:C,B207,'2016'!D:D,"",'2016'!AA:AA,"NRO",'2016'!L:L,"&lt;&gt;"), 0)</f>
        <v>0</v>
      </c>
      <c r="AL207" s="0" t="n">
        <f aca="false">IFERROR(SUMIFS('2016'!L:L,'2016'!F:F,A207,'2016'!C:C,B207,'2016'!D:D,"",'2016'!AA:AA,"NRO"), 0)</f>
        <v>0</v>
      </c>
      <c r="AM207" s="0" t="n">
        <f aca="false">IFERROR(AL207/AK207, 0)</f>
        <v>0</v>
      </c>
      <c r="AN207" s="0" t="n">
        <f aca="false">IFERROR(SUMIFS('2016'!$G:$G,'2016'!F:F,A207,'2016'!C:C,B207,'2016'!D:D,"",'2016'!AA:AA,"CRO",'2016'!L:L,"&lt;&gt;"), 0)</f>
        <v>0</v>
      </c>
      <c r="AO207" s="0" t="n">
        <f aca="false">IFERROR(SUMIFS('2016'!L:L,'2016'!F:F,A207,'2016'!C:C,B207,'2016'!D:D,"",'2016'!AA:AA,"CRO"), 0)</f>
        <v>0</v>
      </c>
      <c r="AP207" s="0" t="n">
        <f aca="false">IFERROR(AO207/AN207, 0)</f>
        <v>0</v>
      </c>
      <c r="AQ207" s="0" t="n">
        <f aca="false">SUM(AT207,AW207,AZ207)</f>
        <v>0</v>
      </c>
      <c r="AR207" s="0" t="n">
        <f aca="false">SUM(AU207,AX207,BA207)</f>
        <v>0</v>
      </c>
      <c r="AS207" s="7" t="n">
        <f aca="false">IFERROR(AR207/AQ207, 0)</f>
        <v>0</v>
      </c>
      <c r="AT207" s="0" t="n">
        <f aca="false">IFERROR(SUMIFS('2015'!$G:$G,'2015'!F:F,A207,'2015'!C:C,B207,'2015'!D:D,"",'2015'!AA:AA,"JRO",'2015'!L:L,"&lt;&gt;"), 0)</f>
        <v>0</v>
      </c>
      <c r="AU207" s="0" t="n">
        <f aca="false">IFERROR(SUMIFS('2015'!L:L,'2015'!F:F,A207,'2015'!C:C,B207,'2015'!D:D,"",'2015'!AA:AA,"JRO"), 0)</f>
        <v>0</v>
      </c>
      <c r="AV207" s="0" t="n">
        <f aca="false">IFERROR(AU207/AT207, 0)</f>
        <v>0</v>
      </c>
      <c r="AW207" s="0" t="n">
        <f aca="false">IFERROR(SUMIFS('2015'!$G:$G,'2015'!F:F,A207,'2015'!C:C,B207,'2015'!D:D,"",'2015'!AA:AA,"NRO",'2015'!L:L,"&lt;&gt;"), 0)</f>
        <v>0</v>
      </c>
      <c r="AX207" s="0" t="n">
        <f aca="false">IFERROR(SUMIFS('2015'!L:L,'2015'!F:F,A207,'2015'!C:C,B207,'2015'!D:D,"",'2015'!AA:AA,"NRO"), 0)</f>
        <v>0</v>
      </c>
      <c r="AY207" s="0" t="n">
        <f aca="false">IFERROR(AX207/AW207, 0)</f>
        <v>0</v>
      </c>
      <c r="AZ207" s="0" t="n">
        <f aca="false">IFERROR(SUMIFS('2015'!$G:$G,'2015'!F:F,A207,'2015'!C:C,B207,'2015'!D:D,"",'2015'!AA:AA,"CRO",'2015'!L:L,"&lt;&gt;"), 0)</f>
        <v>0</v>
      </c>
      <c r="BA207" s="0" t="n">
        <f aca="false">IFERROR(SUMIFS('2015'!L:L,'2015'!F:F,A207,'2015'!C:C,B207,'2015'!D:D,"",'2015'!AA:AA,"CRO"), 0)</f>
        <v>0</v>
      </c>
      <c r="BB207" s="0" t="n">
        <f aca="false">IFERROR(BA207/AZ207, 0)</f>
        <v>0</v>
      </c>
      <c r="BC207" s="0" t="n">
        <f aca="false">SUM(BF207,BI207)</f>
        <v>0</v>
      </c>
      <c r="BD207" s="0" t="n">
        <f aca="false">SUM(BG207,BJ207)</f>
        <v>0</v>
      </c>
      <c r="BE207" s="7" t="n">
        <f aca="false">IFERROR(BD207/BC207, 0)</f>
        <v>0</v>
      </c>
      <c r="BF207" s="0" t="n">
        <f aca="false">IFERROR(SUMIFS('2014'!$G:$G,'2014'!F:F,A207,'2014'!C:C,B207,'2014'!D:D,"",'2014'!AA:AA,"JRO",'2014'!L:L,"&lt;&gt;"), 0)</f>
        <v>0</v>
      </c>
      <c r="BG207" s="0" t="n">
        <f aca="false">IFERROR(SUMIFS('2014'!L:L,'2014'!F:F,A207,'2014'!C:C,B207,'2014'!D:D,"",'2014'!AA:AA,"JRO"), 0)</f>
        <v>0</v>
      </c>
      <c r="BH207" s="7" t="n">
        <f aca="false">IFERROR(BG207/BF207, 0)</f>
        <v>0</v>
      </c>
      <c r="BI207" s="0" t="n">
        <f aca="false">IFERROR(SUMIFS('2014'!$G:$G,'2014'!F:F,A207,'2014'!C:C,B207,'2014'!D:D,"",'2014'!AA:AA,"CRO",'2014'!L:L,"&lt;&gt;"), 0)</f>
        <v>0</v>
      </c>
      <c r="BJ207" s="0" t="n">
        <f aca="false">IFERROR(SUMIFS('2014'!L:L,'2014'!F:F,A207,'2014'!C:C,B207,'2014'!D:D,"",'2014'!AA:AA,"CRO"), 0)</f>
        <v>0</v>
      </c>
      <c r="BK207" s="0" t="n">
        <f aca="false">IFERROR(BJ207/BI207, 0)</f>
        <v>0</v>
      </c>
      <c r="BL207" s="0" t="n">
        <f aca="false">IFERROR(SUMIFS('2013'!$G:$G,'2013'!F:F,A207,'2013'!C:C,B207,'2013'!D:D,"",'2013'!AA:AA,"JRO",'2013'!L:L,"&lt;&gt;"), 0)</f>
        <v>0</v>
      </c>
      <c r="BM207" s="0" t="n">
        <f aca="false">IFERROR(SUMIFS('2013'!L:L,'2013'!F:F,A207,'2013'!C:C,B207,'2013'!D:D,"",'2013'!AA:AA,"JRO"), 0)</f>
        <v>0</v>
      </c>
      <c r="BN207" s="0" t="n">
        <f aca="false">IFERROR(BM207/BL207, 0)</f>
        <v>0</v>
      </c>
      <c r="BO207" s="0" t="n">
        <f aca="false">IFERROR(SUMIFS('2012'!$G:$G,'2012'!F:F,A207,'2012'!C:C,B207,'2012'!D:D,"",'2012'!AA:AA,"JRO",'2012'!L:L,"&lt;&gt;"), 0)</f>
        <v>0</v>
      </c>
      <c r="BP207" s="0" t="n">
        <f aca="false">IFERROR(SUMIFS('2012'!L:L,'2012'!F:F,A207,'2012'!C:C,B207,'2012'!D:D,"",'2012'!AA:AA,"JRO"), 0)</f>
        <v>0</v>
      </c>
      <c r="BQ207" s="0" t="n">
        <f aca="false">IFERROR(BP207/BO207, 0)</f>
        <v>0</v>
      </c>
      <c r="BR207" s="0" t="n">
        <f aca="false">IFERROR(SUMIFS('2011'!$G:$G,'2011'!F:F,A207,'2011'!C:C,B207,'2011'!D:D,"",'2011'!AA:AA,"JRO",'2011'!L:L,"&lt;&gt;"), 0)</f>
        <v>0</v>
      </c>
      <c r="BS207" s="0" t="n">
        <f aca="false">IFERROR(SUMIFS('2011'!L:L,'2011'!F:F,A207,'2011'!C:C,B207,'2011'!D:D,"",'2011'!AA:AA,"JRO"), 0)</f>
        <v>0</v>
      </c>
      <c r="BT207" s="7" t="n">
        <f aca="false">IFERROR(BS207/BR207, 0)</f>
        <v>0</v>
      </c>
      <c r="BU207" s="0" t="n">
        <f aca="false">IFERROR(SUMIFS('2010'!$G:$G,'2010'!F:F,A207,'2010'!C:C,B207,'2010'!D:D,"",'2010'!AA:AA,"JRO",'2010'!L:L,"&lt;&gt;"), 0)</f>
        <v>0</v>
      </c>
      <c r="BV207" s="0" t="n">
        <f aca="false">IFERROR(SUMIFS('2010'!L:L,'2010'!F:F,A207,'2010'!C:C,B207,'2010'!D:D,"",'2010'!AA:AA,"JRO"), 0)</f>
        <v>0</v>
      </c>
      <c r="BW207" s="7" t="n">
        <f aca="false">IFERROR(BV207/BU207, 0)</f>
        <v>0</v>
      </c>
      <c r="BX207" s="0" t="n">
        <f aca="false">IFERROR(SUMIFS('2009'!$G:$G,'2009'!F:F,A207,'2009'!C:C,B207,'2009'!D:D,"",'2009'!AA:AA,"JRO",'2009'!L:L,"&lt;&gt;"), 0)</f>
        <v>0</v>
      </c>
      <c r="BY207" s="0" t="n">
        <f aca="false">IFERROR(SUMIFS('2009'!L:L,'2009'!F:F,A207,'2009'!C:C,B207,'2009'!D:D,"",'2009'!AA:AA,"JRO"), 0)</f>
        <v>0</v>
      </c>
      <c r="BZ207" s="7" t="n">
        <f aca="false">IFERROR(BY207/BX207, 0)</f>
        <v>0</v>
      </c>
    </row>
    <row r="208" customFormat="false" ht="15" hidden="false" customHeight="false" outlineLevel="0" collapsed="false">
      <c r="A208" s="0" t="s">
        <v>99</v>
      </c>
      <c r="B208" s="17" t="s">
        <v>70</v>
      </c>
      <c r="C208" s="56" t="n">
        <f aca="false">IFERROR(AVERAGEIFS(I208:BZ208,I$2:BZ$2,"JRO escorts per deportee",I208:BZ208,"&lt;&gt;0"), 0)</f>
        <v>0</v>
      </c>
      <c r="D208" s="13" t="n">
        <f aca="false">IFERROR(AVERAGEIFS(I208:BZ208,I$2:BZ$2,"NRO escorts per deportee",I208:BZ208,"&lt;&gt;0"), 0)</f>
        <v>0</v>
      </c>
      <c r="E208" s="13" t="n">
        <f aca="false">IFERROR(AVERAGEIFS(I208:BZ208,I$2:BZ$2,"CRO escorts per deportee",I208:BZ208,"&lt;&gt;0"), 0)</f>
        <v>0</v>
      </c>
      <c r="G208" s="0" t="n">
        <f aca="false">SUM(J208,M208,P208)</f>
        <v>0</v>
      </c>
      <c r="H208" s="0" t="n">
        <f aca="false">SUM(K208,N208,Q208)</f>
        <v>0</v>
      </c>
      <c r="I208" s="7" t="n">
        <f aca="false">IFERROR(H208/G208, 0)</f>
        <v>0</v>
      </c>
      <c r="J208" s="0" t="n">
        <f aca="false">IFERROR(SUMIFS('2018'!$H:$H,'2018'!$C:$C,B208,'2018'!$F:$F,A208,'2018'!AA:AA,"JRO",'2018'!P:P,"&lt;&gt;")+SUMIFS('2018'!$I:$I,'2018'!$D:$D,B208,'2018'!$F:$F,A208,'2018'!AA:AA,"JRO",'2018'!Q:Q,"&lt;&gt;")+SUMIFS('2018'!$J:$J,'2018'!$E:$E,B208,'2018'!$F:$F,A208,'2018'!AA:AA,"JRO",'2018'!R:R,"&lt;&gt;"), 0)</f>
        <v>0</v>
      </c>
      <c r="K208" s="0" t="n">
        <f aca="false">IFERROR(SUMIFS('2018'!M:M,'2018'!AA:AA,"JRO",'2018'!F:F,A208,'2018'!C:C,B208)+SUMIFS('2018'!P:P,'2018'!AA:AA,"JRO",'2018'!F:F,A208,'2018'!C:C,B208)+SUMIFS('2018'!N:N,'2018'!AA:AA,"JRO",'2018'!F:F,A208,'2018'!D:D,B208)+SUMIFS('2018'!N:N,'2018'!AA:AA,"JRO",'2018'!F:F,A208,'2018'!D:D,B208)+SUMIFS('2018'!O:O,'2018'!AA:AA,"JRO",'2018'!F:F,A208,'2018'!E:E,B208)+SUMIFS('2018'!R:R,'2018'!AA:AA,"JRO",'2018'!F:F,A208,'2018'!E:E,B208), 0)</f>
        <v>0</v>
      </c>
      <c r="L208" s="7" t="n">
        <f aca="false">IFERROR(K208/J208, 0)</f>
        <v>0</v>
      </c>
      <c r="M208" s="0" t="n">
        <f aca="false">IFERROR(SUMIFS('2018'!$H:$H,'2018'!$C:$C,B208,'2018'!$F:$F,A208,'2018'!AA:AA,"NRO",'2018'!P:P,"&lt;&gt;")+SUMIFS('2018'!$I:$I,'2018'!$D:$D,B208,'2018'!$F:$F,A208,'2018'!AA:AA,"NRO",'2018'!Q:Q,"&lt;&gt;")+SUMIFS('2018'!$J:$J,'2018'!$E:$E,B208,'2018'!$F:$F,A208,'2018'!AA:AA,"NRO",'2018'!R:R,"&lt;&gt;"), 0)</f>
        <v>0</v>
      </c>
      <c r="N208" s="0" t="n">
        <f aca="false">IFERROR(SUMIFS('2018'!M:M,'2018'!AA:AA,"NRO",'2018'!F:F,A208,'2018'!C:C,B208)+SUMIFS('2018'!P:P,'2018'!AA:AA,"NRO",'2018'!F:F,A208,'2018'!C:C,B208)+SUMIFS('2018'!N:N,'2018'!AA:AA,"NRO",'2018'!F:F,A208,'2018'!D:D,B208)+SUMIFS('2018'!N:N,'2018'!AA:AA,"NRO",'2018'!F:F,A208,'2018'!D:D,B208)+SUMIFS('2018'!O:O,'2018'!AA:AA,"NRO",'2018'!F:F,A208,'2018'!E:E,B208)+SUMIFS('2018'!R:R,'2018'!AA:AA,"NRO",'2018'!F:F,A208,'2018'!E:E,B208), 0)</f>
        <v>0</v>
      </c>
      <c r="O208" s="7" t="n">
        <f aca="false">IFERROR(N208/M208, 0)</f>
        <v>0</v>
      </c>
      <c r="P208" s="0" t="n">
        <f aca="false">IFERROR(SUMIFS('2018'!$H:$H,'2018'!$C:$C,B208,'2018'!$F:$F,A208,'2018'!AA:AA,"CRO")+SUMIFS('2018'!$I:$I,'2018'!$D:$D,B208,'2018'!$F:$F,A208,'2018'!AA:AA,"CRO")+SUMIFS('2018'!$J:$J,'2018'!$E:$E,B208,'2018'!$F:$F,A208,'2018'!AA:AA,"CRO"), 0)</f>
        <v>0</v>
      </c>
      <c r="Q208" s="0" t="n">
        <f aca="false">IFERROR(SUMIFS('2018'!M:M,'2018'!AA:AA,"CRO",'2018'!F:F,A208,'2018'!C:C,B208)+SUMIFS('2018'!P:P,'2018'!AA:AA,"CRO",'2018'!F:F,A208,'2018'!C:C,B208)+SUMIFS('2018'!N:N,'2018'!AA:AA,"CRO",'2018'!F:F,A208,'2018'!D:D,B208)+SUMIFS('2018'!N:N,'2018'!AA:AA,"CRO",'2018'!F:F,A208,'2018'!D:D,B208)+SUMIFS('2018'!O:O,'2018'!AA:AA,"CRO",'2018'!F:F,A208,'2018'!E:E,B208)+SUMIFS('2018'!R:R,'2018'!AA:AA,"CRO",'2018'!F:F,A208,'2018'!E:E,B208), 0)</f>
        <v>0</v>
      </c>
      <c r="R208" s="7" t="n">
        <f aca="false">IFERROR(Q208/P208, 0)</f>
        <v>0</v>
      </c>
      <c r="S208" s="7" t="n">
        <f aca="false">SUM(V208,Y208,AB208)</f>
        <v>0</v>
      </c>
      <c r="T208" s="7" t="n">
        <f aca="false">SUM(W208,Z208,AC208)</f>
        <v>0</v>
      </c>
      <c r="U208" s="7" t="n">
        <f aca="false">IFERROR(T208/S208, 0)</f>
        <v>0</v>
      </c>
      <c r="V208" s="0" t="n">
        <f aca="false">SUMIFS('2017'!$H:$H,'2017'!$C:$C,B208,'2017'!$F:$F,A208,'2017'!AA:AA,"JRO",'2017'!P:P,"&lt;&gt;")+SUMIFS('2017'!$I:$I,'2017'!$D:$D,B208,'2017'!$F:$F,A208,'2017'!AA:AA,"JRO",'2017'!Q:Q,"&lt;&gt;")+SUMIFS('2017'!$J:$J,'2017'!$E:$E,B208,'2017'!$F:$F,A208,'2017'!AA:AA,"JRO",'2017'!R:R,"&lt;&gt;")</f>
        <v>0</v>
      </c>
      <c r="W208" s="0" t="n">
        <f aca="false">IFERROR(SUMIFS('2017'!M:M,'2017'!AA:AA,"JRO",'2017'!F:F,A208,'2017'!C:C,B208)+SUMIFS('2017'!P:P,'2017'!AA:AA,"JRO",'2017'!F:F,A208,'2017'!C:C,B208)+SUMIFS('2017'!N:N,'2017'!AA:AA,"JRO",'2017'!F:F,A208,'2017'!D:D,B208)+SUMIFS('2017'!N:N,'2017'!AA:AA,"JRO",'2017'!F:F,A208,'2017'!D:D,B208)+SUMIFS('2017'!O:O,'2017'!AA:AA,"JRO",'2017'!F:F,A208,'2017'!E:E,B208)+SUMIFS('2017'!R:R,'2017'!AA:AA,"JRO",'2017'!F:F,A208,'2017'!E:E,B208), 0)</f>
        <v>0</v>
      </c>
      <c r="X208" s="7" t="n">
        <f aca="false">IFERROR(W208/V208, 0)</f>
        <v>0</v>
      </c>
      <c r="Y208" s="0" t="n">
        <f aca="false">IFERROR(SUMIFS('2017'!$H:$H,'2017'!$C:$C,B208,'2017'!$F:$F,A208,'2017'!AA:AA,"NRO",'2017'!P:P,"&lt;&gt;")+SUMIFS('2017'!$I:$I,'2017'!$D:$D,B208,'2017'!$F:$F,A208,'2017'!AA:AA,"NRO",'2017'!Q:Q,"&lt;&gt;")+SUMIFS('2017'!$J:$J,'2017'!$E:$E,B208,'2017'!$F:$F,A208,'2017'!AA:AA,"NRO",'2017'!R:R,"&lt;&gt;"), 0)</f>
        <v>0</v>
      </c>
      <c r="Z208" s="0" t="n">
        <f aca="false">IFERROR(SUMIFS('2017'!M:M,'2017'!AA:AA,"NRO",'2017'!F:F,A208,'2017'!C:C,B208)+SUMIFS('2017'!P:P,'2017'!AA:AA,"NRO",'2017'!F:F,A208,'2017'!C:C,B208)+SUMIFS('2017'!N:N,'2017'!AA:AA,"NRO",'2017'!F:F,A208,'2017'!D:D,B208)+SUMIFS('2017'!N:N,'2017'!AA:AA,"NRO",'2017'!F:F,A208,'2017'!D:D,B208)+SUMIFS('2017'!O:O,'2017'!AA:AA,"NRO",'2017'!F:F,A208,'2017'!E:E,B208)+SUMIFS('2017'!R:R,'2017'!AA:AA,"NRO",'2017'!F:F,A208,'2017'!E:E,B208), 0)</f>
        <v>0</v>
      </c>
      <c r="AA208" s="7" t="n">
        <f aca="false">IFERROR(Z208/Y208, 0)</f>
        <v>0</v>
      </c>
      <c r="AB208" s="0" t="n">
        <f aca="false">IFERROR(SUMIFS('2017'!$H:$H,'2017'!$C:$C,B208,'2017'!$F:$F,A208,'2017'!AA:AA,"CRO",'2017'!P:P,"&lt;&gt;")+SUMIFS('2017'!$I:$I,'2017'!$D:$D,B208,'2017'!$F:$F,A208,'2017'!AA:AA,"CRO",'2017'!Q:Q,"&lt;&gt;")+SUMIFS('2017'!$J:$J,'2017'!$E:$E,B208,'2017'!$F:$F,A208,'2017'!AA:AA,"CRO",'2017'!R:R,"&lt;&gt;"), 0)</f>
        <v>0</v>
      </c>
      <c r="AC208" s="0" t="n">
        <f aca="false">IFERROR(SUMIFS('2017'!M:M,'2017'!AA:AA,"CRO",'2017'!F:F,A208,'2017'!C:C,B208)+SUMIFS('2017'!P:P,'2017'!AA:AA,"CRO",'2017'!F:F,A208,'2017'!C:C,B208)+SUMIFS('2017'!N:N,'2017'!AA:AA,"CRO",'2017'!F:F,A208,'2017'!D:D,B208)+SUMIFS('2017'!N:N,'2017'!AA:AA,"CRO",'2017'!F:F,A208,'2017'!D:D,B208)+SUMIFS('2017'!O:O,'2017'!AA:AA,"CRO",'2017'!F:F,A208,'2017'!E:E,B208)+SUMIFS('2017'!R:R,'2017'!AA:AA,"CRO",'2017'!F:F,A208,'2017'!E:E,B208), 0)</f>
        <v>0</v>
      </c>
      <c r="AD208" s="0" t="n">
        <f aca="false">IFERROR(AC208/AB208, 0)</f>
        <v>0</v>
      </c>
      <c r="AE208" s="0" t="n">
        <f aca="false">SUM(AH208,AK208,AN208)</f>
        <v>0</v>
      </c>
      <c r="AF208" s="0" t="n">
        <f aca="false">SUM(AI208,AL208,AO208)</f>
        <v>0</v>
      </c>
      <c r="AG208" s="7" t="n">
        <f aca="false">IFERROR(AF208/AE208, 0)</f>
        <v>0</v>
      </c>
      <c r="AH208" s="0" t="n">
        <f aca="false">IFERROR(SUMIFS('2016'!$G:$G,'2016'!F:F,A208,'2016'!C:C,B208,'2016'!D:D,"",'2016'!AA:AA,"JRO",'2016'!L:L,"&lt;&gt;"), 0)</f>
        <v>0</v>
      </c>
      <c r="AI208" s="0" t="n">
        <f aca="false">IFERROR(SUMIFS('2016'!L:L,'2016'!F:F,A208,'2016'!C:C,B208,'2016'!D:D,"",'2016'!AA:AA,"JRO"), 0)</f>
        <v>0</v>
      </c>
      <c r="AJ208" s="7" t="n">
        <f aca="false">IFERROR(AI208/AH208, 0)</f>
        <v>0</v>
      </c>
      <c r="AK208" s="0" t="n">
        <f aca="false">IFERROR(SUMIFS('2016'!$G:$G,'2016'!F:F,A208,'2016'!C:C,B208,'2016'!D:D,"",'2016'!AA:AA,"NRO",'2016'!L:L,"&lt;&gt;"), 0)</f>
        <v>0</v>
      </c>
      <c r="AL208" s="0" t="n">
        <f aca="false">IFERROR(SUMIFS('2016'!L:L,'2016'!F:F,A208,'2016'!C:C,B208,'2016'!D:D,"",'2016'!AA:AA,"NRO"), 0)</f>
        <v>0</v>
      </c>
      <c r="AM208" s="0" t="n">
        <f aca="false">IFERROR(AL208/AK208, 0)</f>
        <v>0</v>
      </c>
      <c r="AN208" s="0" t="n">
        <f aca="false">IFERROR(SUMIFS('2016'!$G:$G,'2016'!F:F,A208,'2016'!C:C,B208,'2016'!D:D,"",'2016'!AA:AA,"CRO",'2016'!L:L,"&lt;&gt;"), 0)</f>
        <v>0</v>
      </c>
      <c r="AO208" s="0" t="n">
        <f aca="false">IFERROR(SUMIFS('2016'!L:L,'2016'!F:F,A208,'2016'!C:C,B208,'2016'!D:D,"",'2016'!AA:AA,"CRO"), 0)</f>
        <v>0</v>
      </c>
      <c r="AP208" s="0" t="n">
        <f aca="false">IFERROR(AO208/AN208, 0)</f>
        <v>0</v>
      </c>
      <c r="AQ208" s="0" t="n">
        <f aca="false">SUM(AT208,AW208,AZ208)</f>
        <v>0</v>
      </c>
      <c r="AR208" s="0" t="n">
        <f aca="false">SUM(AU208,AX208,BA208)</f>
        <v>0</v>
      </c>
      <c r="AS208" s="7" t="n">
        <f aca="false">IFERROR(AR208/AQ208, 0)</f>
        <v>0</v>
      </c>
      <c r="AT208" s="0" t="n">
        <f aca="false">IFERROR(SUMIFS('2015'!$G:$G,'2015'!F:F,A208,'2015'!C:C,B208,'2015'!D:D,"",'2015'!AA:AA,"JRO",'2015'!L:L,"&lt;&gt;"), 0)</f>
        <v>0</v>
      </c>
      <c r="AU208" s="0" t="n">
        <f aca="false">IFERROR(SUMIFS('2015'!L:L,'2015'!F:F,A208,'2015'!C:C,B208,'2015'!D:D,"",'2015'!AA:AA,"JRO"), 0)</f>
        <v>0</v>
      </c>
      <c r="AV208" s="0" t="n">
        <f aca="false">IFERROR(AU208/AT208, 0)</f>
        <v>0</v>
      </c>
      <c r="AW208" s="0" t="n">
        <f aca="false">IFERROR(SUMIFS('2015'!$G:$G,'2015'!F:F,A208,'2015'!C:C,B208,'2015'!D:D,"",'2015'!AA:AA,"NRO",'2015'!L:L,"&lt;&gt;"), 0)</f>
        <v>0</v>
      </c>
      <c r="AX208" s="0" t="n">
        <f aca="false">IFERROR(SUMIFS('2015'!L:L,'2015'!F:F,A208,'2015'!C:C,B208,'2015'!D:D,"",'2015'!AA:AA,"NRO"), 0)</f>
        <v>0</v>
      </c>
      <c r="AY208" s="0" t="n">
        <f aca="false">IFERROR(AX208/AW208, 0)</f>
        <v>0</v>
      </c>
      <c r="AZ208" s="0" t="n">
        <f aca="false">IFERROR(SUMIFS('2015'!$G:$G,'2015'!F:F,A208,'2015'!C:C,B208,'2015'!D:D,"",'2015'!AA:AA,"CRO",'2015'!L:L,"&lt;&gt;"), 0)</f>
        <v>0</v>
      </c>
      <c r="BA208" s="0" t="n">
        <f aca="false">IFERROR(SUMIFS('2015'!L:L,'2015'!F:F,A208,'2015'!C:C,B208,'2015'!D:D,"",'2015'!AA:AA,"CRO"), 0)</f>
        <v>0</v>
      </c>
      <c r="BB208" s="0" t="n">
        <f aca="false">IFERROR(BA208/AZ208, 0)</f>
        <v>0</v>
      </c>
      <c r="BC208" s="0" t="n">
        <f aca="false">SUM(BF208,BI208)</f>
        <v>0</v>
      </c>
      <c r="BD208" s="0" t="n">
        <f aca="false">SUM(BG208,BJ208)</f>
        <v>0</v>
      </c>
      <c r="BE208" s="7" t="n">
        <f aca="false">IFERROR(BD208/BC208, 0)</f>
        <v>0</v>
      </c>
      <c r="BF208" s="0" t="n">
        <f aca="false">IFERROR(SUMIFS('2014'!$G:$G,'2014'!F:F,A208,'2014'!C:C,B208,'2014'!D:D,"",'2014'!AA:AA,"JRO",'2014'!L:L,"&lt;&gt;"), 0)</f>
        <v>0</v>
      </c>
      <c r="BG208" s="0" t="n">
        <f aca="false">IFERROR(SUMIFS('2014'!L:L,'2014'!F:F,A208,'2014'!C:C,B208,'2014'!D:D,"",'2014'!AA:AA,"JRO"), 0)</f>
        <v>0</v>
      </c>
      <c r="BH208" s="7" t="n">
        <f aca="false">IFERROR(BG208/BF208, 0)</f>
        <v>0</v>
      </c>
      <c r="BI208" s="0" t="n">
        <f aca="false">IFERROR(SUMIFS('2014'!$G:$G,'2014'!F:F,A208,'2014'!C:C,B208,'2014'!D:D,"",'2014'!AA:AA,"CRO",'2014'!L:L,"&lt;&gt;"), 0)</f>
        <v>0</v>
      </c>
      <c r="BJ208" s="0" t="n">
        <f aca="false">IFERROR(SUMIFS('2014'!L:L,'2014'!F:F,A208,'2014'!C:C,B208,'2014'!D:D,"",'2014'!AA:AA,"CRO"), 0)</f>
        <v>0</v>
      </c>
      <c r="BK208" s="0" t="n">
        <f aca="false">IFERROR(BJ208/BI208, 0)</f>
        <v>0</v>
      </c>
      <c r="BL208" s="0" t="n">
        <f aca="false">IFERROR(SUMIFS('2013'!$G:$G,'2013'!F:F,A208,'2013'!C:C,B208,'2013'!D:D,"",'2013'!AA:AA,"JRO",'2013'!L:L,"&lt;&gt;"), 0)</f>
        <v>0</v>
      </c>
      <c r="BM208" s="0" t="n">
        <f aca="false">IFERROR(SUMIFS('2013'!L:L,'2013'!F:F,A208,'2013'!C:C,B208,'2013'!D:D,"",'2013'!AA:AA,"JRO"), 0)</f>
        <v>1</v>
      </c>
      <c r="BN208" s="0" t="n">
        <f aca="false">IFERROR(BM208/BL208, 0)</f>
        <v>0</v>
      </c>
      <c r="BO208" s="0" t="n">
        <f aca="false">IFERROR(SUMIFS('2012'!$G:$G,'2012'!F:F,A208,'2012'!C:C,B208,'2012'!D:D,"",'2012'!AA:AA,"JRO",'2012'!L:L,"&lt;&gt;"), 0)</f>
        <v>0</v>
      </c>
      <c r="BP208" s="0" t="n">
        <f aca="false">IFERROR(SUMIFS('2012'!L:L,'2012'!F:F,A208,'2012'!C:C,B208,'2012'!D:D,"",'2012'!AA:AA,"JRO"), 0)</f>
        <v>0</v>
      </c>
      <c r="BQ208" s="0" t="n">
        <f aca="false">IFERROR(BP208/BO208, 0)</f>
        <v>0</v>
      </c>
      <c r="BR208" s="0" t="n">
        <f aca="false">IFERROR(SUMIFS('2011'!$G:$G,'2011'!F:F,A208,'2011'!C:C,B208,'2011'!D:D,"",'2011'!AA:AA,"JRO",'2011'!L:L,"&lt;&gt;"), 0)</f>
        <v>0</v>
      </c>
      <c r="BS208" s="0" t="n">
        <f aca="false">IFERROR(SUMIFS('2011'!L:L,'2011'!F:F,A208,'2011'!C:C,B208,'2011'!D:D,"",'2011'!AA:AA,"JRO"), 0)</f>
        <v>0</v>
      </c>
      <c r="BT208" s="7" t="n">
        <f aca="false">IFERROR(BS208/BR208, 0)</f>
        <v>0</v>
      </c>
      <c r="BU208" s="0" t="n">
        <f aca="false">IFERROR(SUMIFS('2010'!$G:$G,'2010'!F:F,A208,'2010'!C:C,B208,'2010'!D:D,"",'2010'!AA:AA,"JRO",'2010'!L:L,"&lt;&gt;"), 0)</f>
        <v>0</v>
      </c>
      <c r="BV208" s="0" t="n">
        <f aca="false">IFERROR(SUMIFS('2010'!L:L,'2010'!F:F,A208,'2010'!C:C,B208,'2010'!D:D,"",'2010'!AA:AA,"JRO"), 0)</f>
        <v>0</v>
      </c>
      <c r="BW208" s="7" t="n">
        <f aca="false">IFERROR(BV208/BU208, 0)</f>
        <v>0</v>
      </c>
      <c r="BX208" s="0" t="n">
        <f aca="false">IFERROR(SUMIFS('2009'!$G:$G,'2009'!F:F,A208,'2009'!C:C,B208,'2009'!D:D,"",'2009'!AA:AA,"JRO",'2009'!L:L,"&lt;&gt;"), 0)</f>
        <v>0</v>
      </c>
      <c r="BY208" s="0" t="n">
        <f aca="false">IFERROR(SUMIFS('2009'!L:L,'2009'!F:F,A208,'2009'!C:C,B208,'2009'!D:D,"",'2009'!AA:AA,"JRO"), 0)</f>
        <v>0</v>
      </c>
      <c r="BZ208" s="7" t="n">
        <f aca="false">IFERROR(BY208/BX208, 0)</f>
        <v>0</v>
      </c>
    </row>
    <row r="209" customFormat="false" ht="15" hidden="false" customHeight="false" outlineLevel="0" collapsed="false">
      <c r="A209" s="0" t="s">
        <v>99</v>
      </c>
      <c r="B209" s="13" t="s">
        <v>43</v>
      </c>
      <c r="C209" s="56" t="n">
        <f aca="false">IFERROR(AVERAGEIFS(I209:BZ209,I$2:BZ$2,"JRO escorts per deportee",I209:BZ209,"&lt;&gt;0"), 0)</f>
        <v>0</v>
      </c>
      <c r="D209" s="13" t="n">
        <f aca="false">IFERROR(AVERAGEIFS(I209:BZ209,I$2:BZ$2,"NRO escorts per deportee",I209:BZ209,"&lt;&gt;0"), 0)</f>
        <v>0</v>
      </c>
      <c r="E209" s="13" t="n">
        <f aca="false">IFERROR(AVERAGEIFS(I209:BZ209,I$2:BZ$2,"CRO escorts per deportee",I209:BZ209,"&lt;&gt;0"), 0)</f>
        <v>0</v>
      </c>
      <c r="G209" s="0" t="n">
        <f aca="false">SUM(J209,M209,P209)</f>
        <v>0</v>
      </c>
      <c r="H209" s="0" t="n">
        <f aca="false">SUM(K209,N209,Q209)</f>
        <v>0</v>
      </c>
      <c r="I209" s="7" t="n">
        <f aca="false">IFERROR(H209/G209, 0)</f>
        <v>0</v>
      </c>
      <c r="J209" s="0" t="n">
        <f aca="false">IFERROR(SUMIFS('2018'!$H:$H,'2018'!$C:$C,B209,'2018'!$F:$F,A209,'2018'!AA:AA,"JRO",'2018'!P:P,"&lt;&gt;")+SUMIFS('2018'!$I:$I,'2018'!$D:$D,B209,'2018'!$F:$F,A209,'2018'!AA:AA,"JRO",'2018'!Q:Q,"&lt;&gt;")+SUMIFS('2018'!$J:$J,'2018'!$E:$E,B209,'2018'!$F:$F,A209,'2018'!AA:AA,"JRO",'2018'!R:R,"&lt;&gt;"), 0)</f>
        <v>0</v>
      </c>
      <c r="K209" s="0" t="n">
        <f aca="false">IFERROR(SUMIFS('2018'!M:M,'2018'!AA:AA,"JRO",'2018'!F:F,A209,'2018'!C:C,B209)+SUMIFS('2018'!P:P,'2018'!AA:AA,"JRO",'2018'!F:F,A209,'2018'!C:C,B209)+SUMIFS('2018'!N:N,'2018'!AA:AA,"JRO",'2018'!F:F,A209,'2018'!D:D,B209)+SUMIFS('2018'!N:N,'2018'!AA:AA,"JRO",'2018'!F:F,A209,'2018'!D:D,B209)+SUMIFS('2018'!O:O,'2018'!AA:AA,"JRO",'2018'!F:F,A209,'2018'!E:E,B209)+SUMIFS('2018'!R:R,'2018'!AA:AA,"JRO",'2018'!F:F,A209,'2018'!E:E,B209), 0)</f>
        <v>0</v>
      </c>
      <c r="L209" s="7" t="n">
        <f aca="false">IFERROR(K209/J209, 0)</f>
        <v>0</v>
      </c>
      <c r="M209" s="0" t="n">
        <f aca="false">IFERROR(SUMIFS('2018'!$H:$H,'2018'!$C:$C,B209,'2018'!$F:$F,A209,'2018'!AA:AA,"NRO",'2018'!P:P,"&lt;&gt;")+SUMIFS('2018'!$I:$I,'2018'!$D:$D,B209,'2018'!$F:$F,A209,'2018'!AA:AA,"NRO",'2018'!Q:Q,"&lt;&gt;")+SUMIFS('2018'!$J:$J,'2018'!$E:$E,B209,'2018'!$F:$F,A209,'2018'!AA:AA,"NRO",'2018'!R:R,"&lt;&gt;"), 0)</f>
        <v>0</v>
      </c>
      <c r="N209" s="0" t="n">
        <f aca="false">IFERROR(SUMIFS('2018'!M:M,'2018'!AA:AA,"NRO",'2018'!F:F,A209,'2018'!C:C,B209)+SUMIFS('2018'!P:P,'2018'!AA:AA,"NRO",'2018'!F:F,A209,'2018'!C:C,B209)+SUMIFS('2018'!N:N,'2018'!AA:AA,"NRO",'2018'!F:F,A209,'2018'!D:D,B209)+SUMIFS('2018'!N:N,'2018'!AA:AA,"NRO",'2018'!F:F,A209,'2018'!D:D,B209)+SUMIFS('2018'!O:O,'2018'!AA:AA,"NRO",'2018'!F:F,A209,'2018'!E:E,B209)+SUMIFS('2018'!R:R,'2018'!AA:AA,"NRO",'2018'!F:F,A209,'2018'!E:E,B209), 0)</f>
        <v>0</v>
      </c>
      <c r="O209" s="7" t="n">
        <f aca="false">IFERROR(N209/M209, 0)</f>
        <v>0</v>
      </c>
      <c r="P209" s="0" t="n">
        <f aca="false">IFERROR(SUMIFS('2018'!$H:$H,'2018'!$C:$C,B209,'2018'!$F:$F,A209,'2018'!AA:AA,"CRO")+SUMIFS('2018'!$I:$I,'2018'!$D:$D,B209,'2018'!$F:$F,A209,'2018'!AA:AA,"CRO")+SUMIFS('2018'!$J:$J,'2018'!$E:$E,B209,'2018'!$F:$F,A209,'2018'!AA:AA,"CRO"), 0)</f>
        <v>0</v>
      </c>
      <c r="Q209" s="0" t="n">
        <f aca="false">IFERROR(SUMIFS('2018'!M:M,'2018'!AA:AA,"CRO",'2018'!F:F,A209,'2018'!C:C,B209)+SUMIFS('2018'!P:P,'2018'!AA:AA,"CRO",'2018'!F:F,A209,'2018'!C:C,B209)+SUMIFS('2018'!N:N,'2018'!AA:AA,"CRO",'2018'!F:F,A209,'2018'!D:D,B209)+SUMIFS('2018'!N:N,'2018'!AA:AA,"CRO",'2018'!F:F,A209,'2018'!D:D,B209)+SUMIFS('2018'!O:O,'2018'!AA:AA,"CRO",'2018'!F:F,A209,'2018'!E:E,B209)+SUMIFS('2018'!R:R,'2018'!AA:AA,"CRO",'2018'!F:F,A209,'2018'!E:E,B209), 0)</f>
        <v>0</v>
      </c>
      <c r="R209" s="7" t="n">
        <f aca="false">IFERROR(Q209/P209, 0)</f>
        <v>0</v>
      </c>
      <c r="S209" s="7" t="n">
        <f aca="false">SUM(V209,Y209,AB209)</f>
        <v>0</v>
      </c>
      <c r="T209" s="7" t="n">
        <f aca="false">SUM(W209,Z209,AC209)</f>
        <v>0</v>
      </c>
      <c r="U209" s="7" t="n">
        <f aca="false">IFERROR(T209/S209, 0)</f>
        <v>0</v>
      </c>
      <c r="V209" s="0" t="n">
        <f aca="false">SUMIFS('2017'!$H:$H,'2017'!$C:$C,B209,'2017'!$F:$F,A209,'2017'!AA:AA,"JRO",'2017'!P:P,"&lt;&gt;")+SUMIFS('2017'!$I:$I,'2017'!$D:$D,B209,'2017'!$F:$F,A209,'2017'!AA:AA,"JRO",'2017'!Q:Q,"&lt;&gt;")+SUMIFS('2017'!$J:$J,'2017'!$E:$E,B209,'2017'!$F:$F,A209,'2017'!AA:AA,"JRO",'2017'!R:R,"&lt;&gt;")</f>
        <v>0</v>
      </c>
      <c r="W209" s="0" t="n">
        <f aca="false">IFERROR(SUMIFS('2017'!M:M,'2017'!AA:AA,"JRO",'2017'!F:F,A209,'2017'!C:C,B209)+SUMIFS('2017'!P:P,'2017'!AA:AA,"JRO",'2017'!F:F,A209,'2017'!C:C,B209)+SUMIFS('2017'!N:N,'2017'!AA:AA,"JRO",'2017'!F:F,A209,'2017'!D:D,B209)+SUMIFS('2017'!N:N,'2017'!AA:AA,"JRO",'2017'!F:F,A209,'2017'!D:D,B209)+SUMIFS('2017'!O:O,'2017'!AA:AA,"JRO",'2017'!F:F,A209,'2017'!E:E,B209)+SUMIFS('2017'!R:R,'2017'!AA:AA,"JRO",'2017'!F:F,A209,'2017'!E:E,B209), 0)</f>
        <v>0</v>
      </c>
      <c r="X209" s="7" t="n">
        <f aca="false">IFERROR(W209/V209, 0)</f>
        <v>0</v>
      </c>
      <c r="Y209" s="0" t="n">
        <f aca="false">IFERROR(SUMIFS('2017'!$H:$H,'2017'!$C:$C,B209,'2017'!$F:$F,A209,'2017'!AA:AA,"NRO",'2017'!P:P,"&lt;&gt;")+SUMIFS('2017'!$I:$I,'2017'!$D:$D,B209,'2017'!$F:$F,A209,'2017'!AA:AA,"NRO",'2017'!Q:Q,"&lt;&gt;")+SUMIFS('2017'!$J:$J,'2017'!$E:$E,B209,'2017'!$F:$F,A209,'2017'!AA:AA,"NRO",'2017'!R:R,"&lt;&gt;"), 0)</f>
        <v>0</v>
      </c>
      <c r="Z209" s="0" t="n">
        <f aca="false">IFERROR(SUMIFS('2017'!M:M,'2017'!AA:AA,"NRO",'2017'!F:F,A209,'2017'!C:C,B209)+SUMIFS('2017'!P:P,'2017'!AA:AA,"NRO",'2017'!F:F,A209,'2017'!C:C,B209)+SUMIFS('2017'!N:N,'2017'!AA:AA,"NRO",'2017'!F:F,A209,'2017'!D:D,B209)+SUMIFS('2017'!N:N,'2017'!AA:AA,"NRO",'2017'!F:F,A209,'2017'!D:D,B209)+SUMIFS('2017'!O:O,'2017'!AA:AA,"NRO",'2017'!F:F,A209,'2017'!E:E,B209)+SUMIFS('2017'!R:R,'2017'!AA:AA,"NRO",'2017'!F:F,A209,'2017'!E:E,B209), 0)</f>
        <v>0</v>
      </c>
      <c r="AA209" s="7" t="n">
        <f aca="false">IFERROR(Z209/Y209, 0)</f>
        <v>0</v>
      </c>
      <c r="AB209" s="0" t="n">
        <f aca="false">IFERROR(SUMIFS('2017'!$H:$H,'2017'!$C:$C,B209,'2017'!$F:$F,A209,'2017'!AA:AA,"CRO",'2017'!P:P,"&lt;&gt;")+SUMIFS('2017'!$I:$I,'2017'!$D:$D,B209,'2017'!$F:$F,A209,'2017'!AA:AA,"CRO",'2017'!Q:Q,"&lt;&gt;")+SUMIFS('2017'!$J:$J,'2017'!$E:$E,B209,'2017'!$F:$F,A209,'2017'!AA:AA,"CRO",'2017'!R:R,"&lt;&gt;"), 0)</f>
        <v>0</v>
      </c>
      <c r="AC209" s="0" t="n">
        <f aca="false">IFERROR(SUMIFS('2017'!M:M,'2017'!AA:AA,"CRO",'2017'!F:F,A209,'2017'!C:C,B209)+SUMIFS('2017'!P:P,'2017'!AA:AA,"CRO",'2017'!F:F,A209,'2017'!C:C,B209)+SUMIFS('2017'!N:N,'2017'!AA:AA,"CRO",'2017'!F:F,A209,'2017'!D:D,B209)+SUMIFS('2017'!N:N,'2017'!AA:AA,"CRO",'2017'!F:F,A209,'2017'!D:D,B209)+SUMIFS('2017'!O:O,'2017'!AA:AA,"CRO",'2017'!F:F,A209,'2017'!E:E,B209)+SUMIFS('2017'!R:R,'2017'!AA:AA,"CRO",'2017'!F:F,A209,'2017'!E:E,B209), 0)</f>
        <v>0</v>
      </c>
      <c r="AD209" s="0" t="n">
        <f aca="false">IFERROR(AC209/AB209, 0)</f>
        <v>0</v>
      </c>
      <c r="AE209" s="0" t="n">
        <f aca="false">SUM(AH209,AK209,AN209)</f>
        <v>0</v>
      </c>
      <c r="AF209" s="0" t="n">
        <f aca="false">SUM(AI209,AL209,AO209)</f>
        <v>0</v>
      </c>
      <c r="AG209" s="7" t="n">
        <f aca="false">IFERROR(AF209/AE209, 0)</f>
        <v>0</v>
      </c>
      <c r="AH209" s="0" t="n">
        <f aca="false">IFERROR(SUMIFS('2016'!$G:$G,'2016'!F:F,A209,'2016'!C:C,B209,'2016'!D:D,"",'2016'!AA:AA,"JRO",'2016'!L:L,"&lt;&gt;"), 0)</f>
        <v>0</v>
      </c>
      <c r="AI209" s="0" t="n">
        <f aca="false">IFERROR(SUMIFS('2016'!L:L,'2016'!F:F,A209,'2016'!C:C,B209,'2016'!D:D,"",'2016'!AA:AA,"JRO"), 0)</f>
        <v>0</v>
      </c>
      <c r="AJ209" s="7" t="n">
        <f aca="false">IFERROR(AI209/AH209, 0)</f>
        <v>0</v>
      </c>
      <c r="AK209" s="0" t="n">
        <f aca="false">IFERROR(SUMIFS('2016'!$G:$G,'2016'!F:F,A209,'2016'!C:C,B209,'2016'!D:D,"",'2016'!AA:AA,"NRO",'2016'!L:L,"&lt;&gt;"), 0)</f>
        <v>0</v>
      </c>
      <c r="AL209" s="0" t="n">
        <f aca="false">IFERROR(SUMIFS('2016'!L:L,'2016'!F:F,A209,'2016'!C:C,B209,'2016'!D:D,"",'2016'!AA:AA,"NRO"), 0)</f>
        <v>0</v>
      </c>
      <c r="AM209" s="0" t="n">
        <f aca="false">IFERROR(AL209/AK209, 0)</f>
        <v>0</v>
      </c>
      <c r="AN209" s="0" t="n">
        <f aca="false">IFERROR(SUMIFS('2016'!$G:$G,'2016'!F:F,A209,'2016'!C:C,B209,'2016'!D:D,"",'2016'!AA:AA,"CRO",'2016'!L:L,"&lt;&gt;"), 0)</f>
        <v>0</v>
      </c>
      <c r="AO209" s="0" t="n">
        <f aca="false">IFERROR(SUMIFS('2016'!L:L,'2016'!F:F,A209,'2016'!C:C,B209,'2016'!D:D,"",'2016'!AA:AA,"CRO"), 0)</f>
        <v>0</v>
      </c>
      <c r="AP209" s="0" t="n">
        <f aca="false">IFERROR(AO209/AN209, 0)</f>
        <v>0</v>
      </c>
      <c r="AQ209" s="0" t="n">
        <f aca="false">SUM(AT209,AW209,AZ209)</f>
        <v>0</v>
      </c>
      <c r="AR209" s="0" t="n">
        <f aca="false">SUM(AU209,AX209,BA209)</f>
        <v>0</v>
      </c>
      <c r="AS209" s="7" t="n">
        <f aca="false">IFERROR(AR209/AQ209, 0)</f>
        <v>0</v>
      </c>
      <c r="AT209" s="0" t="n">
        <f aca="false">IFERROR(SUMIFS('2015'!$G:$G,'2015'!F:F,A209,'2015'!C:C,B209,'2015'!D:D,"",'2015'!AA:AA,"JRO",'2015'!L:L,"&lt;&gt;"), 0)</f>
        <v>0</v>
      </c>
      <c r="AU209" s="0" t="n">
        <f aca="false">IFERROR(SUMIFS('2015'!L:L,'2015'!F:F,A209,'2015'!C:C,B209,'2015'!D:D,"",'2015'!AA:AA,"JRO"), 0)</f>
        <v>0</v>
      </c>
      <c r="AV209" s="0" t="n">
        <f aca="false">IFERROR(AU209/AT209, 0)</f>
        <v>0</v>
      </c>
      <c r="AW209" s="0" t="n">
        <f aca="false">IFERROR(SUMIFS('2015'!$G:$G,'2015'!F:F,A209,'2015'!C:C,B209,'2015'!D:D,"",'2015'!AA:AA,"NRO",'2015'!L:L,"&lt;&gt;"), 0)</f>
        <v>0</v>
      </c>
      <c r="AX209" s="0" t="n">
        <f aca="false">IFERROR(SUMIFS('2015'!L:L,'2015'!F:F,A209,'2015'!C:C,B209,'2015'!D:D,"",'2015'!AA:AA,"NRO"), 0)</f>
        <v>0</v>
      </c>
      <c r="AY209" s="0" t="n">
        <f aca="false">IFERROR(AX209/AW209, 0)</f>
        <v>0</v>
      </c>
      <c r="AZ209" s="0" t="n">
        <f aca="false">IFERROR(SUMIFS('2015'!$G:$G,'2015'!F:F,A209,'2015'!C:C,B209,'2015'!D:D,"",'2015'!AA:AA,"CRO",'2015'!L:L,"&lt;&gt;"), 0)</f>
        <v>0</v>
      </c>
      <c r="BA209" s="0" t="n">
        <f aca="false">IFERROR(SUMIFS('2015'!L:L,'2015'!F:F,A209,'2015'!C:C,B209,'2015'!D:D,"",'2015'!AA:AA,"CRO"), 0)</f>
        <v>0</v>
      </c>
      <c r="BB209" s="0" t="n">
        <f aca="false">IFERROR(BA209/AZ209, 0)</f>
        <v>0</v>
      </c>
      <c r="BC209" s="0" t="n">
        <f aca="false">SUM(BF209,BI209)</f>
        <v>0</v>
      </c>
      <c r="BD209" s="0" t="n">
        <f aca="false">SUM(BG209,BJ209)</f>
        <v>0</v>
      </c>
      <c r="BE209" s="7" t="n">
        <f aca="false">IFERROR(BD209/BC209, 0)</f>
        <v>0</v>
      </c>
      <c r="BF209" s="0" t="n">
        <f aca="false">IFERROR(SUMIFS('2014'!$G:$G,'2014'!F:F,A209,'2014'!C:C,B209,'2014'!D:D,"",'2014'!AA:AA,"JRO",'2014'!L:L,"&lt;&gt;"), 0)</f>
        <v>0</v>
      </c>
      <c r="BG209" s="0" t="n">
        <f aca="false">IFERROR(SUMIFS('2014'!L:L,'2014'!F:F,A209,'2014'!C:C,B209,'2014'!D:D,"",'2014'!AA:AA,"JRO"), 0)</f>
        <v>0</v>
      </c>
      <c r="BH209" s="7" t="n">
        <f aca="false">IFERROR(BG209/BF209, 0)</f>
        <v>0</v>
      </c>
      <c r="BI209" s="0" t="n">
        <f aca="false">IFERROR(SUMIFS('2014'!$G:$G,'2014'!F:F,A209,'2014'!C:C,B209,'2014'!D:D,"",'2014'!AA:AA,"CRO",'2014'!L:L,"&lt;&gt;"), 0)</f>
        <v>0</v>
      </c>
      <c r="BJ209" s="0" t="n">
        <f aca="false">IFERROR(SUMIFS('2014'!L:L,'2014'!F:F,A209,'2014'!C:C,B209,'2014'!D:D,"",'2014'!AA:AA,"CRO"), 0)</f>
        <v>0</v>
      </c>
      <c r="BK209" s="0" t="n">
        <f aca="false">IFERROR(BJ209/BI209, 0)</f>
        <v>0</v>
      </c>
      <c r="BL209" s="0" t="n">
        <f aca="false">IFERROR(SUMIFS('2013'!$G:$G,'2013'!F:F,A209,'2013'!C:C,B209,'2013'!D:D,"",'2013'!AA:AA,"JRO",'2013'!L:L,"&lt;&gt;"), 0)</f>
        <v>0</v>
      </c>
      <c r="BM209" s="0" t="n">
        <f aca="false">IFERROR(SUMIFS('2013'!L:L,'2013'!F:F,A209,'2013'!C:C,B209,'2013'!D:D,"",'2013'!AA:AA,"JRO"), 0)</f>
        <v>0</v>
      </c>
      <c r="BN209" s="0" t="n">
        <f aca="false">IFERROR(BM209/BL209, 0)</f>
        <v>0</v>
      </c>
      <c r="BO209" s="0" t="n">
        <f aca="false">IFERROR(SUMIFS('2012'!$G:$G,'2012'!F:F,A209,'2012'!C:C,B209,'2012'!D:D,"",'2012'!AA:AA,"JRO",'2012'!L:L,"&lt;&gt;"), 0)</f>
        <v>0</v>
      </c>
      <c r="BP209" s="0" t="n">
        <f aca="false">IFERROR(SUMIFS('2012'!L:L,'2012'!F:F,A209,'2012'!C:C,B209,'2012'!D:D,"",'2012'!AA:AA,"JRO"), 0)</f>
        <v>0</v>
      </c>
      <c r="BQ209" s="0" t="n">
        <f aca="false">IFERROR(BP209/BO209, 0)</f>
        <v>0</v>
      </c>
      <c r="BR209" s="0" t="n">
        <f aca="false">IFERROR(SUMIFS('2011'!$G:$G,'2011'!F:F,A209,'2011'!C:C,B209,'2011'!D:D,"",'2011'!AA:AA,"JRO",'2011'!L:L,"&lt;&gt;"), 0)</f>
        <v>0</v>
      </c>
      <c r="BS209" s="0" t="n">
        <f aca="false">IFERROR(SUMIFS('2011'!L:L,'2011'!F:F,A209,'2011'!C:C,B209,'2011'!D:D,"",'2011'!AA:AA,"JRO"), 0)</f>
        <v>0</v>
      </c>
      <c r="BT209" s="7" t="n">
        <f aca="false">IFERROR(BS209/BR209, 0)</f>
        <v>0</v>
      </c>
      <c r="BU209" s="0" t="n">
        <f aca="false">IFERROR(SUMIFS('2010'!$G:$G,'2010'!F:F,A209,'2010'!C:C,B209,'2010'!D:D,"",'2010'!AA:AA,"JRO",'2010'!L:L,"&lt;&gt;"), 0)</f>
        <v>0</v>
      </c>
      <c r="BV209" s="0" t="n">
        <f aca="false">IFERROR(SUMIFS('2010'!L:L,'2010'!F:F,A209,'2010'!C:C,B209,'2010'!D:D,"",'2010'!AA:AA,"JRO"), 0)</f>
        <v>0</v>
      </c>
      <c r="BW209" s="7" t="n">
        <f aca="false">IFERROR(BV209/BU209, 0)</f>
        <v>0</v>
      </c>
      <c r="BX209" s="0" t="n">
        <f aca="false">IFERROR(SUMIFS('2009'!$G:$G,'2009'!F:F,A209,'2009'!C:C,B209,'2009'!D:D,"",'2009'!AA:AA,"JRO",'2009'!L:L,"&lt;&gt;"), 0)</f>
        <v>0</v>
      </c>
      <c r="BY209" s="0" t="n">
        <f aca="false">IFERROR(SUMIFS('2009'!L:L,'2009'!F:F,A209,'2009'!C:C,B209,'2009'!D:D,"",'2009'!AA:AA,"JRO"), 0)</f>
        <v>0</v>
      </c>
      <c r="BZ209" s="7" t="n">
        <f aca="false">IFERROR(BY209/BX209, 0)</f>
        <v>0</v>
      </c>
    </row>
    <row r="210" customFormat="false" ht="15" hidden="false" customHeight="false" outlineLevel="0" collapsed="false">
      <c r="A210" s="0" t="s">
        <v>99</v>
      </c>
      <c r="B210" s="13" t="s">
        <v>47</v>
      </c>
      <c r="C210" s="56" t="n">
        <f aca="false">IFERROR(AVERAGEIFS(I210:BZ210,I$2:BZ$2,"JRO escorts per deportee",I210:BZ210,"&lt;&gt;0"), 0)</f>
        <v>0</v>
      </c>
      <c r="D210" s="13" t="n">
        <f aca="false">IFERROR(AVERAGEIFS(I210:BZ210,I$2:BZ$2,"NRO escorts per deportee",I210:BZ210,"&lt;&gt;0"), 0)</f>
        <v>0</v>
      </c>
      <c r="E210" s="13" t="n">
        <f aca="false">IFERROR(AVERAGEIFS(I210:BZ210,I$2:BZ$2,"CRO escorts per deportee",I210:BZ210,"&lt;&gt;0"), 0)</f>
        <v>0</v>
      </c>
      <c r="G210" s="0" t="n">
        <f aca="false">SUM(J210,M210,P210)</f>
        <v>0</v>
      </c>
      <c r="H210" s="0" t="n">
        <f aca="false">SUM(K210,N210,Q210)</f>
        <v>0</v>
      </c>
      <c r="I210" s="7" t="n">
        <f aca="false">IFERROR(H210/G210, 0)</f>
        <v>0</v>
      </c>
      <c r="J210" s="0" t="n">
        <f aca="false">IFERROR(SUMIFS('2018'!$H:$H,'2018'!$C:$C,B210,'2018'!$F:$F,A210,'2018'!AA:AA,"JRO",'2018'!P:P,"&lt;&gt;")+SUMIFS('2018'!$I:$I,'2018'!$D:$D,B210,'2018'!$F:$F,A210,'2018'!AA:AA,"JRO",'2018'!Q:Q,"&lt;&gt;")+SUMIFS('2018'!$J:$J,'2018'!$E:$E,B210,'2018'!$F:$F,A210,'2018'!AA:AA,"JRO",'2018'!R:R,"&lt;&gt;"), 0)</f>
        <v>0</v>
      </c>
      <c r="K210" s="0" t="n">
        <f aca="false">IFERROR(SUMIFS('2018'!M:M,'2018'!AA:AA,"JRO",'2018'!F:F,A210,'2018'!C:C,B210)+SUMIFS('2018'!P:P,'2018'!AA:AA,"JRO",'2018'!F:F,A210,'2018'!C:C,B210)+SUMIFS('2018'!N:N,'2018'!AA:AA,"JRO",'2018'!F:F,A210,'2018'!D:D,B210)+SUMIFS('2018'!N:N,'2018'!AA:AA,"JRO",'2018'!F:F,A210,'2018'!D:D,B210)+SUMIFS('2018'!O:O,'2018'!AA:AA,"JRO",'2018'!F:F,A210,'2018'!E:E,B210)+SUMIFS('2018'!R:R,'2018'!AA:AA,"JRO",'2018'!F:F,A210,'2018'!E:E,B210), 0)</f>
        <v>0</v>
      </c>
      <c r="L210" s="7" t="n">
        <f aca="false">IFERROR(K210/J210, 0)</f>
        <v>0</v>
      </c>
      <c r="M210" s="0" t="n">
        <f aca="false">IFERROR(SUMIFS('2018'!$H:$H,'2018'!$C:$C,B210,'2018'!$F:$F,A210,'2018'!AA:AA,"NRO",'2018'!P:P,"&lt;&gt;")+SUMIFS('2018'!$I:$I,'2018'!$D:$D,B210,'2018'!$F:$F,A210,'2018'!AA:AA,"NRO",'2018'!Q:Q,"&lt;&gt;")+SUMIFS('2018'!$J:$J,'2018'!$E:$E,B210,'2018'!$F:$F,A210,'2018'!AA:AA,"NRO",'2018'!R:R,"&lt;&gt;"), 0)</f>
        <v>0</v>
      </c>
      <c r="N210" s="0" t="n">
        <f aca="false">IFERROR(SUMIFS('2018'!M:M,'2018'!AA:AA,"NRO",'2018'!F:F,A210,'2018'!C:C,B210)+SUMIFS('2018'!P:P,'2018'!AA:AA,"NRO",'2018'!F:F,A210,'2018'!C:C,B210)+SUMIFS('2018'!N:N,'2018'!AA:AA,"NRO",'2018'!F:F,A210,'2018'!D:D,B210)+SUMIFS('2018'!N:N,'2018'!AA:AA,"NRO",'2018'!F:F,A210,'2018'!D:D,B210)+SUMIFS('2018'!O:O,'2018'!AA:AA,"NRO",'2018'!F:F,A210,'2018'!E:E,B210)+SUMIFS('2018'!R:R,'2018'!AA:AA,"NRO",'2018'!F:F,A210,'2018'!E:E,B210), 0)</f>
        <v>0</v>
      </c>
      <c r="O210" s="7" t="n">
        <f aca="false">IFERROR(N210/M210, 0)</f>
        <v>0</v>
      </c>
      <c r="P210" s="0" t="n">
        <f aca="false">IFERROR(SUMIFS('2018'!$H:$H,'2018'!$C:$C,B210,'2018'!$F:$F,A210,'2018'!AA:AA,"CRO")+SUMIFS('2018'!$I:$I,'2018'!$D:$D,B210,'2018'!$F:$F,A210,'2018'!AA:AA,"CRO")+SUMIFS('2018'!$J:$J,'2018'!$E:$E,B210,'2018'!$F:$F,A210,'2018'!AA:AA,"CRO"), 0)</f>
        <v>0</v>
      </c>
      <c r="Q210" s="0" t="n">
        <f aca="false">IFERROR(SUMIFS('2018'!M:M,'2018'!AA:AA,"CRO",'2018'!F:F,A210,'2018'!C:C,B210)+SUMIFS('2018'!P:P,'2018'!AA:AA,"CRO",'2018'!F:F,A210,'2018'!C:C,B210)+SUMIFS('2018'!N:N,'2018'!AA:AA,"CRO",'2018'!F:F,A210,'2018'!D:D,B210)+SUMIFS('2018'!N:N,'2018'!AA:AA,"CRO",'2018'!F:F,A210,'2018'!D:D,B210)+SUMIFS('2018'!O:O,'2018'!AA:AA,"CRO",'2018'!F:F,A210,'2018'!E:E,B210)+SUMIFS('2018'!R:R,'2018'!AA:AA,"CRO",'2018'!F:F,A210,'2018'!E:E,B210), 0)</f>
        <v>0</v>
      </c>
      <c r="R210" s="7" t="n">
        <f aca="false">IFERROR(Q210/P210, 0)</f>
        <v>0</v>
      </c>
      <c r="S210" s="7" t="n">
        <f aca="false">SUM(V210,Y210,AB210)</f>
        <v>0</v>
      </c>
      <c r="T210" s="7" t="n">
        <f aca="false">SUM(W210,Z210,AC210)</f>
        <v>0</v>
      </c>
      <c r="U210" s="7" t="n">
        <f aca="false">IFERROR(T210/S210, 0)</f>
        <v>0</v>
      </c>
      <c r="V210" s="0" t="n">
        <f aca="false">SUMIFS('2017'!$H:$H,'2017'!$C:$C,B210,'2017'!$F:$F,A210,'2017'!AA:AA,"JRO",'2017'!P:P,"&lt;&gt;")+SUMIFS('2017'!$I:$I,'2017'!$D:$D,B210,'2017'!$F:$F,A210,'2017'!AA:AA,"JRO",'2017'!Q:Q,"&lt;&gt;")+SUMIFS('2017'!$J:$J,'2017'!$E:$E,B210,'2017'!$F:$F,A210,'2017'!AA:AA,"JRO",'2017'!R:R,"&lt;&gt;")</f>
        <v>0</v>
      </c>
      <c r="W210" s="0" t="n">
        <f aca="false">IFERROR(SUMIFS('2017'!M:M,'2017'!AA:AA,"JRO",'2017'!F:F,A210,'2017'!C:C,B210)+SUMIFS('2017'!P:P,'2017'!AA:AA,"JRO",'2017'!F:F,A210,'2017'!C:C,B210)+SUMIFS('2017'!N:N,'2017'!AA:AA,"JRO",'2017'!F:F,A210,'2017'!D:D,B210)+SUMIFS('2017'!N:N,'2017'!AA:AA,"JRO",'2017'!F:F,A210,'2017'!D:D,B210)+SUMIFS('2017'!O:O,'2017'!AA:AA,"JRO",'2017'!F:F,A210,'2017'!E:E,B210)+SUMIFS('2017'!R:R,'2017'!AA:AA,"JRO",'2017'!F:F,A210,'2017'!E:E,B210), 0)</f>
        <v>0</v>
      </c>
      <c r="X210" s="7" t="n">
        <f aca="false">IFERROR(W210/V210, 0)</f>
        <v>0</v>
      </c>
      <c r="Y210" s="0" t="n">
        <f aca="false">IFERROR(SUMIFS('2017'!$H:$H,'2017'!$C:$C,B210,'2017'!$F:$F,A210,'2017'!AA:AA,"NRO",'2017'!P:P,"&lt;&gt;")+SUMIFS('2017'!$I:$I,'2017'!$D:$D,B210,'2017'!$F:$F,A210,'2017'!AA:AA,"NRO",'2017'!Q:Q,"&lt;&gt;")+SUMIFS('2017'!$J:$J,'2017'!$E:$E,B210,'2017'!$F:$F,A210,'2017'!AA:AA,"NRO",'2017'!R:R,"&lt;&gt;"), 0)</f>
        <v>0</v>
      </c>
      <c r="Z210" s="0" t="n">
        <f aca="false">IFERROR(SUMIFS('2017'!M:M,'2017'!AA:AA,"NRO",'2017'!F:F,A210,'2017'!C:C,B210)+SUMIFS('2017'!P:P,'2017'!AA:AA,"NRO",'2017'!F:F,A210,'2017'!C:C,B210)+SUMIFS('2017'!N:N,'2017'!AA:AA,"NRO",'2017'!F:F,A210,'2017'!D:D,B210)+SUMIFS('2017'!N:N,'2017'!AA:AA,"NRO",'2017'!F:F,A210,'2017'!D:D,B210)+SUMIFS('2017'!O:O,'2017'!AA:AA,"NRO",'2017'!F:F,A210,'2017'!E:E,B210)+SUMIFS('2017'!R:R,'2017'!AA:AA,"NRO",'2017'!F:F,A210,'2017'!E:E,B210), 0)</f>
        <v>0</v>
      </c>
      <c r="AA210" s="7" t="n">
        <f aca="false">IFERROR(Z210/Y210, 0)</f>
        <v>0</v>
      </c>
      <c r="AB210" s="0" t="n">
        <f aca="false">IFERROR(SUMIFS('2017'!$H:$H,'2017'!$C:$C,B210,'2017'!$F:$F,A210,'2017'!AA:AA,"CRO",'2017'!P:P,"&lt;&gt;")+SUMIFS('2017'!$I:$I,'2017'!$D:$D,B210,'2017'!$F:$F,A210,'2017'!AA:AA,"CRO",'2017'!Q:Q,"&lt;&gt;")+SUMIFS('2017'!$J:$J,'2017'!$E:$E,B210,'2017'!$F:$F,A210,'2017'!AA:AA,"CRO",'2017'!R:R,"&lt;&gt;"), 0)</f>
        <v>0</v>
      </c>
      <c r="AC210" s="0" t="n">
        <f aca="false">IFERROR(SUMIFS('2017'!M:M,'2017'!AA:AA,"CRO",'2017'!F:F,A210,'2017'!C:C,B210)+SUMIFS('2017'!P:P,'2017'!AA:AA,"CRO",'2017'!F:F,A210,'2017'!C:C,B210)+SUMIFS('2017'!N:N,'2017'!AA:AA,"CRO",'2017'!F:F,A210,'2017'!D:D,B210)+SUMIFS('2017'!N:N,'2017'!AA:AA,"CRO",'2017'!F:F,A210,'2017'!D:D,B210)+SUMIFS('2017'!O:O,'2017'!AA:AA,"CRO",'2017'!F:F,A210,'2017'!E:E,B210)+SUMIFS('2017'!R:R,'2017'!AA:AA,"CRO",'2017'!F:F,A210,'2017'!E:E,B210), 0)</f>
        <v>0</v>
      </c>
      <c r="AD210" s="0" t="n">
        <f aca="false">IFERROR(AC210/AB210, 0)</f>
        <v>0</v>
      </c>
      <c r="AE210" s="0" t="n">
        <f aca="false">SUM(AH210,AK210,AN210)</f>
        <v>0</v>
      </c>
      <c r="AF210" s="0" t="n">
        <f aca="false">SUM(AI210,AL210,AO210)</f>
        <v>0</v>
      </c>
      <c r="AG210" s="7" t="n">
        <f aca="false">IFERROR(AF210/AE210, 0)</f>
        <v>0</v>
      </c>
      <c r="AH210" s="0" t="n">
        <f aca="false">IFERROR(SUMIFS('2016'!$G:$G,'2016'!F:F,A210,'2016'!C:C,B210,'2016'!D:D,"",'2016'!AA:AA,"JRO",'2016'!L:L,"&lt;&gt;"), 0)</f>
        <v>0</v>
      </c>
      <c r="AI210" s="0" t="n">
        <f aca="false">IFERROR(SUMIFS('2016'!L:L,'2016'!F:F,A210,'2016'!C:C,B210,'2016'!D:D,"",'2016'!AA:AA,"JRO"), 0)</f>
        <v>0</v>
      </c>
      <c r="AJ210" s="7" t="n">
        <f aca="false">IFERROR(AI210/AH210, 0)</f>
        <v>0</v>
      </c>
      <c r="AK210" s="0" t="n">
        <f aca="false">IFERROR(SUMIFS('2016'!$G:$G,'2016'!F:F,A210,'2016'!C:C,B210,'2016'!D:D,"",'2016'!AA:AA,"NRO",'2016'!L:L,"&lt;&gt;"), 0)</f>
        <v>0</v>
      </c>
      <c r="AL210" s="0" t="n">
        <f aca="false">IFERROR(SUMIFS('2016'!L:L,'2016'!F:F,A210,'2016'!C:C,B210,'2016'!D:D,"",'2016'!AA:AA,"NRO"), 0)</f>
        <v>0</v>
      </c>
      <c r="AM210" s="0" t="n">
        <f aca="false">IFERROR(AL210/AK210, 0)</f>
        <v>0</v>
      </c>
      <c r="AN210" s="0" t="n">
        <f aca="false">IFERROR(SUMIFS('2016'!$G:$G,'2016'!F:F,A210,'2016'!C:C,B210,'2016'!D:D,"",'2016'!AA:AA,"CRO",'2016'!L:L,"&lt;&gt;"), 0)</f>
        <v>0</v>
      </c>
      <c r="AO210" s="0" t="n">
        <f aca="false">IFERROR(SUMIFS('2016'!L:L,'2016'!F:F,A210,'2016'!C:C,B210,'2016'!D:D,"",'2016'!AA:AA,"CRO"), 0)</f>
        <v>0</v>
      </c>
      <c r="AP210" s="0" t="n">
        <f aca="false">IFERROR(AO210/AN210, 0)</f>
        <v>0</v>
      </c>
      <c r="AQ210" s="0" t="n">
        <f aca="false">SUM(AT210,AW210,AZ210)</f>
        <v>0</v>
      </c>
      <c r="AR210" s="0" t="n">
        <f aca="false">SUM(AU210,AX210,BA210)</f>
        <v>0</v>
      </c>
      <c r="AS210" s="7" t="n">
        <f aca="false">IFERROR(AR210/AQ210, 0)</f>
        <v>0</v>
      </c>
      <c r="AT210" s="0" t="n">
        <f aca="false">IFERROR(SUMIFS('2015'!$G:$G,'2015'!F:F,A210,'2015'!C:C,B210,'2015'!D:D,"",'2015'!AA:AA,"JRO",'2015'!L:L,"&lt;&gt;"), 0)</f>
        <v>0</v>
      </c>
      <c r="AU210" s="0" t="n">
        <f aca="false">IFERROR(SUMIFS('2015'!L:L,'2015'!F:F,A210,'2015'!C:C,B210,'2015'!D:D,"",'2015'!AA:AA,"JRO"), 0)</f>
        <v>0</v>
      </c>
      <c r="AV210" s="0" t="n">
        <f aca="false">IFERROR(AU210/AT210, 0)</f>
        <v>0</v>
      </c>
      <c r="AW210" s="0" t="n">
        <f aca="false">IFERROR(SUMIFS('2015'!$G:$G,'2015'!F:F,A210,'2015'!C:C,B210,'2015'!D:D,"",'2015'!AA:AA,"NRO",'2015'!L:L,"&lt;&gt;"), 0)</f>
        <v>0</v>
      </c>
      <c r="AX210" s="0" t="n">
        <f aca="false">IFERROR(SUMIFS('2015'!L:L,'2015'!F:F,A210,'2015'!C:C,B210,'2015'!D:D,"",'2015'!AA:AA,"NRO"), 0)</f>
        <v>0</v>
      </c>
      <c r="AY210" s="0" t="n">
        <f aca="false">IFERROR(AX210/AW210, 0)</f>
        <v>0</v>
      </c>
      <c r="AZ210" s="0" t="n">
        <f aca="false">IFERROR(SUMIFS('2015'!$G:$G,'2015'!F:F,A210,'2015'!C:C,B210,'2015'!D:D,"",'2015'!AA:AA,"CRO",'2015'!L:L,"&lt;&gt;"), 0)</f>
        <v>0</v>
      </c>
      <c r="BA210" s="0" t="n">
        <f aca="false">IFERROR(SUMIFS('2015'!L:L,'2015'!F:F,A210,'2015'!C:C,B210,'2015'!D:D,"",'2015'!AA:AA,"CRO"), 0)</f>
        <v>0</v>
      </c>
      <c r="BB210" s="0" t="n">
        <f aca="false">IFERROR(BA210/AZ210, 0)</f>
        <v>0</v>
      </c>
      <c r="BC210" s="0" t="n">
        <f aca="false">SUM(BF210,BI210)</f>
        <v>0</v>
      </c>
      <c r="BD210" s="0" t="n">
        <f aca="false">SUM(BG210,BJ210)</f>
        <v>0</v>
      </c>
      <c r="BE210" s="7" t="n">
        <f aca="false">IFERROR(BD210/BC210, 0)</f>
        <v>0</v>
      </c>
      <c r="BF210" s="0" t="n">
        <f aca="false">IFERROR(SUMIFS('2014'!$G:$G,'2014'!F:F,A210,'2014'!C:C,B210,'2014'!D:D,"",'2014'!AA:AA,"JRO",'2014'!L:L,"&lt;&gt;"), 0)</f>
        <v>0</v>
      </c>
      <c r="BG210" s="0" t="n">
        <f aca="false">IFERROR(SUMIFS('2014'!L:L,'2014'!F:F,A210,'2014'!C:C,B210,'2014'!D:D,"",'2014'!AA:AA,"JRO"), 0)</f>
        <v>0</v>
      </c>
      <c r="BH210" s="7" t="n">
        <f aca="false">IFERROR(BG210/BF210, 0)</f>
        <v>0</v>
      </c>
      <c r="BI210" s="0" t="n">
        <f aca="false">IFERROR(SUMIFS('2014'!$G:$G,'2014'!F:F,A210,'2014'!C:C,B210,'2014'!D:D,"",'2014'!AA:AA,"CRO",'2014'!L:L,"&lt;&gt;"), 0)</f>
        <v>0</v>
      </c>
      <c r="BJ210" s="0" t="n">
        <f aca="false">IFERROR(SUMIFS('2014'!L:L,'2014'!F:F,A210,'2014'!C:C,B210,'2014'!D:D,"",'2014'!AA:AA,"CRO"), 0)</f>
        <v>0</v>
      </c>
      <c r="BK210" s="0" t="n">
        <f aca="false">IFERROR(BJ210/BI210, 0)</f>
        <v>0</v>
      </c>
      <c r="BL210" s="0" t="n">
        <f aca="false">IFERROR(SUMIFS('2013'!$G:$G,'2013'!F:F,A210,'2013'!C:C,B210,'2013'!D:D,"",'2013'!AA:AA,"JRO",'2013'!L:L,"&lt;&gt;"), 0)</f>
        <v>0</v>
      </c>
      <c r="BM210" s="0" t="n">
        <f aca="false">IFERROR(SUMIFS('2013'!L:L,'2013'!F:F,A210,'2013'!C:C,B210,'2013'!D:D,"",'2013'!AA:AA,"JRO"), 0)</f>
        <v>0</v>
      </c>
      <c r="BN210" s="0" t="n">
        <f aca="false">IFERROR(BM210/BL210, 0)</f>
        <v>0</v>
      </c>
      <c r="BO210" s="0" t="n">
        <f aca="false">IFERROR(SUMIFS('2012'!$G:$G,'2012'!F:F,A210,'2012'!C:C,B210,'2012'!D:D,"",'2012'!AA:AA,"JRO",'2012'!L:L,"&lt;&gt;"), 0)</f>
        <v>0</v>
      </c>
      <c r="BP210" s="0" t="n">
        <f aca="false">IFERROR(SUMIFS('2012'!L:L,'2012'!F:F,A210,'2012'!C:C,B210,'2012'!D:D,"",'2012'!AA:AA,"JRO"), 0)</f>
        <v>0</v>
      </c>
      <c r="BQ210" s="0" t="n">
        <f aca="false">IFERROR(BP210/BO210, 0)</f>
        <v>0</v>
      </c>
      <c r="BR210" s="0" t="n">
        <f aca="false">IFERROR(SUMIFS('2011'!$G:$G,'2011'!F:F,A210,'2011'!C:C,B210,'2011'!D:D,"",'2011'!AA:AA,"JRO",'2011'!L:L,"&lt;&gt;"), 0)</f>
        <v>0</v>
      </c>
      <c r="BS210" s="0" t="n">
        <f aca="false">IFERROR(SUMIFS('2011'!L:L,'2011'!F:F,A210,'2011'!C:C,B210,'2011'!D:D,"",'2011'!AA:AA,"JRO"), 0)</f>
        <v>0</v>
      </c>
      <c r="BT210" s="7" t="n">
        <f aca="false">IFERROR(BS210/BR210, 0)</f>
        <v>0</v>
      </c>
      <c r="BU210" s="0" t="n">
        <f aca="false">IFERROR(SUMIFS('2010'!$G:$G,'2010'!F:F,A210,'2010'!C:C,B210,'2010'!D:D,"",'2010'!AA:AA,"JRO",'2010'!L:L,"&lt;&gt;"), 0)</f>
        <v>0</v>
      </c>
      <c r="BV210" s="0" t="n">
        <f aca="false">IFERROR(SUMIFS('2010'!L:L,'2010'!F:F,A210,'2010'!C:C,B210,'2010'!D:D,"",'2010'!AA:AA,"JRO"), 0)</f>
        <v>0</v>
      </c>
      <c r="BW210" s="7" t="n">
        <f aca="false">IFERROR(BV210/BU210, 0)</f>
        <v>0</v>
      </c>
      <c r="BX210" s="0" t="n">
        <f aca="false">IFERROR(SUMIFS('2009'!$G:$G,'2009'!F:F,A210,'2009'!C:C,B210,'2009'!D:D,"",'2009'!AA:AA,"JRO",'2009'!L:L,"&lt;&gt;"), 0)</f>
        <v>0</v>
      </c>
      <c r="BY210" s="0" t="n">
        <f aca="false">IFERROR(SUMIFS('2009'!L:L,'2009'!F:F,A210,'2009'!C:C,B210,'2009'!D:D,"",'2009'!AA:AA,"JRO"), 0)</f>
        <v>0</v>
      </c>
      <c r="BZ210" s="7" t="n">
        <f aca="false">IFERROR(BY210/BX210, 0)</f>
        <v>0</v>
      </c>
    </row>
    <row r="211" customFormat="false" ht="15" hidden="false" customHeight="false" outlineLevel="0" collapsed="false">
      <c r="A211" s="0" t="s">
        <v>99</v>
      </c>
      <c r="B211" s="13" t="s">
        <v>59</v>
      </c>
      <c r="C211" s="56" t="n">
        <f aca="false">IFERROR(AVERAGEIFS(I211:BZ211,I$2:BZ$2,"JRO escorts per deportee",I211:BZ211,"&lt;&gt;0"), 0)</f>
        <v>0</v>
      </c>
      <c r="D211" s="13" t="n">
        <f aca="false">IFERROR(AVERAGEIFS(I211:BZ211,I$2:BZ$2,"NRO escorts per deportee",I211:BZ211,"&lt;&gt;0"), 0)</f>
        <v>0</v>
      </c>
      <c r="E211" s="13" t="n">
        <f aca="false">IFERROR(AVERAGEIFS(I211:BZ211,I$2:BZ$2,"CRO escorts per deportee",I211:BZ211,"&lt;&gt;0"), 0)</f>
        <v>0</v>
      </c>
      <c r="G211" s="0" t="n">
        <f aca="false">SUM(J211,M211,P211)</f>
        <v>0</v>
      </c>
      <c r="H211" s="0" t="n">
        <f aca="false">SUM(K211,N211,Q211)</f>
        <v>0</v>
      </c>
      <c r="I211" s="7" t="n">
        <f aca="false">IFERROR(H211/G211, 0)</f>
        <v>0</v>
      </c>
      <c r="J211" s="0" t="n">
        <f aca="false">IFERROR(SUMIFS('2018'!$H:$H,'2018'!$C:$C,B211,'2018'!$F:$F,A211,'2018'!AA:AA,"JRO",'2018'!P:P,"&lt;&gt;")+SUMIFS('2018'!$I:$I,'2018'!$D:$D,B211,'2018'!$F:$F,A211,'2018'!AA:AA,"JRO",'2018'!Q:Q,"&lt;&gt;")+SUMIFS('2018'!$J:$J,'2018'!$E:$E,B211,'2018'!$F:$F,A211,'2018'!AA:AA,"JRO",'2018'!R:R,"&lt;&gt;"), 0)</f>
        <v>0</v>
      </c>
      <c r="K211" s="0" t="n">
        <f aca="false">IFERROR(SUMIFS('2018'!M:M,'2018'!AA:AA,"JRO",'2018'!F:F,A211,'2018'!C:C,B211)+SUMIFS('2018'!P:P,'2018'!AA:AA,"JRO",'2018'!F:F,A211,'2018'!C:C,B211)+SUMIFS('2018'!N:N,'2018'!AA:AA,"JRO",'2018'!F:F,A211,'2018'!D:D,B211)+SUMIFS('2018'!N:N,'2018'!AA:AA,"JRO",'2018'!F:F,A211,'2018'!D:D,B211)+SUMIFS('2018'!O:O,'2018'!AA:AA,"JRO",'2018'!F:F,A211,'2018'!E:E,B211)+SUMIFS('2018'!R:R,'2018'!AA:AA,"JRO",'2018'!F:F,A211,'2018'!E:E,B211), 0)</f>
        <v>0</v>
      </c>
      <c r="L211" s="7" t="n">
        <f aca="false">IFERROR(K211/J211, 0)</f>
        <v>0</v>
      </c>
      <c r="M211" s="0" t="n">
        <f aca="false">IFERROR(SUMIFS('2018'!$H:$H,'2018'!$C:$C,B211,'2018'!$F:$F,A211,'2018'!AA:AA,"NRO",'2018'!P:P,"&lt;&gt;")+SUMIFS('2018'!$I:$I,'2018'!$D:$D,B211,'2018'!$F:$F,A211,'2018'!AA:AA,"NRO",'2018'!Q:Q,"&lt;&gt;")+SUMIFS('2018'!$J:$J,'2018'!$E:$E,B211,'2018'!$F:$F,A211,'2018'!AA:AA,"NRO",'2018'!R:R,"&lt;&gt;"), 0)</f>
        <v>0</v>
      </c>
      <c r="N211" s="0" t="n">
        <f aca="false">IFERROR(SUMIFS('2018'!M:M,'2018'!AA:AA,"NRO",'2018'!F:F,A211,'2018'!C:C,B211)+SUMIFS('2018'!P:P,'2018'!AA:AA,"NRO",'2018'!F:F,A211,'2018'!C:C,B211)+SUMIFS('2018'!N:N,'2018'!AA:AA,"NRO",'2018'!F:F,A211,'2018'!D:D,B211)+SUMIFS('2018'!N:N,'2018'!AA:AA,"NRO",'2018'!F:F,A211,'2018'!D:D,B211)+SUMIFS('2018'!O:O,'2018'!AA:AA,"NRO",'2018'!F:F,A211,'2018'!E:E,B211)+SUMIFS('2018'!R:R,'2018'!AA:AA,"NRO",'2018'!F:F,A211,'2018'!E:E,B211), 0)</f>
        <v>0</v>
      </c>
      <c r="O211" s="7" t="n">
        <f aca="false">IFERROR(N211/M211, 0)</f>
        <v>0</v>
      </c>
      <c r="P211" s="0" t="n">
        <f aca="false">IFERROR(SUMIFS('2018'!$H:$H,'2018'!$C:$C,B211,'2018'!$F:$F,A211,'2018'!AA:AA,"CRO")+SUMIFS('2018'!$I:$I,'2018'!$D:$D,B211,'2018'!$F:$F,A211,'2018'!AA:AA,"CRO")+SUMIFS('2018'!$J:$J,'2018'!$E:$E,B211,'2018'!$F:$F,A211,'2018'!AA:AA,"CRO"), 0)</f>
        <v>0</v>
      </c>
      <c r="Q211" s="0" t="n">
        <f aca="false">IFERROR(SUMIFS('2018'!M:M,'2018'!AA:AA,"CRO",'2018'!F:F,A211,'2018'!C:C,B211)+SUMIFS('2018'!P:P,'2018'!AA:AA,"CRO",'2018'!F:F,A211,'2018'!C:C,B211)+SUMIFS('2018'!N:N,'2018'!AA:AA,"CRO",'2018'!F:F,A211,'2018'!D:D,B211)+SUMIFS('2018'!N:N,'2018'!AA:AA,"CRO",'2018'!F:F,A211,'2018'!D:D,B211)+SUMIFS('2018'!O:O,'2018'!AA:AA,"CRO",'2018'!F:F,A211,'2018'!E:E,B211)+SUMIFS('2018'!R:R,'2018'!AA:AA,"CRO",'2018'!F:F,A211,'2018'!E:E,B211), 0)</f>
        <v>0</v>
      </c>
      <c r="R211" s="7" t="n">
        <f aca="false">IFERROR(Q211/P211, 0)</f>
        <v>0</v>
      </c>
      <c r="S211" s="7" t="n">
        <f aca="false">SUM(V211,Y211,AB211)</f>
        <v>0</v>
      </c>
      <c r="T211" s="7" t="n">
        <f aca="false">SUM(W211,Z211,AC211)</f>
        <v>0</v>
      </c>
      <c r="U211" s="7" t="n">
        <f aca="false">IFERROR(T211/S211, 0)</f>
        <v>0</v>
      </c>
      <c r="V211" s="0" t="n">
        <f aca="false">SUMIFS('2017'!$H:$H,'2017'!$C:$C,B211,'2017'!$F:$F,A211,'2017'!AA:AA,"JRO",'2017'!P:P,"&lt;&gt;")+SUMIFS('2017'!$I:$I,'2017'!$D:$D,B211,'2017'!$F:$F,A211,'2017'!AA:AA,"JRO",'2017'!Q:Q,"&lt;&gt;")+SUMIFS('2017'!$J:$J,'2017'!$E:$E,B211,'2017'!$F:$F,A211,'2017'!AA:AA,"JRO",'2017'!R:R,"&lt;&gt;")</f>
        <v>0</v>
      </c>
      <c r="W211" s="0" t="n">
        <f aca="false">IFERROR(SUMIFS('2017'!M:M,'2017'!AA:AA,"JRO",'2017'!F:F,A211,'2017'!C:C,B211)+SUMIFS('2017'!P:P,'2017'!AA:AA,"JRO",'2017'!F:F,A211,'2017'!C:C,B211)+SUMIFS('2017'!N:N,'2017'!AA:AA,"JRO",'2017'!F:F,A211,'2017'!D:D,B211)+SUMIFS('2017'!N:N,'2017'!AA:AA,"JRO",'2017'!F:F,A211,'2017'!D:D,B211)+SUMIFS('2017'!O:O,'2017'!AA:AA,"JRO",'2017'!F:F,A211,'2017'!E:E,B211)+SUMIFS('2017'!R:R,'2017'!AA:AA,"JRO",'2017'!F:F,A211,'2017'!E:E,B211), 0)</f>
        <v>0</v>
      </c>
      <c r="X211" s="7" t="n">
        <f aca="false">IFERROR(W211/V211, 0)</f>
        <v>0</v>
      </c>
      <c r="Y211" s="0" t="n">
        <f aca="false">IFERROR(SUMIFS('2017'!$H:$H,'2017'!$C:$C,B211,'2017'!$F:$F,A211,'2017'!AA:AA,"NRO",'2017'!P:P,"&lt;&gt;")+SUMIFS('2017'!$I:$I,'2017'!$D:$D,B211,'2017'!$F:$F,A211,'2017'!AA:AA,"NRO",'2017'!Q:Q,"&lt;&gt;")+SUMIFS('2017'!$J:$J,'2017'!$E:$E,B211,'2017'!$F:$F,A211,'2017'!AA:AA,"NRO",'2017'!R:R,"&lt;&gt;"), 0)</f>
        <v>0</v>
      </c>
      <c r="Z211" s="0" t="n">
        <f aca="false">IFERROR(SUMIFS('2017'!M:M,'2017'!AA:AA,"NRO",'2017'!F:F,A211,'2017'!C:C,B211)+SUMIFS('2017'!P:P,'2017'!AA:AA,"NRO",'2017'!F:F,A211,'2017'!C:C,B211)+SUMIFS('2017'!N:N,'2017'!AA:AA,"NRO",'2017'!F:F,A211,'2017'!D:D,B211)+SUMIFS('2017'!N:N,'2017'!AA:AA,"NRO",'2017'!F:F,A211,'2017'!D:D,B211)+SUMIFS('2017'!O:O,'2017'!AA:AA,"NRO",'2017'!F:F,A211,'2017'!E:E,B211)+SUMIFS('2017'!R:R,'2017'!AA:AA,"NRO",'2017'!F:F,A211,'2017'!E:E,B211), 0)</f>
        <v>0</v>
      </c>
      <c r="AA211" s="7" t="n">
        <f aca="false">IFERROR(Z211/Y211, 0)</f>
        <v>0</v>
      </c>
      <c r="AB211" s="0" t="n">
        <f aca="false">IFERROR(SUMIFS('2017'!$H:$H,'2017'!$C:$C,B211,'2017'!$F:$F,A211,'2017'!AA:AA,"CRO",'2017'!P:P,"&lt;&gt;")+SUMIFS('2017'!$I:$I,'2017'!$D:$D,B211,'2017'!$F:$F,A211,'2017'!AA:AA,"CRO",'2017'!Q:Q,"&lt;&gt;")+SUMIFS('2017'!$J:$J,'2017'!$E:$E,B211,'2017'!$F:$F,A211,'2017'!AA:AA,"CRO",'2017'!R:R,"&lt;&gt;"), 0)</f>
        <v>0</v>
      </c>
      <c r="AC211" s="0" t="n">
        <f aca="false">IFERROR(SUMIFS('2017'!M:M,'2017'!AA:AA,"CRO",'2017'!F:F,A211,'2017'!C:C,B211)+SUMIFS('2017'!P:P,'2017'!AA:AA,"CRO",'2017'!F:F,A211,'2017'!C:C,B211)+SUMIFS('2017'!N:N,'2017'!AA:AA,"CRO",'2017'!F:F,A211,'2017'!D:D,B211)+SUMIFS('2017'!N:N,'2017'!AA:AA,"CRO",'2017'!F:F,A211,'2017'!D:D,B211)+SUMIFS('2017'!O:O,'2017'!AA:AA,"CRO",'2017'!F:F,A211,'2017'!E:E,B211)+SUMIFS('2017'!R:R,'2017'!AA:AA,"CRO",'2017'!F:F,A211,'2017'!E:E,B211), 0)</f>
        <v>0</v>
      </c>
      <c r="AD211" s="0" t="n">
        <f aca="false">IFERROR(AC211/AB211, 0)</f>
        <v>0</v>
      </c>
      <c r="AE211" s="0" t="n">
        <f aca="false">SUM(AH211,AK211,AN211)</f>
        <v>0</v>
      </c>
      <c r="AF211" s="0" t="n">
        <f aca="false">SUM(AI211,AL211,AO211)</f>
        <v>0</v>
      </c>
      <c r="AG211" s="7" t="n">
        <f aca="false">IFERROR(AF211/AE211, 0)</f>
        <v>0</v>
      </c>
      <c r="AH211" s="0" t="n">
        <f aca="false">IFERROR(SUMIFS('2016'!$G:$G,'2016'!F:F,A211,'2016'!C:C,B211,'2016'!D:D,"",'2016'!AA:AA,"JRO",'2016'!L:L,"&lt;&gt;"), 0)</f>
        <v>0</v>
      </c>
      <c r="AI211" s="0" t="n">
        <f aca="false">IFERROR(SUMIFS('2016'!L:L,'2016'!F:F,A211,'2016'!C:C,B211,'2016'!D:D,"",'2016'!AA:AA,"JRO"), 0)</f>
        <v>0</v>
      </c>
      <c r="AJ211" s="7" t="n">
        <f aca="false">IFERROR(AI211/AH211, 0)</f>
        <v>0</v>
      </c>
      <c r="AK211" s="0" t="n">
        <f aca="false">IFERROR(SUMIFS('2016'!$G:$G,'2016'!F:F,A211,'2016'!C:C,B211,'2016'!D:D,"",'2016'!AA:AA,"NRO",'2016'!L:L,"&lt;&gt;"), 0)</f>
        <v>0</v>
      </c>
      <c r="AL211" s="0" t="n">
        <f aca="false">IFERROR(SUMIFS('2016'!L:L,'2016'!F:F,A211,'2016'!C:C,B211,'2016'!D:D,"",'2016'!AA:AA,"NRO"), 0)</f>
        <v>0</v>
      </c>
      <c r="AM211" s="0" t="n">
        <f aca="false">IFERROR(AL211/AK211, 0)</f>
        <v>0</v>
      </c>
      <c r="AN211" s="0" t="n">
        <f aca="false">IFERROR(SUMIFS('2016'!$G:$G,'2016'!F:F,A211,'2016'!C:C,B211,'2016'!D:D,"",'2016'!AA:AA,"CRO",'2016'!L:L,"&lt;&gt;"), 0)</f>
        <v>0</v>
      </c>
      <c r="AO211" s="0" t="n">
        <f aca="false">IFERROR(SUMIFS('2016'!L:L,'2016'!F:F,A211,'2016'!C:C,B211,'2016'!D:D,"",'2016'!AA:AA,"CRO"), 0)</f>
        <v>0</v>
      </c>
      <c r="AP211" s="0" t="n">
        <f aca="false">IFERROR(AO211/AN211, 0)</f>
        <v>0</v>
      </c>
      <c r="AQ211" s="0" t="n">
        <f aca="false">SUM(AT211,AW211,AZ211)</f>
        <v>0</v>
      </c>
      <c r="AR211" s="0" t="n">
        <f aca="false">SUM(AU211,AX211,BA211)</f>
        <v>0</v>
      </c>
      <c r="AS211" s="7" t="n">
        <f aca="false">IFERROR(AR211/AQ211, 0)</f>
        <v>0</v>
      </c>
      <c r="AT211" s="0" t="n">
        <f aca="false">IFERROR(SUMIFS('2015'!$G:$G,'2015'!F:F,A211,'2015'!C:C,B211,'2015'!D:D,"",'2015'!AA:AA,"JRO",'2015'!L:L,"&lt;&gt;"), 0)</f>
        <v>0</v>
      </c>
      <c r="AU211" s="0" t="n">
        <f aca="false">IFERROR(SUMIFS('2015'!L:L,'2015'!F:F,A211,'2015'!C:C,B211,'2015'!D:D,"",'2015'!AA:AA,"JRO"), 0)</f>
        <v>0</v>
      </c>
      <c r="AV211" s="0" t="n">
        <f aca="false">IFERROR(AU211/AT211, 0)</f>
        <v>0</v>
      </c>
      <c r="AW211" s="0" t="n">
        <f aca="false">IFERROR(SUMIFS('2015'!$G:$G,'2015'!F:F,A211,'2015'!C:C,B211,'2015'!D:D,"",'2015'!AA:AA,"NRO",'2015'!L:L,"&lt;&gt;"), 0)</f>
        <v>0</v>
      </c>
      <c r="AX211" s="0" t="n">
        <f aca="false">IFERROR(SUMIFS('2015'!L:L,'2015'!F:F,A211,'2015'!C:C,B211,'2015'!D:D,"",'2015'!AA:AA,"NRO"), 0)</f>
        <v>0</v>
      </c>
      <c r="AY211" s="0" t="n">
        <f aca="false">IFERROR(AX211/AW211, 0)</f>
        <v>0</v>
      </c>
      <c r="AZ211" s="0" t="n">
        <f aca="false">IFERROR(SUMIFS('2015'!$G:$G,'2015'!F:F,A211,'2015'!C:C,B211,'2015'!D:D,"",'2015'!AA:AA,"CRO",'2015'!L:L,"&lt;&gt;"), 0)</f>
        <v>0</v>
      </c>
      <c r="BA211" s="0" t="n">
        <f aca="false">IFERROR(SUMIFS('2015'!L:L,'2015'!F:F,A211,'2015'!C:C,B211,'2015'!D:D,"",'2015'!AA:AA,"CRO"), 0)</f>
        <v>0</v>
      </c>
      <c r="BB211" s="0" t="n">
        <f aca="false">IFERROR(BA211/AZ211, 0)</f>
        <v>0</v>
      </c>
      <c r="BC211" s="0" t="n">
        <f aca="false">SUM(BF211,BI211)</f>
        <v>0</v>
      </c>
      <c r="BD211" s="0" t="n">
        <f aca="false">SUM(BG211,BJ211)</f>
        <v>0</v>
      </c>
      <c r="BE211" s="7" t="n">
        <f aca="false">IFERROR(BD211/BC211, 0)</f>
        <v>0</v>
      </c>
      <c r="BF211" s="0" t="n">
        <f aca="false">IFERROR(SUMIFS('2014'!$G:$G,'2014'!F:F,A211,'2014'!C:C,B211,'2014'!D:D,"",'2014'!AA:AA,"JRO",'2014'!L:L,"&lt;&gt;"), 0)</f>
        <v>0</v>
      </c>
      <c r="BG211" s="0" t="n">
        <f aca="false">IFERROR(SUMIFS('2014'!L:L,'2014'!F:F,A211,'2014'!C:C,B211,'2014'!D:D,"",'2014'!AA:AA,"JRO"), 0)</f>
        <v>0</v>
      </c>
      <c r="BH211" s="7" t="n">
        <f aca="false">IFERROR(BG211/BF211, 0)</f>
        <v>0</v>
      </c>
      <c r="BI211" s="0" t="n">
        <f aca="false">IFERROR(SUMIFS('2014'!$G:$G,'2014'!F:F,A211,'2014'!C:C,B211,'2014'!D:D,"",'2014'!AA:AA,"CRO",'2014'!L:L,"&lt;&gt;"), 0)</f>
        <v>0</v>
      </c>
      <c r="BJ211" s="0" t="n">
        <f aca="false">IFERROR(SUMIFS('2014'!L:L,'2014'!F:F,A211,'2014'!C:C,B211,'2014'!D:D,"",'2014'!AA:AA,"CRO"), 0)</f>
        <v>0</v>
      </c>
      <c r="BK211" s="0" t="n">
        <f aca="false">IFERROR(BJ211/BI211, 0)</f>
        <v>0</v>
      </c>
      <c r="BL211" s="0" t="n">
        <f aca="false">IFERROR(SUMIFS('2013'!$G:$G,'2013'!F:F,A211,'2013'!C:C,B211,'2013'!D:D,"",'2013'!AA:AA,"JRO",'2013'!L:L,"&lt;&gt;"), 0)</f>
        <v>0</v>
      </c>
      <c r="BM211" s="0" t="n">
        <f aca="false">IFERROR(SUMIFS('2013'!L:L,'2013'!F:F,A211,'2013'!C:C,B211,'2013'!D:D,"",'2013'!AA:AA,"JRO"), 0)</f>
        <v>0</v>
      </c>
      <c r="BN211" s="0" t="n">
        <f aca="false">IFERROR(BM211/BL211, 0)</f>
        <v>0</v>
      </c>
      <c r="BO211" s="0" t="n">
        <f aca="false">IFERROR(SUMIFS('2012'!$G:$G,'2012'!F:F,A211,'2012'!C:C,B211,'2012'!D:D,"",'2012'!AA:AA,"JRO",'2012'!L:L,"&lt;&gt;"), 0)</f>
        <v>0</v>
      </c>
      <c r="BP211" s="0" t="n">
        <f aca="false">IFERROR(SUMIFS('2012'!L:L,'2012'!F:F,A211,'2012'!C:C,B211,'2012'!D:D,"",'2012'!AA:AA,"JRO"), 0)</f>
        <v>0</v>
      </c>
      <c r="BQ211" s="0" t="n">
        <f aca="false">IFERROR(BP211/BO211, 0)</f>
        <v>0</v>
      </c>
      <c r="BR211" s="0" t="n">
        <f aca="false">IFERROR(SUMIFS('2011'!$G:$G,'2011'!F:F,A211,'2011'!C:C,B211,'2011'!D:D,"",'2011'!AA:AA,"JRO",'2011'!L:L,"&lt;&gt;"), 0)</f>
        <v>0</v>
      </c>
      <c r="BS211" s="0" t="n">
        <f aca="false">IFERROR(SUMIFS('2011'!L:L,'2011'!F:F,A211,'2011'!C:C,B211,'2011'!D:D,"",'2011'!AA:AA,"JRO"), 0)</f>
        <v>0</v>
      </c>
      <c r="BT211" s="7" t="n">
        <f aca="false">IFERROR(BS211/BR211, 0)</f>
        <v>0</v>
      </c>
      <c r="BU211" s="0" t="n">
        <f aca="false">IFERROR(SUMIFS('2010'!$G:$G,'2010'!F:F,A211,'2010'!C:C,B211,'2010'!D:D,"",'2010'!AA:AA,"JRO",'2010'!L:L,"&lt;&gt;"), 0)</f>
        <v>0</v>
      </c>
      <c r="BV211" s="0" t="n">
        <f aca="false">IFERROR(SUMIFS('2010'!L:L,'2010'!F:F,A211,'2010'!C:C,B211,'2010'!D:D,"",'2010'!AA:AA,"JRO"), 0)</f>
        <v>0</v>
      </c>
      <c r="BW211" s="7" t="n">
        <f aca="false">IFERROR(BV211/BU211, 0)</f>
        <v>0</v>
      </c>
      <c r="BX211" s="0" t="n">
        <f aca="false">IFERROR(SUMIFS('2009'!$G:$G,'2009'!F:F,A211,'2009'!C:C,B211,'2009'!D:D,"",'2009'!AA:AA,"JRO",'2009'!L:L,"&lt;&gt;"), 0)</f>
        <v>0</v>
      </c>
      <c r="BY211" s="0" t="n">
        <f aca="false">IFERROR(SUMIFS('2009'!L:L,'2009'!F:F,A211,'2009'!C:C,B211,'2009'!D:D,"",'2009'!AA:AA,"JRO"), 0)</f>
        <v>0</v>
      </c>
      <c r="BZ211" s="7" t="n">
        <f aca="false">IFERROR(BY211/BX211, 0)</f>
        <v>0</v>
      </c>
    </row>
    <row r="212" customFormat="false" ht="15" hidden="false" customHeight="false" outlineLevel="0" collapsed="false">
      <c r="A212" s="0" t="s">
        <v>99</v>
      </c>
      <c r="B212" s="16" t="s">
        <v>86</v>
      </c>
      <c r="C212" s="56" t="n">
        <f aca="false">IFERROR(AVERAGEIFS(I212:BZ212,I$2:BZ$2,"JRO escorts per deportee",I212:BZ212,"&lt;&gt;0"), 0)</f>
        <v>0</v>
      </c>
      <c r="D212" s="13" t="n">
        <f aca="false">IFERROR(AVERAGEIFS(I212:BZ212,I$2:BZ$2,"NRO escorts per deportee",I212:BZ212,"&lt;&gt;0"), 0)</f>
        <v>0</v>
      </c>
      <c r="E212" s="13" t="n">
        <f aca="false">IFERROR(AVERAGEIFS(I212:BZ212,I$2:BZ$2,"CRO escorts per deportee",I212:BZ212,"&lt;&gt;0"), 0)</f>
        <v>0</v>
      </c>
      <c r="G212" s="0" t="n">
        <f aca="false">SUM(J212,M212,P212)</f>
        <v>0</v>
      </c>
      <c r="H212" s="0" t="n">
        <f aca="false">SUM(K212,N212,Q212)</f>
        <v>0</v>
      </c>
      <c r="I212" s="7" t="n">
        <f aca="false">IFERROR(H212/G212, 0)</f>
        <v>0</v>
      </c>
      <c r="J212" s="0" t="n">
        <f aca="false">IFERROR(SUMIFS('2018'!$H:$H,'2018'!$C:$C,B212,'2018'!$F:$F,A212,'2018'!AA:AA,"JRO",'2018'!P:P,"&lt;&gt;")+SUMIFS('2018'!$I:$I,'2018'!$D:$D,B212,'2018'!$F:$F,A212,'2018'!AA:AA,"JRO",'2018'!Q:Q,"&lt;&gt;")+SUMIFS('2018'!$J:$J,'2018'!$E:$E,B212,'2018'!$F:$F,A212,'2018'!AA:AA,"JRO",'2018'!R:R,"&lt;&gt;"), 0)</f>
        <v>0</v>
      </c>
      <c r="K212" s="0" t="n">
        <f aca="false">IFERROR(SUMIFS('2018'!M:M,'2018'!AA:AA,"JRO",'2018'!F:F,A212,'2018'!C:C,B212)+SUMIFS('2018'!P:P,'2018'!AA:AA,"JRO",'2018'!F:F,A212,'2018'!C:C,B212)+SUMIFS('2018'!N:N,'2018'!AA:AA,"JRO",'2018'!F:F,A212,'2018'!D:D,B212)+SUMIFS('2018'!N:N,'2018'!AA:AA,"JRO",'2018'!F:F,A212,'2018'!D:D,B212)+SUMIFS('2018'!O:O,'2018'!AA:AA,"JRO",'2018'!F:F,A212,'2018'!E:E,B212)+SUMIFS('2018'!R:R,'2018'!AA:AA,"JRO",'2018'!F:F,A212,'2018'!E:E,B212), 0)</f>
        <v>0</v>
      </c>
      <c r="L212" s="7" t="n">
        <f aca="false">IFERROR(K212/J212, 0)</f>
        <v>0</v>
      </c>
      <c r="M212" s="0" t="n">
        <f aca="false">IFERROR(SUMIFS('2018'!$H:$H,'2018'!$C:$C,B212,'2018'!$F:$F,A212,'2018'!AA:AA,"NRO",'2018'!P:P,"&lt;&gt;")+SUMIFS('2018'!$I:$I,'2018'!$D:$D,B212,'2018'!$F:$F,A212,'2018'!AA:AA,"NRO",'2018'!Q:Q,"&lt;&gt;")+SUMIFS('2018'!$J:$J,'2018'!$E:$E,B212,'2018'!$F:$F,A212,'2018'!AA:AA,"NRO",'2018'!R:R,"&lt;&gt;"), 0)</f>
        <v>0</v>
      </c>
      <c r="N212" s="0" t="n">
        <f aca="false">IFERROR(SUMIFS('2018'!M:M,'2018'!AA:AA,"NRO",'2018'!F:F,A212,'2018'!C:C,B212)+SUMIFS('2018'!P:P,'2018'!AA:AA,"NRO",'2018'!F:F,A212,'2018'!C:C,B212)+SUMIFS('2018'!N:N,'2018'!AA:AA,"NRO",'2018'!F:F,A212,'2018'!D:D,B212)+SUMIFS('2018'!N:N,'2018'!AA:AA,"NRO",'2018'!F:F,A212,'2018'!D:D,B212)+SUMIFS('2018'!O:O,'2018'!AA:AA,"NRO",'2018'!F:F,A212,'2018'!E:E,B212)+SUMIFS('2018'!R:R,'2018'!AA:AA,"NRO",'2018'!F:F,A212,'2018'!E:E,B212), 0)</f>
        <v>0</v>
      </c>
      <c r="O212" s="7" t="n">
        <f aca="false">IFERROR(N212/M212, 0)</f>
        <v>0</v>
      </c>
      <c r="P212" s="0" t="n">
        <f aca="false">IFERROR(SUMIFS('2018'!$H:$H,'2018'!$C:$C,B212,'2018'!$F:$F,A212,'2018'!AA:AA,"CRO")+SUMIFS('2018'!$I:$I,'2018'!$D:$D,B212,'2018'!$F:$F,A212,'2018'!AA:AA,"CRO")+SUMIFS('2018'!$J:$J,'2018'!$E:$E,B212,'2018'!$F:$F,A212,'2018'!AA:AA,"CRO"), 0)</f>
        <v>0</v>
      </c>
      <c r="Q212" s="0" t="n">
        <f aca="false">IFERROR(SUMIFS('2018'!M:M,'2018'!AA:AA,"CRO",'2018'!F:F,A212,'2018'!C:C,B212)+SUMIFS('2018'!P:P,'2018'!AA:AA,"CRO",'2018'!F:F,A212,'2018'!C:C,B212)+SUMIFS('2018'!N:N,'2018'!AA:AA,"CRO",'2018'!F:F,A212,'2018'!D:D,B212)+SUMIFS('2018'!N:N,'2018'!AA:AA,"CRO",'2018'!F:F,A212,'2018'!D:D,B212)+SUMIFS('2018'!O:O,'2018'!AA:AA,"CRO",'2018'!F:F,A212,'2018'!E:E,B212)+SUMIFS('2018'!R:R,'2018'!AA:AA,"CRO",'2018'!F:F,A212,'2018'!E:E,B212), 0)</f>
        <v>0</v>
      </c>
      <c r="R212" s="7" t="n">
        <f aca="false">IFERROR(Q212/P212, 0)</f>
        <v>0</v>
      </c>
      <c r="S212" s="7" t="n">
        <f aca="false">SUM(V212,Y212,AB212)</f>
        <v>0</v>
      </c>
      <c r="T212" s="7" t="n">
        <f aca="false">SUM(W212,Z212,AC212)</f>
        <v>0</v>
      </c>
      <c r="U212" s="7" t="n">
        <f aca="false">IFERROR(T212/S212, 0)</f>
        <v>0</v>
      </c>
      <c r="V212" s="0" t="n">
        <f aca="false">SUMIFS('2017'!$H:$H,'2017'!$C:$C,B212,'2017'!$F:$F,A212,'2017'!AA:AA,"JRO",'2017'!P:P,"&lt;&gt;")+SUMIFS('2017'!$I:$I,'2017'!$D:$D,B212,'2017'!$F:$F,A212,'2017'!AA:AA,"JRO",'2017'!Q:Q,"&lt;&gt;")+SUMIFS('2017'!$J:$J,'2017'!$E:$E,B212,'2017'!$F:$F,A212,'2017'!AA:AA,"JRO",'2017'!R:R,"&lt;&gt;")</f>
        <v>0</v>
      </c>
      <c r="W212" s="0" t="n">
        <f aca="false">IFERROR(SUMIFS('2017'!M:M,'2017'!AA:AA,"JRO",'2017'!F:F,A212,'2017'!C:C,B212)+SUMIFS('2017'!P:P,'2017'!AA:AA,"JRO",'2017'!F:F,A212,'2017'!C:C,B212)+SUMIFS('2017'!N:N,'2017'!AA:AA,"JRO",'2017'!F:F,A212,'2017'!D:D,B212)+SUMIFS('2017'!N:N,'2017'!AA:AA,"JRO",'2017'!F:F,A212,'2017'!D:D,B212)+SUMIFS('2017'!O:O,'2017'!AA:AA,"JRO",'2017'!F:F,A212,'2017'!E:E,B212)+SUMIFS('2017'!R:R,'2017'!AA:AA,"JRO",'2017'!F:F,A212,'2017'!E:E,B212), 0)</f>
        <v>0</v>
      </c>
      <c r="X212" s="7" t="n">
        <f aca="false">IFERROR(W212/V212, 0)</f>
        <v>0</v>
      </c>
      <c r="Y212" s="0" t="n">
        <f aca="false">IFERROR(SUMIFS('2017'!$H:$H,'2017'!$C:$C,B212,'2017'!$F:$F,A212,'2017'!AA:AA,"NRO",'2017'!P:P,"&lt;&gt;")+SUMIFS('2017'!$I:$I,'2017'!$D:$D,B212,'2017'!$F:$F,A212,'2017'!AA:AA,"NRO",'2017'!Q:Q,"&lt;&gt;")+SUMIFS('2017'!$J:$J,'2017'!$E:$E,B212,'2017'!$F:$F,A212,'2017'!AA:AA,"NRO",'2017'!R:R,"&lt;&gt;"), 0)</f>
        <v>0</v>
      </c>
      <c r="Z212" s="0" t="n">
        <f aca="false">IFERROR(SUMIFS('2017'!M:M,'2017'!AA:AA,"NRO",'2017'!F:F,A212,'2017'!C:C,B212)+SUMIFS('2017'!P:P,'2017'!AA:AA,"NRO",'2017'!F:F,A212,'2017'!C:C,B212)+SUMIFS('2017'!N:N,'2017'!AA:AA,"NRO",'2017'!F:F,A212,'2017'!D:D,B212)+SUMIFS('2017'!N:N,'2017'!AA:AA,"NRO",'2017'!F:F,A212,'2017'!D:D,B212)+SUMIFS('2017'!O:O,'2017'!AA:AA,"NRO",'2017'!F:F,A212,'2017'!E:E,B212)+SUMIFS('2017'!R:R,'2017'!AA:AA,"NRO",'2017'!F:F,A212,'2017'!E:E,B212), 0)</f>
        <v>0</v>
      </c>
      <c r="AA212" s="7" t="n">
        <f aca="false">IFERROR(Z212/Y212, 0)</f>
        <v>0</v>
      </c>
      <c r="AB212" s="0" t="n">
        <f aca="false">IFERROR(SUMIFS('2017'!$H:$H,'2017'!$C:$C,B212,'2017'!$F:$F,A212,'2017'!AA:AA,"CRO",'2017'!P:P,"&lt;&gt;")+SUMIFS('2017'!$I:$I,'2017'!$D:$D,B212,'2017'!$F:$F,A212,'2017'!AA:AA,"CRO",'2017'!Q:Q,"&lt;&gt;")+SUMIFS('2017'!$J:$J,'2017'!$E:$E,B212,'2017'!$F:$F,A212,'2017'!AA:AA,"CRO",'2017'!R:R,"&lt;&gt;"), 0)</f>
        <v>0</v>
      </c>
      <c r="AC212" s="0" t="n">
        <f aca="false">IFERROR(SUMIFS('2017'!M:M,'2017'!AA:AA,"CRO",'2017'!F:F,A212,'2017'!C:C,B212)+SUMIFS('2017'!P:P,'2017'!AA:AA,"CRO",'2017'!F:F,A212,'2017'!C:C,B212)+SUMIFS('2017'!N:N,'2017'!AA:AA,"CRO",'2017'!F:F,A212,'2017'!D:D,B212)+SUMIFS('2017'!N:N,'2017'!AA:AA,"CRO",'2017'!F:F,A212,'2017'!D:D,B212)+SUMIFS('2017'!O:O,'2017'!AA:AA,"CRO",'2017'!F:F,A212,'2017'!E:E,B212)+SUMIFS('2017'!R:R,'2017'!AA:AA,"CRO",'2017'!F:F,A212,'2017'!E:E,B212), 0)</f>
        <v>0</v>
      </c>
      <c r="AD212" s="0" t="n">
        <f aca="false">IFERROR(AC212/AB212, 0)</f>
        <v>0</v>
      </c>
      <c r="AE212" s="0" t="n">
        <f aca="false">SUM(AH212,AK212,AN212)</f>
        <v>0</v>
      </c>
      <c r="AF212" s="0" t="n">
        <f aca="false">SUM(AI212,AL212,AO212)</f>
        <v>0</v>
      </c>
      <c r="AG212" s="7" t="n">
        <f aca="false">IFERROR(AF212/AE212, 0)</f>
        <v>0</v>
      </c>
      <c r="AH212" s="0" t="n">
        <f aca="false">IFERROR(SUMIFS('2016'!$G:$G,'2016'!F:F,A212,'2016'!C:C,B212,'2016'!D:D,"",'2016'!AA:AA,"JRO",'2016'!L:L,"&lt;&gt;"), 0)</f>
        <v>0</v>
      </c>
      <c r="AI212" s="0" t="n">
        <f aca="false">IFERROR(SUMIFS('2016'!L:L,'2016'!F:F,A212,'2016'!C:C,B212,'2016'!D:D,"",'2016'!AA:AA,"JRO"), 0)</f>
        <v>0</v>
      </c>
      <c r="AJ212" s="7" t="n">
        <f aca="false">IFERROR(AI212/AH212, 0)</f>
        <v>0</v>
      </c>
      <c r="AK212" s="0" t="n">
        <f aca="false">IFERROR(SUMIFS('2016'!$G:$G,'2016'!F:F,A212,'2016'!C:C,B212,'2016'!D:D,"",'2016'!AA:AA,"NRO",'2016'!L:L,"&lt;&gt;"), 0)</f>
        <v>0</v>
      </c>
      <c r="AL212" s="0" t="n">
        <f aca="false">IFERROR(SUMIFS('2016'!L:L,'2016'!F:F,A212,'2016'!C:C,B212,'2016'!D:D,"",'2016'!AA:AA,"NRO"), 0)</f>
        <v>0</v>
      </c>
      <c r="AM212" s="0" t="n">
        <f aca="false">IFERROR(AL212/AK212, 0)</f>
        <v>0</v>
      </c>
      <c r="AN212" s="0" t="n">
        <f aca="false">IFERROR(SUMIFS('2016'!$G:$G,'2016'!F:F,A212,'2016'!C:C,B212,'2016'!D:D,"",'2016'!AA:AA,"CRO",'2016'!L:L,"&lt;&gt;"), 0)</f>
        <v>0</v>
      </c>
      <c r="AO212" s="0" t="n">
        <f aca="false">IFERROR(SUMIFS('2016'!L:L,'2016'!F:F,A212,'2016'!C:C,B212,'2016'!D:D,"",'2016'!AA:AA,"CRO"), 0)</f>
        <v>0</v>
      </c>
      <c r="AP212" s="0" t="n">
        <f aca="false">IFERROR(AO212/AN212, 0)</f>
        <v>0</v>
      </c>
      <c r="AQ212" s="0" t="n">
        <f aca="false">SUM(AT212,AW212,AZ212)</f>
        <v>0</v>
      </c>
      <c r="AR212" s="0" t="n">
        <f aca="false">SUM(AU212,AX212,BA212)</f>
        <v>0</v>
      </c>
      <c r="AS212" s="7" t="n">
        <f aca="false">IFERROR(AR212/AQ212, 0)</f>
        <v>0</v>
      </c>
      <c r="AT212" s="0" t="n">
        <f aca="false">IFERROR(SUMIFS('2015'!$G:$G,'2015'!F:F,A212,'2015'!C:C,B212,'2015'!D:D,"",'2015'!AA:AA,"JRO",'2015'!L:L,"&lt;&gt;"), 0)</f>
        <v>0</v>
      </c>
      <c r="AU212" s="0" t="n">
        <f aca="false">IFERROR(SUMIFS('2015'!L:L,'2015'!F:F,A212,'2015'!C:C,B212,'2015'!D:D,"",'2015'!AA:AA,"JRO"), 0)</f>
        <v>0</v>
      </c>
      <c r="AV212" s="0" t="n">
        <f aca="false">IFERROR(AU212/AT212, 0)</f>
        <v>0</v>
      </c>
      <c r="AW212" s="0" t="n">
        <f aca="false">IFERROR(SUMIFS('2015'!$G:$G,'2015'!F:F,A212,'2015'!C:C,B212,'2015'!D:D,"",'2015'!AA:AA,"NRO",'2015'!L:L,"&lt;&gt;"), 0)</f>
        <v>0</v>
      </c>
      <c r="AX212" s="0" t="n">
        <f aca="false">IFERROR(SUMIFS('2015'!L:L,'2015'!F:F,A212,'2015'!C:C,B212,'2015'!D:D,"",'2015'!AA:AA,"NRO"), 0)</f>
        <v>0</v>
      </c>
      <c r="AY212" s="0" t="n">
        <f aca="false">IFERROR(AX212/AW212, 0)</f>
        <v>0</v>
      </c>
      <c r="AZ212" s="0" t="n">
        <f aca="false">IFERROR(SUMIFS('2015'!$G:$G,'2015'!F:F,A212,'2015'!C:C,B212,'2015'!D:D,"",'2015'!AA:AA,"CRO",'2015'!L:L,"&lt;&gt;"), 0)</f>
        <v>0</v>
      </c>
      <c r="BA212" s="0" t="n">
        <f aca="false">IFERROR(SUMIFS('2015'!L:L,'2015'!F:F,A212,'2015'!C:C,B212,'2015'!D:D,"",'2015'!AA:AA,"CRO"), 0)</f>
        <v>0</v>
      </c>
      <c r="BB212" s="0" t="n">
        <f aca="false">IFERROR(BA212/AZ212, 0)</f>
        <v>0</v>
      </c>
      <c r="BC212" s="0" t="n">
        <f aca="false">SUM(BF212,BI212)</f>
        <v>0</v>
      </c>
      <c r="BD212" s="0" t="n">
        <f aca="false">SUM(BG212,BJ212)</f>
        <v>0</v>
      </c>
      <c r="BE212" s="7" t="n">
        <f aca="false">IFERROR(BD212/BC212, 0)</f>
        <v>0</v>
      </c>
      <c r="BF212" s="0" t="n">
        <f aca="false">IFERROR(SUMIFS('2014'!$G:$G,'2014'!F:F,A212,'2014'!C:C,B212,'2014'!D:D,"",'2014'!AA:AA,"JRO",'2014'!L:L,"&lt;&gt;"), 0)</f>
        <v>0</v>
      </c>
      <c r="BG212" s="0" t="n">
        <f aca="false">IFERROR(SUMIFS('2014'!L:L,'2014'!F:F,A212,'2014'!C:C,B212,'2014'!D:D,"",'2014'!AA:AA,"JRO"), 0)</f>
        <v>0</v>
      </c>
      <c r="BH212" s="7" t="n">
        <f aca="false">IFERROR(BG212/BF212, 0)</f>
        <v>0</v>
      </c>
      <c r="BI212" s="0" t="n">
        <f aca="false">IFERROR(SUMIFS('2014'!$G:$G,'2014'!F:F,A212,'2014'!C:C,B212,'2014'!D:D,"",'2014'!AA:AA,"CRO",'2014'!L:L,"&lt;&gt;"), 0)</f>
        <v>0</v>
      </c>
      <c r="BJ212" s="0" t="n">
        <f aca="false">IFERROR(SUMIFS('2014'!L:L,'2014'!F:F,A212,'2014'!C:C,B212,'2014'!D:D,"",'2014'!AA:AA,"CRO"), 0)</f>
        <v>0</v>
      </c>
      <c r="BK212" s="0" t="n">
        <f aca="false">IFERROR(BJ212/BI212, 0)</f>
        <v>0</v>
      </c>
      <c r="BL212" s="0" t="n">
        <f aca="false">IFERROR(SUMIFS('2013'!$G:$G,'2013'!F:F,A212,'2013'!C:C,B212,'2013'!D:D,"",'2013'!AA:AA,"JRO",'2013'!L:L,"&lt;&gt;"), 0)</f>
        <v>0</v>
      </c>
      <c r="BM212" s="0" t="n">
        <f aca="false">IFERROR(SUMIFS('2013'!L:L,'2013'!F:F,A212,'2013'!C:C,B212,'2013'!D:D,"",'2013'!AA:AA,"JRO"), 0)</f>
        <v>0</v>
      </c>
      <c r="BN212" s="0" t="n">
        <f aca="false">IFERROR(BM212/BL212, 0)</f>
        <v>0</v>
      </c>
      <c r="BO212" s="0" t="n">
        <f aca="false">IFERROR(SUMIFS('2012'!$G:$G,'2012'!F:F,A212,'2012'!C:C,B212,'2012'!D:D,"",'2012'!AA:AA,"JRO",'2012'!L:L,"&lt;&gt;"), 0)</f>
        <v>0</v>
      </c>
      <c r="BP212" s="0" t="n">
        <f aca="false">IFERROR(SUMIFS('2012'!L:L,'2012'!F:F,A212,'2012'!C:C,B212,'2012'!D:D,"",'2012'!AA:AA,"JRO"), 0)</f>
        <v>0</v>
      </c>
      <c r="BQ212" s="0" t="n">
        <f aca="false">IFERROR(BP212/BO212, 0)</f>
        <v>0</v>
      </c>
      <c r="BR212" s="0" t="n">
        <f aca="false">IFERROR(SUMIFS('2011'!$G:$G,'2011'!F:F,A212,'2011'!C:C,B212,'2011'!D:D,"",'2011'!AA:AA,"JRO",'2011'!L:L,"&lt;&gt;"), 0)</f>
        <v>0</v>
      </c>
      <c r="BS212" s="0" t="n">
        <f aca="false">IFERROR(SUMIFS('2011'!L:L,'2011'!F:F,A212,'2011'!C:C,B212,'2011'!D:D,"",'2011'!AA:AA,"JRO"), 0)</f>
        <v>0</v>
      </c>
      <c r="BT212" s="7" t="n">
        <f aca="false">IFERROR(BS212/BR212, 0)</f>
        <v>0</v>
      </c>
      <c r="BU212" s="0" t="n">
        <f aca="false">IFERROR(SUMIFS('2010'!$G:$G,'2010'!F:F,A212,'2010'!C:C,B212,'2010'!D:D,"",'2010'!AA:AA,"JRO",'2010'!L:L,"&lt;&gt;"), 0)</f>
        <v>0</v>
      </c>
      <c r="BV212" s="0" t="n">
        <f aca="false">IFERROR(SUMIFS('2010'!L:L,'2010'!F:F,A212,'2010'!C:C,B212,'2010'!D:D,"",'2010'!AA:AA,"JRO"), 0)</f>
        <v>0</v>
      </c>
      <c r="BW212" s="7" t="n">
        <f aca="false">IFERROR(BV212/BU212, 0)</f>
        <v>0</v>
      </c>
      <c r="BX212" s="0" t="n">
        <f aca="false">IFERROR(SUMIFS('2009'!$G:$G,'2009'!F:F,A212,'2009'!C:C,B212,'2009'!D:D,"",'2009'!AA:AA,"JRO",'2009'!L:L,"&lt;&gt;"), 0)</f>
        <v>0</v>
      </c>
      <c r="BY212" s="0" t="n">
        <f aca="false">IFERROR(SUMIFS('2009'!L:L,'2009'!F:F,A212,'2009'!C:C,B212,'2009'!D:D,"",'2009'!AA:AA,"JRO"), 0)</f>
        <v>0</v>
      </c>
      <c r="BZ212" s="7" t="n">
        <f aca="false">IFERROR(BY212/BX212, 0)</f>
        <v>0</v>
      </c>
    </row>
    <row r="213" customFormat="false" ht="15" hidden="false" customHeight="false" outlineLevel="0" collapsed="false">
      <c r="A213" s="0" t="s">
        <v>99</v>
      </c>
      <c r="B213" s="13" t="s">
        <v>79</v>
      </c>
      <c r="C213" s="56" t="n">
        <f aca="false">IFERROR(AVERAGEIFS(I213:BZ213,I$2:BZ$2,"JRO escorts per deportee",I213:BZ213,"&lt;&gt;0"), 0)</f>
        <v>0</v>
      </c>
      <c r="D213" s="13" t="n">
        <f aca="false">IFERROR(AVERAGEIFS(I213:BZ213,I$2:BZ$2,"NRO escorts per deportee",I213:BZ213,"&lt;&gt;0"), 0)</f>
        <v>0</v>
      </c>
      <c r="E213" s="13" t="n">
        <f aca="false">IFERROR(AVERAGEIFS(I213:BZ213,I$2:BZ$2,"CRO escorts per deportee",I213:BZ213,"&lt;&gt;0"), 0)</f>
        <v>0</v>
      </c>
      <c r="G213" s="0" t="n">
        <f aca="false">SUM(J213,M213,P213)</f>
        <v>0</v>
      </c>
      <c r="H213" s="0" t="n">
        <f aca="false">SUM(K213,N213,Q213)</f>
        <v>0</v>
      </c>
      <c r="I213" s="7" t="n">
        <f aca="false">IFERROR(H213/G213, 0)</f>
        <v>0</v>
      </c>
      <c r="J213" s="0" t="n">
        <f aca="false">IFERROR(SUMIFS('2018'!$H:$H,'2018'!$C:$C,B213,'2018'!$F:$F,A213,'2018'!AA:AA,"JRO",'2018'!P:P,"&lt;&gt;")+SUMIFS('2018'!$I:$I,'2018'!$D:$D,B213,'2018'!$F:$F,A213,'2018'!AA:AA,"JRO",'2018'!Q:Q,"&lt;&gt;")+SUMIFS('2018'!$J:$J,'2018'!$E:$E,B213,'2018'!$F:$F,A213,'2018'!AA:AA,"JRO",'2018'!R:R,"&lt;&gt;"), 0)</f>
        <v>0</v>
      </c>
      <c r="K213" s="0" t="n">
        <f aca="false">IFERROR(SUMIFS('2018'!M:M,'2018'!AA:AA,"JRO",'2018'!F:F,A213,'2018'!C:C,B213)+SUMIFS('2018'!P:P,'2018'!AA:AA,"JRO",'2018'!F:F,A213,'2018'!C:C,B213)+SUMIFS('2018'!N:N,'2018'!AA:AA,"JRO",'2018'!F:F,A213,'2018'!D:D,B213)+SUMIFS('2018'!N:N,'2018'!AA:AA,"JRO",'2018'!F:F,A213,'2018'!D:D,B213)+SUMIFS('2018'!O:O,'2018'!AA:AA,"JRO",'2018'!F:F,A213,'2018'!E:E,B213)+SUMIFS('2018'!R:R,'2018'!AA:AA,"JRO",'2018'!F:F,A213,'2018'!E:E,B213), 0)</f>
        <v>0</v>
      </c>
      <c r="L213" s="7" t="n">
        <f aca="false">IFERROR(K213/J213, 0)</f>
        <v>0</v>
      </c>
      <c r="M213" s="0" t="n">
        <f aca="false">IFERROR(SUMIFS('2018'!$H:$H,'2018'!$C:$C,B213,'2018'!$F:$F,A213,'2018'!AA:AA,"NRO",'2018'!P:P,"&lt;&gt;")+SUMIFS('2018'!$I:$I,'2018'!$D:$D,B213,'2018'!$F:$F,A213,'2018'!AA:AA,"NRO",'2018'!Q:Q,"&lt;&gt;")+SUMIFS('2018'!$J:$J,'2018'!$E:$E,B213,'2018'!$F:$F,A213,'2018'!AA:AA,"NRO",'2018'!R:R,"&lt;&gt;"), 0)</f>
        <v>0</v>
      </c>
      <c r="N213" s="0" t="n">
        <f aca="false">IFERROR(SUMIFS('2018'!M:M,'2018'!AA:AA,"NRO",'2018'!F:F,A213,'2018'!C:C,B213)+SUMIFS('2018'!P:P,'2018'!AA:AA,"NRO",'2018'!F:F,A213,'2018'!C:C,B213)+SUMIFS('2018'!N:N,'2018'!AA:AA,"NRO",'2018'!F:F,A213,'2018'!D:D,B213)+SUMIFS('2018'!N:N,'2018'!AA:AA,"NRO",'2018'!F:F,A213,'2018'!D:D,B213)+SUMIFS('2018'!O:O,'2018'!AA:AA,"NRO",'2018'!F:F,A213,'2018'!E:E,B213)+SUMIFS('2018'!R:R,'2018'!AA:AA,"NRO",'2018'!F:F,A213,'2018'!E:E,B213), 0)</f>
        <v>0</v>
      </c>
      <c r="O213" s="7" t="n">
        <f aca="false">IFERROR(N213/M213, 0)</f>
        <v>0</v>
      </c>
      <c r="P213" s="0" t="n">
        <f aca="false">IFERROR(SUMIFS('2018'!$H:$H,'2018'!$C:$C,B213,'2018'!$F:$F,A213,'2018'!AA:AA,"CRO")+SUMIFS('2018'!$I:$I,'2018'!$D:$D,B213,'2018'!$F:$F,A213,'2018'!AA:AA,"CRO")+SUMIFS('2018'!$J:$J,'2018'!$E:$E,B213,'2018'!$F:$F,A213,'2018'!AA:AA,"CRO"), 0)</f>
        <v>0</v>
      </c>
      <c r="Q213" s="0" t="n">
        <f aca="false">IFERROR(SUMIFS('2018'!M:M,'2018'!AA:AA,"CRO",'2018'!F:F,A213,'2018'!C:C,B213)+SUMIFS('2018'!P:P,'2018'!AA:AA,"CRO",'2018'!F:F,A213,'2018'!C:C,B213)+SUMIFS('2018'!N:N,'2018'!AA:AA,"CRO",'2018'!F:F,A213,'2018'!D:D,B213)+SUMIFS('2018'!N:N,'2018'!AA:AA,"CRO",'2018'!F:F,A213,'2018'!D:D,B213)+SUMIFS('2018'!O:O,'2018'!AA:AA,"CRO",'2018'!F:F,A213,'2018'!E:E,B213)+SUMIFS('2018'!R:R,'2018'!AA:AA,"CRO",'2018'!F:F,A213,'2018'!E:E,B213), 0)</f>
        <v>0</v>
      </c>
      <c r="R213" s="7" t="n">
        <f aca="false">IFERROR(Q213/P213, 0)</f>
        <v>0</v>
      </c>
      <c r="S213" s="7" t="n">
        <f aca="false">SUM(V213,Y213,AB213)</f>
        <v>0</v>
      </c>
      <c r="T213" s="7" t="n">
        <f aca="false">SUM(W213,Z213,AC213)</f>
        <v>0</v>
      </c>
      <c r="U213" s="7" t="n">
        <f aca="false">IFERROR(T213/S213, 0)</f>
        <v>0</v>
      </c>
      <c r="V213" s="0" t="n">
        <f aca="false">SUMIFS('2017'!$H:$H,'2017'!$C:$C,B213,'2017'!$F:$F,A213,'2017'!AA:AA,"JRO",'2017'!P:P,"&lt;&gt;")+SUMIFS('2017'!$I:$I,'2017'!$D:$D,B213,'2017'!$F:$F,A213,'2017'!AA:AA,"JRO",'2017'!Q:Q,"&lt;&gt;")+SUMIFS('2017'!$J:$J,'2017'!$E:$E,B213,'2017'!$F:$F,A213,'2017'!AA:AA,"JRO",'2017'!R:R,"&lt;&gt;")</f>
        <v>0</v>
      </c>
      <c r="W213" s="0" t="n">
        <f aca="false">IFERROR(SUMIFS('2017'!M:M,'2017'!AA:AA,"JRO",'2017'!F:F,A213,'2017'!C:C,B213)+SUMIFS('2017'!P:P,'2017'!AA:AA,"JRO",'2017'!F:F,A213,'2017'!C:C,B213)+SUMIFS('2017'!N:N,'2017'!AA:AA,"JRO",'2017'!F:F,A213,'2017'!D:D,B213)+SUMIFS('2017'!N:N,'2017'!AA:AA,"JRO",'2017'!F:F,A213,'2017'!D:D,B213)+SUMIFS('2017'!O:O,'2017'!AA:AA,"JRO",'2017'!F:F,A213,'2017'!E:E,B213)+SUMIFS('2017'!R:R,'2017'!AA:AA,"JRO",'2017'!F:F,A213,'2017'!E:E,B213), 0)</f>
        <v>0</v>
      </c>
      <c r="X213" s="7" t="n">
        <f aca="false">IFERROR(W213/V213, 0)</f>
        <v>0</v>
      </c>
      <c r="Y213" s="0" t="n">
        <f aca="false">IFERROR(SUMIFS('2017'!$H:$H,'2017'!$C:$C,B213,'2017'!$F:$F,A213,'2017'!AA:AA,"NRO",'2017'!P:P,"&lt;&gt;")+SUMIFS('2017'!$I:$I,'2017'!$D:$D,B213,'2017'!$F:$F,A213,'2017'!AA:AA,"NRO",'2017'!Q:Q,"&lt;&gt;")+SUMIFS('2017'!$J:$J,'2017'!$E:$E,B213,'2017'!$F:$F,A213,'2017'!AA:AA,"NRO",'2017'!R:R,"&lt;&gt;"), 0)</f>
        <v>0</v>
      </c>
      <c r="Z213" s="0" t="n">
        <f aca="false">IFERROR(SUMIFS('2017'!M:M,'2017'!AA:AA,"NRO",'2017'!F:F,A213,'2017'!C:C,B213)+SUMIFS('2017'!P:P,'2017'!AA:AA,"NRO",'2017'!F:F,A213,'2017'!C:C,B213)+SUMIFS('2017'!N:N,'2017'!AA:AA,"NRO",'2017'!F:F,A213,'2017'!D:D,B213)+SUMIFS('2017'!N:N,'2017'!AA:AA,"NRO",'2017'!F:F,A213,'2017'!D:D,B213)+SUMIFS('2017'!O:O,'2017'!AA:AA,"NRO",'2017'!F:F,A213,'2017'!E:E,B213)+SUMIFS('2017'!R:R,'2017'!AA:AA,"NRO",'2017'!F:F,A213,'2017'!E:E,B213), 0)</f>
        <v>0</v>
      </c>
      <c r="AA213" s="7" t="n">
        <f aca="false">IFERROR(Z213/Y213, 0)</f>
        <v>0</v>
      </c>
      <c r="AB213" s="0" t="n">
        <f aca="false">IFERROR(SUMIFS('2017'!$H:$H,'2017'!$C:$C,B213,'2017'!$F:$F,A213,'2017'!AA:AA,"CRO",'2017'!P:P,"&lt;&gt;")+SUMIFS('2017'!$I:$I,'2017'!$D:$D,B213,'2017'!$F:$F,A213,'2017'!AA:AA,"CRO",'2017'!Q:Q,"&lt;&gt;")+SUMIFS('2017'!$J:$J,'2017'!$E:$E,B213,'2017'!$F:$F,A213,'2017'!AA:AA,"CRO",'2017'!R:R,"&lt;&gt;"), 0)</f>
        <v>0</v>
      </c>
      <c r="AC213" s="0" t="n">
        <f aca="false">IFERROR(SUMIFS('2017'!M:M,'2017'!AA:AA,"CRO",'2017'!F:F,A213,'2017'!C:C,B213)+SUMIFS('2017'!P:P,'2017'!AA:AA,"CRO",'2017'!F:F,A213,'2017'!C:C,B213)+SUMIFS('2017'!N:N,'2017'!AA:AA,"CRO",'2017'!F:F,A213,'2017'!D:D,B213)+SUMIFS('2017'!N:N,'2017'!AA:AA,"CRO",'2017'!F:F,A213,'2017'!D:D,B213)+SUMIFS('2017'!O:O,'2017'!AA:AA,"CRO",'2017'!F:F,A213,'2017'!E:E,B213)+SUMIFS('2017'!R:R,'2017'!AA:AA,"CRO",'2017'!F:F,A213,'2017'!E:E,B213), 0)</f>
        <v>0</v>
      </c>
      <c r="AD213" s="0" t="n">
        <f aca="false">IFERROR(AC213/AB213, 0)</f>
        <v>0</v>
      </c>
      <c r="AE213" s="0" t="n">
        <f aca="false">SUM(AH213,AK213,AN213)</f>
        <v>0</v>
      </c>
      <c r="AF213" s="0" t="n">
        <f aca="false">SUM(AI213,AL213,AO213)</f>
        <v>0</v>
      </c>
      <c r="AG213" s="7" t="n">
        <f aca="false">IFERROR(AF213/AE213, 0)</f>
        <v>0</v>
      </c>
      <c r="AH213" s="0" t="n">
        <f aca="false">IFERROR(SUMIFS('2016'!$G:$G,'2016'!F:F,A213,'2016'!C:C,B213,'2016'!D:D,"",'2016'!AA:AA,"JRO",'2016'!L:L,"&lt;&gt;"), 0)</f>
        <v>0</v>
      </c>
      <c r="AI213" s="0" t="n">
        <f aca="false">IFERROR(SUMIFS('2016'!L:L,'2016'!F:F,A213,'2016'!C:C,B213,'2016'!D:D,"",'2016'!AA:AA,"JRO"), 0)</f>
        <v>0</v>
      </c>
      <c r="AJ213" s="7" t="n">
        <f aca="false">IFERROR(AI213/AH213, 0)</f>
        <v>0</v>
      </c>
      <c r="AK213" s="0" t="n">
        <f aca="false">IFERROR(SUMIFS('2016'!$G:$G,'2016'!F:F,A213,'2016'!C:C,B213,'2016'!D:D,"",'2016'!AA:AA,"NRO",'2016'!L:L,"&lt;&gt;"), 0)</f>
        <v>0</v>
      </c>
      <c r="AL213" s="0" t="n">
        <f aca="false">IFERROR(SUMIFS('2016'!L:L,'2016'!F:F,A213,'2016'!C:C,B213,'2016'!D:D,"",'2016'!AA:AA,"NRO"), 0)</f>
        <v>0</v>
      </c>
      <c r="AM213" s="0" t="n">
        <f aca="false">IFERROR(AL213/AK213, 0)</f>
        <v>0</v>
      </c>
      <c r="AN213" s="0" t="n">
        <f aca="false">IFERROR(SUMIFS('2016'!$G:$G,'2016'!F:F,A213,'2016'!C:C,B213,'2016'!D:D,"",'2016'!AA:AA,"CRO",'2016'!L:L,"&lt;&gt;"), 0)</f>
        <v>0</v>
      </c>
      <c r="AO213" s="0" t="n">
        <f aca="false">IFERROR(SUMIFS('2016'!L:L,'2016'!F:F,A213,'2016'!C:C,B213,'2016'!D:D,"",'2016'!AA:AA,"CRO"), 0)</f>
        <v>0</v>
      </c>
      <c r="AP213" s="0" t="n">
        <f aca="false">IFERROR(AO213/AN213, 0)</f>
        <v>0</v>
      </c>
      <c r="AQ213" s="0" t="n">
        <f aca="false">SUM(AT213,AW213,AZ213)</f>
        <v>0</v>
      </c>
      <c r="AR213" s="0" t="n">
        <f aca="false">SUM(AU213,AX213,BA213)</f>
        <v>0</v>
      </c>
      <c r="AS213" s="7" t="n">
        <f aca="false">IFERROR(AR213/AQ213, 0)</f>
        <v>0</v>
      </c>
      <c r="AT213" s="0" t="n">
        <f aca="false">IFERROR(SUMIFS('2015'!$G:$G,'2015'!F:F,A213,'2015'!C:C,B213,'2015'!D:D,"",'2015'!AA:AA,"JRO",'2015'!L:L,"&lt;&gt;"), 0)</f>
        <v>0</v>
      </c>
      <c r="AU213" s="0" t="n">
        <f aca="false">IFERROR(SUMIFS('2015'!L:L,'2015'!F:F,A213,'2015'!C:C,B213,'2015'!D:D,"",'2015'!AA:AA,"JRO"), 0)</f>
        <v>0</v>
      </c>
      <c r="AV213" s="0" t="n">
        <f aca="false">IFERROR(AU213/AT213, 0)</f>
        <v>0</v>
      </c>
      <c r="AW213" s="0" t="n">
        <f aca="false">IFERROR(SUMIFS('2015'!$G:$G,'2015'!F:F,A213,'2015'!C:C,B213,'2015'!D:D,"",'2015'!AA:AA,"NRO",'2015'!L:L,"&lt;&gt;"), 0)</f>
        <v>0</v>
      </c>
      <c r="AX213" s="0" t="n">
        <f aca="false">IFERROR(SUMIFS('2015'!L:L,'2015'!F:F,A213,'2015'!C:C,B213,'2015'!D:D,"",'2015'!AA:AA,"NRO"), 0)</f>
        <v>0</v>
      </c>
      <c r="AY213" s="0" t="n">
        <f aca="false">IFERROR(AX213/AW213, 0)</f>
        <v>0</v>
      </c>
      <c r="AZ213" s="0" t="n">
        <f aca="false">IFERROR(SUMIFS('2015'!$G:$G,'2015'!F:F,A213,'2015'!C:C,B213,'2015'!D:D,"",'2015'!AA:AA,"CRO",'2015'!L:L,"&lt;&gt;"), 0)</f>
        <v>0</v>
      </c>
      <c r="BA213" s="0" t="n">
        <f aca="false">IFERROR(SUMIFS('2015'!L:L,'2015'!F:F,A213,'2015'!C:C,B213,'2015'!D:D,"",'2015'!AA:AA,"CRO"), 0)</f>
        <v>0</v>
      </c>
      <c r="BB213" s="0" t="n">
        <f aca="false">IFERROR(BA213/AZ213, 0)</f>
        <v>0</v>
      </c>
      <c r="BC213" s="0" t="n">
        <f aca="false">SUM(BF213,BI213)</f>
        <v>0</v>
      </c>
      <c r="BD213" s="0" t="n">
        <f aca="false">SUM(BG213,BJ213)</f>
        <v>0</v>
      </c>
      <c r="BE213" s="7" t="n">
        <f aca="false">IFERROR(BD213/BC213, 0)</f>
        <v>0</v>
      </c>
      <c r="BF213" s="0" t="n">
        <f aca="false">IFERROR(SUMIFS('2014'!$G:$G,'2014'!F:F,A213,'2014'!C:C,B213,'2014'!D:D,"",'2014'!AA:AA,"JRO",'2014'!L:L,"&lt;&gt;"), 0)</f>
        <v>0</v>
      </c>
      <c r="BG213" s="0" t="n">
        <f aca="false">IFERROR(SUMIFS('2014'!L:L,'2014'!F:F,A213,'2014'!C:C,B213,'2014'!D:D,"",'2014'!AA:AA,"JRO"), 0)</f>
        <v>0</v>
      </c>
      <c r="BH213" s="7" t="n">
        <f aca="false">IFERROR(BG213/BF213, 0)</f>
        <v>0</v>
      </c>
      <c r="BI213" s="0" t="n">
        <f aca="false">IFERROR(SUMIFS('2014'!$G:$G,'2014'!F:F,A213,'2014'!C:C,B213,'2014'!D:D,"",'2014'!AA:AA,"CRO",'2014'!L:L,"&lt;&gt;"), 0)</f>
        <v>0</v>
      </c>
      <c r="BJ213" s="0" t="n">
        <f aca="false">IFERROR(SUMIFS('2014'!L:L,'2014'!F:F,A213,'2014'!C:C,B213,'2014'!D:D,"",'2014'!AA:AA,"CRO"), 0)</f>
        <v>0</v>
      </c>
      <c r="BK213" s="0" t="n">
        <f aca="false">IFERROR(BJ213/BI213, 0)</f>
        <v>0</v>
      </c>
      <c r="BL213" s="0" t="n">
        <f aca="false">IFERROR(SUMIFS('2013'!$G:$G,'2013'!F:F,A213,'2013'!C:C,B213,'2013'!D:D,"",'2013'!AA:AA,"JRO",'2013'!L:L,"&lt;&gt;"), 0)</f>
        <v>0</v>
      </c>
      <c r="BM213" s="0" t="n">
        <f aca="false">IFERROR(SUMIFS('2013'!L:L,'2013'!F:F,A213,'2013'!C:C,B213,'2013'!D:D,"",'2013'!AA:AA,"JRO"), 0)</f>
        <v>0</v>
      </c>
      <c r="BN213" s="0" t="n">
        <f aca="false">IFERROR(BM213/BL213, 0)</f>
        <v>0</v>
      </c>
      <c r="BO213" s="0" t="n">
        <f aca="false">IFERROR(SUMIFS('2012'!$G:$G,'2012'!F:F,A213,'2012'!C:C,B213,'2012'!D:D,"",'2012'!AA:AA,"JRO",'2012'!L:L,"&lt;&gt;"), 0)</f>
        <v>0</v>
      </c>
      <c r="BP213" s="0" t="n">
        <f aca="false">IFERROR(SUMIFS('2012'!L:L,'2012'!F:F,A213,'2012'!C:C,B213,'2012'!D:D,"",'2012'!AA:AA,"JRO"), 0)</f>
        <v>0</v>
      </c>
      <c r="BQ213" s="0" t="n">
        <f aca="false">IFERROR(BP213/BO213, 0)</f>
        <v>0</v>
      </c>
      <c r="BR213" s="0" t="n">
        <f aca="false">IFERROR(SUMIFS('2011'!$G:$G,'2011'!F:F,A213,'2011'!C:C,B213,'2011'!D:D,"",'2011'!AA:AA,"JRO",'2011'!L:L,"&lt;&gt;"), 0)</f>
        <v>0</v>
      </c>
      <c r="BS213" s="0" t="n">
        <f aca="false">IFERROR(SUMIFS('2011'!L:L,'2011'!F:F,A213,'2011'!C:C,B213,'2011'!D:D,"",'2011'!AA:AA,"JRO"), 0)</f>
        <v>0</v>
      </c>
      <c r="BT213" s="7" t="n">
        <f aca="false">IFERROR(BS213/BR213, 0)</f>
        <v>0</v>
      </c>
      <c r="BU213" s="0" t="n">
        <f aca="false">IFERROR(SUMIFS('2010'!$G:$G,'2010'!F:F,A213,'2010'!C:C,B213,'2010'!D:D,"",'2010'!AA:AA,"JRO",'2010'!L:L,"&lt;&gt;"), 0)</f>
        <v>0</v>
      </c>
      <c r="BV213" s="0" t="n">
        <f aca="false">IFERROR(SUMIFS('2010'!L:L,'2010'!F:F,A213,'2010'!C:C,B213,'2010'!D:D,"",'2010'!AA:AA,"JRO"), 0)</f>
        <v>0</v>
      </c>
      <c r="BW213" s="7" t="n">
        <f aca="false">IFERROR(BV213/BU213, 0)</f>
        <v>0</v>
      </c>
      <c r="BX213" s="0" t="n">
        <f aca="false">IFERROR(SUMIFS('2009'!$G:$G,'2009'!F:F,A213,'2009'!C:C,B213,'2009'!D:D,"",'2009'!AA:AA,"JRO",'2009'!L:L,"&lt;&gt;"), 0)</f>
        <v>0</v>
      </c>
      <c r="BY213" s="0" t="n">
        <f aca="false">IFERROR(SUMIFS('2009'!L:L,'2009'!F:F,A213,'2009'!C:C,B213,'2009'!D:D,"",'2009'!AA:AA,"JRO"), 0)</f>
        <v>0</v>
      </c>
      <c r="BZ213" s="7" t="n">
        <f aca="false">IFERROR(BY213/BX213, 0)</f>
        <v>0</v>
      </c>
    </row>
    <row r="214" customFormat="false" ht="15" hidden="false" customHeight="false" outlineLevel="0" collapsed="false">
      <c r="A214" s="0" t="s">
        <v>99</v>
      </c>
      <c r="B214" s="13" t="s">
        <v>66</v>
      </c>
      <c r="C214" s="56" t="n">
        <f aca="false">IFERROR(AVERAGEIFS(I214:BZ214,I$2:BZ$2,"JRO escorts per deportee",I214:BZ214,"&lt;&gt;0"), 0)</f>
        <v>0</v>
      </c>
      <c r="D214" s="13" t="n">
        <f aca="false">IFERROR(AVERAGEIFS(I214:BZ214,I$2:BZ$2,"NRO escorts per deportee",I214:BZ214,"&lt;&gt;0"), 0)</f>
        <v>0</v>
      </c>
      <c r="E214" s="13" t="n">
        <f aca="false">IFERROR(AVERAGEIFS(I214:BZ214,I$2:BZ$2,"CRO escorts per deportee",I214:BZ214,"&lt;&gt;0"), 0)</f>
        <v>0</v>
      </c>
      <c r="G214" s="0" t="n">
        <f aca="false">SUM(J214,M214,P214)</f>
        <v>0</v>
      </c>
      <c r="H214" s="0" t="n">
        <f aca="false">SUM(K214,N214,Q214)</f>
        <v>0</v>
      </c>
      <c r="I214" s="7" t="n">
        <f aca="false">IFERROR(H214/G214, 0)</f>
        <v>0</v>
      </c>
      <c r="J214" s="0" t="n">
        <f aca="false">IFERROR(SUMIFS('2018'!$H:$H,'2018'!$C:$C,B214,'2018'!$F:$F,A214,'2018'!AA:AA,"JRO",'2018'!P:P,"&lt;&gt;")+SUMIFS('2018'!$I:$I,'2018'!$D:$D,B214,'2018'!$F:$F,A214,'2018'!AA:AA,"JRO",'2018'!Q:Q,"&lt;&gt;")+SUMIFS('2018'!$J:$J,'2018'!$E:$E,B214,'2018'!$F:$F,A214,'2018'!AA:AA,"JRO",'2018'!R:R,"&lt;&gt;"), 0)</f>
        <v>0</v>
      </c>
      <c r="K214" s="0" t="n">
        <f aca="false">IFERROR(SUMIFS('2018'!M:M,'2018'!AA:AA,"JRO",'2018'!F:F,A214,'2018'!C:C,B214)+SUMIFS('2018'!P:P,'2018'!AA:AA,"JRO",'2018'!F:F,A214,'2018'!C:C,B214)+SUMIFS('2018'!N:N,'2018'!AA:AA,"JRO",'2018'!F:F,A214,'2018'!D:D,B214)+SUMIFS('2018'!N:N,'2018'!AA:AA,"JRO",'2018'!F:F,A214,'2018'!D:D,B214)+SUMIFS('2018'!O:O,'2018'!AA:AA,"JRO",'2018'!F:F,A214,'2018'!E:E,B214)+SUMIFS('2018'!R:R,'2018'!AA:AA,"JRO",'2018'!F:F,A214,'2018'!E:E,B214), 0)</f>
        <v>0</v>
      </c>
      <c r="L214" s="7" t="n">
        <f aca="false">IFERROR(K214/J214, 0)</f>
        <v>0</v>
      </c>
      <c r="M214" s="0" t="n">
        <f aca="false">IFERROR(SUMIFS('2018'!$H:$H,'2018'!$C:$C,B214,'2018'!$F:$F,A214,'2018'!AA:AA,"NRO",'2018'!P:P,"&lt;&gt;")+SUMIFS('2018'!$I:$I,'2018'!$D:$D,B214,'2018'!$F:$F,A214,'2018'!AA:AA,"NRO",'2018'!Q:Q,"&lt;&gt;")+SUMIFS('2018'!$J:$J,'2018'!$E:$E,B214,'2018'!$F:$F,A214,'2018'!AA:AA,"NRO",'2018'!R:R,"&lt;&gt;"), 0)</f>
        <v>0</v>
      </c>
      <c r="N214" s="0" t="n">
        <f aca="false">IFERROR(SUMIFS('2018'!M:M,'2018'!AA:AA,"NRO",'2018'!F:F,A214,'2018'!C:C,B214)+SUMIFS('2018'!P:P,'2018'!AA:AA,"NRO",'2018'!F:F,A214,'2018'!C:C,B214)+SUMIFS('2018'!N:N,'2018'!AA:AA,"NRO",'2018'!F:F,A214,'2018'!D:D,B214)+SUMIFS('2018'!N:N,'2018'!AA:AA,"NRO",'2018'!F:F,A214,'2018'!D:D,B214)+SUMIFS('2018'!O:O,'2018'!AA:AA,"NRO",'2018'!F:F,A214,'2018'!E:E,B214)+SUMIFS('2018'!R:R,'2018'!AA:AA,"NRO",'2018'!F:F,A214,'2018'!E:E,B214), 0)</f>
        <v>0</v>
      </c>
      <c r="O214" s="7" t="n">
        <f aca="false">IFERROR(N214/M214, 0)</f>
        <v>0</v>
      </c>
      <c r="P214" s="0" t="n">
        <f aca="false">IFERROR(SUMIFS('2018'!$H:$H,'2018'!$C:$C,B214,'2018'!$F:$F,A214,'2018'!AA:AA,"CRO")+SUMIFS('2018'!$I:$I,'2018'!$D:$D,B214,'2018'!$F:$F,A214,'2018'!AA:AA,"CRO")+SUMIFS('2018'!$J:$J,'2018'!$E:$E,B214,'2018'!$F:$F,A214,'2018'!AA:AA,"CRO"), 0)</f>
        <v>0</v>
      </c>
      <c r="Q214" s="0" t="n">
        <f aca="false">IFERROR(SUMIFS('2018'!M:M,'2018'!AA:AA,"CRO",'2018'!F:F,A214,'2018'!C:C,B214)+SUMIFS('2018'!P:P,'2018'!AA:AA,"CRO",'2018'!F:F,A214,'2018'!C:C,B214)+SUMIFS('2018'!N:N,'2018'!AA:AA,"CRO",'2018'!F:F,A214,'2018'!D:D,B214)+SUMIFS('2018'!N:N,'2018'!AA:AA,"CRO",'2018'!F:F,A214,'2018'!D:D,B214)+SUMIFS('2018'!O:O,'2018'!AA:AA,"CRO",'2018'!F:F,A214,'2018'!E:E,B214)+SUMIFS('2018'!R:R,'2018'!AA:AA,"CRO",'2018'!F:F,A214,'2018'!E:E,B214), 0)</f>
        <v>0</v>
      </c>
      <c r="R214" s="7" t="n">
        <f aca="false">IFERROR(Q214/P214, 0)</f>
        <v>0</v>
      </c>
      <c r="S214" s="7" t="n">
        <f aca="false">SUM(V214,Y214,AB214)</f>
        <v>0</v>
      </c>
      <c r="T214" s="7" t="n">
        <f aca="false">SUM(W214,Z214,AC214)</f>
        <v>0</v>
      </c>
      <c r="U214" s="7" t="n">
        <f aca="false">IFERROR(T214/S214, 0)</f>
        <v>0</v>
      </c>
      <c r="V214" s="0" t="n">
        <f aca="false">SUMIFS('2017'!$H:$H,'2017'!$C:$C,B214,'2017'!$F:$F,A214,'2017'!AA:AA,"JRO",'2017'!P:P,"&lt;&gt;")+SUMIFS('2017'!$I:$I,'2017'!$D:$D,B214,'2017'!$F:$F,A214,'2017'!AA:AA,"JRO",'2017'!Q:Q,"&lt;&gt;")+SUMIFS('2017'!$J:$J,'2017'!$E:$E,B214,'2017'!$F:$F,A214,'2017'!AA:AA,"JRO",'2017'!R:R,"&lt;&gt;")</f>
        <v>0</v>
      </c>
      <c r="W214" s="0" t="n">
        <f aca="false">IFERROR(SUMIFS('2017'!M:M,'2017'!AA:AA,"JRO",'2017'!F:F,A214,'2017'!C:C,B214)+SUMIFS('2017'!P:P,'2017'!AA:AA,"JRO",'2017'!F:F,A214,'2017'!C:C,B214)+SUMIFS('2017'!N:N,'2017'!AA:AA,"JRO",'2017'!F:F,A214,'2017'!D:D,B214)+SUMIFS('2017'!N:N,'2017'!AA:AA,"JRO",'2017'!F:F,A214,'2017'!D:D,B214)+SUMIFS('2017'!O:O,'2017'!AA:AA,"JRO",'2017'!F:F,A214,'2017'!E:E,B214)+SUMIFS('2017'!R:R,'2017'!AA:AA,"JRO",'2017'!F:F,A214,'2017'!E:E,B214), 0)</f>
        <v>0</v>
      </c>
      <c r="X214" s="7" t="n">
        <f aca="false">IFERROR(W214/V214, 0)</f>
        <v>0</v>
      </c>
      <c r="Y214" s="0" t="n">
        <f aca="false">IFERROR(SUMIFS('2017'!$H:$H,'2017'!$C:$C,B214,'2017'!$F:$F,A214,'2017'!AA:AA,"NRO",'2017'!P:P,"&lt;&gt;")+SUMIFS('2017'!$I:$I,'2017'!$D:$D,B214,'2017'!$F:$F,A214,'2017'!AA:AA,"NRO",'2017'!Q:Q,"&lt;&gt;")+SUMIFS('2017'!$J:$J,'2017'!$E:$E,B214,'2017'!$F:$F,A214,'2017'!AA:AA,"NRO",'2017'!R:R,"&lt;&gt;"), 0)</f>
        <v>0</v>
      </c>
      <c r="Z214" s="0" t="n">
        <f aca="false">IFERROR(SUMIFS('2017'!M:M,'2017'!AA:AA,"NRO",'2017'!F:F,A214,'2017'!C:C,B214)+SUMIFS('2017'!P:P,'2017'!AA:AA,"NRO",'2017'!F:F,A214,'2017'!C:C,B214)+SUMIFS('2017'!N:N,'2017'!AA:AA,"NRO",'2017'!F:F,A214,'2017'!D:D,B214)+SUMIFS('2017'!N:N,'2017'!AA:AA,"NRO",'2017'!F:F,A214,'2017'!D:D,B214)+SUMIFS('2017'!O:O,'2017'!AA:AA,"NRO",'2017'!F:F,A214,'2017'!E:E,B214)+SUMIFS('2017'!R:R,'2017'!AA:AA,"NRO",'2017'!F:F,A214,'2017'!E:E,B214), 0)</f>
        <v>0</v>
      </c>
      <c r="AA214" s="7" t="n">
        <f aca="false">IFERROR(Z214/Y214, 0)</f>
        <v>0</v>
      </c>
      <c r="AB214" s="0" t="n">
        <f aca="false">IFERROR(SUMIFS('2017'!$H:$H,'2017'!$C:$C,B214,'2017'!$F:$F,A214,'2017'!AA:AA,"CRO",'2017'!P:P,"&lt;&gt;")+SUMIFS('2017'!$I:$I,'2017'!$D:$D,B214,'2017'!$F:$F,A214,'2017'!AA:AA,"CRO",'2017'!Q:Q,"&lt;&gt;")+SUMIFS('2017'!$J:$J,'2017'!$E:$E,B214,'2017'!$F:$F,A214,'2017'!AA:AA,"CRO",'2017'!R:R,"&lt;&gt;"), 0)</f>
        <v>0</v>
      </c>
      <c r="AC214" s="0" t="n">
        <f aca="false">IFERROR(SUMIFS('2017'!M:M,'2017'!AA:AA,"CRO",'2017'!F:F,A214,'2017'!C:C,B214)+SUMIFS('2017'!P:P,'2017'!AA:AA,"CRO",'2017'!F:F,A214,'2017'!C:C,B214)+SUMIFS('2017'!N:N,'2017'!AA:AA,"CRO",'2017'!F:F,A214,'2017'!D:D,B214)+SUMIFS('2017'!N:N,'2017'!AA:AA,"CRO",'2017'!F:F,A214,'2017'!D:D,B214)+SUMIFS('2017'!O:O,'2017'!AA:AA,"CRO",'2017'!F:F,A214,'2017'!E:E,B214)+SUMIFS('2017'!R:R,'2017'!AA:AA,"CRO",'2017'!F:F,A214,'2017'!E:E,B214), 0)</f>
        <v>0</v>
      </c>
      <c r="AD214" s="0" t="n">
        <f aca="false">IFERROR(AC214/AB214, 0)</f>
        <v>0</v>
      </c>
      <c r="AE214" s="0" t="n">
        <f aca="false">SUM(AH214,AK214,AN214)</f>
        <v>0</v>
      </c>
      <c r="AF214" s="0" t="n">
        <f aca="false">SUM(AI214,AL214,AO214)</f>
        <v>0</v>
      </c>
      <c r="AG214" s="7" t="n">
        <f aca="false">IFERROR(AF214/AE214, 0)</f>
        <v>0</v>
      </c>
      <c r="AH214" s="0" t="n">
        <f aca="false">IFERROR(SUMIFS('2016'!$G:$G,'2016'!F:F,A214,'2016'!C:C,B214,'2016'!D:D,"",'2016'!AA:AA,"JRO",'2016'!L:L,"&lt;&gt;"), 0)</f>
        <v>0</v>
      </c>
      <c r="AI214" s="0" t="n">
        <f aca="false">IFERROR(SUMIFS('2016'!L:L,'2016'!F:F,A214,'2016'!C:C,B214,'2016'!D:D,"",'2016'!AA:AA,"JRO"), 0)</f>
        <v>0</v>
      </c>
      <c r="AJ214" s="7" t="n">
        <f aca="false">IFERROR(AI214/AH214, 0)</f>
        <v>0</v>
      </c>
      <c r="AK214" s="0" t="n">
        <f aca="false">IFERROR(SUMIFS('2016'!$G:$G,'2016'!F:F,A214,'2016'!C:C,B214,'2016'!D:D,"",'2016'!AA:AA,"NRO",'2016'!L:L,"&lt;&gt;"), 0)</f>
        <v>0</v>
      </c>
      <c r="AL214" s="0" t="n">
        <f aca="false">IFERROR(SUMIFS('2016'!L:L,'2016'!F:F,A214,'2016'!C:C,B214,'2016'!D:D,"",'2016'!AA:AA,"NRO"), 0)</f>
        <v>0</v>
      </c>
      <c r="AM214" s="0" t="n">
        <f aca="false">IFERROR(AL214/AK214, 0)</f>
        <v>0</v>
      </c>
      <c r="AN214" s="0" t="n">
        <f aca="false">IFERROR(SUMIFS('2016'!$G:$G,'2016'!F:F,A214,'2016'!C:C,B214,'2016'!D:D,"",'2016'!AA:AA,"CRO",'2016'!L:L,"&lt;&gt;"), 0)</f>
        <v>0</v>
      </c>
      <c r="AO214" s="0" t="n">
        <f aca="false">IFERROR(SUMIFS('2016'!L:L,'2016'!F:F,A214,'2016'!C:C,B214,'2016'!D:D,"",'2016'!AA:AA,"CRO"), 0)</f>
        <v>0</v>
      </c>
      <c r="AP214" s="0" t="n">
        <f aca="false">IFERROR(AO214/AN214, 0)</f>
        <v>0</v>
      </c>
      <c r="AQ214" s="0" t="n">
        <f aca="false">SUM(AT214,AW214,AZ214)</f>
        <v>0</v>
      </c>
      <c r="AR214" s="0" t="n">
        <f aca="false">SUM(AU214,AX214,BA214)</f>
        <v>0</v>
      </c>
      <c r="AS214" s="7" t="n">
        <f aca="false">IFERROR(AR214/AQ214, 0)</f>
        <v>0</v>
      </c>
      <c r="AT214" s="0" t="n">
        <f aca="false">IFERROR(SUMIFS('2015'!$G:$G,'2015'!F:F,A214,'2015'!C:C,B214,'2015'!D:D,"",'2015'!AA:AA,"JRO",'2015'!L:L,"&lt;&gt;"), 0)</f>
        <v>0</v>
      </c>
      <c r="AU214" s="0" t="n">
        <f aca="false">IFERROR(SUMIFS('2015'!L:L,'2015'!F:F,A214,'2015'!C:C,B214,'2015'!D:D,"",'2015'!AA:AA,"JRO"), 0)</f>
        <v>0</v>
      </c>
      <c r="AV214" s="0" t="n">
        <f aca="false">IFERROR(AU214/AT214, 0)</f>
        <v>0</v>
      </c>
      <c r="AW214" s="0" t="n">
        <f aca="false">IFERROR(SUMIFS('2015'!$G:$G,'2015'!F:F,A214,'2015'!C:C,B214,'2015'!D:D,"",'2015'!AA:AA,"NRO",'2015'!L:L,"&lt;&gt;"), 0)</f>
        <v>0</v>
      </c>
      <c r="AX214" s="0" t="n">
        <f aca="false">IFERROR(SUMIFS('2015'!L:L,'2015'!F:F,A214,'2015'!C:C,B214,'2015'!D:D,"",'2015'!AA:AA,"NRO"), 0)</f>
        <v>0</v>
      </c>
      <c r="AY214" s="0" t="n">
        <f aca="false">IFERROR(AX214/AW214, 0)</f>
        <v>0</v>
      </c>
      <c r="AZ214" s="0" t="n">
        <f aca="false">IFERROR(SUMIFS('2015'!$G:$G,'2015'!F:F,A214,'2015'!C:C,B214,'2015'!D:D,"",'2015'!AA:AA,"CRO",'2015'!L:L,"&lt;&gt;"), 0)</f>
        <v>0</v>
      </c>
      <c r="BA214" s="0" t="n">
        <f aca="false">IFERROR(SUMIFS('2015'!L:L,'2015'!F:F,A214,'2015'!C:C,B214,'2015'!D:D,"",'2015'!AA:AA,"CRO"), 0)</f>
        <v>0</v>
      </c>
      <c r="BB214" s="0" t="n">
        <f aca="false">IFERROR(BA214/AZ214, 0)</f>
        <v>0</v>
      </c>
      <c r="BC214" s="0" t="n">
        <f aca="false">SUM(BF214,BI214)</f>
        <v>0</v>
      </c>
      <c r="BD214" s="0" t="n">
        <f aca="false">SUM(BG214,BJ214)</f>
        <v>0</v>
      </c>
      <c r="BE214" s="7" t="n">
        <f aca="false">IFERROR(BD214/BC214, 0)</f>
        <v>0</v>
      </c>
      <c r="BF214" s="0" t="n">
        <f aca="false">IFERROR(SUMIFS('2014'!$G:$G,'2014'!F:F,A214,'2014'!C:C,B214,'2014'!D:D,"",'2014'!AA:AA,"JRO",'2014'!L:L,"&lt;&gt;"), 0)</f>
        <v>0</v>
      </c>
      <c r="BG214" s="0" t="n">
        <f aca="false">IFERROR(SUMIFS('2014'!L:L,'2014'!F:F,A214,'2014'!C:C,B214,'2014'!D:D,"",'2014'!AA:AA,"JRO"), 0)</f>
        <v>0</v>
      </c>
      <c r="BH214" s="7" t="n">
        <f aca="false">IFERROR(BG214/BF214, 0)</f>
        <v>0</v>
      </c>
      <c r="BI214" s="0" t="n">
        <f aca="false">IFERROR(SUMIFS('2014'!$G:$G,'2014'!F:F,A214,'2014'!C:C,B214,'2014'!D:D,"",'2014'!AA:AA,"CRO",'2014'!L:L,"&lt;&gt;"), 0)</f>
        <v>0</v>
      </c>
      <c r="BJ214" s="0" t="n">
        <f aca="false">IFERROR(SUMIFS('2014'!L:L,'2014'!F:F,A214,'2014'!C:C,B214,'2014'!D:D,"",'2014'!AA:AA,"CRO"), 0)</f>
        <v>0</v>
      </c>
      <c r="BK214" s="0" t="n">
        <f aca="false">IFERROR(BJ214/BI214, 0)</f>
        <v>0</v>
      </c>
      <c r="BL214" s="0" t="n">
        <f aca="false">IFERROR(SUMIFS('2013'!$G:$G,'2013'!F:F,A214,'2013'!C:C,B214,'2013'!D:D,"",'2013'!AA:AA,"JRO",'2013'!L:L,"&lt;&gt;"), 0)</f>
        <v>0</v>
      </c>
      <c r="BM214" s="0" t="n">
        <f aca="false">IFERROR(SUMIFS('2013'!L:L,'2013'!F:F,A214,'2013'!C:C,B214,'2013'!D:D,"",'2013'!AA:AA,"JRO"), 0)</f>
        <v>0</v>
      </c>
      <c r="BN214" s="0" t="n">
        <f aca="false">IFERROR(BM214/BL214, 0)</f>
        <v>0</v>
      </c>
      <c r="BO214" s="0" t="n">
        <f aca="false">IFERROR(SUMIFS('2012'!$G:$G,'2012'!F:F,A214,'2012'!C:C,B214,'2012'!D:D,"",'2012'!AA:AA,"JRO",'2012'!L:L,"&lt;&gt;"), 0)</f>
        <v>0</v>
      </c>
      <c r="BP214" s="0" t="n">
        <f aca="false">IFERROR(SUMIFS('2012'!L:L,'2012'!F:F,A214,'2012'!C:C,B214,'2012'!D:D,"",'2012'!AA:AA,"JRO"), 0)</f>
        <v>0</v>
      </c>
      <c r="BQ214" s="0" t="n">
        <f aca="false">IFERROR(BP214/BO214, 0)</f>
        <v>0</v>
      </c>
      <c r="BR214" s="0" t="n">
        <f aca="false">IFERROR(SUMIFS('2011'!$G:$G,'2011'!F:F,A214,'2011'!C:C,B214,'2011'!D:D,"",'2011'!AA:AA,"JRO",'2011'!L:L,"&lt;&gt;"), 0)</f>
        <v>0</v>
      </c>
      <c r="BS214" s="0" t="n">
        <f aca="false">IFERROR(SUMIFS('2011'!L:L,'2011'!F:F,A214,'2011'!C:C,B214,'2011'!D:D,"",'2011'!AA:AA,"JRO"), 0)</f>
        <v>0</v>
      </c>
      <c r="BT214" s="7" t="n">
        <f aca="false">IFERROR(BS214/BR214, 0)</f>
        <v>0</v>
      </c>
      <c r="BU214" s="0" t="n">
        <f aca="false">IFERROR(SUMIFS('2010'!$G:$G,'2010'!F:F,A214,'2010'!C:C,B214,'2010'!D:D,"",'2010'!AA:AA,"JRO",'2010'!L:L,"&lt;&gt;"), 0)</f>
        <v>0</v>
      </c>
      <c r="BV214" s="0" t="n">
        <f aca="false">IFERROR(SUMIFS('2010'!L:L,'2010'!F:F,A214,'2010'!C:C,B214,'2010'!D:D,"",'2010'!AA:AA,"JRO"), 0)</f>
        <v>0</v>
      </c>
      <c r="BW214" s="7" t="n">
        <f aca="false">IFERROR(BV214/BU214, 0)</f>
        <v>0</v>
      </c>
      <c r="BX214" s="0" t="n">
        <f aca="false">IFERROR(SUMIFS('2009'!$G:$G,'2009'!F:F,A214,'2009'!C:C,B214,'2009'!D:D,"",'2009'!AA:AA,"JRO",'2009'!L:L,"&lt;&gt;"), 0)</f>
        <v>0</v>
      </c>
      <c r="BY214" s="0" t="n">
        <f aca="false">IFERROR(SUMIFS('2009'!L:L,'2009'!F:F,A214,'2009'!C:C,B214,'2009'!D:D,"",'2009'!AA:AA,"JRO"), 0)</f>
        <v>0</v>
      </c>
      <c r="BZ214" s="7" t="n">
        <f aca="false">IFERROR(BY214/BX214, 0)</f>
        <v>0</v>
      </c>
    </row>
    <row r="215" customFormat="false" ht="15" hidden="false" customHeight="false" outlineLevel="0" collapsed="false">
      <c r="A215" s="0" t="s">
        <v>99</v>
      </c>
      <c r="B215" s="13" t="s">
        <v>54</v>
      </c>
      <c r="C215" s="56" t="n">
        <f aca="false">IFERROR(AVERAGEIFS(I215:BZ215,I$2:BZ$2,"JRO escorts per deportee",I215:BZ215,"&lt;&gt;0"), 0)</f>
        <v>0</v>
      </c>
      <c r="D215" s="13" t="n">
        <f aca="false">IFERROR(AVERAGEIFS(I215:BZ215,I$2:BZ$2,"NRO escorts per deportee",I215:BZ215,"&lt;&gt;0"), 0)</f>
        <v>0</v>
      </c>
      <c r="E215" s="13" t="n">
        <f aca="false">IFERROR(AVERAGEIFS(I215:BZ215,I$2:BZ$2,"CRO escorts per deportee",I215:BZ215,"&lt;&gt;0"), 0)</f>
        <v>0</v>
      </c>
      <c r="G215" s="0" t="n">
        <f aca="false">SUM(J215,M215,P215)</f>
        <v>0</v>
      </c>
      <c r="H215" s="0" t="n">
        <f aca="false">SUM(K215,N215,Q215)</f>
        <v>0</v>
      </c>
      <c r="I215" s="7" t="n">
        <f aca="false">IFERROR(H215/G215, 0)</f>
        <v>0</v>
      </c>
      <c r="J215" s="0" t="n">
        <f aca="false">IFERROR(SUMIFS('2018'!$H:$H,'2018'!$C:$C,B215,'2018'!$F:$F,A215,'2018'!AA:AA,"JRO",'2018'!P:P,"&lt;&gt;")+SUMIFS('2018'!$I:$I,'2018'!$D:$D,B215,'2018'!$F:$F,A215,'2018'!AA:AA,"JRO",'2018'!Q:Q,"&lt;&gt;")+SUMIFS('2018'!$J:$J,'2018'!$E:$E,B215,'2018'!$F:$F,A215,'2018'!AA:AA,"JRO",'2018'!R:R,"&lt;&gt;"), 0)</f>
        <v>0</v>
      </c>
      <c r="K215" s="0" t="n">
        <f aca="false">IFERROR(SUMIFS('2018'!M:M,'2018'!AA:AA,"JRO",'2018'!F:F,A215,'2018'!C:C,B215)+SUMIFS('2018'!P:P,'2018'!AA:AA,"JRO",'2018'!F:F,A215,'2018'!C:C,B215)+SUMIFS('2018'!N:N,'2018'!AA:AA,"JRO",'2018'!F:F,A215,'2018'!D:D,B215)+SUMIFS('2018'!N:N,'2018'!AA:AA,"JRO",'2018'!F:F,A215,'2018'!D:D,B215)+SUMIFS('2018'!O:O,'2018'!AA:AA,"JRO",'2018'!F:F,A215,'2018'!E:E,B215)+SUMIFS('2018'!R:R,'2018'!AA:AA,"JRO",'2018'!F:F,A215,'2018'!E:E,B215), 0)</f>
        <v>0</v>
      </c>
      <c r="L215" s="7" t="n">
        <f aca="false">IFERROR(K215/J215, 0)</f>
        <v>0</v>
      </c>
      <c r="M215" s="0" t="n">
        <f aca="false">IFERROR(SUMIFS('2018'!$H:$H,'2018'!$C:$C,B215,'2018'!$F:$F,A215,'2018'!AA:AA,"NRO",'2018'!P:P,"&lt;&gt;")+SUMIFS('2018'!$I:$I,'2018'!$D:$D,B215,'2018'!$F:$F,A215,'2018'!AA:AA,"NRO",'2018'!Q:Q,"&lt;&gt;")+SUMIFS('2018'!$J:$J,'2018'!$E:$E,B215,'2018'!$F:$F,A215,'2018'!AA:AA,"NRO",'2018'!R:R,"&lt;&gt;"), 0)</f>
        <v>0</v>
      </c>
      <c r="N215" s="0" t="n">
        <f aca="false">IFERROR(SUMIFS('2018'!M:M,'2018'!AA:AA,"NRO",'2018'!F:F,A215,'2018'!C:C,B215)+SUMIFS('2018'!P:P,'2018'!AA:AA,"NRO",'2018'!F:F,A215,'2018'!C:C,B215)+SUMIFS('2018'!N:N,'2018'!AA:AA,"NRO",'2018'!F:F,A215,'2018'!D:D,B215)+SUMIFS('2018'!N:N,'2018'!AA:AA,"NRO",'2018'!F:F,A215,'2018'!D:D,B215)+SUMIFS('2018'!O:O,'2018'!AA:AA,"NRO",'2018'!F:F,A215,'2018'!E:E,B215)+SUMIFS('2018'!R:R,'2018'!AA:AA,"NRO",'2018'!F:F,A215,'2018'!E:E,B215), 0)</f>
        <v>0</v>
      </c>
      <c r="O215" s="7" t="n">
        <f aca="false">IFERROR(N215/M215, 0)</f>
        <v>0</v>
      </c>
      <c r="P215" s="0" t="n">
        <f aca="false">IFERROR(SUMIFS('2018'!$H:$H,'2018'!$C:$C,B215,'2018'!$F:$F,A215,'2018'!AA:AA,"CRO")+SUMIFS('2018'!$I:$I,'2018'!$D:$D,B215,'2018'!$F:$F,A215,'2018'!AA:AA,"CRO")+SUMIFS('2018'!$J:$J,'2018'!$E:$E,B215,'2018'!$F:$F,A215,'2018'!AA:AA,"CRO"), 0)</f>
        <v>0</v>
      </c>
      <c r="Q215" s="0" t="n">
        <f aca="false">IFERROR(SUMIFS('2018'!M:M,'2018'!AA:AA,"CRO",'2018'!F:F,A215,'2018'!C:C,B215)+SUMIFS('2018'!P:P,'2018'!AA:AA,"CRO",'2018'!F:F,A215,'2018'!C:C,B215)+SUMIFS('2018'!N:N,'2018'!AA:AA,"CRO",'2018'!F:F,A215,'2018'!D:D,B215)+SUMIFS('2018'!N:N,'2018'!AA:AA,"CRO",'2018'!F:F,A215,'2018'!D:D,B215)+SUMIFS('2018'!O:O,'2018'!AA:AA,"CRO",'2018'!F:F,A215,'2018'!E:E,B215)+SUMIFS('2018'!R:R,'2018'!AA:AA,"CRO",'2018'!F:F,A215,'2018'!E:E,B215), 0)</f>
        <v>0</v>
      </c>
      <c r="R215" s="7" t="n">
        <f aca="false">IFERROR(Q215/P215, 0)</f>
        <v>0</v>
      </c>
      <c r="S215" s="7" t="n">
        <f aca="false">SUM(V215,Y215,AB215)</f>
        <v>0</v>
      </c>
      <c r="T215" s="7" t="n">
        <f aca="false">SUM(W215,Z215,AC215)</f>
        <v>0</v>
      </c>
      <c r="U215" s="7" t="n">
        <f aca="false">IFERROR(T215/S215, 0)</f>
        <v>0</v>
      </c>
      <c r="V215" s="0" t="n">
        <f aca="false">SUMIFS('2017'!$H:$H,'2017'!$C:$C,B215,'2017'!$F:$F,A215,'2017'!AA:AA,"JRO",'2017'!P:P,"&lt;&gt;")+SUMIFS('2017'!$I:$I,'2017'!$D:$D,B215,'2017'!$F:$F,A215,'2017'!AA:AA,"JRO",'2017'!Q:Q,"&lt;&gt;")+SUMIFS('2017'!$J:$J,'2017'!$E:$E,B215,'2017'!$F:$F,A215,'2017'!AA:AA,"JRO",'2017'!R:R,"&lt;&gt;")</f>
        <v>0</v>
      </c>
      <c r="W215" s="0" t="n">
        <f aca="false">IFERROR(SUMIFS('2017'!M:M,'2017'!AA:AA,"JRO",'2017'!F:F,A215,'2017'!C:C,B215)+SUMIFS('2017'!P:P,'2017'!AA:AA,"JRO",'2017'!F:F,A215,'2017'!C:C,B215)+SUMIFS('2017'!N:N,'2017'!AA:AA,"JRO",'2017'!F:F,A215,'2017'!D:D,B215)+SUMIFS('2017'!N:N,'2017'!AA:AA,"JRO",'2017'!F:F,A215,'2017'!D:D,B215)+SUMIFS('2017'!O:O,'2017'!AA:AA,"JRO",'2017'!F:F,A215,'2017'!E:E,B215)+SUMIFS('2017'!R:R,'2017'!AA:AA,"JRO",'2017'!F:F,A215,'2017'!E:E,B215), 0)</f>
        <v>0</v>
      </c>
      <c r="X215" s="7" t="n">
        <f aca="false">IFERROR(W215/V215, 0)</f>
        <v>0</v>
      </c>
      <c r="Y215" s="0" t="n">
        <f aca="false">IFERROR(SUMIFS('2017'!$H:$H,'2017'!$C:$C,B215,'2017'!$F:$F,A215,'2017'!AA:AA,"NRO",'2017'!P:P,"&lt;&gt;")+SUMIFS('2017'!$I:$I,'2017'!$D:$D,B215,'2017'!$F:$F,A215,'2017'!AA:AA,"NRO",'2017'!Q:Q,"&lt;&gt;")+SUMIFS('2017'!$J:$J,'2017'!$E:$E,B215,'2017'!$F:$F,A215,'2017'!AA:AA,"NRO",'2017'!R:R,"&lt;&gt;"), 0)</f>
        <v>0</v>
      </c>
      <c r="Z215" s="0" t="n">
        <f aca="false">IFERROR(SUMIFS('2017'!M:M,'2017'!AA:AA,"NRO",'2017'!F:F,A215,'2017'!C:C,B215)+SUMIFS('2017'!P:P,'2017'!AA:AA,"NRO",'2017'!F:F,A215,'2017'!C:C,B215)+SUMIFS('2017'!N:N,'2017'!AA:AA,"NRO",'2017'!F:F,A215,'2017'!D:D,B215)+SUMIFS('2017'!N:N,'2017'!AA:AA,"NRO",'2017'!F:F,A215,'2017'!D:D,B215)+SUMIFS('2017'!O:O,'2017'!AA:AA,"NRO",'2017'!F:F,A215,'2017'!E:E,B215)+SUMIFS('2017'!R:R,'2017'!AA:AA,"NRO",'2017'!F:F,A215,'2017'!E:E,B215), 0)</f>
        <v>0</v>
      </c>
      <c r="AA215" s="7" t="n">
        <f aca="false">IFERROR(Z215/Y215, 0)</f>
        <v>0</v>
      </c>
      <c r="AB215" s="0" t="n">
        <f aca="false">IFERROR(SUMIFS('2017'!$H:$H,'2017'!$C:$C,B215,'2017'!$F:$F,A215,'2017'!AA:AA,"CRO",'2017'!P:P,"&lt;&gt;")+SUMIFS('2017'!$I:$I,'2017'!$D:$D,B215,'2017'!$F:$F,A215,'2017'!AA:AA,"CRO",'2017'!Q:Q,"&lt;&gt;")+SUMIFS('2017'!$J:$J,'2017'!$E:$E,B215,'2017'!$F:$F,A215,'2017'!AA:AA,"CRO",'2017'!R:R,"&lt;&gt;"), 0)</f>
        <v>0</v>
      </c>
      <c r="AC215" s="0" t="n">
        <f aca="false">IFERROR(SUMIFS('2017'!M:M,'2017'!AA:AA,"CRO",'2017'!F:F,A215,'2017'!C:C,B215)+SUMIFS('2017'!P:P,'2017'!AA:AA,"CRO",'2017'!F:F,A215,'2017'!C:C,B215)+SUMIFS('2017'!N:N,'2017'!AA:AA,"CRO",'2017'!F:F,A215,'2017'!D:D,B215)+SUMIFS('2017'!N:N,'2017'!AA:AA,"CRO",'2017'!F:F,A215,'2017'!D:D,B215)+SUMIFS('2017'!O:O,'2017'!AA:AA,"CRO",'2017'!F:F,A215,'2017'!E:E,B215)+SUMIFS('2017'!R:R,'2017'!AA:AA,"CRO",'2017'!F:F,A215,'2017'!E:E,B215), 0)</f>
        <v>0</v>
      </c>
      <c r="AD215" s="0" t="n">
        <f aca="false">IFERROR(AC215/AB215, 0)</f>
        <v>0</v>
      </c>
      <c r="AE215" s="0" t="n">
        <f aca="false">SUM(AH215,AK215,AN215)</f>
        <v>0</v>
      </c>
      <c r="AF215" s="0" t="n">
        <f aca="false">SUM(AI215,AL215,AO215)</f>
        <v>0</v>
      </c>
      <c r="AG215" s="7" t="n">
        <f aca="false">IFERROR(AF215/AE215, 0)</f>
        <v>0</v>
      </c>
      <c r="AH215" s="0" t="n">
        <f aca="false">IFERROR(SUMIFS('2016'!$G:$G,'2016'!F:F,A215,'2016'!C:C,B215,'2016'!D:D,"",'2016'!AA:AA,"JRO",'2016'!L:L,"&lt;&gt;"), 0)</f>
        <v>0</v>
      </c>
      <c r="AI215" s="0" t="n">
        <f aca="false">IFERROR(SUMIFS('2016'!L:L,'2016'!F:F,A215,'2016'!C:C,B215,'2016'!D:D,"",'2016'!AA:AA,"JRO"), 0)</f>
        <v>0</v>
      </c>
      <c r="AJ215" s="7" t="n">
        <f aca="false">IFERROR(AI215/AH215, 0)</f>
        <v>0</v>
      </c>
      <c r="AK215" s="0" t="n">
        <f aca="false">IFERROR(SUMIFS('2016'!$G:$G,'2016'!F:F,A215,'2016'!C:C,B215,'2016'!D:D,"",'2016'!AA:AA,"NRO",'2016'!L:L,"&lt;&gt;"), 0)</f>
        <v>0</v>
      </c>
      <c r="AL215" s="0" t="n">
        <f aca="false">IFERROR(SUMIFS('2016'!L:L,'2016'!F:F,A215,'2016'!C:C,B215,'2016'!D:D,"",'2016'!AA:AA,"NRO"), 0)</f>
        <v>0</v>
      </c>
      <c r="AM215" s="0" t="n">
        <f aca="false">IFERROR(AL215/AK215, 0)</f>
        <v>0</v>
      </c>
      <c r="AN215" s="0" t="n">
        <f aca="false">IFERROR(SUMIFS('2016'!$G:$G,'2016'!F:F,A215,'2016'!C:C,B215,'2016'!D:D,"",'2016'!AA:AA,"CRO",'2016'!L:L,"&lt;&gt;"), 0)</f>
        <v>0</v>
      </c>
      <c r="AO215" s="0" t="n">
        <f aca="false">IFERROR(SUMIFS('2016'!L:L,'2016'!F:F,A215,'2016'!C:C,B215,'2016'!D:D,"",'2016'!AA:AA,"CRO"), 0)</f>
        <v>0</v>
      </c>
      <c r="AP215" s="0" t="n">
        <f aca="false">IFERROR(AO215/AN215, 0)</f>
        <v>0</v>
      </c>
      <c r="AQ215" s="0" t="n">
        <f aca="false">SUM(AT215,AW215,AZ215)</f>
        <v>0</v>
      </c>
      <c r="AR215" s="0" t="n">
        <f aca="false">SUM(AU215,AX215,BA215)</f>
        <v>0</v>
      </c>
      <c r="AS215" s="7" t="n">
        <f aca="false">IFERROR(AR215/AQ215, 0)</f>
        <v>0</v>
      </c>
      <c r="AT215" s="0" t="n">
        <f aca="false">IFERROR(SUMIFS('2015'!$G:$G,'2015'!F:F,A215,'2015'!C:C,B215,'2015'!D:D,"",'2015'!AA:AA,"JRO",'2015'!L:L,"&lt;&gt;"), 0)</f>
        <v>0</v>
      </c>
      <c r="AU215" s="0" t="n">
        <f aca="false">IFERROR(SUMIFS('2015'!L:L,'2015'!F:F,A215,'2015'!C:C,B215,'2015'!D:D,"",'2015'!AA:AA,"JRO"), 0)</f>
        <v>0</v>
      </c>
      <c r="AV215" s="0" t="n">
        <f aca="false">IFERROR(AU215/AT215, 0)</f>
        <v>0</v>
      </c>
      <c r="AW215" s="0" t="n">
        <f aca="false">IFERROR(SUMIFS('2015'!$G:$G,'2015'!F:F,A215,'2015'!C:C,B215,'2015'!D:D,"",'2015'!AA:AA,"NRO",'2015'!L:L,"&lt;&gt;"), 0)</f>
        <v>0</v>
      </c>
      <c r="AX215" s="0" t="n">
        <f aca="false">IFERROR(SUMIFS('2015'!L:L,'2015'!F:F,A215,'2015'!C:C,B215,'2015'!D:D,"",'2015'!AA:AA,"NRO"), 0)</f>
        <v>0</v>
      </c>
      <c r="AY215" s="0" t="n">
        <f aca="false">IFERROR(AX215/AW215, 0)</f>
        <v>0</v>
      </c>
      <c r="AZ215" s="0" t="n">
        <f aca="false">IFERROR(SUMIFS('2015'!$G:$G,'2015'!F:F,A215,'2015'!C:C,B215,'2015'!D:D,"",'2015'!AA:AA,"CRO",'2015'!L:L,"&lt;&gt;"), 0)</f>
        <v>0</v>
      </c>
      <c r="BA215" s="0" t="n">
        <f aca="false">IFERROR(SUMIFS('2015'!L:L,'2015'!F:F,A215,'2015'!C:C,B215,'2015'!D:D,"",'2015'!AA:AA,"CRO"), 0)</f>
        <v>0</v>
      </c>
      <c r="BB215" s="0" t="n">
        <f aca="false">IFERROR(BA215/AZ215, 0)</f>
        <v>0</v>
      </c>
      <c r="BC215" s="0" t="n">
        <f aca="false">SUM(BF215,BI215)</f>
        <v>0</v>
      </c>
      <c r="BD215" s="0" t="n">
        <f aca="false">SUM(BG215,BJ215)</f>
        <v>0</v>
      </c>
      <c r="BE215" s="7" t="n">
        <f aca="false">IFERROR(BD215/BC215, 0)</f>
        <v>0</v>
      </c>
      <c r="BF215" s="0" t="n">
        <f aca="false">IFERROR(SUMIFS('2014'!$G:$G,'2014'!F:F,A215,'2014'!C:C,B215,'2014'!D:D,"",'2014'!AA:AA,"JRO",'2014'!L:L,"&lt;&gt;"), 0)</f>
        <v>0</v>
      </c>
      <c r="BG215" s="0" t="n">
        <f aca="false">IFERROR(SUMIFS('2014'!L:L,'2014'!F:F,A215,'2014'!C:C,B215,'2014'!D:D,"",'2014'!AA:AA,"JRO"), 0)</f>
        <v>0</v>
      </c>
      <c r="BH215" s="7" t="n">
        <f aca="false">IFERROR(BG215/BF215, 0)</f>
        <v>0</v>
      </c>
      <c r="BI215" s="0" t="n">
        <f aca="false">IFERROR(SUMIFS('2014'!$G:$G,'2014'!F:F,A215,'2014'!C:C,B215,'2014'!D:D,"",'2014'!AA:AA,"CRO",'2014'!L:L,"&lt;&gt;"), 0)</f>
        <v>0</v>
      </c>
      <c r="BJ215" s="0" t="n">
        <f aca="false">IFERROR(SUMIFS('2014'!L:L,'2014'!F:F,A215,'2014'!C:C,B215,'2014'!D:D,"",'2014'!AA:AA,"CRO"), 0)</f>
        <v>0</v>
      </c>
      <c r="BK215" s="0" t="n">
        <f aca="false">IFERROR(BJ215/BI215, 0)</f>
        <v>0</v>
      </c>
      <c r="BL215" s="0" t="n">
        <f aca="false">IFERROR(SUMIFS('2013'!$G:$G,'2013'!F:F,A215,'2013'!C:C,B215,'2013'!D:D,"",'2013'!AA:AA,"JRO",'2013'!L:L,"&lt;&gt;"), 0)</f>
        <v>0</v>
      </c>
      <c r="BM215" s="0" t="n">
        <f aca="false">IFERROR(SUMIFS('2013'!L:L,'2013'!F:F,A215,'2013'!C:C,B215,'2013'!D:D,"",'2013'!AA:AA,"JRO"), 0)</f>
        <v>0</v>
      </c>
      <c r="BN215" s="0" t="n">
        <f aca="false">IFERROR(BM215/BL215, 0)</f>
        <v>0</v>
      </c>
      <c r="BO215" s="0" t="n">
        <f aca="false">IFERROR(SUMIFS('2012'!$G:$G,'2012'!F:F,A215,'2012'!C:C,B215,'2012'!D:D,"",'2012'!AA:AA,"JRO",'2012'!L:L,"&lt;&gt;"), 0)</f>
        <v>0</v>
      </c>
      <c r="BP215" s="0" t="n">
        <f aca="false">IFERROR(SUMIFS('2012'!L:L,'2012'!F:F,A215,'2012'!C:C,B215,'2012'!D:D,"",'2012'!AA:AA,"JRO"), 0)</f>
        <v>0</v>
      </c>
      <c r="BQ215" s="0" t="n">
        <f aca="false">IFERROR(BP215/BO215, 0)</f>
        <v>0</v>
      </c>
      <c r="BR215" s="0" t="n">
        <f aca="false">IFERROR(SUMIFS('2011'!$G:$G,'2011'!F:F,A215,'2011'!C:C,B215,'2011'!D:D,"",'2011'!AA:AA,"JRO",'2011'!L:L,"&lt;&gt;"), 0)</f>
        <v>0</v>
      </c>
      <c r="BS215" s="0" t="n">
        <f aca="false">IFERROR(SUMIFS('2011'!L:L,'2011'!F:F,A215,'2011'!C:C,B215,'2011'!D:D,"",'2011'!AA:AA,"JRO"), 0)</f>
        <v>0</v>
      </c>
      <c r="BT215" s="7" t="n">
        <f aca="false">IFERROR(BS215/BR215, 0)</f>
        <v>0</v>
      </c>
      <c r="BU215" s="0" t="n">
        <f aca="false">IFERROR(SUMIFS('2010'!$G:$G,'2010'!F:F,A215,'2010'!C:C,B215,'2010'!D:D,"",'2010'!AA:AA,"JRO",'2010'!L:L,"&lt;&gt;"), 0)</f>
        <v>0</v>
      </c>
      <c r="BV215" s="0" t="n">
        <f aca="false">IFERROR(SUMIFS('2010'!L:L,'2010'!F:F,A215,'2010'!C:C,B215,'2010'!D:D,"",'2010'!AA:AA,"JRO"), 0)</f>
        <v>0</v>
      </c>
      <c r="BW215" s="7" t="n">
        <f aca="false">IFERROR(BV215/BU215, 0)</f>
        <v>0</v>
      </c>
      <c r="BX215" s="0" t="n">
        <f aca="false">IFERROR(SUMIFS('2009'!$G:$G,'2009'!F:F,A215,'2009'!C:C,B215,'2009'!D:D,"",'2009'!AA:AA,"JRO",'2009'!L:L,"&lt;&gt;"), 0)</f>
        <v>0</v>
      </c>
      <c r="BY215" s="0" t="n">
        <f aca="false">IFERROR(SUMIFS('2009'!L:L,'2009'!F:F,A215,'2009'!C:C,B215,'2009'!D:D,"",'2009'!AA:AA,"JRO"), 0)</f>
        <v>0</v>
      </c>
      <c r="BZ215" s="7" t="n">
        <f aca="false">IFERROR(BY215/BX215, 0)</f>
        <v>0</v>
      </c>
    </row>
    <row r="216" customFormat="false" ht="15" hidden="false" customHeight="false" outlineLevel="0" collapsed="false">
      <c r="A216" s="0" t="s">
        <v>99</v>
      </c>
      <c r="B216" s="16" t="s">
        <v>44</v>
      </c>
      <c r="C216" s="56" t="n">
        <f aca="false">IFERROR(AVERAGEIFS(I216:BZ216,I$2:BZ$2,"JRO escorts per deportee",I216:BZ216,"&lt;&gt;0"), 0)</f>
        <v>0</v>
      </c>
      <c r="D216" s="13" t="n">
        <f aca="false">IFERROR(AVERAGEIFS(I216:BZ216,I$2:BZ$2,"NRO escorts per deportee",I216:BZ216,"&lt;&gt;0"), 0)</f>
        <v>0</v>
      </c>
      <c r="E216" s="13" t="n">
        <f aca="false">IFERROR(AVERAGEIFS(I216:BZ216,I$2:BZ$2,"CRO escorts per deportee",I216:BZ216,"&lt;&gt;0"), 0)</f>
        <v>0</v>
      </c>
      <c r="G216" s="0" t="n">
        <f aca="false">SUM(J216,M216,P216)</f>
        <v>0</v>
      </c>
      <c r="H216" s="0" t="n">
        <f aca="false">SUM(K216,N216,Q216)</f>
        <v>0</v>
      </c>
      <c r="I216" s="7" t="n">
        <f aca="false">IFERROR(H216/G216, 0)</f>
        <v>0</v>
      </c>
      <c r="J216" s="0" t="n">
        <f aca="false">IFERROR(SUMIFS('2018'!$H:$H,'2018'!$C:$C,B216,'2018'!$F:$F,A216,'2018'!AA:AA,"JRO",'2018'!P:P,"&lt;&gt;")+SUMIFS('2018'!$I:$I,'2018'!$D:$D,B216,'2018'!$F:$F,A216,'2018'!AA:AA,"JRO",'2018'!Q:Q,"&lt;&gt;")+SUMIFS('2018'!$J:$J,'2018'!$E:$E,B216,'2018'!$F:$F,A216,'2018'!AA:AA,"JRO",'2018'!R:R,"&lt;&gt;"), 0)</f>
        <v>0</v>
      </c>
      <c r="K216" s="0" t="n">
        <f aca="false">IFERROR(SUMIFS('2018'!M:M,'2018'!AA:AA,"JRO",'2018'!F:F,A216,'2018'!C:C,B216)+SUMIFS('2018'!P:P,'2018'!AA:AA,"JRO",'2018'!F:F,A216,'2018'!C:C,B216)+SUMIFS('2018'!N:N,'2018'!AA:AA,"JRO",'2018'!F:F,A216,'2018'!D:D,B216)+SUMIFS('2018'!N:N,'2018'!AA:AA,"JRO",'2018'!F:F,A216,'2018'!D:D,B216)+SUMIFS('2018'!O:O,'2018'!AA:AA,"JRO",'2018'!F:F,A216,'2018'!E:E,B216)+SUMIFS('2018'!R:R,'2018'!AA:AA,"JRO",'2018'!F:F,A216,'2018'!E:E,B216), 0)</f>
        <v>0</v>
      </c>
      <c r="L216" s="7" t="n">
        <f aca="false">IFERROR(K216/J216, 0)</f>
        <v>0</v>
      </c>
      <c r="M216" s="0" t="n">
        <f aca="false">IFERROR(SUMIFS('2018'!$H:$H,'2018'!$C:$C,B216,'2018'!$F:$F,A216,'2018'!AA:AA,"NRO",'2018'!P:P,"&lt;&gt;")+SUMIFS('2018'!$I:$I,'2018'!$D:$D,B216,'2018'!$F:$F,A216,'2018'!AA:AA,"NRO",'2018'!Q:Q,"&lt;&gt;")+SUMIFS('2018'!$J:$J,'2018'!$E:$E,B216,'2018'!$F:$F,A216,'2018'!AA:AA,"NRO",'2018'!R:R,"&lt;&gt;"), 0)</f>
        <v>0</v>
      </c>
      <c r="N216" s="0" t="n">
        <f aca="false">IFERROR(SUMIFS('2018'!M:M,'2018'!AA:AA,"NRO",'2018'!F:F,A216,'2018'!C:C,B216)+SUMIFS('2018'!P:P,'2018'!AA:AA,"NRO",'2018'!F:F,A216,'2018'!C:C,B216)+SUMIFS('2018'!N:N,'2018'!AA:AA,"NRO",'2018'!F:F,A216,'2018'!D:D,B216)+SUMIFS('2018'!N:N,'2018'!AA:AA,"NRO",'2018'!F:F,A216,'2018'!D:D,B216)+SUMIFS('2018'!O:O,'2018'!AA:AA,"NRO",'2018'!F:F,A216,'2018'!E:E,B216)+SUMIFS('2018'!R:R,'2018'!AA:AA,"NRO",'2018'!F:F,A216,'2018'!E:E,B216), 0)</f>
        <v>0</v>
      </c>
      <c r="O216" s="7" t="n">
        <f aca="false">IFERROR(N216/M216, 0)</f>
        <v>0</v>
      </c>
      <c r="P216" s="0" t="n">
        <f aca="false">IFERROR(SUMIFS('2018'!$H:$H,'2018'!$C:$C,B216,'2018'!$F:$F,A216,'2018'!AA:AA,"CRO")+SUMIFS('2018'!$I:$I,'2018'!$D:$D,B216,'2018'!$F:$F,A216,'2018'!AA:AA,"CRO")+SUMIFS('2018'!$J:$J,'2018'!$E:$E,B216,'2018'!$F:$F,A216,'2018'!AA:AA,"CRO"), 0)</f>
        <v>0</v>
      </c>
      <c r="Q216" s="0" t="n">
        <f aca="false">IFERROR(SUMIFS('2018'!M:M,'2018'!AA:AA,"CRO",'2018'!F:F,A216,'2018'!C:C,B216)+SUMIFS('2018'!P:P,'2018'!AA:AA,"CRO",'2018'!F:F,A216,'2018'!C:C,B216)+SUMIFS('2018'!N:N,'2018'!AA:AA,"CRO",'2018'!F:F,A216,'2018'!D:D,B216)+SUMIFS('2018'!N:N,'2018'!AA:AA,"CRO",'2018'!F:F,A216,'2018'!D:D,B216)+SUMIFS('2018'!O:O,'2018'!AA:AA,"CRO",'2018'!F:F,A216,'2018'!E:E,B216)+SUMIFS('2018'!R:R,'2018'!AA:AA,"CRO",'2018'!F:F,A216,'2018'!E:E,B216), 0)</f>
        <v>0</v>
      </c>
      <c r="R216" s="7" t="n">
        <f aca="false">IFERROR(Q216/P216, 0)</f>
        <v>0</v>
      </c>
      <c r="S216" s="7" t="n">
        <f aca="false">SUM(V216,Y216,AB216)</f>
        <v>0</v>
      </c>
      <c r="T216" s="7" t="n">
        <f aca="false">SUM(W216,Z216,AC216)</f>
        <v>0</v>
      </c>
      <c r="U216" s="7" t="n">
        <f aca="false">IFERROR(T216/S216, 0)</f>
        <v>0</v>
      </c>
      <c r="V216" s="0" t="n">
        <f aca="false">SUMIFS('2017'!$H:$H,'2017'!$C:$C,B216,'2017'!$F:$F,A216,'2017'!AA:AA,"JRO",'2017'!P:P,"&lt;&gt;")+SUMIFS('2017'!$I:$I,'2017'!$D:$D,B216,'2017'!$F:$F,A216,'2017'!AA:AA,"JRO",'2017'!Q:Q,"&lt;&gt;")+SUMIFS('2017'!$J:$J,'2017'!$E:$E,B216,'2017'!$F:$F,A216,'2017'!AA:AA,"JRO",'2017'!R:R,"&lt;&gt;")</f>
        <v>0</v>
      </c>
      <c r="W216" s="0" t="n">
        <f aca="false">IFERROR(SUMIFS('2017'!M:M,'2017'!AA:AA,"JRO",'2017'!F:F,A216,'2017'!C:C,B216)+SUMIFS('2017'!P:P,'2017'!AA:AA,"JRO",'2017'!F:F,A216,'2017'!C:C,B216)+SUMIFS('2017'!N:N,'2017'!AA:AA,"JRO",'2017'!F:F,A216,'2017'!D:D,B216)+SUMIFS('2017'!N:N,'2017'!AA:AA,"JRO",'2017'!F:F,A216,'2017'!D:D,B216)+SUMIFS('2017'!O:O,'2017'!AA:AA,"JRO",'2017'!F:F,A216,'2017'!E:E,B216)+SUMIFS('2017'!R:R,'2017'!AA:AA,"JRO",'2017'!F:F,A216,'2017'!E:E,B216), 0)</f>
        <v>0</v>
      </c>
      <c r="X216" s="7" t="n">
        <f aca="false">IFERROR(W216/V216, 0)</f>
        <v>0</v>
      </c>
      <c r="Y216" s="0" t="n">
        <f aca="false">IFERROR(SUMIFS('2017'!$H:$H,'2017'!$C:$C,B216,'2017'!$F:$F,A216,'2017'!AA:AA,"NRO",'2017'!P:P,"&lt;&gt;")+SUMIFS('2017'!$I:$I,'2017'!$D:$D,B216,'2017'!$F:$F,A216,'2017'!AA:AA,"NRO",'2017'!Q:Q,"&lt;&gt;")+SUMIFS('2017'!$J:$J,'2017'!$E:$E,B216,'2017'!$F:$F,A216,'2017'!AA:AA,"NRO",'2017'!R:R,"&lt;&gt;"), 0)</f>
        <v>0</v>
      </c>
      <c r="Z216" s="0" t="n">
        <f aca="false">IFERROR(SUMIFS('2017'!M:M,'2017'!AA:AA,"NRO",'2017'!F:F,A216,'2017'!C:C,B216)+SUMIFS('2017'!P:P,'2017'!AA:AA,"NRO",'2017'!F:F,A216,'2017'!C:C,B216)+SUMIFS('2017'!N:N,'2017'!AA:AA,"NRO",'2017'!F:F,A216,'2017'!D:D,B216)+SUMIFS('2017'!N:N,'2017'!AA:AA,"NRO",'2017'!F:F,A216,'2017'!D:D,B216)+SUMIFS('2017'!O:O,'2017'!AA:AA,"NRO",'2017'!F:F,A216,'2017'!E:E,B216)+SUMIFS('2017'!R:R,'2017'!AA:AA,"NRO",'2017'!F:F,A216,'2017'!E:E,B216), 0)</f>
        <v>0</v>
      </c>
      <c r="AA216" s="7" t="n">
        <f aca="false">IFERROR(Z216/Y216, 0)</f>
        <v>0</v>
      </c>
      <c r="AB216" s="0" t="n">
        <f aca="false">IFERROR(SUMIFS('2017'!$H:$H,'2017'!$C:$C,B216,'2017'!$F:$F,A216,'2017'!AA:AA,"CRO",'2017'!P:P,"&lt;&gt;")+SUMIFS('2017'!$I:$I,'2017'!$D:$D,B216,'2017'!$F:$F,A216,'2017'!AA:AA,"CRO",'2017'!Q:Q,"&lt;&gt;")+SUMIFS('2017'!$J:$J,'2017'!$E:$E,B216,'2017'!$F:$F,A216,'2017'!AA:AA,"CRO",'2017'!R:R,"&lt;&gt;"), 0)</f>
        <v>0</v>
      </c>
      <c r="AC216" s="0" t="n">
        <f aca="false">IFERROR(SUMIFS('2017'!M:M,'2017'!AA:AA,"CRO",'2017'!F:F,A216,'2017'!C:C,B216)+SUMIFS('2017'!P:P,'2017'!AA:AA,"CRO",'2017'!F:F,A216,'2017'!C:C,B216)+SUMIFS('2017'!N:N,'2017'!AA:AA,"CRO",'2017'!F:F,A216,'2017'!D:D,B216)+SUMIFS('2017'!N:N,'2017'!AA:AA,"CRO",'2017'!F:F,A216,'2017'!D:D,B216)+SUMIFS('2017'!O:O,'2017'!AA:AA,"CRO",'2017'!F:F,A216,'2017'!E:E,B216)+SUMIFS('2017'!R:R,'2017'!AA:AA,"CRO",'2017'!F:F,A216,'2017'!E:E,B216), 0)</f>
        <v>0</v>
      </c>
      <c r="AD216" s="0" t="n">
        <f aca="false">IFERROR(AC216/AB216, 0)</f>
        <v>0</v>
      </c>
      <c r="AE216" s="0" t="n">
        <f aca="false">SUM(AH216,AK216,AN216)</f>
        <v>0</v>
      </c>
      <c r="AF216" s="0" t="n">
        <f aca="false">SUM(AI216,AL216,AO216)</f>
        <v>0</v>
      </c>
      <c r="AG216" s="7" t="n">
        <f aca="false">IFERROR(AF216/AE216, 0)</f>
        <v>0</v>
      </c>
      <c r="AH216" s="0" t="n">
        <f aca="false">IFERROR(SUMIFS('2016'!$G:$G,'2016'!F:F,A216,'2016'!C:C,B216,'2016'!D:D,"",'2016'!AA:AA,"JRO",'2016'!L:L,"&lt;&gt;"), 0)</f>
        <v>0</v>
      </c>
      <c r="AI216" s="0" t="n">
        <f aca="false">IFERROR(SUMIFS('2016'!L:L,'2016'!F:F,A216,'2016'!C:C,B216,'2016'!D:D,"",'2016'!AA:AA,"JRO"), 0)</f>
        <v>0</v>
      </c>
      <c r="AJ216" s="7" t="n">
        <f aca="false">IFERROR(AI216/AH216, 0)</f>
        <v>0</v>
      </c>
      <c r="AK216" s="0" t="n">
        <f aca="false">IFERROR(SUMIFS('2016'!$G:$G,'2016'!F:F,A216,'2016'!C:C,B216,'2016'!D:D,"",'2016'!AA:AA,"NRO",'2016'!L:L,"&lt;&gt;"), 0)</f>
        <v>0</v>
      </c>
      <c r="AL216" s="0" t="n">
        <f aca="false">IFERROR(SUMIFS('2016'!L:L,'2016'!F:F,A216,'2016'!C:C,B216,'2016'!D:D,"",'2016'!AA:AA,"NRO"), 0)</f>
        <v>0</v>
      </c>
      <c r="AM216" s="0" t="n">
        <f aca="false">IFERROR(AL216/AK216, 0)</f>
        <v>0</v>
      </c>
      <c r="AN216" s="0" t="n">
        <f aca="false">IFERROR(SUMIFS('2016'!$G:$G,'2016'!F:F,A216,'2016'!C:C,B216,'2016'!D:D,"",'2016'!AA:AA,"CRO",'2016'!L:L,"&lt;&gt;"), 0)</f>
        <v>0</v>
      </c>
      <c r="AO216" s="0" t="n">
        <f aca="false">IFERROR(SUMIFS('2016'!L:L,'2016'!F:F,A216,'2016'!C:C,B216,'2016'!D:D,"",'2016'!AA:AA,"CRO"), 0)</f>
        <v>0</v>
      </c>
      <c r="AP216" s="0" t="n">
        <f aca="false">IFERROR(AO216/AN216, 0)</f>
        <v>0</v>
      </c>
      <c r="AQ216" s="0" t="n">
        <f aca="false">SUM(AT216,AW216,AZ216)</f>
        <v>0</v>
      </c>
      <c r="AR216" s="0" t="n">
        <f aca="false">SUM(AU216,AX216,BA216)</f>
        <v>0</v>
      </c>
      <c r="AS216" s="7" t="n">
        <f aca="false">IFERROR(AR216/AQ216, 0)</f>
        <v>0</v>
      </c>
      <c r="AT216" s="0" t="n">
        <f aca="false">IFERROR(SUMIFS('2015'!$G:$G,'2015'!F:F,A216,'2015'!C:C,B216,'2015'!D:D,"",'2015'!AA:AA,"JRO",'2015'!L:L,"&lt;&gt;"), 0)</f>
        <v>0</v>
      </c>
      <c r="AU216" s="0" t="n">
        <f aca="false">IFERROR(SUMIFS('2015'!L:L,'2015'!F:F,A216,'2015'!C:C,B216,'2015'!D:D,"",'2015'!AA:AA,"JRO"), 0)</f>
        <v>0</v>
      </c>
      <c r="AV216" s="0" t="n">
        <f aca="false">IFERROR(AU216/AT216, 0)</f>
        <v>0</v>
      </c>
      <c r="AW216" s="0" t="n">
        <f aca="false">IFERROR(SUMIFS('2015'!$G:$G,'2015'!F:F,A216,'2015'!C:C,B216,'2015'!D:D,"",'2015'!AA:AA,"NRO",'2015'!L:L,"&lt;&gt;"), 0)</f>
        <v>0</v>
      </c>
      <c r="AX216" s="0" t="n">
        <f aca="false">IFERROR(SUMIFS('2015'!L:L,'2015'!F:F,A216,'2015'!C:C,B216,'2015'!D:D,"",'2015'!AA:AA,"NRO"), 0)</f>
        <v>0</v>
      </c>
      <c r="AY216" s="0" t="n">
        <f aca="false">IFERROR(AX216/AW216, 0)</f>
        <v>0</v>
      </c>
      <c r="AZ216" s="0" t="n">
        <f aca="false">IFERROR(SUMIFS('2015'!$G:$G,'2015'!F:F,A216,'2015'!C:C,B216,'2015'!D:D,"",'2015'!AA:AA,"CRO",'2015'!L:L,"&lt;&gt;"), 0)</f>
        <v>0</v>
      </c>
      <c r="BA216" s="0" t="n">
        <f aca="false">IFERROR(SUMIFS('2015'!L:L,'2015'!F:F,A216,'2015'!C:C,B216,'2015'!D:D,"",'2015'!AA:AA,"CRO"), 0)</f>
        <v>0</v>
      </c>
      <c r="BB216" s="0" t="n">
        <f aca="false">IFERROR(BA216/AZ216, 0)</f>
        <v>0</v>
      </c>
      <c r="BC216" s="0" t="n">
        <f aca="false">SUM(BF216,BI216)</f>
        <v>0</v>
      </c>
      <c r="BD216" s="0" t="n">
        <f aca="false">SUM(BG216,BJ216)</f>
        <v>0</v>
      </c>
      <c r="BE216" s="7" t="n">
        <f aca="false">IFERROR(BD216/BC216, 0)</f>
        <v>0</v>
      </c>
      <c r="BF216" s="0" t="n">
        <f aca="false">IFERROR(SUMIFS('2014'!$G:$G,'2014'!F:F,A216,'2014'!C:C,B216,'2014'!D:D,"",'2014'!AA:AA,"JRO",'2014'!L:L,"&lt;&gt;"), 0)</f>
        <v>0</v>
      </c>
      <c r="BG216" s="0" t="n">
        <f aca="false">IFERROR(SUMIFS('2014'!L:L,'2014'!F:F,A216,'2014'!C:C,B216,'2014'!D:D,"",'2014'!AA:AA,"JRO"), 0)</f>
        <v>0</v>
      </c>
      <c r="BH216" s="7" t="n">
        <f aca="false">IFERROR(BG216/BF216, 0)</f>
        <v>0</v>
      </c>
      <c r="BI216" s="0" t="n">
        <f aca="false">IFERROR(SUMIFS('2014'!$G:$G,'2014'!F:F,A216,'2014'!C:C,B216,'2014'!D:D,"",'2014'!AA:AA,"CRO",'2014'!L:L,"&lt;&gt;"), 0)</f>
        <v>0</v>
      </c>
      <c r="BJ216" s="0" t="n">
        <f aca="false">IFERROR(SUMIFS('2014'!L:L,'2014'!F:F,A216,'2014'!C:C,B216,'2014'!D:D,"",'2014'!AA:AA,"CRO"), 0)</f>
        <v>0</v>
      </c>
      <c r="BK216" s="0" t="n">
        <f aca="false">IFERROR(BJ216/BI216, 0)</f>
        <v>0</v>
      </c>
      <c r="BL216" s="0" t="n">
        <f aca="false">IFERROR(SUMIFS('2013'!$G:$G,'2013'!F:F,A216,'2013'!C:C,B216,'2013'!D:D,"",'2013'!AA:AA,"JRO",'2013'!L:L,"&lt;&gt;"), 0)</f>
        <v>0</v>
      </c>
      <c r="BM216" s="0" t="n">
        <f aca="false">IFERROR(SUMIFS('2013'!L:L,'2013'!F:F,A216,'2013'!C:C,B216,'2013'!D:D,"",'2013'!AA:AA,"JRO"), 0)</f>
        <v>0</v>
      </c>
      <c r="BN216" s="0" t="n">
        <f aca="false">IFERROR(BM216/BL216, 0)</f>
        <v>0</v>
      </c>
      <c r="BO216" s="0" t="n">
        <f aca="false">IFERROR(SUMIFS('2012'!$G:$G,'2012'!F:F,A216,'2012'!C:C,B216,'2012'!D:D,"",'2012'!AA:AA,"JRO",'2012'!L:L,"&lt;&gt;"), 0)</f>
        <v>0</v>
      </c>
      <c r="BP216" s="0" t="n">
        <f aca="false">IFERROR(SUMIFS('2012'!L:L,'2012'!F:F,A216,'2012'!C:C,B216,'2012'!D:D,"",'2012'!AA:AA,"JRO"), 0)</f>
        <v>0</v>
      </c>
      <c r="BQ216" s="0" t="n">
        <f aca="false">IFERROR(BP216/BO216, 0)</f>
        <v>0</v>
      </c>
      <c r="BR216" s="0" t="n">
        <f aca="false">IFERROR(SUMIFS('2011'!$G:$G,'2011'!F:F,A216,'2011'!C:C,B216,'2011'!D:D,"",'2011'!AA:AA,"JRO",'2011'!L:L,"&lt;&gt;"), 0)</f>
        <v>0</v>
      </c>
      <c r="BS216" s="0" t="n">
        <f aca="false">IFERROR(SUMIFS('2011'!L:L,'2011'!F:F,A216,'2011'!C:C,B216,'2011'!D:D,"",'2011'!AA:AA,"JRO"), 0)</f>
        <v>0</v>
      </c>
      <c r="BT216" s="7" t="n">
        <f aca="false">IFERROR(BS216/BR216, 0)</f>
        <v>0</v>
      </c>
      <c r="BU216" s="0" t="n">
        <f aca="false">IFERROR(SUMIFS('2010'!$G:$G,'2010'!F:F,A216,'2010'!C:C,B216,'2010'!D:D,"",'2010'!AA:AA,"JRO",'2010'!L:L,"&lt;&gt;"), 0)</f>
        <v>0</v>
      </c>
      <c r="BV216" s="0" t="n">
        <f aca="false">IFERROR(SUMIFS('2010'!L:L,'2010'!F:F,A216,'2010'!C:C,B216,'2010'!D:D,"",'2010'!AA:AA,"JRO"), 0)</f>
        <v>0</v>
      </c>
      <c r="BW216" s="7" t="n">
        <f aca="false">IFERROR(BV216/BU216, 0)</f>
        <v>0</v>
      </c>
      <c r="BX216" s="0" t="n">
        <f aca="false">IFERROR(SUMIFS('2009'!$G:$G,'2009'!F:F,A216,'2009'!C:C,B216,'2009'!D:D,"",'2009'!AA:AA,"JRO",'2009'!L:L,"&lt;&gt;"), 0)</f>
        <v>0</v>
      </c>
      <c r="BY216" s="0" t="n">
        <f aca="false">IFERROR(SUMIFS('2009'!L:L,'2009'!F:F,A216,'2009'!C:C,B216,'2009'!D:D,"",'2009'!AA:AA,"JRO"), 0)</f>
        <v>0</v>
      </c>
      <c r="BZ216" s="7" t="n">
        <f aca="false">IFERROR(BY216/BX216, 0)</f>
        <v>0</v>
      </c>
    </row>
    <row r="217" customFormat="false" ht="15" hidden="false" customHeight="false" outlineLevel="0" collapsed="false">
      <c r="A217" s="0" t="s">
        <v>99</v>
      </c>
      <c r="B217" s="16" t="s">
        <v>61</v>
      </c>
      <c r="C217" s="56" t="n">
        <f aca="false">IFERROR(AVERAGEIFS(I217:BZ217,I$2:BZ$2,"JRO escorts per deportee",I217:BZ217,"&lt;&gt;0"), 0)</f>
        <v>0</v>
      </c>
      <c r="D217" s="13" t="n">
        <f aca="false">IFERROR(AVERAGEIFS(I217:BZ217,I$2:BZ$2,"NRO escorts per deportee",I217:BZ217,"&lt;&gt;0"), 0)</f>
        <v>0</v>
      </c>
      <c r="E217" s="13" t="n">
        <f aca="false">IFERROR(AVERAGEIFS(I217:BZ217,I$2:BZ$2,"CRO escorts per deportee",I217:BZ217,"&lt;&gt;0"), 0)</f>
        <v>0</v>
      </c>
      <c r="G217" s="0" t="n">
        <f aca="false">SUM(J217,M217,P217)</f>
        <v>0</v>
      </c>
      <c r="H217" s="0" t="n">
        <f aca="false">SUM(K217,N217,Q217)</f>
        <v>0</v>
      </c>
      <c r="I217" s="7" t="n">
        <f aca="false">IFERROR(H217/G217, 0)</f>
        <v>0</v>
      </c>
      <c r="J217" s="0" t="n">
        <f aca="false">IFERROR(SUMIFS('2018'!$H:$H,'2018'!$C:$C,B217,'2018'!$F:$F,A217,'2018'!AA:AA,"JRO",'2018'!P:P,"&lt;&gt;")+SUMIFS('2018'!$I:$I,'2018'!$D:$D,B217,'2018'!$F:$F,A217,'2018'!AA:AA,"JRO",'2018'!Q:Q,"&lt;&gt;")+SUMIFS('2018'!$J:$J,'2018'!$E:$E,B217,'2018'!$F:$F,A217,'2018'!AA:AA,"JRO",'2018'!R:R,"&lt;&gt;"), 0)</f>
        <v>0</v>
      </c>
      <c r="K217" s="0" t="n">
        <f aca="false">IFERROR(SUMIFS('2018'!M:M,'2018'!AA:AA,"JRO",'2018'!F:F,A217,'2018'!C:C,B217)+SUMIFS('2018'!P:P,'2018'!AA:AA,"JRO",'2018'!F:F,A217,'2018'!C:C,B217)+SUMIFS('2018'!N:N,'2018'!AA:AA,"JRO",'2018'!F:F,A217,'2018'!D:D,B217)+SUMIFS('2018'!N:N,'2018'!AA:AA,"JRO",'2018'!F:F,A217,'2018'!D:D,B217)+SUMIFS('2018'!O:O,'2018'!AA:AA,"JRO",'2018'!F:F,A217,'2018'!E:E,B217)+SUMIFS('2018'!R:R,'2018'!AA:AA,"JRO",'2018'!F:F,A217,'2018'!E:E,B217), 0)</f>
        <v>0</v>
      </c>
      <c r="L217" s="7" t="n">
        <f aca="false">IFERROR(K217/J217, 0)</f>
        <v>0</v>
      </c>
      <c r="M217" s="0" t="n">
        <f aca="false">IFERROR(SUMIFS('2018'!$H:$H,'2018'!$C:$C,B217,'2018'!$F:$F,A217,'2018'!AA:AA,"NRO",'2018'!P:P,"&lt;&gt;")+SUMIFS('2018'!$I:$I,'2018'!$D:$D,B217,'2018'!$F:$F,A217,'2018'!AA:AA,"NRO",'2018'!Q:Q,"&lt;&gt;")+SUMIFS('2018'!$J:$J,'2018'!$E:$E,B217,'2018'!$F:$F,A217,'2018'!AA:AA,"NRO",'2018'!R:R,"&lt;&gt;"), 0)</f>
        <v>0</v>
      </c>
      <c r="N217" s="0" t="n">
        <f aca="false">IFERROR(SUMIFS('2018'!M:M,'2018'!AA:AA,"NRO",'2018'!F:F,A217,'2018'!C:C,B217)+SUMIFS('2018'!P:P,'2018'!AA:AA,"NRO",'2018'!F:F,A217,'2018'!C:C,B217)+SUMIFS('2018'!N:N,'2018'!AA:AA,"NRO",'2018'!F:F,A217,'2018'!D:D,B217)+SUMIFS('2018'!N:N,'2018'!AA:AA,"NRO",'2018'!F:F,A217,'2018'!D:D,B217)+SUMIFS('2018'!O:O,'2018'!AA:AA,"NRO",'2018'!F:F,A217,'2018'!E:E,B217)+SUMIFS('2018'!R:R,'2018'!AA:AA,"NRO",'2018'!F:F,A217,'2018'!E:E,B217), 0)</f>
        <v>0</v>
      </c>
      <c r="O217" s="7" t="n">
        <f aca="false">IFERROR(N217/M217, 0)</f>
        <v>0</v>
      </c>
      <c r="P217" s="0" t="n">
        <f aca="false">IFERROR(SUMIFS('2018'!$H:$H,'2018'!$C:$C,B217,'2018'!$F:$F,A217,'2018'!AA:AA,"CRO")+SUMIFS('2018'!$I:$I,'2018'!$D:$D,B217,'2018'!$F:$F,A217,'2018'!AA:AA,"CRO")+SUMIFS('2018'!$J:$J,'2018'!$E:$E,B217,'2018'!$F:$F,A217,'2018'!AA:AA,"CRO"), 0)</f>
        <v>0</v>
      </c>
      <c r="Q217" s="0" t="n">
        <f aca="false">IFERROR(SUMIFS('2018'!M:M,'2018'!AA:AA,"CRO",'2018'!F:F,A217,'2018'!C:C,B217)+SUMIFS('2018'!P:P,'2018'!AA:AA,"CRO",'2018'!F:F,A217,'2018'!C:C,B217)+SUMIFS('2018'!N:N,'2018'!AA:AA,"CRO",'2018'!F:F,A217,'2018'!D:D,B217)+SUMIFS('2018'!N:N,'2018'!AA:AA,"CRO",'2018'!F:F,A217,'2018'!D:D,B217)+SUMIFS('2018'!O:O,'2018'!AA:AA,"CRO",'2018'!F:F,A217,'2018'!E:E,B217)+SUMIFS('2018'!R:R,'2018'!AA:AA,"CRO",'2018'!F:F,A217,'2018'!E:E,B217), 0)</f>
        <v>0</v>
      </c>
      <c r="R217" s="7" t="n">
        <f aca="false">IFERROR(Q217/P217, 0)</f>
        <v>0</v>
      </c>
      <c r="S217" s="7" t="n">
        <f aca="false">SUM(V217,Y217,AB217)</f>
        <v>0</v>
      </c>
      <c r="T217" s="7" t="n">
        <f aca="false">SUM(W217,Z217,AC217)</f>
        <v>0</v>
      </c>
      <c r="U217" s="7" t="n">
        <f aca="false">IFERROR(T217/S217, 0)</f>
        <v>0</v>
      </c>
      <c r="V217" s="0" t="n">
        <f aca="false">SUMIFS('2017'!$H:$H,'2017'!$C:$C,B217,'2017'!$F:$F,A217,'2017'!AA:AA,"JRO",'2017'!P:P,"&lt;&gt;")+SUMIFS('2017'!$I:$I,'2017'!$D:$D,B217,'2017'!$F:$F,A217,'2017'!AA:AA,"JRO",'2017'!Q:Q,"&lt;&gt;")+SUMIFS('2017'!$J:$J,'2017'!$E:$E,B217,'2017'!$F:$F,A217,'2017'!AA:AA,"JRO",'2017'!R:R,"&lt;&gt;")</f>
        <v>0</v>
      </c>
      <c r="W217" s="0" t="n">
        <f aca="false">IFERROR(SUMIFS('2017'!M:M,'2017'!AA:AA,"JRO",'2017'!F:F,A217,'2017'!C:C,B217)+SUMIFS('2017'!P:P,'2017'!AA:AA,"JRO",'2017'!F:F,A217,'2017'!C:C,B217)+SUMIFS('2017'!N:N,'2017'!AA:AA,"JRO",'2017'!F:F,A217,'2017'!D:D,B217)+SUMIFS('2017'!N:N,'2017'!AA:AA,"JRO",'2017'!F:F,A217,'2017'!D:D,B217)+SUMIFS('2017'!O:O,'2017'!AA:AA,"JRO",'2017'!F:F,A217,'2017'!E:E,B217)+SUMIFS('2017'!R:R,'2017'!AA:AA,"JRO",'2017'!F:F,A217,'2017'!E:E,B217), 0)</f>
        <v>0</v>
      </c>
      <c r="X217" s="7" t="n">
        <f aca="false">IFERROR(W217/V217, 0)</f>
        <v>0</v>
      </c>
      <c r="Y217" s="0" t="n">
        <f aca="false">IFERROR(SUMIFS('2017'!$H:$H,'2017'!$C:$C,B217,'2017'!$F:$F,A217,'2017'!AA:AA,"NRO",'2017'!P:P,"&lt;&gt;")+SUMIFS('2017'!$I:$I,'2017'!$D:$D,B217,'2017'!$F:$F,A217,'2017'!AA:AA,"NRO",'2017'!Q:Q,"&lt;&gt;")+SUMIFS('2017'!$J:$J,'2017'!$E:$E,B217,'2017'!$F:$F,A217,'2017'!AA:AA,"NRO",'2017'!R:R,"&lt;&gt;"), 0)</f>
        <v>0</v>
      </c>
      <c r="Z217" s="0" t="n">
        <f aca="false">IFERROR(SUMIFS('2017'!M:M,'2017'!AA:AA,"NRO",'2017'!F:F,A217,'2017'!C:C,B217)+SUMIFS('2017'!P:P,'2017'!AA:AA,"NRO",'2017'!F:F,A217,'2017'!C:C,B217)+SUMIFS('2017'!N:N,'2017'!AA:AA,"NRO",'2017'!F:F,A217,'2017'!D:D,B217)+SUMIFS('2017'!N:N,'2017'!AA:AA,"NRO",'2017'!F:F,A217,'2017'!D:D,B217)+SUMIFS('2017'!O:O,'2017'!AA:AA,"NRO",'2017'!F:F,A217,'2017'!E:E,B217)+SUMIFS('2017'!R:R,'2017'!AA:AA,"NRO",'2017'!F:F,A217,'2017'!E:E,B217), 0)</f>
        <v>0</v>
      </c>
      <c r="AA217" s="7" t="n">
        <f aca="false">IFERROR(Z217/Y217, 0)</f>
        <v>0</v>
      </c>
      <c r="AB217" s="0" t="n">
        <f aca="false">IFERROR(SUMIFS('2017'!$H:$H,'2017'!$C:$C,B217,'2017'!$F:$F,A217,'2017'!AA:AA,"CRO",'2017'!P:P,"&lt;&gt;")+SUMIFS('2017'!$I:$I,'2017'!$D:$D,B217,'2017'!$F:$F,A217,'2017'!AA:AA,"CRO",'2017'!Q:Q,"&lt;&gt;")+SUMIFS('2017'!$J:$J,'2017'!$E:$E,B217,'2017'!$F:$F,A217,'2017'!AA:AA,"CRO",'2017'!R:R,"&lt;&gt;"), 0)</f>
        <v>0</v>
      </c>
      <c r="AC217" s="0" t="n">
        <f aca="false">IFERROR(SUMIFS('2017'!M:M,'2017'!AA:AA,"CRO",'2017'!F:F,A217,'2017'!C:C,B217)+SUMIFS('2017'!P:P,'2017'!AA:AA,"CRO",'2017'!F:F,A217,'2017'!C:C,B217)+SUMIFS('2017'!N:N,'2017'!AA:AA,"CRO",'2017'!F:F,A217,'2017'!D:D,B217)+SUMIFS('2017'!N:N,'2017'!AA:AA,"CRO",'2017'!F:F,A217,'2017'!D:D,B217)+SUMIFS('2017'!O:O,'2017'!AA:AA,"CRO",'2017'!F:F,A217,'2017'!E:E,B217)+SUMIFS('2017'!R:R,'2017'!AA:AA,"CRO",'2017'!F:F,A217,'2017'!E:E,B217), 0)</f>
        <v>0</v>
      </c>
      <c r="AD217" s="0" t="n">
        <f aca="false">IFERROR(AC217/AB217, 0)</f>
        <v>0</v>
      </c>
      <c r="AE217" s="0" t="n">
        <f aca="false">SUM(AH217,AK217,AN217)</f>
        <v>0</v>
      </c>
      <c r="AF217" s="0" t="n">
        <f aca="false">SUM(AI217,AL217,AO217)</f>
        <v>0</v>
      </c>
      <c r="AG217" s="7" t="n">
        <f aca="false">IFERROR(AF217/AE217, 0)</f>
        <v>0</v>
      </c>
      <c r="AH217" s="0" t="n">
        <f aca="false">IFERROR(SUMIFS('2016'!$G:$G,'2016'!F:F,A217,'2016'!C:C,B217,'2016'!D:D,"",'2016'!AA:AA,"JRO",'2016'!L:L,"&lt;&gt;"), 0)</f>
        <v>0</v>
      </c>
      <c r="AI217" s="0" t="n">
        <f aca="false">IFERROR(SUMIFS('2016'!L:L,'2016'!F:F,A217,'2016'!C:C,B217,'2016'!D:D,"",'2016'!AA:AA,"JRO"), 0)</f>
        <v>0</v>
      </c>
      <c r="AJ217" s="7" t="n">
        <f aca="false">IFERROR(AI217/AH217, 0)</f>
        <v>0</v>
      </c>
      <c r="AK217" s="0" t="n">
        <f aca="false">IFERROR(SUMIFS('2016'!$G:$G,'2016'!F:F,A217,'2016'!C:C,B217,'2016'!D:D,"",'2016'!AA:AA,"NRO",'2016'!L:L,"&lt;&gt;"), 0)</f>
        <v>0</v>
      </c>
      <c r="AL217" s="0" t="n">
        <f aca="false">IFERROR(SUMIFS('2016'!L:L,'2016'!F:F,A217,'2016'!C:C,B217,'2016'!D:D,"",'2016'!AA:AA,"NRO"), 0)</f>
        <v>0</v>
      </c>
      <c r="AM217" s="0" t="n">
        <f aca="false">IFERROR(AL217/AK217, 0)</f>
        <v>0</v>
      </c>
      <c r="AN217" s="0" t="n">
        <f aca="false">IFERROR(SUMIFS('2016'!$G:$G,'2016'!F:F,A217,'2016'!C:C,B217,'2016'!D:D,"",'2016'!AA:AA,"CRO",'2016'!L:L,"&lt;&gt;"), 0)</f>
        <v>0</v>
      </c>
      <c r="AO217" s="0" t="n">
        <f aca="false">IFERROR(SUMIFS('2016'!L:L,'2016'!F:F,A217,'2016'!C:C,B217,'2016'!D:D,"",'2016'!AA:AA,"CRO"), 0)</f>
        <v>0</v>
      </c>
      <c r="AP217" s="0" t="n">
        <f aca="false">IFERROR(AO217/AN217, 0)</f>
        <v>0</v>
      </c>
      <c r="AQ217" s="0" t="n">
        <f aca="false">SUM(AT217,AW217,AZ217)</f>
        <v>0</v>
      </c>
      <c r="AR217" s="0" t="n">
        <f aca="false">SUM(AU217,AX217,BA217)</f>
        <v>0</v>
      </c>
      <c r="AS217" s="7" t="n">
        <f aca="false">IFERROR(AR217/AQ217, 0)</f>
        <v>0</v>
      </c>
      <c r="AT217" s="0" t="n">
        <f aca="false">IFERROR(SUMIFS('2015'!$G:$G,'2015'!F:F,A217,'2015'!C:C,B217,'2015'!D:D,"",'2015'!AA:AA,"JRO",'2015'!L:L,"&lt;&gt;"), 0)</f>
        <v>0</v>
      </c>
      <c r="AU217" s="0" t="n">
        <f aca="false">IFERROR(SUMIFS('2015'!L:L,'2015'!F:F,A217,'2015'!C:C,B217,'2015'!D:D,"",'2015'!AA:AA,"JRO"), 0)</f>
        <v>0</v>
      </c>
      <c r="AV217" s="0" t="n">
        <f aca="false">IFERROR(AU217/AT217, 0)</f>
        <v>0</v>
      </c>
      <c r="AW217" s="0" t="n">
        <f aca="false">IFERROR(SUMIFS('2015'!$G:$G,'2015'!F:F,A217,'2015'!C:C,B217,'2015'!D:D,"",'2015'!AA:AA,"NRO",'2015'!L:L,"&lt;&gt;"), 0)</f>
        <v>0</v>
      </c>
      <c r="AX217" s="0" t="n">
        <f aca="false">IFERROR(SUMIFS('2015'!L:L,'2015'!F:F,A217,'2015'!C:C,B217,'2015'!D:D,"",'2015'!AA:AA,"NRO"), 0)</f>
        <v>0</v>
      </c>
      <c r="AY217" s="0" t="n">
        <f aca="false">IFERROR(AX217/AW217, 0)</f>
        <v>0</v>
      </c>
      <c r="AZ217" s="0" t="n">
        <f aca="false">IFERROR(SUMIFS('2015'!$G:$G,'2015'!F:F,A217,'2015'!C:C,B217,'2015'!D:D,"",'2015'!AA:AA,"CRO",'2015'!L:L,"&lt;&gt;"), 0)</f>
        <v>0</v>
      </c>
      <c r="BA217" s="0" t="n">
        <f aca="false">IFERROR(SUMIFS('2015'!L:L,'2015'!F:F,A217,'2015'!C:C,B217,'2015'!D:D,"",'2015'!AA:AA,"CRO"), 0)</f>
        <v>0</v>
      </c>
      <c r="BB217" s="0" t="n">
        <f aca="false">IFERROR(BA217/AZ217, 0)</f>
        <v>0</v>
      </c>
      <c r="BC217" s="0" t="n">
        <f aca="false">SUM(BF217,BI217)</f>
        <v>0</v>
      </c>
      <c r="BD217" s="0" t="n">
        <f aca="false">SUM(BG217,BJ217)</f>
        <v>0</v>
      </c>
      <c r="BE217" s="7" t="n">
        <f aca="false">IFERROR(BD217/BC217, 0)</f>
        <v>0</v>
      </c>
      <c r="BF217" s="0" t="n">
        <f aca="false">IFERROR(SUMIFS('2014'!$G:$G,'2014'!F:F,A217,'2014'!C:C,B217,'2014'!D:D,"",'2014'!AA:AA,"JRO",'2014'!L:L,"&lt;&gt;"), 0)</f>
        <v>0</v>
      </c>
      <c r="BG217" s="0" t="n">
        <f aca="false">IFERROR(SUMIFS('2014'!L:L,'2014'!F:F,A217,'2014'!C:C,B217,'2014'!D:D,"",'2014'!AA:AA,"JRO"), 0)</f>
        <v>0</v>
      </c>
      <c r="BH217" s="7" t="n">
        <f aca="false">IFERROR(BG217/BF217, 0)</f>
        <v>0</v>
      </c>
      <c r="BI217" s="0" t="n">
        <f aca="false">IFERROR(SUMIFS('2014'!$G:$G,'2014'!F:F,A217,'2014'!C:C,B217,'2014'!D:D,"",'2014'!AA:AA,"CRO",'2014'!L:L,"&lt;&gt;"), 0)</f>
        <v>0</v>
      </c>
      <c r="BJ217" s="0" t="n">
        <f aca="false">IFERROR(SUMIFS('2014'!L:L,'2014'!F:F,A217,'2014'!C:C,B217,'2014'!D:D,"",'2014'!AA:AA,"CRO"), 0)</f>
        <v>0</v>
      </c>
      <c r="BK217" s="0" t="n">
        <f aca="false">IFERROR(BJ217/BI217, 0)</f>
        <v>0</v>
      </c>
      <c r="BL217" s="0" t="n">
        <f aca="false">IFERROR(SUMIFS('2013'!$G:$G,'2013'!F:F,A217,'2013'!C:C,B217,'2013'!D:D,"",'2013'!AA:AA,"JRO",'2013'!L:L,"&lt;&gt;"), 0)</f>
        <v>0</v>
      </c>
      <c r="BM217" s="0" t="n">
        <f aca="false">IFERROR(SUMIFS('2013'!L:L,'2013'!F:F,A217,'2013'!C:C,B217,'2013'!D:D,"",'2013'!AA:AA,"JRO"), 0)</f>
        <v>0</v>
      </c>
      <c r="BN217" s="0" t="n">
        <f aca="false">IFERROR(BM217/BL217, 0)</f>
        <v>0</v>
      </c>
      <c r="BO217" s="0" t="n">
        <f aca="false">IFERROR(SUMIFS('2012'!$G:$G,'2012'!F:F,A217,'2012'!C:C,B217,'2012'!D:D,"",'2012'!AA:AA,"JRO",'2012'!L:L,"&lt;&gt;"), 0)</f>
        <v>0</v>
      </c>
      <c r="BP217" s="0" t="n">
        <f aca="false">IFERROR(SUMIFS('2012'!L:L,'2012'!F:F,A217,'2012'!C:C,B217,'2012'!D:D,"",'2012'!AA:AA,"JRO"), 0)</f>
        <v>0</v>
      </c>
      <c r="BQ217" s="0" t="n">
        <f aca="false">IFERROR(BP217/BO217, 0)</f>
        <v>0</v>
      </c>
      <c r="BR217" s="0" t="n">
        <f aca="false">IFERROR(SUMIFS('2011'!$G:$G,'2011'!F:F,A217,'2011'!C:C,B217,'2011'!D:D,"",'2011'!AA:AA,"JRO",'2011'!L:L,"&lt;&gt;"), 0)</f>
        <v>0</v>
      </c>
      <c r="BS217" s="0" t="n">
        <f aca="false">IFERROR(SUMIFS('2011'!L:L,'2011'!F:F,A217,'2011'!C:C,B217,'2011'!D:D,"",'2011'!AA:AA,"JRO"), 0)</f>
        <v>0</v>
      </c>
      <c r="BT217" s="7" t="n">
        <f aca="false">IFERROR(BS217/BR217, 0)</f>
        <v>0</v>
      </c>
      <c r="BU217" s="0" t="n">
        <f aca="false">IFERROR(SUMIFS('2010'!$G:$G,'2010'!F:F,A217,'2010'!C:C,B217,'2010'!D:D,"",'2010'!AA:AA,"JRO",'2010'!L:L,"&lt;&gt;"), 0)</f>
        <v>0</v>
      </c>
      <c r="BV217" s="0" t="n">
        <f aca="false">IFERROR(SUMIFS('2010'!L:L,'2010'!F:F,A217,'2010'!C:C,B217,'2010'!D:D,"",'2010'!AA:AA,"JRO"), 0)</f>
        <v>0</v>
      </c>
      <c r="BW217" s="7" t="n">
        <f aca="false">IFERROR(BV217/BU217, 0)</f>
        <v>0</v>
      </c>
      <c r="BX217" s="0" t="n">
        <f aca="false">IFERROR(SUMIFS('2009'!$G:$G,'2009'!F:F,A217,'2009'!C:C,B217,'2009'!D:D,"",'2009'!AA:AA,"JRO",'2009'!L:L,"&lt;&gt;"), 0)</f>
        <v>0</v>
      </c>
      <c r="BY217" s="0" t="n">
        <f aca="false">IFERROR(SUMIFS('2009'!L:L,'2009'!F:F,A217,'2009'!C:C,B217,'2009'!D:D,"",'2009'!AA:AA,"JRO"), 0)</f>
        <v>0</v>
      </c>
      <c r="BZ217" s="7" t="n">
        <f aca="false">IFERROR(BY217/BX217, 0)</f>
        <v>0</v>
      </c>
    </row>
    <row r="218" customFormat="false" ht="15" hidden="false" customHeight="false" outlineLevel="0" collapsed="false">
      <c r="A218" s="0" t="s">
        <v>102</v>
      </c>
      <c r="B218" s="1" t="s">
        <v>49</v>
      </c>
      <c r="C218" s="56" t="n">
        <f aca="false">IFERROR(AVERAGEIFS(I218:BZ218,I$2:BZ$2,"JRO escorts per deportee",I218:BZ218,"&lt;&gt;0"), 0)</f>
        <v>0</v>
      </c>
      <c r="D218" s="13" t="n">
        <f aca="false">IFERROR(AVERAGEIFS(I218:BZ218,I$2:BZ$2,"NRO escorts per deportee",I218:BZ218,"&lt;&gt;0"), 0)</f>
        <v>0</v>
      </c>
      <c r="E218" s="13" t="n">
        <f aca="false">IFERROR(AVERAGEIFS(I218:BZ218,I$2:BZ$2,"CRO escorts per deportee",I218:BZ218,"&lt;&gt;0"), 0)</f>
        <v>0</v>
      </c>
      <c r="G218" s="0" t="n">
        <f aca="false">SUM(J218,M218,P218)</f>
        <v>0</v>
      </c>
      <c r="H218" s="0" t="n">
        <f aca="false">SUM(K218,N218,Q218)</f>
        <v>0</v>
      </c>
      <c r="I218" s="7" t="n">
        <f aca="false">IFERROR(H218/G218, 0)</f>
        <v>0</v>
      </c>
      <c r="J218" s="0" t="n">
        <f aca="false">IFERROR(SUMIFS('2018'!$H:$H,'2018'!$C:$C,B218,'2018'!$F:$F,A218,'2018'!AA:AA,"JRO",'2018'!P:P,"&lt;&gt;")+SUMIFS('2018'!$I:$I,'2018'!$D:$D,B218,'2018'!$F:$F,A218,'2018'!AA:AA,"JRO",'2018'!Q:Q,"&lt;&gt;")+SUMIFS('2018'!$J:$J,'2018'!$E:$E,B218,'2018'!$F:$F,A218,'2018'!AA:AA,"JRO",'2018'!R:R,"&lt;&gt;"), 0)</f>
        <v>0</v>
      </c>
      <c r="K218" s="0" t="n">
        <f aca="false">IFERROR(SUMIFS('2018'!M:M,'2018'!AA:AA,"JRO",'2018'!F:F,A218,'2018'!C:C,B218)+SUMIFS('2018'!P:P,'2018'!AA:AA,"JRO",'2018'!F:F,A218,'2018'!C:C,B218)+SUMIFS('2018'!N:N,'2018'!AA:AA,"JRO",'2018'!F:F,A218,'2018'!D:D,B218)+SUMIFS('2018'!N:N,'2018'!AA:AA,"JRO",'2018'!F:F,A218,'2018'!D:D,B218)+SUMIFS('2018'!O:O,'2018'!AA:AA,"JRO",'2018'!F:F,A218,'2018'!E:E,B218)+SUMIFS('2018'!R:R,'2018'!AA:AA,"JRO",'2018'!F:F,A218,'2018'!E:E,B218), 0)</f>
        <v>0</v>
      </c>
      <c r="L218" s="7" t="n">
        <f aca="false">IFERROR(K218/J218, 0)</f>
        <v>0</v>
      </c>
      <c r="M218" s="0" t="n">
        <f aca="false">IFERROR(SUMIFS('2018'!$H:$H,'2018'!$C:$C,B218,'2018'!$F:$F,A218,'2018'!AA:AA,"NRO",'2018'!P:P,"&lt;&gt;")+SUMIFS('2018'!$I:$I,'2018'!$D:$D,B218,'2018'!$F:$F,A218,'2018'!AA:AA,"NRO",'2018'!Q:Q,"&lt;&gt;")+SUMIFS('2018'!$J:$J,'2018'!$E:$E,B218,'2018'!$F:$F,A218,'2018'!AA:AA,"NRO",'2018'!R:R,"&lt;&gt;"), 0)</f>
        <v>0</v>
      </c>
      <c r="N218" s="0" t="n">
        <f aca="false">IFERROR(SUMIFS('2018'!M:M,'2018'!AA:AA,"NRO",'2018'!F:F,A218,'2018'!C:C,B218)+SUMIFS('2018'!P:P,'2018'!AA:AA,"NRO",'2018'!F:F,A218,'2018'!C:C,B218)+SUMIFS('2018'!N:N,'2018'!AA:AA,"NRO",'2018'!F:F,A218,'2018'!D:D,B218)+SUMIFS('2018'!N:N,'2018'!AA:AA,"NRO",'2018'!F:F,A218,'2018'!D:D,B218)+SUMIFS('2018'!O:O,'2018'!AA:AA,"NRO",'2018'!F:F,A218,'2018'!E:E,B218)+SUMIFS('2018'!R:R,'2018'!AA:AA,"NRO",'2018'!F:F,A218,'2018'!E:E,B218), 0)</f>
        <v>0</v>
      </c>
      <c r="O218" s="7" t="n">
        <f aca="false">IFERROR(N218/M218, 0)</f>
        <v>0</v>
      </c>
      <c r="P218" s="0" t="n">
        <f aca="false">IFERROR(SUMIFS('2018'!$H:$H,'2018'!$C:$C,B218,'2018'!$F:$F,A218,'2018'!AA:AA,"CRO")+SUMIFS('2018'!$I:$I,'2018'!$D:$D,B218,'2018'!$F:$F,A218,'2018'!AA:AA,"CRO")+SUMIFS('2018'!$J:$J,'2018'!$E:$E,B218,'2018'!$F:$F,A218,'2018'!AA:AA,"CRO"), 0)</f>
        <v>0</v>
      </c>
      <c r="Q218" s="0" t="n">
        <f aca="false">IFERROR(SUMIFS('2018'!M:M,'2018'!AA:AA,"CRO",'2018'!F:F,A218,'2018'!C:C,B218)+SUMIFS('2018'!P:P,'2018'!AA:AA,"CRO",'2018'!F:F,A218,'2018'!C:C,B218)+SUMIFS('2018'!N:N,'2018'!AA:AA,"CRO",'2018'!F:F,A218,'2018'!D:D,B218)+SUMIFS('2018'!N:N,'2018'!AA:AA,"CRO",'2018'!F:F,A218,'2018'!D:D,B218)+SUMIFS('2018'!O:O,'2018'!AA:AA,"CRO",'2018'!F:F,A218,'2018'!E:E,B218)+SUMIFS('2018'!R:R,'2018'!AA:AA,"CRO",'2018'!F:F,A218,'2018'!E:E,B218), 0)</f>
        <v>0</v>
      </c>
      <c r="R218" s="7" t="n">
        <f aca="false">IFERROR(Q218/P218, 0)</f>
        <v>0</v>
      </c>
      <c r="S218" s="7" t="n">
        <f aca="false">SUM(V218,Y218,AB218)</f>
        <v>0</v>
      </c>
      <c r="T218" s="7" t="n">
        <f aca="false">SUM(W218,Z218,AC218)</f>
        <v>0</v>
      </c>
      <c r="U218" s="7" t="n">
        <f aca="false">IFERROR(T218/S218, 0)</f>
        <v>0</v>
      </c>
      <c r="V218" s="0" t="n">
        <f aca="false">SUMIFS('2017'!$H:$H,'2017'!$C:$C,B218,'2017'!$F:$F,A218,'2017'!AA:AA,"JRO",'2017'!P:P,"&lt;&gt;")+SUMIFS('2017'!$I:$I,'2017'!$D:$D,B218,'2017'!$F:$F,A218,'2017'!AA:AA,"JRO",'2017'!Q:Q,"&lt;&gt;")+SUMIFS('2017'!$J:$J,'2017'!$E:$E,B218,'2017'!$F:$F,A218,'2017'!AA:AA,"JRO",'2017'!R:R,"&lt;&gt;")</f>
        <v>0</v>
      </c>
      <c r="W218" s="0" t="n">
        <f aca="false">IFERROR(SUMIFS('2017'!M:M,'2017'!AA:AA,"JRO",'2017'!F:F,A218,'2017'!C:C,B218)+SUMIFS('2017'!P:P,'2017'!AA:AA,"JRO",'2017'!F:F,A218,'2017'!C:C,B218)+SUMIFS('2017'!N:N,'2017'!AA:AA,"JRO",'2017'!F:F,A218,'2017'!D:D,B218)+SUMIFS('2017'!N:N,'2017'!AA:AA,"JRO",'2017'!F:F,A218,'2017'!D:D,B218)+SUMIFS('2017'!O:O,'2017'!AA:AA,"JRO",'2017'!F:F,A218,'2017'!E:E,B218)+SUMIFS('2017'!R:R,'2017'!AA:AA,"JRO",'2017'!F:F,A218,'2017'!E:E,B218), 0)</f>
        <v>0</v>
      </c>
      <c r="X218" s="7" t="n">
        <f aca="false">IFERROR(W218/V218, 0)</f>
        <v>0</v>
      </c>
      <c r="Y218" s="0" t="n">
        <f aca="false">IFERROR(SUMIFS('2017'!$H:$H,'2017'!$C:$C,B218,'2017'!$F:$F,A218,'2017'!AA:AA,"NRO",'2017'!P:P,"&lt;&gt;")+SUMIFS('2017'!$I:$I,'2017'!$D:$D,B218,'2017'!$F:$F,A218,'2017'!AA:AA,"NRO",'2017'!Q:Q,"&lt;&gt;")+SUMIFS('2017'!$J:$J,'2017'!$E:$E,B218,'2017'!$F:$F,A218,'2017'!AA:AA,"NRO",'2017'!R:R,"&lt;&gt;"), 0)</f>
        <v>0</v>
      </c>
      <c r="Z218" s="0" t="n">
        <f aca="false">IFERROR(SUMIFS('2017'!M:M,'2017'!AA:AA,"NRO",'2017'!F:F,A218,'2017'!C:C,B218)+SUMIFS('2017'!P:P,'2017'!AA:AA,"NRO",'2017'!F:F,A218,'2017'!C:C,B218)+SUMIFS('2017'!N:N,'2017'!AA:AA,"NRO",'2017'!F:F,A218,'2017'!D:D,B218)+SUMIFS('2017'!N:N,'2017'!AA:AA,"NRO",'2017'!F:F,A218,'2017'!D:D,B218)+SUMIFS('2017'!O:O,'2017'!AA:AA,"NRO",'2017'!F:F,A218,'2017'!E:E,B218)+SUMIFS('2017'!R:R,'2017'!AA:AA,"NRO",'2017'!F:F,A218,'2017'!E:E,B218), 0)</f>
        <v>0</v>
      </c>
      <c r="AA218" s="7" t="n">
        <f aca="false">IFERROR(Z218/Y218, 0)</f>
        <v>0</v>
      </c>
      <c r="AB218" s="0" t="n">
        <f aca="false">IFERROR(SUMIFS('2017'!$H:$H,'2017'!$C:$C,B218,'2017'!$F:$F,A218,'2017'!AA:AA,"CRO",'2017'!P:P,"&lt;&gt;")+SUMIFS('2017'!$I:$I,'2017'!$D:$D,B218,'2017'!$F:$F,A218,'2017'!AA:AA,"CRO",'2017'!Q:Q,"&lt;&gt;")+SUMIFS('2017'!$J:$J,'2017'!$E:$E,B218,'2017'!$F:$F,A218,'2017'!AA:AA,"CRO",'2017'!R:R,"&lt;&gt;"), 0)</f>
        <v>0</v>
      </c>
      <c r="AC218" s="0" t="n">
        <f aca="false">IFERROR(SUMIFS('2017'!M:M,'2017'!AA:AA,"CRO",'2017'!F:F,A218,'2017'!C:C,B218)+SUMIFS('2017'!P:P,'2017'!AA:AA,"CRO",'2017'!F:F,A218,'2017'!C:C,B218)+SUMIFS('2017'!N:N,'2017'!AA:AA,"CRO",'2017'!F:F,A218,'2017'!D:D,B218)+SUMIFS('2017'!N:N,'2017'!AA:AA,"CRO",'2017'!F:F,A218,'2017'!D:D,B218)+SUMIFS('2017'!O:O,'2017'!AA:AA,"CRO",'2017'!F:F,A218,'2017'!E:E,B218)+SUMIFS('2017'!R:R,'2017'!AA:AA,"CRO",'2017'!F:F,A218,'2017'!E:E,B218), 0)</f>
        <v>0</v>
      </c>
      <c r="AD218" s="0" t="n">
        <f aca="false">IFERROR(AC218/AB218, 0)</f>
        <v>0</v>
      </c>
      <c r="AE218" s="0" t="n">
        <f aca="false">SUM(AH218,AK218,AN218)</f>
        <v>0</v>
      </c>
      <c r="AF218" s="0" t="n">
        <f aca="false">SUM(AI218,AL218,AO218)</f>
        <v>0</v>
      </c>
      <c r="AG218" s="7" t="n">
        <f aca="false">IFERROR(AF218/AE218, 0)</f>
        <v>0</v>
      </c>
      <c r="AH218" s="0" t="n">
        <f aca="false">IFERROR(SUMIFS('2016'!$G:$G,'2016'!F:F,A218,'2016'!C:C,B218,'2016'!D:D,"",'2016'!AA:AA,"JRO",'2016'!L:L,"&lt;&gt;"), 0)</f>
        <v>0</v>
      </c>
      <c r="AI218" s="0" t="n">
        <f aca="false">IFERROR(SUMIFS('2016'!L:L,'2016'!F:F,A218,'2016'!C:C,B218,'2016'!D:D,"",'2016'!AA:AA,"JRO"), 0)</f>
        <v>0</v>
      </c>
      <c r="AJ218" s="7" t="n">
        <f aca="false">IFERROR(AI218/AH218, 0)</f>
        <v>0</v>
      </c>
      <c r="AK218" s="0" t="n">
        <f aca="false">IFERROR(SUMIFS('2016'!$G:$G,'2016'!F:F,A218,'2016'!C:C,B218,'2016'!D:D,"",'2016'!AA:AA,"NRO",'2016'!L:L,"&lt;&gt;"), 0)</f>
        <v>0</v>
      </c>
      <c r="AL218" s="0" t="n">
        <f aca="false">IFERROR(SUMIFS('2016'!L:L,'2016'!F:F,A218,'2016'!C:C,B218,'2016'!D:D,"",'2016'!AA:AA,"NRO"), 0)</f>
        <v>0</v>
      </c>
      <c r="AM218" s="0" t="n">
        <f aca="false">IFERROR(AL218/AK218, 0)</f>
        <v>0</v>
      </c>
      <c r="AN218" s="0" t="n">
        <f aca="false">IFERROR(SUMIFS('2016'!$G:$G,'2016'!F:F,A218,'2016'!C:C,B218,'2016'!D:D,"",'2016'!AA:AA,"CRO",'2016'!L:L,"&lt;&gt;"), 0)</f>
        <v>0</v>
      </c>
      <c r="AO218" s="0" t="n">
        <f aca="false">IFERROR(SUMIFS('2016'!L:L,'2016'!F:F,A218,'2016'!C:C,B218,'2016'!D:D,"",'2016'!AA:AA,"CRO"), 0)</f>
        <v>0</v>
      </c>
      <c r="AP218" s="0" t="n">
        <f aca="false">IFERROR(AO218/AN218, 0)</f>
        <v>0</v>
      </c>
      <c r="AQ218" s="0" t="n">
        <f aca="false">SUM(AT218,AW218,AZ218)</f>
        <v>0</v>
      </c>
      <c r="AR218" s="0" t="n">
        <f aca="false">SUM(AU218,AX218,BA218)</f>
        <v>0</v>
      </c>
      <c r="AS218" s="7" t="n">
        <f aca="false">IFERROR(AR218/AQ218, 0)</f>
        <v>0</v>
      </c>
      <c r="AT218" s="0" t="n">
        <f aca="false">IFERROR(SUMIFS('2015'!$G:$G,'2015'!F:F,A218,'2015'!C:C,B218,'2015'!D:D,"",'2015'!AA:AA,"JRO",'2015'!L:L,"&lt;&gt;"), 0)</f>
        <v>0</v>
      </c>
      <c r="AU218" s="0" t="n">
        <f aca="false">IFERROR(SUMIFS('2015'!L:L,'2015'!F:F,A218,'2015'!C:C,B218,'2015'!D:D,"",'2015'!AA:AA,"JRO"), 0)</f>
        <v>0</v>
      </c>
      <c r="AV218" s="0" t="n">
        <f aca="false">IFERROR(AU218/AT218, 0)</f>
        <v>0</v>
      </c>
      <c r="AW218" s="0" t="n">
        <f aca="false">IFERROR(SUMIFS('2015'!$G:$G,'2015'!F:F,A218,'2015'!C:C,B218,'2015'!D:D,"",'2015'!AA:AA,"NRO",'2015'!L:L,"&lt;&gt;"), 0)</f>
        <v>0</v>
      </c>
      <c r="AX218" s="0" t="n">
        <f aca="false">IFERROR(SUMIFS('2015'!L:L,'2015'!F:F,A218,'2015'!C:C,B218,'2015'!D:D,"",'2015'!AA:AA,"NRO"), 0)</f>
        <v>0</v>
      </c>
      <c r="AY218" s="0" t="n">
        <f aca="false">IFERROR(AX218/AW218, 0)</f>
        <v>0</v>
      </c>
      <c r="AZ218" s="0" t="n">
        <f aca="false">IFERROR(SUMIFS('2015'!$G:$G,'2015'!F:F,A218,'2015'!C:C,B218,'2015'!D:D,"",'2015'!AA:AA,"CRO",'2015'!L:L,"&lt;&gt;"), 0)</f>
        <v>0</v>
      </c>
      <c r="BA218" s="0" t="n">
        <f aca="false">IFERROR(SUMIFS('2015'!L:L,'2015'!F:F,A218,'2015'!C:C,B218,'2015'!D:D,"",'2015'!AA:AA,"CRO"), 0)</f>
        <v>0</v>
      </c>
      <c r="BB218" s="0" t="n">
        <f aca="false">IFERROR(BA218/AZ218, 0)</f>
        <v>0</v>
      </c>
      <c r="BC218" s="0" t="n">
        <f aca="false">SUM(BF218,BI218)</f>
        <v>0</v>
      </c>
      <c r="BD218" s="0" t="n">
        <f aca="false">SUM(BG218,BJ218)</f>
        <v>0</v>
      </c>
      <c r="BE218" s="7" t="n">
        <f aca="false">IFERROR(BD218/BC218, 0)</f>
        <v>0</v>
      </c>
      <c r="BF218" s="0" t="n">
        <f aca="false">IFERROR(SUMIFS('2014'!$G:$G,'2014'!F:F,A218,'2014'!C:C,B218,'2014'!D:D,"",'2014'!AA:AA,"JRO",'2014'!L:L,"&lt;&gt;"), 0)</f>
        <v>0</v>
      </c>
      <c r="BG218" s="0" t="n">
        <f aca="false">IFERROR(SUMIFS('2014'!L:L,'2014'!F:F,A218,'2014'!C:C,B218,'2014'!D:D,"",'2014'!AA:AA,"JRO"), 0)</f>
        <v>0</v>
      </c>
      <c r="BH218" s="7" t="n">
        <f aca="false">IFERROR(BG218/BF218, 0)</f>
        <v>0</v>
      </c>
      <c r="BI218" s="0" t="n">
        <f aca="false">IFERROR(SUMIFS('2014'!$G:$G,'2014'!F:F,A218,'2014'!C:C,B218,'2014'!D:D,"",'2014'!AA:AA,"CRO",'2014'!L:L,"&lt;&gt;"), 0)</f>
        <v>0</v>
      </c>
      <c r="BJ218" s="0" t="n">
        <f aca="false">IFERROR(SUMIFS('2014'!L:L,'2014'!F:F,A218,'2014'!C:C,B218,'2014'!D:D,"",'2014'!AA:AA,"CRO"), 0)</f>
        <v>0</v>
      </c>
      <c r="BK218" s="0" t="n">
        <f aca="false">IFERROR(BJ218/BI218, 0)</f>
        <v>0</v>
      </c>
      <c r="BL218" s="0" t="n">
        <f aca="false">IFERROR(SUMIFS('2013'!$G:$G,'2013'!F:F,A218,'2013'!C:C,B218,'2013'!D:D,"",'2013'!AA:AA,"JRO",'2013'!L:L,"&lt;&gt;"), 0)</f>
        <v>0</v>
      </c>
      <c r="BM218" s="0" t="n">
        <f aca="false">IFERROR(SUMIFS('2013'!L:L,'2013'!F:F,A218,'2013'!C:C,B218,'2013'!D:D,"",'2013'!AA:AA,"JRO"), 0)</f>
        <v>0</v>
      </c>
      <c r="BN218" s="0" t="n">
        <f aca="false">IFERROR(BM218/BL218, 0)</f>
        <v>0</v>
      </c>
      <c r="BO218" s="0" t="n">
        <f aca="false">IFERROR(SUMIFS('2012'!$G:$G,'2012'!F:F,A218,'2012'!C:C,B218,'2012'!D:D,"",'2012'!AA:AA,"JRO",'2012'!L:L,"&lt;&gt;"), 0)</f>
        <v>0</v>
      </c>
      <c r="BP218" s="0" t="n">
        <f aca="false">IFERROR(SUMIFS('2012'!L:L,'2012'!F:F,A218,'2012'!C:C,B218,'2012'!D:D,"",'2012'!AA:AA,"JRO"), 0)</f>
        <v>0</v>
      </c>
      <c r="BQ218" s="0" t="n">
        <f aca="false">IFERROR(BP218/BO218, 0)</f>
        <v>0</v>
      </c>
      <c r="BR218" s="0" t="n">
        <f aca="false">IFERROR(SUMIFS('2011'!$G:$G,'2011'!F:F,A218,'2011'!C:C,B218,'2011'!D:D,"",'2011'!AA:AA,"JRO",'2011'!L:L,"&lt;&gt;"), 0)</f>
        <v>0</v>
      </c>
      <c r="BS218" s="0" t="n">
        <f aca="false">IFERROR(SUMIFS('2011'!L:L,'2011'!F:F,A218,'2011'!C:C,B218,'2011'!D:D,"",'2011'!AA:AA,"JRO"), 0)</f>
        <v>0</v>
      </c>
      <c r="BT218" s="7" t="n">
        <f aca="false">IFERROR(BS218/BR218, 0)</f>
        <v>0</v>
      </c>
      <c r="BU218" s="0" t="n">
        <f aca="false">IFERROR(SUMIFS('2010'!$G:$G,'2010'!F:F,A218,'2010'!C:C,B218,'2010'!D:D,"",'2010'!AA:AA,"JRO",'2010'!L:L,"&lt;&gt;"), 0)</f>
        <v>0</v>
      </c>
      <c r="BV218" s="0" t="n">
        <f aca="false">IFERROR(SUMIFS('2010'!L:L,'2010'!F:F,A218,'2010'!C:C,B218,'2010'!D:D,"",'2010'!AA:AA,"JRO"), 0)</f>
        <v>0</v>
      </c>
      <c r="BW218" s="7" t="n">
        <f aca="false">IFERROR(BV218/BU218, 0)</f>
        <v>0</v>
      </c>
      <c r="BX218" s="0" t="n">
        <f aca="false">IFERROR(SUMIFS('2009'!$G:$G,'2009'!F:F,A218,'2009'!C:C,B218,'2009'!D:D,"",'2009'!AA:AA,"JRO",'2009'!L:L,"&lt;&gt;"), 0)</f>
        <v>0</v>
      </c>
      <c r="BY218" s="0" t="n">
        <f aca="false">IFERROR(SUMIFS('2009'!L:L,'2009'!F:F,A218,'2009'!C:C,B218,'2009'!D:D,"",'2009'!AA:AA,"JRO"), 0)</f>
        <v>0</v>
      </c>
      <c r="BZ218" s="7" t="n">
        <f aca="false">IFERROR(BY218/BX218, 0)</f>
        <v>0</v>
      </c>
    </row>
    <row r="219" customFormat="false" ht="15" hidden="false" customHeight="false" outlineLevel="0" collapsed="false">
      <c r="A219" s="0" t="s">
        <v>102</v>
      </c>
      <c r="B219" s="17" t="s">
        <v>67</v>
      </c>
      <c r="C219" s="56" t="n">
        <f aca="false">IFERROR(AVERAGEIFS(I219:BZ219,I$2:BZ$2,"JRO escorts per deportee",I219:BZ219,"&lt;&gt;0"), 0)</f>
        <v>2.2</v>
      </c>
      <c r="D219" s="13" t="n">
        <f aca="false">IFERROR(AVERAGEIFS(I219:BZ219,I$2:BZ$2,"NRO escorts per deportee",I219:BZ219,"&lt;&gt;0"), 0)</f>
        <v>0</v>
      </c>
      <c r="E219" s="13" t="n">
        <f aca="false">IFERROR(AVERAGEIFS(I219:BZ219,I$2:BZ$2,"CRO escorts per deportee",I219:BZ219,"&lt;&gt;0"), 0)</f>
        <v>0</v>
      </c>
      <c r="G219" s="0" t="n">
        <f aca="false">SUM(J219,M219,P219)</f>
        <v>0</v>
      </c>
      <c r="H219" s="0" t="n">
        <f aca="false">SUM(K219,N219,Q219)</f>
        <v>0</v>
      </c>
      <c r="I219" s="7" t="n">
        <f aca="false">IFERROR(H219/G219, 0)</f>
        <v>0</v>
      </c>
      <c r="J219" s="0" t="n">
        <f aca="false">IFERROR(SUMIFS('2018'!$H:$H,'2018'!$C:$C,B219,'2018'!$F:$F,A219,'2018'!AA:AA,"JRO",'2018'!P:P,"&lt;&gt;")+SUMIFS('2018'!$I:$I,'2018'!$D:$D,B219,'2018'!$F:$F,A219,'2018'!AA:AA,"JRO",'2018'!Q:Q,"&lt;&gt;")+SUMIFS('2018'!$J:$J,'2018'!$E:$E,B219,'2018'!$F:$F,A219,'2018'!AA:AA,"JRO",'2018'!R:R,"&lt;&gt;"), 0)</f>
        <v>0</v>
      </c>
      <c r="K219" s="0" t="n">
        <f aca="false">IFERROR(SUMIFS('2018'!M:M,'2018'!AA:AA,"JRO",'2018'!F:F,A219,'2018'!C:C,B219)+SUMIFS('2018'!P:P,'2018'!AA:AA,"JRO",'2018'!F:F,A219,'2018'!C:C,B219)+SUMIFS('2018'!N:N,'2018'!AA:AA,"JRO",'2018'!F:F,A219,'2018'!D:D,B219)+SUMIFS('2018'!N:N,'2018'!AA:AA,"JRO",'2018'!F:F,A219,'2018'!D:D,B219)+SUMIFS('2018'!O:O,'2018'!AA:AA,"JRO",'2018'!F:F,A219,'2018'!E:E,B219)+SUMIFS('2018'!R:R,'2018'!AA:AA,"JRO",'2018'!F:F,A219,'2018'!E:E,B219), 0)</f>
        <v>0</v>
      </c>
      <c r="L219" s="7" t="n">
        <f aca="false">IFERROR(K219/J219, 0)</f>
        <v>0</v>
      </c>
      <c r="M219" s="0" t="n">
        <f aca="false">IFERROR(SUMIFS('2018'!$H:$H,'2018'!$C:$C,B219,'2018'!$F:$F,A219,'2018'!AA:AA,"NRO",'2018'!P:P,"&lt;&gt;")+SUMIFS('2018'!$I:$I,'2018'!$D:$D,B219,'2018'!$F:$F,A219,'2018'!AA:AA,"NRO",'2018'!Q:Q,"&lt;&gt;")+SUMIFS('2018'!$J:$J,'2018'!$E:$E,B219,'2018'!$F:$F,A219,'2018'!AA:AA,"NRO",'2018'!R:R,"&lt;&gt;"), 0)</f>
        <v>0</v>
      </c>
      <c r="N219" s="0" t="n">
        <f aca="false">IFERROR(SUMIFS('2018'!M:M,'2018'!AA:AA,"NRO",'2018'!F:F,A219,'2018'!C:C,B219)+SUMIFS('2018'!P:P,'2018'!AA:AA,"NRO",'2018'!F:F,A219,'2018'!C:C,B219)+SUMIFS('2018'!N:N,'2018'!AA:AA,"NRO",'2018'!F:F,A219,'2018'!D:D,B219)+SUMIFS('2018'!N:N,'2018'!AA:AA,"NRO",'2018'!F:F,A219,'2018'!D:D,B219)+SUMIFS('2018'!O:O,'2018'!AA:AA,"NRO",'2018'!F:F,A219,'2018'!E:E,B219)+SUMIFS('2018'!R:R,'2018'!AA:AA,"NRO",'2018'!F:F,A219,'2018'!E:E,B219), 0)</f>
        <v>0</v>
      </c>
      <c r="O219" s="7" t="n">
        <f aca="false">IFERROR(N219/M219, 0)</f>
        <v>0</v>
      </c>
      <c r="P219" s="0" t="n">
        <f aca="false">IFERROR(SUMIFS('2018'!$H:$H,'2018'!$C:$C,B219,'2018'!$F:$F,A219,'2018'!AA:AA,"CRO")+SUMIFS('2018'!$I:$I,'2018'!$D:$D,B219,'2018'!$F:$F,A219,'2018'!AA:AA,"CRO")+SUMIFS('2018'!$J:$J,'2018'!$E:$E,B219,'2018'!$F:$F,A219,'2018'!AA:AA,"CRO"), 0)</f>
        <v>0</v>
      </c>
      <c r="Q219" s="0" t="n">
        <f aca="false">IFERROR(SUMIFS('2018'!M:M,'2018'!AA:AA,"CRO",'2018'!F:F,A219,'2018'!C:C,B219)+SUMIFS('2018'!P:P,'2018'!AA:AA,"CRO",'2018'!F:F,A219,'2018'!C:C,B219)+SUMIFS('2018'!N:N,'2018'!AA:AA,"CRO",'2018'!F:F,A219,'2018'!D:D,B219)+SUMIFS('2018'!N:N,'2018'!AA:AA,"CRO",'2018'!F:F,A219,'2018'!D:D,B219)+SUMIFS('2018'!O:O,'2018'!AA:AA,"CRO",'2018'!F:F,A219,'2018'!E:E,B219)+SUMIFS('2018'!R:R,'2018'!AA:AA,"CRO",'2018'!F:F,A219,'2018'!E:E,B219), 0)</f>
        <v>0</v>
      </c>
      <c r="R219" s="7" t="n">
        <f aca="false">IFERROR(Q219/P219, 0)</f>
        <v>0</v>
      </c>
      <c r="S219" s="7" t="n">
        <f aca="false">SUM(V219,Y219,AB219)</f>
        <v>0</v>
      </c>
      <c r="T219" s="7" t="n">
        <f aca="false">SUM(W219,Z219,AC219)</f>
        <v>0</v>
      </c>
      <c r="U219" s="7" t="n">
        <f aca="false">IFERROR(T219/S219, 0)</f>
        <v>0</v>
      </c>
      <c r="V219" s="0" t="n">
        <f aca="false">SUMIFS('2017'!$H:$H,'2017'!$C:$C,B219,'2017'!$F:$F,A219,'2017'!AA:AA,"JRO",'2017'!P:P,"&lt;&gt;")+SUMIFS('2017'!$I:$I,'2017'!$D:$D,B219,'2017'!$F:$F,A219,'2017'!AA:AA,"JRO",'2017'!Q:Q,"&lt;&gt;")+SUMIFS('2017'!$J:$J,'2017'!$E:$E,B219,'2017'!$F:$F,A219,'2017'!AA:AA,"JRO",'2017'!R:R,"&lt;&gt;")</f>
        <v>0</v>
      </c>
      <c r="W219" s="0" t="n">
        <f aca="false">IFERROR(SUMIFS('2017'!M:M,'2017'!AA:AA,"JRO",'2017'!F:F,A219,'2017'!C:C,B219)+SUMIFS('2017'!P:P,'2017'!AA:AA,"JRO",'2017'!F:F,A219,'2017'!C:C,B219)+SUMIFS('2017'!N:N,'2017'!AA:AA,"JRO",'2017'!F:F,A219,'2017'!D:D,B219)+SUMIFS('2017'!N:N,'2017'!AA:AA,"JRO",'2017'!F:F,A219,'2017'!D:D,B219)+SUMIFS('2017'!O:O,'2017'!AA:AA,"JRO",'2017'!F:F,A219,'2017'!E:E,B219)+SUMIFS('2017'!R:R,'2017'!AA:AA,"JRO",'2017'!F:F,A219,'2017'!E:E,B219), 0)</f>
        <v>0</v>
      </c>
      <c r="X219" s="7" t="n">
        <f aca="false">IFERROR(W219/V219, 0)</f>
        <v>0</v>
      </c>
      <c r="Y219" s="0" t="n">
        <f aca="false">IFERROR(SUMIFS('2017'!$H:$H,'2017'!$C:$C,B219,'2017'!$F:$F,A219,'2017'!AA:AA,"NRO",'2017'!P:P,"&lt;&gt;")+SUMIFS('2017'!$I:$I,'2017'!$D:$D,B219,'2017'!$F:$F,A219,'2017'!AA:AA,"NRO",'2017'!Q:Q,"&lt;&gt;")+SUMIFS('2017'!$J:$J,'2017'!$E:$E,B219,'2017'!$F:$F,A219,'2017'!AA:AA,"NRO",'2017'!R:R,"&lt;&gt;"), 0)</f>
        <v>0</v>
      </c>
      <c r="Z219" s="0" t="n">
        <f aca="false">IFERROR(SUMIFS('2017'!M:M,'2017'!AA:AA,"NRO",'2017'!F:F,A219,'2017'!C:C,B219)+SUMIFS('2017'!P:P,'2017'!AA:AA,"NRO",'2017'!F:F,A219,'2017'!C:C,B219)+SUMIFS('2017'!N:N,'2017'!AA:AA,"NRO",'2017'!F:F,A219,'2017'!D:D,B219)+SUMIFS('2017'!N:N,'2017'!AA:AA,"NRO",'2017'!F:F,A219,'2017'!D:D,B219)+SUMIFS('2017'!O:O,'2017'!AA:AA,"NRO",'2017'!F:F,A219,'2017'!E:E,B219)+SUMIFS('2017'!R:R,'2017'!AA:AA,"NRO",'2017'!F:F,A219,'2017'!E:E,B219), 0)</f>
        <v>0</v>
      </c>
      <c r="AA219" s="7" t="n">
        <f aca="false">IFERROR(Z219/Y219, 0)</f>
        <v>0</v>
      </c>
      <c r="AB219" s="0" t="n">
        <f aca="false">IFERROR(SUMIFS('2017'!$H:$H,'2017'!$C:$C,B219,'2017'!$F:$F,A219,'2017'!AA:AA,"CRO",'2017'!P:P,"&lt;&gt;")+SUMIFS('2017'!$I:$I,'2017'!$D:$D,B219,'2017'!$F:$F,A219,'2017'!AA:AA,"CRO",'2017'!Q:Q,"&lt;&gt;")+SUMIFS('2017'!$J:$J,'2017'!$E:$E,B219,'2017'!$F:$F,A219,'2017'!AA:AA,"CRO",'2017'!R:R,"&lt;&gt;"), 0)</f>
        <v>0</v>
      </c>
      <c r="AC219" s="0" t="n">
        <f aca="false">IFERROR(SUMIFS('2017'!M:M,'2017'!AA:AA,"CRO",'2017'!F:F,A219,'2017'!C:C,B219)+SUMIFS('2017'!P:P,'2017'!AA:AA,"CRO",'2017'!F:F,A219,'2017'!C:C,B219)+SUMIFS('2017'!N:N,'2017'!AA:AA,"CRO",'2017'!F:F,A219,'2017'!D:D,B219)+SUMIFS('2017'!N:N,'2017'!AA:AA,"CRO",'2017'!F:F,A219,'2017'!D:D,B219)+SUMIFS('2017'!O:O,'2017'!AA:AA,"CRO",'2017'!F:F,A219,'2017'!E:E,B219)+SUMIFS('2017'!R:R,'2017'!AA:AA,"CRO",'2017'!F:F,A219,'2017'!E:E,B219), 0)</f>
        <v>0</v>
      </c>
      <c r="AD219" s="0" t="n">
        <f aca="false">IFERROR(AC219/AB219, 0)</f>
        <v>0</v>
      </c>
      <c r="AE219" s="0" t="n">
        <f aca="false">SUM(AH219,AK219,AN219)</f>
        <v>0</v>
      </c>
      <c r="AF219" s="0" t="n">
        <f aca="false">SUM(AI219,AL219,AO219)</f>
        <v>0</v>
      </c>
      <c r="AG219" s="7" t="n">
        <f aca="false">IFERROR(AF219/AE219, 0)</f>
        <v>0</v>
      </c>
      <c r="AH219" s="0" t="n">
        <f aca="false">IFERROR(SUMIFS('2016'!$G:$G,'2016'!F:F,A219,'2016'!C:C,B219,'2016'!D:D,"",'2016'!AA:AA,"JRO",'2016'!L:L,"&lt;&gt;"), 0)</f>
        <v>0</v>
      </c>
      <c r="AI219" s="0" t="n">
        <f aca="false">IFERROR(SUMIFS('2016'!L:L,'2016'!F:F,A219,'2016'!C:C,B219,'2016'!D:D,"",'2016'!AA:AA,"JRO"), 0)</f>
        <v>0</v>
      </c>
      <c r="AJ219" s="7" t="n">
        <f aca="false">IFERROR(AI219/AH219, 0)</f>
        <v>0</v>
      </c>
      <c r="AK219" s="0" t="n">
        <f aca="false">IFERROR(SUMIFS('2016'!$G:$G,'2016'!F:F,A219,'2016'!C:C,B219,'2016'!D:D,"",'2016'!AA:AA,"NRO",'2016'!L:L,"&lt;&gt;"), 0)</f>
        <v>0</v>
      </c>
      <c r="AL219" s="0" t="n">
        <f aca="false">IFERROR(SUMIFS('2016'!L:L,'2016'!F:F,A219,'2016'!C:C,B219,'2016'!D:D,"",'2016'!AA:AA,"NRO"), 0)</f>
        <v>0</v>
      </c>
      <c r="AM219" s="0" t="n">
        <f aca="false">IFERROR(AL219/AK219, 0)</f>
        <v>0</v>
      </c>
      <c r="AN219" s="0" t="n">
        <f aca="false">IFERROR(SUMIFS('2016'!$G:$G,'2016'!F:F,A219,'2016'!C:C,B219,'2016'!D:D,"",'2016'!AA:AA,"CRO",'2016'!L:L,"&lt;&gt;"), 0)</f>
        <v>0</v>
      </c>
      <c r="AO219" s="0" t="n">
        <f aca="false">IFERROR(SUMIFS('2016'!L:L,'2016'!F:F,A219,'2016'!C:C,B219,'2016'!D:D,"",'2016'!AA:AA,"CRO"), 0)</f>
        <v>0</v>
      </c>
      <c r="AP219" s="0" t="n">
        <f aca="false">IFERROR(AO219/AN219, 0)</f>
        <v>0</v>
      </c>
      <c r="AQ219" s="0" t="n">
        <f aca="false">SUM(AT219,AW219,AZ219)</f>
        <v>0</v>
      </c>
      <c r="AR219" s="0" t="n">
        <f aca="false">SUM(AU219,AX219,BA219)</f>
        <v>0</v>
      </c>
      <c r="AS219" s="7" t="n">
        <f aca="false">IFERROR(AR219/AQ219, 0)</f>
        <v>0</v>
      </c>
      <c r="AT219" s="0" t="n">
        <f aca="false">IFERROR(SUMIFS('2015'!$G:$G,'2015'!F:F,A219,'2015'!C:C,B219,'2015'!D:D,"",'2015'!AA:AA,"JRO",'2015'!L:L,"&lt;&gt;"), 0)</f>
        <v>0</v>
      </c>
      <c r="AU219" s="0" t="n">
        <f aca="false">IFERROR(SUMIFS('2015'!L:L,'2015'!F:F,A219,'2015'!C:C,B219,'2015'!D:D,"",'2015'!AA:AA,"JRO"), 0)</f>
        <v>0</v>
      </c>
      <c r="AV219" s="0" t="n">
        <f aca="false">IFERROR(AU219/AT219, 0)</f>
        <v>0</v>
      </c>
      <c r="AW219" s="0" t="n">
        <f aca="false">IFERROR(SUMIFS('2015'!$G:$G,'2015'!F:F,A219,'2015'!C:C,B219,'2015'!D:D,"",'2015'!AA:AA,"NRO",'2015'!L:L,"&lt;&gt;"), 0)</f>
        <v>0</v>
      </c>
      <c r="AX219" s="0" t="n">
        <f aca="false">IFERROR(SUMIFS('2015'!L:L,'2015'!F:F,A219,'2015'!C:C,B219,'2015'!D:D,"",'2015'!AA:AA,"NRO"), 0)</f>
        <v>0</v>
      </c>
      <c r="AY219" s="0" t="n">
        <f aca="false">IFERROR(AX219/AW219, 0)</f>
        <v>0</v>
      </c>
      <c r="AZ219" s="0" t="n">
        <f aca="false">IFERROR(SUMIFS('2015'!$G:$G,'2015'!F:F,A219,'2015'!C:C,B219,'2015'!D:D,"",'2015'!AA:AA,"CRO",'2015'!L:L,"&lt;&gt;"), 0)</f>
        <v>0</v>
      </c>
      <c r="BA219" s="0" t="n">
        <f aca="false">IFERROR(SUMIFS('2015'!L:L,'2015'!F:F,A219,'2015'!C:C,B219,'2015'!D:D,"",'2015'!AA:AA,"CRO"), 0)</f>
        <v>0</v>
      </c>
      <c r="BB219" s="0" t="n">
        <f aca="false">IFERROR(BA219/AZ219, 0)</f>
        <v>0</v>
      </c>
      <c r="BC219" s="0" t="n">
        <f aca="false">SUM(BF219,BI219)</f>
        <v>0</v>
      </c>
      <c r="BD219" s="0" t="n">
        <f aca="false">SUM(BG219,BJ219)</f>
        <v>0</v>
      </c>
      <c r="BE219" s="7" t="n">
        <f aca="false">IFERROR(BD219/BC219, 0)</f>
        <v>0</v>
      </c>
      <c r="BF219" s="0" t="n">
        <f aca="false">IFERROR(SUMIFS('2014'!$G:$G,'2014'!F:F,A219,'2014'!C:C,B219,'2014'!D:D,"",'2014'!AA:AA,"JRO",'2014'!L:L,"&lt;&gt;"), 0)</f>
        <v>0</v>
      </c>
      <c r="BG219" s="0" t="n">
        <f aca="false">IFERROR(SUMIFS('2014'!L:L,'2014'!F:F,A219,'2014'!C:C,B219,'2014'!D:D,"",'2014'!AA:AA,"JRO"), 0)</f>
        <v>0</v>
      </c>
      <c r="BH219" s="7" t="n">
        <f aca="false">IFERROR(BG219/BF219, 0)</f>
        <v>0</v>
      </c>
      <c r="BI219" s="0" t="n">
        <f aca="false">IFERROR(SUMIFS('2014'!$G:$G,'2014'!F:F,A219,'2014'!C:C,B219,'2014'!D:D,"",'2014'!AA:AA,"CRO",'2014'!L:L,"&lt;&gt;"), 0)</f>
        <v>0</v>
      </c>
      <c r="BJ219" s="0" t="n">
        <f aca="false">IFERROR(SUMIFS('2014'!L:L,'2014'!F:F,A219,'2014'!C:C,B219,'2014'!D:D,"",'2014'!AA:AA,"CRO"), 0)</f>
        <v>0</v>
      </c>
      <c r="BK219" s="0" t="n">
        <f aca="false">IFERROR(BJ219/BI219, 0)</f>
        <v>0</v>
      </c>
      <c r="BL219" s="0" t="n">
        <f aca="false">IFERROR(SUMIFS('2013'!$G:$G,'2013'!F:F,A219,'2013'!C:C,B219,'2013'!D:D,"",'2013'!AA:AA,"JRO",'2013'!L:L,"&lt;&gt;"), 0)</f>
        <v>5</v>
      </c>
      <c r="BM219" s="0" t="n">
        <f aca="false">IFERROR(SUMIFS('2013'!L:L,'2013'!F:F,A219,'2013'!C:C,B219,'2013'!D:D,"",'2013'!AA:AA,"JRO"), 0)</f>
        <v>11</v>
      </c>
      <c r="BN219" s="0" t="n">
        <f aca="false">IFERROR(BM219/BL219, 0)</f>
        <v>2.2</v>
      </c>
      <c r="BO219" s="0" t="n">
        <f aca="false">IFERROR(SUMIFS('2012'!$G:$G,'2012'!F:F,A219,'2012'!C:C,B219,'2012'!D:D,"",'2012'!AA:AA,"JRO",'2012'!L:L,"&lt;&gt;"), 0)</f>
        <v>0</v>
      </c>
      <c r="BP219" s="0" t="n">
        <f aca="false">IFERROR(SUMIFS('2012'!L:L,'2012'!F:F,A219,'2012'!C:C,B219,'2012'!D:D,"",'2012'!AA:AA,"JRO"), 0)</f>
        <v>0</v>
      </c>
      <c r="BQ219" s="0" t="n">
        <f aca="false">IFERROR(BP219/BO219, 0)</f>
        <v>0</v>
      </c>
      <c r="BR219" s="0" t="n">
        <f aca="false">IFERROR(SUMIFS('2011'!$G:$G,'2011'!F:F,A219,'2011'!C:C,B219,'2011'!D:D,"",'2011'!AA:AA,"JRO",'2011'!L:L,"&lt;&gt;"), 0)</f>
        <v>0</v>
      </c>
      <c r="BS219" s="0" t="n">
        <f aca="false">IFERROR(SUMIFS('2011'!L:L,'2011'!F:F,A219,'2011'!C:C,B219,'2011'!D:D,"",'2011'!AA:AA,"JRO"), 0)</f>
        <v>0</v>
      </c>
      <c r="BT219" s="7" t="n">
        <f aca="false">IFERROR(BS219/BR219, 0)</f>
        <v>0</v>
      </c>
      <c r="BU219" s="0" t="n">
        <f aca="false">IFERROR(SUMIFS('2010'!$G:$G,'2010'!F:F,A219,'2010'!C:C,B219,'2010'!D:D,"",'2010'!AA:AA,"JRO",'2010'!L:L,"&lt;&gt;"), 0)</f>
        <v>0</v>
      </c>
      <c r="BV219" s="0" t="n">
        <f aca="false">IFERROR(SUMIFS('2010'!L:L,'2010'!F:F,A219,'2010'!C:C,B219,'2010'!D:D,"",'2010'!AA:AA,"JRO"), 0)</f>
        <v>0</v>
      </c>
      <c r="BW219" s="7" t="n">
        <f aca="false">IFERROR(BV219/BU219, 0)</f>
        <v>0</v>
      </c>
      <c r="BX219" s="0" t="n">
        <f aca="false">IFERROR(SUMIFS('2009'!$G:$G,'2009'!F:F,A219,'2009'!C:C,B219,'2009'!D:D,"",'2009'!AA:AA,"JRO",'2009'!L:L,"&lt;&gt;"), 0)</f>
        <v>0</v>
      </c>
      <c r="BY219" s="0" t="n">
        <f aca="false">IFERROR(SUMIFS('2009'!L:L,'2009'!F:F,A219,'2009'!C:C,B219,'2009'!D:D,"",'2009'!AA:AA,"JRO"), 0)</f>
        <v>0</v>
      </c>
      <c r="BZ219" s="7" t="n">
        <f aca="false">IFERROR(BY219/BX219, 0)</f>
        <v>0</v>
      </c>
    </row>
    <row r="220" customFormat="false" ht="15" hidden="false" customHeight="false" outlineLevel="0" collapsed="false">
      <c r="A220" s="0" t="s">
        <v>102</v>
      </c>
      <c r="B220" s="13" t="s">
        <v>62</v>
      </c>
      <c r="C220" s="56" t="n">
        <f aca="false">IFERROR(AVERAGEIFS(I220:BZ220,I$2:BZ$2,"JRO escorts per deportee",I220:BZ220,"&lt;&gt;0"), 0)</f>
        <v>0</v>
      </c>
      <c r="D220" s="13" t="n">
        <f aca="false">IFERROR(AVERAGEIFS(I220:BZ220,I$2:BZ$2,"NRO escorts per deportee",I220:BZ220,"&lt;&gt;0"), 0)</f>
        <v>0</v>
      </c>
      <c r="E220" s="13" t="n">
        <f aca="false">IFERROR(AVERAGEIFS(I220:BZ220,I$2:BZ$2,"CRO escorts per deportee",I220:BZ220,"&lt;&gt;0"), 0)</f>
        <v>0</v>
      </c>
      <c r="G220" s="0" t="n">
        <f aca="false">SUM(J220,M220,P220)</f>
        <v>0</v>
      </c>
      <c r="H220" s="0" t="n">
        <f aca="false">SUM(K220,N220,Q220)</f>
        <v>0</v>
      </c>
      <c r="I220" s="7" t="n">
        <f aca="false">IFERROR(H220/G220, 0)</f>
        <v>0</v>
      </c>
      <c r="J220" s="0" t="n">
        <f aca="false">IFERROR(SUMIFS('2018'!$H:$H,'2018'!$C:$C,B220,'2018'!$F:$F,A220,'2018'!AA:AA,"JRO",'2018'!P:P,"&lt;&gt;")+SUMIFS('2018'!$I:$I,'2018'!$D:$D,B220,'2018'!$F:$F,A220,'2018'!AA:AA,"JRO",'2018'!Q:Q,"&lt;&gt;")+SUMIFS('2018'!$J:$J,'2018'!$E:$E,B220,'2018'!$F:$F,A220,'2018'!AA:AA,"JRO",'2018'!R:R,"&lt;&gt;"), 0)</f>
        <v>0</v>
      </c>
      <c r="K220" s="0" t="n">
        <f aca="false">IFERROR(SUMIFS('2018'!M:M,'2018'!AA:AA,"JRO",'2018'!F:F,A220,'2018'!C:C,B220)+SUMIFS('2018'!P:P,'2018'!AA:AA,"JRO",'2018'!F:F,A220,'2018'!C:C,B220)+SUMIFS('2018'!N:N,'2018'!AA:AA,"JRO",'2018'!F:F,A220,'2018'!D:D,B220)+SUMIFS('2018'!N:N,'2018'!AA:AA,"JRO",'2018'!F:F,A220,'2018'!D:D,B220)+SUMIFS('2018'!O:O,'2018'!AA:AA,"JRO",'2018'!F:F,A220,'2018'!E:E,B220)+SUMIFS('2018'!R:R,'2018'!AA:AA,"JRO",'2018'!F:F,A220,'2018'!E:E,B220), 0)</f>
        <v>0</v>
      </c>
      <c r="L220" s="7" t="n">
        <f aca="false">IFERROR(K220/J220, 0)</f>
        <v>0</v>
      </c>
      <c r="M220" s="0" t="n">
        <f aca="false">IFERROR(SUMIFS('2018'!$H:$H,'2018'!$C:$C,B220,'2018'!$F:$F,A220,'2018'!AA:AA,"NRO",'2018'!P:P,"&lt;&gt;")+SUMIFS('2018'!$I:$I,'2018'!$D:$D,B220,'2018'!$F:$F,A220,'2018'!AA:AA,"NRO",'2018'!Q:Q,"&lt;&gt;")+SUMIFS('2018'!$J:$J,'2018'!$E:$E,B220,'2018'!$F:$F,A220,'2018'!AA:AA,"NRO",'2018'!R:R,"&lt;&gt;"), 0)</f>
        <v>0</v>
      </c>
      <c r="N220" s="0" t="n">
        <f aca="false">IFERROR(SUMIFS('2018'!M:M,'2018'!AA:AA,"NRO",'2018'!F:F,A220,'2018'!C:C,B220)+SUMIFS('2018'!P:P,'2018'!AA:AA,"NRO",'2018'!F:F,A220,'2018'!C:C,B220)+SUMIFS('2018'!N:N,'2018'!AA:AA,"NRO",'2018'!F:F,A220,'2018'!D:D,B220)+SUMIFS('2018'!N:N,'2018'!AA:AA,"NRO",'2018'!F:F,A220,'2018'!D:D,B220)+SUMIFS('2018'!O:O,'2018'!AA:AA,"NRO",'2018'!F:F,A220,'2018'!E:E,B220)+SUMIFS('2018'!R:R,'2018'!AA:AA,"NRO",'2018'!F:F,A220,'2018'!E:E,B220), 0)</f>
        <v>0</v>
      </c>
      <c r="O220" s="7" t="n">
        <f aca="false">IFERROR(N220/M220, 0)</f>
        <v>0</v>
      </c>
      <c r="P220" s="0" t="n">
        <f aca="false">IFERROR(SUMIFS('2018'!$H:$H,'2018'!$C:$C,B220,'2018'!$F:$F,A220,'2018'!AA:AA,"CRO")+SUMIFS('2018'!$I:$I,'2018'!$D:$D,B220,'2018'!$F:$F,A220,'2018'!AA:AA,"CRO")+SUMIFS('2018'!$J:$J,'2018'!$E:$E,B220,'2018'!$F:$F,A220,'2018'!AA:AA,"CRO"), 0)</f>
        <v>0</v>
      </c>
      <c r="Q220" s="0" t="n">
        <f aca="false">IFERROR(SUMIFS('2018'!M:M,'2018'!AA:AA,"CRO",'2018'!F:F,A220,'2018'!C:C,B220)+SUMIFS('2018'!P:P,'2018'!AA:AA,"CRO",'2018'!F:F,A220,'2018'!C:C,B220)+SUMIFS('2018'!N:N,'2018'!AA:AA,"CRO",'2018'!F:F,A220,'2018'!D:D,B220)+SUMIFS('2018'!N:N,'2018'!AA:AA,"CRO",'2018'!F:F,A220,'2018'!D:D,B220)+SUMIFS('2018'!O:O,'2018'!AA:AA,"CRO",'2018'!F:F,A220,'2018'!E:E,B220)+SUMIFS('2018'!R:R,'2018'!AA:AA,"CRO",'2018'!F:F,A220,'2018'!E:E,B220), 0)</f>
        <v>0</v>
      </c>
      <c r="R220" s="7" t="n">
        <f aca="false">IFERROR(Q220/P220, 0)</f>
        <v>0</v>
      </c>
      <c r="S220" s="7" t="n">
        <f aca="false">SUM(V220,Y220,AB220)</f>
        <v>0</v>
      </c>
      <c r="T220" s="7" t="n">
        <f aca="false">SUM(W220,Z220,AC220)</f>
        <v>0</v>
      </c>
      <c r="U220" s="7" t="n">
        <f aca="false">IFERROR(T220/S220, 0)</f>
        <v>0</v>
      </c>
      <c r="V220" s="0" t="n">
        <f aca="false">SUMIFS('2017'!$H:$H,'2017'!$C:$C,B220,'2017'!$F:$F,A220,'2017'!AA:AA,"JRO",'2017'!P:P,"&lt;&gt;")+SUMIFS('2017'!$I:$I,'2017'!$D:$D,B220,'2017'!$F:$F,A220,'2017'!AA:AA,"JRO",'2017'!Q:Q,"&lt;&gt;")+SUMIFS('2017'!$J:$J,'2017'!$E:$E,B220,'2017'!$F:$F,A220,'2017'!AA:AA,"JRO",'2017'!R:R,"&lt;&gt;")</f>
        <v>0</v>
      </c>
      <c r="W220" s="0" t="n">
        <f aca="false">IFERROR(SUMIFS('2017'!M:M,'2017'!AA:AA,"JRO",'2017'!F:F,A220,'2017'!C:C,B220)+SUMIFS('2017'!P:P,'2017'!AA:AA,"JRO",'2017'!F:F,A220,'2017'!C:C,B220)+SUMIFS('2017'!N:N,'2017'!AA:AA,"JRO",'2017'!F:F,A220,'2017'!D:D,B220)+SUMIFS('2017'!N:N,'2017'!AA:AA,"JRO",'2017'!F:F,A220,'2017'!D:D,B220)+SUMIFS('2017'!O:O,'2017'!AA:AA,"JRO",'2017'!F:F,A220,'2017'!E:E,B220)+SUMIFS('2017'!R:R,'2017'!AA:AA,"JRO",'2017'!F:F,A220,'2017'!E:E,B220), 0)</f>
        <v>0</v>
      </c>
      <c r="X220" s="7" t="n">
        <f aca="false">IFERROR(W220/V220, 0)</f>
        <v>0</v>
      </c>
      <c r="Y220" s="0" t="n">
        <f aca="false">IFERROR(SUMIFS('2017'!$H:$H,'2017'!$C:$C,B220,'2017'!$F:$F,A220,'2017'!AA:AA,"NRO",'2017'!P:P,"&lt;&gt;")+SUMIFS('2017'!$I:$I,'2017'!$D:$D,B220,'2017'!$F:$F,A220,'2017'!AA:AA,"NRO",'2017'!Q:Q,"&lt;&gt;")+SUMIFS('2017'!$J:$J,'2017'!$E:$E,B220,'2017'!$F:$F,A220,'2017'!AA:AA,"NRO",'2017'!R:R,"&lt;&gt;"), 0)</f>
        <v>0</v>
      </c>
      <c r="Z220" s="0" t="n">
        <f aca="false">IFERROR(SUMIFS('2017'!M:M,'2017'!AA:AA,"NRO",'2017'!F:F,A220,'2017'!C:C,B220)+SUMIFS('2017'!P:P,'2017'!AA:AA,"NRO",'2017'!F:F,A220,'2017'!C:C,B220)+SUMIFS('2017'!N:N,'2017'!AA:AA,"NRO",'2017'!F:F,A220,'2017'!D:D,B220)+SUMIFS('2017'!N:N,'2017'!AA:AA,"NRO",'2017'!F:F,A220,'2017'!D:D,B220)+SUMIFS('2017'!O:O,'2017'!AA:AA,"NRO",'2017'!F:F,A220,'2017'!E:E,B220)+SUMIFS('2017'!R:R,'2017'!AA:AA,"NRO",'2017'!F:F,A220,'2017'!E:E,B220), 0)</f>
        <v>0</v>
      </c>
      <c r="AA220" s="7" t="n">
        <f aca="false">IFERROR(Z220/Y220, 0)</f>
        <v>0</v>
      </c>
      <c r="AB220" s="0" t="n">
        <f aca="false">IFERROR(SUMIFS('2017'!$H:$H,'2017'!$C:$C,B220,'2017'!$F:$F,A220,'2017'!AA:AA,"CRO",'2017'!P:P,"&lt;&gt;")+SUMIFS('2017'!$I:$I,'2017'!$D:$D,B220,'2017'!$F:$F,A220,'2017'!AA:AA,"CRO",'2017'!Q:Q,"&lt;&gt;")+SUMIFS('2017'!$J:$J,'2017'!$E:$E,B220,'2017'!$F:$F,A220,'2017'!AA:AA,"CRO",'2017'!R:R,"&lt;&gt;"), 0)</f>
        <v>0</v>
      </c>
      <c r="AC220" s="0" t="n">
        <f aca="false">IFERROR(SUMIFS('2017'!M:M,'2017'!AA:AA,"CRO",'2017'!F:F,A220,'2017'!C:C,B220)+SUMIFS('2017'!P:P,'2017'!AA:AA,"CRO",'2017'!F:F,A220,'2017'!C:C,B220)+SUMIFS('2017'!N:N,'2017'!AA:AA,"CRO",'2017'!F:F,A220,'2017'!D:D,B220)+SUMIFS('2017'!N:N,'2017'!AA:AA,"CRO",'2017'!F:F,A220,'2017'!D:D,B220)+SUMIFS('2017'!O:O,'2017'!AA:AA,"CRO",'2017'!F:F,A220,'2017'!E:E,B220)+SUMIFS('2017'!R:R,'2017'!AA:AA,"CRO",'2017'!F:F,A220,'2017'!E:E,B220), 0)</f>
        <v>0</v>
      </c>
      <c r="AD220" s="0" t="n">
        <f aca="false">IFERROR(AC220/AB220, 0)</f>
        <v>0</v>
      </c>
      <c r="AE220" s="0" t="n">
        <f aca="false">SUM(AH220,AK220,AN220)</f>
        <v>0</v>
      </c>
      <c r="AF220" s="0" t="n">
        <f aca="false">SUM(AI220,AL220,AO220)</f>
        <v>0</v>
      </c>
      <c r="AG220" s="7" t="n">
        <f aca="false">IFERROR(AF220/AE220, 0)</f>
        <v>0</v>
      </c>
      <c r="AH220" s="0" t="n">
        <f aca="false">IFERROR(SUMIFS('2016'!$G:$G,'2016'!F:F,A220,'2016'!C:C,B220,'2016'!D:D,"",'2016'!AA:AA,"JRO",'2016'!L:L,"&lt;&gt;"), 0)</f>
        <v>0</v>
      </c>
      <c r="AI220" s="0" t="n">
        <f aca="false">IFERROR(SUMIFS('2016'!L:L,'2016'!F:F,A220,'2016'!C:C,B220,'2016'!D:D,"",'2016'!AA:AA,"JRO"), 0)</f>
        <v>0</v>
      </c>
      <c r="AJ220" s="7" t="n">
        <f aca="false">IFERROR(AI220/AH220, 0)</f>
        <v>0</v>
      </c>
      <c r="AK220" s="0" t="n">
        <f aca="false">IFERROR(SUMIFS('2016'!$G:$G,'2016'!F:F,A220,'2016'!C:C,B220,'2016'!D:D,"",'2016'!AA:AA,"NRO",'2016'!L:L,"&lt;&gt;"), 0)</f>
        <v>0</v>
      </c>
      <c r="AL220" s="0" t="n">
        <f aca="false">IFERROR(SUMIFS('2016'!L:L,'2016'!F:F,A220,'2016'!C:C,B220,'2016'!D:D,"",'2016'!AA:AA,"NRO"), 0)</f>
        <v>0</v>
      </c>
      <c r="AM220" s="0" t="n">
        <f aca="false">IFERROR(AL220/AK220, 0)</f>
        <v>0</v>
      </c>
      <c r="AN220" s="0" t="n">
        <f aca="false">IFERROR(SUMIFS('2016'!$G:$G,'2016'!F:F,A220,'2016'!C:C,B220,'2016'!D:D,"",'2016'!AA:AA,"CRO",'2016'!L:L,"&lt;&gt;"), 0)</f>
        <v>0</v>
      </c>
      <c r="AO220" s="0" t="n">
        <f aca="false">IFERROR(SUMIFS('2016'!L:L,'2016'!F:F,A220,'2016'!C:C,B220,'2016'!D:D,"",'2016'!AA:AA,"CRO"), 0)</f>
        <v>0</v>
      </c>
      <c r="AP220" s="0" t="n">
        <f aca="false">IFERROR(AO220/AN220, 0)</f>
        <v>0</v>
      </c>
      <c r="AQ220" s="0" t="n">
        <f aca="false">SUM(AT220,AW220,AZ220)</f>
        <v>0</v>
      </c>
      <c r="AR220" s="0" t="n">
        <f aca="false">SUM(AU220,AX220,BA220)</f>
        <v>0</v>
      </c>
      <c r="AS220" s="7" t="n">
        <f aca="false">IFERROR(AR220/AQ220, 0)</f>
        <v>0</v>
      </c>
      <c r="AT220" s="0" t="n">
        <f aca="false">IFERROR(SUMIFS('2015'!$G:$G,'2015'!F:F,A220,'2015'!C:C,B220,'2015'!D:D,"",'2015'!AA:AA,"JRO",'2015'!L:L,"&lt;&gt;"), 0)</f>
        <v>0</v>
      </c>
      <c r="AU220" s="0" t="n">
        <f aca="false">IFERROR(SUMIFS('2015'!L:L,'2015'!F:F,A220,'2015'!C:C,B220,'2015'!D:D,"",'2015'!AA:AA,"JRO"), 0)</f>
        <v>0</v>
      </c>
      <c r="AV220" s="0" t="n">
        <f aca="false">IFERROR(AU220/AT220, 0)</f>
        <v>0</v>
      </c>
      <c r="AW220" s="0" t="n">
        <f aca="false">IFERROR(SUMIFS('2015'!$G:$G,'2015'!F:F,A220,'2015'!C:C,B220,'2015'!D:D,"",'2015'!AA:AA,"NRO",'2015'!L:L,"&lt;&gt;"), 0)</f>
        <v>0</v>
      </c>
      <c r="AX220" s="0" t="n">
        <f aca="false">IFERROR(SUMIFS('2015'!L:L,'2015'!F:F,A220,'2015'!C:C,B220,'2015'!D:D,"",'2015'!AA:AA,"NRO"), 0)</f>
        <v>0</v>
      </c>
      <c r="AY220" s="0" t="n">
        <f aca="false">IFERROR(AX220/AW220, 0)</f>
        <v>0</v>
      </c>
      <c r="AZ220" s="0" t="n">
        <f aca="false">IFERROR(SUMIFS('2015'!$G:$G,'2015'!F:F,A220,'2015'!C:C,B220,'2015'!D:D,"",'2015'!AA:AA,"CRO",'2015'!L:L,"&lt;&gt;"), 0)</f>
        <v>0</v>
      </c>
      <c r="BA220" s="0" t="n">
        <f aca="false">IFERROR(SUMIFS('2015'!L:L,'2015'!F:F,A220,'2015'!C:C,B220,'2015'!D:D,"",'2015'!AA:AA,"CRO"), 0)</f>
        <v>0</v>
      </c>
      <c r="BB220" s="0" t="n">
        <f aca="false">IFERROR(BA220/AZ220, 0)</f>
        <v>0</v>
      </c>
      <c r="BC220" s="0" t="n">
        <f aca="false">SUM(BF220,BI220)</f>
        <v>0</v>
      </c>
      <c r="BD220" s="0" t="n">
        <f aca="false">SUM(BG220,BJ220)</f>
        <v>0</v>
      </c>
      <c r="BE220" s="7" t="n">
        <f aca="false">IFERROR(BD220/BC220, 0)</f>
        <v>0</v>
      </c>
      <c r="BF220" s="0" t="n">
        <f aca="false">IFERROR(SUMIFS('2014'!$G:$G,'2014'!F:F,A220,'2014'!C:C,B220,'2014'!D:D,"",'2014'!AA:AA,"JRO",'2014'!L:L,"&lt;&gt;"), 0)</f>
        <v>0</v>
      </c>
      <c r="BG220" s="0" t="n">
        <f aca="false">IFERROR(SUMIFS('2014'!L:L,'2014'!F:F,A220,'2014'!C:C,B220,'2014'!D:D,"",'2014'!AA:AA,"JRO"), 0)</f>
        <v>0</v>
      </c>
      <c r="BH220" s="7" t="n">
        <f aca="false">IFERROR(BG220/BF220, 0)</f>
        <v>0</v>
      </c>
      <c r="BI220" s="0" t="n">
        <f aca="false">IFERROR(SUMIFS('2014'!$G:$G,'2014'!F:F,A220,'2014'!C:C,B220,'2014'!D:D,"",'2014'!AA:AA,"CRO",'2014'!L:L,"&lt;&gt;"), 0)</f>
        <v>0</v>
      </c>
      <c r="BJ220" s="0" t="n">
        <f aca="false">IFERROR(SUMIFS('2014'!L:L,'2014'!F:F,A220,'2014'!C:C,B220,'2014'!D:D,"",'2014'!AA:AA,"CRO"), 0)</f>
        <v>0</v>
      </c>
      <c r="BK220" s="0" t="n">
        <f aca="false">IFERROR(BJ220/BI220, 0)</f>
        <v>0</v>
      </c>
      <c r="BL220" s="0" t="n">
        <f aca="false">IFERROR(SUMIFS('2013'!$G:$G,'2013'!F:F,A220,'2013'!C:C,B220,'2013'!D:D,"",'2013'!AA:AA,"JRO",'2013'!L:L,"&lt;&gt;"), 0)</f>
        <v>0</v>
      </c>
      <c r="BM220" s="0" t="n">
        <f aca="false">IFERROR(SUMIFS('2013'!L:L,'2013'!F:F,A220,'2013'!C:C,B220,'2013'!D:D,"",'2013'!AA:AA,"JRO"), 0)</f>
        <v>0</v>
      </c>
      <c r="BN220" s="0" t="n">
        <f aca="false">IFERROR(BM220/BL220, 0)</f>
        <v>0</v>
      </c>
      <c r="BO220" s="0" t="n">
        <f aca="false">IFERROR(SUMIFS('2012'!$G:$G,'2012'!F:F,A220,'2012'!C:C,B220,'2012'!D:D,"",'2012'!AA:AA,"JRO",'2012'!L:L,"&lt;&gt;"), 0)</f>
        <v>0</v>
      </c>
      <c r="BP220" s="0" t="n">
        <f aca="false">IFERROR(SUMIFS('2012'!L:L,'2012'!F:F,A220,'2012'!C:C,B220,'2012'!D:D,"",'2012'!AA:AA,"JRO"), 0)</f>
        <v>0</v>
      </c>
      <c r="BQ220" s="0" t="n">
        <f aca="false">IFERROR(BP220/BO220, 0)</f>
        <v>0</v>
      </c>
      <c r="BR220" s="0" t="n">
        <f aca="false">IFERROR(SUMIFS('2011'!$G:$G,'2011'!F:F,A220,'2011'!C:C,B220,'2011'!D:D,"",'2011'!AA:AA,"JRO",'2011'!L:L,"&lt;&gt;"), 0)</f>
        <v>0</v>
      </c>
      <c r="BS220" s="0" t="n">
        <f aca="false">IFERROR(SUMIFS('2011'!L:L,'2011'!F:F,A220,'2011'!C:C,B220,'2011'!D:D,"",'2011'!AA:AA,"JRO"), 0)</f>
        <v>0</v>
      </c>
      <c r="BT220" s="7" t="n">
        <f aca="false">IFERROR(BS220/BR220, 0)</f>
        <v>0</v>
      </c>
      <c r="BU220" s="0" t="n">
        <f aca="false">IFERROR(SUMIFS('2010'!$G:$G,'2010'!F:F,A220,'2010'!C:C,B220,'2010'!D:D,"",'2010'!AA:AA,"JRO",'2010'!L:L,"&lt;&gt;"), 0)</f>
        <v>0</v>
      </c>
      <c r="BV220" s="0" t="n">
        <f aca="false">IFERROR(SUMIFS('2010'!L:L,'2010'!F:F,A220,'2010'!C:C,B220,'2010'!D:D,"",'2010'!AA:AA,"JRO"), 0)</f>
        <v>0</v>
      </c>
      <c r="BW220" s="7" t="n">
        <f aca="false">IFERROR(BV220/BU220, 0)</f>
        <v>0</v>
      </c>
      <c r="BX220" s="0" t="n">
        <f aca="false">IFERROR(SUMIFS('2009'!$G:$G,'2009'!F:F,A220,'2009'!C:C,B220,'2009'!D:D,"",'2009'!AA:AA,"JRO",'2009'!L:L,"&lt;&gt;"), 0)</f>
        <v>0</v>
      </c>
      <c r="BY220" s="0" t="n">
        <f aca="false">IFERROR(SUMIFS('2009'!L:L,'2009'!F:F,A220,'2009'!C:C,B220,'2009'!D:D,"",'2009'!AA:AA,"JRO"), 0)</f>
        <v>0</v>
      </c>
      <c r="BZ220" s="7" t="n">
        <f aca="false">IFERROR(BY220/BX220, 0)</f>
        <v>0</v>
      </c>
    </row>
    <row r="221" customFormat="false" ht="15" hidden="false" customHeight="false" outlineLevel="0" collapsed="false">
      <c r="A221" s="0" t="s">
        <v>102</v>
      </c>
      <c r="B221" s="13" t="s">
        <v>45</v>
      </c>
      <c r="C221" s="56" t="n">
        <f aca="false">IFERROR(AVERAGEIFS(I221:BZ221,I$2:BZ$2,"JRO escorts per deportee",I221:BZ221,"&lt;&gt;0"), 0)</f>
        <v>0</v>
      </c>
      <c r="D221" s="13" t="n">
        <f aca="false">IFERROR(AVERAGEIFS(I221:BZ221,I$2:BZ$2,"NRO escorts per deportee",I221:BZ221,"&lt;&gt;0"), 0)</f>
        <v>0</v>
      </c>
      <c r="E221" s="13" t="n">
        <f aca="false">IFERROR(AVERAGEIFS(I221:BZ221,I$2:BZ$2,"CRO escorts per deportee",I221:BZ221,"&lt;&gt;0"), 0)</f>
        <v>0</v>
      </c>
      <c r="G221" s="0" t="n">
        <f aca="false">SUM(J221,M221,P221)</f>
        <v>0</v>
      </c>
      <c r="H221" s="0" t="n">
        <f aca="false">SUM(K221,N221,Q221)</f>
        <v>0</v>
      </c>
      <c r="I221" s="7" t="n">
        <f aca="false">IFERROR(H221/G221, 0)</f>
        <v>0</v>
      </c>
      <c r="J221" s="0" t="n">
        <f aca="false">IFERROR(SUMIFS('2018'!$H:$H,'2018'!$C:$C,B221,'2018'!$F:$F,A221,'2018'!AA:AA,"JRO",'2018'!P:P,"&lt;&gt;")+SUMIFS('2018'!$I:$I,'2018'!$D:$D,B221,'2018'!$F:$F,A221,'2018'!AA:AA,"JRO",'2018'!Q:Q,"&lt;&gt;")+SUMIFS('2018'!$J:$J,'2018'!$E:$E,B221,'2018'!$F:$F,A221,'2018'!AA:AA,"JRO",'2018'!R:R,"&lt;&gt;"), 0)</f>
        <v>0</v>
      </c>
      <c r="K221" s="0" t="n">
        <f aca="false">IFERROR(SUMIFS('2018'!M:M,'2018'!AA:AA,"JRO",'2018'!F:F,A221,'2018'!C:C,B221)+SUMIFS('2018'!P:P,'2018'!AA:AA,"JRO",'2018'!F:F,A221,'2018'!C:C,B221)+SUMIFS('2018'!N:N,'2018'!AA:AA,"JRO",'2018'!F:F,A221,'2018'!D:D,B221)+SUMIFS('2018'!N:N,'2018'!AA:AA,"JRO",'2018'!F:F,A221,'2018'!D:D,B221)+SUMIFS('2018'!O:O,'2018'!AA:AA,"JRO",'2018'!F:F,A221,'2018'!E:E,B221)+SUMIFS('2018'!R:R,'2018'!AA:AA,"JRO",'2018'!F:F,A221,'2018'!E:E,B221), 0)</f>
        <v>0</v>
      </c>
      <c r="L221" s="7" t="n">
        <f aca="false">IFERROR(K221/J221, 0)</f>
        <v>0</v>
      </c>
      <c r="M221" s="0" t="n">
        <f aca="false">IFERROR(SUMIFS('2018'!$H:$H,'2018'!$C:$C,B221,'2018'!$F:$F,A221,'2018'!AA:AA,"NRO",'2018'!P:P,"&lt;&gt;")+SUMIFS('2018'!$I:$I,'2018'!$D:$D,B221,'2018'!$F:$F,A221,'2018'!AA:AA,"NRO",'2018'!Q:Q,"&lt;&gt;")+SUMIFS('2018'!$J:$J,'2018'!$E:$E,B221,'2018'!$F:$F,A221,'2018'!AA:AA,"NRO",'2018'!R:R,"&lt;&gt;"), 0)</f>
        <v>0</v>
      </c>
      <c r="N221" s="0" t="n">
        <f aca="false">IFERROR(SUMIFS('2018'!M:M,'2018'!AA:AA,"NRO",'2018'!F:F,A221,'2018'!C:C,B221)+SUMIFS('2018'!P:P,'2018'!AA:AA,"NRO",'2018'!F:F,A221,'2018'!C:C,B221)+SUMIFS('2018'!N:N,'2018'!AA:AA,"NRO",'2018'!F:F,A221,'2018'!D:D,B221)+SUMIFS('2018'!N:N,'2018'!AA:AA,"NRO",'2018'!F:F,A221,'2018'!D:D,B221)+SUMIFS('2018'!O:O,'2018'!AA:AA,"NRO",'2018'!F:F,A221,'2018'!E:E,B221)+SUMIFS('2018'!R:R,'2018'!AA:AA,"NRO",'2018'!F:F,A221,'2018'!E:E,B221), 0)</f>
        <v>0</v>
      </c>
      <c r="O221" s="7" t="n">
        <f aca="false">IFERROR(N221/M221, 0)</f>
        <v>0</v>
      </c>
      <c r="P221" s="0" t="n">
        <f aca="false">IFERROR(SUMIFS('2018'!$H:$H,'2018'!$C:$C,B221,'2018'!$F:$F,A221,'2018'!AA:AA,"CRO")+SUMIFS('2018'!$I:$I,'2018'!$D:$D,B221,'2018'!$F:$F,A221,'2018'!AA:AA,"CRO")+SUMIFS('2018'!$J:$J,'2018'!$E:$E,B221,'2018'!$F:$F,A221,'2018'!AA:AA,"CRO"), 0)</f>
        <v>0</v>
      </c>
      <c r="Q221" s="0" t="n">
        <f aca="false">IFERROR(SUMIFS('2018'!M:M,'2018'!AA:AA,"CRO",'2018'!F:F,A221,'2018'!C:C,B221)+SUMIFS('2018'!P:P,'2018'!AA:AA,"CRO",'2018'!F:F,A221,'2018'!C:C,B221)+SUMIFS('2018'!N:N,'2018'!AA:AA,"CRO",'2018'!F:F,A221,'2018'!D:D,B221)+SUMIFS('2018'!N:N,'2018'!AA:AA,"CRO",'2018'!F:F,A221,'2018'!D:D,B221)+SUMIFS('2018'!O:O,'2018'!AA:AA,"CRO",'2018'!F:F,A221,'2018'!E:E,B221)+SUMIFS('2018'!R:R,'2018'!AA:AA,"CRO",'2018'!F:F,A221,'2018'!E:E,B221), 0)</f>
        <v>0</v>
      </c>
      <c r="R221" s="7" t="n">
        <f aca="false">IFERROR(Q221/P221, 0)</f>
        <v>0</v>
      </c>
      <c r="S221" s="7" t="n">
        <f aca="false">SUM(V221,Y221,AB221)</f>
        <v>0</v>
      </c>
      <c r="T221" s="7" t="n">
        <f aca="false">SUM(W221,Z221,AC221)</f>
        <v>0</v>
      </c>
      <c r="U221" s="7" t="n">
        <f aca="false">IFERROR(T221/S221, 0)</f>
        <v>0</v>
      </c>
      <c r="V221" s="0" t="n">
        <f aca="false">SUMIFS('2017'!$H:$H,'2017'!$C:$C,B221,'2017'!$F:$F,A221,'2017'!AA:AA,"JRO",'2017'!P:P,"&lt;&gt;")+SUMIFS('2017'!$I:$I,'2017'!$D:$D,B221,'2017'!$F:$F,A221,'2017'!AA:AA,"JRO",'2017'!Q:Q,"&lt;&gt;")+SUMIFS('2017'!$J:$J,'2017'!$E:$E,B221,'2017'!$F:$F,A221,'2017'!AA:AA,"JRO",'2017'!R:R,"&lt;&gt;")</f>
        <v>0</v>
      </c>
      <c r="W221" s="0" t="n">
        <f aca="false">IFERROR(SUMIFS('2017'!M:M,'2017'!AA:AA,"JRO",'2017'!F:F,A221,'2017'!C:C,B221)+SUMIFS('2017'!P:P,'2017'!AA:AA,"JRO",'2017'!F:F,A221,'2017'!C:C,B221)+SUMIFS('2017'!N:N,'2017'!AA:AA,"JRO",'2017'!F:F,A221,'2017'!D:D,B221)+SUMIFS('2017'!N:N,'2017'!AA:AA,"JRO",'2017'!F:F,A221,'2017'!D:D,B221)+SUMIFS('2017'!O:O,'2017'!AA:AA,"JRO",'2017'!F:F,A221,'2017'!E:E,B221)+SUMIFS('2017'!R:R,'2017'!AA:AA,"JRO",'2017'!F:F,A221,'2017'!E:E,B221), 0)</f>
        <v>0</v>
      </c>
      <c r="X221" s="7" t="n">
        <f aca="false">IFERROR(W221/V221, 0)</f>
        <v>0</v>
      </c>
      <c r="Y221" s="0" t="n">
        <f aca="false">IFERROR(SUMIFS('2017'!$H:$H,'2017'!$C:$C,B221,'2017'!$F:$F,A221,'2017'!AA:AA,"NRO",'2017'!P:P,"&lt;&gt;")+SUMIFS('2017'!$I:$I,'2017'!$D:$D,B221,'2017'!$F:$F,A221,'2017'!AA:AA,"NRO",'2017'!Q:Q,"&lt;&gt;")+SUMIFS('2017'!$J:$J,'2017'!$E:$E,B221,'2017'!$F:$F,A221,'2017'!AA:AA,"NRO",'2017'!R:R,"&lt;&gt;"), 0)</f>
        <v>0</v>
      </c>
      <c r="Z221" s="0" t="n">
        <f aca="false">IFERROR(SUMIFS('2017'!M:M,'2017'!AA:AA,"NRO",'2017'!F:F,A221,'2017'!C:C,B221)+SUMIFS('2017'!P:P,'2017'!AA:AA,"NRO",'2017'!F:F,A221,'2017'!C:C,B221)+SUMIFS('2017'!N:N,'2017'!AA:AA,"NRO",'2017'!F:F,A221,'2017'!D:D,B221)+SUMIFS('2017'!N:N,'2017'!AA:AA,"NRO",'2017'!F:F,A221,'2017'!D:D,B221)+SUMIFS('2017'!O:O,'2017'!AA:AA,"NRO",'2017'!F:F,A221,'2017'!E:E,B221)+SUMIFS('2017'!R:R,'2017'!AA:AA,"NRO",'2017'!F:F,A221,'2017'!E:E,B221), 0)</f>
        <v>0</v>
      </c>
      <c r="AA221" s="7" t="n">
        <f aca="false">IFERROR(Z221/Y221, 0)</f>
        <v>0</v>
      </c>
      <c r="AB221" s="0" t="n">
        <f aca="false">IFERROR(SUMIFS('2017'!$H:$H,'2017'!$C:$C,B221,'2017'!$F:$F,A221,'2017'!AA:AA,"CRO",'2017'!P:P,"&lt;&gt;")+SUMIFS('2017'!$I:$I,'2017'!$D:$D,B221,'2017'!$F:$F,A221,'2017'!AA:AA,"CRO",'2017'!Q:Q,"&lt;&gt;")+SUMIFS('2017'!$J:$J,'2017'!$E:$E,B221,'2017'!$F:$F,A221,'2017'!AA:AA,"CRO",'2017'!R:R,"&lt;&gt;"), 0)</f>
        <v>0</v>
      </c>
      <c r="AC221" s="0" t="n">
        <f aca="false">IFERROR(SUMIFS('2017'!M:M,'2017'!AA:AA,"CRO",'2017'!F:F,A221,'2017'!C:C,B221)+SUMIFS('2017'!P:P,'2017'!AA:AA,"CRO",'2017'!F:F,A221,'2017'!C:C,B221)+SUMIFS('2017'!N:N,'2017'!AA:AA,"CRO",'2017'!F:F,A221,'2017'!D:D,B221)+SUMIFS('2017'!N:N,'2017'!AA:AA,"CRO",'2017'!F:F,A221,'2017'!D:D,B221)+SUMIFS('2017'!O:O,'2017'!AA:AA,"CRO",'2017'!F:F,A221,'2017'!E:E,B221)+SUMIFS('2017'!R:R,'2017'!AA:AA,"CRO",'2017'!F:F,A221,'2017'!E:E,B221), 0)</f>
        <v>0</v>
      </c>
      <c r="AD221" s="0" t="n">
        <f aca="false">IFERROR(AC221/AB221, 0)</f>
        <v>0</v>
      </c>
      <c r="AE221" s="0" t="n">
        <f aca="false">SUM(AH221,AK221,AN221)</f>
        <v>0</v>
      </c>
      <c r="AF221" s="0" t="n">
        <f aca="false">SUM(AI221,AL221,AO221)</f>
        <v>0</v>
      </c>
      <c r="AG221" s="7" t="n">
        <f aca="false">IFERROR(AF221/AE221, 0)</f>
        <v>0</v>
      </c>
      <c r="AH221" s="0" t="n">
        <f aca="false">IFERROR(SUMIFS('2016'!$G:$G,'2016'!F:F,A221,'2016'!C:C,B221,'2016'!D:D,"",'2016'!AA:AA,"JRO",'2016'!L:L,"&lt;&gt;"), 0)</f>
        <v>0</v>
      </c>
      <c r="AI221" s="0" t="n">
        <f aca="false">IFERROR(SUMIFS('2016'!L:L,'2016'!F:F,A221,'2016'!C:C,B221,'2016'!D:D,"",'2016'!AA:AA,"JRO"), 0)</f>
        <v>0</v>
      </c>
      <c r="AJ221" s="7" t="n">
        <f aca="false">IFERROR(AI221/AH221, 0)</f>
        <v>0</v>
      </c>
      <c r="AK221" s="0" t="n">
        <f aca="false">IFERROR(SUMIFS('2016'!$G:$G,'2016'!F:F,A221,'2016'!C:C,B221,'2016'!D:D,"",'2016'!AA:AA,"NRO",'2016'!L:L,"&lt;&gt;"), 0)</f>
        <v>0</v>
      </c>
      <c r="AL221" s="0" t="n">
        <f aca="false">IFERROR(SUMIFS('2016'!L:L,'2016'!F:F,A221,'2016'!C:C,B221,'2016'!D:D,"",'2016'!AA:AA,"NRO"), 0)</f>
        <v>0</v>
      </c>
      <c r="AM221" s="0" t="n">
        <f aca="false">IFERROR(AL221/AK221, 0)</f>
        <v>0</v>
      </c>
      <c r="AN221" s="0" t="n">
        <f aca="false">IFERROR(SUMIFS('2016'!$G:$G,'2016'!F:F,A221,'2016'!C:C,B221,'2016'!D:D,"",'2016'!AA:AA,"CRO",'2016'!L:L,"&lt;&gt;"), 0)</f>
        <v>0</v>
      </c>
      <c r="AO221" s="0" t="n">
        <f aca="false">IFERROR(SUMIFS('2016'!L:L,'2016'!F:F,A221,'2016'!C:C,B221,'2016'!D:D,"",'2016'!AA:AA,"CRO"), 0)</f>
        <v>0</v>
      </c>
      <c r="AP221" s="0" t="n">
        <f aca="false">IFERROR(AO221/AN221, 0)</f>
        <v>0</v>
      </c>
      <c r="AQ221" s="0" t="n">
        <f aca="false">SUM(AT221,AW221,AZ221)</f>
        <v>0</v>
      </c>
      <c r="AR221" s="0" t="n">
        <f aca="false">SUM(AU221,AX221,BA221)</f>
        <v>0</v>
      </c>
      <c r="AS221" s="7" t="n">
        <f aca="false">IFERROR(AR221/AQ221, 0)</f>
        <v>0</v>
      </c>
      <c r="AT221" s="0" t="n">
        <f aca="false">IFERROR(SUMIFS('2015'!$G:$G,'2015'!F:F,A221,'2015'!C:C,B221,'2015'!D:D,"",'2015'!AA:AA,"JRO",'2015'!L:L,"&lt;&gt;"), 0)</f>
        <v>0</v>
      </c>
      <c r="AU221" s="0" t="n">
        <f aca="false">IFERROR(SUMIFS('2015'!L:L,'2015'!F:F,A221,'2015'!C:C,B221,'2015'!D:D,"",'2015'!AA:AA,"JRO"), 0)</f>
        <v>0</v>
      </c>
      <c r="AV221" s="0" t="n">
        <f aca="false">IFERROR(AU221/AT221, 0)</f>
        <v>0</v>
      </c>
      <c r="AW221" s="0" t="n">
        <f aca="false">IFERROR(SUMIFS('2015'!$G:$G,'2015'!F:F,A221,'2015'!C:C,B221,'2015'!D:D,"",'2015'!AA:AA,"NRO",'2015'!L:L,"&lt;&gt;"), 0)</f>
        <v>0</v>
      </c>
      <c r="AX221" s="0" t="n">
        <f aca="false">IFERROR(SUMIFS('2015'!L:L,'2015'!F:F,A221,'2015'!C:C,B221,'2015'!D:D,"",'2015'!AA:AA,"NRO"), 0)</f>
        <v>0</v>
      </c>
      <c r="AY221" s="0" t="n">
        <f aca="false">IFERROR(AX221/AW221, 0)</f>
        <v>0</v>
      </c>
      <c r="AZ221" s="0" t="n">
        <f aca="false">IFERROR(SUMIFS('2015'!$G:$G,'2015'!F:F,A221,'2015'!C:C,B221,'2015'!D:D,"",'2015'!AA:AA,"CRO",'2015'!L:L,"&lt;&gt;"), 0)</f>
        <v>0</v>
      </c>
      <c r="BA221" s="0" t="n">
        <f aca="false">IFERROR(SUMIFS('2015'!L:L,'2015'!F:F,A221,'2015'!C:C,B221,'2015'!D:D,"",'2015'!AA:AA,"CRO"), 0)</f>
        <v>0</v>
      </c>
      <c r="BB221" s="0" t="n">
        <f aca="false">IFERROR(BA221/AZ221, 0)</f>
        <v>0</v>
      </c>
      <c r="BC221" s="0" t="n">
        <f aca="false">SUM(BF221,BI221)</f>
        <v>0</v>
      </c>
      <c r="BD221" s="0" t="n">
        <f aca="false">SUM(BG221,BJ221)</f>
        <v>0</v>
      </c>
      <c r="BE221" s="7" t="n">
        <f aca="false">IFERROR(BD221/BC221, 0)</f>
        <v>0</v>
      </c>
      <c r="BF221" s="0" t="n">
        <f aca="false">IFERROR(SUMIFS('2014'!$G:$G,'2014'!F:F,A221,'2014'!C:C,B221,'2014'!D:D,"",'2014'!AA:AA,"JRO",'2014'!L:L,"&lt;&gt;"), 0)</f>
        <v>0</v>
      </c>
      <c r="BG221" s="0" t="n">
        <f aca="false">IFERROR(SUMIFS('2014'!L:L,'2014'!F:F,A221,'2014'!C:C,B221,'2014'!D:D,"",'2014'!AA:AA,"JRO"), 0)</f>
        <v>0</v>
      </c>
      <c r="BH221" s="7" t="n">
        <f aca="false">IFERROR(BG221/BF221, 0)</f>
        <v>0</v>
      </c>
      <c r="BI221" s="0" t="n">
        <f aca="false">IFERROR(SUMIFS('2014'!$G:$G,'2014'!F:F,A221,'2014'!C:C,B221,'2014'!D:D,"",'2014'!AA:AA,"CRO",'2014'!L:L,"&lt;&gt;"), 0)</f>
        <v>0</v>
      </c>
      <c r="BJ221" s="0" t="n">
        <f aca="false">IFERROR(SUMIFS('2014'!L:L,'2014'!F:F,A221,'2014'!C:C,B221,'2014'!D:D,"",'2014'!AA:AA,"CRO"), 0)</f>
        <v>0</v>
      </c>
      <c r="BK221" s="0" t="n">
        <f aca="false">IFERROR(BJ221/BI221, 0)</f>
        <v>0</v>
      </c>
      <c r="BL221" s="0" t="n">
        <f aca="false">IFERROR(SUMIFS('2013'!$G:$G,'2013'!F:F,A221,'2013'!C:C,B221,'2013'!D:D,"",'2013'!AA:AA,"JRO",'2013'!L:L,"&lt;&gt;"), 0)</f>
        <v>0</v>
      </c>
      <c r="BM221" s="0" t="n">
        <f aca="false">IFERROR(SUMIFS('2013'!L:L,'2013'!F:F,A221,'2013'!C:C,B221,'2013'!D:D,"",'2013'!AA:AA,"JRO"), 0)</f>
        <v>0</v>
      </c>
      <c r="BN221" s="0" t="n">
        <f aca="false">IFERROR(BM221/BL221, 0)</f>
        <v>0</v>
      </c>
      <c r="BO221" s="0" t="n">
        <f aca="false">IFERROR(SUMIFS('2012'!$G:$G,'2012'!F:F,A221,'2012'!C:C,B221,'2012'!D:D,"",'2012'!AA:AA,"JRO",'2012'!L:L,"&lt;&gt;"), 0)</f>
        <v>0</v>
      </c>
      <c r="BP221" s="0" t="n">
        <f aca="false">IFERROR(SUMIFS('2012'!L:L,'2012'!F:F,A221,'2012'!C:C,B221,'2012'!D:D,"",'2012'!AA:AA,"JRO"), 0)</f>
        <v>0</v>
      </c>
      <c r="BQ221" s="0" t="n">
        <f aca="false">IFERROR(BP221/BO221, 0)</f>
        <v>0</v>
      </c>
      <c r="BR221" s="0" t="n">
        <f aca="false">IFERROR(SUMIFS('2011'!$G:$G,'2011'!F:F,A221,'2011'!C:C,B221,'2011'!D:D,"",'2011'!AA:AA,"JRO",'2011'!L:L,"&lt;&gt;"), 0)</f>
        <v>0</v>
      </c>
      <c r="BS221" s="0" t="n">
        <f aca="false">IFERROR(SUMIFS('2011'!L:L,'2011'!F:F,A221,'2011'!C:C,B221,'2011'!D:D,"",'2011'!AA:AA,"JRO"), 0)</f>
        <v>0</v>
      </c>
      <c r="BT221" s="7" t="n">
        <f aca="false">IFERROR(BS221/BR221, 0)</f>
        <v>0</v>
      </c>
      <c r="BU221" s="0" t="n">
        <f aca="false">IFERROR(SUMIFS('2010'!$G:$G,'2010'!F:F,A221,'2010'!C:C,B221,'2010'!D:D,"",'2010'!AA:AA,"JRO",'2010'!L:L,"&lt;&gt;"), 0)</f>
        <v>0</v>
      </c>
      <c r="BV221" s="0" t="n">
        <f aca="false">IFERROR(SUMIFS('2010'!L:L,'2010'!F:F,A221,'2010'!C:C,B221,'2010'!D:D,"",'2010'!AA:AA,"JRO"), 0)</f>
        <v>0</v>
      </c>
      <c r="BW221" s="7" t="n">
        <f aca="false">IFERROR(BV221/BU221, 0)</f>
        <v>0</v>
      </c>
      <c r="BX221" s="0" t="n">
        <f aca="false">IFERROR(SUMIFS('2009'!$G:$G,'2009'!F:F,A221,'2009'!C:C,B221,'2009'!D:D,"",'2009'!AA:AA,"JRO",'2009'!L:L,"&lt;&gt;"), 0)</f>
        <v>0</v>
      </c>
      <c r="BY221" s="0" t="n">
        <f aca="false">IFERROR(SUMIFS('2009'!L:L,'2009'!F:F,A221,'2009'!C:C,B221,'2009'!D:D,"",'2009'!AA:AA,"JRO"), 0)</f>
        <v>0</v>
      </c>
      <c r="BZ221" s="7" t="n">
        <f aca="false">IFERROR(BY221/BX221, 0)</f>
        <v>0</v>
      </c>
    </row>
    <row r="222" customFormat="false" ht="15" hidden="false" customHeight="false" outlineLevel="0" collapsed="false">
      <c r="A222" s="0" t="s">
        <v>102</v>
      </c>
      <c r="B222" s="16" t="s">
        <v>52</v>
      </c>
      <c r="C222" s="56" t="n">
        <f aca="false">IFERROR(AVERAGEIFS(I222:BZ222,I$2:BZ$2,"JRO escorts per deportee",I222:BZ222,"&lt;&gt;0"), 0)</f>
        <v>0</v>
      </c>
      <c r="D222" s="13" t="n">
        <f aca="false">IFERROR(AVERAGEIFS(I222:BZ222,I$2:BZ$2,"NRO escorts per deportee",I222:BZ222,"&lt;&gt;0"), 0)</f>
        <v>0</v>
      </c>
      <c r="E222" s="13" t="n">
        <f aca="false">IFERROR(AVERAGEIFS(I222:BZ222,I$2:BZ$2,"CRO escorts per deportee",I222:BZ222,"&lt;&gt;0"), 0)</f>
        <v>0</v>
      </c>
      <c r="G222" s="0" t="n">
        <f aca="false">SUM(J222,M222,P222)</f>
        <v>0</v>
      </c>
      <c r="H222" s="0" t="n">
        <f aca="false">SUM(K222,N222,Q222)</f>
        <v>0</v>
      </c>
      <c r="I222" s="7" t="n">
        <f aca="false">IFERROR(H222/G222, 0)</f>
        <v>0</v>
      </c>
      <c r="J222" s="0" t="n">
        <f aca="false">IFERROR(SUMIFS('2018'!$H:$H,'2018'!$C:$C,B222,'2018'!$F:$F,A222,'2018'!AA:AA,"JRO",'2018'!P:P,"&lt;&gt;")+SUMIFS('2018'!$I:$I,'2018'!$D:$D,B222,'2018'!$F:$F,A222,'2018'!AA:AA,"JRO",'2018'!Q:Q,"&lt;&gt;")+SUMIFS('2018'!$J:$J,'2018'!$E:$E,B222,'2018'!$F:$F,A222,'2018'!AA:AA,"JRO",'2018'!R:R,"&lt;&gt;"), 0)</f>
        <v>0</v>
      </c>
      <c r="K222" s="0" t="n">
        <f aca="false">IFERROR(SUMIFS('2018'!M:M,'2018'!AA:AA,"JRO",'2018'!F:F,A222,'2018'!C:C,B222)+SUMIFS('2018'!P:P,'2018'!AA:AA,"JRO",'2018'!F:F,A222,'2018'!C:C,B222)+SUMIFS('2018'!N:N,'2018'!AA:AA,"JRO",'2018'!F:F,A222,'2018'!D:D,B222)+SUMIFS('2018'!N:N,'2018'!AA:AA,"JRO",'2018'!F:F,A222,'2018'!D:D,B222)+SUMIFS('2018'!O:O,'2018'!AA:AA,"JRO",'2018'!F:F,A222,'2018'!E:E,B222)+SUMIFS('2018'!R:R,'2018'!AA:AA,"JRO",'2018'!F:F,A222,'2018'!E:E,B222), 0)</f>
        <v>0</v>
      </c>
      <c r="L222" s="7" t="n">
        <f aca="false">IFERROR(K222/J222, 0)</f>
        <v>0</v>
      </c>
      <c r="M222" s="0" t="n">
        <f aca="false">IFERROR(SUMIFS('2018'!$H:$H,'2018'!$C:$C,B222,'2018'!$F:$F,A222,'2018'!AA:AA,"NRO",'2018'!P:P,"&lt;&gt;")+SUMIFS('2018'!$I:$I,'2018'!$D:$D,B222,'2018'!$F:$F,A222,'2018'!AA:AA,"NRO",'2018'!Q:Q,"&lt;&gt;")+SUMIFS('2018'!$J:$J,'2018'!$E:$E,B222,'2018'!$F:$F,A222,'2018'!AA:AA,"NRO",'2018'!R:R,"&lt;&gt;"), 0)</f>
        <v>0</v>
      </c>
      <c r="N222" s="0" t="n">
        <f aca="false">IFERROR(SUMIFS('2018'!M:M,'2018'!AA:AA,"NRO",'2018'!F:F,A222,'2018'!C:C,B222)+SUMIFS('2018'!P:P,'2018'!AA:AA,"NRO",'2018'!F:F,A222,'2018'!C:C,B222)+SUMIFS('2018'!N:N,'2018'!AA:AA,"NRO",'2018'!F:F,A222,'2018'!D:D,B222)+SUMIFS('2018'!N:N,'2018'!AA:AA,"NRO",'2018'!F:F,A222,'2018'!D:D,B222)+SUMIFS('2018'!O:O,'2018'!AA:AA,"NRO",'2018'!F:F,A222,'2018'!E:E,B222)+SUMIFS('2018'!R:R,'2018'!AA:AA,"NRO",'2018'!F:F,A222,'2018'!E:E,B222), 0)</f>
        <v>0</v>
      </c>
      <c r="O222" s="7" t="n">
        <f aca="false">IFERROR(N222/M222, 0)</f>
        <v>0</v>
      </c>
      <c r="P222" s="0" t="n">
        <f aca="false">IFERROR(SUMIFS('2018'!$H:$H,'2018'!$C:$C,B222,'2018'!$F:$F,A222,'2018'!AA:AA,"CRO")+SUMIFS('2018'!$I:$I,'2018'!$D:$D,B222,'2018'!$F:$F,A222,'2018'!AA:AA,"CRO")+SUMIFS('2018'!$J:$J,'2018'!$E:$E,B222,'2018'!$F:$F,A222,'2018'!AA:AA,"CRO"), 0)</f>
        <v>0</v>
      </c>
      <c r="Q222" s="0" t="n">
        <f aca="false">IFERROR(SUMIFS('2018'!M:M,'2018'!AA:AA,"CRO",'2018'!F:F,A222,'2018'!C:C,B222)+SUMIFS('2018'!P:P,'2018'!AA:AA,"CRO",'2018'!F:F,A222,'2018'!C:C,B222)+SUMIFS('2018'!N:N,'2018'!AA:AA,"CRO",'2018'!F:F,A222,'2018'!D:D,B222)+SUMIFS('2018'!N:N,'2018'!AA:AA,"CRO",'2018'!F:F,A222,'2018'!D:D,B222)+SUMIFS('2018'!O:O,'2018'!AA:AA,"CRO",'2018'!F:F,A222,'2018'!E:E,B222)+SUMIFS('2018'!R:R,'2018'!AA:AA,"CRO",'2018'!F:F,A222,'2018'!E:E,B222), 0)</f>
        <v>0</v>
      </c>
      <c r="R222" s="7" t="n">
        <f aca="false">IFERROR(Q222/P222, 0)</f>
        <v>0</v>
      </c>
      <c r="S222" s="7" t="n">
        <f aca="false">SUM(V222,Y222,AB222)</f>
        <v>0</v>
      </c>
      <c r="T222" s="7" t="n">
        <f aca="false">SUM(W222,Z222,AC222)</f>
        <v>0</v>
      </c>
      <c r="U222" s="7" t="n">
        <f aca="false">IFERROR(T222/S222, 0)</f>
        <v>0</v>
      </c>
      <c r="V222" s="0" t="n">
        <f aca="false">SUMIFS('2017'!$H:$H,'2017'!$C:$C,B222,'2017'!$F:$F,A222,'2017'!AA:AA,"JRO",'2017'!P:P,"&lt;&gt;")+SUMIFS('2017'!$I:$I,'2017'!$D:$D,B222,'2017'!$F:$F,A222,'2017'!AA:AA,"JRO",'2017'!Q:Q,"&lt;&gt;")+SUMIFS('2017'!$J:$J,'2017'!$E:$E,B222,'2017'!$F:$F,A222,'2017'!AA:AA,"JRO",'2017'!R:R,"&lt;&gt;")</f>
        <v>0</v>
      </c>
      <c r="W222" s="0" t="n">
        <f aca="false">IFERROR(SUMIFS('2017'!M:M,'2017'!AA:AA,"JRO",'2017'!F:F,A222,'2017'!C:C,B222)+SUMIFS('2017'!P:P,'2017'!AA:AA,"JRO",'2017'!F:F,A222,'2017'!C:C,B222)+SUMIFS('2017'!N:N,'2017'!AA:AA,"JRO",'2017'!F:F,A222,'2017'!D:D,B222)+SUMIFS('2017'!N:N,'2017'!AA:AA,"JRO",'2017'!F:F,A222,'2017'!D:D,B222)+SUMIFS('2017'!O:O,'2017'!AA:AA,"JRO",'2017'!F:F,A222,'2017'!E:E,B222)+SUMIFS('2017'!R:R,'2017'!AA:AA,"JRO",'2017'!F:F,A222,'2017'!E:E,B222), 0)</f>
        <v>0</v>
      </c>
      <c r="X222" s="7" t="n">
        <f aca="false">IFERROR(W222/V222, 0)</f>
        <v>0</v>
      </c>
      <c r="Y222" s="0" t="n">
        <f aca="false">IFERROR(SUMIFS('2017'!$H:$H,'2017'!$C:$C,B222,'2017'!$F:$F,A222,'2017'!AA:AA,"NRO",'2017'!P:P,"&lt;&gt;")+SUMIFS('2017'!$I:$I,'2017'!$D:$D,B222,'2017'!$F:$F,A222,'2017'!AA:AA,"NRO",'2017'!Q:Q,"&lt;&gt;")+SUMIFS('2017'!$J:$J,'2017'!$E:$E,B222,'2017'!$F:$F,A222,'2017'!AA:AA,"NRO",'2017'!R:R,"&lt;&gt;"), 0)</f>
        <v>0</v>
      </c>
      <c r="Z222" s="0" t="n">
        <f aca="false">IFERROR(SUMIFS('2017'!M:M,'2017'!AA:AA,"NRO",'2017'!F:F,A222,'2017'!C:C,B222)+SUMIFS('2017'!P:P,'2017'!AA:AA,"NRO",'2017'!F:F,A222,'2017'!C:C,B222)+SUMIFS('2017'!N:N,'2017'!AA:AA,"NRO",'2017'!F:F,A222,'2017'!D:D,B222)+SUMIFS('2017'!N:N,'2017'!AA:AA,"NRO",'2017'!F:F,A222,'2017'!D:D,B222)+SUMIFS('2017'!O:O,'2017'!AA:AA,"NRO",'2017'!F:F,A222,'2017'!E:E,B222)+SUMIFS('2017'!R:R,'2017'!AA:AA,"NRO",'2017'!F:F,A222,'2017'!E:E,B222), 0)</f>
        <v>0</v>
      </c>
      <c r="AA222" s="7" t="n">
        <f aca="false">IFERROR(Z222/Y222, 0)</f>
        <v>0</v>
      </c>
      <c r="AB222" s="0" t="n">
        <f aca="false">IFERROR(SUMIFS('2017'!$H:$H,'2017'!$C:$C,B222,'2017'!$F:$F,A222,'2017'!AA:AA,"CRO",'2017'!P:P,"&lt;&gt;")+SUMIFS('2017'!$I:$I,'2017'!$D:$D,B222,'2017'!$F:$F,A222,'2017'!AA:AA,"CRO",'2017'!Q:Q,"&lt;&gt;")+SUMIFS('2017'!$J:$J,'2017'!$E:$E,B222,'2017'!$F:$F,A222,'2017'!AA:AA,"CRO",'2017'!R:R,"&lt;&gt;"), 0)</f>
        <v>0</v>
      </c>
      <c r="AC222" s="0" t="n">
        <f aca="false">IFERROR(SUMIFS('2017'!M:M,'2017'!AA:AA,"CRO",'2017'!F:F,A222,'2017'!C:C,B222)+SUMIFS('2017'!P:P,'2017'!AA:AA,"CRO",'2017'!F:F,A222,'2017'!C:C,B222)+SUMIFS('2017'!N:N,'2017'!AA:AA,"CRO",'2017'!F:F,A222,'2017'!D:D,B222)+SUMIFS('2017'!N:N,'2017'!AA:AA,"CRO",'2017'!F:F,A222,'2017'!D:D,B222)+SUMIFS('2017'!O:O,'2017'!AA:AA,"CRO",'2017'!F:F,A222,'2017'!E:E,B222)+SUMIFS('2017'!R:R,'2017'!AA:AA,"CRO",'2017'!F:F,A222,'2017'!E:E,B222), 0)</f>
        <v>0</v>
      </c>
      <c r="AD222" s="0" t="n">
        <f aca="false">IFERROR(AC222/AB222, 0)</f>
        <v>0</v>
      </c>
      <c r="AE222" s="0" t="n">
        <f aca="false">SUM(AH222,AK222,AN222)</f>
        <v>0</v>
      </c>
      <c r="AF222" s="0" t="n">
        <f aca="false">SUM(AI222,AL222,AO222)</f>
        <v>0</v>
      </c>
      <c r="AG222" s="7" t="n">
        <f aca="false">IFERROR(AF222/AE222, 0)</f>
        <v>0</v>
      </c>
      <c r="AH222" s="0" t="n">
        <f aca="false">IFERROR(SUMIFS('2016'!$G:$G,'2016'!F:F,A222,'2016'!C:C,B222,'2016'!D:D,"",'2016'!AA:AA,"JRO",'2016'!L:L,"&lt;&gt;"), 0)</f>
        <v>0</v>
      </c>
      <c r="AI222" s="0" t="n">
        <f aca="false">IFERROR(SUMIFS('2016'!L:L,'2016'!F:F,A222,'2016'!C:C,B222,'2016'!D:D,"",'2016'!AA:AA,"JRO"), 0)</f>
        <v>0</v>
      </c>
      <c r="AJ222" s="7" t="n">
        <f aca="false">IFERROR(AI222/AH222, 0)</f>
        <v>0</v>
      </c>
      <c r="AK222" s="0" t="n">
        <f aca="false">IFERROR(SUMIFS('2016'!$G:$G,'2016'!F:F,A222,'2016'!C:C,B222,'2016'!D:D,"",'2016'!AA:AA,"NRO",'2016'!L:L,"&lt;&gt;"), 0)</f>
        <v>0</v>
      </c>
      <c r="AL222" s="0" t="n">
        <f aca="false">IFERROR(SUMIFS('2016'!L:L,'2016'!F:F,A222,'2016'!C:C,B222,'2016'!D:D,"",'2016'!AA:AA,"NRO"), 0)</f>
        <v>0</v>
      </c>
      <c r="AM222" s="0" t="n">
        <f aca="false">IFERROR(AL222/AK222, 0)</f>
        <v>0</v>
      </c>
      <c r="AN222" s="0" t="n">
        <f aca="false">IFERROR(SUMIFS('2016'!$G:$G,'2016'!F:F,A222,'2016'!C:C,B222,'2016'!D:D,"",'2016'!AA:AA,"CRO",'2016'!L:L,"&lt;&gt;"), 0)</f>
        <v>0</v>
      </c>
      <c r="AO222" s="0" t="n">
        <f aca="false">IFERROR(SUMIFS('2016'!L:L,'2016'!F:F,A222,'2016'!C:C,B222,'2016'!D:D,"",'2016'!AA:AA,"CRO"), 0)</f>
        <v>0</v>
      </c>
      <c r="AP222" s="0" t="n">
        <f aca="false">IFERROR(AO222/AN222, 0)</f>
        <v>0</v>
      </c>
      <c r="AQ222" s="0" t="n">
        <f aca="false">SUM(AT222,AW222,AZ222)</f>
        <v>0</v>
      </c>
      <c r="AR222" s="0" t="n">
        <f aca="false">SUM(AU222,AX222,BA222)</f>
        <v>0</v>
      </c>
      <c r="AS222" s="7" t="n">
        <f aca="false">IFERROR(AR222/AQ222, 0)</f>
        <v>0</v>
      </c>
      <c r="AT222" s="0" t="n">
        <f aca="false">IFERROR(SUMIFS('2015'!$G:$G,'2015'!F:F,A222,'2015'!C:C,B222,'2015'!D:D,"",'2015'!AA:AA,"JRO",'2015'!L:L,"&lt;&gt;"), 0)</f>
        <v>0</v>
      </c>
      <c r="AU222" s="0" t="n">
        <f aca="false">IFERROR(SUMIFS('2015'!L:L,'2015'!F:F,A222,'2015'!C:C,B222,'2015'!D:D,"",'2015'!AA:AA,"JRO"), 0)</f>
        <v>0</v>
      </c>
      <c r="AV222" s="0" t="n">
        <f aca="false">IFERROR(AU222/AT222, 0)</f>
        <v>0</v>
      </c>
      <c r="AW222" s="0" t="n">
        <f aca="false">IFERROR(SUMIFS('2015'!$G:$G,'2015'!F:F,A222,'2015'!C:C,B222,'2015'!D:D,"",'2015'!AA:AA,"NRO",'2015'!L:L,"&lt;&gt;"), 0)</f>
        <v>0</v>
      </c>
      <c r="AX222" s="0" t="n">
        <f aca="false">IFERROR(SUMIFS('2015'!L:L,'2015'!F:F,A222,'2015'!C:C,B222,'2015'!D:D,"",'2015'!AA:AA,"NRO"), 0)</f>
        <v>0</v>
      </c>
      <c r="AY222" s="0" t="n">
        <f aca="false">IFERROR(AX222/AW222, 0)</f>
        <v>0</v>
      </c>
      <c r="AZ222" s="0" t="n">
        <f aca="false">IFERROR(SUMIFS('2015'!$G:$G,'2015'!F:F,A222,'2015'!C:C,B222,'2015'!D:D,"",'2015'!AA:AA,"CRO",'2015'!L:L,"&lt;&gt;"), 0)</f>
        <v>0</v>
      </c>
      <c r="BA222" s="0" t="n">
        <f aca="false">IFERROR(SUMIFS('2015'!L:L,'2015'!F:F,A222,'2015'!C:C,B222,'2015'!D:D,"",'2015'!AA:AA,"CRO"), 0)</f>
        <v>0</v>
      </c>
      <c r="BB222" s="0" t="n">
        <f aca="false">IFERROR(BA222/AZ222, 0)</f>
        <v>0</v>
      </c>
      <c r="BC222" s="0" t="n">
        <f aca="false">SUM(BF222,BI222)</f>
        <v>0</v>
      </c>
      <c r="BD222" s="0" t="n">
        <f aca="false">SUM(BG222,BJ222)</f>
        <v>0</v>
      </c>
      <c r="BE222" s="7" t="n">
        <f aca="false">IFERROR(BD222/BC222, 0)</f>
        <v>0</v>
      </c>
      <c r="BF222" s="0" t="n">
        <f aca="false">IFERROR(SUMIFS('2014'!$G:$G,'2014'!F:F,A222,'2014'!C:C,B222,'2014'!D:D,"",'2014'!AA:AA,"JRO",'2014'!L:L,"&lt;&gt;"), 0)</f>
        <v>0</v>
      </c>
      <c r="BG222" s="0" t="n">
        <f aca="false">IFERROR(SUMIFS('2014'!L:L,'2014'!F:F,A222,'2014'!C:C,B222,'2014'!D:D,"",'2014'!AA:AA,"JRO"), 0)</f>
        <v>0</v>
      </c>
      <c r="BH222" s="7" t="n">
        <f aca="false">IFERROR(BG222/BF222, 0)</f>
        <v>0</v>
      </c>
      <c r="BI222" s="0" t="n">
        <f aca="false">IFERROR(SUMIFS('2014'!$G:$G,'2014'!F:F,A222,'2014'!C:C,B222,'2014'!D:D,"",'2014'!AA:AA,"CRO",'2014'!L:L,"&lt;&gt;"), 0)</f>
        <v>0</v>
      </c>
      <c r="BJ222" s="0" t="n">
        <f aca="false">IFERROR(SUMIFS('2014'!L:L,'2014'!F:F,A222,'2014'!C:C,B222,'2014'!D:D,"",'2014'!AA:AA,"CRO"), 0)</f>
        <v>0</v>
      </c>
      <c r="BK222" s="0" t="n">
        <f aca="false">IFERROR(BJ222/BI222, 0)</f>
        <v>0</v>
      </c>
      <c r="BL222" s="0" t="n">
        <f aca="false">IFERROR(SUMIFS('2013'!$G:$G,'2013'!F:F,A222,'2013'!C:C,B222,'2013'!D:D,"",'2013'!AA:AA,"JRO",'2013'!L:L,"&lt;&gt;"), 0)</f>
        <v>0</v>
      </c>
      <c r="BM222" s="0" t="n">
        <f aca="false">IFERROR(SUMIFS('2013'!L:L,'2013'!F:F,A222,'2013'!C:C,B222,'2013'!D:D,"",'2013'!AA:AA,"JRO"), 0)</f>
        <v>0</v>
      </c>
      <c r="BN222" s="0" t="n">
        <f aca="false">IFERROR(BM222/BL222, 0)</f>
        <v>0</v>
      </c>
      <c r="BO222" s="0" t="n">
        <f aca="false">IFERROR(SUMIFS('2012'!$G:$G,'2012'!F:F,A222,'2012'!C:C,B222,'2012'!D:D,"",'2012'!AA:AA,"JRO",'2012'!L:L,"&lt;&gt;"), 0)</f>
        <v>0</v>
      </c>
      <c r="BP222" s="0" t="n">
        <f aca="false">IFERROR(SUMIFS('2012'!L:L,'2012'!F:F,A222,'2012'!C:C,B222,'2012'!D:D,"",'2012'!AA:AA,"JRO"), 0)</f>
        <v>0</v>
      </c>
      <c r="BQ222" s="0" t="n">
        <f aca="false">IFERROR(BP222/BO222, 0)</f>
        <v>0</v>
      </c>
      <c r="BR222" s="0" t="n">
        <f aca="false">IFERROR(SUMIFS('2011'!$G:$G,'2011'!F:F,A222,'2011'!C:C,B222,'2011'!D:D,"",'2011'!AA:AA,"JRO",'2011'!L:L,"&lt;&gt;"), 0)</f>
        <v>0</v>
      </c>
      <c r="BS222" s="0" t="n">
        <f aca="false">IFERROR(SUMIFS('2011'!L:L,'2011'!F:F,A222,'2011'!C:C,B222,'2011'!D:D,"",'2011'!AA:AA,"JRO"), 0)</f>
        <v>0</v>
      </c>
      <c r="BT222" s="7" t="n">
        <f aca="false">IFERROR(BS222/BR222, 0)</f>
        <v>0</v>
      </c>
      <c r="BU222" s="0" t="n">
        <f aca="false">IFERROR(SUMIFS('2010'!$G:$G,'2010'!F:F,A222,'2010'!C:C,B222,'2010'!D:D,"",'2010'!AA:AA,"JRO",'2010'!L:L,"&lt;&gt;"), 0)</f>
        <v>0</v>
      </c>
      <c r="BV222" s="0" t="n">
        <f aca="false">IFERROR(SUMIFS('2010'!L:L,'2010'!F:F,A222,'2010'!C:C,B222,'2010'!D:D,"",'2010'!AA:AA,"JRO"), 0)</f>
        <v>0</v>
      </c>
      <c r="BW222" s="7" t="n">
        <f aca="false">IFERROR(BV222/BU222, 0)</f>
        <v>0</v>
      </c>
      <c r="BX222" s="0" t="n">
        <f aca="false">IFERROR(SUMIFS('2009'!$G:$G,'2009'!F:F,A222,'2009'!C:C,B222,'2009'!D:D,"",'2009'!AA:AA,"JRO",'2009'!L:L,"&lt;&gt;"), 0)</f>
        <v>0</v>
      </c>
      <c r="BY222" s="0" t="n">
        <f aca="false">IFERROR(SUMIFS('2009'!L:L,'2009'!F:F,A222,'2009'!C:C,B222,'2009'!D:D,"",'2009'!AA:AA,"JRO"), 0)</f>
        <v>0</v>
      </c>
      <c r="BZ222" s="7" t="n">
        <f aca="false">IFERROR(BY222/BX222, 0)</f>
        <v>0</v>
      </c>
    </row>
    <row r="223" customFormat="false" ht="15" hidden="false" customHeight="false" outlineLevel="0" collapsed="false">
      <c r="A223" s="0" t="s">
        <v>102</v>
      </c>
      <c r="B223" s="13" t="s">
        <v>82</v>
      </c>
      <c r="C223" s="56" t="n">
        <f aca="false">IFERROR(AVERAGEIFS(I223:BZ223,I$2:BZ$2,"JRO escorts per deportee",I223:BZ223,"&lt;&gt;0"), 0)</f>
        <v>0</v>
      </c>
      <c r="D223" s="13" t="n">
        <f aca="false">IFERROR(AVERAGEIFS(I223:BZ223,I$2:BZ$2,"NRO escorts per deportee",I223:BZ223,"&lt;&gt;0"), 0)</f>
        <v>0</v>
      </c>
      <c r="E223" s="13" t="n">
        <f aca="false">IFERROR(AVERAGEIFS(I223:BZ223,I$2:BZ$2,"CRO escorts per deportee",I223:BZ223,"&lt;&gt;0"), 0)</f>
        <v>0</v>
      </c>
      <c r="G223" s="0" t="n">
        <f aca="false">SUM(J223,M223,P223)</f>
        <v>0</v>
      </c>
      <c r="H223" s="0" t="n">
        <f aca="false">SUM(K223,N223,Q223)</f>
        <v>0</v>
      </c>
      <c r="I223" s="7" t="n">
        <f aca="false">IFERROR(H223/G223, 0)</f>
        <v>0</v>
      </c>
      <c r="J223" s="0" t="n">
        <f aca="false">IFERROR(SUMIFS('2018'!$H:$H,'2018'!$C:$C,B223,'2018'!$F:$F,A223,'2018'!AA:AA,"JRO",'2018'!P:P,"&lt;&gt;")+SUMIFS('2018'!$I:$I,'2018'!$D:$D,B223,'2018'!$F:$F,A223,'2018'!AA:AA,"JRO",'2018'!Q:Q,"&lt;&gt;")+SUMIFS('2018'!$J:$J,'2018'!$E:$E,B223,'2018'!$F:$F,A223,'2018'!AA:AA,"JRO",'2018'!R:R,"&lt;&gt;"), 0)</f>
        <v>0</v>
      </c>
      <c r="K223" s="0" t="n">
        <f aca="false">IFERROR(SUMIFS('2018'!M:M,'2018'!AA:AA,"JRO",'2018'!F:F,A223,'2018'!C:C,B223)+SUMIFS('2018'!P:P,'2018'!AA:AA,"JRO",'2018'!F:F,A223,'2018'!C:C,B223)+SUMIFS('2018'!N:N,'2018'!AA:AA,"JRO",'2018'!F:F,A223,'2018'!D:D,B223)+SUMIFS('2018'!N:N,'2018'!AA:AA,"JRO",'2018'!F:F,A223,'2018'!D:D,B223)+SUMIFS('2018'!O:O,'2018'!AA:AA,"JRO",'2018'!F:F,A223,'2018'!E:E,B223)+SUMIFS('2018'!R:R,'2018'!AA:AA,"JRO",'2018'!F:F,A223,'2018'!E:E,B223), 0)</f>
        <v>0</v>
      </c>
      <c r="L223" s="7" t="n">
        <f aca="false">IFERROR(K223/J223, 0)</f>
        <v>0</v>
      </c>
      <c r="M223" s="0" t="n">
        <f aca="false">IFERROR(SUMIFS('2018'!$H:$H,'2018'!$C:$C,B223,'2018'!$F:$F,A223,'2018'!AA:AA,"NRO",'2018'!P:P,"&lt;&gt;")+SUMIFS('2018'!$I:$I,'2018'!$D:$D,B223,'2018'!$F:$F,A223,'2018'!AA:AA,"NRO",'2018'!Q:Q,"&lt;&gt;")+SUMIFS('2018'!$J:$J,'2018'!$E:$E,B223,'2018'!$F:$F,A223,'2018'!AA:AA,"NRO",'2018'!R:R,"&lt;&gt;"), 0)</f>
        <v>0</v>
      </c>
      <c r="N223" s="0" t="n">
        <f aca="false">IFERROR(SUMIFS('2018'!M:M,'2018'!AA:AA,"NRO",'2018'!F:F,A223,'2018'!C:C,B223)+SUMIFS('2018'!P:P,'2018'!AA:AA,"NRO",'2018'!F:F,A223,'2018'!C:C,B223)+SUMIFS('2018'!N:N,'2018'!AA:AA,"NRO",'2018'!F:F,A223,'2018'!D:D,B223)+SUMIFS('2018'!N:N,'2018'!AA:AA,"NRO",'2018'!F:F,A223,'2018'!D:D,B223)+SUMIFS('2018'!O:O,'2018'!AA:AA,"NRO",'2018'!F:F,A223,'2018'!E:E,B223)+SUMIFS('2018'!R:R,'2018'!AA:AA,"NRO",'2018'!F:F,A223,'2018'!E:E,B223), 0)</f>
        <v>0</v>
      </c>
      <c r="O223" s="7" t="n">
        <f aca="false">IFERROR(N223/M223, 0)</f>
        <v>0</v>
      </c>
      <c r="P223" s="0" t="n">
        <f aca="false">IFERROR(SUMIFS('2018'!$H:$H,'2018'!$C:$C,B223,'2018'!$F:$F,A223,'2018'!AA:AA,"CRO")+SUMIFS('2018'!$I:$I,'2018'!$D:$D,B223,'2018'!$F:$F,A223,'2018'!AA:AA,"CRO")+SUMIFS('2018'!$J:$J,'2018'!$E:$E,B223,'2018'!$F:$F,A223,'2018'!AA:AA,"CRO"), 0)</f>
        <v>0</v>
      </c>
      <c r="Q223" s="0" t="n">
        <f aca="false">IFERROR(SUMIFS('2018'!M:M,'2018'!AA:AA,"CRO",'2018'!F:F,A223,'2018'!C:C,B223)+SUMIFS('2018'!P:P,'2018'!AA:AA,"CRO",'2018'!F:F,A223,'2018'!C:C,B223)+SUMIFS('2018'!N:N,'2018'!AA:AA,"CRO",'2018'!F:F,A223,'2018'!D:D,B223)+SUMIFS('2018'!N:N,'2018'!AA:AA,"CRO",'2018'!F:F,A223,'2018'!D:D,B223)+SUMIFS('2018'!O:O,'2018'!AA:AA,"CRO",'2018'!F:F,A223,'2018'!E:E,B223)+SUMIFS('2018'!R:R,'2018'!AA:AA,"CRO",'2018'!F:F,A223,'2018'!E:E,B223), 0)</f>
        <v>0</v>
      </c>
      <c r="R223" s="7" t="n">
        <f aca="false">IFERROR(Q223/P223, 0)</f>
        <v>0</v>
      </c>
      <c r="S223" s="7" t="n">
        <f aca="false">SUM(V223,Y223,AB223)</f>
        <v>0</v>
      </c>
      <c r="T223" s="7" t="n">
        <f aca="false">SUM(W223,Z223,AC223)</f>
        <v>0</v>
      </c>
      <c r="U223" s="7" t="n">
        <f aca="false">IFERROR(T223/S223, 0)</f>
        <v>0</v>
      </c>
      <c r="V223" s="0" t="n">
        <f aca="false">SUMIFS('2017'!$H:$H,'2017'!$C:$C,B223,'2017'!$F:$F,A223,'2017'!AA:AA,"JRO",'2017'!P:P,"&lt;&gt;")+SUMIFS('2017'!$I:$I,'2017'!$D:$D,B223,'2017'!$F:$F,A223,'2017'!AA:AA,"JRO",'2017'!Q:Q,"&lt;&gt;")+SUMIFS('2017'!$J:$J,'2017'!$E:$E,B223,'2017'!$F:$F,A223,'2017'!AA:AA,"JRO",'2017'!R:R,"&lt;&gt;")</f>
        <v>0</v>
      </c>
      <c r="W223" s="0" t="n">
        <f aca="false">IFERROR(SUMIFS('2017'!M:M,'2017'!AA:AA,"JRO",'2017'!F:F,A223,'2017'!C:C,B223)+SUMIFS('2017'!P:P,'2017'!AA:AA,"JRO",'2017'!F:F,A223,'2017'!C:C,B223)+SUMIFS('2017'!N:N,'2017'!AA:AA,"JRO",'2017'!F:F,A223,'2017'!D:D,B223)+SUMIFS('2017'!N:N,'2017'!AA:AA,"JRO",'2017'!F:F,A223,'2017'!D:D,B223)+SUMIFS('2017'!O:O,'2017'!AA:AA,"JRO",'2017'!F:F,A223,'2017'!E:E,B223)+SUMIFS('2017'!R:R,'2017'!AA:AA,"JRO",'2017'!F:F,A223,'2017'!E:E,B223), 0)</f>
        <v>0</v>
      </c>
      <c r="X223" s="7" t="n">
        <f aca="false">IFERROR(W223/V223, 0)</f>
        <v>0</v>
      </c>
      <c r="Y223" s="0" t="n">
        <f aca="false">IFERROR(SUMIFS('2017'!$H:$H,'2017'!$C:$C,B223,'2017'!$F:$F,A223,'2017'!AA:AA,"NRO",'2017'!P:P,"&lt;&gt;")+SUMIFS('2017'!$I:$I,'2017'!$D:$D,B223,'2017'!$F:$F,A223,'2017'!AA:AA,"NRO",'2017'!Q:Q,"&lt;&gt;")+SUMIFS('2017'!$J:$J,'2017'!$E:$E,B223,'2017'!$F:$F,A223,'2017'!AA:AA,"NRO",'2017'!R:R,"&lt;&gt;"), 0)</f>
        <v>0</v>
      </c>
      <c r="Z223" s="0" t="n">
        <f aca="false">IFERROR(SUMIFS('2017'!M:M,'2017'!AA:AA,"NRO",'2017'!F:F,A223,'2017'!C:C,B223)+SUMIFS('2017'!P:P,'2017'!AA:AA,"NRO",'2017'!F:F,A223,'2017'!C:C,B223)+SUMIFS('2017'!N:N,'2017'!AA:AA,"NRO",'2017'!F:F,A223,'2017'!D:D,B223)+SUMIFS('2017'!N:N,'2017'!AA:AA,"NRO",'2017'!F:F,A223,'2017'!D:D,B223)+SUMIFS('2017'!O:O,'2017'!AA:AA,"NRO",'2017'!F:F,A223,'2017'!E:E,B223)+SUMIFS('2017'!R:R,'2017'!AA:AA,"NRO",'2017'!F:F,A223,'2017'!E:E,B223), 0)</f>
        <v>0</v>
      </c>
      <c r="AA223" s="7" t="n">
        <f aca="false">IFERROR(Z223/Y223, 0)</f>
        <v>0</v>
      </c>
      <c r="AB223" s="0" t="n">
        <f aca="false">IFERROR(SUMIFS('2017'!$H:$H,'2017'!$C:$C,B223,'2017'!$F:$F,A223,'2017'!AA:AA,"CRO",'2017'!P:P,"&lt;&gt;")+SUMIFS('2017'!$I:$I,'2017'!$D:$D,B223,'2017'!$F:$F,A223,'2017'!AA:AA,"CRO",'2017'!Q:Q,"&lt;&gt;")+SUMIFS('2017'!$J:$J,'2017'!$E:$E,B223,'2017'!$F:$F,A223,'2017'!AA:AA,"CRO",'2017'!R:R,"&lt;&gt;"), 0)</f>
        <v>0</v>
      </c>
      <c r="AC223" s="0" t="n">
        <f aca="false">IFERROR(SUMIFS('2017'!M:M,'2017'!AA:AA,"CRO",'2017'!F:F,A223,'2017'!C:C,B223)+SUMIFS('2017'!P:P,'2017'!AA:AA,"CRO",'2017'!F:F,A223,'2017'!C:C,B223)+SUMIFS('2017'!N:N,'2017'!AA:AA,"CRO",'2017'!F:F,A223,'2017'!D:D,B223)+SUMIFS('2017'!N:N,'2017'!AA:AA,"CRO",'2017'!F:F,A223,'2017'!D:D,B223)+SUMIFS('2017'!O:O,'2017'!AA:AA,"CRO",'2017'!F:F,A223,'2017'!E:E,B223)+SUMIFS('2017'!R:R,'2017'!AA:AA,"CRO",'2017'!F:F,A223,'2017'!E:E,B223), 0)</f>
        <v>0</v>
      </c>
      <c r="AD223" s="0" t="n">
        <f aca="false">IFERROR(AC223/AB223, 0)</f>
        <v>0</v>
      </c>
      <c r="AE223" s="0" t="n">
        <f aca="false">SUM(AH223,AK223,AN223)</f>
        <v>0</v>
      </c>
      <c r="AF223" s="0" t="n">
        <f aca="false">SUM(AI223,AL223,AO223)</f>
        <v>0</v>
      </c>
      <c r="AG223" s="7" t="n">
        <f aca="false">IFERROR(AF223/AE223, 0)</f>
        <v>0</v>
      </c>
      <c r="AH223" s="0" t="n">
        <f aca="false">IFERROR(SUMIFS('2016'!$G:$G,'2016'!F:F,A223,'2016'!C:C,B223,'2016'!D:D,"",'2016'!AA:AA,"JRO",'2016'!L:L,"&lt;&gt;"), 0)</f>
        <v>0</v>
      </c>
      <c r="AI223" s="0" t="n">
        <f aca="false">IFERROR(SUMIFS('2016'!L:L,'2016'!F:F,A223,'2016'!C:C,B223,'2016'!D:D,"",'2016'!AA:AA,"JRO"), 0)</f>
        <v>0</v>
      </c>
      <c r="AJ223" s="7" t="n">
        <f aca="false">IFERROR(AI223/AH223, 0)</f>
        <v>0</v>
      </c>
      <c r="AK223" s="0" t="n">
        <f aca="false">IFERROR(SUMIFS('2016'!$G:$G,'2016'!F:F,A223,'2016'!C:C,B223,'2016'!D:D,"",'2016'!AA:AA,"NRO",'2016'!L:L,"&lt;&gt;"), 0)</f>
        <v>0</v>
      </c>
      <c r="AL223" s="0" t="n">
        <f aca="false">IFERROR(SUMIFS('2016'!L:L,'2016'!F:F,A223,'2016'!C:C,B223,'2016'!D:D,"",'2016'!AA:AA,"NRO"), 0)</f>
        <v>0</v>
      </c>
      <c r="AM223" s="0" t="n">
        <f aca="false">IFERROR(AL223/AK223, 0)</f>
        <v>0</v>
      </c>
      <c r="AN223" s="0" t="n">
        <f aca="false">IFERROR(SUMIFS('2016'!$G:$G,'2016'!F:F,A223,'2016'!C:C,B223,'2016'!D:D,"",'2016'!AA:AA,"CRO",'2016'!L:L,"&lt;&gt;"), 0)</f>
        <v>0</v>
      </c>
      <c r="AO223" s="0" t="n">
        <f aca="false">IFERROR(SUMIFS('2016'!L:L,'2016'!F:F,A223,'2016'!C:C,B223,'2016'!D:D,"",'2016'!AA:AA,"CRO"), 0)</f>
        <v>0</v>
      </c>
      <c r="AP223" s="0" t="n">
        <f aca="false">IFERROR(AO223/AN223, 0)</f>
        <v>0</v>
      </c>
      <c r="AQ223" s="0" t="n">
        <f aca="false">SUM(AT223,AW223,AZ223)</f>
        <v>0</v>
      </c>
      <c r="AR223" s="0" t="n">
        <f aca="false">SUM(AU223,AX223,BA223)</f>
        <v>0</v>
      </c>
      <c r="AS223" s="7" t="n">
        <f aca="false">IFERROR(AR223/AQ223, 0)</f>
        <v>0</v>
      </c>
      <c r="AT223" s="0" t="n">
        <f aca="false">IFERROR(SUMIFS('2015'!$G:$G,'2015'!F:F,A223,'2015'!C:C,B223,'2015'!D:D,"",'2015'!AA:AA,"JRO",'2015'!L:L,"&lt;&gt;"), 0)</f>
        <v>0</v>
      </c>
      <c r="AU223" s="0" t="n">
        <f aca="false">IFERROR(SUMIFS('2015'!L:L,'2015'!F:F,A223,'2015'!C:C,B223,'2015'!D:D,"",'2015'!AA:AA,"JRO"), 0)</f>
        <v>0</v>
      </c>
      <c r="AV223" s="0" t="n">
        <f aca="false">IFERROR(AU223/AT223, 0)</f>
        <v>0</v>
      </c>
      <c r="AW223" s="0" t="n">
        <f aca="false">IFERROR(SUMIFS('2015'!$G:$G,'2015'!F:F,A223,'2015'!C:C,B223,'2015'!D:D,"",'2015'!AA:AA,"NRO",'2015'!L:L,"&lt;&gt;"), 0)</f>
        <v>0</v>
      </c>
      <c r="AX223" s="0" t="n">
        <f aca="false">IFERROR(SUMIFS('2015'!L:L,'2015'!F:F,A223,'2015'!C:C,B223,'2015'!D:D,"",'2015'!AA:AA,"NRO"), 0)</f>
        <v>0</v>
      </c>
      <c r="AY223" s="0" t="n">
        <f aca="false">IFERROR(AX223/AW223, 0)</f>
        <v>0</v>
      </c>
      <c r="AZ223" s="0" t="n">
        <f aca="false">IFERROR(SUMIFS('2015'!$G:$G,'2015'!F:F,A223,'2015'!C:C,B223,'2015'!D:D,"",'2015'!AA:AA,"CRO",'2015'!L:L,"&lt;&gt;"), 0)</f>
        <v>0</v>
      </c>
      <c r="BA223" s="0" t="n">
        <f aca="false">IFERROR(SUMIFS('2015'!L:L,'2015'!F:F,A223,'2015'!C:C,B223,'2015'!D:D,"",'2015'!AA:AA,"CRO"), 0)</f>
        <v>0</v>
      </c>
      <c r="BB223" s="0" t="n">
        <f aca="false">IFERROR(BA223/AZ223, 0)</f>
        <v>0</v>
      </c>
      <c r="BC223" s="0" t="n">
        <f aca="false">SUM(BF223,BI223)</f>
        <v>0</v>
      </c>
      <c r="BD223" s="0" t="n">
        <f aca="false">SUM(BG223,BJ223)</f>
        <v>0</v>
      </c>
      <c r="BE223" s="7" t="n">
        <f aca="false">IFERROR(BD223/BC223, 0)</f>
        <v>0</v>
      </c>
      <c r="BF223" s="0" t="n">
        <f aca="false">IFERROR(SUMIFS('2014'!$G:$G,'2014'!F:F,A223,'2014'!C:C,B223,'2014'!D:D,"",'2014'!AA:AA,"JRO",'2014'!L:L,"&lt;&gt;"), 0)</f>
        <v>0</v>
      </c>
      <c r="BG223" s="0" t="n">
        <f aca="false">IFERROR(SUMIFS('2014'!L:L,'2014'!F:F,A223,'2014'!C:C,B223,'2014'!D:D,"",'2014'!AA:AA,"JRO"), 0)</f>
        <v>0</v>
      </c>
      <c r="BH223" s="7" t="n">
        <f aca="false">IFERROR(BG223/BF223, 0)</f>
        <v>0</v>
      </c>
      <c r="BI223" s="0" t="n">
        <f aca="false">IFERROR(SUMIFS('2014'!$G:$G,'2014'!F:F,A223,'2014'!C:C,B223,'2014'!D:D,"",'2014'!AA:AA,"CRO",'2014'!L:L,"&lt;&gt;"), 0)</f>
        <v>0</v>
      </c>
      <c r="BJ223" s="0" t="n">
        <f aca="false">IFERROR(SUMIFS('2014'!L:L,'2014'!F:F,A223,'2014'!C:C,B223,'2014'!D:D,"",'2014'!AA:AA,"CRO"), 0)</f>
        <v>0</v>
      </c>
      <c r="BK223" s="0" t="n">
        <f aca="false">IFERROR(BJ223/BI223, 0)</f>
        <v>0</v>
      </c>
      <c r="BL223" s="0" t="n">
        <f aca="false">IFERROR(SUMIFS('2013'!$G:$G,'2013'!F:F,A223,'2013'!C:C,B223,'2013'!D:D,"",'2013'!AA:AA,"JRO",'2013'!L:L,"&lt;&gt;"), 0)</f>
        <v>0</v>
      </c>
      <c r="BM223" s="0" t="n">
        <f aca="false">IFERROR(SUMIFS('2013'!L:L,'2013'!F:F,A223,'2013'!C:C,B223,'2013'!D:D,"",'2013'!AA:AA,"JRO"), 0)</f>
        <v>0</v>
      </c>
      <c r="BN223" s="0" t="n">
        <f aca="false">IFERROR(BM223/BL223, 0)</f>
        <v>0</v>
      </c>
      <c r="BO223" s="0" t="n">
        <f aca="false">IFERROR(SUMIFS('2012'!$G:$G,'2012'!F:F,A223,'2012'!C:C,B223,'2012'!D:D,"",'2012'!AA:AA,"JRO",'2012'!L:L,"&lt;&gt;"), 0)</f>
        <v>0</v>
      </c>
      <c r="BP223" s="0" t="n">
        <f aca="false">IFERROR(SUMIFS('2012'!L:L,'2012'!F:F,A223,'2012'!C:C,B223,'2012'!D:D,"",'2012'!AA:AA,"JRO"), 0)</f>
        <v>0</v>
      </c>
      <c r="BQ223" s="0" t="n">
        <f aca="false">IFERROR(BP223/BO223, 0)</f>
        <v>0</v>
      </c>
      <c r="BR223" s="0" t="n">
        <f aca="false">IFERROR(SUMIFS('2011'!$G:$G,'2011'!F:F,A223,'2011'!C:C,B223,'2011'!D:D,"",'2011'!AA:AA,"JRO",'2011'!L:L,"&lt;&gt;"), 0)</f>
        <v>0</v>
      </c>
      <c r="BS223" s="0" t="n">
        <f aca="false">IFERROR(SUMIFS('2011'!L:L,'2011'!F:F,A223,'2011'!C:C,B223,'2011'!D:D,"",'2011'!AA:AA,"JRO"), 0)</f>
        <v>0</v>
      </c>
      <c r="BT223" s="7" t="n">
        <f aca="false">IFERROR(BS223/BR223, 0)</f>
        <v>0</v>
      </c>
      <c r="BU223" s="0" t="n">
        <f aca="false">IFERROR(SUMIFS('2010'!$G:$G,'2010'!F:F,A223,'2010'!C:C,B223,'2010'!D:D,"",'2010'!AA:AA,"JRO",'2010'!L:L,"&lt;&gt;"), 0)</f>
        <v>0</v>
      </c>
      <c r="BV223" s="0" t="n">
        <f aca="false">IFERROR(SUMIFS('2010'!L:L,'2010'!F:F,A223,'2010'!C:C,B223,'2010'!D:D,"",'2010'!AA:AA,"JRO"), 0)</f>
        <v>0</v>
      </c>
      <c r="BW223" s="7" t="n">
        <f aca="false">IFERROR(BV223/BU223, 0)</f>
        <v>0</v>
      </c>
      <c r="BX223" s="0" t="n">
        <f aca="false">IFERROR(SUMIFS('2009'!$G:$G,'2009'!F:F,A223,'2009'!C:C,B223,'2009'!D:D,"",'2009'!AA:AA,"JRO",'2009'!L:L,"&lt;&gt;"), 0)</f>
        <v>0</v>
      </c>
      <c r="BY223" s="0" t="n">
        <f aca="false">IFERROR(SUMIFS('2009'!L:L,'2009'!F:F,A223,'2009'!C:C,B223,'2009'!D:D,"",'2009'!AA:AA,"JRO"), 0)</f>
        <v>0</v>
      </c>
      <c r="BZ223" s="7" t="n">
        <f aca="false">IFERROR(BY223/BX223, 0)</f>
        <v>0</v>
      </c>
    </row>
    <row r="224" customFormat="false" ht="15" hidden="false" customHeight="false" outlineLevel="0" collapsed="false">
      <c r="A224" s="0" t="s">
        <v>102</v>
      </c>
      <c r="B224" s="16" t="s">
        <v>85</v>
      </c>
      <c r="C224" s="56" t="n">
        <f aca="false">IFERROR(AVERAGEIFS(I224:BZ224,I$2:BZ$2,"JRO escorts per deportee",I224:BZ224,"&lt;&gt;0"), 0)</f>
        <v>0</v>
      </c>
      <c r="D224" s="13" t="n">
        <f aca="false">IFERROR(AVERAGEIFS(I224:BZ224,I$2:BZ$2,"NRO escorts per deportee",I224:BZ224,"&lt;&gt;0"), 0)</f>
        <v>0</v>
      </c>
      <c r="E224" s="13" t="n">
        <f aca="false">IFERROR(AVERAGEIFS(I224:BZ224,I$2:BZ$2,"CRO escorts per deportee",I224:BZ224,"&lt;&gt;0"), 0)</f>
        <v>0</v>
      </c>
      <c r="G224" s="0" t="n">
        <f aca="false">SUM(J224,M224,P224)</f>
        <v>0</v>
      </c>
      <c r="H224" s="0" t="n">
        <f aca="false">SUM(K224,N224,Q224)</f>
        <v>0</v>
      </c>
      <c r="I224" s="7" t="n">
        <f aca="false">IFERROR(H224/G224, 0)</f>
        <v>0</v>
      </c>
      <c r="J224" s="0" t="n">
        <f aca="false">IFERROR(SUMIFS('2018'!$H:$H,'2018'!$C:$C,B224,'2018'!$F:$F,A224,'2018'!AA:AA,"JRO",'2018'!P:P,"&lt;&gt;")+SUMIFS('2018'!$I:$I,'2018'!$D:$D,B224,'2018'!$F:$F,A224,'2018'!AA:AA,"JRO",'2018'!Q:Q,"&lt;&gt;")+SUMIFS('2018'!$J:$J,'2018'!$E:$E,B224,'2018'!$F:$F,A224,'2018'!AA:AA,"JRO",'2018'!R:R,"&lt;&gt;"), 0)</f>
        <v>0</v>
      </c>
      <c r="K224" s="0" t="n">
        <f aca="false">IFERROR(SUMIFS('2018'!M:M,'2018'!AA:AA,"JRO",'2018'!F:F,A224,'2018'!C:C,B224)+SUMIFS('2018'!P:P,'2018'!AA:AA,"JRO",'2018'!F:F,A224,'2018'!C:C,B224)+SUMIFS('2018'!N:N,'2018'!AA:AA,"JRO",'2018'!F:F,A224,'2018'!D:D,B224)+SUMIFS('2018'!N:N,'2018'!AA:AA,"JRO",'2018'!F:F,A224,'2018'!D:D,B224)+SUMIFS('2018'!O:O,'2018'!AA:AA,"JRO",'2018'!F:F,A224,'2018'!E:E,B224)+SUMIFS('2018'!R:R,'2018'!AA:AA,"JRO",'2018'!F:F,A224,'2018'!E:E,B224), 0)</f>
        <v>0</v>
      </c>
      <c r="L224" s="7" t="n">
        <f aca="false">IFERROR(K224/J224, 0)</f>
        <v>0</v>
      </c>
      <c r="M224" s="0" t="n">
        <f aca="false">IFERROR(SUMIFS('2018'!$H:$H,'2018'!$C:$C,B224,'2018'!$F:$F,A224,'2018'!AA:AA,"NRO",'2018'!P:P,"&lt;&gt;")+SUMIFS('2018'!$I:$I,'2018'!$D:$D,B224,'2018'!$F:$F,A224,'2018'!AA:AA,"NRO",'2018'!Q:Q,"&lt;&gt;")+SUMIFS('2018'!$J:$J,'2018'!$E:$E,B224,'2018'!$F:$F,A224,'2018'!AA:AA,"NRO",'2018'!R:R,"&lt;&gt;"), 0)</f>
        <v>0</v>
      </c>
      <c r="N224" s="0" t="n">
        <f aca="false">IFERROR(SUMIFS('2018'!M:M,'2018'!AA:AA,"NRO",'2018'!F:F,A224,'2018'!C:C,B224)+SUMIFS('2018'!P:P,'2018'!AA:AA,"NRO",'2018'!F:F,A224,'2018'!C:C,B224)+SUMIFS('2018'!N:N,'2018'!AA:AA,"NRO",'2018'!F:F,A224,'2018'!D:D,B224)+SUMIFS('2018'!N:N,'2018'!AA:AA,"NRO",'2018'!F:F,A224,'2018'!D:D,B224)+SUMIFS('2018'!O:O,'2018'!AA:AA,"NRO",'2018'!F:F,A224,'2018'!E:E,B224)+SUMIFS('2018'!R:R,'2018'!AA:AA,"NRO",'2018'!F:F,A224,'2018'!E:E,B224), 0)</f>
        <v>0</v>
      </c>
      <c r="O224" s="7" t="n">
        <f aca="false">IFERROR(N224/M224, 0)</f>
        <v>0</v>
      </c>
      <c r="P224" s="0" t="n">
        <f aca="false">IFERROR(SUMIFS('2018'!$H:$H,'2018'!$C:$C,B224,'2018'!$F:$F,A224,'2018'!AA:AA,"CRO")+SUMIFS('2018'!$I:$I,'2018'!$D:$D,B224,'2018'!$F:$F,A224,'2018'!AA:AA,"CRO")+SUMIFS('2018'!$J:$J,'2018'!$E:$E,B224,'2018'!$F:$F,A224,'2018'!AA:AA,"CRO"), 0)</f>
        <v>0</v>
      </c>
      <c r="Q224" s="0" t="n">
        <f aca="false">IFERROR(SUMIFS('2018'!M:M,'2018'!AA:AA,"CRO",'2018'!F:F,A224,'2018'!C:C,B224)+SUMIFS('2018'!P:P,'2018'!AA:AA,"CRO",'2018'!F:F,A224,'2018'!C:C,B224)+SUMIFS('2018'!N:N,'2018'!AA:AA,"CRO",'2018'!F:F,A224,'2018'!D:D,B224)+SUMIFS('2018'!N:N,'2018'!AA:AA,"CRO",'2018'!F:F,A224,'2018'!D:D,B224)+SUMIFS('2018'!O:O,'2018'!AA:AA,"CRO",'2018'!F:F,A224,'2018'!E:E,B224)+SUMIFS('2018'!R:R,'2018'!AA:AA,"CRO",'2018'!F:F,A224,'2018'!E:E,B224), 0)</f>
        <v>0</v>
      </c>
      <c r="R224" s="7" t="n">
        <f aca="false">IFERROR(Q224/P224, 0)</f>
        <v>0</v>
      </c>
      <c r="S224" s="7" t="n">
        <f aca="false">SUM(V224,Y224,AB224)</f>
        <v>0</v>
      </c>
      <c r="T224" s="7" t="n">
        <f aca="false">SUM(W224,Z224,AC224)</f>
        <v>0</v>
      </c>
      <c r="U224" s="7" t="n">
        <f aca="false">IFERROR(T224/S224, 0)</f>
        <v>0</v>
      </c>
      <c r="V224" s="0" t="n">
        <f aca="false">SUMIFS('2017'!$H:$H,'2017'!$C:$C,B224,'2017'!$F:$F,A224,'2017'!AA:AA,"JRO",'2017'!P:P,"&lt;&gt;")+SUMIFS('2017'!$I:$I,'2017'!$D:$D,B224,'2017'!$F:$F,A224,'2017'!AA:AA,"JRO",'2017'!Q:Q,"&lt;&gt;")+SUMIFS('2017'!$J:$J,'2017'!$E:$E,B224,'2017'!$F:$F,A224,'2017'!AA:AA,"JRO",'2017'!R:R,"&lt;&gt;")</f>
        <v>0</v>
      </c>
      <c r="W224" s="0" t="n">
        <f aca="false">IFERROR(SUMIFS('2017'!M:M,'2017'!AA:AA,"JRO",'2017'!F:F,A224,'2017'!C:C,B224)+SUMIFS('2017'!P:P,'2017'!AA:AA,"JRO",'2017'!F:F,A224,'2017'!C:C,B224)+SUMIFS('2017'!N:N,'2017'!AA:AA,"JRO",'2017'!F:F,A224,'2017'!D:D,B224)+SUMIFS('2017'!N:N,'2017'!AA:AA,"JRO",'2017'!F:F,A224,'2017'!D:D,B224)+SUMIFS('2017'!O:O,'2017'!AA:AA,"JRO",'2017'!F:F,A224,'2017'!E:E,B224)+SUMIFS('2017'!R:R,'2017'!AA:AA,"JRO",'2017'!F:F,A224,'2017'!E:E,B224), 0)</f>
        <v>0</v>
      </c>
      <c r="X224" s="7" t="n">
        <f aca="false">IFERROR(W224/V224, 0)</f>
        <v>0</v>
      </c>
      <c r="Y224" s="0" t="n">
        <f aca="false">IFERROR(SUMIFS('2017'!$H:$H,'2017'!$C:$C,B224,'2017'!$F:$F,A224,'2017'!AA:AA,"NRO",'2017'!P:P,"&lt;&gt;")+SUMIFS('2017'!$I:$I,'2017'!$D:$D,B224,'2017'!$F:$F,A224,'2017'!AA:AA,"NRO",'2017'!Q:Q,"&lt;&gt;")+SUMIFS('2017'!$J:$J,'2017'!$E:$E,B224,'2017'!$F:$F,A224,'2017'!AA:AA,"NRO",'2017'!R:R,"&lt;&gt;"), 0)</f>
        <v>0</v>
      </c>
      <c r="Z224" s="0" t="n">
        <f aca="false">IFERROR(SUMIFS('2017'!M:M,'2017'!AA:AA,"NRO",'2017'!F:F,A224,'2017'!C:C,B224)+SUMIFS('2017'!P:P,'2017'!AA:AA,"NRO",'2017'!F:F,A224,'2017'!C:C,B224)+SUMIFS('2017'!N:N,'2017'!AA:AA,"NRO",'2017'!F:F,A224,'2017'!D:D,B224)+SUMIFS('2017'!N:N,'2017'!AA:AA,"NRO",'2017'!F:F,A224,'2017'!D:D,B224)+SUMIFS('2017'!O:O,'2017'!AA:AA,"NRO",'2017'!F:F,A224,'2017'!E:E,B224)+SUMIFS('2017'!R:R,'2017'!AA:AA,"NRO",'2017'!F:F,A224,'2017'!E:E,B224), 0)</f>
        <v>0</v>
      </c>
      <c r="AA224" s="7" t="n">
        <f aca="false">IFERROR(Z224/Y224, 0)</f>
        <v>0</v>
      </c>
      <c r="AB224" s="0" t="n">
        <f aca="false">IFERROR(SUMIFS('2017'!$H:$H,'2017'!$C:$C,B224,'2017'!$F:$F,A224,'2017'!AA:AA,"CRO",'2017'!P:P,"&lt;&gt;")+SUMIFS('2017'!$I:$I,'2017'!$D:$D,B224,'2017'!$F:$F,A224,'2017'!AA:AA,"CRO",'2017'!Q:Q,"&lt;&gt;")+SUMIFS('2017'!$J:$J,'2017'!$E:$E,B224,'2017'!$F:$F,A224,'2017'!AA:AA,"CRO",'2017'!R:R,"&lt;&gt;"), 0)</f>
        <v>0</v>
      </c>
      <c r="AC224" s="0" t="n">
        <f aca="false">IFERROR(SUMIFS('2017'!M:M,'2017'!AA:AA,"CRO",'2017'!F:F,A224,'2017'!C:C,B224)+SUMIFS('2017'!P:P,'2017'!AA:AA,"CRO",'2017'!F:F,A224,'2017'!C:C,B224)+SUMIFS('2017'!N:N,'2017'!AA:AA,"CRO",'2017'!F:F,A224,'2017'!D:D,B224)+SUMIFS('2017'!N:N,'2017'!AA:AA,"CRO",'2017'!F:F,A224,'2017'!D:D,B224)+SUMIFS('2017'!O:O,'2017'!AA:AA,"CRO",'2017'!F:F,A224,'2017'!E:E,B224)+SUMIFS('2017'!R:R,'2017'!AA:AA,"CRO",'2017'!F:F,A224,'2017'!E:E,B224), 0)</f>
        <v>0</v>
      </c>
      <c r="AD224" s="0" t="n">
        <f aca="false">IFERROR(AC224/AB224, 0)</f>
        <v>0</v>
      </c>
      <c r="AE224" s="0" t="n">
        <f aca="false">SUM(AH224,AK224,AN224)</f>
        <v>0</v>
      </c>
      <c r="AF224" s="0" t="n">
        <f aca="false">SUM(AI224,AL224,AO224)</f>
        <v>0</v>
      </c>
      <c r="AG224" s="7" t="n">
        <f aca="false">IFERROR(AF224/AE224, 0)</f>
        <v>0</v>
      </c>
      <c r="AH224" s="0" t="n">
        <f aca="false">IFERROR(SUMIFS('2016'!$G:$G,'2016'!F:F,A224,'2016'!C:C,B224,'2016'!D:D,"",'2016'!AA:AA,"JRO",'2016'!L:L,"&lt;&gt;"), 0)</f>
        <v>0</v>
      </c>
      <c r="AI224" s="0" t="n">
        <f aca="false">IFERROR(SUMIFS('2016'!L:L,'2016'!F:F,A224,'2016'!C:C,B224,'2016'!D:D,"",'2016'!AA:AA,"JRO"), 0)</f>
        <v>0</v>
      </c>
      <c r="AJ224" s="7" t="n">
        <f aca="false">IFERROR(AI224/AH224, 0)</f>
        <v>0</v>
      </c>
      <c r="AK224" s="0" t="n">
        <f aca="false">IFERROR(SUMIFS('2016'!$G:$G,'2016'!F:F,A224,'2016'!C:C,B224,'2016'!D:D,"",'2016'!AA:AA,"NRO",'2016'!L:L,"&lt;&gt;"), 0)</f>
        <v>0</v>
      </c>
      <c r="AL224" s="0" t="n">
        <f aca="false">IFERROR(SUMIFS('2016'!L:L,'2016'!F:F,A224,'2016'!C:C,B224,'2016'!D:D,"",'2016'!AA:AA,"NRO"), 0)</f>
        <v>0</v>
      </c>
      <c r="AM224" s="0" t="n">
        <f aca="false">IFERROR(AL224/AK224, 0)</f>
        <v>0</v>
      </c>
      <c r="AN224" s="0" t="n">
        <f aca="false">IFERROR(SUMIFS('2016'!$G:$G,'2016'!F:F,A224,'2016'!C:C,B224,'2016'!D:D,"",'2016'!AA:AA,"CRO",'2016'!L:L,"&lt;&gt;"), 0)</f>
        <v>0</v>
      </c>
      <c r="AO224" s="0" t="n">
        <f aca="false">IFERROR(SUMIFS('2016'!L:L,'2016'!F:F,A224,'2016'!C:C,B224,'2016'!D:D,"",'2016'!AA:AA,"CRO"), 0)</f>
        <v>0</v>
      </c>
      <c r="AP224" s="0" t="n">
        <f aca="false">IFERROR(AO224/AN224, 0)</f>
        <v>0</v>
      </c>
      <c r="AQ224" s="0" t="n">
        <f aca="false">SUM(AT224,AW224,AZ224)</f>
        <v>0</v>
      </c>
      <c r="AR224" s="0" t="n">
        <f aca="false">SUM(AU224,AX224,BA224)</f>
        <v>0</v>
      </c>
      <c r="AS224" s="7" t="n">
        <f aca="false">IFERROR(AR224/AQ224, 0)</f>
        <v>0</v>
      </c>
      <c r="AT224" s="0" t="n">
        <f aca="false">IFERROR(SUMIFS('2015'!$G:$G,'2015'!F:F,A224,'2015'!C:C,B224,'2015'!D:D,"",'2015'!AA:AA,"JRO",'2015'!L:L,"&lt;&gt;"), 0)</f>
        <v>0</v>
      </c>
      <c r="AU224" s="0" t="n">
        <f aca="false">IFERROR(SUMIFS('2015'!L:L,'2015'!F:F,A224,'2015'!C:C,B224,'2015'!D:D,"",'2015'!AA:AA,"JRO"), 0)</f>
        <v>0</v>
      </c>
      <c r="AV224" s="0" t="n">
        <f aca="false">IFERROR(AU224/AT224, 0)</f>
        <v>0</v>
      </c>
      <c r="AW224" s="0" t="n">
        <f aca="false">IFERROR(SUMIFS('2015'!$G:$G,'2015'!F:F,A224,'2015'!C:C,B224,'2015'!D:D,"",'2015'!AA:AA,"NRO",'2015'!L:L,"&lt;&gt;"), 0)</f>
        <v>0</v>
      </c>
      <c r="AX224" s="0" t="n">
        <f aca="false">IFERROR(SUMIFS('2015'!L:L,'2015'!F:F,A224,'2015'!C:C,B224,'2015'!D:D,"",'2015'!AA:AA,"NRO"), 0)</f>
        <v>0</v>
      </c>
      <c r="AY224" s="0" t="n">
        <f aca="false">IFERROR(AX224/AW224, 0)</f>
        <v>0</v>
      </c>
      <c r="AZ224" s="0" t="n">
        <f aca="false">IFERROR(SUMIFS('2015'!$G:$G,'2015'!F:F,A224,'2015'!C:C,B224,'2015'!D:D,"",'2015'!AA:AA,"CRO",'2015'!L:L,"&lt;&gt;"), 0)</f>
        <v>0</v>
      </c>
      <c r="BA224" s="0" t="n">
        <f aca="false">IFERROR(SUMIFS('2015'!L:L,'2015'!F:F,A224,'2015'!C:C,B224,'2015'!D:D,"",'2015'!AA:AA,"CRO"), 0)</f>
        <v>0</v>
      </c>
      <c r="BB224" s="0" t="n">
        <f aca="false">IFERROR(BA224/AZ224, 0)</f>
        <v>0</v>
      </c>
      <c r="BC224" s="0" t="n">
        <f aca="false">SUM(BF224,BI224)</f>
        <v>0</v>
      </c>
      <c r="BD224" s="0" t="n">
        <f aca="false">SUM(BG224,BJ224)</f>
        <v>0</v>
      </c>
      <c r="BE224" s="7" t="n">
        <f aca="false">IFERROR(BD224/BC224, 0)</f>
        <v>0</v>
      </c>
      <c r="BF224" s="0" t="n">
        <f aca="false">IFERROR(SUMIFS('2014'!$G:$G,'2014'!F:F,A224,'2014'!C:C,B224,'2014'!D:D,"",'2014'!AA:AA,"JRO",'2014'!L:L,"&lt;&gt;"), 0)</f>
        <v>0</v>
      </c>
      <c r="BG224" s="0" t="n">
        <f aca="false">IFERROR(SUMIFS('2014'!L:L,'2014'!F:F,A224,'2014'!C:C,B224,'2014'!D:D,"",'2014'!AA:AA,"JRO"), 0)</f>
        <v>0</v>
      </c>
      <c r="BH224" s="7" t="n">
        <f aca="false">IFERROR(BG224/BF224, 0)</f>
        <v>0</v>
      </c>
      <c r="BI224" s="0" t="n">
        <f aca="false">IFERROR(SUMIFS('2014'!$G:$G,'2014'!F:F,A224,'2014'!C:C,B224,'2014'!D:D,"",'2014'!AA:AA,"CRO",'2014'!L:L,"&lt;&gt;"), 0)</f>
        <v>0</v>
      </c>
      <c r="BJ224" s="0" t="n">
        <f aca="false">IFERROR(SUMIFS('2014'!L:L,'2014'!F:F,A224,'2014'!C:C,B224,'2014'!D:D,"",'2014'!AA:AA,"CRO"), 0)</f>
        <v>0</v>
      </c>
      <c r="BK224" s="0" t="n">
        <f aca="false">IFERROR(BJ224/BI224, 0)</f>
        <v>0</v>
      </c>
      <c r="BL224" s="0" t="n">
        <f aca="false">IFERROR(SUMIFS('2013'!$G:$G,'2013'!F:F,A224,'2013'!C:C,B224,'2013'!D:D,"",'2013'!AA:AA,"JRO",'2013'!L:L,"&lt;&gt;"), 0)</f>
        <v>0</v>
      </c>
      <c r="BM224" s="0" t="n">
        <f aca="false">IFERROR(SUMIFS('2013'!L:L,'2013'!F:F,A224,'2013'!C:C,B224,'2013'!D:D,"",'2013'!AA:AA,"JRO"), 0)</f>
        <v>0</v>
      </c>
      <c r="BN224" s="0" t="n">
        <f aca="false">IFERROR(BM224/BL224, 0)</f>
        <v>0</v>
      </c>
      <c r="BO224" s="0" t="n">
        <f aca="false">IFERROR(SUMIFS('2012'!$G:$G,'2012'!F:F,A224,'2012'!C:C,B224,'2012'!D:D,"",'2012'!AA:AA,"JRO",'2012'!L:L,"&lt;&gt;"), 0)</f>
        <v>0</v>
      </c>
      <c r="BP224" s="0" t="n">
        <f aca="false">IFERROR(SUMIFS('2012'!L:L,'2012'!F:F,A224,'2012'!C:C,B224,'2012'!D:D,"",'2012'!AA:AA,"JRO"), 0)</f>
        <v>0</v>
      </c>
      <c r="BQ224" s="0" t="n">
        <f aca="false">IFERROR(BP224/BO224, 0)</f>
        <v>0</v>
      </c>
      <c r="BR224" s="0" t="n">
        <f aca="false">IFERROR(SUMIFS('2011'!$G:$G,'2011'!F:F,A224,'2011'!C:C,B224,'2011'!D:D,"",'2011'!AA:AA,"JRO",'2011'!L:L,"&lt;&gt;"), 0)</f>
        <v>0</v>
      </c>
      <c r="BS224" s="0" t="n">
        <f aca="false">IFERROR(SUMIFS('2011'!L:L,'2011'!F:F,A224,'2011'!C:C,B224,'2011'!D:D,"",'2011'!AA:AA,"JRO"), 0)</f>
        <v>0</v>
      </c>
      <c r="BT224" s="7" t="n">
        <f aca="false">IFERROR(BS224/BR224, 0)</f>
        <v>0</v>
      </c>
      <c r="BU224" s="0" t="n">
        <f aca="false">IFERROR(SUMIFS('2010'!$G:$G,'2010'!F:F,A224,'2010'!C:C,B224,'2010'!D:D,"",'2010'!AA:AA,"JRO",'2010'!L:L,"&lt;&gt;"), 0)</f>
        <v>0</v>
      </c>
      <c r="BV224" s="0" t="n">
        <f aca="false">IFERROR(SUMIFS('2010'!L:L,'2010'!F:F,A224,'2010'!C:C,B224,'2010'!D:D,"",'2010'!AA:AA,"JRO"), 0)</f>
        <v>0</v>
      </c>
      <c r="BW224" s="7" t="n">
        <f aca="false">IFERROR(BV224/BU224, 0)</f>
        <v>0</v>
      </c>
      <c r="BX224" s="0" t="n">
        <f aca="false">IFERROR(SUMIFS('2009'!$G:$G,'2009'!F:F,A224,'2009'!C:C,B224,'2009'!D:D,"",'2009'!AA:AA,"JRO",'2009'!L:L,"&lt;&gt;"), 0)</f>
        <v>0</v>
      </c>
      <c r="BY224" s="0" t="n">
        <f aca="false">IFERROR(SUMIFS('2009'!L:L,'2009'!F:F,A224,'2009'!C:C,B224,'2009'!D:D,"",'2009'!AA:AA,"JRO"), 0)</f>
        <v>0</v>
      </c>
      <c r="BZ224" s="7" t="n">
        <f aca="false">IFERROR(BY224/BX224, 0)</f>
        <v>0</v>
      </c>
    </row>
    <row r="225" customFormat="false" ht="15" hidden="false" customHeight="false" outlineLevel="0" collapsed="false">
      <c r="A225" s="0" t="s">
        <v>102</v>
      </c>
      <c r="B225" s="17" t="s">
        <v>72</v>
      </c>
      <c r="C225" s="56" t="n">
        <f aca="false">IFERROR(AVERAGEIFS(I225:BZ225,I$2:BZ$2,"JRO escorts per deportee",I225:BZ225,"&lt;&gt;0"), 0)</f>
        <v>0</v>
      </c>
      <c r="D225" s="13" t="n">
        <f aca="false">IFERROR(AVERAGEIFS(I225:BZ225,I$2:BZ$2,"NRO escorts per deportee",I225:BZ225,"&lt;&gt;0"), 0)</f>
        <v>0</v>
      </c>
      <c r="E225" s="13" t="n">
        <f aca="false">IFERROR(AVERAGEIFS(I225:BZ225,I$2:BZ$2,"CRO escorts per deportee",I225:BZ225,"&lt;&gt;0"), 0)</f>
        <v>0</v>
      </c>
      <c r="G225" s="0" t="n">
        <f aca="false">SUM(J225,M225,P225)</f>
        <v>0</v>
      </c>
      <c r="H225" s="0" t="n">
        <f aca="false">SUM(K225,N225,Q225)</f>
        <v>0</v>
      </c>
      <c r="I225" s="7" t="n">
        <f aca="false">IFERROR(H225/G225, 0)</f>
        <v>0</v>
      </c>
      <c r="J225" s="0" t="n">
        <f aca="false">IFERROR(SUMIFS('2018'!$H:$H,'2018'!$C:$C,B225,'2018'!$F:$F,A225,'2018'!AA:AA,"JRO",'2018'!P:P,"&lt;&gt;")+SUMIFS('2018'!$I:$I,'2018'!$D:$D,B225,'2018'!$F:$F,A225,'2018'!AA:AA,"JRO",'2018'!Q:Q,"&lt;&gt;")+SUMIFS('2018'!$J:$J,'2018'!$E:$E,B225,'2018'!$F:$F,A225,'2018'!AA:AA,"JRO",'2018'!R:R,"&lt;&gt;"), 0)</f>
        <v>0</v>
      </c>
      <c r="K225" s="0" t="n">
        <f aca="false">IFERROR(SUMIFS('2018'!M:M,'2018'!AA:AA,"JRO",'2018'!F:F,A225,'2018'!C:C,B225)+SUMIFS('2018'!P:P,'2018'!AA:AA,"JRO",'2018'!F:F,A225,'2018'!C:C,B225)+SUMIFS('2018'!N:N,'2018'!AA:AA,"JRO",'2018'!F:F,A225,'2018'!D:D,B225)+SUMIFS('2018'!N:N,'2018'!AA:AA,"JRO",'2018'!F:F,A225,'2018'!D:D,B225)+SUMIFS('2018'!O:O,'2018'!AA:AA,"JRO",'2018'!F:F,A225,'2018'!E:E,B225)+SUMIFS('2018'!R:R,'2018'!AA:AA,"JRO",'2018'!F:F,A225,'2018'!E:E,B225), 0)</f>
        <v>0</v>
      </c>
      <c r="L225" s="7" t="n">
        <f aca="false">IFERROR(K225/J225, 0)</f>
        <v>0</v>
      </c>
      <c r="M225" s="0" t="n">
        <f aca="false">IFERROR(SUMIFS('2018'!$H:$H,'2018'!$C:$C,B225,'2018'!$F:$F,A225,'2018'!AA:AA,"NRO",'2018'!P:P,"&lt;&gt;")+SUMIFS('2018'!$I:$I,'2018'!$D:$D,B225,'2018'!$F:$F,A225,'2018'!AA:AA,"NRO",'2018'!Q:Q,"&lt;&gt;")+SUMIFS('2018'!$J:$J,'2018'!$E:$E,B225,'2018'!$F:$F,A225,'2018'!AA:AA,"NRO",'2018'!R:R,"&lt;&gt;"), 0)</f>
        <v>0</v>
      </c>
      <c r="N225" s="0" t="n">
        <f aca="false">IFERROR(SUMIFS('2018'!M:M,'2018'!AA:AA,"NRO",'2018'!F:F,A225,'2018'!C:C,B225)+SUMIFS('2018'!P:P,'2018'!AA:AA,"NRO",'2018'!F:F,A225,'2018'!C:C,B225)+SUMIFS('2018'!N:N,'2018'!AA:AA,"NRO",'2018'!F:F,A225,'2018'!D:D,B225)+SUMIFS('2018'!N:N,'2018'!AA:AA,"NRO",'2018'!F:F,A225,'2018'!D:D,B225)+SUMIFS('2018'!O:O,'2018'!AA:AA,"NRO",'2018'!F:F,A225,'2018'!E:E,B225)+SUMIFS('2018'!R:R,'2018'!AA:AA,"NRO",'2018'!F:F,A225,'2018'!E:E,B225), 0)</f>
        <v>0</v>
      </c>
      <c r="O225" s="7" t="n">
        <f aca="false">IFERROR(N225/M225, 0)</f>
        <v>0</v>
      </c>
      <c r="P225" s="0" t="n">
        <f aca="false">IFERROR(SUMIFS('2018'!$H:$H,'2018'!$C:$C,B225,'2018'!$F:$F,A225,'2018'!AA:AA,"CRO")+SUMIFS('2018'!$I:$I,'2018'!$D:$D,B225,'2018'!$F:$F,A225,'2018'!AA:AA,"CRO")+SUMIFS('2018'!$J:$J,'2018'!$E:$E,B225,'2018'!$F:$F,A225,'2018'!AA:AA,"CRO"), 0)</f>
        <v>0</v>
      </c>
      <c r="Q225" s="0" t="n">
        <f aca="false">IFERROR(SUMIFS('2018'!M:M,'2018'!AA:AA,"CRO",'2018'!F:F,A225,'2018'!C:C,B225)+SUMIFS('2018'!P:P,'2018'!AA:AA,"CRO",'2018'!F:F,A225,'2018'!C:C,B225)+SUMIFS('2018'!N:N,'2018'!AA:AA,"CRO",'2018'!F:F,A225,'2018'!D:D,B225)+SUMIFS('2018'!N:N,'2018'!AA:AA,"CRO",'2018'!F:F,A225,'2018'!D:D,B225)+SUMIFS('2018'!O:O,'2018'!AA:AA,"CRO",'2018'!F:F,A225,'2018'!E:E,B225)+SUMIFS('2018'!R:R,'2018'!AA:AA,"CRO",'2018'!F:F,A225,'2018'!E:E,B225), 0)</f>
        <v>0</v>
      </c>
      <c r="R225" s="7" t="n">
        <f aca="false">IFERROR(Q225/P225, 0)</f>
        <v>0</v>
      </c>
      <c r="S225" s="7" t="n">
        <f aca="false">SUM(V225,Y225,AB225)</f>
        <v>0</v>
      </c>
      <c r="T225" s="7" t="n">
        <f aca="false">SUM(W225,Z225,AC225)</f>
        <v>0</v>
      </c>
      <c r="U225" s="7" t="n">
        <f aca="false">IFERROR(T225/S225, 0)</f>
        <v>0</v>
      </c>
      <c r="V225" s="0" t="n">
        <f aca="false">SUMIFS('2017'!$H:$H,'2017'!$C:$C,B225,'2017'!$F:$F,A225,'2017'!AA:AA,"JRO",'2017'!P:P,"&lt;&gt;")+SUMIFS('2017'!$I:$I,'2017'!$D:$D,B225,'2017'!$F:$F,A225,'2017'!AA:AA,"JRO",'2017'!Q:Q,"&lt;&gt;")+SUMIFS('2017'!$J:$J,'2017'!$E:$E,B225,'2017'!$F:$F,A225,'2017'!AA:AA,"JRO",'2017'!R:R,"&lt;&gt;")</f>
        <v>0</v>
      </c>
      <c r="W225" s="0" t="n">
        <f aca="false">IFERROR(SUMIFS('2017'!M:M,'2017'!AA:AA,"JRO",'2017'!F:F,A225,'2017'!C:C,B225)+SUMIFS('2017'!P:P,'2017'!AA:AA,"JRO",'2017'!F:F,A225,'2017'!C:C,B225)+SUMIFS('2017'!N:N,'2017'!AA:AA,"JRO",'2017'!F:F,A225,'2017'!D:D,B225)+SUMIFS('2017'!N:N,'2017'!AA:AA,"JRO",'2017'!F:F,A225,'2017'!D:D,B225)+SUMIFS('2017'!O:O,'2017'!AA:AA,"JRO",'2017'!F:F,A225,'2017'!E:E,B225)+SUMIFS('2017'!R:R,'2017'!AA:AA,"JRO",'2017'!F:F,A225,'2017'!E:E,B225), 0)</f>
        <v>0</v>
      </c>
      <c r="X225" s="7" t="n">
        <f aca="false">IFERROR(W225/V225, 0)</f>
        <v>0</v>
      </c>
      <c r="Y225" s="0" t="n">
        <f aca="false">IFERROR(SUMIFS('2017'!$H:$H,'2017'!$C:$C,B225,'2017'!$F:$F,A225,'2017'!AA:AA,"NRO",'2017'!P:P,"&lt;&gt;")+SUMIFS('2017'!$I:$I,'2017'!$D:$D,B225,'2017'!$F:$F,A225,'2017'!AA:AA,"NRO",'2017'!Q:Q,"&lt;&gt;")+SUMIFS('2017'!$J:$J,'2017'!$E:$E,B225,'2017'!$F:$F,A225,'2017'!AA:AA,"NRO",'2017'!R:R,"&lt;&gt;"), 0)</f>
        <v>0</v>
      </c>
      <c r="Z225" s="0" t="n">
        <f aca="false">IFERROR(SUMIFS('2017'!M:M,'2017'!AA:AA,"NRO",'2017'!F:F,A225,'2017'!C:C,B225)+SUMIFS('2017'!P:P,'2017'!AA:AA,"NRO",'2017'!F:F,A225,'2017'!C:C,B225)+SUMIFS('2017'!N:N,'2017'!AA:AA,"NRO",'2017'!F:F,A225,'2017'!D:D,B225)+SUMIFS('2017'!N:N,'2017'!AA:AA,"NRO",'2017'!F:F,A225,'2017'!D:D,B225)+SUMIFS('2017'!O:O,'2017'!AA:AA,"NRO",'2017'!F:F,A225,'2017'!E:E,B225)+SUMIFS('2017'!R:R,'2017'!AA:AA,"NRO",'2017'!F:F,A225,'2017'!E:E,B225), 0)</f>
        <v>0</v>
      </c>
      <c r="AA225" s="7" t="n">
        <f aca="false">IFERROR(Z225/Y225, 0)</f>
        <v>0</v>
      </c>
      <c r="AB225" s="0" t="n">
        <f aca="false">IFERROR(SUMIFS('2017'!$H:$H,'2017'!$C:$C,B225,'2017'!$F:$F,A225,'2017'!AA:AA,"CRO",'2017'!P:P,"&lt;&gt;")+SUMIFS('2017'!$I:$I,'2017'!$D:$D,B225,'2017'!$F:$F,A225,'2017'!AA:AA,"CRO",'2017'!Q:Q,"&lt;&gt;")+SUMIFS('2017'!$J:$J,'2017'!$E:$E,B225,'2017'!$F:$F,A225,'2017'!AA:AA,"CRO",'2017'!R:R,"&lt;&gt;"), 0)</f>
        <v>0</v>
      </c>
      <c r="AC225" s="0" t="n">
        <f aca="false">IFERROR(SUMIFS('2017'!M:M,'2017'!AA:AA,"CRO",'2017'!F:F,A225,'2017'!C:C,B225)+SUMIFS('2017'!P:P,'2017'!AA:AA,"CRO",'2017'!F:F,A225,'2017'!C:C,B225)+SUMIFS('2017'!N:N,'2017'!AA:AA,"CRO",'2017'!F:F,A225,'2017'!D:D,B225)+SUMIFS('2017'!N:N,'2017'!AA:AA,"CRO",'2017'!F:F,A225,'2017'!D:D,B225)+SUMIFS('2017'!O:O,'2017'!AA:AA,"CRO",'2017'!F:F,A225,'2017'!E:E,B225)+SUMIFS('2017'!R:R,'2017'!AA:AA,"CRO",'2017'!F:F,A225,'2017'!E:E,B225), 0)</f>
        <v>0</v>
      </c>
      <c r="AD225" s="0" t="n">
        <f aca="false">IFERROR(AC225/AB225, 0)</f>
        <v>0</v>
      </c>
      <c r="AE225" s="0" t="n">
        <f aca="false">SUM(AH225,AK225,AN225)</f>
        <v>0</v>
      </c>
      <c r="AF225" s="0" t="n">
        <f aca="false">SUM(AI225,AL225,AO225)</f>
        <v>0</v>
      </c>
      <c r="AG225" s="7" t="n">
        <f aca="false">IFERROR(AF225/AE225, 0)</f>
        <v>0</v>
      </c>
      <c r="AH225" s="0" t="n">
        <f aca="false">IFERROR(SUMIFS('2016'!$G:$G,'2016'!F:F,A225,'2016'!C:C,B225,'2016'!D:D,"",'2016'!AA:AA,"JRO",'2016'!L:L,"&lt;&gt;"), 0)</f>
        <v>0</v>
      </c>
      <c r="AI225" s="0" t="n">
        <f aca="false">IFERROR(SUMIFS('2016'!L:L,'2016'!F:F,A225,'2016'!C:C,B225,'2016'!D:D,"",'2016'!AA:AA,"JRO"), 0)</f>
        <v>0</v>
      </c>
      <c r="AJ225" s="7" t="n">
        <f aca="false">IFERROR(AI225/AH225, 0)</f>
        <v>0</v>
      </c>
      <c r="AK225" s="0" t="n">
        <f aca="false">IFERROR(SUMIFS('2016'!$G:$G,'2016'!F:F,A225,'2016'!C:C,B225,'2016'!D:D,"",'2016'!AA:AA,"NRO",'2016'!L:L,"&lt;&gt;"), 0)</f>
        <v>0</v>
      </c>
      <c r="AL225" s="0" t="n">
        <f aca="false">IFERROR(SUMIFS('2016'!L:L,'2016'!F:F,A225,'2016'!C:C,B225,'2016'!D:D,"",'2016'!AA:AA,"NRO"), 0)</f>
        <v>0</v>
      </c>
      <c r="AM225" s="0" t="n">
        <f aca="false">IFERROR(AL225/AK225, 0)</f>
        <v>0</v>
      </c>
      <c r="AN225" s="0" t="n">
        <f aca="false">IFERROR(SUMIFS('2016'!$G:$G,'2016'!F:F,A225,'2016'!C:C,B225,'2016'!D:D,"",'2016'!AA:AA,"CRO",'2016'!L:L,"&lt;&gt;"), 0)</f>
        <v>0</v>
      </c>
      <c r="AO225" s="0" t="n">
        <f aca="false">IFERROR(SUMIFS('2016'!L:L,'2016'!F:F,A225,'2016'!C:C,B225,'2016'!D:D,"",'2016'!AA:AA,"CRO"), 0)</f>
        <v>0</v>
      </c>
      <c r="AP225" s="0" t="n">
        <f aca="false">IFERROR(AO225/AN225, 0)</f>
        <v>0</v>
      </c>
      <c r="AQ225" s="0" t="n">
        <f aca="false">SUM(AT225,AW225,AZ225)</f>
        <v>0</v>
      </c>
      <c r="AR225" s="0" t="n">
        <f aca="false">SUM(AU225,AX225,BA225)</f>
        <v>0</v>
      </c>
      <c r="AS225" s="7" t="n">
        <f aca="false">IFERROR(AR225/AQ225, 0)</f>
        <v>0</v>
      </c>
      <c r="AT225" s="0" t="n">
        <f aca="false">IFERROR(SUMIFS('2015'!$G:$G,'2015'!F:F,A225,'2015'!C:C,B225,'2015'!D:D,"",'2015'!AA:AA,"JRO",'2015'!L:L,"&lt;&gt;"), 0)</f>
        <v>0</v>
      </c>
      <c r="AU225" s="0" t="n">
        <f aca="false">IFERROR(SUMIFS('2015'!L:L,'2015'!F:F,A225,'2015'!C:C,B225,'2015'!D:D,"",'2015'!AA:AA,"JRO"), 0)</f>
        <v>0</v>
      </c>
      <c r="AV225" s="0" t="n">
        <f aca="false">IFERROR(AU225/AT225, 0)</f>
        <v>0</v>
      </c>
      <c r="AW225" s="0" t="n">
        <f aca="false">IFERROR(SUMIFS('2015'!$G:$G,'2015'!F:F,A225,'2015'!C:C,B225,'2015'!D:D,"",'2015'!AA:AA,"NRO",'2015'!L:L,"&lt;&gt;"), 0)</f>
        <v>0</v>
      </c>
      <c r="AX225" s="0" t="n">
        <f aca="false">IFERROR(SUMIFS('2015'!L:L,'2015'!F:F,A225,'2015'!C:C,B225,'2015'!D:D,"",'2015'!AA:AA,"NRO"), 0)</f>
        <v>0</v>
      </c>
      <c r="AY225" s="0" t="n">
        <f aca="false">IFERROR(AX225/AW225, 0)</f>
        <v>0</v>
      </c>
      <c r="AZ225" s="0" t="n">
        <f aca="false">IFERROR(SUMIFS('2015'!$G:$G,'2015'!F:F,A225,'2015'!C:C,B225,'2015'!D:D,"",'2015'!AA:AA,"CRO",'2015'!L:L,"&lt;&gt;"), 0)</f>
        <v>0</v>
      </c>
      <c r="BA225" s="0" t="n">
        <f aca="false">IFERROR(SUMIFS('2015'!L:L,'2015'!F:F,A225,'2015'!C:C,B225,'2015'!D:D,"",'2015'!AA:AA,"CRO"), 0)</f>
        <v>0</v>
      </c>
      <c r="BB225" s="0" t="n">
        <f aca="false">IFERROR(BA225/AZ225, 0)</f>
        <v>0</v>
      </c>
      <c r="BC225" s="0" t="n">
        <f aca="false">SUM(BF225,BI225)</f>
        <v>0</v>
      </c>
      <c r="BD225" s="0" t="n">
        <f aca="false">SUM(BG225,BJ225)</f>
        <v>0</v>
      </c>
      <c r="BE225" s="7" t="n">
        <f aca="false">IFERROR(BD225/BC225, 0)</f>
        <v>0</v>
      </c>
      <c r="BF225" s="0" t="n">
        <f aca="false">IFERROR(SUMIFS('2014'!$G:$G,'2014'!F:F,A225,'2014'!C:C,B225,'2014'!D:D,"",'2014'!AA:AA,"JRO",'2014'!L:L,"&lt;&gt;"), 0)</f>
        <v>0</v>
      </c>
      <c r="BG225" s="0" t="n">
        <f aca="false">IFERROR(SUMIFS('2014'!L:L,'2014'!F:F,A225,'2014'!C:C,B225,'2014'!D:D,"",'2014'!AA:AA,"JRO"), 0)</f>
        <v>0</v>
      </c>
      <c r="BH225" s="7" t="n">
        <f aca="false">IFERROR(BG225/BF225, 0)</f>
        <v>0</v>
      </c>
      <c r="BI225" s="0" t="n">
        <f aca="false">IFERROR(SUMIFS('2014'!$G:$G,'2014'!F:F,A225,'2014'!C:C,B225,'2014'!D:D,"",'2014'!AA:AA,"CRO",'2014'!L:L,"&lt;&gt;"), 0)</f>
        <v>0</v>
      </c>
      <c r="BJ225" s="0" t="n">
        <f aca="false">IFERROR(SUMIFS('2014'!L:L,'2014'!F:F,A225,'2014'!C:C,B225,'2014'!D:D,"",'2014'!AA:AA,"CRO"), 0)</f>
        <v>0</v>
      </c>
      <c r="BK225" s="0" t="n">
        <f aca="false">IFERROR(BJ225/BI225, 0)</f>
        <v>0</v>
      </c>
      <c r="BL225" s="0" t="n">
        <f aca="false">IFERROR(SUMIFS('2013'!$G:$G,'2013'!F:F,A225,'2013'!C:C,B225,'2013'!D:D,"",'2013'!AA:AA,"JRO",'2013'!L:L,"&lt;&gt;"), 0)</f>
        <v>0</v>
      </c>
      <c r="BM225" s="0" t="n">
        <f aca="false">IFERROR(SUMIFS('2013'!L:L,'2013'!F:F,A225,'2013'!C:C,B225,'2013'!D:D,"",'2013'!AA:AA,"JRO"), 0)</f>
        <v>0</v>
      </c>
      <c r="BN225" s="0" t="n">
        <f aca="false">IFERROR(BM225/BL225, 0)</f>
        <v>0</v>
      </c>
      <c r="BO225" s="0" t="n">
        <f aca="false">IFERROR(SUMIFS('2012'!$G:$G,'2012'!F:F,A225,'2012'!C:C,B225,'2012'!D:D,"",'2012'!AA:AA,"JRO",'2012'!L:L,"&lt;&gt;"), 0)</f>
        <v>0</v>
      </c>
      <c r="BP225" s="0" t="n">
        <f aca="false">IFERROR(SUMIFS('2012'!L:L,'2012'!F:F,A225,'2012'!C:C,B225,'2012'!D:D,"",'2012'!AA:AA,"JRO"), 0)</f>
        <v>0</v>
      </c>
      <c r="BQ225" s="0" t="n">
        <f aca="false">IFERROR(BP225/BO225, 0)</f>
        <v>0</v>
      </c>
      <c r="BR225" s="0" t="n">
        <f aca="false">IFERROR(SUMIFS('2011'!$G:$G,'2011'!F:F,A225,'2011'!C:C,B225,'2011'!D:D,"",'2011'!AA:AA,"JRO",'2011'!L:L,"&lt;&gt;"), 0)</f>
        <v>0</v>
      </c>
      <c r="BS225" s="0" t="n">
        <f aca="false">IFERROR(SUMIFS('2011'!L:L,'2011'!F:F,A225,'2011'!C:C,B225,'2011'!D:D,"",'2011'!AA:AA,"JRO"), 0)</f>
        <v>0</v>
      </c>
      <c r="BT225" s="7" t="n">
        <f aca="false">IFERROR(BS225/BR225, 0)</f>
        <v>0</v>
      </c>
      <c r="BU225" s="0" t="n">
        <f aca="false">IFERROR(SUMIFS('2010'!$G:$G,'2010'!F:F,A225,'2010'!C:C,B225,'2010'!D:D,"",'2010'!AA:AA,"JRO",'2010'!L:L,"&lt;&gt;"), 0)</f>
        <v>0</v>
      </c>
      <c r="BV225" s="0" t="n">
        <f aca="false">IFERROR(SUMIFS('2010'!L:L,'2010'!F:F,A225,'2010'!C:C,B225,'2010'!D:D,"",'2010'!AA:AA,"JRO"), 0)</f>
        <v>0</v>
      </c>
      <c r="BW225" s="7" t="n">
        <f aca="false">IFERROR(BV225/BU225, 0)</f>
        <v>0</v>
      </c>
      <c r="BX225" s="0" t="n">
        <f aca="false">IFERROR(SUMIFS('2009'!$G:$G,'2009'!F:F,A225,'2009'!C:C,B225,'2009'!D:D,"",'2009'!AA:AA,"JRO",'2009'!L:L,"&lt;&gt;"), 0)</f>
        <v>0</v>
      </c>
      <c r="BY225" s="0" t="n">
        <f aca="false">IFERROR(SUMIFS('2009'!L:L,'2009'!F:F,A225,'2009'!C:C,B225,'2009'!D:D,"",'2009'!AA:AA,"JRO"), 0)</f>
        <v>0</v>
      </c>
      <c r="BZ225" s="7" t="n">
        <f aca="false">IFERROR(BY225/BX225, 0)</f>
        <v>0</v>
      </c>
    </row>
    <row r="226" customFormat="false" ht="15" hidden="false" customHeight="false" outlineLevel="0" collapsed="false">
      <c r="A226" s="0" t="s">
        <v>102</v>
      </c>
      <c r="B226" s="16" t="s">
        <v>73</v>
      </c>
      <c r="C226" s="56" t="n">
        <f aca="false">IFERROR(AVERAGEIFS(I226:BZ226,I$2:BZ$2,"JRO escorts per deportee",I226:BZ226,"&lt;&gt;0"), 0)</f>
        <v>0</v>
      </c>
      <c r="D226" s="13" t="n">
        <f aca="false">IFERROR(AVERAGEIFS(I226:BZ226,I$2:BZ$2,"NRO escorts per deportee",I226:BZ226,"&lt;&gt;0"), 0)</f>
        <v>0</v>
      </c>
      <c r="E226" s="13" t="n">
        <f aca="false">IFERROR(AVERAGEIFS(I226:BZ226,I$2:BZ$2,"CRO escorts per deportee",I226:BZ226,"&lt;&gt;0"), 0)</f>
        <v>0</v>
      </c>
      <c r="G226" s="0" t="n">
        <f aca="false">SUM(J226,M226,P226)</f>
        <v>0</v>
      </c>
      <c r="H226" s="0" t="n">
        <f aca="false">SUM(K226,N226,Q226)</f>
        <v>0</v>
      </c>
      <c r="I226" s="7" t="n">
        <f aca="false">IFERROR(H226/G226, 0)</f>
        <v>0</v>
      </c>
      <c r="J226" s="0" t="n">
        <f aca="false">IFERROR(SUMIFS('2018'!$H:$H,'2018'!$C:$C,B226,'2018'!$F:$F,A226,'2018'!AA:AA,"JRO",'2018'!P:P,"&lt;&gt;")+SUMIFS('2018'!$I:$I,'2018'!$D:$D,B226,'2018'!$F:$F,A226,'2018'!AA:AA,"JRO",'2018'!Q:Q,"&lt;&gt;")+SUMIFS('2018'!$J:$J,'2018'!$E:$E,B226,'2018'!$F:$F,A226,'2018'!AA:AA,"JRO",'2018'!R:R,"&lt;&gt;"), 0)</f>
        <v>0</v>
      </c>
      <c r="K226" s="0" t="n">
        <f aca="false">IFERROR(SUMIFS('2018'!M:M,'2018'!AA:AA,"JRO",'2018'!F:F,A226,'2018'!C:C,B226)+SUMIFS('2018'!P:P,'2018'!AA:AA,"JRO",'2018'!F:F,A226,'2018'!C:C,B226)+SUMIFS('2018'!N:N,'2018'!AA:AA,"JRO",'2018'!F:F,A226,'2018'!D:D,B226)+SUMIFS('2018'!N:N,'2018'!AA:AA,"JRO",'2018'!F:F,A226,'2018'!D:D,B226)+SUMIFS('2018'!O:O,'2018'!AA:AA,"JRO",'2018'!F:F,A226,'2018'!E:E,B226)+SUMIFS('2018'!R:R,'2018'!AA:AA,"JRO",'2018'!F:F,A226,'2018'!E:E,B226), 0)</f>
        <v>0</v>
      </c>
      <c r="L226" s="7" t="n">
        <f aca="false">IFERROR(K226/J226, 0)</f>
        <v>0</v>
      </c>
      <c r="M226" s="0" t="n">
        <f aca="false">IFERROR(SUMIFS('2018'!$H:$H,'2018'!$C:$C,B226,'2018'!$F:$F,A226,'2018'!AA:AA,"NRO",'2018'!P:P,"&lt;&gt;")+SUMIFS('2018'!$I:$I,'2018'!$D:$D,B226,'2018'!$F:$F,A226,'2018'!AA:AA,"NRO",'2018'!Q:Q,"&lt;&gt;")+SUMIFS('2018'!$J:$J,'2018'!$E:$E,B226,'2018'!$F:$F,A226,'2018'!AA:AA,"NRO",'2018'!R:R,"&lt;&gt;"), 0)</f>
        <v>0</v>
      </c>
      <c r="N226" s="0" t="n">
        <f aca="false">IFERROR(SUMIFS('2018'!M:M,'2018'!AA:AA,"NRO",'2018'!F:F,A226,'2018'!C:C,B226)+SUMIFS('2018'!P:P,'2018'!AA:AA,"NRO",'2018'!F:F,A226,'2018'!C:C,B226)+SUMIFS('2018'!N:N,'2018'!AA:AA,"NRO",'2018'!F:F,A226,'2018'!D:D,B226)+SUMIFS('2018'!N:N,'2018'!AA:AA,"NRO",'2018'!F:F,A226,'2018'!D:D,B226)+SUMIFS('2018'!O:O,'2018'!AA:AA,"NRO",'2018'!F:F,A226,'2018'!E:E,B226)+SUMIFS('2018'!R:R,'2018'!AA:AA,"NRO",'2018'!F:F,A226,'2018'!E:E,B226), 0)</f>
        <v>0</v>
      </c>
      <c r="O226" s="7" t="n">
        <f aca="false">IFERROR(N226/M226, 0)</f>
        <v>0</v>
      </c>
      <c r="P226" s="0" t="n">
        <f aca="false">IFERROR(SUMIFS('2018'!$H:$H,'2018'!$C:$C,B226,'2018'!$F:$F,A226,'2018'!AA:AA,"CRO")+SUMIFS('2018'!$I:$I,'2018'!$D:$D,B226,'2018'!$F:$F,A226,'2018'!AA:AA,"CRO")+SUMIFS('2018'!$J:$J,'2018'!$E:$E,B226,'2018'!$F:$F,A226,'2018'!AA:AA,"CRO"), 0)</f>
        <v>0</v>
      </c>
      <c r="Q226" s="0" t="n">
        <f aca="false">IFERROR(SUMIFS('2018'!M:M,'2018'!AA:AA,"CRO",'2018'!F:F,A226,'2018'!C:C,B226)+SUMIFS('2018'!P:P,'2018'!AA:AA,"CRO",'2018'!F:F,A226,'2018'!C:C,B226)+SUMIFS('2018'!N:N,'2018'!AA:AA,"CRO",'2018'!F:F,A226,'2018'!D:D,B226)+SUMIFS('2018'!N:N,'2018'!AA:AA,"CRO",'2018'!F:F,A226,'2018'!D:D,B226)+SUMIFS('2018'!O:O,'2018'!AA:AA,"CRO",'2018'!F:F,A226,'2018'!E:E,B226)+SUMIFS('2018'!R:R,'2018'!AA:AA,"CRO",'2018'!F:F,A226,'2018'!E:E,B226), 0)</f>
        <v>0</v>
      </c>
      <c r="R226" s="7" t="n">
        <f aca="false">IFERROR(Q226/P226, 0)</f>
        <v>0</v>
      </c>
      <c r="S226" s="7" t="n">
        <f aca="false">SUM(V226,Y226,AB226)</f>
        <v>0</v>
      </c>
      <c r="T226" s="7" t="n">
        <f aca="false">SUM(W226,Z226,AC226)</f>
        <v>0</v>
      </c>
      <c r="U226" s="7" t="n">
        <f aca="false">IFERROR(T226/S226, 0)</f>
        <v>0</v>
      </c>
      <c r="V226" s="0" t="n">
        <f aca="false">SUMIFS('2017'!$H:$H,'2017'!$C:$C,B226,'2017'!$F:$F,A226,'2017'!AA:AA,"JRO",'2017'!P:P,"&lt;&gt;")+SUMIFS('2017'!$I:$I,'2017'!$D:$D,B226,'2017'!$F:$F,A226,'2017'!AA:AA,"JRO",'2017'!Q:Q,"&lt;&gt;")+SUMIFS('2017'!$J:$J,'2017'!$E:$E,B226,'2017'!$F:$F,A226,'2017'!AA:AA,"JRO",'2017'!R:R,"&lt;&gt;")</f>
        <v>0</v>
      </c>
      <c r="W226" s="0" t="n">
        <f aca="false">IFERROR(SUMIFS('2017'!M:M,'2017'!AA:AA,"JRO",'2017'!F:F,A226,'2017'!C:C,B226)+SUMIFS('2017'!P:P,'2017'!AA:AA,"JRO",'2017'!F:F,A226,'2017'!C:C,B226)+SUMIFS('2017'!N:N,'2017'!AA:AA,"JRO",'2017'!F:F,A226,'2017'!D:D,B226)+SUMIFS('2017'!N:N,'2017'!AA:AA,"JRO",'2017'!F:F,A226,'2017'!D:D,B226)+SUMIFS('2017'!O:O,'2017'!AA:AA,"JRO",'2017'!F:F,A226,'2017'!E:E,B226)+SUMIFS('2017'!R:R,'2017'!AA:AA,"JRO",'2017'!F:F,A226,'2017'!E:E,B226), 0)</f>
        <v>0</v>
      </c>
      <c r="X226" s="7" t="n">
        <f aca="false">IFERROR(W226/V226, 0)</f>
        <v>0</v>
      </c>
      <c r="Y226" s="0" t="n">
        <f aca="false">IFERROR(SUMIFS('2017'!$H:$H,'2017'!$C:$C,B226,'2017'!$F:$F,A226,'2017'!AA:AA,"NRO",'2017'!P:P,"&lt;&gt;")+SUMIFS('2017'!$I:$I,'2017'!$D:$D,B226,'2017'!$F:$F,A226,'2017'!AA:AA,"NRO",'2017'!Q:Q,"&lt;&gt;")+SUMIFS('2017'!$J:$J,'2017'!$E:$E,B226,'2017'!$F:$F,A226,'2017'!AA:AA,"NRO",'2017'!R:R,"&lt;&gt;"), 0)</f>
        <v>0</v>
      </c>
      <c r="Z226" s="0" t="n">
        <f aca="false">IFERROR(SUMIFS('2017'!M:M,'2017'!AA:AA,"NRO",'2017'!F:F,A226,'2017'!C:C,B226)+SUMIFS('2017'!P:P,'2017'!AA:AA,"NRO",'2017'!F:F,A226,'2017'!C:C,B226)+SUMIFS('2017'!N:N,'2017'!AA:AA,"NRO",'2017'!F:F,A226,'2017'!D:D,B226)+SUMIFS('2017'!N:N,'2017'!AA:AA,"NRO",'2017'!F:F,A226,'2017'!D:D,B226)+SUMIFS('2017'!O:O,'2017'!AA:AA,"NRO",'2017'!F:F,A226,'2017'!E:E,B226)+SUMIFS('2017'!R:R,'2017'!AA:AA,"NRO",'2017'!F:F,A226,'2017'!E:E,B226), 0)</f>
        <v>0</v>
      </c>
      <c r="AA226" s="7" t="n">
        <f aca="false">IFERROR(Z226/Y226, 0)</f>
        <v>0</v>
      </c>
      <c r="AB226" s="0" t="n">
        <f aca="false">IFERROR(SUMIFS('2017'!$H:$H,'2017'!$C:$C,B226,'2017'!$F:$F,A226,'2017'!AA:AA,"CRO",'2017'!P:P,"&lt;&gt;")+SUMIFS('2017'!$I:$I,'2017'!$D:$D,B226,'2017'!$F:$F,A226,'2017'!AA:AA,"CRO",'2017'!Q:Q,"&lt;&gt;")+SUMIFS('2017'!$J:$J,'2017'!$E:$E,B226,'2017'!$F:$F,A226,'2017'!AA:AA,"CRO",'2017'!R:R,"&lt;&gt;"), 0)</f>
        <v>0</v>
      </c>
      <c r="AC226" s="0" t="n">
        <f aca="false">IFERROR(SUMIFS('2017'!M:M,'2017'!AA:AA,"CRO",'2017'!F:F,A226,'2017'!C:C,B226)+SUMIFS('2017'!P:P,'2017'!AA:AA,"CRO",'2017'!F:F,A226,'2017'!C:C,B226)+SUMIFS('2017'!N:N,'2017'!AA:AA,"CRO",'2017'!F:F,A226,'2017'!D:D,B226)+SUMIFS('2017'!N:N,'2017'!AA:AA,"CRO",'2017'!F:F,A226,'2017'!D:D,B226)+SUMIFS('2017'!O:O,'2017'!AA:AA,"CRO",'2017'!F:F,A226,'2017'!E:E,B226)+SUMIFS('2017'!R:R,'2017'!AA:AA,"CRO",'2017'!F:F,A226,'2017'!E:E,B226), 0)</f>
        <v>0</v>
      </c>
      <c r="AD226" s="0" t="n">
        <f aca="false">IFERROR(AC226/AB226, 0)</f>
        <v>0</v>
      </c>
      <c r="AE226" s="0" t="n">
        <f aca="false">SUM(AH226,AK226,AN226)</f>
        <v>0</v>
      </c>
      <c r="AF226" s="0" t="n">
        <f aca="false">SUM(AI226,AL226,AO226)</f>
        <v>0</v>
      </c>
      <c r="AG226" s="7" t="n">
        <f aca="false">IFERROR(AF226/AE226, 0)</f>
        <v>0</v>
      </c>
      <c r="AH226" s="0" t="n">
        <f aca="false">IFERROR(SUMIFS('2016'!$G:$G,'2016'!F:F,A226,'2016'!C:C,B226,'2016'!D:D,"",'2016'!AA:AA,"JRO",'2016'!L:L,"&lt;&gt;"), 0)</f>
        <v>0</v>
      </c>
      <c r="AI226" s="0" t="n">
        <f aca="false">IFERROR(SUMIFS('2016'!L:L,'2016'!F:F,A226,'2016'!C:C,B226,'2016'!D:D,"",'2016'!AA:AA,"JRO"), 0)</f>
        <v>0</v>
      </c>
      <c r="AJ226" s="7" t="n">
        <f aca="false">IFERROR(AI226/AH226, 0)</f>
        <v>0</v>
      </c>
      <c r="AK226" s="0" t="n">
        <f aca="false">IFERROR(SUMIFS('2016'!$G:$G,'2016'!F:F,A226,'2016'!C:C,B226,'2016'!D:D,"",'2016'!AA:AA,"NRO",'2016'!L:L,"&lt;&gt;"), 0)</f>
        <v>0</v>
      </c>
      <c r="AL226" s="0" t="n">
        <f aca="false">IFERROR(SUMIFS('2016'!L:L,'2016'!F:F,A226,'2016'!C:C,B226,'2016'!D:D,"",'2016'!AA:AA,"NRO"), 0)</f>
        <v>0</v>
      </c>
      <c r="AM226" s="0" t="n">
        <f aca="false">IFERROR(AL226/AK226, 0)</f>
        <v>0</v>
      </c>
      <c r="AN226" s="0" t="n">
        <f aca="false">IFERROR(SUMIFS('2016'!$G:$G,'2016'!F:F,A226,'2016'!C:C,B226,'2016'!D:D,"",'2016'!AA:AA,"CRO",'2016'!L:L,"&lt;&gt;"), 0)</f>
        <v>0</v>
      </c>
      <c r="AO226" s="0" t="n">
        <f aca="false">IFERROR(SUMIFS('2016'!L:L,'2016'!F:F,A226,'2016'!C:C,B226,'2016'!D:D,"",'2016'!AA:AA,"CRO"), 0)</f>
        <v>0</v>
      </c>
      <c r="AP226" s="0" t="n">
        <f aca="false">IFERROR(AO226/AN226, 0)</f>
        <v>0</v>
      </c>
      <c r="AQ226" s="0" t="n">
        <f aca="false">SUM(AT226,AW226,AZ226)</f>
        <v>0</v>
      </c>
      <c r="AR226" s="0" t="n">
        <f aca="false">SUM(AU226,AX226,BA226)</f>
        <v>0</v>
      </c>
      <c r="AS226" s="7" t="n">
        <f aca="false">IFERROR(AR226/AQ226, 0)</f>
        <v>0</v>
      </c>
      <c r="AT226" s="0" t="n">
        <f aca="false">IFERROR(SUMIFS('2015'!$G:$G,'2015'!F:F,A226,'2015'!C:C,B226,'2015'!D:D,"",'2015'!AA:AA,"JRO",'2015'!L:L,"&lt;&gt;"), 0)</f>
        <v>0</v>
      </c>
      <c r="AU226" s="0" t="n">
        <f aca="false">IFERROR(SUMIFS('2015'!L:L,'2015'!F:F,A226,'2015'!C:C,B226,'2015'!D:D,"",'2015'!AA:AA,"JRO"), 0)</f>
        <v>0</v>
      </c>
      <c r="AV226" s="0" t="n">
        <f aca="false">IFERROR(AU226/AT226, 0)</f>
        <v>0</v>
      </c>
      <c r="AW226" s="0" t="n">
        <f aca="false">IFERROR(SUMIFS('2015'!$G:$G,'2015'!F:F,A226,'2015'!C:C,B226,'2015'!D:D,"",'2015'!AA:AA,"NRO",'2015'!L:L,"&lt;&gt;"), 0)</f>
        <v>0</v>
      </c>
      <c r="AX226" s="0" t="n">
        <f aca="false">IFERROR(SUMIFS('2015'!L:L,'2015'!F:F,A226,'2015'!C:C,B226,'2015'!D:D,"",'2015'!AA:AA,"NRO"), 0)</f>
        <v>0</v>
      </c>
      <c r="AY226" s="0" t="n">
        <f aca="false">IFERROR(AX226/AW226, 0)</f>
        <v>0</v>
      </c>
      <c r="AZ226" s="0" t="n">
        <f aca="false">IFERROR(SUMIFS('2015'!$G:$G,'2015'!F:F,A226,'2015'!C:C,B226,'2015'!D:D,"",'2015'!AA:AA,"CRO",'2015'!L:L,"&lt;&gt;"), 0)</f>
        <v>0</v>
      </c>
      <c r="BA226" s="0" t="n">
        <f aca="false">IFERROR(SUMIFS('2015'!L:L,'2015'!F:F,A226,'2015'!C:C,B226,'2015'!D:D,"",'2015'!AA:AA,"CRO"), 0)</f>
        <v>0</v>
      </c>
      <c r="BB226" s="0" t="n">
        <f aca="false">IFERROR(BA226/AZ226, 0)</f>
        <v>0</v>
      </c>
      <c r="BC226" s="0" t="n">
        <f aca="false">SUM(BF226,BI226)</f>
        <v>0</v>
      </c>
      <c r="BD226" s="0" t="n">
        <f aca="false">SUM(BG226,BJ226)</f>
        <v>0</v>
      </c>
      <c r="BE226" s="7" t="n">
        <f aca="false">IFERROR(BD226/BC226, 0)</f>
        <v>0</v>
      </c>
      <c r="BF226" s="0" t="n">
        <f aca="false">IFERROR(SUMIFS('2014'!$G:$G,'2014'!F:F,A226,'2014'!C:C,B226,'2014'!D:D,"",'2014'!AA:AA,"JRO",'2014'!L:L,"&lt;&gt;"), 0)</f>
        <v>0</v>
      </c>
      <c r="BG226" s="0" t="n">
        <f aca="false">IFERROR(SUMIFS('2014'!L:L,'2014'!F:F,A226,'2014'!C:C,B226,'2014'!D:D,"",'2014'!AA:AA,"JRO"), 0)</f>
        <v>0</v>
      </c>
      <c r="BH226" s="7" t="n">
        <f aca="false">IFERROR(BG226/BF226, 0)</f>
        <v>0</v>
      </c>
      <c r="BI226" s="0" t="n">
        <f aca="false">IFERROR(SUMIFS('2014'!$G:$G,'2014'!F:F,A226,'2014'!C:C,B226,'2014'!D:D,"",'2014'!AA:AA,"CRO",'2014'!L:L,"&lt;&gt;"), 0)</f>
        <v>0</v>
      </c>
      <c r="BJ226" s="0" t="n">
        <f aca="false">IFERROR(SUMIFS('2014'!L:L,'2014'!F:F,A226,'2014'!C:C,B226,'2014'!D:D,"",'2014'!AA:AA,"CRO"), 0)</f>
        <v>0</v>
      </c>
      <c r="BK226" s="0" t="n">
        <f aca="false">IFERROR(BJ226/BI226, 0)</f>
        <v>0</v>
      </c>
      <c r="BL226" s="0" t="n">
        <f aca="false">IFERROR(SUMIFS('2013'!$G:$G,'2013'!F:F,A226,'2013'!C:C,B226,'2013'!D:D,"",'2013'!AA:AA,"JRO",'2013'!L:L,"&lt;&gt;"), 0)</f>
        <v>0</v>
      </c>
      <c r="BM226" s="0" t="n">
        <f aca="false">IFERROR(SUMIFS('2013'!L:L,'2013'!F:F,A226,'2013'!C:C,B226,'2013'!D:D,"",'2013'!AA:AA,"JRO"), 0)</f>
        <v>0</v>
      </c>
      <c r="BN226" s="0" t="n">
        <f aca="false">IFERROR(BM226/BL226, 0)</f>
        <v>0</v>
      </c>
      <c r="BO226" s="0" t="n">
        <f aca="false">IFERROR(SUMIFS('2012'!$G:$G,'2012'!F:F,A226,'2012'!C:C,B226,'2012'!D:D,"",'2012'!AA:AA,"JRO",'2012'!L:L,"&lt;&gt;"), 0)</f>
        <v>0</v>
      </c>
      <c r="BP226" s="0" t="n">
        <f aca="false">IFERROR(SUMIFS('2012'!L:L,'2012'!F:F,A226,'2012'!C:C,B226,'2012'!D:D,"",'2012'!AA:AA,"JRO"), 0)</f>
        <v>0</v>
      </c>
      <c r="BQ226" s="0" t="n">
        <f aca="false">IFERROR(BP226/BO226, 0)</f>
        <v>0</v>
      </c>
      <c r="BR226" s="0" t="n">
        <f aca="false">IFERROR(SUMIFS('2011'!$G:$G,'2011'!F:F,A226,'2011'!C:C,B226,'2011'!D:D,"",'2011'!AA:AA,"JRO",'2011'!L:L,"&lt;&gt;"), 0)</f>
        <v>0</v>
      </c>
      <c r="BS226" s="0" t="n">
        <f aca="false">IFERROR(SUMIFS('2011'!L:L,'2011'!F:F,A226,'2011'!C:C,B226,'2011'!D:D,"",'2011'!AA:AA,"JRO"), 0)</f>
        <v>0</v>
      </c>
      <c r="BT226" s="7" t="n">
        <f aca="false">IFERROR(BS226/BR226, 0)</f>
        <v>0</v>
      </c>
      <c r="BU226" s="0" t="n">
        <f aca="false">IFERROR(SUMIFS('2010'!$G:$G,'2010'!F:F,A226,'2010'!C:C,B226,'2010'!D:D,"",'2010'!AA:AA,"JRO",'2010'!L:L,"&lt;&gt;"), 0)</f>
        <v>0</v>
      </c>
      <c r="BV226" s="0" t="n">
        <f aca="false">IFERROR(SUMIFS('2010'!L:L,'2010'!F:F,A226,'2010'!C:C,B226,'2010'!D:D,"",'2010'!AA:AA,"JRO"), 0)</f>
        <v>0</v>
      </c>
      <c r="BW226" s="7" t="n">
        <f aca="false">IFERROR(BV226/BU226, 0)</f>
        <v>0</v>
      </c>
      <c r="BX226" s="0" t="n">
        <f aca="false">IFERROR(SUMIFS('2009'!$G:$G,'2009'!F:F,A226,'2009'!C:C,B226,'2009'!D:D,"",'2009'!AA:AA,"JRO",'2009'!L:L,"&lt;&gt;"), 0)</f>
        <v>0</v>
      </c>
      <c r="BY226" s="0" t="n">
        <f aca="false">IFERROR(SUMIFS('2009'!L:L,'2009'!F:F,A226,'2009'!C:C,B226,'2009'!D:D,"",'2009'!AA:AA,"JRO"), 0)</f>
        <v>0</v>
      </c>
      <c r="BZ226" s="7" t="n">
        <f aca="false">IFERROR(BY226/BX226, 0)</f>
        <v>0</v>
      </c>
    </row>
    <row r="227" customFormat="false" ht="15" hidden="false" customHeight="false" outlineLevel="0" collapsed="false">
      <c r="A227" s="0" t="s">
        <v>102</v>
      </c>
      <c r="B227" s="13" t="s">
        <v>78</v>
      </c>
      <c r="C227" s="56" t="n">
        <f aca="false">IFERROR(AVERAGEIFS(I227:BZ227,I$2:BZ$2,"JRO escorts per deportee",I227:BZ227,"&lt;&gt;0"), 0)</f>
        <v>0</v>
      </c>
      <c r="D227" s="13" t="n">
        <f aca="false">IFERROR(AVERAGEIFS(I227:BZ227,I$2:BZ$2,"NRO escorts per deportee",I227:BZ227,"&lt;&gt;0"), 0)</f>
        <v>0</v>
      </c>
      <c r="E227" s="13" t="n">
        <f aca="false">IFERROR(AVERAGEIFS(I227:BZ227,I$2:BZ$2,"CRO escorts per deportee",I227:BZ227,"&lt;&gt;0"), 0)</f>
        <v>0</v>
      </c>
      <c r="G227" s="0" t="n">
        <f aca="false">SUM(J227,M227,P227)</f>
        <v>0</v>
      </c>
      <c r="H227" s="0" t="n">
        <f aca="false">SUM(K227,N227,Q227)</f>
        <v>0</v>
      </c>
      <c r="I227" s="7" t="n">
        <f aca="false">IFERROR(H227/G227, 0)</f>
        <v>0</v>
      </c>
      <c r="J227" s="0" t="n">
        <f aca="false">IFERROR(SUMIFS('2018'!$H:$H,'2018'!$C:$C,B227,'2018'!$F:$F,A227,'2018'!AA:AA,"JRO",'2018'!P:P,"&lt;&gt;")+SUMIFS('2018'!$I:$I,'2018'!$D:$D,B227,'2018'!$F:$F,A227,'2018'!AA:AA,"JRO",'2018'!Q:Q,"&lt;&gt;")+SUMIFS('2018'!$J:$J,'2018'!$E:$E,B227,'2018'!$F:$F,A227,'2018'!AA:AA,"JRO",'2018'!R:R,"&lt;&gt;"), 0)</f>
        <v>0</v>
      </c>
      <c r="K227" s="0" t="n">
        <f aca="false">IFERROR(SUMIFS('2018'!M:M,'2018'!AA:AA,"JRO",'2018'!F:F,A227,'2018'!C:C,B227)+SUMIFS('2018'!P:P,'2018'!AA:AA,"JRO",'2018'!F:F,A227,'2018'!C:C,B227)+SUMIFS('2018'!N:N,'2018'!AA:AA,"JRO",'2018'!F:F,A227,'2018'!D:D,B227)+SUMIFS('2018'!N:N,'2018'!AA:AA,"JRO",'2018'!F:F,A227,'2018'!D:D,B227)+SUMIFS('2018'!O:O,'2018'!AA:AA,"JRO",'2018'!F:F,A227,'2018'!E:E,B227)+SUMIFS('2018'!R:R,'2018'!AA:AA,"JRO",'2018'!F:F,A227,'2018'!E:E,B227), 0)</f>
        <v>0</v>
      </c>
      <c r="L227" s="7" t="n">
        <f aca="false">IFERROR(K227/J227, 0)</f>
        <v>0</v>
      </c>
      <c r="M227" s="0" t="n">
        <f aca="false">IFERROR(SUMIFS('2018'!$H:$H,'2018'!$C:$C,B227,'2018'!$F:$F,A227,'2018'!AA:AA,"NRO",'2018'!P:P,"&lt;&gt;")+SUMIFS('2018'!$I:$I,'2018'!$D:$D,B227,'2018'!$F:$F,A227,'2018'!AA:AA,"NRO",'2018'!Q:Q,"&lt;&gt;")+SUMIFS('2018'!$J:$J,'2018'!$E:$E,B227,'2018'!$F:$F,A227,'2018'!AA:AA,"NRO",'2018'!R:R,"&lt;&gt;"), 0)</f>
        <v>0</v>
      </c>
      <c r="N227" s="0" t="n">
        <f aca="false">IFERROR(SUMIFS('2018'!M:M,'2018'!AA:AA,"NRO",'2018'!F:F,A227,'2018'!C:C,B227)+SUMIFS('2018'!P:P,'2018'!AA:AA,"NRO",'2018'!F:F,A227,'2018'!C:C,B227)+SUMIFS('2018'!N:N,'2018'!AA:AA,"NRO",'2018'!F:F,A227,'2018'!D:D,B227)+SUMIFS('2018'!N:N,'2018'!AA:AA,"NRO",'2018'!F:F,A227,'2018'!D:D,B227)+SUMIFS('2018'!O:O,'2018'!AA:AA,"NRO",'2018'!F:F,A227,'2018'!E:E,B227)+SUMIFS('2018'!R:R,'2018'!AA:AA,"NRO",'2018'!F:F,A227,'2018'!E:E,B227), 0)</f>
        <v>0</v>
      </c>
      <c r="O227" s="7" t="n">
        <f aca="false">IFERROR(N227/M227, 0)</f>
        <v>0</v>
      </c>
      <c r="P227" s="0" t="n">
        <f aca="false">IFERROR(SUMIFS('2018'!$H:$H,'2018'!$C:$C,B227,'2018'!$F:$F,A227,'2018'!AA:AA,"CRO")+SUMIFS('2018'!$I:$I,'2018'!$D:$D,B227,'2018'!$F:$F,A227,'2018'!AA:AA,"CRO")+SUMIFS('2018'!$J:$J,'2018'!$E:$E,B227,'2018'!$F:$F,A227,'2018'!AA:AA,"CRO"), 0)</f>
        <v>0</v>
      </c>
      <c r="Q227" s="0" t="n">
        <f aca="false">IFERROR(SUMIFS('2018'!M:M,'2018'!AA:AA,"CRO",'2018'!F:F,A227,'2018'!C:C,B227)+SUMIFS('2018'!P:P,'2018'!AA:AA,"CRO",'2018'!F:F,A227,'2018'!C:C,B227)+SUMIFS('2018'!N:N,'2018'!AA:AA,"CRO",'2018'!F:F,A227,'2018'!D:D,B227)+SUMIFS('2018'!N:N,'2018'!AA:AA,"CRO",'2018'!F:F,A227,'2018'!D:D,B227)+SUMIFS('2018'!O:O,'2018'!AA:AA,"CRO",'2018'!F:F,A227,'2018'!E:E,B227)+SUMIFS('2018'!R:R,'2018'!AA:AA,"CRO",'2018'!F:F,A227,'2018'!E:E,B227), 0)</f>
        <v>0</v>
      </c>
      <c r="R227" s="7" t="n">
        <f aca="false">IFERROR(Q227/P227, 0)</f>
        <v>0</v>
      </c>
      <c r="S227" s="7" t="n">
        <f aca="false">SUM(V227,Y227,AB227)</f>
        <v>0</v>
      </c>
      <c r="T227" s="7" t="n">
        <f aca="false">SUM(W227,Z227,AC227)</f>
        <v>0</v>
      </c>
      <c r="U227" s="7" t="n">
        <f aca="false">IFERROR(T227/S227, 0)</f>
        <v>0</v>
      </c>
      <c r="V227" s="0" t="n">
        <f aca="false">SUMIFS('2017'!$H:$H,'2017'!$C:$C,B227,'2017'!$F:$F,A227,'2017'!AA:AA,"JRO",'2017'!P:P,"&lt;&gt;")+SUMIFS('2017'!$I:$I,'2017'!$D:$D,B227,'2017'!$F:$F,A227,'2017'!AA:AA,"JRO",'2017'!Q:Q,"&lt;&gt;")+SUMIFS('2017'!$J:$J,'2017'!$E:$E,B227,'2017'!$F:$F,A227,'2017'!AA:AA,"JRO",'2017'!R:R,"&lt;&gt;")</f>
        <v>0</v>
      </c>
      <c r="W227" s="0" t="n">
        <f aca="false">IFERROR(SUMIFS('2017'!M:M,'2017'!AA:AA,"JRO",'2017'!F:F,A227,'2017'!C:C,B227)+SUMIFS('2017'!P:P,'2017'!AA:AA,"JRO",'2017'!F:F,A227,'2017'!C:C,B227)+SUMIFS('2017'!N:N,'2017'!AA:AA,"JRO",'2017'!F:F,A227,'2017'!D:D,B227)+SUMIFS('2017'!N:N,'2017'!AA:AA,"JRO",'2017'!F:F,A227,'2017'!D:D,B227)+SUMIFS('2017'!O:O,'2017'!AA:AA,"JRO",'2017'!F:F,A227,'2017'!E:E,B227)+SUMIFS('2017'!R:R,'2017'!AA:AA,"JRO",'2017'!F:F,A227,'2017'!E:E,B227), 0)</f>
        <v>0</v>
      </c>
      <c r="X227" s="7" t="n">
        <f aca="false">IFERROR(W227/V227, 0)</f>
        <v>0</v>
      </c>
      <c r="Y227" s="0" t="n">
        <f aca="false">IFERROR(SUMIFS('2017'!$H:$H,'2017'!$C:$C,B227,'2017'!$F:$F,A227,'2017'!AA:AA,"NRO",'2017'!P:P,"&lt;&gt;")+SUMIFS('2017'!$I:$I,'2017'!$D:$D,B227,'2017'!$F:$F,A227,'2017'!AA:AA,"NRO",'2017'!Q:Q,"&lt;&gt;")+SUMIFS('2017'!$J:$J,'2017'!$E:$E,B227,'2017'!$F:$F,A227,'2017'!AA:AA,"NRO",'2017'!R:R,"&lt;&gt;"), 0)</f>
        <v>0</v>
      </c>
      <c r="Z227" s="0" t="n">
        <f aca="false">IFERROR(SUMIFS('2017'!M:M,'2017'!AA:AA,"NRO",'2017'!F:F,A227,'2017'!C:C,B227)+SUMIFS('2017'!P:P,'2017'!AA:AA,"NRO",'2017'!F:F,A227,'2017'!C:C,B227)+SUMIFS('2017'!N:N,'2017'!AA:AA,"NRO",'2017'!F:F,A227,'2017'!D:D,B227)+SUMIFS('2017'!N:N,'2017'!AA:AA,"NRO",'2017'!F:F,A227,'2017'!D:D,B227)+SUMIFS('2017'!O:O,'2017'!AA:AA,"NRO",'2017'!F:F,A227,'2017'!E:E,B227)+SUMIFS('2017'!R:R,'2017'!AA:AA,"NRO",'2017'!F:F,A227,'2017'!E:E,B227), 0)</f>
        <v>0</v>
      </c>
      <c r="AA227" s="7" t="n">
        <f aca="false">IFERROR(Z227/Y227, 0)</f>
        <v>0</v>
      </c>
      <c r="AB227" s="0" t="n">
        <f aca="false">IFERROR(SUMIFS('2017'!$H:$H,'2017'!$C:$C,B227,'2017'!$F:$F,A227,'2017'!AA:AA,"CRO",'2017'!P:P,"&lt;&gt;")+SUMIFS('2017'!$I:$I,'2017'!$D:$D,B227,'2017'!$F:$F,A227,'2017'!AA:AA,"CRO",'2017'!Q:Q,"&lt;&gt;")+SUMIFS('2017'!$J:$J,'2017'!$E:$E,B227,'2017'!$F:$F,A227,'2017'!AA:AA,"CRO",'2017'!R:R,"&lt;&gt;"), 0)</f>
        <v>0</v>
      </c>
      <c r="AC227" s="0" t="n">
        <f aca="false">IFERROR(SUMIFS('2017'!M:M,'2017'!AA:AA,"CRO",'2017'!F:F,A227,'2017'!C:C,B227)+SUMIFS('2017'!P:P,'2017'!AA:AA,"CRO",'2017'!F:F,A227,'2017'!C:C,B227)+SUMIFS('2017'!N:N,'2017'!AA:AA,"CRO",'2017'!F:F,A227,'2017'!D:D,B227)+SUMIFS('2017'!N:N,'2017'!AA:AA,"CRO",'2017'!F:F,A227,'2017'!D:D,B227)+SUMIFS('2017'!O:O,'2017'!AA:AA,"CRO",'2017'!F:F,A227,'2017'!E:E,B227)+SUMIFS('2017'!R:R,'2017'!AA:AA,"CRO",'2017'!F:F,A227,'2017'!E:E,B227), 0)</f>
        <v>0</v>
      </c>
      <c r="AD227" s="0" t="n">
        <f aca="false">IFERROR(AC227/AB227, 0)</f>
        <v>0</v>
      </c>
      <c r="AE227" s="0" t="n">
        <f aca="false">SUM(AH227,AK227,AN227)</f>
        <v>0</v>
      </c>
      <c r="AF227" s="0" t="n">
        <f aca="false">SUM(AI227,AL227,AO227)</f>
        <v>0</v>
      </c>
      <c r="AG227" s="7" t="n">
        <f aca="false">IFERROR(AF227/AE227, 0)</f>
        <v>0</v>
      </c>
      <c r="AH227" s="0" t="n">
        <f aca="false">IFERROR(SUMIFS('2016'!$G:$G,'2016'!F:F,A227,'2016'!C:C,B227,'2016'!D:D,"",'2016'!AA:AA,"JRO",'2016'!L:L,"&lt;&gt;"), 0)</f>
        <v>0</v>
      </c>
      <c r="AI227" s="0" t="n">
        <f aca="false">IFERROR(SUMIFS('2016'!L:L,'2016'!F:F,A227,'2016'!C:C,B227,'2016'!D:D,"",'2016'!AA:AA,"JRO"), 0)</f>
        <v>0</v>
      </c>
      <c r="AJ227" s="7" t="n">
        <f aca="false">IFERROR(AI227/AH227, 0)</f>
        <v>0</v>
      </c>
      <c r="AK227" s="0" t="n">
        <f aca="false">IFERROR(SUMIFS('2016'!$G:$G,'2016'!F:F,A227,'2016'!C:C,B227,'2016'!D:D,"",'2016'!AA:AA,"NRO",'2016'!L:L,"&lt;&gt;"), 0)</f>
        <v>0</v>
      </c>
      <c r="AL227" s="0" t="n">
        <f aca="false">IFERROR(SUMIFS('2016'!L:L,'2016'!F:F,A227,'2016'!C:C,B227,'2016'!D:D,"",'2016'!AA:AA,"NRO"), 0)</f>
        <v>0</v>
      </c>
      <c r="AM227" s="0" t="n">
        <f aca="false">IFERROR(AL227/AK227, 0)</f>
        <v>0</v>
      </c>
      <c r="AN227" s="0" t="n">
        <f aca="false">IFERROR(SUMIFS('2016'!$G:$G,'2016'!F:F,A227,'2016'!C:C,B227,'2016'!D:D,"",'2016'!AA:AA,"CRO",'2016'!L:L,"&lt;&gt;"), 0)</f>
        <v>0</v>
      </c>
      <c r="AO227" s="0" t="n">
        <f aca="false">IFERROR(SUMIFS('2016'!L:L,'2016'!F:F,A227,'2016'!C:C,B227,'2016'!D:D,"",'2016'!AA:AA,"CRO"), 0)</f>
        <v>0</v>
      </c>
      <c r="AP227" s="0" t="n">
        <f aca="false">IFERROR(AO227/AN227, 0)</f>
        <v>0</v>
      </c>
      <c r="AQ227" s="0" t="n">
        <f aca="false">SUM(AT227,AW227,AZ227)</f>
        <v>0</v>
      </c>
      <c r="AR227" s="0" t="n">
        <f aca="false">SUM(AU227,AX227,BA227)</f>
        <v>0</v>
      </c>
      <c r="AS227" s="7" t="n">
        <f aca="false">IFERROR(AR227/AQ227, 0)</f>
        <v>0</v>
      </c>
      <c r="AT227" s="0" t="n">
        <f aca="false">IFERROR(SUMIFS('2015'!$G:$G,'2015'!F:F,A227,'2015'!C:C,B227,'2015'!D:D,"",'2015'!AA:AA,"JRO",'2015'!L:L,"&lt;&gt;"), 0)</f>
        <v>0</v>
      </c>
      <c r="AU227" s="0" t="n">
        <f aca="false">IFERROR(SUMIFS('2015'!L:L,'2015'!F:F,A227,'2015'!C:C,B227,'2015'!D:D,"",'2015'!AA:AA,"JRO"), 0)</f>
        <v>0</v>
      </c>
      <c r="AV227" s="0" t="n">
        <f aca="false">IFERROR(AU227/AT227, 0)</f>
        <v>0</v>
      </c>
      <c r="AW227" s="0" t="n">
        <f aca="false">IFERROR(SUMIFS('2015'!$G:$G,'2015'!F:F,A227,'2015'!C:C,B227,'2015'!D:D,"",'2015'!AA:AA,"NRO",'2015'!L:L,"&lt;&gt;"), 0)</f>
        <v>0</v>
      </c>
      <c r="AX227" s="0" t="n">
        <f aca="false">IFERROR(SUMIFS('2015'!L:L,'2015'!F:F,A227,'2015'!C:C,B227,'2015'!D:D,"",'2015'!AA:AA,"NRO"), 0)</f>
        <v>0</v>
      </c>
      <c r="AY227" s="0" t="n">
        <f aca="false">IFERROR(AX227/AW227, 0)</f>
        <v>0</v>
      </c>
      <c r="AZ227" s="0" t="n">
        <f aca="false">IFERROR(SUMIFS('2015'!$G:$G,'2015'!F:F,A227,'2015'!C:C,B227,'2015'!D:D,"",'2015'!AA:AA,"CRO",'2015'!L:L,"&lt;&gt;"), 0)</f>
        <v>0</v>
      </c>
      <c r="BA227" s="0" t="n">
        <f aca="false">IFERROR(SUMIFS('2015'!L:L,'2015'!F:F,A227,'2015'!C:C,B227,'2015'!D:D,"",'2015'!AA:AA,"CRO"), 0)</f>
        <v>0</v>
      </c>
      <c r="BB227" s="0" t="n">
        <f aca="false">IFERROR(BA227/AZ227, 0)</f>
        <v>0</v>
      </c>
      <c r="BC227" s="0" t="n">
        <f aca="false">SUM(BF227,BI227)</f>
        <v>0</v>
      </c>
      <c r="BD227" s="0" t="n">
        <f aca="false">SUM(BG227,BJ227)</f>
        <v>0</v>
      </c>
      <c r="BE227" s="7" t="n">
        <f aca="false">IFERROR(BD227/BC227, 0)</f>
        <v>0</v>
      </c>
      <c r="BF227" s="0" t="n">
        <f aca="false">IFERROR(SUMIFS('2014'!$G:$G,'2014'!F:F,A227,'2014'!C:C,B227,'2014'!D:D,"",'2014'!AA:AA,"JRO",'2014'!L:L,"&lt;&gt;"), 0)</f>
        <v>0</v>
      </c>
      <c r="BG227" s="0" t="n">
        <f aca="false">IFERROR(SUMIFS('2014'!L:L,'2014'!F:F,A227,'2014'!C:C,B227,'2014'!D:D,"",'2014'!AA:AA,"JRO"), 0)</f>
        <v>0</v>
      </c>
      <c r="BH227" s="7" t="n">
        <f aca="false">IFERROR(BG227/BF227, 0)</f>
        <v>0</v>
      </c>
      <c r="BI227" s="0" t="n">
        <f aca="false">IFERROR(SUMIFS('2014'!$G:$G,'2014'!F:F,A227,'2014'!C:C,B227,'2014'!D:D,"",'2014'!AA:AA,"CRO",'2014'!L:L,"&lt;&gt;"), 0)</f>
        <v>0</v>
      </c>
      <c r="BJ227" s="0" t="n">
        <f aca="false">IFERROR(SUMIFS('2014'!L:L,'2014'!F:F,A227,'2014'!C:C,B227,'2014'!D:D,"",'2014'!AA:AA,"CRO"), 0)</f>
        <v>0</v>
      </c>
      <c r="BK227" s="0" t="n">
        <f aca="false">IFERROR(BJ227/BI227, 0)</f>
        <v>0</v>
      </c>
      <c r="BL227" s="0" t="n">
        <f aca="false">IFERROR(SUMIFS('2013'!$G:$G,'2013'!F:F,A227,'2013'!C:C,B227,'2013'!D:D,"",'2013'!AA:AA,"JRO",'2013'!L:L,"&lt;&gt;"), 0)</f>
        <v>0</v>
      </c>
      <c r="BM227" s="0" t="n">
        <f aca="false">IFERROR(SUMIFS('2013'!L:L,'2013'!F:F,A227,'2013'!C:C,B227,'2013'!D:D,"",'2013'!AA:AA,"JRO"), 0)</f>
        <v>0</v>
      </c>
      <c r="BN227" s="0" t="n">
        <f aca="false">IFERROR(BM227/BL227, 0)</f>
        <v>0</v>
      </c>
      <c r="BO227" s="0" t="n">
        <f aca="false">IFERROR(SUMIFS('2012'!$G:$G,'2012'!F:F,A227,'2012'!C:C,B227,'2012'!D:D,"",'2012'!AA:AA,"JRO",'2012'!L:L,"&lt;&gt;"), 0)</f>
        <v>0</v>
      </c>
      <c r="BP227" s="0" t="n">
        <f aca="false">IFERROR(SUMIFS('2012'!L:L,'2012'!F:F,A227,'2012'!C:C,B227,'2012'!D:D,"",'2012'!AA:AA,"JRO"), 0)</f>
        <v>0</v>
      </c>
      <c r="BQ227" s="0" t="n">
        <f aca="false">IFERROR(BP227/BO227, 0)</f>
        <v>0</v>
      </c>
      <c r="BR227" s="0" t="n">
        <f aca="false">IFERROR(SUMIFS('2011'!$G:$G,'2011'!F:F,A227,'2011'!C:C,B227,'2011'!D:D,"",'2011'!AA:AA,"JRO",'2011'!L:L,"&lt;&gt;"), 0)</f>
        <v>0</v>
      </c>
      <c r="BS227" s="0" t="n">
        <f aca="false">IFERROR(SUMIFS('2011'!L:L,'2011'!F:F,A227,'2011'!C:C,B227,'2011'!D:D,"",'2011'!AA:AA,"JRO"), 0)</f>
        <v>0</v>
      </c>
      <c r="BT227" s="7" t="n">
        <f aca="false">IFERROR(BS227/BR227, 0)</f>
        <v>0</v>
      </c>
      <c r="BU227" s="0" t="n">
        <f aca="false">IFERROR(SUMIFS('2010'!$G:$G,'2010'!F:F,A227,'2010'!C:C,B227,'2010'!D:D,"",'2010'!AA:AA,"JRO",'2010'!L:L,"&lt;&gt;"), 0)</f>
        <v>0</v>
      </c>
      <c r="BV227" s="0" t="n">
        <f aca="false">IFERROR(SUMIFS('2010'!L:L,'2010'!F:F,A227,'2010'!C:C,B227,'2010'!D:D,"",'2010'!AA:AA,"JRO"), 0)</f>
        <v>0</v>
      </c>
      <c r="BW227" s="7" t="n">
        <f aca="false">IFERROR(BV227/BU227, 0)</f>
        <v>0</v>
      </c>
      <c r="BX227" s="0" t="n">
        <f aca="false">IFERROR(SUMIFS('2009'!$G:$G,'2009'!F:F,A227,'2009'!C:C,B227,'2009'!D:D,"",'2009'!AA:AA,"JRO",'2009'!L:L,"&lt;&gt;"), 0)</f>
        <v>0</v>
      </c>
      <c r="BY227" s="0" t="n">
        <f aca="false">IFERROR(SUMIFS('2009'!L:L,'2009'!F:F,A227,'2009'!C:C,B227,'2009'!D:D,"",'2009'!AA:AA,"JRO"), 0)</f>
        <v>0</v>
      </c>
      <c r="BZ227" s="7" t="n">
        <f aca="false">IFERROR(BY227/BX227, 0)</f>
        <v>0</v>
      </c>
    </row>
    <row r="228" customFormat="false" ht="15" hidden="false" customHeight="false" outlineLevel="0" collapsed="false">
      <c r="A228" s="0" t="s">
        <v>102</v>
      </c>
      <c r="B228" s="17" t="s">
        <v>76</v>
      </c>
      <c r="C228" s="56" t="n">
        <f aca="false">IFERROR(AVERAGEIFS(I228:BZ228,I$2:BZ$2,"JRO escorts per deportee",I228:BZ228,"&lt;&gt;0"), 0)</f>
        <v>0</v>
      </c>
      <c r="D228" s="13" t="n">
        <f aca="false">IFERROR(AVERAGEIFS(I228:BZ228,I$2:BZ$2,"NRO escorts per deportee",I228:BZ228,"&lt;&gt;0"), 0)</f>
        <v>0</v>
      </c>
      <c r="E228" s="13" t="n">
        <f aca="false">IFERROR(AVERAGEIFS(I228:BZ228,I$2:BZ$2,"CRO escorts per deportee",I228:BZ228,"&lt;&gt;0"), 0)</f>
        <v>0</v>
      </c>
      <c r="G228" s="0" t="n">
        <f aca="false">SUM(J228,M228,P228)</f>
        <v>0</v>
      </c>
      <c r="H228" s="0" t="n">
        <f aca="false">SUM(K228,N228,Q228)</f>
        <v>0</v>
      </c>
      <c r="I228" s="7" t="n">
        <f aca="false">IFERROR(H228/G228, 0)</f>
        <v>0</v>
      </c>
      <c r="J228" s="0" t="n">
        <f aca="false">IFERROR(SUMIFS('2018'!$H:$H,'2018'!$C:$C,B228,'2018'!$F:$F,A228,'2018'!AA:AA,"JRO",'2018'!P:P,"&lt;&gt;")+SUMIFS('2018'!$I:$I,'2018'!$D:$D,B228,'2018'!$F:$F,A228,'2018'!AA:AA,"JRO",'2018'!Q:Q,"&lt;&gt;")+SUMIFS('2018'!$J:$J,'2018'!$E:$E,B228,'2018'!$F:$F,A228,'2018'!AA:AA,"JRO",'2018'!R:R,"&lt;&gt;"), 0)</f>
        <v>0</v>
      </c>
      <c r="K228" s="0" t="n">
        <f aca="false">IFERROR(SUMIFS('2018'!M:M,'2018'!AA:AA,"JRO",'2018'!F:F,A228,'2018'!C:C,B228)+SUMIFS('2018'!P:P,'2018'!AA:AA,"JRO",'2018'!F:F,A228,'2018'!C:C,B228)+SUMIFS('2018'!N:N,'2018'!AA:AA,"JRO",'2018'!F:F,A228,'2018'!D:D,B228)+SUMIFS('2018'!N:N,'2018'!AA:AA,"JRO",'2018'!F:F,A228,'2018'!D:D,B228)+SUMIFS('2018'!O:O,'2018'!AA:AA,"JRO",'2018'!F:F,A228,'2018'!E:E,B228)+SUMIFS('2018'!R:R,'2018'!AA:AA,"JRO",'2018'!F:F,A228,'2018'!E:E,B228), 0)</f>
        <v>0</v>
      </c>
      <c r="L228" s="7" t="n">
        <f aca="false">IFERROR(K228/J228, 0)</f>
        <v>0</v>
      </c>
      <c r="M228" s="0" t="n">
        <f aca="false">IFERROR(SUMIFS('2018'!$H:$H,'2018'!$C:$C,B228,'2018'!$F:$F,A228,'2018'!AA:AA,"NRO",'2018'!P:P,"&lt;&gt;")+SUMIFS('2018'!$I:$I,'2018'!$D:$D,B228,'2018'!$F:$F,A228,'2018'!AA:AA,"NRO",'2018'!Q:Q,"&lt;&gt;")+SUMIFS('2018'!$J:$J,'2018'!$E:$E,B228,'2018'!$F:$F,A228,'2018'!AA:AA,"NRO",'2018'!R:R,"&lt;&gt;"), 0)</f>
        <v>0</v>
      </c>
      <c r="N228" s="0" t="n">
        <f aca="false">IFERROR(SUMIFS('2018'!M:M,'2018'!AA:AA,"NRO",'2018'!F:F,A228,'2018'!C:C,B228)+SUMIFS('2018'!P:P,'2018'!AA:AA,"NRO",'2018'!F:F,A228,'2018'!C:C,B228)+SUMIFS('2018'!N:N,'2018'!AA:AA,"NRO",'2018'!F:F,A228,'2018'!D:D,B228)+SUMIFS('2018'!N:N,'2018'!AA:AA,"NRO",'2018'!F:F,A228,'2018'!D:D,B228)+SUMIFS('2018'!O:O,'2018'!AA:AA,"NRO",'2018'!F:F,A228,'2018'!E:E,B228)+SUMIFS('2018'!R:R,'2018'!AA:AA,"NRO",'2018'!F:F,A228,'2018'!E:E,B228), 0)</f>
        <v>0</v>
      </c>
      <c r="O228" s="7" t="n">
        <f aca="false">IFERROR(N228/M228, 0)</f>
        <v>0</v>
      </c>
      <c r="P228" s="0" t="n">
        <f aca="false">IFERROR(SUMIFS('2018'!$H:$H,'2018'!$C:$C,B228,'2018'!$F:$F,A228,'2018'!AA:AA,"CRO")+SUMIFS('2018'!$I:$I,'2018'!$D:$D,B228,'2018'!$F:$F,A228,'2018'!AA:AA,"CRO")+SUMIFS('2018'!$J:$J,'2018'!$E:$E,B228,'2018'!$F:$F,A228,'2018'!AA:AA,"CRO"), 0)</f>
        <v>0</v>
      </c>
      <c r="Q228" s="0" t="n">
        <f aca="false">IFERROR(SUMIFS('2018'!M:M,'2018'!AA:AA,"CRO",'2018'!F:F,A228,'2018'!C:C,B228)+SUMIFS('2018'!P:P,'2018'!AA:AA,"CRO",'2018'!F:F,A228,'2018'!C:C,B228)+SUMIFS('2018'!N:N,'2018'!AA:AA,"CRO",'2018'!F:F,A228,'2018'!D:D,B228)+SUMIFS('2018'!N:N,'2018'!AA:AA,"CRO",'2018'!F:F,A228,'2018'!D:D,B228)+SUMIFS('2018'!O:O,'2018'!AA:AA,"CRO",'2018'!F:F,A228,'2018'!E:E,B228)+SUMIFS('2018'!R:R,'2018'!AA:AA,"CRO",'2018'!F:F,A228,'2018'!E:E,B228), 0)</f>
        <v>0</v>
      </c>
      <c r="R228" s="7" t="n">
        <f aca="false">IFERROR(Q228/P228, 0)</f>
        <v>0</v>
      </c>
      <c r="S228" s="7" t="n">
        <f aca="false">SUM(V228,Y228,AB228)</f>
        <v>0</v>
      </c>
      <c r="T228" s="7" t="n">
        <f aca="false">SUM(W228,Z228,AC228)</f>
        <v>0</v>
      </c>
      <c r="U228" s="7" t="n">
        <f aca="false">IFERROR(T228/S228, 0)</f>
        <v>0</v>
      </c>
      <c r="V228" s="0" t="n">
        <f aca="false">SUMIFS('2017'!$H:$H,'2017'!$C:$C,B228,'2017'!$F:$F,A228,'2017'!AA:AA,"JRO",'2017'!P:P,"&lt;&gt;")+SUMIFS('2017'!$I:$I,'2017'!$D:$D,B228,'2017'!$F:$F,A228,'2017'!AA:AA,"JRO",'2017'!Q:Q,"&lt;&gt;")+SUMIFS('2017'!$J:$J,'2017'!$E:$E,B228,'2017'!$F:$F,A228,'2017'!AA:AA,"JRO",'2017'!R:R,"&lt;&gt;")</f>
        <v>0</v>
      </c>
      <c r="W228" s="0" t="n">
        <f aca="false">IFERROR(SUMIFS('2017'!M:M,'2017'!AA:AA,"JRO",'2017'!F:F,A228,'2017'!C:C,B228)+SUMIFS('2017'!P:P,'2017'!AA:AA,"JRO",'2017'!F:F,A228,'2017'!C:C,B228)+SUMIFS('2017'!N:N,'2017'!AA:AA,"JRO",'2017'!F:F,A228,'2017'!D:D,B228)+SUMIFS('2017'!N:N,'2017'!AA:AA,"JRO",'2017'!F:F,A228,'2017'!D:D,B228)+SUMIFS('2017'!O:O,'2017'!AA:AA,"JRO",'2017'!F:F,A228,'2017'!E:E,B228)+SUMIFS('2017'!R:R,'2017'!AA:AA,"JRO",'2017'!F:F,A228,'2017'!E:E,B228), 0)</f>
        <v>0</v>
      </c>
      <c r="X228" s="7" t="n">
        <f aca="false">IFERROR(W228/V228, 0)</f>
        <v>0</v>
      </c>
      <c r="Y228" s="0" t="n">
        <f aca="false">IFERROR(SUMIFS('2017'!$H:$H,'2017'!$C:$C,B228,'2017'!$F:$F,A228,'2017'!AA:AA,"NRO",'2017'!P:P,"&lt;&gt;")+SUMIFS('2017'!$I:$I,'2017'!$D:$D,B228,'2017'!$F:$F,A228,'2017'!AA:AA,"NRO",'2017'!Q:Q,"&lt;&gt;")+SUMIFS('2017'!$J:$J,'2017'!$E:$E,B228,'2017'!$F:$F,A228,'2017'!AA:AA,"NRO",'2017'!R:R,"&lt;&gt;"), 0)</f>
        <v>0</v>
      </c>
      <c r="Z228" s="0" t="n">
        <f aca="false">IFERROR(SUMIFS('2017'!M:M,'2017'!AA:AA,"NRO",'2017'!F:F,A228,'2017'!C:C,B228)+SUMIFS('2017'!P:P,'2017'!AA:AA,"NRO",'2017'!F:F,A228,'2017'!C:C,B228)+SUMIFS('2017'!N:N,'2017'!AA:AA,"NRO",'2017'!F:F,A228,'2017'!D:D,B228)+SUMIFS('2017'!N:N,'2017'!AA:AA,"NRO",'2017'!F:F,A228,'2017'!D:D,B228)+SUMIFS('2017'!O:O,'2017'!AA:AA,"NRO",'2017'!F:F,A228,'2017'!E:E,B228)+SUMIFS('2017'!R:R,'2017'!AA:AA,"NRO",'2017'!F:F,A228,'2017'!E:E,B228), 0)</f>
        <v>0</v>
      </c>
      <c r="AA228" s="7" t="n">
        <f aca="false">IFERROR(Z228/Y228, 0)</f>
        <v>0</v>
      </c>
      <c r="AB228" s="0" t="n">
        <f aca="false">IFERROR(SUMIFS('2017'!$H:$H,'2017'!$C:$C,B228,'2017'!$F:$F,A228,'2017'!AA:AA,"CRO",'2017'!P:P,"&lt;&gt;")+SUMIFS('2017'!$I:$I,'2017'!$D:$D,B228,'2017'!$F:$F,A228,'2017'!AA:AA,"CRO",'2017'!Q:Q,"&lt;&gt;")+SUMIFS('2017'!$J:$J,'2017'!$E:$E,B228,'2017'!$F:$F,A228,'2017'!AA:AA,"CRO",'2017'!R:R,"&lt;&gt;"), 0)</f>
        <v>0</v>
      </c>
      <c r="AC228" s="0" t="n">
        <f aca="false">IFERROR(SUMIFS('2017'!M:M,'2017'!AA:AA,"CRO",'2017'!F:F,A228,'2017'!C:C,B228)+SUMIFS('2017'!P:P,'2017'!AA:AA,"CRO",'2017'!F:F,A228,'2017'!C:C,B228)+SUMIFS('2017'!N:N,'2017'!AA:AA,"CRO",'2017'!F:F,A228,'2017'!D:D,B228)+SUMIFS('2017'!N:N,'2017'!AA:AA,"CRO",'2017'!F:F,A228,'2017'!D:D,B228)+SUMIFS('2017'!O:O,'2017'!AA:AA,"CRO",'2017'!F:F,A228,'2017'!E:E,B228)+SUMIFS('2017'!R:R,'2017'!AA:AA,"CRO",'2017'!F:F,A228,'2017'!E:E,B228), 0)</f>
        <v>0</v>
      </c>
      <c r="AD228" s="0" t="n">
        <f aca="false">IFERROR(AC228/AB228, 0)</f>
        <v>0</v>
      </c>
      <c r="AE228" s="0" t="n">
        <f aca="false">SUM(AH228,AK228,AN228)</f>
        <v>0</v>
      </c>
      <c r="AF228" s="0" t="n">
        <f aca="false">SUM(AI228,AL228,AO228)</f>
        <v>0</v>
      </c>
      <c r="AG228" s="7" t="n">
        <f aca="false">IFERROR(AF228/AE228, 0)</f>
        <v>0</v>
      </c>
      <c r="AH228" s="0" t="n">
        <f aca="false">IFERROR(SUMIFS('2016'!$G:$G,'2016'!F:F,A228,'2016'!C:C,B228,'2016'!D:D,"",'2016'!AA:AA,"JRO",'2016'!L:L,"&lt;&gt;"), 0)</f>
        <v>0</v>
      </c>
      <c r="AI228" s="0" t="n">
        <f aca="false">IFERROR(SUMIFS('2016'!L:L,'2016'!F:F,A228,'2016'!C:C,B228,'2016'!D:D,"",'2016'!AA:AA,"JRO"), 0)</f>
        <v>0</v>
      </c>
      <c r="AJ228" s="7" t="n">
        <f aca="false">IFERROR(AI228/AH228, 0)</f>
        <v>0</v>
      </c>
      <c r="AK228" s="0" t="n">
        <f aca="false">IFERROR(SUMIFS('2016'!$G:$G,'2016'!F:F,A228,'2016'!C:C,B228,'2016'!D:D,"",'2016'!AA:AA,"NRO",'2016'!L:L,"&lt;&gt;"), 0)</f>
        <v>0</v>
      </c>
      <c r="AL228" s="0" t="n">
        <f aca="false">IFERROR(SUMIFS('2016'!L:L,'2016'!F:F,A228,'2016'!C:C,B228,'2016'!D:D,"",'2016'!AA:AA,"NRO"), 0)</f>
        <v>0</v>
      </c>
      <c r="AM228" s="0" t="n">
        <f aca="false">IFERROR(AL228/AK228, 0)</f>
        <v>0</v>
      </c>
      <c r="AN228" s="0" t="n">
        <f aca="false">IFERROR(SUMIFS('2016'!$G:$G,'2016'!F:F,A228,'2016'!C:C,B228,'2016'!D:D,"",'2016'!AA:AA,"CRO",'2016'!L:L,"&lt;&gt;"), 0)</f>
        <v>0</v>
      </c>
      <c r="AO228" s="0" t="n">
        <f aca="false">IFERROR(SUMIFS('2016'!L:L,'2016'!F:F,A228,'2016'!C:C,B228,'2016'!D:D,"",'2016'!AA:AA,"CRO"), 0)</f>
        <v>0</v>
      </c>
      <c r="AP228" s="0" t="n">
        <f aca="false">IFERROR(AO228/AN228, 0)</f>
        <v>0</v>
      </c>
      <c r="AQ228" s="0" t="n">
        <f aca="false">SUM(AT228,AW228,AZ228)</f>
        <v>0</v>
      </c>
      <c r="AR228" s="0" t="n">
        <f aca="false">SUM(AU228,AX228,BA228)</f>
        <v>0</v>
      </c>
      <c r="AS228" s="7" t="n">
        <f aca="false">IFERROR(AR228/AQ228, 0)</f>
        <v>0</v>
      </c>
      <c r="AT228" s="0" t="n">
        <f aca="false">IFERROR(SUMIFS('2015'!$G:$G,'2015'!F:F,A228,'2015'!C:C,B228,'2015'!D:D,"",'2015'!AA:AA,"JRO",'2015'!L:L,"&lt;&gt;"), 0)</f>
        <v>0</v>
      </c>
      <c r="AU228" s="0" t="n">
        <f aca="false">IFERROR(SUMIFS('2015'!L:L,'2015'!F:F,A228,'2015'!C:C,B228,'2015'!D:D,"",'2015'!AA:AA,"JRO"), 0)</f>
        <v>0</v>
      </c>
      <c r="AV228" s="0" t="n">
        <f aca="false">IFERROR(AU228/AT228, 0)</f>
        <v>0</v>
      </c>
      <c r="AW228" s="0" t="n">
        <f aca="false">IFERROR(SUMIFS('2015'!$G:$G,'2015'!F:F,A228,'2015'!C:C,B228,'2015'!D:D,"",'2015'!AA:AA,"NRO",'2015'!L:L,"&lt;&gt;"), 0)</f>
        <v>0</v>
      </c>
      <c r="AX228" s="0" t="n">
        <f aca="false">IFERROR(SUMIFS('2015'!L:L,'2015'!F:F,A228,'2015'!C:C,B228,'2015'!D:D,"",'2015'!AA:AA,"NRO"), 0)</f>
        <v>0</v>
      </c>
      <c r="AY228" s="0" t="n">
        <f aca="false">IFERROR(AX228/AW228, 0)</f>
        <v>0</v>
      </c>
      <c r="AZ228" s="0" t="n">
        <f aca="false">IFERROR(SUMIFS('2015'!$G:$G,'2015'!F:F,A228,'2015'!C:C,B228,'2015'!D:D,"",'2015'!AA:AA,"CRO",'2015'!L:L,"&lt;&gt;"), 0)</f>
        <v>0</v>
      </c>
      <c r="BA228" s="0" t="n">
        <f aca="false">IFERROR(SUMIFS('2015'!L:L,'2015'!F:F,A228,'2015'!C:C,B228,'2015'!D:D,"",'2015'!AA:AA,"CRO"), 0)</f>
        <v>0</v>
      </c>
      <c r="BB228" s="0" t="n">
        <f aca="false">IFERROR(BA228/AZ228, 0)</f>
        <v>0</v>
      </c>
      <c r="BC228" s="0" t="n">
        <f aca="false">SUM(BF228,BI228)</f>
        <v>0</v>
      </c>
      <c r="BD228" s="0" t="n">
        <f aca="false">SUM(BG228,BJ228)</f>
        <v>0</v>
      </c>
      <c r="BE228" s="7" t="n">
        <f aca="false">IFERROR(BD228/BC228, 0)</f>
        <v>0</v>
      </c>
      <c r="BF228" s="0" t="n">
        <f aca="false">IFERROR(SUMIFS('2014'!$G:$G,'2014'!F:F,A228,'2014'!C:C,B228,'2014'!D:D,"",'2014'!AA:AA,"JRO",'2014'!L:L,"&lt;&gt;"), 0)</f>
        <v>0</v>
      </c>
      <c r="BG228" s="0" t="n">
        <f aca="false">IFERROR(SUMIFS('2014'!L:L,'2014'!F:F,A228,'2014'!C:C,B228,'2014'!D:D,"",'2014'!AA:AA,"JRO"), 0)</f>
        <v>0</v>
      </c>
      <c r="BH228" s="7" t="n">
        <f aca="false">IFERROR(BG228/BF228, 0)</f>
        <v>0</v>
      </c>
      <c r="BI228" s="0" t="n">
        <f aca="false">IFERROR(SUMIFS('2014'!$G:$G,'2014'!F:F,A228,'2014'!C:C,B228,'2014'!D:D,"",'2014'!AA:AA,"CRO",'2014'!L:L,"&lt;&gt;"), 0)</f>
        <v>0</v>
      </c>
      <c r="BJ228" s="0" t="n">
        <f aca="false">IFERROR(SUMIFS('2014'!L:L,'2014'!F:F,A228,'2014'!C:C,B228,'2014'!D:D,"",'2014'!AA:AA,"CRO"), 0)</f>
        <v>0</v>
      </c>
      <c r="BK228" s="0" t="n">
        <f aca="false">IFERROR(BJ228/BI228, 0)</f>
        <v>0</v>
      </c>
      <c r="BL228" s="0" t="n">
        <f aca="false">IFERROR(SUMIFS('2013'!$G:$G,'2013'!F:F,A228,'2013'!C:C,B228,'2013'!D:D,"",'2013'!AA:AA,"JRO",'2013'!L:L,"&lt;&gt;"), 0)</f>
        <v>0</v>
      </c>
      <c r="BM228" s="0" t="n">
        <f aca="false">IFERROR(SUMIFS('2013'!L:L,'2013'!F:F,A228,'2013'!C:C,B228,'2013'!D:D,"",'2013'!AA:AA,"JRO"), 0)</f>
        <v>0</v>
      </c>
      <c r="BN228" s="0" t="n">
        <f aca="false">IFERROR(BM228/BL228, 0)</f>
        <v>0</v>
      </c>
      <c r="BO228" s="0" t="n">
        <f aca="false">IFERROR(SUMIFS('2012'!$G:$G,'2012'!F:F,A228,'2012'!C:C,B228,'2012'!D:D,"",'2012'!AA:AA,"JRO",'2012'!L:L,"&lt;&gt;"), 0)</f>
        <v>0</v>
      </c>
      <c r="BP228" s="0" t="n">
        <f aca="false">IFERROR(SUMIFS('2012'!L:L,'2012'!F:F,A228,'2012'!C:C,B228,'2012'!D:D,"",'2012'!AA:AA,"JRO"), 0)</f>
        <v>0</v>
      </c>
      <c r="BQ228" s="0" t="n">
        <f aca="false">IFERROR(BP228/BO228, 0)</f>
        <v>0</v>
      </c>
      <c r="BR228" s="0" t="n">
        <f aca="false">IFERROR(SUMIFS('2011'!$G:$G,'2011'!F:F,A228,'2011'!C:C,B228,'2011'!D:D,"",'2011'!AA:AA,"JRO",'2011'!L:L,"&lt;&gt;"), 0)</f>
        <v>0</v>
      </c>
      <c r="BS228" s="0" t="n">
        <f aca="false">IFERROR(SUMIFS('2011'!L:L,'2011'!F:F,A228,'2011'!C:C,B228,'2011'!D:D,"",'2011'!AA:AA,"JRO"), 0)</f>
        <v>0</v>
      </c>
      <c r="BT228" s="7" t="n">
        <f aca="false">IFERROR(BS228/BR228, 0)</f>
        <v>0</v>
      </c>
      <c r="BU228" s="0" t="n">
        <f aca="false">IFERROR(SUMIFS('2010'!$G:$G,'2010'!F:F,A228,'2010'!C:C,B228,'2010'!D:D,"",'2010'!AA:AA,"JRO",'2010'!L:L,"&lt;&gt;"), 0)</f>
        <v>0</v>
      </c>
      <c r="BV228" s="0" t="n">
        <f aca="false">IFERROR(SUMIFS('2010'!L:L,'2010'!F:F,A228,'2010'!C:C,B228,'2010'!D:D,"",'2010'!AA:AA,"JRO"), 0)</f>
        <v>0</v>
      </c>
      <c r="BW228" s="7" t="n">
        <f aca="false">IFERROR(BV228/BU228, 0)</f>
        <v>0</v>
      </c>
      <c r="BX228" s="0" t="n">
        <f aca="false">IFERROR(SUMIFS('2009'!$G:$G,'2009'!F:F,A228,'2009'!C:C,B228,'2009'!D:D,"",'2009'!AA:AA,"JRO",'2009'!L:L,"&lt;&gt;"), 0)</f>
        <v>0</v>
      </c>
      <c r="BY228" s="0" t="n">
        <f aca="false">IFERROR(SUMIFS('2009'!L:L,'2009'!F:F,A228,'2009'!C:C,B228,'2009'!D:D,"",'2009'!AA:AA,"JRO"), 0)</f>
        <v>0</v>
      </c>
      <c r="BZ228" s="7" t="n">
        <f aca="false">IFERROR(BY228/BX228, 0)</f>
        <v>0</v>
      </c>
    </row>
    <row r="229" customFormat="false" ht="15" hidden="false" customHeight="false" outlineLevel="0" collapsed="false">
      <c r="A229" s="0" t="s">
        <v>102</v>
      </c>
      <c r="B229" s="17" t="s">
        <v>55</v>
      </c>
      <c r="C229" s="56" t="n">
        <f aca="false">IFERROR(AVERAGEIFS(I229:BZ229,I$2:BZ$2,"JRO escorts per deportee",I229:BZ229,"&lt;&gt;0"), 0)</f>
        <v>0</v>
      </c>
      <c r="D229" s="13" t="n">
        <f aca="false">IFERROR(AVERAGEIFS(I229:BZ229,I$2:BZ$2,"NRO escorts per deportee",I229:BZ229,"&lt;&gt;0"), 0)</f>
        <v>0</v>
      </c>
      <c r="E229" s="13" t="n">
        <f aca="false">IFERROR(AVERAGEIFS(I229:BZ229,I$2:BZ$2,"CRO escorts per deportee",I229:BZ229,"&lt;&gt;0"), 0)</f>
        <v>0</v>
      </c>
      <c r="G229" s="0" t="n">
        <f aca="false">SUM(J229,M229,P229)</f>
        <v>0</v>
      </c>
      <c r="H229" s="0" t="n">
        <f aca="false">SUM(K229,N229,Q229)</f>
        <v>0</v>
      </c>
      <c r="I229" s="7" t="n">
        <f aca="false">IFERROR(H229/G229, 0)</f>
        <v>0</v>
      </c>
      <c r="J229" s="0" t="n">
        <f aca="false">IFERROR(SUMIFS('2018'!$H:$H,'2018'!$C:$C,B229,'2018'!$F:$F,A229,'2018'!AA:AA,"JRO",'2018'!P:P,"&lt;&gt;")+SUMIFS('2018'!$I:$I,'2018'!$D:$D,B229,'2018'!$F:$F,A229,'2018'!AA:AA,"JRO",'2018'!Q:Q,"&lt;&gt;")+SUMIFS('2018'!$J:$J,'2018'!$E:$E,B229,'2018'!$F:$F,A229,'2018'!AA:AA,"JRO",'2018'!R:R,"&lt;&gt;"), 0)</f>
        <v>0</v>
      </c>
      <c r="K229" s="0" t="n">
        <f aca="false">IFERROR(SUMIFS('2018'!M:M,'2018'!AA:AA,"JRO",'2018'!F:F,A229,'2018'!C:C,B229)+SUMIFS('2018'!P:P,'2018'!AA:AA,"JRO",'2018'!F:F,A229,'2018'!C:C,B229)+SUMIFS('2018'!N:N,'2018'!AA:AA,"JRO",'2018'!F:F,A229,'2018'!D:D,B229)+SUMIFS('2018'!N:N,'2018'!AA:AA,"JRO",'2018'!F:F,A229,'2018'!D:D,B229)+SUMIFS('2018'!O:O,'2018'!AA:AA,"JRO",'2018'!F:F,A229,'2018'!E:E,B229)+SUMIFS('2018'!R:R,'2018'!AA:AA,"JRO",'2018'!F:F,A229,'2018'!E:E,B229), 0)</f>
        <v>0</v>
      </c>
      <c r="L229" s="7" t="n">
        <f aca="false">IFERROR(K229/J229, 0)</f>
        <v>0</v>
      </c>
      <c r="M229" s="0" t="n">
        <f aca="false">IFERROR(SUMIFS('2018'!$H:$H,'2018'!$C:$C,B229,'2018'!$F:$F,A229,'2018'!AA:AA,"NRO",'2018'!P:P,"&lt;&gt;")+SUMIFS('2018'!$I:$I,'2018'!$D:$D,B229,'2018'!$F:$F,A229,'2018'!AA:AA,"NRO",'2018'!Q:Q,"&lt;&gt;")+SUMIFS('2018'!$J:$J,'2018'!$E:$E,B229,'2018'!$F:$F,A229,'2018'!AA:AA,"NRO",'2018'!R:R,"&lt;&gt;"), 0)</f>
        <v>0</v>
      </c>
      <c r="N229" s="0" t="n">
        <f aca="false">IFERROR(SUMIFS('2018'!M:M,'2018'!AA:AA,"NRO",'2018'!F:F,A229,'2018'!C:C,B229)+SUMIFS('2018'!P:P,'2018'!AA:AA,"NRO",'2018'!F:F,A229,'2018'!C:C,B229)+SUMIFS('2018'!N:N,'2018'!AA:AA,"NRO",'2018'!F:F,A229,'2018'!D:D,B229)+SUMIFS('2018'!N:N,'2018'!AA:AA,"NRO",'2018'!F:F,A229,'2018'!D:D,B229)+SUMIFS('2018'!O:O,'2018'!AA:AA,"NRO",'2018'!F:F,A229,'2018'!E:E,B229)+SUMIFS('2018'!R:R,'2018'!AA:AA,"NRO",'2018'!F:F,A229,'2018'!E:E,B229), 0)</f>
        <v>0</v>
      </c>
      <c r="O229" s="7" t="n">
        <f aca="false">IFERROR(N229/M229, 0)</f>
        <v>0</v>
      </c>
      <c r="P229" s="0" t="n">
        <f aca="false">IFERROR(SUMIFS('2018'!$H:$H,'2018'!$C:$C,B229,'2018'!$F:$F,A229,'2018'!AA:AA,"CRO")+SUMIFS('2018'!$I:$I,'2018'!$D:$D,B229,'2018'!$F:$F,A229,'2018'!AA:AA,"CRO")+SUMIFS('2018'!$J:$J,'2018'!$E:$E,B229,'2018'!$F:$F,A229,'2018'!AA:AA,"CRO"), 0)</f>
        <v>0</v>
      </c>
      <c r="Q229" s="0" t="n">
        <f aca="false">IFERROR(SUMIFS('2018'!M:M,'2018'!AA:AA,"CRO",'2018'!F:F,A229,'2018'!C:C,B229)+SUMIFS('2018'!P:P,'2018'!AA:AA,"CRO",'2018'!F:F,A229,'2018'!C:C,B229)+SUMIFS('2018'!N:N,'2018'!AA:AA,"CRO",'2018'!F:F,A229,'2018'!D:D,B229)+SUMIFS('2018'!N:N,'2018'!AA:AA,"CRO",'2018'!F:F,A229,'2018'!D:D,B229)+SUMIFS('2018'!O:O,'2018'!AA:AA,"CRO",'2018'!F:F,A229,'2018'!E:E,B229)+SUMIFS('2018'!R:R,'2018'!AA:AA,"CRO",'2018'!F:F,A229,'2018'!E:E,B229), 0)</f>
        <v>0</v>
      </c>
      <c r="R229" s="7" t="n">
        <f aca="false">IFERROR(Q229/P229, 0)</f>
        <v>0</v>
      </c>
      <c r="S229" s="7" t="n">
        <f aca="false">SUM(V229,Y229,AB229)</f>
        <v>0</v>
      </c>
      <c r="T229" s="7" t="n">
        <f aca="false">SUM(W229,Z229,AC229)</f>
        <v>0</v>
      </c>
      <c r="U229" s="7" t="n">
        <f aca="false">IFERROR(T229/S229, 0)</f>
        <v>0</v>
      </c>
      <c r="V229" s="0" t="n">
        <f aca="false">SUMIFS('2017'!$H:$H,'2017'!$C:$C,B229,'2017'!$F:$F,A229,'2017'!AA:AA,"JRO",'2017'!P:P,"&lt;&gt;")+SUMIFS('2017'!$I:$I,'2017'!$D:$D,B229,'2017'!$F:$F,A229,'2017'!AA:AA,"JRO",'2017'!Q:Q,"&lt;&gt;")+SUMIFS('2017'!$J:$J,'2017'!$E:$E,B229,'2017'!$F:$F,A229,'2017'!AA:AA,"JRO",'2017'!R:R,"&lt;&gt;")</f>
        <v>0</v>
      </c>
      <c r="W229" s="0" t="n">
        <f aca="false">IFERROR(SUMIFS('2017'!M:M,'2017'!AA:AA,"JRO",'2017'!F:F,A229,'2017'!C:C,B229)+SUMIFS('2017'!P:P,'2017'!AA:AA,"JRO",'2017'!F:F,A229,'2017'!C:C,B229)+SUMIFS('2017'!N:N,'2017'!AA:AA,"JRO",'2017'!F:F,A229,'2017'!D:D,B229)+SUMIFS('2017'!N:N,'2017'!AA:AA,"JRO",'2017'!F:F,A229,'2017'!D:D,B229)+SUMIFS('2017'!O:O,'2017'!AA:AA,"JRO",'2017'!F:F,A229,'2017'!E:E,B229)+SUMIFS('2017'!R:R,'2017'!AA:AA,"JRO",'2017'!F:F,A229,'2017'!E:E,B229), 0)</f>
        <v>0</v>
      </c>
      <c r="X229" s="7" t="n">
        <f aca="false">IFERROR(W229/V229, 0)</f>
        <v>0</v>
      </c>
      <c r="Y229" s="0" t="n">
        <f aca="false">IFERROR(SUMIFS('2017'!$H:$H,'2017'!$C:$C,B229,'2017'!$F:$F,A229,'2017'!AA:AA,"NRO",'2017'!P:P,"&lt;&gt;")+SUMIFS('2017'!$I:$I,'2017'!$D:$D,B229,'2017'!$F:$F,A229,'2017'!AA:AA,"NRO",'2017'!Q:Q,"&lt;&gt;")+SUMIFS('2017'!$J:$J,'2017'!$E:$E,B229,'2017'!$F:$F,A229,'2017'!AA:AA,"NRO",'2017'!R:R,"&lt;&gt;"), 0)</f>
        <v>0</v>
      </c>
      <c r="Z229" s="0" t="n">
        <f aca="false">IFERROR(SUMIFS('2017'!M:M,'2017'!AA:AA,"NRO",'2017'!F:F,A229,'2017'!C:C,B229)+SUMIFS('2017'!P:P,'2017'!AA:AA,"NRO",'2017'!F:F,A229,'2017'!C:C,B229)+SUMIFS('2017'!N:N,'2017'!AA:AA,"NRO",'2017'!F:F,A229,'2017'!D:D,B229)+SUMIFS('2017'!N:N,'2017'!AA:AA,"NRO",'2017'!F:F,A229,'2017'!D:D,B229)+SUMIFS('2017'!O:O,'2017'!AA:AA,"NRO",'2017'!F:F,A229,'2017'!E:E,B229)+SUMIFS('2017'!R:R,'2017'!AA:AA,"NRO",'2017'!F:F,A229,'2017'!E:E,B229), 0)</f>
        <v>0</v>
      </c>
      <c r="AA229" s="7" t="n">
        <f aca="false">IFERROR(Z229/Y229, 0)</f>
        <v>0</v>
      </c>
      <c r="AB229" s="0" t="n">
        <f aca="false">IFERROR(SUMIFS('2017'!$H:$H,'2017'!$C:$C,B229,'2017'!$F:$F,A229,'2017'!AA:AA,"CRO",'2017'!P:P,"&lt;&gt;")+SUMIFS('2017'!$I:$I,'2017'!$D:$D,B229,'2017'!$F:$F,A229,'2017'!AA:AA,"CRO",'2017'!Q:Q,"&lt;&gt;")+SUMIFS('2017'!$J:$J,'2017'!$E:$E,B229,'2017'!$F:$F,A229,'2017'!AA:AA,"CRO",'2017'!R:R,"&lt;&gt;"), 0)</f>
        <v>0</v>
      </c>
      <c r="AC229" s="0" t="n">
        <f aca="false">IFERROR(SUMIFS('2017'!M:M,'2017'!AA:AA,"CRO",'2017'!F:F,A229,'2017'!C:C,B229)+SUMIFS('2017'!P:P,'2017'!AA:AA,"CRO",'2017'!F:F,A229,'2017'!C:C,B229)+SUMIFS('2017'!N:N,'2017'!AA:AA,"CRO",'2017'!F:F,A229,'2017'!D:D,B229)+SUMIFS('2017'!N:N,'2017'!AA:AA,"CRO",'2017'!F:F,A229,'2017'!D:D,B229)+SUMIFS('2017'!O:O,'2017'!AA:AA,"CRO",'2017'!F:F,A229,'2017'!E:E,B229)+SUMIFS('2017'!R:R,'2017'!AA:AA,"CRO",'2017'!F:F,A229,'2017'!E:E,B229), 0)</f>
        <v>0</v>
      </c>
      <c r="AD229" s="0" t="n">
        <f aca="false">IFERROR(AC229/AB229, 0)</f>
        <v>0</v>
      </c>
      <c r="AE229" s="0" t="n">
        <f aca="false">SUM(AH229,AK229,AN229)</f>
        <v>0</v>
      </c>
      <c r="AF229" s="0" t="n">
        <f aca="false">SUM(AI229,AL229,AO229)</f>
        <v>0</v>
      </c>
      <c r="AG229" s="7" t="n">
        <f aca="false">IFERROR(AF229/AE229, 0)</f>
        <v>0</v>
      </c>
      <c r="AH229" s="0" t="n">
        <f aca="false">IFERROR(SUMIFS('2016'!$G:$G,'2016'!F:F,A229,'2016'!C:C,B229,'2016'!D:D,"",'2016'!AA:AA,"JRO",'2016'!L:L,"&lt;&gt;"), 0)</f>
        <v>0</v>
      </c>
      <c r="AI229" s="0" t="n">
        <f aca="false">IFERROR(SUMIFS('2016'!L:L,'2016'!F:F,A229,'2016'!C:C,B229,'2016'!D:D,"",'2016'!AA:AA,"JRO"), 0)</f>
        <v>0</v>
      </c>
      <c r="AJ229" s="7" t="n">
        <f aca="false">IFERROR(AI229/AH229, 0)</f>
        <v>0</v>
      </c>
      <c r="AK229" s="0" t="n">
        <f aca="false">IFERROR(SUMIFS('2016'!$G:$G,'2016'!F:F,A229,'2016'!C:C,B229,'2016'!D:D,"",'2016'!AA:AA,"NRO",'2016'!L:L,"&lt;&gt;"), 0)</f>
        <v>0</v>
      </c>
      <c r="AL229" s="0" t="n">
        <f aca="false">IFERROR(SUMIFS('2016'!L:L,'2016'!F:F,A229,'2016'!C:C,B229,'2016'!D:D,"",'2016'!AA:AA,"NRO"), 0)</f>
        <v>0</v>
      </c>
      <c r="AM229" s="0" t="n">
        <f aca="false">IFERROR(AL229/AK229, 0)</f>
        <v>0</v>
      </c>
      <c r="AN229" s="0" t="n">
        <f aca="false">IFERROR(SUMIFS('2016'!$G:$G,'2016'!F:F,A229,'2016'!C:C,B229,'2016'!D:D,"",'2016'!AA:AA,"CRO",'2016'!L:L,"&lt;&gt;"), 0)</f>
        <v>0</v>
      </c>
      <c r="AO229" s="0" t="n">
        <f aca="false">IFERROR(SUMIFS('2016'!L:L,'2016'!F:F,A229,'2016'!C:C,B229,'2016'!D:D,"",'2016'!AA:AA,"CRO"), 0)</f>
        <v>0</v>
      </c>
      <c r="AP229" s="0" t="n">
        <f aca="false">IFERROR(AO229/AN229, 0)</f>
        <v>0</v>
      </c>
      <c r="AQ229" s="0" t="n">
        <f aca="false">SUM(AT229,AW229,AZ229)</f>
        <v>0</v>
      </c>
      <c r="AR229" s="0" t="n">
        <f aca="false">SUM(AU229,AX229,BA229)</f>
        <v>0</v>
      </c>
      <c r="AS229" s="7" t="n">
        <f aca="false">IFERROR(AR229/AQ229, 0)</f>
        <v>0</v>
      </c>
      <c r="AT229" s="0" t="n">
        <f aca="false">IFERROR(SUMIFS('2015'!$G:$G,'2015'!F:F,A229,'2015'!C:C,B229,'2015'!D:D,"",'2015'!AA:AA,"JRO",'2015'!L:L,"&lt;&gt;"), 0)</f>
        <v>0</v>
      </c>
      <c r="AU229" s="0" t="n">
        <f aca="false">IFERROR(SUMIFS('2015'!L:L,'2015'!F:F,A229,'2015'!C:C,B229,'2015'!D:D,"",'2015'!AA:AA,"JRO"), 0)</f>
        <v>0</v>
      </c>
      <c r="AV229" s="0" t="n">
        <f aca="false">IFERROR(AU229/AT229, 0)</f>
        <v>0</v>
      </c>
      <c r="AW229" s="0" t="n">
        <f aca="false">IFERROR(SUMIFS('2015'!$G:$G,'2015'!F:F,A229,'2015'!C:C,B229,'2015'!D:D,"",'2015'!AA:AA,"NRO",'2015'!L:L,"&lt;&gt;"), 0)</f>
        <v>0</v>
      </c>
      <c r="AX229" s="0" t="n">
        <f aca="false">IFERROR(SUMIFS('2015'!L:L,'2015'!F:F,A229,'2015'!C:C,B229,'2015'!D:D,"",'2015'!AA:AA,"NRO"), 0)</f>
        <v>0</v>
      </c>
      <c r="AY229" s="0" t="n">
        <f aca="false">IFERROR(AX229/AW229, 0)</f>
        <v>0</v>
      </c>
      <c r="AZ229" s="0" t="n">
        <f aca="false">IFERROR(SUMIFS('2015'!$G:$G,'2015'!F:F,A229,'2015'!C:C,B229,'2015'!D:D,"",'2015'!AA:AA,"CRO",'2015'!L:L,"&lt;&gt;"), 0)</f>
        <v>0</v>
      </c>
      <c r="BA229" s="0" t="n">
        <f aca="false">IFERROR(SUMIFS('2015'!L:L,'2015'!F:F,A229,'2015'!C:C,B229,'2015'!D:D,"",'2015'!AA:AA,"CRO"), 0)</f>
        <v>0</v>
      </c>
      <c r="BB229" s="0" t="n">
        <f aca="false">IFERROR(BA229/AZ229, 0)</f>
        <v>0</v>
      </c>
      <c r="BC229" s="0" t="n">
        <f aca="false">SUM(BF229,BI229)</f>
        <v>0</v>
      </c>
      <c r="BD229" s="0" t="n">
        <f aca="false">SUM(BG229,BJ229)</f>
        <v>0</v>
      </c>
      <c r="BE229" s="7" t="n">
        <f aca="false">IFERROR(BD229/BC229, 0)</f>
        <v>0</v>
      </c>
      <c r="BF229" s="0" t="n">
        <f aca="false">IFERROR(SUMIFS('2014'!$G:$G,'2014'!F:F,A229,'2014'!C:C,B229,'2014'!D:D,"",'2014'!AA:AA,"JRO",'2014'!L:L,"&lt;&gt;"), 0)</f>
        <v>0</v>
      </c>
      <c r="BG229" s="0" t="n">
        <f aca="false">IFERROR(SUMIFS('2014'!L:L,'2014'!F:F,A229,'2014'!C:C,B229,'2014'!D:D,"",'2014'!AA:AA,"JRO"), 0)</f>
        <v>0</v>
      </c>
      <c r="BH229" s="7" t="n">
        <f aca="false">IFERROR(BG229/BF229, 0)</f>
        <v>0</v>
      </c>
      <c r="BI229" s="0" t="n">
        <f aca="false">IFERROR(SUMIFS('2014'!$G:$G,'2014'!F:F,A229,'2014'!C:C,B229,'2014'!D:D,"",'2014'!AA:AA,"CRO",'2014'!L:L,"&lt;&gt;"), 0)</f>
        <v>0</v>
      </c>
      <c r="BJ229" s="0" t="n">
        <f aca="false">IFERROR(SUMIFS('2014'!L:L,'2014'!F:F,A229,'2014'!C:C,B229,'2014'!D:D,"",'2014'!AA:AA,"CRO"), 0)</f>
        <v>0</v>
      </c>
      <c r="BK229" s="0" t="n">
        <f aca="false">IFERROR(BJ229/BI229, 0)</f>
        <v>0</v>
      </c>
      <c r="BL229" s="0" t="n">
        <f aca="false">IFERROR(SUMIFS('2013'!$G:$G,'2013'!F:F,A229,'2013'!C:C,B229,'2013'!D:D,"",'2013'!AA:AA,"JRO",'2013'!L:L,"&lt;&gt;"), 0)</f>
        <v>0</v>
      </c>
      <c r="BM229" s="0" t="n">
        <f aca="false">IFERROR(SUMIFS('2013'!L:L,'2013'!F:F,A229,'2013'!C:C,B229,'2013'!D:D,"",'2013'!AA:AA,"JRO"), 0)</f>
        <v>0</v>
      </c>
      <c r="BN229" s="0" t="n">
        <f aca="false">IFERROR(BM229/BL229, 0)</f>
        <v>0</v>
      </c>
      <c r="BO229" s="0" t="n">
        <f aca="false">IFERROR(SUMIFS('2012'!$G:$G,'2012'!F:F,A229,'2012'!C:C,B229,'2012'!D:D,"",'2012'!AA:AA,"JRO",'2012'!L:L,"&lt;&gt;"), 0)</f>
        <v>0</v>
      </c>
      <c r="BP229" s="0" t="n">
        <f aca="false">IFERROR(SUMIFS('2012'!L:L,'2012'!F:F,A229,'2012'!C:C,B229,'2012'!D:D,"",'2012'!AA:AA,"JRO"), 0)</f>
        <v>0</v>
      </c>
      <c r="BQ229" s="0" t="n">
        <f aca="false">IFERROR(BP229/BO229, 0)</f>
        <v>0</v>
      </c>
      <c r="BR229" s="0" t="n">
        <f aca="false">IFERROR(SUMIFS('2011'!$G:$G,'2011'!F:F,A229,'2011'!C:C,B229,'2011'!D:D,"",'2011'!AA:AA,"JRO",'2011'!L:L,"&lt;&gt;"), 0)</f>
        <v>0</v>
      </c>
      <c r="BS229" s="0" t="n">
        <f aca="false">IFERROR(SUMIFS('2011'!L:L,'2011'!F:F,A229,'2011'!C:C,B229,'2011'!D:D,"",'2011'!AA:AA,"JRO"), 0)</f>
        <v>0</v>
      </c>
      <c r="BT229" s="7" t="n">
        <f aca="false">IFERROR(BS229/BR229, 0)</f>
        <v>0</v>
      </c>
      <c r="BU229" s="0" t="n">
        <f aca="false">IFERROR(SUMIFS('2010'!$G:$G,'2010'!F:F,A229,'2010'!C:C,B229,'2010'!D:D,"",'2010'!AA:AA,"JRO",'2010'!L:L,"&lt;&gt;"), 0)</f>
        <v>0</v>
      </c>
      <c r="BV229" s="0" t="n">
        <f aca="false">IFERROR(SUMIFS('2010'!L:L,'2010'!F:F,A229,'2010'!C:C,B229,'2010'!D:D,"",'2010'!AA:AA,"JRO"), 0)</f>
        <v>0</v>
      </c>
      <c r="BW229" s="7" t="n">
        <f aca="false">IFERROR(BV229/BU229, 0)</f>
        <v>0</v>
      </c>
      <c r="BX229" s="0" t="n">
        <f aca="false">IFERROR(SUMIFS('2009'!$G:$G,'2009'!F:F,A229,'2009'!C:C,B229,'2009'!D:D,"",'2009'!AA:AA,"JRO",'2009'!L:L,"&lt;&gt;"), 0)</f>
        <v>0</v>
      </c>
      <c r="BY229" s="0" t="n">
        <f aca="false">IFERROR(SUMIFS('2009'!L:L,'2009'!F:F,A229,'2009'!C:C,B229,'2009'!D:D,"",'2009'!AA:AA,"JRO"), 0)</f>
        <v>0</v>
      </c>
      <c r="BZ229" s="7" t="n">
        <f aca="false">IFERROR(BY229/BX229, 0)</f>
        <v>0</v>
      </c>
    </row>
    <row r="230" customFormat="false" ht="15" hidden="false" customHeight="false" outlineLevel="0" collapsed="false">
      <c r="A230" s="0" t="s">
        <v>102</v>
      </c>
      <c r="B230" s="17" t="s">
        <v>77</v>
      </c>
      <c r="C230" s="56" t="n">
        <f aca="false">IFERROR(AVERAGEIFS(I230:BZ230,I$2:BZ$2,"JRO escorts per deportee",I230:BZ230,"&lt;&gt;0"), 0)</f>
        <v>0</v>
      </c>
      <c r="D230" s="13" t="n">
        <f aca="false">IFERROR(AVERAGEIFS(I230:BZ230,I$2:BZ$2,"NRO escorts per deportee",I230:BZ230,"&lt;&gt;0"), 0)</f>
        <v>0</v>
      </c>
      <c r="E230" s="13" t="n">
        <f aca="false">IFERROR(AVERAGEIFS(I230:BZ230,I$2:BZ$2,"CRO escorts per deportee",I230:BZ230,"&lt;&gt;0"), 0)</f>
        <v>0</v>
      </c>
      <c r="G230" s="0" t="n">
        <f aca="false">SUM(J230,M230,P230)</f>
        <v>0</v>
      </c>
      <c r="H230" s="0" t="n">
        <f aca="false">SUM(K230,N230,Q230)</f>
        <v>0</v>
      </c>
      <c r="I230" s="7" t="n">
        <f aca="false">IFERROR(H230/G230, 0)</f>
        <v>0</v>
      </c>
      <c r="J230" s="0" t="n">
        <f aca="false">IFERROR(SUMIFS('2018'!$H:$H,'2018'!$C:$C,B230,'2018'!$F:$F,A230,'2018'!AA:AA,"JRO",'2018'!P:P,"&lt;&gt;")+SUMIFS('2018'!$I:$I,'2018'!$D:$D,B230,'2018'!$F:$F,A230,'2018'!AA:AA,"JRO",'2018'!Q:Q,"&lt;&gt;")+SUMIFS('2018'!$J:$J,'2018'!$E:$E,B230,'2018'!$F:$F,A230,'2018'!AA:AA,"JRO",'2018'!R:R,"&lt;&gt;"), 0)</f>
        <v>0</v>
      </c>
      <c r="K230" s="0" t="n">
        <f aca="false">IFERROR(SUMIFS('2018'!M:M,'2018'!AA:AA,"JRO",'2018'!F:F,A230,'2018'!C:C,B230)+SUMIFS('2018'!P:P,'2018'!AA:AA,"JRO",'2018'!F:F,A230,'2018'!C:C,B230)+SUMIFS('2018'!N:N,'2018'!AA:AA,"JRO",'2018'!F:F,A230,'2018'!D:D,B230)+SUMIFS('2018'!N:N,'2018'!AA:AA,"JRO",'2018'!F:F,A230,'2018'!D:D,B230)+SUMIFS('2018'!O:O,'2018'!AA:AA,"JRO",'2018'!F:F,A230,'2018'!E:E,B230)+SUMIFS('2018'!R:R,'2018'!AA:AA,"JRO",'2018'!F:F,A230,'2018'!E:E,B230), 0)</f>
        <v>0</v>
      </c>
      <c r="L230" s="7" t="n">
        <f aca="false">IFERROR(K230/J230, 0)</f>
        <v>0</v>
      </c>
      <c r="M230" s="0" t="n">
        <f aca="false">IFERROR(SUMIFS('2018'!$H:$H,'2018'!$C:$C,B230,'2018'!$F:$F,A230,'2018'!AA:AA,"NRO",'2018'!P:P,"&lt;&gt;")+SUMIFS('2018'!$I:$I,'2018'!$D:$D,B230,'2018'!$F:$F,A230,'2018'!AA:AA,"NRO",'2018'!Q:Q,"&lt;&gt;")+SUMIFS('2018'!$J:$J,'2018'!$E:$E,B230,'2018'!$F:$F,A230,'2018'!AA:AA,"NRO",'2018'!R:R,"&lt;&gt;"), 0)</f>
        <v>0</v>
      </c>
      <c r="N230" s="0" t="n">
        <f aca="false">IFERROR(SUMIFS('2018'!M:M,'2018'!AA:AA,"NRO",'2018'!F:F,A230,'2018'!C:C,B230)+SUMIFS('2018'!P:P,'2018'!AA:AA,"NRO",'2018'!F:F,A230,'2018'!C:C,B230)+SUMIFS('2018'!N:N,'2018'!AA:AA,"NRO",'2018'!F:F,A230,'2018'!D:D,B230)+SUMIFS('2018'!N:N,'2018'!AA:AA,"NRO",'2018'!F:F,A230,'2018'!D:D,B230)+SUMIFS('2018'!O:O,'2018'!AA:AA,"NRO",'2018'!F:F,A230,'2018'!E:E,B230)+SUMIFS('2018'!R:R,'2018'!AA:AA,"NRO",'2018'!F:F,A230,'2018'!E:E,B230), 0)</f>
        <v>0</v>
      </c>
      <c r="O230" s="7" t="n">
        <f aca="false">IFERROR(N230/M230, 0)</f>
        <v>0</v>
      </c>
      <c r="P230" s="0" t="n">
        <f aca="false">IFERROR(SUMIFS('2018'!$H:$H,'2018'!$C:$C,B230,'2018'!$F:$F,A230,'2018'!AA:AA,"CRO")+SUMIFS('2018'!$I:$I,'2018'!$D:$D,B230,'2018'!$F:$F,A230,'2018'!AA:AA,"CRO")+SUMIFS('2018'!$J:$J,'2018'!$E:$E,B230,'2018'!$F:$F,A230,'2018'!AA:AA,"CRO"), 0)</f>
        <v>0</v>
      </c>
      <c r="Q230" s="0" t="n">
        <f aca="false">IFERROR(SUMIFS('2018'!M:M,'2018'!AA:AA,"CRO",'2018'!F:F,A230,'2018'!C:C,B230)+SUMIFS('2018'!P:P,'2018'!AA:AA,"CRO",'2018'!F:F,A230,'2018'!C:C,B230)+SUMIFS('2018'!N:N,'2018'!AA:AA,"CRO",'2018'!F:F,A230,'2018'!D:D,B230)+SUMIFS('2018'!N:N,'2018'!AA:AA,"CRO",'2018'!F:F,A230,'2018'!D:D,B230)+SUMIFS('2018'!O:O,'2018'!AA:AA,"CRO",'2018'!F:F,A230,'2018'!E:E,B230)+SUMIFS('2018'!R:R,'2018'!AA:AA,"CRO",'2018'!F:F,A230,'2018'!E:E,B230), 0)</f>
        <v>0</v>
      </c>
      <c r="R230" s="7" t="n">
        <f aca="false">IFERROR(Q230/P230, 0)</f>
        <v>0</v>
      </c>
      <c r="S230" s="7" t="n">
        <f aca="false">SUM(V230,Y230,AB230)</f>
        <v>0</v>
      </c>
      <c r="T230" s="7" t="n">
        <f aca="false">SUM(W230,Z230,AC230)</f>
        <v>0</v>
      </c>
      <c r="U230" s="7" t="n">
        <f aca="false">IFERROR(T230/S230, 0)</f>
        <v>0</v>
      </c>
      <c r="V230" s="0" t="n">
        <f aca="false">SUMIFS('2017'!$H:$H,'2017'!$C:$C,B230,'2017'!$F:$F,A230,'2017'!AA:AA,"JRO",'2017'!P:P,"&lt;&gt;")+SUMIFS('2017'!$I:$I,'2017'!$D:$D,B230,'2017'!$F:$F,A230,'2017'!AA:AA,"JRO",'2017'!Q:Q,"&lt;&gt;")+SUMIFS('2017'!$J:$J,'2017'!$E:$E,B230,'2017'!$F:$F,A230,'2017'!AA:AA,"JRO",'2017'!R:R,"&lt;&gt;")</f>
        <v>0</v>
      </c>
      <c r="W230" s="0" t="n">
        <f aca="false">IFERROR(SUMIFS('2017'!M:M,'2017'!AA:AA,"JRO",'2017'!F:F,A230,'2017'!C:C,B230)+SUMIFS('2017'!P:P,'2017'!AA:AA,"JRO",'2017'!F:F,A230,'2017'!C:C,B230)+SUMIFS('2017'!N:N,'2017'!AA:AA,"JRO",'2017'!F:F,A230,'2017'!D:D,B230)+SUMIFS('2017'!N:N,'2017'!AA:AA,"JRO",'2017'!F:F,A230,'2017'!D:D,B230)+SUMIFS('2017'!O:O,'2017'!AA:AA,"JRO",'2017'!F:F,A230,'2017'!E:E,B230)+SUMIFS('2017'!R:R,'2017'!AA:AA,"JRO",'2017'!F:F,A230,'2017'!E:E,B230), 0)</f>
        <v>0</v>
      </c>
      <c r="X230" s="7" t="n">
        <f aca="false">IFERROR(W230/V230, 0)</f>
        <v>0</v>
      </c>
      <c r="Y230" s="0" t="n">
        <f aca="false">IFERROR(SUMIFS('2017'!$H:$H,'2017'!$C:$C,B230,'2017'!$F:$F,A230,'2017'!AA:AA,"NRO",'2017'!P:P,"&lt;&gt;")+SUMIFS('2017'!$I:$I,'2017'!$D:$D,B230,'2017'!$F:$F,A230,'2017'!AA:AA,"NRO",'2017'!Q:Q,"&lt;&gt;")+SUMIFS('2017'!$J:$J,'2017'!$E:$E,B230,'2017'!$F:$F,A230,'2017'!AA:AA,"NRO",'2017'!R:R,"&lt;&gt;"), 0)</f>
        <v>0</v>
      </c>
      <c r="Z230" s="0" t="n">
        <f aca="false">IFERROR(SUMIFS('2017'!M:M,'2017'!AA:AA,"NRO",'2017'!F:F,A230,'2017'!C:C,B230)+SUMIFS('2017'!P:P,'2017'!AA:AA,"NRO",'2017'!F:F,A230,'2017'!C:C,B230)+SUMIFS('2017'!N:N,'2017'!AA:AA,"NRO",'2017'!F:F,A230,'2017'!D:D,B230)+SUMIFS('2017'!N:N,'2017'!AA:AA,"NRO",'2017'!F:F,A230,'2017'!D:D,B230)+SUMIFS('2017'!O:O,'2017'!AA:AA,"NRO",'2017'!F:F,A230,'2017'!E:E,B230)+SUMIFS('2017'!R:R,'2017'!AA:AA,"NRO",'2017'!F:F,A230,'2017'!E:E,B230), 0)</f>
        <v>0</v>
      </c>
      <c r="AA230" s="7" t="n">
        <f aca="false">IFERROR(Z230/Y230, 0)</f>
        <v>0</v>
      </c>
      <c r="AB230" s="0" t="n">
        <f aca="false">IFERROR(SUMIFS('2017'!$H:$H,'2017'!$C:$C,B230,'2017'!$F:$F,A230,'2017'!AA:AA,"CRO",'2017'!P:P,"&lt;&gt;")+SUMIFS('2017'!$I:$I,'2017'!$D:$D,B230,'2017'!$F:$F,A230,'2017'!AA:AA,"CRO",'2017'!Q:Q,"&lt;&gt;")+SUMIFS('2017'!$J:$J,'2017'!$E:$E,B230,'2017'!$F:$F,A230,'2017'!AA:AA,"CRO",'2017'!R:R,"&lt;&gt;"), 0)</f>
        <v>0</v>
      </c>
      <c r="AC230" s="0" t="n">
        <f aca="false">IFERROR(SUMIFS('2017'!M:M,'2017'!AA:AA,"CRO",'2017'!F:F,A230,'2017'!C:C,B230)+SUMIFS('2017'!P:P,'2017'!AA:AA,"CRO",'2017'!F:F,A230,'2017'!C:C,B230)+SUMIFS('2017'!N:N,'2017'!AA:AA,"CRO",'2017'!F:F,A230,'2017'!D:D,B230)+SUMIFS('2017'!N:N,'2017'!AA:AA,"CRO",'2017'!F:F,A230,'2017'!D:D,B230)+SUMIFS('2017'!O:O,'2017'!AA:AA,"CRO",'2017'!F:F,A230,'2017'!E:E,B230)+SUMIFS('2017'!R:R,'2017'!AA:AA,"CRO",'2017'!F:F,A230,'2017'!E:E,B230), 0)</f>
        <v>0</v>
      </c>
      <c r="AD230" s="0" t="n">
        <f aca="false">IFERROR(AC230/AB230, 0)</f>
        <v>0</v>
      </c>
      <c r="AE230" s="0" t="n">
        <f aca="false">SUM(AH230,AK230,AN230)</f>
        <v>0</v>
      </c>
      <c r="AF230" s="0" t="n">
        <f aca="false">SUM(AI230,AL230,AO230)</f>
        <v>0</v>
      </c>
      <c r="AG230" s="7" t="n">
        <f aca="false">IFERROR(AF230/AE230, 0)</f>
        <v>0</v>
      </c>
      <c r="AH230" s="0" t="n">
        <f aca="false">IFERROR(SUMIFS('2016'!$G:$G,'2016'!F:F,A230,'2016'!C:C,B230,'2016'!D:D,"",'2016'!AA:AA,"JRO",'2016'!L:L,"&lt;&gt;"), 0)</f>
        <v>0</v>
      </c>
      <c r="AI230" s="0" t="n">
        <f aca="false">IFERROR(SUMIFS('2016'!L:L,'2016'!F:F,A230,'2016'!C:C,B230,'2016'!D:D,"",'2016'!AA:AA,"JRO"), 0)</f>
        <v>0</v>
      </c>
      <c r="AJ230" s="7" t="n">
        <f aca="false">IFERROR(AI230/AH230, 0)</f>
        <v>0</v>
      </c>
      <c r="AK230" s="0" t="n">
        <f aca="false">IFERROR(SUMIFS('2016'!$G:$G,'2016'!F:F,A230,'2016'!C:C,B230,'2016'!D:D,"",'2016'!AA:AA,"NRO",'2016'!L:L,"&lt;&gt;"), 0)</f>
        <v>0</v>
      </c>
      <c r="AL230" s="0" t="n">
        <f aca="false">IFERROR(SUMIFS('2016'!L:L,'2016'!F:F,A230,'2016'!C:C,B230,'2016'!D:D,"",'2016'!AA:AA,"NRO"), 0)</f>
        <v>0</v>
      </c>
      <c r="AM230" s="0" t="n">
        <f aca="false">IFERROR(AL230/AK230, 0)</f>
        <v>0</v>
      </c>
      <c r="AN230" s="0" t="n">
        <f aca="false">IFERROR(SUMIFS('2016'!$G:$G,'2016'!F:F,A230,'2016'!C:C,B230,'2016'!D:D,"",'2016'!AA:AA,"CRO",'2016'!L:L,"&lt;&gt;"), 0)</f>
        <v>0</v>
      </c>
      <c r="AO230" s="0" t="n">
        <f aca="false">IFERROR(SUMIFS('2016'!L:L,'2016'!F:F,A230,'2016'!C:C,B230,'2016'!D:D,"",'2016'!AA:AA,"CRO"), 0)</f>
        <v>0</v>
      </c>
      <c r="AP230" s="0" t="n">
        <f aca="false">IFERROR(AO230/AN230, 0)</f>
        <v>0</v>
      </c>
      <c r="AQ230" s="0" t="n">
        <f aca="false">SUM(AT230,AW230,AZ230)</f>
        <v>0</v>
      </c>
      <c r="AR230" s="0" t="n">
        <f aca="false">SUM(AU230,AX230,BA230)</f>
        <v>0</v>
      </c>
      <c r="AS230" s="7" t="n">
        <f aca="false">IFERROR(AR230/AQ230, 0)</f>
        <v>0</v>
      </c>
      <c r="AT230" s="0" t="n">
        <f aca="false">IFERROR(SUMIFS('2015'!$G:$G,'2015'!F:F,A230,'2015'!C:C,B230,'2015'!D:D,"",'2015'!AA:AA,"JRO",'2015'!L:L,"&lt;&gt;"), 0)</f>
        <v>0</v>
      </c>
      <c r="AU230" s="0" t="n">
        <f aca="false">IFERROR(SUMIFS('2015'!L:L,'2015'!F:F,A230,'2015'!C:C,B230,'2015'!D:D,"",'2015'!AA:AA,"JRO"), 0)</f>
        <v>0</v>
      </c>
      <c r="AV230" s="0" t="n">
        <f aca="false">IFERROR(AU230/AT230, 0)</f>
        <v>0</v>
      </c>
      <c r="AW230" s="0" t="n">
        <f aca="false">IFERROR(SUMIFS('2015'!$G:$G,'2015'!F:F,A230,'2015'!C:C,B230,'2015'!D:D,"",'2015'!AA:AA,"NRO",'2015'!L:L,"&lt;&gt;"), 0)</f>
        <v>0</v>
      </c>
      <c r="AX230" s="0" t="n">
        <f aca="false">IFERROR(SUMIFS('2015'!L:L,'2015'!F:F,A230,'2015'!C:C,B230,'2015'!D:D,"",'2015'!AA:AA,"NRO"), 0)</f>
        <v>0</v>
      </c>
      <c r="AY230" s="0" t="n">
        <f aca="false">IFERROR(AX230/AW230, 0)</f>
        <v>0</v>
      </c>
      <c r="AZ230" s="0" t="n">
        <f aca="false">IFERROR(SUMIFS('2015'!$G:$G,'2015'!F:F,A230,'2015'!C:C,B230,'2015'!D:D,"",'2015'!AA:AA,"CRO",'2015'!L:L,"&lt;&gt;"), 0)</f>
        <v>0</v>
      </c>
      <c r="BA230" s="0" t="n">
        <f aca="false">IFERROR(SUMIFS('2015'!L:L,'2015'!F:F,A230,'2015'!C:C,B230,'2015'!D:D,"",'2015'!AA:AA,"CRO"), 0)</f>
        <v>0</v>
      </c>
      <c r="BB230" s="0" t="n">
        <f aca="false">IFERROR(BA230/AZ230, 0)</f>
        <v>0</v>
      </c>
      <c r="BC230" s="0" t="n">
        <f aca="false">SUM(BF230,BI230)</f>
        <v>0</v>
      </c>
      <c r="BD230" s="0" t="n">
        <f aca="false">SUM(BG230,BJ230)</f>
        <v>0</v>
      </c>
      <c r="BE230" s="7" t="n">
        <f aca="false">IFERROR(BD230/BC230, 0)</f>
        <v>0</v>
      </c>
      <c r="BF230" s="0" t="n">
        <f aca="false">IFERROR(SUMIFS('2014'!$G:$G,'2014'!F:F,A230,'2014'!C:C,B230,'2014'!D:D,"",'2014'!AA:AA,"JRO",'2014'!L:L,"&lt;&gt;"), 0)</f>
        <v>0</v>
      </c>
      <c r="BG230" s="0" t="n">
        <f aca="false">IFERROR(SUMIFS('2014'!L:L,'2014'!F:F,A230,'2014'!C:C,B230,'2014'!D:D,"",'2014'!AA:AA,"JRO"), 0)</f>
        <v>0</v>
      </c>
      <c r="BH230" s="7" t="n">
        <f aca="false">IFERROR(BG230/BF230, 0)</f>
        <v>0</v>
      </c>
      <c r="BI230" s="0" t="n">
        <f aca="false">IFERROR(SUMIFS('2014'!$G:$G,'2014'!F:F,A230,'2014'!C:C,B230,'2014'!D:D,"",'2014'!AA:AA,"CRO",'2014'!L:L,"&lt;&gt;"), 0)</f>
        <v>0</v>
      </c>
      <c r="BJ230" s="0" t="n">
        <f aca="false">IFERROR(SUMIFS('2014'!L:L,'2014'!F:F,A230,'2014'!C:C,B230,'2014'!D:D,"",'2014'!AA:AA,"CRO"), 0)</f>
        <v>0</v>
      </c>
      <c r="BK230" s="0" t="n">
        <f aca="false">IFERROR(BJ230/BI230, 0)</f>
        <v>0</v>
      </c>
      <c r="BL230" s="0" t="n">
        <f aca="false">IFERROR(SUMIFS('2013'!$G:$G,'2013'!F:F,A230,'2013'!C:C,B230,'2013'!D:D,"",'2013'!AA:AA,"JRO",'2013'!L:L,"&lt;&gt;"), 0)</f>
        <v>0</v>
      </c>
      <c r="BM230" s="0" t="n">
        <f aca="false">IFERROR(SUMIFS('2013'!L:L,'2013'!F:F,A230,'2013'!C:C,B230,'2013'!D:D,"",'2013'!AA:AA,"JRO"), 0)</f>
        <v>0</v>
      </c>
      <c r="BN230" s="0" t="n">
        <f aca="false">IFERROR(BM230/BL230, 0)</f>
        <v>0</v>
      </c>
      <c r="BO230" s="0" t="n">
        <f aca="false">IFERROR(SUMIFS('2012'!$G:$G,'2012'!F:F,A230,'2012'!C:C,B230,'2012'!D:D,"",'2012'!AA:AA,"JRO",'2012'!L:L,"&lt;&gt;"), 0)</f>
        <v>0</v>
      </c>
      <c r="BP230" s="0" t="n">
        <f aca="false">IFERROR(SUMIFS('2012'!L:L,'2012'!F:F,A230,'2012'!C:C,B230,'2012'!D:D,"",'2012'!AA:AA,"JRO"), 0)</f>
        <v>0</v>
      </c>
      <c r="BQ230" s="0" t="n">
        <f aca="false">IFERROR(BP230/BO230, 0)</f>
        <v>0</v>
      </c>
      <c r="BR230" s="0" t="n">
        <f aca="false">IFERROR(SUMIFS('2011'!$G:$G,'2011'!F:F,A230,'2011'!C:C,B230,'2011'!D:D,"",'2011'!AA:AA,"JRO",'2011'!L:L,"&lt;&gt;"), 0)</f>
        <v>0</v>
      </c>
      <c r="BS230" s="0" t="n">
        <f aca="false">IFERROR(SUMIFS('2011'!L:L,'2011'!F:F,A230,'2011'!C:C,B230,'2011'!D:D,"",'2011'!AA:AA,"JRO"), 0)</f>
        <v>0</v>
      </c>
      <c r="BT230" s="7" t="n">
        <f aca="false">IFERROR(BS230/BR230, 0)</f>
        <v>0</v>
      </c>
      <c r="BU230" s="0" t="n">
        <f aca="false">IFERROR(SUMIFS('2010'!$G:$G,'2010'!F:F,A230,'2010'!C:C,B230,'2010'!D:D,"",'2010'!AA:AA,"JRO",'2010'!L:L,"&lt;&gt;"), 0)</f>
        <v>0</v>
      </c>
      <c r="BV230" s="0" t="n">
        <f aca="false">IFERROR(SUMIFS('2010'!L:L,'2010'!F:F,A230,'2010'!C:C,B230,'2010'!D:D,"",'2010'!AA:AA,"JRO"), 0)</f>
        <v>0</v>
      </c>
      <c r="BW230" s="7" t="n">
        <f aca="false">IFERROR(BV230/BU230, 0)</f>
        <v>0</v>
      </c>
      <c r="BX230" s="0" t="n">
        <f aca="false">IFERROR(SUMIFS('2009'!$G:$G,'2009'!F:F,A230,'2009'!C:C,B230,'2009'!D:D,"",'2009'!AA:AA,"JRO",'2009'!L:L,"&lt;&gt;"), 0)</f>
        <v>0</v>
      </c>
      <c r="BY230" s="0" t="n">
        <f aca="false">IFERROR(SUMIFS('2009'!L:L,'2009'!F:F,A230,'2009'!C:C,B230,'2009'!D:D,"",'2009'!AA:AA,"JRO"), 0)</f>
        <v>0</v>
      </c>
      <c r="BZ230" s="7" t="n">
        <f aca="false">IFERROR(BY230/BX230, 0)</f>
        <v>0</v>
      </c>
    </row>
    <row r="231" customFormat="false" ht="15" hidden="false" customHeight="false" outlineLevel="0" collapsed="false">
      <c r="A231" s="0" t="s">
        <v>102</v>
      </c>
      <c r="B231" s="17" t="s">
        <v>75</v>
      </c>
      <c r="C231" s="56" t="n">
        <f aca="false">IFERROR(AVERAGEIFS(I231:BZ231,I$2:BZ$2,"JRO escorts per deportee",I231:BZ231,"&lt;&gt;0"), 0)</f>
        <v>0</v>
      </c>
      <c r="D231" s="13" t="n">
        <f aca="false">IFERROR(AVERAGEIFS(I231:BZ231,I$2:BZ$2,"NRO escorts per deportee",I231:BZ231,"&lt;&gt;0"), 0)</f>
        <v>0</v>
      </c>
      <c r="E231" s="13" t="n">
        <f aca="false">IFERROR(AVERAGEIFS(I231:BZ231,I$2:BZ$2,"CRO escorts per deportee",I231:BZ231,"&lt;&gt;0"), 0)</f>
        <v>0</v>
      </c>
      <c r="G231" s="0" t="n">
        <f aca="false">SUM(J231,M231,P231)</f>
        <v>0</v>
      </c>
      <c r="H231" s="0" t="n">
        <f aca="false">SUM(K231,N231,Q231)</f>
        <v>0</v>
      </c>
      <c r="I231" s="7" t="n">
        <f aca="false">IFERROR(H231/G231, 0)</f>
        <v>0</v>
      </c>
      <c r="J231" s="0" t="n">
        <f aca="false">IFERROR(SUMIFS('2018'!$H:$H,'2018'!$C:$C,B231,'2018'!$F:$F,A231,'2018'!AA:AA,"JRO",'2018'!P:P,"&lt;&gt;")+SUMIFS('2018'!$I:$I,'2018'!$D:$D,B231,'2018'!$F:$F,A231,'2018'!AA:AA,"JRO",'2018'!Q:Q,"&lt;&gt;")+SUMIFS('2018'!$J:$J,'2018'!$E:$E,B231,'2018'!$F:$F,A231,'2018'!AA:AA,"JRO",'2018'!R:R,"&lt;&gt;"), 0)</f>
        <v>0</v>
      </c>
      <c r="K231" s="0" t="n">
        <f aca="false">IFERROR(SUMIFS('2018'!M:M,'2018'!AA:AA,"JRO",'2018'!F:F,A231,'2018'!C:C,B231)+SUMIFS('2018'!P:P,'2018'!AA:AA,"JRO",'2018'!F:F,A231,'2018'!C:C,B231)+SUMIFS('2018'!N:N,'2018'!AA:AA,"JRO",'2018'!F:F,A231,'2018'!D:D,B231)+SUMIFS('2018'!N:N,'2018'!AA:AA,"JRO",'2018'!F:F,A231,'2018'!D:D,B231)+SUMIFS('2018'!O:O,'2018'!AA:AA,"JRO",'2018'!F:F,A231,'2018'!E:E,B231)+SUMIFS('2018'!R:R,'2018'!AA:AA,"JRO",'2018'!F:F,A231,'2018'!E:E,B231), 0)</f>
        <v>0</v>
      </c>
      <c r="L231" s="7" t="n">
        <f aca="false">IFERROR(K231/J231, 0)</f>
        <v>0</v>
      </c>
      <c r="M231" s="0" t="n">
        <f aca="false">IFERROR(SUMIFS('2018'!$H:$H,'2018'!$C:$C,B231,'2018'!$F:$F,A231,'2018'!AA:AA,"NRO",'2018'!P:P,"&lt;&gt;")+SUMIFS('2018'!$I:$I,'2018'!$D:$D,B231,'2018'!$F:$F,A231,'2018'!AA:AA,"NRO",'2018'!Q:Q,"&lt;&gt;")+SUMIFS('2018'!$J:$J,'2018'!$E:$E,B231,'2018'!$F:$F,A231,'2018'!AA:AA,"NRO",'2018'!R:R,"&lt;&gt;"), 0)</f>
        <v>0</v>
      </c>
      <c r="N231" s="0" t="n">
        <f aca="false">IFERROR(SUMIFS('2018'!M:M,'2018'!AA:AA,"NRO",'2018'!F:F,A231,'2018'!C:C,B231)+SUMIFS('2018'!P:P,'2018'!AA:AA,"NRO",'2018'!F:F,A231,'2018'!C:C,B231)+SUMIFS('2018'!N:N,'2018'!AA:AA,"NRO",'2018'!F:F,A231,'2018'!D:D,B231)+SUMIFS('2018'!N:N,'2018'!AA:AA,"NRO",'2018'!F:F,A231,'2018'!D:D,B231)+SUMIFS('2018'!O:O,'2018'!AA:AA,"NRO",'2018'!F:F,A231,'2018'!E:E,B231)+SUMIFS('2018'!R:R,'2018'!AA:AA,"NRO",'2018'!F:F,A231,'2018'!E:E,B231), 0)</f>
        <v>0</v>
      </c>
      <c r="O231" s="7" t="n">
        <f aca="false">IFERROR(N231/M231, 0)</f>
        <v>0</v>
      </c>
      <c r="P231" s="0" t="n">
        <f aca="false">IFERROR(SUMIFS('2018'!$H:$H,'2018'!$C:$C,B231,'2018'!$F:$F,A231,'2018'!AA:AA,"CRO")+SUMIFS('2018'!$I:$I,'2018'!$D:$D,B231,'2018'!$F:$F,A231,'2018'!AA:AA,"CRO")+SUMIFS('2018'!$J:$J,'2018'!$E:$E,B231,'2018'!$F:$F,A231,'2018'!AA:AA,"CRO"), 0)</f>
        <v>0</v>
      </c>
      <c r="Q231" s="0" t="n">
        <f aca="false">IFERROR(SUMIFS('2018'!M:M,'2018'!AA:AA,"CRO",'2018'!F:F,A231,'2018'!C:C,B231)+SUMIFS('2018'!P:P,'2018'!AA:AA,"CRO",'2018'!F:F,A231,'2018'!C:C,B231)+SUMIFS('2018'!N:N,'2018'!AA:AA,"CRO",'2018'!F:F,A231,'2018'!D:D,B231)+SUMIFS('2018'!N:N,'2018'!AA:AA,"CRO",'2018'!F:F,A231,'2018'!D:D,B231)+SUMIFS('2018'!O:O,'2018'!AA:AA,"CRO",'2018'!F:F,A231,'2018'!E:E,B231)+SUMIFS('2018'!R:R,'2018'!AA:AA,"CRO",'2018'!F:F,A231,'2018'!E:E,B231), 0)</f>
        <v>0</v>
      </c>
      <c r="R231" s="7" t="n">
        <f aca="false">IFERROR(Q231/P231, 0)</f>
        <v>0</v>
      </c>
      <c r="S231" s="7" t="n">
        <f aca="false">SUM(V231,Y231,AB231)</f>
        <v>0</v>
      </c>
      <c r="T231" s="7" t="n">
        <f aca="false">SUM(W231,Z231,AC231)</f>
        <v>0</v>
      </c>
      <c r="U231" s="7" t="n">
        <f aca="false">IFERROR(T231/S231, 0)</f>
        <v>0</v>
      </c>
      <c r="V231" s="0" t="n">
        <f aca="false">SUMIFS('2017'!$H:$H,'2017'!$C:$C,B231,'2017'!$F:$F,A231,'2017'!AA:AA,"JRO",'2017'!P:P,"&lt;&gt;")+SUMIFS('2017'!$I:$I,'2017'!$D:$D,B231,'2017'!$F:$F,A231,'2017'!AA:AA,"JRO",'2017'!Q:Q,"&lt;&gt;")+SUMIFS('2017'!$J:$J,'2017'!$E:$E,B231,'2017'!$F:$F,A231,'2017'!AA:AA,"JRO",'2017'!R:R,"&lt;&gt;")</f>
        <v>0</v>
      </c>
      <c r="W231" s="0" t="n">
        <f aca="false">IFERROR(SUMIFS('2017'!M:M,'2017'!AA:AA,"JRO",'2017'!F:F,A231,'2017'!C:C,B231)+SUMIFS('2017'!P:P,'2017'!AA:AA,"JRO",'2017'!F:F,A231,'2017'!C:C,B231)+SUMIFS('2017'!N:N,'2017'!AA:AA,"JRO",'2017'!F:F,A231,'2017'!D:D,B231)+SUMIFS('2017'!N:N,'2017'!AA:AA,"JRO",'2017'!F:F,A231,'2017'!D:D,B231)+SUMIFS('2017'!O:O,'2017'!AA:AA,"JRO",'2017'!F:F,A231,'2017'!E:E,B231)+SUMIFS('2017'!R:R,'2017'!AA:AA,"JRO",'2017'!F:F,A231,'2017'!E:E,B231), 0)</f>
        <v>0</v>
      </c>
      <c r="X231" s="7" t="n">
        <f aca="false">IFERROR(W231/V231, 0)</f>
        <v>0</v>
      </c>
      <c r="Y231" s="0" t="n">
        <f aca="false">IFERROR(SUMIFS('2017'!$H:$H,'2017'!$C:$C,B231,'2017'!$F:$F,A231,'2017'!AA:AA,"NRO",'2017'!P:P,"&lt;&gt;")+SUMIFS('2017'!$I:$I,'2017'!$D:$D,B231,'2017'!$F:$F,A231,'2017'!AA:AA,"NRO",'2017'!Q:Q,"&lt;&gt;")+SUMIFS('2017'!$J:$J,'2017'!$E:$E,B231,'2017'!$F:$F,A231,'2017'!AA:AA,"NRO",'2017'!R:R,"&lt;&gt;"), 0)</f>
        <v>0</v>
      </c>
      <c r="Z231" s="0" t="n">
        <f aca="false">IFERROR(SUMIFS('2017'!M:M,'2017'!AA:AA,"NRO",'2017'!F:F,A231,'2017'!C:C,B231)+SUMIFS('2017'!P:P,'2017'!AA:AA,"NRO",'2017'!F:F,A231,'2017'!C:C,B231)+SUMIFS('2017'!N:N,'2017'!AA:AA,"NRO",'2017'!F:F,A231,'2017'!D:D,B231)+SUMIFS('2017'!N:N,'2017'!AA:AA,"NRO",'2017'!F:F,A231,'2017'!D:D,B231)+SUMIFS('2017'!O:O,'2017'!AA:AA,"NRO",'2017'!F:F,A231,'2017'!E:E,B231)+SUMIFS('2017'!R:R,'2017'!AA:AA,"NRO",'2017'!F:F,A231,'2017'!E:E,B231), 0)</f>
        <v>0</v>
      </c>
      <c r="AA231" s="7" t="n">
        <f aca="false">IFERROR(Z231/Y231, 0)</f>
        <v>0</v>
      </c>
      <c r="AB231" s="0" t="n">
        <f aca="false">IFERROR(SUMIFS('2017'!$H:$H,'2017'!$C:$C,B231,'2017'!$F:$F,A231,'2017'!AA:AA,"CRO",'2017'!P:P,"&lt;&gt;")+SUMIFS('2017'!$I:$I,'2017'!$D:$D,B231,'2017'!$F:$F,A231,'2017'!AA:AA,"CRO",'2017'!Q:Q,"&lt;&gt;")+SUMIFS('2017'!$J:$J,'2017'!$E:$E,B231,'2017'!$F:$F,A231,'2017'!AA:AA,"CRO",'2017'!R:R,"&lt;&gt;"), 0)</f>
        <v>0</v>
      </c>
      <c r="AC231" s="0" t="n">
        <f aca="false">IFERROR(SUMIFS('2017'!M:M,'2017'!AA:AA,"CRO",'2017'!F:F,A231,'2017'!C:C,B231)+SUMIFS('2017'!P:P,'2017'!AA:AA,"CRO",'2017'!F:F,A231,'2017'!C:C,B231)+SUMIFS('2017'!N:N,'2017'!AA:AA,"CRO",'2017'!F:F,A231,'2017'!D:D,B231)+SUMIFS('2017'!N:N,'2017'!AA:AA,"CRO",'2017'!F:F,A231,'2017'!D:D,B231)+SUMIFS('2017'!O:O,'2017'!AA:AA,"CRO",'2017'!F:F,A231,'2017'!E:E,B231)+SUMIFS('2017'!R:R,'2017'!AA:AA,"CRO",'2017'!F:F,A231,'2017'!E:E,B231), 0)</f>
        <v>0</v>
      </c>
      <c r="AD231" s="0" t="n">
        <f aca="false">IFERROR(AC231/AB231, 0)</f>
        <v>0</v>
      </c>
      <c r="AE231" s="0" t="n">
        <f aca="false">SUM(AH231,AK231,AN231)</f>
        <v>0</v>
      </c>
      <c r="AF231" s="0" t="n">
        <f aca="false">SUM(AI231,AL231,AO231)</f>
        <v>0</v>
      </c>
      <c r="AG231" s="7" t="n">
        <f aca="false">IFERROR(AF231/AE231, 0)</f>
        <v>0</v>
      </c>
      <c r="AH231" s="0" t="n">
        <f aca="false">IFERROR(SUMIFS('2016'!$G:$G,'2016'!F:F,A231,'2016'!C:C,B231,'2016'!D:D,"",'2016'!AA:AA,"JRO",'2016'!L:L,"&lt;&gt;"), 0)</f>
        <v>0</v>
      </c>
      <c r="AI231" s="0" t="n">
        <f aca="false">IFERROR(SUMIFS('2016'!L:L,'2016'!F:F,A231,'2016'!C:C,B231,'2016'!D:D,"",'2016'!AA:AA,"JRO"), 0)</f>
        <v>0</v>
      </c>
      <c r="AJ231" s="7" t="n">
        <f aca="false">IFERROR(AI231/AH231, 0)</f>
        <v>0</v>
      </c>
      <c r="AK231" s="0" t="n">
        <f aca="false">IFERROR(SUMIFS('2016'!$G:$G,'2016'!F:F,A231,'2016'!C:C,B231,'2016'!D:D,"",'2016'!AA:AA,"NRO",'2016'!L:L,"&lt;&gt;"), 0)</f>
        <v>0</v>
      </c>
      <c r="AL231" s="0" t="n">
        <f aca="false">IFERROR(SUMIFS('2016'!L:L,'2016'!F:F,A231,'2016'!C:C,B231,'2016'!D:D,"",'2016'!AA:AA,"NRO"), 0)</f>
        <v>0</v>
      </c>
      <c r="AM231" s="0" t="n">
        <f aca="false">IFERROR(AL231/AK231, 0)</f>
        <v>0</v>
      </c>
      <c r="AN231" s="0" t="n">
        <f aca="false">IFERROR(SUMIFS('2016'!$G:$G,'2016'!F:F,A231,'2016'!C:C,B231,'2016'!D:D,"",'2016'!AA:AA,"CRO",'2016'!L:L,"&lt;&gt;"), 0)</f>
        <v>0</v>
      </c>
      <c r="AO231" s="0" t="n">
        <f aca="false">IFERROR(SUMIFS('2016'!L:L,'2016'!F:F,A231,'2016'!C:C,B231,'2016'!D:D,"",'2016'!AA:AA,"CRO"), 0)</f>
        <v>0</v>
      </c>
      <c r="AP231" s="0" t="n">
        <f aca="false">IFERROR(AO231/AN231, 0)</f>
        <v>0</v>
      </c>
      <c r="AQ231" s="0" t="n">
        <f aca="false">SUM(AT231,AW231,AZ231)</f>
        <v>0</v>
      </c>
      <c r="AR231" s="0" t="n">
        <f aca="false">SUM(AU231,AX231,BA231)</f>
        <v>0</v>
      </c>
      <c r="AS231" s="7" t="n">
        <f aca="false">IFERROR(AR231/AQ231, 0)</f>
        <v>0</v>
      </c>
      <c r="AT231" s="0" t="n">
        <f aca="false">IFERROR(SUMIFS('2015'!$G:$G,'2015'!F:F,A231,'2015'!C:C,B231,'2015'!D:D,"",'2015'!AA:AA,"JRO",'2015'!L:L,"&lt;&gt;"), 0)</f>
        <v>0</v>
      </c>
      <c r="AU231" s="0" t="n">
        <f aca="false">IFERROR(SUMIFS('2015'!L:L,'2015'!F:F,A231,'2015'!C:C,B231,'2015'!D:D,"",'2015'!AA:AA,"JRO"), 0)</f>
        <v>0</v>
      </c>
      <c r="AV231" s="0" t="n">
        <f aca="false">IFERROR(AU231/AT231, 0)</f>
        <v>0</v>
      </c>
      <c r="AW231" s="0" t="n">
        <f aca="false">IFERROR(SUMIFS('2015'!$G:$G,'2015'!F:F,A231,'2015'!C:C,B231,'2015'!D:D,"",'2015'!AA:AA,"NRO",'2015'!L:L,"&lt;&gt;"), 0)</f>
        <v>0</v>
      </c>
      <c r="AX231" s="0" t="n">
        <f aca="false">IFERROR(SUMIFS('2015'!L:L,'2015'!F:F,A231,'2015'!C:C,B231,'2015'!D:D,"",'2015'!AA:AA,"NRO"), 0)</f>
        <v>0</v>
      </c>
      <c r="AY231" s="0" t="n">
        <f aca="false">IFERROR(AX231/AW231, 0)</f>
        <v>0</v>
      </c>
      <c r="AZ231" s="0" t="n">
        <f aca="false">IFERROR(SUMIFS('2015'!$G:$G,'2015'!F:F,A231,'2015'!C:C,B231,'2015'!D:D,"",'2015'!AA:AA,"CRO",'2015'!L:L,"&lt;&gt;"), 0)</f>
        <v>0</v>
      </c>
      <c r="BA231" s="0" t="n">
        <f aca="false">IFERROR(SUMIFS('2015'!L:L,'2015'!F:F,A231,'2015'!C:C,B231,'2015'!D:D,"",'2015'!AA:AA,"CRO"), 0)</f>
        <v>0</v>
      </c>
      <c r="BB231" s="0" t="n">
        <f aca="false">IFERROR(BA231/AZ231, 0)</f>
        <v>0</v>
      </c>
      <c r="BC231" s="0" t="n">
        <f aca="false">SUM(BF231,BI231)</f>
        <v>0</v>
      </c>
      <c r="BD231" s="0" t="n">
        <f aca="false">SUM(BG231,BJ231)</f>
        <v>0</v>
      </c>
      <c r="BE231" s="7" t="n">
        <f aca="false">IFERROR(BD231/BC231, 0)</f>
        <v>0</v>
      </c>
      <c r="BF231" s="0" t="n">
        <f aca="false">IFERROR(SUMIFS('2014'!$G:$G,'2014'!F:F,A231,'2014'!C:C,B231,'2014'!D:D,"",'2014'!AA:AA,"JRO",'2014'!L:L,"&lt;&gt;"), 0)</f>
        <v>0</v>
      </c>
      <c r="BG231" s="0" t="n">
        <f aca="false">IFERROR(SUMIFS('2014'!L:L,'2014'!F:F,A231,'2014'!C:C,B231,'2014'!D:D,"",'2014'!AA:AA,"JRO"), 0)</f>
        <v>0</v>
      </c>
      <c r="BH231" s="7" t="n">
        <f aca="false">IFERROR(BG231/BF231, 0)</f>
        <v>0</v>
      </c>
      <c r="BI231" s="0" t="n">
        <f aca="false">IFERROR(SUMIFS('2014'!$G:$G,'2014'!F:F,A231,'2014'!C:C,B231,'2014'!D:D,"",'2014'!AA:AA,"CRO",'2014'!L:L,"&lt;&gt;"), 0)</f>
        <v>0</v>
      </c>
      <c r="BJ231" s="0" t="n">
        <f aca="false">IFERROR(SUMIFS('2014'!L:L,'2014'!F:F,A231,'2014'!C:C,B231,'2014'!D:D,"",'2014'!AA:AA,"CRO"), 0)</f>
        <v>0</v>
      </c>
      <c r="BK231" s="0" t="n">
        <f aca="false">IFERROR(BJ231/BI231, 0)</f>
        <v>0</v>
      </c>
      <c r="BL231" s="0" t="n">
        <f aca="false">IFERROR(SUMIFS('2013'!$G:$G,'2013'!F:F,A231,'2013'!C:C,B231,'2013'!D:D,"",'2013'!AA:AA,"JRO",'2013'!L:L,"&lt;&gt;"), 0)</f>
        <v>0</v>
      </c>
      <c r="BM231" s="0" t="n">
        <f aca="false">IFERROR(SUMIFS('2013'!L:L,'2013'!F:F,A231,'2013'!C:C,B231,'2013'!D:D,"",'2013'!AA:AA,"JRO"), 0)</f>
        <v>0</v>
      </c>
      <c r="BN231" s="0" t="n">
        <f aca="false">IFERROR(BM231/BL231, 0)</f>
        <v>0</v>
      </c>
      <c r="BO231" s="0" t="n">
        <f aca="false">IFERROR(SUMIFS('2012'!$G:$G,'2012'!F:F,A231,'2012'!C:C,B231,'2012'!D:D,"",'2012'!AA:AA,"JRO",'2012'!L:L,"&lt;&gt;"), 0)</f>
        <v>0</v>
      </c>
      <c r="BP231" s="0" t="n">
        <f aca="false">IFERROR(SUMIFS('2012'!L:L,'2012'!F:F,A231,'2012'!C:C,B231,'2012'!D:D,"",'2012'!AA:AA,"JRO"), 0)</f>
        <v>0</v>
      </c>
      <c r="BQ231" s="0" t="n">
        <f aca="false">IFERROR(BP231/BO231, 0)</f>
        <v>0</v>
      </c>
      <c r="BR231" s="0" t="n">
        <f aca="false">IFERROR(SUMIFS('2011'!$G:$G,'2011'!F:F,A231,'2011'!C:C,B231,'2011'!D:D,"",'2011'!AA:AA,"JRO",'2011'!L:L,"&lt;&gt;"), 0)</f>
        <v>0</v>
      </c>
      <c r="BS231" s="0" t="n">
        <f aca="false">IFERROR(SUMIFS('2011'!L:L,'2011'!F:F,A231,'2011'!C:C,B231,'2011'!D:D,"",'2011'!AA:AA,"JRO"), 0)</f>
        <v>0</v>
      </c>
      <c r="BT231" s="7" t="n">
        <f aca="false">IFERROR(BS231/BR231, 0)</f>
        <v>0</v>
      </c>
      <c r="BU231" s="0" t="n">
        <f aca="false">IFERROR(SUMIFS('2010'!$G:$G,'2010'!F:F,A231,'2010'!C:C,B231,'2010'!D:D,"",'2010'!AA:AA,"JRO",'2010'!L:L,"&lt;&gt;"), 0)</f>
        <v>0</v>
      </c>
      <c r="BV231" s="0" t="n">
        <f aca="false">IFERROR(SUMIFS('2010'!L:L,'2010'!F:F,A231,'2010'!C:C,B231,'2010'!D:D,"",'2010'!AA:AA,"JRO"), 0)</f>
        <v>0</v>
      </c>
      <c r="BW231" s="7" t="n">
        <f aca="false">IFERROR(BV231/BU231, 0)</f>
        <v>0</v>
      </c>
      <c r="BX231" s="0" t="n">
        <f aca="false">IFERROR(SUMIFS('2009'!$G:$G,'2009'!F:F,A231,'2009'!C:C,B231,'2009'!D:D,"",'2009'!AA:AA,"JRO",'2009'!L:L,"&lt;&gt;"), 0)</f>
        <v>0</v>
      </c>
      <c r="BY231" s="0" t="n">
        <f aca="false">IFERROR(SUMIFS('2009'!L:L,'2009'!F:F,A231,'2009'!C:C,B231,'2009'!D:D,"",'2009'!AA:AA,"JRO"), 0)</f>
        <v>0</v>
      </c>
      <c r="BZ231" s="7" t="n">
        <f aca="false">IFERROR(BY231/BX231, 0)</f>
        <v>0</v>
      </c>
    </row>
    <row r="232" customFormat="false" ht="15" hidden="false" customHeight="false" outlineLevel="0" collapsed="false">
      <c r="A232" s="0" t="s">
        <v>102</v>
      </c>
      <c r="B232" s="13" t="s">
        <v>60</v>
      </c>
      <c r="C232" s="56" t="n">
        <f aca="false">IFERROR(AVERAGEIFS(I232:BZ232,I$2:BZ$2,"JRO escorts per deportee",I232:BZ232,"&lt;&gt;0"), 0)</f>
        <v>0</v>
      </c>
      <c r="D232" s="13" t="n">
        <f aca="false">IFERROR(AVERAGEIFS(I232:BZ232,I$2:BZ$2,"NRO escorts per deportee",I232:BZ232,"&lt;&gt;0"), 0)</f>
        <v>2.35135135135135</v>
      </c>
      <c r="E232" s="13" t="n">
        <f aca="false">IFERROR(AVERAGEIFS(I232:BZ232,I$2:BZ$2,"CRO escorts per deportee",I232:BZ232,"&lt;&gt;0"), 0)</f>
        <v>0</v>
      </c>
      <c r="G232" s="0" t="n">
        <f aca="false">SUM(J232,M232,P232)</f>
        <v>37</v>
      </c>
      <c r="H232" s="0" t="n">
        <f aca="false">SUM(K232,N232,Q232)</f>
        <v>87</v>
      </c>
      <c r="I232" s="7" t="n">
        <f aca="false">IFERROR(H232/G232, 0)</f>
        <v>2.35135135135135</v>
      </c>
      <c r="J232" s="0" t="n">
        <f aca="false">IFERROR(SUMIFS('2018'!$H:$H,'2018'!$C:$C,B232,'2018'!$F:$F,A232,'2018'!AA:AA,"JRO",'2018'!P:P,"&lt;&gt;")+SUMIFS('2018'!$I:$I,'2018'!$D:$D,B232,'2018'!$F:$F,A232,'2018'!AA:AA,"JRO",'2018'!Q:Q,"&lt;&gt;")+SUMIFS('2018'!$J:$J,'2018'!$E:$E,B232,'2018'!$F:$F,A232,'2018'!AA:AA,"JRO",'2018'!R:R,"&lt;&gt;"), 0)</f>
        <v>0</v>
      </c>
      <c r="K232" s="0" t="n">
        <f aca="false">IFERROR(SUMIFS('2018'!M:M,'2018'!AA:AA,"JRO",'2018'!F:F,A232,'2018'!C:C,B232)+SUMIFS('2018'!P:P,'2018'!AA:AA,"JRO",'2018'!F:F,A232,'2018'!C:C,B232)+SUMIFS('2018'!N:N,'2018'!AA:AA,"JRO",'2018'!F:F,A232,'2018'!D:D,B232)+SUMIFS('2018'!N:N,'2018'!AA:AA,"JRO",'2018'!F:F,A232,'2018'!D:D,B232)+SUMIFS('2018'!O:O,'2018'!AA:AA,"JRO",'2018'!F:F,A232,'2018'!E:E,B232)+SUMIFS('2018'!R:R,'2018'!AA:AA,"JRO",'2018'!F:F,A232,'2018'!E:E,B232), 0)</f>
        <v>0</v>
      </c>
      <c r="L232" s="7" t="n">
        <f aca="false">IFERROR(K232/J232, 0)</f>
        <v>0</v>
      </c>
      <c r="M232" s="0" t="n">
        <f aca="false">IFERROR(SUMIFS('2018'!$H:$H,'2018'!$C:$C,B232,'2018'!$F:$F,A232,'2018'!AA:AA,"NRO",'2018'!P:P,"&lt;&gt;")+SUMIFS('2018'!$I:$I,'2018'!$D:$D,B232,'2018'!$F:$F,A232,'2018'!AA:AA,"NRO",'2018'!Q:Q,"&lt;&gt;")+SUMIFS('2018'!$J:$J,'2018'!$E:$E,B232,'2018'!$F:$F,A232,'2018'!AA:AA,"NRO",'2018'!R:R,"&lt;&gt;"), 0)</f>
        <v>37</v>
      </c>
      <c r="N232" s="0" t="n">
        <f aca="false">IFERROR(SUMIFS('2018'!M:M,'2018'!AA:AA,"NRO",'2018'!F:F,A232,'2018'!C:C,B232)+SUMIFS('2018'!P:P,'2018'!AA:AA,"NRO",'2018'!F:F,A232,'2018'!C:C,B232)+SUMIFS('2018'!N:N,'2018'!AA:AA,"NRO",'2018'!F:F,A232,'2018'!D:D,B232)+SUMIFS('2018'!N:N,'2018'!AA:AA,"NRO",'2018'!F:F,A232,'2018'!D:D,B232)+SUMIFS('2018'!O:O,'2018'!AA:AA,"NRO",'2018'!F:F,A232,'2018'!E:E,B232)+SUMIFS('2018'!R:R,'2018'!AA:AA,"NRO",'2018'!F:F,A232,'2018'!E:E,B232), 0)</f>
        <v>87</v>
      </c>
      <c r="O232" s="7" t="n">
        <f aca="false">IFERROR(N232/M232, 0)</f>
        <v>2.35135135135135</v>
      </c>
      <c r="P232" s="0" t="n">
        <f aca="false">IFERROR(SUMIFS('2018'!$H:$H,'2018'!$C:$C,B232,'2018'!$F:$F,A232,'2018'!AA:AA,"CRO")+SUMIFS('2018'!$I:$I,'2018'!$D:$D,B232,'2018'!$F:$F,A232,'2018'!AA:AA,"CRO")+SUMIFS('2018'!$J:$J,'2018'!$E:$E,B232,'2018'!$F:$F,A232,'2018'!AA:AA,"CRO"), 0)</f>
        <v>0</v>
      </c>
      <c r="Q232" s="0" t="n">
        <f aca="false">IFERROR(SUMIFS('2018'!M:M,'2018'!AA:AA,"CRO",'2018'!F:F,A232,'2018'!C:C,B232)+SUMIFS('2018'!P:P,'2018'!AA:AA,"CRO",'2018'!F:F,A232,'2018'!C:C,B232)+SUMIFS('2018'!N:N,'2018'!AA:AA,"CRO",'2018'!F:F,A232,'2018'!D:D,B232)+SUMIFS('2018'!N:N,'2018'!AA:AA,"CRO",'2018'!F:F,A232,'2018'!D:D,B232)+SUMIFS('2018'!O:O,'2018'!AA:AA,"CRO",'2018'!F:F,A232,'2018'!E:E,B232)+SUMIFS('2018'!R:R,'2018'!AA:AA,"CRO",'2018'!F:F,A232,'2018'!E:E,B232), 0)</f>
        <v>0</v>
      </c>
      <c r="R232" s="7" t="n">
        <f aca="false">IFERROR(Q232/P232, 0)</f>
        <v>0</v>
      </c>
      <c r="S232" s="7" t="n">
        <f aca="false">SUM(V232,Y232,AB232)</f>
        <v>0</v>
      </c>
      <c r="T232" s="7" t="n">
        <f aca="false">SUM(W232,Z232,AC232)</f>
        <v>0</v>
      </c>
      <c r="U232" s="7" t="n">
        <f aca="false">IFERROR(T232/S232, 0)</f>
        <v>0</v>
      </c>
      <c r="V232" s="0" t="n">
        <f aca="false">SUMIFS('2017'!$H:$H,'2017'!$C:$C,B232,'2017'!$F:$F,A232,'2017'!AA:AA,"JRO",'2017'!P:P,"&lt;&gt;")+SUMIFS('2017'!$I:$I,'2017'!$D:$D,B232,'2017'!$F:$F,A232,'2017'!AA:AA,"JRO",'2017'!Q:Q,"&lt;&gt;")+SUMIFS('2017'!$J:$J,'2017'!$E:$E,B232,'2017'!$F:$F,A232,'2017'!AA:AA,"JRO",'2017'!R:R,"&lt;&gt;")</f>
        <v>0</v>
      </c>
      <c r="W232" s="0" t="n">
        <f aca="false">IFERROR(SUMIFS('2017'!M:M,'2017'!AA:AA,"JRO",'2017'!F:F,A232,'2017'!C:C,B232)+SUMIFS('2017'!P:P,'2017'!AA:AA,"JRO",'2017'!F:F,A232,'2017'!C:C,B232)+SUMIFS('2017'!N:N,'2017'!AA:AA,"JRO",'2017'!F:F,A232,'2017'!D:D,B232)+SUMIFS('2017'!N:N,'2017'!AA:AA,"JRO",'2017'!F:F,A232,'2017'!D:D,B232)+SUMIFS('2017'!O:O,'2017'!AA:AA,"JRO",'2017'!F:F,A232,'2017'!E:E,B232)+SUMIFS('2017'!R:R,'2017'!AA:AA,"JRO",'2017'!F:F,A232,'2017'!E:E,B232), 0)</f>
        <v>0</v>
      </c>
      <c r="X232" s="7" t="n">
        <f aca="false">IFERROR(W232/V232, 0)</f>
        <v>0</v>
      </c>
      <c r="Y232" s="0" t="n">
        <f aca="false">IFERROR(SUMIFS('2017'!$H:$H,'2017'!$C:$C,B232,'2017'!$F:$F,A232,'2017'!AA:AA,"NRO",'2017'!P:P,"&lt;&gt;")+SUMIFS('2017'!$I:$I,'2017'!$D:$D,B232,'2017'!$F:$F,A232,'2017'!AA:AA,"NRO",'2017'!Q:Q,"&lt;&gt;")+SUMIFS('2017'!$J:$J,'2017'!$E:$E,B232,'2017'!$F:$F,A232,'2017'!AA:AA,"NRO",'2017'!R:R,"&lt;&gt;"), 0)</f>
        <v>0</v>
      </c>
      <c r="Z232" s="0" t="n">
        <f aca="false">IFERROR(SUMIFS('2017'!M:M,'2017'!AA:AA,"NRO",'2017'!F:F,A232,'2017'!C:C,B232)+SUMIFS('2017'!P:P,'2017'!AA:AA,"NRO",'2017'!F:F,A232,'2017'!C:C,B232)+SUMIFS('2017'!N:N,'2017'!AA:AA,"NRO",'2017'!F:F,A232,'2017'!D:D,B232)+SUMIFS('2017'!N:N,'2017'!AA:AA,"NRO",'2017'!F:F,A232,'2017'!D:D,B232)+SUMIFS('2017'!O:O,'2017'!AA:AA,"NRO",'2017'!F:F,A232,'2017'!E:E,B232)+SUMIFS('2017'!R:R,'2017'!AA:AA,"NRO",'2017'!F:F,A232,'2017'!E:E,B232), 0)</f>
        <v>0</v>
      </c>
      <c r="AA232" s="7" t="n">
        <f aca="false">IFERROR(Z232/Y232, 0)</f>
        <v>0</v>
      </c>
      <c r="AB232" s="0" t="n">
        <f aca="false">IFERROR(SUMIFS('2017'!$H:$H,'2017'!$C:$C,B232,'2017'!$F:$F,A232,'2017'!AA:AA,"CRO",'2017'!P:P,"&lt;&gt;")+SUMIFS('2017'!$I:$I,'2017'!$D:$D,B232,'2017'!$F:$F,A232,'2017'!AA:AA,"CRO",'2017'!Q:Q,"&lt;&gt;")+SUMIFS('2017'!$J:$J,'2017'!$E:$E,B232,'2017'!$F:$F,A232,'2017'!AA:AA,"CRO",'2017'!R:R,"&lt;&gt;"), 0)</f>
        <v>0</v>
      </c>
      <c r="AC232" s="0" t="n">
        <f aca="false">IFERROR(SUMIFS('2017'!M:M,'2017'!AA:AA,"CRO",'2017'!F:F,A232,'2017'!C:C,B232)+SUMIFS('2017'!P:P,'2017'!AA:AA,"CRO",'2017'!F:F,A232,'2017'!C:C,B232)+SUMIFS('2017'!N:N,'2017'!AA:AA,"CRO",'2017'!F:F,A232,'2017'!D:D,B232)+SUMIFS('2017'!N:N,'2017'!AA:AA,"CRO",'2017'!F:F,A232,'2017'!D:D,B232)+SUMIFS('2017'!O:O,'2017'!AA:AA,"CRO",'2017'!F:F,A232,'2017'!E:E,B232)+SUMIFS('2017'!R:R,'2017'!AA:AA,"CRO",'2017'!F:F,A232,'2017'!E:E,B232), 0)</f>
        <v>0</v>
      </c>
      <c r="AD232" s="0" t="n">
        <f aca="false">IFERROR(AC232/AB232, 0)</f>
        <v>0</v>
      </c>
      <c r="AE232" s="0" t="n">
        <f aca="false">SUM(AH232,AK232,AN232)</f>
        <v>0</v>
      </c>
      <c r="AF232" s="0" t="n">
        <f aca="false">SUM(AI232,AL232,AO232)</f>
        <v>0</v>
      </c>
      <c r="AG232" s="7" t="n">
        <f aca="false">IFERROR(AF232/AE232, 0)</f>
        <v>0</v>
      </c>
      <c r="AH232" s="0" t="n">
        <f aca="false">IFERROR(SUMIFS('2016'!$G:$G,'2016'!F:F,A232,'2016'!C:C,B232,'2016'!D:D,"",'2016'!AA:AA,"JRO",'2016'!L:L,"&lt;&gt;"), 0)</f>
        <v>0</v>
      </c>
      <c r="AI232" s="0" t="n">
        <f aca="false">IFERROR(SUMIFS('2016'!L:L,'2016'!F:F,A232,'2016'!C:C,B232,'2016'!D:D,"",'2016'!AA:AA,"JRO"), 0)</f>
        <v>0</v>
      </c>
      <c r="AJ232" s="7" t="n">
        <f aca="false">IFERROR(AI232/AH232, 0)</f>
        <v>0</v>
      </c>
      <c r="AK232" s="0" t="n">
        <f aca="false">IFERROR(SUMIFS('2016'!$G:$G,'2016'!F:F,A232,'2016'!C:C,B232,'2016'!D:D,"",'2016'!AA:AA,"NRO",'2016'!L:L,"&lt;&gt;"), 0)</f>
        <v>0</v>
      </c>
      <c r="AL232" s="0" t="n">
        <f aca="false">IFERROR(SUMIFS('2016'!L:L,'2016'!F:F,A232,'2016'!C:C,B232,'2016'!D:D,"",'2016'!AA:AA,"NRO"), 0)</f>
        <v>0</v>
      </c>
      <c r="AM232" s="0" t="n">
        <f aca="false">IFERROR(AL232/AK232, 0)</f>
        <v>0</v>
      </c>
      <c r="AN232" s="0" t="n">
        <f aca="false">IFERROR(SUMIFS('2016'!$G:$G,'2016'!F:F,A232,'2016'!C:C,B232,'2016'!D:D,"",'2016'!AA:AA,"CRO",'2016'!L:L,"&lt;&gt;"), 0)</f>
        <v>0</v>
      </c>
      <c r="AO232" s="0" t="n">
        <f aca="false">IFERROR(SUMIFS('2016'!L:L,'2016'!F:F,A232,'2016'!C:C,B232,'2016'!D:D,"",'2016'!AA:AA,"CRO"), 0)</f>
        <v>0</v>
      </c>
      <c r="AP232" s="0" t="n">
        <f aca="false">IFERROR(AO232/AN232, 0)</f>
        <v>0</v>
      </c>
      <c r="AQ232" s="0" t="n">
        <f aca="false">SUM(AT232,AW232,AZ232)</f>
        <v>0</v>
      </c>
      <c r="AR232" s="0" t="n">
        <f aca="false">SUM(AU232,AX232,BA232)</f>
        <v>0</v>
      </c>
      <c r="AS232" s="7" t="n">
        <f aca="false">IFERROR(AR232/AQ232, 0)</f>
        <v>0</v>
      </c>
      <c r="AT232" s="0" t="n">
        <f aca="false">IFERROR(SUMIFS('2015'!$G:$G,'2015'!F:F,A232,'2015'!C:C,B232,'2015'!D:D,"",'2015'!AA:AA,"JRO",'2015'!L:L,"&lt;&gt;"), 0)</f>
        <v>0</v>
      </c>
      <c r="AU232" s="0" t="n">
        <f aca="false">IFERROR(SUMIFS('2015'!L:L,'2015'!F:F,A232,'2015'!C:C,B232,'2015'!D:D,"",'2015'!AA:AA,"JRO"), 0)</f>
        <v>0</v>
      </c>
      <c r="AV232" s="0" t="n">
        <f aca="false">IFERROR(AU232/AT232, 0)</f>
        <v>0</v>
      </c>
      <c r="AW232" s="0" t="n">
        <f aca="false">IFERROR(SUMIFS('2015'!$G:$G,'2015'!F:F,A232,'2015'!C:C,B232,'2015'!D:D,"",'2015'!AA:AA,"NRO",'2015'!L:L,"&lt;&gt;"), 0)</f>
        <v>0</v>
      </c>
      <c r="AX232" s="0" t="n">
        <f aca="false">IFERROR(SUMIFS('2015'!L:L,'2015'!F:F,A232,'2015'!C:C,B232,'2015'!D:D,"",'2015'!AA:AA,"NRO"), 0)</f>
        <v>0</v>
      </c>
      <c r="AY232" s="0" t="n">
        <f aca="false">IFERROR(AX232/AW232, 0)</f>
        <v>0</v>
      </c>
      <c r="AZ232" s="0" t="n">
        <f aca="false">IFERROR(SUMIFS('2015'!$G:$G,'2015'!F:F,A232,'2015'!C:C,B232,'2015'!D:D,"",'2015'!AA:AA,"CRO",'2015'!L:L,"&lt;&gt;"), 0)</f>
        <v>0</v>
      </c>
      <c r="BA232" s="0" t="n">
        <f aca="false">IFERROR(SUMIFS('2015'!L:L,'2015'!F:F,A232,'2015'!C:C,B232,'2015'!D:D,"",'2015'!AA:AA,"CRO"), 0)</f>
        <v>0</v>
      </c>
      <c r="BB232" s="0" t="n">
        <f aca="false">IFERROR(BA232/AZ232, 0)</f>
        <v>0</v>
      </c>
      <c r="BC232" s="0" t="n">
        <f aca="false">SUM(BF232,BI232)</f>
        <v>0</v>
      </c>
      <c r="BD232" s="0" t="n">
        <f aca="false">SUM(BG232,BJ232)</f>
        <v>0</v>
      </c>
      <c r="BE232" s="7" t="n">
        <f aca="false">IFERROR(BD232/BC232, 0)</f>
        <v>0</v>
      </c>
      <c r="BF232" s="0" t="n">
        <f aca="false">IFERROR(SUMIFS('2014'!$G:$G,'2014'!F:F,A232,'2014'!C:C,B232,'2014'!D:D,"",'2014'!AA:AA,"JRO",'2014'!L:L,"&lt;&gt;"), 0)</f>
        <v>0</v>
      </c>
      <c r="BG232" s="0" t="n">
        <f aca="false">IFERROR(SUMIFS('2014'!L:L,'2014'!F:F,A232,'2014'!C:C,B232,'2014'!D:D,"",'2014'!AA:AA,"JRO"), 0)</f>
        <v>0</v>
      </c>
      <c r="BH232" s="7" t="n">
        <f aca="false">IFERROR(BG232/BF232, 0)</f>
        <v>0</v>
      </c>
      <c r="BI232" s="0" t="n">
        <f aca="false">IFERROR(SUMIFS('2014'!$G:$G,'2014'!F:F,A232,'2014'!C:C,B232,'2014'!D:D,"",'2014'!AA:AA,"CRO",'2014'!L:L,"&lt;&gt;"), 0)</f>
        <v>0</v>
      </c>
      <c r="BJ232" s="0" t="n">
        <f aca="false">IFERROR(SUMIFS('2014'!L:L,'2014'!F:F,A232,'2014'!C:C,B232,'2014'!D:D,"",'2014'!AA:AA,"CRO"), 0)</f>
        <v>0</v>
      </c>
      <c r="BK232" s="0" t="n">
        <f aca="false">IFERROR(BJ232/BI232, 0)</f>
        <v>0</v>
      </c>
      <c r="BL232" s="0" t="n">
        <f aca="false">IFERROR(SUMIFS('2013'!$G:$G,'2013'!F:F,A232,'2013'!C:C,B232,'2013'!D:D,"",'2013'!AA:AA,"JRO",'2013'!L:L,"&lt;&gt;"), 0)</f>
        <v>0</v>
      </c>
      <c r="BM232" s="0" t="n">
        <f aca="false">IFERROR(SUMIFS('2013'!L:L,'2013'!F:F,A232,'2013'!C:C,B232,'2013'!D:D,"",'2013'!AA:AA,"JRO"), 0)</f>
        <v>0</v>
      </c>
      <c r="BN232" s="0" t="n">
        <f aca="false">IFERROR(BM232/BL232, 0)</f>
        <v>0</v>
      </c>
      <c r="BO232" s="0" t="n">
        <f aca="false">IFERROR(SUMIFS('2012'!$G:$G,'2012'!F:F,A232,'2012'!C:C,B232,'2012'!D:D,"",'2012'!AA:AA,"JRO",'2012'!L:L,"&lt;&gt;"), 0)</f>
        <v>0</v>
      </c>
      <c r="BP232" s="0" t="n">
        <f aca="false">IFERROR(SUMIFS('2012'!L:L,'2012'!F:F,A232,'2012'!C:C,B232,'2012'!D:D,"",'2012'!AA:AA,"JRO"), 0)</f>
        <v>0</v>
      </c>
      <c r="BQ232" s="0" t="n">
        <f aca="false">IFERROR(BP232/BO232, 0)</f>
        <v>0</v>
      </c>
      <c r="BR232" s="0" t="n">
        <f aca="false">IFERROR(SUMIFS('2011'!$G:$G,'2011'!F:F,A232,'2011'!C:C,B232,'2011'!D:D,"",'2011'!AA:AA,"JRO",'2011'!L:L,"&lt;&gt;"), 0)</f>
        <v>0</v>
      </c>
      <c r="BS232" s="0" t="n">
        <f aca="false">IFERROR(SUMIFS('2011'!L:L,'2011'!F:F,A232,'2011'!C:C,B232,'2011'!D:D,"",'2011'!AA:AA,"JRO"), 0)</f>
        <v>0</v>
      </c>
      <c r="BT232" s="7" t="n">
        <f aca="false">IFERROR(BS232/BR232, 0)</f>
        <v>0</v>
      </c>
      <c r="BU232" s="0" t="n">
        <f aca="false">IFERROR(SUMIFS('2010'!$G:$G,'2010'!F:F,A232,'2010'!C:C,B232,'2010'!D:D,"",'2010'!AA:AA,"JRO",'2010'!L:L,"&lt;&gt;"), 0)</f>
        <v>0</v>
      </c>
      <c r="BV232" s="0" t="n">
        <f aca="false">IFERROR(SUMIFS('2010'!L:L,'2010'!F:F,A232,'2010'!C:C,B232,'2010'!D:D,"",'2010'!AA:AA,"JRO"), 0)</f>
        <v>0</v>
      </c>
      <c r="BW232" s="7" t="n">
        <f aca="false">IFERROR(BV232/BU232, 0)</f>
        <v>0</v>
      </c>
      <c r="BX232" s="0" t="n">
        <f aca="false">IFERROR(SUMIFS('2009'!$G:$G,'2009'!F:F,A232,'2009'!C:C,B232,'2009'!D:D,"",'2009'!AA:AA,"JRO",'2009'!L:L,"&lt;&gt;"), 0)</f>
        <v>0</v>
      </c>
      <c r="BY232" s="0" t="n">
        <f aca="false">IFERROR(SUMIFS('2009'!L:L,'2009'!F:F,A232,'2009'!C:C,B232,'2009'!D:D,"",'2009'!AA:AA,"JRO"), 0)</f>
        <v>0</v>
      </c>
      <c r="BZ232" s="7" t="n">
        <f aca="false">IFERROR(BY232/BX232, 0)</f>
        <v>0</v>
      </c>
    </row>
    <row r="233" customFormat="false" ht="15" hidden="false" customHeight="false" outlineLevel="0" collapsed="false">
      <c r="A233" s="0" t="s">
        <v>102</v>
      </c>
      <c r="B233" s="13" t="s">
        <v>48</v>
      </c>
      <c r="C233" s="56" t="n">
        <f aca="false">IFERROR(AVERAGEIFS(I233:BZ233,I$2:BZ$2,"JRO escorts per deportee",I233:BZ233,"&lt;&gt;0"), 0)</f>
        <v>0</v>
      </c>
      <c r="D233" s="13" t="n">
        <f aca="false">IFERROR(AVERAGEIFS(I233:BZ233,I$2:BZ$2,"NRO escorts per deportee",I233:BZ233,"&lt;&gt;0"), 0)</f>
        <v>0</v>
      </c>
      <c r="E233" s="13" t="n">
        <f aca="false">IFERROR(AVERAGEIFS(I233:BZ233,I$2:BZ$2,"CRO escorts per deportee",I233:BZ233,"&lt;&gt;0"), 0)</f>
        <v>0</v>
      </c>
      <c r="G233" s="0" t="n">
        <f aca="false">SUM(J233,M233,P233)</f>
        <v>0</v>
      </c>
      <c r="H233" s="0" t="n">
        <f aca="false">SUM(K233,N233,Q233)</f>
        <v>0</v>
      </c>
      <c r="I233" s="7" t="n">
        <f aca="false">IFERROR(H233/G233, 0)</f>
        <v>0</v>
      </c>
      <c r="J233" s="0" t="n">
        <f aca="false">IFERROR(SUMIFS('2018'!$H:$H,'2018'!$C:$C,B233,'2018'!$F:$F,A233,'2018'!AA:AA,"JRO",'2018'!P:P,"&lt;&gt;")+SUMIFS('2018'!$I:$I,'2018'!$D:$D,B233,'2018'!$F:$F,A233,'2018'!AA:AA,"JRO",'2018'!Q:Q,"&lt;&gt;")+SUMIFS('2018'!$J:$J,'2018'!$E:$E,B233,'2018'!$F:$F,A233,'2018'!AA:AA,"JRO",'2018'!R:R,"&lt;&gt;"), 0)</f>
        <v>0</v>
      </c>
      <c r="K233" s="0" t="n">
        <f aca="false">IFERROR(SUMIFS('2018'!M:M,'2018'!AA:AA,"JRO",'2018'!F:F,A233,'2018'!C:C,B233)+SUMIFS('2018'!P:P,'2018'!AA:AA,"JRO",'2018'!F:F,A233,'2018'!C:C,B233)+SUMIFS('2018'!N:N,'2018'!AA:AA,"JRO",'2018'!F:F,A233,'2018'!D:D,B233)+SUMIFS('2018'!N:N,'2018'!AA:AA,"JRO",'2018'!F:F,A233,'2018'!D:D,B233)+SUMIFS('2018'!O:O,'2018'!AA:AA,"JRO",'2018'!F:F,A233,'2018'!E:E,B233)+SUMIFS('2018'!R:R,'2018'!AA:AA,"JRO",'2018'!F:F,A233,'2018'!E:E,B233), 0)</f>
        <v>0</v>
      </c>
      <c r="L233" s="7" t="n">
        <f aca="false">IFERROR(K233/J233, 0)</f>
        <v>0</v>
      </c>
      <c r="M233" s="0" t="n">
        <f aca="false">IFERROR(SUMIFS('2018'!$H:$H,'2018'!$C:$C,B233,'2018'!$F:$F,A233,'2018'!AA:AA,"NRO",'2018'!P:P,"&lt;&gt;")+SUMIFS('2018'!$I:$I,'2018'!$D:$D,B233,'2018'!$F:$F,A233,'2018'!AA:AA,"NRO",'2018'!Q:Q,"&lt;&gt;")+SUMIFS('2018'!$J:$J,'2018'!$E:$E,B233,'2018'!$F:$F,A233,'2018'!AA:AA,"NRO",'2018'!R:R,"&lt;&gt;"), 0)</f>
        <v>0</v>
      </c>
      <c r="N233" s="0" t="n">
        <f aca="false">IFERROR(SUMIFS('2018'!M:M,'2018'!AA:AA,"NRO",'2018'!F:F,A233,'2018'!C:C,B233)+SUMIFS('2018'!P:P,'2018'!AA:AA,"NRO",'2018'!F:F,A233,'2018'!C:C,B233)+SUMIFS('2018'!N:N,'2018'!AA:AA,"NRO",'2018'!F:F,A233,'2018'!D:D,B233)+SUMIFS('2018'!N:N,'2018'!AA:AA,"NRO",'2018'!F:F,A233,'2018'!D:D,B233)+SUMIFS('2018'!O:O,'2018'!AA:AA,"NRO",'2018'!F:F,A233,'2018'!E:E,B233)+SUMIFS('2018'!R:R,'2018'!AA:AA,"NRO",'2018'!F:F,A233,'2018'!E:E,B233), 0)</f>
        <v>0</v>
      </c>
      <c r="O233" s="7" t="n">
        <f aca="false">IFERROR(N233/M233, 0)</f>
        <v>0</v>
      </c>
      <c r="P233" s="0" t="n">
        <f aca="false">IFERROR(SUMIFS('2018'!$H:$H,'2018'!$C:$C,B233,'2018'!$F:$F,A233,'2018'!AA:AA,"CRO")+SUMIFS('2018'!$I:$I,'2018'!$D:$D,B233,'2018'!$F:$F,A233,'2018'!AA:AA,"CRO")+SUMIFS('2018'!$J:$J,'2018'!$E:$E,B233,'2018'!$F:$F,A233,'2018'!AA:AA,"CRO"), 0)</f>
        <v>0</v>
      </c>
      <c r="Q233" s="0" t="n">
        <f aca="false">IFERROR(SUMIFS('2018'!M:M,'2018'!AA:AA,"CRO",'2018'!F:F,A233,'2018'!C:C,B233)+SUMIFS('2018'!P:P,'2018'!AA:AA,"CRO",'2018'!F:F,A233,'2018'!C:C,B233)+SUMIFS('2018'!N:N,'2018'!AA:AA,"CRO",'2018'!F:F,A233,'2018'!D:D,B233)+SUMIFS('2018'!N:N,'2018'!AA:AA,"CRO",'2018'!F:F,A233,'2018'!D:D,B233)+SUMIFS('2018'!O:O,'2018'!AA:AA,"CRO",'2018'!F:F,A233,'2018'!E:E,B233)+SUMIFS('2018'!R:R,'2018'!AA:AA,"CRO",'2018'!F:F,A233,'2018'!E:E,B233), 0)</f>
        <v>0</v>
      </c>
      <c r="R233" s="7" t="n">
        <f aca="false">IFERROR(Q233/P233, 0)</f>
        <v>0</v>
      </c>
      <c r="S233" s="7" t="n">
        <f aca="false">SUM(V233,Y233,AB233)</f>
        <v>0</v>
      </c>
      <c r="T233" s="7" t="n">
        <f aca="false">SUM(W233,Z233,AC233)</f>
        <v>0</v>
      </c>
      <c r="U233" s="7" t="n">
        <f aca="false">IFERROR(T233/S233, 0)</f>
        <v>0</v>
      </c>
      <c r="V233" s="0" t="n">
        <f aca="false">SUMIFS('2017'!$H:$H,'2017'!$C:$C,B233,'2017'!$F:$F,A233,'2017'!AA:AA,"JRO",'2017'!P:P,"&lt;&gt;")+SUMIFS('2017'!$I:$I,'2017'!$D:$D,B233,'2017'!$F:$F,A233,'2017'!AA:AA,"JRO",'2017'!Q:Q,"&lt;&gt;")+SUMIFS('2017'!$J:$J,'2017'!$E:$E,B233,'2017'!$F:$F,A233,'2017'!AA:AA,"JRO",'2017'!R:R,"&lt;&gt;")</f>
        <v>0</v>
      </c>
      <c r="W233" s="0" t="n">
        <f aca="false">IFERROR(SUMIFS('2017'!M:M,'2017'!AA:AA,"JRO",'2017'!F:F,A233,'2017'!C:C,B233)+SUMIFS('2017'!P:P,'2017'!AA:AA,"JRO",'2017'!F:F,A233,'2017'!C:C,B233)+SUMIFS('2017'!N:N,'2017'!AA:AA,"JRO",'2017'!F:F,A233,'2017'!D:D,B233)+SUMIFS('2017'!N:N,'2017'!AA:AA,"JRO",'2017'!F:F,A233,'2017'!D:D,B233)+SUMIFS('2017'!O:O,'2017'!AA:AA,"JRO",'2017'!F:F,A233,'2017'!E:E,B233)+SUMIFS('2017'!R:R,'2017'!AA:AA,"JRO",'2017'!F:F,A233,'2017'!E:E,B233), 0)</f>
        <v>0</v>
      </c>
      <c r="X233" s="7" t="n">
        <f aca="false">IFERROR(W233/V233, 0)</f>
        <v>0</v>
      </c>
      <c r="Y233" s="0" t="n">
        <f aca="false">IFERROR(SUMIFS('2017'!$H:$H,'2017'!$C:$C,B233,'2017'!$F:$F,A233,'2017'!AA:AA,"NRO",'2017'!P:P,"&lt;&gt;")+SUMIFS('2017'!$I:$I,'2017'!$D:$D,B233,'2017'!$F:$F,A233,'2017'!AA:AA,"NRO",'2017'!Q:Q,"&lt;&gt;")+SUMIFS('2017'!$J:$J,'2017'!$E:$E,B233,'2017'!$F:$F,A233,'2017'!AA:AA,"NRO",'2017'!R:R,"&lt;&gt;"), 0)</f>
        <v>0</v>
      </c>
      <c r="Z233" s="0" t="n">
        <f aca="false">IFERROR(SUMIFS('2017'!M:M,'2017'!AA:AA,"NRO",'2017'!F:F,A233,'2017'!C:C,B233)+SUMIFS('2017'!P:P,'2017'!AA:AA,"NRO",'2017'!F:F,A233,'2017'!C:C,B233)+SUMIFS('2017'!N:N,'2017'!AA:AA,"NRO",'2017'!F:F,A233,'2017'!D:D,B233)+SUMIFS('2017'!N:N,'2017'!AA:AA,"NRO",'2017'!F:F,A233,'2017'!D:D,B233)+SUMIFS('2017'!O:O,'2017'!AA:AA,"NRO",'2017'!F:F,A233,'2017'!E:E,B233)+SUMIFS('2017'!R:R,'2017'!AA:AA,"NRO",'2017'!F:F,A233,'2017'!E:E,B233), 0)</f>
        <v>0</v>
      </c>
      <c r="AA233" s="7" t="n">
        <f aca="false">IFERROR(Z233/Y233, 0)</f>
        <v>0</v>
      </c>
      <c r="AB233" s="0" t="n">
        <f aca="false">IFERROR(SUMIFS('2017'!$H:$H,'2017'!$C:$C,B233,'2017'!$F:$F,A233,'2017'!AA:AA,"CRO",'2017'!P:P,"&lt;&gt;")+SUMIFS('2017'!$I:$I,'2017'!$D:$D,B233,'2017'!$F:$F,A233,'2017'!AA:AA,"CRO",'2017'!Q:Q,"&lt;&gt;")+SUMIFS('2017'!$J:$J,'2017'!$E:$E,B233,'2017'!$F:$F,A233,'2017'!AA:AA,"CRO",'2017'!R:R,"&lt;&gt;"), 0)</f>
        <v>0</v>
      </c>
      <c r="AC233" s="0" t="n">
        <f aca="false">IFERROR(SUMIFS('2017'!M:M,'2017'!AA:AA,"CRO",'2017'!F:F,A233,'2017'!C:C,B233)+SUMIFS('2017'!P:P,'2017'!AA:AA,"CRO",'2017'!F:F,A233,'2017'!C:C,B233)+SUMIFS('2017'!N:N,'2017'!AA:AA,"CRO",'2017'!F:F,A233,'2017'!D:D,B233)+SUMIFS('2017'!N:N,'2017'!AA:AA,"CRO",'2017'!F:F,A233,'2017'!D:D,B233)+SUMIFS('2017'!O:O,'2017'!AA:AA,"CRO",'2017'!F:F,A233,'2017'!E:E,B233)+SUMIFS('2017'!R:R,'2017'!AA:AA,"CRO",'2017'!F:F,A233,'2017'!E:E,B233), 0)</f>
        <v>0</v>
      </c>
      <c r="AD233" s="0" t="n">
        <f aca="false">IFERROR(AC233/AB233, 0)</f>
        <v>0</v>
      </c>
      <c r="AE233" s="0" t="n">
        <f aca="false">SUM(AH233,AK233,AN233)</f>
        <v>0</v>
      </c>
      <c r="AF233" s="0" t="n">
        <f aca="false">SUM(AI233,AL233,AO233)</f>
        <v>0</v>
      </c>
      <c r="AG233" s="7" t="n">
        <f aca="false">IFERROR(AF233/AE233, 0)</f>
        <v>0</v>
      </c>
      <c r="AH233" s="0" t="n">
        <f aca="false">IFERROR(SUMIFS('2016'!$G:$G,'2016'!F:F,A233,'2016'!C:C,B233,'2016'!D:D,"",'2016'!AA:AA,"JRO",'2016'!L:L,"&lt;&gt;"), 0)</f>
        <v>0</v>
      </c>
      <c r="AI233" s="0" t="n">
        <f aca="false">IFERROR(SUMIFS('2016'!L:L,'2016'!F:F,A233,'2016'!C:C,B233,'2016'!D:D,"",'2016'!AA:AA,"JRO"), 0)</f>
        <v>0</v>
      </c>
      <c r="AJ233" s="7" t="n">
        <f aca="false">IFERROR(AI233/AH233, 0)</f>
        <v>0</v>
      </c>
      <c r="AK233" s="0" t="n">
        <f aca="false">IFERROR(SUMIFS('2016'!$G:$G,'2016'!F:F,A233,'2016'!C:C,B233,'2016'!D:D,"",'2016'!AA:AA,"NRO",'2016'!L:L,"&lt;&gt;"), 0)</f>
        <v>0</v>
      </c>
      <c r="AL233" s="0" t="n">
        <f aca="false">IFERROR(SUMIFS('2016'!L:L,'2016'!F:F,A233,'2016'!C:C,B233,'2016'!D:D,"",'2016'!AA:AA,"NRO"), 0)</f>
        <v>0</v>
      </c>
      <c r="AM233" s="0" t="n">
        <f aca="false">IFERROR(AL233/AK233, 0)</f>
        <v>0</v>
      </c>
      <c r="AN233" s="0" t="n">
        <f aca="false">IFERROR(SUMIFS('2016'!$G:$G,'2016'!F:F,A233,'2016'!C:C,B233,'2016'!D:D,"",'2016'!AA:AA,"CRO",'2016'!L:L,"&lt;&gt;"), 0)</f>
        <v>0</v>
      </c>
      <c r="AO233" s="0" t="n">
        <f aca="false">IFERROR(SUMIFS('2016'!L:L,'2016'!F:F,A233,'2016'!C:C,B233,'2016'!D:D,"",'2016'!AA:AA,"CRO"), 0)</f>
        <v>0</v>
      </c>
      <c r="AP233" s="0" t="n">
        <f aca="false">IFERROR(AO233/AN233, 0)</f>
        <v>0</v>
      </c>
      <c r="AQ233" s="0" t="n">
        <f aca="false">SUM(AT233,AW233,AZ233)</f>
        <v>0</v>
      </c>
      <c r="AR233" s="0" t="n">
        <f aca="false">SUM(AU233,AX233,BA233)</f>
        <v>0</v>
      </c>
      <c r="AS233" s="7" t="n">
        <f aca="false">IFERROR(AR233/AQ233, 0)</f>
        <v>0</v>
      </c>
      <c r="AT233" s="0" t="n">
        <f aca="false">IFERROR(SUMIFS('2015'!$G:$G,'2015'!F:F,A233,'2015'!C:C,B233,'2015'!D:D,"",'2015'!AA:AA,"JRO",'2015'!L:L,"&lt;&gt;"), 0)</f>
        <v>0</v>
      </c>
      <c r="AU233" s="0" t="n">
        <f aca="false">IFERROR(SUMIFS('2015'!L:L,'2015'!F:F,A233,'2015'!C:C,B233,'2015'!D:D,"",'2015'!AA:AA,"JRO"), 0)</f>
        <v>0</v>
      </c>
      <c r="AV233" s="0" t="n">
        <f aca="false">IFERROR(AU233/AT233, 0)</f>
        <v>0</v>
      </c>
      <c r="AW233" s="0" t="n">
        <f aca="false">IFERROR(SUMIFS('2015'!$G:$G,'2015'!F:F,A233,'2015'!C:C,B233,'2015'!D:D,"",'2015'!AA:AA,"NRO",'2015'!L:L,"&lt;&gt;"), 0)</f>
        <v>0</v>
      </c>
      <c r="AX233" s="0" t="n">
        <f aca="false">IFERROR(SUMIFS('2015'!L:L,'2015'!F:F,A233,'2015'!C:C,B233,'2015'!D:D,"",'2015'!AA:AA,"NRO"), 0)</f>
        <v>0</v>
      </c>
      <c r="AY233" s="0" t="n">
        <f aca="false">IFERROR(AX233/AW233, 0)</f>
        <v>0</v>
      </c>
      <c r="AZ233" s="0" t="n">
        <f aca="false">IFERROR(SUMIFS('2015'!$G:$G,'2015'!F:F,A233,'2015'!C:C,B233,'2015'!D:D,"",'2015'!AA:AA,"CRO",'2015'!L:L,"&lt;&gt;"), 0)</f>
        <v>0</v>
      </c>
      <c r="BA233" s="0" t="n">
        <f aca="false">IFERROR(SUMIFS('2015'!L:L,'2015'!F:F,A233,'2015'!C:C,B233,'2015'!D:D,"",'2015'!AA:AA,"CRO"), 0)</f>
        <v>0</v>
      </c>
      <c r="BB233" s="0" t="n">
        <f aca="false">IFERROR(BA233/AZ233, 0)</f>
        <v>0</v>
      </c>
      <c r="BC233" s="0" t="n">
        <f aca="false">SUM(BF233,BI233)</f>
        <v>0</v>
      </c>
      <c r="BD233" s="0" t="n">
        <f aca="false">SUM(BG233,BJ233)</f>
        <v>0</v>
      </c>
      <c r="BE233" s="7" t="n">
        <f aca="false">IFERROR(BD233/BC233, 0)</f>
        <v>0</v>
      </c>
      <c r="BF233" s="0" t="n">
        <f aca="false">IFERROR(SUMIFS('2014'!$G:$G,'2014'!F:F,A233,'2014'!C:C,B233,'2014'!D:D,"",'2014'!AA:AA,"JRO",'2014'!L:L,"&lt;&gt;"), 0)</f>
        <v>0</v>
      </c>
      <c r="BG233" s="0" t="n">
        <f aca="false">IFERROR(SUMIFS('2014'!L:L,'2014'!F:F,A233,'2014'!C:C,B233,'2014'!D:D,"",'2014'!AA:AA,"JRO"), 0)</f>
        <v>0</v>
      </c>
      <c r="BH233" s="7" t="n">
        <f aca="false">IFERROR(BG233/BF233, 0)</f>
        <v>0</v>
      </c>
      <c r="BI233" s="0" t="n">
        <f aca="false">IFERROR(SUMIFS('2014'!$G:$G,'2014'!F:F,A233,'2014'!C:C,B233,'2014'!D:D,"",'2014'!AA:AA,"CRO",'2014'!L:L,"&lt;&gt;"), 0)</f>
        <v>0</v>
      </c>
      <c r="BJ233" s="0" t="n">
        <f aca="false">IFERROR(SUMIFS('2014'!L:L,'2014'!F:F,A233,'2014'!C:C,B233,'2014'!D:D,"",'2014'!AA:AA,"CRO"), 0)</f>
        <v>0</v>
      </c>
      <c r="BK233" s="0" t="n">
        <f aca="false">IFERROR(BJ233/BI233, 0)</f>
        <v>0</v>
      </c>
      <c r="BL233" s="0" t="n">
        <f aca="false">IFERROR(SUMIFS('2013'!$G:$G,'2013'!F:F,A233,'2013'!C:C,B233,'2013'!D:D,"",'2013'!AA:AA,"JRO",'2013'!L:L,"&lt;&gt;"), 0)</f>
        <v>0</v>
      </c>
      <c r="BM233" s="0" t="n">
        <f aca="false">IFERROR(SUMIFS('2013'!L:L,'2013'!F:F,A233,'2013'!C:C,B233,'2013'!D:D,"",'2013'!AA:AA,"JRO"), 0)</f>
        <v>0</v>
      </c>
      <c r="BN233" s="0" t="n">
        <f aca="false">IFERROR(BM233/BL233, 0)</f>
        <v>0</v>
      </c>
      <c r="BO233" s="0" t="n">
        <f aca="false">IFERROR(SUMIFS('2012'!$G:$G,'2012'!F:F,A233,'2012'!C:C,B233,'2012'!D:D,"",'2012'!AA:AA,"JRO",'2012'!L:L,"&lt;&gt;"), 0)</f>
        <v>0</v>
      </c>
      <c r="BP233" s="0" t="n">
        <f aca="false">IFERROR(SUMIFS('2012'!L:L,'2012'!F:F,A233,'2012'!C:C,B233,'2012'!D:D,"",'2012'!AA:AA,"JRO"), 0)</f>
        <v>0</v>
      </c>
      <c r="BQ233" s="0" t="n">
        <f aca="false">IFERROR(BP233/BO233, 0)</f>
        <v>0</v>
      </c>
      <c r="BR233" s="0" t="n">
        <f aca="false">IFERROR(SUMIFS('2011'!$G:$G,'2011'!F:F,A233,'2011'!C:C,B233,'2011'!D:D,"",'2011'!AA:AA,"JRO",'2011'!L:L,"&lt;&gt;"), 0)</f>
        <v>0</v>
      </c>
      <c r="BS233" s="0" t="n">
        <f aca="false">IFERROR(SUMIFS('2011'!L:L,'2011'!F:F,A233,'2011'!C:C,B233,'2011'!D:D,"",'2011'!AA:AA,"JRO"), 0)</f>
        <v>0</v>
      </c>
      <c r="BT233" s="7" t="n">
        <f aca="false">IFERROR(BS233/BR233, 0)</f>
        <v>0</v>
      </c>
      <c r="BU233" s="0" t="n">
        <f aca="false">IFERROR(SUMIFS('2010'!$G:$G,'2010'!F:F,A233,'2010'!C:C,B233,'2010'!D:D,"",'2010'!AA:AA,"JRO",'2010'!L:L,"&lt;&gt;"), 0)</f>
        <v>0</v>
      </c>
      <c r="BV233" s="0" t="n">
        <f aca="false">IFERROR(SUMIFS('2010'!L:L,'2010'!F:F,A233,'2010'!C:C,B233,'2010'!D:D,"",'2010'!AA:AA,"JRO"), 0)</f>
        <v>0</v>
      </c>
      <c r="BW233" s="7" t="n">
        <f aca="false">IFERROR(BV233/BU233, 0)</f>
        <v>0</v>
      </c>
      <c r="BX233" s="0" t="n">
        <f aca="false">IFERROR(SUMIFS('2009'!$G:$G,'2009'!F:F,A233,'2009'!C:C,B233,'2009'!D:D,"",'2009'!AA:AA,"JRO",'2009'!L:L,"&lt;&gt;"), 0)</f>
        <v>0</v>
      </c>
      <c r="BY233" s="0" t="n">
        <f aca="false">IFERROR(SUMIFS('2009'!L:L,'2009'!F:F,A233,'2009'!C:C,B233,'2009'!D:D,"",'2009'!AA:AA,"JRO"), 0)</f>
        <v>0</v>
      </c>
      <c r="BZ233" s="7" t="n">
        <f aca="false">IFERROR(BY233/BX233, 0)</f>
        <v>0</v>
      </c>
    </row>
    <row r="234" customFormat="false" ht="15" hidden="false" customHeight="false" outlineLevel="0" collapsed="false">
      <c r="A234" s="0" t="s">
        <v>102</v>
      </c>
      <c r="B234" s="17" t="s">
        <v>63</v>
      </c>
      <c r="C234" s="56" t="n">
        <f aca="false">IFERROR(AVERAGEIFS(I234:BZ234,I$2:BZ$2,"JRO escorts per deportee",I234:BZ234,"&lt;&gt;0"), 0)</f>
        <v>3</v>
      </c>
      <c r="D234" s="13" t="n">
        <f aca="false">IFERROR(AVERAGEIFS(I234:BZ234,I$2:BZ$2,"NRO escorts per deportee",I234:BZ234,"&lt;&gt;0"), 0)</f>
        <v>0</v>
      </c>
      <c r="E234" s="13" t="n">
        <f aca="false">IFERROR(AVERAGEIFS(I234:BZ234,I$2:BZ$2,"CRO escorts per deportee",I234:BZ234,"&lt;&gt;0"), 0)</f>
        <v>0</v>
      </c>
      <c r="G234" s="0" t="n">
        <f aca="false">SUM(J234,M234,P234)</f>
        <v>0</v>
      </c>
      <c r="H234" s="0" t="n">
        <f aca="false">SUM(K234,N234,Q234)</f>
        <v>0</v>
      </c>
      <c r="I234" s="7" t="n">
        <f aca="false">IFERROR(H234/G234, 0)</f>
        <v>0</v>
      </c>
      <c r="J234" s="0" t="n">
        <f aca="false">IFERROR(SUMIFS('2018'!$H:$H,'2018'!$C:$C,B234,'2018'!$F:$F,A234,'2018'!AA:AA,"JRO",'2018'!P:P,"&lt;&gt;")+SUMIFS('2018'!$I:$I,'2018'!$D:$D,B234,'2018'!$F:$F,A234,'2018'!AA:AA,"JRO",'2018'!Q:Q,"&lt;&gt;")+SUMIFS('2018'!$J:$J,'2018'!$E:$E,B234,'2018'!$F:$F,A234,'2018'!AA:AA,"JRO",'2018'!R:R,"&lt;&gt;"), 0)</f>
        <v>0</v>
      </c>
      <c r="K234" s="0" t="n">
        <f aca="false">IFERROR(SUMIFS('2018'!M:M,'2018'!AA:AA,"JRO",'2018'!F:F,A234,'2018'!C:C,B234)+SUMIFS('2018'!P:P,'2018'!AA:AA,"JRO",'2018'!F:F,A234,'2018'!C:C,B234)+SUMIFS('2018'!N:N,'2018'!AA:AA,"JRO",'2018'!F:F,A234,'2018'!D:D,B234)+SUMIFS('2018'!N:N,'2018'!AA:AA,"JRO",'2018'!F:F,A234,'2018'!D:D,B234)+SUMIFS('2018'!O:O,'2018'!AA:AA,"JRO",'2018'!F:F,A234,'2018'!E:E,B234)+SUMIFS('2018'!R:R,'2018'!AA:AA,"JRO",'2018'!F:F,A234,'2018'!E:E,B234), 0)</f>
        <v>0</v>
      </c>
      <c r="L234" s="7" t="n">
        <f aca="false">IFERROR(K234/J234, 0)</f>
        <v>0</v>
      </c>
      <c r="M234" s="0" t="n">
        <f aca="false">IFERROR(SUMIFS('2018'!$H:$H,'2018'!$C:$C,B234,'2018'!$F:$F,A234,'2018'!AA:AA,"NRO",'2018'!P:P,"&lt;&gt;")+SUMIFS('2018'!$I:$I,'2018'!$D:$D,B234,'2018'!$F:$F,A234,'2018'!AA:AA,"NRO",'2018'!Q:Q,"&lt;&gt;")+SUMIFS('2018'!$J:$J,'2018'!$E:$E,B234,'2018'!$F:$F,A234,'2018'!AA:AA,"NRO",'2018'!R:R,"&lt;&gt;"), 0)</f>
        <v>0</v>
      </c>
      <c r="N234" s="0" t="n">
        <f aca="false">IFERROR(SUMIFS('2018'!M:M,'2018'!AA:AA,"NRO",'2018'!F:F,A234,'2018'!C:C,B234)+SUMIFS('2018'!P:P,'2018'!AA:AA,"NRO",'2018'!F:F,A234,'2018'!C:C,B234)+SUMIFS('2018'!N:N,'2018'!AA:AA,"NRO",'2018'!F:F,A234,'2018'!D:D,B234)+SUMIFS('2018'!N:N,'2018'!AA:AA,"NRO",'2018'!F:F,A234,'2018'!D:D,B234)+SUMIFS('2018'!O:O,'2018'!AA:AA,"NRO",'2018'!F:F,A234,'2018'!E:E,B234)+SUMIFS('2018'!R:R,'2018'!AA:AA,"NRO",'2018'!F:F,A234,'2018'!E:E,B234), 0)</f>
        <v>0</v>
      </c>
      <c r="O234" s="7" t="n">
        <f aca="false">IFERROR(N234/M234, 0)</f>
        <v>0</v>
      </c>
      <c r="P234" s="0" t="n">
        <f aca="false">IFERROR(SUMIFS('2018'!$H:$H,'2018'!$C:$C,B234,'2018'!$F:$F,A234,'2018'!AA:AA,"CRO")+SUMIFS('2018'!$I:$I,'2018'!$D:$D,B234,'2018'!$F:$F,A234,'2018'!AA:AA,"CRO")+SUMIFS('2018'!$J:$J,'2018'!$E:$E,B234,'2018'!$F:$F,A234,'2018'!AA:AA,"CRO"), 0)</f>
        <v>0</v>
      </c>
      <c r="Q234" s="0" t="n">
        <f aca="false">IFERROR(SUMIFS('2018'!M:M,'2018'!AA:AA,"CRO",'2018'!F:F,A234,'2018'!C:C,B234)+SUMIFS('2018'!P:P,'2018'!AA:AA,"CRO",'2018'!F:F,A234,'2018'!C:C,B234)+SUMIFS('2018'!N:N,'2018'!AA:AA,"CRO",'2018'!F:F,A234,'2018'!D:D,B234)+SUMIFS('2018'!N:N,'2018'!AA:AA,"CRO",'2018'!F:F,A234,'2018'!D:D,B234)+SUMIFS('2018'!O:O,'2018'!AA:AA,"CRO",'2018'!F:F,A234,'2018'!E:E,B234)+SUMIFS('2018'!R:R,'2018'!AA:AA,"CRO",'2018'!F:F,A234,'2018'!E:E,B234), 0)</f>
        <v>0</v>
      </c>
      <c r="R234" s="7" t="n">
        <f aca="false">IFERROR(Q234/P234, 0)</f>
        <v>0</v>
      </c>
      <c r="S234" s="7" t="n">
        <f aca="false">SUM(V234,Y234,AB234)</f>
        <v>0</v>
      </c>
      <c r="T234" s="7" t="n">
        <f aca="false">SUM(W234,Z234,AC234)</f>
        <v>0</v>
      </c>
      <c r="U234" s="7" t="n">
        <f aca="false">IFERROR(T234/S234, 0)</f>
        <v>0</v>
      </c>
      <c r="V234" s="0" t="n">
        <f aca="false">SUMIFS('2017'!$H:$H,'2017'!$C:$C,B234,'2017'!$F:$F,A234,'2017'!AA:AA,"JRO",'2017'!P:P,"&lt;&gt;")+SUMIFS('2017'!$I:$I,'2017'!$D:$D,B234,'2017'!$F:$F,A234,'2017'!AA:AA,"JRO",'2017'!Q:Q,"&lt;&gt;")+SUMIFS('2017'!$J:$J,'2017'!$E:$E,B234,'2017'!$F:$F,A234,'2017'!AA:AA,"JRO",'2017'!R:R,"&lt;&gt;")</f>
        <v>0</v>
      </c>
      <c r="W234" s="0" t="n">
        <f aca="false">IFERROR(SUMIFS('2017'!M:M,'2017'!AA:AA,"JRO",'2017'!F:F,A234,'2017'!C:C,B234)+SUMIFS('2017'!P:P,'2017'!AA:AA,"JRO",'2017'!F:F,A234,'2017'!C:C,B234)+SUMIFS('2017'!N:N,'2017'!AA:AA,"JRO",'2017'!F:F,A234,'2017'!D:D,B234)+SUMIFS('2017'!N:N,'2017'!AA:AA,"JRO",'2017'!F:F,A234,'2017'!D:D,B234)+SUMIFS('2017'!O:O,'2017'!AA:AA,"JRO",'2017'!F:F,A234,'2017'!E:E,B234)+SUMIFS('2017'!R:R,'2017'!AA:AA,"JRO",'2017'!F:F,A234,'2017'!E:E,B234), 0)</f>
        <v>0</v>
      </c>
      <c r="X234" s="7" t="n">
        <f aca="false">IFERROR(W234/V234, 0)</f>
        <v>0</v>
      </c>
      <c r="Y234" s="0" t="n">
        <f aca="false">IFERROR(SUMIFS('2017'!$H:$H,'2017'!$C:$C,B234,'2017'!$F:$F,A234,'2017'!AA:AA,"NRO",'2017'!P:P,"&lt;&gt;")+SUMIFS('2017'!$I:$I,'2017'!$D:$D,B234,'2017'!$F:$F,A234,'2017'!AA:AA,"NRO",'2017'!Q:Q,"&lt;&gt;")+SUMIFS('2017'!$J:$J,'2017'!$E:$E,B234,'2017'!$F:$F,A234,'2017'!AA:AA,"NRO",'2017'!R:R,"&lt;&gt;"), 0)</f>
        <v>0</v>
      </c>
      <c r="Z234" s="0" t="n">
        <f aca="false">IFERROR(SUMIFS('2017'!M:M,'2017'!AA:AA,"NRO",'2017'!F:F,A234,'2017'!C:C,B234)+SUMIFS('2017'!P:P,'2017'!AA:AA,"NRO",'2017'!F:F,A234,'2017'!C:C,B234)+SUMIFS('2017'!N:N,'2017'!AA:AA,"NRO",'2017'!F:F,A234,'2017'!D:D,B234)+SUMIFS('2017'!N:N,'2017'!AA:AA,"NRO",'2017'!F:F,A234,'2017'!D:D,B234)+SUMIFS('2017'!O:O,'2017'!AA:AA,"NRO",'2017'!F:F,A234,'2017'!E:E,B234)+SUMIFS('2017'!R:R,'2017'!AA:AA,"NRO",'2017'!F:F,A234,'2017'!E:E,B234), 0)</f>
        <v>0</v>
      </c>
      <c r="AA234" s="7" t="n">
        <f aca="false">IFERROR(Z234/Y234, 0)</f>
        <v>0</v>
      </c>
      <c r="AB234" s="0" t="n">
        <f aca="false">IFERROR(SUMIFS('2017'!$H:$H,'2017'!$C:$C,B234,'2017'!$F:$F,A234,'2017'!AA:AA,"CRO",'2017'!P:P,"&lt;&gt;")+SUMIFS('2017'!$I:$I,'2017'!$D:$D,B234,'2017'!$F:$F,A234,'2017'!AA:AA,"CRO",'2017'!Q:Q,"&lt;&gt;")+SUMIFS('2017'!$J:$J,'2017'!$E:$E,B234,'2017'!$F:$F,A234,'2017'!AA:AA,"CRO",'2017'!R:R,"&lt;&gt;"), 0)</f>
        <v>0</v>
      </c>
      <c r="AC234" s="0" t="n">
        <f aca="false">IFERROR(SUMIFS('2017'!M:M,'2017'!AA:AA,"CRO",'2017'!F:F,A234,'2017'!C:C,B234)+SUMIFS('2017'!P:P,'2017'!AA:AA,"CRO",'2017'!F:F,A234,'2017'!C:C,B234)+SUMIFS('2017'!N:N,'2017'!AA:AA,"CRO",'2017'!F:F,A234,'2017'!D:D,B234)+SUMIFS('2017'!N:N,'2017'!AA:AA,"CRO",'2017'!F:F,A234,'2017'!D:D,B234)+SUMIFS('2017'!O:O,'2017'!AA:AA,"CRO",'2017'!F:F,A234,'2017'!E:E,B234)+SUMIFS('2017'!R:R,'2017'!AA:AA,"CRO",'2017'!F:F,A234,'2017'!E:E,B234), 0)</f>
        <v>0</v>
      </c>
      <c r="AD234" s="0" t="n">
        <f aca="false">IFERROR(AC234/AB234, 0)</f>
        <v>0</v>
      </c>
      <c r="AE234" s="0" t="n">
        <f aca="false">SUM(AH234,AK234,AN234)</f>
        <v>0</v>
      </c>
      <c r="AF234" s="0" t="n">
        <f aca="false">SUM(AI234,AL234,AO234)</f>
        <v>0</v>
      </c>
      <c r="AG234" s="7" t="n">
        <f aca="false">IFERROR(AF234/AE234, 0)</f>
        <v>0</v>
      </c>
      <c r="AH234" s="0" t="n">
        <f aca="false">IFERROR(SUMIFS('2016'!$G:$G,'2016'!F:F,A234,'2016'!C:C,B234,'2016'!D:D,"",'2016'!AA:AA,"JRO",'2016'!L:L,"&lt;&gt;"), 0)</f>
        <v>0</v>
      </c>
      <c r="AI234" s="0" t="n">
        <f aca="false">IFERROR(SUMIFS('2016'!L:L,'2016'!F:F,A234,'2016'!C:C,B234,'2016'!D:D,"",'2016'!AA:AA,"JRO"), 0)</f>
        <v>0</v>
      </c>
      <c r="AJ234" s="7" t="n">
        <f aca="false">IFERROR(AI234/AH234, 0)</f>
        <v>0</v>
      </c>
      <c r="AK234" s="0" t="n">
        <f aca="false">IFERROR(SUMIFS('2016'!$G:$G,'2016'!F:F,A234,'2016'!C:C,B234,'2016'!D:D,"",'2016'!AA:AA,"NRO",'2016'!L:L,"&lt;&gt;"), 0)</f>
        <v>0</v>
      </c>
      <c r="AL234" s="0" t="n">
        <f aca="false">IFERROR(SUMIFS('2016'!L:L,'2016'!F:F,A234,'2016'!C:C,B234,'2016'!D:D,"",'2016'!AA:AA,"NRO"), 0)</f>
        <v>0</v>
      </c>
      <c r="AM234" s="0" t="n">
        <f aca="false">IFERROR(AL234/AK234, 0)</f>
        <v>0</v>
      </c>
      <c r="AN234" s="0" t="n">
        <f aca="false">IFERROR(SUMIFS('2016'!$G:$G,'2016'!F:F,A234,'2016'!C:C,B234,'2016'!D:D,"",'2016'!AA:AA,"CRO",'2016'!L:L,"&lt;&gt;"), 0)</f>
        <v>0</v>
      </c>
      <c r="AO234" s="0" t="n">
        <f aca="false">IFERROR(SUMIFS('2016'!L:L,'2016'!F:F,A234,'2016'!C:C,B234,'2016'!D:D,"",'2016'!AA:AA,"CRO"), 0)</f>
        <v>0</v>
      </c>
      <c r="AP234" s="0" t="n">
        <f aca="false">IFERROR(AO234/AN234, 0)</f>
        <v>0</v>
      </c>
      <c r="AQ234" s="0" t="n">
        <f aca="false">SUM(AT234,AW234,AZ234)</f>
        <v>1</v>
      </c>
      <c r="AR234" s="0" t="n">
        <f aca="false">SUM(AU234,AX234,BA234)</f>
        <v>3</v>
      </c>
      <c r="AS234" s="7" t="n">
        <f aca="false">IFERROR(AR234/AQ234, 0)</f>
        <v>3</v>
      </c>
      <c r="AT234" s="0" t="n">
        <f aca="false">IFERROR(SUMIFS('2015'!$G:$G,'2015'!F:F,A234,'2015'!C:C,B234,'2015'!D:D,"",'2015'!AA:AA,"JRO",'2015'!L:L,"&lt;&gt;"), 0)</f>
        <v>1</v>
      </c>
      <c r="AU234" s="0" t="n">
        <f aca="false">IFERROR(SUMIFS('2015'!L:L,'2015'!F:F,A234,'2015'!C:C,B234,'2015'!D:D,"",'2015'!AA:AA,"JRO"), 0)</f>
        <v>3</v>
      </c>
      <c r="AV234" s="0" t="n">
        <f aca="false">IFERROR(AU234/AT234, 0)</f>
        <v>3</v>
      </c>
      <c r="AW234" s="0" t="n">
        <f aca="false">IFERROR(SUMIFS('2015'!$G:$G,'2015'!F:F,A234,'2015'!C:C,B234,'2015'!D:D,"",'2015'!AA:AA,"NRO",'2015'!L:L,"&lt;&gt;"), 0)</f>
        <v>0</v>
      </c>
      <c r="AX234" s="0" t="n">
        <f aca="false">IFERROR(SUMIFS('2015'!L:L,'2015'!F:F,A234,'2015'!C:C,B234,'2015'!D:D,"",'2015'!AA:AA,"NRO"), 0)</f>
        <v>0</v>
      </c>
      <c r="AY234" s="0" t="n">
        <f aca="false">IFERROR(AX234/AW234, 0)</f>
        <v>0</v>
      </c>
      <c r="AZ234" s="0" t="n">
        <f aca="false">IFERROR(SUMIFS('2015'!$G:$G,'2015'!F:F,A234,'2015'!C:C,B234,'2015'!D:D,"",'2015'!AA:AA,"CRO",'2015'!L:L,"&lt;&gt;"), 0)</f>
        <v>0</v>
      </c>
      <c r="BA234" s="0" t="n">
        <f aca="false">IFERROR(SUMIFS('2015'!L:L,'2015'!F:F,A234,'2015'!C:C,B234,'2015'!D:D,"",'2015'!AA:AA,"CRO"), 0)</f>
        <v>0</v>
      </c>
      <c r="BB234" s="0" t="n">
        <f aca="false">IFERROR(BA234/AZ234, 0)</f>
        <v>0</v>
      </c>
      <c r="BC234" s="0" t="n">
        <f aca="false">SUM(BF234,BI234)</f>
        <v>0</v>
      </c>
      <c r="BD234" s="0" t="n">
        <f aca="false">SUM(BG234,BJ234)</f>
        <v>0</v>
      </c>
      <c r="BE234" s="7" t="n">
        <f aca="false">IFERROR(BD234/BC234, 0)</f>
        <v>0</v>
      </c>
      <c r="BF234" s="0" t="n">
        <f aca="false">IFERROR(SUMIFS('2014'!$G:$G,'2014'!F:F,A234,'2014'!C:C,B234,'2014'!D:D,"",'2014'!AA:AA,"JRO",'2014'!L:L,"&lt;&gt;"), 0)</f>
        <v>0</v>
      </c>
      <c r="BG234" s="0" t="n">
        <f aca="false">IFERROR(SUMIFS('2014'!L:L,'2014'!F:F,A234,'2014'!C:C,B234,'2014'!D:D,"",'2014'!AA:AA,"JRO"), 0)</f>
        <v>0</v>
      </c>
      <c r="BH234" s="7" t="n">
        <f aca="false">IFERROR(BG234/BF234, 0)</f>
        <v>0</v>
      </c>
      <c r="BI234" s="0" t="n">
        <f aca="false">IFERROR(SUMIFS('2014'!$G:$G,'2014'!F:F,A234,'2014'!C:C,B234,'2014'!D:D,"",'2014'!AA:AA,"CRO",'2014'!L:L,"&lt;&gt;"), 0)</f>
        <v>0</v>
      </c>
      <c r="BJ234" s="0" t="n">
        <f aca="false">IFERROR(SUMIFS('2014'!L:L,'2014'!F:F,A234,'2014'!C:C,B234,'2014'!D:D,"",'2014'!AA:AA,"CRO"), 0)</f>
        <v>0</v>
      </c>
      <c r="BK234" s="0" t="n">
        <f aca="false">IFERROR(BJ234/BI234, 0)</f>
        <v>0</v>
      </c>
      <c r="BL234" s="0" t="n">
        <f aca="false">IFERROR(SUMIFS('2013'!$G:$G,'2013'!F:F,A234,'2013'!C:C,B234,'2013'!D:D,"",'2013'!AA:AA,"JRO",'2013'!L:L,"&lt;&gt;"), 0)</f>
        <v>0</v>
      </c>
      <c r="BM234" s="0" t="n">
        <f aca="false">IFERROR(SUMIFS('2013'!L:L,'2013'!F:F,A234,'2013'!C:C,B234,'2013'!D:D,"",'2013'!AA:AA,"JRO"), 0)</f>
        <v>1</v>
      </c>
      <c r="BN234" s="0" t="n">
        <f aca="false">IFERROR(BM234/BL234, 0)</f>
        <v>0</v>
      </c>
      <c r="BO234" s="0" t="n">
        <f aca="false">IFERROR(SUMIFS('2012'!$G:$G,'2012'!F:F,A234,'2012'!C:C,B234,'2012'!D:D,"",'2012'!AA:AA,"JRO",'2012'!L:L,"&lt;&gt;"), 0)</f>
        <v>3</v>
      </c>
      <c r="BP234" s="0" t="n">
        <f aca="false">IFERROR(SUMIFS('2012'!L:L,'2012'!F:F,A234,'2012'!C:C,B234,'2012'!D:D,"",'2012'!AA:AA,"JRO"), 0)</f>
        <v>7</v>
      </c>
      <c r="BQ234" s="0" t="n">
        <f aca="false">IFERROR(BP234/BO234, 0)</f>
        <v>2.33333333333333</v>
      </c>
      <c r="BR234" s="0" t="n">
        <f aca="false">IFERROR(SUMIFS('2011'!$G:$G,'2011'!F:F,A234,'2011'!C:C,B234,'2011'!D:D,"",'2011'!AA:AA,"JRO",'2011'!L:L,"&lt;&gt;"), 0)</f>
        <v>0</v>
      </c>
      <c r="BS234" s="0" t="n">
        <f aca="false">IFERROR(SUMIFS('2011'!L:L,'2011'!F:F,A234,'2011'!C:C,B234,'2011'!D:D,"",'2011'!AA:AA,"JRO"), 0)</f>
        <v>0</v>
      </c>
      <c r="BT234" s="7" t="n">
        <f aca="false">IFERROR(BS234/BR234, 0)</f>
        <v>0</v>
      </c>
      <c r="BU234" s="0" t="n">
        <f aca="false">IFERROR(SUMIFS('2010'!$G:$G,'2010'!F:F,A234,'2010'!C:C,B234,'2010'!D:D,"",'2010'!AA:AA,"JRO",'2010'!L:L,"&lt;&gt;"), 0)</f>
        <v>0</v>
      </c>
      <c r="BV234" s="0" t="n">
        <f aca="false">IFERROR(SUMIFS('2010'!L:L,'2010'!F:F,A234,'2010'!C:C,B234,'2010'!D:D,"",'2010'!AA:AA,"JRO"), 0)</f>
        <v>0</v>
      </c>
      <c r="BW234" s="7" t="n">
        <f aca="false">IFERROR(BV234/BU234, 0)</f>
        <v>0</v>
      </c>
      <c r="BX234" s="0" t="n">
        <f aca="false">IFERROR(SUMIFS('2009'!$G:$G,'2009'!F:F,A234,'2009'!C:C,B234,'2009'!D:D,"",'2009'!AA:AA,"JRO",'2009'!L:L,"&lt;&gt;"), 0)</f>
        <v>0</v>
      </c>
      <c r="BY234" s="0" t="n">
        <f aca="false">IFERROR(SUMIFS('2009'!L:L,'2009'!F:F,A234,'2009'!C:C,B234,'2009'!D:D,"",'2009'!AA:AA,"JRO"), 0)</f>
        <v>0</v>
      </c>
      <c r="BZ234" s="7" t="n">
        <f aca="false">IFERROR(BY234/BX234, 0)</f>
        <v>0</v>
      </c>
    </row>
    <row r="235" customFormat="false" ht="15" hidden="false" customHeight="false" outlineLevel="0" collapsed="false">
      <c r="A235" s="0" t="s">
        <v>102</v>
      </c>
      <c r="B235" s="13" t="s">
        <v>56</v>
      </c>
      <c r="C235" s="56" t="n">
        <f aca="false">IFERROR(AVERAGEIFS(I235:BZ235,I$2:BZ$2,"JRO escorts per deportee",I235:BZ235,"&lt;&gt;0"), 0)</f>
        <v>0</v>
      </c>
      <c r="D235" s="13" t="n">
        <f aca="false">IFERROR(AVERAGEIFS(I235:BZ235,I$2:BZ$2,"NRO escorts per deportee",I235:BZ235,"&lt;&gt;0"), 0)</f>
        <v>0</v>
      </c>
      <c r="E235" s="13" t="n">
        <f aca="false">IFERROR(AVERAGEIFS(I235:BZ235,I$2:BZ$2,"CRO escorts per deportee",I235:BZ235,"&lt;&gt;0"), 0)</f>
        <v>0</v>
      </c>
      <c r="G235" s="0" t="n">
        <f aca="false">SUM(J235,M235,P235)</f>
        <v>0</v>
      </c>
      <c r="H235" s="0" t="n">
        <f aca="false">SUM(K235,N235,Q235)</f>
        <v>0</v>
      </c>
      <c r="I235" s="7" t="n">
        <f aca="false">IFERROR(H235/G235, 0)</f>
        <v>0</v>
      </c>
      <c r="J235" s="0" t="n">
        <f aca="false">IFERROR(SUMIFS('2018'!$H:$H,'2018'!$C:$C,B235,'2018'!$F:$F,A235,'2018'!AA:AA,"JRO",'2018'!P:P,"&lt;&gt;")+SUMIFS('2018'!$I:$I,'2018'!$D:$D,B235,'2018'!$F:$F,A235,'2018'!AA:AA,"JRO",'2018'!Q:Q,"&lt;&gt;")+SUMIFS('2018'!$J:$J,'2018'!$E:$E,B235,'2018'!$F:$F,A235,'2018'!AA:AA,"JRO",'2018'!R:R,"&lt;&gt;"), 0)</f>
        <v>0</v>
      </c>
      <c r="K235" s="0" t="n">
        <f aca="false">IFERROR(SUMIFS('2018'!M:M,'2018'!AA:AA,"JRO",'2018'!F:F,A235,'2018'!C:C,B235)+SUMIFS('2018'!P:P,'2018'!AA:AA,"JRO",'2018'!F:F,A235,'2018'!C:C,B235)+SUMIFS('2018'!N:N,'2018'!AA:AA,"JRO",'2018'!F:F,A235,'2018'!D:D,B235)+SUMIFS('2018'!N:N,'2018'!AA:AA,"JRO",'2018'!F:F,A235,'2018'!D:D,B235)+SUMIFS('2018'!O:O,'2018'!AA:AA,"JRO",'2018'!F:F,A235,'2018'!E:E,B235)+SUMIFS('2018'!R:R,'2018'!AA:AA,"JRO",'2018'!F:F,A235,'2018'!E:E,B235), 0)</f>
        <v>0</v>
      </c>
      <c r="L235" s="7" t="n">
        <f aca="false">IFERROR(K235/J235, 0)</f>
        <v>0</v>
      </c>
      <c r="M235" s="0" t="n">
        <f aca="false">IFERROR(SUMIFS('2018'!$H:$H,'2018'!$C:$C,B235,'2018'!$F:$F,A235,'2018'!AA:AA,"NRO",'2018'!P:P,"&lt;&gt;")+SUMIFS('2018'!$I:$I,'2018'!$D:$D,B235,'2018'!$F:$F,A235,'2018'!AA:AA,"NRO",'2018'!Q:Q,"&lt;&gt;")+SUMIFS('2018'!$J:$J,'2018'!$E:$E,B235,'2018'!$F:$F,A235,'2018'!AA:AA,"NRO",'2018'!R:R,"&lt;&gt;"), 0)</f>
        <v>0</v>
      </c>
      <c r="N235" s="0" t="n">
        <f aca="false">IFERROR(SUMIFS('2018'!M:M,'2018'!AA:AA,"NRO",'2018'!F:F,A235,'2018'!C:C,B235)+SUMIFS('2018'!P:P,'2018'!AA:AA,"NRO",'2018'!F:F,A235,'2018'!C:C,B235)+SUMIFS('2018'!N:N,'2018'!AA:AA,"NRO",'2018'!F:F,A235,'2018'!D:D,B235)+SUMIFS('2018'!N:N,'2018'!AA:AA,"NRO",'2018'!F:F,A235,'2018'!D:D,B235)+SUMIFS('2018'!O:O,'2018'!AA:AA,"NRO",'2018'!F:F,A235,'2018'!E:E,B235)+SUMIFS('2018'!R:R,'2018'!AA:AA,"NRO",'2018'!F:F,A235,'2018'!E:E,B235), 0)</f>
        <v>0</v>
      </c>
      <c r="O235" s="7" t="n">
        <f aca="false">IFERROR(N235/M235, 0)</f>
        <v>0</v>
      </c>
      <c r="P235" s="0" t="n">
        <f aca="false">IFERROR(SUMIFS('2018'!$H:$H,'2018'!$C:$C,B235,'2018'!$F:$F,A235,'2018'!AA:AA,"CRO")+SUMIFS('2018'!$I:$I,'2018'!$D:$D,B235,'2018'!$F:$F,A235,'2018'!AA:AA,"CRO")+SUMIFS('2018'!$J:$J,'2018'!$E:$E,B235,'2018'!$F:$F,A235,'2018'!AA:AA,"CRO"), 0)</f>
        <v>0</v>
      </c>
      <c r="Q235" s="0" t="n">
        <f aca="false">IFERROR(SUMIFS('2018'!M:M,'2018'!AA:AA,"CRO",'2018'!F:F,A235,'2018'!C:C,B235)+SUMIFS('2018'!P:P,'2018'!AA:AA,"CRO",'2018'!F:F,A235,'2018'!C:C,B235)+SUMIFS('2018'!N:N,'2018'!AA:AA,"CRO",'2018'!F:F,A235,'2018'!D:D,B235)+SUMIFS('2018'!N:N,'2018'!AA:AA,"CRO",'2018'!F:F,A235,'2018'!D:D,B235)+SUMIFS('2018'!O:O,'2018'!AA:AA,"CRO",'2018'!F:F,A235,'2018'!E:E,B235)+SUMIFS('2018'!R:R,'2018'!AA:AA,"CRO",'2018'!F:F,A235,'2018'!E:E,B235), 0)</f>
        <v>0</v>
      </c>
      <c r="R235" s="7" t="n">
        <f aca="false">IFERROR(Q235/P235, 0)</f>
        <v>0</v>
      </c>
      <c r="S235" s="7" t="n">
        <f aca="false">SUM(V235,Y235,AB235)</f>
        <v>0</v>
      </c>
      <c r="T235" s="7" t="n">
        <f aca="false">SUM(W235,Z235,AC235)</f>
        <v>0</v>
      </c>
      <c r="U235" s="7" t="n">
        <f aca="false">IFERROR(T235/S235, 0)</f>
        <v>0</v>
      </c>
      <c r="V235" s="0" t="n">
        <f aca="false">SUMIFS('2017'!$H:$H,'2017'!$C:$C,B235,'2017'!$F:$F,A235,'2017'!AA:AA,"JRO",'2017'!P:P,"&lt;&gt;")+SUMIFS('2017'!$I:$I,'2017'!$D:$D,B235,'2017'!$F:$F,A235,'2017'!AA:AA,"JRO",'2017'!Q:Q,"&lt;&gt;")+SUMIFS('2017'!$J:$J,'2017'!$E:$E,B235,'2017'!$F:$F,A235,'2017'!AA:AA,"JRO",'2017'!R:R,"&lt;&gt;")</f>
        <v>0</v>
      </c>
      <c r="W235" s="0" t="n">
        <f aca="false">IFERROR(SUMIFS('2017'!M:M,'2017'!AA:AA,"JRO",'2017'!F:F,A235,'2017'!C:C,B235)+SUMIFS('2017'!P:P,'2017'!AA:AA,"JRO",'2017'!F:F,A235,'2017'!C:C,B235)+SUMIFS('2017'!N:N,'2017'!AA:AA,"JRO",'2017'!F:F,A235,'2017'!D:D,B235)+SUMIFS('2017'!N:N,'2017'!AA:AA,"JRO",'2017'!F:F,A235,'2017'!D:D,B235)+SUMIFS('2017'!O:O,'2017'!AA:AA,"JRO",'2017'!F:F,A235,'2017'!E:E,B235)+SUMIFS('2017'!R:R,'2017'!AA:AA,"JRO",'2017'!F:F,A235,'2017'!E:E,B235), 0)</f>
        <v>0</v>
      </c>
      <c r="X235" s="7" t="n">
        <f aca="false">IFERROR(W235/V235, 0)</f>
        <v>0</v>
      </c>
      <c r="Y235" s="0" t="n">
        <f aca="false">IFERROR(SUMIFS('2017'!$H:$H,'2017'!$C:$C,B235,'2017'!$F:$F,A235,'2017'!AA:AA,"NRO",'2017'!P:P,"&lt;&gt;")+SUMIFS('2017'!$I:$I,'2017'!$D:$D,B235,'2017'!$F:$F,A235,'2017'!AA:AA,"NRO",'2017'!Q:Q,"&lt;&gt;")+SUMIFS('2017'!$J:$J,'2017'!$E:$E,B235,'2017'!$F:$F,A235,'2017'!AA:AA,"NRO",'2017'!R:R,"&lt;&gt;"), 0)</f>
        <v>0</v>
      </c>
      <c r="Z235" s="0" t="n">
        <f aca="false">IFERROR(SUMIFS('2017'!M:M,'2017'!AA:AA,"NRO",'2017'!F:F,A235,'2017'!C:C,B235)+SUMIFS('2017'!P:P,'2017'!AA:AA,"NRO",'2017'!F:F,A235,'2017'!C:C,B235)+SUMIFS('2017'!N:N,'2017'!AA:AA,"NRO",'2017'!F:F,A235,'2017'!D:D,B235)+SUMIFS('2017'!N:N,'2017'!AA:AA,"NRO",'2017'!F:F,A235,'2017'!D:D,B235)+SUMIFS('2017'!O:O,'2017'!AA:AA,"NRO",'2017'!F:F,A235,'2017'!E:E,B235)+SUMIFS('2017'!R:R,'2017'!AA:AA,"NRO",'2017'!F:F,A235,'2017'!E:E,B235), 0)</f>
        <v>0</v>
      </c>
      <c r="AA235" s="7" t="n">
        <f aca="false">IFERROR(Z235/Y235, 0)</f>
        <v>0</v>
      </c>
      <c r="AB235" s="0" t="n">
        <f aca="false">IFERROR(SUMIFS('2017'!$H:$H,'2017'!$C:$C,B235,'2017'!$F:$F,A235,'2017'!AA:AA,"CRO",'2017'!P:P,"&lt;&gt;")+SUMIFS('2017'!$I:$I,'2017'!$D:$D,B235,'2017'!$F:$F,A235,'2017'!AA:AA,"CRO",'2017'!Q:Q,"&lt;&gt;")+SUMIFS('2017'!$J:$J,'2017'!$E:$E,B235,'2017'!$F:$F,A235,'2017'!AA:AA,"CRO",'2017'!R:R,"&lt;&gt;"), 0)</f>
        <v>0</v>
      </c>
      <c r="AC235" s="0" t="n">
        <f aca="false">IFERROR(SUMIFS('2017'!M:M,'2017'!AA:AA,"CRO",'2017'!F:F,A235,'2017'!C:C,B235)+SUMIFS('2017'!P:P,'2017'!AA:AA,"CRO",'2017'!F:F,A235,'2017'!C:C,B235)+SUMIFS('2017'!N:N,'2017'!AA:AA,"CRO",'2017'!F:F,A235,'2017'!D:D,B235)+SUMIFS('2017'!N:N,'2017'!AA:AA,"CRO",'2017'!F:F,A235,'2017'!D:D,B235)+SUMIFS('2017'!O:O,'2017'!AA:AA,"CRO",'2017'!F:F,A235,'2017'!E:E,B235)+SUMIFS('2017'!R:R,'2017'!AA:AA,"CRO",'2017'!F:F,A235,'2017'!E:E,B235), 0)</f>
        <v>0</v>
      </c>
      <c r="AD235" s="0" t="n">
        <f aca="false">IFERROR(AC235/AB235, 0)</f>
        <v>0</v>
      </c>
      <c r="AE235" s="0" t="n">
        <f aca="false">SUM(AH235,AK235,AN235)</f>
        <v>0</v>
      </c>
      <c r="AF235" s="0" t="n">
        <f aca="false">SUM(AI235,AL235,AO235)</f>
        <v>0</v>
      </c>
      <c r="AG235" s="7" t="n">
        <f aca="false">IFERROR(AF235/AE235, 0)</f>
        <v>0</v>
      </c>
      <c r="AH235" s="0" t="n">
        <f aca="false">IFERROR(SUMIFS('2016'!$G:$G,'2016'!F:F,A235,'2016'!C:C,B235,'2016'!D:D,"",'2016'!AA:AA,"JRO",'2016'!L:L,"&lt;&gt;"), 0)</f>
        <v>0</v>
      </c>
      <c r="AI235" s="0" t="n">
        <f aca="false">IFERROR(SUMIFS('2016'!L:L,'2016'!F:F,A235,'2016'!C:C,B235,'2016'!D:D,"",'2016'!AA:AA,"JRO"), 0)</f>
        <v>0</v>
      </c>
      <c r="AJ235" s="7" t="n">
        <f aca="false">IFERROR(AI235/AH235, 0)</f>
        <v>0</v>
      </c>
      <c r="AK235" s="0" t="n">
        <f aca="false">IFERROR(SUMIFS('2016'!$G:$G,'2016'!F:F,A235,'2016'!C:C,B235,'2016'!D:D,"",'2016'!AA:AA,"NRO",'2016'!L:L,"&lt;&gt;"), 0)</f>
        <v>0</v>
      </c>
      <c r="AL235" s="0" t="n">
        <f aca="false">IFERROR(SUMIFS('2016'!L:L,'2016'!F:F,A235,'2016'!C:C,B235,'2016'!D:D,"",'2016'!AA:AA,"NRO"), 0)</f>
        <v>0</v>
      </c>
      <c r="AM235" s="0" t="n">
        <f aca="false">IFERROR(AL235/AK235, 0)</f>
        <v>0</v>
      </c>
      <c r="AN235" s="0" t="n">
        <f aca="false">IFERROR(SUMIFS('2016'!$G:$G,'2016'!F:F,A235,'2016'!C:C,B235,'2016'!D:D,"",'2016'!AA:AA,"CRO",'2016'!L:L,"&lt;&gt;"), 0)</f>
        <v>0</v>
      </c>
      <c r="AO235" s="0" t="n">
        <f aca="false">IFERROR(SUMIFS('2016'!L:L,'2016'!F:F,A235,'2016'!C:C,B235,'2016'!D:D,"",'2016'!AA:AA,"CRO"), 0)</f>
        <v>0</v>
      </c>
      <c r="AP235" s="0" t="n">
        <f aca="false">IFERROR(AO235/AN235, 0)</f>
        <v>0</v>
      </c>
      <c r="AQ235" s="0" t="n">
        <f aca="false">SUM(AT235,AW235,AZ235)</f>
        <v>0</v>
      </c>
      <c r="AR235" s="0" t="n">
        <f aca="false">SUM(AU235,AX235,BA235)</f>
        <v>0</v>
      </c>
      <c r="AS235" s="7" t="n">
        <f aca="false">IFERROR(AR235/AQ235, 0)</f>
        <v>0</v>
      </c>
      <c r="AT235" s="0" t="n">
        <f aca="false">IFERROR(SUMIFS('2015'!$G:$G,'2015'!F:F,A235,'2015'!C:C,B235,'2015'!D:D,"",'2015'!AA:AA,"JRO",'2015'!L:L,"&lt;&gt;"), 0)</f>
        <v>0</v>
      </c>
      <c r="AU235" s="0" t="n">
        <f aca="false">IFERROR(SUMIFS('2015'!L:L,'2015'!F:F,A235,'2015'!C:C,B235,'2015'!D:D,"",'2015'!AA:AA,"JRO"), 0)</f>
        <v>0</v>
      </c>
      <c r="AV235" s="0" t="n">
        <f aca="false">IFERROR(AU235/AT235, 0)</f>
        <v>0</v>
      </c>
      <c r="AW235" s="0" t="n">
        <f aca="false">IFERROR(SUMIFS('2015'!$G:$G,'2015'!F:F,A235,'2015'!C:C,B235,'2015'!D:D,"",'2015'!AA:AA,"NRO",'2015'!L:L,"&lt;&gt;"), 0)</f>
        <v>0</v>
      </c>
      <c r="AX235" s="0" t="n">
        <f aca="false">IFERROR(SUMIFS('2015'!L:L,'2015'!F:F,A235,'2015'!C:C,B235,'2015'!D:D,"",'2015'!AA:AA,"NRO"), 0)</f>
        <v>0</v>
      </c>
      <c r="AY235" s="0" t="n">
        <f aca="false">IFERROR(AX235/AW235, 0)</f>
        <v>0</v>
      </c>
      <c r="AZ235" s="0" t="n">
        <f aca="false">IFERROR(SUMIFS('2015'!$G:$G,'2015'!F:F,A235,'2015'!C:C,B235,'2015'!D:D,"",'2015'!AA:AA,"CRO",'2015'!L:L,"&lt;&gt;"), 0)</f>
        <v>0</v>
      </c>
      <c r="BA235" s="0" t="n">
        <f aca="false">IFERROR(SUMIFS('2015'!L:L,'2015'!F:F,A235,'2015'!C:C,B235,'2015'!D:D,"",'2015'!AA:AA,"CRO"), 0)</f>
        <v>0</v>
      </c>
      <c r="BB235" s="0" t="n">
        <f aca="false">IFERROR(BA235/AZ235, 0)</f>
        <v>0</v>
      </c>
      <c r="BC235" s="0" t="n">
        <f aca="false">SUM(BF235,BI235)</f>
        <v>0</v>
      </c>
      <c r="BD235" s="0" t="n">
        <f aca="false">SUM(BG235,BJ235)</f>
        <v>0</v>
      </c>
      <c r="BE235" s="7" t="n">
        <f aca="false">IFERROR(BD235/BC235, 0)</f>
        <v>0</v>
      </c>
      <c r="BF235" s="0" t="n">
        <f aca="false">IFERROR(SUMIFS('2014'!$G:$G,'2014'!F:F,A235,'2014'!C:C,B235,'2014'!D:D,"",'2014'!AA:AA,"JRO",'2014'!L:L,"&lt;&gt;"), 0)</f>
        <v>0</v>
      </c>
      <c r="BG235" s="0" t="n">
        <f aca="false">IFERROR(SUMIFS('2014'!L:L,'2014'!F:F,A235,'2014'!C:C,B235,'2014'!D:D,"",'2014'!AA:AA,"JRO"), 0)</f>
        <v>0</v>
      </c>
      <c r="BH235" s="7" t="n">
        <f aca="false">IFERROR(BG235/BF235, 0)</f>
        <v>0</v>
      </c>
      <c r="BI235" s="0" t="n">
        <f aca="false">IFERROR(SUMIFS('2014'!$G:$G,'2014'!F:F,A235,'2014'!C:C,B235,'2014'!D:D,"",'2014'!AA:AA,"CRO",'2014'!L:L,"&lt;&gt;"), 0)</f>
        <v>0</v>
      </c>
      <c r="BJ235" s="0" t="n">
        <f aca="false">IFERROR(SUMIFS('2014'!L:L,'2014'!F:F,A235,'2014'!C:C,B235,'2014'!D:D,"",'2014'!AA:AA,"CRO"), 0)</f>
        <v>0</v>
      </c>
      <c r="BK235" s="0" t="n">
        <f aca="false">IFERROR(BJ235/BI235, 0)</f>
        <v>0</v>
      </c>
      <c r="BL235" s="0" t="n">
        <f aca="false">IFERROR(SUMIFS('2013'!$G:$G,'2013'!F:F,A235,'2013'!C:C,B235,'2013'!D:D,"",'2013'!AA:AA,"JRO",'2013'!L:L,"&lt;&gt;"), 0)</f>
        <v>0</v>
      </c>
      <c r="BM235" s="0" t="n">
        <f aca="false">IFERROR(SUMIFS('2013'!L:L,'2013'!F:F,A235,'2013'!C:C,B235,'2013'!D:D,"",'2013'!AA:AA,"JRO"), 0)</f>
        <v>0</v>
      </c>
      <c r="BN235" s="0" t="n">
        <f aca="false">IFERROR(BM235/BL235, 0)</f>
        <v>0</v>
      </c>
      <c r="BO235" s="0" t="n">
        <f aca="false">IFERROR(SUMIFS('2012'!$G:$G,'2012'!F:F,A235,'2012'!C:C,B235,'2012'!D:D,"",'2012'!AA:AA,"JRO",'2012'!L:L,"&lt;&gt;"), 0)</f>
        <v>0</v>
      </c>
      <c r="BP235" s="0" t="n">
        <f aca="false">IFERROR(SUMIFS('2012'!L:L,'2012'!F:F,A235,'2012'!C:C,B235,'2012'!D:D,"",'2012'!AA:AA,"JRO"), 0)</f>
        <v>0</v>
      </c>
      <c r="BQ235" s="0" t="n">
        <f aca="false">IFERROR(BP235/BO235, 0)</f>
        <v>0</v>
      </c>
      <c r="BR235" s="0" t="n">
        <f aca="false">IFERROR(SUMIFS('2011'!$G:$G,'2011'!F:F,A235,'2011'!C:C,B235,'2011'!D:D,"",'2011'!AA:AA,"JRO",'2011'!L:L,"&lt;&gt;"), 0)</f>
        <v>0</v>
      </c>
      <c r="BS235" s="0" t="n">
        <f aca="false">IFERROR(SUMIFS('2011'!L:L,'2011'!F:F,A235,'2011'!C:C,B235,'2011'!D:D,"",'2011'!AA:AA,"JRO"), 0)</f>
        <v>0</v>
      </c>
      <c r="BT235" s="7" t="n">
        <f aca="false">IFERROR(BS235/BR235, 0)</f>
        <v>0</v>
      </c>
      <c r="BU235" s="0" t="n">
        <f aca="false">IFERROR(SUMIFS('2010'!$G:$G,'2010'!F:F,A235,'2010'!C:C,B235,'2010'!D:D,"",'2010'!AA:AA,"JRO",'2010'!L:L,"&lt;&gt;"), 0)</f>
        <v>0</v>
      </c>
      <c r="BV235" s="0" t="n">
        <f aca="false">IFERROR(SUMIFS('2010'!L:L,'2010'!F:F,A235,'2010'!C:C,B235,'2010'!D:D,"",'2010'!AA:AA,"JRO"), 0)</f>
        <v>0</v>
      </c>
      <c r="BW235" s="7" t="n">
        <f aca="false">IFERROR(BV235/BU235, 0)</f>
        <v>0</v>
      </c>
      <c r="BX235" s="0" t="n">
        <f aca="false">IFERROR(SUMIFS('2009'!$G:$G,'2009'!F:F,A235,'2009'!C:C,B235,'2009'!D:D,"",'2009'!AA:AA,"JRO",'2009'!L:L,"&lt;&gt;"), 0)</f>
        <v>0</v>
      </c>
      <c r="BY235" s="0" t="n">
        <f aca="false">IFERROR(SUMIFS('2009'!L:L,'2009'!F:F,A235,'2009'!C:C,B235,'2009'!D:D,"",'2009'!AA:AA,"JRO"), 0)</f>
        <v>0</v>
      </c>
      <c r="BZ235" s="7" t="n">
        <f aca="false">IFERROR(BY235/BX235, 0)</f>
        <v>0</v>
      </c>
    </row>
    <row r="236" customFormat="false" ht="15" hidden="false" customHeight="false" outlineLevel="0" collapsed="false">
      <c r="A236" s="0" t="s">
        <v>102</v>
      </c>
      <c r="B236" s="13" t="s">
        <v>46</v>
      </c>
      <c r="C236" s="56" t="n">
        <f aca="false">IFERROR(AVERAGEIFS(I236:BZ236,I$2:BZ$2,"JRO escorts per deportee",I236:BZ236,"&lt;&gt;0"), 0)</f>
        <v>0</v>
      </c>
      <c r="D236" s="13" t="n">
        <f aca="false">IFERROR(AVERAGEIFS(I236:BZ236,I$2:BZ$2,"NRO escorts per deportee",I236:BZ236,"&lt;&gt;0"), 0)</f>
        <v>0</v>
      </c>
      <c r="E236" s="13" t="n">
        <f aca="false">IFERROR(AVERAGEIFS(I236:BZ236,I$2:BZ$2,"CRO escorts per deportee",I236:BZ236,"&lt;&gt;0"), 0)</f>
        <v>0</v>
      </c>
      <c r="G236" s="0" t="n">
        <f aca="false">SUM(J236,M236,P236)</f>
        <v>0</v>
      </c>
      <c r="H236" s="0" t="n">
        <f aca="false">SUM(K236,N236,Q236)</f>
        <v>0</v>
      </c>
      <c r="I236" s="7" t="n">
        <f aca="false">IFERROR(H236/G236, 0)</f>
        <v>0</v>
      </c>
      <c r="J236" s="0" t="n">
        <f aca="false">IFERROR(SUMIFS('2018'!$H:$H,'2018'!$C:$C,B236,'2018'!$F:$F,A236,'2018'!AA:AA,"JRO",'2018'!P:P,"&lt;&gt;")+SUMIFS('2018'!$I:$I,'2018'!$D:$D,B236,'2018'!$F:$F,A236,'2018'!AA:AA,"JRO",'2018'!Q:Q,"&lt;&gt;")+SUMIFS('2018'!$J:$J,'2018'!$E:$E,B236,'2018'!$F:$F,A236,'2018'!AA:AA,"JRO",'2018'!R:R,"&lt;&gt;"), 0)</f>
        <v>0</v>
      </c>
      <c r="K236" s="0" t="n">
        <f aca="false">IFERROR(SUMIFS('2018'!M:M,'2018'!AA:AA,"JRO",'2018'!F:F,A236,'2018'!C:C,B236)+SUMIFS('2018'!P:P,'2018'!AA:AA,"JRO",'2018'!F:F,A236,'2018'!C:C,B236)+SUMIFS('2018'!N:N,'2018'!AA:AA,"JRO",'2018'!F:F,A236,'2018'!D:D,B236)+SUMIFS('2018'!N:N,'2018'!AA:AA,"JRO",'2018'!F:F,A236,'2018'!D:D,B236)+SUMIFS('2018'!O:O,'2018'!AA:AA,"JRO",'2018'!F:F,A236,'2018'!E:E,B236)+SUMIFS('2018'!R:R,'2018'!AA:AA,"JRO",'2018'!F:F,A236,'2018'!E:E,B236), 0)</f>
        <v>0</v>
      </c>
      <c r="L236" s="7" t="n">
        <f aca="false">IFERROR(K236/J236, 0)</f>
        <v>0</v>
      </c>
      <c r="M236" s="0" t="n">
        <f aca="false">IFERROR(SUMIFS('2018'!$H:$H,'2018'!$C:$C,B236,'2018'!$F:$F,A236,'2018'!AA:AA,"NRO",'2018'!P:P,"&lt;&gt;")+SUMIFS('2018'!$I:$I,'2018'!$D:$D,B236,'2018'!$F:$F,A236,'2018'!AA:AA,"NRO",'2018'!Q:Q,"&lt;&gt;")+SUMIFS('2018'!$J:$J,'2018'!$E:$E,B236,'2018'!$F:$F,A236,'2018'!AA:AA,"NRO",'2018'!R:R,"&lt;&gt;"), 0)</f>
        <v>0</v>
      </c>
      <c r="N236" s="0" t="n">
        <f aca="false">IFERROR(SUMIFS('2018'!M:M,'2018'!AA:AA,"NRO",'2018'!F:F,A236,'2018'!C:C,B236)+SUMIFS('2018'!P:P,'2018'!AA:AA,"NRO",'2018'!F:F,A236,'2018'!C:C,B236)+SUMIFS('2018'!N:N,'2018'!AA:AA,"NRO",'2018'!F:F,A236,'2018'!D:D,B236)+SUMIFS('2018'!N:N,'2018'!AA:AA,"NRO",'2018'!F:F,A236,'2018'!D:D,B236)+SUMIFS('2018'!O:O,'2018'!AA:AA,"NRO",'2018'!F:F,A236,'2018'!E:E,B236)+SUMIFS('2018'!R:R,'2018'!AA:AA,"NRO",'2018'!F:F,A236,'2018'!E:E,B236), 0)</f>
        <v>0</v>
      </c>
      <c r="O236" s="7" t="n">
        <f aca="false">IFERROR(N236/M236, 0)</f>
        <v>0</v>
      </c>
      <c r="P236" s="0" t="n">
        <f aca="false">IFERROR(SUMIFS('2018'!$H:$H,'2018'!$C:$C,B236,'2018'!$F:$F,A236,'2018'!AA:AA,"CRO")+SUMIFS('2018'!$I:$I,'2018'!$D:$D,B236,'2018'!$F:$F,A236,'2018'!AA:AA,"CRO")+SUMIFS('2018'!$J:$J,'2018'!$E:$E,B236,'2018'!$F:$F,A236,'2018'!AA:AA,"CRO"), 0)</f>
        <v>0</v>
      </c>
      <c r="Q236" s="0" t="n">
        <f aca="false">IFERROR(SUMIFS('2018'!M:M,'2018'!AA:AA,"CRO",'2018'!F:F,A236,'2018'!C:C,B236)+SUMIFS('2018'!P:P,'2018'!AA:AA,"CRO",'2018'!F:F,A236,'2018'!C:C,B236)+SUMIFS('2018'!N:N,'2018'!AA:AA,"CRO",'2018'!F:F,A236,'2018'!D:D,B236)+SUMIFS('2018'!N:N,'2018'!AA:AA,"CRO",'2018'!F:F,A236,'2018'!D:D,B236)+SUMIFS('2018'!O:O,'2018'!AA:AA,"CRO",'2018'!F:F,A236,'2018'!E:E,B236)+SUMIFS('2018'!R:R,'2018'!AA:AA,"CRO",'2018'!F:F,A236,'2018'!E:E,B236), 0)</f>
        <v>0</v>
      </c>
      <c r="R236" s="7" t="n">
        <f aca="false">IFERROR(Q236/P236, 0)</f>
        <v>0</v>
      </c>
      <c r="S236" s="7" t="n">
        <f aca="false">SUM(V236,Y236,AB236)</f>
        <v>0</v>
      </c>
      <c r="T236" s="7" t="n">
        <f aca="false">SUM(W236,Z236,AC236)</f>
        <v>0</v>
      </c>
      <c r="U236" s="7" t="n">
        <f aca="false">IFERROR(T236/S236, 0)</f>
        <v>0</v>
      </c>
      <c r="V236" s="0" t="n">
        <f aca="false">SUMIFS('2017'!$H:$H,'2017'!$C:$C,B236,'2017'!$F:$F,A236,'2017'!AA:AA,"JRO",'2017'!P:P,"&lt;&gt;")+SUMIFS('2017'!$I:$I,'2017'!$D:$D,B236,'2017'!$F:$F,A236,'2017'!AA:AA,"JRO",'2017'!Q:Q,"&lt;&gt;")+SUMIFS('2017'!$J:$J,'2017'!$E:$E,B236,'2017'!$F:$F,A236,'2017'!AA:AA,"JRO",'2017'!R:R,"&lt;&gt;")</f>
        <v>0</v>
      </c>
      <c r="W236" s="0" t="n">
        <f aca="false">IFERROR(SUMIFS('2017'!M:M,'2017'!AA:AA,"JRO",'2017'!F:F,A236,'2017'!C:C,B236)+SUMIFS('2017'!P:P,'2017'!AA:AA,"JRO",'2017'!F:F,A236,'2017'!C:C,B236)+SUMIFS('2017'!N:N,'2017'!AA:AA,"JRO",'2017'!F:F,A236,'2017'!D:D,B236)+SUMIFS('2017'!N:N,'2017'!AA:AA,"JRO",'2017'!F:F,A236,'2017'!D:D,B236)+SUMIFS('2017'!O:O,'2017'!AA:AA,"JRO",'2017'!F:F,A236,'2017'!E:E,B236)+SUMIFS('2017'!R:R,'2017'!AA:AA,"JRO",'2017'!F:F,A236,'2017'!E:E,B236), 0)</f>
        <v>0</v>
      </c>
      <c r="X236" s="7" t="n">
        <f aca="false">IFERROR(W236/V236, 0)</f>
        <v>0</v>
      </c>
      <c r="Y236" s="0" t="n">
        <f aca="false">IFERROR(SUMIFS('2017'!$H:$H,'2017'!$C:$C,B236,'2017'!$F:$F,A236,'2017'!AA:AA,"NRO",'2017'!P:P,"&lt;&gt;")+SUMIFS('2017'!$I:$I,'2017'!$D:$D,B236,'2017'!$F:$F,A236,'2017'!AA:AA,"NRO",'2017'!Q:Q,"&lt;&gt;")+SUMIFS('2017'!$J:$J,'2017'!$E:$E,B236,'2017'!$F:$F,A236,'2017'!AA:AA,"NRO",'2017'!R:R,"&lt;&gt;"), 0)</f>
        <v>0</v>
      </c>
      <c r="Z236" s="0" t="n">
        <f aca="false">IFERROR(SUMIFS('2017'!M:M,'2017'!AA:AA,"NRO",'2017'!F:F,A236,'2017'!C:C,B236)+SUMIFS('2017'!P:P,'2017'!AA:AA,"NRO",'2017'!F:F,A236,'2017'!C:C,B236)+SUMIFS('2017'!N:N,'2017'!AA:AA,"NRO",'2017'!F:F,A236,'2017'!D:D,B236)+SUMIFS('2017'!N:N,'2017'!AA:AA,"NRO",'2017'!F:F,A236,'2017'!D:D,B236)+SUMIFS('2017'!O:O,'2017'!AA:AA,"NRO",'2017'!F:F,A236,'2017'!E:E,B236)+SUMIFS('2017'!R:R,'2017'!AA:AA,"NRO",'2017'!F:F,A236,'2017'!E:E,B236), 0)</f>
        <v>0</v>
      </c>
      <c r="AA236" s="7" t="n">
        <f aca="false">IFERROR(Z236/Y236, 0)</f>
        <v>0</v>
      </c>
      <c r="AB236" s="0" t="n">
        <f aca="false">IFERROR(SUMIFS('2017'!$H:$H,'2017'!$C:$C,B236,'2017'!$F:$F,A236,'2017'!AA:AA,"CRO",'2017'!P:P,"&lt;&gt;")+SUMIFS('2017'!$I:$I,'2017'!$D:$D,B236,'2017'!$F:$F,A236,'2017'!AA:AA,"CRO",'2017'!Q:Q,"&lt;&gt;")+SUMIFS('2017'!$J:$J,'2017'!$E:$E,B236,'2017'!$F:$F,A236,'2017'!AA:AA,"CRO",'2017'!R:R,"&lt;&gt;"), 0)</f>
        <v>0</v>
      </c>
      <c r="AC236" s="0" t="n">
        <f aca="false">IFERROR(SUMIFS('2017'!M:M,'2017'!AA:AA,"CRO",'2017'!F:F,A236,'2017'!C:C,B236)+SUMIFS('2017'!P:P,'2017'!AA:AA,"CRO",'2017'!F:F,A236,'2017'!C:C,B236)+SUMIFS('2017'!N:N,'2017'!AA:AA,"CRO",'2017'!F:F,A236,'2017'!D:D,B236)+SUMIFS('2017'!N:N,'2017'!AA:AA,"CRO",'2017'!F:F,A236,'2017'!D:D,B236)+SUMIFS('2017'!O:O,'2017'!AA:AA,"CRO",'2017'!F:F,A236,'2017'!E:E,B236)+SUMIFS('2017'!R:R,'2017'!AA:AA,"CRO",'2017'!F:F,A236,'2017'!E:E,B236), 0)</f>
        <v>0</v>
      </c>
      <c r="AD236" s="0" t="n">
        <f aca="false">IFERROR(AC236/AB236, 0)</f>
        <v>0</v>
      </c>
      <c r="AE236" s="0" t="n">
        <f aca="false">SUM(AH236,AK236,AN236)</f>
        <v>0</v>
      </c>
      <c r="AF236" s="0" t="n">
        <f aca="false">SUM(AI236,AL236,AO236)</f>
        <v>0</v>
      </c>
      <c r="AG236" s="7" t="n">
        <f aca="false">IFERROR(AF236/AE236, 0)</f>
        <v>0</v>
      </c>
      <c r="AH236" s="0" t="n">
        <f aca="false">IFERROR(SUMIFS('2016'!$G:$G,'2016'!F:F,A236,'2016'!C:C,B236,'2016'!D:D,"",'2016'!AA:AA,"JRO",'2016'!L:L,"&lt;&gt;"), 0)</f>
        <v>0</v>
      </c>
      <c r="AI236" s="0" t="n">
        <f aca="false">IFERROR(SUMIFS('2016'!L:L,'2016'!F:F,A236,'2016'!C:C,B236,'2016'!D:D,"",'2016'!AA:AA,"JRO"), 0)</f>
        <v>0</v>
      </c>
      <c r="AJ236" s="7" t="n">
        <f aca="false">IFERROR(AI236/AH236, 0)</f>
        <v>0</v>
      </c>
      <c r="AK236" s="0" t="n">
        <f aca="false">IFERROR(SUMIFS('2016'!$G:$G,'2016'!F:F,A236,'2016'!C:C,B236,'2016'!D:D,"",'2016'!AA:AA,"NRO",'2016'!L:L,"&lt;&gt;"), 0)</f>
        <v>0</v>
      </c>
      <c r="AL236" s="0" t="n">
        <f aca="false">IFERROR(SUMIFS('2016'!L:L,'2016'!F:F,A236,'2016'!C:C,B236,'2016'!D:D,"",'2016'!AA:AA,"NRO"), 0)</f>
        <v>0</v>
      </c>
      <c r="AM236" s="0" t="n">
        <f aca="false">IFERROR(AL236/AK236, 0)</f>
        <v>0</v>
      </c>
      <c r="AN236" s="0" t="n">
        <f aca="false">IFERROR(SUMIFS('2016'!$G:$G,'2016'!F:F,A236,'2016'!C:C,B236,'2016'!D:D,"",'2016'!AA:AA,"CRO",'2016'!L:L,"&lt;&gt;"), 0)</f>
        <v>0</v>
      </c>
      <c r="AO236" s="0" t="n">
        <f aca="false">IFERROR(SUMIFS('2016'!L:L,'2016'!F:F,A236,'2016'!C:C,B236,'2016'!D:D,"",'2016'!AA:AA,"CRO"), 0)</f>
        <v>0</v>
      </c>
      <c r="AP236" s="0" t="n">
        <f aca="false">IFERROR(AO236/AN236, 0)</f>
        <v>0</v>
      </c>
      <c r="AQ236" s="0" t="n">
        <f aca="false">SUM(AT236,AW236,AZ236)</f>
        <v>0</v>
      </c>
      <c r="AR236" s="0" t="n">
        <f aca="false">SUM(AU236,AX236,BA236)</f>
        <v>0</v>
      </c>
      <c r="AS236" s="7" t="n">
        <f aca="false">IFERROR(AR236/AQ236, 0)</f>
        <v>0</v>
      </c>
      <c r="AT236" s="0" t="n">
        <f aca="false">IFERROR(SUMIFS('2015'!$G:$G,'2015'!F:F,A236,'2015'!C:C,B236,'2015'!D:D,"",'2015'!AA:AA,"JRO",'2015'!L:L,"&lt;&gt;"), 0)</f>
        <v>0</v>
      </c>
      <c r="AU236" s="0" t="n">
        <f aca="false">IFERROR(SUMIFS('2015'!L:L,'2015'!F:F,A236,'2015'!C:C,B236,'2015'!D:D,"",'2015'!AA:AA,"JRO"), 0)</f>
        <v>0</v>
      </c>
      <c r="AV236" s="0" t="n">
        <f aca="false">IFERROR(AU236/AT236, 0)</f>
        <v>0</v>
      </c>
      <c r="AW236" s="0" t="n">
        <f aca="false">IFERROR(SUMIFS('2015'!$G:$G,'2015'!F:F,A236,'2015'!C:C,B236,'2015'!D:D,"",'2015'!AA:AA,"NRO",'2015'!L:L,"&lt;&gt;"), 0)</f>
        <v>0</v>
      </c>
      <c r="AX236" s="0" t="n">
        <f aca="false">IFERROR(SUMIFS('2015'!L:L,'2015'!F:F,A236,'2015'!C:C,B236,'2015'!D:D,"",'2015'!AA:AA,"NRO"), 0)</f>
        <v>0</v>
      </c>
      <c r="AY236" s="0" t="n">
        <f aca="false">IFERROR(AX236/AW236, 0)</f>
        <v>0</v>
      </c>
      <c r="AZ236" s="0" t="n">
        <f aca="false">IFERROR(SUMIFS('2015'!$G:$G,'2015'!F:F,A236,'2015'!C:C,B236,'2015'!D:D,"",'2015'!AA:AA,"CRO",'2015'!L:L,"&lt;&gt;"), 0)</f>
        <v>0</v>
      </c>
      <c r="BA236" s="0" t="n">
        <f aca="false">IFERROR(SUMIFS('2015'!L:L,'2015'!F:F,A236,'2015'!C:C,B236,'2015'!D:D,"",'2015'!AA:AA,"CRO"), 0)</f>
        <v>0</v>
      </c>
      <c r="BB236" s="0" t="n">
        <f aca="false">IFERROR(BA236/AZ236, 0)</f>
        <v>0</v>
      </c>
      <c r="BC236" s="0" t="n">
        <f aca="false">SUM(BF236,BI236)</f>
        <v>0</v>
      </c>
      <c r="BD236" s="0" t="n">
        <f aca="false">SUM(BG236,BJ236)</f>
        <v>0</v>
      </c>
      <c r="BE236" s="7" t="n">
        <f aca="false">IFERROR(BD236/BC236, 0)</f>
        <v>0</v>
      </c>
      <c r="BF236" s="0" t="n">
        <f aca="false">IFERROR(SUMIFS('2014'!$G:$G,'2014'!F:F,A236,'2014'!C:C,B236,'2014'!D:D,"",'2014'!AA:AA,"JRO",'2014'!L:L,"&lt;&gt;"), 0)</f>
        <v>0</v>
      </c>
      <c r="BG236" s="0" t="n">
        <f aca="false">IFERROR(SUMIFS('2014'!L:L,'2014'!F:F,A236,'2014'!C:C,B236,'2014'!D:D,"",'2014'!AA:AA,"JRO"), 0)</f>
        <v>0</v>
      </c>
      <c r="BH236" s="7" t="n">
        <f aca="false">IFERROR(BG236/BF236, 0)</f>
        <v>0</v>
      </c>
      <c r="BI236" s="0" t="n">
        <f aca="false">IFERROR(SUMIFS('2014'!$G:$G,'2014'!F:F,A236,'2014'!C:C,B236,'2014'!D:D,"",'2014'!AA:AA,"CRO",'2014'!L:L,"&lt;&gt;"), 0)</f>
        <v>0</v>
      </c>
      <c r="BJ236" s="0" t="n">
        <f aca="false">IFERROR(SUMIFS('2014'!L:L,'2014'!F:F,A236,'2014'!C:C,B236,'2014'!D:D,"",'2014'!AA:AA,"CRO"), 0)</f>
        <v>0</v>
      </c>
      <c r="BK236" s="0" t="n">
        <f aca="false">IFERROR(BJ236/BI236, 0)</f>
        <v>0</v>
      </c>
      <c r="BL236" s="0" t="n">
        <f aca="false">IFERROR(SUMIFS('2013'!$G:$G,'2013'!F:F,A236,'2013'!C:C,B236,'2013'!D:D,"",'2013'!AA:AA,"JRO",'2013'!L:L,"&lt;&gt;"), 0)</f>
        <v>0</v>
      </c>
      <c r="BM236" s="0" t="n">
        <f aca="false">IFERROR(SUMIFS('2013'!L:L,'2013'!F:F,A236,'2013'!C:C,B236,'2013'!D:D,"",'2013'!AA:AA,"JRO"), 0)</f>
        <v>0</v>
      </c>
      <c r="BN236" s="0" t="n">
        <f aca="false">IFERROR(BM236/BL236, 0)</f>
        <v>0</v>
      </c>
      <c r="BO236" s="0" t="n">
        <f aca="false">IFERROR(SUMIFS('2012'!$G:$G,'2012'!F:F,A236,'2012'!C:C,B236,'2012'!D:D,"",'2012'!AA:AA,"JRO",'2012'!L:L,"&lt;&gt;"), 0)</f>
        <v>0</v>
      </c>
      <c r="BP236" s="0" t="n">
        <f aca="false">IFERROR(SUMIFS('2012'!L:L,'2012'!F:F,A236,'2012'!C:C,B236,'2012'!D:D,"",'2012'!AA:AA,"JRO"), 0)</f>
        <v>0</v>
      </c>
      <c r="BQ236" s="0" t="n">
        <f aca="false">IFERROR(BP236/BO236, 0)</f>
        <v>0</v>
      </c>
      <c r="BR236" s="0" t="n">
        <f aca="false">IFERROR(SUMIFS('2011'!$G:$G,'2011'!F:F,A236,'2011'!C:C,B236,'2011'!D:D,"",'2011'!AA:AA,"JRO",'2011'!L:L,"&lt;&gt;"), 0)</f>
        <v>0</v>
      </c>
      <c r="BS236" s="0" t="n">
        <f aca="false">IFERROR(SUMIFS('2011'!L:L,'2011'!F:F,A236,'2011'!C:C,B236,'2011'!D:D,"",'2011'!AA:AA,"JRO"), 0)</f>
        <v>0</v>
      </c>
      <c r="BT236" s="7" t="n">
        <f aca="false">IFERROR(BS236/BR236, 0)</f>
        <v>0</v>
      </c>
      <c r="BU236" s="0" t="n">
        <f aca="false">IFERROR(SUMIFS('2010'!$G:$G,'2010'!F:F,A236,'2010'!C:C,B236,'2010'!D:D,"",'2010'!AA:AA,"JRO",'2010'!L:L,"&lt;&gt;"), 0)</f>
        <v>0</v>
      </c>
      <c r="BV236" s="0" t="n">
        <f aca="false">IFERROR(SUMIFS('2010'!L:L,'2010'!F:F,A236,'2010'!C:C,B236,'2010'!D:D,"",'2010'!AA:AA,"JRO"), 0)</f>
        <v>0</v>
      </c>
      <c r="BW236" s="7" t="n">
        <f aca="false">IFERROR(BV236/BU236, 0)</f>
        <v>0</v>
      </c>
      <c r="BX236" s="0" t="n">
        <f aca="false">IFERROR(SUMIFS('2009'!$G:$G,'2009'!F:F,A236,'2009'!C:C,B236,'2009'!D:D,"",'2009'!AA:AA,"JRO",'2009'!L:L,"&lt;&gt;"), 0)</f>
        <v>0</v>
      </c>
      <c r="BY236" s="0" t="n">
        <f aca="false">IFERROR(SUMIFS('2009'!L:L,'2009'!F:F,A236,'2009'!C:C,B236,'2009'!D:D,"",'2009'!AA:AA,"JRO"), 0)</f>
        <v>0</v>
      </c>
      <c r="BZ236" s="7" t="n">
        <f aca="false">IFERROR(BY236/BX236, 0)</f>
        <v>0</v>
      </c>
    </row>
    <row r="237" customFormat="false" ht="15" hidden="false" customHeight="false" outlineLevel="0" collapsed="false">
      <c r="A237" s="0" t="s">
        <v>102</v>
      </c>
      <c r="B237" s="16" t="s">
        <v>51</v>
      </c>
      <c r="C237" s="56" t="n">
        <f aca="false">IFERROR(AVERAGEIFS(I237:BZ237,I$2:BZ$2,"JRO escorts per deportee",I237:BZ237,"&lt;&gt;0"), 0)</f>
        <v>0</v>
      </c>
      <c r="D237" s="13" t="n">
        <f aca="false">IFERROR(AVERAGEIFS(I237:BZ237,I$2:BZ$2,"NRO escorts per deportee",I237:BZ237,"&lt;&gt;0"), 0)</f>
        <v>0</v>
      </c>
      <c r="E237" s="13" t="n">
        <f aca="false">IFERROR(AVERAGEIFS(I237:BZ237,I$2:BZ$2,"CRO escorts per deportee",I237:BZ237,"&lt;&gt;0"), 0)</f>
        <v>0</v>
      </c>
      <c r="G237" s="0" t="n">
        <f aca="false">SUM(J237,M237,P237)</f>
        <v>0</v>
      </c>
      <c r="H237" s="0" t="n">
        <f aca="false">SUM(K237,N237,Q237)</f>
        <v>0</v>
      </c>
      <c r="I237" s="7" t="n">
        <f aca="false">IFERROR(H237/G237, 0)</f>
        <v>0</v>
      </c>
      <c r="J237" s="0" t="n">
        <f aca="false">IFERROR(SUMIFS('2018'!$H:$H,'2018'!$C:$C,B237,'2018'!$F:$F,A237,'2018'!AA:AA,"JRO",'2018'!P:P,"&lt;&gt;")+SUMIFS('2018'!$I:$I,'2018'!$D:$D,B237,'2018'!$F:$F,A237,'2018'!AA:AA,"JRO",'2018'!Q:Q,"&lt;&gt;")+SUMIFS('2018'!$J:$J,'2018'!$E:$E,B237,'2018'!$F:$F,A237,'2018'!AA:AA,"JRO",'2018'!R:R,"&lt;&gt;"), 0)</f>
        <v>0</v>
      </c>
      <c r="K237" s="0" t="n">
        <f aca="false">IFERROR(SUMIFS('2018'!M:M,'2018'!AA:AA,"JRO",'2018'!F:F,A237,'2018'!C:C,B237)+SUMIFS('2018'!P:P,'2018'!AA:AA,"JRO",'2018'!F:F,A237,'2018'!C:C,B237)+SUMIFS('2018'!N:N,'2018'!AA:AA,"JRO",'2018'!F:F,A237,'2018'!D:D,B237)+SUMIFS('2018'!N:N,'2018'!AA:AA,"JRO",'2018'!F:F,A237,'2018'!D:D,B237)+SUMIFS('2018'!O:O,'2018'!AA:AA,"JRO",'2018'!F:F,A237,'2018'!E:E,B237)+SUMIFS('2018'!R:R,'2018'!AA:AA,"JRO",'2018'!F:F,A237,'2018'!E:E,B237), 0)</f>
        <v>0</v>
      </c>
      <c r="L237" s="7" t="n">
        <f aca="false">IFERROR(K237/J237, 0)</f>
        <v>0</v>
      </c>
      <c r="M237" s="0" t="n">
        <f aca="false">IFERROR(SUMIFS('2018'!$H:$H,'2018'!$C:$C,B237,'2018'!$F:$F,A237,'2018'!AA:AA,"NRO",'2018'!P:P,"&lt;&gt;")+SUMIFS('2018'!$I:$I,'2018'!$D:$D,B237,'2018'!$F:$F,A237,'2018'!AA:AA,"NRO",'2018'!Q:Q,"&lt;&gt;")+SUMIFS('2018'!$J:$J,'2018'!$E:$E,B237,'2018'!$F:$F,A237,'2018'!AA:AA,"NRO",'2018'!R:R,"&lt;&gt;"), 0)</f>
        <v>0</v>
      </c>
      <c r="N237" s="0" t="n">
        <f aca="false">IFERROR(SUMIFS('2018'!M:M,'2018'!AA:AA,"NRO",'2018'!F:F,A237,'2018'!C:C,B237)+SUMIFS('2018'!P:P,'2018'!AA:AA,"NRO",'2018'!F:F,A237,'2018'!C:C,B237)+SUMIFS('2018'!N:N,'2018'!AA:AA,"NRO",'2018'!F:F,A237,'2018'!D:D,B237)+SUMIFS('2018'!N:N,'2018'!AA:AA,"NRO",'2018'!F:F,A237,'2018'!D:D,B237)+SUMIFS('2018'!O:O,'2018'!AA:AA,"NRO",'2018'!F:F,A237,'2018'!E:E,B237)+SUMIFS('2018'!R:R,'2018'!AA:AA,"NRO",'2018'!F:F,A237,'2018'!E:E,B237), 0)</f>
        <v>0</v>
      </c>
      <c r="O237" s="7" t="n">
        <f aca="false">IFERROR(N237/M237, 0)</f>
        <v>0</v>
      </c>
      <c r="P237" s="0" t="n">
        <f aca="false">IFERROR(SUMIFS('2018'!$H:$H,'2018'!$C:$C,B237,'2018'!$F:$F,A237,'2018'!AA:AA,"CRO")+SUMIFS('2018'!$I:$I,'2018'!$D:$D,B237,'2018'!$F:$F,A237,'2018'!AA:AA,"CRO")+SUMIFS('2018'!$J:$J,'2018'!$E:$E,B237,'2018'!$F:$F,A237,'2018'!AA:AA,"CRO"), 0)</f>
        <v>0</v>
      </c>
      <c r="Q237" s="0" t="n">
        <f aca="false">IFERROR(SUMIFS('2018'!M:M,'2018'!AA:AA,"CRO",'2018'!F:F,A237,'2018'!C:C,B237)+SUMIFS('2018'!P:P,'2018'!AA:AA,"CRO",'2018'!F:F,A237,'2018'!C:C,B237)+SUMIFS('2018'!N:N,'2018'!AA:AA,"CRO",'2018'!F:F,A237,'2018'!D:D,B237)+SUMIFS('2018'!N:N,'2018'!AA:AA,"CRO",'2018'!F:F,A237,'2018'!D:D,B237)+SUMIFS('2018'!O:O,'2018'!AA:AA,"CRO",'2018'!F:F,A237,'2018'!E:E,B237)+SUMIFS('2018'!R:R,'2018'!AA:AA,"CRO",'2018'!F:F,A237,'2018'!E:E,B237), 0)</f>
        <v>0</v>
      </c>
      <c r="R237" s="7" t="n">
        <f aca="false">IFERROR(Q237/P237, 0)</f>
        <v>0</v>
      </c>
      <c r="S237" s="7" t="n">
        <f aca="false">SUM(V237,Y237,AB237)</f>
        <v>0</v>
      </c>
      <c r="T237" s="7" t="n">
        <f aca="false">SUM(W237,Z237,AC237)</f>
        <v>0</v>
      </c>
      <c r="U237" s="7" t="n">
        <f aca="false">IFERROR(T237/S237, 0)</f>
        <v>0</v>
      </c>
      <c r="V237" s="0" t="n">
        <f aca="false">SUMIFS('2017'!$H:$H,'2017'!$C:$C,B237,'2017'!$F:$F,A237,'2017'!AA:AA,"JRO",'2017'!P:P,"&lt;&gt;")+SUMIFS('2017'!$I:$I,'2017'!$D:$D,B237,'2017'!$F:$F,A237,'2017'!AA:AA,"JRO",'2017'!Q:Q,"&lt;&gt;")+SUMIFS('2017'!$J:$J,'2017'!$E:$E,B237,'2017'!$F:$F,A237,'2017'!AA:AA,"JRO",'2017'!R:R,"&lt;&gt;")</f>
        <v>0</v>
      </c>
      <c r="W237" s="0" t="n">
        <f aca="false">IFERROR(SUMIFS('2017'!M:M,'2017'!AA:AA,"JRO",'2017'!F:F,A237,'2017'!C:C,B237)+SUMIFS('2017'!P:P,'2017'!AA:AA,"JRO",'2017'!F:F,A237,'2017'!C:C,B237)+SUMIFS('2017'!N:N,'2017'!AA:AA,"JRO",'2017'!F:F,A237,'2017'!D:D,B237)+SUMIFS('2017'!N:N,'2017'!AA:AA,"JRO",'2017'!F:F,A237,'2017'!D:D,B237)+SUMIFS('2017'!O:O,'2017'!AA:AA,"JRO",'2017'!F:F,A237,'2017'!E:E,B237)+SUMIFS('2017'!R:R,'2017'!AA:AA,"JRO",'2017'!F:F,A237,'2017'!E:E,B237), 0)</f>
        <v>0</v>
      </c>
      <c r="X237" s="7" t="n">
        <f aca="false">IFERROR(W237/V237, 0)</f>
        <v>0</v>
      </c>
      <c r="Y237" s="0" t="n">
        <f aca="false">IFERROR(SUMIFS('2017'!$H:$H,'2017'!$C:$C,B237,'2017'!$F:$F,A237,'2017'!AA:AA,"NRO",'2017'!P:P,"&lt;&gt;")+SUMIFS('2017'!$I:$I,'2017'!$D:$D,B237,'2017'!$F:$F,A237,'2017'!AA:AA,"NRO",'2017'!Q:Q,"&lt;&gt;")+SUMIFS('2017'!$J:$J,'2017'!$E:$E,B237,'2017'!$F:$F,A237,'2017'!AA:AA,"NRO",'2017'!R:R,"&lt;&gt;"), 0)</f>
        <v>0</v>
      </c>
      <c r="Z237" s="0" t="n">
        <f aca="false">IFERROR(SUMIFS('2017'!M:M,'2017'!AA:AA,"NRO",'2017'!F:F,A237,'2017'!C:C,B237)+SUMIFS('2017'!P:P,'2017'!AA:AA,"NRO",'2017'!F:F,A237,'2017'!C:C,B237)+SUMIFS('2017'!N:N,'2017'!AA:AA,"NRO",'2017'!F:F,A237,'2017'!D:D,B237)+SUMIFS('2017'!N:N,'2017'!AA:AA,"NRO",'2017'!F:F,A237,'2017'!D:D,B237)+SUMIFS('2017'!O:O,'2017'!AA:AA,"NRO",'2017'!F:F,A237,'2017'!E:E,B237)+SUMIFS('2017'!R:R,'2017'!AA:AA,"NRO",'2017'!F:F,A237,'2017'!E:E,B237), 0)</f>
        <v>0</v>
      </c>
      <c r="AA237" s="7" t="n">
        <f aca="false">IFERROR(Z237/Y237, 0)</f>
        <v>0</v>
      </c>
      <c r="AB237" s="0" t="n">
        <f aca="false">IFERROR(SUMIFS('2017'!$H:$H,'2017'!$C:$C,B237,'2017'!$F:$F,A237,'2017'!AA:AA,"CRO",'2017'!P:P,"&lt;&gt;")+SUMIFS('2017'!$I:$I,'2017'!$D:$D,B237,'2017'!$F:$F,A237,'2017'!AA:AA,"CRO",'2017'!Q:Q,"&lt;&gt;")+SUMIFS('2017'!$J:$J,'2017'!$E:$E,B237,'2017'!$F:$F,A237,'2017'!AA:AA,"CRO",'2017'!R:R,"&lt;&gt;"), 0)</f>
        <v>0</v>
      </c>
      <c r="AC237" s="0" t="n">
        <f aca="false">IFERROR(SUMIFS('2017'!M:M,'2017'!AA:AA,"CRO",'2017'!F:F,A237,'2017'!C:C,B237)+SUMIFS('2017'!P:P,'2017'!AA:AA,"CRO",'2017'!F:F,A237,'2017'!C:C,B237)+SUMIFS('2017'!N:N,'2017'!AA:AA,"CRO",'2017'!F:F,A237,'2017'!D:D,B237)+SUMIFS('2017'!N:N,'2017'!AA:AA,"CRO",'2017'!F:F,A237,'2017'!D:D,B237)+SUMIFS('2017'!O:O,'2017'!AA:AA,"CRO",'2017'!F:F,A237,'2017'!E:E,B237)+SUMIFS('2017'!R:R,'2017'!AA:AA,"CRO",'2017'!F:F,A237,'2017'!E:E,B237), 0)</f>
        <v>0</v>
      </c>
      <c r="AD237" s="0" t="n">
        <f aca="false">IFERROR(AC237/AB237, 0)</f>
        <v>0</v>
      </c>
      <c r="AE237" s="0" t="n">
        <f aca="false">SUM(AH237,AK237,AN237)</f>
        <v>0</v>
      </c>
      <c r="AF237" s="0" t="n">
        <f aca="false">SUM(AI237,AL237,AO237)</f>
        <v>0</v>
      </c>
      <c r="AG237" s="7" t="n">
        <f aca="false">IFERROR(AF237/AE237, 0)</f>
        <v>0</v>
      </c>
      <c r="AH237" s="0" t="n">
        <f aca="false">IFERROR(SUMIFS('2016'!$G:$G,'2016'!F:F,A237,'2016'!C:C,B237,'2016'!D:D,"",'2016'!AA:AA,"JRO",'2016'!L:L,"&lt;&gt;"), 0)</f>
        <v>0</v>
      </c>
      <c r="AI237" s="0" t="n">
        <f aca="false">IFERROR(SUMIFS('2016'!L:L,'2016'!F:F,A237,'2016'!C:C,B237,'2016'!D:D,"",'2016'!AA:AA,"JRO"), 0)</f>
        <v>0</v>
      </c>
      <c r="AJ237" s="7" t="n">
        <f aca="false">IFERROR(AI237/AH237, 0)</f>
        <v>0</v>
      </c>
      <c r="AK237" s="0" t="n">
        <f aca="false">IFERROR(SUMIFS('2016'!$G:$G,'2016'!F:F,A237,'2016'!C:C,B237,'2016'!D:D,"",'2016'!AA:AA,"NRO",'2016'!L:L,"&lt;&gt;"), 0)</f>
        <v>0</v>
      </c>
      <c r="AL237" s="0" t="n">
        <f aca="false">IFERROR(SUMIFS('2016'!L:L,'2016'!F:F,A237,'2016'!C:C,B237,'2016'!D:D,"",'2016'!AA:AA,"NRO"), 0)</f>
        <v>0</v>
      </c>
      <c r="AM237" s="0" t="n">
        <f aca="false">IFERROR(AL237/AK237, 0)</f>
        <v>0</v>
      </c>
      <c r="AN237" s="0" t="n">
        <f aca="false">IFERROR(SUMIFS('2016'!$G:$G,'2016'!F:F,A237,'2016'!C:C,B237,'2016'!D:D,"",'2016'!AA:AA,"CRO",'2016'!L:L,"&lt;&gt;"), 0)</f>
        <v>0</v>
      </c>
      <c r="AO237" s="0" t="n">
        <f aca="false">IFERROR(SUMIFS('2016'!L:L,'2016'!F:F,A237,'2016'!C:C,B237,'2016'!D:D,"",'2016'!AA:AA,"CRO"), 0)</f>
        <v>0</v>
      </c>
      <c r="AP237" s="0" t="n">
        <f aca="false">IFERROR(AO237/AN237, 0)</f>
        <v>0</v>
      </c>
      <c r="AQ237" s="0" t="n">
        <f aca="false">SUM(AT237,AW237,AZ237)</f>
        <v>0</v>
      </c>
      <c r="AR237" s="0" t="n">
        <f aca="false">SUM(AU237,AX237,BA237)</f>
        <v>0</v>
      </c>
      <c r="AS237" s="7" t="n">
        <f aca="false">IFERROR(AR237/AQ237, 0)</f>
        <v>0</v>
      </c>
      <c r="AT237" s="0" t="n">
        <f aca="false">IFERROR(SUMIFS('2015'!$G:$G,'2015'!F:F,A237,'2015'!C:C,B237,'2015'!D:D,"",'2015'!AA:AA,"JRO",'2015'!L:L,"&lt;&gt;"), 0)</f>
        <v>0</v>
      </c>
      <c r="AU237" s="0" t="n">
        <f aca="false">IFERROR(SUMIFS('2015'!L:L,'2015'!F:F,A237,'2015'!C:C,B237,'2015'!D:D,"",'2015'!AA:AA,"JRO"), 0)</f>
        <v>0</v>
      </c>
      <c r="AV237" s="0" t="n">
        <f aca="false">IFERROR(AU237/AT237, 0)</f>
        <v>0</v>
      </c>
      <c r="AW237" s="0" t="n">
        <f aca="false">IFERROR(SUMIFS('2015'!$G:$G,'2015'!F:F,A237,'2015'!C:C,B237,'2015'!D:D,"",'2015'!AA:AA,"NRO",'2015'!L:L,"&lt;&gt;"), 0)</f>
        <v>0</v>
      </c>
      <c r="AX237" s="0" t="n">
        <f aca="false">IFERROR(SUMIFS('2015'!L:L,'2015'!F:F,A237,'2015'!C:C,B237,'2015'!D:D,"",'2015'!AA:AA,"NRO"), 0)</f>
        <v>0</v>
      </c>
      <c r="AY237" s="0" t="n">
        <f aca="false">IFERROR(AX237/AW237, 0)</f>
        <v>0</v>
      </c>
      <c r="AZ237" s="0" t="n">
        <f aca="false">IFERROR(SUMIFS('2015'!$G:$G,'2015'!F:F,A237,'2015'!C:C,B237,'2015'!D:D,"",'2015'!AA:AA,"CRO",'2015'!L:L,"&lt;&gt;"), 0)</f>
        <v>0</v>
      </c>
      <c r="BA237" s="0" t="n">
        <f aca="false">IFERROR(SUMIFS('2015'!L:L,'2015'!F:F,A237,'2015'!C:C,B237,'2015'!D:D,"",'2015'!AA:AA,"CRO"), 0)</f>
        <v>0</v>
      </c>
      <c r="BB237" s="0" t="n">
        <f aca="false">IFERROR(BA237/AZ237, 0)</f>
        <v>0</v>
      </c>
      <c r="BC237" s="0" t="n">
        <f aca="false">SUM(BF237,BI237)</f>
        <v>0</v>
      </c>
      <c r="BD237" s="0" t="n">
        <f aca="false">SUM(BG237,BJ237)</f>
        <v>0</v>
      </c>
      <c r="BE237" s="7" t="n">
        <f aca="false">IFERROR(BD237/BC237, 0)</f>
        <v>0</v>
      </c>
      <c r="BF237" s="0" t="n">
        <f aca="false">IFERROR(SUMIFS('2014'!$G:$G,'2014'!F:F,A237,'2014'!C:C,B237,'2014'!D:D,"",'2014'!AA:AA,"JRO",'2014'!L:L,"&lt;&gt;"), 0)</f>
        <v>0</v>
      </c>
      <c r="BG237" s="0" t="n">
        <f aca="false">IFERROR(SUMIFS('2014'!L:L,'2014'!F:F,A237,'2014'!C:C,B237,'2014'!D:D,"",'2014'!AA:AA,"JRO"), 0)</f>
        <v>0</v>
      </c>
      <c r="BH237" s="7" t="n">
        <f aca="false">IFERROR(BG237/BF237, 0)</f>
        <v>0</v>
      </c>
      <c r="BI237" s="0" t="n">
        <f aca="false">IFERROR(SUMIFS('2014'!$G:$G,'2014'!F:F,A237,'2014'!C:C,B237,'2014'!D:D,"",'2014'!AA:AA,"CRO",'2014'!L:L,"&lt;&gt;"), 0)</f>
        <v>0</v>
      </c>
      <c r="BJ237" s="0" t="n">
        <f aca="false">IFERROR(SUMIFS('2014'!L:L,'2014'!F:F,A237,'2014'!C:C,B237,'2014'!D:D,"",'2014'!AA:AA,"CRO"), 0)</f>
        <v>0</v>
      </c>
      <c r="BK237" s="0" t="n">
        <f aca="false">IFERROR(BJ237/BI237, 0)</f>
        <v>0</v>
      </c>
      <c r="BL237" s="0" t="n">
        <f aca="false">IFERROR(SUMIFS('2013'!$G:$G,'2013'!F:F,A237,'2013'!C:C,B237,'2013'!D:D,"",'2013'!AA:AA,"JRO",'2013'!L:L,"&lt;&gt;"), 0)</f>
        <v>0</v>
      </c>
      <c r="BM237" s="0" t="n">
        <f aca="false">IFERROR(SUMIFS('2013'!L:L,'2013'!F:F,A237,'2013'!C:C,B237,'2013'!D:D,"",'2013'!AA:AA,"JRO"), 0)</f>
        <v>0</v>
      </c>
      <c r="BN237" s="0" t="n">
        <f aca="false">IFERROR(BM237/BL237, 0)</f>
        <v>0</v>
      </c>
      <c r="BO237" s="0" t="n">
        <f aca="false">IFERROR(SUMIFS('2012'!$G:$G,'2012'!F:F,A237,'2012'!C:C,B237,'2012'!D:D,"",'2012'!AA:AA,"JRO",'2012'!L:L,"&lt;&gt;"), 0)</f>
        <v>0</v>
      </c>
      <c r="BP237" s="0" t="n">
        <f aca="false">IFERROR(SUMIFS('2012'!L:L,'2012'!F:F,A237,'2012'!C:C,B237,'2012'!D:D,"",'2012'!AA:AA,"JRO"), 0)</f>
        <v>0</v>
      </c>
      <c r="BQ237" s="0" t="n">
        <f aca="false">IFERROR(BP237/BO237, 0)</f>
        <v>0</v>
      </c>
      <c r="BR237" s="0" t="n">
        <f aca="false">IFERROR(SUMIFS('2011'!$G:$G,'2011'!F:F,A237,'2011'!C:C,B237,'2011'!D:D,"",'2011'!AA:AA,"JRO",'2011'!L:L,"&lt;&gt;"), 0)</f>
        <v>0</v>
      </c>
      <c r="BS237" s="0" t="n">
        <f aca="false">IFERROR(SUMIFS('2011'!L:L,'2011'!F:F,A237,'2011'!C:C,B237,'2011'!D:D,"",'2011'!AA:AA,"JRO"), 0)</f>
        <v>0</v>
      </c>
      <c r="BT237" s="7" t="n">
        <f aca="false">IFERROR(BS237/BR237, 0)</f>
        <v>0</v>
      </c>
      <c r="BU237" s="0" t="n">
        <f aca="false">IFERROR(SUMIFS('2010'!$G:$G,'2010'!F:F,A237,'2010'!C:C,B237,'2010'!D:D,"",'2010'!AA:AA,"JRO",'2010'!L:L,"&lt;&gt;"), 0)</f>
        <v>0</v>
      </c>
      <c r="BV237" s="0" t="n">
        <f aca="false">IFERROR(SUMIFS('2010'!L:L,'2010'!F:F,A237,'2010'!C:C,B237,'2010'!D:D,"",'2010'!AA:AA,"JRO"), 0)</f>
        <v>0</v>
      </c>
      <c r="BW237" s="7" t="n">
        <f aca="false">IFERROR(BV237/BU237, 0)</f>
        <v>0</v>
      </c>
      <c r="BX237" s="0" t="n">
        <f aca="false">IFERROR(SUMIFS('2009'!$G:$G,'2009'!F:F,A237,'2009'!C:C,B237,'2009'!D:D,"",'2009'!AA:AA,"JRO",'2009'!L:L,"&lt;&gt;"), 0)</f>
        <v>0</v>
      </c>
      <c r="BY237" s="0" t="n">
        <f aca="false">IFERROR(SUMIFS('2009'!L:L,'2009'!F:F,A237,'2009'!C:C,B237,'2009'!D:D,"",'2009'!AA:AA,"JRO"), 0)</f>
        <v>0</v>
      </c>
      <c r="BZ237" s="7" t="n">
        <f aca="false">IFERROR(BY237/BX237, 0)</f>
        <v>0</v>
      </c>
    </row>
    <row r="238" customFormat="false" ht="15" hidden="false" customHeight="false" outlineLevel="0" collapsed="false">
      <c r="A238" s="0" t="s">
        <v>102</v>
      </c>
      <c r="B238" s="13" t="s">
        <v>80</v>
      </c>
      <c r="C238" s="56" t="n">
        <f aca="false">IFERROR(AVERAGEIFS(I238:BZ238,I$2:BZ$2,"JRO escorts per deportee",I238:BZ238,"&lt;&gt;0"), 0)</f>
        <v>0</v>
      </c>
      <c r="D238" s="13" t="n">
        <f aca="false">IFERROR(AVERAGEIFS(I238:BZ238,I$2:BZ$2,"NRO escorts per deportee",I238:BZ238,"&lt;&gt;0"), 0)</f>
        <v>0</v>
      </c>
      <c r="E238" s="13" t="n">
        <f aca="false">IFERROR(AVERAGEIFS(I238:BZ238,I$2:BZ$2,"CRO escorts per deportee",I238:BZ238,"&lt;&gt;0"), 0)</f>
        <v>0</v>
      </c>
      <c r="G238" s="0" t="n">
        <f aca="false">SUM(J238,M238,P238)</f>
        <v>0</v>
      </c>
      <c r="H238" s="0" t="n">
        <f aca="false">SUM(K238,N238,Q238)</f>
        <v>0</v>
      </c>
      <c r="I238" s="7" t="n">
        <f aca="false">IFERROR(H238/G238, 0)</f>
        <v>0</v>
      </c>
      <c r="J238" s="0" t="n">
        <f aca="false">IFERROR(SUMIFS('2018'!$H:$H,'2018'!$C:$C,B238,'2018'!$F:$F,A238,'2018'!AA:AA,"JRO",'2018'!P:P,"&lt;&gt;")+SUMIFS('2018'!$I:$I,'2018'!$D:$D,B238,'2018'!$F:$F,A238,'2018'!AA:AA,"JRO",'2018'!Q:Q,"&lt;&gt;")+SUMIFS('2018'!$J:$J,'2018'!$E:$E,B238,'2018'!$F:$F,A238,'2018'!AA:AA,"JRO",'2018'!R:R,"&lt;&gt;"), 0)</f>
        <v>0</v>
      </c>
      <c r="K238" s="0" t="n">
        <f aca="false">IFERROR(SUMIFS('2018'!M:M,'2018'!AA:AA,"JRO",'2018'!F:F,A238,'2018'!C:C,B238)+SUMIFS('2018'!P:P,'2018'!AA:AA,"JRO",'2018'!F:F,A238,'2018'!C:C,B238)+SUMIFS('2018'!N:N,'2018'!AA:AA,"JRO",'2018'!F:F,A238,'2018'!D:D,B238)+SUMIFS('2018'!N:N,'2018'!AA:AA,"JRO",'2018'!F:F,A238,'2018'!D:D,B238)+SUMIFS('2018'!O:O,'2018'!AA:AA,"JRO",'2018'!F:F,A238,'2018'!E:E,B238)+SUMIFS('2018'!R:R,'2018'!AA:AA,"JRO",'2018'!F:F,A238,'2018'!E:E,B238), 0)</f>
        <v>0</v>
      </c>
      <c r="L238" s="7" t="n">
        <f aca="false">IFERROR(K238/J238, 0)</f>
        <v>0</v>
      </c>
      <c r="M238" s="0" t="n">
        <f aca="false">IFERROR(SUMIFS('2018'!$H:$H,'2018'!$C:$C,B238,'2018'!$F:$F,A238,'2018'!AA:AA,"NRO",'2018'!P:P,"&lt;&gt;")+SUMIFS('2018'!$I:$I,'2018'!$D:$D,B238,'2018'!$F:$F,A238,'2018'!AA:AA,"NRO",'2018'!Q:Q,"&lt;&gt;")+SUMIFS('2018'!$J:$J,'2018'!$E:$E,B238,'2018'!$F:$F,A238,'2018'!AA:AA,"NRO",'2018'!R:R,"&lt;&gt;"), 0)</f>
        <v>0</v>
      </c>
      <c r="N238" s="0" t="n">
        <f aca="false">IFERROR(SUMIFS('2018'!M:M,'2018'!AA:AA,"NRO",'2018'!F:F,A238,'2018'!C:C,B238)+SUMIFS('2018'!P:P,'2018'!AA:AA,"NRO",'2018'!F:F,A238,'2018'!C:C,B238)+SUMIFS('2018'!N:N,'2018'!AA:AA,"NRO",'2018'!F:F,A238,'2018'!D:D,B238)+SUMIFS('2018'!N:N,'2018'!AA:AA,"NRO",'2018'!F:F,A238,'2018'!D:D,B238)+SUMIFS('2018'!O:O,'2018'!AA:AA,"NRO",'2018'!F:F,A238,'2018'!E:E,B238)+SUMIFS('2018'!R:R,'2018'!AA:AA,"NRO",'2018'!F:F,A238,'2018'!E:E,B238), 0)</f>
        <v>0</v>
      </c>
      <c r="O238" s="7" t="n">
        <f aca="false">IFERROR(N238/M238, 0)</f>
        <v>0</v>
      </c>
      <c r="P238" s="0" t="n">
        <f aca="false">IFERROR(SUMIFS('2018'!$H:$H,'2018'!$C:$C,B238,'2018'!$F:$F,A238,'2018'!AA:AA,"CRO")+SUMIFS('2018'!$I:$I,'2018'!$D:$D,B238,'2018'!$F:$F,A238,'2018'!AA:AA,"CRO")+SUMIFS('2018'!$J:$J,'2018'!$E:$E,B238,'2018'!$F:$F,A238,'2018'!AA:AA,"CRO"), 0)</f>
        <v>0</v>
      </c>
      <c r="Q238" s="0" t="n">
        <f aca="false">IFERROR(SUMIFS('2018'!M:M,'2018'!AA:AA,"CRO",'2018'!F:F,A238,'2018'!C:C,B238)+SUMIFS('2018'!P:P,'2018'!AA:AA,"CRO",'2018'!F:F,A238,'2018'!C:C,B238)+SUMIFS('2018'!N:N,'2018'!AA:AA,"CRO",'2018'!F:F,A238,'2018'!D:D,B238)+SUMIFS('2018'!N:N,'2018'!AA:AA,"CRO",'2018'!F:F,A238,'2018'!D:D,B238)+SUMIFS('2018'!O:O,'2018'!AA:AA,"CRO",'2018'!F:F,A238,'2018'!E:E,B238)+SUMIFS('2018'!R:R,'2018'!AA:AA,"CRO",'2018'!F:F,A238,'2018'!E:E,B238), 0)</f>
        <v>0</v>
      </c>
      <c r="R238" s="7" t="n">
        <f aca="false">IFERROR(Q238/P238, 0)</f>
        <v>0</v>
      </c>
      <c r="S238" s="7" t="n">
        <f aca="false">SUM(V238,Y238,AB238)</f>
        <v>0</v>
      </c>
      <c r="T238" s="7" t="n">
        <f aca="false">SUM(W238,Z238,AC238)</f>
        <v>0</v>
      </c>
      <c r="U238" s="7" t="n">
        <f aca="false">IFERROR(T238/S238, 0)</f>
        <v>0</v>
      </c>
      <c r="V238" s="0" t="n">
        <f aca="false">SUMIFS('2017'!$H:$H,'2017'!$C:$C,B238,'2017'!$F:$F,A238,'2017'!AA:AA,"JRO",'2017'!P:P,"&lt;&gt;")+SUMIFS('2017'!$I:$I,'2017'!$D:$D,B238,'2017'!$F:$F,A238,'2017'!AA:AA,"JRO",'2017'!Q:Q,"&lt;&gt;")+SUMIFS('2017'!$J:$J,'2017'!$E:$E,B238,'2017'!$F:$F,A238,'2017'!AA:AA,"JRO",'2017'!R:R,"&lt;&gt;")</f>
        <v>0</v>
      </c>
      <c r="W238" s="0" t="n">
        <f aca="false">IFERROR(SUMIFS('2017'!M:M,'2017'!AA:AA,"JRO",'2017'!F:F,A238,'2017'!C:C,B238)+SUMIFS('2017'!P:P,'2017'!AA:AA,"JRO",'2017'!F:F,A238,'2017'!C:C,B238)+SUMIFS('2017'!N:N,'2017'!AA:AA,"JRO",'2017'!F:F,A238,'2017'!D:D,B238)+SUMIFS('2017'!N:N,'2017'!AA:AA,"JRO",'2017'!F:F,A238,'2017'!D:D,B238)+SUMIFS('2017'!O:O,'2017'!AA:AA,"JRO",'2017'!F:F,A238,'2017'!E:E,B238)+SUMIFS('2017'!R:R,'2017'!AA:AA,"JRO",'2017'!F:F,A238,'2017'!E:E,B238), 0)</f>
        <v>0</v>
      </c>
      <c r="X238" s="7" t="n">
        <f aca="false">IFERROR(W238/V238, 0)</f>
        <v>0</v>
      </c>
      <c r="Y238" s="0" t="n">
        <f aca="false">IFERROR(SUMIFS('2017'!$H:$H,'2017'!$C:$C,B238,'2017'!$F:$F,A238,'2017'!AA:AA,"NRO",'2017'!P:P,"&lt;&gt;")+SUMIFS('2017'!$I:$I,'2017'!$D:$D,B238,'2017'!$F:$F,A238,'2017'!AA:AA,"NRO",'2017'!Q:Q,"&lt;&gt;")+SUMIFS('2017'!$J:$J,'2017'!$E:$E,B238,'2017'!$F:$F,A238,'2017'!AA:AA,"NRO",'2017'!R:R,"&lt;&gt;"), 0)</f>
        <v>0</v>
      </c>
      <c r="Z238" s="0" t="n">
        <f aca="false">IFERROR(SUMIFS('2017'!M:M,'2017'!AA:AA,"NRO",'2017'!F:F,A238,'2017'!C:C,B238)+SUMIFS('2017'!P:P,'2017'!AA:AA,"NRO",'2017'!F:F,A238,'2017'!C:C,B238)+SUMIFS('2017'!N:N,'2017'!AA:AA,"NRO",'2017'!F:F,A238,'2017'!D:D,B238)+SUMIFS('2017'!N:N,'2017'!AA:AA,"NRO",'2017'!F:F,A238,'2017'!D:D,B238)+SUMIFS('2017'!O:O,'2017'!AA:AA,"NRO",'2017'!F:F,A238,'2017'!E:E,B238)+SUMIFS('2017'!R:R,'2017'!AA:AA,"NRO",'2017'!F:F,A238,'2017'!E:E,B238), 0)</f>
        <v>0</v>
      </c>
      <c r="AA238" s="7" t="n">
        <f aca="false">IFERROR(Z238/Y238, 0)</f>
        <v>0</v>
      </c>
      <c r="AB238" s="0" t="n">
        <f aca="false">IFERROR(SUMIFS('2017'!$H:$H,'2017'!$C:$C,B238,'2017'!$F:$F,A238,'2017'!AA:AA,"CRO",'2017'!P:P,"&lt;&gt;")+SUMIFS('2017'!$I:$I,'2017'!$D:$D,B238,'2017'!$F:$F,A238,'2017'!AA:AA,"CRO",'2017'!Q:Q,"&lt;&gt;")+SUMIFS('2017'!$J:$J,'2017'!$E:$E,B238,'2017'!$F:$F,A238,'2017'!AA:AA,"CRO",'2017'!R:R,"&lt;&gt;"), 0)</f>
        <v>0</v>
      </c>
      <c r="AC238" s="0" t="n">
        <f aca="false">IFERROR(SUMIFS('2017'!M:M,'2017'!AA:AA,"CRO",'2017'!F:F,A238,'2017'!C:C,B238)+SUMIFS('2017'!P:P,'2017'!AA:AA,"CRO",'2017'!F:F,A238,'2017'!C:C,B238)+SUMIFS('2017'!N:N,'2017'!AA:AA,"CRO",'2017'!F:F,A238,'2017'!D:D,B238)+SUMIFS('2017'!N:N,'2017'!AA:AA,"CRO",'2017'!F:F,A238,'2017'!D:D,B238)+SUMIFS('2017'!O:O,'2017'!AA:AA,"CRO",'2017'!F:F,A238,'2017'!E:E,B238)+SUMIFS('2017'!R:R,'2017'!AA:AA,"CRO",'2017'!F:F,A238,'2017'!E:E,B238), 0)</f>
        <v>0</v>
      </c>
      <c r="AD238" s="0" t="n">
        <f aca="false">IFERROR(AC238/AB238, 0)</f>
        <v>0</v>
      </c>
      <c r="AE238" s="0" t="n">
        <f aca="false">SUM(AH238,AK238,AN238)</f>
        <v>0</v>
      </c>
      <c r="AF238" s="0" t="n">
        <f aca="false">SUM(AI238,AL238,AO238)</f>
        <v>0</v>
      </c>
      <c r="AG238" s="7" t="n">
        <f aca="false">IFERROR(AF238/AE238, 0)</f>
        <v>0</v>
      </c>
      <c r="AH238" s="0" t="n">
        <f aca="false">IFERROR(SUMIFS('2016'!$G:$G,'2016'!F:F,A238,'2016'!C:C,B238,'2016'!D:D,"",'2016'!AA:AA,"JRO",'2016'!L:L,"&lt;&gt;"), 0)</f>
        <v>0</v>
      </c>
      <c r="AI238" s="0" t="n">
        <f aca="false">IFERROR(SUMIFS('2016'!L:L,'2016'!F:F,A238,'2016'!C:C,B238,'2016'!D:D,"",'2016'!AA:AA,"JRO"), 0)</f>
        <v>0</v>
      </c>
      <c r="AJ238" s="7" t="n">
        <f aca="false">IFERROR(AI238/AH238, 0)</f>
        <v>0</v>
      </c>
      <c r="AK238" s="0" t="n">
        <f aca="false">IFERROR(SUMIFS('2016'!$G:$G,'2016'!F:F,A238,'2016'!C:C,B238,'2016'!D:D,"",'2016'!AA:AA,"NRO",'2016'!L:L,"&lt;&gt;"), 0)</f>
        <v>0</v>
      </c>
      <c r="AL238" s="0" t="n">
        <f aca="false">IFERROR(SUMIFS('2016'!L:L,'2016'!F:F,A238,'2016'!C:C,B238,'2016'!D:D,"",'2016'!AA:AA,"NRO"), 0)</f>
        <v>0</v>
      </c>
      <c r="AM238" s="0" t="n">
        <f aca="false">IFERROR(AL238/AK238, 0)</f>
        <v>0</v>
      </c>
      <c r="AN238" s="0" t="n">
        <f aca="false">IFERROR(SUMIFS('2016'!$G:$G,'2016'!F:F,A238,'2016'!C:C,B238,'2016'!D:D,"",'2016'!AA:AA,"CRO",'2016'!L:L,"&lt;&gt;"), 0)</f>
        <v>0</v>
      </c>
      <c r="AO238" s="0" t="n">
        <f aca="false">IFERROR(SUMIFS('2016'!L:L,'2016'!F:F,A238,'2016'!C:C,B238,'2016'!D:D,"",'2016'!AA:AA,"CRO"), 0)</f>
        <v>0</v>
      </c>
      <c r="AP238" s="0" t="n">
        <f aca="false">IFERROR(AO238/AN238, 0)</f>
        <v>0</v>
      </c>
      <c r="AQ238" s="0" t="n">
        <f aca="false">SUM(AT238,AW238,AZ238)</f>
        <v>0</v>
      </c>
      <c r="AR238" s="0" t="n">
        <f aca="false">SUM(AU238,AX238,BA238)</f>
        <v>0</v>
      </c>
      <c r="AS238" s="7" t="n">
        <f aca="false">IFERROR(AR238/AQ238, 0)</f>
        <v>0</v>
      </c>
      <c r="AT238" s="0" t="n">
        <f aca="false">IFERROR(SUMIFS('2015'!$G:$G,'2015'!F:F,A238,'2015'!C:C,B238,'2015'!D:D,"",'2015'!AA:AA,"JRO",'2015'!L:L,"&lt;&gt;"), 0)</f>
        <v>0</v>
      </c>
      <c r="AU238" s="0" t="n">
        <f aca="false">IFERROR(SUMIFS('2015'!L:L,'2015'!F:F,A238,'2015'!C:C,B238,'2015'!D:D,"",'2015'!AA:AA,"JRO"), 0)</f>
        <v>0</v>
      </c>
      <c r="AV238" s="0" t="n">
        <f aca="false">IFERROR(AU238/AT238, 0)</f>
        <v>0</v>
      </c>
      <c r="AW238" s="0" t="n">
        <f aca="false">IFERROR(SUMIFS('2015'!$G:$G,'2015'!F:F,A238,'2015'!C:C,B238,'2015'!D:D,"",'2015'!AA:AA,"NRO",'2015'!L:L,"&lt;&gt;"), 0)</f>
        <v>0</v>
      </c>
      <c r="AX238" s="0" t="n">
        <f aca="false">IFERROR(SUMIFS('2015'!L:L,'2015'!F:F,A238,'2015'!C:C,B238,'2015'!D:D,"",'2015'!AA:AA,"NRO"), 0)</f>
        <v>0</v>
      </c>
      <c r="AY238" s="0" t="n">
        <f aca="false">IFERROR(AX238/AW238, 0)</f>
        <v>0</v>
      </c>
      <c r="AZ238" s="0" t="n">
        <f aca="false">IFERROR(SUMIFS('2015'!$G:$G,'2015'!F:F,A238,'2015'!C:C,B238,'2015'!D:D,"",'2015'!AA:AA,"CRO",'2015'!L:L,"&lt;&gt;"), 0)</f>
        <v>0</v>
      </c>
      <c r="BA238" s="0" t="n">
        <f aca="false">IFERROR(SUMIFS('2015'!L:L,'2015'!F:F,A238,'2015'!C:C,B238,'2015'!D:D,"",'2015'!AA:AA,"CRO"), 0)</f>
        <v>0</v>
      </c>
      <c r="BB238" s="0" t="n">
        <f aca="false">IFERROR(BA238/AZ238, 0)</f>
        <v>0</v>
      </c>
      <c r="BC238" s="0" t="n">
        <f aca="false">SUM(BF238,BI238)</f>
        <v>0</v>
      </c>
      <c r="BD238" s="0" t="n">
        <f aca="false">SUM(BG238,BJ238)</f>
        <v>0</v>
      </c>
      <c r="BE238" s="7" t="n">
        <f aca="false">IFERROR(BD238/BC238, 0)</f>
        <v>0</v>
      </c>
      <c r="BF238" s="0" t="n">
        <f aca="false">IFERROR(SUMIFS('2014'!$G:$G,'2014'!F:F,A238,'2014'!C:C,B238,'2014'!D:D,"",'2014'!AA:AA,"JRO",'2014'!L:L,"&lt;&gt;"), 0)</f>
        <v>0</v>
      </c>
      <c r="BG238" s="0" t="n">
        <f aca="false">IFERROR(SUMIFS('2014'!L:L,'2014'!F:F,A238,'2014'!C:C,B238,'2014'!D:D,"",'2014'!AA:AA,"JRO"), 0)</f>
        <v>0</v>
      </c>
      <c r="BH238" s="7" t="n">
        <f aca="false">IFERROR(BG238/BF238, 0)</f>
        <v>0</v>
      </c>
      <c r="BI238" s="0" t="n">
        <f aca="false">IFERROR(SUMIFS('2014'!$G:$G,'2014'!F:F,A238,'2014'!C:C,B238,'2014'!D:D,"",'2014'!AA:AA,"CRO",'2014'!L:L,"&lt;&gt;"), 0)</f>
        <v>0</v>
      </c>
      <c r="BJ238" s="0" t="n">
        <f aca="false">IFERROR(SUMIFS('2014'!L:L,'2014'!F:F,A238,'2014'!C:C,B238,'2014'!D:D,"",'2014'!AA:AA,"CRO"), 0)</f>
        <v>0</v>
      </c>
      <c r="BK238" s="0" t="n">
        <f aca="false">IFERROR(BJ238/BI238, 0)</f>
        <v>0</v>
      </c>
      <c r="BL238" s="0" t="n">
        <f aca="false">IFERROR(SUMIFS('2013'!$G:$G,'2013'!F:F,A238,'2013'!C:C,B238,'2013'!D:D,"",'2013'!AA:AA,"JRO",'2013'!L:L,"&lt;&gt;"), 0)</f>
        <v>0</v>
      </c>
      <c r="BM238" s="0" t="n">
        <f aca="false">IFERROR(SUMIFS('2013'!L:L,'2013'!F:F,A238,'2013'!C:C,B238,'2013'!D:D,"",'2013'!AA:AA,"JRO"), 0)</f>
        <v>0</v>
      </c>
      <c r="BN238" s="0" t="n">
        <f aca="false">IFERROR(BM238/BL238, 0)</f>
        <v>0</v>
      </c>
      <c r="BO238" s="0" t="n">
        <f aca="false">IFERROR(SUMIFS('2012'!$G:$G,'2012'!F:F,A238,'2012'!C:C,B238,'2012'!D:D,"",'2012'!AA:AA,"JRO",'2012'!L:L,"&lt;&gt;"), 0)</f>
        <v>0</v>
      </c>
      <c r="BP238" s="0" t="n">
        <f aca="false">IFERROR(SUMIFS('2012'!L:L,'2012'!F:F,A238,'2012'!C:C,B238,'2012'!D:D,"",'2012'!AA:AA,"JRO"), 0)</f>
        <v>0</v>
      </c>
      <c r="BQ238" s="0" t="n">
        <f aca="false">IFERROR(BP238/BO238, 0)</f>
        <v>0</v>
      </c>
      <c r="BR238" s="0" t="n">
        <f aca="false">IFERROR(SUMIFS('2011'!$G:$G,'2011'!F:F,A238,'2011'!C:C,B238,'2011'!D:D,"",'2011'!AA:AA,"JRO",'2011'!L:L,"&lt;&gt;"), 0)</f>
        <v>0</v>
      </c>
      <c r="BS238" s="0" t="n">
        <f aca="false">IFERROR(SUMIFS('2011'!L:L,'2011'!F:F,A238,'2011'!C:C,B238,'2011'!D:D,"",'2011'!AA:AA,"JRO"), 0)</f>
        <v>0</v>
      </c>
      <c r="BT238" s="7" t="n">
        <f aca="false">IFERROR(BS238/BR238, 0)</f>
        <v>0</v>
      </c>
      <c r="BU238" s="0" t="n">
        <f aca="false">IFERROR(SUMIFS('2010'!$G:$G,'2010'!F:F,A238,'2010'!C:C,B238,'2010'!D:D,"",'2010'!AA:AA,"JRO",'2010'!L:L,"&lt;&gt;"), 0)</f>
        <v>0</v>
      </c>
      <c r="BV238" s="0" t="n">
        <f aca="false">IFERROR(SUMIFS('2010'!L:L,'2010'!F:F,A238,'2010'!C:C,B238,'2010'!D:D,"",'2010'!AA:AA,"JRO"), 0)</f>
        <v>0</v>
      </c>
      <c r="BW238" s="7" t="n">
        <f aca="false">IFERROR(BV238/BU238, 0)</f>
        <v>0</v>
      </c>
      <c r="BX238" s="0" t="n">
        <f aca="false">IFERROR(SUMIFS('2009'!$G:$G,'2009'!F:F,A238,'2009'!C:C,B238,'2009'!D:D,"",'2009'!AA:AA,"JRO",'2009'!L:L,"&lt;&gt;"), 0)</f>
        <v>0</v>
      </c>
      <c r="BY238" s="0" t="n">
        <f aca="false">IFERROR(SUMIFS('2009'!L:L,'2009'!F:F,A238,'2009'!C:C,B238,'2009'!D:D,"",'2009'!AA:AA,"JRO"), 0)</f>
        <v>0</v>
      </c>
      <c r="BZ238" s="7" t="n">
        <f aca="false">IFERROR(BY238/BX238, 0)</f>
        <v>0</v>
      </c>
    </row>
    <row r="239" customFormat="false" ht="15" hidden="false" customHeight="false" outlineLevel="0" collapsed="false">
      <c r="A239" s="0" t="s">
        <v>102</v>
      </c>
      <c r="B239" s="17" t="s">
        <v>69</v>
      </c>
      <c r="C239" s="56" t="n">
        <f aca="false">IFERROR(AVERAGEIFS(I239:BZ239,I$2:BZ$2,"JRO escorts per deportee",I239:BZ239,"&lt;&gt;0"), 0)</f>
        <v>0</v>
      </c>
      <c r="D239" s="13" t="n">
        <f aca="false">IFERROR(AVERAGEIFS(I239:BZ239,I$2:BZ$2,"NRO escorts per deportee",I239:BZ239,"&lt;&gt;0"), 0)</f>
        <v>0</v>
      </c>
      <c r="E239" s="13" t="n">
        <f aca="false">IFERROR(AVERAGEIFS(I239:BZ239,I$2:BZ$2,"CRO escorts per deportee",I239:BZ239,"&lt;&gt;0"), 0)</f>
        <v>0</v>
      </c>
      <c r="G239" s="0" t="n">
        <f aca="false">SUM(J239,M239,P239)</f>
        <v>0</v>
      </c>
      <c r="H239" s="0" t="n">
        <f aca="false">SUM(K239,N239,Q239)</f>
        <v>0</v>
      </c>
      <c r="I239" s="7" t="n">
        <f aca="false">IFERROR(H239/G239, 0)</f>
        <v>0</v>
      </c>
      <c r="J239" s="0" t="n">
        <f aca="false">IFERROR(SUMIFS('2018'!$H:$H,'2018'!$C:$C,B239,'2018'!$F:$F,A239,'2018'!AA:AA,"JRO",'2018'!P:P,"&lt;&gt;")+SUMIFS('2018'!$I:$I,'2018'!$D:$D,B239,'2018'!$F:$F,A239,'2018'!AA:AA,"JRO",'2018'!Q:Q,"&lt;&gt;")+SUMIFS('2018'!$J:$J,'2018'!$E:$E,B239,'2018'!$F:$F,A239,'2018'!AA:AA,"JRO",'2018'!R:R,"&lt;&gt;"), 0)</f>
        <v>0</v>
      </c>
      <c r="K239" s="0" t="n">
        <f aca="false">IFERROR(SUMIFS('2018'!M:M,'2018'!AA:AA,"JRO",'2018'!F:F,A239,'2018'!C:C,B239)+SUMIFS('2018'!P:P,'2018'!AA:AA,"JRO",'2018'!F:F,A239,'2018'!C:C,B239)+SUMIFS('2018'!N:N,'2018'!AA:AA,"JRO",'2018'!F:F,A239,'2018'!D:D,B239)+SUMIFS('2018'!N:N,'2018'!AA:AA,"JRO",'2018'!F:F,A239,'2018'!D:D,B239)+SUMIFS('2018'!O:O,'2018'!AA:AA,"JRO",'2018'!F:F,A239,'2018'!E:E,B239)+SUMIFS('2018'!R:R,'2018'!AA:AA,"JRO",'2018'!F:F,A239,'2018'!E:E,B239), 0)</f>
        <v>0</v>
      </c>
      <c r="L239" s="7" t="n">
        <f aca="false">IFERROR(K239/J239, 0)</f>
        <v>0</v>
      </c>
      <c r="M239" s="0" t="n">
        <f aca="false">IFERROR(SUMIFS('2018'!$H:$H,'2018'!$C:$C,B239,'2018'!$F:$F,A239,'2018'!AA:AA,"NRO",'2018'!P:P,"&lt;&gt;")+SUMIFS('2018'!$I:$I,'2018'!$D:$D,B239,'2018'!$F:$F,A239,'2018'!AA:AA,"NRO",'2018'!Q:Q,"&lt;&gt;")+SUMIFS('2018'!$J:$J,'2018'!$E:$E,B239,'2018'!$F:$F,A239,'2018'!AA:AA,"NRO",'2018'!R:R,"&lt;&gt;"), 0)</f>
        <v>0</v>
      </c>
      <c r="N239" s="0" t="n">
        <f aca="false">IFERROR(SUMIFS('2018'!M:M,'2018'!AA:AA,"NRO",'2018'!F:F,A239,'2018'!C:C,B239)+SUMIFS('2018'!P:P,'2018'!AA:AA,"NRO",'2018'!F:F,A239,'2018'!C:C,B239)+SUMIFS('2018'!N:N,'2018'!AA:AA,"NRO",'2018'!F:F,A239,'2018'!D:D,B239)+SUMIFS('2018'!N:N,'2018'!AA:AA,"NRO",'2018'!F:F,A239,'2018'!D:D,B239)+SUMIFS('2018'!O:O,'2018'!AA:AA,"NRO",'2018'!F:F,A239,'2018'!E:E,B239)+SUMIFS('2018'!R:R,'2018'!AA:AA,"NRO",'2018'!F:F,A239,'2018'!E:E,B239), 0)</f>
        <v>0</v>
      </c>
      <c r="O239" s="7" t="n">
        <f aca="false">IFERROR(N239/M239, 0)</f>
        <v>0</v>
      </c>
      <c r="P239" s="0" t="n">
        <f aca="false">IFERROR(SUMIFS('2018'!$H:$H,'2018'!$C:$C,B239,'2018'!$F:$F,A239,'2018'!AA:AA,"CRO")+SUMIFS('2018'!$I:$I,'2018'!$D:$D,B239,'2018'!$F:$F,A239,'2018'!AA:AA,"CRO")+SUMIFS('2018'!$J:$J,'2018'!$E:$E,B239,'2018'!$F:$F,A239,'2018'!AA:AA,"CRO"), 0)</f>
        <v>0</v>
      </c>
      <c r="Q239" s="0" t="n">
        <f aca="false">IFERROR(SUMIFS('2018'!M:M,'2018'!AA:AA,"CRO",'2018'!F:F,A239,'2018'!C:C,B239)+SUMIFS('2018'!P:P,'2018'!AA:AA,"CRO",'2018'!F:F,A239,'2018'!C:C,B239)+SUMIFS('2018'!N:N,'2018'!AA:AA,"CRO",'2018'!F:F,A239,'2018'!D:D,B239)+SUMIFS('2018'!N:N,'2018'!AA:AA,"CRO",'2018'!F:F,A239,'2018'!D:D,B239)+SUMIFS('2018'!O:O,'2018'!AA:AA,"CRO",'2018'!F:F,A239,'2018'!E:E,B239)+SUMIFS('2018'!R:R,'2018'!AA:AA,"CRO",'2018'!F:F,A239,'2018'!E:E,B239), 0)</f>
        <v>0</v>
      </c>
      <c r="R239" s="7" t="n">
        <f aca="false">IFERROR(Q239/P239, 0)</f>
        <v>0</v>
      </c>
      <c r="S239" s="7" t="n">
        <f aca="false">SUM(V239,Y239,AB239)</f>
        <v>0</v>
      </c>
      <c r="T239" s="7" t="n">
        <f aca="false">SUM(W239,Z239,AC239)</f>
        <v>0</v>
      </c>
      <c r="U239" s="7" t="n">
        <f aca="false">IFERROR(T239/S239, 0)</f>
        <v>0</v>
      </c>
      <c r="V239" s="0" t="n">
        <f aca="false">SUMIFS('2017'!$H:$H,'2017'!$C:$C,B239,'2017'!$F:$F,A239,'2017'!AA:AA,"JRO",'2017'!P:P,"&lt;&gt;")+SUMIFS('2017'!$I:$I,'2017'!$D:$D,B239,'2017'!$F:$F,A239,'2017'!AA:AA,"JRO",'2017'!Q:Q,"&lt;&gt;")+SUMIFS('2017'!$J:$J,'2017'!$E:$E,B239,'2017'!$F:$F,A239,'2017'!AA:AA,"JRO",'2017'!R:R,"&lt;&gt;")</f>
        <v>0</v>
      </c>
      <c r="W239" s="0" t="n">
        <f aca="false">IFERROR(SUMIFS('2017'!M:M,'2017'!AA:AA,"JRO",'2017'!F:F,A239,'2017'!C:C,B239)+SUMIFS('2017'!P:P,'2017'!AA:AA,"JRO",'2017'!F:F,A239,'2017'!C:C,B239)+SUMIFS('2017'!N:N,'2017'!AA:AA,"JRO",'2017'!F:F,A239,'2017'!D:D,B239)+SUMIFS('2017'!N:N,'2017'!AA:AA,"JRO",'2017'!F:F,A239,'2017'!D:D,B239)+SUMIFS('2017'!O:O,'2017'!AA:AA,"JRO",'2017'!F:F,A239,'2017'!E:E,B239)+SUMIFS('2017'!R:R,'2017'!AA:AA,"JRO",'2017'!F:F,A239,'2017'!E:E,B239), 0)</f>
        <v>0</v>
      </c>
      <c r="X239" s="7" t="n">
        <f aca="false">IFERROR(W239/V239, 0)</f>
        <v>0</v>
      </c>
      <c r="Y239" s="0" t="n">
        <f aca="false">IFERROR(SUMIFS('2017'!$H:$H,'2017'!$C:$C,B239,'2017'!$F:$F,A239,'2017'!AA:AA,"NRO",'2017'!P:P,"&lt;&gt;")+SUMIFS('2017'!$I:$I,'2017'!$D:$D,B239,'2017'!$F:$F,A239,'2017'!AA:AA,"NRO",'2017'!Q:Q,"&lt;&gt;")+SUMIFS('2017'!$J:$J,'2017'!$E:$E,B239,'2017'!$F:$F,A239,'2017'!AA:AA,"NRO",'2017'!R:R,"&lt;&gt;"), 0)</f>
        <v>0</v>
      </c>
      <c r="Z239" s="0" t="n">
        <f aca="false">IFERROR(SUMIFS('2017'!M:M,'2017'!AA:AA,"NRO",'2017'!F:F,A239,'2017'!C:C,B239)+SUMIFS('2017'!P:P,'2017'!AA:AA,"NRO",'2017'!F:F,A239,'2017'!C:C,B239)+SUMIFS('2017'!N:N,'2017'!AA:AA,"NRO",'2017'!F:F,A239,'2017'!D:D,B239)+SUMIFS('2017'!N:N,'2017'!AA:AA,"NRO",'2017'!F:F,A239,'2017'!D:D,B239)+SUMIFS('2017'!O:O,'2017'!AA:AA,"NRO",'2017'!F:F,A239,'2017'!E:E,B239)+SUMIFS('2017'!R:R,'2017'!AA:AA,"NRO",'2017'!F:F,A239,'2017'!E:E,B239), 0)</f>
        <v>0</v>
      </c>
      <c r="AA239" s="7" t="n">
        <f aca="false">IFERROR(Z239/Y239, 0)</f>
        <v>0</v>
      </c>
      <c r="AB239" s="0" t="n">
        <f aca="false">IFERROR(SUMIFS('2017'!$H:$H,'2017'!$C:$C,B239,'2017'!$F:$F,A239,'2017'!AA:AA,"CRO",'2017'!P:P,"&lt;&gt;")+SUMIFS('2017'!$I:$I,'2017'!$D:$D,B239,'2017'!$F:$F,A239,'2017'!AA:AA,"CRO",'2017'!Q:Q,"&lt;&gt;")+SUMIFS('2017'!$J:$J,'2017'!$E:$E,B239,'2017'!$F:$F,A239,'2017'!AA:AA,"CRO",'2017'!R:R,"&lt;&gt;"), 0)</f>
        <v>0</v>
      </c>
      <c r="AC239" s="0" t="n">
        <f aca="false">IFERROR(SUMIFS('2017'!M:M,'2017'!AA:AA,"CRO",'2017'!F:F,A239,'2017'!C:C,B239)+SUMIFS('2017'!P:P,'2017'!AA:AA,"CRO",'2017'!F:F,A239,'2017'!C:C,B239)+SUMIFS('2017'!N:N,'2017'!AA:AA,"CRO",'2017'!F:F,A239,'2017'!D:D,B239)+SUMIFS('2017'!N:N,'2017'!AA:AA,"CRO",'2017'!F:F,A239,'2017'!D:D,B239)+SUMIFS('2017'!O:O,'2017'!AA:AA,"CRO",'2017'!F:F,A239,'2017'!E:E,B239)+SUMIFS('2017'!R:R,'2017'!AA:AA,"CRO",'2017'!F:F,A239,'2017'!E:E,B239), 0)</f>
        <v>0</v>
      </c>
      <c r="AD239" s="0" t="n">
        <f aca="false">IFERROR(AC239/AB239, 0)</f>
        <v>0</v>
      </c>
      <c r="AE239" s="0" t="n">
        <f aca="false">SUM(AH239,AK239,AN239)</f>
        <v>0</v>
      </c>
      <c r="AF239" s="0" t="n">
        <f aca="false">SUM(AI239,AL239,AO239)</f>
        <v>0</v>
      </c>
      <c r="AG239" s="7" t="n">
        <f aca="false">IFERROR(AF239/AE239, 0)</f>
        <v>0</v>
      </c>
      <c r="AH239" s="0" t="n">
        <f aca="false">IFERROR(SUMIFS('2016'!$G:$G,'2016'!F:F,A239,'2016'!C:C,B239,'2016'!D:D,"",'2016'!AA:AA,"JRO",'2016'!L:L,"&lt;&gt;"), 0)</f>
        <v>0</v>
      </c>
      <c r="AI239" s="0" t="n">
        <f aca="false">IFERROR(SUMIFS('2016'!L:L,'2016'!F:F,A239,'2016'!C:C,B239,'2016'!D:D,"",'2016'!AA:AA,"JRO"), 0)</f>
        <v>0</v>
      </c>
      <c r="AJ239" s="7" t="n">
        <f aca="false">IFERROR(AI239/AH239, 0)</f>
        <v>0</v>
      </c>
      <c r="AK239" s="0" t="n">
        <f aca="false">IFERROR(SUMIFS('2016'!$G:$G,'2016'!F:F,A239,'2016'!C:C,B239,'2016'!D:D,"",'2016'!AA:AA,"NRO",'2016'!L:L,"&lt;&gt;"), 0)</f>
        <v>0</v>
      </c>
      <c r="AL239" s="0" t="n">
        <f aca="false">IFERROR(SUMIFS('2016'!L:L,'2016'!F:F,A239,'2016'!C:C,B239,'2016'!D:D,"",'2016'!AA:AA,"NRO"), 0)</f>
        <v>0</v>
      </c>
      <c r="AM239" s="0" t="n">
        <f aca="false">IFERROR(AL239/AK239, 0)</f>
        <v>0</v>
      </c>
      <c r="AN239" s="0" t="n">
        <f aca="false">IFERROR(SUMIFS('2016'!$G:$G,'2016'!F:F,A239,'2016'!C:C,B239,'2016'!D:D,"",'2016'!AA:AA,"CRO",'2016'!L:L,"&lt;&gt;"), 0)</f>
        <v>0</v>
      </c>
      <c r="AO239" s="0" t="n">
        <f aca="false">IFERROR(SUMIFS('2016'!L:L,'2016'!F:F,A239,'2016'!C:C,B239,'2016'!D:D,"",'2016'!AA:AA,"CRO"), 0)</f>
        <v>0</v>
      </c>
      <c r="AP239" s="0" t="n">
        <f aca="false">IFERROR(AO239/AN239, 0)</f>
        <v>0</v>
      </c>
      <c r="AQ239" s="0" t="n">
        <f aca="false">SUM(AT239,AW239,AZ239)</f>
        <v>0</v>
      </c>
      <c r="AR239" s="0" t="n">
        <f aca="false">SUM(AU239,AX239,BA239)</f>
        <v>0</v>
      </c>
      <c r="AS239" s="7" t="n">
        <f aca="false">IFERROR(AR239/AQ239, 0)</f>
        <v>0</v>
      </c>
      <c r="AT239" s="0" t="n">
        <f aca="false">IFERROR(SUMIFS('2015'!$G:$G,'2015'!F:F,A239,'2015'!C:C,B239,'2015'!D:D,"",'2015'!AA:AA,"JRO",'2015'!L:L,"&lt;&gt;"), 0)</f>
        <v>0</v>
      </c>
      <c r="AU239" s="0" t="n">
        <f aca="false">IFERROR(SUMIFS('2015'!L:L,'2015'!F:F,A239,'2015'!C:C,B239,'2015'!D:D,"",'2015'!AA:AA,"JRO"), 0)</f>
        <v>0</v>
      </c>
      <c r="AV239" s="0" t="n">
        <f aca="false">IFERROR(AU239/AT239, 0)</f>
        <v>0</v>
      </c>
      <c r="AW239" s="0" t="n">
        <f aca="false">IFERROR(SUMIFS('2015'!$G:$G,'2015'!F:F,A239,'2015'!C:C,B239,'2015'!D:D,"",'2015'!AA:AA,"NRO",'2015'!L:L,"&lt;&gt;"), 0)</f>
        <v>0</v>
      </c>
      <c r="AX239" s="0" t="n">
        <f aca="false">IFERROR(SUMIFS('2015'!L:L,'2015'!F:F,A239,'2015'!C:C,B239,'2015'!D:D,"",'2015'!AA:AA,"NRO"), 0)</f>
        <v>0</v>
      </c>
      <c r="AY239" s="0" t="n">
        <f aca="false">IFERROR(AX239/AW239, 0)</f>
        <v>0</v>
      </c>
      <c r="AZ239" s="0" t="n">
        <f aca="false">IFERROR(SUMIFS('2015'!$G:$G,'2015'!F:F,A239,'2015'!C:C,B239,'2015'!D:D,"",'2015'!AA:AA,"CRO",'2015'!L:L,"&lt;&gt;"), 0)</f>
        <v>0</v>
      </c>
      <c r="BA239" s="0" t="n">
        <f aca="false">IFERROR(SUMIFS('2015'!L:L,'2015'!F:F,A239,'2015'!C:C,B239,'2015'!D:D,"",'2015'!AA:AA,"CRO"), 0)</f>
        <v>0</v>
      </c>
      <c r="BB239" s="0" t="n">
        <f aca="false">IFERROR(BA239/AZ239, 0)</f>
        <v>0</v>
      </c>
      <c r="BC239" s="0" t="n">
        <f aca="false">SUM(BF239,BI239)</f>
        <v>0</v>
      </c>
      <c r="BD239" s="0" t="n">
        <f aca="false">SUM(BG239,BJ239)</f>
        <v>0</v>
      </c>
      <c r="BE239" s="7" t="n">
        <f aca="false">IFERROR(BD239/BC239, 0)</f>
        <v>0</v>
      </c>
      <c r="BF239" s="0" t="n">
        <f aca="false">IFERROR(SUMIFS('2014'!$G:$G,'2014'!F:F,A239,'2014'!C:C,B239,'2014'!D:D,"",'2014'!AA:AA,"JRO",'2014'!L:L,"&lt;&gt;"), 0)</f>
        <v>0</v>
      </c>
      <c r="BG239" s="0" t="n">
        <f aca="false">IFERROR(SUMIFS('2014'!L:L,'2014'!F:F,A239,'2014'!C:C,B239,'2014'!D:D,"",'2014'!AA:AA,"JRO"), 0)</f>
        <v>0</v>
      </c>
      <c r="BH239" s="7" t="n">
        <f aca="false">IFERROR(BG239/BF239, 0)</f>
        <v>0</v>
      </c>
      <c r="BI239" s="0" t="n">
        <f aca="false">IFERROR(SUMIFS('2014'!$G:$G,'2014'!F:F,A239,'2014'!C:C,B239,'2014'!D:D,"",'2014'!AA:AA,"CRO",'2014'!L:L,"&lt;&gt;"), 0)</f>
        <v>0</v>
      </c>
      <c r="BJ239" s="0" t="n">
        <f aca="false">IFERROR(SUMIFS('2014'!L:L,'2014'!F:F,A239,'2014'!C:C,B239,'2014'!D:D,"",'2014'!AA:AA,"CRO"), 0)</f>
        <v>0</v>
      </c>
      <c r="BK239" s="0" t="n">
        <f aca="false">IFERROR(BJ239/BI239, 0)</f>
        <v>0</v>
      </c>
      <c r="BL239" s="0" t="n">
        <f aca="false">IFERROR(SUMIFS('2013'!$G:$G,'2013'!F:F,A239,'2013'!C:C,B239,'2013'!D:D,"",'2013'!AA:AA,"JRO",'2013'!L:L,"&lt;&gt;"), 0)</f>
        <v>0</v>
      </c>
      <c r="BM239" s="0" t="n">
        <f aca="false">IFERROR(SUMIFS('2013'!L:L,'2013'!F:F,A239,'2013'!C:C,B239,'2013'!D:D,"",'2013'!AA:AA,"JRO"), 0)</f>
        <v>0</v>
      </c>
      <c r="BN239" s="0" t="n">
        <f aca="false">IFERROR(BM239/BL239, 0)</f>
        <v>0</v>
      </c>
      <c r="BO239" s="0" t="n">
        <f aca="false">IFERROR(SUMIFS('2012'!$G:$G,'2012'!F:F,A239,'2012'!C:C,B239,'2012'!D:D,"",'2012'!AA:AA,"JRO",'2012'!L:L,"&lt;&gt;"), 0)</f>
        <v>0</v>
      </c>
      <c r="BP239" s="0" t="n">
        <f aca="false">IFERROR(SUMIFS('2012'!L:L,'2012'!F:F,A239,'2012'!C:C,B239,'2012'!D:D,"",'2012'!AA:AA,"JRO"), 0)</f>
        <v>0</v>
      </c>
      <c r="BQ239" s="0" t="n">
        <f aca="false">IFERROR(BP239/BO239, 0)</f>
        <v>0</v>
      </c>
      <c r="BR239" s="0" t="n">
        <f aca="false">IFERROR(SUMIFS('2011'!$G:$G,'2011'!F:F,A239,'2011'!C:C,B239,'2011'!D:D,"",'2011'!AA:AA,"JRO",'2011'!L:L,"&lt;&gt;"), 0)</f>
        <v>0</v>
      </c>
      <c r="BS239" s="0" t="n">
        <f aca="false">IFERROR(SUMIFS('2011'!L:L,'2011'!F:F,A239,'2011'!C:C,B239,'2011'!D:D,"",'2011'!AA:AA,"JRO"), 0)</f>
        <v>0</v>
      </c>
      <c r="BT239" s="7" t="n">
        <f aca="false">IFERROR(BS239/BR239, 0)</f>
        <v>0</v>
      </c>
      <c r="BU239" s="0" t="n">
        <f aca="false">IFERROR(SUMIFS('2010'!$G:$G,'2010'!F:F,A239,'2010'!C:C,B239,'2010'!D:D,"",'2010'!AA:AA,"JRO",'2010'!L:L,"&lt;&gt;"), 0)</f>
        <v>0</v>
      </c>
      <c r="BV239" s="0" t="n">
        <f aca="false">IFERROR(SUMIFS('2010'!L:L,'2010'!F:F,A239,'2010'!C:C,B239,'2010'!D:D,"",'2010'!AA:AA,"JRO"), 0)</f>
        <v>0</v>
      </c>
      <c r="BW239" s="7" t="n">
        <f aca="false">IFERROR(BV239/BU239, 0)</f>
        <v>0</v>
      </c>
      <c r="BX239" s="0" t="n">
        <f aca="false">IFERROR(SUMIFS('2009'!$G:$G,'2009'!F:F,A239,'2009'!C:C,B239,'2009'!D:D,"",'2009'!AA:AA,"JRO",'2009'!L:L,"&lt;&gt;"), 0)</f>
        <v>0</v>
      </c>
      <c r="BY239" s="0" t="n">
        <f aca="false">IFERROR(SUMIFS('2009'!L:L,'2009'!F:F,A239,'2009'!C:C,B239,'2009'!D:D,"",'2009'!AA:AA,"JRO"), 0)</f>
        <v>0</v>
      </c>
      <c r="BZ239" s="7" t="n">
        <f aca="false">IFERROR(BY239/BX239, 0)</f>
        <v>0</v>
      </c>
    </row>
    <row r="240" customFormat="false" ht="15" hidden="false" customHeight="false" outlineLevel="0" collapsed="false">
      <c r="A240" s="0" t="s">
        <v>102</v>
      </c>
      <c r="B240" s="13" t="s">
        <v>81</v>
      </c>
      <c r="C240" s="56" t="n">
        <f aca="false">IFERROR(AVERAGEIFS(I240:BZ240,I$2:BZ$2,"JRO escorts per deportee",I240:BZ240,"&lt;&gt;0"), 0)</f>
        <v>0</v>
      </c>
      <c r="D240" s="13" t="n">
        <f aca="false">IFERROR(AVERAGEIFS(I240:BZ240,I$2:BZ$2,"NRO escorts per deportee",I240:BZ240,"&lt;&gt;0"), 0)</f>
        <v>0</v>
      </c>
      <c r="E240" s="13" t="n">
        <f aca="false">IFERROR(AVERAGEIFS(I240:BZ240,I$2:BZ$2,"CRO escorts per deportee",I240:BZ240,"&lt;&gt;0"), 0)</f>
        <v>0</v>
      </c>
      <c r="G240" s="0" t="n">
        <f aca="false">SUM(J240,M240,P240)</f>
        <v>0</v>
      </c>
      <c r="H240" s="0" t="n">
        <f aca="false">SUM(K240,N240,Q240)</f>
        <v>0</v>
      </c>
      <c r="I240" s="7" t="n">
        <f aca="false">IFERROR(H240/G240, 0)</f>
        <v>0</v>
      </c>
      <c r="J240" s="0" t="n">
        <f aca="false">IFERROR(SUMIFS('2018'!$H:$H,'2018'!$C:$C,B240,'2018'!$F:$F,A240,'2018'!AA:AA,"JRO",'2018'!P:P,"&lt;&gt;")+SUMIFS('2018'!$I:$I,'2018'!$D:$D,B240,'2018'!$F:$F,A240,'2018'!AA:AA,"JRO",'2018'!Q:Q,"&lt;&gt;")+SUMIFS('2018'!$J:$J,'2018'!$E:$E,B240,'2018'!$F:$F,A240,'2018'!AA:AA,"JRO",'2018'!R:R,"&lt;&gt;"), 0)</f>
        <v>0</v>
      </c>
      <c r="K240" s="0" t="n">
        <f aca="false">IFERROR(SUMIFS('2018'!M:M,'2018'!AA:AA,"JRO",'2018'!F:F,A240,'2018'!C:C,B240)+SUMIFS('2018'!P:P,'2018'!AA:AA,"JRO",'2018'!F:F,A240,'2018'!C:C,B240)+SUMIFS('2018'!N:N,'2018'!AA:AA,"JRO",'2018'!F:F,A240,'2018'!D:D,B240)+SUMIFS('2018'!N:N,'2018'!AA:AA,"JRO",'2018'!F:F,A240,'2018'!D:D,B240)+SUMIFS('2018'!O:O,'2018'!AA:AA,"JRO",'2018'!F:F,A240,'2018'!E:E,B240)+SUMIFS('2018'!R:R,'2018'!AA:AA,"JRO",'2018'!F:F,A240,'2018'!E:E,B240), 0)</f>
        <v>0</v>
      </c>
      <c r="L240" s="7" t="n">
        <f aca="false">IFERROR(K240/J240, 0)</f>
        <v>0</v>
      </c>
      <c r="M240" s="0" t="n">
        <f aca="false">IFERROR(SUMIFS('2018'!$H:$H,'2018'!$C:$C,B240,'2018'!$F:$F,A240,'2018'!AA:AA,"NRO",'2018'!P:P,"&lt;&gt;")+SUMIFS('2018'!$I:$I,'2018'!$D:$D,B240,'2018'!$F:$F,A240,'2018'!AA:AA,"NRO",'2018'!Q:Q,"&lt;&gt;")+SUMIFS('2018'!$J:$J,'2018'!$E:$E,B240,'2018'!$F:$F,A240,'2018'!AA:AA,"NRO",'2018'!R:R,"&lt;&gt;"), 0)</f>
        <v>0</v>
      </c>
      <c r="N240" s="0" t="n">
        <f aca="false">IFERROR(SUMIFS('2018'!M:M,'2018'!AA:AA,"NRO",'2018'!F:F,A240,'2018'!C:C,B240)+SUMIFS('2018'!P:P,'2018'!AA:AA,"NRO",'2018'!F:F,A240,'2018'!C:C,B240)+SUMIFS('2018'!N:N,'2018'!AA:AA,"NRO",'2018'!F:F,A240,'2018'!D:D,B240)+SUMIFS('2018'!N:N,'2018'!AA:AA,"NRO",'2018'!F:F,A240,'2018'!D:D,B240)+SUMIFS('2018'!O:O,'2018'!AA:AA,"NRO",'2018'!F:F,A240,'2018'!E:E,B240)+SUMIFS('2018'!R:R,'2018'!AA:AA,"NRO",'2018'!F:F,A240,'2018'!E:E,B240), 0)</f>
        <v>0</v>
      </c>
      <c r="O240" s="7" t="n">
        <f aca="false">IFERROR(N240/M240, 0)</f>
        <v>0</v>
      </c>
      <c r="P240" s="0" t="n">
        <f aca="false">IFERROR(SUMIFS('2018'!$H:$H,'2018'!$C:$C,B240,'2018'!$F:$F,A240,'2018'!AA:AA,"CRO")+SUMIFS('2018'!$I:$I,'2018'!$D:$D,B240,'2018'!$F:$F,A240,'2018'!AA:AA,"CRO")+SUMIFS('2018'!$J:$J,'2018'!$E:$E,B240,'2018'!$F:$F,A240,'2018'!AA:AA,"CRO"), 0)</f>
        <v>0</v>
      </c>
      <c r="Q240" s="0" t="n">
        <f aca="false">IFERROR(SUMIFS('2018'!M:M,'2018'!AA:AA,"CRO",'2018'!F:F,A240,'2018'!C:C,B240)+SUMIFS('2018'!P:P,'2018'!AA:AA,"CRO",'2018'!F:F,A240,'2018'!C:C,B240)+SUMIFS('2018'!N:N,'2018'!AA:AA,"CRO",'2018'!F:F,A240,'2018'!D:D,B240)+SUMIFS('2018'!N:N,'2018'!AA:AA,"CRO",'2018'!F:F,A240,'2018'!D:D,B240)+SUMIFS('2018'!O:O,'2018'!AA:AA,"CRO",'2018'!F:F,A240,'2018'!E:E,B240)+SUMIFS('2018'!R:R,'2018'!AA:AA,"CRO",'2018'!F:F,A240,'2018'!E:E,B240), 0)</f>
        <v>0</v>
      </c>
      <c r="R240" s="7" t="n">
        <f aca="false">IFERROR(Q240/P240, 0)</f>
        <v>0</v>
      </c>
      <c r="S240" s="7" t="n">
        <f aca="false">SUM(V240,Y240,AB240)</f>
        <v>0</v>
      </c>
      <c r="T240" s="7" t="n">
        <f aca="false">SUM(W240,Z240,AC240)</f>
        <v>0</v>
      </c>
      <c r="U240" s="7" t="n">
        <f aca="false">IFERROR(T240/S240, 0)</f>
        <v>0</v>
      </c>
      <c r="V240" s="0" t="n">
        <f aca="false">SUMIFS('2017'!$H:$H,'2017'!$C:$C,B240,'2017'!$F:$F,A240,'2017'!AA:AA,"JRO",'2017'!P:P,"&lt;&gt;")+SUMIFS('2017'!$I:$I,'2017'!$D:$D,B240,'2017'!$F:$F,A240,'2017'!AA:AA,"JRO",'2017'!Q:Q,"&lt;&gt;")+SUMIFS('2017'!$J:$J,'2017'!$E:$E,B240,'2017'!$F:$F,A240,'2017'!AA:AA,"JRO",'2017'!R:R,"&lt;&gt;")</f>
        <v>0</v>
      </c>
      <c r="W240" s="0" t="n">
        <f aca="false">IFERROR(SUMIFS('2017'!M:M,'2017'!AA:AA,"JRO",'2017'!F:F,A240,'2017'!C:C,B240)+SUMIFS('2017'!P:P,'2017'!AA:AA,"JRO",'2017'!F:F,A240,'2017'!C:C,B240)+SUMIFS('2017'!N:N,'2017'!AA:AA,"JRO",'2017'!F:F,A240,'2017'!D:D,B240)+SUMIFS('2017'!N:N,'2017'!AA:AA,"JRO",'2017'!F:F,A240,'2017'!D:D,B240)+SUMIFS('2017'!O:O,'2017'!AA:AA,"JRO",'2017'!F:F,A240,'2017'!E:E,B240)+SUMIFS('2017'!R:R,'2017'!AA:AA,"JRO",'2017'!F:F,A240,'2017'!E:E,B240), 0)</f>
        <v>0</v>
      </c>
      <c r="X240" s="7" t="n">
        <f aca="false">IFERROR(W240/V240, 0)</f>
        <v>0</v>
      </c>
      <c r="Y240" s="0" t="n">
        <f aca="false">IFERROR(SUMIFS('2017'!$H:$H,'2017'!$C:$C,B240,'2017'!$F:$F,A240,'2017'!AA:AA,"NRO",'2017'!P:P,"&lt;&gt;")+SUMIFS('2017'!$I:$I,'2017'!$D:$D,B240,'2017'!$F:$F,A240,'2017'!AA:AA,"NRO",'2017'!Q:Q,"&lt;&gt;")+SUMIFS('2017'!$J:$J,'2017'!$E:$E,B240,'2017'!$F:$F,A240,'2017'!AA:AA,"NRO",'2017'!R:R,"&lt;&gt;"), 0)</f>
        <v>0</v>
      </c>
      <c r="Z240" s="0" t="n">
        <f aca="false">IFERROR(SUMIFS('2017'!M:M,'2017'!AA:AA,"NRO",'2017'!F:F,A240,'2017'!C:C,B240)+SUMIFS('2017'!P:P,'2017'!AA:AA,"NRO",'2017'!F:F,A240,'2017'!C:C,B240)+SUMIFS('2017'!N:N,'2017'!AA:AA,"NRO",'2017'!F:F,A240,'2017'!D:D,B240)+SUMIFS('2017'!N:N,'2017'!AA:AA,"NRO",'2017'!F:F,A240,'2017'!D:D,B240)+SUMIFS('2017'!O:O,'2017'!AA:AA,"NRO",'2017'!F:F,A240,'2017'!E:E,B240)+SUMIFS('2017'!R:R,'2017'!AA:AA,"NRO",'2017'!F:F,A240,'2017'!E:E,B240), 0)</f>
        <v>0</v>
      </c>
      <c r="AA240" s="7" t="n">
        <f aca="false">IFERROR(Z240/Y240, 0)</f>
        <v>0</v>
      </c>
      <c r="AB240" s="0" t="n">
        <f aca="false">IFERROR(SUMIFS('2017'!$H:$H,'2017'!$C:$C,B240,'2017'!$F:$F,A240,'2017'!AA:AA,"CRO",'2017'!P:P,"&lt;&gt;")+SUMIFS('2017'!$I:$I,'2017'!$D:$D,B240,'2017'!$F:$F,A240,'2017'!AA:AA,"CRO",'2017'!Q:Q,"&lt;&gt;")+SUMIFS('2017'!$J:$J,'2017'!$E:$E,B240,'2017'!$F:$F,A240,'2017'!AA:AA,"CRO",'2017'!R:R,"&lt;&gt;"), 0)</f>
        <v>0</v>
      </c>
      <c r="AC240" s="0" t="n">
        <f aca="false">IFERROR(SUMIFS('2017'!M:M,'2017'!AA:AA,"CRO",'2017'!F:F,A240,'2017'!C:C,B240)+SUMIFS('2017'!P:P,'2017'!AA:AA,"CRO",'2017'!F:F,A240,'2017'!C:C,B240)+SUMIFS('2017'!N:N,'2017'!AA:AA,"CRO",'2017'!F:F,A240,'2017'!D:D,B240)+SUMIFS('2017'!N:N,'2017'!AA:AA,"CRO",'2017'!F:F,A240,'2017'!D:D,B240)+SUMIFS('2017'!O:O,'2017'!AA:AA,"CRO",'2017'!F:F,A240,'2017'!E:E,B240)+SUMIFS('2017'!R:R,'2017'!AA:AA,"CRO",'2017'!F:F,A240,'2017'!E:E,B240), 0)</f>
        <v>0</v>
      </c>
      <c r="AD240" s="0" t="n">
        <f aca="false">IFERROR(AC240/AB240, 0)</f>
        <v>0</v>
      </c>
      <c r="AE240" s="0" t="n">
        <f aca="false">SUM(AH240,AK240,AN240)</f>
        <v>0</v>
      </c>
      <c r="AF240" s="0" t="n">
        <f aca="false">SUM(AI240,AL240,AO240)</f>
        <v>0</v>
      </c>
      <c r="AG240" s="7" t="n">
        <f aca="false">IFERROR(AF240/AE240, 0)</f>
        <v>0</v>
      </c>
      <c r="AH240" s="0" t="n">
        <f aca="false">IFERROR(SUMIFS('2016'!$G:$G,'2016'!F:F,A240,'2016'!C:C,B240,'2016'!D:D,"",'2016'!AA:AA,"JRO",'2016'!L:L,"&lt;&gt;"), 0)</f>
        <v>0</v>
      </c>
      <c r="AI240" s="0" t="n">
        <f aca="false">IFERROR(SUMIFS('2016'!L:L,'2016'!F:F,A240,'2016'!C:C,B240,'2016'!D:D,"",'2016'!AA:AA,"JRO"), 0)</f>
        <v>0</v>
      </c>
      <c r="AJ240" s="7" t="n">
        <f aca="false">IFERROR(AI240/AH240, 0)</f>
        <v>0</v>
      </c>
      <c r="AK240" s="0" t="n">
        <f aca="false">IFERROR(SUMIFS('2016'!$G:$G,'2016'!F:F,A240,'2016'!C:C,B240,'2016'!D:D,"",'2016'!AA:AA,"NRO",'2016'!L:L,"&lt;&gt;"), 0)</f>
        <v>0</v>
      </c>
      <c r="AL240" s="0" t="n">
        <f aca="false">IFERROR(SUMIFS('2016'!L:L,'2016'!F:F,A240,'2016'!C:C,B240,'2016'!D:D,"",'2016'!AA:AA,"NRO"), 0)</f>
        <v>0</v>
      </c>
      <c r="AM240" s="0" t="n">
        <f aca="false">IFERROR(AL240/AK240, 0)</f>
        <v>0</v>
      </c>
      <c r="AN240" s="0" t="n">
        <f aca="false">IFERROR(SUMIFS('2016'!$G:$G,'2016'!F:F,A240,'2016'!C:C,B240,'2016'!D:D,"",'2016'!AA:AA,"CRO",'2016'!L:L,"&lt;&gt;"), 0)</f>
        <v>0</v>
      </c>
      <c r="AO240" s="0" t="n">
        <f aca="false">IFERROR(SUMIFS('2016'!L:L,'2016'!F:F,A240,'2016'!C:C,B240,'2016'!D:D,"",'2016'!AA:AA,"CRO"), 0)</f>
        <v>0</v>
      </c>
      <c r="AP240" s="0" t="n">
        <f aca="false">IFERROR(AO240/AN240, 0)</f>
        <v>0</v>
      </c>
      <c r="AQ240" s="0" t="n">
        <f aca="false">SUM(AT240,AW240,AZ240)</f>
        <v>0</v>
      </c>
      <c r="AR240" s="0" t="n">
        <f aca="false">SUM(AU240,AX240,BA240)</f>
        <v>0</v>
      </c>
      <c r="AS240" s="7" t="n">
        <f aca="false">IFERROR(AR240/AQ240, 0)</f>
        <v>0</v>
      </c>
      <c r="AT240" s="0" t="n">
        <f aca="false">IFERROR(SUMIFS('2015'!$G:$G,'2015'!F:F,A240,'2015'!C:C,B240,'2015'!D:D,"",'2015'!AA:AA,"JRO",'2015'!L:L,"&lt;&gt;"), 0)</f>
        <v>0</v>
      </c>
      <c r="AU240" s="0" t="n">
        <f aca="false">IFERROR(SUMIFS('2015'!L:L,'2015'!F:F,A240,'2015'!C:C,B240,'2015'!D:D,"",'2015'!AA:AA,"JRO"), 0)</f>
        <v>0</v>
      </c>
      <c r="AV240" s="0" t="n">
        <f aca="false">IFERROR(AU240/AT240, 0)</f>
        <v>0</v>
      </c>
      <c r="AW240" s="0" t="n">
        <f aca="false">IFERROR(SUMIFS('2015'!$G:$G,'2015'!F:F,A240,'2015'!C:C,B240,'2015'!D:D,"",'2015'!AA:AA,"NRO",'2015'!L:L,"&lt;&gt;"), 0)</f>
        <v>0</v>
      </c>
      <c r="AX240" s="0" t="n">
        <f aca="false">IFERROR(SUMIFS('2015'!L:L,'2015'!F:F,A240,'2015'!C:C,B240,'2015'!D:D,"",'2015'!AA:AA,"NRO"), 0)</f>
        <v>0</v>
      </c>
      <c r="AY240" s="0" t="n">
        <f aca="false">IFERROR(AX240/AW240, 0)</f>
        <v>0</v>
      </c>
      <c r="AZ240" s="0" t="n">
        <f aca="false">IFERROR(SUMIFS('2015'!$G:$G,'2015'!F:F,A240,'2015'!C:C,B240,'2015'!D:D,"",'2015'!AA:AA,"CRO",'2015'!L:L,"&lt;&gt;"), 0)</f>
        <v>0</v>
      </c>
      <c r="BA240" s="0" t="n">
        <f aca="false">IFERROR(SUMIFS('2015'!L:L,'2015'!F:F,A240,'2015'!C:C,B240,'2015'!D:D,"",'2015'!AA:AA,"CRO"), 0)</f>
        <v>0</v>
      </c>
      <c r="BB240" s="0" t="n">
        <f aca="false">IFERROR(BA240/AZ240, 0)</f>
        <v>0</v>
      </c>
      <c r="BC240" s="0" t="n">
        <f aca="false">SUM(BF240,BI240)</f>
        <v>0</v>
      </c>
      <c r="BD240" s="0" t="n">
        <f aca="false">SUM(BG240,BJ240)</f>
        <v>0</v>
      </c>
      <c r="BE240" s="7" t="n">
        <f aca="false">IFERROR(BD240/BC240, 0)</f>
        <v>0</v>
      </c>
      <c r="BF240" s="0" t="n">
        <f aca="false">IFERROR(SUMIFS('2014'!$G:$G,'2014'!F:F,A240,'2014'!C:C,B240,'2014'!D:D,"",'2014'!AA:AA,"JRO",'2014'!L:L,"&lt;&gt;"), 0)</f>
        <v>0</v>
      </c>
      <c r="BG240" s="0" t="n">
        <f aca="false">IFERROR(SUMIFS('2014'!L:L,'2014'!F:F,A240,'2014'!C:C,B240,'2014'!D:D,"",'2014'!AA:AA,"JRO"), 0)</f>
        <v>0</v>
      </c>
      <c r="BH240" s="7" t="n">
        <f aca="false">IFERROR(BG240/BF240, 0)</f>
        <v>0</v>
      </c>
      <c r="BI240" s="0" t="n">
        <f aca="false">IFERROR(SUMIFS('2014'!$G:$G,'2014'!F:F,A240,'2014'!C:C,B240,'2014'!D:D,"",'2014'!AA:AA,"CRO",'2014'!L:L,"&lt;&gt;"), 0)</f>
        <v>0</v>
      </c>
      <c r="BJ240" s="0" t="n">
        <f aca="false">IFERROR(SUMIFS('2014'!L:L,'2014'!F:F,A240,'2014'!C:C,B240,'2014'!D:D,"",'2014'!AA:AA,"CRO"), 0)</f>
        <v>0</v>
      </c>
      <c r="BK240" s="0" t="n">
        <f aca="false">IFERROR(BJ240/BI240, 0)</f>
        <v>0</v>
      </c>
      <c r="BL240" s="0" t="n">
        <f aca="false">IFERROR(SUMIFS('2013'!$G:$G,'2013'!F:F,A240,'2013'!C:C,B240,'2013'!D:D,"",'2013'!AA:AA,"JRO",'2013'!L:L,"&lt;&gt;"), 0)</f>
        <v>0</v>
      </c>
      <c r="BM240" s="0" t="n">
        <f aca="false">IFERROR(SUMIFS('2013'!L:L,'2013'!F:F,A240,'2013'!C:C,B240,'2013'!D:D,"",'2013'!AA:AA,"JRO"), 0)</f>
        <v>0</v>
      </c>
      <c r="BN240" s="0" t="n">
        <f aca="false">IFERROR(BM240/BL240, 0)</f>
        <v>0</v>
      </c>
      <c r="BO240" s="0" t="n">
        <f aca="false">IFERROR(SUMIFS('2012'!$G:$G,'2012'!F:F,A240,'2012'!C:C,B240,'2012'!D:D,"",'2012'!AA:AA,"JRO",'2012'!L:L,"&lt;&gt;"), 0)</f>
        <v>0</v>
      </c>
      <c r="BP240" s="0" t="n">
        <f aca="false">IFERROR(SUMIFS('2012'!L:L,'2012'!F:F,A240,'2012'!C:C,B240,'2012'!D:D,"",'2012'!AA:AA,"JRO"), 0)</f>
        <v>0</v>
      </c>
      <c r="BQ240" s="0" t="n">
        <f aca="false">IFERROR(BP240/BO240, 0)</f>
        <v>0</v>
      </c>
      <c r="BR240" s="0" t="n">
        <f aca="false">IFERROR(SUMIFS('2011'!$G:$G,'2011'!F:F,A240,'2011'!C:C,B240,'2011'!D:D,"",'2011'!AA:AA,"JRO",'2011'!L:L,"&lt;&gt;"), 0)</f>
        <v>0</v>
      </c>
      <c r="BS240" s="0" t="n">
        <f aca="false">IFERROR(SUMIFS('2011'!L:L,'2011'!F:F,A240,'2011'!C:C,B240,'2011'!D:D,"",'2011'!AA:AA,"JRO"), 0)</f>
        <v>0</v>
      </c>
      <c r="BT240" s="7" t="n">
        <f aca="false">IFERROR(BS240/BR240, 0)</f>
        <v>0</v>
      </c>
      <c r="BU240" s="0" t="n">
        <f aca="false">IFERROR(SUMIFS('2010'!$G:$G,'2010'!F:F,A240,'2010'!C:C,B240,'2010'!D:D,"",'2010'!AA:AA,"JRO",'2010'!L:L,"&lt;&gt;"), 0)</f>
        <v>0</v>
      </c>
      <c r="BV240" s="0" t="n">
        <f aca="false">IFERROR(SUMIFS('2010'!L:L,'2010'!F:F,A240,'2010'!C:C,B240,'2010'!D:D,"",'2010'!AA:AA,"JRO"), 0)</f>
        <v>0</v>
      </c>
      <c r="BW240" s="7" t="n">
        <f aca="false">IFERROR(BV240/BU240, 0)</f>
        <v>0</v>
      </c>
      <c r="BX240" s="0" t="n">
        <f aca="false">IFERROR(SUMIFS('2009'!$G:$G,'2009'!F:F,A240,'2009'!C:C,B240,'2009'!D:D,"",'2009'!AA:AA,"JRO",'2009'!L:L,"&lt;&gt;"), 0)</f>
        <v>0</v>
      </c>
      <c r="BY240" s="0" t="n">
        <f aca="false">IFERROR(SUMIFS('2009'!L:L,'2009'!F:F,A240,'2009'!C:C,B240,'2009'!D:D,"",'2009'!AA:AA,"JRO"), 0)</f>
        <v>0</v>
      </c>
      <c r="BZ240" s="7" t="n">
        <f aca="false">IFERROR(BY240/BX240, 0)</f>
        <v>0</v>
      </c>
    </row>
    <row r="241" customFormat="false" ht="15" hidden="false" customHeight="false" outlineLevel="0" collapsed="false">
      <c r="A241" s="0" t="s">
        <v>102</v>
      </c>
      <c r="B241" s="13" t="s">
        <v>57</v>
      </c>
      <c r="C241" s="56" t="n">
        <f aca="false">IFERROR(AVERAGEIFS(I241:BZ241,I$2:BZ$2,"JRO escorts per deportee",I241:BZ241,"&lt;&gt;0"), 0)</f>
        <v>0</v>
      </c>
      <c r="D241" s="13" t="n">
        <f aca="false">IFERROR(AVERAGEIFS(I241:BZ241,I$2:BZ$2,"NRO escorts per deportee",I241:BZ241,"&lt;&gt;0"), 0)</f>
        <v>0</v>
      </c>
      <c r="E241" s="13" t="n">
        <f aca="false">IFERROR(AVERAGEIFS(I241:BZ241,I$2:BZ$2,"CRO escorts per deportee",I241:BZ241,"&lt;&gt;0"), 0)</f>
        <v>0</v>
      </c>
      <c r="G241" s="0" t="n">
        <f aca="false">SUM(J241,M241,P241)</f>
        <v>0</v>
      </c>
      <c r="H241" s="0" t="n">
        <f aca="false">SUM(K241,N241,Q241)</f>
        <v>0</v>
      </c>
      <c r="I241" s="7" t="n">
        <f aca="false">IFERROR(H241/G241, 0)</f>
        <v>0</v>
      </c>
      <c r="J241" s="0" t="n">
        <f aca="false">IFERROR(SUMIFS('2018'!$H:$H,'2018'!$C:$C,B241,'2018'!$F:$F,A241,'2018'!AA:AA,"JRO",'2018'!P:P,"&lt;&gt;")+SUMIFS('2018'!$I:$I,'2018'!$D:$D,B241,'2018'!$F:$F,A241,'2018'!AA:AA,"JRO",'2018'!Q:Q,"&lt;&gt;")+SUMIFS('2018'!$J:$J,'2018'!$E:$E,B241,'2018'!$F:$F,A241,'2018'!AA:AA,"JRO",'2018'!R:R,"&lt;&gt;"), 0)</f>
        <v>0</v>
      </c>
      <c r="K241" s="0" t="n">
        <f aca="false">IFERROR(SUMIFS('2018'!M:M,'2018'!AA:AA,"JRO",'2018'!F:F,A241,'2018'!C:C,B241)+SUMIFS('2018'!P:P,'2018'!AA:AA,"JRO",'2018'!F:F,A241,'2018'!C:C,B241)+SUMIFS('2018'!N:N,'2018'!AA:AA,"JRO",'2018'!F:F,A241,'2018'!D:D,B241)+SUMIFS('2018'!N:N,'2018'!AA:AA,"JRO",'2018'!F:F,A241,'2018'!D:D,B241)+SUMIFS('2018'!O:O,'2018'!AA:AA,"JRO",'2018'!F:F,A241,'2018'!E:E,B241)+SUMIFS('2018'!R:R,'2018'!AA:AA,"JRO",'2018'!F:F,A241,'2018'!E:E,B241), 0)</f>
        <v>0</v>
      </c>
      <c r="L241" s="7" t="n">
        <f aca="false">IFERROR(K241/J241, 0)</f>
        <v>0</v>
      </c>
      <c r="M241" s="0" t="n">
        <f aca="false">IFERROR(SUMIFS('2018'!$H:$H,'2018'!$C:$C,B241,'2018'!$F:$F,A241,'2018'!AA:AA,"NRO",'2018'!P:P,"&lt;&gt;")+SUMIFS('2018'!$I:$I,'2018'!$D:$D,B241,'2018'!$F:$F,A241,'2018'!AA:AA,"NRO",'2018'!Q:Q,"&lt;&gt;")+SUMIFS('2018'!$J:$J,'2018'!$E:$E,B241,'2018'!$F:$F,A241,'2018'!AA:AA,"NRO",'2018'!R:R,"&lt;&gt;"), 0)</f>
        <v>0</v>
      </c>
      <c r="N241" s="0" t="n">
        <f aca="false">IFERROR(SUMIFS('2018'!M:M,'2018'!AA:AA,"NRO",'2018'!F:F,A241,'2018'!C:C,B241)+SUMIFS('2018'!P:P,'2018'!AA:AA,"NRO",'2018'!F:F,A241,'2018'!C:C,B241)+SUMIFS('2018'!N:N,'2018'!AA:AA,"NRO",'2018'!F:F,A241,'2018'!D:D,B241)+SUMIFS('2018'!N:N,'2018'!AA:AA,"NRO",'2018'!F:F,A241,'2018'!D:D,B241)+SUMIFS('2018'!O:O,'2018'!AA:AA,"NRO",'2018'!F:F,A241,'2018'!E:E,B241)+SUMIFS('2018'!R:R,'2018'!AA:AA,"NRO",'2018'!F:F,A241,'2018'!E:E,B241), 0)</f>
        <v>0</v>
      </c>
      <c r="O241" s="7" t="n">
        <f aca="false">IFERROR(N241/M241, 0)</f>
        <v>0</v>
      </c>
      <c r="P241" s="0" t="n">
        <f aca="false">IFERROR(SUMIFS('2018'!$H:$H,'2018'!$C:$C,B241,'2018'!$F:$F,A241,'2018'!AA:AA,"CRO")+SUMIFS('2018'!$I:$I,'2018'!$D:$D,B241,'2018'!$F:$F,A241,'2018'!AA:AA,"CRO")+SUMIFS('2018'!$J:$J,'2018'!$E:$E,B241,'2018'!$F:$F,A241,'2018'!AA:AA,"CRO"), 0)</f>
        <v>0</v>
      </c>
      <c r="Q241" s="0" t="n">
        <f aca="false">IFERROR(SUMIFS('2018'!M:M,'2018'!AA:AA,"CRO",'2018'!F:F,A241,'2018'!C:C,B241)+SUMIFS('2018'!P:P,'2018'!AA:AA,"CRO",'2018'!F:F,A241,'2018'!C:C,B241)+SUMIFS('2018'!N:N,'2018'!AA:AA,"CRO",'2018'!F:F,A241,'2018'!D:D,B241)+SUMIFS('2018'!N:N,'2018'!AA:AA,"CRO",'2018'!F:F,A241,'2018'!D:D,B241)+SUMIFS('2018'!O:O,'2018'!AA:AA,"CRO",'2018'!F:F,A241,'2018'!E:E,B241)+SUMIFS('2018'!R:R,'2018'!AA:AA,"CRO",'2018'!F:F,A241,'2018'!E:E,B241), 0)</f>
        <v>0</v>
      </c>
      <c r="R241" s="7" t="n">
        <f aca="false">IFERROR(Q241/P241, 0)</f>
        <v>0</v>
      </c>
      <c r="S241" s="7" t="n">
        <f aca="false">SUM(V241,Y241,AB241)</f>
        <v>0</v>
      </c>
      <c r="T241" s="7" t="n">
        <f aca="false">SUM(W241,Z241,AC241)</f>
        <v>0</v>
      </c>
      <c r="U241" s="7" t="n">
        <f aca="false">IFERROR(T241/S241, 0)</f>
        <v>0</v>
      </c>
      <c r="V241" s="0" t="n">
        <f aca="false">SUMIFS('2017'!$H:$H,'2017'!$C:$C,B241,'2017'!$F:$F,A241,'2017'!AA:AA,"JRO",'2017'!P:P,"&lt;&gt;")+SUMIFS('2017'!$I:$I,'2017'!$D:$D,B241,'2017'!$F:$F,A241,'2017'!AA:AA,"JRO",'2017'!Q:Q,"&lt;&gt;")+SUMIFS('2017'!$J:$J,'2017'!$E:$E,B241,'2017'!$F:$F,A241,'2017'!AA:AA,"JRO",'2017'!R:R,"&lt;&gt;")</f>
        <v>0</v>
      </c>
      <c r="W241" s="0" t="n">
        <f aca="false">IFERROR(SUMIFS('2017'!M:M,'2017'!AA:AA,"JRO",'2017'!F:F,A241,'2017'!C:C,B241)+SUMIFS('2017'!P:P,'2017'!AA:AA,"JRO",'2017'!F:F,A241,'2017'!C:C,B241)+SUMIFS('2017'!N:N,'2017'!AA:AA,"JRO",'2017'!F:F,A241,'2017'!D:D,B241)+SUMIFS('2017'!N:N,'2017'!AA:AA,"JRO",'2017'!F:F,A241,'2017'!D:D,B241)+SUMIFS('2017'!O:O,'2017'!AA:AA,"JRO",'2017'!F:F,A241,'2017'!E:E,B241)+SUMIFS('2017'!R:R,'2017'!AA:AA,"JRO",'2017'!F:F,A241,'2017'!E:E,B241), 0)</f>
        <v>0</v>
      </c>
      <c r="X241" s="7" t="n">
        <f aca="false">IFERROR(W241/V241, 0)</f>
        <v>0</v>
      </c>
      <c r="Y241" s="0" t="n">
        <f aca="false">IFERROR(SUMIFS('2017'!$H:$H,'2017'!$C:$C,B241,'2017'!$F:$F,A241,'2017'!AA:AA,"NRO",'2017'!P:P,"&lt;&gt;")+SUMIFS('2017'!$I:$I,'2017'!$D:$D,B241,'2017'!$F:$F,A241,'2017'!AA:AA,"NRO",'2017'!Q:Q,"&lt;&gt;")+SUMIFS('2017'!$J:$J,'2017'!$E:$E,B241,'2017'!$F:$F,A241,'2017'!AA:AA,"NRO",'2017'!R:R,"&lt;&gt;"), 0)</f>
        <v>0</v>
      </c>
      <c r="Z241" s="0" t="n">
        <f aca="false">IFERROR(SUMIFS('2017'!M:M,'2017'!AA:AA,"NRO",'2017'!F:F,A241,'2017'!C:C,B241)+SUMIFS('2017'!P:P,'2017'!AA:AA,"NRO",'2017'!F:F,A241,'2017'!C:C,B241)+SUMIFS('2017'!N:N,'2017'!AA:AA,"NRO",'2017'!F:F,A241,'2017'!D:D,B241)+SUMIFS('2017'!N:N,'2017'!AA:AA,"NRO",'2017'!F:F,A241,'2017'!D:D,B241)+SUMIFS('2017'!O:O,'2017'!AA:AA,"NRO",'2017'!F:F,A241,'2017'!E:E,B241)+SUMIFS('2017'!R:R,'2017'!AA:AA,"NRO",'2017'!F:F,A241,'2017'!E:E,B241), 0)</f>
        <v>0</v>
      </c>
      <c r="AA241" s="7" t="n">
        <f aca="false">IFERROR(Z241/Y241, 0)</f>
        <v>0</v>
      </c>
      <c r="AB241" s="0" t="n">
        <f aca="false">IFERROR(SUMIFS('2017'!$H:$H,'2017'!$C:$C,B241,'2017'!$F:$F,A241,'2017'!AA:AA,"CRO",'2017'!P:P,"&lt;&gt;")+SUMIFS('2017'!$I:$I,'2017'!$D:$D,B241,'2017'!$F:$F,A241,'2017'!AA:AA,"CRO",'2017'!Q:Q,"&lt;&gt;")+SUMIFS('2017'!$J:$J,'2017'!$E:$E,B241,'2017'!$F:$F,A241,'2017'!AA:AA,"CRO",'2017'!R:R,"&lt;&gt;"), 0)</f>
        <v>0</v>
      </c>
      <c r="AC241" s="0" t="n">
        <f aca="false">IFERROR(SUMIFS('2017'!M:M,'2017'!AA:AA,"CRO",'2017'!F:F,A241,'2017'!C:C,B241)+SUMIFS('2017'!P:P,'2017'!AA:AA,"CRO",'2017'!F:F,A241,'2017'!C:C,B241)+SUMIFS('2017'!N:N,'2017'!AA:AA,"CRO",'2017'!F:F,A241,'2017'!D:D,B241)+SUMIFS('2017'!N:N,'2017'!AA:AA,"CRO",'2017'!F:F,A241,'2017'!D:D,B241)+SUMIFS('2017'!O:O,'2017'!AA:AA,"CRO",'2017'!F:F,A241,'2017'!E:E,B241)+SUMIFS('2017'!R:R,'2017'!AA:AA,"CRO",'2017'!F:F,A241,'2017'!E:E,B241), 0)</f>
        <v>0</v>
      </c>
      <c r="AD241" s="0" t="n">
        <f aca="false">IFERROR(AC241/AB241, 0)</f>
        <v>0</v>
      </c>
      <c r="AE241" s="0" t="n">
        <f aca="false">SUM(AH241,AK241,AN241)</f>
        <v>0</v>
      </c>
      <c r="AF241" s="0" t="n">
        <f aca="false">SUM(AI241,AL241,AO241)</f>
        <v>0</v>
      </c>
      <c r="AG241" s="7" t="n">
        <f aca="false">IFERROR(AF241/AE241, 0)</f>
        <v>0</v>
      </c>
      <c r="AH241" s="0" t="n">
        <f aca="false">IFERROR(SUMIFS('2016'!$G:$G,'2016'!F:F,A241,'2016'!C:C,B241,'2016'!D:D,"",'2016'!AA:AA,"JRO",'2016'!L:L,"&lt;&gt;"), 0)</f>
        <v>0</v>
      </c>
      <c r="AI241" s="0" t="n">
        <f aca="false">IFERROR(SUMIFS('2016'!L:L,'2016'!F:F,A241,'2016'!C:C,B241,'2016'!D:D,"",'2016'!AA:AA,"JRO"), 0)</f>
        <v>0</v>
      </c>
      <c r="AJ241" s="7" t="n">
        <f aca="false">IFERROR(AI241/AH241, 0)</f>
        <v>0</v>
      </c>
      <c r="AK241" s="0" t="n">
        <f aca="false">IFERROR(SUMIFS('2016'!$G:$G,'2016'!F:F,A241,'2016'!C:C,B241,'2016'!D:D,"",'2016'!AA:AA,"NRO",'2016'!L:L,"&lt;&gt;"), 0)</f>
        <v>0</v>
      </c>
      <c r="AL241" s="0" t="n">
        <f aca="false">IFERROR(SUMIFS('2016'!L:L,'2016'!F:F,A241,'2016'!C:C,B241,'2016'!D:D,"",'2016'!AA:AA,"NRO"), 0)</f>
        <v>0</v>
      </c>
      <c r="AM241" s="0" t="n">
        <f aca="false">IFERROR(AL241/AK241, 0)</f>
        <v>0</v>
      </c>
      <c r="AN241" s="0" t="n">
        <f aca="false">IFERROR(SUMIFS('2016'!$G:$G,'2016'!F:F,A241,'2016'!C:C,B241,'2016'!D:D,"",'2016'!AA:AA,"CRO",'2016'!L:L,"&lt;&gt;"), 0)</f>
        <v>0</v>
      </c>
      <c r="AO241" s="0" t="n">
        <f aca="false">IFERROR(SUMIFS('2016'!L:L,'2016'!F:F,A241,'2016'!C:C,B241,'2016'!D:D,"",'2016'!AA:AA,"CRO"), 0)</f>
        <v>0</v>
      </c>
      <c r="AP241" s="0" t="n">
        <f aca="false">IFERROR(AO241/AN241, 0)</f>
        <v>0</v>
      </c>
      <c r="AQ241" s="0" t="n">
        <f aca="false">SUM(AT241,AW241,AZ241)</f>
        <v>0</v>
      </c>
      <c r="AR241" s="0" t="n">
        <f aca="false">SUM(AU241,AX241,BA241)</f>
        <v>0</v>
      </c>
      <c r="AS241" s="7" t="n">
        <f aca="false">IFERROR(AR241/AQ241, 0)</f>
        <v>0</v>
      </c>
      <c r="AT241" s="0" t="n">
        <f aca="false">IFERROR(SUMIFS('2015'!$G:$G,'2015'!F:F,A241,'2015'!C:C,B241,'2015'!D:D,"",'2015'!AA:AA,"JRO",'2015'!L:L,"&lt;&gt;"), 0)</f>
        <v>0</v>
      </c>
      <c r="AU241" s="0" t="n">
        <f aca="false">IFERROR(SUMIFS('2015'!L:L,'2015'!F:F,A241,'2015'!C:C,B241,'2015'!D:D,"",'2015'!AA:AA,"JRO"), 0)</f>
        <v>0</v>
      </c>
      <c r="AV241" s="0" t="n">
        <f aca="false">IFERROR(AU241/AT241, 0)</f>
        <v>0</v>
      </c>
      <c r="AW241" s="0" t="n">
        <f aca="false">IFERROR(SUMIFS('2015'!$G:$G,'2015'!F:F,A241,'2015'!C:C,B241,'2015'!D:D,"",'2015'!AA:AA,"NRO",'2015'!L:L,"&lt;&gt;"), 0)</f>
        <v>0</v>
      </c>
      <c r="AX241" s="0" t="n">
        <f aca="false">IFERROR(SUMIFS('2015'!L:L,'2015'!F:F,A241,'2015'!C:C,B241,'2015'!D:D,"",'2015'!AA:AA,"NRO"), 0)</f>
        <v>0</v>
      </c>
      <c r="AY241" s="0" t="n">
        <f aca="false">IFERROR(AX241/AW241, 0)</f>
        <v>0</v>
      </c>
      <c r="AZ241" s="0" t="n">
        <f aca="false">IFERROR(SUMIFS('2015'!$G:$G,'2015'!F:F,A241,'2015'!C:C,B241,'2015'!D:D,"",'2015'!AA:AA,"CRO",'2015'!L:L,"&lt;&gt;"), 0)</f>
        <v>0</v>
      </c>
      <c r="BA241" s="0" t="n">
        <f aca="false">IFERROR(SUMIFS('2015'!L:L,'2015'!F:F,A241,'2015'!C:C,B241,'2015'!D:D,"",'2015'!AA:AA,"CRO"), 0)</f>
        <v>0</v>
      </c>
      <c r="BB241" s="0" t="n">
        <f aca="false">IFERROR(BA241/AZ241, 0)</f>
        <v>0</v>
      </c>
      <c r="BC241" s="0" t="n">
        <f aca="false">SUM(BF241,BI241)</f>
        <v>0</v>
      </c>
      <c r="BD241" s="0" t="n">
        <f aca="false">SUM(BG241,BJ241)</f>
        <v>0</v>
      </c>
      <c r="BE241" s="7" t="n">
        <f aca="false">IFERROR(BD241/BC241, 0)</f>
        <v>0</v>
      </c>
      <c r="BF241" s="0" t="n">
        <f aca="false">IFERROR(SUMIFS('2014'!$G:$G,'2014'!F:F,A241,'2014'!C:C,B241,'2014'!D:D,"",'2014'!AA:AA,"JRO",'2014'!L:L,"&lt;&gt;"), 0)</f>
        <v>0</v>
      </c>
      <c r="BG241" s="0" t="n">
        <f aca="false">IFERROR(SUMIFS('2014'!L:L,'2014'!F:F,A241,'2014'!C:C,B241,'2014'!D:D,"",'2014'!AA:AA,"JRO"), 0)</f>
        <v>0</v>
      </c>
      <c r="BH241" s="7" t="n">
        <f aca="false">IFERROR(BG241/BF241, 0)</f>
        <v>0</v>
      </c>
      <c r="BI241" s="0" t="n">
        <f aca="false">IFERROR(SUMIFS('2014'!$G:$G,'2014'!F:F,A241,'2014'!C:C,B241,'2014'!D:D,"",'2014'!AA:AA,"CRO",'2014'!L:L,"&lt;&gt;"), 0)</f>
        <v>0</v>
      </c>
      <c r="BJ241" s="0" t="n">
        <f aca="false">IFERROR(SUMIFS('2014'!L:L,'2014'!F:F,A241,'2014'!C:C,B241,'2014'!D:D,"",'2014'!AA:AA,"CRO"), 0)</f>
        <v>0</v>
      </c>
      <c r="BK241" s="0" t="n">
        <f aca="false">IFERROR(BJ241/BI241, 0)</f>
        <v>0</v>
      </c>
      <c r="BL241" s="0" t="n">
        <f aca="false">IFERROR(SUMIFS('2013'!$G:$G,'2013'!F:F,A241,'2013'!C:C,B241,'2013'!D:D,"",'2013'!AA:AA,"JRO",'2013'!L:L,"&lt;&gt;"), 0)</f>
        <v>0</v>
      </c>
      <c r="BM241" s="0" t="n">
        <f aca="false">IFERROR(SUMIFS('2013'!L:L,'2013'!F:F,A241,'2013'!C:C,B241,'2013'!D:D,"",'2013'!AA:AA,"JRO"), 0)</f>
        <v>0</v>
      </c>
      <c r="BN241" s="0" t="n">
        <f aca="false">IFERROR(BM241/BL241, 0)</f>
        <v>0</v>
      </c>
      <c r="BO241" s="0" t="n">
        <f aca="false">IFERROR(SUMIFS('2012'!$G:$G,'2012'!F:F,A241,'2012'!C:C,B241,'2012'!D:D,"",'2012'!AA:AA,"JRO",'2012'!L:L,"&lt;&gt;"), 0)</f>
        <v>0</v>
      </c>
      <c r="BP241" s="0" t="n">
        <f aca="false">IFERROR(SUMIFS('2012'!L:L,'2012'!F:F,A241,'2012'!C:C,B241,'2012'!D:D,"",'2012'!AA:AA,"JRO"), 0)</f>
        <v>0</v>
      </c>
      <c r="BQ241" s="0" t="n">
        <f aca="false">IFERROR(BP241/BO241, 0)</f>
        <v>0</v>
      </c>
      <c r="BR241" s="0" t="n">
        <f aca="false">IFERROR(SUMIFS('2011'!$G:$G,'2011'!F:F,A241,'2011'!C:C,B241,'2011'!D:D,"",'2011'!AA:AA,"JRO",'2011'!L:L,"&lt;&gt;"), 0)</f>
        <v>0</v>
      </c>
      <c r="BS241" s="0" t="n">
        <f aca="false">IFERROR(SUMIFS('2011'!L:L,'2011'!F:F,A241,'2011'!C:C,B241,'2011'!D:D,"",'2011'!AA:AA,"JRO"), 0)</f>
        <v>0</v>
      </c>
      <c r="BT241" s="7" t="n">
        <f aca="false">IFERROR(BS241/BR241, 0)</f>
        <v>0</v>
      </c>
      <c r="BU241" s="0" t="n">
        <f aca="false">IFERROR(SUMIFS('2010'!$G:$G,'2010'!F:F,A241,'2010'!C:C,B241,'2010'!D:D,"",'2010'!AA:AA,"JRO",'2010'!L:L,"&lt;&gt;"), 0)</f>
        <v>0</v>
      </c>
      <c r="BV241" s="0" t="n">
        <f aca="false">IFERROR(SUMIFS('2010'!L:L,'2010'!F:F,A241,'2010'!C:C,B241,'2010'!D:D,"",'2010'!AA:AA,"JRO"), 0)</f>
        <v>0</v>
      </c>
      <c r="BW241" s="7" t="n">
        <f aca="false">IFERROR(BV241/BU241, 0)</f>
        <v>0</v>
      </c>
      <c r="BX241" s="0" t="n">
        <f aca="false">IFERROR(SUMIFS('2009'!$G:$G,'2009'!F:F,A241,'2009'!C:C,B241,'2009'!D:D,"",'2009'!AA:AA,"JRO",'2009'!L:L,"&lt;&gt;"), 0)</f>
        <v>0</v>
      </c>
      <c r="BY241" s="0" t="n">
        <f aca="false">IFERROR(SUMIFS('2009'!L:L,'2009'!F:F,A241,'2009'!C:C,B241,'2009'!D:D,"",'2009'!AA:AA,"JRO"), 0)</f>
        <v>0</v>
      </c>
      <c r="BZ241" s="7" t="n">
        <f aca="false">IFERROR(BY241/BX241, 0)</f>
        <v>0</v>
      </c>
    </row>
    <row r="242" customFormat="false" ht="15" hidden="false" customHeight="false" outlineLevel="0" collapsed="false">
      <c r="A242" s="0" t="s">
        <v>102</v>
      </c>
      <c r="B242" s="17" t="s">
        <v>68</v>
      </c>
      <c r="C242" s="56" t="n">
        <f aca="false">IFERROR(AVERAGEIFS(I242:BZ242,I$2:BZ$2,"JRO escorts per deportee",I242:BZ242,"&lt;&gt;0"), 0)</f>
        <v>0</v>
      </c>
      <c r="D242" s="13" t="n">
        <f aca="false">IFERROR(AVERAGEIFS(I242:BZ242,I$2:BZ$2,"NRO escorts per deportee",I242:BZ242,"&lt;&gt;0"), 0)</f>
        <v>0</v>
      </c>
      <c r="E242" s="13" t="n">
        <f aca="false">IFERROR(AVERAGEIFS(I242:BZ242,I$2:BZ$2,"CRO escorts per deportee",I242:BZ242,"&lt;&gt;0"), 0)</f>
        <v>0</v>
      </c>
      <c r="G242" s="0" t="n">
        <f aca="false">SUM(J242,M242,P242)</f>
        <v>0</v>
      </c>
      <c r="H242" s="0" t="n">
        <f aca="false">SUM(K242,N242,Q242)</f>
        <v>0</v>
      </c>
      <c r="I242" s="7" t="n">
        <f aca="false">IFERROR(H242/G242, 0)</f>
        <v>0</v>
      </c>
      <c r="J242" s="0" t="n">
        <f aca="false">IFERROR(SUMIFS('2018'!$H:$H,'2018'!$C:$C,B242,'2018'!$F:$F,A242,'2018'!AA:AA,"JRO",'2018'!P:P,"&lt;&gt;")+SUMIFS('2018'!$I:$I,'2018'!$D:$D,B242,'2018'!$F:$F,A242,'2018'!AA:AA,"JRO",'2018'!Q:Q,"&lt;&gt;")+SUMIFS('2018'!$J:$J,'2018'!$E:$E,B242,'2018'!$F:$F,A242,'2018'!AA:AA,"JRO",'2018'!R:R,"&lt;&gt;"), 0)</f>
        <v>0</v>
      </c>
      <c r="K242" s="0" t="n">
        <f aca="false">IFERROR(SUMIFS('2018'!M:M,'2018'!AA:AA,"JRO",'2018'!F:F,A242,'2018'!C:C,B242)+SUMIFS('2018'!P:P,'2018'!AA:AA,"JRO",'2018'!F:F,A242,'2018'!C:C,B242)+SUMIFS('2018'!N:N,'2018'!AA:AA,"JRO",'2018'!F:F,A242,'2018'!D:D,B242)+SUMIFS('2018'!N:N,'2018'!AA:AA,"JRO",'2018'!F:F,A242,'2018'!D:D,B242)+SUMIFS('2018'!O:O,'2018'!AA:AA,"JRO",'2018'!F:F,A242,'2018'!E:E,B242)+SUMIFS('2018'!R:R,'2018'!AA:AA,"JRO",'2018'!F:F,A242,'2018'!E:E,B242), 0)</f>
        <v>0</v>
      </c>
      <c r="L242" s="7" t="n">
        <f aca="false">IFERROR(K242/J242, 0)</f>
        <v>0</v>
      </c>
      <c r="M242" s="0" t="n">
        <f aca="false">IFERROR(SUMIFS('2018'!$H:$H,'2018'!$C:$C,B242,'2018'!$F:$F,A242,'2018'!AA:AA,"NRO",'2018'!P:P,"&lt;&gt;")+SUMIFS('2018'!$I:$I,'2018'!$D:$D,B242,'2018'!$F:$F,A242,'2018'!AA:AA,"NRO",'2018'!Q:Q,"&lt;&gt;")+SUMIFS('2018'!$J:$J,'2018'!$E:$E,B242,'2018'!$F:$F,A242,'2018'!AA:AA,"NRO",'2018'!R:R,"&lt;&gt;"), 0)</f>
        <v>0</v>
      </c>
      <c r="N242" s="0" t="n">
        <f aca="false">IFERROR(SUMIFS('2018'!M:M,'2018'!AA:AA,"NRO",'2018'!F:F,A242,'2018'!C:C,B242)+SUMIFS('2018'!P:P,'2018'!AA:AA,"NRO",'2018'!F:F,A242,'2018'!C:C,B242)+SUMIFS('2018'!N:N,'2018'!AA:AA,"NRO",'2018'!F:F,A242,'2018'!D:D,B242)+SUMIFS('2018'!N:N,'2018'!AA:AA,"NRO",'2018'!F:F,A242,'2018'!D:D,B242)+SUMIFS('2018'!O:O,'2018'!AA:AA,"NRO",'2018'!F:F,A242,'2018'!E:E,B242)+SUMIFS('2018'!R:R,'2018'!AA:AA,"NRO",'2018'!F:F,A242,'2018'!E:E,B242), 0)</f>
        <v>0</v>
      </c>
      <c r="O242" s="7" t="n">
        <f aca="false">IFERROR(N242/M242, 0)</f>
        <v>0</v>
      </c>
      <c r="P242" s="0" t="n">
        <f aca="false">IFERROR(SUMIFS('2018'!$H:$H,'2018'!$C:$C,B242,'2018'!$F:$F,A242,'2018'!AA:AA,"CRO")+SUMIFS('2018'!$I:$I,'2018'!$D:$D,B242,'2018'!$F:$F,A242,'2018'!AA:AA,"CRO")+SUMIFS('2018'!$J:$J,'2018'!$E:$E,B242,'2018'!$F:$F,A242,'2018'!AA:AA,"CRO"), 0)</f>
        <v>0</v>
      </c>
      <c r="Q242" s="0" t="n">
        <f aca="false">IFERROR(SUMIFS('2018'!M:M,'2018'!AA:AA,"CRO",'2018'!F:F,A242,'2018'!C:C,B242)+SUMIFS('2018'!P:P,'2018'!AA:AA,"CRO",'2018'!F:F,A242,'2018'!C:C,B242)+SUMIFS('2018'!N:N,'2018'!AA:AA,"CRO",'2018'!F:F,A242,'2018'!D:D,B242)+SUMIFS('2018'!N:N,'2018'!AA:AA,"CRO",'2018'!F:F,A242,'2018'!D:D,B242)+SUMIFS('2018'!O:O,'2018'!AA:AA,"CRO",'2018'!F:F,A242,'2018'!E:E,B242)+SUMIFS('2018'!R:R,'2018'!AA:AA,"CRO",'2018'!F:F,A242,'2018'!E:E,B242), 0)</f>
        <v>0</v>
      </c>
      <c r="R242" s="7" t="n">
        <f aca="false">IFERROR(Q242/P242, 0)</f>
        <v>0</v>
      </c>
      <c r="S242" s="7" t="n">
        <f aca="false">SUM(V242,Y242,AB242)</f>
        <v>0</v>
      </c>
      <c r="T242" s="7" t="n">
        <f aca="false">SUM(W242,Z242,AC242)</f>
        <v>0</v>
      </c>
      <c r="U242" s="7" t="n">
        <f aca="false">IFERROR(T242/S242, 0)</f>
        <v>0</v>
      </c>
      <c r="V242" s="0" t="n">
        <f aca="false">SUMIFS('2017'!$H:$H,'2017'!$C:$C,B242,'2017'!$F:$F,A242,'2017'!AA:AA,"JRO",'2017'!P:P,"&lt;&gt;")+SUMIFS('2017'!$I:$I,'2017'!$D:$D,B242,'2017'!$F:$F,A242,'2017'!AA:AA,"JRO",'2017'!Q:Q,"&lt;&gt;")+SUMIFS('2017'!$J:$J,'2017'!$E:$E,B242,'2017'!$F:$F,A242,'2017'!AA:AA,"JRO",'2017'!R:R,"&lt;&gt;")</f>
        <v>0</v>
      </c>
      <c r="W242" s="0" t="n">
        <f aca="false">IFERROR(SUMIFS('2017'!M:M,'2017'!AA:AA,"JRO",'2017'!F:F,A242,'2017'!C:C,B242)+SUMIFS('2017'!P:P,'2017'!AA:AA,"JRO",'2017'!F:F,A242,'2017'!C:C,B242)+SUMIFS('2017'!N:N,'2017'!AA:AA,"JRO",'2017'!F:F,A242,'2017'!D:D,B242)+SUMIFS('2017'!N:N,'2017'!AA:AA,"JRO",'2017'!F:F,A242,'2017'!D:D,B242)+SUMIFS('2017'!O:O,'2017'!AA:AA,"JRO",'2017'!F:F,A242,'2017'!E:E,B242)+SUMIFS('2017'!R:R,'2017'!AA:AA,"JRO",'2017'!F:F,A242,'2017'!E:E,B242), 0)</f>
        <v>0</v>
      </c>
      <c r="X242" s="7" t="n">
        <f aca="false">IFERROR(W242/V242, 0)</f>
        <v>0</v>
      </c>
      <c r="Y242" s="0" t="n">
        <f aca="false">IFERROR(SUMIFS('2017'!$H:$H,'2017'!$C:$C,B242,'2017'!$F:$F,A242,'2017'!AA:AA,"NRO",'2017'!P:P,"&lt;&gt;")+SUMIFS('2017'!$I:$I,'2017'!$D:$D,B242,'2017'!$F:$F,A242,'2017'!AA:AA,"NRO",'2017'!Q:Q,"&lt;&gt;")+SUMIFS('2017'!$J:$J,'2017'!$E:$E,B242,'2017'!$F:$F,A242,'2017'!AA:AA,"NRO",'2017'!R:R,"&lt;&gt;"), 0)</f>
        <v>0</v>
      </c>
      <c r="Z242" s="0" t="n">
        <f aca="false">IFERROR(SUMIFS('2017'!M:M,'2017'!AA:AA,"NRO",'2017'!F:F,A242,'2017'!C:C,B242)+SUMIFS('2017'!P:P,'2017'!AA:AA,"NRO",'2017'!F:F,A242,'2017'!C:C,B242)+SUMIFS('2017'!N:N,'2017'!AA:AA,"NRO",'2017'!F:F,A242,'2017'!D:D,B242)+SUMIFS('2017'!N:N,'2017'!AA:AA,"NRO",'2017'!F:F,A242,'2017'!D:D,B242)+SUMIFS('2017'!O:O,'2017'!AA:AA,"NRO",'2017'!F:F,A242,'2017'!E:E,B242)+SUMIFS('2017'!R:R,'2017'!AA:AA,"NRO",'2017'!F:F,A242,'2017'!E:E,B242), 0)</f>
        <v>0</v>
      </c>
      <c r="AA242" s="7" t="n">
        <f aca="false">IFERROR(Z242/Y242, 0)</f>
        <v>0</v>
      </c>
      <c r="AB242" s="0" t="n">
        <f aca="false">IFERROR(SUMIFS('2017'!$H:$H,'2017'!$C:$C,B242,'2017'!$F:$F,A242,'2017'!AA:AA,"CRO",'2017'!P:P,"&lt;&gt;")+SUMIFS('2017'!$I:$I,'2017'!$D:$D,B242,'2017'!$F:$F,A242,'2017'!AA:AA,"CRO",'2017'!Q:Q,"&lt;&gt;")+SUMIFS('2017'!$J:$J,'2017'!$E:$E,B242,'2017'!$F:$F,A242,'2017'!AA:AA,"CRO",'2017'!R:R,"&lt;&gt;"), 0)</f>
        <v>0</v>
      </c>
      <c r="AC242" s="0" t="n">
        <f aca="false">IFERROR(SUMIFS('2017'!M:M,'2017'!AA:AA,"CRO",'2017'!F:F,A242,'2017'!C:C,B242)+SUMIFS('2017'!P:P,'2017'!AA:AA,"CRO",'2017'!F:F,A242,'2017'!C:C,B242)+SUMIFS('2017'!N:N,'2017'!AA:AA,"CRO",'2017'!F:F,A242,'2017'!D:D,B242)+SUMIFS('2017'!N:N,'2017'!AA:AA,"CRO",'2017'!F:F,A242,'2017'!D:D,B242)+SUMIFS('2017'!O:O,'2017'!AA:AA,"CRO",'2017'!F:F,A242,'2017'!E:E,B242)+SUMIFS('2017'!R:R,'2017'!AA:AA,"CRO",'2017'!F:F,A242,'2017'!E:E,B242), 0)</f>
        <v>0</v>
      </c>
      <c r="AD242" s="0" t="n">
        <f aca="false">IFERROR(AC242/AB242, 0)</f>
        <v>0</v>
      </c>
      <c r="AE242" s="0" t="n">
        <f aca="false">SUM(AH242,AK242,AN242)</f>
        <v>0</v>
      </c>
      <c r="AF242" s="0" t="n">
        <f aca="false">SUM(AI242,AL242,AO242)</f>
        <v>0</v>
      </c>
      <c r="AG242" s="7" t="n">
        <f aca="false">IFERROR(AF242/AE242, 0)</f>
        <v>0</v>
      </c>
      <c r="AH242" s="0" t="n">
        <f aca="false">IFERROR(SUMIFS('2016'!$G:$G,'2016'!F:F,A242,'2016'!C:C,B242,'2016'!D:D,"",'2016'!AA:AA,"JRO",'2016'!L:L,"&lt;&gt;"), 0)</f>
        <v>0</v>
      </c>
      <c r="AI242" s="0" t="n">
        <f aca="false">IFERROR(SUMIFS('2016'!L:L,'2016'!F:F,A242,'2016'!C:C,B242,'2016'!D:D,"",'2016'!AA:AA,"JRO"), 0)</f>
        <v>0</v>
      </c>
      <c r="AJ242" s="7" t="n">
        <f aca="false">IFERROR(AI242/AH242, 0)</f>
        <v>0</v>
      </c>
      <c r="AK242" s="0" t="n">
        <f aca="false">IFERROR(SUMIFS('2016'!$G:$G,'2016'!F:F,A242,'2016'!C:C,B242,'2016'!D:D,"",'2016'!AA:AA,"NRO",'2016'!L:L,"&lt;&gt;"), 0)</f>
        <v>0</v>
      </c>
      <c r="AL242" s="0" t="n">
        <f aca="false">IFERROR(SUMIFS('2016'!L:L,'2016'!F:F,A242,'2016'!C:C,B242,'2016'!D:D,"",'2016'!AA:AA,"NRO"), 0)</f>
        <v>0</v>
      </c>
      <c r="AM242" s="0" t="n">
        <f aca="false">IFERROR(AL242/AK242, 0)</f>
        <v>0</v>
      </c>
      <c r="AN242" s="0" t="n">
        <f aca="false">IFERROR(SUMIFS('2016'!$G:$G,'2016'!F:F,A242,'2016'!C:C,B242,'2016'!D:D,"",'2016'!AA:AA,"CRO",'2016'!L:L,"&lt;&gt;"), 0)</f>
        <v>0</v>
      </c>
      <c r="AO242" s="0" t="n">
        <f aca="false">IFERROR(SUMIFS('2016'!L:L,'2016'!F:F,A242,'2016'!C:C,B242,'2016'!D:D,"",'2016'!AA:AA,"CRO"), 0)</f>
        <v>0</v>
      </c>
      <c r="AP242" s="0" t="n">
        <f aca="false">IFERROR(AO242/AN242, 0)</f>
        <v>0</v>
      </c>
      <c r="AQ242" s="0" t="n">
        <f aca="false">SUM(AT242,AW242,AZ242)</f>
        <v>0</v>
      </c>
      <c r="AR242" s="0" t="n">
        <f aca="false">SUM(AU242,AX242,BA242)</f>
        <v>0</v>
      </c>
      <c r="AS242" s="7" t="n">
        <f aca="false">IFERROR(AR242/AQ242, 0)</f>
        <v>0</v>
      </c>
      <c r="AT242" s="0" t="n">
        <f aca="false">IFERROR(SUMIFS('2015'!$G:$G,'2015'!F:F,A242,'2015'!C:C,B242,'2015'!D:D,"",'2015'!AA:AA,"JRO",'2015'!L:L,"&lt;&gt;"), 0)</f>
        <v>0</v>
      </c>
      <c r="AU242" s="0" t="n">
        <f aca="false">IFERROR(SUMIFS('2015'!L:L,'2015'!F:F,A242,'2015'!C:C,B242,'2015'!D:D,"",'2015'!AA:AA,"JRO"), 0)</f>
        <v>0</v>
      </c>
      <c r="AV242" s="0" t="n">
        <f aca="false">IFERROR(AU242/AT242, 0)</f>
        <v>0</v>
      </c>
      <c r="AW242" s="0" t="n">
        <f aca="false">IFERROR(SUMIFS('2015'!$G:$G,'2015'!F:F,A242,'2015'!C:C,B242,'2015'!D:D,"",'2015'!AA:AA,"NRO",'2015'!L:L,"&lt;&gt;"), 0)</f>
        <v>0</v>
      </c>
      <c r="AX242" s="0" t="n">
        <f aca="false">IFERROR(SUMIFS('2015'!L:L,'2015'!F:F,A242,'2015'!C:C,B242,'2015'!D:D,"",'2015'!AA:AA,"NRO"), 0)</f>
        <v>0</v>
      </c>
      <c r="AY242" s="0" t="n">
        <f aca="false">IFERROR(AX242/AW242, 0)</f>
        <v>0</v>
      </c>
      <c r="AZ242" s="0" t="n">
        <f aca="false">IFERROR(SUMIFS('2015'!$G:$G,'2015'!F:F,A242,'2015'!C:C,B242,'2015'!D:D,"",'2015'!AA:AA,"CRO",'2015'!L:L,"&lt;&gt;"), 0)</f>
        <v>0</v>
      </c>
      <c r="BA242" s="0" t="n">
        <f aca="false">IFERROR(SUMIFS('2015'!L:L,'2015'!F:F,A242,'2015'!C:C,B242,'2015'!D:D,"",'2015'!AA:AA,"CRO"), 0)</f>
        <v>0</v>
      </c>
      <c r="BB242" s="0" t="n">
        <f aca="false">IFERROR(BA242/AZ242, 0)</f>
        <v>0</v>
      </c>
      <c r="BC242" s="0" t="n">
        <f aca="false">SUM(BF242,BI242)</f>
        <v>0</v>
      </c>
      <c r="BD242" s="0" t="n">
        <f aca="false">SUM(BG242,BJ242)</f>
        <v>0</v>
      </c>
      <c r="BE242" s="7" t="n">
        <f aca="false">IFERROR(BD242/BC242, 0)</f>
        <v>0</v>
      </c>
      <c r="BF242" s="0" t="n">
        <f aca="false">IFERROR(SUMIFS('2014'!$G:$G,'2014'!F:F,A242,'2014'!C:C,B242,'2014'!D:D,"",'2014'!AA:AA,"JRO",'2014'!L:L,"&lt;&gt;"), 0)</f>
        <v>0</v>
      </c>
      <c r="BG242" s="0" t="n">
        <f aca="false">IFERROR(SUMIFS('2014'!L:L,'2014'!F:F,A242,'2014'!C:C,B242,'2014'!D:D,"",'2014'!AA:AA,"JRO"), 0)</f>
        <v>0</v>
      </c>
      <c r="BH242" s="7" t="n">
        <f aca="false">IFERROR(BG242/BF242, 0)</f>
        <v>0</v>
      </c>
      <c r="BI242" s="0" t="n">
        <f aca="false">IFERROR(SUMIFS('2014'!$G:$G,'2014'!F:F,A242,'2014'!C:C,B242,'2014'!D:D,"",'2014'!AA:AA,"CRO",'2014'!L:L,"&lt;&gt;"), 0)</f>
        <v>0</v>
      </c>
      <c r="BJ242" s="0" t="n">
        <f aca="false">IFERROR(SUMIFS('2014'!L:L,'2014'!F:F,A242,'2014'!C:C,B242,'2014'!D:D,"",'2014'!AA:AA,"CRO"), 0)</f>
        <v>0</v>
      </c>
      <c r="BK242" s="0" t="n">
        <f aca="false">IFERROR(BJ242/BI242, 0)</f>
        <v>0</v>
      </c>
      <c r="BL242" s="0" t="n">
        <f aca="false">IFERROR(SUMIFS('2013'!$G:$G,'2013'!F:F,A242,'2013'!C:C,B242,'2013'!D:D,"",'2013'!AA:AA,"JRO",'2013'!L:L,"&lt;&gt;"), 0)</f>
        <v>0</v>
      </c>
      <c r="BM242" s="0" t="n">
        <f aca="false">IFERROR(SUMIFS('2013'!L:L,'2013'!F:F,A242,'2013'!C:C,B242,'2013'!D:D,"",'2013'!AA:AA,"JRO"), 0)</f>
        <v>0</v>
      </c>
      <c r="BN242" s="0" t="n">
        <f aca="false">IFERROR(BM242/BL242, 0)</f>
        <v>0</v>
      </c>
      <c r="BO242" s="0" t="n">
        <f aca="false">IFERROR(SUMIFS('2012'!$G:$G,'2012'!F:F,A242,'2012'!C:C,B242,'2012'!D:D,"",'2012'!AA:AA,"JRO",'2012'!L:L,"&lt;&gt;"), 0)</f>
        <v>0</v>
      </c>
      <c r="BP242" s="0" t="n">
        <f aca="false">IFERROR(SUMIFS('2012'!L:L,'2012'!F:F,A242,'2012'!C:C,B242,'2012'!D:D,"",'2012'!AA:AA,"JRO"), 0)</f>
        <v>0</v>
      </c>
      <c r="BQ242" s="0" t="n">
        <f aca="false">IFERROR(BP242/BO242, 0)</f>
        <v>0</v>
      </c>
      <c r="BR242" s="0" t="n">
        <f aca="false">IFERROR(SUMIFS('2011'!$G:$G,'2011'!F:F,A242,'2011'!C:C,B242,'2011'!D:D,"",'2011'!AA:AA,"JRO",'2011'!L:L,"&lt;&gt;"), 0)</f>
        <v>0</v>
      </c>
      <c r="BS242" s="0" t="n">
        <f aca="false">IFERROR(SUMIFS('2011'!L:L,'2011'!F:F,A242,'2011'!C:C,B242,'2011'!D:D,"",'2011'!AA:AA,"JRO"), 0)</f>
        <v>0</v>
      </c>
      <c r="BT242" s="7" t="n">
        <f aca="false">IFERROR(BS242/BR242, 0)</f>
        <v>0</v>
      </c>
      <c r="BU242" s="0" t="n">
        <f aca="false">IFERROR(SUMIFS('2010'!$G:$G,'2010'!F:F,A242,'2010'!C:C,B242,'2010'!D:D,"",'2010'!AA:AA,"JRO",'2010'!L:L,"&lt;&gt;"), 0)</f>
        <v>0</v>
      </c>
      <c r="BV242" s="0" t="n">
        <f aca="false">IFERROR(SUMIFS('2010'!L:L,'2010'!F:F,A242,'2010'!C:C,B242,'2010'!D:D,"",'2010'!AA:AA,"JRO"), 0)</f>
        <v>0</v>
      </c>
      <c r="BW242" s="7" t="n">
        <f aca="false">IFERROR(BV242/BU242, 0)</f>
        <v>0</v>
      </c>
      <c r="BX242" s="0" t="n">
        <f aca="false">IFERROR(SUMIFS('2009'!$G:$G,'2009'!F:F,A242,'2009'!C:C,B242,'2009'!D:D,"",'2009'!AA:AA,"JRO",'2009'!L:L,"&lt;&gt;"), 0)</f>
        <v>0</v>
      </c>
      <c r="BY242" s="0" t="n">
        <f aca="false">IFERROR(SUMIFS('2009'!L:L,'2009'!F:F,A242,'2009'!C:C,B242,'2009'!D:D,"",'2009'!AA:AA,"JRO"), 0)</f>
        <v>0</v>
      </c>
      <c r="BZ242" s="7" t="n">
        <f aca="false">IFERROR(BY242/BX242, 0)</f>
        <v>0</v>
      </c>
    </row>
    <row r="243" customFormat="false" ht="15" hidden="false" customHeight="false" outlineLevel="0" collapsed="false">
      <c r="A243" s="0" t="s">
        <v>102</v>
      </c>
      <c r="B243" s="13" t="s">
        <v>74</v>
      </c>
      <c r="C243" s="56" t="n">
        <f aca="false">IFERROR(AVERAGEIFS(I243:BZ243,I$2:BZ$2,"JRO escorts per deportee",I243:BZ243,"&lt;&gt;0"), 0)</f>
        <v>0</v>
      </c>
      <c r="D243" s="13" t="n">
        <f aca="false">IFERROR(AVERAGEIFS(I243:BZ243,I$2:BZ$2,"NRO escorts per deportee",I243:BZ243,"&lt;&gt;0"), 0)</f>
        <v>0</v>
      </c>
      <c r="E243" s="13" t="n">
        <f aca="false">IFERROR(AVERAGEIFS(I243:BZ243,I$2:BZ$2,"CRO escorts per deportee",I243:BZ243,"&lt;&gt;0"), 0)</f>
        <v>0</v>
      </c>
      <c r="G243" s="0" t="n">
        <f aca="false">SUM(J243,M243,P243)</f>
        <v>0</v>
      </c>
      <c r="H243" s="0" t="n">
        <f aca="false">SUM(K243,N243,Q243)</f>
        <v>0</v>
      </c>
      <c r="I243" s="7" t="n">
        <f aca="false">IFERROR(H243/G243, 0)</f>
        <v>0</v>
      </c>
      <c r="J243" s="0" t="n">
        <f aca="false">IFERROR(SUMIFS('2018'!$H:$H,'2018'!$C:$C,B243,'2018'!$F:$F,A243,'2018'!AA:AA,"JRO",'2018'!P:P,"&lt;&gt;")+SUMIFS('2018'!$I:$I,'2018'!$D:$D,B243,'2018'!$F:$F,A243,'2018'!AA:AA,"JRO",'2018'!Q:Q,"&lt;&gt;")+SUMIFS('2018'!$J:$J,'2018'!$E:$E,B243,'2018'!$F:$F,A243,'2018'!AA:AA,"JRO",'2018'!R:R,"&lt;&gt;"), 0)</f>
        <v>0</v>
      </c>
      <c r="K243" s="0" t="n">
        <f aca="false">IFERROR(SUMIFS('2018'!M:M,'2018'!AA:AA,"JRO",'2018'!F:F,A243,'2018'!C:C,B243)+SUMIFS('2018'!P:P,'2018'!AA:AA,"JRO",'2018'!F:F,A243,'2018'!C:C,B243)+SUMIFS('2018'!N:N,'2018'!AA:AA,"JRO",'2018'!F:F,A243,'2018'!D:D,B243)+SUMIFS('2018'!N:N,'2018'!AA:AA,"JRO",'2018'!F:F,A243,'2018'!D:D,B243)+SUMIFS('2018'!O:O,'2018'!AA:AA,"JRO",'2018'!F:F,A243,'2018'!E:E,B243)+SUMIFS('2018'!R:R,'2018'!AA:AA,"JRO",'2018'!F:F,A243,'2018'!E:E,B243), 0)</f>
        <v>0</v>
      </c>
      <c r="L243" s="7" t="n">
        <f aca="false">IFERROR(K243/J243, 0)</f>
        <v>0</v>
      </c>
      <c r="M243" s="0" t="n">
        <f aca="false">IFERROR(SUMIFS('2018'!$H:$H,'2018'!$C:$C,B243,'2018'!$F:$F,A243,'2018'!AA:AA,"NRO",'2018'!P:P,"&lt;&gt;")+SUMIFS('2018'!$I:$I,'2018'!$D:$D,B243,'2018'!$F:$F,A243,'2018'!AA:AA,"NRO",'2018'!Q:Q,"&lt;&gt;")+SUMIFS('2018'!$J:$J,'2018'!$E:$E,B243,'2018'!$F:$F,A243,'2018'!AA:AA,"NRO",'2018'!R:R,"&lt;&gt;"), 0)</f>
        <v>0</v>
      </c>
      <c r="N243" s="0" t="n">
        <f aca="false">IFERROR(SUMIFS('2018'!M:M,'2018'!AA:AA,"NRO",'2018'!F:F,A243,'2018'!C:C,B243)+SUMIFS('2018'!P:P,'2018'!AA:AA,"NRO",'2018'!F:F,A243,'2018'!C:C,B243)+SUMIFS('2018'!N:N,'2018'!AA:AA,"NRO",'2018'!F:F,A243,'2018'!D:D,B243)+SUMIFS('2018'!N:N,'2018'!AA:AA,"NRO",'2018'!F:F,A243,'2018'!D:D,B243)+SUMIFS('2018'!O:O,'2018'!AA:AA,"NRO",'2018'!F:F,A243,'2018'!E:E,B243)+SUMIFS('2018'!R:R,'2018'!AA:AA,"NRO",'2018'!F:F,A243,'2018'!E:E,B243), 0)</f>
        <v>0</v>
      </c>
      <c r="O243" s="7" t="n">
        <f aca="false">IFERROR(N243/M243, 0)</f>
        <v>0</v>
      </c>
      <c r="P243" s="0" t="n">
        <f aca="false">IFERROR(SUMIFS('2018'!$H:$H,'2018'!$C:$C,B243,'2018'!$F:$F,A243,'2018'!AA:AA,"CRO")+SUMIFS('2018'!$I:$I,'2018'!$D:$D,B243,'2018'!$F:$F,A243,'2018'!AA:AA,"CRO")+SUMIFS('2018'!$J:$J,'2018'!$E:$E,B243,'2018'!$F:$F,A243,'2018'!AA:AA,"CRO"), 0)</f>
        <v>0</v>
      </c>
      <c r="Q243" s="0" t="n">
        <f aca="false">IFERROR(SUMIFS('2018'!M:M,'2018'!AA:AA,"CRO",'2018'!F:F,A243,'2018'!C:C,B243)+SUMIFS('2018'!P:P,'2018'!AA:AA,"CRO",'2018'!F:F,A243,'2018'!C:C,B243)+SUMIFS('2018'!N:N,'2018'!AA:AA,"CRO",'2018'!F:F,A243,'2018'!D:D,B243)+SUMIFS('2018'!N:N,'2018'!AA:AA,"CRO",'2018'!F:F,A243,'2018'!D:D,B243)+SUMIFS('2018'!O:O,'2018'!AA:AA,"CRO",'2018'!F:F,A243,'2018'!E:E,B243)+SUMIFS('2018'!R:R,'2018'!AA:AA,"CRO",'2018'!F:F,A243,'2018'!E:E,B243), 0)</f>
        <v>0</v>
      </c>
      <c r="R243" s="7" t="n">
        <f aca="false">IFERROR(Q243/P243, 0)</f>
        <v>0</v>
      </c>
      <c r="S243" s="7" t="n">
        <f aca="false">SUM(V243,Y243,AB243)</f>
        <v>0</v>
      </c>
      <c r="T243" s="7" t="n">
        <f aca="false">SUM(W243,Z243,AC243)</f>
        <v>0</v>
      </c>
      <c r="U243" s="7" t="n">
        <f aca="false">IFERROR(T243/S243, 0)</f>
        <v>0</v>
      </c>
      <c r="V243" s="0" t="n">
        <f aca="false">SUMIFS('2017'!$H:$H,'2017'!$C:$C,B243,'2017'!$F:$F,A243,'2017'!AA:AA,"JRO",'2017'!P:P,"&lt;&gt;")+SUMIFS('2017'!$I:$I,'2017'!$D:$D,B243,'2017'!$F:$F,A243,'2017'!AA:AA,"JRO",'2017'!Q:Q,"&lt;&gt;")+SUMIFS('2017'!$J:$J,'2017'!$E:$E,B243,'2017'!$F:$F,A243,'2017'!AA:AA,"JRO",'2017'!R:R,"&lt;&gt;")</f>
        <v>0</v>
      </c>
      <c r="W243" s="0" t="n">
        <f aca="false">IFERROR(SUMIFS('2017'!M:M,'2017'!AA:AA,"JRO",'2017'!F:F,A243,'2017'!C:C,B243)+SUMIFS('2017'!P:P,'2017'!AA:AA,"JRO",'2017'!F:F,A243,'2017'!C:C,B243)+SUMIFS('2017'!N:N,'2017'!AA:AA,"JRO",'2017'!F:F,A243,'2017'!D:D,B243)+SUMIFS('2017'!N:N,'2017'!AA:AA,"JRO",'2017'!F:F,A243,'2017'!D:D,B243)+SUMIFS('2017'!O:O,'2017'!AA:AA,"JRO",'2017'!F:F,A243,'2017'!E:E,B243)+SUMIFS('2017'!R:R,'2017'!AA:AA,"JRO",'2017'!F:F,A243,'2017'!E:E,B243), 0)</f>
        <v>0</v>
      </c>
      <c r="X243" s="7" t="n">
        <f aca="false">IFERROR(W243/V243, 0)</f>
        <v>0</v>
      </c>
      <c r="Y243" s="0" t="n">
        <f aca="false">IFERROR(SUMIFS('2017'!$H:$H,'2017'!$C:$C,B243,'2017'!$F:$F,A243,'2017'!AA:AA,"NRO",'2017'!P:P,"&lt;&gt;")+SUMIFS('2017'!$I:$I,'2017'!$D:$D,B243,'2017'!$F:$F,A243,'2017'!AA:AA,"NRO",'2017'!Q:Q,"&lt;&gt;")+SUMIFS('2017'!$J:$J,'2017'!$E:$E,B243,'2017'!$F:$F,A243,'2017'!AA:AA,"NRO",'2017'!R:R,"&lt;&gt;"), 0)</f>
        <v>0</v>
      </c>
      <c r="Z243" s="0" t="n">
        <f aca="false">IFERROR(SUMIFS('2017'!M:M,'2017'!AA:AA,"NRO",'2017'!F:F,A243,'2017'!C:C,B243)+SUMIFS('2017'!P:P,'2017'!AA:AA,"NRO",'2017'!F:F,A243,'2017'!C:C,B243)+SUMIFS('2017'!N:N,'2017'!AA:AA,"NRO",'2017'!F:F,A243,'2017'!D:D,B243)+SUMIFS('2017'!N:N,'2017'!AA:AA,"NRO",'2017'!F:F,A243,'2017'!D:D,B243)+SUMIFS('2017'!O:O,'2017'!AA:AA,"NRO",'2017'!F:F,A243,'2017'!E:E,B243)+SUMIFS('2017'!R:R,'2017'!AA:AA,"NRO",'2017'!F:F,A243,'2017'!E:E,B243), 0)</f>
        <v>0</v>
      </c>
      <c r="AA243" s="7" t="n">
        <f aca="false">IFERROR(Z243/Y243, 0)</f>
        <v>0</v>
      </c>
      <c r="AB243" s="0" t="n">
        <f aca="false">IFERROR(SUMIFS('2017'!$H:$H,'2017'!$C:$C,B243,'2017'!$F:$F,A243,'2017'!AA:AA,"CRO",'2017'!P:P,"&lt;&gt;")+SUMIFS('2017'!$I:$I,'2017'!$D:$D,B243,'2017'!$F:$F,A243,'2017'!AA:AA,"CRO",'2017'!Q:Q,"&lt;&gt;")+SUMIFS('2017'!$J:$J,'2017'!$E:$E,B243,'2017'!$F:$F,A243,'2017'!AA:AA,"CRO",'2017'!R:R,"&lt;&gt;"), 0)</f>
        <v>0</v>
      </c>
      <c r="AC243" s="0" t="n">
        <f aca="false">IFERROR(SUMIFS('2017'!M:M,'2017'!AA:AA,"CRO",'2017'!F:F,A243,'2017'!C:C,B243)+SUMIFS('2017'!P:P,'2017'!AA:AA,"CRO",'2017'!F:F,A243,'2017'!C:C,B243)+SUMIFS('2017'!N:N,'2017'!AA:AA,"CRO",'2017'!F:F,A243,'2017'!D:D,B243)+SUMIFS('2017'!N:N,'2017'!AA:AA,"CRO",'2017'!F:F,A243,'2017'!D:D,B243)+SUMIFS('2017'!O:O,'2017'!AA:AA,"CRO",'2017'!F:F,A243,'2017'!E:E,B243)+SUMIFS('2017'!R:R,'2017'!AA:AA,"CRO",'2017'!F:F,A243,'2017'!E:E,B243), 0)</f>
        <v>0</v>
      </c>
      <c r="AD243" s="0" t="n">
        <f aca="false">IFERROR(AC243/AB243, 0)</f>
        <v>0</v>
      </c>
      <c r="AE243" s="0" t="n">
        <f aca="false">SUM(AH243,AK243,AN243)</f>
        <v>0</v>
      </c>
      <c r="AF243" s="0" t="n">
        <f aca="false">SUM(AI243,AL243,AO243)</f>
        <v>0</v>
      </c>
      <c r="AG243" s="7" t="n">
        <f aca="false">IFERROR(AF243/AE243, 0)</f>
        <v>0</v>
      </c>
      <c r="AH243" s="0" t="n">
        <f aca="false">IFERROR(SUMIFS('2016'!$G:$G,'2016'!F:F,A243,'2016'!C:C,B243,'2016'!D:D,"",'2016'!AA:AA,"JRO",'2016'!L:L,"&lt;&gt;"), 0)</f>
        <v>0</v>
      </c>
      <c r="AI243" s="0" t="n">
        <f aca="false">IFERROR(SUMIFS('2016'!L:L,'2016'!F:F,A243,'2016'!C:C,B243,'2016'!D:D,"",'2016'!AA:AA,"JRO"), 0)</f>
        <v>0</v>
      </c>
      <c r="AJ243" s="7" t="n">
        <f aca="false">IFERROR(AI243/AH243, 0)</f>
        <v>0</v>
      </c>
      <c r="AK243" s="0" t="n">
        <f aca="false">IFERROR(SUMIFS('2016'!$G:$G,'2016'!F:F,A243,'2016'!C:C,B243,'2016'!D:D,"",'2016'!AA:AA,"NRO",'2016'!L:L,"&lt;&gt;"), 0)</f>
        <v>0</v>
      </c>
      <c r="AL243" s="0" t="n">
        <f aca="false">IFERROR(SUMIFS('2016'!L:L,'2016'!F:F,A243,'2016'!C:C,B243,'2016'!D:D,"",'2016'!AA:AA,"NRO"), 0)</f>
        <v>0</v>
      </c>
      <c r="AM243" s="0" t="n">
        <f aca="false">IFERROR(AL243/AK243, 0)</f>
        <v>0</v>
      </c>
      <c r="AN243" s="0" t="n">
        <f aca="false">IFERROR(SUMIFS('2016'!$G:$G,'2016'!F:F,A243,'2016'!C:C,B243,'2016'!D:D,"",'2016'!AA:AA,"CRO",'2016'!L:L,"&lt;&gt;"), 0)</f>
        <v>0</v>
      </c>
      <c r="AO243" s="0" t="n">
        <f aca="false">IFERROR(SUMIFS('2016'!L:L,'2016'!F:F,A243,'2016'!C:C,B243,'2016'!D:D,"",'2016'!AA:AA,"CRO"), 0)</f>
        <v>0</v>
      </c>
      <c r="AP243" s="0" t="n">
        <f aca="false">IFERROR(AO243/AN243, 0)</f>
        <v>0</v>
      </c>
      <c r="AQ243" s="0" t="n">
        <f aca="false">SUM(AT243,AW243,AZ243)</f>
        <v>0</v>
      </c>
      <c r="AR243" s="0" t="n">
        <f aca="false">SUM(AU243,AX243,BA243)</f>
        <v>0</v>
      </c>
      <c r="AS243" s="7" t="n">
        <f aca="false">IFERROR(AR243/AQ243, 0)</f>
        <v>0</v>
      </c>
      <c r="AT243" s="0" t="n">
        <f aca="false">IFERROR(SUMIFS('2015'!$G:$G,'2015'!F:F,A243,'2015'!C:C,B243,'2015'!D:D,"",'2015'!AA:AA,"JRO",'2015'!L:L,"&lt;&gt;"), 0)</f>
        <v>0</v>
      </c>
      <c r="AU243" s="0" t="n">
        <f aca="false">IFERROR(SUMIFS('2015'!L:L,'2015'!F:F,A243,'2015'!C:C,B243,'2015'!D:D,"",'2015'!AA:AA,"JRO"), 0)</f>
        <v>0</v>
      </c>
      <c r="AV243" s="0" t="n">
        <f aca="false">IFERROR(AU243/AT243, 0)</f>
        <v>0</v>
      </c>
      <c r="AW243" s="0" t="n">
        <f aca="false">IFERROR(SUMIFS('2015'!$G:$G,'2015'!F:F,A243,'2015'!C:C,B243,'2015'!D:D,"",'2015'!AA:AA,"NRO",'2015'!L:L,"&lt;&gt;"), 0)</f>
        <v>0</v>
      </c>
      <c r="AX243" s="0" t="n">
        <f aca="false">IFERROR(SUMIFS('2015'!L:L,'2015'!F:F,A243,'2015'!C:C,B243,'2015'!D:D,"",'2015'!AA:AA,"NRO"), 0)</f>
        <v>0</v>
      </c>
      <c r="AY243" s="0" t="n">
        <f aca="false">IFERROR(AX243/AW243, 0)</f>
        <v>0</v>
      </c>
      <c r="AZ243" s="0" t="n">
        <f aca="false">IFERROR(SUMIFS('2015'!$G:$G,'2015'!F:F,A243,'2015'!C:C,B243,'2015'!D:D,"",'2015'!AA:AA,"CRO",'2015'!L:L,"&lt;&gt;"), 0)</f>
        <v>0</v>
      </c>
      <c r="BA243" s="0" t="n">
        <f aca="false">IFERROR(SUMIFS('2015'!L:L,'2015'!F:F,A243,'2015'!C:C,B243,'2015'!D:D,"",'2015'!AA:AA,"CRO"), 0)</f>
        <v>0</v>
      </c>
      <c r="BB243" s="0" t="n">
        <f aca="false">IFERROR(BA243/AZ243, 0)</f>
        <v>0</v>
      </c>
      <c r="BC243" s="0" t="n">
        <f aca="false">SUM(BF243,BI243)</f>
        <v>0</v>
      </c>
      <c r="BD243" s="0" t="n">
        <f aca="false">SUM(BG243,BJ243)</f>
        <v>0</v>
      </c>
      <c r="BE243" s="7" t="n">
        <f aca="false">IFERROR(BD243/BC243, 0)</f>
        <v>0</v>
      </c>
      <c r="BF243" s="0" t="n">
        <f aca="false">IFERROR(SUMIFS('2014'!$G:$G,'2014'!F:F,A243,'2014'!C:C,B243,'2014'!D:D,"",'2014'!AA:AA,"JRO",'2014'!L:L,"&lt;&gt;"), 0)</f>
        <v>0</v>
      </c>
      <c r="BG243" s="0" t="n">
        <f aca="false">IFERROR(SUMIFS('2014'!L:L,'2014'!F:F,A243,'2014'!C:C,B243,'2014'!D:D,"",'2014'!AA:AA,"JRO"), 0)</f>
        <v>0</v>
      </c>
      <c r="BH243" s="7" t="n">
        <f aca="false">IFERROR(BG243/BF243, 0)</f>
        <v>0</v>
      </c>
      <c r="BI243" s="0" t="n">
        <f aca="false">IFERROR(SUMIFS('2014'!$G:$G,'2014'!F:F,A243,'2014'!C:C,B243,'2014'!D:D,"",'2014'!AA:AA,"CRO",'2014'!L:L,"&lt;&gt;"), 0)</f>
        <v>0</v>
      </c>
      <c r="BJ243" s="0" t="n">
        <f aca="false">IFERROR(SUMIFS('2014'!L:L,'2014'!F:F,A243,'2014'!C:C,B243,'2014'!D:D,"",'2014'!AA:AA,"CRO"), 0)</f>
        <v>0</v>
      </c>
      <c r="BK243" s="0" t="n">
        <f aca="false">IFERROR(BJ243/BI243, 0)</f>
        <v>0</v>
      </c>
      <c r="BL243" s="0" t="n">
        <f aca="false">IFERROR(SUMIFS('2013'!$G:$G,'2013'!F:F,A243,'2013'!C:C,B243,'2013'!D:D,"",'2013'!AA:AA,"JRO",'2013'!L:L,"&lt;&gt;"), 0)</f>
        <v>0</v>
      </c>
      <c r="BM243" s="0" t="n">
        <f aca="false">IFERROR(SUMIFS('2013'!L:L,'2013'!F:F,A243,'2013'!C:C,B243,'2013'!D:D,"",'2013'!AA:AA,"JRO"), 0)</f>
        <v>0</v>
      </c>
      <c r="BN243" s="0" t="n">
        <f aca="false">IFERROR(BM243/BL243, 0)</f>
        <v>0</v>
      </c>
      <c r="BO243" s="0" t="n">
        <f aca="false">IFERROR(SUMIFS('2012'!$G:$G,'2012'!F:F,A243,'2012'!C:C,B243,'2012'!D:D,"",'2012'!AA:AA,"JRO",'2012'!L:L,"&lt;&gt;"), 0)</f>
        <v>0</v>
      </c>
      <c r="BP243" s="0" t="n">
        <f aca="false">IFERROR(SUMIFS('2012'!L:L,'2012'!F:F,A243,'2012'!C:C,B243,'2012'!D:D,"",'2012'!AA:AA,"JRO"), 0)</f>
        <v>0</v>
      </c>
      <c r="BQ243" s="0" t="n">
        <f aca="false">IFERROR(BP243/BO243, 0)</f>
        <v>0</v>
      </c>
      <c r="BR243" s="0" t="n">
        <f aca="false">IFERROR(SUMIFS('2011'!$G:$G,'2011'!F:F,A243,'2011'!C:C,B243,'2011'!D:D,"",'2011'!AA:AA,"JRO",'2011'!L:L,"&lt;&gt;"), 0)</f>
        <v>0</v>
      </c>
      <c r="BS243" s="0" t="n">
        <f aca="false">IFERROR(SUMIFS('2011'!L:L,'2011'!F:F,A243,'2011'!C:C,B243,'2011'!D:D,"",'2011'!AA:AA,"JRO"), 0)</f>
        <v>0</v>
      </c>
      <c r="BT243" s="7" t="n">
        <f aca="false">IFERROR(BS243/BR243, 0)</f>
        <v>0</v>
      </c>
      <c r="BU243" s="0" t="n">
        <f aca="false">IFERROR(SUMIFS('2010'!$G:$G,'2010'!F:F,A243,'2010'!C:C,B243,'2010'!D:D,"",'2010'!AA:AA,"JRO",'2010'!L:L,"&lt;&gt;"), 0)</f>
        <v>0</v>
      </c>
      <c r="BV243" s="0" t="n">
        <f aca="false">IFERROR(SUMIFS('2010'!L:L,'2010'!F:F,A243,'2010'!C:C,B243,'2010'!D:D,"",'2010'!AA:AA,"JRO"), 0)</f>
        <v>0</v>
      </c>
      <c r="BW243" s="7" t="n">
        <f aca="false">IFERROR(BV243/BU243, 0)</f>
        <v>0</v>
      </c>
      <c r="BX243" s="0" t="n">
        <f aca="false">IFERROR(SUMIFS('2009'!$G:$G,'2009'!F:F,A243,'2009'!C:C,B243,'2009'!D:D,"",'2009'!AA:AA,"JRO",'2009'!L:L,"&lt;&gt;"), 0)</f>
        <v>0</v>
      </c>
      <c r="BY243" s="0" t="n">
        <f aca="false">IFERROR(SUMIFS('2009'!L:L,'2009'!F:F,A243,'2009'!C:C,B243,'2009'!D:D,"",'2009'!AA:AA,"JRO"), 0)</f>
        <v>0</v>
      </c>
      <c r="BZ243" s="7" t="n">
        <f aca="false">IFERROR(BY243/BX243, 0)</f>
        <v>0</v>
      </c>
    </row>
    <row r="244" customFormat="false" ht="15" hidden="false" customHeight="false" outlineLevel="0" collapsed="false">
      <c r="A244" s="0" t="s">
        <v>102</v>
      </c>
      <c r="B244" s="16" t="s">
        <v>64</v>
      </c>
      <c r="C244" s="56" t="n">
        <f aca="false">IFERROR(AVERAGEIFS(I244:BZ244,I$2:BZ$2,"JRO escorts per deportee",I244:BZ244,"&lt;&gt;0"), 0)</f>
        <v>0</v>
      </c>
      <c r="D244" s="13" t="n">
        <f aca="false">IFERROR(AVERAGEIFS(I244:BZ244,I$2:BZ$2,"NRO escorts per deportee",I244:BZ244,"&lt;&gt;0"), 0)</f>
        <v>0</v>
      </c>
      <c r="E244" s="13" t="n">
        <f aca="false">IFERROR(AVERAGEIFS(I244:BZ244,I$2:BZ$2,"CRO escorts per deportee",I244:BZ244,"&lt;&gt;0"), 0)</f>
        <v>0</v>
      </c>
      <c r="G244" s="0" t="n">
        <f aca="false">SUM(J244,M244,P244)</f>
        <v>0</v>
      </c>
      <c r="H244" s="0" t="n">
        <f aca="false">SUM(K244,N244,Q244)</f>
        <v>0</v>
      </c>
      <c r="I244" s="7" t="n">
        <f aca="false">IFERROR(H244/G244, 0)</f>
        <v>0</v>
      </c>
      <c r="J244" s="0" t="n">
        <f aca="false">IFERROR(SUMIFS('2018'!$H:$H,'2018'!$C:$C,B244,'2018'!$F:$F,A244,'2018'!AA:AA,"JRO",'2018'!P:P,"&lt;&gt;")+SUMIFS('2018'!$I:$I,'2018'!$D:$D,B244,'2018'!$F:$F,A244,'2018'!AA:AA,"JRO",'2018'!Q:Q,"&lt;&gt;")+SUMIFS('2018'!$J:$J,'2018'!$E:$E,B244,'2018'!$F:$F,A244,'2018'!AA:AA,"JRO",'2018'!R:R,"&lt;&gt;"), 0)</f>
        <v>0</v>
      </c>
      <c r="K244" s="0" t="n">
        <f aca="false">IFERROR(SUMIFS('2018'!M:M,'2018'!AA:AA,"JRO",'2018'!F:F,A244,'2018'!C:C,B244)+SUMIFS('2018'!P:P,'2018'!AA:AA,"JRO",'2018'!F:F,A244,'2018'!C:C,B244)+SUMIFS('2018'!N:N,'2018'!AA:AA,"JRO",'2018'!F:F,A244,'2018'!D:D,B244)+SUMIFS('2018'!N:N,'2018'!AA:AA,"JRO",'2018'!F:F,A244,'2018'!D:D,B244)+SUMIFS('2018'!O:O,'2018'!AA:AA,"JRO",'2018'!F:F,A244,'2018'!E:E,B244)+SUMIFS('2018'!R:R,'2018'!AA:AA,"JRO",'2018'!F:F,A244,'2018'!E:E,B244), 0)</f>
        <v>0</v>
      </c>
      <c r="L244" s="7" t="n">
        <f aca="false">IFERROR(K244/J244, 0)</f>
        <v>0</v>
      </c>
      <c r="M244" s="0" t="n">
        <f aca="false">IFERROR(SUMIFS('2018'!$H:$H,'2018'!$C:$C,B244,'2018'!$F:$F,A244,'2018'!AA:AA,"NRO",'2018'!P:P,"&lt;&gt;")+SUMIFS('2018'!$I:$I,'2018'!$D:$D,B244,'2018'!$F:$F,A244,'2018'!AA:AA,"NRO",'2018'!Q:Q,"&lt;&gt;")+SUMIFS('2018'!$J:$J,'2018'!$E:$E,B244,'2018'!$F:$F,A244,'2018'!AA:AA,"NRO",'2018'!R:R,"&lt;&gt;"), 0)</f>
        <v>0</v>
      </c>
      <c r="N244" s="0" t="n">
        <f aca="false">IFERROR(SUMIFS('2018'!M:M,'2018'!AA:AA,"NRO",'2018'!F:F,A244,'2018'!C:C,B244)+SUMIFS('2018'!P:P,'2018'!AA:AA,"NRO",'2018'!F:F,A244,'2018'!C:C,B244)+SUMIFS('2018'!N:N,'2018'!AA:AA,"NRO",'2018'!F:F,A244,'2018'!D:D,B244)+SUMIFS('2018'!N:N,'2018'!AA:AA,"NRO",'2018'!F:F,A244,'2018'!D:D,B244)+SUMIFS('2018'!O:O,'2018'!AA:AA,"NRO",'2018'!F:F,A244,'2018'!E:E,B244)+SUMIFS('2018'!R:R,'2018'!AA:AA,"NRO",'2018'!F:F,A244,'2018'!E:E,B244), 0)</f>
        <v>0</v>
      </c>
      <c r="O244" s="7" t="n">
        <f aca="false">IFERROR(N244/M244, 0)</f>
        <v>0</v>
      </c>
      <c r="P244" s="0" t="n">
        <f aca="false">IFERROR(SUMIFS('2018'!$H:$H,'2018'!$C:$C,B244,'2018'!$F:$F,A244,'2018'!AA:AA,"CRO")+SUMIFS('2018'!$I:$I,'2018'!$D:$D,B244,'2018'!$F:$F,A244,'2018'!AA:AA,"CRO")+SUMIFS('2018'!$J:$J,'2018'!$E:$E,B244,'2018'!$F:$F,A244,'2018'!AA:AA,"CRO"), 0)</f>
        <v>0</v>
      </c>
      <c r="Q244" s="0" t="n">
        <f aca="false">IFERROR(SUMIFS('2018'!M:M,'2018'!AA:AA,"CRO",'2018'!F:F,A244,'2018'!C:C,B244)+SUMIFS('2018'!P:P,'2018'!AA:AA,"CRO",'2018'!F:F,A244,'2018'!C:C,B244)+SUMIFS('2018'!N:N,'2018'!AA:AA,"CRO",'2018'!F:F,A244,'2018'!D:D,B244)+SUMIFS('2018'!N:N,'2018'!AA:AA,"CRO",'2018'!F:F,A244,'2018'!D:D,B244)+SUMIFS('2018'!O:O,'2018'!AA:AA,"CRO",'2018'!F:F,A244,'2018'!E:E,B244)+SUMIFS('2018'!R:R,'2018'!AA:AA,"CRO",'2018'!F:F,A244,'2018'!E:E,B244), 0)</f>
        <v>0</v>
      </c>
      <c r="R244" s="7" t="n">
        <f aca="false">IFERROR(Q244/P244, 0)</f>
        <v>0</v>
      </c>
      <c r="S244" s="7" t="n">
        <f aca="false">SUM(V244,Y244,AB244)</f>
        <v>0</v>
      </c>
      <c r="T244" s="7" t="n">
        <f aca="false">SUM(W244,Z244,AC244)</f>
        <v>0</v>
      </c>
      <c r="U244" s="7" t="n">
        <f aca="false">IFERROR(T244/S244, 0)</f>
        <v>0</v>
      </c>
      <c r="V244" s="0" t="n">
        <f aca="false">SUMIFS('2017'!$H:$H,'2017'!$C:$C,B244,'2017'!$F:$F,A244,'2017'!AA:AA,"JRO",'2017'!P:P,"&lt;&gt;")+SUMIFS('2017'!$I:$I,'2017'!$D:$D,B244,'2017'!$F:$F,A244,'2017'!AA:AA,"JRO",'2017'!Q:Q,"&lt;&gt;")+SUMIFS('2017'!$J:$J,'2017'!$E:$E,B244,'2017'!$F:$F,A244,'2017'!AA:AA,"JRO",'2017'!R:R,"&lt;&gt;")</f>
        <v>0</v>
      </c>
      <c r="W244" s="0" t="n">
        <f aca="false">IFERROR(SUMIFS('2017'!M:M,'2017'!AA:AA,"JRO",'2017'!F:F,A244,'2017'!C:C,B244)+SUMIFS('2017'!P:P,'2017'!AA:AA,"JRO",'2017'!F:F,A244,'2017'!C:C,B244)+SUMIFS('2017'!N:N,'2017'!AA:AA,"JRO",'2017'!F:F,A244,'2017'!D:D,B244)+SUMIFS('2017'!N:N,'2017'!AA:AA,"JRO",'2017'!F:F,A244,'2017'!D:D,B244)+SUMIFS('2017'!O:O,'2017'!AA:AA,"JRO",'2017'!F:F,A244,'2017'!E:E,B244)+SUMIFS('2017'!R:R,'2017'!AA:AA,"JRO",'2017'!F:F,A244,'2017'!E:E,B244), 0)</f>
        <v>0</v>
      </c>
      <c r="X244" s="7" t="n">
        <f aca="false">IFERROR(W244/V244, 0)</f>
        <v>0</v>
      </c>
      <c r="Y244" s="0" t="n">
        <f aca="false">IFERROR(SUMIFS('2017'!$H:$H,'2017'!$C:$C,B244,'2017'!$F:$F,A244,'2017'!AA:AA,"NRO",'2017'!P:P,"&lt;&gt;")+SUMIFS('2017'!$I:$I,'2017'!$D:$D,B244,'2017'!$F:$F,A244,'2017'!AA:AA,"NRO",'2017'!Q:Q,"&lt;&gt;")+SUMIFS('2017'!$J:$J,'2017'!$E:$E,B244,'2017'!$F:$F,A244,'2017'!AA:AA,"NRO",'2017'!R:R,"&lt;&gt;"), 0)</f>
        <v>0</v>
      </c>
      <c r="Z244" s="0" t="n">
        <f aca="false">IFERROR(SUMIFS('2017'!M:M,'2017'!AA:AA,"NRO",'2017'!F:F,A244,'2017'!C:C,B244)+SUMIFS('2017'!P:P,'2017'!AA:AA,"NRO",'2017'!F:F,A244,'2017'!C:C,B244)+SUMIFS('2017'!N:N,'2017'!AA:AA,"NRO",'2017'!F:F,A244,'2017'!D:D,B244)+SUMIFS('2017'!N:N,'2017'!AA:AA,"NRO",'2017'!F:F,A244,'2017'!D:D,B244)+SUMIFS('2017'!O:O,'2017'!AA:AA,"NRO",'2017'!F:F,A244,'2017'!E:E,B244)+SUMIFS('2017'!R:R,'2017'!AA:AA,"NRO",'2017'!F:F,A244,'2017'!E:E,B244), 0)</f>
        <v>0</v>
      </c>
      <c r="AA244" s="7" t="n">
        <f aca="false">IFERROR(Z244/Y244, 0)</f>
        <v>0</v>
      </c>
      <c r="AB244" s="0" t="n">
        <f aca="false">IFERROR(SUMIFS('2017'!$H:$H,'2017'!$C:$C,B244,'2017'!$F:$F,A244,'2017'!AA:AA,"CRO",'2017'!P:P,"&lt;&gt;")+SUMIFS('2017'!$I:$I,'2017'!$D:$D,B244,'2017'!$F:$F,A244,'2017'!AA:AA,"CRO",'2017'!Q:Q,"&lt;&gt;")+SUMIFS('2017'!$J:$J,'2017'!$E:$E,B244,'2017'!$F:$F,A244,'2017'!AA:AA,"CRO",'2017'!R:R,"&lt;&gt;"), 0)</f>
        <v>0</v>
      </c>
      <c r="AC244" s="0" t="n">
        <f aca="false">IFERROR(SUMIFS('2017'!M:M,'2017'!AA:AA,"CRO",'2017'!F:F,A244,'2017'!C:C,B244)+SUMIFS('2017'!P:P,'2017'!AA:AA,"CRO",'2017'!F:F,A244,'2017'!C:C,B244)+SUMIFS('2017'!N:N,'2017'!AA:AA,"CRO",'2017'!F:F,A244,'2017'!D:D,B244)+SUMIFS('2017'!N:N,'2017'!AA:AA,"CRO",'2017'!F:F,A244,'2017'!D:D,B244)+SUMIFS('2017'!O:O,'2017'!AA:AA,"CRO",'2017'!F:F,A244,'2017'!E:E,B244)+SUMIFS('2017'!R:R,'2017'!AA:AA,"CRO",'2017'!F:F,A244,'2017'!E:E,B244), 0)</f>
        <v>0</v>
      </c>
      <c r="AD244" s="0" t="n">
        <f aca="false">IFERROR(AC244/AB244, 0)</f>
        <v>0</v>
      </c>
      <c r="AE244" s="0" t="n">
        <f aca="false">SUM(AH244,AK244,AN244)</f>
        <v>0</v>
      </c>
      <c r="AF244" s="0" t="n">
        <f aca="false">SUM(AI244,AL244,AO244)</f>
        <v>0</v>
      </c>
      <c r="AG244" s="7" t="n">
        <f aca="false">IFERROR(AF244/AE244, 0)</f>
        <v>0</v>
      </c>
      <c r="AH244" s="0" t="n">
        <f aca="false">IFERROR(SUMIFS('2016'!$G:$G,'2016'!F:F,A244,'2016'!C:C,B244,'2016'!D:D,"",'2016'!AA:AA,"JRO",'2016'!L:L,"&lt;&gt;"), 0)</f>
        <v>0</v>
      </c>
      <c r="AI244" s="0" t="n">
        <f aca="false">IFERROR(SUMIFS('2016'!L:L,'2016'!F:F,A244,'2016'!C:C,B244,'2016'!D:D,"",'2016'!AA:AA,"JRO"), 0)</f>
        <v>0</v>
      </c>
      <c r="AJ244" s="7" t="n">
        <f aca="false">IFERROR(AI244/AH244, 0)</f>
        <v>0</v>
      </c>
      <c r="AK244" s="0" t="n">
        <f aca="false">IFERROR(SUMIFS('2016'!$G:$G,'2016'!F:F,A244,'2016'!C:C,B244,'2016'!D:D,"",'2016'!AA:AA,"NRO",'2016'!L:L,"&lt;&gt;"), 0)</f>
        <v>0</v>
      </c>
      <c r="AL244" s="0" t="n">
        <f aca="false">IFERROR(SUMIFS('2016'!L:L,'2016'!F:F,A244,'2016'!C:C,B244,'2016'!D:D,"",'2016'!AA:AA,"NRO"), 0)</f>
        <v>0</v>
      </c>
      <c r="AM244" s="0" t="n">
        <f aca="false">IFERROR(AL244/AK244, 0)</f>
        <v>0</v>
      </c>
      <c r="AN244" s="0" t="n">
        <f aca="false">IFERROR(SUMIFS('2016'!$G:$G,'2016'!F:F,A244,'2016'!C:C,B244,'2016'!D:D,"",'2016'!AA:AA,"CRO",'2016'!L:L,"&lt;&gt;"), 0)</f>
        <v>0</v>
      </c>
      <c r="AO244" s="0" t="n">
        <f aca="false">IFERROR(SUMIFS('2016'!L:L,'2016'!F:F,A244,'2016'!C:C,B244,'2016'!D:D,"",'2016'!AA:AA,"CRO"), 0)</f>
        <v>0</v>
      </c>
      <c r="AP244" s="0" t="n">
        <f aca="false">IFERROR(AO244/AN244, 0)</f>
        <v>0</v>
      </c>
      <c r="AQ244" s="0" t="n">
        <f aca="false">SUM(AT244,AW244,AZ244)</f>
        <v>0</v>
      </c>
      <c r="AR244" s="0" t="n">
        <f aca="false">SUM(AU244,AX244,BA244)</f>
        <v>0</v>
      </c>
      <c r="AS244" s="7" t="n">
        <f aca="false">IFERROR(AR244/AQ244, 0)</f>
        <v>0</v>
      </c>
      <c r="AT244" s="0" t="n">
        <f aca="false">IFERROR(SUMIFS('2015'!$G:$G,'2015'!F:F,A244,'2015'!C:C,B244,'2015'!D:D,"",'2015'!AA:AA,"JRO",'2015'!L:L,"&lt;&gt;"), 0)</f>
        <v>0</v>
      </c>
      <c r="AU244" s="0" t="n">
        <f aca="false">IFERROR(SUMIFS('2015'!L:L,'2015'!F:F,A244,'2015'!C:C,B244,'2015'!D:D,"",'2015'!AA:AA,"JRO"), 0)</f>
        <v>0</v>
      </c>
      <c r="AV244" s="0" t="n">
        <f aca="false">IFERROR(AU244/AT244, 0)</f>
        <v>0</v>
      </c>
      <c r="AW244" s="0" t="n">
        <f aca="false">IFERROR(SUMIFS('2015'!$G:$G,'2015'!F:F,A244,'2015'!C:C,B244,'2015'!D:D,"",'2015'!AA:AA,"NRO",'2015'!L:L,"&lt;&gt;"), 0)</f>
        <v>0</v>
      </c>
      <c r="AX244" s="0" t="n">
        <f aca="false">IFERROR(SUMIFS('2015'!L:L,'2015'!F:F,A244,'2015'!C:C,B244,'2015'!D:D,"",'2015'!AA:AA,"NRO"), 0)</f>
        <v>0</v>
      </c>
      <c r="AY244" s="0" t="n">
        <f aca="false">IFERROR(AX244/AW244, 0)</f>
        <v>0</v>
      </c>
      <c r="AZ244" s="0" t="n">
        <f aca="false">IFERROR(SUMIFS('2015'!$G:$G,'2015'!F:F,A244,'2015'!C:C,B244,'2015'!D:D,"",'2015'!AA:AA,"CRO",'2015'!L:L,"&lt;&gt;"), 0)</f>
        <v>0</v>
      </c>
      <c r="BA244" s="0" t="n">
        <f aca="false">IFERROR(SUMIFS('2015'!L:L,'2015'!F:F,A244,'2015'!C:C,B244,'2015'!D:D,"",'2015'!AA:AA,"CRO"), 0)</f>
        <v>0</v>
      </c>
      <c r="BB244" s="0" t="n">
        <f aca="false">IFERROR(BA244/AZ244, 0)</f>
        <v>0</v>
      </c>
      <c r="BC244" s="0" t="n">
        <f aca="false">SUM(BF244,BI244)</f>
        <v>0</v>
      </c>
      <c r="BD244" s="0" t="n">
        <f aca="false">SUM(BG244,BJ244)</f>
        <v>0</v>
      </c>
      <c r="BE244" s="7" t="n">
        <f aca="false">IFERROR(BD244/BC244, 0)</f>
        <v>0</v>
      </c>
      <c r="BF244" s="0" t="n">
        <f aca="false">IFERROR(SUMIFS('2014'!$G:$G,'2014'!F:F,A244,'2014'!C:C,B244,'2014'!D:D,"",'2014'!AA:AA,"JRO",'2014'!L:L,"&lt;&gt;"), 0)</f>
        <v>0</v>
      </c>
      <c r="BG244" s="0" t="n">
        <f aca="false">IFERROR(SUMIFS('2014'!L:L,'2014'!F:F,A244,'2014'!C:C,B244,'2014'!D:D,"",'2014'!AA:AA,"JRO"), 0)</f>
        <v>0</v>
      </c>
      <c r="BH244" s="7" t="n">
        <f aca="false">IFERROR(BG244/BF244, 0)</f>
        <v>0</v>
      </c>
      <c r="BI244" s="0" t="n">
        <f aca="false">IFERROR(SUMIFS('2014'!$G:$G,'2014'!F:F,A244,'2014'!C:C,B244,'2014'!D:D,"",'2014'!AA:AA,"CRO",'2014'!L:L,"&lt;&gt;"), 0)</f>
        <v>0</v>
      </c>
      <c r="BJ244" s="0" t="n">
        <f aca="false">IFERROR(SUMIFS('2014'!L:L,'2014'!F:F,A244,'2014'!C:C,B244,'2014'!D:D,"",'2014'!AA:AA,"CRO"), 0)</f>
        <v>0</v>
      </c>
      <c r="BK244" s="0" t="n">
        <f aca="false">IFERROR(BJ244/BI244, 0)</f>
        <v>0</v>
      </c>
      <c r="BL244" s="0" t="n">
        <f aca="false">IFERROR(SUMIFS('2013'!$G:$G,'2013'!F:F,A244,'2013'!C:C,B244,'2013'!D:D,"",'2013'!AA:AA,"JRO",'2013'!L:L,"&lt;&gt;"), 0)</f>
        <v>0</v>
      </c>
      <c r="BM244" s="0" t="n">
        <f aca="false">IFERROR(SUMIFS('2013'!L:L,'2013'!F:F,A244,'2013'!C:C,B244,'2013'!D:D,"",'2013'!AA:AA,"JRO"), 0)</f>
        <v>0</v>
      </c>
      <c r="BN244" s="0" t="n">
        <f aca="false">IFERROR(BM244/BL244, 0)</f>
        <v>0</v>
      </c>
      <c r="BO244" s="0" t="n">
        <f aca="false">IFERROR(SUMIFS('2012'!$G:$G,'2012'!F:F,A244,'2012'!C:C,B244,'2012'!D:D,"",'2012'!AA:AA,"JRO",'2012'!L:L,"&lt;&gt;"), 0)</f>
        <v>0</v>
      </c>
      <c r="BP244" s="0" t="n">
        <f aca="false">IFERROR(SUMIFS('2012'!L:L,'2012'!F:F,A244,'2012'!C:C,B244,'2012'!D:D,"",'2012'!AA:AA,"JRO"), 0)</f>
        <v>0</v>
      </c>
      <c r="BQ244" s="0" t="n">
        <f aca="false">IFERROR(BP244/BO244, 0)</f>
        <v>0</v>
      </c>
      <c r="BR244" s="0" t="n">
        <f aca="false">IFERROR(SUMIFS('2011'!$G:$G,'2011'!F:F,A244,'2011'!C:C,B244,'2011'!D:D,"",'2011'!AA:AA,"JRO",'2011'!L:L,"&lt;&gt;"), 0)</f>
        <v>0</v>
      </c>
      <c r="BS244" s="0" t="n">
        <f aca="false">IFERROR(SUMIFS('2011'!L:L,'2011'!F:F,A244,'2011'!C:C,B244,'2011'!D:D,"",'2011'!AA:AA,"JRO"), 0)</f>
        <v>0</v>
      </c>
      <c r="BT244" s="7" t="n">
        <f aca="false">IFERROR(BS244/BR244, 0)</f>
        <v>0</v>
      </c>
      <c r="BU244" s="0" t="n">
        <f aca="false">IFERROR(SUMIFS('2010'!$G:$G,'2010'!F:F,A244,'2010'!C:C,B244,'2010'!D:D,"",'2010'!AA:AA,"JRO",'2010'!L:L,"&lt;&gt;"), 0)</f>
        <v>0</v>
      </c>
      <c r="BV244" s="0" t="n">
        <f aca="false">IFERROR(SUMIFS('2010'!L:L,'2010'!F:F,A244,'2010'!C:C,B244,'2010'!D:D,"",'2010'!AA:AA,"JRO"), 0)</f>
        <v>0</v>
      </c>
      <c r="BW244" s="7" t="n">
        <f aca="false">IFERROR(BV244/BU244, 0)</f>
        <v>0</v>
      </c>
      <c r="BX244" s="0" t="n">
        <f aca="false">IFERROR(SUMIFS('2009'!$G:$G,'2009'!F:F,A244,'2009'!C:C,B244,'2009'!D:D,"",'2009'!AA:AA,"JRO",'2009'!L:L,"&lt;&gt;"), 0)</f>
        <v>0</v>
      </c>
      <c r="BY244" s="0" t="n">
        <f aca="false">IFERROR(SUMIFS('2009'!L:L,'2009'!F:F,A244,'2009'!C:C,B244,'2009'!D:D,"",'2009'!AA:AA,"JRO"), 0)</f>
        <v>0</v>
      </c>
      <c r="BZ244" s="7" t="n">
        <f aca="false">IFERROR(BY244/BX244, 0)</f>
        <v>0</v>
      </c>
    </row>
    <row r="245" customFormat="false" ht="15" hidden="false" customHeight="false" outlineLevel="0" collapsed="false">
      <c r="A245" s="0" t="s">
        <v>102</v>
      </c>
      <c r="B245" s="13" t="s">
        <v>71</v>
      </c>
      <c r="C245" s="56" t="n">
        <f aca="false">IFERROR(AVERAGEIFS(I245:BZ245,I$2:BZ$2,"JRO escorts per deportee",I245:BZ245,"&lt;&gt;0"), 0)</f>
        <v>0</v>
      </c>
      <c r="D245" s="13" t="n">
        <f aca="false">IFERROR(AVERAGEIFS(I245:BZ245,I$2:BZ$2,"NRO escorts per deportee",I245:BZ245,"&lt;&gt;0"), 0)</f>
        <v>0</v>
      </c>
      <c r="E245" s="13" t="n">
        <f aca="false">IFERROR(AVERAGEIFS(I245:BZ245,I$2:BZ$2,"CRO escorts per deportee",I245:BZ245,"&lt;&gt;0"), 0)</f>
        <v>0</v>
      </c>
      <c r="G245" s="0" t="n">
        <f aca="false">SUM(J245,M245,P245)</f>
        <v>0</v>
      </c>
      <c r="H245" s="0" t="n">
        <f aca="false">SUM(K245,N245,Q245)</f>
        <v>0</v>
      </c>
      <c r="I245" s="7" t="n">
        <f aca="false">IFERROR(H245/G245, 0)</f>
        <v>0</v>
      </c>
      <c r="J245" s="0" t="n">
        <f aca="false">IFERROR(SUMIFS('2018'!$H:$H,'2018'!$C:$C,B245,'2018'!$F:$F,A245,'2018'!AA:AA,"JRO",'2018'!P:P,"&lt;&gt;")+SUMIFS('2018'!$I:$I,'2018'!$D:$D,B245,'2018'!$F:$F,A245,'2018'!AA:AA,"JRO",'2018'!Q:Q,"&lt;&gt;")+SUMIFS('2018'!$J:$J,'2018'!$E:$E,B245,'2018'!$F:$F,A245,'2018'!AA:AA,"JRO",'2018'!R:R,"&lt;&gt;"), 0)</f>
        <v>0</v>
      </c>
      <c r="K245" s="0" t="n">
        <f aca="false">IFERROR(SUMIFS('2018'!M:M,'2018'!AA:AA,"JRO",'2018'!F:F,A245,'2018'!C:C,B245)+SUMIFS('2018'!P:P,'2018'!AA:AA,"JRO",'2018'!F:F,A245,'2018'!C:C,B245)+SUMIFS('2018'!N:N,'2018'!AA:AA,"JRO",'2018'!F:F,A245,'2018'!D:D,B245)+SUMIFS('2018'!N:N,'2018'!AA:AA,"JRO",'2018'!F:F,A245,'2018'!D:D,B245)+SUMIFS('2018'!O:O,'2018'!AA:AA,"JRO",'2018'!F:F,A245,'2018'!E:E,B245)+SUMIFS('2018'!R:R,'2018'!AA:AA,"JRO",'2018'!F:F,A245,'2018'!E:E,B245), 0)</f>
        <v>0</v>
      </c>
      <c r="L245" s="7" t="n">
        <f aca="false">IFERROR(K245/J245, 0)</f>
        <v>0</v>
      </c>
      <c r="M245" s="0" t="n">
        <f aca="false">IFERROR(SUMIFS('2018'!$H:$H,'2018'!$C:$C,B245,'2018'!$F:$F,A245,'2018'!AA:AA,"NRO",'2018'!P:P,"&lt;&gt;")+SUMIFS('2018'!$I:$I,'2018'!$D:$D,B245,'2018'!$F:$F,A245,'2018'!AA:AA,"NRO",'2018'!Q:Q,"&lt;&gt;")+SUMIFS('2018'!$J:$J,'2018'!$E:$E,B245,'2018'!$F:$F,A245,'2018'!AA:AA,"NRO",'2018'!R:R,"&lt;&gt;"), 0)</f>
        <v>0</v>
      </c>
      <c r="N245" s="0" t="n">
        <f aca="false">IFERROR(SUMIFS('2018'!M:M,'2018'!AA:AA,"NRO",'2018'!F:F,A245,'2018'!C:C,B245)+SUMIFS('2018'!P:P,'2018'!AA:AA,"NRO",'2018'!F:F,A245,'2018'!C:C,B245)+SUMIFS('2018'!N:N,'2018'!AA:AA,"NRO",'2018'!F:F,A245,'2018'!D:D,B245)+SUMIFS('2018'!N:N,'2018'!AA:AA,"NRO",'2018'!F:F,A245,'2018'!D:D,B245)+SUMIFS('2018'!O:O,'2018'!AA:AA,"NRO",'2018'!F:F,A245,'2018'!E:E,B245)+SUMIFS('2018'!R:R,'2018'!AA:AA,"NRO",'2018'!F:F,A245,'2018'!E:E,B245), 0)</f>
        <v>0</v>
      </c>
      <c r="O245" s="7" t="n">
        <f aca="false">IFERROR(N245/M245, 0)</f>
        <v>0</v>
      </c>
      <c r="P245" s="0" t="n">
        <f aca="false">IFERROR(SUMIFS('2018'!$H:$H,'2018'!$C:$C,B245,'2018'!$F:$F,A245,'2018'!AA:AA,"CRO")+SUMIFS('2018'!$I:$I,'2018'!$D:$D,B245,'2018'!$F:$F,A245,'2018'!AA:AA,"CRO")+SUMIFS('2018'!$J:$J,'2018'!$E:$E,B245,'2018'!$F:$F,A245,'2018'!AA:AA,"CRO"), 0)</f>
        <v>0</v>
      </c>
      <c r="Q245" s="0" t="n">
        <f aca="false">IFERROR(SUMIFS('2018'!M:M,'2018'!AA:AA,"CRO",'2018'!F:F,A245,'2018'!C:C,B245)+SUMIFS('2018'!P:P,'2018'!AA:AA,"CRO",'2018'!F:F,A245,'2018'!C:C,B245)+SUMIFS('2018'!N:N,'2018'!AA:AA,"CRO",'2018'!F:F,A245,'2018'!D:D,B245)+SUMIFS('2018'!N:N,'2018'!AA:AA,"CRO",'2018'!F:F,A245,'2018'!D:D,B245)+SUMIFS('2018'!O:O,'2018'!AA:AA,"CRO",'2018'!F:F,A245,'2018'!E:E,B245)+SUMIFS('2018'!R:R,'2018'!AA:AA,"CRO",'2018'!F:F,A245,'2018'!E:E,B245), 0)</f>
        <v>0</v>
      </c>
      <c r="R245" s="7" t="n">
        <f aca="false">IFERROR(Q245/P245, 0)</f>
        <v>0</v>
      </c>
      <c r="S245" s="7" t="n">
        <f aca="false">SUM(V245,Y245,AB245)</f>
        <v>0</v>
      </c>
      <c r="T245" s="7" t="n">
        <f aca="false">SUM(W245,Z245,AC245)</f>
        <v>0</v>
      </c>
      <c r="U245" s="7" t="n">
        <f aca="false">IFERROR(T245/S245, 0)</f>
        <v>0</v>
      </c>
      <c r="V245" s="0" t="n">
        <f aca="false">SUMIFS('2017'!$H:$H,'2017'!$C:$C,B245,'2017'!$F:$F,A245,'2017'!AA:AA,"JRO",'2017'!P:P,"&lt;&gt;")+SUMIFS('2017'!$I:$I,'2017'!$D:$D,B245,'2017'!$F:$F,A245,'2017'!AA:AA,"JRO",'2017'!Q:Q,"&lt;&gt;")+SUMIFS('2017'!$J:$J,'2017'!$E:$E,B245,'2017'!$F:$F,A245,'2017'!AA:AA,"JRO",'2017'!R:R,"&lt;&gt;")</f>
        <v>0</v>
      </c>
      <c r="W245" s="0" t="n">
        <f aca="false">IFERROR(SUMIFS('2017'!M:M,'2017'!AA:AA,"JRO",'2017'!F:F,A245,'2017'!C:C,B245)+SUMIFS('2017'!P:P,'2017'!AA:AA,"JRO",'2017'!F:F,A245,'2017'!C:C,B245)+SUMIFS('2017'!N:N,'2017'!AA:AA,"JRO",'2017'!F:F,A245,'2017'!D:D,B245)+SUMIFS('2017'!N:N,'2017'!AA:AA,"JRO",'2017'!F:F,A245,'2017'!D:D,B245)+SUMIFS('2017'!O:O,'2017'!AA:AA,"JRO",'2017'!F:F,A245,'2017'!E:E,B245)+SUMIFS('2017'!R:R,'2017'!AA:AA,"JRO",'2017'!F:F,A245,'2017'!E:E,B245), 0)</f>
        <v>0</v>
      </c>
      <c r="X245" s="7" t="n">
        <f aca="false">IFERROR(W245/V245, 0)</f>
        <v>0</v>
      </c>
      <c r="Y245" s="0" t="n">
        <f aca="false">IFERROR(SUMIFS('2017'!$H:$H,'2017'!$C:$C,B245,'2017'!$F:$F,A245,'2017'!AA:AA,"NRO",'2017'!P:P,"&lt;&gt;")+SUMIFS('2017'!$I:$I,'2017'!$D:$D,B245,'2017'!$F:$F,A245,'2017'!AA:AA,"NRO",'2017'!Q:Q,"&lt;&gt;")+SUMIFS('2017'!$J:$J,'2017'!$E:$E,B245,'2017'!$F:$F,A245,'2017'!AA:AA,"NRO",'2017'!R:R,"&lt;&gt;"), 0)</f>
        <v>0</v>
      </c>
      <c r="Z245" s="0" t="n">
        <f aca="false">IFERROR(SUMIFS('2017'!M:M,'2017'!AA:AA,"NRO",'2017'!F:F,A245,'2017'!C:C,B245)+SUMIFS('2017'!P:P,'2017'!AA:AA,"NRO",'2017'!F:F,A245,'2017'!C:C,B245)+SUMIFS('2017'!N:N,'2017'!AA:AA,"NRO",'2017'!F:F,A245,'2017'!D:D,B245)+SUMIFS('2017'!N:N,'2017'!AA:AA,"NRO",'2017'!F:F,A245,'2017'!D:D,B245)+SUMIFS('2017'!O:O,'2017'!AA:AA,"NRO",'2017'!F:F,A245,'2017'!E:E,B245)+SUMIFS('2017'!R:R,'2017'!AA:AA,"NRO",'2017'!F:F,A245,'2017'!E:E,B245), 0)</f>
        <v>0</v>
      </c>
      <c r="AA245" s="7" t="n">
        <f aca="false">IFERROR(Z245/Y245, 0)</f>
        <v>0</v>
      </c>
      <c r="AB245" s="0" t="n">
        <f aca="false">IFERROR(SUMIFS('2017'!$H:$H,'2017'!$C:$C,B245,'2017'!$F:$F,A245,'2017'!AA:AA,"CRO",'2017'!P:P,"&lt;&gt;")+SUMIFS('2017'!$I:$I,'2017'!$D:$D,B245,'2017'!$F:$F,A245,'2017'!AA:AA,"CRO",'2017'!Q:Q,"&lt;&gt;")+SUMIFS('2017'!$J:$J,'2017'!$E:$E,B245,'2017'!$F:$F,A245,'2017'!AA:AA,"CRO",'2017'!R:R,"&lt;&gt;"), 0)</f>
        <v>0</v>
      </c>
      <c r="AC245" s="0" t="n">
        <f aca="false">IFERROR(SUMIFS('2017'!M:M,'2017'!AA:AA,"CRO",'2017'!F:F,A245,'2017'!C:C,B245)+SUMIFS('2017'!P:P,'2017'!AA:AA,"CRO",'2017'!F:F,A245,'2017'!C:C,B245)+SUMIFS('2017'!N:N,'2017'!AA:AA,"CRO",'2017'!F:F,A245,'2017'!D:D,B245)+SUMIFS('2017'!N:N,'2017'!AA:AA,"CRO",'2017'!F:F,A245,'2017'!D:D,B245)+SUMIFS('2017'!O:O,'2017'!AA:AA,"CRO",'2017'!F:F,A245,'2017'!E:E,B245)+SUMIFS('2017'!R:R,'2017'!AA:AA,"CRO",'2017'!F:F,A245,'2017'!E:E,B245), 0)</f>
        <v>0</v>
      </c>
      <c r="AD245" s="0" t="n">
        <f aca="false">IFERROR(AC245/AB245, 0)</f>
        <v>0</v>
      </c>
      <c r="AE245" s="0" t="n">
        <f aca="false">SUM(AH245,AK245,AN245)</f>
        <v>0</v>
      </c>
      <c r="AF245" s="0" t="n">
        <f aca="false">SUM(AI245,AL245,AO245)</f>
        <v>0</v>
      </c>
      <c r="AG245" s="7" t="n">
        <f aca="false">IFERROR(AF245/AE245, 0)</f>
        <v>0</v>
      </c>
      <c r="AH245" s="0" t="n">
        <f aca="false">IFERROR(SUMIFS('2016'!$G:$G,'2016'!F:F,A245,'2016'!C:C,B245,'2016'!D:D,"",'2016'!AA:AA,"JRO",'2016'!L:L,"&lt;&gt;"), 0)</f>
        <v>0</v>
      </c>
      <c r="AI245" s="0" t="n">
        <f aca="false">IFERROR(SUMIFS('2016'!L:L,'2016'!F:F,A245,'2016'!C:C,B245,'2016'!D:D,"",'2016'!AA:AA,"JRO"), 0)</f>
        <v>0</v>
      </c>
      <c r="AJ245" s="7" t="n">
        <f aca="false">IFERROR(AI245/AH245, 0)</f>
        <v>0</v>
      </c>
      <c r="AK245" s="0" t="n">
        <f aca="false">IFERROR(SUMIFS('2016'!$G:$G,'2016'!F:F,A245,'2016'!C:C,B245,'2016'!D:D,"",'2016'!AA:AA,"NRO",'2016'!L:L,"&lt;&gt;"), 0)</f>
        <v>0</v>
      </c>
      <c r="AL245" s="0" t="n">
        <f aca="false">IFERROR(SUMIFS('2016'!L:L,'2016'!F:F,A245,'2016'!C:C,B245,'2016'!D:D,"",'2016'!AA:AA,"NRO"), 0)</f>
        <v>0</v>
      </c>
      <c r="AM245" s="0" t="n">
        <f aca="false">IFERROR(AL245/AK245, 0)</f>
        <v>0</v>
      </c>
      <c r="AN245" s="0" t="n">
        <f aca="false">IFERROR(SUMIFS('2016'!$G:$G,'2016'!F:F,A245,'2016'!C:C,B245,'2016'!D:D,"",'2016'!AA:AA,"CRO",'2016'!L:L,"&lt;&gt;"), 0)</f>
        <v>0</v>
      </c>
      <c r="AO245" s="0" t="n">
        <f aca="false">IFERROR(SUMIFS('2016'!L:L,'2016'!F:F,A245,'2016'!C:C,B245,'2016'!D:D,"",'2016'!AA:AA,"CRO"), 0)</f>
        <v>0</v>
      </c>
      <c r="AP245" s="0" t="n">
        <f aca="false">IFERROR(AO245/AN245, 0)</f>
        <v>0</v>
      </c>
      <c r="AQ245" s="0" t="n">
        <f aca="false">SUM(AT245,AW245,AZ245)</f>
        <v>0</v>
      </c>
      <c r="AR245" s="0" t="n">
        <f aca="false">SUM(AU245,AX245,BA245)</f>
        <v>0</v>
      </c>
      <c r="AS245" s="7" t="n">
        <f aca="false">IFERROR(AR245/AQ245, 0)</f>
        <v>0</v>
      </c>
      <c r="AT245" s="0" t="n">
        <f aca="false">IFERROR(SUMIFS('2015'!$G:$G,'2015'!F:F,A245,'2015'!C:C,B245,'2015'!D:D,"",'2015'!AA:AA,"JRO",'2015'!L:L,"&lt;&gt;"), 0)</f>
        <v>0</v>
      </c>
      <c r="AU245" s="0" t="n">
        <f aca="false">IFERROR(SUMIFS('2015'!L:L,'2015'!F:F,A245,'2015'!C:C,B245,'2015'!D:D,"",'2015'!AA:AA,"JRO"), 0)</f>
        <v>0</v>
      </c>
      <c r="AV245" s="0" t="n">
        <f aca="false">IFERROR(AU245/AT245, 0)</f>
        <v>0</v>
      </c>
      <c r="AW245" s="0" t="n">
        <f aca="false">IFERROR(SUMIFS('2015'!$G:$G,'2015'!F:F,A245,'2015'!C:C,B245,'2015'!D:D,"",'2015'!AA:AA,"NRO",'2015'!L:L,"&lt;&gt;"), 0)</f>
        <v>0</v>
      </c>
      <c r="AX245" s="0" t="n">
        <f aca="false">IFERROR(SUMIFS('2015'!L:L,'2015'!F:F,A245,'2015'!C:C,B245,'2015'!D:D,"",'2015'!AA:AA,"NRO"), 0)</f>
        <v>0</v>
      </c>
      <c r="AY245" s="0" t="n">
        <f aca="false">IFERROR(AX245/AW245, 0)</f>
        <v>0</v>
      </c>
      <c r="AZ245" s="0" t="n">
        <f aca="false">IFERROR(SUMIFS('2015'!$G:$G,'2015'!F:F,A245,'2015'!C:C,B245,'2015'!D:D,"",'2015'!AA:AA,"CRO",'2015'!L:L,"&lt;&gt;"), 0)</f>
        <v>0</v>
      </c>
      <c r="BA245" s="0" t="n">
        <f aca="false">IFERROR(SUMIFS('2015'!L:L,'2015'!F:F,A245,'2015'!C:C,B245,'2015'!D:D,"",'2015'!AA:AA,"CRO"), 0)</f>
        <v>0</v>
      </c>
      <c r="BB245" s="0" t="n">
        <f aca="false">IFERROR(BA245/AZ245, 0)</f>
        <v>0</v>
      </c>
      <c r="BC245" s="0" t="n">
        <f aca="false">SUM(BF245,BI245)</f>
        <v>0</v>
      </c>
      <c r="BD245" s="0" t="n">
        <f aca="false">SUM(BG245,BJ245)</f>
        <v>0</v>
      </c>
      <c r="BE245" s="7" t="n">
        <f aca="false">IFERROR(BD245/BC245, 0)</f>
        <v>0</v>
      </c>
      <c r="BF245" s="0" t="n">
        <f aca="false">IFERROR(SUMIFS('2014'!$G:$G,'2014'!F:F,A245,'2014'!C:C,B245,'2014'!D:D,"",'2014'!AA:AA,"JRO",'2014'!L:L,"&lt;&gt;"), 0)</f>
        <v>0</v>
      </c>
      <c r="BG245" s="0" t="n">
        <f aca="false">IFERROR(SUMIFS('2014'!L:L,'2014'!F:F,A245,'2014'!C:C,B245,'2014'!D:D,"",'2014'!AA:AA,"JRO"), 0)</f>
        <v>0</v>
      </c>
      <c r="BH245" s="7" t="n">
        <f aca="false">IFERROR(BG245/BF245, 0)</f>
        <v>0</v>
      </c>
      <c r="BI245" s="0" t="n">
        <f aca="false">IFERROR(SUMIFS('2014'!$G:$G,'2014'!F:F,A245,'2014'!C:C,B245,'2014'!D:D,"",'2014'!AA:AA,"CRO",'2014'!L:L,"&lt;&gt;"), 0)</f>
        <v>0</v>
      </c>
      <c r="BJ245" s="0" t="n">
        <f aca="false">IFERROR(SUMIFS('2014'!L:L,'2014'!F:F,A245,'2014'!C:C,B245,'2014'!D:D,"",'2014'!AA:AA,"CRO"), 0)</f>
        <v>0</v>
      </c>
      <c r="BK245" s="0" t="n">
        <f aca="false">IFERROR(BJ245/BI245, 0)</f>
        <v>0</v>
      </c>
      <c r="BL245" s="0" t="n">
        <f aca="false">IFERROR(SUMIFS('2013'!$G:$G,'2013'!F:F,A245,'2013'!C:C,B245,'2013'!D:D,"",'2013'!AA:AA,"JRO",'2013'!L:L,"&lt;&gt;"), 0)</f>
        <v>0</v>
      </c>
      <c r="BM245" s="0" t="n">
        <f aca="false">IFERROR(SUMIFS('2013'!L:L,'2013'!F:F,A245,'2013'!C:C,B245,'2013'!D:D,"",'2013'!AA:AA,"JRO"), 0)</f>
        <v>0</v>
      </c>
      <c r="BN245" s="0" t="n">
        <f aca="false">IFERROR(BM245/BL245, 0)</f>
        <v>0</v>
      </c>
      <c r="BO245" s="0" t="n">
        <f aca="false">IFERROR(SUMIFS('2012'!$G:$G,'2012'!F:F,A245,'2012'!C:C,B245,'2012'!D:D,"",'2012'!AA:AA,"JRO",'2012'!L:L,"&lt;&gt;"), 0)</f>
        <v>0</v>
      </c>
      <c r="BP245" s="0" t="n">
        <f aca="false">IFERROR(SUMIFS('2012'!L:L,'2012'!F:F,A245,'2012'!C:C,B245,'2012'!D:D,"",'2012'!AA:AA,"JRO"), 0)</f>
        <v>0</v>
      </c>
      <c r="BQ245" s="0" t="n">
        <f aca="false">IFERROR(BP245/BO245, 0)</f>
        <v>0</v>
      </c>
      <c r="BR245" s="0" t="n">
        <f aca="false">IFERROR(SUMIFS('2011'!$G:$G,'2011'!F:F,A245,'2011'!C:C,B245,'2011'!D:D,"",'2011'!AA:AA,"JRO",'2011'!L:L,"&lt;&gt;"), 0)</f>
        <v>0</v>
      </c>
      <c r="BS245" s="0" t="n">
        <f aca="false">IFERROR(SUMIFS('2011'!L:L,'2011'!F:F,A245,'2011'!C:C,B245,'2011'!D:D,"",'2011'!AA:AA,"JRO"), 0)</f>
        <v>0</v>
      </c>
      <c r="BT245" s="7" t="n">
        <f aca="false">IFERROR(BS245/BR245, 0)</f>
        <v>0</v>
      </c>
      <c r="BU245" s="0" t="n">
        <f aca="false">IFERROR(SUMIFS('2010'!$G:$G,'2010'!F:F,A245,'2010'!C:C,B245,'2010'!D:D,"",'2010'!AA:AA,"JRO",'2010'!L:L,"&lt;&gt;"), 0)</f>
        <v>0</v>
      </c>
      <c r="BV245" s="0" t="n">
        <f aca="false">IFERROR(SUMIFS('2010'!L:L,'2010'!F:F,A245,'2010'!C:C,B245,'2010'!D:D,"",'2010'!AA:AA,"JRO"), 0)</f>
        <v>0</v>
      </c>
      <c r="BW245" s="7" t="n">
        <f aca="false">IFERROR(BV245/BU245, 0)</f>
        <v>0</v>
      </c>
      <c r="BX245" s="0" t="n">
        <f aca="false">IFERROR(SUMIFS('2009'!$G:$G,'2009'!F:F,A245,'2009'!C:C,B245,'2009'!D:D,"",'2009'!AA:AA,"JRO",'2009'!L:L,"&lt;&gt;"), 0)</f>
        <v>0</v>
      </c>
      <c r="BY245" s="0" t="n">
        <f aca="false">IFERROR(SUMIFS('2009'!L:L,'2009'!F:F,A245,'2009'!C:C,B245,'2009'!D:D,"",'2009'!AA:AA,"JRO"), 0)</f>
        <v>0</v>
      </c>
      <c r="BZ245" s="7" t="n">
        <f aca="false">IFERROR(BY245/BX245, 0)</f>
        <v>0</v>
      </c>
    </row>
    <row r="246" customFormat="false" ht="15" hidden="false" customHeight="false" outlineLevel="0" collapsed="false">
      <c r="A246" s="0" t="s">
        <v>102</v>
      </c>
      <c r="B246" s="17" t="s">
        <v>53</v>
      </c>
      <c r="C246" s="56" t="n">
        <f aca="false">IFERROR(AVERAGEIFS(I246:BZ246,I$2:BZ$2,"JRO escorts per deportee",I246:BZ246,"&lt;&gt;0"), 0)</f>
        <v>2.99874229296419</v>
      </c>
      <c r="D246" s="13" t="n">
        <f aca="false">IFERROR(AVERAGEIFS(I246:BZ246,I$2:BZ$2,"NRO escorts per deportee",I246:BZ246,"&lt;&gt;0"), 0)</f>
        <v>3.35483870967742</v>
      </c>
      <c r="E246" s="13" t="n">
        <f aca="false">IFERROR(AVERAGEIFS(I246:BZ246,I$2:BZ$2,"CRO escorts per deportee",I246:BZ246,"&lt;&gt;0"), 0)</f>
        <v>0</v>
      </c>
      <c r="G246" s="0" t="n">
        <f aca="false">SUM(J246,M246,P246)</f>
        <v>149</v>
      </c>
      <c r="H246" s="0" t="n">
        <f aca="false">SUM(K246,N246,Q246)</f>
        <v>510</v>
      </c>
      <c r="I246" s="7" t="n">
        <f aca="false">IFERROR(H246/G246, 0)</f>
        <v>3.42281879194631</v>
      </c>
      <c r="J246" s="0" t="n">
        <f aca="false">IFERROR(SUMIFS('2018'!$H:$H,'2018'!$C:$C,B246,'2018'!$F:$F,A246,'2018'!AA:AA,"JRO",'2018'!P:P,"&lt;&gt;")+SUMIFS('2018'!$I:$I,'2018'!$D:$D,B246,'2018'!$F:$F,A246,'2018'!AA:AA,"JRO",'2018'!Q:Q,"&lt;&gt;")+SUMIFS('2018'!$J:$J,'2018'!$E:$E,B246,'2018'!$F:$F,A246,'2018'!AA:AA,"JRO",'2018'!R:R,"&lt;&gt;"), 0)</f>
        <v>87</v>
      </c>
      <c r="K246" s="0" t="n">
        <f aca="false">IFERROR(SUMIFS('2018'!M:M,'2018'!AA:AA,"JRO",'2018'!F:F,A246,'2018'!C:C,B246)+SUMIFS('2018'!P:P,'2018'!AA:AA,"JRO",'2018'!F:F,A246,'2018'!C:C,B246)+SUMIFS('2018'!N:N,'2018'!AA:AA,"JRO",'2018'!F:F,A246,'2018'!D:D,B246)+SUMIFS('2018'!N:N,'2018'!AA:AA,"JRO",'2018'!F:F,A246,'2018'!D:D,B246)+SUMIFS('2018'!O:O,'2018'!AA:AA,"JRO",'2018'!F:F,A246,'2018'!E:E,B246)+SUMIFS('2018'!R:R,'2018'!AA:AA,"JRO",'2018'!F:F,A246,'2018'!E:E,B246), 0)</f>
        <v>302</v>
      </c>
      <c r="L246" s="7" t="n">
        <f aca="false">IFERROR(K246/J246, 0)</f>
        <v>3.47126436781609</v>
      </c>
      <c r="M246" s="0" t="n">
        <f aca="false">IFERROR(SUMIFS('2018'!$H:$H,'2018'!$C:$C,B246,'2018'!$F:$F,A246,'2018'!AA:AA,"NRO",'2018'!P:P,"&lt;&gt;")+SUMIFS('2018'!$I:$I,'2018'!$D:$D,B246,'2018'!$F:$F,A246,'2018'!AA:AA,"NRO",'2018'!Q:Q,"&lt;&gt;")+SUMIFS('2018'!$J:$J,'2018'!$E:$E,B246,'2018'!$F:$F,A246,'2018'!AA:AA,"NRO",'2018'!R:R,"&lt;&gt;"), 0)</f>
        <v>62</v>
      </c>
      <c r="N246" s="0" t="n">
        <f aca="false">IFERROR(SUMIFS('2018'!M:M,'2018'!AA:AA,"NRO",'2018'!F:F,A246,'2018'!C:C,B246)+SUMIFS('2018'!P:P,'2018'!AA:AA,"NRO",'2018'!F:F,A246,'2018'!C:C,B246)+SUMIFS('2018'!N:N,'2018'!AA:AA,"NRO",'2018'!F:F,A246,'2018'!D:D,B246)+SUMIFS('2018'!N:N,'2018'!AA:AA,"NRO",'2018'!F:F,A246,'2018'!D:D,B246)+SUMIFS('2018'!O:O,'2018'!AA:AA,"NRO",'2018'!F:F,A246,'2018'!E:E,B246)+SUMIFS('2018'!R:R,'2018'!AA:AA,"NRO",'2018'!F:F,A246,'2018'!E:E,B246), 0)</f>
        <v>208</v>
      </c>
      <c r="O246" s="7" t="n">
        <f aca="false">IFERROR(N246/M246, 0)</f>
        <v>3.35483870967742</v>
      </c>
      <c r="P246" s="0" t="n">
        <f aca="false">IFERROR(SUMIFS('2018'!$H:$H,'2018'!$C:$C,B246,'2018'!$F:$F,A246,'2018'!AA:AA,"CRO")+SUMIFS('2018'!$I:$I,'2018'!$D:$D,B246,'2018'!$F:$F,A246,'2018'!AA:AA,"CRO")+SUMIFS('2018'!$J:$J,'2018'!$E:$E,B246,'2018'!$F:$F,A246,'2018'!AA:AA,"CRO"), 0)</f>
        <v>0</v>
      </c>
      <c r="Q246" s="0" t="n">
        <f aca="false">IFERROR(SUMIFS('2018'!M:M,'2018'!AA:AA,"CRO",'2018'!F:F,A246,'2018'!C:C,B246)+SUMIFS('2018'!P:P,'2018'!AA:AA,"CRO",'2018'!F:F,A246,'2018'!C:C,B246)+SUMIFS('2018'!N:N,'2018'!AA:AA,"CRO",'2018'!F:F,A246,'2018'!D:D,B246)+SUMIFS('2018'!N:N,'2018'!AA:AA,"CRO",'2018'!F:F,A246,'2018'!D:D,B246)+SUMIFS('2018'!O:O,'2018'!AA:AA,"CRO",'2018'!F:F,A246,'2018'!E:E,B246)+SUMIFS('2018'!R:R,'2018'!AA:AA,"CRO",'2018'!F:F,A246,'2018'!E:E,B246), 0)</f>
        <v>0</v>
      </c>
      <c r="R246" s="7" t="n">
        <f aca="false">IFERROR(Q246/P246, 0)</f>
        <v>0</v>
      </c>
      <c r="S246" s="7" t="n">
        <f aca="false">SUM(V246,Y246,AB246)</f>
        <v>0</v>
      </c>
      <c r="T246" s="7" t="n">
        <f aca="false">SUM(W246,Z246,AC246)</f>
        <v>0</v>
      </c>
      <c r="U246" s="7" t="n">
        <f aca="false">IFERROR(T246/S246, 0)</f>
        <v>0</v>
      </c>
      <c r="V246" s="0" t="n">
        <f aca="false">SUMIFS('2017'!$H:$H,'2017'!$C:$C,B246,'2017'!$F:$F,A246,'2017'!AA:AA,"JRO",'2017'!P:P,"&lt;&gt;")+SUMIFS('2017'!$I:$I,'2017'!$D:$D,B246,'2017'!$F:$F,A246,'2017'!AA:AA,"JRO",'2017'!Q:Q,"&lt;&gt;")+SUMIFS('2017'!$J:$J,'2017'!$E:$E,B246,'2017'!$F:$F,A246,'2017'!AA:AA,"JRO",'2017'!R:R,"&lt;&gt;")</f>
        <v>0</v>
      </c>
      <c r="W246" s="0" t="n">
        <f aca="false">IFERROR(SUMIFS('2017'!M:M,'2017'!AA:AA,"JRO",'2017'!F:F,A246,'2017'!C:C,B246)+SUMIFS('2017'!P:P,'2017'!AA:AA,"JRO",'2017'!F:F,A246,'2017'!C:C,B246)+SUMIFS('2017'!N:N,'2017'!AA:AA,"JRO",'2017'!F:F,A246,'2017'!D:D,B246)+SUMIFS('2017'!N:N,'2017'!AA:AA,"JRO",'2017'!F:F,A246,'2017'!D:D,B246)+SUMIFS('2017'!O:O,'2017'!AA:AA,"JRO",'2017'!F:F,A246,'2017'!E:E,B246)+SUMIFS('2017'!R:R,'2017'!AA:AA,"JRO",'2017'!F:F,A246,'2017'!E:E,B246), 0)</f>
        <v>0</v>
      </c>
      <c r="X246" s="7" t="n">
        <f aca="false">IFERROR(W246/V246, 0)</f>
        <v>0</v>
      </c>
      <c r="Y246" s="0" t="n">
        <f aca="false">IFERROR(SUMIFS('2017'!$H:$H,'2017'!$C:$C,B246,'2017'!$F:$F,A246,'2017'!AA:AA,"NRO",'2017'!P:P,"&lt;&gt;")+SUMIFS('2017'!$I:$I,'2017'!$D:$D,B246,'2017'!$F:$F,A246,'2017'!AA:AA,"NRO",'2017'!Q:Q,"&lt;&gt;")+SUMIFS('2017'!$J:$J,'2017'!$E:$E,B246,'2017'!$F:$F,A246,'2017'!AA:AA,"NRO",'2017'!R:R,"&lt;&gt;"), 0)</f>
        <v>0</v>
      </c>
      <c r="Z246" s="0" t="n">
        <f aca="false">IFERROR(SUMIFS('2017'!M:M,'2017'!AA:AA,"NRO",'2017'!F:F,A246,'2017'!C:C,B246)+SUMIFS('2017'!P:P,'2017'!AA:AA,"NRO",'2017'!F:F,A246,'2017'!C:C,B246)+SUMIFS('2017'!N:N,'2017'!AA:AA,"NRO",'2017'!F:F,A246,'2017'!D:D,B246)+SUMIFS('2017'!N:N,'2017'!AA:AA,"NRO",'2017'!F:F,A246,'2017'!D:D,B246)+SUMIFS('2017'!O:O,'2017'!AA:AA,"NRO",'2017'!F:F,A246,'2017'!E:E,B246)+SUMIFS('2017'!R:R,'2017'!AA:AA,"NRO",'2017'!F:F,A246,'2017'!E:E,B246), 0)</f>
        <v>0</v>
      </c>
      <c r="AA246" s="7" t="n">
        <f aca="false">IFERROR(Z246/Y246, 0)</f>
        <v>0</v>
      </c>
      <c r="AB246" s="0" t="n">
        <f aca="false">IFERROR(SUMIFS('2017'!$H:$H,'2017'!$C:$C,B246,'2017'!$F:$F,A246,'2017'!AA:AA,"CRO",'2017'!P:P,"&lt;&gt;")+SUMIFS('2017'!$I:$I,'2017'!$D:$D,B246,'2017'!$F:$F,A246,'2017'!AA:AA,"CRO",'2017'!Q:Q,"&lt;&gt;")+SUMIFS('2017'!$J:$J,'2017'!$E:$E,B246,'2017'!$F:$F,A246,'2017'!AA:AA,"CRO",'2017'!R:R,"&lt;&gt;"), 0)</f>
        <v>0</v>
      </c>
      <c r="AC246" s="0" t="n">
        <f aca="false">IFERROR(SUMIFS('2017'!M:M,'2017'!AA:AA,"CRO",'2017'!F:F,A246,'2017'!C:C,B246)+SUMIFS('2017'!P:P,'2017'!AA:AA,"CRO",'2017'!F:F,A246,'2017'!C:C,B246)+SUMIFS('2017'!N:N,'2017'!AA:AA,"CRO",'2017'!F:F,A246,'2017'!D:D,B246)+SUMIFS('2017'!N:N,'2017'!AA:AA,"CRO",'2017'!F:F,A246,'2017'!D:D,B246)+SUMIFS('2017'!O:O,'2017'!AA:AA,"CRO",'2017'!F:F,A246,'2017'!E:E,B246)+SUMIFS('2017'!R:R,'2017'!AA:AA,"CRO",'2017'!F:F,A246,'2017'!E:E,B246), 0)</f>
        <v>0</v>
      </c>
      <c r="AD246" s="0" t="n">
        <f aca="false">IFERROR(AC246/AB246, 0)</f>
        <v>0</v>
      </c>
      <c r="AE246" s="0" t="n">
        <f aca="false">SUM(AH246,AK246,AN246)</f>
        <v>151</v>
      </c>
      <c r="AF246" s="0" t="n">
        <f aca="false">SUM(AI246,AL246,AO246)</f>
        <v>510</v>
      </c>
      <c r="AG246" s="7" t="n">
        <f aca="false">IFERROR(AF246/AE246, 0)</f>
        <v>3.37748344370861</v>
      </c>
      <c r="AH246" s="0" t="n">
        <f aca="false">IFERROR(SUMIFS('2016'!$G:$G,'2016'!F:F,A246,'2016'!C:C,B246,'2016'!D:D,"",'2016'!AA:AA,"JRO",'2016'!L:L,"&lt;&gt;"), 0)</f>
        <v>151</v>
      </c>
      <c r="AI246" s="0" t="n">
        <f aca="false">IFERROR(SUMIFS('2016'!L:L,'2016'!F:F,A246,'2016'!C:C,B246,'2016'!D:D,"",'2016'!AA:AA,"JRO"), 0)</f>
        <v>510</v>
      </c>
      <c r="AJ246" s="7" t="n">
        <f aca="false">IFERROR(AI246/AH246, 0)</f>
        <v>3.37748344370861</v>
      </c>
      <c r="AK246" s="0" t="n">
        <f aca="false">IFERROR(SUMIFS('2016'!$G:$G,'2016'!F:F,A246,'2016'!C:C,B246,'2016'!D:D,"",'2016'!AA:AA,"NRO",'2016'!L:L,"&lt;&gt;"), 0)</f>
        <v>0</v>
      </c>
      <c r="AL246" s="0" t="n">
        <f aca="false">IFERROR(SUMIFS('2016'!L:L,'2016'!F:F,A246,'2016'!C:C,B246,'2016'!D:D,"",'2016'!AA:AA,"NRO"), 0)</f>
        <v>0</v>
      </c>
      <c r="AM246" s="0" t="n">
        <f aca="false">IFERROR(AL246/AK246, 0)</f>
        <v>0</v>
      </c>
      <c r="AN246" s="0" t="n">
        <f aca="false">IFERROR(SUMIFS('2016'!$G:$G,'2016'!F:F,A246,'2016'!C:C,B246,'2016'!D:D,"",'2016'!AA:AA,"CRO",'2016'!L:L,"&lt;&gt;"), 0)</f>
        <v>0</v>
      </c>
      <c r="AO246" s="0" t="n">
        <f aca="false">IFERROR(SUMIFS('2016'!L:L,'2016'!F:F,A246,'2016'!C:C,B246,'2016'!D:D,"",'2016'!AA:AA,"CRO"), 0)</f>
        <v>0</v>
      </c>
      <c r="AP246" s="0" t="n">
        <f aca="false">IFERROR(AO246/AN246, 0)</f>
        <v>0</v>
      </c>
      <c r="AQ246" s="0" t="n">
        <f aca="false">SUM(AT246,AW246,AZ246)</f>
        <v>215</v>
      </c>
      <c r="AR246" s="0" t="n">
        <f aca="false">SUM(AU246,AX246,BA246)</f>
        <v>672</v>
      </c>
      <c r="AS246" s="7" t="n">
        <f aca="false">IFERROR(AR246/AQ246, 0)</f>
        <v>3.12558139534884</v>
      </c>
      <c r="AT246" s="0" t="n">
        <f aca="false">IFERROR(SUMIFS('2015'!$G:$G,'2015'!F:F,A246,'2015'!C:C,B246,'2015'!D:D,"",'2015'!AA:AA,"JRO",'2015'!L:L,"&lt;&gt;"), 0)</f>
        <v>215</v>
      </c>
      <c r="AU246" s="0" t="n">
        <f aca="false">IFERROR(SUMIFS('2015'!L:L,'2015'!F:F,A246,'2015'!C:C,B246,'2015'!D:D,"",'2015'!AA:AA,"JRO"), 0)</f>
        <v>672</v>
      </c>
      <c r="AV246" s="0" t="n">
        <f aca="false">IFERROR(AU246/AT246, 0)</f>
        <v>3.12558139534884</v>
      </c>
      <c r="AW246" s="0" t="n">
        <f aca="false">IFERROR(SUMIFS('2015'!$G:$G,'2015'!F:F,A246,'2015'!C:C,B246,'2015'!D:D,"",'2015'!AA:AA,"NRO",'2015'!L:L,"&lt;&gt;"), 0)</f>
        <v>0</v>
      </c>
      <c r="AX246" s="0" t="n">
        <f aca="false">IFERROR(SUMIFS('2015'!L:L,'2015'!F:F,A246,'2015'!C:C,B246,'2015'!D:D,"",'2015'!AA:AA,"NRO"), 0)</f>
        <v>0</v>
      </c>
      <c r="AY246" s="0" t="n">
        <f aca="false">IFERROR(AX246/AW246, 0)</f>
        <v>0</v>
      </c>
      <c r="AZ246" s="0" t="n">
        <f aca="false">IFERROR(SUMIFS('2015'!$G:$G,'2015'!F:F,A246,'2015'!C:C,B246,'2015'!D:D,"",'2015'!AA:AA,"CRO",'2015'!L:L,"&lt;&gt;"), 0)</f>
        <v>0</v>
      </c>
      <c r="BA246" s="0" t="n">
        <f aca="false">IFERROR(SUMIFS('2015'!L:L,'2015'!F:F,A246,'2015'!C:C,B246,'2015'!D:D,"",'2015'!AA:AA,"CRO"), 0)</f>
        <v>0</v>
      </c>
      <c r="BB246" s="0" t="n">
        <f aca="false">IFERROR(BA246/AZ246, 0)</f>
        <v>0</v>
      </c>
      <c r="BC246" s="0" t="n">
        <f aca="false">SUM(BF246,BI246)</f>
        <v>119</v>
      </c>
      <c r="BD246" s="0" t="n">
        <f aca="false">SUM(BG246,BJ246)</f>
        <v>348</v>
      </c>
      <c r="BE246" s="7" t="n">
        <f aca="false">IFERROR(BD246/BC246, 0)</f>
        <v>2.92436974789916</v>
      </c>
      <c r="BF246" s="0" t="n">
        <f aca="false">IFERROR(SUMIFS('2014'!$G:$G,'2014'!F:F,A246,'2014'!C:C,B246,'2014'!D:D,"",'2014'!AA:AA,"JRO",'2014'!L:L,"&lt;&gt;"), 0)</f>
        <v>119</v>
      </c>
      <c r="BG246" s="0" t="n">
        <f aca="false">IFERROR(SUMIFS('2014'!L:L,'2014'!F:F,A246,'2014'!C:C,B246,'2014'!D:D,"",'2014'!AA:AA,"JRO"), 0)</f>
        <v>348</v>
      </c>
      <c r="BH246" s="7" t="n">
        <f aca="false">IFERROR(BG246/BF246, 0)</f>
        <v>2.92436974789916</v>
      </c>
      <c r="BI246" s="0" t="n">
        <f aca="false">IFERROR(SUMIFS('2014'!$G:$G,'2014'!F:F,A246,'2014'!C:C,B246,'2014'!D:D,"",'2014'!AA:AA,"CRO",'2014'!L:L,"&lt;&gt;"), 0)</f>
        <v>0</v>
      </c>
      <c r="BJ246" s="0" t="n">
        <f aca="false">IFERROR(SUMIFS('2014'!L:L,'2014'!F:F,A246,'2014'!C:C,B246,'2014'!D:D,"",'2014'!AA:AA,"CRO"), 0)</f>
        <v>0</v>
      </c>
      <c r="BK246" s="0" t="n">
        <f aca="false">IFERROR(BJ246/BI246, 0)</f>
        <v>0</v>
      </c>
      <c r="BL246" s="0" t="n">
        <f aca="false">IFERROR(SUMIFS('2013'!$G:$G,'2013'!F:F,A246,'2013'!C:C,B246,'2013'!D:D,"",'2013'!AA:AA,"JRO",'2013'!L:L,"&lt;&gt;"), 0)</f>
        <v>149</v>
      </c>
      <c r="BM246" s="0" t="n">
        <f aca="false">IFERROR(SUMIFS('2013'!L:L,'2013'!F:F,A246,'2013'!C:C,B246,'2013'!D:D,"",'2013'!AA:AA,"JRO"), 0)</f>
        <v>395</v>
      </c>
      <c r="BN246" s="0" t="n">
        <f aca="false">IFERROR(BM246/BL246, 0)</f>
        <v>2.6510067114094</v>
      </c>
      <c r="BO246" s="0" t="n">
        <f aca="false">IFERROR(SUMIFS('2012'!$G:$G,'2012'!F:F,A246,'2012'!C:C,B246,'2012'!D:D,"",'2012'!AA:AA,"JRO",'2012'!L:L,"&lt;&gt;"), 0)</f>
        <v>100</v>
      </c>
      <c r="BP246" s="0" t="n">
        <f aca="false">IFERROR(SUMIFS('2012'!L:L,'2012'!F:F,A246,'2012'!C:C,B246,'2012'!D:D,"",'2012'!AA:AA,"JRO"), 0)</f>
        <v>313</v>
      </c>
      <c r="BQ246" s="0" t="n">
        <f aca="false">IFERROR(BP246/BO246, 0)</f>
        <v>3.13</v>
      </c>
      <c r="BR246" s="0" t="n">
        <f aca="false">IFERROR(SUMIFS('2011'!$G:$G,'2011'!F:F,A246,'2011'!C:C,B246,'2011'!D:D,"",'2011'!AA:AA,"JRO",'2011'!L:L,"&lt;&gt;"), 0)</f>
        <v>104</v>
      </c>
      <c r="BS246" s="0" t="n">
        <f aca="false">IFERROR(SUMIFS('2011'!L:L,'2011'!F:F,A246,'2011'!C:C,B246,'2011'!D:D,"",'2011'!AA:AA,"JRO"), 0)</f>
        <v>270</v>
      </c>
      <c r="BT246" s="7" t="n">
        <f aca="false">IFERROR(BS246/BR246, 0)</f>
        <v>2.59615384615385</v>
      </c>
      <c r="BU246" s="0" t="n">
        <f aca="false">IFERROR(SUMIFS('2010'!$G:$G,'2010'!F:F,A246,'2010'!C:C,B246,'2010'!D:D,"",'2010'!AA:AA,"JRO",'2010'!L:L,"&lt;&gt;"), 0)</f>
        <v>85</v>
      </c>
      <c r="BV246" s="0" t="n">
        <f aca="false">IFERROR(SUMIFS('2010'!L:L,'2010'!F:F,A246,'2010'!C:C,B246,'2010'!D:D,"",'2010'!AA:AA,"JRO"), 0)</f>
        <v>258</v>
      </c>
      <c r="BW246" s="7" t="n">
        <f aca="false">IFERROR(BV246/BU246, 0)</f>
        <v>3.03529411764706</v>
      </c>
      <c r="BX246" s="0" t="n">
        <f aca="false">IFERROR(SUMIFS('2009'!$G:$G,'2009'!F:F,A246,'2009'!C:C,B246,'2009'!D:D,"",'2009'!AA:AA,"JRO",'2009'!L:L,"&lt;&gt;"), 0)</f>
        <v>131</v>
      </c>
      <c r="BY246" s="0" t="n">
        <f aca="false">IFERROR(SUMIFS('2009'!L:L,'2009'!F:F,A246,'2009'!C:C,B246,'2009'!D:D,"",'2009'!AA:AA,"JRO"), 0)</f>
        <v>320</v>
      </c>
      <c r="BZ246" s="7" t="n">
        <f aca="false">IFERROR(BY246/BX246, 0)</f>
        <v>2.44274809160305</v>
      </c>
    </row>
    <row r="247" customFormat="false" ht="15" hidden="false" customHeight="false" outlineLevel="0" collapsed="false">
      <c r="A247" s="0" t="s">
        <v>102</v>
      </c>
      <c r="B247" s="17" t="s">
        <v>50</v>
      </c>
      <c r="C247" s="56" t="n">
        <f aca="false">IFERROR(AVERAGEIFS(I247:BZ247,I$2:BZ$2,"JRO escorts per deportee",I247:BZ247,"&lt;&gt;0"), 0)</f>
        <v>3.5</v>
      </c>
      <c r="D247" s="13" t="n">
        <f aca="false">IFERROR(AVERAGEIFS(I247:BZ247,I$2:BZ$2,"NRO escorts per deportee",I247:BZ247,"&lt;&gt;0"), 0)</f>
        <v>0</v>
      </c>
      <c r="E247" s="13" t="n">
        <f aca="false">IFERROR(AVERAGEIFS(I247:BZ247,I$2:BZ$2,"CRO escorts per deportee",I247:BZ247,"&lt;&gt;0"), 0)</f>
        <v>0</v>
      </c>
      <c r="G247" s="0" t="n">
        <f aca="false">SUM(J247,M247,P247)</f>
        <v>2</v>
      </c>
      <c r="H247" s="0" t="n">
        <f aca="false">SUM(K247,N247,Q247)</f>
        <v>7</v>
      </c>
      <c r="I247" s="7" t="n">
        <f aca="false">IFERROR(H247/G247, 0)</f>
        <v>3.5</v>
      </c>
      <c r="J247" s="0" t="n">
        <f aca="false">IFERROR(SUMIFS('2018'!$H:$H,'2018'!$C:$C,B247,'2018'!$F:$F,A247,'2018'!AA:AA,"JRO",'2018'!P:P,"&lt;&gt;")+SUMIFS('2018'!$I:$I,'2018'!$D:$D,B247,'2018'!$F:$F,A247,'2018'!AA:AA,"JRO",'2018'!Q:Q,"&lt;&gt;")+SUMIFS('2018'!$J:$J,'2018'!$E:$E,B247,'2018'!$F:$F,A247,'2018'!AA:AA,"JRO",'2018'!R:R,"&lt;&gt;"), 0)</f>
        <v>2</v>
      </c>
      <c r="K247" s="0" t="n">
        <f aca="false">IFERROR(SUMIFS('2018'!M:M,'2018'!AA:AA,"JRO",'2018'!F:F,A247,'2018'!C:C,B247)+SUMIFS('2018'!P:P,'2018'!AA:AA,"JRO",'2018'!F:F,A247,'2018'!C:C,B247)+SUMIFS('2018'!N:N,'2018'!AA:AA,"JRO",'2018'!F:F,A247,'2018'!D:D,B247)+SUMIFS('2018'!N:N,'2018'!AA:AA,"JRO",'2018'!F:F,A247,'2018'!D:D,B247)+SUMIFS('2018'!O:O,'2018'!AA:AA,"JRO",'2018'!F:F,A247,'2018'!E:E,B247)+SUMIFS('2018'!R:R,'2018'!AA:AA,"JRO",'2018'!F:F,A247,'2018'!E:E,B247), 0)</f>
        <v>7</v>
      </c>
      <c r="L247" s="7" t="n">
        <f aca="false">IFERROR(K247/J247, 0)</f>
        <v>3.5</v>
      </c>
      <c r="M247" s="0" t="n">
        <f aca="false">IFERROR(SUMIFS('2018'!$H:$H,'2018'!$C:$C,B247,'2018'!$F:$F,A247,'2018'!AA:AA,"NRO",'2018'!P:P,"&lt;&gt;")+SUMIFS('2018'!$I:$I,'2018'!$D:$D,B247,'2018'!$F:$F,A247,'2018'!AA:AA,"NRO",'2018'!Q:Q,"&lt;&gt;")+SUMIFS('2018'!$J:$J,'2018'!$E:$E,B247,'2018'!$F:$F,A247,'2018'!AA:AA,"NRO",'2018'!R:R,"&lt;&gt;"), 0)</f>
        <v>0</v>
      </c>
      <c r="N247" s="0" t="n">
        <f aca="false">IFERROR(SUMIFS('2018'!M:M,'2018'!AA:AA,"NRO",'2018'!F:F,A247,'2018'!C:C,B247)+SUMIFS('2018'!P:P,'2018'!AA:AA,"NRO",'2018'!F:F,A247,'2018'!C:C,B247)+SUMIFS('2018'!N:N,'2018'!AA:AA,"NRO",'2018'!F:F,A247,'2018'!D:D,B247)+SUMIFS('2018'!N:N,'2018'!AA:AA,"NRO",'2018'!F:F,A247,'2018'!D:D,B247)+SUMIFS('2018'!O:O,'2018'!AA:AA,"NRO",'2018'!F:F,A247,'2018'!E:E,B247)+SUMIFS('2018'!R:R,'2018'!AA:AA,"NRO",'2018'!F:F,A247,'2018'!E:E,B247), 0)</f>
        <v>0</v>
      </c>
      <c r="O247" s="7" t="n">
        <f aca="false">IFERROR(N247/M247, 0)</f>
        <v>0</v>
      </c>
      <c r="P247" s="0" t="n">
        <f aca="false">IFERROR(SUMIFS('2018'!$H:$H,'2018'!$C:$C,B247,'2018'!$F:$F,A247,'2018'!AA:AA,"CRO")+SUMIFS('2018'!$I:$I,'2018'!$D:$D,B247,'2018'!$F:$F,A247,'2018'!AA:AA,"CRO")+SUMIFS('2018'!$J:$J,'2018'!$E:$E,B247,'2018'!$F:$F,A247,'2018'!AA:AA,"CRO"), 0)</f>
        <v>0</v>
      </c>
      <c r="Q247" s="0" t="n">
        <f aca="false">IFERROR(SUMIFS('2018'!M:M,'2018'!AA:AA,"CRO",'2018'!F:F,A247,'2018'!C:C,B247)+SUMIFS('2018'!P:P,'2018'!AA:AA,"CRO",'2018'!F:F,A247,'2018'!C:C,B247)+SUMIFS('2018'!N:N,'2018'!AA:AA,"CRO",'2018'!F:F,A247,'2018'!D:D,B247)+SUMIFS('2018'!N:N,'2018'!AA:AA,"CRO",'2018'!F:F,A247,'2018'!D:D,B247)+SUMIFS('2018'!O:O,'2018'!AA:AA,"CRO",'2018'!F:F,A247,'2018'!E:E,B247)+SUMIFS('2018'!R:R,'2018'!AA:AA,"CRO",'2018'!F:F,A247,'2018'!E:E,B247), 0)</f>
        <v>0</v>
      </c>
      <c r="R247" s="7" t="n">
        <f aca="false">IFERROR(Q247/P247, 0)</f>
        <v>0</v>
      </c>
      <c r="S247" s="7" t="n">
        <f aca="false">SUM(V247,Y247,AB247)</f>
        <v>0</v>
      </c>
      <c r="T247" s="7" t="n">
        <f aca="false">SUM(W247,Z247,AC247)</f>
        <v>0</v>
      </c>
      <c r="U247" s="7" t="n">
        <f aca="false">IFERROR(T247/S247, 0)</f>
        <v>0</v>
      </c>
      <c r="V247" s="0" t="n">
        <f aca="false">SUMIFS('2017'!$H:$H,'2017'!$C:$C,B247,'2017'!$F:$F,A247,'2017'!AA:AA,"JRO",'2017'!P:P,"&lt;&gt;")+SUMIFS('2017'!$I:$I,'2017'!$D:$D,B247,'2017'!$F:$F,A247,'2017'!AA:AA,"JRO",'2017'!Q:Q,"&lt;&gt;")+SUMIFS('2017'!$J:$J,'2017'!$E:$E,B247,'2017'!$F:$F,A247,'2017'!AA:AA,"JRO",'2017'!R:R,"&lt;&gt;")</f>
        <v>0</v>
      </c>
      <c r="W247" s="0" t="n">
        <f aca="false">IFERROR(SUMIFS('2017'!M:M,'2017'!AA:AA,"JRO",'2017'!F:F,A247,'2017'!C:C,B247)+SUMIFS('2017'!P:P,'2017'!AA:AA,"JRO",'2017'!F:F,A247,'2017'!C:C,B247)+SUMIFS('2017'!N:N,'2017'!AA:AA,"JRO",'2017'!F:F,A247,'2017'!D:D,B247)+SUMIFS('2017'!N:N,'2017'!AA:AA,"JRO",'2017'!F:F,A247,'2017'!D:D,B247)+SUMIFS('2017'!O:O,'2017'!AA:AA,"JRO",'2017'!F:F,A247,'2017'!E:E,B247)+SUMIFS('2017'!R:R,'2017'!AA:AA,"JRO",'2017'!F:F,A247,'2017'!E:E,B247), 0)</f>
        <v>0</v>
      </c>
      <c r="X247" s="7" t="n">
        <f aca="false">IFERROR(W247/V247, 0)</f>
        <v>0</v>
      </c>
      <c r="Y247" s="0" t="n">
        <f aca="false">IFERROR(SUMIFS('2017'!$H:$H,'2017'!$C:$C,B247,'2017'!$F:$F,A247,'2017'!AA:AA,"NRO",'2017'!P:P,"&lt;&gt;")+SUMIFS('2017'!$I:$I,'2017'!$D:$D,B247,'2017'!$F:$F,A247,'2017'!AA:AA,"NRO",'2017'!Q:Q,"&lt;&gt;")+SUMIFS('2017'!$J:$J,'2017'!$E:$E,B247,'2017'!$F:$F,A247,'2017'!AA:AA,"NRO",'2017'!R:R,"&lt;&gt;"), 0)</f>
        <v>0</v>
      </c>
      <c r="Z247" s="0" t="n">
        <f aca="false">IFERROR(SUMIFS('2017'!M:M,'2017'!AA:AA,"NRO",'2017'!F:F,A247,'2017'!C:C,B247)+SUMIFS('2017'!P:P,'2017'!AA:AA,"NRO",'2017'!F:F,A247,'2017'!C:C,B247)+SUMIFS('2017'!N:N,'2017'!AA:AA,"NRO",'2017'!F:F,A247,'2017'!D:D,B247)+SUMIFS('2017'!N:N,'2017'!AA:AA,"NRO",'2017'!F:F,A247,'2017'!D:D,B247)+SUMIFS('2017'!O:O,'2017'!AA:AA,"NRO",'2017'!F:F,A247,'2017'!E:E,B247)+SUMIFS('2017'!R:R,'2017'!AA:AA,"NRO",'2017'!F:F,A247,'2017'!E:E,B247), 0)</f>
        <v>0</v>
      </c>
      <c r="AA247" s="7" t="n">
        <f aca="false">IFERROR(Z247/Y247, 0)</f>
        <v>0</v>
      </c>
      <c r="AB247" s="0" t="n">
        <f aca="false">IFERROR(SUMIFS('2017'!$H:$H,'2017'!$C:$C,B247,'2017'!$F:$F,A247,'2017'!AA:AA,"CRO",'2017'!P:P,"&lt;&gt;")+SUMIFS('2017'!$I:$I,'2017'!$D:$D,B247,'2017'!$F:$F,A247,'2017'!AA:AA,"CRO",'2017'!Q:Q,"&lt;&gt;")+SUMIFS('2017'!$J:$J,'2017'!$E:$E,B247,'2017'!$F:$F,A247,'2017'!AA:AA,"CRO",'2017'!R:R,"&lt;&gt;"), 0)</f>
        <v>0</v>
      </c>
      <c r="AC247" s="0" t="n">
        <f aca="false">IFERROR(SUMIFS('2017'!M:M,'2017'!AA:AA,"CRO",'2017'!F:F,A247,'2017'!C:C,B247)+SUMIFS('2017'!P:P,'2017'!AA:AA,"CRO",'2017'!F:F,A247,'2017'!C:C,B247)+SUMIFS('2017'!N:N,'2017'!AA:AA,"CRO",'2017'!F:F,A247,'2017'!D:D,B247)+SUMIFS('2017'!N:N,'2017'!AA:AA,"CRO",'2017'!F:F,A247,'2017'!D:D,B247)+SUMIFS('2017'!O:O,'2017'!AA:AA,"CRO",'2017'!F:F,A247,'2017'!E:E,B247)+SUMIFS('2017'!R:R,'2017'!AA:AA,"CRO",'2017'!F:F,A247,'2017'!E:E,B247), 0)</f>
        <v>0</v>
      </c>
      <c r="AD247" s="0" t="n">
        <f aca="false">IFERROR(AC247/AB247, 0)</f>
        <v>0</v>
      </c>
      <c r="AE247" s="0" t="n">
        <f aca="false">SUM(AH247,AK247,AN247)</f>
        <v>0</v>
      </c>
      <c r="AF247" s="0" t="n">
        <f aca="false">SUM(AI247,AL247,AO247)</f>
        <v>0</v>
      </c>
      <c r="AG247" s="7" t="n">
        <f aca="false">IFERROR(AF247/AE247, 0)</f>
        <v>0</v>
      </c>
      <c r="AH247" s="0" t="n">
        <f aca="false">IFERROR(SUMIFS('2016'!$G:$G,'2016'!F:F,A247,'2016'!C:C,B247,'2016'!D:D,"",'2016'!AA:AA,"JRO",'2016'!L:L,"&lt;&gt;"), 0)</f>
        <v>0</v>
      </c>
      <c r="AI247" s="0" t="n">
        <f aca="false">IFERROR(SUMIFS('2016'!L:L,'2016'!F:F,A247,'2016'!C:C,B247,'2016'!D:D,"",'2016'!AA:AA,"JRO"), 0)</f>
        <v>0</v>
      </c>
      <c r="AJ247" s="7" t="n">
        <f aca="false">IFERROR(AI247/AH247, 0)</f>
        <v>0</v>
      </c>
      <c r="AK247" s="0" t="n">
        <f aca="false">IFERROR(SUMIFS('2016'!$G:$G,'2016'!F:F,A247,'2016'!C:C,B247,'2016'!D:D,"",'2016'!AA:AA,"NRO",'2016'!L:L,"&lt;&gt;"), 0)</f>
        <v>0</v>
      </c>
      <c r="AL247" s="0" t="n">
        <f aca="false">IFERROR(SUMIFS('2016'!L:L,'2016'!F:F,A247,'2016'!C:C,B247,'2016'!D:D,"",'2016'!AA:AA,"NRO"), 0)</f>
        <v>0</v>
      </c>
      <c r="AM247" s="0" t="n">
        <f aca="false">IFERROR(AL247/AK247, 0)</f>
        <v>0</v>
      </c>
      <c r="AN247" s="0" t="n">
        <f aca="false">IFERROR(SUMIFS('2016'!$G:$G,'2016'!F:F,A247,'2016'!C:C,B247,'2016'!D:D,"",'2016'!AA:AA,"CRO",'2016'!L:L,"&lt;&gt;"), 0)</f>
        <v>0</v>
      </c>
      <c r="AO247" s="0" t="n">
        <f aca="false">IFERROR(SUMIFS('2016'!L:L,'2016'!F:F,A247,'2016'!C:C,B247,'2016'!D:D,"",'2016'!AA:AA,"CRO"), 0)</f>
        <v>0</v>
      </c>
      <c r="AP247" s="0" t="n">
        <f aca="false">IFERROR(AO247/AN247, 0)</f>
        <v>0</v>
      </c>
      <c r="AQ247" s="0" t="n">
        <f aca="false">SUM(AT247,AW247,AZ247)</f>
        <v>0</v>
      </c>
      <c r="AR247" s="0" t="n">
        <f aca="false">SUM(AU247,AX247,BA247)</f>
        <v>0</v>
      </c>
      <c r="AS247" s="7" t="n">
        <f aca="false">IFERROR(AR247/AQ247, 0)</f>
        <v>0</v>
      </c>
      <c r="AT247" s="0" t="n">
        <f aca="false">IFERROR(SUMIFS('2015'!$G:$G,'2015'!F:F,A247,'2015'!C:C,B247,'2015'!D:D,"",'2015'!AA:AA,"JRO",'2015'!L:L,"&lt;&gt;"), 0)</f>
        <v>0</v>
      </c>
      <c r="AU247" s="0" t="n">
        <f aca="false">IFERROR(SUMIFS('2015'!L:L,'2015'!F:F,A247,'2015'!C:C,B247,'2015'!D:D,"",'2015'!AA:AA,"JRO"), 0)</f>
        <v>0</v>
      </c>
      <c r="AV247" s="0" t="n">
        <f aca="false">IFERROR(AU247/AT247, 0)</f>
        <v>0</v>
      </c>
      <c r="AW247" s="0" t="n">
        <f aca="false">IFERROR(SUMIFS('2015'!$G:$G,'2015'!F:F,A247,'2015'!C:C,B247,'2015'!D:D,"",'2015'!AA:AA,"NRO",'2015'!L:L,"&lt;&gt;"), 0)</f>
        <v>0</v>
      </c>
      <c r="AX247" s="0" t="n">
        <f aca="false">IFERROR(SUMIFS('2015'!L:L,'2015'!F:F,A247,'2015'!C:C,B247,'2015'!D:D,"",'2015'!AA:AA,"NRO"), 0)</f>
        <v>0</v>
      </c>
      <c r="AY247" s="0" t="n">
        <f aca="false">IFERROR(AX247/AW247, 0)</f>
        <v>0</v>
      </c>
      <c r="AZ247" s="0" t="n">
        <f aca="false">IFERROR(SUMIFS('2015'!$G:$G,'2015'!F:F,A247,'2015'!C:C,B247,'2015'!D:D,"",'2015'!AA:AA,"CRO",'2015'!L:L,"&lt;&gt;"), 0)</f>
        <v>0</v>
      </c>
      <c r="BA247" s="0" t="n">
        <f aca="false">IFERROR(SUMIFS('2015'!L:L,'2015'!F:F,A247,'2015'!C:C,B247,'2015'!D:D,"",'2015'!AA:AA,"CRO"), 0)</f>
        <v>0</v>
      </c>
      <c r="BB247" s="0" t="n">
        <f aca="false">IFERROR(BA247/AZ247, 0)</f>
        <v>0</v>
      </c>
      <c r="BC247" s="0" t="n">
        <f aca="false">SUM(BF247,BI247)</f>
        <v>0</v>
      </c>
      <c r="BD247" s="0" t="n">
        <f aca="false">SUM(BG247,BJ247)</f>
        <v>0</v>
      </c>
      <c r="BE247" s="7" t="n">
        <f aca="false">IFERROR(BD247/BC247, 0)</f>
        <v>0</v>
      </c>
      <c r="BF247" s="0" t="n">
        <f aca="false">IFERROR(SUMIFS('2014'!$G:$G,'2014'!F:F,A247,'2014'!C:C,B247,'2014'!D:D,"",'2014'!AA:AA,"JRO",'2014'!L:L,"&lt;&gt;"), 0)</f>
        <v>0</v>
      </c>
      <c r="BG247" s="0" t="n">
        <f aca="false">IFERROR(SUMIFS('2014'!L:L,'2014'!F:F,A247,'2014'!C:C,B247,'2014'!D:D,"",'2014'!AA:AA,"JRO"), 0)</f>
        <v>0</v>
      </c>
      <c r="BH247" s="7" t="n">
        <f aca="false">IFERROR(BG247/BF247, 0)</f>
        <v>0</v>
      </c>
      <c r="BI247" s="0" t="n">
        <f aca="false">IFERROR(SUMIFS('2014'!$G:$G,'2014'!F:F,A247,'2014'!C:C,B247,'2014'!D:D,"",'2014'!AA:AA,"CRO",'2014'!L:L,"&lt;&gt;"), 0)</f>
        <v>0</v>
      </c>
      <c r="BJ247" s="0" t="n">
        <f aca="false">IFERROR(SUMIFS('2014'!L:L,'2014'!F:F,A247,'2014'!C:C,B247,'2014'!D:D,"",'2014'!AA:AA,"CRO"), 0)</f>
        <v>0</v>
      </c>
      <c r="BK247" s="0" t="n">
        <f aca="false">IFERROR(BJ247/BI247, 0)</f>
        <v>0</v>
      </c>
      <c r="BL247" s="0" t="n">
        <f aca="false">IFERROR(SUMIFS('2013'!$G:$G,'2013'!F:F,A247,'2013'!C:C,B247,'2013'!D:D,"",'2013'!AA:AA,"JRO",'2013'!L:L,"&lt;&gt;"), 0)</f>
        <v>0</v>
      </c>
      <c r="BM247" s="0" t="n">
        <f aca="false">IFERROR(SUMIFS('2013'!L:L,'2013'!F:F,A247,'2013'!C:C,B247,'2013'!D:D,"",'2013'!AA:AA,"JRO"), 0)</f>
        <v>0</v>
      </c>
      <c r="BN247" s="0" t="n">
        <f aca="false">IFERROR(BM247/BL247, 0)</f>
        <v>0</v>
      </c>
      <c r="BO247" s="0" t="n">
        <f aca="false">IFERROR(SUMIFS('2012'!$G:$G,'2012'!F:F,A247,'2012'!C:C,B247,'2012'!D:D,"",'2012'!AA:AA,"JRO",'2012'!L:L,"&lt;&gt;"), 0)</f>
        <v>0</v>
      </c>
      <c r="BP247" s="0" t="n">
        <f aca="false">IFERROR(SUMIFS('2012'!L:L,'2012'!F:F,A247,'2012'!C:C,B247,'2012'!D:D,"",'2012'!AA:AA,"JRO"), 0)</f>
        <v>0</v>
      </c>
      <c r="BQ247" s="0" t="n">
        <f aca="false">IFERROR(BP247/BO247, 0)</f>
        <v>0</v>
      </c>
      <c r="BR247" s="0" t="n">
        <f aca="false">IFERROR(SUMIFS('2011'!$G:$G,'2011'!F:F,A247,'2011'!C:C,B247,'2011'!D:D,"",'2011'!AA:AA,"JRO",'2011'!L:L,"&lt;&gt;"), 0)</f>
        <v>0</v>
      </c>
      <c r="BS247" s="0" t="n">
        <f aca="false">IFERROR(SUMIFS('2011'!L:L,'2011'!F:F,A247,'2011'!C:C,B247,'2011'!D:D,"",'2011'!AA:AA,"JRO"), 0)</f>
        <v>0</v>
      </c>
      <c r="BT247" s="7" t="n">
        <f aca="false">IFERROR(BS247/BR247, 0)</f>
        <v>0</v>
      </c>
      <c r="BU247" s="0" t="n">
        <f aca="false">IFERROR(SUMIFS('2010'!$G:$G,'2010'!F:F,A247,'2010'!C:C,B247,'2010'!D:D,"",'2010'!AA:AA,"JRO",'2010'!L:L,"&lt;&gt;"), 0)</f>
        <v>0</v>
      </c>
      <c r="BV247" s="0" t="n">
        <f aca="false">IFERROR(SUMIFS('2010'!L:L,'2010'!F:F,A247,'2010'!C:C,B247,'2010'!D:D,"",'2010'!AA:AA,"JRO"), 0)</f>
        <v>0</v>
      </c>
      <c r="BW247" s="7" t="n">
        <f aca="false">IFERROR(BV247/BU247, 0)</f>
        <v>0</v>
      </c>
      <c r="BX247" s="0" t="n">
        <f aca="false">IFERROR(SUMIFS('2009'!$G:$G,'2009'!F:F,A247,'2009'!C:C,B247,'2009'!D:D,"",'2009'!AA:AA,"JRO",'2009'!L:L,"&lt;&gt;"), 0)</f>
        <v>0</v>
      </c>
      <c r="BY247" s="0" t="n">
        <f aca="false">IFERROR(SUMIFS('2009'!L:L,'2009'!F:F,A247,'2009'!C:C,B247,'2009'!D:D,"",'2009'!AA:AA,"JRO"), 0)</f>
        <v>0</v>
      </c>
      <c r="BZ247" s="7" t="n">
        <f aca="false">IFERROR(BY247/BX247, 0)</f>
        <v>0</v>
      </c>
    </row>
    <row r="248" customFormat="false" ht="15" hidden="false" customHeight="false" outlineLevel="0" collapsed="false">
      <c r="A248" s="0" t="s">
        <v>102</v>
      </c>
      <c r="B248" s="13" t="s">
        <v>83</v>
      </c>
      <c r="C248" s="56" t="n">
        <f aca="false">IFERROR(AVERAGEIFS(I248:BZ248,I$2:BZ$2,"JRO escorts per deportee",I248:BZ248,"&lt;&gt;0"), 0)</f>
        <v>0</v>
      </c>
      <c r="D248" s="13" t="n">
        <f aca="false">IFERROR(AVERAGEIFS(I248:BZ248,I$2:BZ$2,"NRO escorts per deportee",I248:BZ248,"&lt;&gt;0"), 0)</f>
        <v>0</v>
      </c>
      <c r="E248" s="13" t="n">
        <f aca="false">IFERROR(AVERAGEIFS(I248:BZ248,I$2:BZ$2,"CRO escorts per deportee",I248:BZ248,"&lt;&gt;0"), 0)</f>
        <v>0</v>
      </c>
      <c r="G248" s="0" t="n">
        <f aca="false">SUM(J248,M248,P248)</f>
        <v>0</v>
      </c>
      <c r="H248" s="0" t="n">
        <f aca="false">SUM(K248,N248,Q248)</f>
        <v>0</v>
      </c>
      <c r="I248" s="7" t="n">
        <f aca="false">IFERROR(H248/G248, 0)</f>
        <v>0</v>
      </c>
      <c r="J248" s="0" t="n">
        <f aca="false">IFERROR(SUMIFS('2018'!$H:$H,'2018'!$C:$C,B248,'2018'!$F:$F,A248,'2018'!AA:AA,"JRO",'2018'!P:P,"&lt;&gt;")+SUMIFS('2018'!$I:$I,'2018'!$D:$D,B248,'2018'!$F:$F,A248,'2018'!AA:AA,"JRO",'2018'!Q:Q,"&lt;&gt;")+SUMIFS('2018'!$J:$J,'2018'!$E:$E,B248,'2018'!$F:$F,A248,'2018'!AA:AA,"JRO",'2018'!R:R,"&lt;&gt;"), 0)</f>
        <v>0</v>
      </c>
      <c r="K248" s="0" t="n">
        <f aca="false">IFERROR(SUMIFS('2018'!M:M,'2018'!AA:AA,"JRO",'2018'!F:F,A248,'2018'!C:C,B248)+SUMIFS('2018'!P:P,'2018'!AA:AA,"JRO",'2018'!F:F,A248,'2018'!C:C,B248)+SUMIFS('2018'!N:N,'2018'!AA:AA,"JRO",'2018'!F:F,A248,'2018'!D:D,B248)+SUMIFS('2018'!N:N,'2018'!AA:AA,"JRO",'2018'!F:F,A248,'2018'!D:D,B248)+SUMIFS('2018'!O:O,'2018'!AA:AA,"JRO",'2018'!F:F,A248,'2018'!E:E,B248)+SUMIFS('2018'!R:R,'2018'!AA:AA,"JRO",'2018'!F:F,A248,'2018'!E:E,B248), 0)</f>
        <v>0</v>
      </c>
      <c r="L248" s="7" t="n">
        <f aca="false">IFERROR(K248/J248, 0)</f>
        <v>0</v>
      </c>
      <c r="M248" s="0" t="n">
        <f aca="false">IFERROR(SUMIFS('2018'!$H:$H,'2018'!$C:$C,B248,'2018'!$F:$F,A248,'2018'!AA:AA,"NRO",'2018'!P:P,"&lt;&gt;")+SUMIFS('2018'!$I:$I,'2018'!$D:$D,B248,'2018'!$F:$F,A248,'2018'!AA:AA,"NRO",'2018'!Q:Q,"&lt;&gt;")+SUMIFS('2018'!$J:$J,'2018'!$E:$E,B248,'2018'!$F:$F,A248,'2018'!AA:AA,"NRO",'2018'!R:R,"&lt;&gt;"), 0)</f>
        <v>0</v>
      </c>
      <c r="N248" s="0" t="n">
        <f aca="false">IFERROR(SUMIFS('2018'!M:M,'2018'!AA:AA,"NRO",'2018'!F:F,A248,'2018'!C:C,B248)+SUMIFS('2018'!P:P,'2018'!AA:AA,"NRO",'2018'!F:F,A248,'2018'!C:C,B248)+SUMIFS('2018'!N:N,'2018'!AA:AA,"NRO",'2018'!F:F,A248,'2018'!D:D,B248)+SUMIFS('2018'!N:N,'2018'!AA:AA,"NRO",'2018'!F:F,A248,'2018'!D:D,B248)+SUMIFS('2018'!O:O,'2018'!AA:AA,"NRO",'2018'!F:F,A248,'2018'!E:E,B248)+SUMIFS('2018'!R:R,'2018'!AA:AA,"NRO",'2018'!F:F,A248,'2018'!E:E,B248), 0)</f>
        <v>0</v>
      </c>
      <c r="O248" s="7" t="n">
        <f aca="false">IFERROR(N248/M248, 0)</f>
        <v>0</v>
      </c>
      <c r="P248" s="0" t="n">
        <f aca="false">IFERROR(SUMIFS('2018'!$H:$H,'2018'!$C:$C,B248,'2018'!$F:$F,A248,'2018'!AA:AA,"CRO")+SUMIFS('2018'!$I:$I,'2018'!$D:$D,B248,'2018'!$F:$F,A248,'2018'!AA:AA,"CRO")+SUMIFS('2018'!$J:$J,'2018'!$E:$E,B248,'2018'!$F:$F,A248,'2018'!AA:AA,"CRO"), 0)</f>
        <v>0</v>
      </c>
      <c r="Q248" s="0" t="n">
        <f aca="false">IFERROR(SUMIFS('2018'!M:M,'2018'!AA:AA,"CRO",'2018'!F:F,A248,'2018'!C:C,B248)+SUMIFS('2018'!P:P,'2018'!AA:AA,"CRO",'2018'!F:F,A248,'2018'!C:C,B248)+SUMIFS('2018'!N:N,'2018'!AA:AA,"CRO",'2018'!F:F,A248,'2018'!D:D,B248)+SUMIFS('2018'!N:N,'2018'!AA:AA,"CRO",'2018'!F:F,A248,'2018'!D:D,B248)+SUMIFS('2018'!O:O,'2018'!AA:AA,"CRO",'2018'!F:F,A248,'2018'!E:E,B248)+SUMIFS('2018'!R:R,'2018'!AA:AA,"CRO",'2018'!F:F,A248,'2018'!E:E,B248), 0)</f>
        <v>0</v>
      </c>
      <c r="R248" s="7" t="n">
        <f aca="false">IFERROR(Q248/P248, 0)</f>
        <v>0</v>
      </c>
      <c r="S248" s="7" t="n">
        <f aca="false">SUM(V248,Y248,AB248)</f>
        <v>0</v>
      </c>
      <c r="T248" s="7" t="n">
        <f aca="false">SUM(W248,Z248,AC248)</f>
        <v>0</v>
      </c>
      <c r="U248" s="7" t="n">
        <f aca="false">IFERROR(T248/S248, 0)</f>
        <v>0</v>
      </c>
      <c r="V248" s="0" t="n">
        <f aca="false">SUMIFS('2017'!$H:$H,'2017'!$C:$C,B248,'2017'!$F:$F,A248,'2017'!AA:AA,"JRO",'2017'!P:P,"&lt;&gt;")+SUMIFS('2017'!$I:$I,'2017'!$D:$D,B248,'2017'!$F:$F,A248,'2017'!AA:AA,"JRO",'2017'!Q:Q,"&lt;&gt;")+SUMIFS('2017'!$J:$J,'2017'!$E:$E,B248,'2017'!$F:$F,A248,'2017'!AA:AA,"JRO",'2017'!R:R,"&lt;&gt;")</f>
        <v>0</v>
      </c>
      <c r="W248" s="0" t="n">
        <f aca="false">IFERROR(SUMIFS('2017'!M:M,'2017'!AA:AA,"JRO",'2017'!F:F,A248,'2017'!C:C,B248)+SUMIFS('2017'!P:P,'2017'!AA:AA,"JRO",'2017'!F:F,A248,'2017'!C:C,B248)+SUMIFS('2017'!N:N,'2017'!AA:AA,"JRO",'2017'!F:F,A248,'2017'!D:D,B248)+SUMIFS('2017'!N:N,'2017'!AA:AA,"JRO",'2017'!F:F,A248,'2017'!D:D,B248)+SUMIFS('2017'!O:O,'2017'!AA:AA,"JRO",'2017'!F:F,A248,'2017'!E:E,B248)+SUMIFS('2017'!R:R,'2017'!AA:AA,"JRO",'2017'!F:F,A248,'2017'!E:E,B248), 0)</f>
        <v>0</v>
      </c>
      <c r="X248" s="7" t="n">
        <f aca="false">IFERROR(W248/V248, 0)</f>
        <v>0</v>
      </c>
      <c r="Y248" s="0" t="n">
        <f aca="false">IFERROR(SUMIFS('2017'!$H:$H,'2017'!$C:$C,B248,'2017'!$F:$F,A248,'2017'!AA:AA,"NRO",'2017'!P:P,"&lt;&gt;")+SUMIFS('2017'!$I:$I,'2017'!$D:$D,B248,'2017'!$F:$F,A248,'2017'!AA:AA,"NRO",'2017'!Q:Q,"&lt;&gt;")+SUMIFS('2017'!$J:$J,'2017'!$E:$E,B248,'2017'!$F:$F,A248,'2017'!AA:AA,"NRO",'2017'!R:R,"&lt;&gt;"), 0)</f>
        <v>0</v>
      </c>
      <c r="Z248" s="0" t="n">
        <f aca="false">IFERROR(SUMIFS('2017'!M:M,'2017'!AA:AA,"NRO",'2017'!F:F,A248,'2017'!C:C,B248)+SUMIFS('2017'!P:P,'2017'!AA:AA,"NRO",'2017'!F:F,A248,'2017'!C:C,B248)+SUMIFS('2017'!N:N,'2017'!AA:AA,"NRO",'2017'!F:F,A248,'2017'!D:D,B248)+SUMIFS('2017'!N:N,'2017'!AA:AA,"NRO",'2017'!F:F,A248,'2017'!D:D,B248)+SUMIFS('2017'!O:O,'2017'!AA:AA,"NRO",'2017'!F:F,A248,'2017'!E:E,B248)+SUMIFS('2017'!R:R,'2017'!AA:AA,"NRO",'2017'!F:F,A248,'2017'!E:E,B248), 0)</f>
        <v>0</v>
      </c>
      <c r="AA248" s="7" t="n">
        <f aca="false">IFERROR(Z248/Y248, 0)</f>
        <v>0</v>
      </c>
      <c r="AB248" s="0" t="n">
        <f aca="false">IFERROR(SUMIFS('2017'!$H:$H,'2017'!$C:$C,B248,'2017'!$F:$F,A248,'2017'!AA:AA,"CRO",'2017'!P:P,"&lt;&gt;")+SUMIFS('2017'!$I:$I,'2017'!$D:$D,B248,'2017'!$F:$F,A248,'2017'!AA:AA,"CRO",'2017'!Q:Q,"&lt;&gt;")+SUMIFS('2017'!$J:$J,'2017'!$E:$E,B248,'2017'!$F:$F,A248,'2017'!AA:AA,"CRO",'2017'!R:R,"&lt;&gt;"), 0)</f>
        <v>0</v>
      </c>
      <c r="AC248" s="0" t="n">
        <f aca="false">IFERROR(SUMIFS('2017'!M:M,'2017'!AA:AA,"CRO",'2017'!F:F,A248,'2017'!C:C,B248)+SUMIFS('2017'!P:P,'2017'!AA:AA,"CRO",'2017'!F:F,A248,'2017'!C:C,B248)+SUMIFS('2017'!N:N,'2017'!AA:AA,"CRO",'2017'!F:F,A248,'2017'!D:D,B248)+SUMIFS('2017'!N:N,'2017'!AA:AA,"CRO",'2017'!F:F,A248,'2017'!D:D,B248)+SUMIFS('2017'!O:O,'2017'!AA:AA,"CRO",'2017'!F:F,A248,'2017'!E:E,B248)+SUMIFS('2017'!R:R,'2017'!AA:AA,"CRO",'2017'!F:F,A248,'2017'!E:E,B248), 0)</f>
        <v>0</v>
      </c>
      <c r="AD248" s="0" t="n">
        <f aca="false">IFERROR(AC248/AB248, 0)</f>
        <v>0</v>
      </c>
      <c r="AE248" s="0" t="n">
        <f aca="false">SUM(AH248,AK248,AN248)</f>
        <v>0</v>
      </c>
      <c r="AF248" s="0" t="n">
        <f aca="false">SUM(AI248,AL248,AO248)</f>
        <v>0</v>
      </c>
      <c r="AG248" s="7" t="n">
        <f aca="false">IFERROR(AF248/AE248, 0)</f>
        <v>0</v>
      </c>
      <c r="AH248" s="0" t="n">
        <f aca="false">IFERROR(SUMIFS('2016'!$G:$G,'2016'!F:F,A248,'2016'!C:C,B248,'2016'!D:D,"",'2016'!AA:AA,"JRO",'2016'!L:L,"&lt;&gt;"), 0)</f>
        <v>0</v>
      </c>
      <c r="AI248" s="0" t="n">
        <f aca="false">IFERROR(SUMIFS('2016'!L:L,'2016'!F:F,A248,'2016'!C:C,B248,'2016'!D:D,"",'2016'!AA:AA,"JRO"), 0)</f>
        <v>0</v>
      </c>
      <c r="AJ248" s="7" t="n">
        <f aca="false">IFERROR(AI248/AH248, 0)</f>
        <v>0</v>
      </c>
      <c r="AK248" s="0" t="n">
        <f aca="false">IFERROR(SUMIFS('2016'!$G:$G,'2016'!F:F,A248,'2016'!C:C,B248,'2016'!D:D,"",'2016'!AA:AA,"NRO",'2016'!L:L,"&lt;&gt;"), 0)</f>
        <v>0</v>
      </c>
      <c r="AL248" s="0" t="n">
        <f aca="false">IFERROR(SUMIFS('2016'!L:L,'2016'!F:F,A248,'2016'!C:C,B248,'2016'!D:D,"",'2016'!AA:AA,"NRO"), 0)</f>
        <v>0</v>
      </c>
      <c r="AM248" s="0" t="n">
        <f aca="false">IFERROR(AL248/AK248, 0)</f>
        <v>0</v>
      </c>
      <c r="AN248" s="0" t="n">
        <f aca="false">IFERROR(SUMIFS('2016'!$G:$G,'2016'!F:F,A248,'2016'!C:C,B248,'2016'!D:D,"",'2016'!AA:AA,"CRO",'2016'!L:L,"&lt;&gt;"), 0)</f>
        <v>0</v>
      </c>
      <c r="AO248" s="0" t="n">
        <f aca="false">IFERROR(SUMIFS('2016'!L:L,'2016'!F:F,A248,'2016'!C:C,B248,'2016'!D:D,"",'2016'!AA:AA,"CRO"), 0)</f>
        <v>0</v>
      </c>
      <c r="AP248" s="0" t="n">
        <f aca="false">IFERROR(AO248/AN248, 0)</f>
        <v>0</v>
      </c>
      <c r="AQ248" s="0" t="n">
        <f aca="false">SUM(AT248,AW248,AZ248)</f>
        <v>0</v>
      </c>
      <c r="AR248" s="0" t="n">
        <f aca="false">SUM(AU248,AX248,BA248)</f>
        <v>0</v>
      </c>
      <c r="AS248" s="7" t="n">
        <f aca="false">IFERROR(AR248/AQ248, 0)</f>
        <v>0</v>
      </c>
      <c r="AT248" s="0" t="n">
        <f aca="false">IFERROR(SUMIFS('2015'!$G:$G,'2015'!F:F,A248,'2015'!C:C,B248,'2015'!D:D,"",'2015'!AA:AA,"JRO",'2015'!L:L,"&lt;&gt;"), 0)</f>
        <v>0</v>
      </c>
      <c r="AU248" s="0" t="n">
        <f aca="false">IFERROR(SUMIFS('2015'!L:L,'2015'!F:F,A248,'2015'!C:C,B248,'2015'!D:D,"",'2015'!AA:AA,"JRO"), 0)</f>
        <v>0</v>
      </c>
      <c r="AV248" s="0" t="n">
        <f aca="false">IFERROR(AU248/AT248, 0)</f>
        <v>0</v>
      </c>
      <c r="AW248" s="0" t="n">
        <f aca="false">IFERROR(SUMIFS('2015'!$G:$G,'2015'!F:F,A248,'2015'!C:C,B248,'2015'!D:D,"",'2015'!AA:AA,"NRO",'2015'!L:L,"&lt;&gt;"), 0)</f>
        <v>0</v>
      </c>
      <c r="AX248" s="0" t="n">
        <f aca="false">IFERROR(SUMIFS('2015'!L:L,'2015'!F:F,A248,'2015'!C:C,B248,'2015'!D:D,"",'2015'!AA:AA,"NRO"), 0)</f>
        <v>0</v>
      </c>
      <c r="AY248" s="0" t="n">
        <f aca="false">IFERROR(AX248/AW248, 0)</f>
        <v>0</v>
      </c>
      <c r="AZ248" s="0" t="n">
        <f aca="false">IFERROR(SUMIFS('2015'!$G:$G,'2015'!F:F,A248,'2015'!C:C,B248,'2015'!D:D,"",'2015'!AA:AA,"CRO",'2015'!L:L,"&lt;&gt;"), 0)</f>
        <v>0</v>
      </c>
      <c r="BA248" s="0" t="n">
        <f aca="false">IFERROR(SUMIFS('2015'!L:L,'2015'!F:F,A248,'2015'!C:C,B248,'2015'!D:D,"",'2015'!AA:AA,"CRO"), 0)</f>
        <v>0</v>
      </c>
      <c r="BB248" s="0" t="n">
        <f aca="false">IFERROR(BA248/AZ248, 0)</f>
        <v>0</v>
      </c>
      <c r="BC248" s="0" t="n">
        <f aca="false">SUM(BF248,BI248)</f>
        <v>0</v>
      </c>
      <c r="BD248" s="0" t="n">
        <f aca="false">SUM(BG248,BJ248)</f>
        <v>0</v>
      </c>
      <c r="BE248" s="7" t="n">
        <f aca="false">IFERROR(BD248/BC248, 0)</f>
        <v>0</v>
      </c>
      <c r="BF248" s="0" t="n">
        <f aca="false">IFERROR(SUMIFS('2014'!$G:$G,'2014'!F:F,A248,'2014'!C:C,B248,'2014'!D:D,"",'2014'!AA:AA,"JRO",'2014'!L:L,"&lt;&gt;"), 0)</f>
        <v>0</v>
      </c>
      <c r="BG248" s="0" t="n">
        <f aca="false">IFERROR(SUMIFS('2014'!L:L,'2014'!F:F,A248,'2014'!C:C,B248,'2014'!D:D,"",'2014'!AA:AA,"JRO"), 0)</f>
        <v>0</v>
      </c>
      <c r="BH248" s="7" t="n">
        <f aca="false">IFERROR(BG248/BF248, 0)</f>
        <v>0</v>
      </c>
      <c r="BI248" s="0" t="n">
        <f aca="false">IFERROR(SUMIFS('2014'!$G:$G,'2014'!F:F,A248,'2014'!C:C,B248,'2014'!D:D,"",'2014'!AA:AA,"CRO",'2014'!L:L,"&lt;&gt;"), 0)</f>
        <v>0</v>
      </c>
      <c r="BJ248" s="0" t="n">
        <f aca="false">IFERROR(SUMIFS('2014'!L:L,'2014'!F:F,A248,'2014'!C:C,B248,'2014'!D:D,"",'2014'!AA:AA,"CRO"), 0)</f>
        <v>0</v>
      </c>
      <c r="BK248" s="0" t="n">
        <f aca="false">IFERROR(BJ248/BI248, 0)</f>
        <v>0</v>
      </c>
      <c r="BL248" s="0" t="n">
        <f aca="false">IFERROR(SUMIFS('2013'!$G:$G,'2013'!F:F,A248,'2013'!C:C,B248,'2013'!D:D,"",'2013'!AA:AA,"JRO",'2013'!L:L,"&lt;&gt;"), 0)</f>
        <v>0</v>
      </c>
      <c r="BM248" s="0" t="n">
        <f aca="false">IFERROR(SUMIFS('2013'!L:L,'2013'!F:F,A248,'2013'!C:C,B248,'2013'!D:D,"",'2013'!AA:AA,"JRO"), 0)</f>
        <v>0</v>
      </c>
      <c r="BN248" s="0" t="n">
        <f aca="false">IFERROR(BM248/BL248, 0)</f>
        <v>0</v>
      </c>
      <c r="BO248" s="0" t="n">
        <f aca="false">IFERROR(SUMIFS('2012'!$G:$G,'2012'!F:F,A248,'2012'!C:C,B248,'2012'!D:D,"",'2012'!AA:AA,"JRO",'2012'!L:L,"&lt;&gt;"), 0)</f>
        <v>0</v>
      </c>
      <c r="BP248" s="0" t="n">
        <f aca="false">IFERROR(SUMIFS('2012'!L:L,'2012'!F:F,A248,'2012'!C:C,B248,'2012'!D:D,"",'2012'!AA:AA,"JRO"), 0)</f>
        <v>0</v>
      </c>
      <c r="BQ248" s="0" t="n">
        <f aca="false">IFERROR(BP248/BO248, 0)</f>
        <v>0</v>
      </c>
      <c r="BR248" s="0" t="n">
        <f aca="false">IFERROR(SUMIFS('2011'!$G:$G,'2011'!F:F,A248,'2011'!C:C,B248,'2011'!D:D,"",'2011'!AA:AA,"JRO",'2011'!L:L,"&lt;&gt;"), 0)</f>
        <v>0</v>
      </c>
      <c r="BS248" s="0" t="n">
        <f aca="false">IFERROR(SUMIFS('2011'!L:L,'2011'!F:F,A248,'2011'!C:C,B248,'2011'!D:D,"",'2011'!AA:AA,"JRO"), 0)</f>
        <v>0</v>
      </c>
      <c r="BT248" s="7" t="n">
        <f aca="false">IFERROR(BS248/BR248, 0)</f>
        <v>0</v>
      </c>
      <c r="BU248" s="0" t="n">
        <f aca="false">IFERROR(SUMIFS('2010'!$G:$G,'2010'!F:F,A248,'2010'!C:C,B248,'2010'!D:D,"",'2010'!AA:AA,"JRO",'2010'!L:L,"&lt;&gt;"), 0)</f>
        <v>0</v>
      </c>
      <c r="BV248" s="0" t="n">
        <f aca="false">IFERROR(SUMIFS('2010'!L:L,'2010'!F:F,A248,'2010'!C:C,B248,'2010'!D:D,"",'2010'!AA:AA,"JRO"), 0)</f>
        <v>0</v>
      </c>
      <c r="BW248" s="7" t="n">
        <f aca="false">IFERROR(BV248/BU248, 0)</f>
        <v>0</v>
      </c>
      <c r="BX248" s="0" t="n">
        <f aca="false">IFERROR(SUMIFS('2009'!$G:$G,'2009'!F:F,A248,'2009'!C:C,B248,'2009'!D:D,"",'2009'!AA:AA,"JRO",'2009'!L:L,"&lt;&gt;"), 0)</f>
        <v>0</v>
      </c>
      <c r="BY248" s="0" t="n">
        <f aca="false">IFERROR(SUMIFS('2009'!L:L,'2009'!F:F,A248,'2009'!C:C,B248,'2009'!D:D,"",'2009'!AA:AA,"JRO"), 0)</f>
        <v>0</v>
      </c>
      <c r="BZ248" s="7" t="n">
        <f aca="false">IFERROR(BY248/BX248, 0)</f>
        <v>0</v>
      </c>
    </row>
    <row r="249" customFormat="false" ht="15" hidden="false" customHeight="false" outlineLevel="0" collapsed="false">
      <c r="A249" s="0" t="s">
        <v>102</v>
      </c>
      <c r="B249" s="18" t="s">
        <v>65</v>
      </c>
      <c r="C249" s="56" t="n">
        <f aca="false">IFERROR(AVERAGEIFS(I249:BZ249,I$2:BZ$2,"JRO escorts per deportee",I249:BZ249,"&lt;&gt;0"), 0)</f>
        <v>0</v>
      </c>
      <c r="D249" s="13" t="n">
        <f aca="false">IFERROR(AVERAGEIFS(I249:BZ249,I$2:BZ$2,"NRO escorts per deportee",I249:BZ249,"&lt;&gt;0"), 0)</f>
        <v>0</v>
      </c>
      <c r="E249" s="13" t="n">
        <f aca="false">IFERROR(AVERAGEIFS(I249:BZ249,I$2:BZ$2,"CRO escorts per deportee",I249:BZ249,"&lt;&gt;0"), 0)</f>
        <v>0</v>
      </c>
      <c r="G249" s="0" t="n">
        <f aca="false">SUM(J249,M249,P249)</f>
        <v>0</v>
      </c>
      <c r="H249" s="0" t="n">
        <f aca="false">SUM(K249,N249,Q249)</f>
        <v>0</v>
      </c>
      <c r="I249" s="7" t="n">
        <f aca="false">IFERROR(H249/G249, 0)</f>
        <v>0</v>
      </c>
      <c r="J249" s="0" t="n">
        <f aca="false">IFERROR(SUMIFS('2018'!$H:$H,'2018'!$C:$C,B249,'2018'!$F:$F,A249,'2018'!AA:AA,"JRO",'2018'!P:P,"&lt;&gt;")+SUMIFS('2018'!$I:$I,'2018'!$D:$D,B249,'2018'!$F:$F,A249,'2018'!AA:AA,"JRO",'2018'!Q:Q,"&lt;&gt;")+SUMIFS('2018'!$J:$J,'2018'!$E:$E,B249,'2018'!$F:$F,A249,'2018'!AA:AA,"JRO",'2018'!R:R,"&lt;&gt;"), 0)</f>
        <v>0</v>
      </c>
      <c r="K249" s="0" t="n">
        <f aca="false">IFERROR(SUMIFS('2018'!M:M,'2018'!AA:AA,"JRO",'2018'!F:F,A249,'2018'!C:C,B249)+SUMIFS('2018'!P:P,'2018'!AA:AA,"JRO",'2018'!F:F,A249,'2018'!C:C,B249)+SUMIFS('2018'!N:N,'2018'!AA:AA,"JRO",'2018'!F:F,A249,'2018'!D:D,B249)+SUMIFS('2018'!N:N,'2018'!AA:AA,"JRO",'2018'!F:F,A249,'2018'!D:D,B249)+SUMIFS('2018'!O:O,'2018'!AA:AA,"JRO",'2018'!F:F,A249,'2018'!E:E,B249)+SUMIFS('2018'!R:R,'2018'!AA:AA,"JRO",'2018'!F:F,A249,'2018'!E:E,B249), 0)</f>
        <v>0</v>
      </c>
      <c r="L249" s="7" t="n">
        <f aca="false">IFERROR(K249/J249, 0)</f>
        <v>0</v>
      </c>
      <c r="M249" s="0" t="n">
        <f aca="false">IFERROR(SUMIFS('2018'!$H:$H,'2018'!$C:$C,B249,'2018'!$F:$F,A249,'2018'!AA:AA,"NRO",'2018'!P:P,"&lt;&gt;")+SUMIFS('2018'!$I:$I,'2018'!$D:$D,B249,'2018'!$F:$F,A249,'2018'!AA:AA,"NRO",'2018'!Q:Q,"&lt;&gt;")+SUMIFS('2018'!$J:$J,'2018'!$E:$E,B249,'2018'!$F:$F,A249,'2018'!AA:AA,"NRO",'2018'!R:R,"&lt;&gt;"), 0)</f>
        <v>0</v>
      </c>
      <c r="N249" s="0" t="n">
        <f aca="false">IFERROR(SUMIFS('2018'!M:M,'2018'!AA:AA,"NRO",'2018'!F:F,A249,'2018'!C:C,B249)+SUMIFS('2018'!P:P,'2018'!AA:AA,"NRO",'2018'!F:F,A249,'2018'!C:C,B249)+SUMIFS('2018'!N:N,'2018'!AA:AA,"NRO",'2018'!F:F,A249,'2018'!D:D,B249)+SUMIFS('2018'!N:N,'2018'!AA:AA,"NRO",'2018'!F:F,A249,'2018'!D:D,B249)+SUMIFS('2018'!O:O,'2018'!AA:AA,"NRO",'2018'!F:F,A249,'2018'!E:E,B249)+SUMIFS('2018'!R:R,'2018'!AA:AA,"NRO",'2018'!F:F,A249,'2018'!E:E,B249), 0)</f>
        <v>0</v>
      </c>
      <c r="O249" s="7" t="n">
        <f aca="false">IFERROR(N249/M249, 0)</f>
        <v>0</v>
      </c>
      <c r="P249" s="0" t="n">
        <f aca="false">IFERROR(SUMIFS('2018'!$H:$H,'2018'!$C:$C,B249,'2018'!$F:$F,A249,'2018'!AA:AA,"CRO")+SUMIFS('2018'!$I:$I,'2018'!$D:$D,B249,'2018'!$F:$F,A249,'2018'!AA:AA,"CRO")+SUMIFS('2018'!$J:$J,'2018'!$E:$E,B249,'2018'!$F:$F,A249,'2018'!AA:AA,"CRO"), 0)</f>
        <v>0</v>
      </c>
      <c r="Q249" s="0" t="n">
        <f aca="false">IFERROR(SUMIFS('2018'!M:M,'2018'!AA:AA,"CRO",'2018'!F:F,A249,'2018'!C:C,B249)+SUMIFS('2018'!P:P,'2018'!AA:AA,"CRO",'2018'!F:F,A249,'2018'!C:C,B249)+SUMIFS('2018'!N:N,'2018'!AA:AA,"CRO",'2018'!F:F,A249,'2018'!D:D,B249)+SUMIFS('2018'!N:N,'2018'!AA:AA,"CRO",'2018'!F:F,A249,'2018'!D:D,B249)+SUMIFS('2018'!O:O,'2018'!AA:AA,"CRO",'2018'!F:F,A249,'2018'!E:E,B249)+SUMIFS('2018'!R:R,'2018'!AA:AA,"CRO",'2018'!F:F,A249,'2018'!E:E,B249), 0)</f>
        <v>0</v>
      </c>
      <c r="R249" s="7" t="n">
        <f aca="false">IFERROR(Q249/P249, 0)</f>
        <v>0</v>
      </c>
      <c r="S249" s="7" t="n">
        <f aca="false">SUM(V249,Y249,AB249)</f>
        <v>0</v>
      </c>
      <c r="T249" s="7" t="n">
        <f aca="false">SUM(W249,Z249,AC249)</f>
        <v>0</v>
      </c>
      <c r="U249" s="7" t="n">
        <f aca="false">IFERROR(T249/S249, 0)</f>
        <v>0</v>
      </c>
      <c r="V249" s="0" t="n">
        <f aca="false">SUMIFS('2017'!$H:$H,'2017'!$C:$C,B249,'2017'!$F:$F,A249,'2017'!AA:AA,"JRO",'2017'!P:P,"&lt;&gt;")+SUMIFS('2017'!$I:$I,'2017'!$D:$D,B249,'2017'!$F:$F,A249,'2017'!AA:AA,"JRO",'2017'!Q:Q,"&lt;&gt;")+SUMIFS('2017'!$J:$J,'2017'!$E:$E,B249,'2017'!$F:$F,A249,'2017'!AA:AA,"JRO",'2017'!R:R,"&lt;&gt;")</f>
        <v>0</v>
      </c>
      <c r="W249" s="0" t="n">
        <f aca="false">IFERROR(SUMIFS('2017'!M:M,'2017'!AA:AA,"JRO",'2017'!F:F,A249,'2017'!C:C,B249)+SUMIFS('2017'!P:P,'2017'!AA:AA,"JRO",'2017'!F:F,A249,'2017'!C:C,B249)+SUMIFS('2017'!N:N,'2017'!AA:AA,"JRO",'2017'!F:F,A249,'2017'!D:D,B249)+SUMIFS('2017'!N:N,'2017'!AA:AA,"JRO",'2017'!F:F,A249,'2017'!D:D,B249)+SUMIFS('2017'!O:O,'2017'!AA:AA,"JRO",'2017'!F:F,A249,'2017'!E:E,B249)+SUMIFS('2017'!R:R,'2017'!AA:AA,"JRO",'2017'!F:F,A249,'2017'!E:E,B249), 0)</f>
        <v>0</v>
      </c>
      <c r="X249" s="7" t="n">
        <f aca="false">IFERROR(W249/V249, 0)</f>
        <v>0</v>
      </c>
      <c r="Y249" s="0" t="n">
        <f aca="false">IFERROR(SUMIFS('2017'!$H:$H,'2017'!$C:$C,B249,'2017'!$F:$F,A249,'2017'!AA:AA,"NRO",'2017'!P:P,"&lt;&gt;")+SUMIFS('2017'!$I:$I,'2017'!$D:$D,B249,'2017'!$F:$F,A249,'2017'!AA:AA,"NRO",'2017'!Q:Q,"&lt;&gt;")+SUMIFS('2017'!$J:$J,'2017'!$E:$E,B249,'2017'!$F:$F,A249,'2017'!AA:AA,"NRO",'2017'!R:R,"&lt;&gt;"), 0)</f>
        <v>0</v>
      </c>
      <c r="Z249" s="0" t="n">
        <f aca="false">IFERROR(SUMIFS('2017'!M:M,'2017'!AA:AA,"NRO",'2017'!F:F,A249,'2017'!C:C,B249)+SUMIFS('2017'!P:P,'2017'!AA:AA,"NRO",'2017'!F:F,A249,'2017'!C:C,B249)+SUMIFS('2017'!N:N,'2017'!AA:AA,"NRO",'2017'!F:F,A249,'2017'!D:D,B249)+SUMIFS('2017'!N:N,'2017'!AA:AA,"NRO",'2017'!F:F,A249,'2017'!D:D,B249)+SUMIFS('2017'!O:O,'2017'!AA:AA,"NRO",'2017'!F:F,A249,'2017'!E:E,B249)+SUMIFS('2017'!R:R,'2017'!AA:AA,"NRO",'2017'!F:F,A249,'2017'!E:E,B249), 0)</f>
        <v>0</v>
      </c>
      <c r="AA249" s="7" t="n">
        <f aca="false">IFERROR(Z249/Y249, 0)</f>
        <v>0</v>
      </c>
      <c r="AB249" s="0" t="n">
        <f aca="false">IFERROR(SUMIFS('2017'!$H:$H,'2017'!$C:$C,B249,'2017'!$F:$F,A249,'2017'!AA:AA,"CRO",'2017'!P:P,"&lt;&gt;")+SUMIFS('2017'!$I:$I,'2017'!$D:$D,B249,'2017'!$F:$F,A249,'2017'!AA:AA,"CRO",'2017'!Q:Q,"&lt;&gt;")+SUMIFS('2017'!$J:$J,'2017'!$E:$E,B249,'2017'!$F:$F,A249,'2017'!AA:AA,"CRO",'2017'!R:R,"&lt;&gt;"), 0)</f>
        <v>0</v>
      </c>
      <c r="AC249" s="0" t="n">
        <f aca="false">IFERROR(SUMIFS('2017'!M:M,'2017'!AA:AA,"CRO",'2017'!F:F,A249,'2017'!C:C,B249)+SUMIFS('2017'!P:P,'2017'!AA:AA,"CRO",'2017'!F:F,A249,'2017'!C:C,B249)+SUMIFS('2017'!N:N,'2017'!AA:AA,"CRO",'2017'!F:F,A249,'2017'!D:D,B249)+SUMIFS('2017'!N:N,'2017'!AA:AA,"CRO",'2017'!F:F,A249,'2017'!D:D,B249)+SUMIFS('2017'!O:O,'2017'!AA:AA,"CRO",'2017'!F:F,A249,'2017'!E:E,B249)+SUMIFS('2017'!R:R,'2017'!AA:AA,"CRO",'2017'!F:F,A249,'2017'!E:E,B249), 0)</f>
        <v>0</v>
      </c>
      <c r="AD249" s="0" t="n">
        <f aca="false">IFERROR(AC249/AB249, 0)</f>
        <v>0</v>
      </c>
      <c r="AE249" s="0" t="n">
        <f aca="false">SUM(AH249,AK249,AN249)</f>
        <v>0</v>
      </c>
      <c r="AF249" s="0" t="n">
        <f aca="false">SUM(AI249,AL249,AO249)</f>
        <v>0</v>
      </c>
      <c r="AG249" s="7" t="n">
        <f aca="false">IFERROR(AF249/AE249, 0)</f>
        <v>0</v>
      </c>
      <c r="AH249" s="0" t="n">
        <f aca="false">IFERROR(SUMIFS('2016'!$G:$G,'2016'!F:F,A249,'2016'!C:C,B249,'2016'!D:D,"",'2016'!AA:AA,"JRO",'2016'!L:L,"&lt;&gt;"), 0)</f>
        <v>0</v>
      </c>
      <c r="AI249" s="0" t="n">
        <f aca="false">IFERROR(SUMIFS('2016'!L:L,'2016'!F:F,A249,'2016'!C:C,B249,'2016'!D:D,"",'2016'!AA:AA,"JRO"), 0)</f>
        <v>0</v>
      </c>
      <c r="AJ249" s="7" t="n">
        <f aca="false">IFERROR(AI249/AH249, 0)</f>
        <v>0</v>
      </c>
      <c r="AK249" s="0" t="n">
        <f aca="false">IFERROR(SUMIFS('2016'!$G:$G,'2016'!F:F,A249,'2016'!C:C,B249,'2016'!D:D,"",'2016'!AA:AA,"NRO",'2016'!L:L,"&lt;&gt;"), 0)</f>
        <v>0</v>
      </c>
      <c r="AL249" s="0" t="n">
        <f aca="false">IFERROR(SUMIFS('2016'!L:L,'2016'!F:F,A249,'2016'!C:C,B249,'2016'!D:D,"",'2016'!AA:AA,"NRO"), 0)</f>
        <v>0</v>
      </c>
      <c r="AM249" s="0" t="n">
        <f aca="false">IFERROR(AL249/AK249, 0)</f>
        <v>0</v>
      </c>
      <c r="AN249" s="0" t="n">
        <f aca="false">IFERROR(SUMIFS('2016'!$G:$G,'2016'!F:F,A249,'2016'!C:C,B249,'2016'!D:D,"",'2016'!AA:AA,"CRO",'2016'!L:L,"&lt;&gt;"), 0)</f>
        <v>0</v>
      </c>
      <c r="AO249" s="0" t="n">
        <f aca="false">IFERROR(SUMIFS('2016'!L:L,'2016'!F:F,A249,'2016'!C:C,B249,'2016'!D:D,"",'2016'!AA:AA,"CRO"), 0)</f>
        <v>0</v>
      </c>
      <c r="AP249" s="0" t="n">
        <f aca="false">IFERROR(AO249/AN249, 0)</f>
        <v>0</v>
      </c>
      <c r="AQ249" s="0" t="n">
        <f aca="false">SUM(AT249,AW249,AZ249)</f>
        <v>0</v>
      </c>
      <c r="AR249" s="0" t="n">
        <f aca="false">SUM(AU249,AX249,BA249)</f>
        <v>0</v>
      </c>
      <c r="AS249" s="7" t="n">
        <f aca="false">IFERROR(AR249/AQ249, 0)</f>
        <v>0</v>
      </c>
      <c r="AT249" s="0" t="n">
        <f aca="false">IFERROR(SUMIFS('2015'!$G:$G,'2015'!F:F,A249,'2015'!C:C,B249,'2015'!D:D,"",'2015'!AA:AA,"JRO",'2015'!L:L,"&lt;&gt;"), 0)</f>
        <v>0</v>
      </c>
      <c r="AU249" s="0" t="n">
        <f aca="false">IFERROR(SUMIFS('2015'!L:L,'2015'!F:F,A249,'2015'!C:C,B249,'2015'!D:D,"",'2015'!AA:AA,"JRO"), 0)</f>
        <v>0</v>
      </c>
      <c r="AV249" s="0" t="n">
        <f aca="false">IFERROR(AU249/AT249, 0)</f>
        <v>0</v>
      </c>
      <c r="AW249" s="0" t="n">
        <f aca="false">IFERROR(SUMIFS('2015'!$G:$G,'2015'!F:F,A249,'2015'!C:C,B249,'2015'!D:D,"",'2015'!AA:AA,"NRO",'2015'!L:L,"&lt;&gt;"), 0)</f>
        <v>0</v>
      </c>
      <c r="AX249" s="0" t="n">
        <f aca="false">IFERROR(SUMIFS('2015'!L:L,'2015'!F:F,A249,'2015'!C:C,B249,'2015'!D:D,"",'2015'!AA:AA,"NRO"), 0)</f>
        <v>0</v>
      </c>
      <c r="AY249" s="0" t="n">
        <f aca="false">IFERROR(AX249/AW249, 0)</f>
        <v>0</v>
      </c>
      <c r="AZ249" s="0" t="n">
        <f aca="false">IFERROR(SUMIFS('2015'!$G:$G,'2015'!F:F,A249,'2015'!C:C,B249,'2015'!D:D,"",'2015'!AA:AA,"CRO",'2015'!L:L,"&lt;&gt;"), 0)</f>
        <v>0</v>
      </c>
      <c r="BA249" s="0" t="n">
        <f aca="false">IFERROR(SUMIFS('2015'!L:L,'2015'!F:F,A249,'2015'!C:C,B249,'2015'!D:D,"",'2015'!AA:AA,"CRO"), 0)</f>
        <v>0</v>
      </c>
      <c r="BB249" s="0" t="n">
        <f aca="false">IFERROR(BA249/AZ249, 0)</f>
        <v>0</v>
      </c>
      <c r="BC249" s="0" t="n">
        <f aca="false">SUM(BF249,BI249)</f>
        <v>0</v>
      </c>
      <c r="BD249" s="0" t="n">
        <f aca="false">SUM(BG249,BJ249)</f>
        <v>0</v>
      </c>
      <c r="BE249" s="7" t="n">
        <f aca="false">IFERROR(BD249/BC249, 0)</f>
        <v>0</v>
      </c>
      <c r="BF249" s="0" t="n">
        <f aca="false">IFERROR(SUMIFS('2014'!$G:$G,'2014'!F:F,A249,'2014'!C:C,B249,'2014'!D:D,"",'2014'!AA:AA,"JRO",'2014'!L:L,"&lt;&gt;"), 0)</f>
        <v>0</v>
      </c>
      <c r="BG249" s="0" t="n">
        <f aca="false">IFERROR(SUMIFS('2014'!L:L,'2014'!F:F,A249,'2014'!C:C,B249,'2014'!D:D,"",'2014'!AA:AA,"JRO"), 0)</f>
        <v>0</v>
      </c>
      <c r="BH249" s="7" t="n">
        <f aca="false">IFERROR(BG249/BF249, 0)</f>
        <v>0</v>
      </c>
      <c r="BI249" s="0" t="n">
        <f aca="false">IFERROR(SUMIFS('2014'!$G:$G,'2014'!F:F,A249,'2014'!C:C,B249,'2014'!D:D,"",'2014'!AA:AA,"CRO",'2014'!L:L,"&lt;&gt;"), 0)</f>
        <v>0</v>
      </c>
      <c r="BJ249" s="0" t="n">
        <f aca="false">IFERROR(SUMIFS('2014'!L:L,'2014'!F:F,A249,'2014'!C:C,B249,'2014'!D:D,"",'2014'!AA:AA,"CRO"), 0)</f>
        <v>0</v>
      </c>
      <c r="BK249" s="0" t="n">
        <f aca="false">IFERROR(BJ249/BI249, 0)</f>
        <v>0</v>
      </c>
      <c r="BL249" s="0" t="n">
        <f aca="false">IFERROR(SUMIFS('2013'!$G:$G,'2013'!F:F,A249,'2013'!C:C,B249,'2013'!D:D,"",'2013'!AA:AA,"JRO",'2013'!L:L,"&lt;&gt;"), 0)</f>
        <v>0</v>
      </c>
      <c r="BM249" s="0" t="n">
        <f aca="false">IFERROR(SUMIFS('2013'!L:L,'2013'!F:F,A249,'2013'!C:C,B249,'2013'!D:D,"",'2013'!AA:AA,"JRO"), 0)</f>
        <v>0</v>
      </c>
      <c r="BN249" s="0" t="n">
        <f aca="false">IFERROR(BM249/BL249, 0)</f>
        <v>0</v>
      </c>
      <c r="BO249" s="0" t="n">
        <f aca="false">IFERROR(SUMIFS('2012'!$G:$G,'2012'!F:F,A249,'2012'!C:C,B249,'2012'!D:D,"",'2012'!AA:AA,"JRO",'2012'!L:L,"&lt;&gt;"), 0)</f>
        <v>0</v>
      </c>
      <c r="BP249" s="0" t="n">
        <f aca="false">IFERROR(SUMIFS('2012'!L:L,'2012'!F:F,A249,'2012'!C:C,B249,'2012'!D:D,"",'2012'!AA:AA,"JRO"), 0)</f>
        <v>0</v>
      </c>
      <c r="BQ249" s="0" t="n">
        <f aca="false">IFERROR(BP249/BO249, 0)</f>
        <v>0</v>
      </c>
      <c r="BR249" s="0" t="n">
        <f aca="false">IFERROR(SUMIFS('2011'!$G:$G,'2011'!F:F,A249,'2011'!C:C,B249,'2011'!D:D,"",'2011'!AA:AA,"JRO",'2011'!L:L,"&lt;&gt;"), 0)</f>
        <v>0</v>
      </c>
      <c r="BS249" s="0" t="n">
        <f aca="false">IFERROR(SUMIFS('2011'!L:L,'2011'!F:F,A249,'2011'!C:C,B249,'2011'!D:D,"",'2011'!AA:AA,"JRO"), 0)</f>
        <v>0</v>
      </c>
      <c r="BT249" s="7" t="n">
        <f aca="false">IFERROR(BS249/BR249, 0)</f>
        <v>0</v>
      </c>
      <c r="BU249" s="0" t="n">
        <f aca="false">IFERROR(SUMIFS('2010'!$G:$G,'2010'!F:F,A249,'2010'!C:C,B249,'2010'!D:D,"",'2010'!AA:AA,"JRO",'2010'!L:L,"&lt;&gt;"), 0)</f>
        <v>0</v>
      </c>
      <c r="BV249" s="0" t="n">
        <f aca="false">IFERROR(SUMIFS('2010'!L:L,'2010'!F:F,A249,'2010'!C:C,B249,'2010'!D:D,"",'2010'!AA:AA,"JRO"), 0)</f>
        <v>0</v>
      </c>
      <c r="BW249" s="7" t="n">
        <f aca="false">IFERROR(BV249/BU249, 0)</f>
        <v>0</v>
      </c>
      <c r="BX249" s="0" t="n">
        <f aca="false">IFERROR(SUMIFS('2009'!$G:$G,'2009'!F:F,A249,'2009'!C:C,B249,'2009'!D:D,"",'2009'!AA:AA,"JRO",'2009'!L:L,"&lt;&gt;"), 0)</f>
        <v>0</v>
      </c>
      <c r="BY249" s="0" t="n">
        <f aca="false">IFERROR(SUMIFS('2009'!L:L,'2009'!F:F,A249,'2009'!C:C,B249,'2009'!D:D,"",'2009'!AA:AA,"JRO"), 0)</f>
        <v>0</v>
      </c>
      <c r="BZ249" s="7" t="n">
        <f aca="false">IFERROR(BY249/BX249, 0)</f>
        <v>0</v>
      </c>
    </row>
    <row r="250" customFormat="false" ht="15" hidden="false" customHeight="false" outlineLevel="0" collapsed="false">
      <c r="A250" s="0" t="s">
        <v>102</v>
      </c>
      <c r="B250" s="13" t="s">
        <v>58</v>
      </c>
      <c r="C250" s="56" t="n">
        <f aca="false">IFERROR(AVERAGEIFS(I250:BZ250,I$2:BZ$2,"JRO escorts per deportee",I250:BZ250,"&lt;&gt;0"), 0)</f>
        <v>0</v>
      </c>
      <c r="D250" s="13" t="n">
        <f aca="false">IFERROR(AVERAGEIFS(I250:BZ250,I$2:BZ$2,"NRO escorts per deportee",I250:BZ250,"&lt;&gt;0"), 0)</f>
        <v>0</v>
      </c>
      <c r="E250" s="13" t="n">
        <f aca="false">IFERROR(AVERAGEIFS(I250:BZ250,I$2:BZ$2,"CRO escorts per deportee",I250:BZ250,"&lt;&gt;0"), 0)</f>
        <v>0</v>
      </c>
      <c r="G250" s="0" t="n">
        <f aca="false">SUM(J250,M250,P250)</f>
        <v>0</v>
      </c>
      <c r="H250" s="0" t="n">
        <f aca="false">SUM(K250,N250,Q250)</f>
        <v>0</v>
      </c>
      <c r="I250" s="7" t="n">
        <f aca="false">IFERROR(H250/G250, 0)</f>
        <v>0</v>
      </c>
      <c r="J250" s="0" t="n">
        <f aca="false">IFERROR(SUMIFS('2018'!$H:$H,'2018'!$C:$C,B250,'2018'!$F:$F,A250,'2018'!AA:AA,"JRO",'2018'!P:P,"&lt;&gt;")+SUMIFS('2018'!$I:$I,'2018'!$D:$D,B250,'2018'!$F:$F,A250,'2018'!AA:AA,"JRO",'2018'!Q:Q,"&lt;&gt;")+SUMIFS('2018'!$J:$J,'2018'!$E:$E,B250,'2018'!$F:$F,A250,'2018'!AA:AA,"JRO",'2018'!R:R,"&lt;&gt;"), 0)</f>
        <v>0</v>
      </c>
      <c r="K250" s="0" t="n">
        <f aca="false">IFERROR(SUMIFS('2018'!M:M,'2018'!AA:AA,"JRO",'2018'!F:F,A250,'2018'!C:C,B250)+SUMIFS('2018'!P:P,'2018'!AA:AA,"JRO",'2018'!F:F,A250,'2018'!C:C,B250)+SUMIFS('2018'!N:N,'2018'!AA:AA,"JRO",'2018'!F:F,A250,'2018'!D:D,B250)+SUMIFS('2018'!N:N,'2018'!AA:AA,"JRO",'2018'!F:F,A250,'2018'!D:D,B250)+SUMIFS('2018'!O:O,'2018'!AA:AA,"JRO",'2018'!F:F,A250,'2018'!E:E,B250)+SUMIFS('2018'!R:R,'2018'!AA:AA,"JRO",'2018'!F:F,A250,'2018'!E:E,B250), 0)</f>
        <v>0</v>
      </c>
      <c r="L250" s="7" t="n">
        <f aca="false">IFERROR(K250/J250, 0)</f>
        <v>0</v>
      </c>
      <c r="M250" s="0" t="n">
        <f aca="false">IFERROR(SUMIFS('2018'!$H:$H,'2018'!$C:$C,B250,'2018'!$F:$F,A250,'2018'!AA:AA,"NRO",'2018'!P:P,"&lt;&gt;")+SUMIFS('2018'!$I:$I,'2018'!$D:$D,B250,'2018'!$F:$F,A250,'2018'!AA:AA,"NRO",'2018'!Q:Q,"&lt;&gt;")+SUMIFS('2018'!$J:$J,'2018'!$E:$E,B250,'2018'!$F:$F,A250,'2018'!AA:AA,"NRO",'2018'!R:R,"&lt;&gt;"), 0)</f>
        <v>0</v>
      </c>
      <c r="N250" s="0" t="n">
        <f aca="false">IFERROR(SUMIFS('2018'!M:M,'2018'!AA:AA,"NRO",'2018'!F:F,A250,'2018'!C:C,B250)+SUMIFS('2018'!P:P,'2018'!AA:AA,"NRO",'2018'!F:F,A250,'2018'!C:C,B250)+SUMIFS('2018'!N:N,'2018'!AA:AA,"NRO",'2018'!F:F,A250,'2018'!D:D,B250)+SUMIFS('2018'!N:N,'2018'!AA:AA,"NRO",'2018'!F:F,A250,'2018'!D:D,B250)+SUMIFS('2018'!O:O,'2018'!AA:AA,"NRO",'2018'!F:F,A250,'2018'!E:E,B250)+SUMIFS('2018'!R:R,'2018'!AA:AA,"NRO",'2018'!F:F,A250,'2018'!E:E,B250), 0)</f>
        <v>0</v>
      </c>
      <c r="O250" s="7" t="n">
        <f aca="false">IFERROR(N250/M250, 0)</f>
        <v>0</v>
      </c>
      <c r="P250" s="0" t="n">
        <f aca="false">IFERROR(SUMIFS('2018'!$H:$H,'2018'!$C:$C,B250,'2018'!$F:$F,A250,'2018'!AA:AA,"CRO")+SUMIFS('2018'!$I:$I,'2018'!$D:$D,B250,'2018'!$F:$F,A250,'2018'!AA:AA,"CRO")+SUMIFS('2018'!$J:$J,'2018'!$E:$E,B250,'2018'!$F:$F,A250,'2018'!AA:AA,"CRO"), 0)</f>
        <v>0</v>
      </c>
      <c r="Q250" s="0" t="n">
        <f aca="false">IFERROR(SUMIFS('2018'!M:M,'2018'!AA:AA,"CRO",'2018'!F:F,A250,'2018'!C:C,B250)+SUMIFS('2018'!P:P,'2018'!AA:AA,"CRO",'2018'!F:F,A250,'2018'!C:C,B250)+SUMIFS('2018'!N:N,'2018'!AA:AA,"CRO",'2018'!F:F,A250,'2018'!D:D,B250)+SUMIFS('2018'!N:N,'2018'!AA:AA,"CRO",'2018'!F:F,A250,'2018'!D:D,B250)+SUMIFS('2018'!O:O,'2018'!AA:AA,"CRO",'2018'!F:F,A250,'2018'!E:E,B250)+SUMIFS('2018'!R:R,'2018'!AA:AA,"CRO",'2018'!F:F,A250,'2018'!E:E,B250), 0)</f>
        <v>0</v>
      </c>
      <c r="R250" s="7" t="n">
        <f aca="false">IFERROR(Q250/P250, 0)</f>
        <v>0</v>
      </c>
      <c r="S250" s="7" t="n">
        <f aca="false">SUM(V250,Y250,AB250)</f>
        <v>0</v>
      </c>
      <c r="T250" s="7" t="n">
        <f aca="false">SUM(W250,Z250,AC250)</f>
        <v>0</v>
      </c>
      <c r="U250" s="7" t="n">
        <f aca="false">IFERROR(T250/S250, 0)</f>
        <v>0</v>
      </c>
      <c r="V250" s="0" t="n">
        <f aca="false">SUMIFS('2017'!$H:$H,'2017'!$C:$C,B250,'2017'!$F:$F,A250,'2017'!AA:AA,"JRO",'2017'!P:P,"&lt;&gt;")+SUMIFS('2017'!$I:$I,'2017'!$D:$D,B250,'2017'!$F:$F,A250,'2017'!AA:AA,"JRO",'2017'!Q:Q,"&lt;&gt;")+SUMIFS('2017'!$J:$J,'2017'!$E:$E,B250,'2017'!$F:$F,A250,'2017'!AA:AA,"JRO",'2017'!R:R,"&lt;&gt;")</f>
        <v>0</v>
      </c>
      <c r="W250" s="0" t="n">
        <f aca="false">IFERROR(SUMIFS('2017'!M:M,'2017'!AA:AA,"JRO",'2017'!F:F,A250,'2017'!C:C,B250)+SUMIFS('2017'!P:P,'2017'!AA:AA,"JRO",'2017'!F:F,A250,'2017'!C:C,B250)+SUMIFS('2017'!N:N,'2017'!AA:AA,"JRO",'2017'!F:F,A250,'2017'!D:D,B250)+SUMIFS('2017'!N:N,'2017'!AA:AA,"JRO",'2017'!F:F,A250,'2017'!D:D,B250)+SUMIFS('2017'!O:O,'2017'!AA:AA,"JRO",'2017'!F:F,A250,'2017'!E:E,B250)+SUMIFS('2017'!R:R,'2017'!AA:AA,"JRO",'2017'!F:F,A250,'2017'!E:E,B250), 0)</f>
        <v>0</v>
      </c>
      <c r="X250" s="7" t="n">
        <f aca="false">IFERROR(W250/V250, 0)</f>
        <v>0</v>
      </c>
      <c r="Y250" s="0" t="n">
        <f aca="false">IFERROR(SUMIFS('2017'!$H:$H,'2017'!$C:$C,B250,'2017'!$F:$F,A250,'2017'!AA:AA,"NRO",'2017'!P:P,"&lt;&gt;")+SUMIFS('2017'!$I:$I,'2017'!$D:$D,B250,'2017'!$F:$F,A250,'2017'!AA:AA,"NRO",'2017'!Q:Q,"&lt;&gt;")+SUMIFS('2017'!$J:$J,'2017'!$E:$E,B250,'2017'!$F:$F,A250,'2017'!AA:AA,"NRO",'2017'!R:R,"&lt;&gt;"), 0)</f>
        <v>0</v>
      </c>
      <c r="Z250" s="0" t="n">
        <f aca="false">IFERROR(SUMIFS('2017'!M:M,'2017'!AA:AA,"NRO",'2017'!F:F,A250,'2017'!C:C,B250)+SUMIFS('2017'!P:P,'2017'!AA:AA,"NRO",'2017'!F:F,A250,'2017'!C:C,B250)+SUMIFS('2017'!N:N,'2017'!AA:AA,"NRO",'2017'!F:F,A250,'2017'!D:D,B250)+SUMIFS('2017'!N:N,'2017'!AA:AA,"NRO",'2017'!F:F,A250,'2017'!D:D,B250)+SUMIFS('2017'!O:O,'2017'!AA:AA,"NRO",'2017'!F:F,A250,'2017'!E:E,B250)+SUMIFS('2017'!R:R,'2017'!AA:AA,"NRO",'2017'!F:F,A250,'2017'!E:E,B250), 0)</f>
        <v>0</v>
      </c>
      <c r="AA250" s="7" t="n">
        <f aca="false">IFERROR(Z250/Y250, 0)</f>
        <v>0</v>
      </c>
      <c r="AB250" s="0" t="n">
        <f aca="false">IFERROR(SUMIFS('2017'!$H:$H,'2017'!$C:$C,B250,'2017'!$F:$F,A250,'2017'!AA:AA,"CRO",'2017'!P:P,"&lt;&gt;")+SUMIFS('2017'!$I:$I,'2017'!$D:$D,B250,'2017'!$F:$F,A250,'2017'!AA:AA,"CRO",'2017'!Q:Q,"&lt;&gt;")+SUMIFS('2017'!$J:$J,'2017'!$E:$E,B250,'2017'!$F:$F,A250,'2017'!AA:AA,"CRO",'2017'!R:R,"&lt;&gt;"), 0)</f>
        <v>0</v>
      </c>
      <c r="AC250" s="0" t="n">
        <f aca="false">IFERROR(SUMIFS('2017'!M:M,'2017'!AA:AA,"CRO",'2017'!F:F,A250,'2017'!C:C,B250)+SUMIFS('2017'!P:P,'2017'!AA:AA,"CRO",'2017'!F:F,A250,'2017'!C:C,B250)+SUMIFS('2017'!N:N,'2017'!AA:AA,"CRO",'2017'!F:F,A250,'2017'!D:D,B250)+SUMIFS('2017'!N:N,'2017'!AA:AA,"CRO",'2017'!F:F,A250,'2017'!D:D,B250)+SUMIFS('2017'!O:O,'2017'!AA:AA,"CRO",'2017'!F:F,A250,'2017'!E:E,B250)+SUMIFS('2017'!R:R,'2017'!AA:AA,"CRO",'2017'!F:F,A250,'2017'!E:E,B250), 0)</f>
        <v>0</v>
      </c>
      <c r="AD250" s="0" t="n">
        <f aca="false">IFERROR(AC250/AB250, 0)</f>
        <v>0</v>
      </c>
      <c r="AE250" s="0" t="n">
        <f aca="false">SUM(AH250,AK250,AN250)</f>
        <v>0</v>
      </c>
      <c r="AF250" s="0" t="n">
        <f aca="false">SUM(AI250,AL250,AO250)</f>
        <v>0</v>
      </c>
      <c r="AG250" s="7" t="n">
        <f aca="false">IFERROR(AF250/AE250, 0)</f>
        <v>0</v>
      </c>
      <c r="AH250" s="0" t="n">
        <f aca="false">IFERROR(SUMIFS('2016'!$G:$G,'2016'!F:F,A250,'2016'!C:C,B250,'2016'!D:D,"",'2016'!AA:AA,"JRO",'2016'!L:L,"&lt;&gt;"), 0)</f>
        <v>0</v>
      </c>
      <c r="AI250" s="0" t="n">
        <f aca="false">IFERROR(SUMIFS('2016'!L:L,'2016'!F:F,A250,'2016'!C:C,B250,'2016'!D:D,"",'2016'!AA:AA,"JRO"), 0)</f>
        <v>0</v>
      </c>
      <c r="AJ250" s="7" t="n">
        <f aca="false">IFERROR(AI250/AH250, 0)</f>
        <v>0</v>
      </c>
      <c r="AK250" s="0" t="n">
        <f aca="false">IFERROR(SUMIFS('2016'!$G:$G,'2016'!F:F,A250,'2016'!C:C,B250,'2016'!D:D,"",'2016'!AA:AA,"NRO",'2016'!L:L,"&lt;&gt;"), 0)</f>
        <v>0</v>
      </c>
      <c r="AL250" s="0" t="n">
        <f aca="false">IFERROR(SUMIFS('2016'!L:L,'2016'!F:F,A250,'2016'!C:C,B250,'2016'!D:D,"",'2016'!AA:AA,"NRO"), 0)</f>
        <v>0</v>
      </c>
      <c r="AM250" s="0" t="n">
        <f aca="false">IFERROR(AL250/AK250, 0)</f>
        <v>0</v>
      </c>
      <c r="AN250" s="0" t="n">
        <f aca="false">IFERROR(SUMIFS('2016'!$G:$G,'2016'!F:F,A250,'2016'!C:C,B250,'2016'!D:D,"",'2016'!AA:AA,"CRO",'2016'!L:L,"&lt;&gt;"), 0)</f>
        <v>0</v>
      </c>
      <c r="AO250" s="0" t="n">
        <f aca="false">IFERROR(SUMIFS('2016'!L:L,'2016'!F:F,A250,'2016'!C:C,B250,'2016'!D:D,"",'2016'!AA:AA,"CRO"), 0)</f>
        <v>0</v>
      </c>
      <c r="AP250" s="0" t="n">
        <f aca="false">IFERROR(AO250/AN250, 0)</f>
        <v>0</v>
      </c>
      <c r="AQ250" s="0" t="n">
        <f aca="false">SUM(AT250,AW250,AZ250)</f>
        <v>0</v>
      </c>
      <c r="AR250" s="0" t="n">
        <f aca="false">SUM(AU250,AX250,BA250)</f>
        <v>0</v>
      </c>
      <c r="AS250" s="7" t="n">
        <f aca="false">IFERROR(AR250/AQ250, 0)</f>
        <v>0</v>
      </c>
      <c r="AT250" s="0" t="n">
        <f aca="false">IFERROR(SUMIFS('2015'!$G:$G,'2015'!F:F,A250,'2015'!C:C,B250,'2015'!D:D,"",'2015'!AA:AA,"JRO",'2015'!L:L,"&lt;&gt;"), 0)</f>
        <v>0</v>
      </c>
      <c r="AU250" s="0" t="n">
        <f aca="false">IFERROR(SUMIFS('2015'!L:L,'2015'!F:F,A250,'2015'!C:C,B250,'2015'!D:D,"",'2015'!AA:AA,"JRO"), 0)</f>
        <v>0</v>
      </c>
      <c r="AV250" s="0" t="n">
        <f aca="false">IFERROR(AU250/AT250, 0)</f>
        <v>0</v>
      </c>
      <c r="AW250" s="0" t="n">
        <f aca="false">IFERROR(SUMIFS('2015'!$G:$G,'2015'!F:F,A250,'2015'!C:C,B250,'2015'!D:D,"",'2015'!AA:AA,"NRO",'2015'!L:L,"&lt;&gt;"), 0)</f>
        <v>0</v>
      </c>
      <c r="AX250" s="0" t="n">
        <f aca="false">IFERROR(SUMIFS('2015'!L:L,'2015'!F:F,A250,'2015'!C:C,B250,'2015'!D:D,"",'2015'!AA:AA,"NRO"), 0)</f>
        <v>0</v>
      </c>
      <c r="AY250" s="0" t="n">
        <f aca="false">IFERROR(AX250/AW250, 0)</f>
        <v>0</v>
      </c>
      <c r="AZ250" s="0" t="n">
        <f aca="false">IFERROR(SUMIFS('2015'!$G:$G,'2015'!F:F,A250,'2015'!C:C,B250,'2015'!D:D,"",'2015'!AA:AA,"CRO",'2015'!L:L,"&lt;&gt;"), 0)</f>
        <v>0</v>
      </c>
      <c r="BA250" s="0" t="n">
        <f aca="false">IFERROR(SUMIFS('2015'!L:L,'2015'!F:F,A250,'2015'!C:C,B250,'2015'!D:D,"",'2015'!AA:AA,"CRO"), 0)</f>
        <v>0</v>
      </c>
      <c r="BB250" s="0" t="n">
        <f aca="false">IFERROR(BA250/AZ250, 0)</f>
        <v>0</v>
      </c>
      <c r="BC250" s="0" t="n">
        <f aca="false">SUM(BF250,BI250)</f>
        <v>0</v>
      </c>
      <c r="BD250" s="0" t="n">
        <f aca="false">SUM(BG250,BJ250)</f>
        <v>0</v>
      </c>
      <c r="BE250" s="7" t="n">
        <f aca="false">IFERROR(BD250/BC250, 0)</f>
        <v>0</v>
      </c>
      <c r="BF250" s="0" t="n">
        <f aca="false">IFERROR(SUMIFS('2014'!$G:$G,'2014'!F:F,A250,'2014'!C:C,B250,'2014'!D:D,"",'2014'!AA:AA,"JRO",'2014'!L:L,"&lt;&gt;"), 0)</f>
        <v>0</v>
      </c>
      <c r="BG250" s="0" t="n">
        <f aca="false">IFERROR(SUMIFS('2014'!L:L,'2014'!F:F,A250,'2014'!C:C,B250,'2014'!D:D,"",'2014'!AA:AA,"JRO"), 0)</f>
        <v>0</v>
      </c>
      <c r="BH250" s="7" t="n">
        <f aca="false">IFERROR(BG250/BF250, 0)</f>
        <v>0</v>
      </c>
      <c r="BI250" s="0" t="n">
        <f aca="false">IFERROR(SUMIFS('2014'!$G:$G,'2014'!F:F,A250,'2014'!C:C,B250,'2014'!D:D,"",'2014'!AA:AA,"CRO",'2014'!L:L,"&lt;&gt;"), 0)</f>
        <v>0</v>
      </c>
      <c r="BJ250" s="0" t="n">
        <f aca="false">IFERROR(SUMIFS('2014'!L:L,'2014'!F:F,A250,'2014'!C:C,B250,'2014'!D:D,"",'2014'!AA:AA,"CRO"), 0)</f>
        <v>0</v>
      </c>
      <c r="BK250" s="0" t="n">
        <f aca="false">IFERROR(BJ250/BI250, 0)</f>
        <v>0</v>
      </c>
      <c r="BL250" s="0" t="n">
        <f aca="false">IFERROR(SUMIFS('2013'!$G:$G,'2013'!F:F,A250,'2013'!C:C,B250,'2013'!D:D,"",'2013'!AA:AA,"JRO",'2013'!L:L,"&lt;&gt;"), 0)</f>
        <v>0</v>
      </c>
      <c r="BM250" s="0" t="n">
        <f aca="false">IFERROR(SUMIFS('2013'!L:L,'2013'!F:F,A250,'2013'!C:C,B250,'2013'!D:D,"",'2013'!AA:AA,"JRO"), 0)</f>
        <v>0</v>
      </c>
      <c r="BN250" s="0" t="n">
        <f aca="false">IFERROR(BM250/BL250, 0)</f>
        <v>0</v>
      </c>
      <c r="BO250" s="0" t="n">
        <f aca="false">IFERROR(SUMIFS('2012'!$G:$G,'2012'!F:F,A250,'2012'!C:C,B250,'2012'!D:D,"",'2012'!AA:AA,"JRO",'2012'!L:L,"&lt;&gt;"), 0)</f>
        <v>0</v>
      </c>
      <c r="BP250" s="0" t="n">
        <f aca="false">IFERROR(SUMIFS('2012'!L:L,'2012'!F:F,A250,'2012'!C:C,B250,'2012'!D:D,"",'2012'!AA:AA,"JRO"), 0)</f>
        <v>0</v>
      </c>
      <c r="BQ250" s="0" t="n">
        <f aca="false">IFERROR(BP250/BO250, 0)</f>
        <v>0</v>
      </c>
      <c r="BR250" s="0" t="n">
        <f aca="false">IFERROR(SUMIFS('2011'!$G:$G,'2011'!F:F,A250,'2011'!C:C,B250,'2011'!D:D,"",'2011'!AA:AA,"JRO",'2011'!L:L,"&lt;&gt;"), 0)</f>
        <v>0</v>
      </c>
      <c r="BS250" s="0" t="n">
        <f aca="false">IFERROR(SUMIFS('2011'!L:L,'2011'!F:F,A250,'2011'!C:C,B250,'2011'!D:D,"",'2011'!AA:AA,"JRO"), 0)</f>
        <v>0</v>
      </c>
      <c r="BT250" s="7" t="n">
        <f aca="false">IFERROR(BS250/BR250, 0)</f>
        <v>0</v>
      </c>
      <c r="BU250" s="0" t="n">
        <f aca="false">IFERROR(SUMIFS('2010'!$G:$G,'2010'!F:F,A250,'2010'!C:C,B250,'2010'!D:D,"",'2010'!AA:AA,"JRO",'2010'!L:L,"&lt;&gt;"), 0)</f>
        <v>0</v>
      </c>
      <c r="BV250" s="0" t="n">
        <f aca="false">IFERROR(SUMIFS('2010'!L:L,'2010'!F:F,A250,'2010'!C:C,B250,'2010'!D:D,"",'2010'!AA:AA,"JRO"), 0)</f>
        <v>0</v>
      </c>
      <c r="BW250" s="7" t="n">
        <f aca="false">IFERROR(BV250/BU250, 0)</f>
        <v>0</v>
      </c>
      <c r="BX250" s="0" t="n">
        <f aca="false">IFERROR(SUMIFS('2009'!$G:$G,'2009'!F:F,A250,'2009'!C:C,B250,'2009'!D:D,"",'2009'!AA:AA,"JRO",'2009'!L:L,"&lt;&gt;"), 0)</f>
        <v>0</v>
      </c>
      <c r="BY250" s="0" t="n">
        <f aca="false">IFERROR(SUMIFS('2009'!L:L,'2009'!F:F,A250,'2009'!C:C,B250,'2009'!D:D,"",'2009'!AA:AA,"JRO"), 0)</f>
        <v>0</v>
      </c>
      <c r="BZ250" s="7" t="n">
        <f aca="false">IFERROR(BY250/BX250, 0)</f>
        <v>0</v>
      </c>
    </row>
    <row r="251" customFormat="false" ht="15" hidden="false" customHeight="false" outlineLevel="0" collapsed="false">
      <c r="A251" s="0" t="s">
        <v>102</v>
      </c>
      <c r="B251" s="17" t="s">
        <v>70</v>
      </c>
      <c r="C251" s="56" t="n">
        <f aca="false">IFERROR(AVERAGEIFS(I251:BZ251,I$2:BZ$2,"JRO escorts per deportee",I251:BZ251,"&lt;&gt;0"), 0)</f>
        <v>0</v>
      </c>
      <c r="D251" s="13" t="n">
        <f aca="false">IFERROR(AVERAGEIFS(I251:BZ251,I$2:BZ$2,"NRO escorts per deportee",I251:BZ251,"&lt;&gt;0"), 0)</f>
        <v>0</v>
      </c>
      <c r="E251" s="13" t="n">
        <f aca="false">IFERROR(AVERAGEIFS(I251:BZ251,I$2:BZ$2,"CRO escorts per deportee",I251:BZ251,"&lt;&gt;0"), 0)</f>
        <v>0</v>
      </c>
      <c r="G251" s="0" t="n">
        <f aca="false">SUM(J251,M251,P251)</f>
        <v>0</v>
      </c>
      <c r="H251" s="0" t="n">
        <f aca="false">SUM(K251,N251,Q251)</f>
        <v>0</v>
      </c>
      <c r="I251" s="7" t="n">
        <f aca="false">IFERROR(H251/G251, 0)</f>
        <v>0</v>
      </c>
      <c r="J251" s="0" t="n">
        <f aca="false">IFERROR(SUMIFS('2018'!$H:$H,'2018'!$C:$C,B251,'2018'!$F:$F,A251,'2018'!AA:AA,"JRO",'2018'!P:P,"&lt;&gt;")+SUMIFS('2018'!$I:$I,'2018'!$D:$D,B251,'2018'!$F:$F,A251,'2018'!AA:AA,"JRO",'2018'!Q:Q,"&lt;&gt;")+SUMIFS('2018'!$J:$J,'2018'!$E:$E,B251,'2018'!$F:$F,A251,'2018'!AA:AA,"JRO",'2018'!R:R,"&lt;&gt;"), 0)</f>
        <v>0</v>
      </c>
      <c r="K251" s="0" t="n">
        <f aca="false">IFERROR(SUMIFS('2018'!M:M,'2018'!AA:AA,"JRO",'2018'!F:F,A251,'2018'!C:C,B251)+SUMIFS('2018'!P:P,'2018'!AA:AA,"JRO",'2018'!F:F,A251,'2018'!C:C,B251)+SUMIFS('2018'!N:N,'2018'!AA:AA,"JRO",'2018'!F:F,A251,'2018'!D:D,B251)+SUMIFS('2018'!N:N,'2018'!AA:AA,"JRO",'2018'!F:F,A251,'2018'!D:D,B251)+SUMIFS('2018'!O:O,'2018'!AA:AA,"JRO",'2018'!F:F,A251,'2018'!E:E,B251)+SUMIFS('2018'!R:R,'2018'!AA:AA,"JRO",'2018'!F:F,A251,'2018'!E:E,B251), 0)</f>
        <v>0</v>
      </c>
      <c r="L251" s="7" t="n">
        <f aca="false">IFERROR(K251/J251, 0)</f>
        <v>0</v>
      </c>
      <c r="M251" s="0" t="n">
        <f aca="false">IFERROR(SUMIFS('2018'!$H:$H,'2018'!$C:$C,B251,'2018'!$F:$F,A251,'2018'!AA:AA,"NRO",'2018'!P:P,"&lt;&gt;")+SUMIFS('2018'!$I:$I,'2018'!$D:$D,B251,'2018'!$F:$F,A251,'2018'!AA:AA,"NRO",'2018'!Q:Q,"&lt;&gt;")+SUMIFS('2018'!$J:$J,'2018'!$E:$E,B251,'2018'!$F:$F,A251,'2018'!AA:AA,"NRO",'2018'!R:R,"&lt;&gt;"), 0)</f>
        <v>0</v>
      </c>
      <c r="N251" s="0" t="n">
        <f aca="false">IFERROR(SUMIFS('2018'!M:M,'2018'!AA:AA,"NRO",'2018'!F:F,A251,'2018'!C:C,B251)+SUMIFS('2018'!P:P,'2018'!AA:AA,"NRO",'2018'!F:F,A251,'2018'!C:C,B251)+SUMIFS('2018'!N:N,'2018'!AA:AA,"NRO",'2018'!F:F,A251,'2018'!D:D,B251)+SUMIFS('2018'!N:N,'2018'!AA:AA,"NRO",'2018'!F:F,A251,'2018'!D:D,B251)+SUMIFS('2018'!O:O,'2018'!AA:AA,"NRO",'2018'!F:F,A251,'2018'!E:E,B251)+SUMIFS('2018'!R:R,'2018'!AA:AA,"NRO",'2018'!F:F,A251,'2018'!E:E,B251), 0)</f>
        <v>0</v>
      </c>
      <c r="O251" s="7" t="n">
        <f aca="false">IFERROR(N251/M251, 0)</f>
        <v>0</v>
      </c>
      <c r="P251" s="0" t="n">
        <f aca="false">IFERROR(SUMIFS('2018'!$H:$H,'2018'!$C:$C,B251,'2018'!$F:$F,A251,'2018'!AA:AA,"CRO")+SUMIFS('2018'!$I:$I,'2018'!$D:$D,B251,'2018'!$F:$F,A251,'2018'!AA:AA,"CRO")+SUMIFS('2018'!$J:$J,'2018'!$E:$E,B251,'2018'!$F:$F,A251,'2018'!AA:AA,"CRO"), 0)</f>
        <v>0</v>
      </c>
      <c r="Q251" s="0" t="n">
        <f aca="false">IFERROR(SUMIFS('2018'!M:M,'2018'!AA:AA,"CRO",'2018'!F:F,A251,'2018'!C:C,B251)+SUMIFS('2018'!P:P,'2018'!AA:AA,"CRO",'2018'!F:F,A251,'2018'!C:C,B251)+SUMIFS('2018'!N:N,'2018'!AA:AA,"CRO",'2018'!F:F,A251,'2018'!D:D,B251)+SUMIFS('2018'!N:N,'2018'!AA:AA,"CRO",'2018'!F:F,A251,'2018'!D:D,B251)+SUMIFS('2018'!O:O,'2018'!AA:AA,"CRO",'2018'!F:F,A251,'2018'!E:E,B251)+SUMIFS('2018'!R:R,'2018'!AA:AA,"CRO",'2018'!F:F,A251,'2018'!E:E,B251), 0)</f>
        <v>0</v>
      </c>
      <c r="R251" s="7" t="n">
        <f aca="false">IFERROR(Q251/P251, 0)</f>
        <v>0</v>
      </c>
      <c r="S251" s="7" t="n">
        <f aca="false">SUM(V251,Y251,AB251)</f>
        <v>0</v>
      </c>
      <c r="T251" s="7" t="n">
        <f aca="false">SUM(W251,Z251,AC251)</f>
        <v>0</v>
      </c>
      <c r="U251" s="7" t="n">
        <f aca="false">IFERROR(T251/S251, 0)</f>
        <v>0</v>
      </c>
      <c r="V251" s="0" t="n">
        <f aca="false">SUMIFS('2017'!$H:$H,'2017'!$C:$C,B251,'2017'!$F:$F,A251,'2017'!AA:AA,"JRO",'2017'!P:P,"&lt;&gt;")+SUMIFS('2017'!$I:$I,'2017'!$D:$D,B251,'2017'!$F:$F,A251,'2017'!AA:AA,"JRO",'2017'!Q:Q,"&lt;&gt;")+SUMIFS('2017'!$J:$J,'2017'!$E:$E,B251,'2017'!$F:$F,A251,'2017'!AA:AA,"JRO",'2017'!R:R,"&lt;&gt;")</f>
        <v>0</v>
      </c>
      <c r="W251" s="0" t="n">
        <f aca="false">IFERROR(SUMIFS('2017'!M:M,'2017'!AA:AA,"JRO",'2017'!F:F,A251,'2017'!C:C,B251)+SUMIFS('2017'!P:P,'2017'!AA:AA,"JRO",'2017'!F:F,A251,'2017'!C:C,B251)+SUMIFS('2017'!N:N,'2017'!AA:AA,"JRO",'2017'!F:F,A251,'2017'!D:D,B251)+SUMIFS('2017'!N:N,'2017'!AA:AA,"JRO",'2017'!F:F,A251,'2017'!D:D,B251)+SUMIFS('2017'!O:O,'2017'!AA:AA,"JRO",'2017'!F:F,A251,'2017'!E:E,B251)+SUMIFS('2017'!R:R,'2017'!AA:AA,"JRO",'2017'!F:F,A251,'2017'!E:E,B251), 0)</f>
        <v>0</v>
      </c>
      <c r="X251" s="7" t="n">
        <f aca="false">IFERROR(W251/V251, 0)</f>
        <v>0</v>
      </c>
      <c r="Y251" s="0" t="n">
        <f aca="false">IFERROR(SUMIFS('2017'!$H:$H,'2017'!$C:$C,B251,'2017'!$F:$F,A251,'2017'!AA:AA,"NRO",'2017'!P:P,"&lt;&gt;")+SUMIFS('2017'!$I:$I,'2017'!$D:$D,B251,'2017'!$F:$F,A251,'2017'!AA:AA,"NRO",'2017'!Q:Q,"&lt;&gt;")+SUMIFS('2017'!$J:$J,'2017'!$E:$E,B251,'2017'!$F:$F,A251,'2017'!AA:AA,"NRO",'2017'!R:R,"&lt;&gt;"), 0)</f>
        <v>0</v>
      </c>
      <c r="Z251" s="0" t="n">
        <f aca="false">IFERROR(SUMIFS('2017'!M:M,'2017'!AA:AA,"NRO",'2017'!F:F,A251,'2017'!C:C,B251)+SUMIFS('2017'!P:P,'2017'!AA:AA,"NRO",'2017'!F:F,A251,'2017'!C:C,B251)+SUMIFS('2017'!N:N,'2017'!AA:AA,"NRO",'2017'!F:F,A251,'2017'!D:D,B251)+SUMIFS('2017'!N:N,'2017'!AA:AA,"NRO",'2017'!F:F,A251,'2017'!D:D,B251)+SUMIFS('2017'!O:O,'2017'!AA:AA,"NRO",'2017'!F:F,A251,'2017'!E:E,B251)+SUMIFS('2017'!R:R,'2017'!AA:AA,"NRO",'2017'!F:F,A251,'2017'!E:E,B251), 0)</f>
        <v>0</v>
      </c>
      <c r="AA251" s="7" t="n">
        <f aca="false">IFERROR(Z251/Y251, 0)</f>
        <v>0</v>
      </c>
      <c r="AB251" s="0" t="n">
        <f aca="false">IFERROR(SUMIFS('2017'!$H:$H,'2017'!$C:$C,B251,'2017'!$F:$F,A251,'2017'!AA:AA,"CRO",'2017'!P:P,"&lt;&gt;")+SUMIFS('2017'!$I:$I,'2017'!$D:$D,B251,'2017'!$F:$F,A251,'2017'!AA:AA,"CRO",'2017'!Q:Q,"&lt;&gt;")+SUMIFS('2017'!$J:$J,'2017'!$E:$E,B251,'2017'!$F:$F,A251,'2017'!AA:AA,"CRO",'2017'!R:R,"&lt;&gt;"), 0)</f>
        <v>0</v>
      </c>
      <c r="AC251" s="0" t="n">
        <f aca="false">IFERROR(SUMIFS('2017'!M:M,'2017'!AA:AA,"CRO",'2017'!F:F,A251,'2017'!C:C,B251)+SUMIFS('2017'!P:P,'2017'!AA:AA,"CRO",'2017'!F:F,A251,'2017'!C:C,B251)+SUMIFS('2017'!N:N,'2017'!AA:AA,"CRO",'2017'!F:F,A251,'2017'!D:D,B251)+SUMIFS('2017'!N:N,'2017'!AA:AA,"CRO",'2017'!F:F,A251,'2017'!D:D,B251)+SUMIFS('2017'!O:O,'2017'!AA:AA,"CRO",'2017'!F:F,A251,'2017'!E:E,B251)+SUMIFS('2017'!R:R,'2017'!AA:AA,"CRO",'2017'!F:F,A251,'2017'!E:E,B251), 0)</f>
        <v>0</v>
      </c>
      <c r="AD251" s="0" t="n">
        <f aca="false">IFERROR(AC251/AB251, 0)</f>
        <v>0</v>
      </c>
      <c r="AE251" s="0" t="n">
        <f aca="false">SUM(AH251,AK251,AN251)</f>
        <v>0</v>
      </c>
      <c r="AF251" s="0" t="n">
        <f aca="false">SUM(AI251,AL251,AO251)</f>
        <v>0</v>
      </c>
      <c r="AG251" s="7" t="n">
        <f aca="false">IFERROR(AF251/AE251, 0)</f>
        <v>0</v>
      </c>
      <c r="AH251" s="0" t="n">
        <f aca="false">IFERROR(SUMIFS('2016'!$G:$G,'2016'!F:F,A251,'2016'!C:C,B251,'2016'!D:D,"",'2016'!AA:AA,"JRO",'2016'!L:L,"&lt;&gt;"), 0)</f>
        <v>0</v>
      </c>
      <c r="AI251" s="0" t="n">
        <f aca="false">IFERROR(SUMIFS('2016'!L:L,'2016'!F:F,A251,'2016'!C:C,B251,'2016'!D:D,"",'2016'!AA:AA,"JRO"), 0)</f>
        <v>0</v>
      </c>
      <c r="AJ251" s="7" t="n">
        <f aca="false">IFERROR(AI251/AH251, 0)</f>
        <v>0</v>
      </c>
      <c r="AK251" s="0" t="n">
        <f aca="false">IFERROR(SUMIFS('2016'!$G:$G,'2016'!F:F,A251,'2016'!C:C,B251,'2016'!D:D,"",'2016'!AA:AA,"NRO",'2016'!L:L,"&lt;&gt;"), 0)</f>
        <v>0</v>
      </c>
      <c r="AL251" s="0" t="n">
        <f aca="false">IFERROR(SUMIFS('2016'!L:L,'2016'!F:F,A251,'2016'!C:C,B251,'2016'!D:D,"",'2016'!AA:AA,"NRO"), 0)</f>
        <v>0</v>
      </c>
      <c r="AM251" s="0" t="n">
        <f aca="false">IFERROR(AL251/AK251, 0)</f>
        <v>0</v>
      </c>
      <c r="AN251" s="0" t="n">
        <f aca="false">IFERROR(SUMIFS('2016'!$G:$G,'2016'!F:F,A251,'2016'!C:C,B251,'2016'!D:D,"",'2016'!AA:AA,"CRO",'2016'!L:L,"&lt;&gt;"), 0)</f>
        <v>0</v>
      </c>
      <c r="AO251" s="0" t="n">
        <f aca="false">IFERROR(SUMIFS('2016'!L:L,'2016'!F:F,A251,'2016'!C:C,B251,'2016'!D:D,"",'2016'!AA:AA,"CRO"), 0)</f>
        <v>0</v>
      </c>
      <c r="AP251" s="0" t="n">
        <f aca="false">IFERROR(AO251/AN251, 0)</f>
        <v>0</v>
      </c>
      <c r="AQ251" s="0" t="n">
        <f aca="false">SUM(AT251,AW251,AZ251)</f>
        <v>0</v>
      </c>
      <c r="AR251" s="0" t="n">
        <f aca="false">SUM(AU251,AX251,BA251)</f>
        <v>0</v>
      </c>
      <c r="AS251" s="7" t="n">
        <f aca="false">IFERROR(AR251/AQ251, 0)</f>
        <v>0</v>
      </c>
      <c r="AT251" s="0" t="n">
        <f aca="false">IFERROR(SUMIFS('2015'!$G:$G,'2015'!F:F,A251,'2015'!C:C,B251,'2015'!D:D,"",'2015'!AA:AA,"JRO",'2015'!L:L,"&lt;&gt;"), 0)</f>
        <v>0</v>
      </c>
      <c r="AU251" s="0" t="n">
        <f aca="false">IFERROR(SUMIFS('2015'!L:L,'2015'!F:F,A251,'2015'!C:C,B251,'2015'!D:D,"",'2015'!AA:AA,"JRO"), 0)</f>
        <v>0</v>
      </c>
      <c r="AV251" s="0" t="n">
        <f aca="false">IFERROR(AU251/AT251, 0)</f>
        <v>0</v>
      </c>
      <c r="AW251" s="0" t="n">
        <f aca="false">IFERROR(SUMIFS('2015'!$G:$G,'2015'!F:F,A251,'2015'!C:C,B251,'2015'!D:D,"",'2015'!AA:AA,"NRO",'2015'!L:L,"&lt;&gt;"), 0)</f>
        <v>0</v>
      </c>
      <c r="AX251" s="0" t="n">
        <f aca="false">IFERROR(SUMIFS('2015'!L:L,'2015'!F:F,A251,'2015'!C:C,B251,'2015'!D:D,"",'2015'!AA:AA,"NRO"), 0)</f>
        <v>0</v>
      </c>
      <c r="AY251" s="0" t="n">
        <f aca="false">IFERROR(AX251/AW251, 0)</f>
        <v>0</v>
      </c>
      <c r="AZ251" s="0" t="n">
        <f aca="false">IFERROR(SUMIFS('2015'!$G:$G,'2015'!F:F,A251,'2015'!C:C,B251,'2015'!D:D,"",'2015'!AA:AA,"CRO",'2015'!L:L,"&lt;&gt;"), 0)</f>
        <v>0</v>
      </c>
      <c r="BA251" s="0" t="n">
        <f aca="false">IFERROR(SUMIFS('2015'!L:L,'2015'!F:F,A251,'2015'!C:C,B251,'2015'!D:D,"",'2015'!AA:AA,"CRO"), 0)</f>
        <v>0</v>
      </c>
      <c r="BB251" s="0" t="n">
        <f aca="false">IFERROR(BA251/AZ251, 0)</f>
        <v>0</v>
      </c>
      <c r="BC251" s="0" t="n">
        <f aca="false">SUM(BF251,BI251)</f>
        <v>0</v>
      </c>
      <c r="BD251" s="0" t="n">
        <f aca="false">SUM(BG251,BJ251)</f>
        <v>0</v>
      </c>
      <c r="BE251" s="7" t="n">
        <f aca="false">IFERROR(BD251/BC251, 0)</f>
        <v>0</v>
      </c>
      <c r="BF251" s="0" t="n">
        <f aca="false">IFERROR(SUMIFS('2014'!$G:$G,'2014'!F:F,A251,'2014'!C:C,B251,'2014'!D:D,"",'2014'!AA:AA,"JRO",'2014'!L:L,"&lt;&gt;"), 0)</f>
        <v>0</v>
      </c>
      <c r="BG251" s="0" t="n">
        <f aca="false">IFERROR(SUMIFS('2014'!L:L,'2014'!F:F,A251,'2014'!C:C,B251,'2014'!D:D,"",'2014'!AA:AA,"JRO"), 0)</f>
        <v>0</v>
      </c>
      <c r="BH251" s="7" t="n">
        <f aca="false">IFERROR(BG251/BF251, 0)</f>
        <v>0</v>
      </c>
      <c r="BI251" s="0" t="n">
        <f aca="false">IFERROR(SUMIFS('2014'!$G:$G,'2014'!F:F,A251,'2014'!C:C,B251,'2014'!D:D,"",'2014'!AA:AA,"CRO",'2014'!L:L,"&lt;&gt;"), 0)</f>
        <v>0</v>
      </c>
      <c r="BJ251" s="0" t="n">
        <f aca="false">IFERROR(SUMIFS('2014'!L:L,'2014'!F:F,A251,'2014'!C:C,B251,'2014'!D:D,"",'2014'!AA:AA,"CRO"), 0)</f>
        <v>0</v>
      </c>
      <c r="BK251" s="0" t="n">
        <f aca="false">IFERROR(BJ251/BI251, 0)</f>
        <v>0</v>
      </c>
      <c r="BL251" s="0" t="n">
        <f aca="false">IFERROR(SUMIFS('2013'!$G:$G,'2013'!F:F,A251,'2013'!C:C,B251,'2013'!D:D,"",'2013'!AA:AA,"JRO",'2013'!L:L,"&lt;&gt;"), 0)</f>
        <v>0</v>
      </c>
      <c r="BM251" s="0" t="n">
        <f aca="false">IFERROR(SUMIFS('2013'!L:L,'2013'!F:F,A251,'2013'!C:C,B251,'2013'!D:D,"",'2013'!AA:AA,"JRO"), 0)</f>
        <v>0</v>
      </c>
      <c r="BN251" s="0" t="n">
        <f aca="false">IFERROR(BM251/BL251, 0)</f>
        <v>0</v>
      </c>
      <c r="BO251" s="0" t="n">
        <f aca="false">IFERROR(SUMIFS('2012'!$G:$G,'2012'!F:F,A251,'2012'!C:C,B251,'2012'!D:D,"",'2012'!AA:AA,"JRO",'2012'!L:L,"&lt;&gt;"), 0)</f>
        <v>3</v>
      </c>
      <c r="BP251" s="0" t="n">
        <f aca="false">IFERROR(SUMIFS('2012'!L:L,'2012'!F:F,A251,'2012'!C:C,B251,'2012'!D:D,"",'2012'!AA:AA,"JRO"), 0)</f>
        <v>7</v>
      </c>
      <c r="BQ251" s="0" t="n">
        <f aca="false">IFERROR(BP251/BO251, 0)</f>
        <v>2.33333333333333</v>
      </c>
      <c r="BR251" s="0" t="n">
        <f aca="false">IFERROR(SUMIFS('2011'!$G:$G,'2011'!F:F,A251,'2011'!C:C,B251,'2011'!D:D,"",'2011'!AA:AA,"JRO",'2011'!L:L,"&lt;&gt;"), 0)</f>
        <v>0</v>
      </c>
      <c r="BS251" s="0" t="n">
        <f aca="false">IFERROR(SUMIFS('2011'!L:L,'2011'!F:F,A251,'2011'!C:C,B251,'2011'!D:D,"",'2011'!AA:AA,"JRO"), 0)</f>
        <v>0</v>
      </c>
      <c r="BT251" s="7" t="n">
        <f aca="false">IFERROR(BS251/BR251, 0)</f>
        <v>0</v>
      </c>
      <c r="BU251" s="0" t="n">
        <f aca="false">IFERROR(SUMIFS('2010'!$G:$G,'2010'!F:F,A251,'2010'!C:C,B251,'2010'!D:D,"",'2010'!AA:AA,"JRO",'2010'!L:L,"&lt;&gt;"), 0)</f>
        <v>0</v>
      </c>
      <c r="BV251" s="0" t="n">
        <f aca="false">IFERROR(SUMIFS('2010'!L:L,'2010'!F:F,A251,'2010'!C:C,B251,'2010'!D:D,"",'2010'!AA:AA,"JRO"), 0)</f>
        <v>0</v>
      </c>
      <c r="BW251" s="7" t="n">
        <f aca="false">IFERROR(BV251/BU251, 0)</f>
        <v>0</v>
      </c>
      <c r="BX251" s="0" t="n">
        <f aca="false">IFERROR(SUMIFS('2009'!$G:$G,'2009'!F:F,A251,'2009'!C:C,B251,'2009'!D:D,"",'2009'!AA:AA,"JRO",'2009'!L:L,"&lt;&gt;"), 0)</f>
        <v>0</v>
      </c>
      <c r="BY251" s="0" t="n">
        <f aca="false">IFERROR(SUMIFS('2009'!L:L,'2009'!F:F,A251,'2009'!C:C,B251,'2009'!D:D,"",'2009'!AA:AA,"JRO"), 0)</f>
        <v>0</v>
      </c>
      <c r="BZ251" s="7" t="n">
        <f aca="false">IFERROR(BY251/BX251, 0)</f>
        <v>0</v>
      </c>
    </row>
    <row r="252" customFormat="false" ht="15" hidden="false" customHeight="false" outlineLevel="0" collapsed="false">
      <c r="A252" s="0" t="s">
        <v>102</v>
      </c>
      <c r="B252" s="13" t="s">
        <v>43</v>
      </c>
      <c r="C252" s="56" t="n">
        <f aca="false">IFERROR(AVERAGEIFS(I252:BZ252,I$2:BZ$2,"JRO escorts per deportee",I252:BZ252,"&lt;&gt;0"), 0)</f>
        <v>0</v>
      </c>
      <c r="D252" s="13" t="n">
        <f aca="false">IFERROR(AVERAGEIFS(I252:BZ252,I$2:BZ$2,"NRO escorts per deportee",I252:BZ252,"&lt;&gt;0"), 0)</f>
        <v>0</v>
      </c>
      <c r="E252" s="13" t="n">
        <f aca="false">IFERROR(AVERAGEIFS(I252:BZ252,I$2:BZ$2,"CRO escorts per deportee",I252:BZ252,"&lt;&gt;0"), 0)</f>
        <v>0</v>
      </c>
      <c r="G252" s="0" t="n">
        <f aca="false">SUM(J252,M252,P252)</f>
        <v>0</v>
      </c>
      <c r="H252" s="0" t="n">
        <f aca="false">SUM(K252,N252,Q252)</f>
        <v>0</v>
      </c>
      <c r="I252" s="7" t="n">
        <f aca="false">IFERROR(H252/G252, 0)</f>
        <v>0</v>
      </c>
      <c r="J252" s="0" t="n">
        <f aca="false">IFERROR(SUMIFS('2018'!$H:$H,'2018'!$C:$C,B252,'2018'!$F:$F,A252,'2018'!AA:AA,"JRO",'2018'!P:P,"&lt;&gt;")+SUMIFS('2018'!$I:$I,'2018'!$D:$D,B252,'2018'!$F:$F,A252,'2018'!AA:AA,"JRO",'2018'!Q:Q,"&lt;&gt;")+SUMIFS('2018'!$J:$J,'2018'!$E:$E,B252,'2018'!$F:$F,A252,'2018'!AA:AA,"JRO",'2018'!R:R,"&lt;&gt;"), 0)</f>
        <v>0</v>
      </c>
      <c r="K252" s="0" t="n">
        <f aca="false">IFERROR(SUMIFS('2018'!M:M,'2018'!AA:AA,"JRO",'2018'!F:F,A252,'2018'!C:C,B252)+SUMIFS('2018'!P:P,'2018'!AA:AA,"JRO",'2018'!F:F,A252,'2018'!C:C,B252)+SUMIFS('2018'!N:N,'2018'!AA:AA,"JRO",'2018'!F:F,A252,'2018'!D:D,B252)+SUMIFS('2018'!N:N,'2018'!AA:AA,"JRO",'2018'!F:F,A252,'2018'!D:D,B252)+SUMIFS('2018'!O:O,'2018'!AA:AA,"JRO",'2018'!F:F,A252,'2018'!E:E,B252)+SUMIFS('2018'!R:R,'2018'!AA:AA,"JRO",'2018'!F:F,A252,'2018'!E:E,B252), 0)</f>
        <v>0</v>
      </c>
      <c r="L252" s="7" t="n">
        <f aca="false">IFERROR(K252/J252, 0)</f>
        <v>0</v>
      </c>
      <c r="M252" s="0" t="n">
        <f aca="false">IFERROR(SUMIFS('2018'!$H:$H,'2018'!$C:$C,B252,'2018'!$F:$F,A252,'2018'!AA:AA,"NRO",'2018'!P:P,"&lt;&gt;")+SUMIFS('2018'!$I:$I,'2018'!$D:$D,B252,'2018'!$F:$F,A252,'2018'!AA:AA,"NRO",'2018'!Q:Q,"&lt;&gt;")+SUMIFS('2018'!$J:$J,'2018'!$E:$E,B252,'2018'!$F:$F,A252,'2018'!AA:AA,"NRO",'2018'!R:R,"&lt;&gt;"), 0)</f>
        <v>0</v>
      </c>
      <c r="N252" s="0" t="n">
        <f aca="false">IFERROR(SUMIFS('2018'!M:M,'2018'!AA:AA,"NRO",'2018'!F:F,A252,'2018'!C:C,B252)+SUMIFS('2018'!P:P,'2018'!AA:AA,"NRO",'2018'!F:F,A252,'2018'!C:C,B252)+SUMIFS('2018'!N:N,'2018'!AA:AA,"NRO",'2018'!F:F,A252,'2018'!D:D,B252)+SUMIFS('2018'!N:N,'2018'!AA:AA,"NRO",'2018'!F:F,A252,'2018'!D:D,B252)+SUMIFS('2018'!O:O,'2018'!AA:AA,"NRO",'2018'!F:F,A252,'2018'!E:E,B252)+SUMIFS('2018'!R:R,'2018'!AA:AA,"NRO",'2018'!F:F,A252,'2018'!E:E,B252), 0)</f>
        <v>0</v>
      </c>
      <c r="O252" s="7" t="n">
        <f aca="false">IFERROR(N252/M252, 0)</f>
        <v>0</v>
      </c>
      <c r="P252" s="0" t="n">
        <f aca="false">IFERROR(SUMIFS('2018'!$H:$H,'2018'!$C:$C,B252,'2018'!$F:$F,A252,'2018'!AA:AA,"CRO")+SUMIFS('2018'!$I:$I,'2018'!$D:$D,B252,'2018'!$F:$F,A252,'2018'!AA:AA,"CRO")+SUMIFS('2018'!$J:$J,'2018'!$E:$E,B252,'2018'!$F:$F,A252,'2018'!AA:AA,"CRO"), 0)</f>
        <v>0</v>
      </c>
      <c r="Q252" s="0" t="n">
        <f aca="false">IFERROR(SUMIFS('2018'!M:M,'2018'!AA:AA,"CRO",'2018'!F:F,A252,'2018'!C:C,B252)+SUMIFS('2018'!P:P,'2018'!AA:AA,"CRO",'2018'!F:F,A252,'2018'!C:C,B252)+SUMIFS('2018'!N:N,'2018'!AA:AA,"CRO",'2018'!F:F,A252,'2018'!D:D,B252)+SUMIFS('2018'!N:N,'2018'!AA:AA,"CRO",'2018'!F:F,A252,'2018'!D:D,B252)+SUMIFS('2018'!O:O,'2018'!AA:AA,"CRO",'2018'!F:F,A252,'2018'!E:E,B252)+SUMIFS('2018'!R:R,'2018'!AA:AA,"CRO",'2018'!F:F,A252,'2018'!E:E,B252), 0)</f>
        <v>0</v>
      </c>
      <c r="R252" s="7" t="n">
        <f aca="false">IFERROR(Q252/P252, 0)</f>
        <v>0</v>
      </c>
      <c r="S252" s="7" t="n">
        <f aca="false">SUM(V252,Y252,AB252)</f>
        <v>0</v>
      </c>
      <c r="T252" s="7" t="n">
        <f aca="false">SUM(W252,Z252,AC252)</f>
        <v>0</v>
      </c>
      <c r="U252" s="7" t="n">
        <f aca="false">IFERROR(T252/S252, 0)</f>
        <v>0</v>
      </c>
      <c r="V252" s="0" t="n">
        <f aca="false">SUMIFS('2017'!$H:$H,'2017'!$C:$C,B252,'2017'!$F:$F,A252,'2017'!AA:AA,"JRO",'2017'!P:P,"&lt;&gt;")+SUMIFS('2017'!$I:$I,'2017'!$D:$D,B252,'2017'!$F:$F,A252,'2017'!AA:AA,"JRO",'2017'!Q:Q,"&lt;&gt;")+SUMIFS('2017'!$J:$J,'2017'!$E:$E,B252,'2017'!$F:$F,A252,'2017'!AA:AA,"JRO",'2017'!R:R,"&lt;&gt;")</f>
        <v>0</v>
      </c>
      <c r="W252" s="0" t="n">
        <f aca="false">IFERROR(SUMIFS('2017'!M:M,'2017'!AA:AA,"JRO",'2017'!F:F,A252,'2017'!C:C,B252)+SUMIFS('2017'!P:P,'2017'!AA:AA,"JRO",'2017'!F:F,A252,'2017'!C:C,B252)+SUMIFS('2017'!N:N,'2017'!AA:AA,"JRO",'2017'!F:F,A252,'2017'!D:D,B252)+SUMIFS('2017'!N:N,'2017'!AA:AA,"JRO",'2017'!F:F,A252,'2017'!D:D,B252)+SUMIFS('2017'!O:O,'2017'!AA:AA,"JRO",'2017'!F:F,A252,'2017'!E:E,B252)+SUMIFS('2017'!R:R,'2017'!AA:AA,"JRO",'2017'!F:F,A252,'2017'!E:E,B252), 0)</f>
        <v>0</v>
      </c>
      <c r="X252" s="7" t="n">
        <f aca="false">IFERROR(W252/V252, 0)</f>
        <v>0</v>
      </c>
      <c r="Y252" s="0" t="n">
        <f aca="false">IFERROR(SUMIFS('2017'!$H:$H,'2017'!$C:$C,B252,'2017'!$F:$F,A252,'2017'!AA:AA,"NRO",'2017'!P:P,"&lt;&gt;")+SUMIFS('2017'!$I:$I,'2017'!$D:$D,B252,'2017'!$F:$F,A252,'2017'!AA:AA,"NRO",'2017'!Q:Q,"&lt;&gt;")+SUMIFS('2017'!$J:$J,'2017'!$E:$E,B252,'2017'!$F:$F,A252,'2017'!AA:AA,"NRO",'2017'!R:R,"&lt;&gt;"), 0)</f>
        <v>0</v>
      </c>
      <c r="Z252" s="0" t="n">
        <f aca="false">IFERROR(SUMIFS('2017'!M:M,'2017'!AA:AA,"NRO",'2017'!F:F,A252,'2017'!C:C,B252)+SUMIFS('2017'!P:P,'2017'!AA:AA,"NRO",'2017'!F:F,A252,'2017'!C:C,B252)+SUMIFS('2017'!N:N,'2017'!AA:AA,"NRO",'2017'!F:F,A252,'2017'!D:D,B252)+SUMIFS('2017'!N:N,'2017'!AA:AA,"NRO",'2017'!F:F,A252,'2017'!D:D,B252)+SUMIFS('2017'!O:O,'2017'!AA:AA,"NRO",'2017'!F:F,A252,'2017'!E:E,B252)+SUMIFS('2017'!R:R,'2017'!AA:AA,"NRO",'2017'!F:F,A252,'2017'!E:E,B252), 0)</f>
        <v>0</v>
      </c>
      <c r="AA252" s="7" t="n">
        <f aca="false">IFERROR(Z252/Y252, 0)</f>
        <v>0</v>
      </c>
      <c r="AB252" s="0" t="n">
        <f aca="false">IFERROR(SUMIFS('2017'!$H:$H,'2017'!$C:$C,B252,'2017'!$F:$F,A252,'2017'!AA:AA,"CRO",'2017'!P:P,"&lt;&gt;")+SUMIFS('2017'!$I:$I,'2017'!$D:$D,B252,'2017'!$F:$F,A252,'2017'!AA:AA,"CRO",'2017'!Q:Q,"&lt;&gt;")+SUMIFS('2017'!$J:$J,'2017'!$E:$E,B252,'2017'!$F:$F,A252,'2017'!AA:AA,"CRO",'2017'!R:R,"&lt;&gt;"), 0)</f>
        <v>0</v>
      </c>
      <c r="AC252" s="0" t="n">
        <f aca="false">IFERROR(SUMIFS('2017'!M:M,'2017'!AA:AA,"CRO",'2017'!F:F,A252,'2017'!C:C,B252)+SUMIFS('2017'!P:P,'2017'!AA:AA,"CRO",'2017'!F:F,A252,'2017'!C:C,B252)+SUMIFS('2017'!N:N,'2017'!AA:AA,"CRO",'2017'!F:F,A252,'2017'!D:D,B252)+SUMIFS('2017'!N:N,'2017'!AA:AA,"CRO",'2017'!F:F,A252,'2017'!D:D,B252)+SUMIFS('2017'!O:O,'2017'!AA:AA,"CRO",'2017'!F:F,A252,'2017'!E:E,B252)+SUMIFS('2017'!R:R,'2017'!AA:AA,"CRO",'2017'!F:F,A252,'2017'!E:E,B252), 0)</f>
        <v>0</v>
      </c>
      <c r="AD252" s="0" t="n">
        <f aca="false">IFERROR(AC252/AB252, 0)</f>
        <v>0</v>
      </c>
      <c r="AE252" s="0" t="n">
        <f aca="false">SUM(AH252,AK252,AN252)</f>
        <v>0</v>
      </c>
      <c r="AF252" s="0" t="n">
        <f aca="false">SUM(AI252,AL252,AO252)</f>
        <v>0</v>
      </c>
      <c r="AG252" s="7" t="n">
        <f aca="false">IFERROR(AF252/AE252, 0)</f>
        <v>0</v>
      </c>
      <c r="AH252" s="0" t="n">
        <f aca="false">IFERROR(SUMIFS('2016'!$G:$G,'2016'!F:F,A252,'2016'!C:C,B252,'2016'!D:D,"",'2016'!AA:AA,"JRO",'2016'!L:L,"&lt;&gt;"), 0)</f>
        <v>0</v>
      </c>
      <c r="AI252" s="0" t="n">
        <f aca="false">IFERROR(SUMIFS('2016'!L:L,'2016'!F:F,A252,'2016'!C:C,B252,'2016'!D:D,"",'2016'!AA:AA,"JRO"), 0)</f>
        <v>0</v>
      </c>
      <c r="AJ252" s="7" t="n">
        <f aca="false">IFERROR(AI252/AH252, 0)</f>
        <v>0</v>
      </c>
      <c r="AK252" s="0" t="n">
        <f aca="false">IFERROR(SUMIFS('2016'!$G:$G,'2016'!F:F,A252,'2016'!C:C,B252,'2016'!D:D,"",'2016'!AA:AA,"NRO",'2016'!L:L,"&lt;&gt;"), 0)</f>
        <v>0</v>
      </c>
      <c r="AL252" s="0" t="n">
        <f aca="false">IFERROR(SUMIFS('2016'!L:L,'2016'!F:F,A252,'2016'!C:C,B252,'2016'!D:D,"",'2016'!AA:AA,"NRO"), 0)</f>
        <v>0</v>
      </c>
      <c r="AM252" s="0" t="n">
        <f aca="false">IFERROR(AL252/AK252, 0)</f>
        <v>0</v>
      </c>
      <c r="AN252" s="0" t="n">
        <f aca="false">IFERROR(SUMIFS('2016'!$G:$G,'2016'!F:F,A252,'2016'!C:C,B252,'2016'!D:D,"",'2016'!AA:AA,"CRO",'2016'!L:L,"&lt;&gt;"), 0)</f>
        <v>0</v>
      </c>
      <c r="AO252" s="0" t="n">
        <f aca="false">IFERROR(SUMIFS('2016'!L:L,'2016'!F:F,A252,'2016'!C:C,B252,'2016'!D:D,"",'2016'!AA:AA,"CRO"), 0)</f>
        <v>0</v>
      </c>
      <c r="AP252" s="0" t="n">
        <f aca="false">IFERROR(AO252/AN252, 0)</f>
        <v>0</v>
      </c>
      <c r="AQ252" s="0" t="n">
        <f aca="false">SUM(AT252,AW252,AZ252)</f>
        <v>0</v>
      </c>
      <c r="AR252" s="0" t="n">
        <f aca="false">SUM(AU252,AX252,BA252)</f>
        <v>0</v>
      </c>
      <c r="AS252" s="7" t="n">
        <f aca="false">IFERROR(AR252/AQ252, 0)</f>
        <v>0</v>
      </c>
      <c r="AT252" s="0" t="n">
        <f aca="false">IFERROR(SUMIFS('2015'!$G:$G,'2015'!F:F,A252,'2015'!C:C,B252,'2015'!D:D,"",'2015'!AA:AA,"JRO",'2015'!L:L,"&lt;&gt;"), 0)</f>
        <v>0</v>
      </c>
      <c r="AU252" s="0" t="n">
        <f aca="false">IFERROR(SUMIFS('2015'!L:L,'2015'!F:F,A252,'2015'!C:C,B252,'2015'!D:D,"",'2015'!AA:AA,"JRO"), 0)</f>
        <v>0</v>
      </c>
      <c r="AV252" s="0" t="n">
        <f aca="false">IFERROR(AU252/AT252, 0)</f>
        <v>0</v>
      </c>
      <c r="AW252" s="0" t="n">
        <f aca="false">IFERROR(SUMIFS('2015'!$G:$G,'2015'!F:F,A252,'2015'!C:C,B252,'2015'!D:D,"",'2015'!AA:AA,"NRO",'2015'!L:L,"&lt;&gt;"), 0)</f>
        <v>0</v>
      </c>
      <c r="AX252" s="0" t="n">
        <f aca="false">IFERROR(SUMIFS('2015'!L:L,'2015'!F:F,A252,'2015'!C:C,B252,'2015'!D:D,"",'2015'!AA:AA,"NRO"), 0)</f>
        <v>0</v>
      </c>
      <c r="AY252" s="0" t="n">
        <f aca="false">IFERROR(AX252/AW252, 0)</f>
        <v>0</v>
      </c>
      <c r="AZ252" s="0" t="n">
        <f aca="false">IFERROR(SUMIFS('2015'!$G:$G,'2015'!F:F,A252,'2015'!C:C,B252,'2015'!D:D,"",'2015'!AA:AA,"CRO",'2015'!L:L,"&lt;&gt;"), 0)</f>
        <v>0</v>
      </c>
      <c r="BA252" s="0" t="n">
        <f aca="false">IFERROR(SUMIFS('2015'!L:L,'2015'!F:F,A252,'2015'!C:C,B252,'2015'!D:D,"",'2015'!AA:AA,"CRO"), 0)</f>
        <v>0</v>
      </c>
      <c r="BB252" s="0" t="n">
        <f aca="false">IFERROR(BA252/AZ252, 0)</f>
        <v>0</v>
      </c>
      <c r="BC252" s="0" t="n">
        <f aca="false">SUM(BF252,BI252)</f>
        <v>0</v>
      </c>
      <c r="BD252" s="0" t="n">
        <f aca="false">SUM(BG252,BJ252)</f>
        <v>0</v>
      </c>
      <c r="BE252" s="7" t="n">
        <f aca="false">IFERROR(BD252/BC252, 0)</f>
        <v>0</v>
      </c>
      <c r="BF252" s="0" t="n">
        <f aca="false">IFERROR(SUMIFS('2014'!$G:$G,'2014'!F:F,A252,'2014'!C:C,B252,'2014'!D:D,"",'2014'!AA:AA,"JRO",'2014'!L:L,"&lt;&gt;"), 0)</f>
        <v>0</v>
      </c>
      <c r="BG252" s="0" t="n">
        <f aca="false">IFERROR(SUMIFS('2014'!L:L,'2014'!F:F,A252,'2014'!C:C,B252,'2014'!D:D,"",'2014'!AA:AA,"JRO"), 0)</f>
        <v>0</v>
      </c>
      <c r="BH252" s="7" t="n">
        <f aca="false">IFERROR(BG252/BF252, 0)</f>
        <v>0</v>
      </c>
      <c r="BI252" s="0" t="n">
        <f aca="false">IFERROR(SUMIFS('2014'!$G:$G,'2014'!F:F,A252,'2014'!C:C,B252,'2014'!D:D,"",'2014'!AA:AA,"CRO",'2014'!L:L,"&lt;&gt;"), 0)</f>
        <v>0</v>
      </c>
      <c r="BJ252" s="0" t="n">
        <f aca="false">IFERROR(SUMIFS('2014'!L:L,'2014'!F:F,A252,'2014'!C:C,B252,'2014'!D:D,"",'2014'!AA:AA,"CRO"), 0)</f>
        <v>0</v>
      </c>
      <c r="BK252" s="0" t="n">
        <f aca="false">IFERROR(BJ252/BI252, 0)</f>
        <v>0</v>
      </c>
      <c r="BL252" s="0" t="n">
        <f aca="false">IFERROR(SUMIFS('2013'!$G:$G,'2013'!F:F,A252,'2013'!C:C,B252,'2013'!D:D,"",'2013'!AA:AA,"JRO",'2013'!L:L,"&lt;&gt;"), 0)</f>
        <v>0</v>
      </c>
      <c r="BM252" s="0" t="n">
        <f aca="false">IFERROR(SUMIFS('2013'!L:L,'2013'!F:F,A252,'2013'!C:C,B252,'2013'!D:D,"",'2013'!AA:AA,"JRO"), 0)</f>
        <v>0</v>
      </c>
      <c r="BN252" s="0" t="n">
        <f aca="false">IFERROR(BM252/BL252, 0)</f>
        <v>0</v>
      </c>
      <c r="BO252" s="0" t="n">
        <f aca="false">IFERROR(SUMIFS('2012'!$G:$G,'2012'!F:F,A252,'2012'!C:C,B252,'2012'!D:D,"",'2012'!AA:AA,"JRO",'2012'!L:L,"&lt;&gt;"), 0)</f>
        <v>0</v>
      </c>
      <c r="BP252" s="0" t="n">
        <f aca="false">IFERROR(SUMIFS('2012'!L:L,'2012'!F:F,A252,'2012'!C:C,B252,'2012'!D:D,"",'2012'!AA:AA,"JRO"), 0)</f>
        <v>0</v>
      </c>
      <c r="BQ252" s="0" t="n">
        <f aca="false">IFERROR(BP252/BO252, 0)</f>
        <v>0</v>
      </c>
      <c r="BR252" s="0" t="n">
        <f aca="false">IFERROR(SUMIFS('2011'!$G:$G,'2011'!F:F,A252,'2011'!C:C,B252,'2011'!D:D,"",'2011'!AA:AA,"JRO",'2011'!L:L,"&lt;&gt;"), 0)</f>
        <v>0</v>
      </c>
      <c r="BS252" s="0" t="n">
        <f aca="false">IFERROR(SUMIFS('2011'!L:L,'2011'!F:F,A252,'2011'!C:C,B252,'2011'!D:D,"",'2011'!AA:AA,"JRO"), 0)</f>
        <v>0</v>
      </c>
      <c r="BT252" s="7" t="n">
        <f aca="false">IFERROR(BS252/BR252, 0)</f>
        <v>0</v>
      </c>
      <c r="BU252" s="0" t="n">
        <f aca="false">IFERROR(SUMIFS('2010'!$G:$G,'2010'!F:F,A252,'2010'!C:C,B252,'2010'!D:D,"",'2010'!AA:AA,"JRO",'2010'!L:L,"&lt;&gt;"), 0)</f>
        <v>0</v>
      </c>
      <c r="BV252" s="0" t="n">
        <f aca="false">IFERROR(SUMIFS('2010'!L:L,'2010'!F:F,A252,'2010'!C:C,B252,'2010'!D:D,"",'2010'!AA:AA,"JRO"), 0)</f>
        <v>0</v>
      </c>
      <c r="BW252" s="7" t="n">
        <f aca="false">IFERROR(BV252/BU252, 0)</f>
        <v>0</v>
      </c>
      <c r="BX252" s="0" t="n">
        <f aca="false">IFERROR(SUMIFS('2009'!$G:$G,'2009'!F:F,A252,'2009'!C:C,B252,'2009'!D:D,"",'2009'!AA:AA,"JRO",'2009'!L:L,"&lt;&gt;"), 0)</f>
        <v>0</v>
      </c>
      <c r="BY252" s="0" t="n">
        <f aca="false">IFERROR(SUMIFS('2009'!L:L,'2009'!F:F,A252,'2009'!C:C,B252,'2009'!D:D,"",'2009'!AA:AA,"JRO"), 0)</f>
        <v>0</v>
      </c>
      <c r="BZ252" s="7" t="n">
        <f aca="false">IFERROR(BY252/BX252, 0)</f>
        <v>0</v>
      </c>
    </row>
    <row r="253" customFormat="false" ht="15" hidden="false" customHeight="false" outlineLevel="0" collapsed="false">
      <c r="A253" s="0" t="s">
        <v>102</v>
      </c>
      <c r="B253" s="13" t="s">
        <v>47</v>
      </c>
      <c r="C253" s="56" t="n">
        <f aca="false">IFERROR(AVERAGEIFS(I253:BZ253,I$2:BZ$2,"JRO escorts per deportee",I253:BZ253,"&lt;&gt;0"), 0)</f>
        <v>0</v>
      </c>
      <c r="D253" s="13" t="n">
        <f aca="false">IFERROR(AVERAGEIFS(I253:BZ253,I$2:BZ$2,"NRO escorts per deportee",I253:BZ253,"&lt;&gt;0"), 0)</f>
        <v>0</v>
      </c>
      <c r="E253" s="13" t="n">
        <f aca="false">IFERROR(AVERAGEIFS(I253:BZ253,I$2:BZ$2,"CRO escorts per deportee",I253:BZ253,"&lt;&gt;0"), 0)</f>
        <v>0</v>
      </c>
      <c r="G253" s="0" t="n">
        <f aca="false">SUM(J253,M253,P253)</f>
        <v>0</v>
      </c>
      <c r="H253" s="0" t="n">
        <f aca="false">SUM(K253,N253,Q253)</f>
        <v>0</v>
      </c>
      <c r="I253" s="7" t="n">
        <f aca="false">IFERROR(H253/G253, 0)</f>
        <v>0</v>
      </c>
      <c r="J253" s="0" t="n">
        <f aca="false">IFERROR(SUMIFS('2018'!$H:$H,'2018'!$C:$C,B253,'2018'!$F:$F,A253,'2018'!AA:AA,"JRO",'2018'!P:P,"&lt;&gt;")+SUMIFS('2018'!$I:$I,'2018'!$D:$D,B253,'2018'!$F:$F,A253,'2018'!AA:AA,"JRO",'2018'!Q:Q,"&lt;&gt;")+SUMIFS('2018'!$J:$J,'2018'!$E:$E,B253,'2018'!$F:$F,A253,'2018'!AA:AA,"JRO",'2018'!R:R,"&lt;&gt;"), 0)</f>
        <v>0</v>
      </c>
      <c r="K253" s="0" t="n">
        <f aca="false">IFERROR(SUMIFS('2018'!M:M,'2018'!AA:AA,"JRO",'2018'!F:F,A253,'2018'!C:C,B253)+SUMIFS('2018'!P:P,'2018'!AA:AA,"JRO",'2018'!F:F,A253,'2018'!C:C,B253)+SUMIFS('2018'!N:N,'2018'!AA:AA,"JRO",'2018'!F:F,A253,'2018'!D:D,B253)+SUMIFS('2018'!N:N,'2018'!AA:AA,"JRO",'2018'!F:F,A253,'2018'!D:D,B253)+SUMIFS('2018'!O:O,'2018'!AA:AA,"JRO",'2018'!F:F,A253,'2018'!E:E,B253)+SUMIFS('2018'!R:R,'2018'!AA:AA,"JRO",'2018'!F:F,A253,'2018'!E:E,B253), 0)</f>
        <v>0</v>
      </c>
      <c r="L253" s="7" t="n">
        <f aca="false">IFERROR(K253/J253, 0)</f>
        <v>0</v>
      </c>
      <c r="M253" s="0" t="n">
        <f aca="false">IFERROR(SUMIFS('2018'!$H:$H,'2018'!$C:$C,B253,'2018'!$F:$F,A253,'2018'!AA:AA,"NRO",'2018'!P:P,"&lt;&gt;")+SUMIFS('2018'!$I:$I,'2018'!$D:$D,B253,'2018'!$F:$F,A253,'2018'!AA:AA,"NRO",'2018'!Q:Q,"&lt;&gt;")+SUMIFS('2018'!$J:$J,'2018'!$E:$E,B253,'2018'!$F:$F,A253,'2018'!AA:AA,"NRO",'2018'!R:R,"&lt;&gt;"), 0)</f>
        <v>0</v>
      </c>
      <c r="N253" s="0" t="n">
        <f aca="false">IFERROR(SUMIFS('2018'!M:M,'2018'!AA:AA,"NRO",'2018'!F:F,A253,'2018'!C:C,B253)+SUMIFS('2018'!P:P,'2018'!AA:AA,"NRO",'2018'!F:F,A253,'2018'!C:C,B253)+SUMIFS('2018'!N:N,'2018'!AA:AA,"NRO",'2018'!F:F,A253,'2018'!D:D,B253)+SUMIFS('2018'!N:N,'2018'!AA:AA,"NRO",'2018'!F:F,A253,'2018'!D:D,B253)+SUMIFS('2018'!O:O,'2018'!AA:AA,"NRO",'2018'!F:F,A253,'2018'!E:E,B253)+SUMIFS('2018'!R:R,'2018'!AA:AA,"NRO",'2018'!F:F,A253,'2018'!E:E,B253), 0)</f>
        <v>0</v>
      </c>
      <c r="O253" s="7" t="n">
        <f aca="false">IFERROR(N253/M253, 0)</f>
        <v>0</v>
      </c>
      <c r="P253" s="0" t="n">
        <f aca="false">IFERROR(SUMIFS('2018'!$H:$H,'2018'!$C:$C,B253,'2018'!$F:$F,A253,'2018'!AA:AA,"CRO")+SUMIFS('2018'!$I:$I,'2018'!$D:$D,B253,'2018'!$F:$F,A253,'2018'!AA:AA,"CRO")+SUMIFS('2018'!$J:$J,'2018'!$E:$E,B253,'2018'!$F:$F,A253,'2018'!AA:AA,"CRO"), 0)</f>
        <v>0</v>
      </c>
      <c r="Q253" s="0" t="n">
        <f aca="false">IFERROR(SUMIFS('2018'!M:M,'2018'!AA:AA,"CRO",'2018'!F:F,A253,'2018'!C:C,B253)+SUMIFS('2018'!P:P,'2018'!AA:AA,"CRO",'2018'!F:F,A253,'2018'!C:C,B253)+SUMIFS('2018'!N:N,'2018'!AA:AA,"CRO",'2018'!F:F,A253,'2018'!D:D,B253)+SUMIFS('2018'!N:N,'2018'!AA:AA,"CRO",'2018'!F:F,A253,'2018'!D:D,B253)+SUMIFS('2018'!O:O,'2018'!AA:AA,"CRO",'2018'!F:F,A253,'2018'!E:E,B253)+SUMIFS('2018'!R:R,'2018'!AA:AA,"CRO",'2018'!F:F,A253,'2018'!E:E,B253), 0)</f>
        <v>0</v>
      </c>
      <c r="R253" s="7" t="n">
        <f aca="false">IFERROR(Q253/P253, 0)</f>
        <v>0</v>
      </c>
      <c r="S253" s="7" t="n">
        <f aca="false">SUM(V253,Y253,AB253)</f>
        <v>0</v>
      </c>
      <c r="T253" s="7" t="n">
        <f aca="false">SUM(W253,Z253,AC253)</f>
        <v>0</v>
      </c>
      <c r="U253" s="7" t="n">
        <f aca="false">IFERROR(T253/S253, 0)</f>
        <v>0</v>
      </c>
      <c r="V253" s="0" t="n">
        <f aca="false">SUMIFS('2017'!$H:$H,'2017'!$C:$C,B253,'2017'!$F:$F,A253,'2017'!AA:AA,"JRO",'2017'!P:P,"&lt;&gt;")+SUMIFS('2017'!$I:$I,'2017'!$D:$D,B253,'2017'!$F:$F,A253,'2017'!AA:AA,"JRO",'2017'!Q:Q,"&lt;&gt;")+SUMIFS('2017'!$J:$J,'2017'!$E:$E,B253,'2017'!$F:$F,A253,'2017'!AA:AA,"JRO",'2017'!R:R,"&lt;&gt;")</f>
        <v>0</v>
      </c>
      <c r="W253" s="0" t="n">
        <f aca="false">IFERROR(SUMIFS('2017'!M:M,'2017'!AA:AA,"JRO",'2017'!F:F,A253,'2017'!C:C,B253)+SUMIFS('2017'!P:P,'2017'!AA:AA,"JRO",'2017'!F:F,A253,'2017'!C:C,B253)+SUMIFS('2017'!N:N,'2017'!AA:AA,"JRO",'2017'!F:F,A253,'2017'!D:D,B253)+SUMIFS('2017'!N:N,'2017'!AA:AA,"JRO",'2017'!F:F,A253,'2017'!D:D,B253)+SUMIFS('2017'!O:O,'2017'!AA:AA,"JRO",'2017'!F:F,A253,'2017'!E:E,B253)+SUMIFS('2017'!R:R,'2017'!AA:AA,"JRO",'2017'!F:F,A253,'2017'!E:E,B253), 0)</f>
        <v>0</v>
      </c>
      <c r="X253" s="7" t="n">
        <f aca="false">IFERROR(W253/V253, 0)</f>
        <v>0</v>
      </c>
      <c r="Y253" s="0" t="n">
        <f aca="false">IFERROR(SUMIFS('2017'!$H:$H,'2017'!$C:$C,B253,'2017'!$F:$F,A253,'2017'!AA:AA,"NRO",'2017'!P:P,"&lt;&gt;")+SUMIFS('2017'!$I:$I,'2017'!$D:$D,B253,'2017'!$F:$F,A253,'2017'!AA:AA,"NRO",'2017'!Q:Q,"&lt;&gt;")+SUMIFS('2017'!$J:$J,'2017'!$E:$E,B253,'2017'!$F:$F,A253,'2017'!AA:AA,"NRO",'2017'!R:R,"&lt;&gt;"), 0)</f>
        <v>0</v>
      </c>
      <c r="Z253" s="0" t="n">
        <f aca="false">IFERROR(SUMIFS('2017'!M:M,'2017'!AA:AA,"NRO",'2017'!F:F,A253,'2017'!C:C,B253)+SUMIFS('2017'!P:P,'2017'!AA:AA,"NRO",'2017'!F:F,A253,'2017'!C:C,B253)+SUMIFS('2017'!N:N,'2017'!AA:AA,"NRO",'2017'!F:F,A253,'2017'!D:D,B253)+SUMIFS('2017'!N:N,'2017'!AA:AA,"NRO",'2017'!F:F,A253,'2017'!D:D,B253)+SUMIFS('2017'!O:O,'2017'!AA:AA,"NRO",'2017'!F:F,A253,'2017'!E:E,B253)+SUMIFS('2017'!R:R,'2017'!AA:AA,"NRO",'2017'!F:F,A253,'2017'!E:E,B253), 0)</f>
        <v>0</v>
      </c>
      <c r="AA253" s="7" t="n">
        <f aca="false">IFERROR(Z253/Y253, 0)</f>
        <v>0</v>
      </c>
      <c r="AB253" s="0" t="n">
        <f aca="false">IFERROR(SUMIFS('2017'!$H:$H,'2017'!$C:$C,B253,'2017'!$F:$F,A253,'2017'!AA:AA,"CRO",'2017'!P:P,"&lt;&gt;")+SUMIFS('2017'!$I:$I,'2017'!$D:$D,B253,'2017'!$F:$F,A253,'2017'!AA:AA,"CRO",'2017'!Q:Q,"&lt;&gt;")+SUMIFS('2017'!$J:$J,'2017'!$E:$E,B253,'2017'!$F:$F,A253,'2017'!AA:AA,"CRO",'2017'!R:R,"&lt;&gt;"), 0)</f>
        <v>0</v>
      </c>
      <c r="AC253" s="0" t="n">
        <f aca="false">IFERROR(SUMIFS('2017'!M:M,'2017'!AA:AA,"CRO",'2017'!F:F,A253,'2017'!C:C,B253)+SUMIFS('2017'!P:P,'2017'!AA:AA,"CRO",'2017'!F:F,A253,'2017'!C:C,B253)+SUMIFS('2017'!N:N,'2017'!AA:AA,"CRO",'2017'!F:F,A253,'2017'!D:D,B253)+SUMIFS('2017'!N:N,'2017'!AA:AA,"CRO",'2017'!F:F,A253,'2017'!D:D,B253)+SUMIFS('2017'!O:O,'2017'!AA:AA,"CRO",'2017'!F:F,A253,'2017'!E:E,B253)+SUMIFS('2017'!R:R,'2017'!AA:AA,"CRO",'2017'!F:F,A253,'2017'!E:E,B253), 0)</f>
        <v>0</v>
      </c>
      <c r="AD253" s="0" t="n">
        <f aca="false">IFERROR(AC253/AB253, 0)</f>
        <v>0</v>
      </c>
      <c r="AE253" s="0" t="n">
        <f aca="false">SUM(AH253,AK253,AN253)</f>
        <v>0</v>
      </c>
      <c r="AF253" s="0" t="n">
        <f aca="false">SUM(AI253,AL253,AO253)</f>
        <v>0</v>
      </c>
      <c r="AG253" s="7" t="n">
        <f aca="false">IFERROR(AF253/AE253, 0)</f>
        <v>0</v>
      </c>
      <c r="AH253" s="0" t="n">
        <f aca="false">IFERROR(SUMIFS('2016'!$G:$G,'2016'!F:F,A253,'2016'!C:C,B253,'2016'!D:D,"",'2016'!AA:AA,"JRO",'2016'!L:L,"&lt;&gt;"), 0)</f>
        <v>0</v>
      </c>
      <c r="AI253" s="0" t="n">
        <f aca="false">IFERROR(SUMIFS('2016'!L:L,'2016'!F:F,A253,'2016'!C:C,B253,'2016'!D:D,"",'2016'!AA:AA,"JRO"), 0)</f>
        <v>0</v>
      </c>
      <c r="AJ253" s="7" t="n">
        <f aca="false">IFERROR(AI253/AH253, 0)</f>
        <v>0</v>
      </c>
      <c r="AK253" s="0" t="n">
        <f aca="false">IFERROR(SUMIFS('2016'!$G:$G,'2016'!F:F,A253,'2016'!C:C,B253,'2016'!D:D,"",'2016'!AA:AA,"NRO",'2016'!L:L,"&lt;&gt;"), 0)</f>
        <v>0</v>
      </c>
      <c r="AL253" s="0" t="n">
        <f aca="false">IFERROR(SUMIFS('2016'!L:L,'2016'!F:F,A253,'2016'!C:C,B253,'2016'!D:D,"",'2016'!AA:AA,"NRO"), 0)</f>
        <v>0</v>
      </c>
      <c r="AM253" s="0" t="n">
        <f aca="false">IFERROR(AL253/AK253, 0)</f>
        <v>0</v>
      </c>
      <c r="AN253" s="0" t="n">
        <f aca="false">IFERROR(SUMIFS('2016'!$G:$G,'2016'!F:F,A253,'2016'!C:C,B253,'2016'!D:D,"",'2016'!AA:AA,"CRO",'2016'!L:L,"&lt;&gt;"), 0)</f>
        <v>0</v>
      </c>
      <c r="AO253" s="0" t="n">
        <f aca="false">IFERROR(SUMIFS('2016'!L:L,'2016'!F:F,A253,'2016'!C:C,B253,'2016'!D:D,"",'2016'!AA:AA,"CRO"), 0)</f>
        <v>0</v>
      </c>
      <c r="AP253" s="0" t="n">
        <f aca="false">IFERROR(AO253/AN253, 0)</f>
        <v>0</v>
      </c>
      <c r="AQ253" s="0" t="n">
        <f aca="false">SUM(AT253,AW253,AZ253)</f>
        <v>0</v>
      </c>
      <c r="AR253" s="0" t="n">
        <f aca="false">SUM(AU253,AX253,BA253)</f>
        <v>0</v>
      </c>
      <c r="AS253" s="7" t="n">
        <f aca="false">IFERROR(AR253/AQ253, 0)</f>
        <v>0</v>
      </c>
      <c r="AT253" s="0" t="n">
        <f aca="false">IFERROR(SUMIFS('2015'!$G:$G,'2015'!F:F,A253,'2015'!C:C,B253,'2015'!D:D,"",'2015'!AA:AA,"JRO",'2015'!L:L,"&lt;&gt;"), 0)</f>
        <v>0</v>
      </c>
      <c r="AU253" s="0" t="n">
        <f aca="false">IFERROR(SUMIFS('2015'!L:L,'2015'!F:F,A253,'2015'!C:C,B253,'2015'!D:D,"",'2015'!AA:AA,"JRO"), 0)</f>
        <v>0</v>
      </c>
      <c r="AV253" s="0" t="n">
        <f aca="false">IFERROR(AU253/AT253, 0)</f>
        <v>0</v>
      </c>
      <c r="AW253" s="0" t="n">
        <f aca="false">IFERROR(SUMIFS('2015'!$G:$G,'2015'!F:F,A253,'2015'!C:C,B253,'2015'!D:D,"",'2015'!AA:AA,"NRO",'2015'!L:L,"&lt;&gt;"), 0)</f>
        <v>0</v>
      </c>
      <c r="AX253" s="0" t="n">
        <f aca="false">IFERROR(SUMIFS('2015'!L:L,'2015'!F:F,A253,'2015'!C:C,B253,'2015'!D:D,"",'2015'!AA:AA,"NRO"), 0)</f>
        <v>0</v>
      </c>
      <c r="AY253" s="0" t="n">
        <f aca="false">IFERROR(AX253/AW253, 0)</f>
        <v>0</v>
      </c>
      <c r="AZ253" s="0" t="n">
        <f aca="false">IFERROR(SUMIFS('2015'!$G:$G,'2015'!F:F,A253,'2015'!C:C,B253,'2015'!D:D,"",'2015'!AA:AA,"CRO",'2015'!L:L,"&lt;&gt;"), 0)</f>
        <v>0</v>
      </c>
      <c r="BA253" s="0" t="n">
        <f aca="false">IFERROR(SUMIFS('2015'!L:L,'2015'!F:F,A253,'2015'!C:C,B253,'2015'!D:D,"",'2015'!AA:AA,"CRO"), 0)</f>
        <v>0</v>
      </c>
      <c r="BB253" s="0" t="n">
        <f aca="false">IFERROR(BA253/AZ253, 0)</f>
        <v>0</v>
      </c>
      <c r="BC253" s="0" t="n">
        <f aca="false">SUM(BF253,BI253)</f>
        <v>0</v>
      </c>
      <c r="BD253" s="0" t="n">
        <f aca="false">SUM(BG253,BJ253)</f>
        <v>0</v>
      </c>
      <c r="BE253" s="7" t="n">
        <f aca="false">IFERROR(BD253/BC253, 0)</f>
        <v>0</v>
      </c>
      <c r="BF253" s="0" t="n">
        <f aca="false">IFERROR(SUMIFS('2014'!$G:$G,'2014'!F:F,A253,'2014'!C:C,B253,'2014'!D:D,"",'2014'!AA:AA,"JRO",'2014'!L:L,"&lt;&gt;"), 0)</f>
        <v>0</v>
      </c>
      <c r="BG253" s="0" t="n">
        <f aca="false">IFERROR(SUMIFS('2014'!L:L,'2014'!F:F,A253,'2014'!C:C,B253,'2014'!D:D,"",'2014'!AA:AA,"JRO"), 0)</f>
        <v>0</v>
      </c>
      <c r="BH253" s="7" t="n">
        <f aca="false">IFERROR(BG253/BF253, 0)</f>
        <v>0</v>
      </c>
      <c r="BI253" s="0" t="n">
        <f aca="false">IFERROR(SUMIFS('2014'!$G:$G,'2014'!F:F,A253,'2014'!C:C,B253,'2014'!D:D,"",'2014'!AA:AA,"CRO",'2014'!L:L,"&lt;&gt;"), 0)</f>
        <v>0</v>
      </c>
      <c r="BJ253" s="0" t="n">
        <f aca="false">IFERROR(SUMIFS('2014'!L:L,'2014'!F:F,A253,'2014'!C:C,B253,'2014'!D:D,"",'2014'!AA:AA,"CRO"), 0)</f>
        <v>0</v>
      </c>
      <c r="BK253" s="0" t="n">
        <f aca="false">IFERROR(BJ253/BI253, 0)</f>
        <v>0</v>
      </c>
      <c r="BL253" s="0" t="n">
        <f aca="false">IFERROR(SUMIFS('2013'!$G:$G,'2013'!F:F,A253,'2013'!C:C,B253,'2013'!D:D,"",'2013'!AA:AA,"JRO",'2013'!L:L,"&lt;&gt;"), 0)</f>
        <v>0</v>
      </c>
      <c r="BM253" s="0" t="n">
        <f aca="false">IFERROR(SUMIFS('2013'!L:L,'2013'!F:F,A253,'2013'!C:C,B253,'2013'!D:D,"",'2013'!AA:AA,"JRO"), 0)</f>
        <v>0</v>
      </c>
      <c r="BN253" s="0" t="n">
        <f aca="false">IFERROR(BM253/BL253, 0)</f>
        <v>0</v>
      </c>
      <c r="BO253" s="0" t="n">
        <f aca="false">IFERROR(SUMIFS('2012'!$G:$G,'2012'!F:F,A253,'2012'!C:C,B253,'2012'!D:D,"",'2012'!AA:AA,"JRO",'2012'!L:L,"&lt;&gt;"), 0)</f>
        <v>0</v>
      </c>
      <c r="BP253" s="0" t="n">
        <f aca="false">IFERROR(SUMIFS('2012'!L:L,'2012'!F:F,A253,'2012'!C:C,B253,'2012'!D:D,"",'2012'!AA:AA,"JRO"), 0)</f>
        <v>0</v>
      </c>
      <c r="BQ253" s="0" t="n">
        <f aca="false">IFERROR(BP253/BO253, 0)</f>
        <v>0</v>
      </c>
      <c r="BR253" s="0" t="n">
        <f aca="false">IFERROR(SUMIFS('2011'!$G:$G,'2011'!F:F,A253,'2011'!C:C,B253,'2011'!D:D,"",'2011'!AA:AA,"JRO",'2011'!L:L,"&lt;&gt;"), 0)</f>
        <v>0</v>
      </c>
      <c r="BS253" s="0" t="n">
        <f aca="false">IFERROR(SUMIFS('2011'!L:L,'2011'!F:F,A253,'2011'!C:C,B253,'2011'!D:D,"",'2011'!AA:AA,"JRO"), 0)</f>
        <v>0</v>
      </c>
      <c r="BT253" s="7" t="n">
        <f aca="false">IFERROR(BS253/BR253, 0)</f>
        <v>0</v>
      </c>
      <c r="BU253" s="0" t="n">
        <f aca="false">IFERROR(SUMIFS('2010'!$G:$G,'2010'!F:F,A253,'2010'!C:C,B253,'2010'!D:D,"",'2010'!AA:AA,"JRO",'2010'!L:L,"&lt;&gt;"), 0)</f>
        <v>0</v>
      </c>
      <c r="BV253" s="0" t="n">
        <f aca="false">IFERROR(SUMIFS('2010'!L:L,'2010'!F:F,A253,'2010'!C:C,B253,'2010'!D:D,"",'2010'!AA:AA,"JRO"), 0)</f>
        <v>0</v>
      </c>
      <c r="BW253" s="7" t="n">
        <f aca="false">IFERROR(BV253/BU253, 0)</f>
        <v>0</v>
      </c>
      <c r="BX253" s="0" t="n">
        <f aca="false">IFERROR(SUMIFS('2009'!$G:$G,'2009'!F:F,A253,'2009'!C:C,B253,'2009'!D:D,"",'2009'!AA:AA,"JRO",'2009'!L:L,"&lt;&gt;"), 0)</f>
        <v>0</v>
      </c>
      <c r="BY253" s="0" t="n">
        <f aca="false">IFERROR(SUMIFS('2009'!L:L,'2009'!F:F,A253,'2009'!C:C,B253,'2009'!D:D,"",'2009'!AA:AA,"JRO"), 0)</f>
        <v>0</v>
      </c>
      <c r="BZ253" s="7" t="n">
        <f aca="false">IFERROR(BY253/BX253, 0)</f>
        <v>0</v>
      </c>
    </row>
    <row r="254" customFormat="false" ht="15" hidden="false" customHeight="false" outlineLevel="0" collapsed="false">
      <c r="A254" s="0" t="s">
        <v>102</v>
      </c>
      <c r="B254" s="13" t="s">
        <v>59</v>
      </c>
      <c r="C254" s="56" t="n">
        <f aca="false">IFERROR(AVERAGEIFS(I254:BZ254,I$2:BZ$2,"JRO escorts per deportee",I254:BZ254,"&lt;&gt;0"), 0)</f>
        <v>0</v>
      </c>
      <c r="D254" s="13" t="n">
        <f aca="false">IFERROR(AVERAGEIFS(I254:BZ254,I$2:BZ$2,"NRO escorts per deportee",I254:BZ254,"&lt;&gt;0"), 0)</f>
        <v>0</v>
      </c>
      <c r="E254" s="13" t="n">
        <f aca="false">IFERROR(AVERAGEIFS(I254:BZ254,I$2:BZ$2,"CRO escorts per deportee",I254:BZ254,"&lt;&gt;0"), 0)</f>
        <v>0</v>
      </c>
      <c r="G254" s="0" t="n">
        <f aca="false">SUM(J254,M254,P254)</f>
        <v>0</v>
      </c>
      <c r="H254" s="0" t="n">
        <f aca="false">SUM(K254,N254,Q254)</f>
        <v>0</v>
      </c>
      <c r="I254" s="7" t="n">
        <f aca="false">IFERROR(H254/G254, 0)</f>
        <v>0</v>
      </c>
      <c r="J254" s="0" t="n">
        <f aca="false">IFERROR(SUMIFS('2018'!$H:$H,'2018'!$C:$C,B254,'2018'!$F:$F,A254,'2018'!AA:AA,"JRO",'2018'!P:P,"&lt;&gt;")+SUMIFS('2018'!$I:$I,'2018'!$D:$D,B254,'2018'!$F:$F,A254,'2018'!AA:AA,"JRO",'2018'!Q:Q,"&lt;&gt;")+SUMIFS('2018'!$J:$J,'2018'!$E:$E,B254,'2018'!$F:$F,A254,'2018'!AA:AA,"JRO",'2018'!R:R,"&lt;&gt;"), 0)</f>
        <v>0</v>
      </c>
      <c r="K254" s="0" t="n">
        <f aca="false">IFERROR(SUMIFS('2018'!M:M,'2018'!AA:AA,"JRO",'2018'!F:F,A254,'2018'!C:C,B254)+SUMIFS('2018'!P:P,'2018'!AA:AA,"JRO",'2018'!F:F,A254,'2018'!C:C,B254)+SUMIFS('2018'!N:N,'2018'!AA:AA,"JRO",'2018'!F:F,A254,'2018'!D:D,B254)+SUMIFS('2018'!N:N,'2018'!AA:AA,"JRO",'2018'!F:F,A254,'2018'!D:D,B254)+SUMIFS('2018'!O:O,'2018'!AA:AA,"JRO",'2018'!F:F,A254,'2018'!E:E,B254)+SUMIFS('2018'!R:R,'2018'!AA:AA,"JRO",'2018'!F:F,A254,'2018'!E:E,B254), 0)</f>
        <v>0</v>
      </c>
      <c r="L254" s="7" t="n">
        <f aca="false">IFERROR(K254/J254, 0)</f>
        <v>0</v>
      </c>
      <c r="M254" s="0" t="n">
        <f aca="false">IFERROR(SUMIFS('2018'!$H:$H,'2018'!$C:$C,B254,'2018'!$F:$F,A254,'2018'!AA:AA,"NRO",'2018'!P:P,"&lt;&gt;")+SUMIFS('2018'!$I:$I,'2018'!$D:$D,B254,'2018'!$F:$F,A254,'2018'!AA:AA,"NRO",'2018'!Q:Q,"&lt;&gt;")+SUMIFS('2018'!$J:$J,'2018'!$E:$E,B254,'2018'!$F:$F,A254,'2018'!AA:AA,"NRO",'2018'!R:R,"&lt;&gt;"), 0)</f>
        <v>0</v>
      </c>
      <c r="N254" s="0" t="n">
        <f aca="false">IFERROR(SUMIFS('2018'!M:M,'2018'!AA:AA,"NRO",'2018'!F:F,A254,'2018'!C:C,B254)+SUMIFS('2018'!P:P,'2018'!AA:AA,"NRO",'2018'!F:F,A254,'2018'!C:C,B254)+SUMIFS('2018'!N:N,'2018'!AA:AA,"NRO",'2018'!F:F,A254,'2018'!D:D,B254)+SUMIFS('2018'!N:N,'2018'!AA:AA,"NRO",'2018'!F:F,A254,'2018'!D:D,B254)+SUMIFS('2018'!O:O,'2018'!AA:AA,"NRO",'2018'!F:F,A254,'2018'!E:E,B254)+SUMIFS('2018'!R:R,'2018'!AA:AA,"NRO",'2018'!F:F,A254,'2018'!E:E,B254), 0)</f>
        <v>0</v>
      </c>
      <c r="O254" s="7" t="n">
        <f aca="false">IFERROR(N254/M254, 0)</f>
        <v>0</v>
      </c>
      <c r="P254" s="0" t="n">
        <f aca="false">IFERROR(SUMIFS('2018'!$H:$H,'2018'!$C:$C,B254,'2018'!$F:$F,A254,'2018'!AA:AA,"CRO")+SUMIFS('2018'!$I:$I,'2018'!$D:$D,B254,'2018'!$F:$F,A254,'2018'!AA:AA,"CRO")+SUMIFS('2018'!$J:$J,'2018'!$E:$E,B254,'2018'!$F:$F,A254,'2018'!AA:AA,"CRO"), 0)</f>
        <v>0</v>
      </c>
      <c r="Q254" s="0" t="n">
        <f aca="false">IFERROR(SUMIFS('2018'!M:M,'2018'!AA:AA,"CRO",'2018'!F:F,A254,'2018'!C:C,B254)+SUMIFS('2018'!P:P,'2018'!AA:AA,"CRO",'2018'!F:F,A254,'2018'!C:C,B254)+SUMIFS('2018'!N:N,'2018'!AA:AA,"CRO",'2018'!F:F,A254,'2018'!D:D,B254)+SUMIFS('2018'!N:N,'2018'!AA:AA,"CRO",'2018'!F:F,A254,'2018'!D:D,B254)+SUMIFS('2018'!O:O,'2018'!AA:AA,"CRO",'2018'!F:F,A254,'2018'!E:E,B254)+SUMIFS('2018'!R:R,'2018'!AA:AA,"CRO",'2018'!F:F,A254,'2018'!E:E,B254), 0)</f>
        <v>0</v>
      </c>
      <c r="R254" s="7" t="n">
        <f aca="false">IFERROR(Q254/P254, 0)</f>
        <v>0</v>
      </c>
      <c r="S254" s="7" t="n">
        <f aca="false">SUM(V254,Y254,AB254)</f>
        <v>0</v>
      </c>
      <c r="T254" s="7" t="n">
        <f aca="false">SUM(W254,Z254,AC254)</f>
        <v>0</v>
      </c>
      <c r="U254" s="7" t="n">
        <f aca="false">IFERROR(T254/S254, 0)</f>
        <v>0</v>
      </c>
      <c r="V254" s="0" t="n">
        <f aca="false">SUMIFS('2017'!$H:$H,'2017'!$C:$C,B254,'2017'!$F:$F,A254,'2017'!AA:AA,"JRO",'2017'!P:P,"&lt;&gt;")+SUMIFS('2017'!$I:$I,'2017'!$D:$D,B254,'2017'!$F:$F,A254,'2017'!AA:AA,"JRO",'2017'!Q:Q,"&lt;&gt;")+SUMIFS('2017'!$J:$J,'2017'!$E:$E,B254,'2017'!$F:$F,A254,'2017'!AA:AA,"JRO",'2017'!R:R,"&lt;&gt;")</f>
        <v>0</v>
      </c>
      <c r="W254" s="0" t="n">
        <f aca="false">IFERROR(SUMIFS('2017'!M:M,'2017'!AA:AA,"JRO",'2017'!F:F,A254,'2017'!C:C,B254)+SUMIFS('2017'!P:P,'2017'!AA:AA,"JRO",'2017'!F:F,A254,'2017'!C:C,B254)+SUMIFS('2017'!N:N,'2017'!AA:AA,"JRO",'2017'!F:F,A254,'2017'!D:D,B254)+SUMIFS('2017'!N:N,'2017'!AA:AA,"JRO",'2017'!F:F,A254,'2017'!D:D,B254)+SUMIFS('2017'!O:O,'2017'!AA:AA,"JRO",'2017'!F:F,A254,'2017'!E:E,B254)+SUMIFS('2017'!R:R,'2017'!AA:AA,"JRO",'2017'!F:F,A254,'2017'!E:E,B254), 0)</f>
        <v>0</v>
      </c>
      <c r="X254" s="7" t="n">
        <f aca="false">IFERROR(W254/V254, 0)</f>
        <v>0</v>
      </c>
      <c r="Y254" s="0" t="n">
        <f aca="false">IFERROR(SUMIFS('2017'!$H:$H,'2017'!$C:$C,B254,'2017'!$F:$F,A254,'2017'!AA:AA,"NRO",'2017'!P:P,"&lt;&gt;")+SUMIFS('2017'!$I:$I,'2017'!$D:$D,B254,'2017'!$F:$F,A254,'2017'!AA:AA,"NRO",'2017'!Q:Q,"&lt;&gt;")+SUMIFS('2017'!$J:$J,'2017'!$E:$E,B254,'2017'!$F:$F,A254,'2017'!AA:AA,"NRO",'2017'!R:R,"&lt;&gt;"), 0)</f>
        <v>0</v>
      </c>
      <c r="Z254" s="0" t="n">
        <f aca="false">IFERROR(SUMIFS('2017'!M:M,'2017'!AA:AA,"NRO",'2017'!F:F,A254,'2017'!C:C,B254)+SUMIFS('2017'!P:P,'2017'!AA:AA,"NRO",'2017'!F:F,A254,'2017'!C:C,B254)+SUMIFS('2017'!N:N,'2017'!AA:AA,"NRO",'2017'!F:F,A254,'2017'!D:D,B254)+SUMIFS('2017'!N:N,'2017'!AA:AA,"NRO",'2017'!F:F,A254,'2017'!D:D,B254)+SUMIFS('2017'!O:O,'2017'!AA:AA,"NRO",'2017'!F:F,A254,'2017'!E:E,B254)+SUMIFS('2017'!R:R,'2017'!AA:AA,"NRO",'2017'!F:F,A254,'2017'!E:E,B254), 0)</f>
        <v>0</v>
      </c>
      <c r="AA254" s="7" t="n">
        <f aca="false">IFERROR(Z254/Y254, 0)</f>
        <v>0</v>
      </c>
      <c r="AB254" s="0" t="n">
        <f aca="false">IFERROR(SUMIFS('2017'!$H:$H,'2017'!$C:$C,B254,'2017'!$F:$F,A254,'2017'!AA:AA,"CRO",'2017'!P:P,"&lt;&gt;")+SUMIFS('2017'!$I:$I,'2017'!$D:$D,B254,'2017'!$F:$F,A254,'2017'!AA:AA,"CRO",'2017'!Q:Q,"&lt;&gt;")+SUMIFS('2017'!$J:$J,'2017'!$E:$E,B254,'2017'!$F:$F,A254,'2017'!AA:AA,"CRO",'2017'!R:R,"&lt;&gt;"), 0)</f>
        <v>0</v>
      </c>
      <c r="AC254" s="0" t="n">
        <f aca="false">IFERROR(SUMIFS('2017'!M:M,'2017'!AA:AA,"CRO",'2017'!F:F,A254,'2017'!C:C,B254)+SUMIFS('2017'!P:P,'2017'!AA:AA,"CRO",'2017'!F:F,A254,'2017'!C:C,B254)+SUMIFS('2017'!N:N,'2017'!AA:AA,"CRO",'2017'!F:F,A254,'2017'!D:D,B254)+SUMIFS('2017'!N:N,'2017'!AA:AA,"CRO",'2017'!F:F,A254,'2017'!D:D,B254)+SUMIFS('2017'!O:O,'2017'!AA:AA,"CRO",'2017'!F:F,A254,'2017'!E:E,B254)+SUMIFS('2017'!R:R,'2017'!AA:AA,"CRO",'2017'!F:F,A254,'2017'!E:E,B254), 0)</f>
        <v>0</v>
      </c>
      <c r="AD254" s="0" t="n">
        <f aca="false">IFERROR(AC254/AB254, 0)</f>
        <v>0</v>
      </c>
      <c r="AE254" s="0" t="n">
        <f aca="false">SUM(AH254,AK254,AN254)</f>
        <v>0</v>
      </c>
      <c r="AF254" s="0" t="n">
        <f aca="false">SUM(AI254,AL254,AO254)</f>
        <v>0</v>
      </c>
      <c r="AG254" s="7" t="n">
        <f aca="false">IFERROR(AF254/AE254, 0)</f>
        <v>0</v>
      </c>
      <c r="AH254" s="0" t="n">
        <f aca="false">IFERROR(SUMIFS('2016'!$G:$G,'2016'!F:F,A254,'2016'!C:C,B254,'2016'!D:D,"",'2016'!AA:AA,"JRO",'2016'!L:L,"&lt;&gt;"), 0)</f>
        <v>0</v>
      </c>
      <c r="AI254" s="0" t="n">
        <f aca="false">IFERROR(SUMIFS('2016'!L:L,'2016'!F:F,A254,'2016'!C:C,B254,'2016'!D:D,"",'2016'!AA:AA,"JRO"), 0)</f>
        <v>0</v>
      </c>
      <c r="AJ254" s="7" t="n">
        <f aca="false">IFERROR(AI254/AH254, 0)</f>
        <v>0</v>
      </c>
      <c r="AK254" s="0" t="n">
        <f aca="false">IFERROR(SUMIFS('2016'!$G:$G,'2016'!F:F,A254,'2016'!C:C,B254,'2016'!D:D,"",'2016'!AA:AA,"NRO",'2016'!L:L,"&lt;&gt;"), 0)</f>
        <v>0</v>
      </c>
      <c r="AL254" s="0" t="n">
        <f aca="false">IFERROR(SUMIFS('2016'!L:L,'2016'!F:F,A254,'2016'!C:C,B254,'2016'!D:D,"",'2016'!AA:AA,"NRO"), 0)</f>
        <v>0</v>
      </c>
      <c r="AM254" s="0" t="n">
        <f aca="false">IFERROR(AL254/AK254, 0)</f>
        <v>0</v>
      </c>
      <c r="AN254" s="0" t="n">
        <f aca="false">IFERROR(SUMIFS('2016'!$G:$G,'2016'!F:F,A254,'2016'!C:C,B254,'2016'!D:D,"",'2016'!AA:AA,"CRO",'2016'!L:L,"&lt;&gt;"), 0)</f>
        <v>0</v>
      </c>
      <c r="AO254" s="0" t="n">
        <f aca="false">IFERROR(SUMIFS('2016'!L:L,'2016'!F:F,A254,'2016'!C:C,B254,'2016'!D:D,"",'2016'!AA:AA,"CRO"), 0)</f>
        <v>0</v>
      </c>
      <c r="AP254" s="0" t="n">
        <f aca="false">IFERROR(AO254/AN254, 0)</f>
        <v>0</v>
      </c>
      <c r="AQ254" s="0" t="n">
        <f aca="false">SUM(AT254,AW254,AZ254)</f>
        <v>0</v>
      </c>
      <c r="AR254" s="0" t="n">
        <f aca="false">SUM(AU254,AX254,BA254)</f>
        <v>0</v>
      </c>
      <c r="AS254" s="7" t="n">
        <f aca="false">IFERROR(AR254/AQ254, 0)</f>
        <v>0</v>
      </c>
      <c r="AT254" s="0" t="n">
        <f aca="false">IFERROR(SUMIFS('2015'!$G:$G,'2015'!F:F,A254,'2015'!C:C,B254,'2015'!D:D,"",'2015'!AA:AA,"JRO",'2015'!L:L,"&lt;&gt;"), 0)</f>
        <v>0</v>
      </c>
      <c r="AU254" s="0" t="n">
        <f aca="false">IFERROR(SUMIFS('2015'!L:L,'2015'!F:F,A254,'2015'!C:C,B254,'2015'!D:D,"",'2015'!AA:AA,"JRO"), 0)</f>
        <v>0</v>
      </c>
      <c r="AV254" s="0" t="n">
        <f aca="false">IFERROR(AU254/AT254, 0)</f>
        <v>0</v>
      </c>
      <c r="AW254" s="0" t="n">
        <f aca="false">IFERROR(SUMIFS('2015'!$G:$G,'2015'!F:F,A254,'2015'!C:C,B254,'2015'!D:D,"",'2015'!AA:AA,"NRO",'2015'!L:L,"&lt;&gt;"), 0)</f>
        <v>0</v>
      </c>
      <c r="AX254" s="0" t="n">
        <f aca="false">IFERROR(SUMIFS('2015'!L:L,'2015'!F:F,A254,'2015'!C:C,B254,'2015'!D:D,"",'2015'!AA:AA,"NRO"), 0)</f>
        <v>0</v>
      </c>
      <c r="AY254" s="0" t="n">
        <f aca="false">IFERROR(AX254/AW254, 0)</f>
        <v>0</v>
      </c>
      <c r="AZ254" s="0" t="n">
        <f aca="false">IFERROR(SUMIFS('2015'!$G:$G,'2015'!F:F,A254,'2015'!C:C,B254,'2015'!D:D,"",'2015'!AA:AA,"CRO",'2015'!L:L,"&lt;&gt;"), 0)</f>
        <v>0</v>
      </c>
      <c r="BA254" s="0" t="n">
        <f aca="false">IFERROR(SUMIFS('2015'!L:L,'2015'!F:F,A254,'2015'!C:C,B254,'2015'!D:D,"",'2015'!AA:AA,"CRO"), 0)</f>
        <v>0</v>
      </c>
      <c r="BB254" s="0" t="n">
        <f aca="false">IFERROR(BA254/AZ254, 0)</f>
        <v>0</v>
      </c>
      <c r="BC254" s="0" t="n">
        <f aca="false">SUM(BF254,BI254)</f>
        <v>0</v>
      </c>
      <c r="BD254" s="0" t="n">
        <f aca="false">SUM(BG254,BJ254)</f>
        <v>0</v>
      </c>
      <c r="BE254" s="7" t="n">
        <f aca="false">IFERROR(BD254/BC254, 0)</f>
        <v>0</v>
      </c>
      <c r="BF254" s="0" t="n">
        <f aca="false">IFERROR(SUMIFS('2014'!$G:$G,'2014'!F:F,A254,'2014'!C:C,B254,'2014'!D:D,"",'2014'!AA:AA,"JRO",'2014'!L:L,"&lt;&gt;"), 0)</f>
        <v>0</v>
      </c>
      <c r="BG254" s="0" t="n">
        <f aca="false">IFERROR(SUMIFS('2014'!L:L,'2014'!F:F,A254,'2014'!C:C,B254,'2014'!D:D,"",'2014'!AA:AA,"JRO"), 0)</f>
        <v>0</v>
      </c>
      <c r="BH254" s="7" t="n">
        <f aca="false">IFERROR(BG254/BF254, 0)</f>
        <v>0</v>
      </c>
      <c r="BI254" s="0" t="n">
        <f aca="false">IFERROR(SUMIFS('2014'!$G:$G,'2014'!F:F,A254,'2014'!C:C,B254,'2014'!D:D,"",'2014'!AA:AA,"CRO",'2014'!L:L,"&lt;&gt;"), 0)</f>
        <v>0</v>
      </c>
      <c r="BJ254" s="0" t="n">
        <f aca="false">IFERROR(SUMIFS('2014'!L:L,'2014'!F:F,A254,'2014'!C:C,B254,'2014'!D:D,"",'2014'!AA:AA,"CRO"), 0)</f>
        <v>0</v>
      </c>
      <c r="BK254" s="0" t="n">
        <f aca="false">IFERROR(BJ254/BI254, 0)</f>
        <v>0</v>
      </c>
      <c r="BL254" s="0" t="n">
        <f aca="false">IFERROR(SUMIFS('2013'!$G:$G,'2013'!F:F,A254,'2013'!C:C,B254,'2013'!D:D,"",'2013'!AA:AA,"JRO",'2013'!L:L,"&lt;&gt;"), 0)</f>
        <v>0</v>
      </c>
      <c r="BM254" s="0" t="n">
        <f aca="false">IFERROR(SUMIFS('2013'!L:L,'2013'!F:F,A254,'2013'!C:C,B254,'2013'!D:D,"",'2013'!AA:AA,"JRO"), 0)</f>
        <v>0</v>
      </c>
      <c r="BN254" s="0" t="n">
        <f aca="false">IFERROR(BM254/BL254, 0)</f>
        <v>0</v>
      </c>
      <c r="BO254" s="0" t="n">
        <f aca="false">IFERROR(SUMIFS('2012'!$G:$G,'2012'!F:F,A254,'2012'!C:C,B254,'2012'!D:D,"",'2012'!AA:AA,"JRO",'2012'!L:L,"&lt;&gt;"), 0)</f>
        <v>0</v>
      </c>
      <c r="BP254" s="0" t="n">
        <f aca="false">IFERROR(SUMIFS('2012'!L:L,'2012'!F:F,A254,'2012'!C:C,B254,'2012'!D:D,"",'2012'!AA:AA,"JRO"), 0)</f>
        <v>0</v>
      </c>
      <c r="BQ254" s="0" t="n">
        <f aca="false">IFERROR(BP254/BO254, 0)</f>
        <v>0</v>
      </c>
      <c r="BR254" s="0" t="n">
        <f aca="false">IFERROR(SUMIFS('2011'!$G:$G,'2011'!F:F,A254,'2011'!C:C,B254,'2011'!D:D,"",'2011'!AA:AA,"JRO",'2011'!L:L,"&lt;&gt;"), 0)</f>
        <v>0</v>
      </c>
      <c r="BS254" s="0" t="n">
        <f aca="false">IFERROR(SUMIFS('2011'!L:L,'2011'!F:F,A254,'2011'!C:C,B254,'2011'!D:D,"",'2011'!AA:AA,"JRO"), 0)</f>
        <v>0</v>
      </c>
      <c r="BT254" s="7" t="n">
        <f aca="false">IFERROR(BS254/BR254, 0)</f>
        <v>0</v>
      </c>
      <c r="BU254" s="0" t="n">
        <f aca="false">IFERROR(SUMIFS('2010'!$G:$G,'2010'!F:F,A254,'2010'!C:C,B254,'2010'!D:D,"",'2010'!AA:AA,"JRO",'2010'!L:L,"&lt;&gt;"), 0)</f>
        <v>0</v>
      </c>
      <c r="BV254" s="0" t="n">
        <f aca="false">IFERROR(SUMIFS('2010'!L:L,'2010'!F:F,A254,'2010'!C:C,B254,'2010'!D:D,"",'2010'!AA:AA,"JRO"), 0)</f>
        <v>0</v>
      </c>
      <c r="BW254" s="7" t="n">
        <f aca="false">IFERROR(BV254/BU254, 0)</f>
        <v>0</v>
      </c>
      <c r="BX254" s="0" t="n">
        <f aca="false">IFERROR(SUMIFS('2009'!$G:$G,'2009'!F:F,A254,'2009'!C:C,B254,'2009'!D:D,"",'2009'!AA:AA,"JRO",'2009'!L:L,"&lt;&gt;"), 0)</f>
        <v>0</v>
      </c>
      <c r="BY254" s="0" t="n">
        <f aca="false">IFERROR(SUMIFS('2009'!L:L,'2009'!F:F,A254,'2009'!C:C,B254,'2009'!D:D,"",'2009'!AA:AA,"JRO"), 0)</f>
        <v>0</v>
      </c>
      <c r="BZ254" s="7" t="n">
        <f aca="false">IFERROR(BY254/BX254, 0)</f>
        <v>0</v>
      </c>
    </row>
    <row r="255" customFormat="false" ht="15" hidden="false" customHeight="false" outlineLevel="0" collapsed="false">
      <c r="A255" s="0" t="s">
        <v>102</v>
      </c>
      <c r="B255" s="16" t="s">
        <v>86</v>
      </c>
      <c r="C255" s="56" t="n">
        <f aca="false">IFERROR(AVERAGEIFS(I255:BZ255,I$2:BZ$2,"JRO escorts per deportee",I255:BZ255,"&lt;&gt;0"), 0)</f>
        <v>0</v>
      </c>
      <c r="D255" s="13" t="n">
        <f aca="false">IFERROR(AVERAGEIFS(I255:BZ255,I$2:BZ$2,"NRO escorts per deportee",I255:BZ255,"&lt;&gt;0"), 0)</f>
        <v>0</v>
      </c>
      <c r="E255" s="13" t="n">
        <f aca="false">IFERROR(AVERAGEIFS(I255:BZ255,I$2:BZ$2,"CRO escorts per deportee",I255:BZ255,"&lt;&gt;0"), 0)</f>
        <v>0</v>
      </c>
      <c r="G255" s="0" t="n">
        <f aca="false">SUM(J255,M255,P255)</f>
        <v>0</v>
      </c>
      <c r="H255" s="0" t="n">
        <f aca="false">SUM(K255,N255,Q255)</f>
        <v>0</v>
      </c>
      <c r="I255" s="7" t="n">
        <f aca="false">IFERROR(H255/G255, 0)</f>
        <v>0</v>
      </c>
      <c r="J255" s="0" t="n">
        <f aca="false">IFERROR(SUMIFS('2018'!$H:$H,'2018'!$C:$C,B255,'2018'!$F:$F,A255,'2018'!AA:AA,"JRO",'2018'!P:P,"&lt;&gt;")+SUMIFS('2018'!$I:$I,'2018'!$D:$D,B255,'2018'!$F:$F,A255,'2018'!AA:AA,"JRO",'2018'!Q:Q,"&lt;&gt;")+SUMIFS('2018'!$J:$J,'2018'!$E:$E,B255,'2018'!$F:$F,A255,'2018'!AA:AA,"JRO",'2018'!R:R,"&lt;&gt;"), 0)</f>
        <v>0</v>
      </c>
      <c r="K255" s="0" t="n">
        <f aca="false">IFERROR(SUMIFS('2018'!M:M,'2018'!AA:AA,"JRO",'2018'!F:F,A255,'2018'!C:C,B255)+SUMIFS('2018'!P:P,'2018'!AA:AA,"JRO",'2018'!F:F,A255,'2018'!C:C,B255)+SUMIFS('2018'!N:N,'2018'!AA:AA,"JRO",'2018'!F:F,A255,'2018'!D:D,B255)+SUMIFS('2018'!N:N,'2018'!AA:AA,"JRO",'2018'!F:F,A255,'2018'!D:D,B255)+SUMIFS('2018'!O:O,'2018'!AA:AA,"JRO",'2018'!F:F,A255,'2018'!E:E,B255)+SUMIFS('2018'!R:R,'2018'!AA:AA,"JRO",'2018'!F:F,A255,'2018'!E:E,B255), 0)</f>
        <v>0</v>
      </c>
      <c r="L255" s="7" t="n">
        <f aca="false">IFERROR(K255/J255, 0)</f>
        <v>0</v>
      </c>
      <c r="M255" s="0" t="n">
        <f aca="false">IFERROR(SUMIFS('2018'!$H:$H,'2018'!$C:$C,B255,'2018'!$F:$F,A255,'2018'!AA:AA,"NRO",'2018'!P:P,"&lt;&gt;")+SUMIFS('2018'!$I:$I,'2018'!$D:$D,B255,'2018'!$F:$F,A255,'2018'!AA:AA,"NRO",'2018'!Q:Q,"&lt;&gt;")+SUMIFS('2018'!$J:$J,'2018'!$E:$E,B255,'2018'!$F:$F,A255,'2018'!AA:AA,"NRO",'2018'!R:R,"&lt;&gt;"), 0)</f>
        <v>0</v>
      </c>
      <c r="N255" s="0" t="n">
        <f aca="false">IFERROR(SUMIFS('2018'!M:M,'2018'!AA:AA,"NRO",'2018'!F:F,A255,'2018'!C:C,B255)+SUMIFS('2018'!P:P,'2018'!AA:AA,"NRO",'2018'!F:F,A255,'2018'!C:C,B255)+SUMIFS('2018'!N:N,'2018'!AA:AA,"NRO",'2018'!F:F,A255,'2018'!D:D,B255)+SUMIFS('2018'!N:N,'2018'!AA:AA,"NRO",'2018'!F:F,A255,'2018'!D:D,B255)+SUMIFS('2018'!O:O,'2018'!AA:AA,"NRO",'2018'!F:F,A255,'2018'!E:E,B255)+SUMIFS('2018'!R:R,'2018'!AA:AA,"NRO",'2018'!F:F,A255,'2018'!E:E,B255), 0)</f>
        <v>0</v>
      </c>
      <c r="O255" s="7" t="n">
        <f aca="false">IFERROR(N255/M255, 0)</f>
        <v>0</v>
      </c>
      <c r="P255" s="0" t="n">
        <f aca="false">IFERROR(SUMIFS('2018'!$H:$H,'2018'!$C:$C,B255,'2018'!$F:$F,A255,'2018'!AA:AA,"CRO")+SUMIFS('2018'!$I:$I,'2018'!$D:$D,B255,'2018'!$F:$F,A255,'2018'!AA:AA,"CRO")+SUMIFS('2018'!$J:$J,'2018'!$E:$E,B255,'2018'!$F:$F,A255,'2018'!AA:AA,"CRO"), 0)</f>
        <v>0</v>
      </c>
      <c r="Q255" s="0" t="n">
        <f aca="false">IFERROR(SUMIFS('2018'!M:M,'2018'!AA:AA,"CRO",'2018'!F:F,A255,'2018'!C:C,B255)+SUMIFS('2018'!P:P,'2018'!AA:AA,"CRO",'2018'!F:F,A255,'2018'!C:C,B255)+SUMIFS('2018'!N:N,'2018'!AA:AA,"CRO",'2018'!F:F,A255,'2018'!D:D,B255)+SUMIFS('2018'!N:N,'2018'!AA:AA,"CRO",'2018'!F:F,A255,'2018'!D:D,B255)+SUMIFS('2018'!O:O,'2018'!AA:AA,"CRO",'2018'!F:F,A255,'2018'!E:E,B255)+SUMIFS('2018'!R:R,'2018'!AA:AA,"CRO",'2018'!F:F,A255,'2018'!E:E,B255), 0)</f>
        <v>0</v>
      </c>
      <c r="R255" s="7" t="n">
        <f aca="false">IFERROR(Q255/P255, 0)</f>
        <v>0</v>
      </c>
      <c r="S255" s="7" t="n">
        <f aca="false">SUM(V255,Y255,AB255)</f>
        <v>0</v>
      </c>
      <c r="T255" s="7" t="n">
        <f aca="false">SUM(W255,Z255,AC255)</f>
        <v>0</v>
      </c>
      <c r="U255" s="7" t="n">
        <f aca="false">IFERROR(T255/S255, 0)</f>
        <v>0</v>
      </c>
      <c r="V255" s="0" t="n">
        <f aca="false">SUMIFS('2017'!$H:$H,'2017'!$C:$C,B255,'2017'!$F:$F,A255,'2017'!AA:AA,"JRO",'2017'!P:P,"&lt;&gt;")+SUMIFS('2017'!$I:$I,'2017'!$D:$D,B255,'2017'!$F:$F,A255,'2017'!AA:AA,"JRO",'2017'!Q:Q,"&lt;&gt;")+SUMIFS('2017'!$J:$J,'2017'!$E:$E,B255,'2017'!$F:$F,A255,'2017'!AA:AA,"JRO",'2017'!R:R,"&lt;&gt;")</f>
        <v>0</v>
      </c>
      <c r="W255" s="0" t="n">
        <f aca="false">IFERROR(SUMIFS('2017'!M:M,'2017'!AA:AA,"JRO",'2017'!F:F,A255,'2017'!C:C,B255)+SUMIFS('2017'!P:P,'2017'!AA:AA,"JRO",'2017'!F:F,A255,'2017'!C:C,B255)+SUMIFS('2017'!N:N,'2017'!AA:AA,"JRO",'2017'!F:F,A255,'2017'!D:D,B255)+SUMIFS('2017'!N:N,'2017'!AA:AA,"JRO",'2017'!F:F,A255,'2017'!D:D,B255)+SUMIFS('2017'!O:O,'2017'!AA:AA,"JRO",'2017'!F:F,A255,'2017'!E:E,B255)+SUMIFS('2017'!R:R,'2017'!AA:AA,"JRO",'2017'!F:F,A255,'2017'!E:E,B255), 0)</f>
        <v>0</v>
      </c>
      <c r="X255" s="7" t="n">
        <f aca="false">IFERROR(W255/V255, 0)</f>
        <v>0</v>
      </c>
      <c r="Y255" s="0" t="n">
        <f aca="false">IFERROR(SUMIFS('2017'!$H:$H,'2017'!$C:$C,B255,'2017'!$F:$F,A255,'2017'!AA:AA,"NRO",'2017'!P:P,"&lt;&gt;")+SUMIFS('2017'!$I:$I,'2017'!$D:$D,B255,'2017'!$F:$F,A255,'2017'!AA:AA,"NRO",'2017'!Q:Q,"&lt;&gt;")+SUMIFS('2017'!$J:$J,'2017'!$E:$E,B255,'2017'!$F:$F,A255,'2017'!AA:AA,"NRO",'2017'!R:R,"&lt;&gt;"), 0)</f>
        <v>0</v>
      </c>
      <c r="Z255" s="0" t="n">
        <f aca="false">IFERROR(SUMIFS('2017'!M:M,'2017'!AA:AA,"NRO",'2017'!F:F,A255,'2017'!C:C,B255)+SUMIFS('2017'!P:P,'2017'!AA:AA,"NRO",'2017'!F:F,A255,'2017'!C:C,B255)+SUMIFS('2017'!N:N,'2017'!AA:AA,"NRO",'2017'!F:F,A255,'2017'!D:D,B255)+SUMIFS('2017'!N:N,'2017'!AA:AA,"NRO",'2017'!F:F,A255,'2017'!D:D,B255)+SUMIFS('2017'!O:O,'2017'!AA:AA,"NRO",'2017'!F:F,A255,'2017'!E:E,B255)+SUMIFS('2017'!R:R,'2017'!AA:AA,"NRO",'2017'!F:F,A255,'2017'!E:E,B255), 0)</f>
        <v>0</v>
      </c>
      <c r="AA255" s="7" t="n">
        <f aca="false">IFERROR(Z255/Y255, 0)</f>
        <v>0</v>
      </c>
      <c r="AB255" s="0" t="n">
        <f aca="false">IFERROR(SUMIFS('2017'!$H:$H,'2017'!$C:$C,B255,'2017'!$F:$F,A255,'2017'!AA:AA,"CRO",'2017'!P:P,"&lt;&gt;")+SUMIFS('2017'!$I:$I,'2017'!$D:$D,B255,'2017'!$F:$F,A255,'2017'!AA:AA,"CRO",'2017'!Q:Q,"&lt;&gt;")+SUMIFS('2017'!$J:$J,'2017'!$E:$E,B255,'2017'!$F:$F,A255,'2017'!AA:AA,"CRO",'2017'!R:R,"&lt;&gt;"), 0)</f>
        <v>0</v>
      </c>
      <c r="AC255" s="0" t="n">
        <f aca="false">IFERROR(SUMIFS('2017'!M:M,'2017'!AA:AA,"CRO",'2017'!F:F,A255,'2017'!C:C,B255)+SUMIFS('2017'!P:P,'2017'!AA:AA,"CRO",'2017'!F:F,A255,'2017'!C:C,B255)+SUMIFS('2017'!N:N,'2017'!AA:AA,"CRO",'2017'!F:F,A255,'2017'!D:D,B255)+SUMIFS('2017'!N:N,'2017'!AA:AA,"CRO",'2017'!F:F,A255,'2017'!D:D,B255)+SUMIFS('2017'!O:O,'2017'!AA:AA,"CRO",'2017'!F:F,A255,'2017'!E:E,B255)+SUMIFS('2017'!R:R,'2017'!AA:AA,"CRO",'2017'!F:F,A255,'2017'!E:E,B255), 0)</f>
        <v>0</v>
      </c>
      <c r="AD255" s="0" t="n">
        <f aca="false">IFERROR(AC255/AB255, 0)</f>
        <v>0</v>
      </c>
      <c r="AE255" s="0" t="n">
        <f aca="false">SUM(AH255,AK255,AN255)</f>
        <v>0</v>
      </c>
      <c r="AF255" s="0" t="n">
        <f aca="false">SUM(AI255,AL255,AO255)</f>
        <v>0</v>
      </c>
      <c r="AG255" s="7" t="n">
        <f aca="false">IFERROR(AF255/AE255, 0)</f>
        <v>0</v>
      </c>
      <c r="AH255" s="0" t="n">
        <f aca="false">IFERROR(SUMIFS('2016'!$G:$G,'2016'!F:F,A255,'2016'!C:C,B255,'2016'!D:D,"",'2016'!AA:AA,"JRO",'2016'!L:L,"&lt;&gt;"), 0)</f>
        <v>0</v>
      </c>
      <c r="AI255" s="0" t="n">
        <f aca="false">IFERROR(SUMIFS('2016'!L:L,'2016'!F:F,A255,'2016'!C:C,B255,'2016'!D:D,"",'2016'!AA:AA,"JRO"), 0)</f>
        <v>0</v>
      </c>
      <c r="AJ255" s="7" t="n">
        <f aca="false">IFERROR(AI255/AH255, 0)</f>
        <v>0</v>
      </c>
      <c r="AK255" s="0" t="n">
        <f aca="false">IFERROR(SUMIFS('2016'!$G:$G,'2016'!F:F,A255,'2016'!C:C,B255,'2016'!D:D,"",'2016'!AA:AA,"NRO",'2016'!L:L,"&lt;&gt;"), 0)</f>
        <v>0</v>
      </c>
      <c r="AL255" s="0" t="n">
        <f aca="false">IFERROR(SUMIFS('2016'!L:L,'2016'!F:F,A255,'2016'!C:C,B255,'2016'!D:D,"",'2016'!AA:AA,"NRO"), 0)</f>
        <v>0</v>
      </c>
      <c r="AM255" s="0" t="n">
        <f aca="false">IFERROR(AL255/AK255, 0)</f>
        <v>0</v>
      </c>
      <c r="AN255" s="0" t="n">
        <f aca="false">IFERROR(SUMIFS('2016'!$G:$G,'2016'!F:F,A255,'2016'!C:C,B255,'2016'!D:D,"",'2016'!AA:AA,"CRO",'2016'!L:L,"&lt;&gt;"), 0)</f>
        <v>0</v>
      </c>
      <c r="AO255" s="0" t="n">
        <f aca="false">IFERROR(SUMIFS('2016'!L:L,'2016'!F:F,A255,'2016'!C:C,B255,'2016'!D:D,"",'2016'!AA:AA,"CRO"), 0)</f>
        <v>0</v>
      </c>
      <c r="AP255" s="0" t="n">
        <f aca="false">IFERROR(AO255/AN255, 0)</f>
        <v>0</v>
      </c>
      <c r="AQ255" s="0" t="n">
        <f aca="false">SUM(AT255,AW255,AZ255)</f>
        <v>0</v>
      </c>
      <c r="AR255" s="0" t="n">
        <f aca="false">SUM(AU255,AX255,BA255)</f>
        <v>0</v>
      </c>
      <c r="AS255" s="7" t="n">
        <f aca="false">IFERROR(AR255/AQ255, 0)</f>
        <v>0</v>
      </c>
      <c r="AT255" s="0" t="n">
        <f aca="false">IFERROR(SUMIFS('2015'!$G:$G,'2015'!F:F,A255,'2015'!C:C,B255,'2015'!D:D,"",'2015'!AA:AA,"JRO",'2015'!L:L,"&lt;&gt;"), 0)</f>
        <v>0</v>
      </c>
      <c r="AU255" s="0" t="n">
        <f aca="false">IFERROR(SUMIFS('2015'!L:L,'2015'!F:F,A255,'2015'!C:C,B255,'2015'!D:D,"",'2015'!AA:AA,"JRO"), 0)</f>
        <v>0</v>
      </c>
      <c r="AV255" s="0" t="n">
        <f aca="false">IFERROR(AU255/AT255, 0)</f>
        <v>0</v>
      </c>
      <c r="AW255" s="0" t="n">
        <f aca="false">IFERROR(SUMIFS('2015'!$G:$G,'2015'!F:F,A255,'2015'!C:C,B255,'2015'!D:D,"",'2015'!AA:AA,"NRO",'2015'!L:L,"&lt;&gt;"), 0)</f>
        <v>0</v>
      </c>
      <c r="AX255" s="0" t="n">
        <f aca="false">IFERROR(SUMIFS('2015'!L:L,'2015'!F:F,A255,'2015'!C:C,B255,'2015'!D:D,"",'2015'!AA:AA,"NRO"), 0)</f>
        <v>0</v>
      </c>
      <c r="AY255" s="0" t="n">
        <f aca="false">IFERROR(AX255/AW255, 0)</f>
        <v>0</v>
      </c>
      <c r="AZ255" s="0" t="n">
        <f aca="false">IFERROR(SUMIFS('2015'!$G:$G,'2015'!F:F,A255,'2015'!C:C,B255,'2015'!D:D,"",'2015'!AA:AA,"CRO",'2015'!L:L,"&lt;&gt;"), 0)</f>
        <v>0</v>
      </c>
      <c r="BA255" s="0" t="n">
        <f aca="false">IFERROR(SUMIFS('2015'!L:L,'2015'!F:F,A255,'2015'!C:C,B255,'2015'!D:D,"",'2015'!AA:AA,"CRO"), 0)</f>
        <v>0</v>
      </c>
      <c r="BB255" s="0" t="n">
        <f aca="false">IFERROR(BA255/AZ255, 0)</f>
        <v>0</v>
      </c>
      <c r="BC255" s="0" t="n">
        <f aca="false">SUM(BF255,BI255)</f>
        <v>0</v>
      </c>
      <c r="BD255" s="0" t="n">
        <f aca="false">SUM(BG255,BJ255)</f>
        <v>0</v>
      </c>
      <c r="BE255" s="7" t="n">
        <f aca="false">IFERROR(BD255/BC255, 0)</f>
        <v>0</v>
      </c>
      <c r="BF255" s="0" t="n">
        <f aca="false">IFERROR(SUMIFS('2014'!$G:$G,'2014'!F:F,A255,'2014'!C:C,B255,'2014'!D:D,"",'2014'!AA:AA,"JRO",'2014'!L:L,"&lt;&gt;"), 0)</f>
        <v>0</v>
      </c>
      <c r="BG255" s="0" t="n">
        <f aca="false">IFERROR(SUMIFS('2014'!L:L,'2014'!F:F,A255,'2014'!C:C,B255,'2014'!D:D,"",'2014'!AA:AA,"JRO"), 0)</f>
        <v>0</v>
      </c>
      <c r="BH255" s="7" t="n">
        <f aca="false">IFERROR(BG255/BF255, 0)</f>
        <v>0</v>
      </c>
      <c r="BI255" s="0" t="n">
        <f aca="false">IFERROR(SUMIFS('2014'!$G:$G,'2014'!F:F,A255,'2014'!C:C,B255,'2014'!D:D,"",'2014'!AA:AA,"CRO",'2014'!L:L,"&lt;&gt;"), 0)</f>
        <v>0</v>
      </c>
      <c r="BJ255" s="0" t="n">
        <f aca="false">IFERROR(SUMIFS('2014'!L:L,'2014'!F:F,A255,'2014'!C:C,B255,'2014'!D:D,"",'2014'!AA:AA,"CRO"), 0)</f>
        <v>0</v>
      </c>
      <c r="BK255" s="0" t="n">
        <f aca="false">IFERROR(BJ255/BI255, 0)</f>
        <v>0</v>
      </c>
      <c r="BL255" s="0" t="n">
        <f aca="false">IFERROR(SUMIFS('2013'!$G:$G,'2013'!F:F,A255,'2013'!C:C,B255,'2013'!D:D,"",'2013'!AA:AA,"JRO",'2013'!L:L,"&lt;&gt;"), 0)</f>
        <v>0</v>
      </c>
      <c r="BM255" s="0" t="n">
        <f aca="false">IFERROR(SUMIFS('2013'!L:L,'2013'!F:F,A255,'2013'!C:C,B255,'2013'!D:D,"",'2013'!AA:AA,"JRO"), 0)</f>
        <v>0</v>
      </c>
      <c r="BN255" s="0" t="n">
        <f aca="false">IFERROR(BM255/BL255, 0)</f>
        <v>0</v>
      </c>
      <c r="BO255" s="0" t="n">
        <f aca="false">IFERROR(SUMIFS('2012'!$G:$G,'2012'!F:F,A255,'2012'!C:C,B255,'2012'!D:D,"",'2012'!AA:AA,"JRO",'2012'!L:L,"&lt;&gt;"), 0)</f>
        <v>0</v>
      </c>
      <c r="BP255" s="0" t="n">
        <f aca="false">IFERROR(SUMIFS('2012'!L:L,'2012'!F:F,A255,'2012'!C:C,B255,'2012'!D:D,"",'2012'!AA:AA,"JRO"), 0)</f>
        <v>0</v>
      </c>
      <c r="BQ255" s="0" t="n">
        <f aca="false">IFERROR(BP255/BO255, 0)</f>
        <v>0</v>
      </c>
      <c r="BR255" s="0" t="n">
        <f aca="false">IFERROR(SUMIFS('2011'!$G:$G,'2011'!F:F,A255,'2011'!C:C,B255,'2011'!D:D,"",'2011'!AA:AA,"JRO",'2011'!L:L,"&lt;&gt;"), 0)</f>
        <v>0</v>
      </c>
      <c r="BS255" s="0" t="n">
        <f aca="false">IFERROR(SUMIFS('2011'!L:L,'2011'!F:F,A255,'2011'!C:C,B255,'2011'!D:D,"",'2011'!AA:AA,"JRO"), 0)</f>
        <v>0</v>
      </c>
      <c r="BT255" s="7" t="n">
        <f aca="false">IFERROR(BS255/BR255, 0)</f>
        <v>0</v>
      </c>
      <c r="BU255" s="0" t="n">
        <f aca="false">IFERROR(SUMIFS('2010'!$G:$G,'2010'!F:F,A255,'2010'!C:C,B255,'2010'!D:D,"",'2010'!AA:AA,"JRO",'2010'!L:L,"&lt;&gt;"), 0)</f>
        <v>0</v>
      </c>
      <c r="BV255" s="0" t="n">
        <f aca="false">IFERROR(SUMIFS('2010'!L:L,'2010'!F:F,A255,'2010'!C:C,B255,'2010'!D:D,"",'2010'!AA:AA,"JRO"), 0)</f>
        <v>0</v>
      </c>
      <c r="BW255" s="7" t="n">
        <f aca="false">IFERROR(BV255/BU255, 0)</f>
        <v>0</v>
      </c>
      <c r="BX255" s="0" t="n">
        <f aca="false">IFERROR(SUMIFS('2009'!$G:$G,'2009'!F:F,A255,'2009'!C:C,B255,'2009'!D:D,"",'2009'!AA:AA,"JRO",'2009'!L:L,"&lt;&gt;"), 0)</f>
        <v>0</v>
      </c>
      <c r="BY255" s="0" t="n">
        <f aca="false">IFERROR(SUMIFS('2009'!L:L,'2009'!F:F,A255,'2009'!C:C,B255,'2009'!D:D,"",'2009'!AA:AA,"JRO"), 0)</f>
        <v>0</v>
      </c>
      <c r="BZ255" s="7" t="n">
        <f aca="false">IFERROR(BY255/BX255, 0)</f>
        <v>0</v>
      </c>
    </row>
    <row r="256" customFormat="false" ht="15" hidden="false" customHeight="false" outlineLevel="0" collapsed="false">
      <c r="A256" s="0" t="s">
        <v>102</v>
      </c>
      <c r="B256" s="13" t="s">
        <v>79</v>
      </c>
      <c r="C256" s="56" t="n">
        <f aca="false">IFERROR(AVERAGEIFS(I256:BZ256,I$2:BZ$2,"JRO escorts per deportee",I256:BZ256,"&lt;&gt;0"), 0)</f>
        <v>0</v>
      </c>
      <c r="D256" s="13" t="n">
        <f aca="false">IFERROR(AVERAGEIFS(I256:BZ256,I$2:BZ$2,"NRO escorts per deportee",I256:BZ256,"&lt;&gt;0"), 0)</f>
        <v>0</v>
      </c>
      <c r="E256" s="13" t="n">
        <f aca="false">IFERROR(AVERAGEIFS(I256:BZ256,I$2:BZ$2,"CRO escorts per deportee",I256:BZ256,"&lt;&gt;0"), 0)</f>
        <v>0</v>
      </c>
      <c r="G256" s="0" t="n">
        <f aca="false">SUM(J256,M256,P256)</f>
        <v>0</v>
      </c>
      <c r="H256" s="0" t="n">
        <f aca="false">SUM(K256,N256,Q256)</f>
        <v>0</v>
      </c>
      <c r="I256" s="7" t="n">
        <f aca="false">IFERROR(H256/G256, 0)</f>
        <v>0</v>
      </c>
      <c r="J256" s="0" t="n">
        <f aca="false">IFERROR(SUMIFS('2018'!$H:$H,'2018'!$C:$C,B256,'2018'!$F:$F,A256,'2018'!AA:AA,"JRO",'2018'!P:P,"&lt;&gt;")+SUMIFS('2018'!$I:$I,'2018'!$D:$D,B256,'2018'!$F:$F,A256,'2018'!AA:AA,"JRO",'2018'!Q:Q,"&lt;&gt;")+SUMIFS('2018'!$J:$J,'2018'!$E:$E,B256,'2018'!$F:$F,A256,'2018'!AA:AA,"JRO",'2018'!R:R,"&lt;&gt;"), 0)</f>
        <v>0</v>
      </c>
      <c r="K256" s="0" t="n">
        <f aca="false">IFERROR(SUMIFS('2018'!M:M,'2018'!AA:AA,"JRO",'2018'!F:F,A256,'2018'!C:C,B256)+SUMIFS('2018'!P:P,'2018'!AA:AA,"JRO",'2018'!F:F,A256,'2018'!C:C,B256)+SUMIFS('2018'!N:N,'2018'!AA:AA,"JRO",'2018'!F:F,A256,'2018'!D:D,B256)+SUMIFS('2018'!N:N,'2018'!AA:AA,"JRO",'2018'!F:F,A256,'2018'!D:D,B256)+SUMIFS('2018'!O:O,'2018'!AA:AA,"JRO",'2018'!F:F,A256,'2018'!E:E,B256)+SUMIFS('2018'!R:R,'2018'!AA:AA,"JRO",'2018'!F:F,A256,'2018'!E:E,B256), 0)</f>
        <v>0</v>
      </c>
      <c r="L256" s="7" t="n">
        <f aca="false">IFERROR(K256/J256, 0)</f>
        <v>0</v>
      </c>
      <c r="M256" s="0" t="n">
        <f aca="false">IFERROR(SUMIFS('2018'!$H:$H,'2018'!$C:$C,B256,'2018'!$F:$F,A256,'2018'!AA:AA,"NRO",'2018'!P:P,"&lt;&gt;")+SUMIFS('2018'!$I:$I,'2018'!$D:$D,B256,'2018'!$F:$F,A256,'2018'!AA:AA,"NRO",'2018'!Q:Q,"&lt;&gt;")+SUMIFS('2018'!$J:$J,'2018'!$E:$E,B256,'2018'!$F:$F,A256,'2018'!AA:AA,"NRO",'2018'!R:R,"&lt;&gt;"), 0)</f>
        <v>0</v>
      </c>
      <c r="N256" s="0" t="n">
        <f aca="false">IFERROR(SUMIFS('2018'!M:M,'2018'!AA:AA,"NRO",'2018'!F:F,A256,'2018'!C:C,B256)+SUMIFS('2018'!P:P,'2018'!AA:AA,"NRO",'2018'!F:F,A256,'2018'!C:C,B256)+SUMIFS('2018'!N:N,'2018'!AA:AA,"NRO",'2018'!F:F,A256,'2018'!D:D,B256)+SUMIFS('2018'!N:N,'2018'!AA:AA,"NRO",'2018'!F:F,A256,'2018'!D:D,B256)+SUMIFS('2018'!O:O,'2018'!AA:AA,"NRO",'2018'!F:F,A256,'2018'!E:E,B256)+SUMIFS('2018'!R:R,'2018'!AA:AA,"NRO",'2018'!F:F,A256,'2018'!E:E,B256), 0)</f>
        <v>0</v>
      </c>
      <c r="O256" s="7" t="n">
        <f aca="false">IFERROR(N256/M256, 0)</f>
        <v>0</v>
      </c>
      <c r="P256" s="0" t="n">
        <f aca="false">IFERROR(SUMIFS('2018'!$H:$H,'2018'!$C:$C,B256,'2018'!$F:$F,A256,'2018'!AA:AA,"CRO")+SUMIFS('2018'!$I:$I,'2018'!$D:$D,B256,'2018'!$F:$F,A256,'2018'!AA:AA,"CRO")+SUMIFS('2018'!$J:$J,'2018'!$E:$E,B256,'2018'!$F:$F,A256,'2018'!AA:AA,"CRO"), 0)</f>
        <v>0</v>
      </c>
      <c r="Q256" s="0" t="n">
        <f aca="false">IFERROR(SUMIFS('2018'!M:M,'2018'!AA:AA,"CRO",'2018'!F:F,A256,'2018'!C:C,B256)+SUMIFS('2018'!P:P,'2018'!AA:AA,"CRO",'2018'!F:F,A256,'2018'!C:C,B256)+SUMIFS('2018'!N:N,'2018'!AA:AA,"CRO",'2018'!F:F,A256,'2018'!D:D,B256)+SUMIFS('2018'!N:N,'2018'!AA:AA,"CRO",'2018'!F:F,A256,'2018'!D:D,B256)+SUMIFS('2018'!O:O,'2018'!AA:AA,"CRO",'2018'!F:F,A256,'2018'!E:E,B256)+SUMIFS('2018'!R:R,'2018'!AA:AA,"CRO",'2018'!F:F,A256,'2018'!E:E,B256), 0)</f>
        <v>0</v>
      </c>
      <c r="R256" s="7" t="n">
        <f aca="false">IFERROR(Q256/P256, 0)</f>
        <v>0</v>
      </c>
      <c r="S256" s="7" t="n">
        <f aca="false">SUM(V256,Y256,AB256)</f>
        <v>0</v>
      </c>
      <c r="T256" s="7" t="n">
        <f aca="false">SUM(W256,Z256,AC256)</f>
        <v>0</v>
      </c>
      <c r="U256" s="7" t="n">
        <f aca="false">IFERROR(T256/S256, 0)</f>
        <v>0</v>
      </c>
      <c r="V256" s="0" t="n">
        <f aca="false">SUMIFS('2017'!$H:$H,'2017'!$C:$C,B256,'2017'!$F:$F,A256,'2017'!AA:AA,"JRO",'2017'!P:P,"&lt;&gt;")+SUMIFS('2017'!$I:$I,'2017'!$D:$D,B256,'2017'!$F:$F,A256,'2017'!AA:AA,"JRO",'2017'!Q:Q,"&lt;&gt;")+SUMIFS('2017'!$J:$J,'2017'!$E:$E,B256,'2017'!$F:$F,A256,'2017'!AA:AA,"JRO",'2017'!R:R,"&lt;&gt;")</f>
        <v>0</v>
      </c>
      <c r="W256" s="0" t="n">
        <f aca="false">IFERROR(SUMIFS('2017'!M:M,'2017'!AA:AA,"JRO",'2017'!F:F,A256,'2017'!C:C,B256)+SUMIFS('2017'!P:P,'2017'!AA:AA,"JRO",'2017'!F:F,A256,'2017'!C:C,B256)+SUMIFS('2017'!N:N,'2017'!AA:AA,"JRO",'2017'!F:F,A256,'2017'!D:D,B256)+SUMIFS('2017'!N:N,'2017'!AA:AA,"JRO",'2017'!F:F,A256,'2017'!D:D,B256)+SUMIFS('2017'!O:O,'2017'!AA:AA,"JRO",'2017'!F:F,A256,'2017'!E:E,B256)+SUMIFS('2017'!R:R,'2017'!AA:AA,"JRO",'2017'!F:F,A256,'2017'!E:E,B256), 0)</f>
        <v>0</v>
      </c>
      <c r="X256" s="7" t="n">
        <f aca="false">IFERROR(W256/V256, 0)</f>
        <v>0</v>
      </c>
      <c r="Y256" s="0" t="n">
        <f aca="false">IFERROR(SUMIFS('2017'!$H:$H,'2017'!$C:$C,B256,'2017'!$F:$F,A256,'2017'!AA:AA,"NRO",'2017'!P:P,"&lt;&gt;")+SUMIFS('2017'!$I:$I,'2017'!$D:$D,B256,'2017'!$F:$F,A256,'2017'!AA:AA,"NRO",'2017'!Q:Q,"&lt;&gt;")+SUMIFS('2017'!$J:$J,'2017'!$E:$E,B256,'2017'!$F:$F,A256,'2017'!AA:AA,"NRO",'2017'!R:R,"&lt;&gt;"), 0)</f>
        <v>0</v>
      </c>
      <c r="Z256" s="0" t="n">
        <f aca="false">IFERROR(SUMIFS('2017'!M:M,'2017'!AA:AA,"NRO",'2017'!F:F,A256,'2017'!C:C,B256)+SUMIFS('2017'!P:P,'2017'!AA:AA,"NRO",'2017'!F:F,A256,'2017'!C:C,B256)+SUMIFS('2017'!N:N,'2017'!AA:AA,"NRO",'2017'!F:F,A256,'2017'!D:D,B256)+SUMIFS('2017'!N:N,'2017'!AA:AA,"NRO",'2017'!F:F,A256,'2017'!D:D,B256)+SUMIFS('2017'!O:O,'2017'!AA:AA,"NRO",'2017'!F:F,A256,'2017'!E:E,B256)+SUMIFS('2017'!R:R,'2017'!AA:AA,"NRO",'2017'!F:F,A256,'2017'!E:E,B256), 0)</f>
        <v>0</v>
      </c>
      <c r="AA256" s="7" t="n">
        <f aca="false">IFERROR(Z256/Y256, 0)</f>
        <v>0</v>
      </c>
      <c r="AB256" s="0" t="n">
        <f aca="false">IFERROR(SUMIFS('2017'!$H:$H,'2017'!$C:$C,B256,'2017'!$F:$F,A256,'2017'!AA:AA,"CRO",'2017'!P:P,"&lt;&gt;")+SUMIFS('2017'!$I:$I,'2017'!$D:$D,B256,'2017'!$F:$F,A256,'2017'!AA:AA,"CRO",'2017'!Q:Q,"&lt;&gt;")+SUMIFS('2017'!$J:$J,'2017'!$E:$E,B256,'2017'!$F:$F,A256,'2017'!AA:AA,"CRO",'2017'!R:R,"&lt;&gt;"), 0)</f>
        <v>0</v>
      </c>
      <c r="AC256" s="0" t="n">
        <f aca="false">IFERROR(SUMIFS('2017'!M:M,'2017'!AA:AA,"CRO",'2017'!F:F,A256,'2017'!C:C,B256)+SUMIFS('2017'!P:P,'2017'!AA:AA,"CRO",'2017'!F:F,A256,'2017'!C:C,B256)+SUMIFS('2017'!N:N,'2017'!AA:AA,"CRO",'2017'!F:F,A256,'2017'!D:D,B256)+SUMIFS('2017'!N:N,'2017'!AA:AA,"CRO",'2017'!F:F,A256,'2017'!D:D,B256)+SUMIFS('2017'!O:O,'2017'!AA:AA,"CRO",'2017'!F:F,A256,'2017'!E:E,B256)+SUMIFS('2017'!R:R,'2017'!AA:AA,"CRO",'2017'!F:F,A256,'2017'!E:E,B256), 0)</f>
        <v>0</v>
      </c>
      <c r="AD256" s="0" t="n">
        <f aca="false">IFERROR(AC256/AB256, 0)</f>
        <v>0</v>
      </c>
      <c r="AE256" s="0" t="n">
        <f aca="false">SUM(AH256,AK256,AN256)</f>
        <v>0</v>
      </c>
      <c r="AF256" s="0" t="n">
        <f aca="false">SUM(AI256,AL256,AO256)</f>
        <v>0</v>
      </c>
      <c r="AG256" s="7" t="n">
        <f aca="false">IFERROR(AF256/AE256, 0)</f>
        <v>0</v>
      </c>
      <c r="AH256" s="0" t="n">
        <f aca="false">IFERROR(SUMIFS('2016'!$G:$G,'2016'!F:F,A256,'2016'!C:C,B256,'2016'!D:D,"",'2016'!AA:AA,"JRO",'2016'!L:L,"&lt;&gt;"), 0)</f>
        <v>0</v>
      </c>
      <c r="AI256" s="0" t="n">
        <f aca="false">IFERROR(SUMIFS('2016'!L:L,'2016'!F:F,A256,'2016'!C:C,B256,'2016'!D:D,"",'2016'!AA:AA,"JRO"), 0)</f>
        <v>0</v>
      </c>
      <c r="AJ256" s="7" t="n">
        <f aca="false">IFERROR(AI256/AH256, 0)</f>
        <v>0</v>
      </c>
      <c r="AK256" s="0" t="n">
        <f aca="false">IFERROR(SUMIFS('2016'!$G:$G,'2016'!F:F,A256,'2016'!C:C,B256,'2016'!D:D,"",'2016'!AA:AA,"NRO",'2016'!L:L,"&lt;&gt;"), 0)</f>
        <v>0</v>
      </c>
      <c r="AL256" s="0" t="n">
        <f aca="false">IFERROR(SUMIFS('2016'!L:L,'2016'!F:F,A256,'2016'!C:C,B256,'2016'!D:D,"",'2016'!AA:AA,"NRO"), 0)</f>
        <v>0</v>
      </c>
      <c r="AM256" s="0" t="n">
        <f aca="false">IFERROR(AL256/AK256, 0)</f>
        <v>0</v>
      </c>
      <c r="AN256" s="0" t="n">
        <f aca="false">IFERROR(SUMIFS('2016'!$G:$G,'2016'!F:F,A256,'2016'!C:C,B256,'2016'!D:D,"",'2016'!AA:AA,"CRO",'2016'!L:L,"&lt;&gt;"), 0)</f>
        <v>0</v>
      </c>
      <c r="AO256" s="0" t="n">
        <f aca="false">IFERROR(SUMIFS('2016'!L:L,'2016'!F:F,A256,'2016'!C:C,B256,'2016'!D:D,"",'2016'!AA:AA,"CRO"), 0)</f>
        <v>0</v>
      </c>
      <c r="AP256" s="0" t="n">
        <f aca="false">IFERROR(AO256/AN256, 0)</f>
        <v>0</v>
      </c>
      <c r="AQ256" s="0" t="n">
        <f aca="false">SUM(AT256,AW256,AZ256)</f>
        <v>0</v>
      </c>
      <c r="AR256" s="0" t="n">
        <f aca="false">SUM(AU256,AX256,BA256)</f>
        <v>0</v>
      </c>
      <c r="AS256" s="7" t="n">
        <f aca="false">IFERROR(AR256/AQ256, 0)</f>
        <v>0</v>
      </c>
      <c r="AT256" s="0" t="n">
        <f aca="false">IFERROR(SUMIFS('2015'!$G:$G,'2015'!F:F,A256,'2015'!C:C,B256,'2015'!D:D,"",'2015'!AA:AA,"JRO",'2015'!L:L,"&lt;&gt;"), 0)</f>
        <v>0</v>
      </c>
      <c r="AU256" s="0" t="n">
        <f aca="false">IFERROR(SUMIFS('2015'!L:L,'2015'!F:F,A256,'2015'!C:C,B256,'2015'!D:D,"",'2015'!AA:AA,"JRO"), 0)</f>
        <v>0</v>
      </c>
      <c r="AV256" s="0" t="n">
        <f aca="false">IFERROR(AU256/AT256, 0)</f>
        <v>0</v>
      </c>
      <c r="AW256" s="0" t="n">
        <f aca="false">IFERROR(SUMIFS('2015'!$G:$G,'2015'!F:F,A256,'2015'!C:C,B256,'2015'!D:D,"",'2015'!AA:AA,"NRO",'2015'!L:L,"&lt;&gt;"), 0)</f>
        <v>0</v>
      </c>
      <c r="AX256" s="0" t="n">
        <f aca="false">IFERROR(SUMIFS('2015'!L:L,'2015'!F:F,A256,'2015'!C:C,B256,'2015'!D:D,"",'2015'!AA:AA,"NRO"), 0)</f>
        <v>0</v>
      </c>
      <c r="AY256" s="0" t="n">
        <f aca="false">IFERROR(AX256/AW256, 0)</f>
        <v>0</v>
      </c>
      <c r="AZ256" s="0" t="n">
        <f aca="false">IFERROR(SUMIFS('2015'!$G:$G,'2015'!F:F,A256,'2015'!C:C,B256,'2015'!D:D,"",'2015'!AA:AA,"CRO",'2015'!L:L,"&lt;&gt;"), 0)</f>
        <v>0</v>
      </c>
      <c r="BA256" s="0" t="n">
        <f aca="false">IFERROR(SUMIFS('2015'!L:L,'2015'!F:F,A256,'2015'!C:C,B256,'2015'!D:D,"",'2015'!AA:AA,"CRO"), 0)</f>
        <v>0</v>
      </c>
      <c r="BB256" s="0" t="n">
        <f aca="false">IFERROR(BA256/AZ256, 0)</f>
        <v>0</v>
      </c>
      <c r="BC256" s="0" t="n">
        <f aca="false">SUM(BF256,BI256)</f>
        <v>0</v>
      </c>
      <c r="BD256" s="0" t="n">
        <f aca="false">SUM(BG256,BJ256)</f>
        <v>0</v>
      </c>
      <c r="BE256" s="7" t="n">
        <f aca="false">IFERROR(BD256/BC256, 0)</f>
        <v>0</v>
      </c>
      <c r="BF256" s="0" t="n">
        <f aca="false">IFERROR(SUMIFS('2014'!$G:$G,'2014'!F:F,A256,'2014'!C:C,B256,'2014'!D:D,"",'2014'!AA:AA,"JRO",'2014'!L:L,"&lt;&gt;"), 0)</f>
        <v>0</v>
      </c>
      <c r="BG256" s="0" t="n">
        <f aca="false">IFERROR(SUMIFS('2014'!L:L,'2014'!F:F,A256,'2014'!C:C,B256,'2014'!D:D,"",'2014'!AA:AA,"JRO"), 0)</f>
        <v>0</v>
      </c>
      <c r="BH256" s="7" t="n">
        <f aca="false">IFERROR(BG256/BF256, 0)</f>
        <v>0</v>
      </c>
      <c r="BI256" s="0" t="n">
        <f aca="false">IFERROR(SUMIFS('2014'!$G:$G,'2014'!F:F,A256,'2014'!C:C,B256,'2014'!D:D,"",'2014'!AA:AA,"CRO",'2014'!L:L,"&lt;&gt;"), 0)</f>
        <v>0</v>
      </c>
      <c r="BJ256" s="0" t="n">
        <f aca="false">IFERROR(SUMIFS('2014'!L:L,'2014'!F:F,A256,'2014'!C:C,B256,'2014'!D:D,"",'2014'!AA:AA,"CRO"), 0)</f>
        <v>0</v>
      </c>
      <c r="BK256" s="0" t="n">
        <f aca="false">IFERROR(BJ256/BI256, 0)</f>
        <v>0</v>
      </c>
      <c r="BL256" s="0" t="n">
        <f aca="false">IFERROR(SUMIFS('2013'!$G:$G,'2013'!F:F,A256,'2013'!C:C,B256,'2013'!D:D,"",'2013'!AA:AA,"JRO",'2013'!L:L,"&lt;&gt;"), 0)</f>
        <v>0</v>
      </c>
      <c r="BM256" s="0" t="n">
        <f aca="false">IFERROR(SUMIFS('2013'!L:L,'2013'!F:F,A256,'2013'!C:C,B256,'2013'!D:D,"",'2013'!AA:AA,"JRO"), 0)</f>
        <v>0</v>
      </c>
      <c r="BN256" s="0" t="n">
        <f aca="false">IFERROR(BM256/BL256, 0)</f>
        <v>0</v>
      </c>
      <c r="BO256" s="0" t="n">
        <f aca="false">IFERROR(SUMIFS('2012'!$G:$G,'2012'!F:F,A256,'2012'!C:C,B256,'2012'!D:D,"",'2012'!AA:AA,"JRO",'2012'!L:L,"&lt;&gt;"), 0)</f>
        <v>0</v>
      </c>
      <c r="BP256" s="0" t="n">
        <f aca="false">IFERROR(SUMIFS('2012'!L:L,'2012'!F:F,A256,'2012'!C:C,B256,'2012'!D:D,"",'2012'!AA:AA,"JRO"), 0)</f>
        <v>0</v>
      </c>
      <c r="BQ256" s="0" t="n">
        <f aca="false">IFERROR(BP256/BO256, 0)</f>
        <v>0</v>
      </c>
      <c r="BR256" s="0" t="n">
        <f aca="false">IFERROR(SUMIFS('2011'!$G:$G,'2011'!F:F,A256,'2011'!C:C,B256,'2011'!D:D,"",'2011'!AA:AA,"JRO",'2011'!L:L,"&lt;&gt;"), 0)</f>
        <v>0</v>
      </c>
      <c r="BS256" s="0" t="n">
        <f aca="false">IFERROR(SUMIFS('2011'!L:L,'2011'!F:F,A256,'2011'!C:C,B256,'2011'!D:D,"",'2011'!AA:AA,"JRO"), 0)</f>
        <v>0</v>
      </c>
      <c r="BT256" s="7" t="n">
        <f aca="false">IFERROR(BS256/BR256, 0)</f>
        <v>0</v>
      </c>
      <c r="BU256" s="0" t="n">
        <f aca="false">IFERROR(SUMIFS('2010'!$G:$G,'2010'!F:F,A256,'2010'!C:C,B256,'2010'!D:D,"",'2010'!AA:AA,"JRO",'2010'!L:L,"&lt;&gt;"), 0)</f>
        <v>0</v>
      </c>
      <c r="BV256" s="0" t="n">
        <f aca="false">IFERROR(SUMIFS('2010'!L:L,'2010'!F:F,A256,'2010'!C:C,B256,'2010'!D:D,"",'2010'!AA:AA,"JRO"), 0)</f>
        <v>0</v>
      </c>
      <c r="BW256" s="7" t="n">
        <f aca="false">IFERROR(BV256/BU256, 0)</f>
        <v>0</v>
      </c>
      <c r="BX256" s="0" t="n">
        <f aca="false">IFERROR(SUMIFS('2009'!$G:$G,'2009'!F:F,A256,'2009'!C:C,B256,'2009'!D:D,"",'2009'!AA:AA,"JRO",'2009'!L:L,"&lt;&gt;"), 0)</f>
        <v>0</v>
      </c>
      <c r="BY256" s="0" t="n">
        <f aca="false">IFERROR(SUMIFS('2009'!L:L,'2009'!F:F,A256,'2009'!C:C,B256,'2009'!D:D,"",'2009'!AA:AA,"JRO"), 0)</f>
        <v>0</v>
      </c>
      <c r="BZ256" s="7" t="n">
        <f aca="false">IFERROR(BY256/BX256, 0)</f>
        <v>0</v>
      </c>
    </row>
    <row r="257" customFormat="false" ht="15" hidden="false" customHeight="false" outlineLevel="0" collapsed="false">
      <c r="A257" s="0" t="s">
        <v>102</v>
      </c>
      <c r="B257" s="13" t="s">
        <v>66</v>
      </c>
      <c r="C257" s="56" t="n">
        <f aca="false">IFERROR(AVERAGEIFS(I257:BZ257,I$2:BZ$2,"JRO escorts per deportee",I257:BZ257,"&lt;&gt;0"), 0)</f>
        <v>0</v>
      </c>
      <c r="D257" s="13" t="n">
        <f aca="false">IFERROR(AVERAGEIFS(I257:BZ257,I$2:BZ$2,"NRO escorts per deportee",I257:BZ257,"&lt;&gt;0"), 0)</f>
        <v>2.48788546255507</v>
      </c>
      <c r="E257" s="13" t="n">
        <f aca="false">IFERROR(AVERAGEIFS(I257:BZ257,I$2:BZ$2,"CRO escorts per deportee",I257:BZ257,"&lt;&gt;0"), 0)</f>
        <v>0</v>
      </c>
      <c r="G257" s="0" t="n">
        <f aca="false">SUM(J257,M257,P257)</f>
        <v>1816</v>
      </c>
      <c r="H257" s="0" t="n">
        <f aca="false">SUM(K257,N257,Q257)</f>
        <v>4518</v>
      </c>
      <c r="I257" s="7" t="n">
        <f aca="false">IFERROR(H257/G257, 0)</f>
        <v>2.48788546255507</v>
      </c>
      <c r="J257" s="0" t="n">
        <f aca="false">IFERROR(SUMIFS('2018'!$H:$H,'2018'!$C:$C,B257,'2018'!$F:$F,A257,'2018'!AA:AA,"JRO",'2018'!P:P,"&lt;&gt;")+SUMIFS('2018'!$I:$I,'2018'!$D:$D,B257,'2018'!$F:$F,A257,'2018'!AA:AA,"JRO",'2018'!Q:Q,"&lt;&gt;")+SUMIFS('2018'!$J:$J,'2018'!$E:$E,B257,'2018'!$F:$F,A257,'2018'!AA:AA,"JRO",'2018'!R:R,"&lt;&gt;"), 0)</f>
        <v>0</v>
      </c>
      <c r="K257" s="0" t="n">
        <f aca="false">IFERROR(SUMIFS('2018'!M:M,'2018'!AA:AA,"JRO",'2018'!F:F,A257,'2018'!C:C,B257)+SUMIFS('2018'!P:P,'2018'!AA:AA,"JRO",'2018'!F:F,A257,'2018'!C:C,B257)+SUMIFS('2018'!N:N,'2018'!AA:AA,"JRO",'2018'!F:F,A257,'2018'!D:D,B257)+SUMIFS('2018'!N:N,'2018'!AA:AA,"JRO",'2018'!F:F,A257,'2018'!D:D,B257)+SUMIFS('2018'!O:O,'2018'!AA:AA,"JRO",'2018'!F:F,A257,'2018'!E:E,B257)+SUMIFS('2018'!R:R,'2018'!AA:AA,"JRO",'2018'!F:F,A257,'2018'!E:E,B257), 0)</f>
        <v>0</v>
      </c>
      <c r="L257" s="7" t="n">
        <f aca="false">IFERROR(K257/J257, 0)</f>
        <v>0</v>
      </c>
      <c r="M257" s="0" t="n">
        <f aca="false">IFERROR(SUMIFS('2018'!$H:$H,'2018'!$C:$C,B257,'2018'!$F:$F,A257,'2018'!AA:AA,"NRO",'2018'!P:P,"&lt;&gt;")+SUMIFS('2018'!$I:$I,'2018'!$D:$D,B257,'2018'!$F:$F,A257,'2018'!AA:AA,"NRO",'2018'!Q:Q,"&lt;&gt;")+SUMIFS('2018'!$J:$J,'2018'!$E:$E,B257,'2018'!$F:$F,A257,'2018'!AA:AA,"NRO",'2018'!R:R,"&lt;&gt;"), 0)</f>
        <v>1816</v>
      </c>
      <c r="N257" s="0" t="n">
        <f aca="false">IFERROR(SUMIFS('2018'!M:M,'2018'!AA:AA,"NRO",'2018'!F:F,A257,'2018'!C:C,B257)+SUMIFS('2018'!P:P,'2018'!AA:AA,"NRO",'2018'!F:F,A257,'2018'!C:C,B257)+SUMIFS('2018'!N:N,'2018'!AA:AA,"NRO",'2018'!F:F,A257,'2018'!D:D,B257)+SUMIFS('2018'!N:N,'2018'!AA:AA,"NRO",'2018'!F:F,A257,'2018'!D:D,B257)+SUMIFS('2018'!O:O,'2018'!AA:AA,"NRO",'2018'!F:F,A257,'2018'!E:E,B257)+SUMIFS('2018'!R:R,'2018'!AA:AA,"NRO",'2018'!F:F,A257,'2018'!E:E,B257), 0)</f>
        <v>4518</v>
      </c>
      <c r="O257" s="7" t="n">
        <f aca="false">IFERROR(N257/M257, 0)</f>
        <v>2.48788546255507</v>
      </c>
      <c r="P257" s="0" t="n">
        <f aca="false">IFERROR(SUMIFS('2018'!$H:$H,'2018'!$C:$C,B257,'2018'!$F:$F,A257,'2018'!AA:AA,"CRO")+SUMIFS('2018'!$I:$I,'2018'!$D:$D,B257,'2018'!$F:$F,A257,'2018'!AA:AA,"CRO")+SUMIFS('2018'!$J:$J,'2018'!$E:$E,B257,'2018'!$F:$F,A257,'2018'!AA:AA,"CRO"), 0)</f>
        <v>0</v>
      </c>
      <c r="Q257" s="0" t="n">
        <f aca="false">IFERROR(SUMIFS('2018'!M:M,'2018'!AA:AA,"CRO",'2018'!F:F,A257,'2018'!C:C,B257)+SUMIFS('2018'!P:P,'2018'!AA:AA,"CRO",'2018'!F:F,A257,'2018'!C:C,B257)+SUMIFS('2018'!N:N,'2018'!AA:AA,"CRO",'2018'!F:F,A257,'2018'!D:D,B257)+SUMIFS('2018'!N:N,'2018'!AA:AA,"CRO",'2018'!F:F,A257,'2018'!D:D,B257)+SUMIFS('2018'!O:O,'2018'!AA:AA,"CRO",'2018'!F:F,A257,'2018'!E:E,B257)+SUMIFS('2018'!R:R,'2018'!AA:AA,"CRO",'2018'!F:F,A257,'2018'!E:E,B257), 0)</f>
        <v>0</v>
      </c>
      <c r="R257" s="7" t="n">
        <f aca="false">IFERROR(Q257/P257, 0)</f>
        <v>0</v>
      </c>
      <c r="S257" s="7" t="n">
        <f aca="false">SUM(V257,Y257,AB257)</f>
        <v>0</v>
      </c>
      <c r="T257" s="7" t="n">
        <f aca="false">SUM(W257,Z257,AC257)</f>
        <v>0</v>
      </c>
      <c r="U257" s="7" t="n">
        <f aca="false">IFERROR(T257/S257, 0)</f>
        <v>0</v>
      </c>
      <c r="V257" s="0" t="n">
        <f aca="false">SUMIFS('2017'!$H:$H,'2017'!$C:$C,B257,'2017'!$F:$F,A257,'2017'!AA:AA,"JRO",'2017'!P:P,"&lt;&gt;")+SUMIFS('2017'!$I:$I,'2017'!$D:$D,B257,'2017'!$F:$F,A257,'2017'!AA:AA,"JRO",'2017'!Q:Q,"&lt;&gt;")+SUMIFS('2017'!$J:$J,'2017'!$E:$E,B257,'2017'!$F:$F,A257,'2017'!AA:AA,"JRO",'2017'!R:R,"&lt;&gt;")</f>
        <v>0</v>
      </c>
      <c r="W257" s="0" t="n">
        <f aca="false">IFERROR(SUMIFS('2017'!M:M,'2017'!AA:AA,"JRO",'2017'!F:F,A257,'2017'!C:C,B257)+SUMIFS('2017'!P:P,'2017'!AA:AA,"JRO",'2017'!F:F,A257,'2017'!C:C,B257)+SUMIFS('2017'!N:N,'2017'!AA:AA,"JRO",'2017'!F:F,A257,'2017'!D:D,B257)+SUMIFS('2017'!N:N,'2017'!AA:AA,"JRO",'2017'!F:F,A257,'2017'!D:D,B257)+SUMIFS('2017'!O:O,'2017'!AA:AA,"JRO",'2017'!F:F,A257,'2017'!E:E,B257)+SUMIFS('2017'!R:R,'2017'!AA:AA,"JRO",'2017'!F:F,A257,'2017'!E:E,B257), 0)</f>
        <v>0</v>
      </c>
      <c r="X257" s="7" t="n">
        <f aca="false">IFERROR(W257/V257, 0)</f>
        <v>0</v>
      </c>
      <c r="Y257" s="0" t="n">
        <f aca="false">IFERROR(SUMIFS('2017'!$H:$H,'2017'!$C:$C,B257,'2017'!$F:$F,A257,'2017'!AA:AA,"NRO",'2017'!P:P,"&lt;&gt;")+SUMIFS('2017'!$I:$I,'2017'!$D:$D,B257,'2017'!$F:$F,A257,'2017'!AA:AA,"NRO",'2017'!Q:Q,"&lt;&gt;")+SUMIFS('2017'!$J:$J,'2017'!$E:$E,B257,'2017'!$F:$F,A257,'2017'!AA:AA,"NRO",'2017'!R:R,"&lt;&gt;"), 0)</f>
        <v>0</v>
      </c>
      <c r="Z257" s="0" t="n">
        <f aca="false">IFERROR(SUMIFS('2017'!M:M,'2017'!AA:AA,"NRO",'2017'!F:F,A257,'2017'!C:C,B257)+SUMIFS('2017'!P:P,'2017'!AA:AA,"NRO",'2017'!F:F,A257,'2017'!C:C,B257)+SUMIFS('2017'!N:N,'2017'!AA:AA,"NRO",'2017'!F:F,A257,'2017'!D:D,B257)+SUMIFS('2017'!N:N,'2017'!AA:AA,"NRO",'2017'!F:F,A257,'2017'!D:D,B257)+SUMIFS('2017'!O:O,'2017'!AA:AA,"NRO",'2017'!F:F,A257,'2017'!E:E,B257)+SUMIFS('2017'!R:R,'2017'!AA:AA,"NRO",'2017'!F:F,A257,'2017'!E:E,B257), 0)</f>
        <v>0</v>
      </c>
      <c r="AA257" s="7" t="n">
        <f aca="false">IFERROR(Z257/Y257, 0)</f>
        <v>0</v>
      </c>
      <c r="AB257" s="0" t="n">
        <f aca="false">IFERROR(SUMIFS('2017'!$H:$H,'2017'!$C:$C,B257,'2017'!$F:$F,A257,'2017'!AA:AA,"CRO",'2017'!P:P,"&lt;&gt;")+SUMIFS('2017'!$I:$I,'2017'!$D:$D,B257,'2017'!$F:$F,A257,'2017'!AA:AA,"CRO",'2017'!Q:Q,"&lt;&gt;")+SUMIFS('2017'!$J:$J,'2017'!$E:$E,B257,'2017'!$F:$F,A257,'2017'!AA:AA,"CRO",'2017'!R:R,"&lt;&gt;"), 0)</f>
        <v>0</v>
      </c>
      <c r="AC257" s="0" t="n">
        <f aca="false">IFERROR(SUMIFS('2017'!M:M,'2017'!AA:AA,"CRO",'2017'!F:F,A257,'2017'!C:C,B257)+SUMIFS('2017'!P:P,'2017'!AA:AA,"CRO",'2017'!F:F,A257,'2017'!C:C,B257)+SUMIFS('2017'!N:N,'2017'!AA:AA,"CRO",'2017'!F:F,A257,'2017'!D:D,B257)+SUMIFS('2017'!N:N,'2017'!AA:AA,"CRO",'2017'!F:F,A257,'2017'!D:D,B257)+SUMIFS('2017'!O:O,'2017'!AA:AA,"CRO",'2017'!F:F,A257,'2017'!E:E,B257)+SUMIFS('2017'!R:R,'2017'!AA:AA,"CRO",'2017'!F:F,A257,'2017'!E:E,B257), 0)</f>
        <v>0</v>
      </c>
      <c r="AD257" s="0" t="n">
        <f aca="false">IFERROR(AC257/AB257, 0)</f>
        <v>0</v>
      </c>
      <c r="AE257" s="0" t="n">
        <f aca="false">SUM(AH257,AK257,AN257)</f>
        <v>0</v>
      </c>
      <c r="AF257" s="0" t="n">
        <f aca="false">SUM(AI257,AL257,AO257)</f>
        <v>0</v>
      </c>
      <c r="AG257" s="7" t="n">
        <f aca="false">IFERROR(AF257/AE257, 0)</f>
        <v>0</v>
      </c>
      <c r="AH257" s="0" t="n">
        <f aca="false">IFERROR(SUMIFS('2016'!$G:$G,'2016'!F:F,A257,'2016'!C:C,B257,'2016'!D:D,"",'2016'!AA:AA,"JRO",'2016'!L:L,"&lt;&gt;"), 0)</f>
        <v>0</v>
      </c>
      <c r="AI257" s="0" t="n">
        <f aca="false">IFERROR(SUMIFS('2016'!L:L,'2016'!F:F,A257,'2016'!C:C,B257,'2016'!D:D,"",'2016'!AA:AA,"JRO"), 0)</f>
        <v>0</v>
      </c>
      <c r="AJ257" s="7" t="n">
        <f aca="false">IFERROR(AI257/AH257, 0)</f>
        <v>0</v>
      </c>
      <c r="AK257" s="0" t="n">
        <f aca="false">IFERROR(SUMIFS('2016'!$G:$G,'2016'!F:F,A257,'2016'!C:C,B257,'2016'!D:D,"",'2016'!AA:AA,"NRO",'2016'!L:L,"&lt;&gt;"), 0)</f>
        <v>0</v>
      </c>
      <c r="AL257" s="0" t="n">
        <f aca="false">IFERROR(SUMIFS('2016'!L:L,'2016'!F:F,A257,'2016'!C:C,B257,'2016'!D:D,"",'2016'!AA:AA,"NRO"), 0)</f>
        <v>0</v>
      </c>
      <c r="AM257" s="0" t="n">
        <f aca="false">IFERROR(AL257/AK257, 0)</f>
        <v>0</v>
      </c>
      <c r="AN257" s="0" t="n">
        <f aca="false">IFERROR(SUMIFS('2016'!$G:$G,'2016'!F:F,A257,'2016'!C:C,B257,'2016'!D:D,"",'2016'!AA:AA,"CRO",'2016'!L:L,"&lt;&gt;"), 0)</f>
        <v>0</v>
      </c>
      <c r="AO257" s="0" t="n">
        <f aca="false">IFERROR(SUMIFS('2016'!L:L,'2016'!F:F,A257,'2016'!C:C,B257,'2016'!D:D,"",'2016'!AA:AA,"CRO"), 0)</f>
        <v>0</v>
      </c>
      <c r="AP257" s="0" t="n">
        <f aca="false">IFERROR(AO257/AN257, 0)</f>
        <v>0</v>
      </c>
      <c r="AQ257" s="0" t="n">
        <f aca="false">SUM(AT257,AW257,AZ257)</f>
        <v>0</v>
      </c>
      <c r="AR257" s="0" t="n">
        <f aca="false">SUM(AU257,AX257,BA257)</f>
        <v>0</v>
      </c>
      <c r="AS257" s="7" t="n">
        <f aca="false">IFERROR(AR257/AQ257, 0)</f>
        <v>0</v>
      </c>
      <c r="AT257" s="0" t="n">
        <f aca="false">IFERROR(SUMIFS('2015'!$G:$G,'2015'!F:F,A257,'2015'!C:C,B257,'2015'!D:D,"",'2015'!AA:AA,"JRO",'2015'!L:L,"&lt;&gt;"), 0)</f>
        <v>0</v>
      </c>
      <c r="AU257" s="0" t="n">
        <f aca="false">IFERROR(SUMIFS('2015'!L:L,'2015'!F:F,A257,'2015'!C:C,B257,'2015'!D:D,"",'2015'!AA:AA,"JRO"), 0)</f>
        <v>0</v>
      </c>
      <c r="AV257" s="0" t="n">
        <f aca="false">IFERROR(AU257/AT257, 0)</f>
        <v>0</v>
      </c>
      <c r="AW257" s="0" t="n">
        <f aca="false">IFERROR(SUMIFS('2015'!$G:$G,'2015'!F:F,A257,'2015'!C:C,B257,'2015'!D:D,"",'2015'!AA:AA,"NRO",'2015'!L:L,"&lt;&gt;"), 0)</f>
        <v>0</v>
      </c>
      <c r="AX257" s="0" t="n">
        <f aca="false">IFERROR(SUMIFS('2015'!L:L,'2015'!F:F,A257,'2015'!C:C,B257,'2015'!D:D,"",'2015'!AA:AA,"NRO"), 0)</f>
        <v>0</v>
      </c>
      <c r="AY257" s="0" t="n">
        <f aca="false">IFERROR(AX257/AW257, 0)</f>
        <v>0</v>
      </c>
      <c r="AZ257" s="0" t="n">
        <f aca="false">IFERROR(SUMIFS('2015'!$G:$G,'2015'!F:F,A257,'2015'!C:C,B257,'2015'!D:D,"",'2015'!AA:AA,"CRO",'2015'!L:L,"&lt;&gt;"), 0)</f>
        <v>0</v>
      </c>
      <c r="BA257" s="0" t="n">
        <f aca="false">IFERROR(SUMIFS('2015'!L:L,'2015'!F:F,A257,'2015'!C:C,B257,'2015'!D:D,"",'2015'!AA:AA,"CRO"), 0)</f>
        <v>0</v>
      </c>
      <c r="BB257" s="0" t="n">
        <f aca="false">IFERROR(BA257/AZ257, 0)</f>
        <v>0</v>
      </c>
      <c r="BC257" s="0" t="n">
        <f aca="false">SUM(BF257,BI257)</f>
        <v>0</v>
      </c>
      <c r="BD257" s="0" t="n">
        <f aca="false">SUM(BG257,BJ257)</f>
        <v>0</v>
      </c>
      <c r="BE257" s="7" t="n">
        <f aca="false">IFERROR(BD257/BC257, 0)</f>
        <v>0</v>
      </c>
      <c r="BF257" s="0" t="n">
        <f aca="false">IFERROR(SUMIFS('2014'!$G:$G,'2014'!F:F,A257,'2014'!C:C,B257,'2014'!D:D,"",'2014'!AA:AA,"JRO",'2014'!L:L,"&lt;&gt;"), 0)</f>
        <v>0</v>
      </c>
      <c r="BG257" s="0" t="n">
        <f aca="false">IFERROR(SUMIFS('2014'!L:L,'2014'!F:F,A257,'2014'!C:C,B257,'2014'!D:D,"",'2014'!AA:AA,"JRO"), 0)</f>
        <v>0</v>
      </c>
      <c r="BH257" s="7" t="n">
        <f aca="false">IFERROR(BG257/BF257, 0)</f>
        <v>0</v>
      </c>
      <c r="BI257" s="0" t="n">
        <f aca="false">IFERROR(SUMIFS('2014'!$G:$G,'2014'!F:F,A257,'2014'!C:C,B257,'2014'!D:D,"",'2014'!AA:AA,"CRO",'2014'!L:L,"&lt;&gt;"), 0)</f>
        <v>0</v>
      </c>
      <c r="BJ257" s="0" t="n">
        <f aca="false">IFERROR(SUMIFS('2014'!L:L,'2014'!F:F,A257,'2014'!C:C,B257,'2014'!D:D,"",'2014'!AA:AA,"CRO"), 0)</f>
        <v>0</v>
      </c>
      <c r="BK257" s="0" t="n">
        <f aca="false">IFERROR(BJ257/BI257, 0)</f>
        <v>0</v>
      </c>
      <c r="BL257" s="0" t="n">
        <f aca="false">IFERROR(SUMIFS('2013'!$G:$G,'2013'!F:F,A257,'2013'!C:C,B257,'2013'!D:D,"",'2013'!AA:AA,"JRO",'2013'!L:L,"&lt;&gt;"), 0)</f>
        <v>0</v>
      </c>
      <c r="BM257" s="0" t="n">
        <f aca="false">IFERROR(SUMIFS('2013'!L:L,'2013'!F:F,A257,'2013'!C:C,B257,'2013'!D:D,"",'2013'!AA:AA,"JRO"), 0)</f>
        <v>0</v>
      </c>
      <c r="BN257" s="0" t="n">
        <f aca="false">IFERROR(BM257/BL257, 0)</f>
        <v>0</v>
      </c>
      <c r="BO257" s="0" t="n">
        <f aca="false">IFERROR(SUMIFS('2012'!$G:$G,'2012'!F:F,A257,'2012'!C:C,B257,'2012'!D:D,"",'2012'!AA:AA,"JRO",'2012'!L:L,"&lt;&gt;"), 0)</f>
        <v>0</v>
      </c>
      <c r="BP257" s="0" t="n">
        <f aca="false">IFERROR(SUMIFS('2012'!L:L,'2012'!F:F,A257,'2012'!C:C,B257,'2012'!D:D,"",'2012'!AA:AA,"JRO"), 0)</f>
        <v>0</v>
      </c>
      <c r="BQ257" s="0" t="n">
        <f aca="false">IFERROR(BP257/BO257, 0)</f>
        <v>0</v>
      </c>
      <c r="BR257" s="0" t="n">
        <f aca="false">IFERROR(SUMIFS('2011'!$G:$G,'2011'!F:F,A257,'2011'!C:C,B257,'2011'!D:D,"",'2011'!AA:AA,"JRO",'2011'!L:L,"&lt;&gt;"), 0)</f>
        <v>0</v>
      </c>
      <c r="BS257" s="0" t="n">
        <f aca="false">IFERROR(SUMIFS('2011'!L:L,'2011'!F:F,A257,'2011'!C:C,B257,'2011'!D:D,"",'2011'!AA:AA,"JRO"), 0)</f>
        <v>0</v>
      </c>
      <c r="BT257" s="7" t="n">
        <f aca="false">IFERROR(BS257/BR257, 0)</f>
        <v>0</v>
      </c>
      <c r="BU257" s="0" t="n">
        <f aca="false">IFERROR(SUMIFS('2010'!$G:$G,'2010'!F:F,A257,'2010'!C:C,B257,'2010'!D:D,"",'2010'!AA:AA,"JRO",'2010'!L:L,"&lt;&gt;"), 0)</f>
        <v>0</v>
      </c>
      <c r="BV257" s="0" t="n">
        <f aca="false">IFERROR(SUMIFS('2010'!L:L,'2010'!F:F,A257,'2010'!C:C,B257,'2010'!D:D,"",'2010'!AA:AA,"JRO"), 0)</f>
        <v>0</v>
      </c>
      <c r="BW257" s="7" t="n">
        <f aca="false">IFERROR(BV257/BU257, 0)</f>
        <v>0</v>
      </c>
      <c r="BX257" s="0" t="n">
        <f aca="false">IFERROR(SUMIFS('2009'!$G:$G,'2009'!F:F,A257,'2009'!C:C,B257,'2009'!D:D,"",'2009'!AA:AA,"JRO",'2009'!L:L,"&lt;&gt;"), 0)</f>
        <v>0</v>
      </c>
      <c r="BY257" s="0" t="n">
        <f aca="false">IFERROR(SUMIFS('2009'!L:L,'2009'!F:F,A257,'2009'!C:C,B257,'2009'!D:D,"",'2009'!AA:AA,"JRO"), 0)</f>
        <v>0</v>
      </c>
      <c r="BZ257" s="7" t="n">
        <f aca="false">IFERROR(BY257/BX257, 0)</f>
        <v>0</v>
      </c>
    </row>
    <row r="258" customFormat="false" ht="15" hidden="false" customHeight="false" outlineLevel="0" collapsed="false">
      <c r="A258" s="0" t="s">
        <v>102</v>
      </c>
      <c r="B258" s="13" t="s">
        <v>54</v>
      </c>
      <c r="C258" s="56" t="n">
        <f aca="false">IFERROR(AVERAGEIFS(I258:BZ258,I$2:BZ$2,"JRO escorts per deportee",I258:BZ258,"&lt;&gt;0"), 0)</f>
        <v>0</v>
      </c>
      <c r="D258" s="13" t="n">
        <f aca="false">IFERROR(AVERAGEIFS(I258:BZ258,I$2:BZ$2,"NRO escorts per deportee",I258:BZ258,"&lt;&gt;0"), 0)</f>
        <v>0</v>
      </c>
      <c r="E258" s="13" t="n">
        <f aca="false">IFERROR(AVERAGEIFS(I258:BZ258,I$2:BZ$2,"CRO escorts per deportee",I258:BZ258,"&lt;&gt;0"), 0)</f>
        <v>0</v>
      </c>
      <c r="G258" s="0" t="n">
        <f aca="false">SUM(J258,M258,P258)</f>
        <v>0</v>
      </c>
      <c r="H258" s="0" t="n">
        <f aca="false">SUM(K258,N258,Q258)</f>
        <v>0</v>
      </c>
      <c r="I258" s="7" t="n">
        <f aca="false">IFERROR(H258/G258, 0)</f>
        <v>0</v>
      </c>
      <c r="J258" s="0" t="n">
        <f aca="false">IFERROR(SUMIFS('2018'!$H:$H,'2018'!$C:$C,B258,'2018'!$F:$F,A258,'2018'!AA:AA,"JRO",'2018'!P:P,"&lt;&gt;")+SUMIFS('2018'!$I:$I,'2018'!$D:$D,B258,'2018'!$F:$F,A258,'2018'!AA:AA,"JRO",'2018'!Q:Q,"&lt;&gt;")+SUMIFS('2018'!$J:$J,'2018'!$E:$E,B258,'2018'!$F:$F,A258,'2018'!AA:AA,"JRO",'2018'!R:R,"&lt;&gt;"), 0)</f>
        <v>0</v>
      </c>
      <c r="K258" s="0" t="n">
        <f aca="false">IFERROR(SUMIFS('2018'!M:M,'2018'!AA:AA,"JRO",'2018'!F:F,A258,'2018'!C:C,B258)+SUMIFS('2018'!P:P,'2018'!AA:AA,"JRO",'2018'!F:F,A258,'2018'!C:C,B258)+SUMIFS('2018'!N:N,'2018'!AA:AA,"JRO",'2018'!F:F,A258,'2018'!D:D,B258)+SUMIFS('2018'!N:N,'2018'!AA:AA,"JRO",'2018'!F:F,A258,'2018'!D:D,B258)+SUMIFS('2018'!O:O,'2018'!AA:AA,"JRO",'2018'!F:F,A258,'2018'!E:E,B258)+SUMIFS('2018'!R:R,'2018'!AA:AA,"JRO",'2018'!F:F,A258,'2018'!E:E,B258), 0)</f>
        <v>0</v>
      </c>
      <c r="L258" s="7" t="n">
        <f aca="false">IFERROR(K258/J258, 0)</f>
        <v>0</v>
      </c>
      <c r="M258" s="0" t="n">
        <f aca="false">IFERROR(SUMIFS('2018'!$H:$H,'2018'!$C:$C,B258,'2018'!$F:$F,A258,'2018'!AA:AA,"NRO",'2018'!P:P,"&lt;&gt;")+SUMIFS('2018'!$I:$I,'2018'!$D:$D,B258,'2018'!$F:$F,A258,'2018'!AA:AA,"NRO",'2018'!Q:Q,"&lt;&gt;")+SUMIFS('2018'!$J:$J,'2018'!$E:$E,B258,'2018'!$F:$F,A258,'2018'!AA:AA,"NRO",'2018'!R:R,"&lt;&gt;"), 0)</f>
        <v>0</v>
      </c>
      <c r="N258" s="0" t="n">
        <f aca="false">IFERROR(SUMIFS('2018'!M:M,'2018'!AA:AA,"NRO",'2018'!F:F,A258,'2018'!C:C,B258)+SUMIFS('2018'!P:P,'2018'!AA:AA,"NRO",'2018'!F:F,A258,'2018'!C:C,B258)+SUMIFS('2018'!N:N,'2018'!AA:AA,"NRO",'2018'!F:F,A258,'2018'!D:D,B258)+SUMIFS('2018'!N:N,'2018'!AA:AA,"NRO",'2018'!F:F,A258,'2018'!D:D,B258)+SUMIFS('2018'!O:O,'2018'!AA:AA,"NRO",'2018'!F:F,A258,'2018'!E:E,B258)+SUMIFS('2018'!R:R,'2018'!AA:AA,"NRO",'2018'!F:F,A258,'2018'!E:E,B258), 0)</f>
        <v>0</v>
      </c>
      <c r="O258" s="7" t="n">
        <f aca="false">IFERROR(N258/M258, 0)</f>
        <v>0</v>
      </c>
      <c r="P258" s="0" t="n">
        <f aca="false">IFERROR(SUMIFS('2018'!$H:$H,'2018'!$C:$C,B258,'2018'!$F:$F,A258,'2018'!AA:AA,"CRO")+SUMIFS('2018'!$I:$I,'2018'!$D:$D,B258,'2018'!$F:$F,A258,'2018'!AA:AA,"CRO")+SUMIFS('2018'!$J:$J,'2018'!$E:$E,B258,'2018'!$F:$F,A258,'2018'!AA:AA,"CRO"), 0)</f>
        <v>0</v>
      </c>
      <c r="Q258" s="0" t="n">
        <f aca="false">IFERROR(SUMIFS('2018'!M:M,'2018'!AA:AA,"CRO",'2018'!F:F,A258,'2018'!C:C,B258)+SUMIFS('2018'!P:P,'2018'!AA:AA,"CRO",'2018'!F:F,A258,'2018'!C:C,B258)+SUMIFS('2018'!N:N,'2018'!AA:AA,"CRO",'2018'!F:F,A258,'2018'!D:D,B258)+SUMIFS('2018'!N:N,'2018'!AA:AA,"CRO",'2018'!F:F,A258,'2018'!D:D,B258)+SUMIFS('2018'!O:O,'2018'!AA:AA,"CRO",'2018'!F:F,A258,'2018'!E:E,B258)+SUMIFS('2018'!R:R,'2018'!AA:AA,"CRO",'2018'!F:F,A258,'2018'!E:E,B258), 0)</f>
        <v>0</v>
      </c>
      <c r="R258" s="7" t="n">
        <f aca="false">IFERROR(Q258/P258, 0)</f>
        <v>0</v>
      </c>
      <c r="S258" s="7" t="n">
        <f aca="false">SUM(V258,Y258,AB258)</f>
        <v>0</v>
      </c>
      <c r="T258" s="7" t="n">
        <f aca="false">SUM(W258,Z258,AC258)</f>
        <v>0</v>
      </c>
      <c r="U258" s="7" t="n">
        <f aca="false">IFERROR(T258/S258, 0)</f>
        <v>0</v>
      </c>
      <c r="V258" s="0" t="n">
        <f aca="false">SUMIFS('2017'!$H:$H,'2017'!$C:$C,B258,'2017'!$F:$F,A258,'2017'!AA:AA,"JRO",'2017'!P:P,"&lt;&gt;")+SUMIFS('2017'!$I:$I,'2017'!$D:$D,B258,'2017'!$F:$F,A258,'2017'!AA:AA,"JRO",'2017'!Q:Q,"&lt;&gt;")+SUMIFS('2017'!$J:$J,'2017'!$E:$E,B258,'2017'!$F:$F,A258,'2017'!AA:AA,"JRO",'2017'!R:R,"&lt;&gt;")</f>
        <v>0</v>
      </c>
      <c r="W258" s="0" t="n">
        <f aca="false">IFERROR(SUMIFS('2017'!M:M,'2017'!AA:AA,"JRO",'2017'!F:F,A258,'2017'!C:C,B258)+SUMIFS('2017'!P:P,'2017'!AA:AA,"JRO",'2017'!F:F,A258,'2017'!C:C,B258)+SUMIFS('2017'!N:N,'2017'!AA:AA,"JRO",'2017'!F:F,A258,'2017'!D:D,B258)+SUMIFS('2017'!N:N,'2017'!AA:AA,"JRO",'2017'!F:F,A258,'2017'!D:D,B258)+SUMIFS('2017'!O:O,'2017'!AA:AA,"JRO",'2017'!F:F,A258,'2017'!E:E,B258)+SUMIFS('2017'!R:R,'2017'!AA:AA,"JRO",'2017'!F:F,A258,'2017'!E:E,B258), 0)</f>
        <v>0</v>
      </c>
      <c r="X258" s="7" t="n">
        <f aca="false">IFERROR(W258/V258, 0)</f>
        <v>0</v>
      </c>
      <c r="Y258" s="0" t="n">
        <f aca="false">IFERROR(SUMIFS('2017'!$H:$H,'2017'!$C:$C,B258,'2017'!$F:$F,A258,'2017'!AA:AA,"NRO",'2017'!P:P,"&lt;&gt;")+SUMIFS('2017'!$I:$I,'2017'!$D:$D,B258,'2017'!$F:$F,A258,'2017'!AA:AA,"NRO",'2017'!Q:Q,"&lt;&gt;")+SUMIFS('2017'!$J:$J,'2017'!$E:$E,B258,'2017'!$F:$F,A258,'2017'!AA:AA,"NRO",'2017'!R:R,"&lt;&gt;"), 0)</f>
        <v>0</v>
      </c>
      <c r="Z258" s="0" t="n">
        <f aca="false">IFERROR(SUMIFS('2017'!M:M,'2017'!AA:AA,"NRO",'2017'!F:F,A258,'2017'!C:C,B258)+SUMIFS('2017'!P:P,'2017'!AA:AA,"NRO",'2017'!F:F,A258,'2017'!C:C,B258)+SUMIFS('2017'!N:N,'2017'!AA:AA,"NRO",'2017'!F:F,A258,'2017'!D:D,B258)+SUMIFS('2017'!N:N,'2017'!AA:AA,"NRO",'2017'!F:F,A258,'2017'!D:D,B258)+SUMIFS('2017'!O:O,'2017'!AA:AA,"NRO",'2017'!F:F,A258,'2017'!E:E,B258)+SUMIFS('2017'!R:R,'2017'!AA:AA,"NRO",'2017'!F:F,A258,'2017'!E:E,B258), 0)</f>
        <v>0</v>
      </c>
      <c r="AA258" s="7" t="n">
        <f aca="false">IFERROR(Z258/Y258, 0)</f>
        <v>0</v>
      </c>
      <c r="AB258" s="0" t="n">
        <f aca="false">IFERROR(SUMIFS('2017'!$H:$H,'2017'!$C:$C,B258,'2017'!$F:$F,A258,'2017'!AA:AA,"CRO",'2017'!P:P,"&lt;&gt;")+SUMIFS('2017'!$I:$I,'2017'!$D:$D,B258,'2017'!$F:$F,A258,'2017'!AA:AA,"CRO",'2017'!Q:Q,"&lt;&gt;")+SUMIFS('2017'!$J:$J,'2017'!$E:$E,B258,'2017'!$F:$F,A258,'2017'!AA:AA,"CRO",'2017'!R:R,"&lt;&gt;"), 0)</f>
        <v>0</v>
      </c>
      <c r="AC258" s="0" t="n">
        <f aca="false">IFERROR(SUMIFS('2017'!M:M,'2017'!AA:AA,"CRO",'2017'!F:F,A258,'2017'!C:C,B258)+SUMIFS('2017'!P:P,'2017'!AA:AA,"CRO",'2017'!F:F,A258,'2017'!C:C,B258)+SUMIFS('2017'!N:N,'2017'!AA:AA,"CRO",'2017'!F:F,A258,'2017'!D:D,B258)+SUMIFS('2017'!N:N,'2017'!AA:AA,"CRO",'2017'!F:F,A258,'2017'!D:D,B258)+SUMIFS('2017'!O:O,'2017'!AA:AA,"CRO",'2017'!F:F,A258,'2017'!E:E,B258)+SUMIFS('2017'!R:R,'2017'!AA:AA,"CRO",'2017'!F:F,A258,'2017'!E:E,B258), 0)</f>
        <v>0</v>
      </c>
      <c r="AD258" s="0" t="n">
        <f aca="false">IFERROR(AC258/AB258, 0)</f>
        <v>0</v>
      </c>
      <c r="AE258" s="0" t="n">
        <f aca="false">SUM(AH258,AK258,AN258)</f>
        <v>0</v>
      </c>
      <c r="AF258" s="0" t="n">
        <f aca="false">SUM(AI258,AL258,AO258)</f>
        <v>0</v>
      </c>
      <c r="AG258" s="7" t="n">
        <f aca="false">IFERROR(AF258/AE258, 0)</f>
        <v>0</v>
      </c>
      <c r="AH258" s="0" t="n">
        <f aca="false">IFERROR(SUMIFS('2016'!$G:$G,'2016'!F:F,A258,'2016'!C:C,B258,'2016'!D:D,"",'2016'!AA:AA,"JRO",'2016'!L:L,"&lt;&gt;"), 0)</f>
        <v>0</v>
      </c>
      <c r="AI258" s="0" t="n">
        <f aca="false">IFERROR(SUMIFS('2016'!L:L,'2016'!F:F,A258,'2016'!C:C,B258,'2016'!D:D,"",'2016'!AA:AA,"JRO"), 0)</f>
        <v>0</v>
      </c>
      <c r="AJ258" s="7" t="n">
        <f aca="false">IFERROR(AI258/AH258, 0)</f>
        <v>0</v>
      </c>
      <c r="AK258" s="0" t="n">
        <f aca="false">IFERROR(SUMIFS('2016'!$G:$G,'2016'!F:F,A258,'2016'!C:C,B258,'2016'!D:D,"",'2016'!AA:AA,"NRO",'2016'!L:L,"&lt;&gt;"), 0)</f>
        <v>0</v>
      </c>
      <c r="AL258" s="0" t="n">
        <f aca="false">IFERROR(SUMIFS('2016'!L:L,'2016'!F:F,A258,'2016'!C:C,B258,'2016'!D:D,"",'2016'!AA:AA,"NRO"), 0)</f>
        <v>0</v>
      </c>
      <c r="AM258" s="0" t="n">
        <f aca="false">IFERROR(AL258/AK258, 0)</f>
        <v>0</v>
      </c>
      <c r="AN258" s="0" t="n">
        <f aca="false">IFERROR(SUMIFS('2016'!$G:$G,'2016'!F:F,A258,'2016'!C:C,B258,'2016'!D:D,"",'2016'!AA:AA,"CRO",'2016'!L:L,"&lt;&gt;"), 0)</f>
        <v>0</v>
      </c>
      <c r="AO258" s="0" t="n">
        <f aca="false">IFERROR(SUMIFS('2016'!L:L,'2016'!F:F,A258,'2016'!C:C,B258,'2016'!D:D,"",'2016'!AA:AA,"CRO"), 0)</f>
        <v>0</v>
      </c>
      <c r="AP258" s="0" t="n">
        <f aca="false">IFERROR(AO258/AN258, 0)</f>
        <v>0</v>
      </c>
      <c r="AQ258" s="0" t="n">
        <f aca="false">SUM(AT258,AW258,AZ258)</f>
        <v>0</v>
      </c>
      <c r="AR258" s="0" t="n">
        <f aca="false">SUM(AU258,AX258,BA258)</f>
        <v>0</v>
      </c>
      <c r="AS258" s="7" t="n">
        <f aca="false">IFERROR(AR258/AQ258, 0)</f>
        <v>0</v>
      </c>
      <c r="AT258" s="0" t="n">
        <f aca="false">IFERROR(SUMIFS('2015'!$G:$G,'2015'!F:F,A258,'2015'!C:C,B258,'2015'!D:D,"",'2015'!AA:AA,"JRO",'2015'!L:L,"&lt;&gt;"), 0)</f>
        <v>0</v>
      </c>
      <c r="AU258" s="0" t="n">
        <f aca="false">IFERROR(SUMIFS('2015'!L:L,'2015'!F:F,A258,'2015'!C:C,B258,'2015'!D:D,"",'2015'!AA:AA,"JRO"), 0)</f>
        <v>0</v>
      </c>
      <c r="AV258" s="0" t="n">
        <f aca="false">IFERROR(AU258/AT258, 0)</f>
        <v>0</v>
      </c>
      <c r="AW258" s="0" t="n">
        <f aca="false">IFERROR(SUMIFS('2015'!$G:$G,'2015'!F:F,A258,'2015'!C:C,B258,'2015'!D:D,"",'2015'!AA:AA,"NRO",'2015'!L:L,"&lt;&gt;"), 0)</f>
        <v>0</v>
      </c>
      <c r="AX258" s="0" t="n">
        <f aca="false">IFERROR(SUMIFS('2015'!L:L,'2015'!F:F,A258,'2015'!C:C,B258,'2015'!D:D,"",'2015'!AA:AA,"NRO"), 0)</f>
        <v>0</v>
      </c>
      <c r="AY258" s="0" t="n">
        <f aca="false">IFERROR(AX258/AW258, 0)</f>
        <v>0</v>
      </c>
      <c r="AZ258" s="0" t="n">
        <f aca="false">IFERROR(SUMIFS('2015'!$G:$G,'2015'!F:F,A258,'2015'!C:C,B258,'2015'!D:D,"",'2015'!AA:AA,"CRO",'2015'!L:L,"&lt;&gt;"), 0)</f>
        <v>0</v>
      </c>
      <c r="BA258" s="0" t="n">
        <f aca="false">IFERROR(SUMIFS('2015'!L:L,'2015'!F:F,A258,'2015'!C:C,B258,'2015'!D:D,"",'2015'!AA:AA,"CRO"), 0)</f>
        <v>0</v>
      </c>
      <c r="BB258" s="0" t="n">
        <f aca="false">IFERROR(BA258/AZ258, 0)</f>
        <v>0</v>
      </c>
      <c r="BC258" s="0" t="n">
        <f aca="false">SUM(BF258,BI258)</f>
        <v>0</v>
      </c>
      <c r="BD258" s="0" t="n">
        <f aca="false">SUM(BG258,BJ258)</f>
        <v>0</v>
      </c>
      <c r="BE258" s="7" t="n">
        <f aca="false">IFERROR(BD258/BC258, 0)</f>
        <v>0</v>
      </c>
      <c r="BF258" s="0" t="n">
        <f aca="false">IFERROR(SUMIFS('2014'!$G:$G,'2014'!F:F,A258,'2014'!C:C,B258,'2014'!D:D,"",'2014'!AA:AA,"JRO",'2014'!L:L,"&lt;&gt;"), 0)</f>
        <v>0</v>
      </c>
      <c r="BG258" s="0" t="n">
        <f aca="false">IFERROR(SUMIFS('2014'!L:L,'2014'!F:F,A258,'2014'!C:C,B258,'2014'!D:D,"",'2014'!AA:AA,"JRO"), 0)</f>
        <v>0</v>
      </c>
      <c r="BH258" s="7" t="n">
        <f aca="false">IFERROR(BG258/BF258, 0)</f>
        <v>0</v>
      </c>
      <c r="BI258" s="0" t="n">
        <f aca="false">IFERROR(SUMIFS('2014'!$G:$G,'2014'!F:F,A258,'2014'!C:C,B258,'2014'!D:D,"",'2014'!AA:AA,"CRO",'2014'!L:L,"&lt;&gt;"), 0)</f>
        <v>0</v>
      </c>
      <c r="BJ258" s="0" t="n">
        <f aca="false">IFERROR(SUMIFS('2014'!L:L,'2014'!F:F,A258,'2014'!C:C,B258,'2014'!D:D,"",'2014'!AA:AA,"CRO"), 0)</f>
        <v>0</v>
      </c>
      <c r="BK258" s="0" t="n">
        <f aca="false">IFERROR(BJ258/BI258, 0)</f>
        <v>0</v>
      </c>
      <c r="BL258" s="0" t="n">
        <f aca="false">IFERROR(SUMIFS('2013'!$G:$G,'2013'!F:F,A258,'2013'!C:C,B258,'2013'!D:D,"",'2013'!AA:AA,"JRO",'2013'!L:L,"&lt;&gt;"), 0)</f>
        <v>0</v>
      </c>
      <c r="BM258" s="0" t="n">
        <f aca="false">IFERROR(SUMIFS('2013'!L:L,'2013'!F:F,A258,'2013'!C:C,B258,'2013'!D:D,"",'2013'!AA:AA,"JRO"), 0)</f>
        <v>0</v>
      </c>
      <c r="BN258" s="0" t="n">
        <f aca="false">IFERROR(BM258/BL258, 0)</f>
        <v>0</v>
      </c>
      <c r="BO258" s="0" t="n">
        <f aca="false">IFERROR(SUMIFS('2012'!$G:$G,'2012'!F:F,A258,'2012'!C:C,B258,'2012'!D:D,"",'2012'!AA:AA,"JRO",'2012'!L:L,"&lt;&gt;"), 0)</f>
        <v>0</v>
      </c>
      <c r="BP258" s="0" t="n">
        <f aca="false">IFERROR(SUMIFS('2012'!L:L,'2012'!F:F,A258,'2012'!C:C,B258,'2012'!D:D,"",'2012'!AA:AA,"JRO"), 0)</f>
        <v>0</v>
      </c>
      <c r="BQ258" s="0" t="n">
        <f aca="false">IFERROR(BP258/BO258, 0)</f>
        <v>0</v>
      </c>
      <c r="BR258" s="0" t="n">
        <f aca="false">IFERROR(SUMIFS('2011'!$G:$G,'2011'!F:F,A258,'2011'!C:C,B258,'2011'!D:D,"",'2011'!AA:AA,"JRO",'2011'!L:L,"&lt;&gt;"), 0)</f>
        <v>0</v>
      </c>
      <c r="BS258" s="0" t="n">
        <f aca="false">IFERROR(SUMIFS('2011'!L:L,'2011'!F:F,A258,'2011'!C:C,B258,'2011'!D:D,"",'2011'!AA:AA,"JRO"), 0)</f>
        <v>0</v>
      </c>
      <c r="BT258" s="7" t="n">
        <f aca="false">IFERROR(BS258/BR258, 0)</f>
        <v>0</v>
      </c>
      <c r="BU258" s="0" t="n">
        <f aca="false">IFERROR(SUMIFS('2010'!$G:$G,'2010'!F:F,A258,'2010'!C:C,B258,'2010'!D:D,"",'2010'!AA:AA,"JRO",'2010'!L:L,"&lt;&gt;"), 0)</f>
        <v>13</v>
      </c>
      <c r="BV258" s="0" t="n">
        <f aca="false">IFERROR(SUMIFS('2010'!L:L,'2010'!F:F,A258,'2010'!C:C,B258,'2010'!D:D,"",'2010'!AA:AA,"JRO"), 0)</f>
        <v>28</v>
      </c>
      <c r="BW258" s="7" t="n">
        <f aca="false">IFERROR(BV258/BU258, 0)</f>
        <v>2.15384615384615</v>
      </c>
      <c r="BX258" s="0" t="n">
        <f aca="false">IFERROR(SUMIFS('2009'!$G:$G,'2009'!F:F,A258,'2009'!C:C,B258,'2009'!D:D,"",'2009'!AA:AA,"JRO",'2009'!L:L,"&lt;&gt;"), 0)</f>
        <v>0</v>
      </c>
      <c r="BY258" s="0" t="n">
        <f aca="false">IFERROR(SUMIFS('2009'!L:L,'2009'!F:F,A258,'2009'!C:C,B258,'2009'!D:D,"",'2009'!AA:AA,"JRO"), 0)</f>
        <v>0</v>
      </c>
      <c r="BZ258" s="7" t="n">
        <f aca="false">IFERROR(BY258/BX258, 0)</f>
        <v>0</v>
      </c>
    </row>
    <row r="259" customFormat="false" ht="15" hidden="false" customHeight="false" outlineLevel="0" collapsed="false">
      <c r="A259" s="0" t="s">
        <v>102</v>
      </c>
      <c r="B259" s="16" t="s">
        <v>44</v>
      </c>
      <c r="C259" s="56" t="n">
        <f aca="false">IFERROR(AVERAGEIFS(I259:BZ259,I$2:BZ$2,"JRO escorts per deportee",I259:BZ259,"&lt;&gt;0"), 0)</f>
        <v>0</v>
      </c>
      <c r="D259" s="13" t="n">
        <f aca="false">IFERROR(AVERAGEIFS(I259:BZ259,I$2:BZ$2,"NRO escorts per deportee",I259:BZ259,"&lt;&gt;0"), 0)</f>
        <v>0</v>
      </c>
      <c r="E259" s="13" t="n">
        <f aca="false">IFERROR(AVERAGEIFS(I259:BZ259,I$2:BZ$2,"CRO escorts per deportee",I259:BZ259,"&lt;&gt;0"), 0)</f>
        <v>0</v>
      </c>
      <c r="G259" s="0" t="n">
        <f aca="false">SUM(J259,M259,P259)</f>
        <v>0</v>
      </c>
      <c r="H259" s="0" t="n">
        <f aca="false">SUM(K259,N259,Q259)</f>
        <v>0</v>
      </c>
      <c r="I259" s="7" t="n">
        <f aca="false">IFERROR(H259/G259, 0)</f>
        <v>0</v>
      </c>
      <c r="J259" s="0" t="n">
        <f aca="false">IFERROR(SUMIFS('2018'!$H:$H,'2018'!$C:$C,B259,'2018'!$F:$F,A259,'2018'!AA:AA,"JRO",'2018'!P:P,"&lt;&gt;")+SUMIFS('2018'!$I:$I,'2018'!$D:$D,B259,'2018'!$F:$F,A259,'2018'!AA:AA,"JRO",'2018'!Q:Q,"&lt;&gt;")+SUMIFS('2018'!$J:$J,'2018'!$E:$E,B259,'2018'!$F:$F,A259,'2018'!AA:AA,"JRO",'2018'!R:R,"&lt;&gt;"), 0)</f>
        <v>0</v>
      </c>
      <c r="K259" s="0" t="n">
        <f aca="false">IFERROR(SUMIFS('2018'!M:M,'2018'!AA:AA,"JRO",'2018'!F:F,A259,'2018'!C:C,B259)+SUMIFS('2018'!P:P,'2018'!AA:AA,"JRO",'2018'!F:F,A259,'2018'!C:C,B259)+SUMIFS('2018'!N:N,'2018'!AA:AA,"JRO",'2018'!F:F,A259,'2018'!D:D,B259)+SUMIFS('2018'!N:N,'2018'!AA:AA,"JRO",'2018'!F:F,A259,'2018'!D:D,B259)+SUMIFS('2018'!O:O,'2018'!AA:AA,"JRO",'2018'!F:F,A259,'2018'!E:E,B259)+SUMIFS('2018'!R:R,'2018'!AA:AA,"JRO",'2018'!F:F,A259,'2018'!E:E,B259), 0)</f>
        <v>0</v>
      </c>
      <c r="L259" s="7" t="n">
        <f aca="false">IFERROR(K259/J259, 0)</f>
        <v>0</v>
      </c>
      <c r="M259" s="0" t="n">
        <f aca="false">IFERROR(SUMIFS('2018'!$H:$H,'2018'!$C:$C,B259,'2018'!$F:$F,A259,'2018'!AA:AA,"NRO",'2018'!P:P,"&lt;&gt;")+SUMIFS('2018'!$I:$I,'2018'!$D:$D,B259,'2018'!$F:$F,A259,'2018'!AA:AA,"NRO",'2018'!Q:Q,"&lt;&gt;")+SUMIFS('2018'!$J:$J,'2018'!$E:$E,B259,'2018'!$F:$F,A259,'2018'!AA:AA,"NRO",'2018'!R:R,"&lt;&gt;"), 0)</f>
        <v>0</v>
      </c>
      <c r="N259" s="0" t="n">
        <f aca="false">IFERROR(SUMIFS('2018'!M:M,'2018'!AA:AA,"NRO",'2018'!F:F,A259,'2018'!C:C,B259)+SUMIFS('2018'!P:P,'2018'!AA:AA,"NRO",'2018'!F:F,A259,'2018'!C:C,B259)+SUMIFS('2018'!N:N,'2018'!AA:AA,"NRO",'2018'!F:F,A259,'2018'!D:D,B259)+SUMIFS('2018'!N:N,'2018'!AA:AA,"NRO",'2018'!F:F,A259,'2018'!D:D,B259)+SUMIFS('2018'!O:O,'2018'!AA:AA,"NRO",'2018'!F:F,A259,'2018'!E:E,B259)+SUMIFS('2018'!R:R,'2018'!AA:AA,"NRO",'2018'!F:F,A259,'2018'!E:E,B259), 0)</f>
        <v>0</v>
      </c>
      <c r="O259" s="7" t="n">
        <f aca="false">IFERROR(N259/M259, 0)</f>
        <v>0</v>
      </c>
      <c r="P259" s="0" t="n">
        <f aca="false">IFERROR(SUMIFS('2018'!$H:$H,'2018'!$C:$C,B259,'2018'!$F:$F,A259,'2018'!AA:AA,"CRO")+SUMIFS('2018'!$I:$I,'2018'!$D:$D,B259,'2018'!$F:$F,A259,'2018'!AA:AA,"CRO")+SUMIFS('2018'!$J:$J,'2018'!$E:$E,B259,'2018'!$F:$F,A259,'2018'!AA:AA,"CRO"), 0)</f>
        <v>0</v>
      </c>
      <c r="Q259" s="0" t="n">
        <f aca="false">IFERROR(SUMIFS('2018'!M:M,'2018'!AA:AA,"CRO",'2018'!F:F,A259,'2018'!C:C,B259)+SUMIFS('2018'!P:P,'2018'!AA:AA,"CRO",'2018'!F:F,A259,'2018'!C:C,B259)+SUMIFS('2018'!N:N,'2018'!AA:AA,"CRO",'2018'!F:F,A259,'2018'!D:D,B259)+SUMIFS('2018'!N:N,'2018'!AA:AA,"CRO",'2018'!F:F,A259,'2018'!D:D,B259)+SUMIFS('2018'!O:O,'2018'!AA:AA,"CRO",'2018'!F:F,A259,'2018'!E:E,B259)+SUMIFS('2018'!R:R,'2018'!AA:AA,"CRO",'2018'!F:F,A259,'2018'!E:E,B259), 0)</f>
        <v>0</v>
      </c>
      <c r="R259" s="7" t="n">
        <f aca="false">IFERROR(Q259/P259, 0)</f>
        <v>0</v>
      </c>
      <c r="S259" s="7" t="n">
        <f aca="false">SUM(V259,Y259,AB259)</f>
        <v>0</v>
      </c>
      <c r="T259" s="7" t="n">
        <f aca="false">SUM(W259,Z259,AC259)</f>
        <v>0</v>
      </c>
      <c r="U259" s="7" t="n">
        <f aca="false">IFERROR(T259/S259, 0)</f>
        <v>0</v>
      </c>
      <c r="V259" s="0" t="n">
        <f aca="false">SUMIFS('2017'!$H:$H,'2017'!$C:$C,B259,'2017'!$F:$F,A259,'2017'!AA:AA,"JRO",'2017'!P:P,"&lt;&gt;")+SUMIFS('2017'!$I:$I,'2017'!$D:$D,B259,'2017'!$F:$F,A259,'2017'!AA:AA,"JRO",'2017'!Q:Q,"&lt;&gt;")+SUMIFS('2017'!$J:$J,'2017'!$E:$E,B259,'2017'!$F:$F,A259,'2017'!AA:AA,"JRO",'2017'!R:R,"&lt;&gt;")</f>
        <v>0</v>
      </c>
      <c r="W259" s="0" t="n">
        <f aca="false">IFERROR(SUMIFS('2017'!M:M,'2017'!AA:AA,"JRO",'2017'!F:F,A259,'2017'!C:C,B259)+SUMIFS('2017'!P:P,'2017'!AA:AA,"JRO",'2017'!F:F,A259,'2017'!C:C,B259)+SUMIFS('2017'!N:N,'2017'!AA:AA,"JRO",'2017'!F:F,A259,'2017'!D:D,B259)+SUMIFS('2017'!N:N,'2017'!AA:AA,"JRO",'2017'!F:F,A259,'2017'!D:D,B259)+SUMIFS('2017'!O:O,'2017'!AA:AA,"JRO",'2017'!F:F,A259,'2017'!E:E,B259)+SUMIFS('2017'!R:R,'2017'!AA:AA,"JRO",'2017'!F:F,A259,'2017'!E:E,B259), 0)</f>
        <v>0</v>
      </c>
      <c r="X259" s="7" t="n">
        <f aca="false">IFERROR(W259/V259, 0)</f>
        <v>0</v>
      </c>
      <c r="Y259" s="0" t="n">
        <f aca="false">IFERROR(SUMIFS('2017'!$H:$H,'2017'!$C:$C,B259,'2017'!$F:$F,A259,'2017'!AA:AA,"NRO",'2017'!P:P,"&lt;&gt;")+SUMIFS('2017'!$I:$I,'2017'!$D:$D,B259,'2017'!$F:$F,A259,'2017'!AA:AA,"NRO",'2017'!Q:Q,"&lt;&gt;")+SUMIFS('2017'!$J:$J,'2017'!$E:$E,B259,'2017'!$F:$F,A259,'2017'!AA:AA,"NRO",'2017'!R:R,"&lt;&gt;"), 0)</f>
        <v>0</v>
      </c>
      <c r="Z259" s="0" t="n">
        <f aca="false">IFERROR(SUMIFS('2017'!M:M,'2017'!AA:AA,"NRO",'2017'!F:F,A259,'2017'!C:C,B259)+SUMIFS('2017'!P:P,'2017'!AA:AA,"NRO",'2017'!F:F,A259,'2017'!C:C,B259)+SUMIFS('2017'!N:N,'2017'!AA:AA,"NRO",'2017'!F:F,A259,'2017'!D:D,B259)+SUMIFS('2017'!N:N,'2017'!AA:AA,"NRO",'2017'!F:F,A259,'2017'!D:D,B259)+SUMIFS('2017'!O:O,'2017'!AA:AA,"NRO",'2017'!F:F,A259,'2017'!E:E,B259)+SUMIFS('2017'!R:R,'2017'!AA:AA,"NRO",'2017'!F:F,A259,'2017'!E:E,B259), 0)</f>
        <v>0</v>
      </c>
      <c r="AA259" s="7" t="n">
        <f aca="false">IFERROR(Z259/Y259, 0)</f>
        <v>0</v>
      </c>
      <c r="AB259" s="0" t="n">
        <f aca="false">IFERROR(SUMIFS('2017'!$H:$H,'2017'!$C:$C,B259,'2017'!$F:$F,A259,'2017'!AA:AA,"CRO",'2017'!P:P,"&lt;&gt;")+SUMIFS('2017'!$I:$I,'2017'!$D:$D,B259,'2017'!$F:$F,A259,'2017'!AA:AA,"CRO",'2017'!Q:Q,"&lt;&gt;")+SUMIFS('2017'!$J:$J,'2017'!$E:$E,B259,'2017'!$F:$F,A259,'2017'!AA:AA,"CRO",'2017'!R:R,"&lt;&gt;"), 0)</f>
        <v>0</v>
      </c>
      <c r="AC259" s="0" t="n">
        <f aca="false">IFERROR(SUMIFS('2017'!M:M,'2017'!AA:AA,"CRO",'2017'!F:F,A259,'2017'!C:C,B259)+SUMIFS('2017'!P:P,'2017'!AA:AA,"CRO",'2017'!F:F,A259,'2017'!C:C,B259)+SUMIFS('2017'!N:N,'2017'!AA:AA,"CRO",'2017'!F:F,A259,'2017'!D:D,B259)+SUMIFS('2017'!N:N,'2017'!AA:AA,"CRO",'2017'!F:F,A259,'2017'!D:D,B259)+SUMIFS('2017'!O:O,'2017'!AA:AA,"CRO",'2017'!F:F,A259,'2017'!E:E,B259)+SUMIFS('2017'!R:R,'2017'!AA:AA,"CRO",'2017'!F:F,A259,'2017'!E:E,B259), 0)</f>
        <v>0</v>
      </c>
      <c r="AD259" s="0" t="n">
        <f aca="false">IFERROR(AC259/AB259, 0)</f>
        <v>0</v>
      </c>
      <c r="AE259" s="0" t="n">
        <f aca="false">SUM(AH259,AK259,AN259)</f>
        <v>0</v>
      </c>
      <c r="AF259" s="0" t="n">
        <f aca="false">SUM(AI259,AL259,AO259)</f>
        <v>0</v>
      </c>
      <c r="AG259" s="7" t="n">
        <f aca="false">IFERROR(AF259/AE259, 0)</f>
        <v>0</v>
      </c>
      <c r="AH259" s="0" t="n">
        <f aca="false">IFERROR(SUMIFS('2016'!$G:$G,'2016'!F:F,A259,'2016'!C:C,B259,'2016'!D:D,"",'2016'!AA:AA,"JRO",'2016'!L:L,"&lt;&gt;"), 0)</f>
        <v>0</v>
      </c>
      <c r="AI259" s="0" t="n">
        <f aca="false">IFERROR(SUMIFS('2016'!L:L,'2016'!F:F,A259,'2016'!C:C,B259,'2016'!D:D,"",'2016'!AA:AA,"JRO"), 0)</f>
        <v>0</v>
      </c>
      <c r="AJ259" s="7" t="n">
        <f aca="false">IFERROR(AI259/AH259, 0)</f>
        <v>0</v>
      </c>
      <c r="AK259" s="0" t="n">
        <f aca="false">IFERROR(SUMIFS('2016'!$G:$G,'2016'!F:F,A259,'2016'!C:C,B259,'2016'!D:D,"",'2016'!AA:AA,"NRO",'2016'!L:L,"&lt;&gt;"), 0)</f>
        <v>0</v>
      </c>
      <c r="AL259" s="0" t="n">
        <f aca="false">IFERROR(SUMIFS('2016'!L:L,'2016'!F:F,A259,'2016'!C:C,B259,'2016'!D:D,"",'2016'!AA:AA,"NRO"), 0)</f>
        <v>0</v>
      </c>
      <c r="AM259" s="0" t="n">
        <f aca="false">IFERROR(AL259/AK259, 0)</f>
        <v>0</v>
      </c>
      <c r="AN259" s="0" t="n">
        <f aca="false">IFERROR(SUMIFS('2016'!$G:$G,'2016'!F:F,A259,'2016'!C:C,B259,'2016'!D:D,"",'2016'!AA:AA,"CRO",'2016'!L:L,"&lt;&gt;"), 0)</f>
        <v>0</v>
      </c>
      <c r="AO259" s="0" t="n">
        <f aca="false">IFERROR(SUMIFS('2016'!L:L,'2016'!F:F,A259,'2016'!C:C,B259,'2016'!D:D,"",'2016'!AA:AA,"CRO"), 0)</f>
        <v>0</v>
      </c>
      <c r="AP259" s="0" t="n">
        <f aca="false">IFERROR(AO259/AN259, 0)</f>
        <v>0</v>
      </c>
      <c r="AQ259" s="0" t="n">
        <f aca="false">SUM(AT259,AW259,AZ259)</f>
        <v>0</v>
      </c>
      <c r="AR259" s="0" t="n">
        <f aca="false">SUM(AU259,AX259,BA259)</f>
        <v>0</v>
      </c>
      <c r="AS259" s="7" t="n">
        <f aca="false">IFERROR(AR259/AQ259, 0)</f>
        <v>0</v>
      </c>
      <c r="AT259" s="0" t="n">
        <f aca="false">IFERROR(SUMIFS('2015'!$G:$G,'2015'!F:F,A259,'2015'!C:C,B259,'2015'!D:D,"",'2015'!AA:AA,"JRO",'2015'!L:L,"&lt;&gt;"), 0)</f>
        <v>0</v>
      </c>
      <c r="AU259" s="0" t="n">
        <f aca="false">IFERROR(SUMIFS('2015'!L:L,'2015'!F:F,A259,'2015'!C:C,B259,'2015'!D:D,"",'2015'!AA:AA,"JRO"), 0)</f>
        <v>0</v>
      </c>
      <c r="AV259" s="0" t="n">
        <f aca="false">IFERROR(AU259/AT259, 0)</f>
        <v>0</v>
      </c>
      <c r="AW259" s="0" t="n">
        <f aca="false">IFERROR(SUMIFS('2015'!$G:$G,'2015'!F:F,A259,'2015'!C:C,B259,'2015'!D:D,"",'2015'!AA:AA,"NRO",'2015'!L:L,"&lt;&gt;"), 0)</f>
        <v>0</v>
      </c>
      <c r="AX259" s="0" t="n">
        <f aca="false">IFERROR(SUMIFS('2015'!L:L,'2015'!F:F,A259,'2015'!C:C,B259,'2015'!D:D,"",'2015'!AA:AA,"NRO"), 0)</f>
        <v>0</v>
      </c>
      <c r="AY259" s="0" t="n">
        <f aca="false">IFERROR(AX259/AW259, 0)</f>
        <v>0</v>
      </c>
      <c r="AZ259" s="0" t="n">
        <f aca="false">IFERROR(SUMIFS('2015'!$G:$G,'2015'!F:F,A259,'2015'!C:C,B259,'2015'!D:D,"",'2015'!AA:AA,"CRO",'2015'!L:L,"&lt;&gt;"), 0)</f>
        <v>0</v>
      </c>
      <c r="BA259" s="0" t="n">
        <f aca="false">IFERROR(SUMIFS('2015'!L:L,'2015'!F:F,A259,'2015'!C:C,B259,'2015'!D:D,"",'2015'!AA:AA,"CRO"), 0)</f>
        <v>0</v>
      </c>
      <c r="BB259" s="0" t="n">
        <f aca="false">IFERROR(BA259/AZ259, 0)</f>
        <v>0</v>
      </c>
      <c r="BC259" s="0" t="n">
        <f aca="false">SUM(BF259,BI259)</f>
        <v>0</v>
      </c>
      <c r="BD259" s="0" t="n">
        <f aca="false">SUM(BG259,BJ259)</f>
        <v>0</v>
      </c>
      <c r="BE259" s="7" t="n">
        <f aca="false">IFERROR(BD259/BC259, 0)</f>
        <v>0</v>
      </c>
      <c r="BF259" s="0" t="n">
        <f aca="false">IFERROR(SUMIFS('2014'!$G:$G,'2014'!F:F,A259,'2014'!C:C,B259,'2014'!D:D,"",'2014'!AA:AA,"JRO",'2014'!L:L,"&lt;&gt;"), 0)</f>
        <v>0</v>
      </c>
      <c r="BG259" s="0" t="n">
        <f aca="false">IFERROR(SUMIFS('2014'!L:L,'2014'!F:F,A259,'2014'!C:C,B259,'2014'!D:D,"",'2014'!AA:AA,"JRO"), 0)</f>
        <v>0</v>
      </c>
      <c r="BH259" s="7" t="n">
        <f aca="false">IFERROR(BG259/BF259, 0)</f>
        <v>0</v>
      </c>
      <c r="BI259" s="0" t="n">
        <f aca="false">IFERROR(SUMIFS('2014'!$G:$G,'2014'!F:F,A259,'2014'!C:C,B259,'2014'!D:D,"",'2014'!AA:AA,"CRO",'2014'!L:L,"&lt;&gt;"), 0)</f>
        <v>0</v>
      </c>
      <c r="BJ259" s="0" t="n">
        <f aca="false">IFERROR(SUMIFS('2014'!L:L,'2014'!F:F,A259,'2014'!C:C,B259,'2014'!D:D,"",'2014'!AA:AA,"CRO"), 0)</f>
        <v>0</v>
      </c>
      <c r="BK259" s="0" t="n">
        <f aca="false">IFERROR(BJ259/BI259, 0)</f>
        <v>0</v>
      </c>
      <c r="BL259" s="0" t="n">
        <f aca="false">IFERROR(SUMIFS('2013'!$G:$G,'2013'!F:F,A259,'2013'!C:C,B259,'2013'!D:D,"",'2013'!AA:AA,"JRO",'2013'!L:L,"&lt;&gt;"), 0)</f>
        <v>0</v>
      </c>
      <c r="BM259" s="0" t="n">
        <f aca="false">IFERROR(SUMIFS('2013'!L:L,'2013'!F:F,A259,'2013'!C:C,B259,'2013'!D:D,"",'2013'!AA:AA,"JRO"), 0)</f>
        <v>0</v>
      </c>
      <c r="BN259" s="0" t="n">
        <f aca="false">IFERROR(BM259/BL259, 0)</f>
        <v>0</v>
      </c>
      <c r="BO259" s="0" t="n">
        <f aca="false">IFERROR(SUMIFS('2012'!$G:$G,'2012'!F:F,A259,'2012'!C:C,B259,'2012'!D:D,"",'2012'!AA:AA,"JRO",'2012'!L:L,"&lt;&gt;"), 0)</f>
        <v>0</v>
      </c>
      <c r="BP259" s="0" t="n">
        <f aca="false">IFERROR(SUMIFS('2012'!L:L,'2012'!F:F,A259,'2012'!C:C,B259,'2012'!D:D,"",'2012'!AA:AA,"JRO"), 0)</f>
        <v>0</v>
      </c>
      <c r="BQ259" s="0" t="n">
        <f aca="false">IFERROR(BP259/BO259, 0)</f>
        <v>0</v>
      </c>
      <c r="BR259" s="0" t="n">
        <f aca="false">IFERROR(SUMIFS('2011'!$G:$G,'2011'!F:F,A259,'2011'!C:C,B259,'2011'!D:D,"",'2011'!AA:AA,"JRO",'2011'!L:L,"&lt;&gt;"), 0)</f>
        <v>0</v>
      </c>
      <c r="BS259" s="0" t="n">
        <f aca="false">IFERROR(SUMIFS('2011'!L:L,'2011'!F:F,A259,'2011'!C:C,B259,'2011'!D:D,"",'2011'!AA:AA,"JRO"), 0)</f>
        <v>0</v>
      </c>
      <c r="BT259" s="7" t="n">
        <f aca="false">IFERROR(BS259/BR259, 0)</f>
        <v>0</v>
      </c>
      <c r="BU259" s="0" t="n">
        <f aca="false">IFERROR(SUMIFS('2010'!$G:$G,'2010'!F:F,A259,'2010'!C:C,B259,'2010'!D:D,"",'2010'!AA:AA,"JRO",'2010'!L:L,"&lt;&gt;"), 0)</f>
        <v>0</v>
      </c>
      <c r="BV259" s="0" t="n">
        <f aca="false">IFERROR(SUMIFS('2010'!L:L,'2010'!F:F,A259,'2010'!C:C,B259,'2010'!D:D,"",'2010'!AA:AA,"JRO"), 0)</f>
        <v>0</v>
      </c>
      <c r="BW259" s="7" t="n">
        <f aca="false">IFERROR(BV259/BU259, 0)</f>
        <v>0</v>
      </c>
      <c r="BX259" s="0" t="n">
        <f aca="false">IFERROR(SUMIFS('2009'!$G:$G,'2009'!F:F,A259,'2009'!C:C,B259,'2009'!D:D,"",'2009'!AA:AA,"JRO",'2009'!L:L,"&lt;&gt;"), 0)</f>
        <v>0</v>
      </c>
      <c r="BY259" s="0" t="n">
        <f aca="false">IFERROR(SUMIFS('2009'!L:L,'2009'!F:F,A259,'2009'!C:C,B259,'2009'!D:D,"",'2009'!AA:AA,"JRO"), 0)</f>
        <v>0</v>
      </c>
      <c r="BZ259" s="7" t="n">
        <f aca="false">IFERROR(BY259/BX259, 0)</f>
        <v>0</v>
      </c>
    </row>
    <row r="260" customFormat="false" ht="15" hidden="false" customHeight="false" outlineLevel="0" collapsed="false">
      <c r="A260" s="0" t="s">
        <v>102</v>
      </c>
      <c r="B260" s="16" t="s">
        <v>61</v>
      </c>
      <c r="C260" s="56" t="n">
        <f aca="false">IFERROR(AVERAGEIFS(I260:BZ260,I$2:BZ$2,"JRO escorts per deportee",I260:BZ260,"&lt;&gt;0"), 0)</f>
        <v>0</v>
      </c>
      <c r="D260" s="13" t="n">
        <f aca="false">IFERROR(AVERAGEIFS(I260:BZ260,I$2:BZ$2,"NRO escorts per deportee",I260:BZ260,"&lt;&gt;0"), 0)</f>
        <v>0</v>
      </c>
      <c r="E260" s="13" t="n">
        <f aca="false">IFERROR(AVERAGEIFS(I260:BZ260,I$2:BZ$2,"CRO escorts per deportee",I260:BZ260,"&lt;&gt;0"), 0)</f>
        <v>0</v>
      </c>
      <c r="G260" s="0" t="n">
        <f aca="false">SUM(J260,M260,P260)</f>
        <v>0</v>
      </c>
      <c r="H260" s="0" t="n">
        <f aca="false">SUM(K260,N260,Q260)</f>
        <v>0</v>
      </c>
      <c r="I260" s="7" t="n">
        <f aca="false">IFERROR(H260/G260, 0)</f>
        <v>0</v>
      </c>
      <c r="J260" s="0" t="n">
        <f aca="false">IFERROR(SUMIFS('2018'!$H:$H,'2018'!$C:$C,B260,'2018'!$F:$F,A260,'2018'!AA:AA,"JRO",'2018'!P:P,"&lt;&gt;")+SUMIFS('2018'!$I:$I,'2018'!$D:$D,B260,'2018'!$F:$F,A260,'2018'!AA:AA,"JRO",'2018'!Q:Q,"&lt;&gt;")+SUMIFS('2018'!$J:$J,'2018'!$E:$E,B260,'2018'!$F:$F,A260,'2018'!AA:AA,"JRO",'2018'!R:R,"&lt;&gt;"), 0)</f>
        <v>0</v>
      </c>
      <c r="K260" s="0" t="n">
        <f aca="false">IFERROR(SUMIFS('2018'!M:M,'2018'!AA:AA,"JRO",'2018'!F:F,A260,'2018'!C:C,B260)+SUMIFS('2018'!P:P,'2018'!AA:AA,"JRO",'2018'!F:F,A260,'2018'!C:C,B260)+SUMIFS('2018'!N:N,'2018'!AA:AA,"JRO",'2018'!F:F,A260,'2018'!D:D,B260)+SUMIFS('2018'!N:N,'2018'!AA:AA,"JRO",'2018'!F:F,A260,'2018'!D:D,B260)+SUMIFS('2018'!O:O,'2018'!AA:AA,"JRO",'2018'!F:F,A260,'2018'!E:E,B260)+SUMIFS('2018'!R:R,'2018'!AA:AA,"JRO",'2018'!F:F,A260,'2018'!E:E,B260), 0)</f>
        <v>0</v>
      </c>
      <c r="L260" s="7" t="n">
        <f aca="false">IFERROR(K260/J260, 0)</f>
        <v>0</v>
      </c>
      <c r="M260" s="0" t="n">
        <f aca="false">IFERROR(SUMIFS('2018'!$H:$H,'2018'!$C:$C,B260,'2018'!$F:$F,A260,'2018'!AA:AA,"NRO",'2018'!P:P,"&lt;&gt;")+SUMIFS('2018'!$I:$I,'2018'!$D:$D,B260,'2018'!$F:$F,A260,'2018'!AA:AA,"NRO",'2018'!Q:Q,"&lt;&gt;")+SUMIFS('2018'!$J:$J,'2018'!$E:$E,B260,'2018'!$F:$F,A260,'2018'!AA:AA,"NRO",'2018'!R:R,"&lt;&gt;"), 0)</f>
        <v>0</v>
      </c>
      <c r="N260" s="0" t="n">
        <f aca="false">IFERROR(SUMIFS('2018'!M:M,'2018'!AA:AA,"NRO",'2018'!F:F,A260,'2018'!C:C,B260)+SUMIFS('2018'!P:P,'2018'!AA:AA,"NRO",'2018'!F:F,A260,'2018'!C:C,B260)+SUMIFS('2018'!N:N,'2018'!AA:AA,"NRO",'2018'!F:F,A260,'2018'!D:D,B260)+SUMIFS('2018'!N:N,'2018'!AA:AA,"NRO",'2018'!F:F,A260,'2018'!D:D,B260)+SUMIFS('2018'!O:O,'2018'!AA:AA,"NRO",'2018'!F:F,A260,'2018'!E:E,B260)+SUMIFS('2018'!R:R,'2018'!AA:AA,"NRO",'2018'!F:F,A260,'2018'!E:E,B260), 0)</f>
        <v>0</v>
      </c>
      <c r="O260" s="7" t="n">
        <f aca="false">IFERROR(N260/M260, 0)</f>
        <v>0</v>
      </c>
      <c r="P260" s="0" t="n">
        <f aca="false">IFERROR(SUMIFS('2018'!$H:$H,'2018'!$C:$C,B260,'2018'!$F:$F,A260,'2018'!AA:AA,"CRO")+SUMIFS('2018'!$I:$I,'2018'!$D:$D,B260,'2018'!$F:$F,A260,'2018'!AA:AA,"CRO")+SUMIFS('2018'!$J:$J,'2018'!$E:$E,B260,'2018'!$F:$F,A260,'2018'!AA:AA,"CRO"), 0)</f>
        <v>0</v>
      </c>
      <c r="Q260" s="0" t="n">
        <f aca="false">IFERROR(SUMIFS('2018'!M:M,'2018'!AA:AA,"CRO",'2018'!F:F,A260,'2018'!C:C,B260)+SUMIFS('2018'!P:P,'2018'!AA:AA,"CRO",'2018'!F:F,A260,'2018'!C:C,B260)+SUMIFS('2018'!N:N,'2018'!AA:AA,"CRO",'2018'!F:F,A260,'2018'!D:D,B260)+SUMIFS('2018'!N:N,'2018'!AA:AA,"CRO",'2018'!F:F,A260,'2018'!D:D,B260)+SUMIFS('2018'!O:O,'2018'!AA:AA,"CRO",'2018'!F:F,A260,'2018'!E:E,B260)+SUMIFS('2018'!R:R,'2018'!AA:AA,"CRO",'2018'!F:F,A260,'2018'!E:E,B260), 0)</f>
        <v>0</v>
      </c>
      <c r="R260" s="7" t="n">
        <f aca="false">IFERROR(Q260/P260, 0)</f>
        <v>0</v>
      </c>
      <c r="S260" s="7" t="n">
        <f aca="false">SUM(V260,Y260,AB260)</f>
        <v>0</v>
      </c>
      <c r="T260" s="7" t="n">
        <f aca="false">SUM(W260,Z260,AC260)</f>
        <v>0</v>
      </c>
      <c r="U260" s="7" t="n">
        <f aca="false">IFERROR(T260/S260, 0)</f>
        <v>0</v>
      </c>
      <c r="V260" s="0" t="n">
        <f aca="false">SUMIFS('2017'!$H:$H,'2017'!$C:$C,B260,'2017'!$F:$F,A260,'2017'!AA:AA,"JRO",'2017'!P:P,"&lt;&gt;")+SUMIFS('2017'!$I:$I,'2017'!$D:$D,B260,'2017'!$F:$F,A260,'2017'!AA:AA,"JRO",'2017'!Q:Q,"&lt;&gt;")+SUMIFS('2017'!$J:$J,'2017'!$E:$E,B260,'2017'!$F:$F,A260,'2017'!AA:AA,"JRO",'2017'!R:R,"&lt;&gt;")</f>
        <v>0</v>
      </c>
      <c r="W260" s="0" t="n">
        <f aca="false">IFERROR(SUMIFS('2017'!M:M,'2017'!AA:AA,"JRO",'2017'!F:F,A260,'2017'!C:C,B260)+SUMIFS('2017'!P:P,'2017'!AA:AA,"JRO",'2017'!F:F,A260,'2017'!C:C,B260)+SUMIFS('2017'!N:N,'2017'!AA:AA,"JRO",'2017'!F:F,A260,'2017'!D:D,B260)+SUMIFS('2017'!N:N,'2017'!AA:AA,"JRO",'2017'!F:F,A260,'2017'!D:D,B260)+SUMIFS('2017'!O:O,'2017'!AA:AA,"JRO",'2017'!F:F,A260,'2017'!E:E,B260)+SUMIFS('2017'!R:R,'2017'!AA:AA,"JRO",'2017'!F:F,A260,'2017'!E:E,B260), 0)</f>
        <v>0</v>
      </c>
      <c r="X260" s="7" t="n">
        <f aca="false">IFERROR(W260/V260, 0)</f>
        <v>0</v>
      </c>
      <c r="Y260" s="0" t="n">
        <f aca="false">IFERROR(SUMIFS('2017'!$H:$H,'2017'!$C:$C,B260,'2017'!$F:$F,A260,'2017'!AA:AA,"NRO",'2017'!P:P,"&lt;&gt;")+SUMIFS('2017'!$I:$I,'2017'!$D:$D,B260,'2017'!$F:$F,A260,'2017'!AA:AA,"NRO",'2017'!Q:Q,"&lt;&gt;")+SUMIFS('2017'!$J:$J,'2017'!$E:$E,B260,'2017'!$F:$F,A260,'2017'!AA:AA,"NRO",'2017'!R:R,"&lt;&gt;"), 0)</f>
        <v>0</v>
      </c>
      <c r="Z260" s="0" t="n">
        <f aca="false">IFERROR(SUMIFS('2017'!M:M,'2017'!AA:AA,"NRO",'2017'!F:F,A260,'2017'!C:C,B260)+SUMIFS('2017'!P:P,'2017'!AA:AA,"NRO",'2017'!F:F,A260,'2017'!C:C,B260)+SUMIFS('2017'!N:N,'2017'!AA:AA,"NRO",'2017'!F:F,A260,'2017'!D:D,B260)+SUMIFS('2017'!N:N,'2017'!AA:AA,"NRO",'2017'!F:F,A260,'2017'!D:D,B260)+SUMIFS('2017'!O:O,'2017'!AA:AA,"NRO",'2017'!F:F,A260,'2017'!E:E,B260)+SUMIFS('2017'!R:R,'2017'!AA:AA,"NRO",'2017'!F:F,A260,'2017'!E:E,B260), 0)</f>
        <v>0</v>
      </c>
      <c r="AA260" s="7" t="n">
        <f aca="false">IFERROR(Z260/Y260, 0)</f>
        <v>0</v>
      </c>
      <c r="AB260" s="0" t="n">
        <f aca="false">IFERROR(SUMIFS('2017'!$H:$H,'2017'!$C:$C,B260,'2017'!$F:$F,A260,'2017'!AA:AA,"CRO",'2017'!P:P,"&lt;&gt;")+SUMIFS('2017'!$I:$I,'2017'!$D:$D,B260,'2017'!$F:$F,A260,'2017'!AA:AA,"CRO",'2017'!Q:Q,"&lt;&gt;")+SUMIFS('2017'!$J:$J,'2017'!$E:$E,B260,'2017'!$F:$F,A260,'2017'!AA:AA,"CRO",'2017'!R:R,"&lt;&gt;"), 0)</f>
        <v>0</v>
      </c>
      <c r="AC260" s="0" t="n">
        <f aca="false">IFERROR(SUMIFS('2017'!M:M,'2017'!AA:AA,"CRO",'2017'!F:F,A260,'2017'!C:C,B260)+SUMIFS('2017'!P:P,'2017'!AA:AA,"CRO",'2017'!F:F,A260,'2017'!C:C,B260)+SUMIFS('2017'!N:N,'2017'!AA:AA,"CRO",'2017'!F:F,A260,'2017'!D:D,B260)+SUMIFS('2017'!N:N,'2017'!AA:AA,"CRO",'2017'!F:F,A260,'2017'!D:D,B260)+SUMIFS('2017'!O:O,'2017'!AA:AA,"CRO",'2017'!F:F,A260,'2017'!E:E,B260)+SUMIFS('2017'!R:R,'2017'!AA:AA,"CRO",'2017'!F:F,A260,'2017'!E:E,B260), 0)</f>
        <v>0</v>
      </c>
      <c r="AD260" s="0" t="n">
        <f aca="false">IFERROR(AC260/AB260, 0)</f>
        <v>0</v>
      </c>
      <c r="AE260" s="0" t="n">
        <f aca="false">SUM(AH260,AK260,AN260)</f>
        <v>0</v>
      </c>
      <c r="AF260" s="0" t="n">
        <f aca="false">SUM(AI260,AL260,AO260)</f>
        <v>0</v>
      </c>
      <c r="AG260" s="7" t="n">
        <f aca="false">IFERROR(AF260/AE260, 0)</f>
        <v>0</v>
      </c>
      <c r="AH260" s="0" t="n">
        <f aca="false">IFERROR(SUMIFS('2016'!$G:$G,'2016'!F:F,A260,'2016'!C:C,B260,'2016'!D:D,"",'2016'!AA:AA,"JRO",'2016'!L:L,"&lt;&gt;"), 0)</f>
        <v>0</v>
      </c>
      <c r="AI260" s="0" t="n">
        <f aca="false">IFERROR(SUMIFS('2016'!L:L,'2016'!F:F,A260,'2016'!C:C,B260,'2016'!D:D,"",'2016'!AA:AA,"JRO"), 0)</f>
        <v>0</v>
      </c>
      <c r="AJ260" s="7" t="n">
        <f aca="false">IFERROR(AI260/AH260, 0)</f>
        <v>0</v>
      </c>
      <c r="AK260" s="0" t="n">
        <f aca="false">IFERROR(SUMIFS('2016'!$G:$G,'2016'!F:F,A260,'2016'!C:C,B260,'2016'!D:D,"",'2016'!AA:AA,"NRO",'2016'!L:L,"&lt;&gt;"), 0)</f>
        <v>0</v>
      </c>
      <c r="AL260" s="0" t="n">
        <f aca="false">IFERROR(SUMIFS('2016'!L:L,'2016'!F:F,A260,'2016'!C:C,B260,'2016'!D:D,"",'2016'!AA:AA,"NRO"), 0)</f>
        <v>0</v>
      </c>
      <c r="AM260" s="0" t="n">
        <f aca="false">IFERROR(AL260/AK260, 0)</f>
        <v>0</v>
      </c>
      <c r="AN260" s="0" t="n">
        <f aca="false">IFERROR(SUMIFS('2016'!$G:$G,'2016'!F:F,A260,'2016'!C:C,B260,'2016'!D:D,"",'2016'!AA:AA,"CRO",'2016'!L:L,"&lt;&gt;"), 0)</f>
        <v>0</v>
      </c>
      <c r="AO260" s="0" t="n">
        <f aca="false">IFERROR(SUMIFS('2016'!L:L,'2016'!F:F,A260,'2016'!C:C,B260,'2016'!D:D,"",'2016'!AA:AA,"CRO"), 0)</f>
        <v>0</v>
      </c>
      <c r="AP260" s="0" t="n">
        <f aca="false">IFERROR(AO260/AN260, 0)</f>
        <v>0</v>
      </c>
      <c r="AQ260" s="0" t="n">
        <f aca="false">SUM(AT260,AW260,AZ260)</f>
        <v>0</v>
      </c>
      <c r="AR260" s="0" t="n">
        <f aca="false">SUM(AU260,AX260,BA260)</f>
        <v>0</v>
      </c>
      <c r="AS260" s="7" t="n">
        <f aca="false">IFERROR(AR260/AQ260, 0)</f>
        <v>0</v>
      </c>
      <c r="AT260" s="0" t="n">
        <f aca="false">IFERROR(SUMIFS('2015'!$G:$G,'2015'!F:F,A260,'2015'!C:C,B260,'2015'!D:D,"",'2015'!AA:AA,"JRO",'2015'!L:L,"&lt;&gt;"), 0)</f>
        <v>0</v>
      </c>
      <c r="AU260" s="0" t="n">
        <f aca="false">IFERROR(SUMIFS('2015'!L:L,'2015'!F:F,A260,'2015'!C:C,B260,'2015'!D:D,"",'2015'!AA:AA,"JRO"), 0)</f>
        <v>0</v>
      </c>
      <c r="AV260" s="0" t="n">
        <f aca="false">IFERROR(AU260/AT260, 0)</f>
        <v>0</v>
      </c>
      <c r="AW260" s="0" t="n">
        <f aca="false">IFERROR(SUMIFS('2015'!$G:$G,'2015'!F:F,A260,'2015'!C:C,B260,'2015'!D:D,"",'2015'!AA:AA,"NRO",'2015'!L:L,"&lt;&gt;"), 0)</f>
        <v>0</v>
      </c>
      <c r="AX260" s="0" t="n">
        <f aca="false">IFERROR(SUMIFS('2015'!L:L,'2015'!F:F,A260,'2015'!C:C,B260,'2015'!D:D,"",'2015'!AA:AA,"NRO"), 0)</f>
        <v>0</v>
      </c>
      <c r="AY260" s="0" t="n">
        <f aca="false">IFERROR(AX260/AW260, 0)</f>
        <v>0</v>
      </c>
      <c r="AZ260" s="0" t="n">
        <f aca="false">IFERROR(SUMIFS('2015'!$G:$G,'2015'!F:F,A260,'2015'!C:C,B260,'2015'!D:D,"",'2015'!AA:AA,"CRO",'2015'!L:L,"&lt;&gt;"), 0)</f>
        <v>0</v>
      </c>
      <c r="BA260" s="0" t="n">
        <f aca="false">IFERROR(SUMIFS('2015'!L:L,'2015'!F:F,A260,'2015'!C:C,B260,'2015'!D:D,"",'2015'!AA:AA,"CRO"), 0)</f>
        <v>0</v>
      </c>
      <c r="BB260" s="0" t="n">
        <f aca="false">IFERROR(BA260/AZ260, 0)</f>
        <v>0</v>
      </c>
      <c r="BC260" s="0" t="n">
        <f aca="false">SUM(BF260,BI260)</f>
        <v>0</v>
      </c>
      <c r="BD260" s="0" t="n">
        <f aca="false">SUM(BG260,BJ260)</f>
        <v>0</v>
      </c>
      <c r="BE260" s="7" t="n">
        <f aca="false">IFERROR(BD260/BC260, 0)</f>
        <v>0</v>
      </c>
      <c r="BF260" s="0" t="n">
        <f aca="false">IFERROR(SUMIFS('2014'!$G:$G,'2014'!F:F,A260,'2014'!C:C,B260,'2014'!D:D,"",'2014'!AA:AA,"JRO",'2014'!L:L,"&lt;&gt;"), 0)</f>
        <v>0</v>
      </c>
      <c r="BG260" s="0" t="n">
        <f aca="false">IFERROR(SUMIFS('2014'!L:L,'2014'!F:F,A260,'2014'!C:C,B260,'2014'!D:D,"",'2014'!AA:AA,"JRO"), 0)</f>
        <v>0</v>
      </c>
      <c r="BH260" s="7" t="n">
        <f aca="false">IFERROR(BG260/BF260, 0)</f>
        <v>0</v>
      </c>
      <c r="BI260" s="0" t="n">
        <f aca="false">IFERROR(SUMIFS('2014'!$G:$G,'2014'!F:F,A260,'2014'!C:C,B260,'2014'!D:D,"",'2014'!AA:AA,"CRO",'2014'!L:L,"&lt;&gt;"), 0)</f>
        <v>0</v>
      </c>
      <c r="BJ260" s="0" t="n">
        <f aca="false">IFERROR(SUMIFS('2014'!L:L,'2014'!F:F,A260,'2014'!C:C,B260,'2014'!D:D,"",'2014'!AA:AA,"CRO"), 0)</f>
        <v>0</v>
      </c>
      <c r="BK260" s="0" t="n">
        <f aca="false">IFERROR(BJ260/BI260, 0)</f>
        <v>0</v>
      </c>
      <c r="BL260" s="0" t="n">
        <f aca="false">IFERROR(SUMIFS('2013'!$G:$G,'2013'!F:F,A260,'2013'!C:C,B260,'2013'!D:D,"",'2013'!AA:AA,"JRO",'2013'!L:L,"&lt;&gt;"), 0)</f>
        <v>0</v>
      </c>
      <c r="BM260" s="0" t="n">
        <f aca="false">IFERROR(SUMIFS('2013'!L:L,'2013'!F:F,A260,'2013'!C:C,B260,'2013'!D:D,"",'2013'!AA:AA,"JRO"), 0)</f>
        <v>0</v>
      </c>
      <c r="BN260" s="0" t="n">
        <f aca="false">IFERROR(BM260/BL260, 0)</f>
        <v>0</v>
      </c>
      <c r="BO260" s="0" t="n">
        <f aca="false">IFERROR(SUMIFS('2012'!$G:$G,'2012'!F:F,A260,'2012'!C:C,B260,'2012'!D:D,"",'2012'!AA:AA,"JRO",'2012'!L:L,"&lt;&gt;"), 0)</f>
        <v>0</v>
      </c>
      <c r="BP260" s="0" t="n">
        <f aca="false">IFERROR(SUMIFS('2012'!L:L,'2012'!F:F,A260,'2012'!C:C,B260,'2012'!D:D,"",'2012'!AA:AA,"JRO"), 0)</f>
        <v>0</v>
      </c>
      <c r="BQ260" s="0" t="n">
        <f aca="false">IFERROR(BP260/BO260, 0)</f>
        <v>0</v>
      </c>
      <c r="BR260" s="0" t="n">
        <f aca="false">IFERROR(SUMIFS('2011'!$G:$G,'2011'!F:F,A260,'2011'!C:C,B260,'2011'!D:D,"",'2011'!AA:AA,"JRO",'2011'!L:L,"&lt;&gt;"), 0)</f>
        <v>0</v>
      </c>
      <c r="BS260" s="0" t="n">
        <f aca="false">IFERROR(SUMIFS('2011'!L:L,'2011'!F:F,A260,'2011'!C:C,B260,'2011'!D:D,"",'2011'!AA:AA,"JRO"), 0)</f>
        <v>0</v>
      </c>
      <c r="BT260" s="7" t="n">
        <f aca="false">IFERROR(BS260/BR260, 0)</f>
        <v>0</v>
      </c>
      <c r="BU260" s="0" t="n">
        <f aca="false">IFERROR(SUMIFS('2010'!$G:$G,'2010'!F:F,A260,'2010'!C:C,B260,'2010'!D:D,"",'2010'!AA:AA,"JRO",'2010'!L:L,"&lt;&gt;"), 0)</f>
        <v>0</v>
      </c>
      <c r="BV260" s="0" t="n">
        <f aca="false">IFERROR(SUMIFS('2010'!L:L,'2010'!F:F,A260,'2010'!C:C,B260,'2010'!D:D,"",'2010'!AA:AA,"JRO"), 0)</f>
        <v>0</v>
      </c>
      <c r="BW260" s="7" t="n">
        <f aca="false">IFERROR(BV260/BU260, 0)</f>
        <v>0</v>
      </c>
      <c r="BX260" s="0" t="n">
        <f aca="false">IFERROR(SUMIFS('2009'!$G:$G,'2009'!F:F,A260,'2009'!C:C,B260,'2009'!D:D,"",'2009'!AA:AA,"JRO",'2009'!L:L,"&lt;&gt;"), 0)</f>
        <v>0</v>
      </c>
      <c r="BY260" s="0" t="n">
        <f aca="false">IFERROR(SUMIFS('2009'!L:L,'2009'!F:F,A260,'2009'!C:C,B260,'2009'!D:D,"",'2009'!AA:AA,"JRO"), 0)</f>
        <v>0</v>
      </c>
      <c r="BZ260" s="7" t="n">
        <f aca="false">IFERROR(BY260/BX260, 0)</f>
        <v>0</v>
      </c>
    </row>
    <row r="261" customFormat="false" ht="15" hidden="false" customHeight="false" outlineLevel="0" collapsed="false">
      <c r="A261" s="0" t="s">
        <v>108</v>
      </c>
      <c r="B261" s="1" t="s">
        <v>49</v>
      </c>
      <c r="C261" s="56" t="n">
        <f aca="false">IFERROR(AVERAGEIFS(I261:BZ261,I$2:BZ$2,"JRO escorts per deportee",I261:BZ261,"&lt;&gt;0"), 0)</f>
        <v>0</v>
      </c>
      <c r="D261" s="13" t="n">
        <f aca="false">IFERROR(AVERAGEIFS(I261:BZ261,I$2:BZ$2,"NRO escorts per deportee",I261:BZ261,"&lt;&gt;0"), 0)</f>
        <v>0</v>
      </c>
      <c r="E261" s="13" t="n">
        <f aca="false">IFERROR(AVERAGEIFS(I261:BZ261,I$2:BZ$2,"CRO escorts per deportee",I261:BZ261,"&lt;&gt;0"), 0)</f>
        <v>0</v>
      </c>
      <c r="G261" s="0" t="n">
        <f aca="false">SUM(J261,M261,P261)</f>
        <v>0</v>
      </c>
      <c r="H261" s="0" t="n">
        <f aca="false">SUM(K261,N261,Q261)</f>
        <v>0</v>
      </c>
      <c r="I261" s="7" t="n">
        <f aca="false">IFERROR(H261/G261, 0)</f>
        <v>0</v>
      </c>
      <c r="J261" s="0" t="n">
        <f aca="false">IFERROR(SUMIFS('2018'!$H:$H,'2018'!$C:$C,B261,'2018'!$F:$F,A261,'2018'!AA:AA,"JRO",'2018'!P:P,"&lt;&gt;")+SUMIFS('2018'!$I:$I,'2018'!$D:$D,B261,'2018'!$F:$F,A261,'2018'!AA:AA,"JRO",'2018'!Q:Q,"&lt;&gt;")+SUMIFS('2018'!$J:$J,'2018'!$E:$E,B261,'2018'!$F:$F,A261,'2018'!AA:AA,"JRO",'2018'!R:R,"&lt;&gt;"), 0)</f>
        <v>0</v>
      </c>
      <c r="K261" s="0" t="n">
        <f aca="false">IFERROR(SUMIFS('2018'!M:M,'2018'!AA:AA,"JRO",'2018'!F:F,A261,'2018'!C:C,B261)+SUMIFS('2018'!P:P,'2018'!AA:AA,"JRO",'2018'!F:F,A261,'2018'!C:C,B261)+SUMIFS('2018'!N:N,'2018'!AA:AA,"JRO",'2018'!F:F,A261,'2018'!D:D,B261)+SUMIFS('2018'!N:N,'2018'!AA:AA,"JRO",'2018'!F:F,A261,'2018'!D:D,B261)+SUMIFS('2018'!O:O,'2018'!AA:AA,"JRO",'2018'!F:F,A261,'2018'!E:E,B261)+SUMIFS('2018'!R:R,'2018'!AA:AA,"JRO",'2018'!F:F,A261,'2018'!E:E,B261), 0)</f>
        <v>0</v>
      </c>
      <c r="L261" s="7" t="n">
        <f aca="false">IFERROR(K261/J261, 0)</f>
        <v>0</v>
      </c>
      <c r="M261" s="0" t="n">
        <f aca="false">IFERROR(SUMIFS('2018'!$H:$H,'2018'!$C:$C,B261,'2018'!$F:$F,A261,'2018'!AA:AA,"NRO",'2018'!P:P,"&lt;&gt;")+SUMIFS('2018'!$I:$I,'2018'!$D:$D,B261,'2018'!$F:$F,A261,'2018'!AA:AA,"NRO",'2018'!Q:Q,"&lt;&gt;")+SUMIFS('2018'!$J:$J,'2018'!$E:$E,B261,'2018'!$F:$F,A261,'2018'!AA:AA,"NRO",'2018'!R:R,"&lt;&gt;"), 0)</f>
        <v>0</v>
      </c>
      <c r="N261" s="0" t="n">
        <f aca="false">IFERROR(SUMIFS('2018'!M:M,'2018'!AA:AA,"NRO",'2018'!F:F,A261,'2018'!C:C,B261)+SUMIFS('2018'!P:P,'2018'!AA:AA,"NRO",'2018'!F:F,A261,'2018'!C:C,B261)+SUMIFS('2018'!N:N,'2018'!AA:AA,"NRO",'2018'!F:F,A261,'2018'!D:D,B261)+SUMIFS('2018'!N:N,'2018'!AA:AA,"NRO",'2018'!F:F,A261,'2018'!D:D,B261)+SUMIFS('2018'!O:O,'2018'!AA:AA,"NRO",'2018'!F:F,A261,'2018'!E:E,B261)+SUMIFS('2018'!R:R,'2018'!AA:AA,"NRO",'2018'!F:F,A261,'2018'!E:E,B261), 0)</f>
        <v>0</v>
      </c>
      <c r="O261" s="7" t="n">
        <f aca="false">IFERROR(N261/M261, 0)</f>
        <v>0</v>
      </c>
      <c r="P261" s="0" t="n">
        <f aca="false">IFERROR(SUMIFS('2018'!$H:$H,'2018'!$C:$C,B261,'2018'!$F:$F,A261,'2018'!AA:AA,"CRO")+SUMIFS('2018'!$I:$I,'2018'!$D:$D,B261,'2018'!$F:$F,A261,'2018'!AA:AA,"CRO")+SUMIFS('2018'!$J:$J,'2018'!$E:$E,B261,'2018'!$F:$F,A261,'2018'!AA:AA,"CRO"), 0)</f>
        <v>0</v>
      </c>
      <c r="Q261" s="0" t="n">
        <f aca="false">IFERROR(SUMIFS('2018'!M:M,'2018'!AA:AA,"CRO",'2018'!F:F,A261,'2018'!C:C,B261)+SUMIFS('2018'!P:P,'2018'!AA:AA,"CRO",'2018'!F:F,A261,'2018'!C:C,B261)+SUMIFS('2018'!N:N,'2018'!AA:AA,"CRO",'2018'!F:F,A261,'2018'!D:D,B261)+SUMIFS('2018'!N:N,'2018'!AA:AA,"CRO",'2018'!F:F,A261,'2018'!D:D,B261)+SUMIFS('2018'!O:O,'2018'!AA:AA,"CRO",'2018'!F:F,A261,'2018'!E:E,B261)+SUMIFS('2018'!R:R,'2018'!AA:AA,"CRO",'2018'!F:F,A261,'2018'!E:E,B261), 0)</f>
        <v>0</v>
      </c>
      <c r="R261" s="7" t="n">
        <f aca="false">IFERROR(Q261/P261, 0)</f>
        <v>0</v>
      </c>
      <c r="S261" s="7" t="n">
        <f aca="false">SUM(V261,Y261,AB261)</f>
        <v>0</v>
      </c>
      <c r="T261" s="7" t="n">
        <f aca="false">SUM(W261,Z261,AC261)</f>
        <v>0</v>
      </c>
      <c r="U261" s="7" t="n">
        <f aca="false">IFERROR(T261/S261, 0)</f>
        <v>0</v>
      </c>
      <c r="V261" s="0" t="n">
        <f aca="false">SUMIFS('2017'!$H:$H,'2017'!$C:$C,B261,'2017'!$F:$F,A261,'2017'!AA:AA,"JRO",'2017'!P:P,"&lt;&gt;")+SUMIFS('2017'!$I:$I,'2017'!$D:$D,B261,'2017'!$F:$F,A261,'2017'!AA:AA,"JRO",'2017'!Q:Q,"&lt;&gt;")+SUMIFS('2017'!$J:$J,'2017'!$E:$E,B261,'2017'!$F:$F,A261,'2017'!AA:AA,"JRO",'2017'!R:R,"&lt;&gt;")</f>
        <v>0</v>
      </c>
      <c r="W261" s="0" t="n">
        <f aca="false">IFERROR(SUMIFS('2017'!M:M,'2017'!AA:AA,"JRO",'2017'!F:F,A261,'2017'!C:C,B261)+SUMIFS('2017'!P:P,'2017'!AA:AA,"JRO",'2017'!F:F,A261,'2017'!C:C,B261)+SUMIFS('2017'!N:N,'2017'!AA:AA,"JRO",'2017'!F:F,A261,'2017'!D:D,B261)+SUMIFS('2017'!N:N,'2017'!AA:AA,"JRO",'2017'!F:F,A261,'2017'!D:D,B261)+SUMIFS('2017'!O:O,'2017'!AA:AA,"JRO",'2017'!F:F,A261,'2017'!E:E,B261)+SUMIFS('2017'!R:R,'2017'!AA:AA,"JRO",'2017'!F:F,A261,'2017'!E:E,B261), 0)</f>
        <v>0</v>
      </c>
      <c r="X261" s="7" t="n">
        <f aca="false">IFERROR(W261/V261, 0)</f>
        <v>0</v>
      </c>
      <c r="Y261" s="0" t="n">
        <f aca="false">IFERROR(SUMIFS('2017'!$H:$H,'2017'!$C:$C,B261,'2017'!$F:$F,A261,'2017'!AA:AA,"NRO",'2017'!P:P,"&lt;&gt;")+SUMIFS('2017'!$I:$I,'2017'!$D:$D,B261,'2017'!$F:$F,A261,'2017'!AA:AA,"NRO",'2017'!Q:Q,"&lt;&gt;")+SUMIFS('2017'!$J:$J,'2017'!$E:$E,B261,'2017'!$F:$F,A261,'2017'!AA:AA,"NRO",'2017'!R:R,"&lt;&gt;"), 0)</f>
        <v>0</v>
      </c>
      <c r="Z261" s="0" t="n">
        <f aca="false">IFERROR(SUMIFS('2017'!M:M,'2017'!AA:AA,"NRO",'2017'!F:F,A261,'2017'!C:C,B261)+SUMIFS('2017'!P:P,'2017'!AA:AA,"NRO",'2017'!F:F,A261,'2017'!C:C,B261)+SUMIFS('2017'!N:N,'2017'!AA:AA,"NRO",'2017'!F:F,A261,'2017'!D:D,B261)+SUMIFS('2017'!N:N,'2017'!AA:AA,"NRO",'2017'!F:F,A261,'2017'!D:D,B261)+SUMIFS('2017'!O:O,'2017'!AA:AA,"NRO",'2017'!F:F,A261,'2017'!E:E,B261)+SUMIFS('2017'!R:R,'2017'!AA:AA,"NRO",'2017'!F:F,A261,'2017'!E:E,B261), 0)</f>
        <v>0</v>
      </c>
      <c r="AA261" s="7" t="n">
        <f aca="false">IFERROR(Z261/Y261, 0)</f>
        <v>0</v>
      </c>
      <c r="AB261" s="0" t="n">
        <f aca="false">IFERROR(SUMIFS('2017'!$H:$H,'2017'!$C:$C,B261,'2017'!$F:$F,A261,'2017'!AA:AA,"CRO",'2017'!P:P,"&lt;&gt;")+SUMIFS('2017'!$I:$I,'2017'!$D:$D,B261,'2017'!$F:$F,A261,'2017'!AA:AA,"CRO",'2017'!Q:Q,"&lt;&gt;")+SUMIFS('2017'!$J:$J,'2017'!$E:$E,B261,'2017'!$F:$F,A261,'2017'!AA:AA,"CRO",'2017'!R:R,"&lt;&gt;"), 0)</f>
        <v>0</v>
      </c>
      <c r="AC261" s="0" t="n">
        <f aca="false">IFERROR(SUMIFS('2017'!M:M,'2017'!AA:AA,"CRO",'2017'!F:F,A261,'2017'!C:C,B261)+SUMIFS('2017'!P:P,'2017'!AA:AA,"CRO",'2017'!F:F,A261,'2017'!C:C,B261)+SUMIFS('2017'!N:N,'2017'!AA:AA,"CRO",'2017'!F:F,A261,'2017'!D:D,B261)+SUMIFS('2017'!N:N,'2017'!AA:AA,"CRO",'2017'!F:F,A261,'2017'!D:D,B261)+SUMIFS('2017'!O:O,'2017'!AA:AA,"CRO",'2017'!F:F,A261,'2017'!E:E,B261)+SUMIFS('2017'!R:R,'2017'!AA:AA,"CRO",'2017'!F:F,A261,'2017'!E:E,B261), 0)</f>
        <v>0</v>
      </c>
      <c r="AD261" s="0" t="n">
        <f aca="false">IFERROR(AC261/AB261, 0)</f>
        <v>0</v>
      </c>
      <c r="AE261" s="0" t="n">
        <f aca="false">SUM(AH261,AK261,AN261)</f>
        <v>0</v>
      </c>
      <c r="AF261" s="0" t="n">
        <f aca="false">SUM(AI261,AL261,AO261)</f>
        <v>0</v>
      </c>
      <c r="AG261" s="7" t="n">
        <f aca="false">IFERROR(AF261/AE261, 0)</f>
        <v>0</v>
      </c>
      <c r="AH261" s="0" t="n">
        <f aca="false">IFERROR(SUMIFS('2016'!$G:$G,'2016'!F:F,A261,'2016'!C:C,B261,'2016'!D:D,"",'2016'!AA:AA,"JRO",'2016'!L:L,"&lt;&gt;"), 0)</f>
        <v>0</v>
      </c>
      <c r="AI261" s="0" t="n">
        <f aca="false">IFERROR(SUMIFS('2016'!L:L,'2016'!F:F,A261,'2016'!C:C,B261,'2016'!D:D,"",'2016'!AA:AA,"JRO"), 0)</f>
        <v>0</v>
      </c>
      <c r="AJ261" s="7" t="n">
        <f aca="false">IFERROR(AI261/AH261, 0)</f>
        <v>0</v>
      </c>
      <c r="AK261" s="0" t="n">
        <f aca="false">IFERROR(SUMIFS('2016'!$G:$G,'2016'!F:F,A261,'2016'!C:C,B261,'2016'!D:D,"",'2016'!AA:AA,"NRO",'2016'!L:L,"&lt;&gt;"), 0)</f>
        <v>0</v>
      </c>
      <c r="AL261" s="0" t="n">
        <f aca="false">IFERROR(SUMIFS('2016'!L:L,'2016'!F:F,A261,'2016'!C:C,B261,'2016'!D:D,"",'2016'!AA:AA,"NRO"), 0)</f>
        <v>0</v>
      </c>
      <c r="AM261" s="0" t="n">
        <f aca="false">IFERROR(AL261/AK261, 0)</f>
        <v>0</v>
      </c>
      <c r="AN261" s="0" t="n">
        <f aca="false">IFERROR(SUMIFS('2016'!$G:$G,'2016'!F:F,A261,'2016'!C:C,B261,'2016'!D:D,"",'2016'!AA:AA,"CRO",'2016'!L:L,"&lt;&gt;"), 0)</f>
        <v>0</v>
      </c>
      <c r="AO261" s="0" t="n">
        <f aca="false">IFERROR(SUMIFS('2016'!L:L,'2016'!F:F,A261,'2016'!C:C,B261,'2016'!D:D,"",'2016'!AA:AA,"CRO"), 0)</f>
        <v>0</v>
      </c>
      <c r="AP261" s="0" t="n">
        <f aca="false">IFERROR(AO261/AN261, 0)</f>
        <v>0</v>
      </c>
      <c r="AQ261" s="0" t="n">
        <f aca="false">SUM(AT261,AW261,AZ261)</f>
        <v>0</v>
      </c>
      <c r="AR261" s="0" t="n">
        <f aca="false">SUM(AU261,AX261,BA261)</f>
        <v>0</v>
      </c>
      <c r="AS261" s="7" t="n">
        <f aca="false">IFERROR(AR261/AQ261, 0)</f>
        <v>0</v>
      </c>
      <c r="AT261" s="0" t="n">
        <f aca="false">IFERROR(SUMIFS('2015'!$G:$G,'2015'!F:F,A261,'2015'!C:C,B261,'2015'!D:D,"",'2015'!AA:AA,"JRO",'2015'!L:L,"&lt;&gt;"), 0)</f>
        <v>0</v>
      </c>
      <c r="AU261" s="0" t="n">
        <f aca="false">IFERROR(SUMIFS('2015'!L:L,'2015'!F:F,A261,'2015'!C:C,B261,'2015'!D:D,"",'2015'!AA:AA,"JRO"), 0)</f>
        <v>0</v>
      </c>
      <c r="AV261" s="0" t="n">
        <f aca="false">IFERROR(AU261/AT261, 0)</f>
        <v>0</v>
      </c>
      <c r="AW261" s="0" t="n">
        <f aca="false">IFERROR(SUMIFS('2015'!$G:$G,'2015'!F:F,A261,'2015'!C:C,B261,'2015'!D:D,"",'2015'!AA:AA,"NRO",'2015'!L:L,"&lt;&gt;"), 0)</f>
        <v>0</v>
      </c>
      <c r="AX261" s="0" t="n">
        <f aca="false">IFERROR(SUMIFS('2015'!L:L,'2015'!F:F,A261,'2015'!C:C,B261,'2015'!D:D,"",'2015'!AA:AA,"NRO"), 0)</f>
        <v>0</v>
      </c>
      <c r="AY261" s="0" t="n">
        <f aca="false">IFERROR(AX261/AW261, 0)</f>
        <v>0</v>
      </c>
      <c r="AZ261" s="0" t="n">
        <f aca="false">IFERROR(SUMIFS('2015'!$G:$G,'2015'!F:F,A261,'2015'!C:C,B261,'2015'!D:D,"",'2015'!AA:AA,"CRO",'2015'!L:L,"&lt;&gt;"), 0)</f>
        <v>0</v>
      </c>
      <c r="BA261" s="0" t="n">
        <f aca="false">IFERROR(SUMIFS('2015'!L:L,'2015'!F:F,A261,'2015'!C:C,B261,'2015'!D:D,"",'2015'!AA:AA,"CRO"), 0)</f>
        <v>0</v>
      </c>
      <c r="BB261" s="0" t="n">
        <f aca="false">IFERROR(BA261/AZ261, 0)</f>
        <v>0</v>
      </c>
      <c r="BC261" s="0" t="n">
        <f aca="false">SUM(BF261,BI261)</f>
        <v>0</v>
      </c>
      <c r="BD261" s="0" t="n">
        <f aca="false">SUM(BG261,BJ261)</f>
        <v>0</v>
      </c>
      <c r="BE261" s="7" t="n">
        <f aca="false">IFERROR(BD261/BC261, 0)</f>
        <v>0</v>
      </c>
      <c r="BF261" s="0" t="n">
        <f aca="false">IFERROR(SUMIFS('2014'!$G:$G,'2014'!F:F,A261,'2014'!C:C,B261,'2014'!D:D,"",'2014'!AA:AA,"JRO",'2014'!L:L,"&lt;&gt;"), 0)</f>
        <v>0</v>
      </c>
      <c r="BG261" s="0" t="n">
        <f aca="false">IFERROR(SUMIFS('2014'!L:L,'2014'!F:F,A261,'2014'!C:C,B261,'2014'!D:D,"",'2014'!AA:AA,"JRO"), 0)</f>
        <v>0</v>
      </c>
      <c r="BH261" s="7" t="n">
        <f aca="false">IFERROR(BG261/BF261, 0)</f>
        <v>0</v>
      </c>
      <c r="BI261" s="0" t="n">
        <f aca="false">IFERROR(SUMIFS('2014'!$G:$G,'2014'!F:F,A261,'2014'!C:C,B261,'2014'!D:D,"",'2014'!AA:AA,"CRO",'2014'!L:L,"&lt;&gt;"), 0)</f>
        <v>0</v>
      </c>
      <c r="BJ261" s="0" t="n">
        <f aca="false">IFERROR(SUMIFS('2014'!L:L,'2014'!F:F,A261,'2014'!C:C,B261,'2014'!D:D,"",'2014'!AA:AA,"CRO"), 0)</f>
        <v>0</v>
      </c>
      <c r="BK261" s="0" t="n">
        <f aca="false">IFERROR(BJ261/BI261, 0)</f>
        <v>0</v>
      </c>
      <c r="BL261" s="0" t="n">
        <f aca="false">IFERROR(SUMIFS('2013'!$G:$G,'2013'!F:F,A261,'2013'!C:C,B261,'2013'!D:D,"",'2013'!AA:AA,"JRO",'2013'!L:L,"&lt;&gt;"), 0)</f>
        <v>0</v>
      </c>
      <c r="BM261" s="0" t="n">
        <f aca="false">IFERROR(SUMIFS('2013'!L:L,'2013'!F:F,A261,'2013'!C:C,B261,'2013'!D:D,"",'2013'!AA:AA,"JRO"), 0)</f>
        <v>0</v>
      </c>
      <c r="BN261" s="0" t="n">
        <f aca="false">IFERROR(BM261/BL261, 0)</f>
        <v>0</v>
      </c>
      <c r="BO261" s="0" t="n">
        <f aca="false">IFERROR(SUMIFS('2012'!$G:$G,'2012'!F:F,A261,'2012'!C:C,B261,'2012'!D:D,"",'2012'!AA:AA,"JRO",'2012'!L:L,"&lt;&gt;"), 0)</f>
        <v>0</v>
      </c>
      <c r="BP261" s="0" t="n">
        <f aca="false">IFERROR(SUMIFS('2012'!L:L,'2012'!F:F,A261,'2012'!C:C,B261,'2012'!D:D,"",'2012'!AA:AA,"JRO"), 0)</f>
        <v>0</v>
      </c>
      <c r="BQ261" s="0" t="n">
        <f aca="false">IFERROR(BP261/BO261, 0)</f>
        <v>0</v>
      </c>
      <c r="BR261" s="0" t="n">
        <f aca="false">IFERROR(SUMIFS('2011'!$G:$G,'2011'!F:F,A261,'2011'!C:C,B261,'2011'!D:D,"",'2011'!AA:AA,"JRO",'2011'!L:L,"&lt;&gt;"), 0)</f>
        <v>0</v>
      </c>
      <c r="BS261" s="0" t="n">
        <f aca="false">IFERROR(SUMIFS('2011'!L:L,'2011'!F:F,A261,'2011'!C:C,B261,'2011'!D:D,"",'2011'!AA:AA,"JRO"), 0)</f>
        <v>0</v>
      </c>
      <c r="BT261" s="7" t="n">
        <f aca="false">IFERROR(BS261/BR261, 0)</f>
        <v>0</v>
      </c>
      <c r="BU261" s="0" t="n">
        <f aca="false">IFERROR(SUMIFS('2010'!$G:$G,'2010'!F:F,A261,'2010'!C:C,B261,'2010'!D:D,"",'2010'!AA:AA,"JRO",'2010'!L:L,"&lt;&gt;"), 0)</f>
        <v>0</v>
      </c>
      <c r="BV261" s="0" t="n">
        <f aca="false">IFERROR(SUMIFS('2010'!L:L,'2010'!F:F,A261,'2010'!C:C,B261,'2010'!D:D,"",'2010'!AA:AA,"JRO"), 0)</f>
        <v>0</v>
      </c>
      <c r="BW261" s="7" t="n">
        <f aca="false">IFERROR(BV261/BU261, 0)</f>
        <v>0</v>
      </c>
      <c r="BX261" s="0" t="n">
        <f aca="false">IFERROR(SUMIFS('2009'!$G:$G,'2009'!F:F,A261,'2009'!C:C,B261,'2009'!D:D,"",'2009'!AA:AA,"JRO",'2009'!L:L,"&lt;&gt;"), 0)</f>
        <v>0</v>
      </c>
      <c r="BY261" s="0" t="n">
        <f aca="false">IFERROR(SUMIFS('2009'!L:L,'2009'!F:F,A261,'2009'!C:C,B261,'2009'!D:D,"",'2009'!AA:AA,"JRO"), 0)</f>
        <v>0</v>
      </c>
      <c r="BZ261" s="7" t="n">
        <f aca="false">IFERROR(BY261/BX261, 0)</f>
        <v>0</v>
      </c>
    </row>
    <row r="262" customFormat="false" ht="15" hidden="false" customHeight="false" outlineLevel="0" collapsed="false">
      <c r="A262" s="0" t="s">
        <v>108</v>
      </c>
      <c r="B262" s="17" t="s">
        <v>67</v>
      </c>
      <c r="C262" s="56" t="n">
        <f aca="false">IFERROR(AVERAGEIFS(I262:BZ262,I$2:BZ$2,"JRO escorts per deportee",I262:BZ262,"&lt;&gt;0"), 0)</f>
        <v>0</v>
      </c>
      <c r="D262" s="13" t="n">
        <f aca="false">IFERROR(AVERAGEIFS(I262:BZ262,I$2:BZ$2,"NRO escorts per deportee",I262:BZ262,"&lt;&gt;0"), 0)</f>
        <v>0</v>
      </c>
      <c r="E262" s="13" t="n">
        <f aca="false">IFERROR(AVERAGEIFS(I262:BZ262,I$2:BZ$2,"CRO escorts per deportee",I262:BZ262,"&lt;&gt;0"), 0)</f>
        <v>0</v>
      </c>
      <c r="G262" s="0" t="n">
        <f aca="false">SUM(J262,M262,P262)</f>
        <v>0</v>
      </c>
      <c r="H262" s="0" t="n">
        <f aca="false">SUM(K262,N262,Q262)</f>
        <v>0</v>
      </c>
      <c r="I262" s="7" t="n">
        <f aca="false">IFERROR(H262/G262, 0)</f>
        <v>0</v>
      </c>
      <c r="J262" s="0" t="n">
        <f aca="false">IFERROR(SUMIFS('2018'!$H:$H,'2018'!$C:$C,B262,'2018'!$F:$F,A262,'2018'!AA:AA,"JRO",'2018'!P:P,"&lt;&gt;")+SUMIFS('2018'!$I:$I,'2018'!$D:$D,B262,'2018'!$F:$F,A262,'2018'!AA:AA,"JRO",'2018'!Q:Q,"&lt;&gt;")+SUMIFS('2018'!$J:$J,'2018'!$E:$E,B262,'2018'!$F:$F,A262,'2018'!AA:AA,"JRO",'2018'!R:R,"&lt;&gt;"), 0)</f>
        <v>0</v>
      </c>
      <c r="K262" s="0" t="n">
        <f aca="false">IFERROR(SUMIFS('2018'!M:M,'2018'!AA:AA,"JRO",'2018'!F:F,A262,'2018'!C:C,B262)+SUMIFS('2018'!P:P,'2018'!AA:AA,"JRO",'2018'!F:F,A262,'2018'!C:C,B262)+SUMIFS('2018'!N:N,'2018'!AA:AA,"JRO",'2018'!F:F,A262,'2018'!D:D,B262)+SUMIFS('2018'!N:N,'2018'!AA:AA,"JRO",'2018'!F:F,A262,'2018'!D:D,B262)+SUMIFS('2018'!O:O,'2018'!AA:AA,"JRO",'2018'!F:F,A262,'2018'!E:E,B262)+SUMIFS('2018'!R:R,'2018'!AA:AA,"JRO",'2018'!F:F,A262,'2018'!E:E,B262), 0)</f>
        <v>0</v>
      </c>
      <c r="L262" s="7" t="n">
        <f aca="false">IFERROR(K262/J262, 0)</f>
        <v>0</v>
      </c>
      <c r="M262" s="0" t="n">
        <f aca="false">IFERROR(SUMIFS('2018'!$H:$H,'2018'!$C:$C,B262,'2018'!$F:$F,A262,'2018'!AA:AA,"NRO",'2018'!P:P,"&lt;&gt;")+SUMIFS('2018'!$I:$I,'2018'!$D:$D,B262,'2018'!$F:$F,A262,'2018'!AA:AA,"NRO",'2018'!Q:Q,"&lt;&gt;")+SUMIFS('2018'!$J:$J,'2018'!$E:$E,B262,'2018'!$F:$F,A262,'2018'!AA:AA,"NRO",'2018'!R:R,"&lt;&gt;"), 0)</f>
        <v>0</v>
      </c>
      <c r="N262" s="0" t="n">
        <f aca="false">IFERROR(SUMIFS('2018'!M:M,'2018'!AA:AA,"NRO",'2018'!F:F,A262,'2018'!C:C,B262)+SUMIFS('2018'!P:P,'2018'!AA:AA,"NRO",'2018'!F:F,A262,'2018'!C:C,B262)+SUMIFS('2018'!N:N,'2018'!AA:AA,"NRO",'2018'!F:F,A262,'2018'!D:D,B262)+SUMIFS('2018'!N:N,'2018'!AA:AA,"NRO",'2018'!F:F,A262,'2018'!D:D,B262)+SUMIFS('2018'!O:O,'2018'!AA:AA,"NRO",'2018'!F:F,A262,'2018'!E:E,B262)+SUMIFS('2018'!R:R,'2018'!AA:AA,"NRO",'2018'!F:F,A262,'2018'!E:E,B262), 0)</f>
        <v>0</v>
      </c>
      <c r="O262" s="7" t="n">
        <f aca="false">IFERROR(N262/M262, 0)</f>
        <v>0</v>
      </c>
      <c r="P262" s="0" t="n">
        <f aca="false">IFERROR(SUMIFS('2018'!$H:$H,'2018'!$C:$C,B262,'2018'!$F:$F,A262,'2018'!AA:AA,"CRO")+SUMIFS('2018'!$I:$I,'2018'!$D:$D,B262,'2018'!$F:$F,A262,'2018'!AA:AA,"CRO")+SUMIFS('2018'!$J:$J,'2018'!$E:$E,B262,'2018'!$F:$F,A262,'2018'!AA:AA,"CRO"), 0)</f>
        <v>0</v>
      </c>
      <c r="Q262" s="0" t="n">
        <f aca="false">IFERROR(SUMIFS('2018'!M:M,'2018'!AA:AA,"CRO",'2018'!F:F,A262,'2018'!C:C,B262)+SUMIFS('2018'!P:P,'2018'!AA:AA,"CRO",'2018'!F:F,A262,'2018'!C:C,B262)+SUMIFS('2018'!N:N,'2018'!AA:AA,"CRO",'2018'!F:F,A262,'2018'!D:D,B262)+SUMIFS('2018'!N:N,'2018'!AA:AA,"CRO",'2018'!F:F,A262,'2018'!D:D,B262)+SUMIFS('2018'!O:O,'2018'!AA:AA,"CRO",'2018'!F:F,A262,'2018'!E:E,B262)+SUMIFS('2018'!R:R,'2018'!AA:AA,"CRO",'2018'!F:F,A262,'2018'!E:E,B262), 0)</f>
        <v>0</v>
      </c>
      <c r="R262" s="7" t="n">
        <f aca="false">IFERROR(Q262/P262, 0)</f>
        <v>0</v>
      </c>
      <c r="S262" s="7" t="n">
        <f aca="false">SUM(V262,Y262,AB262)</f>
        <v>0</v>
      </c>
      <c r="T262" s="7" t="n">
        <f aca="false">SUM(W262,Z262,AC262)</f>
        <v>0</v>
      </c>
      <c r="U262" s="7" t="n">
        <f aca="false">IFERROR(T262/S262, 0)</f>
        <v>0</v>
      </c>
      <c r="V262" s="0" t="n">
        <f aca="false">SUMIFS('2017'!$H:$H,'2017'!$C:$C,B262,'2017'!$F:$F,A262,'2017'!AA:AA,"JRO",'2017'!P:P,"&lt;&gt;")+SUMIFS('2017'!$I:$I,'2017'!$D:$D,B262,'2017'!$F:$F,A262,'2017'!AA:AA,"JRO",'2017'!Q:Q,"&lt;&gt;")+SUMIFS('2017'!$J:$J,'2017'!$E:$E,B262,'2017'!$F:$F,A262,'2017'!AA:AA,"JRO",'2017'!R:R,"&lt;&gt;")</f>
        <v>0</v>
      </c>
      <c r="W262" s="0" t="n">
        <f aca="false">IFERROR(SUMIFS('2017'!M:M,'2017'!AA:AA,"JRO",'2017'!F:F,A262,'2017'!C:C,B262)+SUMIFS('2017'!P:P,'2017'!AA:AA,"JRO",'2017'!F:F,A262,'2017'!C:C,B262)+SUMIFS('2017'!N:N,'2017'!AA:AA,"JRO",'2017'!F:F,A262,'2017'!D:D,B262)+SUMIFS('2017'!N:N,'2017'!AA:AA,"JRO",'2017'!F:F,A262,'2017'!D:D,B262)+SUMIFS('2017'!O:O,'2017'!AA:AA,"JRO",'2017'!F:F,A262,'2017'!E:E,B262)+SUMIFS('2017'!R:R,'2017'!AA:AA,"JRO",'2017'!F:F,A262,'2017'!E:E,B262), 0)</f>
        <v>0</v>
      </c>
      <c r="X262" s="7" t="n">
        <f aca="false">IFERROR(W262/V262, 0)</f>
        <v>0</v>
      </c>
      <c r="Y262" s="0" t="n">
        <f aca="false">IFERROR(SUMIFS('2017'!$H:$H,'2017'!$C:$C,B262,'2017'!$F:$F,A262,'2017'!AA:AA,"NRO",'2017'!P:P,"&lt;&gt;")+SUMIFS('2017'!$I:$I,'2017'!$D:$D,B262,'2017'!$F:$F,A262,'2017'!AA:AA,"NRO",'2017'!Q:Q,"&lt;&gt;")+SUMIFS('2017'!$J:$J,'2017'!$E:$E,B262,'2017'!$F:$F,A262,'2017'!AA:AA,"NRO",'2017'!R:R,"&lt;&gt;"), 0)</f>
        <v>0</v>
      </c>
      <c r="Z262" s="0" t="n">
        <f aca="false">IFERROR(SUMIFS('2017'!M:M,'2017'!AA:AA,"NRO",'2017'!F:F,A262,'2017'!C:C,B262)+SUMIFS('2017'!P:P,'2017'!AA:AA,"NRO",'2017'!F:F,A262,'2017'!C:C,B262)+SUMIFS('2017'!N:N,'2017'!AA:AA,"NRO",'2017'!F:F,A262,'2017'!D:D,B262)+SUMIFS('2017'!N:N,'2017'!AA:AA,"NRO",'2017'!F:F,A262,'2017'!D:D,B262)+SUMIFS('2017'!O:O,'2017'!AA:AA,"NRO",'2017'!F:F,A262,'2017'!E:E,B262)+SUMIFS('2017'!R:R,'2017'!AA:AA,"NRO",'2017'!F:F,A262,'2017'!E:E,B262), 0)</f>
        <v>0</v>
      </c>
      <c r="AA262" s="7" t="n">
        <f aca="false">IFERROR(Z262/Y262, 0)</f>
        <v>0</v>
      </c>
      <c r="AB262" s="0" t="n">
        <f aca="false">IFERROR(SUMIFS('2017'!$H:$H,'2017'!$C:$C,B262,'2017'!$F:$F,A262,'2017'!AA:AA,"CRO",'2017'!P:P,"&lt;&gt;")+SUMIFS('2017'!$I:$I,'2017'!$D:$D,B262,'2017'!$F:$F,A262,'2017'!AA:AA,"CRO",'2017'!Q:Q,"&lt;&gt;")+SUMIFS('2017'!$J:$J,'2017'!$E:$E,B262,'2017'!$F:$F,A262,'2017'!AA:AA,"CRO",'2017'!R:R,"&lt;&gt;"), 0)</f>
        <v>0</v>
      </c>
      <c r="AC262" s="0" t="n">
        <f aca="false">IFERROR(SUMIFS('2017'!M:M,'2017'!AA:AA,"CRO",'2017'!F:F,A262,'2017'!C:C,B262)+SUMIFS('2017'!P:P,'2017'!AA:AA,"CRO",'2017'!F:F,A262,'2017'!C:C,B262)+SUMIFS('2017'!N:N,'2017'!AA:AA,"CRO",'2017'!F:F,A262,'2017'!D:D,B262)+SUMIFS('2017'!N:N,'2017'!AA:AA,"CRO",'2017'!F:F,A262,'2017'!D:D,B262)+SUMIFS('2017'!O:O,'2017'!AA:AA,"CRO",'2017'!F:F,A262,'2017'!E:E,B262)+SUMIFS('2017'!R:R,'2017'!AA:AA,"CRO",'2017'!F:F,A262,'2017'!E:E,B262), 0)</f>
        <v>0</v>
      </c>
      <c r="AD262" s="0" t="n">
        <f aca="false">IFERROR(AC262/AB262, 0)</f>
        <v>0</v>
      </c>
      <c r="AE262" s="0" t="n">
        <f aca="false">SUM(AH262,AK262,AN262)</f>
        <v>0</v>
      </c>
      <c r="AF262" s="0" t="n">
        <f aca="false">SUM(AI262,AL262,AO262)</f>
        <v>0</v>
      </c>
      <c r="AG262" s="7" t="n">
        <f aca="false">IFERROR(AF262/AE262, 0)</f>
        <v>0</v>
      </c>
      <c r="AH262" s="0" t="n">
        <f aca="false">IFERROR(SUMIFS('2016'!$G:$G,'2016'!F:F,A262,'2016'!C:C,B262,'2016'!D:D,"",'2016'!AA:AA,"JRO",'2016'!L:L,"&lt;&gt;"), 0)</f>
        <v>0</v>
      </c>
      <c r="AI262" s="0" t="n">
        <f aca="false">IFERROR(SUMIFS('2016'!L:L,'2016'!F:F,A262,'2016'!C:C,B262,'2016'!D:D,"",'2016'!AA:AA,"JRO"), 0)</f>
        <v>0</v>
      </c>
      <c r="AJ262" s="7" t="n">
        <f aca="false">IFERROR(AI262/AH262, 0)</f>
        <v>0</v>
      </c>
      <c r="AK262" s="0" t="n">
        <f aca="false">IFERROR(SUMIFS('2016'!$G:$G,'2016'!F:F,A262,'2016'!C:C,B262,'2016'!D:D,"",'2016'!AA:AA,"NRO",'2016'!L:L,"&lt;&gt;"), 0)</f>
        <v>0</v>
      </c>
      <c r="AL262" s="0" t="n">
        <f aca="false">IFERROR(SUMIFS('2016'!L:L,'2016'!F:F,A262,'2016'!C:C,B262,'2016'!D:D,"",'2016'!AA:AA,"NRO"), 0)</f>
        <v>0</v>
      </c>
      <c r="AM262" s="0" t="n">
        <f aca="false">IFERROR(AL262/AK262, 0)</f>
        <v>0</v>
      </c>
      <c r="AN262" s="0" t="n">
        <f aca="false">IFERROR(SUMIFS('2016'!$G:$G,'2016'!F:F,A262,'2016'!C:C,B262,'2016'!D:D,"",'2016'!AA:AA,"CRO",'2016'!L:L,"&lt;&gt;"), 0)</f>
        <v>0</v>
      </c>
      <c r="AO262" s="0" t="n">
        <f aca="false">IFERROR(SUMIFS('2016'!L:L,'2016'!F:F,A262,'2016'!C:C,B262,'2016'!D:D,"",'2016'!AA:AA,"CRO"), 0)</f>
        <v>0</v>
      </c>
      <c r="AP262" s="0" t="n">
        <f aca="false">IFERROR(AO262/AN262, 0)</f>
        <v>0</v>
      </c>
      <c r="AQ262" s="0" t="n">
        <f aca="false">SUM(AT262,AW262,AZ262)</f>
        <v>0</v>
      </c>
      <c r="AR262" s="0" t="n">
        <f aca="false">SUM(AU262,AX262,BA262)</f>
        <v>0</v>
      </c>
      <c r="AS262" s="7" t="n">
        <f aca="false">IFERROR(AR262/AQ262, 0)</f>
        <v>0</v>
      </c>
      <c r="AT262" s="0" t="n">
        <f aca="false">IFERROR(SUMIFS('2015'!$G:$G,'2015'!F:F,A262,'2015'!C:C,B262,'2015'!D:D,"",'2015'!AA:AA,"JRO",'2015'!L:L,"&lt;&gt;"), 0)</f>
        <v>0</v>
      </c>
      <c r="AU262" s="0" t="n">
        <f aca="false">IFERROR(SUMIFS('2015'!L:L,'2015'!F:F,A262,'2015'!C:C,B262,'2015'!D:D,"",'2015'!AA:AA,"JRO"), 0)</f>
        <v>0</v>
      </c>
      <c r="AV262" s="0" t="n">
        <f aca="false">IFERROR(AU262/AT262, 0)</f>
        <v>0</v>
      </c>
      <c r="AW262" s="0" t="n">
        <f aca="false">IFERROR(SUMIFS('2015'!$G:$G,'2015'!F:F,A262,'2015'!C:C,B262,'2015'!D:D,"",'2015'!AA:AA,"NRO",'2015'!L:L,"&lt;&gt;"), 0)</f>
        <v>0</v>
      </c>
      <c r="AX262" s="0" t="n">
        <f aca="false">IFERROR(SUMIFS('2015'!L:L,'2015'!F:F,A262,'2015'!C:C,B262,'2015'!D:D,"",'2015'!AA:AA,"NRO"), 0)</f>
        <v>0</v>
      </c>
      <c r="AY262" s="0" t="n">
        <f aca="false">IFERROR(AX262/AW262, 0)</f>
        <v>0</v>
      </c>
      <c r="AZ262" s="0" t="n">
        <f aca="false">IFERROR(SUMIFS('2015'!$G:$G,'2015'!F:F,A262,'2015'!C:C,B262,'2015'!D:D,"",'2015'!AA:AA,"CRO",'2015'!L:L,"&lt;&gt;"), 0)</f>
        <v>0</v>
      </c>
      <c r="BA262" s="0" t="n">
        <f aca="false">IFERROR(SUMIFS('2015'!L:L,'2015'!F:F,A262,'2015'!C:C,B262,'2015'!D:D,"",'2015'!AA:AA,"CRO"), 0)</f>
        <v>0</v>
      </c>
      <c r="BB262" s="0" t="n">
        <f aca="false">IFERROR(BA262/AZ262, 0)</f>
        <v>0</v>
      </c>
      <c r="BC262" s="0" t="n">
        <f aca="false">SUM(BF262,BI262)</f>
        <v>0</v>
      </c>
      <c r="BD262" s="0" t="n">
        <f aca="false">SUM(BG262,BJ262)</f>
        <v>0</v>
      </c>
      <c r="BE262" s="7" t="n">
        <f aca="false">IFERROR(BD262/BC262, 0)</f>
        <v>0</v>
      </c>
      <c r="BF262" s="0" t="n">
        <f aca="false">IFERROR(SUMIFS('2014'!$G:$G,'2014'!F:F,A262,'2014'!C:C,B262,'2014'!D:D,"",'2014'!AA:AA,"JRO",'2014'!L:L,"&lt;&gt;"), 0)</f>
        <v>0</v>
      </c>
      <c r="BG262" s="0" t="n">
        <f aca="false">IFERROR(SUMIFS('2014'!L:L,'2014'!F:F,A262,'2014'!C:C,B262,'2014'!D:D,"",'2014'!AA:AA,"JRO"), 0)</f>
        <v>0</v>
      </c>
      <c r="BH262" s="7" t="n">
        <f aca="false">IFERROR(BG262/BF262, 0)</f>
        <v>0</v>
      </c>
      <c r="BI262" s="0" t="n">
        <f aca="false">IFERROR(SUMIFS('2014'!$G:$G,'2014'!F:F,A262,'2014'!C:C,B262,'2014'!D:D,"",'2014'!AA:AA,"CRO",'2014'!L:L,"&lt;&gt;"), 0)</f>
        <v>0</v>
      </c>
      <c r="BJ262" s="0" t="n">
        <f aca="false">IFERROR(SUMIFS('2014'!L:L,'2014'!F:F,A262,'2014'!C:C,B262,'2014'!D:D,"",'2014'!AA:AA,"CRO"), 0)</f>
        <v>0</v>
      </c>
      <c r="BK262" s="0" t="n">
        <f aca="false">IFERROR(BJ262/BI262, 0)</f>
        <v>0</v>
      </c>
      <c r="BL262" s="0" t="n">
        <f aca="false">IFERROR(SUMIFS('2013'!$G:$G,'2013'!F:F,A262,'2013'!C:C,B262,'2013'!D:D,"",'2013'!AA:AA,"JRO",'2013'!L:L,"&lt;&gt;"), 0)</f>
        <v>0</v>
      </c>
      <c r="BM262" s="0" t="n">
        <f aca="false">IFERROR(SUMIFS('2013'!L:L,'2013'!F:F,A262,'2013'!C:C,B262,'2013'!D:D,"",'2013'!AA:AA,"JRO"), 0)</f>
        <v>0</v>
      </c>
      <c r="BN262" s="0" t="n">
        <f aca="false">IFERROR(BM262/BL262, 0)</f>
        <v>0</v>
      </c>
      <c r="BO262" s="0" t="n">
        <f aca="false">IFERROR(SUMIFS('2012'!$G:$G,'2012'!F:F,A262,'2012'!C:C,B262,'2012'!D:D,"",'2012'!AA:AA,"JRO",'2012'!L:L,"&lt;&gt;"), 0)</f>
        <v>0</v>
      </c>
      <c r="BP262" s="0" t="n">
        <f aca="false">IFERROR(SUMIFS('2012'!L:L,'2012'!F:F,A262,'2012'!C:C,B262,'2012'!D:D,"",'2012'!AA:AA,"JRO"), 0)</f>
        <v>0</v>
      </c>
      <c r="BQ262" s="0" t="n">
        <f aca="false">IFERROR(BP262/BO262, 0)</f>
        <v>0</v>
      </c>
      <c r="BR262" s="0" t="n">
        <f aca="false">IFERROR(SUMIFS('2011'!$G:$G,'2011'!F:F,A262,'2011'!C:C,B262,'2011'!D:D,"",'2011'!AA:AA,"JRO",'2011'!L:L,"&lt;&gt;"), 0)</f>
        <v>0</v>
      </c>
      <c r="BS262" s="0" t="n">
        <f aca="false">IFERROR(SUMIFS('2011'!L:L,'2011'!F:F,A262,'2011'!C:C,B262,'2011'!D:D,"",'2011'!AA:AA,"JRO"), 0)</f>
        <v>0</v>
      </c>
      <c r="BT262" s="7" t="n">
        <f aca="false">IFERROR(BS262/BR262, 0)</f>
        <v>0</v>
      </c>
      <c r="BU262" s="0" t="n">
        <f aca="false">IFERROR(SUMIFS('2010'!$G:$G,'2010'!F:F,A262,'2010'!C:C,B262,'2010'!D:D,"",'2010'!AA:AA,"JRO",'2010'!L:L,"&lt;&gt;"), 0)</f>
        <v>0</v>
      </c>
      <c r="BV262" s="0" t="n">
        <f aca="false">IFERROR(SUMIFS('2010'!L:L,'2010'!F:F,A262,'2010'!C:C,B262,'2010'!D:D,"",'2010'!AA:AA,"JRO"), 0)</f>
        <v>0</v>
      </c>
      <c r="BW262" s="7" t="n">
        <f aca="false">IFERROR(BV262/BU262, 0)</f>
        <v>0</v>
      </c>
      <c r="BX262" s="0" t="n">
        <f aca="false">IFERROR(SUMIFS('2009'!$G:$G,'2009'!F:F,A262,'2009'!C:C,B262,'2009'!D:D,"",'2009'!AA:AA,"JRO",'2009'!L:L,"&lt;&gt;"), 0)</f>
        <v>0</v>
      </c>
      <c r="BY262" s="0" t="n">
        <f aca="false">IFERROR(SUMIFS('2009'!L:L,'2009'!F:F,A262,'2009'!C:C,B262,'2009'!D:D,"",'2009'!AA:AA,"JRO"), 0)</f>
        <v>0</v>
      </c>
      <c r="BZ262" s="7" t="n">
        <f aca="false">IFERROR(BY262/BX262, 0)</f>
        <v>0</v>
      </c>
    </row>
    <row r="263" customFormat="false" ht="15" hidden="false" customHeight="false" outlineLevel="0" collapsed="false">
      <c r="A263" s="0" t="s">
        <v>108</v>
      </c>
      <c r="B263" s="13" t="s">
        <v>62</v>
      </c>
      <c r="C263" s="56" t="n">
        <f aca="false">IFERROR(AVERAGEIFS(I263:BZ263,I$2:BZ$2,"JRO escorts per deportee",I263:BZ263,"&lt;&gt;0"), 0)</f>
        <v>0</v>
      </c>
      <c r="D263" s="13" t="n">
        <f aca="false">IFERROR(AVERAGEIFS(I263:BZ263,I$2:BZ$2,"NRO escorts per deportee",I263:BZ263,"&lt;&gt;0"), 0)</f>
        <v>0</v>
      </c>
      <c r="E263" s="13" t="n">
        <f aca="false">IFERROR(AVERAGEIFS(I263:BZ263,I$2:BZ$2,"CRO escorts per deportee",I263:BZ263,"&lt;&gt;0"), 0)</f>
        <v>0</v>
      </c>
      <c r="G263" s="0" t="n">
        <f aca="false">SUM(J263,M263,P263)</f>
        <v>0</v>
      </c>
      <c r="H263" s="0" t="n">
        <f aca="false">SUM(K263,N263,Q263)</f>
        <v>0</v>
      </c>
      <c r="I263" s="7" t="n">
        <f aca="false">IFERROR(H263/G263, 0)</f>
        <v>0</v>
      </c>
      <c r="J263" s="0" t="n">
        <f aca="false">IFERROR(SUMIFS('2018'!$H:$H,'2018'!$C:$C,B263,'2018'!$F:$F,A263,'2018'!AA:AA,"JRO",'2018'!P:P,"&lt;&gt;")+SUMIFS('2018'!$I:$I,'2018'!$D:$D,B263,'2018'!$F:$F,A263,'2018'!AA:AA,"JRO",'2018'!Q:Q,"&lt;&gt;")+SUMIFS('2018'!$J:$J,'2018'!$E:$E,B263,'2018'!$F:$F,A263,'2018'!AA:AA,"JRO",'2018'!R:R,"&lt;&gt;"), 0)</f>
        <v>0</v>
      </c>
      <c r="K263" s="0" t="n">
        <f aca="false">IFERROR(SUMIFS('2018'!M:M,'2018'!AA:AA,"JRO",'2018'!F:F,A263,'2018'!C:C,B263)+SUMIFS('2018'!P:P,'2018'!AA:AA,"JRO",'2018'!F:F,A263,'2018'!C:C,B263)+SUMIFS('2018'!N:N,'2018'!AA:AA,"JRO",'2018'!F:F,A263,'2018'!D:D,B263)+SUMIFS('2018'!N:N,'2018'!AA:AA,"JRO",'2018'!F:F,A263,'2018'!D:D,B263)+SUMIFS('2018'!O:O,'2018'!AA:AA,"JRO",'2018'!F:F,A263,'2018'!E:E,B263)+SUMIFS('2018'!R:R,'2018'!AA:AA,"JRO",'2018'!F:F,A263,'2018'!E:E,B263), 0)</f>
        <v>0</v>
      </c>
      <c r="L263" s="7" t="n">
        <f aca="false">IFERROR(K263/J263, 0)</f>
        <v>0</v>
      </c>
      <c r="M263" s="0" t="n">
        <f aca="false">IFERROR(SUMIFS('2018'!$H:$H,'2018'!$C:$C,B263,'2018'!$F:$F,A263,'2018'!AA:AA,"NRO",'2018'!P:P,"&lt;&gt;")+SUMIFS('2018'!$I:$I,'2018'!$D:$D,B263,'2018'!$F:$F,A263,'2018'!AA:AA,"NRO",'2018'!Q:Q,"&lt;&gt;")+SUMIFS('2018'!$J:$J,'2018'!$E:$E,B263,'2018'!$F:$F,A263,'2018'!AA:AA,"NRO",'2018'!R:R,"&lt;&gt;"), 0)</f>
        <v>0</v>
      </c>
      <c r="N263" s="0" t="n">
        <f aca="false">IFERROR(SUMIFS('2018'!M:M,'2018'!AA:AA,"NRO",'2018'!F:F,A263,'2018'!C:C,B263)+SUMIFS('2018'!P:P,'2018'!AA:AA,"NRO",'2018'!F:F,A263,'2018'!C:C,B263)+SUMIFS('2018'!N:N,'2018'!AA:AA,"NRO",'2018'!F:F,A263,'2018'!D:D,B263)+SUMIFS('2018'!N:N,'2018'!AA:AA,"NRO",'2018'!F:F,A263,'2018'!D:D,B263)+SUMIFS('2018'!O:O,'2018'!AA:AA,"NRO",'2018'!F:F,A263,'2018'!E:E,B263)+SUMIFS('2018'!R:R,'2018'!AA:AA,"NRO",'2018'!F:F,A263,'2018'!E:E,B263), 0)</f>
        <v>0</v>
      </c>
      <c r="O263" s="7" t="n">
        <f aca="false">IFERROR(N263/M263, 0)</f>
        <v>0</v>
      </c>
      <c r="P263" s="0" t="n">
        <f aca="false">IFERROR(SUMIFS('2018'!$H:$H,'2018'!$C:$C,B263,'2018'!$F:$F,A263,'2018'!AA:AA,"CRO")+SUMIFS('2018'!$I:$I,'2018'!$D:$D,B263,'2018'!$F:$F,A263,'2018'!AA:AA,"CRO")+SUMIFS('2018'!$J:$J,'2018'!$E:$E,B263,'2018'!$F:$F,A263,'2018'!AA:AA,"CRO"), 0)</f>
        <v>0</v>
      </c>
      <c r="Q263" s="0" t="n">
        <f aca="false">IFERROR(SUMIFS('2018'!M:M,'2018'!AA:AA,"CRO",'2018'!F:F,A263,'2018'!C:C,B263)+SUMIFS('2018'!P:P,'2018'!AA:AA,"CRO",'2018'!F:F,A263,'2018'!C:C,B263)+SUMIFS('2018'!N:N,'2018'!AA:AA,"CRO",'2018'!F:F,A263,'2018'!D:D,B263)+SUMIFS('2018'!N:N,'2018'!AA:AA,"CRO",'2018'!F:F,A263,'2018'!D:D,B263)+SUMIFS('2018'!O:O,'2018'!AA:AA,"CRO",'2018'!F:F,A263,'2018'!E:E,B263)+SUMIFS('2018'!R:R,'2018'!AA:AA,"CRO",'2018'!F:F,A263,'2018'!E:E,B263), 0)</f>
        <v>0</v>
      </c>
      <c r="R263" s="7" t="n">
        <f aca="false">IFERROR(Q263/P263, 0)</f>
        <v>0</v>
      </c>
      <c r="S263" s="7" t="n">
        <f aca="false">SUM(V263,Y263,AB263)</f>
        <v>0</v>
      </c>
      <c r="T263" s="7" t="n">
        <f aca="false">SUM(W263,Z263,AC263)</f>
        <v>0</v>
      </c>
      <c r="U263" s="7" t="n">
        <f aca="false">IFERROR(T263/S263, 0)</f>
        <v>0</v>
      </c>
      <c r="V263" s="0" t="n">
        <f aca="false">SUMIFS('2017'!$H:$H,'2017'!$C:$C,B263,'2017'!$F:$F,A263,'2017'!AA:AA,"JRO",'2017'!P:P,"&lt;&gt;")+SUMIFS('2017'!$I:$I,'2017'!$D:$D,B263,'2017'!$F:$F,A263,'2017'!AA:AA,"JRO",'2017'!Q:Q,"&lt;&gt;")+SUMIFS('2017'!$J:$J,'2017'!$E:$E,B263,'2017'!$F:$F,A263,'2017'!AA:AA,"JRO",'2017'!R:R,"&lt;&gt;")</f>
        <v>0</v>
      </c>
      <c r="W263" s="0" t="n">
        <f aca="false">IFERROR(SUMIFS('2017'!M:M,'2017'!AA:AA,"JRO",'2017'!F:F,A263,'2017'!C:C,B263)+SUMIFS('2017'!P:P,'2017'!AA:AA,"JRO",'2017'!F:F,A263,'2017'!C:C,B263)+SUMIFS('2017'!N:N,'2017'!AA:AA,"JRO",'2017'!F:F,A263,'2017'!D:D,B263)+SUMIFS('2017'!N:N,'2017'!AA:AA,"JRO",'2017'!F:F,A263,'2017'!D:D,B263)+SUMIFS('2017'!O:O,'2017'!AA:AA,"JRO",'2017'!F:F,A263,'2017'!E:E,B263)+SUMIFS('2017'!R:R,'2017'!AA:AA,"JRO",'2017'!F:F,A263,'2017'!E:E,B263), 0)</f>
        <v>0</v>
      </c>
      <c r="X263" s="7" t="n">
        <f aca="false">IFERROR(W263/V263, 0)</f>
        <v>0</v>
      </c>
      <c r="Y263" s="0" t="n">
        <f aca="false">IFERROR(SUMIFS('2017'!$H:$H,'2017'!$C:$C,B263,'2017'!$F:$F,A263,'2017'!AA:AA,"NRO",'2017'!P:P,"&lt;&gt;")+SUMIFS('2017'!$I:$I,'2017'!$D:$D,B263,'2017'!$F:$F,A263,'2017'!AA:AA,"NRO",'2017'!Q:Q,"&lt;&gt;")+SUMIFS('2017'!$J:$J,'2017'!$E:$E,B263,'2017'!$F:$F,A263,'2017'!AA:AA,"NRO",'2017'!R:R,"&lt;&gt;"), 0)</f>
        <v>0</v>
      </c>
      <c r="Z263" s="0" t="n">
        <f aca="false">IFERROR(SUMIFS('2017'!M:M,'2017'!AA:AA,"NRO",'2017'!F:F,A263,'2017'!C:C,B263)+SUMIFS('2017'!P:P,'2017'!AA:AA,"NRO",'2017'!F:F,A263,'2017'!C:C,B263)+SUMIFS('2017'!N:N,'2017'!AA:AA,"NRO",'2017'!F:F,A263,'2017'!D:D,B263)+SUMIFS('2017'!N:N,'2017'!AA:AA,"NRO",'2017'!F:F,A263,'2017'!D:D,B263)+SUMIFS('2017'!O:O,'2017'!AA:AA,"NRO",'2017'!F:F,A263,'2017'!E:E,B263)+SUMIFS('2017'!R:R,'2017'!AA:AA,"NRO",'2017'!F:F,A263,'2017'!E:E,B263), 0)</f>
        <v>0</v>
      </c>
      <c r="AA263" s="7" t="n">
        <f aca="false">IFERROR(Z263/Y263, 0)</f>
        <v>0</v>
      </c>
      <c r="AB263" s="0" t="n">
        <f aca="false">IFERROR(SUMIFS('2017'!$H:$H,'2017'!$C:$C,B263,'2017'!$F:$F,A263,'2017'!AA:AA,"CRO",'2017'!P:P,"&lt;&gt;")+SUMIFS('2017'!$I:$I,'2017'!$D:$D,B263,'2017'!$F:$F,A263,'2017'!AA:AA,"CRO",'2017'!Q:Q,"&lt;&gt;")+SUMIFS('2017'!$J:$J,'2017'!$E:$E,B263,'2017'!$F:$F,A263,'2017'!AA:AA,"CRO",'2017'!R:R,"&lt;&gt;"), 0)</f>
        <v>0</v>
      </c>
      <c r="AC263" s="0" t="n">
        <f aca="false">IFERROR(SUMIFS('2017'!M:M,'2017'!AA:AA,"CRO",'2017'!F:F,A263,'2017'!C:C,B263)+SUMIFS('2017'!P:P,'2017'!AA:AA,"CRO",'2017'!F:F,A263,'2017'!C:C,B263)+SUMIFS('2017'!N:N,'2017'!AA:AA,"CRO",'2017'!F:F,A263,'2017'!D:D,B263)+SUMIFS('2017'!N:N,'2017'!AA:AA,"CRO",'2017'!F:F,A263,'2017'!D:D,B263)+SUMIFS('2017'!O:O,'2017'!AA:AA,"CRO",'2017'!F:F,A263,'2017'!E:E,B263)+SUMIFS('2017'!R:R,'2017'!AA:AA,"CRO",'2017'!F:F,A263,'2017'!E:E,B263), 0)</f>
        <v>0</v>
      </c>
      <c r="AD263" s="0" t="n">
        <f aca="false">IFERROR(AC263/AB263, 0)</f>
        <v>0</v>
      </c>
      <c r="AE263" s="0" t="n">
        <f aca="false">SUM(AH263,AK263,AN263)</f>
        <v>0</v>
      </c>
      <c r="AF263" s="0" t="n">
        <f aca="false">SUM(AI263,AL263,AO263)</f>
        <v>0</v>
      </c>
      <c r="AG263" s="7" t="n">
        <f aca="false">IFERROR(AF263/AE263, 0)</f>
        <v>0</v>
      </c>
      <c r="AH263" s="0" t="n">
        <f aca="false">IFERROR(SUMIFS('2016'!$G:$G,'2016'!F:F,A263,'2016'!C:C,B263,'2016'!D:D,"",'2016'!AA:AA,"JRO",'2016'!L:L,"&lt;&gt;"), 0)</f>
        <v>0</v>
      </c>
      <c r="AI263" s="0" t="n">
        <f aca="false">IFERROR(SUMIFS('2016'!L:L,'2016'!F:F,A263,'2016'!C:C,B263,'2016'!D:D,"",'2016'!AA:AA,"JRO"), 0)</f>
        <v>0</v>
      </c>
      <c r="AJ263" s="7" t="n">
        <f aca="false">IFERROR(AI263/AH263, 0)</f>
        <v>0</v>
      </c>
      <c r="AK263" s="0" t="n">
        <f aca="false">IFERROR(SUMIFS('2016'!$G:$G,'2016'!F:F,A263,'2016'!C:C,B263,'2016'!D:D,"",'2016'!AA:AA,"NRO",'2016'!L:L,"&lt;&gt;"), 0)</f>
        <v>0</v>
      </c>
      <c r="AL263" s="0" t="n">
        <f aca="false">IFERROR(SUMIFS('2016'!L:L,'2016'!F:F,A263,'2016'!C:C,B263,'2016'!D:D,"",'2016'!AA:AA,"NRO"), 0)</f>
        <v>0</v>
      </c>
      <c r="AM263" s="0" t="n">
        <f aca="false">IFERROR(AL263/AK263, 0)</f>
        <v>0</v>
      </c>
      <c r="AN263" s="0" t="n">
        <f aca="false">IFERROR(SUMIFS('2016'!$G:$G,'2016'!F:F,A263,'2016'!C:C,B263,'2016'!D:D,"",'2016'!AA:AA,"CRO",'2016'!L:L,"&lt;&gt;"), 0)</f>
        <v>0</v>
      </c>
      <c r="AO263" s="0" t="n">
        <f aca="false">IFERROR(SUMIFS('2016'!L:L,'2016'!F:F,A263,'2016'!C:C,B263,'2016'!D:D,"",'2016'!AA:AA,"CRO"), 0)</f>
        <v>0</v>
      </c>
      <c r="AP263" s="0" t="n">
        <f aca="false">IFERROR(AO263/AN263, 0)</f>
        <v>0</v>
      </c>
      <c r="AQ263" s="0" t="n">
        <f aca="false">SUM(AT263,AW263,AZ263)</f>
        <v>0</v>
      </c>
      <c r="AR263" s="0" t="n">
        <f aca="false">SUM(AU263,AX263,BA263)</f>
        <v>0</v>
      </c>
      <c r="AS263" s="7" t="n">
        <f aca="false">IFERROR(AR263/AQ263, 0)</f>
        <v>0</v>
      </c>
      <c r="AT263" s="0" t="n">
        <f aca="false">IFERROR(SUMIFS('2015'!$G:$G,'2015'!F:F,A263,'2015'!C:C,B263,'2015'!D:D,"",'2015'!AA:AA,"JRO",'2015'!L:L,"&lt;&gt;"), 0)</f>
        <v>0</v>
      </c>
      <c r="AU263" s="0" t="n">
        <f aca="false">IFERROR(SUMIFS('2015'!L:L,'2015'!F:F,A263,'2015'!C:C,B263,'2015'!D:D,"",'2015'!AA:AA,"JRO"), 0)</f>
        <v>0</v>
      </c>
      <c r="AV263" s="0" t="n">
        <f aca="false">IFERROR(AU263/AT263, 0)</f>
        <v>0</v>
      </c>
      <c r="AW263" s="0" t="n">
        <f aca="false">IFERROR(SUMIFS('2015'!$G:$G,'2015'!F:F,A263,'2015'!C:C,B263,'2015'!D:D,"",'2015'!AA:AA,"NRO",'2015'!L:L,"&lt;&gt;"), 0)</f>
        <v>0</v>
      </c>
      <c r="AX263" s="0" t="n">
        <f aca="false">IFERROR(SUMIFS('2015'!L:L,'2015'!F:F,A263,'2015'!C:C,B263,'2015'!D:D,"",'2015'!AA:AA,"NRO"), 0)</f>
        <v>0</v>
      </c>
      <c r="AY263" s="0" t="n">
        <f aca="false">IFERROR(AX263/AW263, 0)</f>
        <v>0</v>
      </c>
      <c r="AZ263" s="0" t="n">
        <f aca="false">IFERROR(SUMIFS('2015'!$G:$G,'2015'!F:F,A263,'2015'!C:C,B263,'2015'!D:D,"",'2015'!AA:AA,"CRO",'2015'!L:L,"&lt;&gt;"), 0)</f>
        <v>0</v>
      </c>
      <c r="BA263" s="0" t="n">
        <f aca="false">IFERROR(SUMIFS('2015'!L:L,'2015'!F:F,A263,'2015'!C:C,B263,'2015'!D:D,"",'2015'!AA:AA,"CRO"), 0)</f>
        <v>0</v>
      </c>
      <c r="BB263" s="0" t="n">
        <f aca="false">IFERROR(BA263/AZ263, 0)</f>
        <v>0</v>
      </c>
      <c r="BC263" s="0" t="n">
        <f aca="false">SUM(BF263,BI263)</f>
        <v>0</v>
      </c>
      <c r="BD263" s="0" t="n">
        <f aca="false">SUM(BG263,BJ263)</f>
        <v>0</v>
      </c>
      <c r="BE263" s="7" t="n">
        <f aca="false">IFERROR(BD263/BC263, 0)</f>
        <v>0</v>
      </c>
      <c r="BF263" s="0" t="n">
        <f aca="false">IFERROR(SUMIFS('2014'!$G:$G,'2014'!F:F,A263,'2014'!C:C,B263,'2014'!D:D,"",'2014'!AA:AA,"JRO",'2014'!L:L,"&lt;&gt;"), 0)</f>
        <v>0</v>
      </c>
      <c r="BG263" s="0" t="n">
        <f aca="false">IFERROR(SUMIFS('2014'!L:L,'2014'!F:F,A263,'2014'!C:C,B263,'2014'!D:D,"",'2014'!AA:AA,"JRO"), 0)</f>
        <v>0</v>
      </c>
      <c r="BH263" s="7" t="n">
        <f aca="false">IFERROR(BG263/BF263, 0)</f>
        <v>0</v>
      </c>
      <c r="BI263" s="0" t="n">
        <f aca="false">IFERROR(SUMIFS('2014'!$G:$G,'2014'!F:F,A263,'2014'!C:C,B263,'2014'!D:D,"",'2014'!AA:AA,"CRO",'2014'!L:L,"&lt;&gt;"), 0)</f>
        <v>0</v>
      </c>
      <c r="BJ263" s="0" t="n">
        <f aca="false">IFERROR(SUMIFS('2014'!L:L,'2014'!F:F,A263,'2014'!C:C,B263,'2014'!D:D,"",'2014'!AA:AA,"CRO"), 0)</f>
        <v>0</v>
      </c>
      <c r="BK263" s="0" t="n">
        <f aca="false">IFERROR(BJ263/BI263, 0)</f>
        <v>0</v>
      </c>
      <c r="BL263" s="0" t="n">
        <f aca="false">IFERROR(SUMIFS('2013'!$G:$G,'2013'!F:F,A263,'2013'!C:C,B263,'2013'!D:D,"",'2013'!AA:AA,"JRO",'2013'!L:L,"&lt;&gt;"), 0)</f>
        <v>0</v>
      </c>
      <c r="BM263" s="0" t="n">
        <f aca="false">IFERROR(SUMIFS('2013'!L:L,'2013'!F:F,A263,'2013'!C:C,B263,'2013'!D:D,"",'2013'!AA:AA,"JRO"), 0)</f>
        <v>0</v>
      </c>
      <c r="BN263" s="0" t="n">
        <f aca="false">IFERROR(BM263/BL263, 0)</f>
        <v>0</v>
      </c>
      <c r="BO263" s="0" t="n">
        <f aca="false">IFERROR(SUMIFS('2012'!$G:$G,'2012'!F:F,A263,'2012'!C:C,B263,'2012'!D:D,"",'2012'!AA:AA,"JRO",'2012'!L:L,"&lt;&gt;"), 0)</f>
        <v>0</v>
      </c>
      <c r="BP263" s="0" t="n">
        <f aca="false">IFERROR(SUMIFS('2012'!L:L,'2012'!F:F,A263,'2012'!C:C,B263,'2012'!D:D,"",'2012'!AA:AA,"JRO"), 0)</f>
        <v>0</v>
      </c>
      <c r="BQ263" s="0" t="n">
        <f aca="false">IFERROR(BP263/BO263, 0)</f>
        <v>0</v>
      </c>
      <c r="BR263" s="0" t="n">
        <f aca="false">IFERROR(SUMIFS('2011'!$G:$G,'2011'!F:F,A263,'2011'!C:C,B263,'2011'!D:D,"",'2011'!AA:AA,"JRO",'2011'!L:L,"&lt;&gt;"), 0)</f>
        <v>0</v>
      </c>
      <c r="BS263" s="0" t="n">
        <f aca="false">IFERROR(SUMIFS('2011'!L:L,'2011'!F:F,A263,'2011'!C:C,B263,'2011'!D:D,"",'2011'!AA:AA,"JRO"), 0)</f>
        <v>0</v>
      </c>
      <c r="BT263" s="7" t="n">
        <f aca="false">IFERROR(BS263/BR263, 0)</f>
        <v>0</v>
      </c>
      <c r="BU263" s="0" t="n">
        <f aca="false">IFERROR(SUMIFS('2010'!$G:$G,'2010'!F:F,A263,'2010'!C:C,B263,'2010'!D:D,"",'2010'!AA:AA,"JRO",'2010'!L:L,"&lt;&gt;"), 0)</f>
        <v>0</v>
      </c>
      <c r="BV263" s="0" t="n">
        <f aca="false">IFERROR(SUMIFS('2010'!L:L,'2010'!F:F,A263,'2010'!C:C,B263,'2010'!D:D,"",'2010'!AA:AA,"JRO"), 0)</f>
        <v>0</v>
      </c>
      <c r="BW263" s="7" t="n">
        <f aca="false">IFERROR(BV263/BU263, 0)</f>
        <v>0</v>
      </c>
      <c r="BX263" s="0" t="n">
        <f aca="false">IFERROR(SUMIFS('2009'!$G:$G,'2009'!F:F,A263,'2009'!C:C,B263,'2009'!D:D,"",'2009'!AA:AA,"JRO",'2009'!L:L,"&lt;&gt;"), 0)</f>
        <v>0</v>
      </c>
      <c r="BY263" s="0" t="n">
        <f aca="false">IFERROR(SUMIFS('2009'!L:L,'2009'!F:F,A263,'2009'!C:C,B263,'2009'!D:D,"",'2009'!AA:AA,"JRO"), 0)</f>
        <v>0</v>
      </c>
      <c r="BZ263" s="7" t="n">
        <f aca="false">IFERROR(BY263/BX263, 0)</f>
        <v>0</v>
      </c>
    </row>
    <row r="264" customFormat="false" ht="15" hidden="false" customHeight="false" outlineLevel="0" collapsed="false">
      <c r="A264" s="0" t="s">
        <v>108</v>
      </c>
      <c r="B264" s="13" t="s">
        <v>45</v>
      </c>
      <c r="C264" s="56" t="n">
        <f aca="false">IFERROR(AVERAGEIFS(I264:BZ264,I$2:BZ$2,"JRO escorts per deportee",I264:BZ264,"&lt;&gt;0"), 0)</f>
        <v>0</v>
      </c>
      <c r="D264" s="13" t="n">
        <f aca="false">IFERROR(AVERAGEIFS(I264:BZ264,I$2:BZ$2,"NRO escorts per deportee",I264:BZ264,"&lt;&gt;0"), 0)</f>
        <v>0</v>
      </c>
      <c r="E264" s="13" t="n">
        <f aca="false">IFERROR(AVERAGEIFS(I264:BZ264,I$2:BZ$2,"CRO escorts per deportee",I264:BZ264,"&lt;&gt;0"), 0)</f>
        <v>0</v>
      </c>
      <c r="G264" s="0" t="n">
        <f aca="false">SUM(J264,M264,P264)</f>
        <v>0</v>
      </c>
      <c r="H264" s="0" t="n">
        <f aca="false">SUM(K264,N264,Q264)</f>
        <v>0</v>
      </c>
      <c r="I264" s="7" t="n">
        <f aca="false">IFERROR(H264/G264, 0)</f>
        <v>0</v>
      </c>
      <c r="J264" s="0" t="n">
        <f aca="false">IFERROR(SUMIFS('2018'!$H:$H,'2018'!$C:$C,B264,'2018'!$F:$F,A264,'2018'!AA:AA,"JRO",'2018'!P:P,"&lt;&gt;")+SUMIFS('2018'!$I:$I,'2018'!$D:$D,B264,'2018'!$F:$F,A264,'2018'!AA:AA,"JRO",'2018'!Q:Q,"&lt;&gt;")+SUMIFS('2018'!$J:$J,'2018'!$E:$E,B264,'2018'!$F:$F,A264,'2018'!AA:AA,"JRO",'2018'!R:R,"&lt;&gt;"), 0)</f>
        <v>0</v>
      </c>
      <c r="K264" s="0" t="n">
        <f aca="false">IFERROR(SUMIFS('2018'!M:M,'2018'!AA:AA,"JRO",'2018'!F:F,A264,'2018'!C:C,B264)+SUMIFS('2018'!P:P,'2018'!AA:AA,"JRO",'2018'!F:F,A264,'2018'!C:C,B264)+SUMIFS('2018'!N:N,'2018'!AA:AA,"JRO",'2018'!F:F,A264,'2018'!D:D,B264)+SUMIFS('2018'!N:N,'2018'!AA:AA,"JRO",'2018'!F:F,A264,'2018'!D:D,B264)+SUMIFS('2018'!O:O,'2018'!AA:AA,"JRO",'2018'!F:F,A264,'2018'!E:E,B264)+SUMIFS('2018'!R:R,'2018'!AA:AA,"JRO",'2018'!F:F,A264,'2018'!E:E,B264), 0)</f>
        <v>0</v>
      </c>
      <c r="L264" s="7" t="n">
        <f aca="false">IFERROR(K264/J264, 0)</f>
        <v>0</v>
      </c>
      <c r="M264" s="0" t="n">
        <f aca="false">IFERROR(SUMIFS('2018'!$H:$H,'2018'!$C:$C,B264,'2018'!$F:$F,A264,'2018'!AA:AA,"NRO",'2018'!P:P,"&lt;&gt;")+SUMIFS('2018'!$I:$I,'2018'!$D:$D,B264,'2018'!$F:$F,A264,'2018'!AA:AA,"NRO",'2018'!Q:Q,"&lt;&gt;")+SUMIFS('2018'!$J:$J,'2018'!$E:$E,B264,'2018'!$F:$F,A264,'2018'!AA:AA,"NRO",'2018'!R:R,"&lt;&gt;"), 0)</f>
        <v>0</v>
      </c>
      <c r="N264" s="0" t="n">
        <f aca="false">IFERROR(SUMIFS('2018'!M:M,'2018'!AA:AA,"NRO",'2018'!F:F,A264,'2018'!C:C,B264)+SUMIFS('2018'!P:P,'2018'!AA:AA,"NRO",'2018'!F:F,A264,'2018'!C:C,B264)+SUMIFS('2018'!N:N,'2018'!AA:AA,"NRO",'2018'!F:F,A264,'2018'!D:D,B264)+SUMIFS('2018'!N:N,'2018'!AA:AA,"NRO",'2018'!F:F,A264,'2018'!D:D,B264)+SUMIFS('2018'!O:O,'2018'!AA:AA,"NRO",'2018'!F:F,A264,'2018'!E:E,B264)+SUMIFS('2018'!R:R,'2018'!AA:AA,"NRO",'2018'!F:F,A264,'2018'!E:E,B264), 0)</f>
        <v>0</v>
      </c>
      <c r="O264" s="7" t="n">
        <f aca="false">IFERROR(N264/M264, 0)</f>
        <v>0</v>
      </c>
      <c r="P264" s="0" t="n">
        <f aca="false">IFERROR(SUMIFS('2018'!$H:$H,'2018'!$C:$C,B264,'2018'!$F:$F,A264,'2018'!AA:AA,"CRO")+SUMIFS('2018'!$I:$I,'2018'!$D:$D,B264,'2018'!$F:$F,A264,'2018'!AA:AA,"CRO")+SUMIFS('2018'!$J:$J,'2018'!$E:$E,B264,'2018'!$F:$F,A264,'2018'!AA:AA,"CRO"), 0)</f>
        <v>0</v>
      </c>
      <c r="Q264" s="0" t="n">
        <f aca="false">IFERROR(SUMIFS('2018'!M:M,'2018'!AA:AA,"CRO",'2018'!F:F,A264,'2018'!C:C,B264)+SUMIFS('2018'!P:P,'2018'!AA:AA,"CRO",'2018'!F:F,A264,'2018'!C:C,B264)+SUMIFS('2018'!N:N,'2018'!AA:AA,"CRO",'2018'!F:F,A264,'2018'!D:D,B264)+SUMIFS('2018'!N:N,'2018'!AA:AA,"CRO",'2018'!F:F,A264,'2018'!D:D,B264)+SUMIFS('2018'!O:O,'2018'!AA:AA,"CRO",'2018'!F:F,A264,'2018'!E:E,B264)+SUMIFS('2018'!R:R,'2018'!AA:AA,"CRO",'2018'!F:F,A264,'2018'!E:E,B264), 0)</f>
        <v>0</v>
      </c>
      <c r="R264" s="7" t="n">
        <f aca="false">IFERROR(Q264/P264, 0)</f>
        <v>0</v>
      </c>
      <c r="S264" s="7" t="n">
        <f aca="false">SUM(V264,Y264,AB264)</f>
        <v>0</v>
      </c>
      <c r="T264" s="7" t="n">
        <f aca="false">SUM(W264,Z264,AC264)</f>
        <v>0</v>
      </c>
      <c r="U264" s="7" t="n">
        <f aca="false">IFERROR(T264/S264, 0)</f>
        <v>0</v>
      </c>
      <c r="V264" s="0" t="n">
        <f aca="false">SUMIFS('2017'!$H:$H,'2017'!$C:$C,B264,'2017'!$F:$F,A264,'2017'!AA:AA,"JRO",'2017'!P:P,"&lt;&gt;")+SUMIFS('2017'!$I:$I,'2017'!$D:$D,B264,'2017'!$F:$F,A264,'2017'!AA:AA,"JRO",'2017'!Q:Q,"&lt;&gt;")+SUMIFS('2017'!$J:$J,'2017'!$E:$E,B264,'2017'!$F:$F,A264,'2017'!AA:AA,"JRO",'2017'!R:R,"&lt;&gt;")</f>
        <v>0</v>
      </c>
      <c r="W264" s="0" t="n">
        <f aca="false">IFERROR(SUMIFS('2017'!M:M,'2017'!AA:AA,"JRO",'2017'!F:F,A264,'2017'!C:C,B264)+SUMIFS('2017'!P:P,'2017'!AA:AA,"JRO",'2017'!F:F,A264,'2017'!C:C,B264)+SUMIFS('2017'!N:N,'2017'!AA:AA,"JRO",'2017'!F:F,A264,'2017'!D:D,B264)+SUMIFS('2017'!N:N,'2017'!AA:AA,"JRO",'2017'!F:F,A264,'2017'!D:D,B264)+SUMIFS('2017'!O:O,'2017'!AA:AA,"JRO",'2017'!F:F,A264,'2017'!E:E,B264)+SUMIFS('2017'!R:R,'2017'!AA:AA,"JRO",'2017'!F:F,A264,'2017'!E:E,B264), 0)</f>
        <v>0</v>
      </c>
      <c r="X264" s="7" t="n">
        <f aca="false">IFERROR(W264/V264, 0)</f>
        <v>0</v>
      </c>
      <c r="Y264" s="0" t="n">
        <f aca="false">IFERROR(SUMIFS('2017'!$H:$H,'2017'!$C:$C,B264,'2017'!$F:$F,A264,'2017'!AA:AA,"NRO",'2017'!P:P,"&lt;&gt;")+SUMIFS('2017'!$I:$I,'2017'!$D:$D,B264,'2017'!$F:$F,A264,'2017'!AA:AA,"NRO",'2017'!Q:Q,"&lt;&gt;")+SUMIFS('2017'!$J:$J,'2017'!$E:$E,B264,'2017'!$F:$F,A264,'2017'!AA:AA,"NRO",'2017'!R:R,"&lt;&gt;"), 0)</f>
        <v>0</v>
      </c>
      <c r="Z264" s="0" t="n">
        <f aca="false">IFERROR(SUMIFS('2017'!M:M,'2017'!AA:AA,"NRO",'2017'!F:F,A264,'2017'!C:C,B264)+SUMIFS('2017'!P:P,'2017'!AA:AA,"NRO",'2017'!F:F,A264,'2017'!C:C,B264)+SUMIFS('2017'!N:N,'2017'!AA:AA,"NRO",'2017'!F:F,A264,'2017'!D:D,B264)+SUMIFS('2017'!N:N,'2017'!AA:AA,"NRO",'2017'!F:F,A264,'2017'!D:D,B264)+SUMIFS('2017'!O:O,'2017'!AA:AA,"NRO",'2017'!F:F,A264,'2017'!E:E,B264)+SUMIFS('2017'!R:R,'2017'!AA:AA,"NRO",'2017'!F:F,A264,'2017'!E:E,B264), 0)</f>
        <v>0</v>
      </c>
      <c r="AA264" s="7" t="n">
        <f aca="false">IFERROR(Z264/Y264, 0)</f>
        <v>0</v>
      </c>
      <c r="AB264" s="0" t="n">
        <f aca="false">IFERROR(SUMIFS('2017'!$H:$H,'2017'!$C:$C,B264,'2017'!$F:$F,A264,'2017'!AA:AA,"CRO",'2017'!P:P,"&lt;&gt;")+SUMIFS('2017'!$I:$I,'2017'!$D:$D,B264,'2017'!$F:$F,A264,'2017'!AA:AA,"CRO",'2017'!Q:Q,"&lt;&gt;")+SUMIFS('2017'!$J:$J,'2017'!$E:$E,B264,'2017'!$F:$F,A264,'2017'!AA:AA,"CRO",'2017'!R:R,"&lt;&gt;"), 0)</f>
        <v>0</v>
      </c>
      <c r="AC264" s="0" t="n">
        <f aca="false">IFERROR(SUMIFS('2017'!M:M,'2017'!AA:AA,"CRO",'2017'!F:F,A264,'2017'!C:C,B264)+SUMIFS('2017'!P:P,'2017'!AA:AA,"CRO",'2017'!F:F,A264,'2017'!C:C,B264)+SUMIFS('2017'!N:N,'2017'!AA:AA,"CRO",'2017'!F:F,A264,'2017'!D:D,B264)+SUMIFS('2017'!N:N,'2017'!AA:AA,"CRO",'2017'!F:F,A264,'2017'!D:D,B264)+SUMIFS('2017'!O:O,'2017'!AA:AA,"CRO",'2017'!F:F,A264,'2017'!E:E,B264)+SUMIFS('2017'!R:R,'2017'!AA:AA,"CRO",'2017'!F:F,A264,'2017'!E:E,B264), 0)</f>
        <v>0</v>
      </c>
      <c r="AD264" s="0" t="n">
        <f aca="false">IFERROR(AC264/AB264, 0)</f>
        <v>0</v>
      </c>
      <c r="AE264" s="0" t="n">
        <f aca="false">SUM(AH264,AK264,AN264)</f>
        <v>0</v>
      </c>
      <c r="AF264" s="0" t="n">
        <f aca="false">SUM(AI264,AL264,AO264)</f>
        <v>0</v>
      </c>
      <c r="AG264" s="7" t="n">
        <f aca="false">IFERROR(AF264/AE264, 0)</f>
        <v>0</v>
      </c>
      <c r="AH264" s="0" t="n">
        <f aca="false">IFERROR(SUMIFS('2016'!$G:$G,'2016'!F:F,A264,'2016'!C:C,B264,'2016'!D:D,"",'2016'!AA:AA,"JRO",'2016'!L:L,"&lt;&gt;"), 0)</f>
        <v>0</v>
      </c>
      <c r="AI264" s="0" t="n">
        <f aca="false">IFERROR(SUMIFS('2016'!L:L,'2016'!F:F,A264,'2016'!C:C,B264,'2016'!D:D,"",'2016'!AA:AA,"JRO"), 0)</f>
        <v>0</v>
      </c>
      <c r="AJ264" s="7" t="n">
        <f aca="false">IFERROR(AI264/AH264, 0)</f>
        <v>0</v>
      </c>
      <c r="AK264" s="0" t="n">
        <f aca="false">IFERROR(SUMIFS('2016'!$G:$G,'2016'!F:F,A264,'2016'!C:C,B264,'2016'!D:D,"",'2016'!AA:AA,"NRO",'2016'!L:L,"&lt;&gt;"), 0)</f>
        <v>0</v>
      </c>
      <c r="AL264" s="0" t="n">
        <f aca="false">IFERROR(SUMIFS('2016'!L:L,'2016'!F:F,A264,'2016'!C:C,B264,'2016'!D:D,"",'2016'!AA:AA,"NRO"), 0)</f>
        <v>0</v>
      </c>
      <c r="AM264" s="0" t="n">
        <f aca="false">IFERROR(AL264/AK264, 0)</f>
        <v>0</v>
      </c>
      <c r="AN264" s="0" t="n">
        <f aca="false">IFERROR(SUMIFS('2016'!$G:$G,'2016'!F:F,A264,'2016'!C:C,B264,'2016'!D:D,"",'2016'!AA:AA,"CRO",'2016'!L:L,"&lt;&gt;"), 0)</f>
        <v>0</v>
      </c>
      <c r="AO264" s="0" t="n">
        <f aca="false">IFERROR(SUMIFS('2016'!L:L,'2016'!F:F,A264,'2016'!C:C,B264,'2016'!D:D,"",'2016'!AA:AA,"CRO"), 0)</f>
        <v>0</v>
      </c>
      <c r="AP264" s="0" t="n">
        <f aca="false">IFERROR(AO264/AN264, 0)</f>
        <v>0</v>
      </c>
      <c r="AQ264" s="0" t="n">
        <f aca="false">SUM(AT264,AW264,AZ264)</f>
        <v>0</v>
      </c>
      <c r="AR264" s="0" t="n">
        <f aca="false">SUM(AU264,AX264,BA264)</f>
        <v>0</v>
      </c>
      <c r="AS264" s="7" t="n">
        <f aca="false">IFERROR(AR264/AQ264, 0)</f>
        <v>0</v>
      </c>
      <c r="AT264" s="0" t="n">
        <f aca="false">IFERROR(SUMIFS('2015'!$G:$G,'2015'!F:F,A264,'2015'!C:C,B264,'2015'!D:D,"",'2015'!AA:AA,"JRO",'2015'!L:L,"&lt;&gt;"), 0)</f>
        <v>0</v>
      </c>
      <c r="AU264" s="0" t="n">
        <f aca="false">IFERROR(SUMIFS('2015'!L:L,'2015'!F:F,A264,'2015'!C:C,B264,'2015'!D:D,"",'2015'!AA:AA,"JRO"), 0)</f>
        <v>0</v>
      </c>
      <c r="AV264" s="0" t="n">
        <f aca="false">IFERROR(AU264/AT264, 0)</f>
        <v>0</v>
      </c>
      <c r="AW264" s="0" t="n">
        <f aca="false">IFERROR(SUMIFS('2015'!$G:$G,'2015'!F:F,A264,'2015'!C:C,B264,'2015'!D:D,"",'2015'!AA:AA,"NRO",'2015'!L:L,"&lt;&gt;"), 0)</f>
        <v>0</v>
      </c>
      <c r="AX264" s="0" t="n">
        <f aca="false">IFERROR(SUMIFS('2015'!L:L,'2015'!F:F,A264,'2015'!C:C,B264,'2015'!D:D,"",'2015'!AA:AA,"NRO"), 0)</f>
        <v>0</v>
      </c>
      <c r="AY264" s="0" t="n">
        <f aca="false">IFERROR(AX264/AW264, 0)</f>
        <v>0</v>
      </c>
      <c r="AZ264" s="0" t="n">
        <f aca="false">IFERROR(SUMIFS('2015'!$G:$G,'2015'!F:F,A264,'2015'!C:C,B264,'2015'!D:D,"",'2015'!AA:AA,"CRO",'2015'!L:L,"&lt;&gt;"), 0)</f>
        <v>0</v>
      </c>
      <c r="BA264" s="0" t="n">
        <f aca="false">IFERROR(SUMIFS('2015'!L:L,'2015'!F:F,A264,'2015'!C:C,B264,'2015'!D:D,"",'2015'!AA:AA,"CRO"), 0)</f>
        <v>0</v>
      </c>
      <c r="BB264" s="0" t="n">
        <f aca="false">IFERROR(BA264/AZ264, 0)</f>
        <v>0</v>
      </c>
      <c r="BC264" s="0" t="n">
        <f aca="false">SUM(BF264,BI264)</f>
        <v>0</v>
      </c>
      <c r="BD264" s="0" t="n">
        <f aca="false">SUM(BG264,BJ264)</f>
        <v>0</v>
      </c>
      <c r="BE264" s="7" t="n">
        <f aca="false">IFERROR(BD264/BC264, 0)</f>
        <v>0</v>
      </c>
      <c r="BF264" s="0" t="n">
        <f aca="false">IFERROR(SUMIFS('2014'!$G:$G,'2014'!F:F,A264,'2014'!C:C,B264,'2014'!D:D,"",'2014'!AA:AA,"JRO",'2014'!L:L,"&lt;&gt;"), 0)</f>
        <v>0</v>
      </c>
      <c r="BG264" s="0" t="n">
        <f aca="false">IFERROR(SUMIFS('2014'!L:L,'2014'!F:F,A264,'2014'!C:C,B264,'2014'!D:D,"",'2014'!AA:AA,"JRO"), 0)</f>
        <v>0</v>
      </c>
      <c r="BH264" s="7" t="n">
        <f aca="false">IFERROR(BG264/BF264, 0)</f>
        <v>0</v>
      </c>
      <c r="BI264" s="0" t="n">
        <f aca="false">IFERROR(SUMIFS('2014'!$G:$G,'2014'!F:F,A264,'2014'!C:C,B264,'2014'!D:D,"",'2014'!AA:AA,"CRO",'2014'!L:L,"&lt;&gt;"), 0)</f>
        <v>0</v>
      </c>
      <c r="BJ264" s="0" t="n">
        <f aca="false">IFERROR(SUMIFS('2014'!L:L,'2014'!F:F,A264,'2014'!C:C,B264,'2014'!D:D,"",'2014'!AA:AA,"CRO"), 0)</f>
        <v>0</v>
      </c>
      <c r="BK264" s="0" t="n">
        <f aca="false">IFERROR(BJ264/BI264, 0)</f>
        <v>0</v>
      </c>
      <c r="BL264" s="0" t="n">
        <f aca="false">IFERROR(SUMIFS('2013'!$G:$G,'2013'!F:F,A264,'2013'!C:C,B264,'2013'!D:D,"",'2013'!AA:AA,"JRO",'2013'!L:L,"&lt;&gt;"), 0)</f>
        <v>0</v>
      </c>
      <c r="BM264" s="0" t="n">
        <f aca="false">IFERROR(SUMIFS('2013'!L:L,'2013'!F:F,A264,'2013'!C:C,B264,'2013'!D:D,"",'2013'!AA:AA,"JRO"), 0)</f>
        <v>0</v>
      </c>
      <c r="BN264" s="0" t="n">
        <f aca="false">IFERROR(BM264/BL264, 0)</f>
        <v>0</v>
      </c>
      <c r="BO264" s="0" t="n">
        <f aca="false">IFERROR(SUMIFS('2012'!$G:$G,'2012'!F:F,A264,'2012'!C:C,B264,'2012'!D:D,"",'2012'!AA:AA,"JRO",'2012'!L:L,"&lt;&gt;"), 0)</f>
        <v>0</v>
      </c>
      <c r="BP264" s="0" t="n">
        <f aca="false">IFERROR(SUMIFS('2012'!L:L,'2012'!F:F,A264,'2012'!C:C,B264,'2012'!D:D,"",'2012'!AA:AA,"JRO"), 0)</f>
        <v>0</v>
      </c>
      <c r="BQ264" s="0" t="n">
        <f aca="false">IFERROR(BP264/BO264, 0)</f>
        <v>0</v>
      </c>
      <c r="BR264" s="0" t="n">
        <f aca="false">IFERROR(SUMIFS('2011'!$G:$G,'2011'!F:F,A264,'2011'!C:C,B264,'2011'!D:D,"",'2011'!AA:AA,"JRO",'2011'!L:L,"&lt;&gt;"), 0)</f>
        <v>0</v>
      </c>
      <c r="BS264" s="0" t="n">
        <f aca="false">IFERROR(SUMIFS('2011'!L:L,'2011'!F:F,A264,'2011'!C:C,B264,'2011'!D:D,"",'2011'!AA:AA,"JRO"), 0)</f>
        <v>0</v>
      </c>
      <c r="BT264" s="7" t="n">
        <f aca="false">IFERROR(BS264/BR264, 0)</f>
        <v>0</v>
      </c>
      <c r="BU264" s="0" t="n">
        <f aca="false">IFERROR(SUMIFS('2010'!$G:$G,'2010'!F:F,A264,'2010'!C:C,B264,'2010'!D:D,"",'2010'!AA:AA,"JRO",'2010'!L:L,"&lt;&gt;"), 0)</f>
        <v>0</v>
      </c>
      <c r="BV264" s="0" t="n">
        <f aca="false">IFERROR(SUMIFS('2010'!L:L,'2010'!F:F,A264,'2010'!C:C,B264,'2010'!D:D,"",'2010'!AA:AA,"JRO"), 0)</f>
        <v>0</v>
      </c>
      <c r="BW264" s="7" t="n">
        <f aca="false">IFERROR(BV264/BU264, 0)</f>
        <v>0</v>
      </c>
      <c r="BX264" s="0" t="n">
        <f aca="false">IFERROR(SUMIFS('2009'!$G:$G,'2009'!F:F,A264,'2009'!C:C,B264,'2009'!D:D,"",'2009'!AA:AA,"JRO",'2009'!L:L,"&lt;&gt;"), 0)</f>
        <v>0</v>
      </c>
      <c r="BY264" s="0" t="n">
        <f aca="false">IFERROR(SUMIFS('2009'!L:L,'2009'!F:F,A264,'2009'!C:C,B264,'2009'!D:D,"",'2009'!AA:AA,"JRO"), 0)</f>
        <v>0</v>
      </c>
      <c r="BZ264" s="7" t="n">
        <f aca="false">IFERROR(BY264/BX264, 0)</f>
        <v>0</v>
      </c>
    </row>
    <row r="265" customFormat="false" ht="15" hidden="false" customHeight="false" outlineLevel="0" collapsed="false">
      <c r="A265" s="0" t="s">
        <v>108</v>
      </c>
      <c r="B265" s="16" t="s">
        <v>52</v>
      </c>
      <c r="C265" s="56" t="n">
        <f aca="false">IFERROR(AVERAGEIFS(I265:BZ265,I$2:BZ$2,"JRO escorts per deportee",I265:BZ265,"&lt;&gt;0"), 0)</f>
        <v>0</v>
      </c>
      <c r="D265" s="13" t="n">
        <f aca="false">IFERROR(AVERAGEIFS(I265:BZ265,I$2:BZ$2,"NRO escorts per deportee",I265:BZ265,"&lt;&gt;0"), 0)</f>
        <v>0</v>
      </c>
      <c r="E265" s="13" t="n">
        <f aca="false">IFERROR(AVERAGEIFS(I265:BZ265,I$2:BZ$2,"CRO escorts per deportee",I265:BZ265,"&lt;&gt;0"), 0)</f>
        <v>0</v>
      </c>
      <c r="G265" s="0" t="n">
        <f aca="false">SUM(J265,M265,P265)</f>
        <v>0</v>
      </c>
      <c r="H265" s="0" t="n">
        <f aca="false">SUM(K265,N265,Q265)</f>
        <v>0</v>
      </c>
      <c r="I265" s="7" t="n">
        <f aca="false">IFERROR(H265/G265, 0)</f>
        <v>0</v>
      </c>
      <c r="J265" s="0" t="n">
        <f aca="false">IFERROR(SUMIFS('2018'!$H:$H,'2018'!$C:$C,B265,'2018'!$F:$F,A265,'2018'!AA:AA,"JRO",'2018'!P:P,"&lt;&gt;")+SUMIFS('2018'!$I:$I,'2018'!$D:$D,B265,'2018'!$F:$F,A265,'2018'!AA:AA,"JRO",'2018'!Q:Q,"&lt;&gt;")+SUMIFS('2018'!$J:$J,'2018'!$E:$E,B265,'2018'!$F:$F,A265,'2018'!AA:AA,"JRO",'2018'!R:R,"&lt;&gt;"), 0)</f>
        <v>0</v>
      </c>
      <c r="K265" s="0" t="n">
        <f aca="false">IFERROR(SUMIFS('2018'!M:M,'2018'!AA:AA,"JRO",'2018'!F:F,A265,'2018'!C:C,B265)+SUMIFS('2018'!P:P,'2018'!AA:AA,"JRO",'2018'!F:F,A265,'2018'!C:C,B265)+SUMIFS('2018'!N:N,'2018'!AA:AA,"JRO",'2018'!F:F,A265,'2018'!D:D,B265)+SUMIFS('2018'!N:N,'2018'!AA:AA,"JRO",'2018'!F:F,A265,'2018'!D:D,B265)+SUMIFS('2018'!O:O,'2018'!AA:AA,"JRO",'2018'!F:F,A265,'2018'!E:E,B265)+SUMIFS('2018'!R:R,'2018'!AA:AA,"JRO",'2018'!F:F,A265,'2018'!E:E,B265), 0)</f>
        <v>0</v>
      </c>
      <c r="L265" s="7" t="n">
        <f aca="false">IFERROR(K265/J265, 0)</f>
        <v>0</v>
      </c>
      <c r="M265" s="0" t="n">
        <f aca="false">IFERROR(SUMIFS('2018'!$H:$H,'2018'!$C:$C,B265,'2018'!$F:$F,A265,'2018'!AA:AA,"NRO",'2018'!P:P,"&lt;&gt;")+SUMIFS('2018'!$I:$I,'2018'!$D:$D,B265,'2018'!$F:$F,A265,'2018'!AA:AA,"NRO",'2018'!Q:Q,"&lt;&gt;")+SUMIFS('2018'!$J:$J,'2018'!$E:$E,B265,'2018'!$F:$F,A265,'2018'!AA:AA,"NRO",'2018'!R:R,"&lt;&gt;"), 0)</f>
        <v>0</v>
      </c>
      <c r="N265" s="0" t="n">
        <f aca="false">IFERROR(SUMIFS('2018'!M:M,'2018'!AA:AA,"NRO",'2018'!F:F,A265,'2018'!C:C,B265)+SUMIFS('2018'!P:P,'2018'!AA:AA,"NRO",'2018'!F:F,A265,'2018'!C:C,B265)+SUMIFS('2018'!N:N,'2018'!AA:AA,"NRO",'2018'!F:F,A265,'2018'!D:D,B265)+SUMIFS('2018'!N:N,'2018'!AA:AA,"NRO",'2018'!F:F,A265,'2018'!D:D,B265)+SUMIFS('2018'!O:O,'2018'!AA:AA,"NRO",'2018'!F:F,A265,'2018'!E:E,B265)+SUMIFS('2018'!R:R,'2018'!AA:AA,"NRO",'2018'!F:F,A265,'2018'!E:E,B265), 0)</f>
        <v>0</v>
      </c>
      <c r="O265" s="7" t="n">
        <f aca="false">IFERROR(N265/M265, 0)</f>
        <v>0</v>
      </c>
      <c r="P265" s="0" t="n">
        <f aca="false">IFERROR(SUMIFS('2018'!$H:$H,'2018'!$C:$C,B265,'2018'!$F:$F,A265,'2018'!AA:AA,"CRO")+SUMIFS('2018'!$I:$I,'2018'!$D:$D,B265,'2018'!$F:$F,A265,'2018'!AA:AA,"CRO")+SUMIFS('2018'!$J:$J,'2018'!$E:$E,B265,'2018'!$F:$F,A265,'2018'!AA:AA,"CRO"), 0)</f>
        <v>0</v>
      </c>
      <c r="Q265" s="0" t="n">
        <f aca="false">IFERROR(SUMIFS('2018'!M:M,'2018'!AA:AA,"CRO",'2018'!F:F,A265,'2018'!C:C,B265)+SUMIFS('2018'!P:P,'2018'!AA:AA,"CRO",'2018'!F:F,A265,'2018'!C:C,B265)+SUMIFS('2018'!N:N,'2018'!AA:AA,"CRO",'2018'!F:F,A265,'2018'!D:D,B265)+SUMIFS('2018'!N:N,'2018'!AA:AA,"CRO",'2018'!F:F,A265,'2018'!D:D,B265)+SUMIFS('2018'!O:O,'2018'!AA:AA,"CRO",'2018'!F:F,A265,'2018'!E:E,B265)+SUMIFS('2018'!R:R,'2018'!AA:AA,"CRO",'2018'!F:F,A265,'2018'!E:E,B265), 0)</f>
        <v>0</v>
      </c>
      <c r="R265" s="7" t="n">
        <f aca="false">IFERROR(Q265/P265, 0)</f>
        <v>0</v>
      </c>
      <c r="S265" s="7" t="n">
        <f aca="false">SUM(V265,Y265,AB265)</f>
        <v>0</v>
      </c>
      <c r="T265" s="7" t="n">
        <f aca="false">SUM(W265,Z265,AC265)</f>
        <v>0</v>
      </c>
      <c r="U265" s="7" t="n">
        <f aca="false">IFERROR(T265/S265, 0)</f>
        <v>0</v>
      </c>
      <c r="V265" s="0" t="n">
        <f aca="false">SUMIFS('2017'!$H:$H,'2017'!$C:$C,B265,'2017'!$F:$F,A265,'2017'!AA:AA,"JRO",'2017'!P:P,"&lt;&gt;")+SUMIFS('2017'!$I:$I,'2017'!$D:$D,B265,'2017'!$F:$F,A265,'2017'!AA:AA,"JRO",'2017'!Q:Q,"&lt;&gt;")+SUMIFS('2017'!$J:$J,'2017'!$E:$E,B265,'2017'!$F:$F,A265,'2017'!AA:AA,"JRO",'2017'!R:R,"&lt;&gt;")</f>
        <v>0</v>
      </c>
      <c r="W265" s="0" t="n">
        <f aca="false">IFERROR(SUMIFS('2017'!M:M,'2017'!AA:AA,"JRO",'2017'!F:F,A265,'2017'!C:C,B265)+SUMIFS('2017'!P:P,'2017'!AA:AA,"JRO",'2017'!F:F,A265,'2017'!C:C,B265)+SUMIFS('2017'!N:N,'2017'!AA:AA,"JRO",'2017'!F:F,A265,'2017'!D:D,B265)+SUMIFS('2017'!N:N,'2017'!AA:AA,"JRO",'2017'!F:F,A265,'2017'!D:D,B265)+SUMIFS('2017'!O:O,'2017'!AA:AA,"JRO",'2017'!F:F,A265,'2017'!E:E,B265)+SUMIFS('2017'!R:R,'2017'!AA:AA,"JRO",'2017'!F:F,A265,'2017'!E:E,B265), 0)</f>
        <v>0</v>
      </c>
      <c r="X265" s="7" t="n">
        <f aca="false">IFERROR(W265/V265, 0)</f>
        <v>0</v>
      </c>
      <c r="Y265" s="0" t="n">
        <f aca="false">IFERROR(SUMIFS('2017'!$H:$H,'2017'!$C:$C,B265,'2017'!$F:$F,A265,'2017'!AA:AA,"NRO",'2017'!P:P,"&lt;&gt;")+SUMIFS('2017'!$I:$I,'2017'!$D:$D,B265,'2017'!$F:$F,A265,'2017'!AA:AA,"NRO",'2017'!Q:Q,"&lt;&gt;")+SUMIFS('2017'!$J:$J,'2017'!$E:$E,B265,'2017'!$F:$F,A265,'2017'!AA:AA,"NRO",'2017'!R:R,"&lt;&gt;"), 0)</f>
        <v>0</v>
      </c>
      <c r="Z265" s="0" t="n">
        <f aca="false">IFERROR(SUMIFS('2017'!M:M,'2017'!AA:AA,"NRO",'2017'!F:F,A265,'2017'!C:C,B265)+SUMIFS('2017'!P:P,'2017'!AA:AA,"NRO",'2017'!F:F,A265,'2017'!C:C,B265)+SUMIFS('2017'!N:N,'2017'!AA:AA,"NRO",'2017'!F:F,A265,'2017'!D:D,B265)+SUMIFS('2017'!N:N,'2017'!AA:AA,"NRO",'2017'!F:F,A265,'2017'!D:D,B265)+SUMIFS('2017'!O:O,'2017'!AA:AA,"NRO",'2017'!F:F,A265,'2017'!E:E,B265)+SUMIFS('2017'!R:R,'2017'!AA:AA,"NRO",'2017'!F:F,A265,'2017'!E:E,B265), 0)</f>
        <v>0</v>
      </c>
      <c r="AA265" s="7" t="n">
        <f aca="false">IFERROR(Z265/Y265, 0)</f>
        <v>0</v>
      </c>
      <c r="AB265" s="0" t="n">
        <f aca="false">IFERROR(SUMIFS('2017'!$H:$H,'2017'!$C:$C,B265,'2017'!$F:$F,A265,'2017'!AA:AA,"CRO",'2017'!P:P,"&lt;&gt;")+SUMIFS('2017'!$I:$I,'2017'!$D:$D,B265,'2017'!$F:$F,A265,'2017'!AA:AA,"CRO",'2017'!Q:Q,"&lt;&gt;")+SUMIFS('2017'!$J:$J,'2017'!$E:$E,B265,'2017'!$F:$F,A265,'2017'!AA:AA,"CRO",'2017'!R:R,"&lt;&gt;"), 0)</f>
        <v>0</v>
      </c>
      <c r="AC265" s="0" t="n">
        <f aca="false">IFERROR(SUMIFS('2017'!M:M,'2017'!AA:AA,"CRO",'2017'!F:F,A265,'2017'!C:C,B265)+SUMIFS('2017'!P:P,'2017'!AA:AA,"CRO",'2017'!F:F,A265,'2017'!C:C,B265)+SUMIFS('2017'!N:N,'2017'!AA:AA,"CRO",'2017'!F:F,A265,'2017'!D:D,B265)+SUMIFS('2017'!N:N,'2017'!AA:AA,"CRO",'2017'!F:F,A265,'2017'!D:D,B265)+SUMIFS('2017'!O:O,'2017'!AA:AA,"CRO",'2017'!F:F,A265,'2017'!E:E,B265)+SUMIFS('2017'!R:R,'2017'!AA:AA,"CRO",'2017'!F:F,A265,'2017'!E:E,B265), 0)</f>
        <v>0</v>
      </c>
      <c r="AD265" s="0" t="n">
        <f aca="false">IFERROR(AC265/AB265, 0)</f>
        <v>0</v>
      </c>
      <c r="AE265" s="0" t="n">
        <f aca="false">SUM(AH265,AK265,AN265)</f>
        <v>0</v>
      </c>
      <c r="AF265" s="0" t="n">
        <f aca="false">SUM(AI265,AL265,AO265)</f>
        <v>0</v>
      </c>
      <c r="AG265" s="7" t="n">
        <f aca="false">IFERROR(AF265/AE265, 0)</f>
        <v>0</v>
      </c>
      <c r="AH265" s="0" t="n">
        <f aca="false">IFERROR(SUMIFS('2016'!$G:$G,'2016'!F:F,A265,'2016'!C:C,B265,'2016'!D:D,"",'2016'!AA:AA,"JRO",'2016'!L:L,"&lt;&gt;"), 0)</f>
        <v>0</v>
      </c>
      <c r="AI265" s="0" t="n">
        <f aca="false">IFERROR(SUMIFS('2016'!L:L,'2016'!F:F,A265,'2016'!C:C,B265,'2016'!D:D,"",'2016'!AA:AA,"JRO"), 0)</f>
        <v>0</v>
      </c>
      <c r="AJ265" s="7" t="n">
        <f aca="false">IFERROR(AI265/AH265, 0)</f>
        <v>0</v>
      </c>
      <c r="AK265" s="0" t="n">
        <f aca="false">IFERROR(SUMIFS('2016'!$G:$G,'2016'!F:F,A265,'2016'!C:C,B265,'2016'!D:D,"",'2016'!AA:AA,"NRO",'2016'!L:L,"&lt;&gt;"), 0)</f>
        <v>0</v>
      </c>
      <c r="AL265" s="0" t="n">
        <f aca="false">IFERROR(SUMIFS('2016'!L:L,'2016'!F:F,A265,'2016'!C:C,B265,'2016'!D:D,"",'2016'!AA:AA,"NRO"), 0)</f>
        <v>0</v>
      </c>
      <c r="AM265" s="0" t="n">
        <f aca="false">IFERROR(AL265/AK265, 0)</f>
        <v>0</v>
      </c>
      <c r="AN265" s="0" t="n">
        <f aca="false">IFERROR(SUMIFS('2016'!$G:$G,'2016'!F:F,A265,'2016'!C:C,B265,'2016'!D:D,"",'2016'!AA:AA,"CRO",'2016'!L:L,"&lt;&gt;"), 0)</f>
        <v>0</v>
      </c>
      <c r="AO265" s="0" t="n">
        <f aca="false">IFERROR(SUMIFS('2016'!L:L,'2016'!F:F,A265,'2016'!C:C,B265,'2016'!D:D,"",'2016'!AA:AA,"CRO"), 0)</f>
        <v>0</v>
      </c>
      <c r="AP265" s="0" t="n">
        <f aca="false">IFERROR(AO265/AN265, 0)</f>
        <v>0</v>
      </c>
      <c r="AQ265" s="0" t="n">
        <f aca="false">SUM(AT265,AW265,AZ265)</f>
        <v>0</v>
      </c>
      <c r="AR265" s="0" t="n">
        <f aca="false">SUM(AU265,AX265,BA265)</f>
        <v>0</v>
      </c>
      <c r="AS265" s="7" t="n">
        <f aca="false">IFERROR(AR265/AQ265, 0)</f>
        <v>0</v>
      </c>
      <c r="AT265" s="0" t="n">
        <f aca="false">IFERROR(SUMIFS('2015'!$G:$G,'2015'!F:F,A265,'2015'!C:C,B265,'2015'!D:D,"",'2015'!AA:AA,"JRO",'2015'!L:L,"&lt;&gt;"), 0)</f>
        <v>0</v>
      </c>
      <c r="AU265" s="0" t="n">
        <f aca="false">IFERROR(SUMIFS('2015'!L:L,'2015'!F:F,A265,'2015'!C:C,B265,'2015'!D:D,"",'2015'!AA:AA,"JRO"), 0)</f>
        <v>0</v>
      </c>
      <c r="AV265" s="0" t="n">
        <f aca="false">IFERROR(AU265/AT265, 0)</f>
        <v>0</v>
      </c>
      <c r="AW265" s="0" t="n">
        <f aca="false">IFERROR(SUMIFS('2015'!$G:$G,'2015'!F:F,A265,'2015'!C:C,B265,'2015'!D:D,"",'2015'!AA:AA,"NRO",'2015'!L:L,"&lt;&gt;"), 0)</f>
        <v>0</v>
      </c>
      <c r="AX265" s="0" t="n">
        <f aca="false">IFERROR(SUMIFS('2015'!L:L,'2015'!F:F,A265,'2015'!C:C,B265,'2015'!D:D,"",'2015'!AA:AA,"NRO"), 0)</f>
        <v>0</v>
      </c>
      <c r="AY265" s="0" t="n">
        <f aca="false">IFERROR(AX265/AW265, 0)</f>
        <v>0</v>
      </c>
      <c r="AZ265" s="0" t="n">
        <f aca="false">IFERROR(SUMIFS('2015'!$G:$G,'2015'!F:F,A265,'2015'!C:C,B265,'2015'!D:D,"",'2015'!AA:AA,"CRO",'2015'!L:L,"&lt;&gt;"), 0)</f>
        <v>0</v>
      </c>
      <c r="BA265" s="0" t="n">
        <f aca="false">IFERROR(SUMIFS('2015'!L:L,'2015'!F:F,A265,'2015'!C:C,B265,'2015'!D:D,"",'2015'!AA:AA,"CRO"), 0)</f>
        <v>0</v>
      </c>
      <c r="BB265" s="0" t="n">
        <f aca="false">IFERROR(BA265/AZ265, 0)</f>
        <v>0</v>
      </c>
      <c r="BC265" s="0" t="n">
        <f aca="false">SUM(BF265,BI265)</f>
        <v>0</v>
      </c>
      <c r="BD265" s="0" t="n">
        <f aca="false">SUM(BG265,BJ265)</f>
        <v>0</v>
      </c>
      <c r="BE265" s="7" t="n">
        <f aca="false">IFERROR(BD265/BC265, 0)</f>
        <v>0</v>
      </c>
      <c r="BF265" s="0" t="n">
        <f aca="false">IFERROR(SUMIFS('2014'!$G:$G,'2014'!F:F,A265,'2014'!C:C,B265,'2014'!D:D,"",'2014'!AA:AA,"JRO",'2014'!L:L,"&lt;&gt;"), 0)</f>
        <v>0</v>
      </c>
      <c r="BG265" s="0" t="n">
        <f aca="false">IFERROR(SUMIFS('2014'!L:L,'2014'!F:F,A265,'2014'!C:C,B265,'2014'!D:D,"",'2014'!AA:AA,"JRO"), 0)</f>
        <v>0</v>
      </c>
      <c r="BH265" s="7" t="n">
        <f aca="false">IFERROR(BG265/BF265, 0)</f>
        <v>0</v>
      </c>
      <c r="BI265" s="0" t="n">
        <f aca="false">IFERROR(SUMIFS('2014'!$G:$G,'2014'!F:F,A265,'2014'!C:C,B265,'2014'!D:D,"",'2014'!AA:AA,"CRO",'2014'!L:L,"&lt;&gt;"), 0)</f>
        <v>0</v>
      </c>
      <c r="BJ265" s="0" t="n">
        <f aca="false">IFERROR(SUMIFS('2014'!L:L,'2014'!F:F,A265,'2014'!C:C,B265,'2014'!D:D,"",'2014'!AA:AA,"CRO"), 0)</f>
        <v>0</v>
      </c>
      <c r="BK265" s="0" t="n">
        <f aca="false">IFERROR(BJ265/BI265, 0)</f>
        <v>0</v>
      </c>
      <c r="BL265" s="0" t="n">
        <f aca="false">IFERROR(SUMIFS('2013'!$G:$G,'2013'!F:F,A265,'2013'!C:C,B265,'2013'!D:D,"",'2013'!AA:AA,"JRO",'2013'!L:L,"&lt;&gt;"), 0)</f>
        <v>0</v>
      </c>
      <c r="BM265" s="0" t="n">
        <f aca="false">IFERROR(SUMIFS('2013'!L:L,'2013'!F:F,A265,'2013'!C:C,B265,'2013'!D:D,"",'2013'!AA:AA,"JRO"), 0)</f>
        <v>0</v>
      </c>
      <c r="BN265" s="0" t="n">
        <f aca="false">IFERROR(BM265/BL265, 0)</f>
        <v>0</v>
      </c>
      <c r="BO265" s="0" t="n">
        <f aca="false">IFERROR(SUMIFS('2012'!$G:$G,'2012'!F:F,A265,'2012'!C:C,B265,'2012'!D:D,"",'2012'!AA:AA,"JRO",'2012'!L:L,"&lt;&gt;"), 0)</f>
        <v>0</v>
      </c>
      <c r="BP265" s="0" t="n">
        <f aca="false">IFERROR(SUMIFS('2012'!L:L,'2012'!F:F,A265,'2012'!C:C,B265,'2012'!D:D,"",'2012'!AA:AA,"JRO"), 0)</f>
        <v>0</v>
      </c>
      <c r="BQ265" s="0" t="n">
        <f aca="false">IFERROR(BP265/BO265, 0)</f>
        <v>0</v>
      </c>
      <c r="BR265" s="0" t="n">
        <f aca="false">IFERROR(SUMIFS('2011'!$G:$G,'2011'!F:F,A265,'2011'!C:C,B265,'2011'!D:D,"",'2011'!AA:AA,"JRO",'2011'!L:L,"&lt;&gt;"), 0)</f>
        <v>0</v>
      </c>
      <c r="BS265" s="0" t="n">
        <f aca="false">IFERROR(SUMIFS('2011'!L:L,'2011'!F:F,A265,'2011'!C:C,B265,'2011'!D:D,"",'2011'!AA:AA,"JRO"), 0)</f>
        <v>0</v>
      </c>
      <c r="BT265" s="7" t="n">
        <f aca="false">IFERROR(BS265/BR265, 0)</f>
        <v>0</v>
      </c>
      <c r="BU265" s="0" t="n">
        <f aca="false">IFERROR(SUMIFS('2010'!$G:$G,'2010'!F:F,A265,'2010'!C:C,B265,'2010'!D:D,"",'2010'!AA:AA,"JRO",'2010'!L:L,"&lt;&gt;"), 0)</f>
        <v>0</v>
      </c>
      <c r="BV265" s="0" t="n">
        <f aca="false">IFERROR(SUMIFS('2010'!L:L,'2010'!F:F,A265,'2010'!C:C,B265,'2010'!D:D,"",'2010'!AA:AA,"JRO"), 0)</f>
        <v>0</v>
      </c>
      <c r="BW265" s="7" t="n">
        <f aca="false">IFERROR(BV265/BU265, 0)</f>
        <v>0</v>
      </c>
      <c r="BX265" s="0" t="n">
        <f aca="false">IFERROR(SUMIFS('2009'!$G:$G,'2009'!F:F,A265,'2009'!C:C,B265,'2009'!D:D,"",'2009'!AA:AA,"JRO",'2009'!L:L,"&lt;&gt;"), 0)</f>
        <v>0</v>
      </c>
      <c r="BY265" s="0" t="n">
        <f aca="false">IFERROR(SUMIFS('2009'!L:L,'2009'!F:F,A265,'2009'!C:C,B265,'2009'!D:D,"",'2009'!AA:AA,"JRO"), 0)</f>
        <v>0</v>
      </c>
      <c r="BZ265" s="7" t="n">
        <f aca="false">IFERROR(BY265/BX265, 0)</f>
        <v>0</v>
      </c>
    </row>
    <row r="266" customFormat="false" ht="15" hidden="false" customHeight="false" outlineLevel="0" collapsed="false">
      <c r="A266" s="0" t="s">
        <v>108</v>
      </c>
      <c r="B266" s="13" t="s">
        <v>82</v>
      </c>
      <c r="C266" s="56" t="n">
        <f aca="false">IFERROR(AVERAGEIFS(I266:BZ266,I$2:BZ$2,"JRO escorts per deportee",I266:BZ266,"&lt;&gt;0"), 0)</f>
        <v>0</v>
      </c>
      <c r="D266" s="13" t="n">
        <f aca="false">IFERROR(AVERAGEIFS(I266:BZ266,I$2:BZ$2,"NRO escorts per deportee",I266:BZ266,"&lt;&gt;0"), 0)</f>
        <v>0</v>
      </c>
      <c r="E266" s="13" t="n">
        <f aca="false">IFERROR(AVERAGEIFS(I266:BZ266,I$2:BZ$2,"CRO escorts per deportee",I266:BZ266,"&lt;&gt;0"), 0)</f>
        <v>0</v>
      </c>
      <c r="G266" s="0" t="n">
        <f aca="false">SUM(J266,M266,P266)</f>
        <v>0</v>
      </c>
      <c r="H266" s="0" t="n">
        <f aca="false">SUM(K266,N266,Q266)</f>
        <v>0</v>
      </c>
      <c r="I266" s="7" t="n">
        <f aca="false">IFERROR(H266/G266, 0)</f>
        <v>0</v>
      </c>
      <c r="J266" s="0" t="n">
        <f aca="false">IFERROR(SUMIFS('2018'!$H:$H,'2018'!$C:$C,B266,'2018'!$F:$F,A266,'2018'!AA:AA,"JRO",'2018'!P:P,"&lt;&gt;")+SUMIFS('2018'!$I:$I,'2018'!$D:$D,B266,'2018'!$F:$F,A266,'2018'!AA:AA,"JRO",'2018'!Q:Q,"&lt;&gt;")+SUMIFS('2018'!$J:$J,'2018'!$E:$E,B266,'2018'!$F:$F,A266,'2018'!AA:AA,"JRO",'2018'!R:R,"&lt;&gt;"), 0)</f>
        <v>0</v>
      </c>
      <c r="K266" s="0" t="n">
        <f aca="false">IFERROR(SUMIFS('2018'!M:M,'2018'!AA:AA,"JRO",'2018'!F:F,A266,'2018'!C:C,B266)+SUMIFS('2018'!P:P,'2018'!AA:AA,"JRO",'2018'!F:F,A266,'2018'!C:C,B266)+SUMIFS('2018'!N:N,'2018'!AA:AA,"JRO",'2018'!F:F,A266,'2018'!D:D,B266)+SUMIFS('2018'!N:N,'2018'!AA:AA,"JRO",'2018'!F:F,A266,'2018'!D:D,B266)+SUMIFS('2018'!O:O,'2018'!AA:AA,"JRO",'2018'!F:F,A266,'2018'!E:E,B266)+SUMIFS('2018'!R:R,'2018'!AA:AA,"JRO",'2018'!F:F,A266,'2018'!E:E,B266), 0)</f>
        <v>0</v>
      </c>
      <c r="L266" s="7" t="n">
        <f aca="false">IFERROR(K266/J266, 0)</f>
        <v>0</v>
      </c>
      <c r="M266" s="0" t="n">
        <f aca="false">IFERROR(SUMIFS('2018'!$H:$H,'2018'!$C:$C,B266,'2018'!$F:$F,A266,'2018'!AA:AA,"NRO",'2018'!P:P,"&lt;&gt;")+SUMIFS('2018'!$I:$I,'2018'!$D:$D,B266,'2018'!$F:$F,A266,'2018'!AA:AA,"NRO",'2018'!Q:Q,"&lt;&gt;")+SUMIFS('2018'!$J:$J,'2018'!$E:$E,B266,'2018'!$F:$F,A266,'2018'!AA:AA,"NRO",'2018'!R:R,"&lt;&gt;"), 0)</f>
        <v>0</v>
      </c>
      <c r="N266" s="0" t="n">
        <f aca="false">IFERROR(SUMIFS('2018'!M:M,'2018'!AA:AA,"NRO",'2018'!F:F,A266,'2018'!C:C,B266)+SUMIFS('2018'!P:P,'2018'!AA:AA,"NRO",'2018'!F:F,A266,'2018'!C:C,B266)+SUMIFS('2018'!N:N,'2018'!AA:AA,"NRO",'2018'!F:F,A266,'2018'!D:D,B266)+SUMIFS('2018'!N:N,'2018'!AA:AA,"NRO",'2018'!F:F,A266,'2018'!D:D,B266)+SUMIFS('2018'!O:O,'2018'!AA:AA,"NRO",'2018'!F:F,A266,'2018'!E:E,B266)+SUMIFS('2018'!R:R,'2018'!AA:AA,"NRO",'2018'!F:F,A266,'2018'!E:E,B266), 0)</f>
        <v>0</v>
      </c>
      <c r="O266" s="7" t="n">
        <f aca="false">IFERROR(N266/M266, 0)</f>
        <v>0</v>
      </c>
      <c r="P266" s="0" t="n">
        <f aca="false">IFERROR(SUMIFS('2018'!$H:$H,'2018'!$C:$C,B266,'2018'!$F:$F,A266,'2018'!AA:AA,"CRO")+SUMIFS('2018'!$I:$I,'2018'!$D:$D,B266,'2018'!$F:$F,A266,'2018'!AA:AA,"CRO")+SUMIFS('2018'!$J:$J,'2018'!$E:$E,B266,'2018'!$F:$F,A266,'2018'!AA:AA,"CRO"), 0)</f>
        <v>0</v>
      </c>
      <c r="Q266" s="0" t="n">
        <f aca="false">IFERROR(SUMIFS('2018'!M:M,'2018'!AA:AA,"CRO",'2018'!F:F,A266,'2018'!C:C,B266)+SUMIFS('2018'!P:P,'2018'!AA:AA,"CRO",'2018'!F:F,A266,'2018'!C:C,B266)+SUMIFS('2018'!N:N,'2018'!AA:AA,"CRO",'2018'!F:F,A266,'2018'!D:D,B266)+SUMIFS('2018'!N:N,'2018'!AA:AA,"CRO",'2018'!F:F,A266,'2018'!D:D,B266)+SUMIFS('2018'!O:O,'2018'!AA:AA,"CRO",'2018'!F:F,A266,'2018'!E:E,B266)+SUMIFS('2018'!R:R,'2018'!AA:AA,"CRO",'2018'!F:F,A266,'2018'!E:E,B266), 0)</f>
        <v>0</v>
      </c>
      <c r="R266" s="7" t="n">
        <f aca="false">IFERROR(Q266/P266, 0)</f>
        <v>0</v>
      </c>
      <c r="S266" s="7" t="n">
        <f aca="false">SUM(V266,Y266,AB266)</f>
        <v>0</v>
      </c>
      <c r="T266" s="7" t="n">
        <f aca="false">SUM(W266,Z266,AC266)</f>
        <v>0</v>
      </c>
      <c r="U266" s="7" t="n">
        <f aca="false">IFERROR(T266/S266, 0)</f>
        <v>0</v>
      </c>
      <c r="V266" s="0" t="n">
        <f aca="false">SUMIFS('2017'!$H:$H,'2017'!$C:$C,B266,'2017'!$F:$F,A266,'2017'!AA:AA,"JRO",'2017'!P:P,"&lt;&gt;")+SUMIFS('2017'!$I:$I,'2017'!$D:$D,B266,'2017'!$F:$F,A266,'2017'!AA:AA,"JRO",'2017'!Q:Q,"&lt;&gt;")+SUMIFS('2017'!$J:$J,'2017'!$E:$E,B266,'2017'!$F:$F,A266,'2017'!AA:AA,"JRO",'2017'!R:R,"&lt;&gt;")</f>
        <v>0</v>
      </c>
      <c r="W266" s="0" t="n">
        <f aca="false">IFERROR(SUMIFS('2017'!M:M,'2017'!AA:AA,"JRO",'2017'!F:F,A266,'2017'!C:C,B266)+SUMIFS('2017'!P:P,'2017'!AA:AA,"JRO",'2017'!F:F,A266,'2017'!C:C,B266)+SUMIFS('2017'!N:N,'2017'!AA:AA,"JRO",'2017'!F:F,A266,'2017'!D:D,B266)+SUMIFS('2017'!N:N,'2017'!AA:AA,"JRO",'2017'!F:F,A266,'2017'!D:D,B266)+SUMIFS('2017'!O:O,'2017'!AA:AA,"JRO",'2017'!F:F,A266,'2017'!E:E,B266)+SUMIFS('2017'!R:R,'2017'!AA:AA,"JRO",'2017'!F:F,A266,'2017'!E:E,B266), 0)</f>
        <v>0</v>
      </c>
      <c r="X266" s="7" t="n">
        <f aca="false">IFERROR(W266/V266, 0)</f>
        <v>0</v>
      </c>
      <c r="Y266" s="0" t="n">
        <f aca="false">IFERROR(SUMIFS('2017'!$H:$H,'2017'!$C:$C,B266,'2017'!$F:$F,A266,'2017'!AA:AA,"NRO",'2017'!P:P,"&lt;&gt;")+SUMIFS('2017'!$I:$I,'2017'!$D:$D,B266,'2017'!$F:$F,A266,'2017'!AA:AA,"NRO",'2017'!Q:Q,"&lt;&gt;")+SUMIFS('2017'!$J:$J,'2017'!$E:$E,B266,'2017'!$F:$F,A266,'2017'!AA:AA,"NRO",'2017'!R:R,"&lt;&gt;"), 0)</f>
        <v>0</v>
      </c>
      <c r="Z266" s="0" t="n">
        <f aca="false">IFERROR(SUMIFS('2017'!M:M,'2017'!AA:AA,"NRO",'2017'!F:F,A266,'2017'!C:C,B266)+SUMIFS('2017'!P:P,'2017'!AA:AA,"NRO",'2017'!F:F,A266,'2017'!C:C,B266)+SUMIFS('2017'!N:N,'2017'!AA:AA,"NRO",'2017'!F:F,A266,'2017'!D:D,B266)+SUMIFS('2017'!N:N,'2017'!AA:AA,"NRO",'2017'!F:F,A266,'2017'!D:D,B266)+SUMIFS('2017'!O:O,'2017'!AA:AA,"NRO",'2017'!F:F,A266,'2017'!E:E,B266)+SUMIFS('2017'!R:R,'2017'!AA:AA,"NRO",'2017'!F:F,A266,'2017'!E:E,B266), 0)</f>
        <v>0</v>
      </c>
      <c r="AA266" s="7" t="n">
        <f aca="false">IFERROR(Z266/Y266, 0)</f>
        <v>0</v>
      </c>
      <c r="AB266" s="0" t="n">
        <f aca="false">IFERROR(SUMIFS('2017'!$H:$H,'2017'!$C:$C,B266,'2017'!$F:$F,A266,'2017'!AA:AA,"CRO",'2017'!P:P,"&lt;&gt;")+SUMIFS('2017'!$I:$I,'2017'!$D:$D,B266,'2017'!$F:$F,A266,'2017'!AA:AA,"CRO",'2017'!Q:Q,"&lt;&gt;")+SUMIFS('2017'!$J:$J,'2017'!$E:$E,B266,'2017'!$F:$F,A266,'2017'!AA:AA,"CRO",'2017'!R:R,"&lt;&gt;"), 0)</f>
        <v>0</v>
      </c>
      <c r="AC266" s="0" t="n">
        <f aca="false">IFERROR(SUMIFS('2017'!M:M,'2017'!AA:AA,"CRO",'2017'!F:F,A266,'2017'!C:C,B266)+SUMIFS('2017'!P:P,'2017'!AA:AA,"CRO",'2017'!F:F,A266,'2017'!C:C,B266)+SUMIFS('2017'!N:N,'2017'!AA:AA,"CRO",'2017'!F:F,A266,'2017'!D:D,B266)+SUMIFS('2017'!N:N,'2017'!AA:AA,"CRO",'2017'!F:F,A266,'2017'!D:D,B266)+SUMIFS('2017'!O:O,'2017'!AA:AA,"CRO",'2017'!F:F,A266,'2017'!E:E,B266)+SUMIFS('2017'!R:R,'2017'!AA:AA,"CRO",'2017'!F:F,A266,'2017'!E:E,B266), 0)</f>
        <v>0</v>
      </c>
      <c r="AD266" s="0" t="n">
        <f aca="false">IFERROR(AC266/AB266, 0)</f>
        <v>0</v>
      </c>
      <c r="AE266" s="0" t="n">
        <f aca="false">SUM(AH266,AK266,AN266)</f>
        <v>0</v>
      </c>
      <c r="AF266" s="0" t="n">
        <f aca="false">SUM(AI266,AL266,AO266)</f>
        <v>0</v>
      </c>
      <c r="AG266" s="7" t="n">
        <f aca="false">IFERROR(AF266/AE266, 0)</f>
        <v>0</v>
      </c>
      <c r="AH266" s="0" t="n">
        <f aca="false">IFERROR(SUMIFS('2016'!$G:$G,'2016'!F:F,A266,'2016'!C:C,B266,'2016'!D:D,"",'2016'!AA:AA,"JRO",'2016'!L:L,"&lt;&gt;"), 0)</f>
        <v>0</v>
      </c>
      <c r="AI266" s="0" t="n">
        <f aca="false">IFERROR(SUMIFS('2016'!L:L,'2016'!F:F,A266,'2016'!C:C,B266,'2016'!D:D,"",'2016'!AA:AA,"JRO"), 0)</f>
        <v>0</v>
      </c>
      <c r="AJ266" s="7" t="n">
        <f aca="false">IFERROR(AI266/AH266, 0)</f>
        <v>0</v>
      </c>
      <c r="AK266" s="0" t="n">
        <f aca="false">IFERROR(SUMIFS('2016'!$G:$G,'2016'!F:F,A266,'2016'!C:C,B266,'2016'!D:D,"",'2016'!AA:AA,"NRO",'2016'!L:L,"&lt;&gt;"), 0)</f>
        <v>0</v>
      </c>
      <c r="AL266" s="0" t="n">
        <f aca="false">IFERROR(SUMIFS('2016'!L:L,'2016'!F:F,A266,'2016'!C:C,B266,'2016'!D:D,"",'2016'!AA:AA,"NRO"), 0)</f>
        <v>0</v>
      </c>
      <c r="AM266" s="0" t="n">
        <f aca="false">IFERROR(AL266/AK266, 0)</f>
        <v>0</v>
      </c>
      <c r="AN266" s="0" t="n">
        <f aca="false">IFERROR(SUMIFS('2016'!$G:$G,'2016'!F:F,A266,'2016'!C:C,B266,'2016'!D:D,"",'2016'!AA:AA,"CRO",'2016'!L:L,"&lt;&gt;"), 0)</f>
        <v>0</v>
      </c>
      <c r="AO266" s="0" t="n">
        <f aca="false">IFERROR(SUMIFS('2016'!L:L,'2016'!F:F,A266,'2016'!C:C,B266,'2016'!D:D,"",'2016'!AA:AA,"CRO"), 0)</f>
        <v>0</v>
      </c>
      <c r="AP266" s="0" t="n">
        <f aca="false">IFERROR(AO266/AN266, 0)</f>
        <v>0</v>
      </c>
      <c r="AQ266" s="0" t="n">
        <f aca="false">SUM(AT266,AW266,AZ266)</f>
        <v>0</v>
      </c>
      <c r="AR266" s="0" t="n">
        <f aca="false">SUM(AU266,AX266,BA266)</f>
        <v>0</v>
      </c>
      <c r="AS266" s="7" t="n">
        <f aca="false">IFERROR(AR266/AQ266, 0)</f>
        <v>0</v>
      </c>
      <c r="AT266" s="0" t="n">
        <f aca="false">IFERROR(SUMIFS('2015'!$G:$G,'2015'!F:F,A266,'2015'!C:C,B266,'2015'!D:D,"",'2015'!AA:AA,"JRO",'2015'!L:L,"&lt;&gt;"), 0)</f>
        <v>0</v>
      </c>
      <c r="AU266" s="0" t="n">
        <f aca="false">IFERROR(SUMIFS('2015'!L:L,'2015'!F:F,A266,'2015'!C:C,B266,'2015'!D:D,"",'2015'!AA:AA,"JRO"), 0)</f>
        <v>0</v>
      </c>
      <c r="AV266" s="0" t="n">
        <f aca="false">IFERROR(AU266/AT266, 0)</f>
        <v>0</v>
      </c>
      <c r="AW266" s="0" t="n">
        <f aca="false">IFERROR(SUMIFS('2015'!$G:$G,'2015'!F:F,A266,'2015'!C:C,B266,'2015'!D:D,"",'2015'!AA:AA,"NRO",'2015'!L:L,"&lt;&gt;"), 0)</f>
        <v>0</v>
      </c>
      <c r="AX266" s="0" t="n">
        <f aca="false">IFERROR(SUMIFS('2015'!L:L,'2015'!F:F,A266,'2015'!C:C,B266,'2015'!D:D,"",'2015'!AA:AA,"NRO"), 0)</f>
        <v>0</v>
      </c>
      <c r="AY266" s="0" t="n">
        <f aca="false">IFERROR(AX266/AW266, 0)</f>
        <v>0</v>
      </c>
      <c r="AZ266" s="0" t="n">
        <f aca="false">IFERROR(SUMIFS('2015'!$G:$G,'2015'!F:F,A266,'2015'!C:C,B266,'2015'!D:D,"",'2015'!AA:AA,"CRO",'2015'!L:L,"&lt;&gt;"), 0)</f>
        <v>0</v>
      </c>
      <c r="BA266" s="0" t="n">
        <f aca="false">IFERROR(SUMIFS('2015'!L:L,'2015'!F:F,A266,'2015'!C:C,B266,'2015'!D:D,"",'2015'!AA:AA,"CRO"), 0)</f>
        <v>0</v>
      </c>
      <c r="BB266" s="0" t="n">
        <f aca="false">IFERROR(BA266/AZ266, 0)</f>
        <v>0</v>
      </c>
      <c r="BC266" s="0" t="n">
        <f aca="false">SUM(BF266,BI266)</f>
        <v>0</v>
      </c>
      <c r="BD266" s="0" t="n">
        <f aca="false">SUM(BG266,BJ266)</f>
        <v>0</v>
      </c>
      <c r="BE266" s="7" t="n">
        <f aca="false">IFERROR(BD266/BC266, 0)</f>
        <v>0</v>
      </c>
      <c r="BF266" s="0" t="n">
        <f aca="false">IFERROR(SUMIFS('2014'!$G:$G,'2014'!F:F,A266,'2014'!C:C,B266,'2014'!D:D,"",'2014'!AA:AA,"JRO",'2014'!L:L,"&lt;&gt;"), 0)</f>
        <v>0</v>
      </c>
      <c r="BG266" s="0" t="n">
        <f aca="false">IFERROR(SUMIFS('2014'!L:L,'2014'!F:F,A266,'2014'!C:C,B266,'2014'!D:D,"",'2014'!AA:AA,"JRO"), 0)</f>
        <v>0</v>
      </c>
      <c r="BH266" s="7" t="n">
        <f aca="false">IFERROR(BG266/BF266, 0)</f>
        <v>0</v>
      </c>
      <c r="BI266" s="0" t="n">
        <f aca="false">IFERROR(SUMIFS('2014'!$G:$G,'2014'!F:F,A266,'2014'!C:C,B266,'2014'!D:D,"",'2014'!AA:AA,"CRO",'2014'!L:L,"&lt;&gt;"), 0)</f>
        <v>0</v>
      </c>
      <c r="BJ266" s="0" t="n">
        <f aca="false">IFERROR(SUMIFS('2014'!L:L,'2014'!F:F,A266,'2014'!C:C,B266,'2014'!D:D,"",'2014'!AA:AA,"CRO"), 0)</f>
        <v>0</v>
      </c>
      <c r="BK266" s="0" t="n">
        <f aca="false">IFERROR(BJ266/BI266, 0)</f>
        <v>0</v>
      </c>
      <c r="BL266" s="0" t="n">
        <f aca="false">IFERROR(SUMIFS('2013'!$G:$G,'2013'!F:F,A266,'2013'!C:C,B266,'2013'!D:D,"",'2013'!AA:AA,"JRO",'2013'!L:L,"&lt;&gt;"), 0)</f>
        <v>0</v>
      </c>
      <c r="BM266" s="0" t="n">
        <f aca="false">IFERROR(SUMIFS('2013'!L:L,'2013'!F:F,A266,'2013'!C:C,B266,'2013'!D:D,"",'2013'!AA:AA,"JRO"), 0)</f>
        <v>0</v>
      </c>
      <c r="BN266" s="0" t="n">
        <f aca="false">IFERROR(BM266/BL266, 0)</f>
        <v>0</v>
      </c>
      <c r="BO266" s="0" t="n">
        <f aca="false">IFERROR(SUMIFS('2012'!$G:$G,'2012'!F:F,A266,'2012'!C:C,B266,'2012'!D:D,"",'2012'!AA:AA,"JRO",'2012'!L:L,"&lt;&gt;"), 0)</f>
        <v>0</v>
      </c>
      <c r="BP266" s="0" t="n">
        <f aca="false">IFERROR(SUMIFS('2012'!L:L,'2012'!F:F,A266,'2012'!C:C,B266,'2012'!D:D,"",'2012'!AA:AA,"JRO"), 0)</f>
        <v>0</v>
      </c>
      <c r="BQ266" s="0" t="n">
        <f aca="false">IFERROR(BP266/BO266, 0)</f>
        <v>0</v>
      </c>
      <c r="BR266" s="0" t="n">
        <f aca="false">IFERROR(SUMIFS('2011'!$G:$G,'2011'!F:F,A266,'2011'!C:C,B266,'2011'!D:D,"",'2011'!AA:AA,"JRO",'2011'!L:L,"&lt;&gt;"), 0)</f>
        <v>0</v>
      </c>
      <c r="BS266" s="0" t="n">
        <f aca="false">IFERROR(SUMIFS('2011'!L:L,'2011'!F:F,A266,'2011'!C:C,B266,'2011'!D:D,"",'2011'!AA:AA,"JRO"), 0)</f>
        <v>0</v>
      </c>
      <c r="BT266" s="7" t="n">
        <f aca="false">IFERROR(BS266/BR266, 0)</f>
        <v>0</v>
      </c>
      <c r="BU266" s="0" t="n">
        <f aca="false">IFERROR(SUMIFS('2010'!$G:$G,'2010'!F:F,A266,'2010'!C:C,B266,'2010'!D:D,"",'2010'!AA:AA,"JRO",'2010'!L:L,"&lt;&gt;"), 0)</f>
        <v>0</v>
      </c>
      <c r="BV266" s="0" t="n">
        <f aca="false">IFERROR(SUMIFS('2010'!L:L,'2010'!F:F,A266,'2010'!C:C,B266,'2010'!D:D,"",'2010'!AA:AA,"JRO"), 0)</f>
        <v>0</v>
      </c>
      <c r="BW266" s="7" t="n">
        <f aca="false">IFERROR(BV266/BU266, 0)</f>
        <v>0</v>
      </c>
      <c r="BX266" s="0" t="n">
        <f aca="false">IFERROR(SUMIFS('2009'!$G:$G,'2009'!F:F,A266,'2009'!C:C,B266,'2009'!D:D,"",'2009'!AA:AA,"JRO",'2009'!L:L,"&lt;&gt;"), 0)</f>
        <v>0</v>
      </c>
      <c r="BY266" s="0" t="n">
        <f aca="false">IFERROR(SUMIFS('2009'!L:L,'2009'!F:F,A266,'2009'!C:C,B266,'2009'!D:D,"",'2009'!AA:AA,"JRO"), 0)</f>
        <v>0</v>
      </c>
      <c r="BZ266" s="7" t="n">
        <f aca="false">IFERROR(BY266/BX266, 0)</f>
        <v>0</v>
      </c>
    </row>
    <row r="267" customFormat="false" ht="15" hidden="false" customHeight="false" outlineLevel="0" collapsed="false">
      <c r="A267" s="0" t="s">
        <v>108</v>
      </c>
      <c r="B267" s="16" t="s">
        <v>85</v>
      </c>
      <c r="C267" s="56" t="n">
        <f aca="false">IFERROR(AVERAGEIFS(I267:BZ267,I$2:BZ$2,"JRO escorts per deportee",I267:BZ267,"&lt;&gt;0"), 0)</f>
        <v>0</v>
      </c>
      <c r="D267" s="13" t="n">
        <f aca="false">IFERROR(AVERAGEIFS(I267:BZ267,I$2:BZ$2,"NRO escorts per deportee",I267:BZ267,"&lt;&gt;0"), 0)</f>
        <v>0</v>
      </c>
      <c r="E267" s="13" t="n">
        <f aca="false">IFERROR(AVERAGEIFS(I267:BZ267,I$2:BZ$2,"CRO escorts per deportee",I267:BZ267,"&lt;&gt;0"), 0)</f>
        <v>0</v>
      </c>
      <c r="G267" s="0" t="n">
        <f aca="false">SUM(J267,M267,P267)</f>
        <v>0</v>
      </c>
      <c r="H267" s="0" t="n">
        <f aca="false">SUM(K267,N267,Q267)</f>
        <v>0</v>
      </c>
      <c r="I267" s="7" t="n">
        <f aca="false">IFERROR(H267/G267, 0)</f>
        <v>0</v>
      </c>
      <c r="J267" s="0" t="n">
        <f aca="false">IFERROR(SUMIFS('2018'!$H:$H,'2018'!$C:$C,B267,'2018'!$F:$F,A267,'2018'!AA:AA,"JRO",'2018'!P:P,"&lt;&gt;")+SUMIFS('2018'!$I:$I,'2018'!$D:$D,B267,'2018'!$F:$F,A267,'2018'!AA:AA,"JRO",'2018'!Q:Q,"&lt;&gt;")+SUMIFS('2018'!$J:$J,'2018'!$E:$E,B267,'2018'!$F:$F,A267,'2018'!AA:AA,"JRO",'2018'!R:R,"&lt;&gt;"), 0)</f>
        <v>0</v>
      </c>
      <c r="K267" s="0" t="n">
        <f aca="false">IFERROR(SUMIFS('2018'!M:M,'2018'!AA:AA,"JRO",'2018'!F:F,A267,'2018'!C:C,B267)+SUMIFS('2018'!P:P,'2018'!AA:AA,"JRO",'2018'!F:F,A267,'2018'!C:C,B267)+SUMIFS('2018'!N:N,'2018'!AA:AA,"JRO",'2018'!F:F,A267,'2018'!D:D,B267)+SUMIFS('2018'!N:N,'2018'!AA:AA,"JRO",'2018'!F:F,A267,'2018'!D:D,B267)+SUMIFS('2018'!O:O,'2018'!AA:AA,"JRO",'2018'!F:F,A267,'2018'!E:E,B267)+SUMIFS('2018'!R:R,'2018'!AA:AA,"JRO",'2018'!F:F,A267,'2018'!E:E,B267), 0)</f>
        <v>0</v>
      </c>
      <c r="L267" s="7" t="n">
        <f aca="false">IFERROR(K267/J267, 0)</f>
        <v>0</v>
      </c>
      <c r="M267" s="0" t="n">
        <f aca="false">IFERROR(SUMIFS('2018'!$H:$H,'2018'!$C:$C,B267,'2018'!$F:$F,A267,'2018'!AA:AA,"NRO",'2018'!P:P,"&lt;&gt;")+SUMIFS('2018'!$I:$I,'2018'!$D:$D,B267,'2018'!$F:$F,A267,'2018'!AA:AA,"NRO",'2018'!Q:Q,"&lt;&gt;")+SUMIFS('2018'!$J:$J,'2018'!$E:$E,B267,'2018'!$F:$F,A267,'2018'!AA:AA,"NRO",'2018'!R:R,"&lt;&gt;"), 0)</f>
        <v>0</v>
      </c>
      <c r="N267" s="0" t="n">
        <f aca="false">IFERROR(SUMIFS('2018'!M:M,'2018'!AA:AA,"NRO",'2018'!F:F,A267,'2018'!C:C,B267)+SUMIFS('2018'!P:P,'2018'!AA:AA,"NRO",'2018'!F:F,A267,'2018'!C:C,B267)+SUMIFS('2018'!N:N,'2018'!AA:AA,"NRO",'2018'!F:F,A267,'2018'!D:D,B267)+SUMIFS('2018'!N:N,'2018'!AA:AA,"NRO",'2018'!F:F,A267,'2018'!D:D,B267)+SUMIFS('2018'!O:O,'2018'!AA:AA,"NRO",'2018'!F:F,A267,'2018'!E:E,B267)+SUMIFS('2018'!R:R,'2018'!AA:AA,"NRO",'2018'!F:F,A267,'2018'!E:E,B267), 0)</f>
        <v>0</v>
      </c>
      <c r="O267" s="7" t="n">
        <f aca="false">IFERROR(N267/M267, 0)</f>
        <v>0</v>
      </c>
      <c r="P267" s="0" t="n">
        <f aca="false">IFERROR(SUMIFS('2018'!$H:$H,'2018'!$C:$C,B267,'2018'!$F:$F,A267,'2018'!AA:AA,"CRO")+SUMIFS('2018'!$I:$I,'2018'!$D:$D,B267,'2018'!$F:$F,A267,'2018'!AA:AA,"CRO")+SUMIFS('2018'!$J:$J,'2018'!$E:$E,B267,'2018'!$F:$F,A267,'2018'!AA:AA,"CRO"), 0)</f>
        <v>0</v>
      </c>
      <c r="Q267" s="0" t="n">
        <f aca="false">IFERROR(SUMIFS('2018'!M:M,'2018'!AA:AA,"CRO",'2018'!F:F,A267,'2018'!C:C,B267)+SUMIFS('2018'!P:P,'2018'!AA:AA,"CRO",'2018'!F:F,A267,'2018'!C:C,B267)+SUMIFS('2018'!N:N,'2018'!AA:AA,"CRO",'2018'!F:F,A267,'2018'!D:D,B267)+SUMIFS('2018'!N:N,'2018'!AA:AA,"CRO",'2018'!F:F,A267,'2018'!D:D,B267)+SUMIFS('2018'!O:O,'2018'!AA:AA,"CRO",'2018'!F:F,A267,'2018'!E:E,B267)+SUMIFS('2018'!R:R,'2018'!AA:AA,"CRO",'2018'!F:F,A267,'2018'!E:E,B267), 0)</f>
        <v>0</v>
      </c>
      <c r="R267" s="7" t="n">
        <f aca="false">IFERROR(Q267/P267, 0)</f>
        <v>0</v>
      </c>
      <c r="S267" s="7" t="n">
        <f aca="false">SUM(V267,Y267,AB267)</f>
        <v>0</v>
      </c>
      <c r="T267" s="7" t="n">
        <f aca="false">SUM(W267,Z267,AC267)</f>
        <v>0</v>
      </c>
      <c r="U267" s="7" t="n">
        <f aca="false">IFERROR(T267/S267, 0)</f>
        <v>0</v>
      </c>
      <c r="V267" s="0" t="n">
        <f aca="false">SUMIFS('2017'!$H:$H,'2017'!$C:$C,B267,'2017'!$F:$F,A267,'2017'!AA:AA,"JRO",'2017'!P:P,"&lt;&gt;")+SUMIFS('2017'!$I:$I,'2017'!$D:$D,B267,'2017'!$F:$F,A267,'2017'!AA:AA,"JRO",'2017'!Q:Q,"&lt;&gt;")+SUMIFS('2017'!$J:$J,'2017'!$E:$E,B267,'2017'!$F:$F,A267,'2017'!AA:AA,"JRO",'2017'!R:R,"&lt;&gt;")</f>
        <v>0</v>
      </c>
      <c r="W267" s="0" t="n">
        <f aca="false">IFERROR(SUMIFS('2017'!M:M,'2017'!AA:AA,"JRO",'2017'!F:F,A267,'2017'!C:C,B267)+SUMIFS('2017'!P:P,'2017'!AA:AA,"JRO",'2017'!F:F,A267,'2017'!C:C,B267)+SUMIFS('2017'!N:N,'2017'!AA:AA,"JRO",'2017'!F:F,A267,'2017'!D:D,B267)+SUMIFS('2017'!N:N,'2017'!AA:AA,"JRO",'2017'!F:F,A267,'2017'!D:D,B267)+SUMIFS('2017'!O:O,'2017'!AA:AA,"JRO",'2017'!F:F,A267,'2017'!E:E,B267)+SUMIFS('2017'!R:R,'2017'!AA:AA,"JRO",'2017'!F:F,A267,'2017'!E:E,B267), 0)</f>
        <v>0</v>
      </c>
      <c r="X267" s="7" t="n">
        <f aca="false">IFERROR(W267/V267, 0)</f>
        <v>0</v>
      </c>
      <c r="Y267" s="0" t="n">
        <f aca="false">IFERROR(SUMIFS('2017'!$H:$H,'2017'!$C:$C,B267,'2017'!$F:$F,A267,'2017'!AA:AA,"NRO",'2017'!P:P,"&lt;&gt;")+SUMIFS('2017'!$I:$I,'2017'!$D:$D,B267,'2017'!$F:$F,A267,'2017'!AA:AA,"NRO",'2017'!Q:Q,"&lt;&gt;")+SUMIFS('2017'!$J:$J,'2017'!$E:$E,B267,'2017'!$F:$F,A267,'2017'!AA:AA,"NRO",'2017'!R:R,"&lt;&gt;"), 0)</f>
        <v>0</v>
      </c>
      <c r="Z267" s="0" t="n">
        <f aca="false">IFERROR(SUMIFS('2017'!M:M,'2017'!AA:AA,"NRO",'2017'!F:F,A267,'2017'!C:C,B267)+SUMIFS('2017'!P:P,'2017'!AA:AA,"NRO",'2017'!F:F,A267,'2017'!C:C,B267)+SUMIFS('2017'!N:N,'2017'!AA:AA,"NRO",'2017'!F:F,A267,'2017'!D:D,B267)+SUMIFS('2017'!N:N,'2017'!AA:AA,"NRO",'2017'!F:F,A267,'2017'!D:D,B267)+SUMIFS('2017'!O:O,'2017'!AA:AA,"NRO",'2017'!F:F,A267,'2017'!E:E,B267)+SUMIFS('2017'!R:R,'2017'!AA:AA,"NRO",'2017'!F:F,A267,'2017'!E:E,B267), 0)</f>
        <v>0</v>
      </c>
      <c r="AA267" s="7" t="n">
        <f aca="false">IFERROR(Z267/Y267, 0)</f>
        <v>0</v>
      </c>
      <c r="AB267" s="0" t="n">
        <f aca="false">IFERROR(SUMIFS('2017'!$H:$H,'2017'!$C:$C,B267,'2017'!$F:$F,A267,'2017'!AA:AA,"CRO",'2017'!P:P,"&lt;&gt;")+SUMIFS('2017'!$I:$I,'2017'!$D:$D,B267,'2017'!$F:$F,A267,'2017'!AA:AA,"CRO",'2017'!Q:Q,"&lt;&gt;")+SUMIFS('2017'!$J:$J,'2017'!$E:$E,B267,'2017'!$F:$F,A267,'2017'!AA:AA,"CRO",'2017'!R:R,"&lt;&gt;"), 0)</f>
        <v>0</v>
      </c>
      <c r="AC267" s="0" t="n">
        <f aca="false">IFERROR(SUMIFS('2017'!M:M,'2017'!AA:AA,"CRO",'2017'!F:F,A267,'2017'!C:C,B267)+SUMIFS('2017'!P:P,'2017'!AA:AA,"CRO",'2017'!F:F,A267,'2017'!C:C,B267)+SUMIFS('2017'!N:N,'2017'!AA:AA,"CRO",'2017'!F:F,A267,'2017'!D:D,B267)+SUMIFS('2017'!N:N,'2017'!AA:AA,"CRO",'2017'!F:F,A267,'2017'!D:D,B267)+SUMIFS('2017'!O:O,'2017'!AA:AA,"CRO",'2017'!F:F,A267,'2017'!E:E,B267)+SUMIFS('2017'!R:R,'2017'!AA:AA,"CRO",'2017'!F:F,A267,'2017'!E:E,B267), 0)</f>
        <v>0</v>
      </c>
      <c r="AD267" s="0" t="n">
        <f aca="false">IFERROR(AC267/AB267, 0)</f>
        <v>0</v>
      </c>
      <c r="AE267" s="0" t="n">
        <f aca="false">SUM(AH267,AK267,AN267)</f>
        <v>0</v>
      </c>
      <c r="AF267" s="0" t="n">
        <f aca="false">SUM(AI267,AL267,AO267)</f>
        <v>0</v>
      </c>
      <c r="AG267" s="7" t="n">
        <f aca="false">IFERROR(AF267/AE267, 0)</f>
        <v>0</v>
      </c>
      <c r="AH267" s="0" t="n">
        <f aca="false">IFERROR(SUMIFS('2016'!$G:$G,'2016'!F:F,A267,'2016'!C:C,B267,'2016'!D:D,"",'2016'!AA:AA,"JRO",'2016'!L:L,"&lt;&gt;"), 0)</f>
        <v>0</v>
      </c>
      <c r="AI267" s="0" t="n">
        <f aca="false">IFERROR(SUMIFS('2016'!L:L,'2016'!F:F,A267,'2016'!C:C,B267,'2016'!D:D,"",'2016'!AA:AA,"JRO"), 0)</f>
        <v>0</v>
      </c>
      <c r="AJ267" s="7" t="n">
        <f aca="false">IFERROR(AI267/AH267, 0)</f>
        <v>0</v>
      </c>
      <c r="AK267" s="0" t="n">
        <f aca="false">IFERROR(SUMIFS('2016'!$G:$G,'2016'!F:F,A267,'2016'!C:C,B267,'2016'!D:D,"",'2016'!AA:AA,"NRO",'2016'!L:L,"&lt;&gt;"), 0)</f>
        <v>0</v>
      </c>
      <c r="AL267" s="0" t="n">
        <f aca="false">IFERROR(SUMIFS('2016'!L:L,'2016'!F:F,A267,'2016'!C:C,B267,'2016'!D:D,"",'2016'!AA:AA,"NRO"), 0)</f>
        <v>0</v>
      </c>
      <c r="AM267" s="0" t="n">
        <f aca="false">IFERROR(AL267/AK267, 0)</f>
        <v>0</v>
      </c>
      <c r="AN267" s="0" t="n">
        <f aca="false">IFERROR(SUMIFS('2016'!$G:$G,'2016'!F:F,A267,'2016'!C:C,B267,'2016'!D:D,"",'2016'!AA:AA,"CRO",'2016'!L:L,"&lt;&gt;"), 0)</f>
        <v>0</v>
      </c>
      <c r="AO267" s="0" t="n">
        <f aca="false">IFERROR(SUMIFS('2016'!L:L,'2016'!F:F,A267,'2016'!C:C,B267,'2016'!D:D,"",'2016'!AA:AA,"CRO"), 0)</f>
        <v>0</v>
      </c>
      <c r="AP267" s="0" t="n">
        <f aca="false">IFERROR(AO267/AN267, 0)</f>
        <v>0</v>
      </c>
      <c r="AQ267" s="0" t="n">
        <f aca="false">SUM(AT267,AW267,AZ267)</f>
        <v>0</v>
      </c>
      <c r="AR267" s="0" t="n">
        <f aca="false">SUM(AU267,AX267,BA267)</f>
        <v>0</v>
      </c>
      <c r="AS267" s="7" t="n">
        <f aca="false">IFERROR(AR267/AQ267, 0)</f>
        <v>0</v>
      </c>
      <c r="AT267" s="0" t="n">
        <f aca="false">IFERROR(SUMIFS('2015'!$G:$G,'2015'!F:F,A267,'2015'!C:C,B267,'2015'!D:D,"",'2015'!AA:AA,"JRO",'2015'!L:L,"&lt;&gt;"), 0)</f>
        <v>0</v>
      </c>
      <c r="AU267" s="0" t="n">
        <f aca="false">IFERROR(SUMIFS('2015'!L:L,'2015'!F:F,A267,'2015'!C:C,B267,'2015'!D:D,"",'2015'!AA:AA,"JRO"), 0)</f>
        <v>0</v>
      </c>
      <c r="AV267" s="0" t="n">
        <f aca="false">IFERROR(AU267/AT267, 0)</f>
        <v>0</v>
      </c>
      <c r="AW267" s="0" t="n">
        <f aca="false">IFERROR(SUMIFS('2015'!$G:$G,'2015'!F:F,A267,'2015'!C:C,B267,'2015'!D:D,"",'2015'!AA:AA,"NRO",'2015'!L:L,"&lt;&gt;"), 0)</f>
        <v>0</v>
      </c>
      <c r="AX267" s="0" t="n">
        <f aca="false">IFERROR(SUMIFS('2015'!L:L,'2015'!F:F,A267,'2015'!C:C,B267,'2015'!D:D,"",'2015'!AA:AA,"NRO"), 0)</f>
        <v>0</v>
      </c>
      <c r="AY267" s="0" t="n">
        <f aca="false">IFERROR(AX267/AW267, 0)</f>
        <v>0</v>
      </c>
      <c r="AZ267" s="0" t="n">
        <f aca="false">IFERROR(SUMIFS('2015'!$G:$G,'2015'!F:F,A267,'2015'!C:C,B267,'2015'!D:D,"",'2015'!AA:AA,"CRO",'2015'!L:L,"&lt;&gt;"), 0)</f>
        <v>0</v>
      </c>
      <c r="BA267" s="0" t="n">
        <f aca="false">IFERROR(SUMIFS('2015'!L:L,'2015'!F:F,A267,'2015'!C:C,B267,'2015'!D:D,"",'2015'!AA:AA,"CRO"), 0)</f>
        <v>0</v>
      </c>
      <c r="BB267" s="0" t="n">
        <f aca="false">IFERROR(BA267/AZ267, 0)</f>
        <v>0</v>
      </c>
      <c r="BC267" s="0" t="n">
        <f aca="false">SUM(BF267,BI267)</f>
        <v>0</v>
      </c>
      <c r="BD267" s="0" t="n">
        <f aca="false">SUM(BG267,BJ267)</f>
        <v>0</v>
      </c>
      <c r="BE267" s="7" t="n">
        <f aca="false">IFERROR(BD267/BC267, 0)</f>
        <v>0</v>
      </c>
      <c r="BF267" s="0" t="n">
        <f aca="false">IFERROR(SUMIFS('2014'!$G:$G,'2014'!F:F,A267,'2014'!C:C,B267,'2014'!D:D,"",'2014'!AA:AA,"JRO",'2014'!L:L,"&lt;&gt;"), 0)</f>
        <v>0</v>
      </c>
      <c r="BG267" s="0" t="n">
        <f aca="false">IFERROR(SUMIFS('2014'!L:L,'2014'!F:F,A267,'2014'!C:C,B267,'2014'!D:D,"",'2014'!AA:AA,"JRO"), 0)</f>
        <v>0</v>
      </c>
      <c r="BH267" s="7" t="n">
        <f aca="false">IFERROR(BG267/BF267, 0)</f>
        <v>0</v>
      </c>
      <c r="BI267" s="0" t="n">
        <f aca="false">IFERROR(SUMIFS('2014'!$G:$G,'2014'!F:F,A267,'2014'!C:C,B267,'2014'!D:D,"",'2014'!AA:AA,"CRO",'2014'!L:L,"&lt;&gt;"), 0)</f>
        <v>0</v>
      </c>
      <c r="BJ267" s="0" t="n">
        <f aca="false">IFERROR(SUMIFS('2014'!L:L,'2014'!F:F,A267,'2014'!C:C,B267,'2014'!D:D,"",'2014'!AA:AA,"CRO"), 0)</f>
        <v>0</v>
      </c>
      <c r="BK267" s="0" t="n">
        <f aca="false">IFERROR(BJ267/BI267, 0)</f>
        <v>0</v>
      </c>
      <c r="BL267" s="0" t="n">
        <f aca="false">IFERROR(SUMIFS('2013'!$G:$G,'2013'!F:F,A267,'2013'!C:C,B267,'2013'!D:D,"",'2013'!AA:AA,"JRO",'2013'!L:L,"&lt;&gt;"), 0)</f>
        <v>0</v>
      </c>
      <c r="BM267" s="0" t="n">
        <f aca="false">IFERROR(SUMIFS('2013'!L:L,'2013'!F:F,A267,'2013'!C:C,B267,'2013'!D:D,"",'2013'!AA:AA,"JRO"), 0)</f>
        <v>0</v>
      </c>
      <c r="BN267" s="0" t="n">
        <f aca="false">IFERROR(BM267/BL267, 0)</f>
        <v>0</v>
      </c>
      <c r="BO267" s="0" t="n">
        <f aca="false">IFERROR(SUMIFS('2012'!$G:$G,'2012'!F:F,A267,'2012'!C:C,B267,'2012'!D:D,"",'2012'!AA:AA,"JRO",'2012'!L:L,"&lt;&gt;"), 0)</f>
        <v>0</v>
      </c>
      <c r="BP267" s="0" t="n">
        <f aca="false">IFERROR(SUMIFS('2012'!L:L,'2012'!F:F,A267,'2012'!C:C,B267,'2012'!D:D,"",'2012'!AA:AA,"JRO"), 0)</f>
        <v>0</v>
      </c>
      <c r="BQ267" s="0" t="n">
        <f aca="false">IFERROR(BP267/BO267, 0)</f>
        <v>0</v>
      </c>
      <c r="BR267" s="0" t="n">
        <f aca="false">IFERROR(SUMIFS('2011'!$G:$G,'2011'!F:F,A267,'2011'!C:C,B267,'2011'!D:D,"",'2011'!AA:AA,"JRO",'2011'!L:L,"&lt;&gt;"), 0)</f>
        <v>0</v>
      </c>
      <c r="BS267" s="0" t="n">
        <f aca="false">IFERROR(SUMIFS('2011'!L:L,'2011'!F:F,A267,'2011'!C:C,B267,'2011'!D:D,"",'2011'!AA:AA,"JRO"), 0)</f>
        <v>0</v>
      </c>
      <c r="BT267" s="7" t="n">
        <f aca="false">IFERROR(BS267/BR267, 0)</f>
        <v>0</v>
      </c>
      <c r="BU267" s="0" t="n">
        <f aca="false">IFERROR(SUMIFS('2010'!$G:$G,'2010'!F:F,A267,'2010'!C:C,B267,'2010'!D:D,"",'2010'!AA:AA,"JRO",'2010'!L:L,"&lt;&gt;"), 0)</f>
        <v>0</v>
      </c>
      <c r="BV267" s="0" t="n">
        <f aca="false">IFERROR(SUMIFS('2010'!L:L,'2010'!F:F,A267,'2010'!C:C,B267,'2010'!D:D,"",'2010'!AA:AA,"JRO"), 0)</f>
        <v>0</v>
      </c>
      <c r="BW267" s="7" t="n">
        <f aca="false">IFERROR(BV267/BU267, 0)</f>
        <v>0</v>
      </c>
      <c r="BX267" s="0" t="n">
        <f aca="false">IFERROR(SUMIFS('2009'!$G:$G,'2009'!F:F,A267,'2009'!C:C,B267,'2009'!D:D,"",'2009'!AA:AA,"JRO",'2009'!L:L,"&lt;&gt;"), 0)</f>
        <v>0</v>
      </c>
      <c r="BY267" s="0" t="n">
        <f aca="false">IFERROR(SUMIFS('2009'!L:L,'2009'!F:F,A267,'2009'!C:C,B267,'2009'!D:D,"",'2009'!AA:AA,"JRO"), 0)</f>
        <v>0</v>
      </c>
      <c r="BZ267" s="7" t="n">
        <f aca="false">IFERROR(BY267/BX267, 0)</f>
        <v>0</v>
      </c>
    </row>
    <row r="268" customFormat="false" ht="15" hidden="false" customHeight="false" outlineLevel="0" collapsed="false">
      <c r="A268" s="0" t="s">
        <v>108</v>
      </c>
      <c r="B268" s="17" t="s">
        <v>72</v>
      </c>
      <c r="C268" s="56" t="n">
        <f aca="false">IFERROR(AVERAGEIFS(I268:BZ268,I$2:BZ$2,"JRO escorts per deportee",I268:BZ268,"&lt;&gt;0"), 0)</f>
        <v>0</v>
      </c>
      <c r="D268" s="13" t="n">
        <f aca="false">IFERROR(AVERAGEIFS(I268:BZ268,I$2:BZ$2,"NRO escorts per deportee",I268:BZ268,"&lt;&gt;0"), 0)</f>
        <v>0</v>
      </c>
      <c r="E268" s="13" t="n">
        <f aca="false">IFERROR(AVERAGEIFS(I268:BZ268,I$2:BZ$2,"CRO escorts per deportee",I268:BZ268,"&lt;&gt;0"), 0)</f>
        <v>0</v>
      </c>
      <c r="G268" s="0" t="n">
        <f aca="false">SUM(J268,M268,P268)</f>
        <v>0</v>
      </c>
      <c r="H268" s="0" t="n">
        <f aca="false">SUM(K268,N268,Q268)</f>
        <v>0</v>
      </c>
      <c r="I268" s="7" t="n">
        <f aca="false">IFERROR(H268/G268, 0)</f>
        <v>0</v>
      </c>
      <c r="J268" s="0" t="n">
        <f aca="false">IFERROR(SUMIFS('2018'!$H:$H,'2018'!$C:$C,B268,'2018'!$F:$F,A268,'2018'!AA:AA,"JRO",'2018'!P:P,"&lt;&gt;")+SUMIFS('2018'!$I:$I,'2018'!$D:$D,B268,'2018'!$F:$F,A268,'2018'!AA:AA,"JRO",'2018'!Q:Q,"&lt;&gt;")+SUMIFS('2018'!$J:$J,'2018'!$E:$E,B268,'2018'!$F:$F,A268,'2018'!AA:AA,"JRO",'2018'!R:R,"&lt;&gt;"), 0)</f>
        <v>0</v>
      </c>
      <c r="K268" s="0" t="n">
        <f aca="false">IFERROR(SUMIFS('2018'!M:M,'2018'!AA:AA,"JRO",'2018'!F:F,A268,'2018'!C:C,B268)+SUMIFS('2018'!P:P,'2018'!AA:AA,"JRO",'2018'!F:F,A268,'2018'!C:C,B268)+SUMIFS('2018'!N:N,'2018'!AA:AA,"JRO",'2018'!F:F,A268,'2018'!D:D,B268)+SUMIFS('2018'!N:N,'2018'!AA:AA,"JRO",'2018'!F:F,A268,'2018'!D:D,B268)+SUMIFS('2018'!O:O,'2018'!AA:AA,"JRO",'2018'!F:F,A268,'2018'!E:E,B268)+SUMIFS('2018'!R:R,'2018'!AA:AA,"JRO",'2018'!F:F,A268,'2018'!E:E,B268), 0)</f>
        <v>0</v>
      </c>
      <c r="L268" s="7" t="n">
        <f aca="false">IFERROR(K268/J268, 0)</f>
        <v>0</v>
      </c>
      <c r="M268" s="0" t="n">
        <f aca="false">IFERROR(SUMIFS('2018'!$H:$H,'2018'!$C:$C,B268,'2018'!$F:$F,A268,'2018'!AA:AA,"NRO",'2018'!P:P,"&lt;&gt;")+SUMIFS('2018'!$I:$I,'2018'!$D:$D,B268,'2018'!$F:$F,A268,'2018'!AA:AA,"NRO",'2018'!Q:Q,"&lt;&gt;")+SUMIFS('2018'!$J:$J,'2018'!$E:$E,B268,'2018'!$F:$F,A268,'2018'!AA:AA,"NRO",'2018'!R:R,"&lt;&gt;"), 0)</f>
        <v>0</v>
      </c>
      <c r="N268" s="0" t="n">
        <f aca="false">IFERROR(SUMIFS('2018'!M:M,'2018'!AA:AA,"NRO",'2018'!F:F,A268,'2018'!C:C,B268)+SUMIFS('2018'!P:P,'2018'!AA:AA,"NRO",'2018'!F:F,A268,'2018'!C:C,B268)+SUMIFS('2018'!N:N,'2018'!AA:AA,"NRO",'2018'!F:F,A268,'2018'!D:D,B268)+SUMIFS('2018'!N:N,'2018'!AA:AA,"NRO",'2018'!F:F,A268,'2018'!D:D,B268)+SUMIFS('2018'!O:O,'2018'!AA:AA,"NRO",'2018'!F:F,A268,'2018'!E:E,B268)+SUMIFS('2018'!R:R,'2018'!AA:AA,"NRO",'2018'!F:F,A268,'2018'!E:E,B268), 0)</f>
        <v>0</v>
      </c>
      <c r="O268" s="7" t="n">
        <f aca="false">IFERROR(N268/M268, 0)</f>
        <v>0</v>
      </c>
      <c r="P268" s="0" t="n">
        <f aca="false">IFERROR(SUMIFS('2018'!$H:$H,'2018'!$C:$C,B268,'2018'!$F:$F,A268,'2018'!AA:AA,"CRO")+SUMIFS('2018'!$I:$I,'2018'!$D:$D,B268,'2018'!$F:$F,A268,'2018'!AA:AA,"CRO")+SUMIFS('2018'!$J:$J,'2018'!$E:$E,B268,'2018'!$F:$F,A268,'2018'!AA:AA,"CRO"), 0)</f>
        <v>0</v>
      </c>
      <c r="Q268" s="0" t="n">
        <f aca="false">IFERROR(SUMIFS('2018'!M:M,'2018'!AA:AA,"CRO",'2018'!F:F,A268,'2018'!C:C,B268)+SUMIFS('2018'!P:P,'2018'!AA:AA,"CRO",'2018'!F:F,A268,'2018'!C:C,B268)+SUMIFS('2018'!N:N,'2018'!AA:AA,"CRO",'2018'!F:F,A268,'2018'!D:D,B268)+SUMIFS('2018'!N:N,'2018'!AA:AA,"CRO",'2018'!F:F,A268,'2018'!D:D,B268)+SUMIFS('2018'!O:O,'2018'!AA:AA,"CRO",'2018'!F:F,A268,'2018'!E:E,B268)+SUMIFS('2018'!R:R,'2018'!AA:AA,"CRO",'2018'!F:F,A268,'2018'!E:E,B268), 0)</f>
        <v>0</v>
      </c>
      <c r="R268" s="7" t="n">
        <f aca="false">IFERROR(Q268/P268, 0)</f>
        <v>0</v>
      </c>
      <c r="S268" s="7" t="n">
        <f aca="false">SUM(V268,Y268,AB268)</f>
        <v>0</v>
      </c>
      <c r="T268" s="7" t="n">
        <f aca="false">SUM(W268,Z268,AC268)</f>
        <v>0</v>
      </c>
      <c r="U268" s="7" t="n">
        <f aca="false">IFERROR(T268/S268, 0)</f>
        <v>0</v>
      </c>
      <c r="V268" s="0" t="n">
        <f aca="false">SUMIFS('2017'!$H:$H,'2017'!$C:$C,B268,'2017'!$F:$F,A268,'2017'!AA:AA,"JRO",'2017'!P:P,"&lt;&gt;")+SUMIFS('2017'!$I:$I,'2017'!$D:$D,B268,'2017'!$F:$F,A268,'2017'!AA:AA,"JRO",'2017'!Q:Q,"&lt;&gt;")+SUMIFS('2017'!$J:$J,'2017'!$E:$E,B268,'2017'!$F:$F,A268,'2017'!AA:AA,"JRO",'2017'!R:R,"&lt;&gt;")</f>
        <v>0</v>
      </c>
      <c r="W268" s="0" t="n">
        <f aca="false">IFERROR(SUMIFS('2017'!M:M,'2017'!AA:AA,"JRO",'2017'!F:F,A268,'2017'!C:C,B268)+SUMIFS('2017'!P:P,'2017'!AA:AA,"JRO",'2017'!F:F,A268,'2017'!C:C,B268)+SUMIFS('2017'!N:N,'2017'!AA:AA,"JRO",'2017'!F:F,A268,'2017'!D:D,B268)+SUMIFS('2017'!N:N,'2017'!AA:AA,"JRO",'2017'!F:F,A268,'2017'!D:D,B268)+SUMIFS('2017'!O:O,'2017'!AA:AA,"JRO",'2017'!F:F,A268,'2017'!E:E,B268)+SUMIFS('2017'!R:R,'2017'!AA:AA,"JRO",'2017'!F:F,A268,'2017'!E:E,B268), 0)</f>
        <v>0</v>
      </c>
      <c r="X268" s="7" t="n">
        <f aca="false">IFERROR(W268/V268, 0)</f>
        <v>0</v>
      </c>
      <c r="Y268" s="0" t="n">
        <f aca="false">IFERROR(SUMIFS('2017'!$H:$H,'2017'!$C:$C,B268,'2017'!$F:$F,A268,'2017'!AA:AA,"NRO",'2017'!P:P,"&lt;&gt;")+SUMIFS('2017'!$I:$I,'2017'!$D:$D,B268,'2017'!$F:$F,A268,'2017'!AA:AA,"NRO",'2017'!Q:Q,"&lt;&gt;")+SUMIFS('2017'!$J:$J,'2017'!$E:$E,B268,'2017'!$F:$F,A268,'2017'!AA:AA,"NRO",'2017'!R:R,"&lt;&gt;"), 0)</f>
        <v>0</v>
      </c>
      <c r="Z268" s="0" t="n">
        <f aca="false">IFERROR(SUMIFS('2017'!M:M,'2017'!AA:AA,"NRO",'2017'!F:F,A268,'2017'!C:C,B268)+SUMIFS('2017'!P:P,'2017'!AA:AA,"NRO",'2017'!F:F,A268,'2017'!C:C,B268)+SUMIFS('2017'!N:N,'2017'!AA:AA,"NRO",'2017'!F:F,A268,'2017'!D:D,B268)+SUMIFS('2017'!N:N,'2017'!AA:AA,"NRO",'2017'!F:F,A268,'2017'!D:D,B268)+SUMIFS('2017'!O:O,'2017'!AA:AA,"NRO",'2017'!F:F,A268,'2017'!E:E,B268)+SUMIFS('2017'!R:R,'2017'!AA:AA,"NRO",'2017'!F:F,A268,'2017'!E:E,B268), 0)</f>
        <v>0</v>
      </c>
      <c r="AA268" s="7" t="n">
        <f aca="false">IFERROR(Z268/Y268, 0)</f>
        <v>0</v>
      </c>
      <c r="AB268" s="0" t="n">
        <f aca="false">IFERROR(SUMIFS('2017'!$H:$H,'2017'!$C:$C,B268,'2017'!$F:$F,A268,'2017'!AA:AA,"CRO",'2017'!P:P,"&lt;&gt;")+SUMIFS('2017'!$I:$I,'2017'!$D:$D,B268,'2017'!$F:$F,A268,'2017'!AA:AA,"CRO",'2017'!Q:Q,"&lt;&gt;")+SUMIFS('2017'!$J:$J,'2017'!$E:$E,B268,'2017'!$F:$F,A268,'2017'!AA:AA,"CRO",'2017'!R:R,"&lt;&gt;"), 0)</f>
        <v>0</v>
      </c>
      <c r="AC268" s="0" t="n">
        <f aca="false">IFERROR(SUMIFS('2017'!M:M,'2017'!AA:AA,"CRO",'2017'!F:F,A268,'2017'!C:C,B268)+SUMIFS('2017'!P:P,'2017'!AA:AA,"CRO",'2017'!F:F,A268,'2017'!C:C,B268)+SUMIFS('2017'!N:N,'2017'!AA:AA,"CRO",'2017'!F:F,A268,'2017'!D:D,B268)+SUMIFS('2017'!N:N,'2017'!AA:AA,"CRO",'2017'!F:F,A268,'2017'!D:D,B268)+SUMIFS('2017'!O:O,'2017'!AA:AA,"CRO",'2017'!F:F,A268,'2017'!E:E,B268)+SUMIFS('2017'!R:R,'2017'!AA:AA,"CRO",'2017'!F:F,A268,'2017'!E:E,B268), 0)</f>
        <v>0</v>
      </c>
      <c r="AD268" s="0" t="n">
        <f aca="false">IFERROR(AC268/AB268, 0)</f>
        <v>0</v>
      </c>
      <c r="AE268" s="0" t="n">
        <f aca="false">SUM(AH268,AK268,AN268)</f>
        <v>0</v>
      </c>
      <c r="AF268" s="0" t="n">
        <f aca="false">SUM(AI268,AL268,AO268)</f>
        <v>0</v>
      </c>
      <c r="AG268" s="7" t="n">
        <f aca="false">IFERROR(AF268/AE268, 0)</f>
        <v>0</v>
      </c>
      <c r="AH268" s="0" t="n">
        <f aca="false">IFERROR(SUMIFS('2016'!$G:$G,'2016'!F:F,A268,'2016'!C:C,B268,'2016'!D:D,"",'2016'!AA:AA,"JRO",'2016'!L:L,"&lt;&gt;"), 0)</f>
        <v>0</v>
      </c>
      <c r="AI268" s="0" t="n">
        <f aca="false">IFERROR(SUMIFS('2016'!L:L,'2016'!F:F,A268,'2016'!C:C,B268,'2016'!D:D,"",'2016'!AA:AA,"JRO"), 0)</f>
        <v>0</v>
      </c>
      <c r="AJ268" s="7" t="n">
        <f aca="false">IFERROR(AI268/AH268, 0)</f>
        <v>0</v>
      </c>
      <c r="AK268" s="0" t="n">
        <f aca="false">IFERROR(SUMIFS('2016'!$G:$G,'2016'!F:F,A268,'2016'!C:C,B268,'2016'!D:D,"",'2016'!AA:AA,"NRO",'2016'!L:L,"&lt;&gt;"), 0)</f>
        <v>0</v>
      </c>
      <c r="AL268" s="0" t="n">
        <f aca="false">IFERROR(SUMIFS('2016'!L:L,'2016'!F:F,A268,'2016'!C:C,B268,'2016'!D:D,"",'2016'!AA:AA,"NRO"), 0)</f>
        <v>0</v>
      </c>
      <c r="AM268" s="0" t="n">
        <f aca="false">IFERROR(AL268/AK268, 0)</f>
        <v>0</v>
      </c>
      <c r="AN268" s="0" t="n">
        <f aca="false">IFERROR(SUMIFS('2016'!$G:$G,'2016'!F:F,A268,'2016'!C:C,B268,'2016'!D:D,"",'2016'!AA:AA,"CRO",'2016'!L:L,"&lt;&gt;"), 0)</f>
        <v>0</v>
      </c>
      <c r="AO268" s="0" t="n">
        <f aca="false">IFERROR(SUMIFS('2016'!L:L,'2016'!F:F,A268,'2016'!C:C,B268,'2016'!D:D,"",'2016'!AA:AA,"CRO"), 0)</f>
        <v>0</v>
      </c>
      <c r="AP268" s="0" t="n">
        <f aca="false">IFERROR(AO268/AN268, 0)</f>
        <v>0</v>
      </c>
      <c r="AQ268" s="0" t="n">
        <f aca="false">SUM(AT268,AW268,AZ268)</f>
        <v>0</v>
      </c>
      <c r="AR268" s="0" t="n">
        <f aca="false">SUM(AU268,AX268,BA268)</f>
        <v>0</v>
      </c>
      <c r="AS268" s="7" t="n">
        <f aca="false">IFERROR(AR268/AQ268, 0)</f>
        <v>0</v>
      </c>
      <c r="AT268" s="0" t="n">
        <f aca="false">IFERROR(SUMIFS('2015'!$G:$G,'2015'!F:F,A268,'2015'!C:C,B268,'2015'!D:D,"",'2015'!AA:AA,"JRO",'2015'!L:L,"&lt;&gt;"), 0)</f>
        <v>0</v>
      </c>
      <c r="AU268" s="0" t="n">
        <f aca="false">IFERROR(SUMIFS('2015'!L:L,'2015'!F:F,A268,'2015'!C:C,B268,'2015'!D:D,"",'2015'!AA:AA,"JRO"), 0)</f>
        <v>0</v>
      </c>
      <c r="AV268" s="0" t="n">
        <f aca="false">IFERROR(AU268/AT268, 0)</f>
        <v>0</v>
      </c>
      <c r="AW268" s="0" t="n">
        <f aca="false">IFERROR(SUMIFS('2015'!$G:$G,'2015'!F:F,A268,'2015'!C:C,B268,'2015'!D:D,"",'2015'!AA:AA,"NRO",'2015'!L:L,"&lt;&gt;"), 0)</f>
        <v>0</v>
      </c>
      <c r="AX268" s="0" t="n">
        <f aca="false">IFERROR(SUMIFS('2015'!L:L,'2015'!F:F,A268,'2015'!C:C,B268,'2015'!D:D,"",'2015'!AA:AA,"NRO"), 0)</f>
        <v>0</v>
      </c>
      <c r="AY268" s="0" t="n">
        <f aca="false">IFERROR(AX268/AW268, 0)</f>
        <v>0</v>
      </c>
      <c r="AZ268" s="0" t="n">
        <f aca="false">IFERROR(SUMIFS('2015'!$G:$G,'2015'!F:F,A268,'2015'!C:C,B268,'2015'!D:D,"",'2015'!AA:AA,"CRO",'2015'!L:L,"&lt;&gt;"), 0)</f>
        <v>0</v>
      </c>
      <c r="BA268" s="0" t="n">
        <f aca="false">IFERROR(SUMIFS('2015'!L:L,'2015'!F:F,A268,'2015'!C:C,B268,'2015'!D:D,"",'2015'!AA:AA,"CRO"), 0)</f>
        <v>0</v>
      </c>
      <c r="BB268" s="0" t="n">
        <f aca="false">IFERROR(BA268/AZ268, 0)</f>
        <v>0</v>
      </c>
      <c r="BC268" s="0" t="n">
        <f aca="false">SUM(BF268,BI268)</f>
        <v>0</v>
      </c>
      <c r="BD268" s="0" t="n">
        <f aca="false">SUM(BG268,BJ268)</f>
        <v>0</v>
      </c>
      <c r="BE268" s="7" t="n">
        <f aca="false">IFERROR(BD268/BC268, 0)</f>
        <v>0</v>
      </c>
      <c r="BF268" s="0" t="n">
        <f aca="false">IFERROR(SUMIFS('2014'!$G:$G,'2014'!F:F,A268,'2014'!C:C,B268,'2014'!D:D,"",'2014'!AA:AA,"JRO",'2014'!L:L,"&lt;&gt;"), 0)</f>
        <v>0</v>
      </c>
      <c r="BG268" s="0" t="n">
        <f aca="false">IFERROR(SUMIFS('2014'!L:L,'2014'!F:F,A268,'2014'!C:C,B268,'2014'!D:D,"",'2014'!AA:AA,"JRO"), 0)</f>
        <v>0</v>
      </c>
      <c r="BH268" s="7" t="n">
        <f aca="false">IFERROR(BG268/BF268, 0)</f>
        <v>0</v>
      </c>
      <c r="BI268" s="0" t="n">
        <f aca="false">IFERROR(SUMIFS('2014'!$G:$G,'2014'!F:F,A268,'2014'!C:C,B268,'2014'!D:D,"",'2014'!AA:AA,"CRO",'2014'!L:L,"&lt;&gt;"), 0)</f>
        <v>0</v>
      </c>
      <c r="BJ268" s="0" t="n">
        <f aca="false">IFERROR(SUMIFS('2014'!L:L,'2014'!F:F,A268,'2014'!C:C,B268,'2014'!D:D,"",'2014'!AA:AA,"CRO"), 0)</f>
        <v>0</v>
      </c>
      <c r="BK268" s="0" t="n">
        <f aca="false">IFERROR(BJ268/BI268, 0)</f>
        <v>0</v>
      </c>
      <c r="BL268" s="0" t="n">
        <f aca="false">IFERROR(SUMIFS('2013'!$G:$G,'2013'!F:F,A268,'2013'!C:C,B268,'2013'!D:D,"",'2013'!AA:AA,"JRO",'2013'!L:L,"&lt;&gt;"), 0)</f>
        <v>0</v>
      </c>
      <c r="BM268" s="0" t="n">
        <f aca="false">IFERROR(SUMIFS('2013'!L:L,'2013'!F:F,A268,'2013'!C:C,B268,'2013'!D:D,"",'2013'!AA:AA,"JRO"), 0)</f>
        <v>0</v>
      </c>
      <c r="BN268" s="0" t="n">
        <f aca="false">IFERROR(BM268/BL268, 0)</f>
        <v>0</v>
      </c>
      <c r="BO268" s="0" t="n">
        <f aca="false">IFERROR(SUMIFS('2012'!$G:$G,'2012'!F:F,A268,'2012'!C:C,B268,'2012'!D:D,"",'2012'!AA:AA,"JRO",'2012'!L:L,"&lt;&gt;"), 0)</f>
        <v>0</v>
      </c>
      <c r="BP268" s="0" t="n">
        <f aca="false">IFERROR(SUMIFS('2012'!L:L,'2012'!F:F,A268,'2012'!C:C,B268,'2012'!D:D,"",'2012'!AA:AA,"JRO"), 0)</f>
        <v>0</v>
      </c>
      <c r="BQ268" s="0" t="n">
        <f aca="false">IFERROR(BP268/BO268, 0)</f>
        <v>0</v>
      </c>
      <c r="BR268" s="0" t="n">
        <f aca="false">IFERROR(SUMIFS('2011'!$G:$G,'2011'!F:F,A268,'2011'!C:C,B268,'2011'!D:D,"",'2011'!AA:AA,"JRO",'2011'!L:L,"&lt;&gt;"), 0)</f>
        <v>0</v>
      </c>
      <c r="BS268" s="0" t="n">
        <f aca="false">IFERROR(SUMIFS('2011'!L:L,'2011'!F:F,A268,'2011'!C:C,B268,'2011'!D:D,"",'2011'!AA:AA,"JRO"), 0)</f>
        <v>0</v>
      </c>
      <c r="BT268" s="7" t="n">
        <f aca="false">IFERROR(BS268/BR268, 0)</f>
        <v>0</v>
      </c>
      <c r="BU268" s="0" t="n">
        <f aca="false">IFERROR(SUMIFS('2010'!$G:$G,'2010'!F:F,A268,'2010'!C:C,B268,'2010'!D:D,"",'2010'!AA:AA,"JRO",'2010'!L:L,"&lt;&gt;"), 0)</f>
        <v>0</v>
      </c>
      <c r="BV268" s="0" t="n">
        <f aca="false">IFERROR(SUMIFS('2010'!L:L,'2010'!F:F,A268,'2010'!C:C,B268,'2010'!D:D,"",'2010'!AA:AA,"JRO"), 0)</f>
        <v>0</v>
      </c>
      <c r="BW268" s="7" t="n">
        <f aca="false">IFERROR(BV268/BU268, 0)</f>
        <v>0</v>
      </c>
      <c r="BX268" s="0" t="n">
        <f aca="false">IFERROR(SUMIFS('2009'!$G:$G,'2009'!F:F,A268,'2009'!C:C,B268,'2009'!D:D,"",'2009'!AA:AA,"JRO",'2009'!L:L,"&lt;&gt;"), 0)</f>
        <v>0</v>
      </c>
      <c r="BY268" s="0" t="n">
        <f aca="false">IFERROR(SUMIFS('2009'!L:L,'2009'!F:F,A268,'2009'!C:C,B268,'2009'!D:D,"",'2009'!AA:AA,"JRO"), 0)</f>
        <v>0</v>
      </c>
      <c r="BZ268" s="7" t="n">
        <f aca="false">IFERROR(BY268/BX268, 0)</f>
        <v>0</v>
      </c>
    </row>
    <row r="269" customFormat="false" ht="15" hidden="false" customHeight="false" outlineLevel="0" collapsed="false">
      <c r="A269" s="0" t="s">
        <v>108</v>
      </c>
      <c r="B269" s="16" t="s">
        <v>73</v>
      </c>
      <c r="C269" s="56" t="n">
        <f aca="false">IFERROR(AVERAGEIFS(I269:BZ269,I$2:BZ$2,"JRO escorts per deportee",I269:BZ269,"&lt;&gt;0"), 0)</f>
        <v>0</v>
      </c>
      <c r="D269" s="13" t="n">
        <f aca="false">IFERROR(AVERAGEIFS(I269:BZ269,I$2:BZ$2,"NRO escorts per deportee",I269:BZ269,"&lt;&gt;0"), 0)</f>
        <v>0</v>
      </c>
      <c r="E269" s="13" t="n">
        <f aca="false">IFERROR(AVERAGEIFS(I269:BZ269,I$2:BZ$2,"CRO escorts per deportee",I269:BZ269,"&lt;&gt;0"), 0)</f>
        <v>0</v>
      </c>
      <c r="G269" s="0" t="n">
        <f aca="false">SUM(J269,M269,P269)</f>
        <v>0</v>
      </c>
      <c r="H269" s="0" t="n">
        <f aca="false">SUM(K269,N269,Q269)</f>
        <v>0</v>
      </c>
      <c r="I269" s="7" t="n">
        <f aca="false">IFERROR(H269/G269, 0)</f>
        <v>0</v>
      </c>
      <c r="J269" s="0" t="n">
        <f aca="false">IFERROR(SUMIFS('2018'!$H:$H,'2018'!$C:$C,B269,'2018'!$F:$F,A269,'2018'!AA:AA,"JRO",'2018'!P:P,"&lt;&gt;")+SUMIFS('2018'!$I:$I,'2018'!$D:$D,B269,'2018'!$F:$F,A269,'2018'!AA:AA,"JRO",'2018'!Q:Q,"&lt;&gt;")+SUMIFS('2018'!$J:$J,'2018'!$E:$E,B269,'2018'!$F:$F,A269,'2018'!AA:AA,"JRO",'2018'!R:R,"&lt;&gt;"), 0)</f>
        <v>0</v>
      </c>
      <c r="K269" s="0" t="n">
        <f aca="false">IFERROR(SUMIFS('2018'!M:M,'2018'!AA:AA,"JRO",'2018'!F:F,A269,'2018'!C:C,B269)+SUMIFS('2018'!P:P,'2018'!AA:AA,"JRO",'2018'!F:F,A269,'2018'!C:C,B269)+SUMIFS('2018'!N:N,'2018'!AA:AA,"JRO",'2018'!F:F,A269,'2018'!D:D,B269)+SUMIFS('2018'!N:N,'2018'!AA:AA,"JRO",'2018'!F:F,A269,'2018'!D:D,B269)+SUMIFS('2018'!O:O,'2018'!AA:AA,"JRO",'2018'!F:F,A269,'2018'!E:E,B269)+SUMIFS('2018'!R:R,'2018'!AA:AA,"JRO",'2018'!F:F,A269,'2018'!E:E,B269), 0)</f>
        <v>0</v>
      </c>
      <c r="L269" s="7" t="n">
        <f aca="false">IFERROR(K269/J269, 0)</f>
        <v>0</v>
      </c>
      <c r="M269" s="0" t="n">
        <f aca="false">IFERROR(SUMIFS('2018'!$H:$H,'2018'!$C:$C,B269,'2018'!$F:$F,A269,'2018'!AA:AA,"NRO",'2018'!P:P,"&lt;&gt;")+SUMIFS('2018'!$I:$I,'2018'!$D:$D,B269,'2018'!$F:$F,A269,'2018'!AA:AA,"NRO",'2018'!Q:Q,"&lt;&gt;")+SUMIFS('2018'!$J:$J,'2018'!$E:$E,B269,'2018'!$F:$F,A269,'2018'!AA:AA,"NRO",'2018'!R:R,"&lt;&gt;"), 0)</f>
        <v>0</v>
      </c>
      <c r="N269" s="0" t="n">
        <f aca="false">IFERROR(SUMIFS('2018'!M:M,'2018'!AA:AA,"NRO",'2018'!F:F,A269,'2018'!C:C,B269)+SUMIFS('2018'!P:P,'2018'!AA:AA,"NRO",'2018'!F:F,A269,'2018'!C:C,B269)+SUMIFS('2018'!N:N,'2018'!AA:AA,"NRO",'2018'!F:F,A269,'2018'!D:D,B269)+SUMIFS('2018'!N:N,'2018'!AA:AA,"NRO",'2018'!F:F,A269,'2018'!D:D,B269)+SUMIFS('2018'!O:O,'2018'!AA:AA,"NRO",'2018'!F:F,A269,'2018'!E:E,B269)+SUMIFS('2018'!R:R,'2018'!AA:AA,"NRO",'2018'!F:F,A269,'2018'!E:E,B269), 0)</f>
        <v>0</v>
      </c>
      <c r="O269" s="7" t="n">
        <f aca="false">IFERROR(N269/M269, 0)</f>
        <v>0</v>
      </c>
      <c r="P269" s="0" t="n">
        <f aca="false">IFERROR(SUMIFS('2018'!$H:$H,'2018'!$C:$C,B269,'2018'!$F:$F,A269,'2018'!AA:AA,"CRO")+SUMIFS('2018'!$I:$I,'2018'!$D:$D,B269,'2018'!$F:$F,A269,'2018'!AA:AA,"CRO")+SUMIFS('2018'!$J:$J,'2018'!$E:$E,B269,'2018'!$F:$F,A269,'2018'!AA:AA,"CRO"), 0)</f>
        <v>0</v>
      </c>
      <c r="Q269" s="0" t="n">
        <f aca="false">IFERROR(SUMIFS('2018'!M:M,'2018'!AA:AA,"CRO",'2018'!F:F,A269,'2018'!C:C,B269)+SUMIFS('2018'!P:P,'2018'!AA:AA,"CRO",'2018'!F:F,A269,'2018'!C:C,B269)+SUMIFS('2018'!N:N,'2018'!AA:AA,"CRO",'2018'!F:F,A269,'2018'!D:D,B269)+SUMIFS('2018'!N:N,'2018'!AA:AA,"CRO",'2018'!F:F,A269,'2018'!D:D,B269)+SUMIFS('2018'!O:O,'2018'!AA:AA,"CRO",'2018'!F:F,A269,'2018'!E:E,B269)+SUMIFS('2018'!R:R,'2018'!AA:AA,"CRO",'2018'!F:F,A269,'2018'!E:E,B269), 0)</f>
        <v>0</v>
      </c>
      <c r="R269" s="7" t="n">
        <f aca="false">IFERROR(Q269/P269, 0)</f>
        <v>0</v>
      </c>
      <c r="S269" s="7" t="n">
        <f aca="false">SUM(V269,Y269,AB269)</f>
        <v>0</v>
      </c>
      <c r="T269" s="7" t="n">
        <f aca="false">SUM(W269,Z269,AC269)</f>
        <v>0</v>
      </c>
      <c r="U269" s="7" t="n">
        <f aca="false">IFERROR(T269/S269, 0)</f>
        <v>0</v>
      </c>
      <c r="V269" s="0" t="n">
        <f aca="false">SUMIFS('2017'!$H:$H,'2017'!$C:$C,B269,'2017'!$F:$F,A269,'2017'!AA:AA,"JRO",'2017'!P:P,"&lt;&gt;")+SUMIFS('2017'!$I:$I,'2017'!$D:$D,B269,'2017'!$F:$F,A269,'2017'!AA:AA,"JRO",'2017'!Q:Q,"&lt;&gt;")+SUMIFS('2017'!$J:$J,'2017'!$E:$E,B269,'2017'!$F:$F,A269,'2017'!AA:AA,"JRO",'2017'!R:R,"&lt;&gt;")</f>
        <v>0</v>
      </c>
      <c r="W269" s="0" t="n">
        <f aca="false">IFERROR(SUMIFS('2017'!M:M,'2017'!AA:AA,"JRO",'2017'!F:F,A269,'2017'!C:C,B269)+SUMIFS('2017'!P:P,'2017'!AA:AA,"JRO",'2017'!F:F,A269,'2017'!C:C,B269)+SUMIFS('2017'!N:N,'2017'!AA:AA,"JRO",'2017'!F:F,A269,'2017'!D:D,B269)+SUMIFS('2017'!N:N,'2017'!AA:AA,"JRO",'2017'!F:F,A269,'2017'!D:D,B269)+SUMIFS('2017'!O:O,'2017'!AA:AA,"JRO",'2017'!F:F,A269,'2017'!E:E,B269)+SUMIFS('2017'!R:R,'2017'!AA:AA,"JRO",'2017'!F:F,A269,'2017'!E:E,B269), 0)</f>
        <v>0</v>
      </c>
      <c r="X269" s="7" t="n">
        <f aca="false">IFERROR(W269/V269, 0)</f>
        <v>0</v>
      </c>
      <c r="Y269" s="0" t="n">
        <f aca="false">IFERROR(SUMIFS('2017'!$H:$H,'2017'!$C:$C,B269,'2017'!$F:$F,A269,'2017'!AA:AA,"NRO",'2017'!P:P,"&lt;&gt;")+SUMIFS('2017'!$I:$I,'2017'!$D:$D,B269,'2017'!$F:$F,A269,'2017'!AA:AA,"NRO",'2017'!Q:Q,"&lt;&gt;")+SUMIFS('2017'!$J:$J,'2017'!$E:$E,B269,'2017'!$F:$F,A269,'2017'!AA:AA,"NRO",'2017'!R:R,"&lt;&gt;"), 0)</f>
        <v>0</v>
      </c>
      <c r="Z269" s="0" t="n">
        <f aca="false">IFERROR(SUMIFS('2017'!M:M,'2017'!AA:AA,"NRO",'2017'!F:F,A269,'2017'!C:C,B269)+SUMIFS('2017'!P:P,'2017'!AA:AA,"NRO",'2017'!F:F,A269,'2017'!C:C,B269)+SUMIFS('2017'!N:N,'2017'!AA:AA,"NRO",'2017'!F:F,A269,'2017'!D:D,B269)+SUMIFS('2017'!N:N,'2017'!AA:AA,"NRO",'2017'!F:F,A269,'2017'!D:D,B269)+SUMIFS('2017'!O:O,'2017'!AA:AA,"NRO",'2017'!F:F,A269,'2017'!E:E,B269)+SUMIFS('2017'!R:R,'2017'!AA:AA,"NRO",'2017'!F:F,A269,'2017'!E:E,B269), 0)</f>
        <v>0</v>
      </c>
      <c r="AA269" s="7" t="n">
        <f aca="false">IFERROR(Z269/Y269, 0)</f>
        <v>0</v>
      </c>
      <c r="AB269" s="0" t="n">
        <f aca="false">IFERROR(SUMIFS('2017'!$H:$H,'2017'!$C:$C,B269,'2017'!$F:$F,A269,'2017'!AA:AA,"CRO",'2017'!P:P,"&lt;&gt;")+SUMIFS('2017'!$I:$I,'2017'!$D:$D,B269,'2017'!$F:$F,A269,'2017'!AA:AA,"CRO",'2017'!Q:Q,"&lt;&gt;")+SUMIFS('2017'!$J:$J,'2017'!$E:$E,B269,'2017'!$F:$F,A269,'2017'!AA:AA,"CRO",'2017'!R:R,"&lt;&gt;"), 0)</f>
        <v>0</v>
      </c>
      <c r="AC269" s="0" t="n">
        <f aca="false">IFERROR(SUMIFS('2017'!M:M,'2017'!AA:AA,"CRO",'2017'!F:F,A269,'2017'!C:C,B269)+SUMIFS('2017'!P:P,'2017'!AA:AA,"CRO",'2017'!F:F,A269,'2017'!C:C,B269)+SUMIFS('2017'!N:N,'2017'!AA:AA,"CRO",'2017'!F:F,A269,'2017'!D:D,B269)+SUMIFS('2017'!N:N,'2017'!AA:AA,"CRO",'2017'!F:F,A269,'2017'!D:D,B269)+SUMIFS('2017'!O:O,'2017'!AA:AA,"CRO",'2017'!F:F,A269,'2017'!E:E,B269)+SUMIFS('2017'!R:R,'2017'!AA:AA,"CRO",'2017'!F:F,A269,'2017'!E:E,B269), 0)</f>
        <v>0</v>
      </c>
      <c r="AD269" s="0" t="n">
        <f aca="false">IFERROR(AC269/AB269, 0)</f>
        <v>0</v>
      </c>
      <c r="AE269" s="0" t="n">
        <f aca="false">SUM(AH269,AK269,AN269)</f>
        <v>0</v>
      </c>
      <c r="AF269" s="0" t="n">
        <f aca="false">SUM(AI269,AL269,AO269)</f>
        <v>0</v>
      </c>
      <c r="AG269" s="7" t="n">
        <f aca="false">IFERROR(AF269/AE269, 0)</f>
        <v>0</v>
      </c>
      <c r="AH269" s="0" t="n">
        <f aca="false">IFERROR(SUMIFS('2016'!$G:$G,'2016'!F:F,A269,'2016'!C:C,B269,'2016'!D:D,"",'2016'!AA:AA,"JRO",'2016'!L:L,"&lt;&gt;"), 0)</f>
        <v>0</v>
      </c>
      <c r="AI269" s="0" t="n">
        <f aca="false">IFERROR(SUMIFS('2016'!L:L,'2016'!F:F,A269,'2016'!C:C,B269,'2016'!D:D,"",'2016'!AA:AA,"JRO"), 0)</f>
        <v>0</v>
      </c>
      <c r="AJ269" s="7" t="n">
        <f aca="false">IFERROR(AI269/AH269, 0)</f>
        <v>0</v>
      </c>
      <c r="AK269" s="0" t="n">
        <f aca="false">IFERROR(SUMIFS('2016'!$G:$G,'2016'!F:F,A269,'2016'!C:C,B269,'2016'!D:D,"",'2016'!AA:AA,"NRO",'2016'!L:L,"&lt;&gt;"), 0)</f>
        <v>0</v>
      </c>
      <c r="AL269" s="0" t="n">
        <f aca="false">IFERROR(SUMIFS('2016'!L:L,'2016'!F:F,A269,'2016'!C:C,B269,'2016'!D:D,"",'2016'!AA:AA,"NRO"), 0)</f>
        <v>0</v>
      </c>
      <c r="AM269" s="0" t="n">
        <f aca="false">IFERROR(AL269/AK269, 0)</f>
        <v>0</v>
      </c>
      <c r="AN269" s="0" t="n">
        <f aca="false">IFERROR(SUMIFS('2016'!$G:$G,'2016'!F:F,A269,'2016'!C:C,B269,'2016'!D:D,"",'2016'!AA:AA,"CRO",'2016'!L:L,"&lt;&gt;"), 0)</f>
        <v>0</v>
      </c>
      <c r="AO269" s="0" t="n">
        <f aca="false">IFERROR(SUMIFS('2016'!L:L,'2016'!F:F,A269,'2016'!C:C,B269,'2016'!D:D,"",'2016'!AA:AA,"CRO"), 0)</f>
        <v>0</v>
      </c>
      <c r="AP269" s="0" t="n">
        <f aca="false">IFERROR(AO269/AN269, 0)</f>
        <v>0</v>
      </c>
      <c r="AQ269" s="0" t="n">
        <f aca="false">SUM(AT269,AW269,AZ269)</f>
        <v>0</v>
      </c>
      <c r="AR269" s="0" t="n">
        <f aca="false">SUM(AU269,AX269,BA269)</f>
        <v>0</v>
      </c>
      <c r="AS269" s="7" t="n">
        <f aca="false">IFERROR(AR269/AQ269, 0)</f>
        <v>0</v>
      </c>
      <c r="AT269" s="0" t="n">
        <f aca="false">IFERROR(SUMIFS('2015'!$G:$G,'2015'!F:F,A269,'2015'!C:C,B269,'2015'!D:D,"",'2015'!AA:AA,"JRO",'2015'!L:L,"&lt;&gt;"), 0)</f>
        <v>0</v>
      </c>
      <c r="AU269" s="0" t="n">
        <f aca="false">IFERROR(SUMIFS('2015'!L:L,'2015'!F:F,A269,'2015'!C:C,B269,'2015'!D:D,"",'2015'!AA:AA,"JRO"), 0)</f>
        <v>0</v>
      </c>
      <c r="AV269" s="0" t="n">
        <f aca="false">IFERROR(AU269/AT269, 0)</f>
        <v>0</v>
      </c>
      <c r="AW269" s="0" t="n">
        <f aca="false">IFERROR(SUMIFS('2015'!$G:$G,'2015'!F:F,A269,'2015'!C:C,B269,'2015'!D:D,"",'2015'!AA:AA,"NRO",'2015'!L:L,"&lt;&gt;"), 0)</f>
        <v>0</v>
      </c>
      <c r="AX269" s="0" t="n">
        <f aca="false">IFERROR(SUMIFS('2015'!L:L,'2015'!F:F,A269,'2015'!C:C,B269,'2015'!D:D,"",'2015'!AA:AA,"NRO"), 0)</f>
        <v>0</v>
      </c>
      <c r="AY269" s="0" t="n">
        <f aca="false">IFERROR(AX269/AW269, 0)</f>
        <v>0</v>
      </c>
      <c r="AZ269" s="0" t="n">
        <f aca="false">IFERROR(SUMIFS('2015'!$G:$G,'2015'!F:F,A269,'2015'!C:C,B269,'2015'!D:D,"",'2015'!AA:AA,"CRO",'2015'!L:L,"&lt;&gt;"), 0)</f>
        <v>0</v>
      </c>
      <c r="BA269" s="0" t="n">
        <f aca="false">IFERROR(SUMIFS('2015'!L:L,'2015'!F:F,A269,'2015'!C:C,B269,'2015'!D:D,"",'2015'!AA:AA,"CRO"), 0)</f>
        <v>0</v>
      </c>
      <c r="BB269" s="0" t="n">
        <f aca="false">IFERROR(BA269/AZ269, 0)</f>
        <v>0</v>
      </c>
      <c r="BC269" s="0" t="n">
        <f aca="false">SUM(BF269,BI269)</f>
        <v>0</v>
      </c>
      <c r="BD269" s="0" t="n">
        <f aca="false">SUM(BG269,BJ269)</f>
        <v>0</v>
      </c>
      <c r="BE269" s="7" t="n">
        <f aca="false">IFERROR(BD269/BC269, 0)</f>
        <v>0</v>
      </c>
      <c r="BF269" s="0" t="n">
        <f aca="false">IFERROR(SUMIFS('2014'!$G:$G,'2014'!F:F,A269,'2014'!C:C,B269,'2014'!D:D,"",'2014'!AA:AA,"JRO",'2014'!L:L,"&lt;&gt;"), 0)</f>
        <v>0</v>
      </c>
      <c r="BG269" s="0" t="n">
        <f aca="false">IFERROR(SUMIFS('2014'!L:L,'2014'!F:F,A269,'2014'!C:C,B269,'2014'!D:D,"",'2014'!AA:AA,"JRO"), 0)</f>
        <v>0</v>
      </c>
      <c r="BH269" s="7" t="n">
        <f aca="false">IFERROR(BG269/BF269, 0)</f>
        <v>0</v>
      </c>
      <c r="BI269" s="0" t="n">
        <f aca="false">IFERROR(SUMIFS('2014'!$G:$G,'2014'!F:F,A269,'2014'!C:C,B269,'2014'!D:D,"",'2014'!AA:AA,"CRO",'2014'!L:L,"&lt;&gt;"), 0)</f>
        <v>0</v>
      </c>
      <c r="BJ269" s="0" t="n">
        <f aca="false">IFERROR(SUMIFS('2014'!L:L,'2014'!F:F,A269,'2014'!C:C,B269,'2014'!D:D,"",'2014'!AA:AA,"CRO"), 0)</f>
        <v>0</v>
      </c>
      <c r="BK269" s="0" t="n">
        <f aca="false">IFERROR(BJ269/BI269, 0)</f>
        <v>0</v>
      </c>
      <c r="BL269" s="0" t="n">
        <f aca="false">IFERROR(SUMIFS('2013'!$G:$G,'2013'!F:F,A269,'2013'!C:C,B269,'2013'!D:D,"",'2013'!AA:AA,"JRO",'2013'!L:L,"&lt;&gt;"), 0)</f>
        <v>0</v>
      </c>
      <c r="BM269" s="0" t="n">
        <f aca="false">IFERROR(SUMIFS('2013'!L:L,'2013'!F:F,A269,'2013'!C:C,B269,'2013'!D:D,"",'2013'!AA:AA,"JRO"), 0)</f>
        <v>0</v>
      </c>
      <c r="BN269" s="0" t="n">
        <f aca="false">IFERROR(BM269/BL269, 0)</f>
        <v>0</v>
      </c>
      <c r="BO269" s="0" t="n">
        <f aca="false">IFERROR(SUMIFS('2012'!$G:$G,'2012'!F:F,A269,'2012'!C:C,B269,'2012'!D:D,"",'2012'!AA:AA,"JRO",'2012'!L:L,"&lt;&gt;"), 0)</f>
        <v>0</v>
      </c>
      <c r="BP269" s="0" t="n">
        <f aca="false">IFERROR(SUMIFS('2012'!L:L,'2012'!F:F,A269,'2012'!C:C,B269,'2012'!D:D,"",'2012'!AA:AA,"JRO"), 0)</f>
        <v>0</v>
      </c>
      <c r="BQ269" s="0" t="n">
        <f aca="false">IFERROR(BP269/BO269, 0)</f>
        <v>0</v>
      </c>
      <c r="BR269" s="0" t="n">
        <f aca="false">IFERROR(SUMIFS('2011'!$G:$G,'2011'!F:F,A269,'2011'!C:C,B269,'2011'!D:D,"",'2011'!AA:AA,"JRO",'2011'!L:L,"&lt;&gt;"), 0)</f>
        <v>0</v>
      </c>
      <c r="BS269" s="0" t="n">
        <f aca="false">IFERROR(SUMIFS('2011'!L:L,'2011'!F:F,A269,'2011'!C:C,B269,'2011'!D:D,"",'2011'!AA:AA,"JRO"), 0)</f>
        <v>0</v>
      </c>
      <c r="BT269" s="7" t="n">
        <f aca="false">IFERROR(BS269/BR269, 0)</f>
        <v>0</v>
      </c>
      <c r="BU269" s="0" t="n">
        <f aca="false">IFERROR(SUMIFS('2010'!$G:$G,'2010'!F:F,A269,'2010'!C:C,B269,'2010'!D:D,"",'2010'!AA:AA,"JRO",'2010'!L:L,"&lt;&gt;"), 0)</f>
        <v>0</v>
      </c>
      <c r="BV269" s="0" t="n">
        <f aca="false">IFERROR(SUMIFS('2010'!L:L,'2010'!F:F,A269,'2010'!C:C,B269,'2010'!D:D,"",'2010'!AA:AA,"JRO"), 0)</f>
        <v>0</v>
      </c>
      <c r="BW269" s="7" t="n">
        <f aca="false">IFERROR(BV269/BU269, 0)</f>
        <v>0</v>
      </c>
      <c r="BX269" s="0" t="n">
        <f aca="false">IFERROR(SUMIFS('2009'!$G:$G,'2009'!F:F,A269,'2009'!C:C,B269,'2009'!D:D,"",'2009'!AA:AA,"JRO",'2009'!L:L,"&lt;&gt;"), 0)</f>
        <v>0</v>
      </c>
      <c r="BY269" s="0" t="n">
        <f aca="false">IFERROR(SUMIFS('2009'!L:L,'2009'!F:F,A269,'2009'!C:C,B269,'2009'!D:D,"",'2009'!AA:AA,"JRO"), 0)</f>
        <v>0</v>
      </c>
      <c r="BZ269" s="7" t="n">
        <f aca="false">IFERROR(BY269/BX269, 0)</f>
        <v>0</v>
      </c>
    </row>
    <row r="270" customFormat="false" ht="15" hidden="false" customHeight="false" outlineLevel="0" collapsed="false">
      <c r="A270" s="0" t="s">
        <v>108</v>
      </c>
      <c r="B270" s="13" t="s">
        <v>78</v>
      </c>
      <c r="C270" s="56" t="n">
        <f aca="false">IFERROR(AVERAGEIFS(I270:BZ270,I$2:BZ$2,"JRO escorts per deportee",I270:BZ270,"&lt;&gt;0"), 0)</f>
        <v>0</v>
      </c>
      <c r="D270" s="13" t="n">
        <f aca="false">IFERROR(AVERAGEIFS(I270:BZ270,I$2:BZ$2,"NRO escorts per deportee",I270:BZ270,"&lt;&gt;0"), 0)</f>
        <v>0</v>
      </c>
      <c r="E270" s="13" t="n">
        <f aca="false">IFERROR(AVERAGEIFS(I270:BZ270,I$2:BZ$2,"CRO escorts per deportee",I270:BZ270,"&lt;&gt;0"), 0)</f>
        <v>0</v>
      </c>
      <c r="G270" s="0" t="n">
        <f aca="false">SUM(J270,M270,P270)</f>
        <v>0</v>
      </c>
      <c r="H270" s="0" t="n">
        <f aca="false">SUM(K270,N270,Q270)</f>
        <v>0</v>
      </c>
      <c r="I270" s="7" t="n">
        <f aca="false">IFERROR(H270/G270, 0)</f>
        <v>0</v>
      </c>
      <c r="J270" s="0" t="n">
        <f aca="false">IFERROR(SUMIFS('2018'!$H:$H,'2018'!$C:$C,B270,'2018'!$F:$F,A270,'2018'!AA:AA,"JRO",'2018'!P:P,"&lt;&gt;")+SUMIFS('2018'!$I:$I,'2018'!$D:$D,B270,'2018'!$F:$F,A270,'2018'!AA:AA,"JRO",'2018'!Q:Q,"&lt;&gt;")+SUMIFS('2018'!$J:$J,'2018'!$E:$E,B270,'2018'!$F:$F,A270,'2018'!AA:AA,"JRO",'2018'!R:R,"&lt;&gt;"), 0)</f>
        <v>0</v>
      </c>
      <c r="K270" s="0" t="n">
        <f aca="false">IFERROR(SUMIFS('2018'!M:M,'2018'!AA:AA,"JRO",'2018'!F:F,A270,'2018'!C:C,B270)+SUMIFS('2018'!P:P,'2018'!AA:AA,"JRO",'2018'!F:F,A270,'2018'!C:C,B270)+SUMIFS('2018'!N:N,'2018'!AA:AA,"JRO",'2018'!F:F,A270,'2018'!D:D,B270)+SUMIFS('2018'!N:N,'2018'!AA:AA,"JRO",'2018'!F:F,A270,'2018'!D:D,B270)+SUMIFS('2018'!O:O,'2018'!AA:AA,"JRO",'2018'!F:F,A270,'2018'!E:E,B270)+SUMIFS('2018'!R:R,'2018'!AA:AA,"JRO",'2018'!F:F,A270,'2018'!E:E,B270), 0)</f>
        <v>0</v>
      </c>
      <c r="L270" s="7" t="n">
        <f aca="false">IFERROR(K270/J270, 0)</f>
        <v>0</v>
      </c>
      <c r="M270" s="0" t="n">
        <f aca="false">IFERROR(SUMIFS('2018'!$H:$H,'2018'!$C:$C,B270,'2018'!$F:$F,A270,'2018'!AA:AA,"NRO",'2018'!P:P,"&lt;&gt;")+SUMIFS('2018'!$I:$I,'2018'!$D:$D,B270,'2018'!$F:$F,A270,'2018'!AA:AA,"NRO",'2018'!Q:Q,"&lt;&gt;")+SUMIFS('2018'!$J:$J,'2018'!$E:$E,B270,'2018'!$F:$F,A270,'2018'!AA:AA,"NRO",'2018'!R:R,"&lt;&gt;"), 0)</f>
        <v>0</v>
      </c>
      <c r="N270" s="0" t="n">
        <f aca="false">IFERROR(SUMIFS('2018'!M:M,'2018'!AA:AA,"NRO",'2018'!F:F,A270,'2018'!C:C,B270)+SUMIFS('2018'!P:P,'2018'!AA:AA,"NRO",'2018'!F:F,A270,'2018'!C:C,B270)+SUMIFS('2018'!N:N,'2018'!AA:AA,"NRO",'2018'!F:F,A270,'2018'!D:D,B270)+SUMIFS('2018'!N:N,'2018'!AA:AA,"NRO",'2018'!F:F,A270,'2018'!D:D,B270)+SUMIFS('2018'!O:O,'2018'!AA:AA,"NRO",'2018'!F:F,A270,'2018'!E:E,B270)+SUMIFS('2018'!R:R,'2018'!AA:AA,"NRO",'2018'!F:F,A270,'2018'!E:E,B270), 0)</f>
        <v>0</v>
      </c>
      <c r="O270" s="7" t="n">
        <f aca="false">IFERROR(N270/M270, 0)</f>
        <v>0</v>
      </c>
      <c r="P270" s="0" t="n">
        <f aca="false">IFERROR(SUMIFS('2018'!$H:$H,'2018'!$C:$C,B270,'2018'!$F:$F,A270,'2018'!AA:AA,"CRO")+SUMIFS('2018'!$I:$I,'2018'!$D:$D,B270,'2018'!$F:$F,A270,'2018'!AA:AA,"CRO")+SUMIFS('2018'!$J:$J,'2018'!$E:$E,B270,'2018'!$F:$F,A270,'2018'!AA:AA,"CRO"), 0)</f>
        <v>0</v>
      </c>
      <c r="Q270" s="0" t="n">
        <f aca="false">IFERROR(SUMIFS('2018'!M:M,'2018'!AA:AA,"CRO",'2018'!F:F,A270,'2018'!C:C,B270)+SUMIFS('2018'!P:P,'2018'!AA:AA,"CRO",'2018'!F:F,A270,'2018'!C:C,B270)+SUMIFS('2018'!N:N,'2018'!AA:AA,"CRO",'2018'!F:F,A270,'2018'!D:D,B270)+SUMIFS('2018'!N:N,'2018'!AA:AA,"CRO",'2018'!F:F,A270,'2018'!D:D,B270)+SUMIFS('2018'!O:O,'2018'!AA:AA,"CRO",'2018'!F:F,A270,'2018'!E:E,B270)+SUMIFS('2018'!R:R,'2018'!AA:AA,"CRO",'2018'!F:F,A270,'2018'!E:E,B270), 0)</f>
        <v>0</v>
      </c>
      <c r="R270" s="7" t="n">
        <f aca="false">IFERROR(Q270/P270, 0)</f>
        <v>0</v>
      </c>
      <c r="S270" s="7" t="n">
        <f aca="false">SUM(V270,Y270,AB270)</f>
        <v>0</v>
      </c>
      <c r="T270" s="7" t="n">
        <f aca="false">SUM(W270,Z270,AC270)</f>
        <v>0</v>
      </c>
      <c r="U270" s="7" t="n">
        <f aca="false">IFERROR(T270/S270, 0)</f>
        <v>0</v>
      </c>
      <c r="V270" s="0" t="n">
        <f aca="false">SUMIFS('2017'!$H:$H,'2017'!$C:$C,B270,'2017'!$F:$F,A270,'2017'!AA:AA,"JRO",'2017'!P:P,"&lt;&gt;")+SUMIFS('2017'!$I:$I,'2017'!$D:$D,B270,'2017'!$F:$F,A270,'2017'!AA:AA,"JRO",'2017'!Q:Q,"&lt;&gt;")+SUMIFS('2017'!$J:$J,'2017'!$E:$E,B270,'2017'!$F:$F,A270,'2017'!AA:AA,"JRO",'2017'!R:R,"&lt;&gt;")</f>
        <v>0</v>
      </c>
      <c r="W270" s="0" t="n">
        <f aca="false">IFERROR(SUMIFS('2017'!M:M,'2017'!AA:AA,"JRO",'2017'!F:F,A270,'2017'!C:C,B270)+SUMIFS('2017'!P:P,'2017'!AA:AA,"JRO",'2017'!F:F,A270,'2017'!C:C,B270)+SUMIFS('2017'!N:N,'2017'!AA:AA,"JRO",'2017'!F:F,A270,'2017'!D:D,B270)+SUMIFS('2017'!N:N,'2017'!AA:AA,"JRO",'2017'!F:F,A270,'2017'!D:D,B270)+SUMIFS('2017'!O:O,'2017'!AA:AA,"JRO",'2017'!F:F,A270,'2017'!E:E,B270)+SUMIFS('2017'!R:R,'2017'!AA:AA,"JRO",'2017'!F:F,A270,'2017'!E:E,B270), 0)</f>
        <v>0</v>
      </c>
      <c r="X270" s="7" t="n">
        <f aca="false">IFERROR(W270/V270, 0)</f>
        <v>0</v>
      </c>
      <c r="Y270" s="0" t="n">
        <f aca="false">IFERROR(SUMIFS('2017'!$H:$H,'2017'!$C:$C,B270,'2017'!$F:$F,A270,'2017'!AA:AA,"NRO",'2017'!P:P,"&lt;&gt;")+SUMIFS('2017'!$I:$I,'2017'!$D:$D,B270,'2017'!$F:$F,A270,'2017'!AA:AA,"NRO",'2017'!Q:Q,"&lt;&gt;")+SUMIFS('2017'!$J:$J,'2017'!$E:$E,B270,'2017'!$F:$F,A270,'2017'!AA:AA,"NRO",'2017'!R:R,"&lt;&gt;"), 0)</f>
        <v>0</v>
      </c>
      <c r="Z270" s="0" t="n">
        <f aca="false">IFERROR(SUMIFS('2017'!M:M,'2017'!AA:AA,"NRO",'2017'!F:F,A270,'2017'!C:C,B270)+SUMIFS('2017'!P:P,'2017'!AA:AA,"NRO",'2017'!F:F,A270,'2017'!C:C,B270)+SUMIFS('2017'!N:N,'2017'!AA:AA,"NRO",'2017'!F:F,A270,'2017'!D:D,B270)+SUMIFS('2017'!N:N,'2017'!AA:AA,"NRO",'2017'!F:F,A270,'2017'!D:D,B270)+SUMIFS('2017'!O:O,'2017'!AA:AA,"NRO",'2017'!F:F,A270,'2017'!E:E,B270)+SUMIFS('2017'!R:R,'2017'!AA:AA,"NRO",'2017'!F:F,A270,'2017'!E:E,B270), 0)</f>
        <v>0</v>
      </c>
      <c r="AA270" s="7" t="n">
        <f aca="false">IFERROR(Z270/Y270, 0)</f>
        <v>0</v>
      </c>
      <c r="AB270" s="0" t="n">
        <f aca="false">IFERROR(SUMIFS('2017'!$H:$H,'2017'!$C:$C,B270,'2017'!$F:$F,A270,'2017'!AA:AA,"CRO",'2017'!P:P,"&lt;&gt;")+SUMIFS('2017'!$I:$I,'2017'!$D:$D,B270,'2017'!$F:$F,A270,'2017'!AA:AA,"CRO",'2017'!Q:Q,"&lt;&gt;")+SUMIFS('2017'!$J:$J,'2017'!$E:$E,B270,'2017'!$F:$F,A270,'2017'!AA:AA,"CRO",'2017'!R:R,"&lt;&gt;"), 0)</f>
        <v>0</v>
      </c>
      <c r="AC270" s="0" t="n">
        <f aca="false">IFERROR(SUMIFS('2017'!M:M,'2017'!AA:AA,"CRO",'2017'!F:F,A270,'2017'!C:C,B270)+SUMIFS('2017'!P:P,'2017'!AA:AA,"CRO",'2017'!F:F,A270,'2017'!C:C,B270)+SUMIFS('2017'!N:N,'2017'!AA:AA,"CRO",'2017'!F:F,A270,'2017'!D:D,B270)+SUMIFS('2017'!N:N,'2017'!AA:AA,"CRO",'2017'!F:F,A270,'2017'!D:D,B270)+SUMIFS('2017'!O:O,'2017'!AA:AA,"CRO",'2017'!F:F,A270,'2017'!E:E,B270)+SUMIFS('2017'!R:R,'2017'!AA:AA,"CRO",'2017'!F:F,A270,'2017'!E:E,B270), 0)</f>
        <v>0</v>
      </c>
      <c r="AD270" s="0" t="n">
        <f aca="false">IFERROR(AC270/AB270, 0)</f>
        <v>0</v>
      </c>
      <c r="AE270" s="0" t="n">
        <f aca="false">SUM(AH270,AK270,AN270)</f>
        <v>0</v>
      </c>
      <c r="AF270" s="0" t="n">
        <f aca="false">SUM(AI270,AL270,AO270)</f>
        <v>0</v>
      </c>
      <c r="AG270" s="7" t="n">
        <f aca="false">IFERROR(AF270/AE270, 0)</f>
        <v>0</v>
      </c>
      <c r="AH270" s="0" t="n">
        <f aca="false">IFERROR(SUMIFS('2016'!$G:$G,'2016'!F:F,A270,'2016'!C:C,B270,'2016'!D:D,"",'2016'!AA:AA,"JRO",'2016'!L:L,"&lt;&gt;"), 0)</f>
        <v>0</v>
      </c>
      <c r="AI270" s="0" t="n">
        <f aca="false">IFERROR(SUMIFS('2016'!L:L,'2016'!F:F,A270,'2016'!C:C,B270,'2016'!D:D,"",'2016'!AA:AA,"JRO"), 0)</f>
        <v>0</v>
      </c>
      <c r="AJ270" s="7" t="n">
        <f aca="false">IFERROR(AI270/AH270, 0)</f>
        <v>0</v>
      </c>
      <c r="AK270" s="0" t="n">
        <f aca="false">IFERROR(SUMIFS('2016'!$G:$G,'2016'!F:F,A270,'2016'!C:C,B270,'2016'!D:D,"",'2016'!AA:AA,"NRO",'2016'!L:L,"&lt;&gt;"), 0)</f>
        <v>0</v>
      </c>
      <c r="AL270" s="0" t="n">
        <f aca="false">IFERROR(SUMIFS('2016'!L:L,'2016'!F:F,A270,'2016'!C:C,B270,'2016'!D:D,"",'2016'!AA:AA,"NRO"), 0)</f>
        <v>0</v>
      </c>
      <c r="AM270" s="0" t="n">
        <f aca="false">IFERROR(AL270/AK270, 0)</f>
        <v>0</v>
      </c>
      <c r="AN270" s="0" t="n">
        <f aca="false">IFERROR(SUMIFS('2016'!$G:$G,'2016'!F:F,A270,'2016'!C:C,B270,'2016'!D:D,"",'2016'!AA:AA,"CRO",'2016'!L:L,"&lt;&gt;"), 0)</f>
        <v>0</v>
      </c>
      <c r="AO270" s="0" t="n">
        <f aca="false">IFERROR(SUMIFS('2016'!L:L,'2016'!F:F,A270,'2016'!C:C,B270,'2016'!D:D,"",'2016'!AA:AA,"CRO"), 0)</f>
        <v>0</v>
      </c>
      <c r="AP270" s="0" t="n">
        <f aca="false">IFERROR(AO270/AN270, 0)</f>
        <v>0</v>
      </c>
      <c r="AQ270" s="0" t="n">
        <f aca="false">SUM(AT270,AW270,AZ270)</f>
        <v>0</v>
      </c>
      <c r="AR270" s="0" t="n">
        <f aca="false">SUM(AU270,AX270,BA270)</f>
        <v>0</v>
      </c>
      <c r="AS270" s="7" t="n">
        <f aca="false">IFERROR(AR270/AQ270, 0)</f>
        <v>0</v>
      </c>
      <c r="AT270" s="0" t="n">
        <f aca="false">IFERROR(SUMIFS('2015'!$G:$G,'2015'!F:F,A270,'2015'!C:C,B270,'2015'!D:D,"",'2015'!AA:AA,"JRO",'2015'!L:L,"&lt;&gt;"), 0)</f>
        <v>0</v>
      </c>
      <c r="AU270" s="0" t="n">
        <f aca="false">IFERROR(SUMIFS('2015'!L:L,'2015'!F:F,A270,'2015'!C:C,B270,'2015'!D:D,"",'2015'!AA:AA,"JRO"), 0)</f>
        <v>0</v>
      </c>
      <c r="AV270" s="0" t="n">
        <f aca="false">IFERROR(AU270/AT270, 0)</f>
        <v>0</v>
      </c>
      <c r="AW270" s="0" t="n">
        <f aca="false">IFERROR(SUMIFS('2015'!$G:$G,'2015'!F:F,A270,'2015'!C:C,B270,'2015'!D:D,"",'2015'!AA:AA,"NRO",'2015'!L:L,"&lt;&gt;"), 0)</f>
        <v>0</v>
      </c>
      <c r="AX270" s="0" t="n">
        <f aca="false">IFERROR(SUMIFS('2015'!L:L,'2015'!F:F,A270,'2015'!C:C,B270,'2015'!D:D,"",'2015'!AA:AA,"NRO"), 0)</f>
        <v>0</v>
      </c>
      <c r="AY270" s="0" t="n">
        <f aca="false">IFERROR(AX270/AW270, 0)</f>
        <v>0</v>
      </c>
      <c r="AZ270" s="0" t="n">
        <f aca="false">IFERROR(SUMIFS('2015'!$G:$G,'2015'!F:F,A270,'2015'!C:C,B270,'2015'!D:D,"",'2015'!AA:AA,"CRO",'2015'!L:L,"&lt;&gt;"), 0)</f>
        <v>0</v>
      </c>
      <c r="BA270" s="0" t="n">
        <f aca="false">IFERROR(SUMIFS('2015'!L:L,'2015'!F:F,A270,'2015'!C:C,B270,'2015'!D:D,"",'2015'!AA:AA,"CRO"), 0)</f>
        <v>0</v>
      </c>
      <c r="BB270" s="0" t="n">
        <f aca="false">IFERROR(BA270/AZ270, 0)</f>
        <v>0</v>
      </c>
      <c r="BC270" s="0" t="n">
        <f aca="false">SUM(BF270,BI270)</f>
        <v>0</v>
      </c>
      <c r="BD270" s="0" t="n">
        <f aca="false">SUM(BG270,BJ270)</f>
        <v>0</v>
      </c>
      <c r="BE270" s="7" t="n">
        <f aca="false">IFERROR(BD270/BC270, 0)</f>
        <v>0</v>
      </c>
      <c r="BF270" s="0" t="n">
        <f aca="false">IFERROR(SUMIFS('2014'!$G:$G,'2014'!F:F,A270,'2014'!C:C,B270,'2014'!D:D,"",'2014'!AA:AA,"JRO",'2014'!L:L,"&lt;&gt;"), 0)</f>
        <v>0</v>
      </c>
      <c r="BG270" s="0" t="n">
        <f aca="false">IFERROR(SUMIFS('2014'!L:L,'2014'!F:F,A270,'2014'!C:C,B270,'2014'!D:D,"",'2014'!AA:AA,"JRO"), 0)</f>
        <v>0</v>
      </c>
      <c r="BH270" s="7" t="n">
        <f aca="false">IFERROR(BG270/BF270, 0)</f>
        <v>0</v>
      </c>
      <c r="BI270" s="0" t="n">
        <f aca="false">IFERROR(SUMIFS('2014'!$G:$G,'2014'!F:F,A270,'2014'!C:C,B270,'2014'!D:D,"",'2014'!AA:AA,"CRO",'2014'!L:L,"&lt;&gt;"), 0)</f>
        <v>0</v>
      </c>
      <c r="BJ270" s="0" t="n">
        <f aca="false">IFERROR(SUMIFS('2014'!L:L,'2014'!F:F,A270,'2014'!C:C,B270,'2014'!D:D,"",'2014'!AA:AA,"CRO"), 0)</f>
        <v>0</v>
      </c>
      <c r="BK270" s="0" t="n">
        <f aca="false">IFERROR(BJ270/BI270, 0)</f>
        <v>0</v>
      </c>
      <c r="BL270" s="0" t="n">
        <f aca="false">IFERROR(SUMIFS('2013'!$G:$G,'2013'!F:F,A270,'2013'!C:C,B270,'2013'!D:D,"",'2013'!AA:AA,"JRO",'2013'!L:L,"&lt;&gt;"), 0)</f>
        <v>0</v>
      </c>
      <c r="BM270" s="0" t="n">
        <f aca="false">IFERROR(SUMIFS('2013'!L:L,'2013'!F:F,A270,'2013'!C:C,B270,'2013'!D:D,"",'2013'!AA:AA,"JRO"), 0)</f>
        <v>0</v>
      </c>
      <c r="BN270" s="0" t="n">
        <f aca="false">IFERROR(BM270/BL270, 0)</f>
        <v>0</v>
      </c>
      <c r="BO270" s="0" t="n">
        <f aca="false">IFERROR(SUMIFS('2012'!$G:$G,'2012'!F:F,A270,'2012'!C:C,B270,'2012'!D:D,"",'2012'!AA:AA,"JRO",'2012'!L:L,"&lt;&gt;"), 0)</f>
        <v>0</v>
      </c>
      <c r="BP270" s="0" t="n">
        <f aca="false">IFERROR(SUMIFS('2012'!L:L,'2012'!F:F,A270,'2012'!C:C,B270,'2012'!D:D,"",'2012'!AA:AA,"JRO"), 0)</f>
        <v>0</v>
      </c>
      <c r="BQ270" s="0" t="n">
        <f aca="false">IFERROR(BP270/BO270, 0)</f>
        <v>0</v>
      </c>
      <c r="BR270" s="0" t="n">
        <f aca="false">IFERROR(SUMIFS('2011'!$G:$G,'2011'!F:F,A270,'2011'!C:C,B270,'2011'!D:D,"",'2011'!AA:AA,"JRO",'2011'!L:L,"&lt;&gt;"), 0)</f>
        <v>0</v>
      </c>
      <c r="BS270" s="0" t="n">
        <f aca="false">IFERROR(SUMIFS('2011'!L:L,'2011'!F:F,A270,'2011'!C:C,B270,'2011'!D:D,"",'2011'!AA:AA,"JRO"), 0)</f>
        <v>0</v>
      </c>
      <c r="BT270" s="7" t="n">
        <f aca="false">IFERROR(BS270/BR270, 0)</f>
        <v>0</v>
      </c>
      <c r="BU270" s="0" t="n">
        <f aca="false">IFERROR(SUMIFS('2010'!$G:$G,'2010'!F:F,A270,'2010'!C:C,B270,'2010'!D:D,"",'2010'!AA:AA,"JRO",'2010'!L:L,"&lt;&gt;"), 0)</f>
        <v>0</v>
      </c>
      <c r="BV270" s="0" t="n">
        <f aca="false">IFERROR(SUMIFS('2010'!L:L,'2010'!F:F,A270,'2010'!C:C,B270,'2010'!D:D,"",'2010'!AA:AA,"JRO"), 0)</f>
        <v>0</v>
      </c>
      <c r="BW270" s="7" t="n">
        <f aca="false">IFERROR(BV270/BU270, 0)</f>
        <v>0</v>
      </c>
      <c r="BX270" s="0" t="n">
        <f aca="false">IFERROR(SUMIFS('2009'!$G:$G,'2009'!F:F,A270,'2009'!C:C,B270,'2009'!D:D,"",'2009'!AA:AA,"JRO",'2009'!L:L,"&lt;&gt;"), 0)</f>
        <v>0</v>
      </c>
      <c r="BY270" s="0" t="n">
        <f aca="false">IFERROR(SUMIFS('2009'!L:L,'2009'!F:F,A270,'2009'!C:C,B270,'2009'!D:D,"",'2009'!AA:AA,"JRO"), 0)</f>
        <v>0</v>
      </c>
      <c r="BZ270" s="7" t="n">
        <f aca="false">IFERROR(BY270/BX270, 0)</f>
        <v>0</v>
      </c>
    </row>
    <row r="271" customFormat="false" ht="15" hidden="false" customHeight="false" outlineLevel="0" collapsed="false">
      <c r="A271" s="0" t="s">
        <v>108</v>
      </c>
      <c r="B271" s="17" t="s">
        <v>76</v>
      </c>
      <c r="C271" s="56" t="n">
        <f aca="false">IFERROR(AVERAGEIFS(I271:BZ271,I$2:BZ$2,"JRO escorts per deportee",I271:BZ271,"&lt;&gt;0"), 0)</f>
        <v>0</v>
      </c>
      <c r="D271" s="13" t="n">
        <f aca="false">IFERROR(AVERAGEIFS(I271:BZ271,I$2:BZ$2,"NRO escorts per deportee",I271:BZ271,"&lt;&gt;0"), 0)</f>
        <v>0</v>
      </c>
      <c r="E271" s="13" t="n">
        <f aca="false">IFERROR(AVERAGEIFS(I271:BZ271,I$2:BZ$2,"CRO escorts per deportee",I271:BZ271,"&lt;&gt;0"), 0)</f>
        <v>0</v>
      </c>
      <c r="G271" s="0" t="n">
        <f aca="false">SUM(J271,M271,P271)</f>
        <v>0</v>
      </c>
      <c r="H271" s="0" t="n">
        <f aca="false">SUM(K271,N271,Q271)</f>
        <v>0</v>
      </c>
      <c r="I271" s="7" t="n">
        <f aca="false">IFERROR(H271/G271, 0)</f>
        <v>0</v>
      </c>
      <c r="J271" s="0" t="n">
        <f aca="false">IFERROR(SUMIFS('2018'!$H:$H,'2018'!$C:$C,B271,'2018'!$F:$F,A271,'2018'!AA:AA,"JRO",'2018'!P:P,"&lt;&gt;")+SUMIFS('2018'!$I:$I,'2018'!$D:$D,B271,'2018'!$F:$F,A271,'2018'!AA:AA,"JRO",'2018'!Q:Q,"&lt;&gt;")+SUMIFS('2018'!$J:$J,'2018'!$E:$E,B271,'2018'!$F:$F,A271,'2018'!AA:AA,"JRO",'2018'!R:R,"&lt;&gt;"), 0)</f>
        <v>0</v>
      </c>
      <c r="K271" s="0" t="n">
        <f aca="false">IFERROR(SUMIFS('2018'!M:M,'2018'!AA:AA,"JRO",'2018'!F:F,A271,'2018'!C:C,B271)+SUMIFS('2018'!P:P,'2018'!AA:AA,"JRO",'2018'!F:F,A271,'2018'!C:C,B271)+SUMIFS('2018'!N:N,'2018'!AA:AA,"JRO",'2018'!F:F,A271,'2018'!D:D,B271)+SUMIFS('2018'!N:N,'2018'!AA:AA,"JRO",'2018'!F:F,A271,'2018'!D:D,B271)+SUMIFS('2018'!O:O,'2018'!AA:AA,"JRO",'2018'!F:F,A271,'2018'!E:E,B271)+SUMIFS('2018'!R:R,'2018'!AA:AA,"JRO",'2018'!F:F,A271,'2018'!E:E,B271), 0)</f>
        <v>0</v>
      </c>
      <c r="L271" s="7" t="n">
        <f aca="false">IFERROR(K271/J271, 0)</f>
        <v>0</v>
      </c>
      <c r="M271" s="0" t="n">
        <f aca="false">IFERROR(SUMIFS('2018'!$H:$H,'2018'!$C:$C,B271,'2018'!$F:$F,A271,'2018'!AA:AA,"NRO",'2018'!P:P,"&lt;&gt;")+SUMIFS('2018'!$I:$I,'2018'!$D:$D,B271,'2018'!$F:$F,A271,'2018'!AA:AA,"NRO",'2018'!Q:Q,"&lt;&gt;")+SUMIFS('2018'!$J:$J,'2018'!$E:$E,B271,'2018'!$F:$F,A271,'2018'!AA:AA,"NRO",'2018'!R:R,"&lt;&gt;"), 0)</f>
        <v>0</v>
      </c>
      <c r="N271" s="0" t="n">
        <f aca="false">IFERROR(SUMIFS('2018'!M:M,'2018'!AA:AA,"NRO",'2018'!F:F,A271,'2018'!C:C,B271)+SUMIFS('2018'!P:P,'2018'!AA:AA,"NRO",'2018'!F:F,A271,'2018'!C:C,B271)+SUMIFS('2018'!N:N,'2018'!AA:AA,"NRO",'2018'!F:F,A271,'2018'!D:D,B271)+SUMIFS('2018'!N:N,'2018'!AA:AA,"NRO",'2018'!F:F,A271,'2018'!D:D,B271)+SUMIFS('2018'!O:O,'2018'!AA:AA,"NRO",'2018'!F:F,A271,'2018'!E:E,B271)+SUMIFS('2018'!R:R,'2018'!AA:AA,"NRO",'2018'!F:F,A271,'2018'!E:E,B271), 0)</f>
        <v>0</v>
      </c>
      <c r="O271" s="7" t="n">
        <f aca="false">IFERROR(N271/M271, 0)</f>
        <v>0</v>
      </c>
      <c r="P271" s="0" t="n">
        <f aca="false">IFERROR(SUMIFS('2018'!$H:$H,'2018'!$C:$C,B271,'2018'!$F:$F,A271,'2018'!AA:AA,"CRO")+SUMIFS('2018'!$I:$I,'2018'!$D:$D,B271,'2018'!$F:$F,A271,'2018'!AA:AA,"CRO")+SUMIFS('2018'!$J:$J,'2018'!$E:$E,B271,'2018'!$F:$F,A271,'2018'!AA:AA,"CRO"), 0)</f>
        <v>0</v>
      </c>
      <c r="Q271" s="0" t="n">
        <f aca="false">IFERROR(SUMIFS('2018'!M:M,'2018'!AA:AA,"CRO",'2018'!F:F,A271,'2018'!C:C,B271)+SUMIFS('2018'!P:P,'2018'!AA:AA,"CRO",'2018'!F:F,A271,'2018'!C:C,B271)+SUMIFS('2018'!N:N,'2018'!AA:AA,"CRO",'2018'!F:F,A271,'2018'!D:D,B271)+SUMIFS('2018'!N:N,'2018'!AA:AA,"CRO",'2018'!F:F,A271,'2018'!D:D,B271)+SUMIFS('2018'!O:O,'2018'!AA:AA,"CRO",'2018'!F:F,A271,'2018'!E:E,B271)+SUMIFS('2018'!R:R,'2018'!AA:AA,"CRO",'2018'!F:F,A271,'2018'!E:E,B271), 0)</f>
        <v>0</v>
      </c>
      <c r="R271" s="7" t="n">
        <f aca="false">IFERROR(Q271/P271, 0)</f>
        <v>0</v>
      </c>
      <c r="S271" s="7" t="n">
        <f aca="false">SUM(V271,Y271,AB271)</f>
        <v>0</v>
      </c>
      <c r="T271" s="7" t="n">
        <f aca="false">SUM(W271,Z271,AC271)</f>
        <v>0</v>
      </c>
      <c r="U271" s="7" t="n">
        <f aca="false">IFERROR(T271/S271, 0)</f>
        <v>0</v>
      </c>
      <c r="V271" s="0" t="n">
        <f aca="false">SUMIFS('2017'!$H:$H,'2017'!$C:$C,B271,'2017'!$F:$F,A271,'2017'!AA:AA,"JRO",'2017'!P:P,"&lt;&gt;")+SUMIFS('2017'!$I:$I,'2017'!$D:$D,B271,'2017'!$F:$F,A271,'2017'!AA:AA,"JRO",'2017'!Q:Q,"&lt;&gt;")+SUMIFS('2017'!$J:$J,'2017'!$E:$E,B271,'2017'!$F:$F,A271,'2017'!AA:AA,"JRO",'2017'!R:R,"&lt;&gt;")</f>
        <v>0</v>
      </c>
      <c r="W271" s="0" t="n">
        <f aca="false">IFERROR(SUMIFS('2017'!M:M,'2017'!AA:AA,"JRO",'2017'!F:F,A271,'2017'!C:C,B271)+SUMIFS('2017'!P:P,'2017'!AA:AA,"JRO",'2017'!F:F,A271,'2017'!C:C,B271)+SUMIFS('2017'!N:N,'2017'!AA:AA,"JRO",'2017'!F:F,A271,'2017'!D:D,B271)+SUMIFS('2017'!N:N,'2017'!AA:AA,"JRO",'2017'!F:F,A271,'2017'!D:D,B271)+SUMIFS('2017'!O:O,'2017'!AA:AA,"JRO",'2017'!F:F,A271,'2017'!E:E,B271)+SUMIFS('2017'!R:R,'2017'!AA:AA,"JRO",'2017'!F:F,A271,'2017'!E:E,B271), 0)</f>
        <v>0</v>
      </c>
      <c r="X271" s="7" t="n">
        <f aca="false">IFERROR(W271/V271, 0)</f>
        <v>0</v>
      </c>
      <c r="Y271" s="0" t="n">
        <f aca="false">IFERROR(SUMIFS('2017'!$H:$H,'2017'!$C:$C,B271,'2017'!$F:$F,A271,'2017'!AA:AA,"NRO",'2017'!P:P,"&lt;&gt;")+SUMIFS('2017'!$I:$I,'2017'!$D:$D,B271,'2017'!$F:$F,A271,'2017'!AA:AA,"NRO",'2017'!Q:Q,"&lt;&gt;")+SUMIFS('2017'!$J:$J,'2017'!$E:$E,B271,'2017'!$F:$F,A271,'2017'!AA:AA,"NRO",'2017'!R:R,"&lt;&gt;"), 0)</f>
        <v>0</v>
      </c>
      <c r="Z271" s="0" t="n">
        <f aca="false">IFERROR(SUMIFS('2017'!M:M,'2017'!AA:AA,"NRO",'2017'!F:F,A271,'2017'!C:C,B271)+SUMIFS('2017'!P:P,'2017'!AA:AA,"NRO",'2017'!F:F,A271,'2017'!C:C,B271)+SUMIFS('2017'!N:N,'2017'!AA:AA,"NRO",'2017'!F:F,A271,'2017'!D:D,B271)+SUMIFS('2017'!N:N,'2017'!AA:AA,"NRO",'2017'!F:F,A271,'2017'!D:D,B271)+SUMIFS('2017'!O:O,'2017'!AA:AA,"NRO",'2017'!F:F,A271,'2017'!E:E,B271)+SUMIFS('2017'!R:R,'2017'!AA:AA,"NRO",'2017'!F:F,A271,'2017'!E:E,B271), 0)</f>
        <v>0</v>
      </c>
      <c r="AA271" s="7" t="n">
        <f aca="false">IFERROR(Z271/Y271, 0)</f>
        <v>0</v>
      </c>
      <c r="AB271" s="0" t="n">
        <f aca="false">IFERROR(SUMIFS('2017'!$H:$H,'2017'!$C:$C,B271,'2017'!$F:$F,A271,'2017'!AA:AA,"CRO",'2017'!P:P,"&lt;&gt;")+SUMIFS('2017'!$I:$I,'2017'!$D:$D,B271,'2017'!$F:$F,A271,'2017'!AA:AA,"CRO",'2017'!Q:Q,"&lt;&gt;")+SUMIFS('2017'!$J:$J,'2017'!$E:$E,B271,'2017'!$F:$F,A271,'2017'!AA:AA,"CRO",'2017'!R:R,"&lt;&gt;"), 0)</f>
        <v>0</v>
      </c>
      <c r="AC271" s="0" t="n">
        <f aca="false">IFERROR(SUMIFS('2017'!M:M,'2017'!AA:AA,"CRO",'2017'!F:F,A271,'2017'!C:C,B271)+SUMIFS('2017'!P:P,'2017'!AA:AA,"CRO",'2017'!F:F,A271,'2017'!C:C,B271)+SUMIFS('2017'!N:N,'2017'!AA:AA,"CRO",'2017'!F:F,A271,'2017'!D:D,B271)+SUMIFS('2017'!N:N,'2017'!AA:AA,"CRO",'2017'!F:F,A271,'2017'!D:D,B271)+SUMIFS('2017'!O:O,'2017'!AA:AA,"CRO",'2017'!F:F,A271,'2017'!E:E,B271)+SUMIFS('2017'!R:R,'2017'!AA:AA,"CRO",'2017'!F:F,A271,'2017'!E:E,B271), 0)</f>
        <v>0</v>
      </c>
      <c r="AD271" s="0" t="n">
        <f aca="false">IFERROR(AC271/AB271, 0)</f>
        <v>0</v>
      </c>
      <c r="AE271" s="0" t="n">
        <f aca="false">SUM(AH271,AK271,AN271)</f>
        <v>0</v>
      </c>
      <c r="AF271" s="0" t="n">
        <f aca="false">SUM(AI271,AL271,AO271)</f>
        <v>0</v>
      </c>
      <c r="AG271" s="7" t="n">
        <f aca="false">IFERROR(AF271/AE271, 0)</f>
        <v>0</v>
      </c>
      <c r="AH271" s="0" t="n">
        <f aca="false">IFERROR(SUMIFS('2016'!$G:$G,'2016'!F:F,A271,'2016'!C:C,B271,'2016'!D:D,"",'2016'!AA:AA,"JRO",'2016'!L:L,"&lt;&gt;"), 0)</f>
        <v>0</v>
      </c>
      <c r="AI271" s="0" t="n">
        <f aca="false">IFERROR(SUMIFS('2016'!L:L,'2016'!F:F,A271,'2016'!C:C,B271,'2016'!D:D,"",'2016'!AA:AA,"JRO"), 0)</f>
        <v>0</v>
      </c>
      <c r="AJ271" s="7" t="n">
        <f aca="false">IFERROR(AI271/AH271, 0)</f>
        <v>0</v>
      </c>
      <c r="AK271" s="0" t="n">
        <f aca="false">IFERROR(SUMIFS('2016'!$G:$G,'2016'!F:F,A271,'2016'!C:C,B271,'2016'!D:D,"",'2016'!AA:AA,"NRO",'2016'!L:L,"&lt;&gt;"), 0)</f>
        <v>0</v>
      </c>
      <c r="AL271" s="0" t="n">
        <f aca="false">IFERROR(SUMIFS('2016'!L:L,'2016'!F:F,A271,'2016'!C:C,B271,'2016'!D:D,"",'2016'!AA:AA,"NRO"), 0)</f>
        <v>0</v>
      </c>
      <c r="AM271" s="0" t="n">
        <f aca="false">IFERROR(AL271/AK271, 0)</f>
        <v>0</v>
      </c>
      <c r="AN271" s="0" t="n">
        <f aca="false">IFERROR(SUMIFS('2016'!$G:$G,'2016'!F:F,A271,'2016'!C:C,B271,'2016'!D:D,"",'2016'!AA:AA,"CRO",'2016'!L:L,"&lt;&gt;"), 0)</f>
        <v>0</v>
      </c>
      <c r="AO271" s="0" t="n">
        <f aca="false">IFERROR(SUMIFS('2016'!L:L,'2016'!F:F,A271,'2016'!C:C,B271,'2016'!D:D,"",'2016'!AA:AA,"CRO"), 0)</f>
        <v>0</v>
      </c>
      <c r="AP271" s="0" t="n">
        <f aca="false">IFERROR(AO271/AN271, 0)</f>
        <v>0</v>
      </c>
      <c r="AQ271" s="0" t="n">
        <f aca="false">SUM(AT271,AW271,AZ271)</f>
        <v>0</v>
      </c>
      <c r="AR271" s="0" t="n">
        <f aca="false">SUM(AU271,AX271,BA271)</f>
        <v>0</v>
      </c>
      <c r="AS271" s="7" t="n">
        <f aca="false">IFERROR(AR271/AQ271, 0)</f>
        <v>0</v>
      </c>
      <c r="AT271" s="0" t="n">
        <f aca="false">IFERROR(SUMIFS('2015'!$G:$G,'2015'!F:F,A271,'2015'!C:C,B271,'2015'!D:D,"",'2015'!AA:AA,"JRO",'2015'!L:L,"&lt;&gt;"), 0)</f>
        <v>0</v>
      </c>
      <c r="AU271" s="0" t="n">
        <f aca="false">IFERROR(SUMIFS('2015'!L:L,'2015'!F:F,A271,'2015'!C:C,B271,'2015'!D:D,"",'2015'!AA:AA,"JRO"), 0)</f>
        <v>0</v>
      </c>
      <c r="AV271" s="0" t="n">
        <f aca="false">IFERROR(AU271/AT271, 0)</f>
        <v>0</v>
      </c>
      <c r="AW271" s="0" t="n">
        <f aca="false">IFERROR(SUMIFS('2015'!$G:$G,'2015'!F:F,A271,'2015'!C:C,B271,'2015'!D:D,"",'2015'!AA:AA,"NRO",'2015'!L:L,"&lt;&gt;"), 0)</f>
        <v>0</v>
      </c>
      <c r="AX271" s="0" t="n">
        <f aca="false">IFERROR(SUMIFS('2015'!L:L,'2015'!F:F,A271,'2015'!C:C,B271,'2015'!D:D,"",'2015'!AA:AA,"NRO"), 0)</f>
        <v>0</v>
      </c>
      <c r="AY271" s="0" t="n">
        <f aca="false">IFERROR(AX271/AW271, 0)</f>
        <v>0</v>
      </c>
      <c r="AZ271" s="0" t="n">
        <f aca="false">IFERROR(SUMIFS('2015'!$G:$G,'2015'!F:F,A271,'2015'!C:C,B271,'2015'!D:D,"",'2015'!AA:AA,"CRO",'2015'!L:L,"&lt;&gt;"), 0)</f>
        <v>0</v>
      </c>
      <c r="BA271" s="0" t="n">
        <f aca="false">IFERROR(SUMIFS('2015'!L:L,'2015'!F:F,A271,'2015'!C:C,B271,'2015'!D:D,"",'2015'!AA:AA,"CRO"), 0)</f>
        <v>0</v>
      </c>
      <c r="BB271" s="0" t="n">
        <f aca="false">IFERROR(BA271/AZ271, 0)</f>
        <v>0</v>
      </c>
      <c r="BC271" s="0" t="n">
        <f aca="false">SUM(BF271,BI271)</f>
        <v>0</v>
      </c>
      <c r="BD271" s="0" t="n">
        <f aca="false">SUM(BG271,BJ271)</f>
        <v>0</v>
      </c>
      <c r="BE271" s="7" t="n">
        <f aca="false">IFERROR(BD271/BC271, 0)</f>
        <v>0</v>
      </c>
      <c r="BF271" s="0" t="n">
        <f aca="false">IFERROR(SUMIFS('2014'!$G:$G,'2014'!F:F,A271,'2014'!C:C,B271,'2014'!D:D,"",'2014'!AA:AA,"JRO",'2014'!L:L,"&lt;&gt;"), 0)</f>
        <v>0</v>
      </c>
      <c r="BG271" s="0" t="n">
        <f aca="false">IFERROR(SUMIFS('2014'!L:L,'2014'!F:F,A271,'2014'!C:C,B271,'2014'!D:D,"",'2014'!AA:AA,"JRO"), 0)</f>
        <v>0</v>
      </c>
      <c r="BH271" s="7" t="n">
        <f aca="false">IFERROR(BG271/BF271, 0)</f>
        <v>0</v>
      </c>
      <c r="BI271" s="0" t="n">
        <f aca="false">IFERROR(SUMIFS('2014'!$G:$G,'2014'!F:F,A271,'2014'!C:C,B271,'2014'!D:D,"",'2014'!AA:AA,"CRO",'2014'!L:L,"&lt;&gt;"), 0)</f>
        <v>0</v>
      </c>
      <c r="BJ271" s="0" t="n">
        <f aca="false">IFERROR(SUMIFS('2014'!L:L,'2014'!F:F,A271,'2014'!C:C,B271,'2014'!D:D,"",'2014'!AA:AA,"CRO"), 0)</f>
        <v>0</v>
      </c>
      <c r="BK271" s="0" t="n">
        <f aca="false">IFERROR(BJ271/BI271, 0)</f>
        <v>0</v>
      </c>
      <c r="BL271" s="0" t="n">
        <f aca="false">IFERROR(SUMIFS('2013'!$G:$G,'2013'!F:F,A271,'2013'!C:C,B271,'2013'!D:D,"",'2013'!AA:AA,"JRO",'2013'!L:L,"&lt;&gt;"), 0)</f>
        <v>0</v>
      </c>
      <c r="BM271" s="0" t="n">
        <f aca="false">IFERROR(SUMIFS('2013'!L:L,'2013'!F:F,A271,'2013'!C:C,B271,'2013'!D:D,"",'2013'!AA:AA,"JRO"), 0)</f>
        <v>0</v>
      </c>
      <c r="BN271" s="0" t="n">
        <f aca="false">IFERROR(BM271/BL271, 0)</f>
        <v>0</v>
      </c>
      <c r="BO271" s="0" t="n">
        <f aca="false">IFERROR(SUMIFS('2012'!$G:$G,'2012'!F:F,A271,'2012'!C:C,B271,'2012'!D:D,"",'2012'!AA:AA,"JRO",'2012'!L:L,"&lt;&gt;"), 0)</f>
        <v>0</v>
      </c>
      <c r="BP271" s="0" t="n">
        <f aca="false">IFERROR(SUMIFS('2012'!L:L,'2012'!F:F,A271,'2012'!C:C,B271,'2012'!D:D,"",'2012'!AA:AA,"JRO"), 0)</f>
        <v>0</v>
      </c>
      <c r="BQ271" s="0" t="n">
        <f aca="false">IFERROR(BP271/BO271, 0)</f>
        <v>0</v>
      </c>
      <c r="BR271" s="0" t="n">
        <f aca="false">IFERROR(SUMIFS('2011'!$G:$G,'2011'!F:F,A271,'2011'!C:C,B271,'2011'!D:D,"",'2011'!AA:AA,"JRO",'2011'!L:L,"&lt;&gt;"), 0)</f>
        <v>0</v>
      </c>
      <c r="BS271" s="0" t="n">
        <f aca="false">IFERROR(SUMIFS('2011'!L:L,'2011'!F:F,A271,'2011'!C:C,B271,'2011'!D:D,"",'2011'!AA:AA,"JRO"), 0)</f>
        <v>0</v>
      </c>
      <c r="BT271" s="7" t="n">
        <f aca="false">IFERROR(BS271/BR271, 0)</f>
        <v>0</v>
      </c>
      <c r="BU271" s="0" t="n">
        <f aca="false">IFERROR(SUMIFS('2010'!$G:$G,'2010'!F:F,A271,'2010'!C:C,B271,'2010'!D:D,"",'2010'!AA:AA,"JRO",'2010'!L:L,"&lt;&gt;"), 0)</f>
        <v>0</v>
      </c>
      <c r="BV271" s="0" t="n">
        <f aca="false">IFERROR(SUMIFS('2010'!L:L,'2010'!F:F,A271,'2010'!C:C,B271,'2010'!D:D,"",'2010'!AA:AA,"JRO"), 0)</f>
        <v>0</v>
      </c>
      <c r="BW271" s="7" t="n">
        <f aca="false">IFERROR(BV271/BU271, 0)</f>
        <v>0</v>
      </c>
      <c r="BX271" s="0" t="n">
        <f aca="false">IFERROR(SUMIFS('2009'!$G:$G,'2009'!F:F,A271,'2009'!C:C,B271,'2009'!D:D,"",'2009'!AA:AA,"JRO",'2009'!L:L,"&lt;&gt;"), 0)</f>
        <v>0</v>
      </c>
      <c r="BY271" s="0" t="n">
        <f aca="false">IFERROR(SUMIFS('2009'!L:L,'2009'!F:F,A271,'2009'!C:C,B271,'2009'!D:D,"",'2009'!AA:AA,"JRO"), 0)</f>
        <v>0</v>
      </c>
      <c r="BZ271" s="7" t="n">
        <f aca="false">IFERROR(BY271/BX271, 0)</f>
        <v>0</v>
      </c>
    </row>
    <row r="272" customFormat="false" ht="15" hidden="false" customHeight="false" outlineLevel="0" collapsed="false">
      <c r="A272" s="0" t="s">
        <v>108</v>
      </c>
      <c r="B272" s="17" t="s">
        <v>55</v>
      </c>
      <c r="C272" s="56" t="n">
        <f aca="false">IFERROR(AVERAGEIFS(I272:BZ272,I$2:BZ$2,"JRO escorts per deportee",I272:BZ272,"&lt;&gt;0"), 0)</f>
        <v>0</v>
      </c>
      <c r="D272" s="13" t="n">
        <f aca="false">IFERROR(AVERAGEIFS(I272:BZ272,I$2:BZ$2,"NRO escorts per deportee",I272:BZ272,"&lt;&gt;0"), 0)</f>
        <v>0</v>
      </c>
      <c r="E272" s="13" t="n">
        <f aca="false">IFERROR(AVERAGEIFS(I272:BZ272,I$2:BZ$2,"CRO escorts per deportee",I272:BZ272,"&lt;&gt;0"), 0)</f>
        <v>0</v>
      </c>
      <c r="G272" s="0" t="n">
        <f aca="false">SUM(J272,M272,P272)</f>
        <v>0</v>
      </c>
      <c r="H272" s="0" t="n">
        <f aca="false">SUM(K272,N272,Q272)</f>
        <v>0</v>
      </c>
      <c r="I272" s="7" t="n">
        <f aca="false">IFERROR(H272/G272, 0)</f>
        <v>0</v>
      </c>
      <c r="J272" s="0" t="n">
        <f aca="false">IFERROR(SUMIFS('2018'!$H:$H,'2018'!$C:$C,B272,'2018'!$F:$F,A272,'2018'!AA:AA,"JRO",'2018'!P:P,"&lt;&gt;")+SUMIFS('2018'!$I:$I,'2018'!$D:$D,B272,'2018'!$F:$F,A272,'2018'!AA:AA,"JRO",'2018'!Q:Q,"&lt;&gt;")+SUMIFS('2018'!$J:$J,'2018'!$E:$E,B272,'2018'!$F:$F,A272,'2018'!AA:AA,"JRO",'2018'!R:R,"&lt;&gt;"), 0)</f>
        <v>0</v>
      </c>
      <c r="K272" s="0" t="n">
        <f aca="false">IFERROR(SUMIFS('2018'!M:M,'2018'!AA:AA,"JRO",'2018'!F:F,A272,'2018'!C:C,B272)+SUMIFS('2018'!P:P,'2018'!AA:AA,"JRO",'2018'!F:F,A272,'2018'!C:C,B272)+SUMIFS('2018'!N:N,'2018'!AA:AA,"JRO",'2018'!F:F,A272,'2018'!D:D,B272)+SUMIFS('2018'!N:N,'2018'!AA:AA,"JRO",'2018'!F:F,A272,'2018'!D:D,B272)+SUMIFS('2018'!O:O,'2018'!AA:AA,"JRO",'2018'!F:F,A272,'2018'!E:E,B272)+SUMIFS('2018'!R:R,'2018'!AA:AA,"JRO",'2018'!F:F,A272,'2018'!E:E,B272), 0)</f>
        <v>0</v>
      </c>
      <c r="L272" s="7" t="n">
        <f aca="false">IFERROR(K272/J272, 0)</f>
        <v>0</v>
      </c>
      <c r="M272" s="0" t="n">
        <f aca="false">IFERROR(SUMIFS('2018'!$H:$H,'2018'!$C:$C,B272,'2018'!$F:$F,A272,'2018'!AA:AA,"NRO",'2018'!P:P,"&lt;&gt;")+SUMIFS('2018'!$I:$I,'2018'!$D:$D,B272,'2018'!$F:$F,A272,'2018'!AA:AA,"NRO",'2018'!Q:Q,"&lt;&gt;")+SUMIFS('2018'!$J:$J,'2018'!$E:$E,B272,'2018'!$F:$F,A272,'2018'!AA:AA,"NRO",'2018'!R:R,"&lt;&gt;"), 0)</f>
        <v>0</v>
      </c>
      <c r="N272" s="0" t="n">
        <f aca="false">IFERROR(SUMIFS('2018'!M:M,'2018'!AA:AA,"NRO",'2018'!F:F,A272,'2018'!C:C,B272)+SUMIFS('2018'!P:P,'2018'!AA:AA,"NRO",'2018'!F:F,A272,'2018'!C:C,B272)+SUMIFS('2018'!N:N,'2018'!AA:AA,"NRO",'2018'!F:F,A272,'2018'!D:D,B272)+SUMIFS('2018'!N:N,'2018'!AA:AA,"NRO",'2018'!F:F,A272,'2018'!D:D,B272)+SUMIFS('2018'!O:O,'2018'!AA:AA,"NRO",'2018'!F:F,A272,'2018'!E:E,B272)+SUMIFS('2018'!R:R,'2018'!AA:AA,"NRO",'2018'!F:F,A272,'2018'!E:E,B272), 0)</f>
        <v>0</v>
      </c>
      <c r="O272" s="7" t="n">
        <f aca="false">IFERROR(N272/M272, 0)</f>
        <v>0</v>
      </c>
      <c r="P272" s="0" t="n">
        <f aca="false">IFERROR(SUMIFS('2018'!$H:$H,'2018'!$C:$C,B272,'2018'!$F:$F,A272,'2018'!AA:AA,"CRO")+SUMIFS('2018'!$I:$I,'2018'!$D:$D,B272,'2018'!$F:$F,A272,'2018'!AA:AA,"CRO")+SUMIFS('2018'!$J:$J,'2018'!$E:$E,B272,'2018'!$F:$F,A272,'2018'!AA:AA,"CRO"), 0)</f>
        <v>0</v>
      </c>
      <c r="Q272" s="0" t="n">
        <f aca="false">IFERROR(SUMIFS('2018'!M:M,'2018'!AA:AA,"CRO",'2018'!F:F,A272,'2018'!C:C,B272)+SUMIFS('2018'!P:P,'2018'!AA:AA,"CRO",'2018'!F:F,A272,'2018'!C:C,B272)+SUMIFS('2018'!N:N,'2018'!AA:AA,"CRO",'2018'!F:F,A272,'2018'!D:D,B272)+SUMIFS('2018'!N:N,'2018'!AA:AA,"CRO",'2018'!F:F,A272,'2018'!D:D,B272)+SUMIFS('2018'!O:O,'2018'!AA:AA,"CRO",'2018'!F:F,A272,'2018'!E:E,B272)+SUMIFS('2018'!R:R,'2018'!AA:AA,"CRO",'2018'!F:F,A272,'2018'!E:E,B272), 0)</f>
        <v>0</v>
      </c>
      <c r="R272" s="7" t="n">
        <f aca="false">IFERROR(Q272/P272, 0)</f>
        <v>0</v>
      </c>
      <c r="S272" s="7" t="n">
        <f aca="false">SUM(V272,Y272,AB272)</f>
        <v>0</v>
      </c>
      <c r="T272" s="7" t="n">
        <f aca="false">SUM(W272,Z272,AC272)</f>
        <v>0</v>
      </c>
      <c r="U272" s="7" t="n">
        <f aca="false">IFERROR(T272/S272, 0)</f>
        <v>0</v>
      </c>
      <c r="V272" s="0" t="n">
        <f aca="false">SUMIFS('2017'!$H:$H,'2017'!$C:$C,B272,'2017'!$F:$F,A272,'2017'!AA:AA,"JRO",'2017'!P:P,"&lt;&gt;")+SUMIFS('2017'!$I:$I,'2017'!$D:$D,B272,'2017'!$F:$F,A272,'2017'!AA:AA,"JRO",'2017'!Q:Q,"&lt;&gt;")+SUMIFS('2017'!$J:$J,'2017'!$E:$E,B272,'2017'!$F:$F,A272,'2017'!AA:AA,"JRO",'2017'!R:R,"&lt;&gt;")</f>
        <v>0</v>
      </c>
      <c r="W272" s="0" t="n">
        <f aca="false">IFERROR(SUMIFS('2017'!M:M,'2017'!AA:AA,"JRO",'2017'!F:F,A272,'2017'!C:C,B272)+SUMIFS('2017'!P:P,'2017'!AA:AA,"JRO",'2017'!F:F,A272,'2017'!C:C,B272)+SUMIFS('2017'!N:N,'2017'!AA:AA,"JRO",'2017'!F:F,A272,'2017'!D:D,B272)+SUMIFS('2017'!N:N,'2017'!AA:AA,"JRO",'2017'!F:F,A272,'2017'!D:D,B272)+SUMIFS('2017'!O:O,'2017'!AA:AA,"JRO",'2017'!F:F,A272,'2017'!E:E,B272)+SUMIFS('2017'!R:R,'2017'!AA:AA,"JRO",'2017'!F:F,A272,'2017'!E:E,B272), 0)</f>
        <v>0</v>
      </c>
      <c r="X272" s="7" t="n">
        <f aca="false">IFERROR(W272/V272, 0)</f>
        <v>0</v>
      </c>
      <c r="Y272" s="0" t="n">
        <f aca="false">IFERROR(SUMIFS('2017'!$H:$H,'2017'!$C:$C,B272,'2017'!$F:$F,A272,'2017'!AA:AA,"NRO",'2017'!P:P,"&lt;&gt;")+SUMIFS('2017'!$I:$I,'2017'!$D:$D,B272,'2017'!$F:$F,A272,'2017'!AA:AA,"NRO",'2017'!Q:Q,"&lt;&gt;")+SUMIFS('2017'!$J:$J,'2017'!$E:$E,B272,'2017'!$F:$F,A272,'2017'!AA:AA,"NRO",'2017'!R:R,"&lt;&gt;"), 0)</f>
        <v>0</v>
      </c>
      <c r="Z272" s="0" t="n">
        <f aca="false">IFERROR(SUMIFS('2017'!M:M,'2017'!AA:AA,"NRO",'2017'!F:F,A272,'2017'!C:C,B272)+SUMIFS('2017'!P:P,'2017'!AA:AA,"NRO",'2017'!F:F,A272,'2017'!C:C,B272)+SUMIFS('2017'!N:N,'2017'!AA:AA,"NRO",'2017'!F:F,A272,'2017'!D:D,B272)+SUMIFS('2017'!N:N,'2017'!AA:AA,"NRO",'2017'!F:F,A272,'2017'!D:D,B272)+SUMIFS('2017'!O:O,'2017'!AA:AA,"NRO",'2017'!F:F,A272,'2017'!E:E,B272)+SUMIFS('2017'!R:R,'2017'!AA:AA,"NRO",'2017'!F:F,A272,'2017'!E:E,B272), 0)</f>
        <v>0</v>
      </c>
      <c r="AA272" s="7" t="n">
        <f aca="false">IFERROR(Z272/Y272, 0)</f>
        <v>0</v>
      </c>
      <c r="AB272" s="0" t="n">
        <f aca="false">IFERROR(SUMIFS('2017'!$H:$H,'2017'!$C:$C,B272,'2017'!$F:$F,A272,'2017'!AA:AA,"CRO",'2017'!P:P,"&lt;&gt;")+SUMIFS('2017'!$I:$I,'2017'!$D:$D,B272,'2017'!$F:$F,A272,'2017'!AA:AA,"CRO",'2017'!Q:Q,"&lt;&gt;")+SUMIFS('2017'!$J:$J,'2017'!$E:$E,B272,'2017'!$F:$F,A272,'2017'!AA:AA,"CRO",'2017'!R:R,"&lt;&gt;"), 0)</f>
        <v>0</v>
      </c>
      <c r="AC272" s="0" t="n">
        <f aca="false">IFERROR(SUMIFS('2017'!M:M,'2017'!AA:AA,"CRO",'2017'!F:F,A272,'2017'!C:C,B272)+SUMIFS('2017'!P:P,'2017'!AA:AA,"CRO",'2017'!F:F,A272,'2017'!C:C,B272)+SUMIFS('2017'!N:N,'2017'!AA:AA,"CRO",'2017'!F:F,A272,'2017'!D:D,B272)+SUMIFS('2017'!N:N,'2017'!AA:AA,"CRO",'2017'!F:F,A272,'2017'!D:D,B272)+SUMIFS('2017'!O:O,'2017'!AA:AA,"CRO",'2017'!F:F,A272,'2017'!E:E,B272)+SUMIFS('2017'!R:R,'2017'!AA:AA,"CRO",'2017'!F:F,A272,'2017'!E:E,B272), 0)</f>
        <v>0</v>
      </c>
      <c r="AD272" s="0" t="n">
        <f aca="false">IFERROR(AC272/AB272, 0)</f>
        <v>0</v>
      </c>
      <c r="AE272" s="0" t="n">
        <f aca="false">SUM(AH272,AK272,AN272)</f>
        <v>0</v>
      </c>
      <c r="AF272" s="0" t="n">
        <f aca="false">SUM(AI272,AL272,AO272)</f>
        <v>0</v>
      </c>
      <c r="AG272" s="7" t="n">
        <f aca="false">IFERROR(AF272/AE272, 0)</f>
        <v>0</v>
      </c>
      <c r="AH272" s="0" t="n">
        <f aca="false">IFERROR(SUMIFS('2016'!$G:$G,'2016'!F:F,A272,'2016'!C:C,B272,'2016'!D:D,"",'2016'!AA:AA,"JRO",'2016'!L:L,"&lt;&gt;"), 0)</f>
        <v>0</v>
      </c>
      <c r="AI272" s="0" t="n">
        <f aca="false">IFERROR(SUMIFS('2016'!L:L,'2016'!F:F,A272,'2016'!C:C,B272,'2016'!D:D,"",'2016'!AA:AA,"JRO"), 0)</f>
        <v>0</v>
      </c>
      <c r="AJ272" s="7" t="n">
        <f aca="false">IFERROR(AI272/AH272, 0)</f>
        <v>0</v>
      </c>
      <c r="AK272" s="0" t="n">
        <f aca="false">IFERROR(SUMIFS('2016'!$G:$G,'2016'!F:F,A272,'2016'!C:C,B272,'2016'!D:D,"",'2016'!AA:AA,"NRO",'2016'!L:L,"&lt;&gt;"), 0)</f>
        <v>0</v>
      </c>
      <c r="AL272" s="0" t="n">
        <f aca="false">IFERROR(SUMIFS('2016'!L:L,'2016'!F:F,A272,'2016'!C:C,B272,'2016'!D:D,"",'2016'!AA:AA,"NRO"), 0)</f>
        <v>0</v>
      </c>
      <c r="AM272" s="0" t="n">
        <f aca="false">IFERROR(AL272/AK272, 0)</f>
        <v>0</v>
      </c>
      <c r="AN272" s="0" t="n">
        <f aca="false">IFERROR(SUMIFS('2016'!$G:$G,'2016'!F:F,A272,'2016'!C:C,B272,'2016'!D:D,"",'2016'!AA:AA,"CRO",'2016'!L:L,"&lt;&gt;"), 0)</f>
        <v>0</v>
      </c>
      <c r="AO272" s="0" t="n">
        <f aca="false">IFERROR(SUMIFS('2016'!L:L,'2016'!F:F,A272,'2016'!C:C,B272,'2016'!D:D,"",'2016'!AA:AA,"CRO"), 0)</f>
        <v>0</v>
      </c>
      <c r="AP272" s="0" t="n">
        <f aca="false">IFERROR(AO272/AN272, 0)</f>
        <v>0</v>
      </c>
      <c r="AQ272" s="0" t="n">
        <f aca="false">SUM(AT272,AW272,AZ272)</f>
        <v>0</v>
      </c>
      <c r="AR272" s="0" t="n">
        <f aca="false">SUM(AU272,AX272,BA272)</f>
        <v>0</v>
      </c>
      <c r="AS272" s="7" t="n">
        <f aca="false">IFERROR(AR272/AQ272, 0)</f>
        <v>0</v>
      </c>
      <c r="AT272" s="0" t="n">
        <f aca="false">IFERROR(SUMIFS('2015'!$G:$G,'2015'!F:F,A272,'2015'!C:C,B272,'2015'!D:D,"",'2015'!AA:AA,"JRO",'2015'!L:L,"&lt;&gt;"), 0)</f>
        <v>0</v>
      </c>
      <c r="AU272" s="0" t="n">
        <f aca="false">IFERROR(SUMIFS('2015'!L:L,'2015'!F:F,A272,'2015'!C:C,B272,'2015'!D:D,"",'2015'!AA:AA,"JRO"), 0)</f>
        <v>0</v>
      </c>
      <c r="AV272" s="0" t="n">
        <f aca="false">IFERROR(AU272/AT272, 0)</f>
        <v>0</v>
      </c>
      <c r="AW272" s="0" t="n">
        <f aca="false">IFERROR(SUMIFS('2015'!$G:$G,'2015'!F:F,A272,'2015'!C:C,B272,'2015'!D:D,"",'2015'!AA:AA,"NRO",'2015'!L:L,"&lt;&gt;"), 0)</f>
        <v>0</v>
      </c>
      <c r="AX272" s="0" t="n">
        <f aca="false">IFERROR(SUMIFS('2015'!L:L,'2015'!F:F,A272,'2015'!C:C,B272,'2015'!D:D,"",'2015'!AA:AA,"NRO"), 0)</f>
        <v>0</v>
      </c>
      <c r="AY272" s="0" t="n">
        <f aca="false">IFERROR(AX272/AW272, 0)</f>
        <v>0</v>
      </c>
      <c r="AZ272" s="0" t="n">
        <f aca="false">IFERROR(SUMIFS('2015'!$G:$G,'2015'!F:F,A272,'2015'!C:C,B272,'2015'!D:D,"",'2015'!AA:AA,"CRO",'2015'!L:L,"&lt;&gt;"), 0)</f>
        <v>0</v>
      </c>
      <c r="BA272" s="0" t="n">
        <f aca="false">IFERROR(SUMIFS('2015'!L:L,'2015'!F:F,A272,'2015'!C:C,B272,'2015'!D:D,"",'2015'!AA:AA,"CRO"), 0)</f>
        <v>0</v>
      </c>
      <c r="BB272" s="0" t="n">
        <f aca="false">IFERROR(BA272/AZ272, 0)</f>
        <v>0</v>
      </c>
      <c r="BC272" s="0" t="n">
        <f aca="false">SUM(BF272,BI272)</f>
        <v>0</v>
      </c>
      <c r="BD272" s="0" t="n">
        <f aca="false">SUM(BG272,BJ272)</f>
        <v>0</v>
      </c>
      <c r="BE272" s="7" t="n">
        <f aca="false">IFERROR(BD272/BC272, 0)</f>
        <v>0</v>
      </c>
      <c r="BF272" s="0" t="n">
        <f aca="false">IFERROR(SUMIFS('2014'!$G:$G,'2014'!F:F,A272,'2014'!C:C,B272,'2014'!D:D,"",'2014'!AA:AA,"JRO",'2014'!L:L,"&lt;&gt;"), 0)</f>
        <v>0</v>
      </c>
      <c r="BG272" s="0" t="n">
        <f aca="false">IFERROR(SUMIFS('2014'!L:L,'2014'!F:F,A272,'2014'!C:C,B272,'2014'!D:D,"",'2014'!AA:AA,"JRO"), 0)</f>
        <v>0</v>
      </c>
      <c r="BH272" s="7" t="n">
        <f aca="false">IFERROR(BG272/BF272, 0)</f>
        <v>0</v>
      </c>
      <c r="BI272" s="0" t="n">
        <f aca="false">IFERROR(SUMIFS('2014'!$G:$G,'2014'!F:F,A272,'2014'!C:C,B272,'2014'!D:D,"",'2014'!AA:AA,"CRO",'2014'!L:L,"&lt;&gt;"), 0)</f>
        <v>0</v>
      </c>
      <c r="BJ272" s="0" t="n">
        <f aca="false">IFERROR(SUMIFS('2014'!L:L,'2014'!F:F,A272,'2014'!C:C,B272,'2014'!D:D,"",'2014'!AA:AA,"CRO"), 0)</f>
        <v>0</v>
      </c>
      <c r="BK272" s="0" t="n">
        <f aca="false">IFERROR(BJ272/BI272, 0)</f>
        <v>0</v>
      </c>
      <c r="BL272" s="0" t="n">
        <f aca="false">IFERROR(SUMIFS('2013'!$G:$G,'2013'!F:F,A272,'2013'!C:C,B272,'2013'!D:D,"",'2013'!AA:AA,"JRO",'2013'!L:L,"&lt;&gt;"), 0)</f>
        <v>0</v>
      </c>
      <c r="BM272" s="0" t="n">
        <f aca="false">IFERROR(SUMIFS('2013'!L:L,'2013'!F:F,A272,'2013'!C:C,B272,'2013'!D:D,"",'2013'!AA:AA,"JRO"), 0)</f>
        <v>0</v>
      </c>
      <c r="BN272" s="0" t="n">
        <f aca="false">IFERROR(BM272/BL272, 0)</f>
        <v>0</v>
      </c>
      <c r="BO272" s="0" t="n">
        <f aca="false">IFERROR(SUMIFS('2012'!$G:$G,'2012'!F:F,A272,'2012'!C:C,B272,'2012'!D:D,"",'2012'!AA:AA,"JRO",'2012'!L:L,"&lt;&gt;"), 0)</f>
        <v>0</v>
      </c>
      <c r="BP272" s="0" t="n">
        <f aca="false">IFERROR(SUMIFS('2012'!L:L,'2012'!F:F,A272,'2012'!C:C,B272,'2012'!D:D,"",'2012'!AA:AA,"JRO"), 0)</f>
        <v>0</v>
      </c>
      <c r="BQ272" s="0" t="n">
        <f aca="false">IFERROR(BP272/BO272, 0)</f>
        <v>0</v>
      </c>
      <c r="BR272" s="0" t="n">
        <f aca="false">IFERROR(SUMIFS('2011'!$G:$G,'2011'!F:F,A272,'2011'!C:C,B272,'2011'!D:D,"",'2011'!AA:AA,"JRO",'2011'!L:L,"&lt;&gt;"), 0)</f>
        <v>0</v>
      </c>
      <c r="BS272" s="0" t="n">
        <f aca="false">IFERROR(SUMIFS('2011'!L:L,'2011'!F:F,A272,'2011'!C:C,B272,'2011'!D:D,"",'2011'!AA:AA,"JRO"), 0)</f>
        <v>0</v>
      </c>
      <c r="BT272" s="7" t="n">
        <f aca="false">IFERROR(BS272/BR272, 0)</f>
        <v>0</v>
      </c>
      <c r="BU272" s="0" t="n">
        <f aca="false">IFERROR(SUMIFS('2010'!$G:$G,'2010'!F:F,A272,'2010'!C:C,B272,'2010'!D:D,"",'2010'!AA:AA,"JRO",'2010'!L:L,"&lt;&gt;"), 0)</f>
        <v>0</v>
      </c>
      <c r="BV272" s="0" t="n">
        <f aca="false">IFERROR(SUMIFS('2010'!L:L,'2010'!F:F,A272,'2010'!C:C,B272,'2010'!D:D,"",'2010'!AA:AA,"JRO"), 0)</f>
        <v>0</v>
      </c>
      <c r="BW272" s="7" t="n">
        <f aca="false">IFERROR(BV272/BU272, 0)</f>
        <v>0</v>
      </c>
      <c r="BX272" s="0" t="n">
        <f aca="false">IFERROR(SUMIFS('2009'!$G:$G,'2009'!F:F,A272,'2009'!C:C,B272,'2009'!D:D,"",'2009'!AA:AA,"JRO",'2009'!L:L,"&lt;&gt;"), 0)</f>
        <v>0</v>
      </c>
      <c r="BY272" s="0" t="n">
        <f aca="false">IFERROR(SUMIFS('2009'!L:L,'2009'!F:F,A272,'2009'!C:C,B272,'2009'!D:D,"",'2009'!AA:AA,"JRO"), 0)</f>
        <v>0</v>
      </c>
      <c r="BZ272" s="7" t="n">
        <f aca="false">IFERROR(BY272/BX272, 0)</f>
        <v>0</v>
      </c>
    </row>
    <row r="273" customFormat="false" ht="15" hidden="false" customHeight="false" outlineLevel="0" collapsed="false">
      <c r="A273" s="0" t="s">
        <v>108</v>
      </c>
      <c r="B273" s="17" t="s">
        <v>77</v>
      </c>
      <c r="C273" s="56" t="n">
        <f aca="false">IFERROR(AVERAGEIFS(I273:BZ273,I$2:BZ$2,"JRO escorts per deportee",I273:BZ273,"&lt;&gt;0"), 0)</f>
        <v>0</v>
      </c>
      <c r="D273" s="13" t="n">
        <f aca="false">IFERROR(AVERAGEIFS(I273:BZ273,I$2:BZ$2,"NRO escorts per deportee",I273:BZ273,"&lt;&gt;0"), 0)</f>
        <v>0</v>
      </c>
      <c r="E273" s="13" t="n">
        <f aca="false">IFERROR(AVERAGEIFS(I273:BZ273,I$2:BZ$2,"CRO escorts per deportee",I273:BZ273,"&lt;&gt;0"), 0)</f>
        <v>0</v>
      </c>
      <c r="G273" s="0" t="n">
        <f aca="false">SUM(J273,M273,P273)</f>
        <v>0</v>
      </c>
      <c r="H273" s="0" t="n">
        <f aca="false">SUM(K273,N273,Q273)</f>
        <v>0</v>
      </c>
      <c r="I273" s="7" t="n">
        <f aca="false">IFERROR(H273/G273, 0)</f>
        <v>0</v>
      </c>
      <c r="J273" s="0" t="n">
        <f aca="false">IFERROR(SUMIFS('2018'!$H:$H,'2018'!$C:$C,B273,'2018'!$F:$F,A273,'2018'!AA:AA,"JRO",'2018'!P:P,"&lt;&gt;")+SUMIFS('2018'!$I:$I,'2018'!$D:$D,B273,'2018'!$F:$F,A273,'2018'!AA:AA,"JRO",'2018'!Q:Q,"&lt;&gt;")+SUMIFS('2018'!$J:$J,'2018'!$E:$E,B273,'2018'!$F:$F,A273,'2018'!AA:AA,"JRO",'2018'!R:R,"&lt;&gt;"), 0)</f>
        <v>0</v>
      </c>
      <c r="K273" s="0" t="n">
        <f aca="false">IFERROR(SUMIFS('2018'!M:M,'2018'!AA:AA,"JRO",'2018'!F:F,A273,'2018'!C:C,B273)+SUMIFS('2018'!P:P,'2018'!AA:AA,"JRO",'2018'!F:F,A273,'2018'!C:C,B273)+SUMIFS('2018'!N:N,'2018'!AA:AA,"JRO",'2018'!F:F,A273,'2018'!D:D,B273)+SUMIFS('2018'!N:N,'2018'!AA:AA,"JRO",'2018'!F:F,A273,'2018'!D:D,B273)+SUMIFS('2018'!O:O,'2018'!AA:AA,"JRO",'2018'!F:F,A273,'2018'!E:E,B273)+SUMIFS('2018'!R:R,'2018'!AA:AA,"JRO",'2018'!F:F,A273,'2018'!E:E,B273), 0)</f>
        <v>0</v>
      </c>
      <c r="L273" s="7" t="n">
        <f aca="false">IFERROR(K273/J273, 0)</f>
        <v>0</v>
      </c>
      <c r="M273" s="0" t="n">
        <f aca="false">IFERROR(SUMIFS('2018'!$H:$H,'2018'!$C:$C,B273,'2018'!$F:$F,A273,'2018'!AA:AA,"NRO",'2018'!P:P,"&lt;&gt;")+SUMIFS('2018'!$I:$I,'2018'!$D:$D,B273,'2018'!$F:$F,A273,'2018'!AA:AA,"NRO",'2018'!Q:Q,"&lt;&gt;")+SUMIFS('2018'!$J:$J,'2018'!$E:$E,B273,'2018'!$F:$F,A273,'2018'!AA:AA,"NRO",'2018'!R:R,"&lt;&gt;"), 0)</f>
        <v>0</v>
      </c>
      <c r="N273" s="0" t="n">
        <f aca="false">IFERROR(SUMIFS('2018'!M:M,'2018'!AA:AA,"NRO",'2018'!F:F,A273,'2018'!C:C,B273)+SUMIFS('2018'!P:P,'2018'!AA:AA,"NRO",'2018'!F:F,A273,'2018'!C:C,B273)+SUMIFS('2018'!N:N,'2018'!AA:AA,"NRO",'2018'!F:F,A273,'2018'!D:D,B273)+SUMIFS('2018'!N:N,'2018'!AA:AA,"NRO",'2018'!F:F,A273,'2018'!D:D,B273)+SUMIFS('2018'!O:O,'2018'!AA:AA,"NRO",'2018'!F:F,A273,'2018'!E:E,B273)+SUMIFS('2018'!R:R,'2018'!AA:AA,"NRO",'2018'!F:F,A273,'2018'!E:E,B273), 0)</f>
        <v>0</v>
      </c>
      <c r="O273" s="7" t="n">
        <f aca="false">IFERROR(N273/M273, 0)</f>
        <v>0</v>
      </c>
      <c r="P273" s="0" t="n">
        <f aca="false">IFERROR(SUMIFS('2018'!$H:$H,'2018'!$C:$C,B273,'2018'!$F:$F,A273,'2018'!AA:AA,"CRO")+SUMIFS('2018'!$I:$I,'2018'!$D:$D,B273,'2018'!$F:$F,A273,'2018'!AA:AA,"CRO")+SUMIFS('2018'!$J:$J,'2018'!$E:$E,B273,'2018'!$F:$F,A273,'2018'!AA:AA,"CRO"), 0)</f>
        <v>0</v>
      </c>
      <c r="Q273" s="0" t="n">
        <f aca="false">IFERROR(SUMIFS('2018'!M:M,'2018'!AA:AA,"CRO",'2018'!F:F,A273,'2018'!C:C,B273)+SUMIFS('2018'!P:P,'2018'!AA:AA,"CRO",'2018'!F:F,A273,'2018'!C:C,B273)+SUMIFS('2018'!N:N,'2018'!AA:AA,"CRO",'2018'!F:F,A273,'2018'!D:D,B273)+SUMIFS('2018'!N:N,'2018'!AA:AA,"CRO",'2018'!F:F,A273,'2018'!D:D,B273)+SUMIFS('2018'!O:O,'2018'!AA:AA,"CRO",'2018'!F:F,A273,'2018'!E:E,B273)+SUMIFS('2018'!R:R,'2018'!AA:AA,"CRO",'2018'!F:F,A273,'2018'!E:E,B273), 0)</f>
        <v>0</v>
      </c>
      <c r="R273" s="7" t="n">
        <f aca="false">IFERROR(Q273/P273, 0)</f>
        <v>0</v>
      </c>
      <c r="S273" s="7" t="n">
        <f aca="false">SUM(V273,Y273,AB273)</f>
        <v>0</v>
      </c>
      <c r="T273" s="7" t="n">
        <f aca="false">SUM(W273,Z273,AC273)</f>
        <v>0</v>
      </c>
      <c r="U273" s="7" t="n">
        <f aca="false">IFERROR(T273/S273, 0)</f>
        <v>0</v>
      </c>
      <c r="V273" s="0" t="n">
        <f aca="false">SUMIFS('2017'!$H:$H,'2017'!$C:$C,B273,'2017'!$F:$F,A273,'2017'!AA:AA,"JRO",'2017'!P:P,"&lt;&gt;")+SUMIFS('2017'!$I:$I,'2017'!$D:$D,B273,'2017'!$F:$F,A273,'2017'!AA:AA,"JRO",'2017'!Q:Q,"&lt;&gt;")+SUMIFS('2017'!$J:$J,'2017'!$E:$E,B273,'2017'!$F:$F,A273,'2017'!AA:AA,"JRO",'2017'!R:R,"&lt;&gt;")</f>
        <v>0</v>
      </c>
      <c r="W273" s="0" t="n">
        <f aca="false">IFERROR(SUMIFS('2017'!M:M,'2017'!AA:AA,"JRO",'2017'!F:F,A273,'2017'!C:C,B273)+SUMIFS('2017'!P:P,'2017'!AA:AA,"JRO",'2017'!F:F,A273,'2017'!C:C,B273)+SUMIFS('2017'!N:N,'2017'!AA:AA,"JRO",'2017'!F:F,A273,'2017'!D:D,B273)+SUMIFS('2017'!N:N,'2017'!AA:AA,"JRO",'2017'!F:F,A273,'2017'!D:D,B273)+SUMIFS('2017'!O:O,'2017'!AA:AA,"JRO",'2017'!F:F,A273,'2017'!E:E,B273)+SUMIFS('2017'!R:R,'2017'!AA:AA,"JRO",'2017'!F:F,A273,'2017'!E:E,B273), 0)</f>
        <v>0</v>
      </c>
      <c r="X273" s="7" t="n">
        <f aca="false">IFERROR(W273/V273, 0)</f>
        <v>0</v>
      </c>
      <c r="Y273" s="0" t="n">
        <f aca="false">IFERROR(SUMIFS('2017'!$H:$H,'2017'!$C:$C,B273,'2017'!$F:$F,A273,'2017'!AA:AA,"NRO",'2017'!P:P,"&lt;&gt;")+SUMIFS('2017'!$I:$I,'2017'!$D:$D,B273,'2017'!$F:$F,A273,'2017'!AA:AA,"NRO",'2017'!Q:Q,"&lt;&gt;")+SUMIFS('2017'!$J:$J,'2017'!$E:$E,B273,'2017'!$F:$F,A273,'2017'!AA:AA,"NRO",'2017'!R:R,"&lt;&gt;"), 0)</f>
        <v>0</v>
      </c>
      <c r="Z273" s="0" t="n">
        <f aca="false">IFERROR(SUMIFS('2017'!M:M,'2017'!AA:AA,"NRO",'2017'!F:F,A273,'2017'!C:C,B273)+SUMIFS('2017'!P:P,'2017'!AA:AA,"NRO",'2017'!F:F,A273,'2017'!C:C,B273)+SUMIFS('2017'!N:N,'2017'!AA:AA,"NRO",'2017'!F:F,A273,'2017'!D:D,B273)+SUMIFS('2017'!N:N,'2017'!AA:AA,"NRO",'2017'!F:F,A273,'2017'!D:D,B273)+SUMIFS('2017'!O:O,'2017'!AA:AA,"NRO",'2017'!F:F,A273,'2017'!E:E,B273)+SUMIFS('2017'!R:R,'2017'!AA:AA,"NRO",'2017'!F:F,A273,'2017'!E:E,B273), 0)</f>
        <v>0</v>
      </c>
      <c r="AA273" s="7" t="n">
        <f aca="false">IFERROR(Z273/Y273, 0)</f>
        <v>0</v>
      </c>
      <c r="AB273" s="0" t="n">
        <f aca="false">IFERROR(SUMIFS('2017'!$H:$H,'2017'!$C:$C,B273,'2017'!$F:$F,A273,'2017'!AA:AA,"CRO",'2017'!P:P,"&lt;&gt;")+SUMIFS('2017'!$I:$I,'2017'!$D:$D,B273,'2017'!$F:$F,A273,'2017'!AA:AA,"CRO",'2017'!Q:Q,"&lt;&gt;")+SUMIFS('2017'!$J:$J,'2017'!$E:$E,B273,'2017'!$F:$F,A273,'2017'!AA:AA,"CRO",'2017'!R:R,"&lt;&gt;"), 0)</f>
        <v>0</v>
      </c>
      <c r="AC273" s="0" t="n">
        <f aca="false">IFERROR(SUMIFS('2017'!M:M,'2017'!AA:AA,"CRO",'2017'!F:F,A273,'2017'!C:C,B273)+SUMIFS('2017'!P:P,'2017'!AA:AA,"CRO",'2017'!F:F,A273,'2017'!C:C,B273)+SUMIFS('2017'!N:N,'2017'!AA:AA,"CRO",'2017'!F:F,A273,'2017'!D:D,B273)+SUMIFS('2017'!N:N,'2017'!AA:AA,"CRO",'2017'!F:F,A273,'2017'!D:D,B273)+SUMIFS('2017'!O:O,'2017'!AA:AA,"CRO",'2017'!F:F,A273,'2017'!E:E,B273)+SUMIFS('2017'!R:R,'2017'!AA:AA,"CRO",'2017'!F:F,A273,'2017'!E:E,B273), 0)</f>
        <v>0</v>
      </c>
      <c r="AD273" s="0" t="n">
        <f aca="false">IFERROR(AC273/AB273, 0)</f>
        <v>0</v>
      </c>
      <c r="AE273" s="0" t="n">
        <f aca="false">SUM(AH273,AK273,AN273)</f>
        <v>0</v>
      </c>
      <c r="AF273" s="0" t="n">
        <f aca="false">SUM(AI273,AL273,AO273)</f>
        <v>0</v>
      </c>
      <c r="AG273" s="7" t="n">
        <f aca="false">IFERROR(AF273/AE273, 0)</f>
        <v>0</v>
      </c>
      <c r="AH273" s="0" t="n">
        <f aca="false">IFERROR(SUMIFS('2016'!$G:$G,'2016'!F:F,A273,'2016'!C:C,B273,'2016'!D:D,"",'2016'!AA:AA,"JRO",'2016'!L:L,"&lt;&gt;"), 0)</f>
        <v>0</v>
      </c>
      <c r="AI273" s="0" t="n">
        <f aca="false">IFERROR(SUMIFS('2016'!L:L,'2016'!F:F,A273,'2016'!C:C,B273,'2016'!D:D,"",'2016'!AA:AA,"JRO"), 0)</f>
        <v>0</v>
      </c>
      <c r="AJ273" s="7" t="n">
        <f aca="false">IFERROR(AI273/AH273, 0)</f>
        <v>0</v>
      </c>
      <c r="AK273" s="0" t="n">
        <f aca="false">IFERROR(SUMIFS('2016'!$G:$G,'2016'!F:F,A273,'2016'!C:C,B273,'2016'!D:D,"",'2016'!AA:AA,"NRO",'2016'!L:L,"&lt;&gt;"), 0)</f>
        <v>0</v>
      </c>
      <c r="AL273" s="0" t="n">
        <f aca="false">IFERROR(SUMIFS('2016'!L:L,'2016'!F:F,A273,'2016'!C:C,B273,'2016'!D:D,"",'2016'!AA:AA,"NRO"), 0)</f>
        <v>0</v>
      </c>
      <c r="AM273" s="0" t="n">
        <f aca="false">IFERROR(AL273/AK273, 0)</f>
        <v>0</v>
      </c>
      <c r="AN273" s="0" t="n">
        <f aca="false">IFERROR(SUMIFS('2016'!$G:$G,'2016'!F:F,A273,'2016'!C:C,B273,'2016'!D:D,"",'2016'!AA:AA,"CRO",'2016'!L:L,"&lt;&gt;"), 0)</f>
        <v>0</v>
      </c>
      <c r="AO273" s="0" t="n">
        <f aca="false">IFERROR(SUMIFS('2016'!L:L,'2016'!F:F,A273,'2016'!C:C,B273,'2016'!D:D,"",'2016'!AA:AA,"CRO"), 0)</f>
        <v>0</v>
      </c>
      <c r="AP273" s="0" t="n">
        <f aca="false">IFERROR(AO273/AN273, 0)</f>
        <v>0</v>
      </c>
      <c r="AQ273" s="0" t="n">
        <f aca="false">SUM(AT273,AW273,AZ273)</f>
        <v>0</v>
      </c>
      <c r="AR273" s="0" t="n">
        <f aca="false">SUM(AU273,AX273,BA273)</f>
        <v>0</v>
      </c>
      <c r="AS273" s="7" t="n">
        <f aca="false">IFERROR(AR273/AQ273, 0)</f>
        <v>0</v>
      </c>
      <c r="AT273" s="0" t="n">
        <f aca="false">IFERROR(SUMIFS('2015'!$G:$G,'2015'!F:F,A273,'2015'!C:C,B273,'2015'!D:D,"",'2015'!AA:AA,"JRO",'2015'!L:L,"&lt;&gt;"), 0)</f>
        <v>0</v>
      </c>
      <c r="AU273" s="0" t="n">
        <f aca="false">IFERROR(SUMIFS('2015'!L:L,'2015'!F:F,A273,'2015'!C:C,B273,'2015'!D:D,"",'2015'!AA:AA,"JRO"), 0)</f>
        <v>0</v>
      </c>
      <c r="AV273" s="0" t="n">
        <f aca="false">IFERROR(AU273/AT273, 0)</f>
        <v>0</v>
      </c>
      <c r="AW273" s="0" t="n">
        <f aca="false">IFERROR(SUMIFS('2015'!$G:$G,'2015'!F:F,A273,'2015'!C:C,B273,'2015'!D:D,"",'2015'!AA:AA,"NRO",'2015'!L:L,"&lt;&gt;"), 0)</f>
        <v>0</v>
      </c>
      <c r="AX273" s="0" t="n">
        <f aca="false">IFERROR(SUMIFS('2015'!L:L,'2015'!F:F,A273,'2015'!C:C,B273,'2015'!D:D,"",'2015'!AA:AA,"NRO"), 0)</f>
        <v>0</v>
      </c>
      <c r="AY273" s="0" t="n">
        <f aca="false">IFERROR(AX273/AW273, 0)</f>
        <v>0</v>
      </c>
      <c r="AZ273" s="0" t="n">
        <f aca="false">IFERROR(SUMIFS('2015'!$G:$G,'2015'!F:F,A273,'2015'!C:C,B273,'2015'!D:D,"",'2015'!AA:AA,"CRO",'2015'!L:L,"&lt;&gt;"), 0)</f>
        <v>0</v>
      </c>
      <c r="BA273" s="0" t="n">
        <f aca="false">IFERROR(SUMIFS('2015'!L:L,'2015'!F:F,A273,'2015'!C:C,B273,'2015'!D:D,"",'2015'!AA:AA,"CRO"), 0)</f>
        <v>0</v>
      </c>
      <c r="BB273" s="0" t="n">
        <f aca="false">IFERROR(BA273/AZ273, 0)</f>
        <v>0</v>
      </c>
      <c r="BC273" s="0" t="n">
        <f aca="false">SUM(BF273,BI273)</f>
        <v>0</v>
      </c>
      <c r="BD273" s="0" t="n">
        <f aca="false">SUM(BG273,BJ273)</f>
        <v>0</v>
      </c>
      <c r="BE273" s="7" t="n">
        <f aca="false">IFERROR(BD273/BC273, 0)</f>
        <v>0</v>
      </c>
      <c r="BF273" s="0" t="n">
        <f aca="false">IFERROR(SUMIFS('2014'!$G:$G,'2014'!F:F,A273,'2014'!C:C,B273,'2014'!D:D,"",'2014'!AA:AA,"JRO",'2014'!L:L,"&lt;&gt;"), 0)</f>
        <v>0</v>
      </c>
      <c r="BG273" s="0" t="n">
        <f aca="false">IFERROR(SUMIFS('2014'!L:L,'2014'!F:F,A273,'2014'!C:C,B273,'2014'!D:D,"",'2014'!AA:AA,"JRO"), 0)</f>
        <v>0</v>
      </c>
      <c r="BH273" s="7" t="n">
        <f aca="false">IFERROR(BG273/BF273, 0)</f>
        <v>0</v>
      </c>
      <c r="BI273" s="0" t="n">
        <f aca="false">IFERROR(SUMIFS('2014'!$G:$G,'2014'!F:F,A273,'2014'!C:C,B273,'2014'!D:D,"",'2014'!AA:AA,"CRO",'2014'!L:L,"&lt;&gt;"), 0)</f>
        <v>0</v>
      </c>
      <c r="BJ273" s="0" t="n">
        <f aca="false">IFERROR(SUMIFS('2014'!L:L,'2014'!F:F,A273,'2014'!C:C,B273,'2014'!D:D,"",'2014'!AA:AA,"CRO"), 0)</f>
        <v>0</v>
      </c>
      <c r="BK273" s="0" t="n">
        <f aca="false">IFERROR(BJ273/BI273, 0)</f>
        <v>0</v>
      </c>
      <c r="BL273" s="0" t="n">
        <f aca="false">IFERROR(SUMIFS('2013'!$G:$G,'2013'!F:F,A273,'2013'!C:C,B273,'2013'!D:D,"",'2013'!AA:AA,"JRO",'2013'!L:L,"&lt;&gt;"), 0)</f>
        <v>0</v>
      </c>
      <c r="BM273" s="0" t="n">
        <f aca="false">IFERROR(SUMIFS('2013'!L:L,'2013'!F:F,A273,'2013'!C:C,B273,'2013'!D:D,"",'2013'!AA:AA,"JRO"), 0)</f>
        <v>0</v>
      </c>
      <c r="BN273" s="0" t="n">
        <f aca="false">IFERROR(BM273/BL273, 0)</f>
        <v>0</v>
      </c>
      <c r="BO273" s="0" t="n">
        <f aca="false">IFERROR(SUMIFS('2012'!$G:$G,'2012'!F:F,A273,'2012'!C:C,B273,'2012'!D:D,"",'2012'!AA:AA,"JRO",'2012'!L:L,"&lt;&gt;"), 0)</f>
        <v>0</v>
      </c>
      <c r="BP273" s="0" t="n">
        <f aca="false">IFERROR(SUMIFS('2012'!L:L,'2012'!F:F,A273,'2012'!C:C,B273,'2012'!D:D,"",'2012'!AA:AA,"JRO"), 0)</f>
        <v>0</v>
      </c>
      <c r="BQ273" s="0" t="n">
        <f aca="false">IFERROR(BP273/BO273, 0)</f>
        <v>0</v>
      </c>
      <c r="BR273" s="0" t="n">
        <f aca="false">IFERROR(SUMIFS('2011'!$G:$G,'2011'!F:F,A273,'2011'!C:C,B273,'2011'!D:D,"",'2011'!AA:AA,"JRO",'2011'!L:L,"&lt;&gt;"), 0)</f>
        <v>0</v>
      </c>
      <c r="BS273" s="0" t="n">
        <f aca="false">IFERROR(SUMIFS('2011'!L:L,'2011'!F:F,A273,'2011'!C:C,B273,'2011'!D:D,"",'2011'!AA:AA,"JRO"), 0)</f>
        <v>0</v>
      </c>
      <c r="BT273" s="7" t="n">
        <f aca="false">IFERROR(BS273/BR273, 0)</f>
        <v>0</v>
      </c>
      <c r="BU273" s="0" t="n">
        <f aca="false">IFERROR(SUMIFS('2010'!$G:$G,'2010'!F:F,A273,'2010'!C:C,B273,'2010'!D:D,"",'2010'!AA:AA,"JRO",'2010'!L:L,"&lt;&gt;"), 0)</f>
        <v>0</v>
      </c>
      <c r="BV273" s="0" t="n">
        <f aca="false">IFERROR(SUMIFS('2010'!L:L,'2010'!F:F,A273,'2010'!C:C,B273,'2010'!D:D,"",'2010'!AA:AA,"JRO"), 0)</f>
        <v>0</v>
      </c>
      <c r="BW273" s="7" t="n">
        <f aca="false">IFERROR(BV273/BU273, 0)</f>
        <v>0</v>
      </c>
      <c r="BX273" s="0" t="n">
        <f aca="false">IFERROR(SUMIFS('2009'!$G:$G,'2009'!F:F,A273,'2009'!C:C,B273,'2009'!D:D,"",'2009'!AA:AA,"JRO",'2009'!L:L,"&lt;&gt;"), 0)</f>
        <v>0</v>
      </c>
      <c r="BY273" s="0" t="n">
        <f aca="false">IFERROR(SUMIFS('2009'!L:L,'2009'!F:F,A273,'2009'!C:C,B273,'2009'!D:D,"",'2009'!AA:AA,"JRO"), 0)</f>
        <v>0</v>
      </c>
      <c r="BZ273" s="7" t="n">
        <f aca="false">IFERROR(BY273/BX273, 0)</f>
        <v>0</v>
      </c>
    </row>
    <row r="274" customFormat="false" ht="15" hidden="false" customHeight="false" outlineLevel="0" collapsed="false">
      <c r="A274" s="0" t="s">
        <v>108</v>
      </c>
      <c r="B274" s="17" t="s">
        <v>75</v>
      </c>
      <c r="C274" s="56" t="n">
        <f aca="false">IFERROR(AVERAGEIFS(I274:BZ274,I$2:BZ$2,"JRO escorts per deportee",I274:BZ274,"&lt;&gt;0"), 0)</f>
        <v>0</v>
      </c>
      <c r="D274" s="13" t="n">
        <f aca="false">IFERROR(AVERAGEIFS(I274:BZ274,I$2:BZ$2,"NRO escorts per deportee",I274:BZ274,"&lt;&gt;0"), 0)</f>
        <v>0</v>
      </c>
      <c r="E274" s="13" t="n">
        <f aca="false">IFERROR(AVERAGEIFS(I274:BZ274,I$2:BZ$2,"CRO escorts per deportee",I274:BZ274,"&lt;&gt;0"), 0)</f>
        <v>0</v>
      </c>
      <c r="G274" s="0" t="n">
        <f aca="false">SUM(J274,M274,P274)</f>
        <v>0</v>
      </c>
      <c r="H274" s="0" t="n">
        <f aca="false">SUM(K274,N274,Q274)</f>
        <v>0</v>
      </c>
      <c r="I274" s="7" t="n">
        <f aca="false">IFERROR(H274/G274, 0)</f>
        <v>0</v>
      </c>
      <c r="J274" s="0" t="n">
        <f aca="false">IFERROR(SUMIFS('2018'!$H:$H,'2018'!$C:$C,B274,'2018'!$F:$F,A274,'2018'!AA:AA,"JRO",'2018'!P:P,"&lt;&gt;")+SUMIFS('2018'!$I:$I,'2018'!$D:$D,B274,'2018'!$F:$F,A274,'2018'!AA:AA,"JRO",'2018'!Q:Q,"&lt;&gt;")+SUMIFS('2018'!$J:$J,'2018'!$E:$E,B274,'2018'!$F:$F,A274,'2018'!AA:AA,"JRO",'2018'!R:R,"&lt;&gt;"), 0)</f>
        <v>0</v>
      </c>
      <c r="K274" s="0" t="n">
        <f aca="false">IFERROR(SUMIFS('2018'!M:M,'2018'!AA:AA,"JRO",'2018'!F:F,A274,'2018'!C:C,B274)+SUMIFS('2018'!P:P,'2018'!AA:AA,"JRO",'2018'!F:F,A274,'2018'!C:C,B274)+SUMIFS('2018'!N:N,'2018'!AA:AA,"JRO",'2018'!F:F,A274,'2018'!D:D,B274)+SUMIFS('2018'!N:N,'2018'!AA:AA,"JRO",'2018'!F:F,A274,'2018'!D:D,B274)+SUMIFS('2018'!O:O,'2018'!AA:AA,"JRO",'2018'!F:F,A274,'2018'!E:E,B274)+SUMIFS('2018'!R:R,'2018'!AA:AA,"JRO",'2018'!F:F,A274,'2018'!E:E,B274), 0)</f>
        <v>0</v>
      </c>
      <c r="L274" s="7" t="n">
        <f aca="false">IFERROR(K274/J274, 0)</f>
        <v>0</v>
      </c>
      <c r="M274" s="0" t="n">
        <f aca="false">IFERROR(SUMIFS('2018'!$H:$H,'2018'!$C:$C,B274,'2018'!$F:$F,A274,'2018'!AA:AA,"NRO",'2018'!P:P,"&lt;&gt;")+SUMIFS('2018'!$I:$I,'2018'!$D:$D,B274,'2018'!$F:$F,A274,'2018'!AA:AA,"NRO",'2018'!Q:Q,"&lt;&gt;")+SUMIFS('2018'!$J:$J,'2018'!$E:$E,B274,'2018'!$F:$F,A274,'2018'!AA:AA,"NRO",'2018'!R:R,"&lt;&gt;"), 0)</f>
        <v>0</v>
      </c>
      <c r="N274" s="0" t="n">
        <f aca="false">IFERROR(SUMIFS('2018'!M:M,'2018'!AA:AA,"NRO",'2018'!F:F,A274,'2018'!C:C,B274)+SUMIFS('2018'!P:P,'2018'!AA:AA,"NRO",'2018'!F:F,A274,'2018'!C:C,B274)+SUMIFS('2018'!N:N,'2018'!AA:AA,"NRO",'2018'!F:F,A274,'2018'!D:D,B274)+SUMIFS('2018'!N:N,'2018'!AA:AA,"NRO",'2018'!F:F,A274,'2018'!D:D,B274)+SUMIFS('2018'!O:O,'2018'!AA:AA,"NRO",'2018'!F:F,A274,'2018'!E:E,B274)+SUMIFS('2018'!R:R,'2018'!AA:AA,"NRO",'2018'!F:F,A274,'2018'!E:E,B274), 0)</f>
        <v>0</v>
      </c>
      <c r="O274" s="7" t="n">
        <f aca="false">IFERROR(N274/M274, 0)</f>
        <v>0</v>
      </c>
      <c r="P274" s="0" t="n">
        <f aca="false">IFERROR(SUMIFS('2018'!$H:$H,'2018'!$C:$C,B274,'2018'!$F:$F,A274,'2018'!AA:AA,"CRO")+SUMIFS('2018'!$I:$I,'2018'!$D:$D,B274,'2018'!$F:$F,A274,'2018'!AA:AA,"CRO")+SUMIFS('2018'!$J:$J,'2018'!$E:$E,B274,'2018'!$F:$F,A274,'2018'!AA:AA,"CRO"), 0)</f>
        <v>0</v>
      </c>
      <c r="Q274" s="0" t="n">
        <f aca="false">IFERROR(SUMIFS('2018'!M:M,'2018'!AA:AA,"CRO",'2018'!F:F,A274,'2018'!C:C,B274)+SUMIFS('2018'!P:P,'2018'!AA:AA,"CRO",'2018'!F:F,A274,'2018'!C:C,B274)+SUMIFS('2018'!N:N,'2018'!AA:AA,"CRO",'2018'!F:F,A274,'2018'!D:D,B274)+SUMIFS('2018'!N:N,'2018'!AA:AA,"CRO",'2018'!F:F,A274,'2018'!D:D,B274)+SUMIFS('2018'!O:O,'2018'!AA:AA,"CRO",'2018'!F:F,A274,'2018'!E:E,B274)+SUMIFS('2018'!R:R,'2018'!AA:AA,"CRO",'2018'!F:F,A274,'2018'!E:E,B274), 0)</f>
        <v>0</v>
      </c>
      <c r="R274" s="7" t="n">
        <f aca="false">IFERROR(Q274/P274, 0)</f>
        <v>0</v>
      </c>
      <c r="S274" s="7" t="n">
        <f aca="false">SUM(V274,Y274,AB274)</f>
        <v>0</v>
      </c>
      <c r="T274" s="7" t="n">
        <f aca="false">SUM(W274,Z274,AC274)</f>
        <v>0</v>
      </c>
      <c r="U274" s="7" t="n">
        <f aca="false">IFERROR(T274/S274, 0)</f>
        <v>0</v>
      </c>
      <c r="V274" s="0" t="n">
        <f aca="false">SUMIFS('2017'!$H:$H,'2017'!$C:$C,B274,'2017'!$F:$F,A274,'2017'!AA:AA,"JRO",'2017'!P:P,"&lt;&gt;")+SUMIFS('2017'!$I:$I,'2017'!$D:$D,B274,'2017'!$F:$F,A274,'2017'!AA:AA,"JRO",'2017'!Q:Q,"&lt;&gt;")+SUMIFS('2017'!$J:$J,'2017'!$E:$E,B274,'2017'!$F:$F,A274,'2017'!AA:AA,"JRO",'2017'!R:R,"&lt;&gt;")</f>
        <v>0</v>
      </c>
      <c r="W274" s="0" t="n">
        <f aca="false">IFERROR(SUMIFS('2017'!M:M,'2017'!AA:AA,"JRO",'2017'!F:F,A274,'2017'!C:C,B274)+SUMIFS('2017'!P:P,'2017'!AA:AA,"JRO",'2017'!F:F,A274,'2017'!C:C,B274)+SUMIFS('2017'!N:N,'2017'!AA:AA,"JRO",'2017'!F:F,A274,'2017'!D:D,B274)+SUMIFS('2017'!N:N,'2017'!AA:AA,"JRO",'2017'!F:F,A274,'2017'!D:D,B274)+SUMIFS('2017'!O:O,'2017'!AA:AA,"JRO",'2017'!F:F,A274,'2017'!E:E,B274)+SUMIFS('2017'!R:R,'2017'!AA:AA,"JRO",'2017'!F:F,A274,'2017'!E:E,B274), 0)</f>
        <v>0</v>
      </c>
      <c r="X274" s="7" t="n">
        <f aca="false">IFERROR(W274/V274, 0)</f>
        <v>0</v>
      </c>
      <c r="Y274" s="0" t="n">
        <f aca="false">IFERROR(SUMIFS('2017'!$H:$H,'2017'!$C:$C,B274,'2017'!$F:$F,A274,'2017'!AA:AA,"NRO",'2017'!P:P,"&lt;&gt;")+SUMIFS('2017'!$I:$I,'2017'!$D:$D,B274,'2017'!$F:$F,A274,'2017'!AA:AA,"NRO",'2017'!Q:Q,"&lt;&gt;")+SUMIFS('2017'!$J:$J,'2017'!$E:$E,B274,'2017'!$F:$F,A274,'2017'!AA:AA,"NRO",'2017'!R:R,"&lt;&gt;"), 0)</f>
        <v>0</v>
      </c>
      <c r="Z274" s="0" t="n">
        <f aca="false">IFERROR(SUMIFS('2017'!M:M,'2017'!AA:AA,"NRO",'2017'!F:F,A274,'2017'!C:C,B274)+SUMIFS('2017'!P:P,'2017'!AA:AA,"NRO",'2017'!F:F,A274,'2017'!C:C,B274)+SUMIFS('2017'!N:N,'2017'!AA:AA,"NRO",'2017'!F:F,A274,'2017'!D:D,B274)+SUMIFS('2017'!N:N,'2017'!AA:AA,"NRO",'2017'!F:F,A274,'2017'!D:D,B274)+SUMIFS('2017'!O:O,'2017'!AA:AA,"NRO",'2017'!F:F,A274,'2017'!E:E,B274)+SUMIFS('2017'!R:R,'2017'!AA:AA,"NRO",'2017'!F:F,A274,'2017'!E:E,B274), 0)</f>
        <v>0</v>
      </c>
      <c r="AA274" s="7" t="n">
        <f aca="false">IFERROR(Z274/Y274, 0)</f>
        <v>0</v>
      </c>
      <c r="AB274" s="0" t="n">
        <f aca="false">IFERROR(SUMIFS('2017'!$H:$H,'2017'!$C:$C,B274,'2017'!$F:$F,A274,'2017'!AA:AA,"CRO",'2017'!P:P,"&lt;&gt;")+SUMIFS('2017'!$I:$I,'2017'!$D:$D,B274,'2017'!$F:$F,A274,'2017'!AA:AA,"CRO",'2017'!Q:Q,"&lt;&gt;")+SUMIFS('2017'!$J:$J,'2017'!$E:$E,B274,'2017'!$F:$F,A274,'2017'!AA:AA,"CRO",'2017'!R:R,"&lt;&gt;"), 0)</f>
        <v>0</v>
      </c>
      <c r="AC274" s="0" t="n">
        <f aca="false">IFERROR(SUMIFS('2017'!M:M,'2017'!AA:AA,"CRO",'2017'!F:F,A274,'2017'!C:C,B274)+SUMIFS('2017'!P:P,'2017'!AA:AA,"CRO",'2017'!F:F,A274,'2017'!C:C,B274)+SUMIFS('2017'!N:N,'2017'!AA:AA,"CRO",'2017'!F:F,A274,'2017'!D:D,B274)+SUMIFS('2017'!N:N,'2017'!AA:AA,"CRO",'2017'!F:F,A274,'2017'!D:D,B274)+SUMIFS('2017'!O:O,'2017'!AA:AA,"CRO",'2017'!F:F,A274,'2017'!E:E,B274)+SUMIFS('2017'!R:R,'2017'!AA:AA,"CRO",'2017'!F:F,A274,'2017'!E:E,B274), 0)</f>
        <v>0</v>
      </c>
      <c r="AD274" s="0" t="n">
        <f aca="false">IFERROR(AC274/AB274, 0)</f>
        <v>0</v>
      </c>
      <c r="AE274" s="0" t="n">
        <f aca="false">SUM(AH274,AK274,AN274)</f>
        <v>0</v>
      </c>
      <c r="AF274" s="0" t="n">
        <f aca="false">SUM(AI274,AL274,AO274)</f>
        <v>0</v>
      </c>
      <c r="AG274" s="7" t="n">
        <f aca="false">IFERROR(AF274/AE274, 0)</f>
        <v>0</v>
      </c>
      <c r="AH274" s="0" t="n">
        <f aca="false">IFERROR(SUMIFS('2016'!$G:$G,'2016'!F:F,A274,'2016'!C:C,B274,'2016'!D:D,"",'2016'!AA:AA,"JRO",'2016'!L:L,"&lt;&gt;"), 0)</f>
        <v>0</v>
      </c>
      <c r="AI274" s="0" t="n">
        <f aca="false">IFERROR(SUMIFS('2016'!L:L,'2016'!F:F,A274,'2016'!C:C,B274,'2016'!D:D,"",'2016'!AA:AA,"JRO"), 0)</f>
        <v>0</v>
      </c>
      <c r="AJ274" s="7" t="n">
        <f aca="false">IFERROR(AI274/AH274, 0)</f>
        <v>0</v>
      </c>
      <c r="AK274" s="0" t="n">
        <f aca="false">IFERROR(SUMIFS('2016'!$G:$G,'2016'!F:F,A274,'2016'!C:C,B274,'2016'!D:D,"",'2016'!AA:AA,"NRO",'2016'!L:L,"&lt;&gt;"), 0)</f>
        <v>0</v>
      </c>
      <c r="AL274" s="0" t="n">
        <f aca="false">IFERROR(SUMIFS('2016'!L:L,'2016'!F:F,A274,'2016'!C:C,B274,'2016'!D:D,"",'2016'!AA:AA,"NRO"), 0)</f>
        <v>0</v>
      </c>
      <c r="AM274" s="0" t="n">
        <f aca="false">IFERROR(AL274/AK274, 0)</f>
        <v>0</v>
      </c>
      <c r="AN274" s="0" t="n">
        <f aca="false">IFERROR(SUMIFS('2016'!$G:$G,'2016'!F:F,A274,'2016'!C:C,B274,'2016'!D:D,"",'2016'!AA:AA,"CRO",'2016'!L:L,"&lt;&gt;"), 0)</f>
        <v>0</v>
      </c>
      <c r="AO274" s="0" t="n">
        <f aca="false">IFERROR(SUMIFS('2016'!L:L,'2016'!F:F,A274,'2016'!C:C,B274,'2016'!D:D,"",'2016'!AA:AA,"CRO"), 0)</f>
        <v>0</v>
      </c>
      <c r="AP274" s="0" t="n">
        <f aca="false">IFERROR(AO274/AN274, 0)</f>
        <v>0</v>
      </c>
      <c r="AQ274" s="0" t="n">
        <f aca="false">SUM(AT274,AW274,AZ274)</f>
        <v>0</v>
      </c>
      <c r="AR274" s="0" t="n">
        <f aca="false">SUM(AU274,AX274,BA274)</f>
        <v>0</v>
      </c>
      <c r="AS274" s="7" t="n">
        <f aca="false">IFERROR(AR274/AQ274, 0)</f>
        <v>0</v>
      </c>
      <c r="AT274" s="0" t="n">
        <f aca="false">IFERROR(SUMIFS('2015'!$G:$G,'2015'!F:F,A274,'2015'!C:C,B274,'2015'!D:D,"",'2015'!AA:AA,"JRO",'2015'!L:L,"&lt;&gt;"), 0)</f>
        <v>0</v>
      </c>
      <c r="AU274" s="0" t="n">
        <f aca="false">IFERROR(SUMIFS('2015'!L:L,'2015'!F:F,A274,'2015'!C:C,B274,'2015'!D:D,"",'2015'!AA:AA,"JRO"), 0)</f>
        <v>0</v>
      </c>
      <c r="AV274" s="0" t="n">
        <f aca="false">IFERROR(AU274/AT274, 0)</f>
        <v>0</v>
      </c>
      <c r="AW274" s="0" t="n">
        <f aca="false">IFERROR(SUMIFS('2015'!$G:$G,'2015'!F:F,A274,'2015'!C:C,B274,'2015'!D:D,"",'2015'!AA:AA,"NRO",'2015'!L:L,"&lt;&gt;"), 0)</f>
        <v>0</v>
      </c>
      <c r="AX274" s="0" t="n">
        <f aca="false">IFERROR(SUMIFS('2015'!L:L,'2015'!F:F,A274,'2015'!C:C,B274,'2015'!D:D,"",'2015'!AA:AA,"NRO"), 0)</f>
        <v>0</v>
      </c>
      <c r="AY274" s="0" t="n">
        <f aca="false">IFERROR(AX274/AW274, 0)</f>
        <v>0</v>
      </c>
      <c r="AZ274" s="0" t="n">
        <f aca="false">IFERROR(SUMIFS('2015'!$G:$G,'2015'!F:F,A274,'2015'!C:C,B274,'2015'!D:D,"",'2015'!AA:AA,"CRO",'2015'!L:L,"&lt;&gt;"), 0)</f>
        <v>0</v>
      </c>
      <c r="BA274" s="0" t="n">
        <f aca="false">IFERROR(SUMIFS('2015'!L:L,'2015'!F:F,A274,'2015'!C:C,B274,'2015'!D:D,"",'2015'!AA:AA,"CRO"), 0)</f>
        <v>0</v>
      </c>
      <c r="BB274" s="0" t="n">
        <f aca="false">IFERROR(BA274/AZ274, 0)</f>
        <v>0</v>
      </c>
      <c r="BC274" s="0" t="n">
        <f aca="false">SUM(BF274,BI274)</f>
        <v>0</v>
      </c>
      <c r="BD274" s="0" t="n">
        <f aca="false">SUM(BG274,BJ274)</f>
        <v>0</v>
      </c>
      <c r="BE274" s="7" t="n">
        <f aca="false">IFERROR(BD274/BC274, 0)</f>
        <v>0</v>
      </c>
      <c r="BF274" s="0" t="n">
        <f aca="false">IFERROR(SUMIFS('2014'!$G:$G,'2014'!F:F,A274,'2014'!C:C,B274,'2014'!D:D,"",'2014'!AA:AA,"JRO",'2014'!L:L,"&lt;&gt;"), 0)</f>
        <v>0</v>
      </c>
      <c r="BG274" s="0" t="n">
        <f aca="false">IFERROR(SUMIFS('2014'!L:L,'2014'!F:F,A274,'2014'!C:C,B274,'2014'!D:D,"",'2014'!AA:AA,"JRO"), 0)</f>
        <v>0</v>
      </c>
      <c r="BH274" s="7" t="n">
        <f aca="false">IFERROR(BG274/BF274, 0)</f>
        <v>0</v>
      </c>
      <c r="BI274" s="0" t="n">
        <f aca="false">IFERROR(SUMIFS('2014'!$G:$G,'2014'!F:F,A274,'2014'!C:C,B274,'2014'!D:D,"",'2014'!AA:AA,"CRO",'2014'!L:L,"&lt;&gt;"), 0)</f>
        <v>0</v>
      </c>
      <c r="BJ274" s="0" t="n">
        <f aca="false">IFERROR(SUMIFS('2014'!L:L,'2014'!F:F,A274,'2014'!C:C,B274,'2014'!D:D,"",'2014'!AA:AA,"CRO"), 0)</f>
        <v>0</v>
      </c>
      <c r="BK274" s="0" t="n">
        <f aca="false">IFERROR(BJ274/BI274, 0)</f>
        <v>0</v>
      </c>
      <c r="BL274" s="0" t="n">
        <f aca="false">IFERROR(SUMIFS('2013'!$G:$G,'2013'!F:F,A274,'2013'!C:C,B274,'2013'!D:D,"",'2013'!AA:AA,"JRO",'2013'!L:L,"&lt;&gt;"), 0)</f>
        <v>0</v>
      </c>
      <c r="BM274" s="0" t="n">
        <f aca="false">IFERROR(SUMIFS('2013'!L:L,'2013'!F:F,A274,'2013'!C:C,B274,'2013'!D:D,"",'2013'!AA:AA,"JRO"), 0)</f>
        <v>0</v>
      </c>
      <c r="BN274" s="0" t="n">
        <f aca="false">IFERROR(BM274/BL274, 0)</f>
        <v>0</v>
      </c>
      <c r="BO274" s="0" t="n">
        <f aca="false">IFERROR(SUMIFS('2012'!$G:$G,'2012'!F:F,A274,'2012'!C:C,B274,'2012'!D:D,"",'2012'!AA:AA,"JRO",'2012'!L:L,"&lt;&gt;"), 0)</f>
        <v>0</v>
      </c>
      <c r="BP274" s="0" t="n">
        <f aca="false">IFERROR(SUMIFS('2012'!L:L,'2012'!F:F,A274,'2012'!C:C,B274,'2012'!D:D,"",'2012'!AA:AA,"JRO"), 0)</f>
        <v>0</v>
      </c>
      <c r="BQ274" s="0" t="n">
        <f aca="false">IFERROR(BP274/BO274, 0)</f>
        <v>0</v>
      </c>
      <c r="BR274" s="0" t="n">
        <f aca="false">IFERROR(SUMIFS('2011'!$G:$G,'2011'!F:F,A274,'2011'!C:C,B274,'2011'!D:D,"",'2011'!AA:AA,"JRO",'2011'!L:L,"&lt;&gt;"), 0)</f>
        <v>0</v>
      </c>
      <c r="BS274" s="0" t="n">
        <f aca="false">IFERROR(SUMIFS('2011'!L:L,'2011'!F:F,A274,'2011'!C:C,B274,'2011'!D:D,"",'2011'!AA:AA,"JRO"), 0)</f>
        <v>0</v>
      </c>
      <c r="BT274" s="7" t="n">
        <f aca="false">IFERROR(BS274/BR274, 0)</f>
        <v>0</v>
      </c>
      <c r="BU274" s="0" t="n">
        <f aca="false">IFERROR(SUMIFS('2010'!$G:$G,'2010'!F:F,A274,'2010'!C:C,B274,'2010'!D:D,"",'2010'!AA:AA,"JRO",'2010'!L:L,"&lt;&gt;"), 0)</f>
        <v>0</v>
      </c>
      <c r="BV274" s="0" t="n">
        <f aca="false">IFERROR(SUMIFS('2010'!L:L,'2010'!F:F,A274,'2010'!C:C,B274,'2010'!D:D,"",'2010'!AA:AA,"JRO"), 0)</f>
        <v>0</v>
      </c>
      <c r="BW274" s="7" t="n">
        <f aca="false">IFERROR(BV274/BU274, 0)</f>
        <v>0</v>
      </c>
      <c r="BX274" s="0" t="n">
        <f aca="false">IFERROR(SUMIFS('2009'!$G:$G,'2009'!F:F,A274,'2009'!C:C,B274,'2009'!D:D,"",'2009'!AA:AA,"JRO",'2009'!L:L,"&lt;&gt;"), 0)</f>
        <v>0</v>
      </c>
      <c r="BY274" s="0" t="n">
        <f aca="false">IFERROR(SUMIFS('2009'!L:L,'2009'!F:F,A274,'2009'!C:C,B274,'2009'!D:D,"",'2009'!AA:AA,"JRO"), 0)</f>
        <v>0</v>
      </c>
      <c r="BZ274" s="7" t="n">
        <f aca="false">IFERROR(BY274/BX274, 0)</f>
        <v>0</v>
      </c>
    </row>
    <row r="275" customFormat="false" ht="15" hidden="false" customHeight="false" outlineLevel="0" collapsed="false">
      <c r="A275" s="0" t="s">
        <v>108</v>
      </c>
      <c r="B275" s="13" t="s">
        <v>60</v>
      </c>
      <c r="C275" s="56" t="n">
        <f aca="false">IFERROR(AVERAGEIFS(I275:BZ275,I$2:BZ$2,"JRO escorts per deportee",I275:BZ275,"&lt;&gt;0"), 0)</f>
        <v>0</v>
      </c>
      <c r="D275" s="13" t="n">
        <f aca="false">IFERROR(AVERAGEIFS(I275:BZ275,I$2:BZ$2,"NRO escorts per deportee",I275:BZ275,"&lt;&gt;0"), 0)</f>
        <v>0</v>
      </c>
      <c r="E275" s="13" t="n">
        <f aca="false">IFERROR(AVERAGEIFS(I275:BZ275,I$2:BZ$2,"CRO escorts per deportee",I275:BZ275,"&lt;&gt;0"), 0)</f>
        <v>0</v>
      </c>
      <c r="G275" s="0" t="n">
        <f aca="false">SUM(J275,M275,P275)</f>
        <v>0</v>
      </c>
      <c r="H275" s="0" t="n">
        <f aca="false">SUM(K275,N275,Q275)</f>
        <v>0</v>
      </c>
      <c r="I275" s="7" t="n">
        <f aca="false">IFERROR(H275/G275, 0)</f>
        <v>0</v>
      </c>
      <c r="J275" s="0" t="n">
        <f aca="false">IFERROR(SUMIFS('2018'!$H:$H,'2018'!$C:$C,B275,'2018'!$F:$F,A275,'2018'!AA:AA,"JRO",'2018'!P:P,"&lt;&gt;")+SUMIFS('2018'!$I:$I,'2018'!$D:$D,B275,'2018'!$F:$F,A275,'2018'!AA:AA,"JRO",'2018'!Q:Q,"&lt;&gt;")+SUMIFS('2018'!$J:$J,'2018'!$E:$E,B275,'2018'!$F:$F,A275,'2018'!AA:AA,"JRO",'2018'!R:R,"&lt;&gt;"), 0)</f>
        <v>0</v>
      </c>
      <c r="K275" s="0" t="n">
        <f aca="false">IFERROR(SUMIFS('2018'!M:M,'2018'!AA:AA,"JRO",'2018'!F:F,A275,'2018'!C:C,B275)+SUMIFS('2018'!P:P,'2018'!AA:AA,"JRO",'2018'!F:F,A275,'2018'!C:C,B275)+SUMIFS('2018'!N:N,'2018'!AA:AA,"JRO",'2018'!F:F,A275,'2018'!D:D,B275)+SUMIFS('2018'!N:N,'2018'!AA:AA,"JRO",'2018'!F:F,A275,'2018'!D:D,B275)+SUMIFS('2018'!O:O,'2018'!AA:AA,"JRO",'2018'!F:F,A275,'2018'!E:E,B275)+SUMIFS('2018'!R:R,'2018'!AA:AA,"JRO",'2018'!F:F,A275,'2018'!E:E,B275), 0)</f>
        <v>0</v>
      </c>
      <c r="L275" s="7" t="n">
        <f aca="false">IFERROR(K275/J275, 0)</f>
        <v>0</v>
      </c>
      <c r="M275" s="0" t="n">
        <f aca="false">IFERROR(SUMIFS('2018'!$H:$H,'2018'!$C:$C,B275,'2018'!$F:$F,A275,'2018'!AA:AA,"NRO",'2018'!P:P,"&lt;&gt;")+SUMIFS('2018'!$I:$I,'2018'!$D:$D,B275,'2018'!$F:$F,A275,'2018'!AA:AA,"NRO",'2018'!Q:Q,"&lt;&gt;")+SUMIFS('2018'!$J:$J,'2018'!$E:$E,B275,'2018'!$F:$F,A275,'2018'!AA:AA,"NRO",'2018'!R:R,"&lt;&gt;"), 0)</f>
        <v>0</v>
      </c>
      <c r="N275" s="0" t="n">
        <f aca="false">IFERROR(SUMIFS('2018'!M:M,'2018'!AA:AA,"NRO",'2018'!F:F,A275,'2018'!C:C,B275)+SUMIFS('2018'!P:P,'2018'!AA:AA,"NRO",'2018'!F:F,A275,'2018'!C:C,B275)+SUMIFS('2018'!N:N,'2018'!AA:AA,"NRO",'2018'!F:F,A275,'2018'!D:D,B275)+SUMIFS('2018'!N:N,'2018'!AA:AA,"NRO",'2018'!F:F,A275,'2018'!D:D,B275)+SUMIFS('2018'!O:O,'2018'!AA:AA,"NRO",'2018'!F:F,A275,'2018'!E:E,B275)+SUMIFS('2018'!R:R,'2018'!AA:AA,"NRO",'2018'!F:F,A275,'2018'!E:E,B275), 0)</f>
        <v>0</v>
      </c>
      <c r="O275" s="7" t="n">
        <f aca="false">IFERROR(N275/M275, 0)</f>
        <v>0</v>
      </c>
      <c r="P275" s="0" t="n">
        <f aca="false">IFERROR(SUMIFS('2018'!$H:$H,'2018'!$C:$C,B275,'2018'!$F:$F,A275,'2018'!AA:AA,"CRO")+SUMIFS('2018'!$I:$I,'2018'!$D:$D,B275,'2018'!$F:$F,A275,'2018'!AA:AA,"CRO")+SUMIFS('2018'!$J:$J,'2018'!$E:$E,B275,'2018'!$F:$F,A275,'2018'!AA:AA,"CRO"), 0)</f>
        <v>0</v>
      </c>
      <c r="Q275" s="0" t="n">
        <f aca="false">IFERROR(SUMIFS('2018'!M:M,'2018'!AA:AA,"CRO",'2018'!F:F,A275,'2018'!C:C,B275)+SUMIFS('2018'!P:P,'2018'!AA:AA,"CRO",'2018'!F:F,A275,'2018'!C:C,B275)+SUMIFS('2018'!N:N,'2018'!AA:AA,"CRO",'2018'!F:F,A275,'2018'!D:D,B275)+SUMIFS('2018'!N:N,'2018'!AA:AA,"CRO",'2018'!F:F,A275,'2018'!D:D,B275)+SUMIFS('2018'!O:O,'2018'!AA:AA,"CRO",'2018'!F:F,A275,'2018'!E:E,B275)+SUMIFS('2018'!R:R,'2018'!AA:AA,"CRO",'2018'!F:F,A275,'2018'!E:E,B275), 0)</f>
        <v>0</v>
      </c>
      <c r="R275" s="7" t="n">
        <f aca="false">IFERROR(Q275/P275, 0)</f>
        <v>0</v>
      </c>
      <c r="S275" s="7" t="n">
        <f aca="false">SUM(V275,Y275,AB275)</f>
        <v>0</v>
      </c>
      <c r="T275" s="7" t="n">
        <f aca="false">SUM(W275,Z275,AC275)</f>
        <v>0</v>
      </c>
      <c r="U275" s="7" t="n">
        <f aca="false">IFERROR(T275/S275, 0)</f>
        <v>0</v>
      </c>
      <c r="V275" s="0" t="n">
        <f aca="false">SUMIFS('2017'!$H:$H,'2017'!$C:$C,B275,'2017'!$F:$F,A275,'2017'!AA:AA,"JRO",'2017'!P:P,"&lt;&gt;")+SUMIFS('2017'!$I:$I,'2017'!$D:$D,B275,'2017'!$F:$F,A275,'2017'!AA:AA,"JRO",'2017'!Q:Q,"&lt;&gt;")+SUMIFS('2017'!$J:$J,'2017'!$E:$E,B275,'2017'!$F:$F,A275,'2017'!AA:AA,"JRO",'2017'!R:R,"&lt;&gt;")</f>
        <v>0</v>
      </c>
      <c r="W275" s="0" t="n">
        <f aca="false">IFERROR(SUMIFS('2017'!M:M,'2017'!AA:AA,"JRO",'2017'!F:F,A275,'2017'!C:C,B275)+SUMIFS('2017'!P:P,'2017'!AA:AA,"JRO",'2017'!F:F,A275,'2017'!C:C,B275)+SUMIFS('2017'!N:N,'2017'!AA:AA,"JRO",'2017'!F:F,A275,'2017'!D:D,B275)+SUMIFS('2017'!N:N,'2017'!AA:AA,"JRO",'2017'!F:F,A275,'2017'!D:D,B275)+SUMIFS('2017'!O:O,'2017'!AA:AA,"JRO",'2017'!F:F,A275,'2017'!E:E,B275)+SUMIFS('2017'!R:R,'2017'!AA:AA,"JRO",'2017'!F:F,A275,'2017'!E:E,B275), 0)</f>
        <v>0</v>
      </c>
      <c r="X275" s="7" t="n">
        <f aca="false">IFERROR(W275/V275, 0)</f>
        <v>0</v>
      </c>
      <c r="Y275" s="0" t="n">
        <f aca="false">IFERROR(SUMIFS('2017'!$H:$H,'2017'!$C:$C,B275,'2017'!$F:$F,A275,'2017'!AA:AA,"NRO",'2017'!P:P,"&lt;&gt;")+SUMIFS('2017'!$I:$I,'2017'!$D:$D,B275,'2017'!$F:$F,A275,'2017'!AA:AA,"NRO",'2017'!Q:Q,"&lt;&gt;")+SUMIFS('2017'!$J:$J,'2017'!$E:$E,B275,'2017'!$F:$F,A275,'2017'!AA:AA,"NRO",'2017'!R:R,"&lt;&gt;"), 0)</f>
        <v>0</v>
      </c>
      <c r="Z275" s="0" t="n">
        <f aca="false">IFERROR(SUMIFS('2017'!M:M,'2017'!AA:AA,"NRO",'2017'!F:F,A275,'2017'!C:C,B275)+SUMIFS('2017'!P:P,'2017'!AA:AA,"NRO",'2017'!F:F,A275,'2017'!C:C,B275)+SUMIFS('2017'!N:N,'2017'!AA:AA,"NRO",'2017'!F:F,A275,'2017'!D:D,B275)+SUMIFS('2017'!N:N,'2017'!AA:AA,"NRO",'2017'!F:F,A275,'2017'!D:D,B275)+SUMIFS('2017'!O:O,'2017'!AA:AA,"NRO",'2017'!F:F,A275,'2017'!E:E,B275)+SUMIFS('2017'!R:R,'2017'!AA:AA,"NRO",'2017'!F:F,A275,'2017'!E:E,B275), 0)</f>
        <v>0</v>
      </c>
      <c r="AA275" s="7" t="n">
        <f aca="false">IFERROR(Z275/Y275, 0)</f>
        <v>0</v>
      </c>
      <c r="AB275" s="0" t="n">
        <f aca="false">IFERROR(SUMIFS('2017'!$H:$H,'2017'!$C:$C,B275,'2017'!$F:$F,A275,'2017'!AA:AA,"CRO",'2017'!P:P,"&lt;&gt;")+SUMIFS('2017'!$I:$I,'2017'!$D:$D,B275,'2017'!$F:$F,A275,'2017'!AA:AA,"CRO",'2017'!Q:Q,"&lt;&gt;")+SUMIFS('2017'!$J:$J,'2017'!$E:$E,B275,'2017'!$F:$F,A275,'2017'!AA:AA,"CRO",'2017'!R:R,"&lt;&gt;"), 0)</f>
        <v>0</v>
      </c>
      <c r="AC275" s="0" t="n">
        <f aca="false">IFERROR(SUMIFS('2017'!M:M,'2017'!AA:AA,"CRO",'2017'!F:F,A275,'2017'!C:C,B275)+SUMIFS('2017'!P:P,'2017'!AA:AA,"CRO",'2017'!F:F,A275,'2017'!C:C,B275)+SUMIFS('2017'!N:N,'2017'!AA:AA,"CRO",'2017'!F:F,A275,'2017'!D:D,B275)+SUMIFS('2017'!N:N,'2017'!AA:AA,"CRO",'2017'!F:F,A275,'2017'!D:D,B275)+SUMIFS('2017'!O:O,'2017'!AA:AA,"CRO",'2017'!F:F,A275,'2017'!E:E,B275)+SUMIFS('2017'!R:R,'2017'!AA:AA,"CRO",'2017'!F:F,A275,'2017'!E:E,B275), 0)</f>
        <v>0</v>
      </c>
      <c r="AD275" s="0" t="n">
        <f aca="false">IFERROR(AC275/AB275, 0)</f>
        <v>0</v>
      </c>
      <c r="AE275" s="0" t="n">
        <f aca="false">SUM(AH275,AK275,AN275)</f>
        <v>0</v>
      </c>
      <c r="AF275" s="0" t="n">
        <f aca="false">SUM(AI275,AL275,AO275)</f>
        <v>0</v>
      </c>
      <c r="AG275" s="7" t="n">
        <f aca="false">IFERROR(AF275/AE275, 0)</f>
        <v>0</v>
      </c>
      <c r="AH275" s="0" t="n">
        <f aca="false">IFERROR(SUMIFS('2016'!$G:$G,'2016'!F:F,A275,'2016'!C:C,B275,'2016'!D:D,"",'2016'!AA:AA,"JRO",'2016'!L:L,"&lt;&gt;"), 0)</f>
        <v>0</v>
      </c>
      <c r="AI275" s="0" t="n">
        <f aca="false">IFERROR(SUMIFS('2016'!L:L,'2016'!F:F,A275,'2016'!C:C,B275,'2016'!D:D,"",'2016'!AA:AA,"JRO"), 0)</f>
        <v>0</v>
      </c>
      <c r="AJ275" s="7" t="n">
        <f aca="false">IFERROR(AI275/AH275, 0)</f>
        <v>0</v>
      </c>
      <c r="AK275" s="0" t="n">
        <f aca="false">IFERROR(SUMIFS('2016'!$G:$G,'2016'!F:F,A275,'2016'!C:C,B275,'2016'!D:D,"",'2016'!AA:AA,"NRO",'2016'!L:L,"&lt;&gt;"), 0)</f>
        <v>0</v>
      </c>
      <c r="AL275" s="0" t="n">
        <f aca="false">IFERROR(SUMIFS('2016'!L:L,'2016'!F:F,A275,'2016'!C:C,B275,'2016'!D:D,"",'2016'!AA:AA,"NRO"), 0)</f>
        <v>0</v>
      </c>
      <c r="AM275" s="0" t="n">
        <f aca="false">IFERROR(AL275/AK275, 0)</f>
        <v>0</v>
      </c>
      <c r="AN275" s="0" t="n">
        <f aca="false">IFERROR(SUMIFS('2016'!$G:$G,'2016'!F:F,A275,'2016'!C:C,B275,'2016'!D:D,"",'2016'!AA:AA,"CRO",'2016'!L:L,"&lt;&gt;"), 0)</f>
        <v>0</v>
      </c>
      <c r="AO275" s="0" t="n">
        <f aca="false">IFERROR(SUMIFS('2016'!L:L,'2016'!F:F,A275,'2016'!C:C,B275,'2016'!D:D,"",'2016'!AA:AA,"CRO"), 0)</f>
        <v>0</v>
      </c>
      <c r="AP275" s="0" t="n">
        <f aca="false">IFERROR(AO275/AN275, 0)</f>
        <v>0</v>
      </c>
      <c r="AQ275" s="0" t="n">
        <f aca="false">SUM(AT275,AW275,AZ275)</f>
        <v>0</v>
      </c>
      <c r="AR275" s="0" t="n">
        <f aca="false">SUM(AU275,AX275,BA275)</f>
        <v>0</v>
      </c>
      <c r="AS275" s="7" t="n">
        <f aca="false">IFERROR(AR275/AQ275, 0)</f>
        <v>0</v>
      </c>
      <c r="AT275" s="0" t="n">
        <f aca="false">IFERROR(SUMIFS('2015'!$G:$G,'2015'!F:F,A275,'2015'!C:C,B275,'2015'!D:D,"",'2015'!AA:AA,"JRO",'2015'!L:L,"&lt;&gt;"), 0)</f>
        <v>0</v>
      </c>
      <c r="AU275" s="0" t="n">
        <f aca="false">IFERROR(SUMIFS('2015'!L:L,'2015'!F:F,A275,'2015'!C:C,B275,'2015'!D:D,"",'2015'!AA:AA,"JRO"), 0)</f>
        <v>0</v>
      </c>
      <c r="AV275" s="0" t="n">
        <f aca="false">IFERROR(AU275/AT275, 0)</f>
        <v>0</v>
      </c>
      <c r="AW275" s="0" t="n">
        <f aca="false">IFERROR(SUMIFS('2015'!$G:$G,'2015'!F:F,A275,'2015'!C:C,B275,'2015'!D:D,"",'2015'!AA:AA,"NRO",'2015'!L:L,"&lt;&gt;"), 0)</f>
        <v>0</v>
      </c>
      <c r="AX275" s="0" t="n">
        <f aca="false">IFERROR(SUMIFS('2015'!L:L,'2015'!F:F,A275,'2015'!C:C,B275,'2015'!D:D,"",'2015'!AA:AA,"NRO"), 0)</f>
        <v>0</v>
      </c>
      <c r="AY275" s="0" t="n">
        <f aca="false">IFERROR(AX275/AW275, 0)</f>
        <v>0</v>
      </c>
      <c r="AZ275" s="0" t="n">
        <f aca="false">IFERROR(SUMIFS('2015'!$G:$G,'2015'!F:F,A275,'2015'!C:C,B275,'2015'!D:D,"",'2015'!AA:AA,"CRO",'2015'!L:L,"&lt;&gt;"), 0)</f>
        <v>0</v>
      </c>
      <c r="BA275" s="0" t="n">
        <f aca="false">IFERROR(SUMIFS('2015'!L:L,'2015'!F:F,A275,'2015'!C:C,B275,'2015'!D:D,"",'2015'!AA:AA,"CRO"), 0)</f>
        <v>0</v>
      </c>
      <c r="BB275" s="0" t="n">
        <f aca="false">IFERROR(BA275/AZ275, 0)</f>
        <v>0</v>
      </c>
      <c r="BC275" s="0" t="n">
        <f aca="false">SUM(BF275,BI275)</f>
        <v>0</v>
      </c>
      <c r="BD275" s="0" t="n">
        <f aca="false">SUM(BG275,BJ275)</f>
        <v>0</v>
      </c>
      <c r="BE275" s="7" t="n">
        <f aca="false">IFERROR(BD275/BC275, 0)</f>
        <v>0</v>
      </c>
      <c r="BF275" s="0" t="n">
        <f aca="false">IFERROR(SUMIFS('2014'!$G:$G,'2014'!F:F,A275,'2014'!C:C,B275,'2014'!D:D,"",'2014'!AA:AA,"JRO",'2014'!L:L,"&lt;&gt;"), 0)</f>
        <v>0</v>
      </c>
      <c r="BG275" s="0" t="n">
        <f aca="false">IFERROR(SUMIFS('2014'!L:L,'2014'!F:F,A275,'2014'!C:C,B275,'2014'!D:D,"",'2014'!AA:AA,"JRO"), 0)</f>
        <v>0</v>
      </c>
      <c r="BH275" s="7" t="n">
        <f aca="false">IFERROR(BG275/BF275, 0)</f>
        <v>0</v>
      </c>
      <c r="BI275" s="0" t="n">
        <f aca="false">IFERROR(SUMIFS('2014'!$G:$G,'2014'!F:F,A275,'2014'!C:C,B275,'2014'!D:D,"",'2014'!AA:AA,"CRO",'2014'!L:L,"&lt;&gt;"), 0)</f>
        <v>0</v>
      </c>
      <c r="BJ275" s="0" t="n">
        <f aca="false">IFERROR(SUMIFS('2014'!L:L,'2014'!F:F,A275,'2014'!C:C,B275,'2014'!D:D,"",'2014'!AA:AA,"CRO"), 0)</f>
        <v>0</v>
      </c>
      <c r="BK275" s="0" t="n">
        <f aca="false">IFERROR(BJ275/BI275, 0)</f>
        <v>0</v>
      </c>
      <c r="BL275" s="0" t="n">
        <f aca="false">IFERROR(SUMIFS('2013'!$G:$G,'2013'!F:F,A275,'2013'!C:C,B275,'2013'!D:D,"",'2013'!AA:AA,"JRO",'2013'!L:L,"&lt;&gt;"), 0)</f>
        <v>0</v>
      </c>
      <c r="BM275" s="0" t="n">
        <f aca="false">IFERROR(SUMIFS('2013'!L:L,'2013'!F:F,A275,'2013'!C:C,B275,'2013'!D:D,"",'2013'!AA:AA,"JRO"), 0)</f>
        <v>0</v>
      </c>
      <c r="BN275" s="0" t="n">
        <f aca="false">IFERROR(BM275/BL275, 0)</f>
        <v>0</v>
      </c>
      <c r="BO275" s="0" t="n">
        <f aca="false">IFERROR(SUMIFS('2012'!$G:$G,'2012'!F:F,A275,'2012'!C:C,B275,'2012'!D:D,"",'2012'!AA:AA,"JRO",'2012'!L:L,"&lt;&gt;"), 0)</f>
        <v>0</v>
      </c>
      <c r="BP275" s="0" t="n">
        <f aca="false">IFERROR(SUMIFS('2012'!L:L,'2012'!F:F,A275,'2012'!C:C,B275,'2012'!D:D,"",'2012'!AA:AA,"JRO"), 0)</f>
        <v>0</v>
      </c>
      <c r="BQ275" s="0" t="n">
        <f aca="false">IFERROR(BP275/BO275, 0)</f>
        <v>0</v>
      </c>
      <c r="BR275" s="0" t="n">
        <f aca="false">IFERROR(SUMIFS('2011'!$G:$G,'2011'!F:F,A275,'2011'!C:C,B275,'2011'!D:D,"",'2011'!AA:AA,"JRO",'2011'!L:L,"&lt;&gt;"), 0)</f>
        <v>0</v>
      </c>
      <c r="BS275" s="0" t="n">
        <f aca="false">IFERROR(SUMIFS('2011'!L:L,'2011'!F:F,A275,'2011'!C:C,B275,'2011'!D:D,"",'2011'!AA:AA,"JRO"), 0)</f>
        <v>0</v>
      </c>
      <c r="BT275" s="7" t="n">
        <f aca="false">IFERROR(BS275/BR275, 0)</f>
        <v>0</v>
      </c>
      <c r="BU275" s="0" t="n">
        <f aca="false">IFERROR(SUMIFS('2010'!$G:$G,'2010'!F:F,A275,'2010'!C:C,B275,'2010'!D:D,"",'2010'!AA:AA,"JRO",'2010'!L:L,"&lt;&gt;"), 0)</f>
        <v>0</v>
      </c>
      <c r="BV275" s="0" t="n">
        <f aca="false">IFERROR(SUMIFS('2010'!L:L,'2010'!F:F,A275,'2010'!C:C,B275,'2010'!D:D,"",'2010'!AA:AA,"JRO"), 0)</f>
        <v>0</v>
      </c>
      <c r="BW275" s="7" t="n">
        <f aca="false">IFERROR(BV275/BU275, 0)</f>
        <v>0</v>
      </c>
      <c r="BX275" s="0" t="n">
        <f aca="false">IFERROR(SUMIFS('2009'!$G:$G,'2009'!F:F,A275,'2009'!C:C,B275,'2009'!D:D,"",'2009'!AA:AA,"JRO",'2009'!L:L,"&lt;&gt;"), 0)</f>
        <v>0</v>
      </c>
      <c r="BY275" s="0" t="n">
        <f aca="false">IFERROR(SUMIFS('2009'!L:L,'2009'!F:F,A275,'2009'!C:C,B275,'2009'!D:D,"",'2009'!AA:AA,"JRO"), 0)</f>
        <v>0</v>
      </c>
      <c r="BZ275" s="7" t="n">
        <f aca="false">IFERROR(BY275/BX275, 0)</f>
        <v>0</v>
      </c>
    </row>
    <row r="276" customFormat="false" ht="15" hidden="false" customHeight="false" outlineLevel="0" collapsed="false">
      <c r="A276" s="0" t="s">
        <v>108</v>
      </c>
      <c r="B276" s="13" t="s">
        <v>48</v>
      </c>
      <c r="C276" s="56" t="n">
        <f aca="false">IFERROR(AVERAGEIFS(I276:BZ276,I$2:BZ$2,"JRO escorts per deportee",I276:BZ276,"&lt;&gt;0"), 0)</f>
        <v>0</v>
      </c>
      <c r="D276" s="13" t="n">
        <f aca="false">IFERROR(AVERAGEIFS(I276:BZ276,I$2:BZ$2,"NRO escorts per deportee",I276:BZ276,"&lt;&gt;0"), 0)</f>
        <v>0</v>
      </c>
      <c r="E276" s="13" t="n">
        <f aca="false">IFERROR(AVERAGEIFS(I276:BZ276,I$2:BZ$2,"CRO escorts per deportee",I276:BZ276,"&lt;&gt;0"), 0)</f>
        <v>0</v>
      </c>
      <c r="G276" s="0" t="n">
        <f aca="false">SUM(J276,M276,P276)</f>
        <v>0</v>
      </c>
      <c r="H276" s="0" t="n">
        <f aca="false">SUM(K276,N276,Q276)</f>
        <v>0</v>
      </c>
      <c r="I276" s="7" t="n">
        <f aca="false">IFERROR(H276/G276, 0)</f>
        <v>0</v>
      </c>
      <c r="J276" s="0" t="n">
        <f aca="false">IFERROR(SUMIFS('2018'!$H:$H,'2018'!$C:$C,B276,'2018'!$F:$F,A276,'2018'!AA:AA,"JRO",'2018'!P:P,"&lt;&gt;")+SUMIFS('2018'!$I:$I,'2018'!$D:$D,B276,'2018'!$F:$F,A276,'2018'!AA:AA,"JRO",'2018'!Q:Q,"&lt;&gt;")+SUMIFS('2018'!$J:$J,'2018'!$E:$E,B276,'2018'!$F:$F,A276,'2018'!AA:AA,"JRO",'2018'!R:R,"&lt;&gt;"), 0)</f>
        <v>0</v>
      </c>
      <c r="K276" s="0" t="n">
        <f aca="false">IFERROR(SUMIFS('2018'!M:M,'2018'!AA:AA,"JRO",'2018'!F:F,A276,'2018'!C:C,B276)+SUMIFS('2018'!P:P,'2018'!AA:AA,"JRO",'2018'!F:F,A276,'2018'!C:C,B276)+SUMIFS('2018'!N:N,'2018'!AA:AA,"JRO",'2018'!F:F,A276,'2018'!D:D,B276)+SUMIFS('2018'!N:N,'2018'!AA:AA,"JRO",'2018'!F:F,A276,'2018'!D:D,B276)+SUMIFS('2018'!O:O,'2018'!AA:AA,"JRO",'2018'!F:F,A276,'2018'!E:E,B276)+SUMIFS('2018'!R:R,'2018'!AA:AA,"JRO",'2018'!F:F,A276,'2018'!E:E,B276), 0)</f>
        <v>0</v>
      </c>
      <c r="L276" s="7" t="n">
        <f aca="false">IFERROR(K276/J276, 0)</f>
        <v>0</v>
      </c>
      <c r="M276" s="0" t="n">
        <f aca="false">IFERROR(SUMIFS('2018'!$H:$H,'2018'!$C:$C,B276,'2018'!$F:$F,A276,'2018'!AA:AA,"NRO",'2018'!P:P,"&lt;&gt;")+SUMIFS('2018'!$I:$I,'2018'!$D:$D,B276,'2018'!$F:$F,A276,'2018'!AA:AA,"NRO",'2018'!Q:Q,"&lt;&gt;")+SUMIFS('2018'!$J:$J,'2018'!$E:$E,B276,'2018'!$F:$F,A276,'2018'!AA:AA,"NRO",'2018'!R:R,"&lt;&gt;"), 0)</f>
        <v>0</v>
      </c>
      <c r="N276" s="0" t="n">
        <f aca="false">IFERROR(SUMIFS('2018'!M:M,'2018'!AA:AA,"NRO",'2018'!F:F,A276,'2018'!C:C,B276)+SUMIFS('2018'!P:P,'2018'!AA:AA,"NRO",'2018'!F:F,A276,'2018'!C:C,B276)+SUMIFS('2018'!N:N,'2018'!AA:AA,"NRO",'2018'!F:F,A276,'2018'!D:D,B276)+SUMIFS('2018'!N:N,'2018'!AA:AA,"NRO",'2018'!F:F,A276,'2018'!D:D,B276)+SUMIFS('2018'!O:O,'2018'!AA:AA,"NRO",'2018'!F:F,A276,'2018'!E:E,B276)+SUMIFS('2018'!R:R,'2018'!AA:AA,"NRO",'2018'!F:F,A276,'2018'!E:E,B276), 0)</f>
        <v>0</v>
      </c>
      <c r="O276" s="7" t="n">
        <f aca="false">IFERROR(N276/M276, 0)</f>
        <v>0</v>
      </c>
      <c r="P276" s="0" t="n">
        <f aca="false">IFERROR(SUMIFS('2018'!$H:$H,'2018'!$C:$C,B276,'2018'!$F:$F,A276,'2018'!AA:AA,"CRO")+SUMIFS('2018'!$I:$I,'2018'!$D:$D,B276,'2018'!$F:$F,A276,'2018'!AA:AA,"CRO")+SUMIFS('2018'!$J:$J,'2018'!$E:$E,B276,'2018'!$F:$F,A276,'2018'!AA:AA,"CRO"), 0)</f>
        <v>0</v>
      </c>
      <c r="Q276" s="0" t="n">
        <f aca="false">IFERROR(SUMIFS('2018'!M:M,'2018'!AA:AA,"CRO",'2018'!F:F,A276,'2018'!C:C,B276)+SUMIFS('2018'!P:P,'2018'!AA:AA,"CRO",'2018'!F:F,A276,'2018'!C:C,B276)+SUMIFS('2018'!N:N,'2018'!AA:AA,"CRO",'2018'!F:F,A276,'2018'!D:D,B276)+SUMIFS('2018'!N:N,'2018'!AA:AA,"CRO",'2018'!F:F,A276,'2018'!D:D,B276)+SUMIFS('2018'!O:O,'2018'!AA:AA,"CRO",'2018'!F:F,A276,'2018'!E:E,B276)+SUMIFS('2018'!R:R,'2018'!AA:AA,"CRO",'2018'!F:F,A276,'2018'!E:E,B276), 0)</f>
        <v>0</v>
      </c>
      <c r="R276" s="7" t="n">
        <f aca="false">IFERROR(Q276/P276, 0)</f>
        <v>0</v>
      </c>
      <c r="S276" s="7" t="n">
        <f aca="false">SUM(V276,Y276,AB276)</f>
        <v>0</v>
      </c>
      <c r="T276" s="7" t="n">
        <f aca="false">SUM(W276,Z276,AC276)</f>
        <v>0</v>
      </c>
      <c r="U276" s="7" t="n">
        <f aca="false">IFERROR(T276/S276, 0)</f>
        <v>0</v>
      </c>
      <c r="V276" s="0" t="n">
        <f aca="false">SUMIFS('2017'!$H:$H,'2017'!$C:$C,B276,'2017'!$F:$F,A276,'2017'!AA:AA,"JRO",'2017'!P:P,"&lt;&gt;")+SUMIFS('2017'!$I:$I,'2017'!$D:$D,B276,'2017'!$F:$F,A276,'2017'!AA:AA,"JRO",'2017'!Q:Q,"&lt;&gt;")+SUMIFS('2017'!$J:$J,'2017'!$E:$E,B276,'2017'!$F:$F,A276,'2017'!AA:AA,"JRO",'2017'!R:R,"&lt;&gt;")</f>
        <v>0</v>
      </c>
      <c r="W276" s="0" t="n">
        <f aca="false">IFERROR(SUMIFS('2017'!M:M,'2017'!AA:AA,"JRO",'2017'!F:F,A276,'2017'!C:C,B276)+SUMIFS('2017'!P:P,'2017'!AA:AA,"JRO",'2017'!F:F,A276,'2017'!C:C,B276)+SUMIFS('2017'!N:N,'2017'!AA:AA,"JRO",'2017'!F:F,A276,'2017'!D:D,B276)+SUMIFS('2017'!N:N,'2017'!AA:AA,"JRO",'2017'!F:F,A276,'2017'!D:D,B276)+SUMIFS('2017'!O:O,'2017'!AA:AA,"JRO",'2017'!F:F,A276,'2017'!E:E,B276)+SUMIFS('2017'!R:R,'2017'!AA:AA,"JRO",'2017'!F:F,A276,'2017'!E:E,B276), 0)</f>
        <v>0</v>
      </c>
      <c r="X276" s="7" t="n">
        <f aca="false">IFERROR(W276/V276, 0)</f>
        <v>0</v>
      </c>
      <c r="Y276" s="0" t="n">
        <f aca="false">IFERROR(SUMIFS('2017'!$H:$H,'2017'!$C:$C,B276,'2017'!$F:$F,A276,'2017'!AA:AA,"NRO",'2017'!P:P,"&lt;&gt;")+SUMIFS('2017'!$I:$I,'2017'!$D:$D,B276,'2017'!$F:$F,A276,'2017'!AA:AA,"NRO",'2017'!Q:Q,"&lt;&gt;")+SUMIFS('2017'!$J:$J,'2017'!$E:$E,B276,'2017'!$F:$F,A276,'2017'!AA:AA,"NRO",'2017'!R:R,"&lt;&gt;"), 0)</f>
        <v>0</v>
      </c>
      <c r="Z276" s="0" t="n">
        <f aca="false">IFERROR(SUMIFS('2017'!M:M,'2017'!AA:AA,"NRO",'2017'!F:F,A276,'2017'!C:C,B276)+SUMIFS('2017'!P:P,'2017'!AA:AA,"NRO",'2017'!F:F,A276,'2017'!C:C,B276)+SUMIFS('2017'!N:N,'2017'!AA:AA,"NRO",'2017'!F:F,A276,'2017'!D:D,B276)+SUMIFS('2017'!N:N,'2017'!AA:AA,"NRO",'2017'!F:F,A276,'2017'!D:D,B276)+SUMIFS('2017'!O:O,'2017'!AA:AA,"NRO",'2017'!F:F,A276,'2017'!E:E,B276)+SUMIFS('2017'!R:R,'2017'!AA:AA,"NRO",'2017'!F:F,A276,'2017'!E:E,B276), 0)</f>
        <v>0</v>
      </c>
      <c r="AA276" s="7" t="n">
        <f aca="false">IFERROR(Z276/Y276, 0)</f>
        <v>0</v>
      </c>
      <c r="AB276" s="0" t="n">
        <f aca="false">IFERROR(SUMIFS('2017'!$H:$H,'2017'!$C:$C,B276,'2017'!$F:$F,A276,'2017'!AA:AA,"CRO",'2017'!P:P,"&lt;&gt;")+SUMIFS('2017'!$I:$I,'2017'!$D:$D,B276,'2017'!$F:$F,A276,'2017'!AA:AA,"CRO",'2017'!Q:Q,"&lt;&gt;")+SUMIFS('2017'!$J:$J,'2017'!$E:$E,B276,'2017'!$F:$F,A276,'2017'!AA:AA,"CRO",'2017'!R:R,"&lt;&gt;"), 0)</f>
        <v>0</v>
      </c>
      <c r="AC276" s="0" t="n">
        <f aca="false">IFERROR(SUMIFS('2017'!M:M,'2017'!AA:AA,"CRO",'2017'!F:F,A276,'2017'!C:C,B276)+SUMIFS('2017'!P:P,'2017'!AA:AA,"CRO",'2017'!F:F,A276,'2017'!C:C,B276)+SUMIFS('2017'!N:N,'2017'!AA:AA,"CRO",'2017'!F:F,A276,'2017'!D:D,B276)+SUMIFS('2017'!N:N,'2017'!AA:AA,"CRO",'2017'!F:F,A276,'2017'!D:D,B276)+SUMIFS('2017'!O:O,'2017'!AA:AA,"CRO",'2017'!F:F,A276,'2017'!E:E,B276)+SUMIFS('2017'!R:R,'2017'!AA:AA,"CRO",'2017'!F:F,A276,'2017'!E:E,B276), 0)</f>
        <v>0</v>
      </c>
      <c r="AD276" s="0" t="n">
        <f aca="false">IFERROR(AC276/AB276, 0)</f>
        <v>0</v>
      </c>
      <c r="AE276" s="0" t="n">
        <f aca="false">SUM(AH276,AK276,AN276)</f>
        <v>0</v>
      </c>
      <c r="AF276" s="0" t="n">
        <f aca="false">SUM(AI276,AL276,AO276)</f>
        <v>0</v>
      </c>
      <c r="AG276" s="7" t="n">
        <f aca="false">IFERROR(AF276/AE276, 0)</f>
        <v>0</v>
      </c>
      <c r="AH276" s="0" t="n">
        <f aca="false">IFERROR(SUMIFS('2016'!$G:$G,'2016'!F:F,A276,'2016'!C:C,B276,'2016'!D:D,"",'2016'!AA:AA,"JRO",'2016'!L:L,"&lt;&gt;"), 0)</f>
        <v>0</v>
      </c>
      <c r="AI276" s="0" t="n">
        <f aca="false">IFERROR(SUMIFS('2016'!L:L,'2016'!F:F,A276,'2016'!C:C,B276,'2016'!D:D,"",'2016'!AA:AA,"JRO"), 0)</f>
        <v>0</v>
      </c>
      <c r="AJ276" s="7" t="n">
        <f aca="false">IFERROR(AI276/AH276, 0)</f>
        <v>0</v>
      </c>
      <c r="AK276" s="0" t="n">
        <f aca="false">IFERROR(SUMIFS('2016'!$G:$G,'2016'!F:F,A276,'2016'!C:C,B276,'2016'!D:D,"",'2016'!AA:AA,"NRO",'2016'!L:L,"&lt;&gt;"), 0)</f>
        <v>0</v>
      </c>
      <c r="AL276" s="0" t="n">
        <f aca="false">IFERROR(SUMIFS('2016'!L:L,'2016'!F:F,A276,'2016'!C:C,B276,'2016'!D:D,"",'2016'!AA:AA,"NRO"), 0)</f>
        <v>0</v>
      </c>
      <c r="AM276" s="0" t="n">
        <f aca="false">IFERROR(AL276/AK276, 0)</f>
        <v>0</v>
      </c>
      <c r="AN276" s="0" t="n">
        <f aca="false">IFERROR(SUMIFS('2016'!$G:$G,'2016'!F:F,A276,'2016'!C:C,B276,'2016'!D:D,"",'2016'!AA:AA,"CRO",'2016'!L:L,"&lt;&gt;"), 0)</f>
        <v>0</v>
      </c>
      <c r="AO276" s="0" t="n">
        <f aca="false">IFERROR(SUMIFS('2016'!L:L,'2016'!F:F,A276,'2016'!C:C,B276,'2016'!D:D,"",'2016'!AA:AA,"CRO"), 0)</f>
        <v>0</v>
      </c>
      <c r="AP276" s="0" t="n">
        <f aca="false">IFERROR(AO276/AN276, 0)</f>
        <v>0</v>
      </c>
      <c r="AQ276" s="0" t="n">
        <f aca="false">SUM(AT276,AW276,AZ276)</f>
        <v>0</v>
      </c>
      <c r="AR276" s="0" t="n">
        <f aca="false">SUM(AU276,AX276,BA276)</f>
        <v>0</v>
      </c>
      <c r="AS276" s="7" t="n">
        <f aca="false">IFERROR(AR276/AQ276, 0)</f>
        <v>0</v>
      </c>
      <c r="AT276" s="0" t="n">
        <f aca="false">IFERROR(SUMIFS('2015'!$G:$G,'2015'!F:F,A276,'2015'!C:C,B276,'2015'!D:D,"",'2015'!AA:AA,"JRO",'2015'!L:L,"&lt;&gt;"), 0)</f>
        <v>0</v>
      </c>
      <c r="AU276" s="0" t="n">
        <f aca="false">IFERROR(SUMIFS('2015'!L:L,'2015'!F:F,A276,'2015'!C:C,B276,'2015'!D:D,"",'2015'!AA:AA,"JRO"), 0)</f>
        <v>0</v>
      </c>
      <c r="AV276" s="0" t="n">
        <f aca="false">IFERROR(AU276/AT276, 0)</f>
        <v>0</v>
      </c>
      <c r="AW276" s="0" t="n">
        <f aca="false">IFERROR(SUMIFS('2015'!$G:$G,'2015'!F:F,A276,'2015'!C:C,B276,'2015'!D:D,"",'2015'!AA:AA,"NRO",'2015'!L:L,"&lt;&gt;"), 0)</f>
        <v>0</v>
      </c>
      <c r="AX276" s="0" t="n">
        <f aca="false">IFERROR(SUMIFS('2015'!L:L,'2015'!F:F,A276,'2015'!C:C,B276,'2015'!D:D,"",'2015'!AA:AA,"NRO"), 0)</f>
        <v>0</v>
      </c>
      <c r="AY276" s="0" t="n">
        <f aca="false">IFERROR(AX276/AW276, 0)</f>
        <v>0</v>
      </c>
      <c r="AZ276" s="0" t="n">
        <f aca="false">IFERROR(SUMIFS('2015'!$G:$G,'2015'!F:F,A276,'2015'!C:C,B276,'2015'!D:D,"",'2015'!AA:AA,"CRO",'2015'!L:L,"&lt;&gt;"), 0)</f>
        <v>0</v>
      </c>
      <c r="BA276" s="0" t="n">
        <f aca="false">IFERROR(SUMIFS('2015'!L:L,'2015'!F:F,A276,'2015'!C:C,B276,'2015'!D:D,"",'2015'!AA:AA,"CRO"), 0)</f>
        <v>0</v>
      </c>
      <c r="BB276" s="0" t="n">
        <f aca="false">IFERROR(BA276/AZ276, 0)</f>
        <v>0</v>
      </c>
      <c r="BC276" s="0" t="n">
        <f aca="false">SUM(BF276,BI276)</f>
        <v>0</v>
      </c>
      <c r="BD276" s="0" t="n">
        <f aca="false">SUM(BG276,BJ276)</f>
        <v>0</v>
      </c>
      <c r="BE276" s="7" t="n">
        <f aca="false">IFERROR(BD276/BC276, 0)</f>
        <v>0</v>
      </c>
      <c r="BF276" s="0" t="n">
        <f aca="false">IFERROR(SUMIFS('2014'!$G:$G,'2014'!F:F,A276,'2014'!C:C,B276,'2014'!D:D,"",'2014'!AA:AA,"JRO",'2014'!L:L,"&lt;&gt;"), 0)</f>
        <v>0</v>
      </c>
      <c r="BG276" s="0" t="n">
        <f aca="false">IFERROR(SUMIFS('2014'!L:L,'2014'!F:F,A276,'2014'!C:C,B276,'2014'!D:D,"",'2014'!AA:AA,"JRO"), 0)</f>
        <v>0</v>
      </c>
      <c r="BH276" s="7" t="n">
        <f aca="false">IFERROR(BG276/BF276, 0)</f>
        <v>0</v>
      </c>
      <c r="BI276" s="0" t="n">
        <f aca="false">IFERROR(SUMIFS('2014'!$G:$G,'2014'!F:F,A276,'2014'!C:C,B276,'2014'!D:D,"",'2014'!AA:AA,"CRO",'2014'!L:L,"&lt;&gt;"), 0)</f>
        <v>0</v>
      </c>
      <c r="BJ276" s="0" t="n">
        <f aca="false">IFERROR(SUMIFS('2014'!L:L,'2014'!F:F,A276,'2014'!C:C,B276,'2014'!D:D,"",'2014'!AA:AA,"CRO"), 0)</f>
        <v>0</v>
      </c>
      <c r="BK276" s="0" t="n">
        <f aca="false">IFERROR(BJ276/BI276, 0)</f>
        <v>0</v>
      </c>
      <c r="BL276" s="0" t="n">
        <f aca="false">IFERROR(SUMIFS('2013'!$G:$G,'2013'!F:F,A276,'2013'!C:C,B276,'2013'!D:D,"",'2013'!AA:AA,"JRO",'2013'!L:L,"&lt;&gt;"), 0)</f>
        <v>0</v>
      </c>
      <c r="BM276" s="0" t="n">
        <f aca="false">IFERROR(SUMIFS('2013'!L:L,'2013'!F:F,A276,'2013'!C:C,B276,'2013'!D:D,"",'2013'!AA:AA,"JRO"), 0)</f>
        <v>0</v>
      </c>
      <c r="BN276" s="0" t="n">
        <f aca="false">IFERROR(BM276/BL276, 0)</f>
        <v>0</v>
      </c>
      <c r="BO276" s="0" t="n">
        <f aca="false">IFERROR(SUMIFS('2012'!$G:$G,'2012'!F:F,A276,'2012'!C:C,B276,'2012'!D:D,"",'2012'!AA:AA,"JRO",'2012'!L:L,"&lt;&gt;"), 0)</f>
        <v>0</v>
      </c>
      <c r="BP276" s="0" t="n">
        <f aca="false">IFERROR(SUMIFS('2012'!L:L,'2012'!F:F,A276,'2012'!C:C,B276,'2012'!D:D,"",'2012'!AA:AA,"JRO"), 0)</f>
        <v>0</v>
      </c>
      <c r="BQ276" s="0" t="n">
        <f aca="false">IFERROR(BP276/BO276, 0)</f>
        <v>0</v>
      </c>
      <c r="BR276" s="0" t="n">
        <f aca="false">IFERROR(SUMIFS('2011'!$G:$G,'2011'!F:F,A276,'2011'!C:C,B276,'2011'!D:D,"",'2011'!AA:AA,"JRO",'2011'!L:L,"&lt;&gt;"), 0)</f>
        <v>0</v>
      </c>
      <c r="BS276" s="0" t="n">
        <f aca="false">IFERROR(SUMIFS('2011'!L:L,'2011'!F:F,A276,'2011'!C:C,B276,'2011'!D:D,"",'2011'!AA:AA,"JRO"), 0)</f>
        <v>0</v>
      </c>
      <c r="BT276" s="7" t="n">
        <f aca="false">IFERROR(BS276/BR276, 0)</f>
        <v>0</v>
      </c>
      <c r="BU276" s="0" t="n">
        <f aca="false">IFERROR(SUMIFS('2010'!$G:$G,'2010'!F:F,A276,'2010'!C:C,B276,'2010'!D:D,"",'2010'!AA:AA,"JRO",'2010'!L:L,"&lt;&gt;"), 0)</f>
        <v>0</v>
      </c>
      <c r="BV276" s="0" t="n">
        <f aca="false">IFERROR(SUMIFS('2010'!L:L,'2010'!F:F,A276,'2010'!C:C,B276,'2010'!D:D,"",'2010'!AA:AA,"JRO"), 0)</f>
        <v>0</v>
      </c>
      <c r="BW276" s="7" t="n">
        <f aca="false">IFERROR(BV276/BU276, 0)</f>
        <v>0</v>
      </c>
      <c r="BX276" s="0" t="n">
        <f aca="false">IFERROR(SUMIFS('2009'!$G:$G,'2009'!F:F,A276,'2009'!C:C,B276,'2009'!D:D,"",'2009'!AA:AA,"JRO",'2009'!L:L,"&lt;&gt;"), 0)</f>
        <v>0</v>
      </c>
      <c r="BY276" s="0" t="n">
        <f aca="false">IFERROR(SUMIFS('2009'!L:L,'2009'!F:F,A276,'2009'!C:C,B276,'2009'!D:D,"",'2009'!AA:AA,"JRO"), 0)</f>
        <v>0</v>
      </c>
      <c r="BZ276" s="7" t="n">
        <f aca="false">IFERROR(BY276/BX276, 0)</f>
        <v>0</v>
      </c>
    </row>
    <row r="277" customFormat="false" ht="15" hidden="false" customHeight="false" outlineLevel="0" collapsed="false">
      <c r="A277" s="0" t="s">
        <v>108</v>
      </c>
      <c r="B277" s="17" t="s">
        <v>63</v>
      </c>
      <c r="C277" s="56" t="n">
        <f aca="false">IFERROR(AVERAGEIFS(I277:BZ277,I$2:BZ$2,"JRO escorts per deportee",I277:BZ277,"&lt;&gt;0"), 0)</f>
        <v>1</v>
      </c>
      <c r="D277" s="13" t="n">
        <f aca="false">IFERROR(AVERAGEIFS(I277:BZ277,I$2:BZ$2,"NRO escorts per deportee",I277:BZ277,"&lt;&gt;0"), 0)</f>
        <v>0</v>
      </c>
      <c r="E277" s="13" t="n">
        <f aca="false">IFERROR(AVERAGEIFS(I277:BZ277,I$2:BZ$2,"CRO escorts per deportee",I277:BZ277,"&lt;&gt;0"), 0)</f>
        <v>0</v>
      </c>
      <c r="G277" s="0" t="n">
        <f aca="false">SUM(J277,M277,P277)</f>
        <v>0</v>
      </c>
      <c r="H277" s="0" t="n">
        <f aca="false">SUM(K277,N277,Q277)</f>
        <v>0</v>
      </c>
      <c r="I277" s="7" t="n">
        <f aca="false">IFERROR(H277/G277, 0)</f>
        <v>0</v>
      </c>
      <c r="J277" s="0" t="n">
        <f aca="false">IFERROR(SUMIFS('2018'!$H:$H,'2018'!$C:$C,B277,'2018'!$F:$F,A277,'2018'!AA:AA,"JRO",'2018'!P:P,"&lt;&gt;")+SUMIFS('2018'!$I:$I,'2018'!$D:$D,B277,'2018'!$F:$F,A277,'2018'!AA:AA,"JRO",'2018'!Q:Q,"&lt;&gt;")+SUMIFS('2018'!$J:$J,'2018'!$E:$E,B277,'2018'!$F:$F,A277,'2018'!AA:AA,"JRO",'2018'!R:R,"&lt;&gt;"), 0)</f>
        <v>0</v>
      </c>
      <c r="K277" s="0" t="n">
        <f aca="false">IFERROR(SUMIFS('2018'!M:M,'2018'!AA:AA,"JRO",'2018'!F:F,A277,'2018'!C:C,B277)+SUMIFS('2018'!P:P,'2018'!AA:AA,"JRO",'2018'!F:F,A277,'2018'!C:C,B277)+SUMIFS('2018'!N:N,'2018'!AA:AA,"JRO",'2018'!F:F,A277,'2018'!D:D,B277)+SUMIFS('2018'!N:N,'2018'!AA:AA,"JRO",'2018'!F:F,A277,'2018'!D:D,B277)+SUMIFS('2018'!O:O,'2018'!AA:AA,"JRO",'2018'!F:F,A277,'2018'!E:E,B277)+SUMIFS('2018'!R:R,'2018'!AA:AA,"JRO",'2018'!F:F,A277,'2018'!E:E,B277), 0)</f>
        <v>0</v>
      </c>
      <c r="L277" s="7" t="n">
        <f aca="false">IFERROR(K277/J277, 0)</f>
        <v>0</v>
      </c>
      <c r="M277" s="0" t="n">
        <f aca="false">IFERROR(SUMIFS('2018'!$H:$H,'2018'!$C:$C,B277,'2018'!$F:$F,A277,'2018'!AA:AA,"NRO",'2018'!P:P,"&lt;&gt;")+SUMIFS('2018'!$I:$I,'2018'!$D:$D,B277,'2018'!$F:$F,A277,'2018'!AA:AA,"NRO",'2018'!Q:Q,"&lt;&gt;")+SUMIFS('2018'!$J:$J,'2018'!$E:$E,B277,'2018'!$F:$F,A277,'2018'!AA:AA,"NRO",'2018'!R:R,"&lt;&gt;"), 0)</f>
        <v>0</v>
      </c>
      <c r="N277" s="0" t="n">
        <f aca="false">IFERROR(SUMIFS('2018'!M:M,'2018'!AA:AA,"NRO",'2018'!F:F,A277,'2018'!C:C,B277)+SUMIFS('2018'!P:P,'2018'!AA:AA,"NRO",'2018'!F:F,A277,'2018'!C:C,B277)+SUMIFS('2018'!N:N,'2018'!AA:AA,"NRO",'2018'!F:F,A277,'2018'!D:D,B277)+SUMIFS('2018'!N:N,'2018'!AA:AA,"NRO",'2018'!F:F,A277,'2018'!D:D,B277)+SUMIFS('2018'!O:O,'2018'!AA:AA,"NRO",'2018'!F:F,A277,'2018'!E:E,B277)+SUMIFS('2018'!R:R,'2018'!AA:AA,"NRO",'2018'!F:F,A277,'2018'!E:E,B277), 0)</f>
        <v>0</v>
      </c>
      <c r="O277" s="7" t="n">
        <f aca="false">IFERROR(N277/M277, 0)</f>
        <v>0</v>
      </c>
      <c r="P277" s="0" t="n">
        <f aca="false">IFERROR(SUMIFS('2018'!$H:$H,'2018'!$C:$C,B277,'2018'!$F:$F,A277,'2018'!AA:AA,"CRO")+SUMIFS('2018'!$I:$I,'2018'!$D:$D,B277,'2018'!$F:$F,A277,'2018'!AA:AA,"CRO")+SUMIFS('2018'!$J:$J,'2018'!$E:$E,B277,'2018'!$F:$F,A277,'2018'!AA:AA,"CRO"), 0)</f>
        <v>0</v>
      </c>
      <c r="Q277" s="0" t="n">
        <f aca="false">IFERROR(SUMIFS('2018'!M:M,'2018'!AA:AA,"CRO",'2018'!F:F,A277,'2018'!C:C,B277)+SUMIFS('2018'!P:P,'2018'!AA:AA,"CRO",'2018'!F:F,A277,'2018'!C:C,B277)+SUMIFS('2018'!N:N,'2018'!AA:AA,"CRO",'2018'!F:F,A277,'2018'!D:D,B277)+SUMIFS('2018'!N:N,'2018'!AA:AA,"CRO",'2018'!F:F,A277,'2018'!D:D,B277)+SUMIFS('2018'!O:O,'2018'!AA:AA,"CRO",'2018'!F:F,A277,'2018'!E:E,B277)+SUMIFS('2018'!R:R,'2018'!AA:AA,"CRO",'2018'!F:F,A277,'2018'!E:E,B277), 0)</f>
        <v>0</v>
      </c>
      <c r="R277" s="7" t="n">
        <f aca="false">IFERROR(Q277/P277, 0)</f>
        <v>0</v>
      </c>
      <c r="S277" s="7" t="n">
        <f aca="false">SUM(V277,Y277,AB277)</f>
        <v>0</v>
      </c>
      <c r="T277" s="7" t="n">
        <f aca="false">SUM(W277,Z277,AC277)</f>
        <v>0</v>
      </c>
      <c r="U277" s="7" t="n">
        <f aca="false">IFERROR(T277/S277, 0)</f>
        <v>0</v>
      </c>
      <c r="V277" s="0" t="n">
        <f aca="false">SUMIFS('2017'!$H:$H,'2017'!$C:$C,B277,'2017'!$F:$F,A277,'2017'!AA:AA,"JRO",'2017'!P:P,"&lt;&gt;")+SUMIFS('2017'!$I:$I,'2017'!$D:$D,B277,'2017'!$F:$F,A277,'2017'!AA:AA,"JRO",'2017'!Q:Q,"&lt;&gt;")+SUMIFS('2017'!$J:$J,'2017'!$E:$E,B277,'2017'!$F:$F,A277,'2017'!AA:AA,"JRO",'2017'!R:R,"&lt;&gt;")</f>
        <v>0</v>
      </c>
      <c r="W277" s="0" t="n">
        <f aca="false">IFERROR(SUMIFS('2017'!M:M,'2017'!AA:AA,"JRO",'2017'!F:F,A277,'2017'!C:C,B277)+SUMIFS('2017'!P:P,'2017'!AA:AA,"JRO",'2017'!F:F,A277,'2017'!C:C,B277)+SUMIFS('2017'!N:N,'2017'!AA:AA,"JRO",'2017'!F:F,A277,'2017'!D:D,B277)+SUMIFS('2017'!N:N,'2017'!AA:AA,"JRO",'2017'!F:F,A277,'2017'!D:D,B277)+SUMIFS('2017'!O:O,'2017'!AA:AA,"JRO",'2017'!F:F,A277,'2017'!E:E,B277)+SUMIFS('2017'!R:R,'2017'!AA:AA,"JRO",'2017'!F:F,A277,'2017'!E:E,B277), 0)</f>
        <v>0</v>
      </c>
      <c r="X277" s="7" t="n">
        <f aca="false">IFERROR(W277/V277, 0)</f>
        <v>0</v>
      </c>
      <c r="Y277" s="0" t="n">
        <f aca="false">IFERROR(SUMIFS('2017'!$H:$H,'2017'!$C:$C,B277,'2017'!$F:$F,A277,'2017'!AA:AA,"NRO",'2017'!P:P,"&lt;&gt;")+SUMIFS('2017'!$I:$I,'2017'!$D:$D,B277,'2017'!$F:$F,A277,'2017'!AA:AA,"NRO",'2017'!Q:Q,"&lt;&gt;")+SUMIFS('2017'!$J:$J,'2017'!$E:$E,B277,'2017'!$F:$F,A277,'2017'!AA:AA,"NRO",'2017'!R:R,"&lt;&gt;"), 0)</f>
        <v>0</v>
      </c>
      <c r="Z277" s="0" t="n">
        <f aca="false">IFERROR(SUMIFS('2017'!M:M,'2017'!AA:AA,"NRO",'2017'!F:F,A277,'2017'!C:C,B277)+SUMIFS('2017'!P:P,'2017'!AA:AA,"NRO",'2017'!F:F,A277,'2017'!C:C,B277)+SUMIFS('2017'!N:N,'2017'!AA:AA,"NRO",'2017'!F:F,A277,'2017'!D:D,B277)+SUMIFS('2017'!N:N,'2017'!AA:AA,"NRO",'2017'!F:F,A277,'2017'!D:D,B277)+SUMIFS('2017'!O:O,'2017'!AA:AA,"NRO",'2017'!F:F,A277,'2017'!E:E,B277)+SUMIFS('2017'!R:R,'2017'!AA:AA,"NRO",'2017'!F:F,A277,'2017'!E:E,B277), 0)</f>
        <v>0</v>
      </c>
      <c r="AA277" s="7" t="n">
        <f aca="false">IFERROR(Z277/Y277, 0)</f>
        <v>0</v>
      </c>
      <c r="AB277" s="0" t="n">
        <f aca="false">IFERROR(SUMIFS('2017'!$H:$H,'2017'!$C:$C,B277,'2017'!$F:$F,A277,'2017'!AA:AA,"CRO",'2017'!P:P,"&lt;&gt;")+SUMIFS('2017'!$I:$I,'2017'!$D:$D,B277,'2017'!$F:$F,A277,'2017'!AA:AA,"CRO",'2017'!Q:Q,"&lt;&gt;")+SUMIFS('2017'!$J:$J,'2017'!$E:$E,B277,'2017'!$F:$F,A277,'2017'!AA:AA,"CRO",'2017'!R:R,"&lt;&gt;"), 0)</f>
        <v>0</v>
      </c>
      <c r="AC277" s="0" t="n">
        <f aca="false">IFERROR(SUMIFS('2017'!M:M,'2017'!AA:AA,"CRO",'2017'!F:F,A277,'2017'!C:C,B277)+SUMIFS('2017'!P:P,'2017'!AA:AA,"CRO",'2017'!F:F,A277,'2017'!C:C,B277)+SUMIFS('2017'!N:N,'2017'!AA:AA,"CRO",'2017'!F:F,A277,'2017'!D:D,B277)+SUMIFS('2017'!N:N,'2017'!AA:AA,"CRO",'2017'!F:F,A277,'2017'!D:D,B277)+SUMIFS('2017'!O:O,'2017'!AA:AA,"CRO",'2017'!F:F,A277,'2017'!E:E,B277)+SUMIFS('2017'!R:R,'2017'!AA:AA,"CRO",'2017'!F:F,A277,'2017'!E:E,B277), 0)</f>
        <v>0</v>
      </c>
      <c r="AD277" s="0" t="n">
        <f aca="false">IFERROR(AC277/AB277, 0)</f>
        <v>0</v>
      </c>
      <c r="AE277" s="0" t="n">
        <f aca="false">SUM(AH277,AK277,AN277)</f>
        <v>0</v>
      </c>
      <c r="AF277" s="0" t="n">
        <f aca="false">SUM(AI277,AL277,AO277)</f>
        <v>0</v>
      </c>
      <c r="AG277" s="7" t="n">
        <f aca="false">IFERROR(AF277/AE277, 0)</f>
        <v>0</v>
      </c>
      <c r="AH277" s="0" t="n">
        <f aca="false">IFERROR(SUMIFS('2016'!$G:$G,'2016'!F:F,A277,'2016'!C:C,B277,'2016'!D:D,"",'2016'!AA:AA,"JRO",'2016'!L:L,"&lt;&gt;"), 0)</f>
        <v>0</v>
      </c>
      <c r="AI277" s="0" t="n">
        <f aca="false">IFERROR(SUMIFS('2016'!L:L,'2016'!F:F,A277,'2016'!C:C,B277,'2016'!D:D,"",'2016'!AA:AA,"JRO"), 0)</f>
        <v>0</v>
      </c>
      <c r="AJ277" s="7" t="n">
        <f aca="false">IFERROR(AI277/AH277, 0)</f>
        <v>0</v>
      </c>
      <c r="AK277" s="0" t="n">
        <f aca="false">IFERROR(SUMIFS('2016'!$G:$G,'2016'!F:F,A277,'2016'!C:C,B277,'2016'!D:D,"",'2016'!AA:AA,"NRO",'2016'!L:L,"&lt;&gt;"), 0)</f>
        <v>0</v>
      </c>
      <c r="AL277" s="0" t="n">
        <f aca="false">IFERROR(SUMIFS('2016'!L:L,'2016'!F:F,A277,'2016'!C:C,B277,'2016'!D:D,"",'2016'!AA:AA,"NRO"), 0)</f>
        <v>0</v>
      </c>
      <c r="AM277" s="0" t="n">
        <f aca="false">IFERROR(AL277/AK277, 0)</f>
        <v>0</v>
      </c>
      <c r="AN277" s="0" t="n">
        <f aca="false">IFERROR(SUMIFS('2016'!$G:$G,'2016'!F:F,A277,'2016'!C:C,B277,'2016'!D:D,"",'2016'!AA:AA,"CRO",'2016'!L:L,"&lt;&gt;"), 0)</f>
        <v>0</v>
      </c>
      <c r="AO277" s="0" t="n">
        <f aca="false">IFERROR(SUMIFS('2016'!L:L,'2016'!F:F,A277,'2016'!C:C,B277,'2016'!D:D,"",'2016'!AA:AA,"CRO"), 0)</f>
        <v>0</v>
      </c>
      <c r="AP277" s="0" t="n">
        <f aca="false">IFERROR(AO277/AN277, 0)</f>
        <v>0</v>
      </c>
      <c r="AQ277" s="0" t="n">
        <f aca="false">SUM(AT277,AW277,AZ277)</f>
        <v>0</v>
      </c>
      <c r="AR277" s="0" t="n">
        <f aca="false">SUM(AU277,AX277,BA277)</f>
        <v>0</v>
      </c>
      <c r="AS277" s="7" t="n">
        <f aca="false">IFERROR(AR277/AQ277, 0)</f>
        <v>0</v>
      </c>
      <c r="AT277" s="0" t="n">
        <f aca="false">IFERROR(SUMIFS('2015'!$G:$G,'2015'!F:F,A277,'2015'!C:C,B277,'2015'!D:D,"",'2015'!AA:AA,"JRO",'2015'!L:L,"&lt;&gt;"), 0)</f>
        <v>0</v>
      </c>
      <c r="AU277" s="0" t="n">
        <f aca="false">IFERROR(SUMIFS('2015'!L:L,'2015'!F:F,A277,'2015'!C:C,B277,'2015'!D:D,"",'2015'!AA:AA,"JRO"), 0)</f>
        <v>0</v>
      </c>
      <c r="AV277" s="0" t="n">
        <f aca="false">IFERROR(AU277/AT277, 0)</f>
        <v>0</v>
      </c>
      <c r="AW277" s="0" t="n">
        <f aca="false">IFERROR(SUMIFS('2015'!$G:$G,'2015'!F:F,A277,'2015'!C:C,B277,'2015'!D:D,"",'2015'!AA:AA,"NRO",'2015'!L:L,"&lt;&gt;"), 0)</f>
        <v>0</v>
      </c>
      <c r="AX277" s="0" t="n">
        <f aca="false">IFERROR(SUMIFS('2015'!L:L,'2015'!F:F,A277,'2015'!C:C,B277,'2015'!D:D,"",'2015'!AA:AA,"NRO"), 0)</f>
        <v>0</v>
      </c>
      <c r="AY277" s="0" t="n">
        <f aca="false">IFERROR(AX277/AW277, 0)</f>
        <v>0</v>
      </c>
      <c r="AZ277" s="0" t="n">
        <f aca="false">IFERROR(SUMIFS('2015'!$G:$G,'2015'!F:F,A277,'2015'!C:C,B277,'2015'!D:D,"",'2015'!AA:AA,"CRO",'2015'!L:L,"&lt;&gt;"), 0)</f>
        <v>0</v>
      </c>
      <c r="BA277" s="0" t="n">
        <f aca="false">IFERROR(SUMIFS('2015'!L:L,'2015'!F:F,A277,'2015'!C:C,B277,'2015'!D:D,"",'2015'!AA:AA,"CRO"), 0)</f>
        <v>0</v>
      </c>
      <c r="BB277" s="0" t="n">
        <f aca="false">IFERROR(BA277/AZ277, 0)</f>
        <v>0</v>
      </c>
      <c r="BC277" s="0" t="n">
        <f aca="false">SUM(BF277,BI277)</f>
        <v>0</v>
      </c>
      <c r="BD277" s="0" t="n">
        <f aca="false">SUM(BG277,BJ277)</f>
        <v>0</v>
      </c>
      <c r="BE277" s="7" t="n">
        <f aca="false">IFERROR(BD277/BC277, 0)</f>
        <v>0</v>
      </c>
      <c r="BF277" s="0" t="n">
        <f aca="false">IFERROR(SUMIFS('2014'!$G:$G,'2014'!F:F,A277,'2014'!C:C,B277,'2014'!D:D,"",'2014'!AA:AA,"JRO",'2014'!L:L,"&lt;&gt;"), 0)</f>
        <v>0</v>
      </c>
      <c r="BG277" s="0" t="n">
        <f aca="false">IFERROR(SUMIFS('2014'!L:L,'2014'!F:F,A277,'2014'!C:C,B277,'2014'!D:D,"",'2014'!AA:AA,"JRO"), 0)</f>
        <v>0</v>
      </c>
      <c r="BH277" s="7" t="n">
        <f aca="false">IFERROR(BG277/BF277, 0)</f>
        <v>0</v>
      </c>
      <c r="BI277" s="0" t="n">
        <f aca="false">IFERROR(SUMIFS('2014'!$G:$G,'2014'!F:F,A277,'2014'!C:C,B277,'2014'!D:D,"",'2014'!AA:AA,"CRO",'2014'!L:L,"&lt;&gt;"), 0)</f>
        <v>0</v>
      </c>
      <c r="BJ277" s="0" t="n">
        <f aca="false">IFERROR(SUMIFS('2014'!L:L,'2014'!F:F,A277,'2014'!C:C,B277,'2014'!D:D,"",'2014'!AA:AA,"CRO"), 0)</f>
        <v>0</v>
      </c>
      <c r="BK277" s="0" t="n">
        <f aca="false">IFERROR(BJ277/BI277, 0)</f>
        <v>0</v>
      </c>
      <c r="BL277" s="0" t="n">
        <f aca="false">IFERROR(SUMIFS('2013'!$G:$G,'2013'!F:F,A277,'2013'!C:C,B277,'2013'!D:D,"",'2013'!AA:AA,"JRO",'2013'!L:L,"&lt;&gt;"), 0)</f>
        <v>1</v>
      </c>
      <c r="BM277" s="0" t="n">
        <f aca="false">IFERROR(SUMIFS('2013'!L:L,'2013'!F:F,A277,'2013'!C:C,B277,'2013'!D:D,"",'2013'!AA:AA,"JRO"), 0)</f>
        <v>1</v>
      </c>
      <c r="BN277" s="0" t="n">
        <f aca="false">IFERROR(BM277/BL277, 0)</f>
        <v>1</v>
      </c>
      <c r="BO277" s="0" t="n">
        <f aca="false">IFERROR(SUMIFS('2012'!$G:$G,'2012'!F:F,A277,'2012'!C:C,B277,'2012'!D:D,"",'2012'!AA:AA,"JRO",'2012'!L:L,"&lt;&gt;"), 0)</f>
        <v>0</v>
      </c>
      <c r="BP277" s="0" t="n">
        <f aca="false">IFERROR(SUMIFS('2012'!L:L,'2012'!F:F,A277,'2012'!C:C,B277,'2012'!D:D,"",'2012'!AA:AA,"JRO"), 0)</f>
        <v>0</v>
      </c>
      <c r="BQ277" s="0" t="n">
        <f aca="false">IFERROR(BP277/BO277, 0)</f>
        <v>0</v>
      </c>
      <c r="BR277" s="0" t="n">
        <f aca="false">IFERROR(SUMIFS('2011'!$G:$G,'2011'!F:F,A277,'2011'!C:C,B277,'2011'!D:D,"",'2011'!AA:AA,"JRO",'2011'!L:L,"&lt;&gt;"), 0)</f>
        <v>0</v>
      </c>
      <c r="BS277" s="0" t="n">
        <f aca="false">IFERROR(SUMIFS('2011'!L:L,'2011'!F:F,A277,'2011'!C:C,B277,'2011'!D:D,"",'2011'!AA:AA,"JRO"), 0)</f>
        <v>0</v>
      </c>
      <c r="BT277" s="7" t="n">
        <f aca="false">IFERROR(BS277/BR277, 0)</f>
        <v>0</v>
      </c>
      <c r="BU277" s="0" t="n">
        <f aca="false">IFERROR(SUMIFS('2010'!$G:$G,'2010'!F:F,A277,'2010'!C:C,B277,'2010'!D:D,"",'2010'!AA:AA,"JRO",'2010'!L:L,"&lt;&gt;"), 0)</f>
        <v>1</v>
      </c>
      <c r="BV277" s="0" t="n">
        <f aca="false">IFERROR(SUMIFS('2010'!L:L,'2010'!F:F,A277,'2010'!C:C,B277,'2010'!D:D,"",'2010'!AA:AA,"JRO"), 0)</f>
        <v>2</v>
      </c>
      <c r="BW277" s="7" t="n">
        <f aca="false">IFERROR(BV277/BU277, 0)</f>
        <v>2</v>
      </c>
      <c r="BX277" s="0" t="n">
        <f aca="false">IFERROR(SUMIFS('2009'!$G:$G,'2009'!F:F,A277,'2009'!C:C,B277,'2009'!D:D,"",'2009'!AA:AA,"JRO",'2009'!L:L,"&lt;&gt;"), 0)</f>
        <v>0</v>
      </c>
      <c r="BY277" s="0" t="n">
        <f aca="false">IFERROR(SUMIFS('2009'!L:L,'2009'!F:F,A277,'2009'!C:C,B277,'2009'!D:D,"",'2009'!AA:AA,"JRO"), 0)</f>
        <v>0</v>
      </c>
      <c r="BZ277" s="7" t="n">
        <f aca="false">IFERROR(BY277/BX277, 0)</f>
        <v>0</v>
      </c>
    </row>
    <row r="278" customFormat="false" ht="15" hidden="false" customHeight="false" outlineLevel="0" collapsed="false">
      <c r="A278" s="0" t="s">
        <v>108</v>
      </c>
      <c r="B278" s="13" t="s">
        <v>56</v>
      </c>
      <c r="C278" s="56" t="n">
        <f aca="false">IFERROR(AVERAGEIFS(I278:BZ278,I$2:BZ$2,"JRO escorts per deportee",I278:BZ278,"&lt;&gt;0"), 0)</f>
        <v>0</v>
      </c>
      <c r="D278" s="13" t="n">
        <f aca="false">IFERROR(AVERAGEIFS(I278:BZ278,I$2:BZ$2,"NRO escorts per deportee",I278:BZ278,"&lt;&gt;0"), 0)</f>
        <v>0</v>
      </c>
      <c r="E278" s="13" t="n">
        <f aca="false">IFERROR(AVERAGEIFS(I278:BZ278,I$2:BZ$2,"CRO escorts per deportee",I278:BZ278,"&lt;&gt;0"), 0)</f>
        <v>0</v>
      </c>
      <c r="G278" s="0" t="n">
        <f aca="false">SUM(J278,M278,P278)</f>
        <v>0</v>
      </c>
      <c r="H278" s="0" t="n">
        <f aca="false">SUM(K278,N278,Q278)</f>
        <v>0</v>
      </c>
      <c r="I278" s="7" t="n">
        <f aca="false">IFERROR(H278/G278, 0)</f>
        <v>0</v>
      </c>
      <c r="J278" s="0" t="n">
        <f aca="false">IFERROR(SUMIFS('2018'!$H:$H,'2018'!$C:$C,B278,'2018'!$F:$F,A278,'2018'!AA:AA,"JRO",'2018'!P:P,"&lt;&gt;")+SUMIFS('2018'!$I:$I,'2018'!$D:$D,B278,'2018'!$F:$F,A278,'2018'!AA:AA,"JRO",'2018'!Q:Q,"&lt;&gt;")+SUMIFS('2018'!$J:$J,'2018'!$E:$E,B278,'2018'!$F:$F,A278,'2018'!AA:AA,"JRO",'2018'!R:R,"&lt;&gt;"), 0)</f>
        <v>0</v>
      </c>
      <c r="K278" s="0" t="n">
        <f aca="false">IFERROR(SUMIFS('2018'!M:M,'2018'!AA:AA,"JRO",'2018'!F:F,A278,'2018'!C:C,B278)+SUMIFS('2018'!P:P,'2018'!AA:AA,"JRO",'2018'!F:F,A278,'2018'!C:C,B278)+SUMIFS('2018'!N:N,'2018'!AA:AA,"JRO",'2018'!F:F,A278,'2018'!D:D,B278)+SUMIFS('2018'!N:N,'2018'!AA:AA,"JRO",'2018'!F:F,A278,'2018'!D:D,B278)+SUMIFS('2018'!O:O,'2018'!AA:AA,"JRO",'2018'!F:F,A278,'2018'!E:E,B278)+SUMIFS('2018'!R:R,'2018'!AA:AA,"JRO",'2018'!F:F,A278,'2018'!E:E,B278), 0)</f>
        <v>0</v>
      </c>
      <c r="L278" s="7" t="n">
        <f aca="false">IFERROR(K278/J278, 0)</f>
        <v>0</v>
      </c>
      <c r="M278" s="0" t="n">
        <f aca="false">IFERROR(SUMIFS('2018'!$H:$H,'2018'!$C:$C,B278,'2018'!$F:$F,A278,'2018'!AA:AA,"NRO",'2018'!P:P,"&lt;&gt;")+SUMIFS('2018'!$I:$I,'2018'!$D:$D,B278,'2018'!$F:$F,A278,'2018'!AA:AA,"NRO",'2018'!Q:Q,"&lt;&gt;")+SUMIFS('2018'!$J:$J,'2018'!$E:$E,B278,'2018'!$F:$F,A278,'2018'!AA:AA,"NRO",'2018'!R:R,"&lt;&gt;"), 0)</f>
        <v>0</v>
      </c>
      <c r="N278" s="0" t="n">
        <f aca="false">IFERROR(SUMIFS('2018'!M:M,'2018'!AA:AA,"NRO",'2018'!F:F,A278,'2018'!C:C,B278)+SUMIFS('2018'!P:P,'2018'!AA:AA,"NRO",'2018'!F:F,A278,'2018'!C:C,B278)+SUMIFS('2018'!N:N,'2018'!AA:AA,"NRO",'2018'!F:F,A278,'2018'!D:D,B278)+SUMIFS('2018'!N:N,'2018'!AA:AA,"NRO",'2018'!F:F,A278,'2018'!D:D,B278)+SUMIFS('2018'!O:O,'2018'!AA:AA,"NRO",'2018'!F:F,A278,'2018'!E:E,B278)+SUMIFS('2018'!R:R,'2018'!AA:AA,"NRO",'2018'!F:F,A278,'2018'!E:E,B278), 0)</f>
        <v>0</v>
      </c>
      <c r="O278" s="7" t="n">
        <f aca="false">IFERROR(N278/M278, 0)</f>
        <v>0</v>
      </c>
      <c r="P278" s="0" t="n">
        <f aca="false">IFERROR(SUMIFS('2018'!$H:$H,'2018'!$C:$C,B278,'2018'!$F:$F,A278,'2018'!AA:AA,"CRO")+SUMIFS('2018'!$I:$I,'2018'!$D:$D,B278,'2018'!$F:$F,A278,'2018'!AA:AA,"CRO")+SUMIFS('2018'!$J:$J,'2018'!$E:$E,B278,'2018'!$F:$F,A278,'2018'!AA:AA,"CRO"), 0)</f>
        <v>0</v>
      </c>
      <c r="Q278" s="0" t="n">
        <f aca="false">IFERROR(SUMIFS('2018'!M:M,'2018'!AA:AA,"CRO",'2018'!F:F,A278,'2018'!C:C,B278)+SUMIFS('2018'!P:P,'2018'!AA:AA,"CRO",'2018'!F:F,A278,'2018'!C:C,B278)+SUMIFS('2018'!N:N,'2018'!AA:AA,"CRO",'2018'!F:F,A278,'2018'!D:D,B278)+SUMIFS('2018'!N:N,'2018'!AA:AA,"CRO",'2018'!F:F,A278,'2018'!D:D,B278)+SUMIFS('2018'!O:O,'2018'!AA:AA,"CRO",'2018'!F:F,A278,'2018'!E:E,B278)+SUMIFS('2018'!R:R,'2018'!AA:AA,"CRO",'2018'!F:F,A278,'2018'!E:E,B278), 0)</f>
        <v>0</v>
      </c>
      <c r="R278" s="7" t="n">
        <f aca="false">IFERROR(Q278/P278, 0)</f>
        <v>0</v>
      </c>
      <c r="S278" s="7" t="n">
        <f aca="false">SUM(V278,Y278,AB278)</f>
        <v>0</v>
      </c>
      <c r="T278" s="7" t="n">
        <f aca="false">SUM(W278,Z278,AC278)</f>
        <v>0</v>
      </c>
      <c r="U278" s="7" t="n">
        <f aca="false">IFERROR(T278/S278, 0)</f>
        <v>0</v>
      </c>
      <c r="V278" s="0" t="n">
        <f aca="false">SUMIFS('2017'!$H:$H,'2017'!$C:$C,B278,'2017'!$F:$F,A278,'2017'!AA:AA,"JRO",'2017'!P:P,"&lt;&gt;")+SUMIFS('2017'!$I:$I,'2017'!$D:$D,B278,'2017'!$F:$F,A278,'2017'!AA:AA,"JRO",'2017'!Q:Q,"&lt;&gt;")+SUMIFS('2017'!$J:$J,'2017'!$E:$E,B278,'2017'!$F:$F,A278,'2017'!AA:AA,"JRO",'2017'!R:R,"&lt;&gt;")</f>
        <v>0</v>
      </c>
      <c r="W278" s="0" t="n">
        <f aca="false">IFERROR(SUMIFS('2017'!M:M,'2017'!AA:AA,"JRO",'2017'!F:F,A278,'2017'!C:C,B278)+SUMIFS('2017'!P:P,'2017'!AA:AA,"JRO",'2017'!F:F,A278,'2017'!C:C,B278)+SUMIFS('2017'!N:N,'2017'!AA:AA,"JRO",'2017'!F:F,A278,'2017'!D:D,B278)+SUMIFS('2017'!N:N,'2017'!AA:AA,"JRO",'2017'!F:F,A278,'2017'!D:D,B278)+SUMIFS('2017'!O:O,'2017'!AA:AA,"JRO",'2017'!F:F,A278,'2017'!E:E,B278)+SUMIFS('2017'!R:R,'2017'!AA:AA,"JRO",'2017'!F:F,A278,'2017'!E:E,B278), 0)</f>
        <v>0</v>
      </c>
      <c r="X278" s="7" t="n">
        <f aca="false">IFERROR(W278/V278, 0)</f>
        <v>0</v>
      </c>
      <c r="Y278" s="0" t="n">
        <f aca="false">IFERROR(SUMIFS('2017'!$H:$H,'2017'!$C:$C,B278,'2017'!$F:$F,A278,'2017'!AA:AA,"NRO",'2017'!P:P,"&lt;&gt;")+SUMIFS('2017'!$I:$I,'2017'!$D:$D,B278,'2017'!$F:$F,A278,'2017'!AA:AA,"NRO",'2017'!Q:Q,"&lt;&gt;")+SUMIFS('2017'!$J:$J,'2017'!$E:$E,B278,'2017'!$F:$F,A278,'2017'!AA:AA,"NRO",'2017'!R:R,"&lt;&gt;"), 0)</f>
        <v>0</v>
      </c>
      <c r="Z278" s="0" t="n">
        <f aca="false">IFERROR(SUMIFS('2017'!M:M,'2017'!AA:AA,"NRO",'2017'!F:F,A278,'2017'!C:C,B278)+SUMIFS('2017'!P:P,'2017'!AA:AA,"NRO",'2017'!F:F,A278,'2017'!C:C,B278)+SUMIFS('2017'!N:N,'2017'!AA:AA,"NRO",'2017'!F:F,A278,'2017'!D:D,B278)+SUMIFS('2017'!N:N,'2017'!AA:AA,"NRO",'2017'!F:F,A278,'2017'!D:D,B278)+SUMIFS('2017'!O:O,'2017'!AA:AA,"NRO",'2017'!F:F,A278,'2017'!E:E,B278)+SUMIFS('2017'!R:R,'2017'!AA:AA,"NRO",'2017'!F:F,A278,'2017'!E:E,B278), 0)</f>
        <v>0</v>
      </c>
      <c r="AA278" s="7" t="n">
        <f aca="false">IFERROR(Z278/Y278, 0)</f>
        <v>0</v>
      </c>
      <c r="AB278" s="0" t="n">
        <f aca="false">IFERROR(SUMIFS('2017'!$H:$H,'2017'!$C:$C,B278,'2017'!$F:$F,A278,'2017'!AA:AA,"CRO",'2017'!P:P,"&lt;&gt;")+SUMIFS('2017'!$I:$I,'2017'!$D:$D,B278,'2017'!$F:$F,A278,'2017'!AA:AA,"CRO",'2017'!Q:Q,"&lt;&gt;")+SUMIFS('2017'!$J:$J,'2017'!$E:$E,B278,'2017'!$F:$F,A278,'2017'!AA:AA,"CRO",'2017'!R:R,"&lt;&gt;"), 0)</f>
        <v>0</v>
      </c>
      <c r="AC278" s="0" t="n">
        <f aca="false">IFERROR(SUMIFS('2017'!M:M,'2017'!AA:AA,"CRO",'2017'!F:F,A278,'2017'!C:C,B278)+SUMIFS('2017'!P:P,'2017'!AA:AA,"CRO",'2017'!F:F,A278,'2017'!C:C,B278)+SUMIFS('2017'!N:N,'2017'!AA:AA,"CRO",'2017'!F:F,A278,'2017'!D:D,B278)+SUMIFS('2017'!N:N,'2017'!AA:AA,"CRO",'2017'!F:F,A278,'2017'!D:D,B278)+SUMIFS('2017'!O:O,'2017'!AA:AA,"CRO",'2017'!F:F,A278,'2017'!E:E,B278)+SUMIFS('2017'!R:R,'2017'!AA:AA,"CRO",'2017'!F:F,A278,'2017'!E:E,B278), 0)</f>
        <v>0</v>
      </c>
      <c r="AD278" s="0" t="n">
        <f aca="false">IFERROR(AC278/AB278, 0)</f>
        <v>0</v>
      </c>
      <c r="AE278" s="0" t="n">
        <f aca="false">SUM(AH278,AK278,AN278)</f>
        <v>0</v>
      </c>
      <c r="AF278" s="0" t="n">
        <f aca="false">SUM(AI278,AL278,AO278)</f>
        <v>0</v>
      </c>
      <c r="AG278" s="7" t="n">
        <f aca="false">IFERROR(AF278/AE278, 0)</f>
        <v>0</v>
      </c>
      <c r="AH278" s="0" t="n">
        <f aca="false">IFERROR(SUMIFS('2016'!$G:$G,'2016'!F:F,A278,'2016'!C:C,B278,'2016'!D:D,"",'2016'!AA:AA,"JRO",'2016'!L:L,"&lt;&gt;"), 0)</f>
        <v>0</v>
      </c>
      <c r="AI278" s="0" t="n">
        <f aca="false">IFERROR(SUMIFS('2016'!L:L,'2016'!F:F,A278,'2016'!C:C,B278,'2016'!D:D,"",'2016'!AA:AA,"JRO"), 0)</f>
        <v>0</v>
      </c>
      <c r="AJ278" s="7" t="n">
        <f aca="false">IFERROR(AI278/AH278, 0)</f>
        <v>0</v>
      </c>
      <c r="AK278" s="0" t="n">
        <f aca="false">IFERROR(SUMIFS('2016'!$G:$G,'2016'!F:F,A278,'2016'!C:C,B278,'2016'!D:D,"",'2016'!AA:AA,"NRO",'2016'!L:L,"&lt;&gt;"), 0)</f>
        <v>0</v>
      </c>
      <c r="AL278" s="0" t="n">
        <f aca="false">IFERROR(SUMIFS('2016'!L:L,'2016'!F:F,A278,'2016'!C:C,B278,'2016'!D:D,"",'2016'!AA:AA,"NRO"), 0)</f>
        <v>0</v>
      </c>
      <c r="AM278" s="0" t="n">
        <f aca="false">IFERROR(AL278/AK278, 0)</f>
        <v>0</v>
      </c>
      <c r="AN278" s="0" t="n">
        <f aca="false">IFERROR(SUMIFS('2016'!$G:$G,'2016'!F:F,A278,'2016'!C:C,B278,'2016'!D:D,"",'2016'!AA:AA,"CRO",'2016'!L:L,"&lt;&gt;"), 0)</f>
        <v>0</v>
      </c>
      <c r="AO278" s="0" t="n">
        <f aca="false">IFERROR(SUMIFS('2016'!L:L,'2016'!F:F,A278,'2016'!C:C,B278,'2016'!D:D,"",'2016'!AA:AA,"CRO"), 0)</f>
        <v>0</v>
      </c>
      <c r="AP278" s="0" t="n">
        <f aca="false">IFERROR(AO278/AN278, 0)</f>
        <v>0</v>
      </c>
      <c r="AQ278" s="0" t="n">
        <f aca="false">SUM(AT278,AW278,AZ278)</f>
        <v>0</v>
      </c>
      <c r="AR278" s="0" t="n">
        <f aca="false">SUM(AU278,AX278,BA278)</f>
        <v>0</v>
      </c>
      <c r="AS278" s="7" t="n">
        <f aca="false">IFERROR(AR278/AQ278, 0)</f>
        <v>0</v>
      </c>
      <c r="AT278" s="0" t="n">
        <f aca="false">IFERROR(SUMIFS('2015'!$G:$G,'2015'!F:F,A278,'2015'!C:C,B278,'2015'!D:D,"",'2015'!AA:AA,"JRO",'2015'!L:L,"&lt;&gt;"), 0)</f>
        <v>0</v>
      </c>
      <c r="AU278" s="0" t="n">
        <f aca="false">IFERROR(SUMIFS('2015'!L:L,'2015'!F:F,A278,'2015'!C:C,B278,'2015'!D:D,"",'2015'!AA:AA,"JRO"), 0)</f>
        <v>0</v>
      </c>
      <c r="AV278" s="0" t="n">
        <f aca="false">IFERROR(AU278/AT278, 0)</f>
        <v>0</v>
      </c>
      <c r="AW278" s="0" t="n">
        <f aca="false">IFERROR(SUMIFS('2015'!$G:$G,'2015'!F:F,A278,'2015'!C:C,B278,'2015'!D:D,"",'2015'!AA:AA,"NRO",'2015'!L:L,"&lt;&gt;"), 0)</f>
        <v>0</v>
      </c>
      <c r="AX278" s="0" t="n">
        <f aca="false">IFERROR(SUMIFS('2015'!L:L,'2015'!F:F,A278,'2015'!C:C,B278,'2015'!D:D,"",'2015'!AA:AA,"NRO"), 0)</f>
        <v>0</v>
      </c>
      <c r="AY278" s="0" t="n">
        <f aca="false">IFERROR(AX278/AW278, 0)</f>
        <v>0</v>
      </c>
      <c r="AZ278" s="0" t="n">
        <f aca="false">IFERROR(SUMIFS('2015'!$G:$G,'2015'!F:F,A278,'2015'!C:C,B278,'2015'!D:D,"",'2015'!AA:AA,"CRO",'2015'!L:L,"&lt;&gt;"), 0)</f>
        <v>0</v>
      </c>
      <c r="BA278" s="0" t="n">
        <f aca="false">IFERROR(SUMIFS('2015'!L:L,'2015'!F:F,A278,'2015'!C:C,B278,'2015'!D:D,"",'2015'!AA:AA,"CRO"), 0)</f>
        <v>0</v>
      </c>
      <c r="BB278" s="0" t="n">
        <f aca="false">IFERROR(BA278/AZ278, 0)</f>
        <v>0</v>
      </c>
      <c r="BC278" s="0" t="n">
        <f aca="false">SUM(BF278,BI278)</f>
        <v>0</v>
      </c>
      <c r="BD278" s="0" t="n">
        <f aca="false">SUM(BG278,BJ278)</f>
        <v>0</v>
      </c>
      <c r="BE278" s="7" t="n">
        <f aca="false">IFERROR(BD278/BC278, 0)</f>
        <v>0</v>
      </c>
      <c r="BF278" s="0" t="n">
        <f aca="false">IFERROR(SUMIFS('2014'!$G:$G,'2014'!F:F,A278,'2014'!C:C,B278,'2014'!D:D,"",'2014'!AA:AA,"JRO",'2014'!L:L,"&lt;&gt;"), 0)</f>
        <v>0</v>
      </c>
      <c r="BG278" s="0" t="n">
        <f aca="false">IFERROR(SUMIFS('2014'!L:L,'2014'!F:F,A278,'2014'!C:C,B278,'2014'!D:D,"",'2014'!AA:AA,"JRO"), 0)</f>
        <v>0</v>
      </c>
      <c r="BH278" s="7" t="n">
        <f aca="false">IFERROR(BG278/BF278, 0)</f>
        <v>0</v>
      </c>
      <c r="BI278" s="0" t="n">
        <f aca="false">IFERROR(SUMIFS('2014'!$G:$G,'2014'!F:F,A278,'2014'!C:C,B278,'2014'!D:D,"",'2014'!AA:AA,"CRO",'2014'!L:L,"&lt;&gt;"), 0)</f>
        <v>0</v>
      </c>
      <c r="BJ278" s="0" t="n">
        <f aca="false">IFERROR(SUMIFS('2014'!L:L,'2014'!F:F,A278,'2014'!C:C,B278,'2014'!D:D,"",'2014'!AA:AA,"CRO"), 0)</f>
        <v>0</v>
      </c>
      <c r="BK278" s="0" t="n">
        <f aca="false">IFERROR(BJ278/BI278, 0)</f>
        <v>0</v>
      </c>
      <c r="BL278" s="0" t="n">
        <f aca="false">IFERROR(SUMIFS('2013'!$G:$G,'2013'!F:F,A278,'2013'!C:C,B278,'2013'!D:D,"",'2013'!AA:AA,"JRO",'2013'!L:L,"&lt;&gt;"), 0)</f>
        <v>0</v>
      </c>
      <c r="BM278" s="0" t="n">
        <f aca="false">IFERROR(SUMIFS('2013'!L:L,'2013'!F:F,A278,'2013'!C:C,B278,'2013'!D:D,"",'2013'!AA:AA,"JRO"), 0)</f>
        <v>0</v>
      </c>
      <c r="BN278" s="0" t="n">
        <f aca="false">IFERROR(BM278/BL278, 0)</f>
        <v>0</v>
      </c>
      <c r="BO278" s="0" t="n">
        <f aca="false">IFERROR(SUMIFS('2012'!$G:$G,'2012'!F:F,A278,'2012'!C:C,B278,'2012'!D:D,"",'2012'!AA:AA,"JRO",'2012'!L:L,"&lt;&gt;"), 0)</f>
        <v>0</v>
      </c>
      <c r="BP278" s="0" t="n">
        <f aca="false">IFERROR(SUMIFS('2012'!L:L,'2012'!F:F,A278,'2012'!C:C,B278,'2012'!D:D,"",'2012'!AA:AA,"JRO"), 0)</f>
        <v>0</v>
      </c>
      <c r="BQ278" s="0" t="n">
        <f aca="false">IFERROR(BP278/BO278, 0)</f>
        <v>0</v>
      </c>
      <c r="BR278" s="0" t="n">
        <f aca="false">IFERROR(SUMIFS('2011'!$G:$G,'2011'!F:F,A278,'2011'!C:C,B278,'2011'!D:D,"",'2011'!AA:AA,"JRO",'2011'!L:L,"&lt;&gt;"), 0)</f>
        <v>0</v>
      </c>
      <c r="BS278" s="0" t="n">
        <f aca="false">IFERROR(SUMIFS('2011'!L:L,'2011'!F:F,A278,'2011'!C:C,B278,'2011'!D:D,"",'2011'!AA:AA,"JRO"), 0)</f>
        <v>0</v>
      </c>
      <c r="BT278" s="7" t="n">
        <f aca="false">IFERROR(BS278/BR278, 0)</f>
        <v>0</v>
      </c>
      <c r="BU278" s="0" t="n">
        <f aca="false">IFERROR(SUMIFS('2010'!$G:$G,'2010'!F:F,A278,'2010'!C:C,B278,'2010'!D:D,"",'2010'!AA:AA,"JRO",'2010'!L:L,"&lt;&gt;"), 0)</f>
        <v>0</v>
      </c>
      <c r="BV278" s="0" t="n">
        <f aca="false">IFERROR(SUMIFS('2010'!L:L,'2010'!F:F,A278,'2010'!C:C,B278,'2010'!D:D,"",'2010'!AA:AA,"JRO"), 0)</f>
        <v>0</v>
      </c>
      <c r="BW278" s="7" t="n">
        <f aca="false">IFERROR(BV278/BU278, 0)</f>
        <v>0</v>
      </c>
      <c r="BX278" s="0" t="n">
        <f aca="false">IFERROR(SUMIFS('2009'!$G:$G,'2009'!F:F,A278,'2009'!C:C,B278,'2009'!D:D,"",'2009'!AA:AA,"JRO",'2009'!L:L,"&lt;&gt;"), 0)</f>
        <v>0</v>
      </c>
      <c r="BY278" s="0" t="n">
        <f aca="false">IFERROR(SUMIFS('2009'!L:L,'2009'!F:F,A278,'2009'!C:C,B278,'2009'!D:D,"",'2009'!AA:AA,"JRO"), 0)</f>
        <v>0</v>
      </c>
      <c r="BZ278" s="7" t="n">
        <f aca="false">IFERROR(BY278/BX278, 0)</f>
        <v>0</v>
      </c>
    </row>
    <row r="279" customFormat="false" ht="15" hidden="false" customHeight="false" outlineLevel="0" collapsed="false">
      <c r="A279" s="0" t="s">
        <v>108</v>
      </c>
      <c r="B279" s="13" t="s">
        <v>46</v>
      </c>
      <c r="C279" s="56" t="n">
        <f aca="false">IFERROR(AVERAGEIFS(I279:BZ279,I$2:BZ$2,"JRO escorts per deportee",I279:BZ279,"&lt;&gt;0"), 0)</f>
        <v>0</v>
      </c>
      <c r="D279" s="13" t="n">
        <f aca="false">IFERROR(AVERAGEIFS(I279:BZ279,I$2:BZ$2,"NRO escorts per deportee",I279:BZ279,"&lt;&gt;0"), 0)</f>
        <v>0</v>
      </c>
      <c r="E279" s="13" t="n">
        <f aca="false">IFERROR(AVERAGEIFS(I279:BZ279,I$2:BZ$2,"CRO escorts per deportee",I279:BZ279,"&lt;&gt;0"), 0)</f>
        <v>0</v>
      </c>
      <c r="G279" s="0" t="n">
        <f aca="false">SUM(J279,M279,P279)</f>
        <v>0</v>
      </c>
      <c r="H279" s="0" t="n">
        <f aca="false">SUM(K279,N279,Q279)</f>
        <v>0</v>
      </c>
      <c r="I279" s="7" t="n">
        <f aca="false">IFERROR(H279/G279, 0)</f>
        <v>0</v>
      </c>
      <c r="J279" s="0" t="n">
        <f aca="false">IFERROR(SUMIFS('2018'!$H:$H,'2018'!$C:$C,B279,'2018'!$F:$F,A279,'2018'!AA:AA,"JRO",'2018'!P:P,"&lt;&gt;")+SUMIFS('2018'!$I:$I,'2018'!$D:$D,B279,'2018'!$F:$F,A279,'2018'!AA:AA,"JRO",'2018'!Q:Q,"&lt;&gt;")+SUMIFS('2018'!$J:$J,'2018'!$E:$E,B279,'2018'!$F:$F,A279,'2018'!AA:AA,"JRO",'2018'!R:R,"&lt;&gt;"), 0)</f>
        <v>0</v>
      </c>
      <c r="K279" s="0" t="n">
        <f aca="false">IFERROR(SUMIFS('2018'!M:M,'2018'!AA:AA,"JRO",'2018'!F:F,A279,'2018'!C:C,B279)+SUMIFS('2018'!P:P,'2018'!AA:AA,"JRO",'2018'!F:F,A279,'2018'!C:C,B279)+SUMIFS('2018'!N:N,'2018'!AA:AA,"JRO",'2018'!F:F,A279,'2018'!D:D,B279)+SUMIFS('2018'!N:N,'2018'!AA:AA,"JRO",'2018'!F:F,A279,'2018'!D:D,B279)+SUMIFS('2018'!O:O,'2018'!AA:AA,"JRO",'2018'!F:F,A279,'2018'!E:E,B279)+SUMIFS('2018'!R:R,'2018'!AA:AA,"JRO",'2018'!F:F,A279,'2018'!E:E,B279), 0)</f>
        <v>0</v>
      </c>
      <c r="L279" s="7" t="n">
        <f aca="false">IFERROR(K279/J279, 0)</f>
        <v>0</v>
      </c>
      <c r="M279" s="0" t="n">
        <f aca="false">IFERROR(SUMIFS('2018'!$H:$H,'2018'!$C:$C,B279,'2018'!$F:$F,A279,'2018'!AA:AA,"NRO",'2018'!P:P,"&lt;&gt;")+SUMIFS('2018'!$I:$I,'2018'!$D:$D,B279,'2018'!$F:$F,A279,'2018'!AA:AA,"NRO",'2018'!Q:Q,"&lt;&gt;")+SUMIFS('2018'!$J:$J,'2018'!$E:$E,B279,'2018'!$F:$F,A279,'2018'!AA:AA,"NRO",'2018'!R:R,"&lt;&gt;"), 0)</f>
        <v>0</v>
      </c>
      <c r="N279" s="0" t="n">
        <f aca="false">IFERROR(SUMIFS('2018'!M:M,'2018'!AA:AA,"NRO",'2018'!F:F,A279,'2018'!C:C,B279)+SUMIFS('2018'!P:P,'2018'!AA:AA,"NRO",'2018'!F:F,A279,'2018'!C:C,B279)+SUMIFS('2018'!N:N,'2018'!AA:AA,"NRO",'2018'!F:F,A279,'2018'!D:D,B279)+SUMIFS('2018'!N:N,'2018'!AA:AA,"NRO",'2018'!F:F,A279,'2018'!D:D,B279)+SUMIFS('2018'!O:O,'2018'!AA:AA,"NRO",'2018'!F:F,A279,'2018'!E:E,B279)+SUMIFS('2018'!R:R,'2018'!AA:AA,"NRO",'2018'!F:F,A279,'2018'!E:E,B279), 0)</f>
        <v>0</v>
      </c>
      <c r="O279" s="7" t="n">
        <f aca="false">IFERROR(N279/M279, 0)</f>
        <v>0</v>
      </c>
      <c r="P279" s="0" t="n">
        <f aca="false">IFERROR(SUMIFS('2018'!$H:$H,'2018'!$C:$C,B279,'2018'!$F:$F,A279,'2018'!AA:AA,"CRO")+SUMIFS('2018'!$I:$I,'2018'!$D:$D,B279,'2018'!$F:$F,A279,'2018'!AA:AA,"CRO")+SUMIFS('2018'!$J:$J,'2018'!$E:$E,B279,'2018'!$F:$F,A279,'2018'!AA:AA,"CRO"), 0)</f>
        <v>0</v>
      </c>
      <c r="Q279" s="0" t="n">
        <f aca="false">IFERROR(SUMIFS('2018'!M:M,'2018'!AA:AA,"CRO",'2018'!F:F,A279,'2018'!C:C,B279)+SUMIFS('2018'!P:P,'2018'!AA:AA,"CRO",'2018'!F:F,A279,'2018'!C:C,B279)+SUMIFS('2018'!N:N,'2018'!AA:AA,"CRO",'2018'!F:F,A279,'2018'!D:D,B279)+SUMIFS('2018'!N:N,'2018'!AA:AA,"CRO",'2018'!F:F,A279,'2018'!D:D,B279)+SUMIFS('2018'!O:O,'2018'!AA:AA,"CRO",'2018'!F:F,A279,'2018'!E:E,B279)+SUMIFS('2018'!R:R,'2018'!AA:AA,"CRO",'2018'!F:F,A279,'2018'!E:E,B279), 0)</f>
        <v>0</v>
      </c>
      <c r="R279" s="7" t="n">
        <f aca="false">IFERROR(Q279/P279, 0)</f>
        <v>0</v>
      </c>
      <c r="S279" s="7" t="n">
        <f aca="false">SUM(V279,Y279,AB279)</f>
        <v>0</v>
      </c>
      <c r="T279" s="7" t="n">
        <f aca="false">SUM(W279,Z279,AC279)</f>
        <v>0</v>
      </c>
      <c r="U279" s="7" t="n">
        <f aca="false">IFERROR(T279/S279, 0)</f>
        <v>0</v>
      </c>
      <c r="V279" s="0" t="n">
        <f aca="false">SUMIFS('2017'!$H:$H,'2017'!$C:$C,B279,'2017'!$F:$F,A279,'2017'!AA:AA,"JRO",'2017'!P:P,"&lt;&gt;")+SUMIFS('2017'!$I:$I,'2017'!$D:$D,B279,'2017'!$F:$F,A279,'2017'!AA:AA,"JRO",'2017'!Q:Q,"&lt;&gt;")+SUMIFS('2017'!$J:$J,'2017'!$E:$E,B279,'2017'!$F:$F,A279,'2017'!AA:AA,"JRO",'2017'!R:R,"&lt;&gt;")</f>
        <v>0</v>
      </c>
      <c r="W279" s="0" t="n">
        <f aca="false">IFERROR(SUMIFS('2017'!M:M,'2017'!AA:AA,"JRO",'2017'!F:F,A279,'2017'!C:C,B279)+SUMIFS('2017'!P:P,'2017'!AA:AA,"JRO",'2017'!F:F,A279,'2017'!C:C,B279)+SUMIFS('2017'!N:N,'2017'!AA:AA,"JRO",'2017'!F:F,A279,'2017'!D:D,B279)+SUMIFS('2017'!N:N,'2017'!AA:AA,"JRO",'2017'!F:F,A279,'2017'!D:D,B279)+SUMIFS('2017'!O:O,'2017'!AA:AA,"JRO",'2017'!F:F,A279,'2017'!E:E,B279)+SUMIFS('2017'!R:R,'2017'!AA:AA,"JRO",'2017'!F:F,A279,'2017'!E:E,B279), 0)</f>
        <v>0</v>
      </c>
      <c r="X279" s="7" t="n">
        <f aca="false">IFERROR(W279/V279, 0)</f>
        <v>0</v>
      </c>
      <c r="Y279" s="0" t="n">
        <f aca="false">IFERROR(SUMIFS('2017'!$H:$H,'2017'!$C:$C,B279,'2017'!$F:$F,A279,'2017'!AA:AA,"NRO",'2017'!P:P,"&lt;&gt;")+SUMIFS('2017'!$I:$I,'2017'!$D:$D,B279,'2017'!$F:$F,A279,'2017'!AA:AA,"NRO",'2017'!Q:Q,"&lt;&gt;")+SUMIFS('2017'!$J:$J,'2017'!$E:$E,B279,'2017'!$F:$F,A279,'2017'!AA:AA,"NRO",'2017'!R:R,"&lt;&gt;"), 0)</f>
        <v>0</v>
      </c>
      <c r="Z279" s="0" t="n">
        <f aca="false">IFERROR(SUMIFS('2017'!M:M,'2017'!AA:AA,"NRO",'2017'!F:F,A279,'2017'!C:C,B279)+SUMIFS('2017'!P:P,'2017'!AA:AA,"NRO",'2017'!F:F,A279,'2017'!C:C,B279)+SUMIFS('2017'!N:N,'2017'!AA:AA,"NRO",'2017'!F:F,A279,'2017'!D:D,B279)+SUMIFS('2017'!N:N,'2017'!AA:AA,"NRO",'2017'!F:F,A279,'2017'!D:D,B279)+SUMIFS('2017'!O:O,'2017'!AA:AA,"NRO",'2017'!F:F,A279,'2017'!E:E,B279)+SUMIFS('2017'!R:R,'2017'!AA:AA,"NRO",'2017'!F:F,A279,'2017'!E:E,B279), 0)</f>
        <v>0</v>
      </c>
      <c r="AA279" s="7" t="n">
        <f aca="false">IFERROR(Z279/Y279, 0)</f>
        <v>0</v>
      </c>
      <c r="AB279" s="0" t="n">
        <f aca="false">IFERROR(SUMIFS('2017'!$H:$H,'2017'!$C:$C,B279,'2017'!$F:$F,A279,'2017'!AA:AA,"CRO",'2017'!P:P,"&lt;&gt;")+SUMIFS('2017'!$I:$I,'2017'!$D:$D,B279,'2017'!$F:$F,A279,'2017'!AA:AA,"CRO",'2017'!Q:Q,"&lt;&gt;")+SUMIFS('2017'!$J:$J,'2017'!$E:$E,B279,'2017'!$F:$F,A279,'2017'!AA:AA,"CRO",'2017'!R:R,"&lt;&gt;"), 0)</f>
        <v>0</v>
      </c>
      <c r="AC279" s="0" t="n">
        <f aca="false">IFERROR(SUMIFS('2017'!M:M,'2017'!AA:AA,"CRO",'2017'!F:F,A279,'2017'!C:C,B279)+SUMIFS('2017'!P:P,'2017'!AA:AA,"CRO",'2017'!F:F,A279,'2017'!C:C,B279)+SUMIFS('2017'!N:N,'2017'!AA:AA,"CRO",'2017'!F:F,A279,'2017'!D:D,B279)+SUMIFS('2017'!N:N,'2017'!AA:AA,"CRO",'2017'!F:F,A279,'2017'!D:D,B279)+SUMIFS('2017'!O:O,'2017'!AA:AA,"CRO",'2017'!F:F,A279,'2017'!E:E,B279)+SUMIFS('2017'!R:R,'2017'!AA:AA,"CRO",'2017'!F:F,A279,'2017'!E:E,B279), 0)</f>
        <v>0</v>
      </c>
      <c r="AD279" s="0" t="n">
        <f aca="false">IFERROR(AC279/AB279, 0)</f>
        <v>0</v>
      </c>
      <c r="AE279" s="0" t="n">
        <f aca="false">SUM(AH279,AK279,AN279)</f>
        <v>0</v>
      </c>
      <c r="AF279" s="0" t="n">
        <f aca="false">SUM(AI279,AL279,AO279)</f>
        <v>0</v>
      </c>
      <c r="AG279" s="7" t="n">
        <f aca="false">IFERROR(AF279/AE279, 0)</f>
        <v>0</v>
      </c>
      <c r="AH279" s="0" t="n">
        <f aca="false">IFERROR(SUMIFS('2016'!$G:$G,'2016'!F:F,A279,'2016'!C:C,B279,'2016'!D:D,"",'2016'!AA:AA,"JRO",'2016'!L:L,"&lt;&gt;"), 0)</f>
        <v>0</v>
      </c>
      <c r="AI279" s="0" t="n">
        <f aca="false">IFERROR(SUMIFS('2016'!L:L,'2016'!F:F,A279,'2016'!C:C,B279,'2016'!D:D,"",'2016'!AA:AA,"JRO"), 0)</f>
        <v>0</v>
      </c>
      <c r="AJ279" s="7" t="n">
        <f aca="false">IFERROR(AI279/AH279, 0)</f>
        <v>0</v>
      </c>
      <c r="AK279" s="0" t="n">
        <f aca="false">IFERROR(SUMIFS('2016'!$G:$G,'2016'!F:F,A279,'2016'!C:C,B279,'2016'!D:D,"",'2016'!AA:AA,"NRO",'2016'!L:L,"&lt;&gt;"), 0)</f>
        <v>0</v>
      </c>
      <c r="AL279" s="0" t="n">
        <f aca="false">IFERROR(SUMIFS('2016'!L:L,'2016'!F:F,A279,'2016'!C:C,B279,'2016'!D:D,"",'2016'!AA:AA,"NRO"), 0)</f>
        <v>0</v>
      </c>
      <c r="AM279" s="0" t="n">
        <f aca="false">IFERROR(AL279/AK279, 0)</f>
        <v>0</v>
      </c>
      <c r="AN279" s="0" t="n">
        <f aca="false">IFERROR(SUMIFS('2016'!$G:$G,'2016'!F:F,A279,'2016'!C:C,B279,'2016'!D:D,"",'2016'!AA:AA,"CRO",'2016'!L:L,"&lt;&gt;"), 0)</f>
        <v>0</v>
      </c>
      <c r="AO279" s="0" t="n">
        <f aca="false">IFERROR(SUMIFS('2016'!L:L,'2016'!F:F,A279,'2016'!C:C,B279,'2016'!D:D,"",'2016'!AA:AA,"CRO"), 0)</f>
        <v>0</v>
      </c>
      <c r="AP279" s="0" t="n">
        <f aca="false">IFERROR(AO279/AN279, 0)</f>
        <v>0</v>
      </c>
      <c r="AQ279" s="0" t="n">
        <f aca="false">SUM(AT279,AW279,AZ279)</f>
        <v>0</v>
      </c>
      <c r="AR279" s="0" t="n">
        <f aca="false">SUM(AU279,AX279,BA279)</f>
        <v>0</v>
      </c>
      <c r="AS279" s="7" t="n">
        <f aca="false">IFERROR(AR279/AQ279, 0)</f>
        <v>0</v>
      </c>
      <c r="AT279" s="0" t="n">
        <f aca="false">IFERROR(SUMIFS('2015'!$G:$G,'2015'!F:F,A279,'2015'!C:C,B279,'2015'!D:D,"",'2015'!AA:AA,"JRO",'2015'!L:L,"&lt;&gt;"), 0)</f>
        <v>0</v>
      </c>
      <c r="AU279" s="0" t="n">
        <f aca="false">IFERROR(SUMIFS('2015'!L:L,'2015'!F:F,A279,'2015'!C:C,B279,'2015'!D:D,"",'2015'!AA:AA,"JRO"), 0)</f>
        <v>0</v>
      </c>
      <c r="AV279" s="0" t="n">
        <f aca="false">IFERROR(AU279/AT279, 0)</f>
        <v>0</v>
      </c>
      <c r="AW279" s="0" t="n">
        <f aca="false">IFERROR(SUMIFS('2015'!$G:$G,'2015'!F:F,A279,'2015'!C:C,B279,'2015'!D:D,"",'2015'!AA:AA,"NRO",'2015'!L:L,"&lt;&gt;"), 0)</f>
        <v>0</v>
      </c>
      <c r="AX279" s="0" t="n">
        <f aca="false">IFERROR(SUMIFS('2015'!L:L,'2015'!F:F,A279,'2015'!C:C,B279,'2015'!D:D,"",'2015'!AA:AA,"NRO"), 0)</f>
        <v>0</v>
      </c>
      <c r="AY279" s="0" t="n">
        <f aca="false">IFERROR(AX279/AW279, 0)</f>
        <v>0</v>
      </c>
      <c r="AZ279" s="0" t="n">
        <f aca="false">IFERROR(SUMIFS('2015'!$G:$G,'2015'!F:F,A279,'2015'!C:C,B279,'2015'!D:D,"",'2015'!AA:AA,"CRO",'2015'!L:L,"&lt;&gt;"), 0)</f>
        <v>0</v>
      </c>
      <c r="BA279" s="0" t="n">
        <f aca="false">IFERROR(SUMIFS('2015'!L:L,'2015'!F:F,A279,'2015'!C:C,B279,'2015'!D:D,"",'2015'!AA:AA,"CRO"), 0)</f>
        <v>0</v>
      </c>
      <c r="BB279" s="0" t="n">
        <f aca="false">IFERROR(BA279/AZ279, 0)</f>
        <v>0</v>
      </c>
      <c r="BC279" s="0" t="n">
        <f aca="false">SUM(BF279,BI279)</f>
        <v>0</v>
      </c>
      <c r="BD279" s="0" t="n">
        <f aca="false">SUM(BG279,BJ279)</f>
        <v>0</v>
      </c>
      <c r="BE279" s="7" t="n">
        <f aca="false">IFERROR(BD279/BC279, 0)</f>
        <v>0</v>
      </c>
      <c r="BF279" s="0" t="n">
        <f aca="false">IFERROR(SUMIFS('2014'!$G:$G,'2014'!F:F,A279,'2014'!C:C,B279,'2014'!D:D,"",'2014'!AA:AA,"JRO",'2014'!L:L,"&lt;&gt;"), 0)</f>
        <v>0</v>
      </c>
      <c r="BG279" s="0" t="n">
        <f aca="false">IFERROR(SUMIFS('2014'!L:L,'2014'!F:F,A279,'2014'!C:C,B279,'2014'!D:D,"",'2014'!AA:AA,"JRO"), 0)</f>
        <v>0</v>
      </c>
      <c r="BH279" s="7" t="n">
        <f aca="false">IFERROR(BG279/BF279, 0)</f>
        <v>0</v>
      </c>
      <c r="BI279" s="0" t="n">
        <f aca="false">IFERROR(SUMIFS('2014'!$G:$G,'2014'!F:F,A279,'2014'!C:C,B279,'2014'!D:D,"",'2014'!AA:AA,"CRO",'2014'!L:L,"&lt;&gt;"), 0)</f>
        <v>0</v>
      </c>
      <c r="BJ279" s="0" t="n">
        <f aca="false">IFERROR(SUMIFS('2014'!L:L,'2014'!F:F,A279,'2014'!C:C,B279,'2014'!D:D,"",'2014'!AA:AA,"CRO"), 0)</f>
        <v>0</v>
      </c>
      <c r="BK279" s="0" t="n">
        <f aca="false">IFERROR(BJ279/BI279, 0)</f>
        <v>0</v>
      </c>
      <c r="BL279" s="0" t="n">
        <f aca="false">IFERROR(SUMIFS('2013'!$G:$G,'2013'!F:F,A279,'2013'!C:C,B279,'2013'!D:D,"",'2013'!AA:AA,"JRO",'2013'!L:L,"&lt;&gt;"), 0)</f>
        <v>0</v>
      </c>
      <c r="BM279" s="0" t="n">
        <f aca="false">IFERROR(SUMIFS('2013'!L:L,'2013'!F:F,A279,'2013'!C:C,B279,'2013'!D:D,"",'2013'!AA:AA,"JRO"), 0)</f>
        <v>0</v>
      </c>
      <c r="BN279" s="0" t="n">
        <f aca="false">IFERROR(BM279/BL279, 0)</f>
        <v>0</v>
      </c>
      <c r="BO279" s="0" t="n">
        <f aca="false">IFERROR(SUMIFS('2012'!$G:$G,'2012'!F:F,A279,'2012'!C:C,B279,'2012'!D:D,"",'2012'!AA:AA,"JRO",'2012'!L:L,"&lt;&gt;"), 0)</f>
        <v>0</v>
      </c>
      <c r="BP279" s="0" t="n">
        <f aca="false">IFERROR(SUMIFS('2012'!L:L,'2012'!F:F,A279,'2012'!C:C,B279,'2012'!D:D,"",'2012'!AA:AA,"JRO"), 0)</f>
        <v>0</v>
      </c>
      <c r="BQ279" s="0" t="n">
        <f aca="false">IFERROR(BP279/BO279, 0)</f>
        <v>0</v>
      </c>
      <c r="BR279" s="0" t="n">
        <f aca="false">IFERROR(SUMIFS('2011'!$G:$G,'2011'!F:F,A279,'2011'!C:C,B279,'2011'!D:D,"",'2011'!AA:AA,"JRO",'2011'!L:L,"&lt;&gt;"), 0)</f>
        <v>0</v>
      </c>
      <c r="BS279" s="0" t="n">
        <f aca="false">IFERROR(SUMIFS('2011'!L:L,'2011'!F:F,A279,'2011'!C:C,B279,'2011'!D:D,"",'2011'!AA:AA,"JRO"), 0)</f>
        <v>0</v>
      </c>
      <c r="BT279" s="7" t="n">
        <f aca="false">IFERROR(BS279/BR279, 0)</f>
        <v>0</v>
      </c>
      <c r="BU279" s="0" t="n">
        <f aca="false">IFERROR(SUMIFS('2010'!$G:$G,'2010'!F:F,A279,'2010'!C:C,B279,'2010'!D:D,"",'2010'!AA:AA,"JRO",'2010'!L:L,"&lt;&gt;"), 0)</f>
        <v>0</v>
      </c>
      <c r="BV279" s="0" t="n">
        <f aca="false">IFERROR(SUMIFS('2010'!L:L,'2010'!F:F,A279,'2010'!C:C,B279,'2010'!D:D,"",'2010'!AA:AA,"JRO"), 0)</f>
        <v>0</v>
      </c>
      <c r="BW279" s="7" t="n">
        <f aca="false">IFERROR(BV279/BU279, 0)</f>
        <v>0</v>
      </c>
      <c r="BX279" s="0" t="n">
        <f aca="false">IFERROR(SUMIFS('2009'!$G:$G,'2009'!F:F,A279,'2009'!C:C,B279,'2009'!D:D,"",'2009'!AA:AA,"JRO",'2009'!L:L,"&lt;&gt;"), 0)</f>
        <v>0</v>
      </c>
      <c r="BY279" s="0" t="n">
        <f aca="false">IFERROR(SUMIFS('2009'!L:L,'2009'!F:F,A279,'2009'!C:C,B279,'2009'!D:D,"",'2009'!AA:AA,"JRO"), 0)</f>
        <v>0</v>
      </c>
      <c r="BZ279" s="7" t="n">
        <f aca="false">IFERROR(BY279/BX279, 0)</f>
        <v>0</v>
      </c>
    </row>
    <row r="280" customFormat="false" ht="15" hidden="false" customHeight="false" outlineLevel="0" collapsed="false">
      <c r="A280" s="0" t="s">
        <v>108</v>
      </c>
      <c r="B280" s="16" t="s">
        <v>51</v>
      </c>
      <c r="C280" s="56" t="n">
        <f aca="false">IFERROR(AVERAGEIFS(I280:BZ280,I$2:BZ$2,"JRO escorts per deportee",I280:BZ280,"&lt;&gt;0"), 0)</f>
        <v>0</v>
      </c>
      <c r="D280" s="13" t="n">
        <f aca="false">IFERROR(AVERAGEIFS(I280:BZ280,I$2:BZ$2,"NRO escorts per deportee",I280:BZ280,"&lt;&gt;0"), 0)</f>
        <v>0</v>
      </c>
      <c r="E280" s="13" t="n">
        <f aca="false">IFERROR(AVERAGEIFS(I280:BZ280,I$2:BZ$2,"CRO escorts per deportee",I280:BZ280,"&lt;&gt;0"), 0)</f>
        <v>0</v>
      </c>
      <c r="G280" s="0" t="n">
        <f aca="false">SUM(J280,M280,P280)</f>
        <v>0</v>
      </c>
      <c r="H280" s="0" t="n">
        <f aca="false">SUM(K280,N280,Q280)</f>
        <v>0</v>
      </c>
      <c r="I280" s="7" t="n">
        <f aca="false">IFERROR(H280/G280, 0)</f>
        <v>0</v>
      </c>
      <c r="J280" s="0" t="n">
        <f aca="false">IFERROR(SUMIFS('2018'!$H:$H,'2018'!$C:$C,B280,'2018'!$F:$F,A280,'2018'!AA:AA,"JRO",'2018'!P:P,"&lt;&gt;")+SUMIFS('2018'!$I:$I,'2018'!$D:$D,B280,'2018'!$F:$F,A280,'2018'!AA:AA,"JRO",'2018'!Q:Q,"&lt;&gt;")+SUMIFS('2018'!$J:$J,'2018'!$E:$E,B280,'2018'!$F:$F,A280,'2018'!AA:AA,"JRO",'2018'!R:R,"&lt;&gt;"), 0)</f>
        <v>0</v>
      </c>
      <c r="K280" s="0" t="n">
        <f aca="false">IFERROR(SUMIFS('2018'!M:M,'2018'!AA:AA,"JRO",'2018'!F:F,A280,'2018'!C:C,B280)+SUMIFS('2018'!P:P,'2018'!AA:AA,"JRO",'2018'!F:F,A280,'2018'!C:C,B280)+SUMIFS('2018'!N:N,'2018'!AA:AA,"JRO",'2018'!F:F,A280,'2018'!D:D,B280)+SUMIFS('2018'!N:N,'2018'!AA:AA,"JRO",'2018'!F:F,A280,'2018'!D:D,B280)+SUMIFS('2018'!O:O,'2018'!AA:AA,"JRO",'2018'!F:F,A280,'2018'!E:E,B280)+SUMIFS('2018'!R:R,'2018'!AA:AA,"JRO",'2018'!F:F,A280,'2018'!E:E,B280), 0)</f>
        <v>0</v>
      </c>
      <c r="L280" s="7" t="n">
        <f aca="false">IFERROR(K280/J280, 0)</f>
        <v>0</v>
      </c>
      <c r="M280" s="0" t="n">
        <f aca="false">IFERROR(SUMIFS('2018'!$H:$H,'2018'!$C:$C,B280,'2018'!$F:$F,A280,'2018'!AA:AA,"NRO",'2018'!P:P,"&lt;&gt;")+SUMIFS('2018'!$I:$I,'2018'!$D:$D,B280,'2018'!$F:$F,A280,'2018'!AA:AA,"NRO",'2018'!Q:Q,"&lt;&gt;")+SUMIFS('2018'!$J:$J,'2018'!$E:$E,B280,'2018'!$F:$F,A280,'2018'!AA:AA,"NRO",'2018'!R:R,"&lt;&gt;"), 0)</f>
        <v>0</v>
      </c>
      <c r="N280" s="0" t="n">
        <f aca="false">IFERROR(SUMIFS('2018'!M:M,'2018'!AA:AA,"NRO",'2018'!F:F,A280,'2018'!C:C,B280)+SUMIFS('2018'!P:P,'2018'!AA:AA,"NRO",'2018'!F:F,A280,'2018'!C:C,B280)+SUMIFS('2018'!N:N,'2018'!AA:AA,"NRO",'2018'!F:F,A280,'2018'!D:D,B280)+SUMIFS('2018'!N:N,'2018'!AA:AA,"NRO",'2018'!F:F,A280,'2018'!D:D,B280)+SUMIFS('2018'!O:O,'2018'!AA:AA,"NRO",'2018'!F:F,A280,'2018'!E:E,B280)+SUMIFS('2018'!R:R,'2018'!AA:AA,"NRO",'2018'!F:F,A280,'2018'!E:E,B280), 0)</f>
        <v>0</v>
      </c>
      <c r="O280" s="7" t="n">
        <f aca="false">IFERROR(N280/M280, 0)</f>
        <v>0</v>
      </c>
      <c r="P280" s="0" t="n">
        <f aca="false">IFERROR(SUMIFS('2018'!$H:$H,'2018'!$C:$C,B280,'2018'!$F:$F,A280,'2018'!AA:AA,"CRO")+SUMIFS('2018'!$I:$I,'2018'!$D:$D,B280,'2018'!$F:$F,A280,'2018'!AA:AA,"CRO")+SUMIFS('2018'!$J:$J,'2018'!$E:$E,B280,'2018'!$F:$F,A280,'2018'!AA:AA,"CRO"), 0)</f>
        <v>0</v>
      </c>
      <c r="Q280" s="0" t="n">
        <f aca="false">IFERROR(SUMIFS('2018'!M:M,'2018'!AA:AA,"CRO",'2018'!F:F,A280,'2018'!C:C,B280)+SUMIFS('2018'!P:P,'2018'!AA:AA,"CRO",'2018'!F:F,A280,'2018'!C:C,B280)+SUMIFS('2018'!N:N,'2018'!AA:AA,"CRO",'2018'!F:F,A280,'2018'!D:D,B280)+SUMIFS('2018'!N:N,'2018'!AA:AA,"CRO",'2018'!F:F,A280,'2018'!D:D,B280)+SUMIFS('2018'!O:O,'2018'!AA:AA,"CRO",'2018'!F:F,A280,'2018'!E:E,B280)+SUMIFS('2018'!R:R,'2018'!AA:AA,"CRO",'2018'!F:F,A280,'2018'!E:E,B280), 0)</f>
        <v>0</v>
      </c>
      <c r="R280" s="7" t="n">
        <f aca="false">IFERROR(Q280/P280, 0)</f>
        <v>0</v>
      </c>
      <c r="S280" s="7" t="n">
        <f aca="false">SUM(V280,Y280,AB280)</f>
        <v>0</v>
      </c>
      <c r="T280" s="7" t="n">
        <f aca="false">SUM(W280,Z280,AC280)</f>
        <v>0</v>
      </c>
      <c r="U280" s="7" t="n">
        <f aca="false">IFERROR(T280/S280, 0)</f>
        <v>0</v>
      </c>
      <c r="V280" s="0" t="n">
        <f aca="false">SUMIFS('2017'!$H:$H,'2017'!$C:$C,B280,'2017'!$F:$F,A280,'2017'!AA:AA,"JRO",'2017'!P:P,"&lt;&gt;")+SUMIFS('2017'!$I:$I,'2017'!$D:$D,B280,'2017'!$F:$F,A280,'2017'!AA:AA,"JRO",'2017'!Q:Q,"&lt;&gt;")+SUMIFS('2017'!$J:$J,'2017'!$E:$E,B280,'2017'!$F:$F,A280,'2017'!AA:AA,"JRO",'2017'!R:R,"&lt;&gt;")</f>
        <v>0</v>
      </c>
      <c r="W280" s="0" t="n">
        <f aca="false">IFERROR(SUMIFS('2017'!M:M,'2017'!AA:AA,"JRO",'2017'!F:F,A280,'2017'!C:C,B280)+SUMIFS('2017'!P:P,'2017'!AA:AA,"JRO",'2017'!F:F,A280,'2017'!C:C,B280)+SUMIFS('2017'!N:N,'2017'!AA:AA,"JRO",'2017'!F:F,A280,'2017'!D:D,B280)+SUMIFS('2017'!N:N,'2017'!AA:AA,"JRO",'2017'!F:F,A280,'2017'!D:D,B280)+SUMIFS('2017'!O:O,'2017'!AA:AA,"JRO",'2017'!F:F,A280,'2017'!E:E,B280)+SUMIFS('2017'!R:R,'2017'!AA:AA,"JRO",'2017'!F:F,A280,'2017'!E:E,B280), 0)</f>
        <v>0</v>
      </c>
      <c r="X280" s="7" t="n">
        <f aca="false">IFERROR(W280/V280, 0)</f>
        <v>0</v>
      </c>
      <c r="Y280" s="0" t="n">
        <f aca="false">IFERROR(SUMIFS('2017'!$H:$H,'2017'!$C:$C,B280,'2017'!$F:$F,A280,'2017'!AA:AA,"NRO",'2017'!P:P,"&lt;&gt;")+SUMIFS('2017'!$I:$I,'2017'!$D:$D,B280,'2017'!$F:$F,A280,'2017'!AA:AA,"NRO",'2017'!Q:Q,"&lt;&gt;")+SUMIFS('2017'!$J:$J,'2017'!$E:$E,B280,'2017'!$F:$F,A280,'2017'!AA:AA,"NRO",'2017'!R:R,"&lt;&gt;"), 0)</f>
        <v>0</v>
      </c>
      <c r="Z280" s="0" t="n">
        <f aca="false">IFERROR(SUMIFS('2017'!M:M,'2017'!AA:AA,"NRO",'2017'!F:F,A280,'2017'!C:C,B280)+SUMIFS('2017'!P:P,'2017'!AA:AA,"NRO",'2017'!F:F,A280,'2017'!C:C,B280)+SUMIFS('2017'!N:N,'2017'!AA:AA,"NRO",'2017'!F:F,A280,'2017'!D:D,B280)+SUMIFS('2017'!N:N,'2017'!AA:AA,"NRO",'2017'!F:F,A280,'2017'!D:D,B280)+SUMIFS('2017'!O:O,'2017'!AA:AA,"NRO",'2017'!F:F,A280,'2017'!E:E,B280)+SUMIFS('2017'!R:R,'2017'!AA:AA,"NRO",'2017'!F:F,A280,'2017'!E:E,B280), 0)</f>
        <v>0</v>
      </c>
      <c r="AA280" s="7" t="n">
        <f aca="false">IFERROR(Z280/Y280, 0)</f>
        <v>0</v>
      </c>
      <c r="AB280" s="0" t="n">
        <f aca="false">IFERROR(SUMIFS('2017'!$H:$H,'2017'!$C:$C,B280,'2017'!$F:$F,A280,'2017'!AA:AA,"CRO",'2017'!P:P,"&lt;&gt;")+SUMIFS('2017'!$I:$I,'2017'!$D:$D,B280,'2017'!$F:$F,A280,'2017'!AA:AA,"CRO",'2017'!Q:Q,"&lt;&gt;")+SUMIFS('2017'!$J:$J,'2017'!$E:$E,B280,'2017'!$F:$F,A280,'2017'!AA:AA,"CRO",'2017'!R:R,"&lt;&gt;"), 0)</f>
        <v>0</v>
      </c>
      <c r="AC280" s="0" t="n">
        <f aca="false">IFERROR(SUMIFS('2017'!M:M,'2017'!AA:AA,"CRO",'2017'!F:F,A280,'2017'!C:C,B280)+SUMIFS('2017'!P:P,'2017'!AA:AA,"CRO",'2017'!F:F,A280,'2017'!C:C,B280)+SUMIFS('2017'!N:N,'2017'!AA:AA,"CRO",'2017'!F:F,A280,'2017'!D:D,B280)+SUMIFS('2017'!N:N,'2017'!AA:AA,"CRO",'2017'!F:F,A280,'2017'!D:D,B280)+SUMIFS('2017'!O:O,'2017'!AA:AA,"CRO",'2017'!F:F,A280,'2017'!E:E,B280)+SUMIFS('2017'!R:R,'2017'!AA:AA,"CRO",'2017'!F:F,A280,'2017'!E:E,B280), 0)</f>
        <v>0</v>
      </c>
      <c r="AD280" s="0" t="n">
        <f aca="false">IFERROR(AC280/AB280, 0)</f>
        <v>0</v>
      </c>
      <c r="AE280" s="0" t="n">
        <f aca="false">SUM(AH280,AK280,AN280)</f>
        <v>0</v>
      </c>
      <c r="AF280" s="0" t="n">
        <f aca="false">SUM(AI280,AL280,AO280)</f>
        <v>0</v>
      </c>
      <c r="AG280" s="7" t="n">
        <f aca="false">IFERROR(AF280/AE280, 0)</f>
        <v>0</v>
      </c>
      <c r="AH280" s="0" t="n">
        <f aca="false">IFERROR(SUMIFS('2016'!$G:$G,'2016'!F:F,A280,'2016'!C:C,B280,'2016'!D:D,"",'2016'!AA:AA,"JRO",'2016'!L:L,"&lt;&gt;"), 0)</f>
        <v>0</v>
      </c>
      <c r="AI280" s="0" t="n">
        <f aca="false">IFERROR(SUMIFS('2016'!L:L,'2016'!F:F,A280,'2016'!C:C,B280,'2016'!D:D,"",'2016'!AA:AA,"JRO"), 0)</f>
        <v>0</v>
      </c>
      <c r="AJ280" s="7" t="n">
        <f aca="false">IFERROR(AI280/AH280, 0)</f>
        <v>0</v>
      </c>
      <c r="AK280" s="0" t="n">
        <f aca="false">IFERROR(SUMIFS('2016'!$G:$G,'2016'!F:F,A280,'2016'!C:C,B280,'2016'!D:D,"",'2016'!AA:AA,"NRO",'2016'!L:L,"&lt;&gt;"), 0)</f>
        <v>0</v>
      </c>
      <c r="AL280" s="0" t="n">
        <f aca="false">IFERROR(SUMIFS('2016'!L:L,'2016'!F:F,A280,'2016'!C:C,B280,'2016'!D:D,"",'2016'!AA:AA,"NRO"), 0)</f>
        <v>0</v>
      </c>
      <c r="AM280" s="0" t="n">
        <f aca="false">IFERROR(AL280/AK280, 0)</f>
        <v>0</v>
      </c>
      <c r="AN280" s="0" t="n">
        <f aca="false">IFERROR(SUMIFS('2016'!$G:$G,'2016'!F:F,A280,'2016'!C:C,B280,'2016'!D:D,"",'2016'!AA:AA,"CRO",'2016'!L:L,"&lt;&gt;"), 0)</f>
        <v>0</v>
      </c>
      <c r="AO280" s="0" t="n">
        <f aca="false">IFERROR(SUMIFS('2016'!L:L,'2016'!F:F,A280,'2016'!C:C,B280,'2016'!D:D,"",'2016'!AA:AA,"CRO"), 0)</f>
        <v>0</v>
      </c>
      <c r="AP280" s="0" t="n">
        <f aca="false">IFERROR(AO280/AN280, 0)</f>
        <v>0</v>
      </c>
      <c r="AQ280" s="0" t="n">
        <f aca="false">SUM(AT280,AW280,AZ280)</f>
        <v>0</v>
      </c>
      <c r="AR280" s="0" t="n">
        <f aca="false">SUM(AU280,AX280,BA280)</f>
        <v>0</v>
      </c>
      <c r="AS280" s="7" t="n">
        <f aca="false">IFERROR(AR280/AQ280, 0)</f>
        <v>0</v>
      </c>
      <c r="AT280" s="0" t="n">
        <f aca="false">IFERROR(SUMIFS('2015'!$G:$G,'2015'!F:F,A280,'2015'!C:C,B280,'2015'!D:D,"",'2015'!AA:AA,"JRO",'2015'!L:L,"&lt;&gt;"), 0)</f>
        <v>0</v>
      </c>
      <c r="AU280" s="0" t="n">
        <f aca="false">IFERROR(SUMIFS('2015'!L:L,'2015'!F:F,A280,'2015'!C:C,B280,'2015'!D:D,"",'2015'!AA:AA,"JRO"), 0)</f>
        <v>0</v>
      </c>
      <c r="AV280" s="0" t="n">
        <f aca="false">IFERROR(AU280/AT280, 0)</f>
        <v>0</v>
      </c>
      <c r="AW280" s="0" t="n">
        <f aca="false">IFERROR(SUMIFS('2015'!$G:$G,'2015'!F:F,A280,'2015'!C:C,B280,'2015'!D:D,"",'2015'!AA:AA,"NRO",'2015'!L:L,"&lt;&gt;"), 0)</f>
        <v>0</v>
      </c>
      <c r="AX280" s="0" t="n">
        <f aca="false">IFERROR(SUMIFS('2015'!L:L,'2015'!F:F,A280,'2015'!C:C,B280,'2015'!D:D,"",'2015'!AA:AA,"NRO"), 0)</f>
        <v>0</v>
      </c>
      <c r="AY280" s="0" t="n">
        <f aca="false">IFERROR(AX280/AW280, 0)</f>
        <v>0</v>
      </c>
      <c r="AZ280" s="0" t="n">
        <f aca="false">IFERROR(SUMIFS('2015'!$G:$G,'2015'!F:F,A280,'2015'!C:C,B280,'2015'!D:D,"",'2015'!AA:AA,"CRO",'2015'!L:L,"&lt;&gt;"), 0)</f>
        <v>0</v>
      </c>
      <c r="BA280" s="0" t="n">
        <f aca="false">IFERROR(SUMIFS('2015'!L:L,'2015'!F:F,A280,'2015'!C:C,B280,'2015'!D:D,"",'2015'!AA:AA,"CRO"), 0)</f>
        <v>0</v>
      </c>
      <c r="BB280" s="0" t="n">
        <f aca="false">IFERROR(BA280/AZ280, 0)</f>
        <v>0</v>
      </c>
      <c r="BC280" s="0" t="n">
        <f aca="false">SUM(BF280,BI280)</f>
        <v>0</v>
      </c>
      <c r="BD280" s="0" t="n">
        <f aca="false">SUM(BG280,BJ280)</f>
        <v>0</v>
      </c>
      <c r="BE280" s="7" t="n">
        <f aca="false">IFERROR(BD280/BC280, 0)</f>
        <v>0</v>
      </c>
      <c r="BF280" s="0" t="n">
        <f aca="false">IFERROR(SUMIFS('2014'!$G:$G,'2014'!F:F,A280,'2014'!C:C,B280,'2014'!D:D,"",'2014'!AA:AA,"JRO",'2014'!L:L,"&lt;&gt;"), 0)</f>
        <v>0</v>
      </c>
      <c r="BG280" s="0" t="n">
        <f aca="false">IFERROR(SUMIFS('2014'!L:L,'2014'!F:F,A280,'2014'!C:C,B280,'2014'!D:D,"",'2014'!AA:AA,"JRO"), 0)</f>
        <v>0</v>
      </c>
      <c r="BH280" s="7" t="n">
        <f aca="false">IFERROR(BG280/BF280, 0)</f>
        <v>0</v>
      </c>
      <c r="BI280" s="0" t="n">
        <f aca="false">IFERROR(SUMIFS('2014'!$G:$G,'2014'!F:F,A280,'2014'!C:C,B280,'2014'!D:D,"",'2014'!AA:AA,"CRO",'2014'!L:L,"&lt;&gt;"), 0)</f>
        <v>0</v>
      </c>
      <c r="BJ280" s="0" t="n">
        <f aca="false">IFERROR(SUMIFS('2014'!L:L,'2014'!F:F,A280,'2014'!C:C,B280,'2014'!D:D,"",'2014'!AA:AA,"CRO"), 0)</f>
        <v>0</v>
      </c>
      <c r="BK280" s="0" t="n">
        <f aca="false">IFERROR(BJ280/BI280, 0)</f>
        <v>0</v>
      </c>
      <c r="BL280" s="0" t="n">
        <f aca="false">IFERROR(SUMIFS('2013'!$G:$G,'2013'!F:F,A280,'2013'!C:C,B280,'2013'!D:D,"",'2013'!AA:AA,"JRO",'2013'!L:L,"&lt;&gt;"), 0)</f>
        <v>0</v>
      </c>
      <c r="BM280" s="0" t="n">
        <f aca="false">IFERROR(SUMIFS('2013'!L:L,'2013'!F:F,A280,'2013'!C:C,B280,'2013'!D:D,"",'2013'!AA:AA,"JRO"), 0)</f>
        <v>0</v>
      </c>
      <c r="BN280" s="0" t="n">
        <f aca="false">IFERROR(BM280/BL280, 0)</f>
        <v>0</v>
      </c>
      <c r="BO280" s="0" t="n">
        <f aca="false">IFERROR(SUMIFS('2012'!$G:$G,'2012'!F:F,A280,'2012'!C:C,B280,'2012'!D:D,"",'2012'!AA:AA,"JRO",'2012'!L:L,"&lt;&gt;"), 0)</f>
        <v>0</v>
      </c>
      <c r="BP280" s="0" t="n">
        <f aca="false">IFERROR(SUMIFS('2012'!L:L,'2012'!F:F,A280,'2012'!C:C,B280,'2012'!D:D,"",'2012'!AA:AA,"JRO"), 0)</f>
        <v>0</v>
      </c>
      <c r="BQ280" s="0" t="n">
        <f aca="false">IFERROR(BP280/BO280, 0)</f>
        <v>0</v>
      </c>
      <c r="BR280" s="0" t="n">
        <f aca="false">IFERROR(SUMIFS('2011'!$G:$G,'2011'!F:F,A280,'2011'!C:C,B280,'2011'!D:D,"",'2011'!AA:AA,"JRO",'2011'!L:L,"&lt;&gt;"), 0)</f>
        <v>34</v>
      </c>
      <c r="BS280" s="0" t="n">
        <f aca="false">IFERROR(SUMIFS('2011'!L:L,'2011'!F:F,A280,'2011'!C:C,B280,'2011'!D:D,"",'2011'!AA:AA,"JRO"), 0)</f>
        <v>74</v>
      </c>
      <c r="BT280" s="7" t="n">
        <f aca="false">IFERROR(BS280/BR280, 0)</f>
        <v>2.17647058823529</v>
      </c>
      <c r="BU280" s="0" t="n">
        <f aca="false">IFERROR(SUMIFS('2010'!$G:$G,'2010'!F:F,A280,'2010'!C:C,B280,'2010'!D:D,"",'2010'!AA:AA,"JRO",'2010'!L:L,"&lt;&gt;"), 0)</f>
        <v>27</v>
      </c>
      <c r="BV280" s="0" t="n">
        <f aca="false">IFERROR(SUMIFS('2010'!L:L,'2010'!F:F,A280,'2010'!C:C,B280,'2010'!D:D,"",'2010'!AA:AA,"JRO"), 0)</f>
        <v>59</v>
      </c>
      <c r="BW280" s="7" t="n">
        <f aca="false">IFERROR(BV280/BU280, 0)</f>
        <v>2.18518518518519</v>
      </c>
      <c r="BX280" s="0" t="n">
        <f aca="false">IFERROR(SUMIFS('2009'!$G:$G,'2009'!F:F,A280,'2009'!C:C,B280,'2009'!D:D,"",'2009'!AA:AA,"JRO",'2009'!L:L,"&lt;&gt;"), 0)</f>
        <v>0</v>
      </c>
      <c r="BY280" s="0" t="n">
        <f aca="false">IFERROR(SUMIFS('2009'!L:L,'2009'!F:F,A280,'2009'!C:C,B280,'2009'!D:D,"",'2009'!AA:AA,"JRO"), 0)</f>
        <v>0</v>
      </c>
      <c r="BZ280" s="7" t="n">
        <f aca="false">IFERROR(BY280/BX280, 0)</f>
        <v>0</v>
      </c>
    </row>
    <row r="281" customFormat="false" ht="15" hidden="false" customHeight="false" outlineLevel="0" collapsed="false">
      <c r="A281" s="0" t="s">
        <v>108</v>
      </c>
      <c r="B281" s="13" t="s">
        <v>80</v>
      </c>
      <c r="C281" s="56" t="n">
        <f aca="false">IFERROR(AVERAGEIFS(I281:BZ281,I$2:BZ$2,"JRO escorts per deportee",I281:BZ281,"&lt;&gt;0"), 0)</f>
        <v>0</v>
      </c>
      <c r="D281" s="13" t="n">
        <f aca="false">IFERROR(AVERAGEIFS(I281:BZ281,I$2:BZ$2,"NRO escorts per deportee",I281:BZ281,"&lt;&gt;0"), 0)</f>
        <v>0</v>
      </c>
      <c r="E281" s="13" t="n">
        <f aca="false">IFERROR(AVERAGEIFS(I281:BZ281,I$2:BZ$2,"CRO escorts per deportee",I281:BZ281,"&lt;&gt;0"), 0)</f>
        <v>0</v>
      </c>
      <c r="G281" s="0" t="n">
        <f aca="false">SUM(J281,M281,P281)</f>
        <v>0</v>
      </c>
      <c r="H281" s="0" t="n">
        <f aca="false">SUM(K281,N281,Q281)</f>
        <v>0</v>
      </c>
      <c r="I281" s="7" t="n">
        <f aca="false">IFERROR(H281/G281, 0)</f>
        <v>0</v>
      </c>
      <c r="J281" s="0" t="n">
        <f aca="false">IFERROR(SUMIFS('2018'!$H:$H,'2018'!$C:$C,B281,'2018'!$F:$F,A281,'2018'!AA:AA,"JRO",'2018'!P:P,"&lt;&gt;")+SUMIFS('2018'!$I:$I,'2018'!$D:$D,B281,'2018'!$F:$F,A281,'2018'!AA:AA,"JRO",'2018'!Q:Q,"&lt;&gt;")+SUMIFS('2018'!$J:$J,'2018'!$E:$E,B281,'2018'!$F:$F,A281,'2018'!AA:AA,"JRO",'2018'!R:R,"&lt;&gt;"), 0)</f>
        <v>0</v>
      </c>
      <c r="K281" s="0" t="n">
        <f aca="false">IFERROR(SUMIFS('2018'!M:M,'2018'!AA:AA,"JRO",'2018'!F:F,A281,'2018'!C:C,B281)+SUMIFS('2018'!P:P,'2018'!AA:AA,"JRO",'2018'!F:F,A281,'2018'!C:C,B281)+SUMIFS('2018'!N:N,'2018'!AA:AA,"JRO",'2018'!F:F,A281,'2018'!D:D,B281)+SUMIFS('2018'!N:N,'2018'!AA:AA,"JRO",'2018'!F:F,A281,'2018'!D:D,B281)+SUMIFS('2018'!O:O,'2018'!AA:AA,"JRO",'2018'!F:F,A281,'2018'!E:E,B281)+SUMIFS('2018'!R:R,'2018'!AA:AA,"JRO",'2018'!F:F,A281,'2018'!E:E,B281), 0)</f>
        <v>0</v>
      </c>
      <c r="L281" s="7" t="n">
        <f aca="false">IFERROR(K281/J281, 0)</f>
        <v>0</v>
      </c>
      <c r="M281" s="0" t="n">
        <f aca="false">IFERROR(SUMIFS('2018'!$H:$H,'2018'!$C:$C,B281,'2018'!$F:$F,A281,'2018'!AA:AA,"NRO",'2018'!P:P,"&lt;&gt;")+SUMIFS('2018'!$I:$I,'2018'!$D:$D,B281,'2018'!$F:$F,A281,'2018'!AA:AA,"NRO",'2018'!Q:Q,"&lt;&gt;")+SUMIFS('2018'!$J:$J,'2018'!$E:$E,B281,'2018'!$F:$F,A281,'2018'!AA:AA,"NRO",'2018'!R:R,"&lt;&gt;"), 0)</f>
        <v>0</v>
      </c>
      <c r="N281" s="0" t="n">
        <f aca="false">IFERROR(SUMIFS('2018'!M:M,'2018'!AA:AA,"NRO",'2018'!F:F,A281,'2018'!C:C,B281)+SUMIFS('2018'!P:P,'2018'!AA:AA,"NRO",'2018'!F:F,A281,'2018'!C:C,B281)+SUMIFS('2018'!N:N,'2018'!AA:AA,"NRO",'2018'!F:F,A281,'2018'!D:D,B281)+SUMIFS('2018'!N:N,'2018'!AA:AA,"NRO",'2018'!F:F,A281,'2018'!D:D,B281)+SUMIFS('2018'!O:O,'2018'!AA:AA,"NRO",'2018'!F:F,A281,'2018'!E:E,B281)+SUMIFS('2018'!R:R,'2018'!AA:AA,"NRO",'2018'!F:F,A281,'2018'!E:E,B281), 0)</f>
        <v>0</v>
      </c>
      <c r="O281" s="7" t="n">
        <f aca="false">IFERROR(N281/M281, 0)</f>
        <v>0</v>
      </c>
      <c r="P281" s="0" t="n">
        <f aca="false">IFERROR(SUMIFS('2018'!$H:$H,'2018'!$C:$C,B281,'2018'!$F:$F,A281,'2018'!AA:AA,"CRO")+SUMIFS('2018'!$I:$I,'2018'!$D:$D,B281,'2018'!$F:$F,A281,'2018'!AA:AA,"CRO")+SUMIFS('2018'!$J:$J,'2018'!$E:$E,B281,'2018'!$F:$F,A281,'2018'!AA:AA,"CRO"), 0)</f>
        <v>0</v>
      </c>
      <c r="Q281" s="0" t="n">
        <f aca="false">IFERROR(SUMIFS('2018'!M:M,'2018'!AA:AA,"CRO",'2018'!F:F,A281,'2018'!C:C,B281)+SUMIFS('2018'!P:P,'2018'!AA:AA,"CRO",'2018'!F:F,A281,'2018'!C:C,B281)+SUMIFS('2018'!N:N,'2018'!AA:AA,"CRO",'2018'!F:F,A281,'2018'!D:D,B281)+SUMIFS('2018'!N:N,'2018'!AA:AA,"CRO",'2018'!F:F,A281,'2018'!D:D,B281)+SUMIFS('2018'!O:O,'2018'!AA:AA,"CRO",'2018'!F:F,A281,'2018'!E:E,B281)+SUMIFS('2018'!R:R,'2018'!AA:AA,"CRO",'2018'!F:F,A281,'2018'!E:E,B281), 0)</f>
        <v>0</v>
      </c>
      <c r="R281" s="7" t="n">
        <f aca="false">IFERROR(Q281/P281, 0)</f>
        <v>0</v>
      </c>
      <c r="S281" s="7" t="n">
        <f aca="false">SUM(V281,Y281,AB281)</f>
        <v>0</v>
      </c>
      <c r="T281" s="7" t="n">
        <f aca="false">SUM(W281,Z281,AC281)</f>
        <v>0</v>
      </c>
      <c r="U281" s="7" t="n">
        <f aca="false">IFERROR(T281/S281, 0)</f>
        <v>0</v>
      </c>
      <c r="V281" s="0" t="n">
        <f aca="false">SUMIFS('2017'!$H:$H,'2017'!$C:$C,B281,'2017'!$F:$F,A281,'2017'!AA:AA,"JRO",'2017'!P:P,"&lt;&gt;")+SUMIFS('2017'!$I:$I,'2017'!$D:$D,B281,'2017'!$F:$F,A281,'2017'!AA:AA,"JRO",'2017'!Q:Q,"&lt;&gt;")+SUMIFS('2017'!$J:$J,'2017'!$E:$E,B281,'2017'!$F:$F,A281,'2017'!AA:AA,"JRO",'2017'!R:R,"&lt;&gt;")</f>
        <v>0</v>
      </c>
      <c r="W281" s="0" t="n">
        <f aca="false">IFERROR(SUMIFS('2017'!M:M,'2017'!AA:AA,"JRO",'2017'!F:F,A281,'2017'!C:C,B281)+SUMIFS('2017'!P:P,'2017'!AA:AA,"JRO",'2017'!F:F,A281,'2017'!C:C,B281)+SUMIFS('2017'!N:N,'2017'!AA:AA,"JRO",'2017'!F:F,A281,'2017'!D:D,B281)+SUMIFS('2017'!N:N,'2017'!AA:AA,"JRO",'2017'!F:F,A281,'2017'!D:D,B281)+SUMIFS('2017'!O:O,'2017'!AA:AA,"JRO",'2017'!F:F,A281,'2017'!E:E,B281)+SUMIFS('2017'!R:R,'2017'!AA:AA,"JRO",'2017'!F:F,A281,'2017'!E:E,B281), 0)</f>
        <v>0</v>
      </c>
      <c r="X281" s="7" t="n">
        <f aca="false">IFERROR(W281/V281, 0)</f>
        <v>0</v>
      </c>
      <c r="Y281" s="0" t="n">
        <f aca="false">IFERROR(SUMIFS('2017'!$H:$H,'2017'!$C:$C,B281,'2017'!$F:$F,A281,'2017'!AA:AA,"NRO",'2017'!P:P,"&lt;&gt;")+SUMIFS('2017'!$I:$I,'2017'!$D:$D,B281,'2017'!$F:$F,A281,'2017'!AA:AA,"NRO",'2017'!Q:Q,"&lt;&gt;")+SUMIFS('2017'!$J:$J,'2017'!$E:$E,B281,'2017'!$F:$F,A281,'2017'!AA:AA,"NRO",'2017'!R:R,"&lt;&gt;"), 0)</f>
        <v>0</v>
      </c>
      <c r="Z281" s="0" t="n">
        <f aca="false">IFERROR(SUMIFS('2017'!M:M,'2017'!AA:AA,"NRO",'2017'!F:F,A281,'2017'!C:C,B281)+SUMIFS('2017'!P:P,'2017'!AA:AA,"NRO",'2017'!F:F,A281,'2017'!C:C,B281)+SUMIFS('2017'!N:N,'2017'!AA:AA,"NRO",'2017'!F:F,A281,'2017'!D:D,B281)+SUMIFS('2017'!N:N,'2017'!AA:AA,"NRO",'2017'!F:F,A281,'2017'!D:D,B281)+SUMIFS('2017'!O:O,'2017'!AA:AA,"NRO",'2017'!F:F,A281,'2017'!E:E,B281)+SUMIFS('2017'!R:R,'2017'!AA:AA,"NRO",'2017'!F:F,A281,'2017'!E:E,B281), 0)</f>
        <v>0</v>
      </c>
      <c r="AA281" s="7" t="n">
        <f aca="false">IFERROR(Z281/Y281, 0)</f>
        <v>0</v>
      </c>
      <c r="AB281" s="0" t="n">
        <f aca="false">IFERROR(SUMIFS('2017'!$H:$H,'2017'!$C:$C,B281,'2017'!$F:$F,A281,'2017'!AA:AA,"CRO",'2017'!P:P,"&lt;&gt;")+SUMIFS('2017'!$I:$I,'2017'!$D:$D,B281,'2017'!$F:$F,A281,'2017'!AA:AA,"CRO",'2017'!Q:Q,"&lt;&gt;")+SUMIFS('2017'!$J:$J,'2017'!$E:$E,B281,'2017'!$F:$F,A281,'2017'!AA:AA,"CRO",'2017'!R:R,"&lt;&gt;"), 0)</f>
        <v>0</v>
      </c>
      <c r="AC281" s="0" t="n">
        <f aca="false">IFERROR(SUMIFS('2017'!M:M,'2017'!AA:AA,"CRO",'2017'!F:F,A281,'2017'!C:C,B281)+SUMIFS('2017'!P:P,'2017'!AA:AA,"CRO",'2017'!F:F,A281,'2017'!C:C,B281)+SUMIFS('2017'!N:N,'2017'!AA:AA,"CRO",'2017'!F:F,A281,'2017'!D:D,B281)+SUMIFS('2017'!N:N,'2017'!AA:AA,"CRO",'2017'!F:F,A281,'2017'!D:D,B281)+SUMIFS('2017'!O:O,'2017'!AA:AA,"CRO",'2017'!F:F,A281,'2017'!E:E,B281)+SUMIFS('2017'!R:R,'2017'!AA:AA,"CRO",'2017'!F:F,A281,'2017'!E:E,B281), 0)</f>
        <v>0</v>
      </c>
      <c r="AD281" s="0" t="n">
        <f aca="false">IFERROR(AC281/AB281, 0)</f>
        <v>0</v>
      </c>
      <c r="AE281" s="0" t="n">
        <f aca="false">SUM(AH281,AK281,AN281)</f>
        <v>0</v>
      </c>
      <c r="AF281" s="0" t="n">
        <f aca="false">SUM(AI281,AL281,AO281)</f>
        <v>0</v>
      </c>
      <c r="AG281" s="7" t="n">
        <f aca="false">IFERROR(AF281/AE281, 0)</f>
        <v>0</v>
      </c>
      <c r="AH281" s="0" t="n">
        <f aca="false">IFERROR(SUMIFS('2016'!$G:$G,'2016'!F:F,A281,'2016'!C:C,B281,'2016'!D:D,"",'2016'!AA:AA,"JRO",'2016'!L:L,"&lt;&gt;"), 0)</f>
        <v>0</v>
      </c>
      <c r="AI281" s="0" t="n">
        <f aca="false">IFERROR(SUMIFS('2016'!L:L,'2016'!F:F,A281,'2016'!C:C,B281,'2016'!D:D,"",'2016'!AA:AA,"JRO"), 0)</f>
        <v>0</v>
      </c>
      <c r="AJ281" s="7" t="n">
        <f aca="false">IFERROR(AI281/AH281, 0)</f>
        <v>0</v>
      </c>
      <c r="AK281" s="0" t="n">
        <f aca="false">IFERROR(SUMIFS('2016'!$G:$G,'2016'!F:F,A281,'2016'!C:C,B281,'2016'!D:D,"",'2016'!AA:AA,"NRO",'2016'!L:L,"&lt;&gt;"), 0)</f>
        <v>0</v>
      </c>
      <c r="AL281" s="0" t="n">
        <f aca="false">IFERROR(SUMIFS('2016'!L:L,'2016'!F:F,A281,'2016'!C:C,B281,'2016'!D:D,"",'2016'!AA:AA,"NRO"), 0)</f>
        <v>0</v>
      </c>
      <c r="AM281" s="0" t="n">
        <f aca="false">IFERROR(AL281/AK281, 0)</f>
        <v>0</v>
      </c>
      <c r="AN281" s="0" t="n">
        <f aca="false">IFERROR(SUMIFS('2016'!$G:$G,'2016'!F:F,A281,'2016'!C:C,B281,'2016'!D:D,"",'2016'!AA:AA,"CRO",'2016'!L:L,"&lt;&gt;"), 0)</f>
        <v>0</v>
      </c>
      <c r="AO281" s="0" t="n">
        <f aca="false">IFERROR(SUMIFS('2016'!L:L,'2016'!F:F,A281,'2016'!C:C,B281,'2016'!D:D,"",'2016'!AA:AA,"CRO"), 0)</f>
        <v>0</v>
      </c>
      <c r="AP281" s="0" t="n">
        <f aca="false">IFERROR(AO281/AN281, 0)</f>
        <v>0</v>
      </c>
      <c r="AQ281" s="0" t="n">
        <f aca="false">SUM(AT281,AW281,AZ281)</f>
        <v>0</v>
      </c>
      <c r="AR281" s="0" t="n">
        <f aca="false">SUM(AU281,AX281,BA281)</f>
        <v>0</v>
      </c>
      <c r="AS281" s="7" t="n">
        <f aca="false">IFERROR(AR281/AQ281, 0)</f>
        <v>0</v>
      </c>
      <c r="AT281" s="0" t="n">
        <f aca="false">IFERROR(SUMIFS('2015'!$G:$G,'2015'!F:F,A281,'2015'!C:C,B281,'2015'!D:D,"",'2015'!AA:AA,"JRO",'2015'!L:L,"&lt;&gt;"), 0)</f>
        <v>0</v>
      </c>
      <c r="AU281" s="0" t="n">
        <f aca="false">IFERROR(SUMIFS('2015'!L:L,'2015'!F:F,A281,'2015'!C:C,B281,'2015'!D:D,"",'2015'!AA:AA,"JRO"), 0)</f>
        <v>0</v>
      </c>
      <c r="AV281" s="0" t="n">
        <f aca="false">IFERROR(AU281/AT281, 0)</f>
        <v>0</v>
      </c>
      <c r="AW281" s="0" t="n">
        <f aca="false">IFERROR(SUMIFS('2015'!$G:$G,'2015'!F:F,A281,'2015'!C:C,B281,'2015'!D:D,"",'2015'!AA:AA,"NRO",'2015'!L:L,"&lt;&gt;"), 0)</f>
        <v>0</v>
      </c>
      <c r="AX281" s="0" t="n">
        <f aca="false">IFERROR(SUMIFS('2015'!L:L,'2015'!F:F,A281,'2015'!C:C,B281,'2015'!D:D,"",'2015'!AA:AA,"NRO"), 0)</f>
        <v>0</v>
      </c>
      <c r="AY281" s="0" t="n">
        <f aca="false">IFERROR(AX281/AW281, 0)</f>
        <v>0</v>
      </c>
      <c r="AZ281" s="0" t="n">
        <f aca="false">IFERROR(SUMIFS('2015'!$G:$G,'2015'!F:F,A281,'2015'!C:C,B281,'2015'!D:D,"",'2015'!AA:AA,"CRO",'2015'!L:L,"&lt;&gt;"), 0)</f>
        <v>0</v>
      </c>
      <c r="BA281" s="0" t="n">
        <f aca="false">IFERROR(SUMIFS('2015'!L:L,'2015'!F:F,A281,'2015'!C:C,B281,'2015'!D:D,"",'2015'!AA:AA,"CRO"), 0)</f>
        <v>0</v>
      </c>
      <c r="BB281" s="0" t="n">
        <f aca="false">IFERROR(BA281/AZ281, 0)</f>
        <v>0</v>
      </c>
      <c r="BC281" s="0" t="n">
        <f aca="false">SUM(BF281,BI281)</f>
        <v>0</v>
      </c>
      <c r="BD281" s="0" t="n">
        <f aca="false">SUM(BG281,BJ281)</f>
        <v>0</v>
      </c>
      <c r="BE281" s="7" t="n">
        <f aca="false">IFERROR(BD281/BC281, 0)</f>
        <v>0</v>
      </c>
      <c r="BF281" s="0" t="n">
        <f aca="false">IFERROR(SUMIFS('2014'!$G:$G,'2014'!F:F,A281,'2014'!C:C,B281,'2014'!D:D,"",'2014'!AA:AA,"JRO",'2014'!L:L,"&lt;&gt;"), 0)</f>
        <v>0</v>
      </c>
      <c r="BG281" s="0" t="n">
        <f aca="false">IFERROR(SUMIFS('2014'!L:L,'2014'!F:F,A281,'2014'!C:C,B281,'2014'!D:D,"",'2014'!AA:AA,"JRO"), 0)</f>
        <v>0</v>
      </c>
      <c r="BH281" s="7" t="n">
        <f aca="false">IFERROR(BG281/BF281, 0)</f>
        <v>0</v>
      </c>
      <c r="BI281" s="0" t="n">
        <f aca="false">IFERROR(SUMIFS('2014'!$G:$G,'2014'!F:F,A281,'2014'!C:C,B281,'2014'!D:D,"",'2014'!AA:AA,"CRO",'2014'!L:L,"&lt;&gt;"), 0)</f>
        <v>0</v>
      </c>
      <c r="BJ281" s="0" t="n">
        <f aca="false">IFERROR(SUMIFS('2014'!L:L,'2014'!F:F,A281,'2014'!C:C,B281,'2014'!D:D,"",'2014'!AA:AA,"CRO"), 0)</f>
        <v>0</v>
      </c>
      <c r="BK281" s="0" t="n">
        <f aca="false">IFERROR(BJ281/BI281, 0)</f>
        <v>0</v>
      </c>
      <c r="BL281" s="0" t="n">
        <f aca="false">IFERROR(SUMIFS('2013'!$G:$G,'2013'!F:F,A281,'2013'!C:C,B281,'2013'!D:D,"",'2013'!AA:AA,"JRO",'2013'!L:L,"&lt;&gt;"), 0)</f>
        <v>0</v>
      </c>
      <c r="BM281" s="0" t="n">
        <f aca="false">IFERROR(SUMIFS('2013'!L:L,'2013'!F:F,A281,'2013'!C:C,B281,'2013'!D:D,"",'2013'!AA:AA,"JRO"), 0)</f>
        <v>0</v>
      </c>
      <c r="BN281" s="0" t="n">
        <f aca="false">IFERROR(BM281/BL281, 0)</f>
        <v>0</v>
      </c>
      <c r="BO281" s="0" t="n">
        <f aca="false">IFERROR(SUMIFS('2012'!$G:$G,'2012'!F:F,A281,'2012'!C:C,B281,'2012'!D:D,"",'2012'!AA:AA,"JRO",'2012'!L:L,"&lt;&gt;"), 0)</f>
        <v>0</v>
      </c>
      <c r="BP281" s="0" t="n">
        <f aca="false">IFERROR(SUMIFS('2012'!L:L,'2012'!F:F,A281,'2012'!C:C,B281,'2012'!D:D,"",'2012'!AA:AA,"JRO"), 0)</f>
        <v>0</v>
      </c>
      <c r="BQ281" s="0" t="n">
        <f aca="false">IFERROR(BP281/BO281, 0)</f>
        <v>0</v>
      </c>
      <c r="BR281" s="0" t="n">
        <f aca="false">IFERROR(SUMIFS('2011'!$G:$G,'2011'!F:F,A281,'2011'!C:C,B281,'2011'!D:D,"",'2011'!AA:AA,"JRO",'2011'!L:L,"&lt;&gt;"), 0)</f>
        <v>0</v>
      </c>
      <c r="BS281" s="0" t="n">
        <f aca="false">IFERROR(SUMIFS('2011'!L:L,'2011'!F:F,A281,'2011'!C:C,B281,'2011'!D:D,"",'2011'!AA:AA,"JRO"), 0)</f>
        <v>0</v>
      </c>
      <c r="BT281" s="7" t="n">
        <f aca="false">IFERROR(BS281/BR281, 0)</f>
        <v>0</v>
      </c>
      <c r="BU281" s="0" t="n">
        <f aca="false">IFERROR(SUMIFS('2010'!$G:$G,'2010'!F:F,A281,'2010'!C:C,B281,'2010'!D:D,"",'2010'!AA:AA,"JRO",'2010'!L:L,"&lt;&gt;"), 0)</f>
        <v>0</v>
      </c>
      <c r="BV281" s="0" t="n">
        <f aca="false">IFERROR(SUMIFS('2010'!L:L,'2010'!F:F,A281,'2010'!C:C,B281,'2010'!D:D,"",'2010'!AA:AA,"JRO"), 0)</f>
        <v>0</v>
      </c>
      <c r="BW281" s="7" t="n">
        <f aca="false">IFERROR(BV281/BU281, 0)</f>
        <v>0</v>
      </c>
      <c r="BX281" s="0" t="n">
        <f aca="false">IFERROR(SUMIFS('2009'!$G:$G,'2009'!F:F,A281,'2009'!C:C,B281,'2009'!D:D,"",'2009'!AA:AA,"JRO",'2009'!L:L,"&lt;&gt;"), 0)</f>
        <v>0</v>
      </c>
      <c r="BY281" s="0" t="n">
        <f aca="false">IFERROR(SUMIFS('2009'!L:L,'2009'!F:F,A281,'2009'!C:C,B281,'2009'!D:D,"",'2009'!AA:AA,"JRO"), 0)</f>
        <v>0</v>
      </c>
      <c r="BZ281" s="7" t="n">
        <f aca="false">IFERROR(BY281/BX281, 0)</f>
        <v>0</v>
      </c>
    </row>
    <row r="282" customFormat="false" ht="15" hidden="false" customHeight="false" outlineLevel="0" collapsed="false">
      <c r="A282" s="0" t="s">
        <v>108</v>
      </c>
      <c r="B282" s="17" t="s">
        <v>69</v>
      </c>
      <c r="C282" s="56" t="n">
        <f aca="false">IFERROR(AVERAGEIFS(I282:BZ282,I$2:BZ$2,"JRO escorts per deportee",I282:BZ282,"&lt;&gt;0"), 0)</f>
        <v>2.05555555555555</v>
      </c>
      <c r="D282" s="13" t="n">
        <f aca="false">IFERROR(AVERAGEIFS(I282:BZ282,I$2:BZ$2,"NRO escorts per deportee",I282:BZ282,"&lt;&gt;0"), 0)</f>
        <v>0</v>
      </c>
      <c r="E282" s="13" t="n">
        <f aca="false">IFERROR(AVERAGEIFS(I282:BZ282,I$2:BZ$2,"CRO escorts per deportee",I282:BZ282,"&lt;&gt;0"), 0)</f>
        <v>0</v>
      </c>
      <c r="G282" s="0" t="n">
        <f aca="false">SUM(J282,M282,P282)</f>
        <v>0</v>
      </c>
      <c r="H282" s="0" t="n">
        <f aca="false">SUM(K282,N282,Q282)</f>
        <v>0</v>
      </c>
      <c r="I282" s="7" t="n">
        <f aca="false">IFERROR(H282/G282, 0)</f>
        <v>0</v>
      </c>
      <c r="J282" s="0" t="n">
        <f aca="false">IFERROR(SUMIFS('2018'!$H:$H,'2018'!$C:$C,B282,'2018'!$F:$F,A282,'2018'!AA:AA,"JRO",'2018'!P:P,"&lt;&gt;")+SUMIFS('2018'!$I:$I,'2018'!$D:$D,B282,'2018'!$F:$F,A282,'2018'!AA:AA,"JRO",'2018'!Q:Q,"&lt;&gt;")+SUMIFS('2018'!$J:$J,'2018'!$E:$E,B282,'2018'!$F:$F,A282,'2018'!AA:AA,"JRO",'2018'!R:R,"&lt;&gt;"), 0)</f>
        <v>0</v>
      </c>
      <c r="K282" s="0" t="n">
        <f aca="false">IFERROR(SUMIFS('2018'!M:M,'2018'!AA:AA,"JRO",'2018'!F:F,A282,'2018'!C:C,B282)+SUMIFS('2018'!P:P,'2018'!AA:AA,"JRO",'2018'!F:F,A282,'2018'!C:C,B282)+SUMIFS('2018'!N:N,'2018'!AA:AA,"JRO",'2018'!F:F,A282,'2018'!D:D,B282)+SUMIFS('2018'!N:N,'2018'!AA:AA,"JRO",'2018'!F:F,A282,'2018'!D:D,B282)+SUMIFS('2018'!O:O,'2018'!AA:AA,"JRO",'2018'!F:F,A282,'2018'!E:E,B282)+SUMIFS('2018'!R:R,'2018'!AA:AA,"JRO",'2018'!F:F,A282,'2018'!E:E,B282), 0)</f>
        <v>0</v>
      </c>
      <c r="L282" s="7" t="n">
        <f aca="false">IFERROR(K282/J282, 0)</f>
        <v>0</v>
      </c>
      <c r="M282" s="0" t="n">
        <f aca="false">IFERROR(SUMIFS('2018'!$H:$H,'2018'!$C:$C,B282,'2018'!$F:$F,A282,'2018'!AA:AA,"NRO",'2018'!P:P,"&lt;&gt;")+SUMIFS('2018'!$I:$I,'2018'!$D:$D,B282,'2018'!$F:$F,A282,'2018'!AA:AA,"NRO",'2018'!Q:Q,"&lt;&gt;")+SUMIFS('2018'!$J:$J,'2018'!$E:$E,B282,'2018'!$F:$F,A282,'2018'!AA:AA,"NRO",'2018'!R:R,"&lt;&gt;"), 0)</f>
        <v>0</v>
      </c>
      <c r="N282" s="0" t="n">
        <f aca="false">IFERROR(SUMIFS('2018'!M:M,'2018'!AA:AA,"NRO",'2018'!F:F,A282,'2018'!C:C,B282)+SUMIFS('2018'!P:P,'2018'!AA:AA,"NRO",'2018'!F:F,A282,'2018'!C:C,B282)+SUMIFS('2018'!N:N,'2018'!AA:AA,"NRO",'2018'!F:F,A282,'2018'!D:D,B282)+SUMIFS('2018'!N:N,'2018'!AA:AA,"NRO",'2018'!F:F,A282,'2018'!D:D,B282)+SUMIFS('2018'!O:O,'2018'!AA:AA,"NRO",'2018'!F:F,A282,'2018'!E:E,B282)+SUMIFS('2018'!R:R,'2018'!AA:AA,"NRO",'2018'!F:F,A282,'2018'!E:E,B282), 0)</f>
        <v>0</v>
      </c>
      <c r="O282" s="7" t="n">
        <f aca="false">IFERROR(N282/M282, 0)</f>
        <v>0</v>
      </c>
      <c r="P282" s="0" t="n">
        <f aca="false">IFERROR(SUMIFS('2018'!$H:$H,'2018'!$C:$C,B282,'2018'!$F:$F,A282,'2018'!AA:AA,"CRO")+SUMIFS('2018'!$I:$I,'2018'!$D:$D,B282,'2018'!$F:$F,A282,'2018'!AA:AA,"CRO")+SUMIFS('2018'!$J:$J,'2018'!$E:$E,B282,'2018'!$F:$F,A282,'2018'!AA:AA,"CRO"), 0)</f>
        <v>0</v>
      </c>
      <c r="Q282" s="0" t="n">
        <f aca="false">IFERROR(SUMIFS('2018'!M:M,'2018'!AA:AA,"CRO",'2018'!F:F,A282,'2018'!C:C,B282)+SUMIFS('2018'!P:P,'2018'!AA:AA,"CRO",'2018'!F:F,A282,'2018'!C:C,B282)+SUMIFS('2018'!N:N,'2018'!AA:AA,"CRO",'2018'!F:F,A282,'2018'!D:D,B282)+SUMIFS('2018'!N:N,'2018'!AA:AA,"CRO",'2018'!F:F,A282,'2018'!D:D,B282)+SUMIFS('2018'!O:O,'2018'!AA:AA,"CRO",'2018'!F:F,A282,'2018'!E:E,B282)+SUMIFS('2018'!R:R,'2018'!AA:AA,"CRO",'2018'!F:F,A282,'2018'!E:E,B282), 0)</f>
        <v>0</v>
      </c>
      <c r="R282" s="7" t="n">
        <f aca="false">IFERROR(Q282/P282, 0)</f>
        <v>0</v>
      </c>
      <c r="S282" s="7" t="n">
        <f aca="false">SUM(V282,Y282,AB282)</f>
        <v>0</v>
      </c>
      <c r="T282" s="7" t="n">
        <f aca="false">SUM(W282,Z282,AC282)</f>
        <v>0</v>
      </c>
      <c r="U282" s="7" t="n">
        <f aca="false">IFERROR(T282/S282, 0)</f>
        <v>0</v>
      </c>
      <c r="V282" s="0" t="n">
        <f aca="false">SUMIFS('2017'!$H:$H,'2017'!$C:$C,B282,'2017'!$F:$F,A282,'2017'!AA:AA,"JRO",'2017'!P:P,"&lt;&gt;")+SUMIFS('2017'!$I:$I,'2017'!$D:$D,B282,'2017'!$F:$F,A282,'2017'!AA:AA,"JRO",'2017'!Q:Q,"&lt;&gt;")+SUMIFS('2017'!$J:$J,'2017'!$E:$E,B282,'2017'!$F:$F,A282,'2017'!AA:AA,"JRO",'2017'!R:R,"&lt;&gt;")</f>
        <v>0</v>
      </c>
      <c r="W282" s="0" t="n">
        <f aca="false">IFERROR(SUMIFS('2017'!M:M,'2017'!AA:AA,"JRO",'2017'!F:F,A282,'2017'!C:C,B282)+SUMIFS('2017'!P:P,'2017'!AA:AA,"JRO",'2017'!F:F,A282,'2017'!C:C,B282)+SUMIFS('2017'!N:N,'2017'!AA:AA,"JRO",'2017'!F:F,A282,'2017'!D:D,B282)+SUMIFS('2017'!N:N,'2017'!AA:AA,"JRO",'2017'!F:F,A282,'2017'!D:D,B282)+SUMIFS('2017'!O:O,'2017'!AA:AA,"JRO",'2017'!F:F,A282,'2017'!E:E,B282)+SUMIFS('2017'!R:R,'2017'!AA:AA,"JRO",'2017'!F:F,A282,'2017'!E:E,B282), 0)</f>
        <v>0</v>
      </c>
      <c r="X282" s="7" t="n">
        <f aca="false">IFERROR(W282/V282, 0)</f>
        <v>0</v>
      </c>
      <c r="Y282" s="0" t="n">
        <f aca="false">IFERROR(SUMIFS('2017'!$H:$H,'2017'!$C:$C,B282,'2017'!$F:$F,A282,'2017'!AA:AA,"NRO",'2017'!P:P,"&lt;&gt;")+SUMIFS('2017'!$I:$I,'2017'!$D:$D,B282,'2017'!$F:$F,A282,'2017'!AA:AA,"NRO",'2017'!Q:Q,"&lt;&gt;")+SUMIFS('2017'!$J:$J,'2017'!$E:$E,B282,'2017'!$F:$F,A282,'2017'!AA:AA,"NRO",'2017'!R:R,"&lt;&gt;"), 0)</f>
        <v>0</v>
      </c>
      <c r="Z282" s="0" t="n">
        <f aca="false">IFERROR(SUMIFS('2017'!M:M,'2017'!AA:AA,"NRO",'2017'!F:F,A282,'2017'!C:C,B282)+SUMIFS('2017'!P:P,'2017'!AA:AA,"NRO",'2017'!F:F,A282,'2017'!C:C,B282)+SUMIFS('2017'!N:N,'2017'!AA:AA,"NRO",'2017'!F:F,A282,'2017'!D:D,B282)+SUMIFS('2017'!N:N,'2017'!AA:AA,"NRO",'2017'!F:F,A282,'2017'!D:D,B282)+SUMIFS('2017'!O:O,'2017'!AA:AA,"NRO",'2017'!F:F,A282,'2017'!E:E,B282)+SUMIFS('2017'!R:R,'2017'!AA:AA,"NRO",'2017'!F:F,A282,'2017'!E:E,B282), 0)</f>
        <v>0</v>
      </c>
      <c r="AA282" s="7" t="n">
        <f aca="false">IFERROR(Z282/Y282, 0)</f>
        <v>0</v>
      </c>
      <c r="AB282" s="0" t="n">
        <f aca="false">IFERROR(SUMIFS('2017'!$H:$H,'2017'!$C:$C,B282,'2017'!$F:$F,A282,'2017'!AA:AA,"CRO",'2017'!P:P,"&lt;&gt;")+SUMIFS('2017'!$I:$I,'2017'!$D:$D,B282,'2017'!$F:$F,A282,'2017'!AA:AA,"CRO",'2017'!Q:Q,"&lt;&gt;")+SUMIFS('2017'!$J:$J,'2017'!$E:$E,B282,'2017'!$F:$F,A282,'2017'!AA:AA,"CRO",'2017'!R:R,"&lt;&gt;"), 0)</f>
        <v>0</v>
      </c>
      <c r="AC282" s="0" t="n">
        <f aca="false">IFERROR(SUMIFS('2017'!M:M,'2017'!AA:AA,"CRO",'2017'!F:F,A282,'2017'!C:C,B282)+SUMIFS('2017'!P:P,'2017'!AA:AA,"CRO",'2017'!F:F,A282,'2017'!C:C,B282)+SUMIFS('2017'!N:N,'2017'!AA:AA,"CRO",'2017'!F:F,A282,'2017'!D:D,B282)+SUMIFS('2017'!N:N,'2017'!AA:AA,"CRO",'2017'!F:F,A282,'2017'!D:D,B282)+SUMIFS('2017'!O:O,'2017'!AA:AA,"CRO",'2017'!F:F,A282,'2017'!E:E,B282)+SUMIFS('2017'!R:R,'2017'!AA:AA,"CRO",'2017'!F:F,A282,'2017'!E:E,B282), 0)</f>
        <v>0</v>
      </c>
      <c r="AD282" s="0" t="n">
        <f aca="false">IFERROR(AC282/AB282, 0)</f>
        <v>0</v>
      </c>
      <c r="AE282" s="0" t="n">
        <f aca="false">SUM(AH282,AK282,AN282)</f>
        <v>0</v>
      </c>
      <c r="AF282" s="0" t="n">
        <f aca="false">SUM(AI282,AL282,AO282)</f>
        <v>0</v>
      </c>
      <c r="AG282" s="7" t="n">
        <f aca="false">IFERROR(AF282/AE282, 0)</f>
        <v>0</v>
      </c>
      <c r="AH282" s="0" t="n">
        <f aca="false">IFERROR(SUMIFS('2016'!$G:$G,'2016'!F:F,A282,'2016'!C:C,B282,'2016'!D:D,"",'2016'!AA:AA,"JRO",'2016'!L:L,"&lt;&gt;"), 0)</f>
        <v>0</v>
      </c>
      <c r="AI282" s="0" t="n">
        <f aca="false">IFERROR(SUMIFS('2016'!L:L,'2016'!F:F,A282,'2016'!C:C,B282,'2016'!D:D,"",'2016'!AA:AA,"JRO"), 0)</f>
        <v>0</v>
      </c>
      <c r="AJ282" s="7" t="n">
        <f aca="false">IFERROR(AI282/AH282, 0)</f>
        <v>0</v>
      </c>
      <c r="AK282" s="0" t="n">
        <f aca="false">IFERROR(SUMIFS('2016'!$G:$G,'2016'!F:F,A282,'2016'!C:C,B282,'2016'!D:D,"",'2016'!AA:AA,"NRO",'2016'!L:L,"&lt;&gt;"), 0)</f>
        <v>0</v>
      </c>
      <c r="AL282" s="0" t="n">
        <f aca="false">IFERROR(SUMIFS('2016'!L:L,'2016'!F:F,A282,'2016'!C:C,B282,'2016'!D:D,"",'2016'!AA:AA,"NRO"), 0)</f>
        <v>0</v>
      </c>
      <c r="AM282" s="0" t="n">
        <f aca="false">IFERROR(AL282/AK282, 0)</f>
        <v>0</v>
      </c>
      <c r="AN282" s="0" t="n">
        <f aca="false">IFERROR(SUMIFS('2016'!$G:$G,'2016'!F:F,A282,'2016'!C:C,B282,'2016'!D:D,"",'2016'!AA:AA,"CRO",'2016'!L:L,"&lt;&gt;"), 0)</f>
        <v>0</v>
      </c>
      <c r="AO282" s="0" t="n">
        <f aca="false">IFERROR(SUMIFS('2016'!L:L,'2016'!F:F,A282,'2016'!C:C,B282,'2016'!D:D,"",'2016'!AA:AA,"CRO"), 0)</f>
        <v>0</v>
      </c>
      <c r="AP282" s="0" t="n">
        <f aca="false">IFERROR(AO282/AN282, 0)</f>
        <v>0</v>
      </c>
      <c r="AQ282" s="0" t="n">
        <f aca="false">SUM(AT282,AW282,AZ282)</f>
        <v>0</v>
      </c>
      <c r="AR282" s="0" t="n">
        <f aca="false">SUM(AU282,AX282,BA282)</f>
        <v>0</v>
      </c>
      <c r="AS282" s="7" t="n">
        <f aca="false">IFERROR(AR282/AQ282, 0)</f>
        <v>0</v>
      </c>
      <c r="AT282" s="0" t="n">
        <f aca="false">IFERROR(SUMIFS('2015'!$G:$G,'2015'!F:F,A282,'2015'!C:C,B282,'2015'!D:D,"",'2015'!AA:AA,"JRO",'2015'!L:L,"&lt;&gt;"), 0)</f>
        <v>0</v>
      </c>
      <c r="AU282" s="0" t="n">
        <f aca="false">IFERROR(SUMIFS('2015'!L:L,'2015'!F:F,A282,'2015'!C:C,B282,'2015'!D:D,"",'2015'!AA:AA,"JRO"), 0)</f>
        <v>0</v>
      </c>
      <c r="AV282" s="0" t="n">
        <f aca="false">IFERROR(AU282/AT282, 0)</f>
        <v>0</v>
      </c>
      <c r="AW282" s="0" t="n">
        <f aca="false">IFERROR(SUMIFS('2015'!$G:$G,'2015'!F:F,A282,'2015'!C:C,B282,'2015'!D:D,"",'2015'!AA:AA,"NRO",'2015'!L:L,"&lt;&gt;"), 0)</f>
        <v>0</v>
      </c>
      <c r="AX282" s="0" t="n">
        <f aca="false">IFERROR(SUMIFS('2015'!L:L,'2015'!F:F,A282,'2015'!C:C,B282,'2015'!D:D,"",'2015'!AA:AA,"NRO"), 0)</f>
        <v>0</v>
      </c>
      <c r="AY282" s="0" t="n">
        <f aca="false">IFERROR(AX282/AW282, 0)</f>
        <v>0</v>
      </c>
      <c r="AZ282" s="0" t="n">
        <f aca="false">IFERROR(SUMIFS('2015'!$G:$G,'2015'!F:F,A282,'2015'!C:C,B282,'2015'!D:D,"",'2015'!AA:AA,"CRO",'2015'!L:L,"&lt;&gt;"), 0)</f>
        <v>0</v>
      </c>
      <c r="BA282" s="0" t="n">
        <f aca="false">IFERROR(SUMIFS('2015'!L:L,'2015'!F:F,A282,'2015'!C:C,B282,'2015'!D:D,"",'2015'!AA:AA,"CRO"), 0)</f>
        <v>0</v>
      </c>
      <c r="BB282" s="0" t="n">
        <f aca="false">IFERROR(BA282/AZ282, 0)</f>
        <v>0</v>
      </c>
      <c r="BC282" s="0" t="n">
        <f aca="false">SUM(BF282,BI282)</f>
        <v>9</v>
      </c>
      <c r="BD282" s="0" t="n">
        <f aca="false">SUM(BG282,BJ282)</f>
        <v>13</v>
      </c>
      <c r="BE282" s="7" t="n">
        <f aca="false">IFERROR(BD282/BC282, 0)</f>
        <v>1.44444444444444</v>
      </c>
      <c r="BF282" s="0" t="n">
        <f aca="false">IFERROR(SUMIFS('2014'!$G:$G,'2014'!F:F,A282,'2014'!C:C,B282,'2014'!D:D,"",'2014'!AA:AA,"JRO",'2014'!L:L,"&lt;&gt;"), 0)</f>
        <v>9</v>
      </c>
      <c r="BG282" s="0" t="n">
        <f aca="false">IFERROR(SUMIFS('2014'!L:L,'2014'!F:F,A282,'2014'!C:C,B282,'2014'!D:D,"",'2014'!AA:AA,"JRO"), 0)</f>
        <v>13</v>
      </c>
      <c r="BH282" s="7" t="n">
        <f aca="false">IFERROR(BG282/BF282, 0)</f>
        <v>1.44444444444444</v>
      </c>
      <c r="BI282" s="0" t="n">
        <f aca="false">IFERROR(SUMIFS('2014'!$G:$G,'2014'!F:F,A282,'2014'!C:C,B282,'2014'!D:D,"",'2014'!AA:AA,"CRO",'2014'!L:L,"&lt;&gt;"), 0)</f>
        <v>0</v>
      </c>
      <c r="BJ282" s="0" t="n">
        <f aca="false">IFERROR(SUMIFS('2014'!L:L,'2014'!F:F,A282,'2014'!C:C,B282,'2014'!D:D,"",'2014'!AA:AA,"CRO"), 0)</f>
        <v>0</v>
      </c>
      <c r="BK282" s="0" t="n">
        <f aca="false">IFERROR(BJ282/BI282, 0)</f>
        <v>0</v>
      </c>
      <c r="BL282" s="0" t="n">
        <f aca="false">IFERROR(SUMIFS('2013'!$G:$G,'2013'!F:F,A282,'2013'!C:C,B282,'2013'!D:D,"",'2013'!AA:AA,"JRO",'2013'!L:L,"&lt;&gt;"), 0)</f>
        <v>3</v>
      </c>
      <c r="BM282" s="0" t="n">
        <f aca="false">IFERROR(SUMIFS('2013'!L:L,'2013'!F:F,A282,'2013'!C:C,B282,'2013'!D:D,"",'2013'!AA:AA,"JRO"), 0)</f>
        <v>8</v>
      </c>
      <c r="BN282" s="0" t="n">
        <f aca="false">IFERROR(BM282/BL282, 0)</f>
        <v>2.66666666666667</v>
      </c>
      <c r="BO282" s="0" t="n">
        <f aca="false">IFERROR(SUMIFS('2012'!$G:$G,'2012'!F:F,A282,'2012'!C:C,B282,'2012'!D:D,"",'2012'!AA:AA,"JRO",'2012'!L:L,"&lt;&gt;"), 0)</f>
        <v>16</v>
      </c>
      <c r="BP282" s="0" t="n">
        <f aca="false">IFERROR(SUMIFS('2012'!L:L,'2012'!F:F,A282,'2012'!C:C,B282,'2012'!D:D,"",'2012'!AA:AA,"JRO"), 0)</f>
        <v>27</v>
      </c>
      <c r="BQ282" s="0" t="n">
        <f aca="false">IFERROR(BP282/BO282, 0)</f>
        <v>1.6875</v>
      </c>
      <c r="BR282" s="0" t="n">
        <f aca="false">IFERROR(SUMIFS('2011'!$G:$G,'2011'!F:F,A282,'2011'!C:C,B282,'2011'!D:D,"",'2011'!AA:AA,"JRO",'2011'!L:L,"&lt;&gt;"), 0)</f>
        <v>47</v>
      </c>
      <c r="BS282" s="0" t="n">
        <f aca="false">IFERROR(SUMIFS('2011'!L:L,'2011'!F:F,A282,'2011'!C:C,B282,'2011'!D:D,"",'2011'!AA:AA,"JRO"), 0)</f>
        <v>57</v>
      </c>
      <c r="BT282" s="7" t="n">
        <f aca="false">IFERROR(BS282/BR282, 0)</f>
        <v>1.21276595744681</v>
      </c>
      <c r="BU282" s="0" t="n">
        <f aca="false">IFERROR(SUMIFS('2010'!$G:$G,'2010'!F:F,A282,'2010'!C:C,B282,'2010'!D:D,"",'2010'!AA:AA,"JRO",'2010'!L:L,"&lt;&gt;"), 0)</f>
        <v>0</v>
      </c>
      <c r="BV282" s="0" t="n">
        <f aca="false">IFERROR(SUMIFS('2010'!L:L,'2010'!F:F,A282,'2010'!C:C,B282,'2010'!D:D,"",'2010'!AA:AA,"JRO"), 0)</f>
        <v>0</v>
      </c>
      <c r="BW282" s="7" t="n">
        <f aca="false">IFERROR(BV282/BU282, 0)</f>
        <v>0</v>
      </c>
      <c r="BX282" s="0" t="n">
        <f aca="false">IFERROR(SUMIFS('2009'!$G:$G,'2009'!F:F,A282,'2009'!C:C,B282,'2009'!D:D,"",'2009'!AA:AA,"JRO",'2009'!L:L,"&lt;&gt;"), 0)</f>
        <v>0</v>
      </c>
      <c r="BY282" s="0" t="n">
        <f aca="false">IFERROR(SUMIFS('2009'!L:L,'2009'!F:F,A282,'2009'!C:C,B282,'2009'!D:D,"",'2009'!AA:AA,"JRO"), 0)</f>
        <v>0</v>
      </c>
      <c r="BZ282" s="7" t="n">
        <f aca="false">IFERROR(BY282/BX282, 0)</f>
        <v>0</v>
      </c>
    </row>
    <row r="283" customFormat="false" ht="15" hidden="false" customHeight="false" outlineLevel="0" collapsed="false">
      <c r="A283" s="0" t="s">
        <v>108</v>
      </c>
      <c r="B283" s="13" t="s">
        <v>81</v>
      </c>
      <c r="C283" s="56" t="n">
        <f aca="false">IFERROR(AVERAGEIFS(I283:BZ283,I$2:BZ$2,"JRO escorts per deportee",I283:BZ283,"&lt;&gt;0"), 0)</f>
        <v>0</v>
      </c>
      <c r="D283" s="13" t="n">
        <f aca="false">IFERROR(AVERAGEIFS(I283:BZ283,I$2:BZ$2,"NRO escorts per deportee",I283:BZ283,"&lt;&gt;0"), 0)</f>
        <v>0</v>
      </c>
      <c r="E283" s="13" t="n">
        <f aca="false">IFERROR(AVERAGEIFS(I283:BZ283,I$2:BZ$2,"CRO escorts per deportee",I283:BZ283,"&lt;&gt;0"), 0)</f>
        <v>0</v>
      </c>
      <c r="G283" s="0" t="n">
        <f aca="false">SUM(J283,M283,P283)</f>
        <v>0</v>
      </c>
      <c r="H283" s="0" t="n">
        <f aca="false">SUM(K283,N283,Q283)</f>
        <v>0</v>
      </c>
      <c r="I283" s="7" t="n">
        <f aca="false">IFERROR(H283/G283, 0)</f>
        <v>0</v>
      </c>
      <c r="J283" s="0" t="n">
        <f aca="false">IFERROR(SUMIFS('2018'!$H:$H,'2018'!$C:$C,B283,'2018'!$F:$F,A283,'2018'!AA:AA,"JRO",'2018'!P:P,"&lt;&gt;")+SUMIFS('2018'!$I:$I,'2018'!$D:$D,B283,'2018'!$F:$F,A283,'2018'!AA:AA,"JRO",'2018'!Q:Q,"&lt;&gt;")+SUMIFS('2018'!$J:$J,'2018'!$E:$E,B283,'2018'!$F:$F,A283,'2018'!AA:AA,"JRO",'2018'!R:R,"&lt;&gt;"), 0)</f>
        <v>0</v>
      </c>
      <c r="K283" s="0" t="n">
        <f aca="false">IFERROR(SUMIFS('2018'!M:M,'2018'!AA:AA,"JRO",'2018'!F:F,A283,'2018'!C:C,B283)+SUMIFS('2018'!P:P,'2018'!AA:AA,"JRO",'2018'!F:F,A283,'2018'!C:C,B283)+SUMIFS('2018'!N:N,'2018'!AA:AA,"JRO",'2018'!F:F,A283,'2018'!D:D,B283)+SUMIFS('2018'!N:N,'2018'!AA:AA,"JRO",'2018'!F:F,A283,'2018'!D:D,B283)+SUMIFS('2018'!O:O,'2018'!AA:AA,"JRO",'2018'!F:F,A283,'2018'!E:E,B283)+SUMIFS('2018'!R:R,'2018'!AA:AA,"JRO",'2018'!F:F,A283,'2018'!E:E,B283), 0)</f>
        <v>0</v>
      </c>
      <c r="L283" s="7" t="n">
        <f aca="false">IFERROR(K283/J283, 0)</f>
        <v>0</v>
      </c>
      <c r="M283" s="0" t="n">
        <f aca="false">IFERROR(SUMIFS('2018'!$H:$H,'2018'!$C:$C,B283,'2018'!$F:$F,A283,'2018'!AA:AA,"NRO",'2018'!P:P,"&lt;&gt;")+SUMIFS('2018'!$I:$I,'2018'!$D:$D,B283,'2018'!$F:$F,A283,'2018'!AA:AA,"NRO",'2018'!Q:Q,"&lt;&gt;")+SUMIFS('2018'!$J:$J,'2018'!$E:$E,B283,'2018'!$F:$F,A283,'2018'!AA:AA,"NRO",'2018'!R:R,"&lt;&gt;"), 0)</f>
        <v>0</v>
      </c>
      <c r="N283" s="0" t="n">
        <f aca="false">IFERROR(SUMIFS('2018'!M:M,'2018'!AA:AA,"NRO",'2018'!F:F,A283,'2018'!C:C,B283)+SUMIFS('2018'!P:P,'2018'!AA:AA,"NRO",'2018'!F:F,A283,'2018'!C:C,B283)+SUMIFS('2018'!N:N,'2018'!AA:AA,"NRO",'2018'!F:F,A283,'2018'!D:D,B283)+SUMIFS('2018'!N:N,'2018'!AA:AA,"NRO",'2018'!F:F,A283,'2018'!D:D,B283)+SUMIFS('2018'!O:O,'2018'!AA:AA,"NRO",'2018'!F:F,A283,'2018'!E:E,B283)+SUMIFS('2018'!R:R,'2018'!AA:AA,"NRO",'2018'!F:F,A283,'2018'!E:E,B283), 0)</f>
        <v>0</v>
      </c>
      <c r="O283" s="7" t="n">
        <f aca="false">IFERROR(N283/M283, 0)</f>
        <v>0</v>
      </c>
      <c r="P283" s="0" t="n">
        <f aca="false">IFERROR(SUMIFS('2018'!$H:$H,'2018'!$C:$C,B283,'2018'!$F:$F,A283,'2018'!AA:AA,"CRO")+SUMIFS('2018'!$I:$I,'2018'!$D:$D,B283,'2018'!$F:$F,A283,'2018'!AA:AA,"CRO")+SUMIFS('2018'!$J:$J,'2018'!$E:$E,B283,'2018'!$F:$F,A283,'2018'!AA:AA,"CRO"), 0)</f>
        <v>0</v>
      </c>
      <c r="Q283" s="0" t="n">
        <f aca="false">IFERROR(SUMIFS('2018'!M:M,'2018'!AA:AA,"CRO",'2018'!F:F,A283,'2018'!C:C,B283)+SUMIFS('2018'!P:P,'2018'!AA:AA,"CRO",'2018'!F:F,A283,'2018'!C:C,B283)+SUMIFS('2018'!N:N,'2018'!AA:AA,"CRO",'2018'!F:F,A283,'2018'!D:D,B283)+SUMIFS('2018'!N:N,'2018'!AA:AA,"CRO",'2018'!F:F,A283,'2018'!D:D,B283)+SUMIFS('2018'!O:O,'2018'!AA:AA,"CRO",'2018'!F:F,A283,'2018'!E:E,B283)+SUMIFS('2018'!R:R,'2018'!AA:AA,"CRO",'2018'!F:F,A283,'2018'!E:E,B283), 0)</f>
        <v>0</v>
      </c>
      <c r="R283" s="7" t="n">
        <f aca="false">IFERROR(Q283/P283, 0)</f>
        <v>0</v>
      </c>
      <c r="S283" s="7" t="n">
        <f aca="false">SUM(V283,Y283,AB283)</f>
        <v>0</v>
      </c>
      <c r="T283" s="7" t="n">
        <f aca="false">SUM(W283,Z283,AC283)</f>
        <v>0</v>
      </c>
      <c r="U283" s="7" t="n">
        <f aca="false">IFERROR(T283/S283, 0)</f>
        <v>0</v>
      </c>
      <c r="V283" s="0" t="n">
        <f aca="false">SUMIFS('2017'!$H:$H,'2017'!$C:$C,B283,'2017'!$F:$F,A283,'2017'!AA:AA,"JRO",'2017'!P:P,"&lt;&gt;")+SUMIFS('2017'!$I:$I,'2017'!$D:$D,B283,'2017'!$F:$F,A283,'2017'!AA:AA,"JRO",'2017'!Q:Q,"&lt;&gt;")+SUMIFS('2017'!$J:$J,'2017'!$E:$E,B283,'2017'!$F:$F,A283,'2017'!AA:AA,"JRO",'2017'!R:R,"&lt;&gt;")</f>
        <v>0</v>
      </c>
      <c r="W283" s="0" t="n">
        <f aca="false">IFERROR(SUMIFS('2017'!M:M,'2017'!AA:AA,"JRO",'2017'!F:F,A283,'2017'!C:C,B283)+SUMIFS('2017'!P:P,'2017'!AA:AA,"JRO",'2017'!F:F,A283,'2017'!C:C,B283)+SUMIFS('2017'!N:N,'2017'!AA:AA,"JRO",'2017'!F:F,A283,'2017'!D:D,B283)+SUMIFS('2017'!N:N,'2017'!AA:AA,"JRO",'2017'!F:F,A283,'2017'!D:D,B283)+SUMIFS('2017'!O:O,'2017'!AA:AA,"JRO",'2017'!F:F,A283,'2017'!E:E,B283)+SUMIFS('2017'!R:R,'2017'!AA:AA,"JRO",'2017'!F:F,A283,'2017'!E:E,B283), 0)</f>
        <v>0</v>
      </c>
      <c r="X283" s="7" t="n">
        <f aca="false">IFERROR(W283/V283, 0)</f>
        <v>0</v>
      </c>
      <c r="Y283" s="0" t="n">
        <f aca="false">IFERROR(SUMIFS('2017'!$H:$H,'2017'!$C:$C,B283,'2017'!$F:$F,A283,'2017'!AA:AA,"NRO",'2017'!P:P,"&lt;&gt;")+SUMIFS('2017'!$I:$I,'2017'!$D:$D,B283,'2017'!$F:$F,A283,'2017'!AA:AA,"NRO",'2017'!Q:Q,"&lt;&gt;")+SUMIFS('2017'!$J:$J,'2017'!$E:$E,B283,'2017'!$F:$F,A283,'2017'!AA:AA,"NRO",'2017'!R:R,"&lt;&gt;"), 0)</f>
        <v>0</v>
      </c>
      <c r="Z283" s="0" t="n">
        <f aca="false">IFERROR(SUMIFS('2017'!M:M,'2017'!AA:AA,"NRO",'2017'!F:F,A283,'2017'!C:C,B283)+SUMIFS('2017'!P:P,'2017'!AA:AA,"NRO",'2017'!F:F,A283,'2017'!C:C,B283)+SUMIFS('2017'!N:N,'2017'!AA:AA,"NRO",'2017'!F:F,A283,'2017'!D:D,B283)+SUMIFS('2017'!N:N,'2017'!AA:AA,"NRO",'2017'!F:F,A283,'2017'!D:D,B283)+SUMIFS('2017'!O:O,'2017'!AA:AA,"NRO",'2017'!F:F,A283,'2017'!E:E,B283)+SUMIFS('2017'!R:R,'2017'!AA:AA,"NRO",'2017'!F:F,A283,'2017'!E:E,B283), 0)</f>
        <v>0</v>
      </c>
      <c r="AA283" s="7" t="n">
        <f aca="false">IFERROR(Z283/Y283, 0)</f>
        <v>0</v>
      </c>
      <c r="AB283" s="0" t="n">
        <f aca="false">IFERROR(SUMIFS('2017'!$H:$H,'2017'!$C:$C,B283,'2017'!$F:$F,A283,'2017'!AA:AA,"CRO",'2017'!P:P,"&lt;&gt;")+SUMIFS('2017'!$I:$I,'2017'!$D:$D,B283,'2017'!$F:$F,A283,'2017'!AA:AA,"CRO",'2017'!Q:Q,"&lt;&gt;")+SUMIFS('2017'!$J:$J,'2017'!$E:$E,B283,'2017'!$F:$F,A283,'2017'!AA:AA,"CRO",'2017'!R:R,"&lt;&gt;"), 0)</f>
        <v>0</v>
      </c>
      <c r="AC283" s="0" t="n">
        <f aca="false">IFERROR(SUMIFS('2017'!M:M,'2017'!AA:AA,"CRO",'2017'!F:F,A283,'2017'!C:C,B283)+SUMIFS('2017'!P:P,'2017'!AA:AA,"CRO",'2017'!F:F,A283,'2017'!C:C,B283)+SUMIFS('2017'!N:N,'2017'!AA:AA,"CRO",'2017'!F:F,A283,'2017'!D:D,B283)+SUMIFS('2017'!N:N,'2017'!AA:AA,"CRO",'2017'!F:F,A283,'2017'!D:D,B283)+SUMIFS('2017'!O:O,'2017'!AA:AA,"CRO",'2017'!F:F,A283,'2017'!E:E,B283)+SUMIFS('2017'!R:R,'2017'!AA:AA,"CRO",'2017'!F:F,A283,'2017'!E:E,B283), 0)</f>
        <v>0</v>
      </c>
      <c r="AD283" s="0" t="n">
        <f aca="false">IFERROR(AC283/AB283, 0)</f>
        <v>0</v>
      </c>
      <c r="AE283" s="0" t="n">
        <f aca="false">SUM(AH283,AK283,AN283)</f>
        <v>0</v>
      </c>
      <c r="AF283" s="0" t="n">
        <f aca="false">SUM(AI283,AL283,AO283)</f>
        <v>0</v>
      </c>
      <c r="AG283" s="7" t="n">
        <f aca="false">IFERROR(AF283/AE283, 0)</f>
        <v>0</v>
      </c>
      <c r="AH283" s="0" t="n">
        <f aca="false">IFERROR(SUMIFS('2016'!$G:$G,'2016'!F:F,A283,'2016'!C:C,B283,'2016'!D:D,"",'2016'!AA:AA,"JRO",'2016'!L:L,"&lt;&gt;"), 0)</f>
        <v>0</v>
      </c>
      <c r="AI283" s="0" t="n">
        <f aca="false">IFERROR(SUMIFS('2016'!L:L,'2016'!F:F,A283,'2016'!C:C,B283,'2016'!D:D,"",'2016'!AA:AA,"JRO"), 0)</f>
        <v>0</v>
      </c>
      <c r="AJ283" s="7" t="n">
        <f aca="false">IFERROR(AI283/AH283, 0)</f>
        <v>0</v>
      </c>
      <c r="AK283" s="0" t="n">
        <f aca="false">IFERROR(SUMIFS('2016'!$G:$G,'2016'!F:F,A283,'2016'!C:C,B283,'2016'!D:D,"",'2016'!AA:AA,"NRO",'2016'!L:L,"&lt;&gt;"), 0)</f>
        <v>0</v>
      </c>
      <c r="AL283" s="0" t="n">
        <f aca="false">IFERROR(SUMIFS('2016'!L:L,'2016'!F:F,A283,'2016'!C:C,B283,'2016'!D:D,"",'2016'!AA:AA,"NRO"), 0)</f>
        <v>0</v>
      </c>
      <c r="AM283" s="0" t="n">
        <f aca="false">IFERROR(AL283/AK283, 0)</f>
        <v>0</v>
      </c>
      <c r="AN283" s="0" t="n">
        <f aca="false">IFERROR(SUMIFS('2016'!$G:$G,'2016'!F:F,A283,'2016'!C:C,B283,'2016'!D:D,"",'2016'!AA:AA,"CRO",'2016'!L:L,"&lt;&gt;"), 0)</f>
        <v>0</v>
      </c>
      <c r="AO283" s="0" t="n">
        <f aca="false">IFERROR(SUMIFS('2016'!L:L,'2016'!F:F,A283,'2016'!C:C,B283,'2016'!D:D,"",'2016'!AA:AA,"CRO"), 0)</f>
        <v>0</v>
      </c>
      <c r="AP283" s="0" t="n">
        <f aca="false">IFERROR(AO283/AN283, 0)</f>
        <v>0</v>
      </c>
      <c r="AQ283" s="0" t="n">
        <f aca="false">SUM(AT283,AW283,AZ283)</f>
        <v>0</v>
      </c>
      <c r="AR283" s="0" t="n">
        <f aca="false">SUM(AU283,AX283,BA283)</f>
        <v>0</v>
      </c>
      <c r="AS283" s="7" t="n">
        <f aca="false">IFERROR(AR283/AQ283, 0)</f>
        <v>0</v>
      </c>
      <c r="AT283" s="0" t="n">
        <f aca="false">IFERROR(SUMIFS('2015'!$G:$G,'2015'!F:F,A283,'2015'!C:C,B283,'2015'!D:D,"",'2015'!AA:AA,"JRO",'2015'!L:L,"&lt;&gt;"), 0)</f>
        <v>0</v>
      </c>
      <c r="AU283" s="0" t="n">
        <f aca="false">IFERROR(SUMIFS('2015'!L:L,'2015'!F:F,A283,'2015'!C:C,B283,'2015'!D:D,"",'2015'!AA:AA,"JRO"), 0)</f>
        <v>0</v>
      </c>
      <c r="AV283" s="0" t="n">
        <f aca="false">IFERROR(AU283/AT283, 0)</f>
        <v>0</v>
      </c>
      <c r="AW283" s="0" t="n">
        <f aca="false">IFERROR(SUMIFS('2015'!$G:$G,'2015'!F:F,A283,'2015'!C:C,B283,'2015'!D:D,"",'2015'!AA:AA,"NRO",'2015'!L:L,"&lt;&gt;"), 0)</f>
        <v>0</v>
      </c>
      <c r="AX283" s="0" t="n">
        <f aca="false">IFERROR(SUMIFS('2015'!L:L,'2015'!F:F,A283,'2015'!C:C,B283,'2015'!D:D,"",'2015'!AA:AA,"NRO"), 0)</f>
        <v>0</v>
      </c>
      <c r="AY283" s="0" t="n">
        <f aca="false">IFERROR(AX283/AW283, 0)</f>
        <v>0</v>
      </c>
      <c r="AZ283" s="0" t="n">
        <f aca="false">IFERROR(SUMIFS('2015'!$G:$G,'2015'!F:F,A283,'2015'!C:C,B283,'2015'!D:D,"",'2015'!AA:AA,"CRO",'2015'!L:L,"&lt;&gt;"), 0)</f>
        <v>0</v>
      </c>
      <c r="BA283" s="0" t="n">
        <f aca="false">IFERROR(SUMIFS('2015'!L:L,'2015'!F:F,A283,'2015'!C:C,B283,'2015'!D:D,"",'2015'!AA:AA,"CRO"), 0)</f>
        <v>0</v>
      </c>
      <c r="BB283" s="0" t="n">
        <f aca="false">IFERROR(BA283/AZ283, 0)</f>
        <v>0</v>
      </c>
      <c r="BC283" s="0" t="n">
        <f aca="false">SUM(BF283,BI283)</f>
        <v>0</v>
      </c>
      <c r="BD283" s="0" t="n">
        <f aca="false">SUM(BG283,BJ283)</f>
        <v>0</v>
      </c>
      <c r="BE283" s="7" t="n">
        <f aca="false">IFERROR(BD283/BC283, 0)</f>
        <v>0</v>
      </c>
      <c r="BF283" s="0" t="n">
        <f aca="false">IFERROR(SUMIFS('2014'!$G:$G,'2014'!F:F,A283,'2014'!C:C,B283,'2014'!D:D,"",'2014'!AA:AA,"JRO",'2014'!L:L,"&lt;&gt;"), 0)</f>
        <v>0</v>
      </c>
      <c r="BG283" s="0" t="n">
        <f aca="false">IFERROR(SUMIFS('2014'!L:L,'2014'!F:F,A283,'2014'!C:C,B283,'2014'!D:D,"",'2014'!AA:AA,"JRO"), 0)</f>
        <v>0</v>
      </c>
      <c r="BH283" s="7" t="n">
        <f aca="false">IFERROR(BG283/BF283, 0)</f>
        <v>0</v>
      </c>
      <c r="BI283" s="0" t="n">
        <f aca="false">IFERROR(SUMIFS('2014'!$G:$G,'2014'!F:F,A283,'2014'!C:C,B283,'2014'!D:D,"",'2014'!AA:AA,"CRO",'2014'!L:L,"&lt;&gt;"), 0)</f>
        <v>0</v>
      </c>
      <c r="BJ283" s="0" t="n">
        <f aca="false">IFERROR(SUMIFS('2014'!L:L,'2014'!F:F,A283,'2014'!C:C,B283,'2014'!D:D,"",'2014'!AA:AA,"CRO"), 0)</f>
        <v>0</v>
      </c>
      <c r="BK283" s="0" t="n">
        <f aca="false">IFERROR(BJ283/BI283, 0)</f>
        <v>0</v>
      </c>
      <c r="BL283" s="0" t="n">
        <f aca="false">IFERROR(SUMIFS('2013'!$G:$G,'2013'!F:F,A283,'2013'!C:C,B283,'2013'!D:D,"",'2013'!AA:AA,"JRO",'2013'!L:L,"&lt;&gt;"), 0)</f>
        <v>0</v>
      </c>
      <c r="BM283" s="0" t="n">
        <f aca="false">IFERROR(SUMIFS('2013'!L:L,'2013'!F:F,A283,'2013'!C:C,B283,'2013'!D:D,"",'2013'!AA:AA,"JRO"), 0)</f>
        <v>0</v>
      </c>
      <c r="BN283" s="0" t="n">
        <f aca="false">IFERROR(BM283/BL283, 0)</f>
        <v>0</v>
      </c>
      <c r="BO283" s="0" t="n">
        <f aca="false">IFERROR(SUMIFS('2012'!$G:$G,'2012'!F:F,A283,'2012'!C:C,B283,'2012'!D:D,"",'2012'!AA:AA,"JRO",'2012'!L:L,"&lt;&gt;"), 0)</f>
        <v>0</v>
      </c>
      <c r="BP283" s="0" t="n">
        <f aca="false">IFERROR(SUMIFS('2012'!L:L,'2012'!F:F,A283,'2012'!C:C,B283,'2012'!D:D,"",'2012'!AA:AA,"JRO"), 0)</f>
        <v>0</v>
      </c>
      <c r="BQ283" s="0" t="n">
        <f aca="false">IFERROR(BP283/BO283, 0)</f>
        <v>0</v>
      </c>
      <c r="BR283" s="0" t="n">
        <f aca="false">IFERROR(SUMIFS('2011'!$G:$G,'2011'!F:F,A283,'2011'!C:C,B283,'2011'!D:D,"",'2011'!AA:AA,"JRO",'2011'!L:L,"&lt;&gt;"), 0)</f>
        <v>0</v>
      </c>
      <c r="BS283" s="0" t="n">
        <f aca="false">IFERROR(SUMIFS('2011'!L:L,'2011'!F:F,A283,'2011'!C:C,B283,'2011'!D:D,"",'2011'!AA:AA,"JRO"), 0)</f>
        <v>0</v>
      </c>
      <c r="BT283" s="7" t="n">
        <f aca="false">IFERROR(BS283/BR283, 0)</f>
        <v>0</v>
      </c>
      <c r="BU283" s="0" t="n">
        <f aca="false">IFERROR(SUMIFS('2010'!$G:$G,'2010'!F:F,A283,'2010'!C:C,B283,'2010'!D:D,"",'2010'!AA:AA,"JRO",'2010'!L:L,"&lt;&gt;"), 0)</f>
        <v>0</v>
      </c>
      <c r="BV283" s="0" t="n">
        <f aca="false">IFERROR(SUMIFS('2010'!L:L,'2010'!F:F,A283,'2010'!C:C,B283,'2010'!D:D,"",'2010'!AA:AA,"JRO"), 0)</f>
        <v>0</v>
      </c>
      <c r="BW283" s="7" t="n">
        <f aca="false">IFERROR(BV283/BU283, 0)</f>
        <v>0</v>
      </c>
      <c r="BX283" s="0" t="n">
        <f aca="false">IFERROR(SUMIFS('2009'!$G:$G,'2009'!F:F,A283,'2009'!C:C,B283,'2009'!D:D,"",'2009'!AA:AA,"JRO",'2009'!L:L,"&lt;&gt;"), 0)</f>
        <v>0</v>
      </c>
      <c r="BY283" s="0" t="n">
        <f aca="false">IFERROR(SUMIFS('2009'!L:L,'2009'!F:F,A283,'2009'!C:C,B283,'2009'!D:D,"",'2009'!AA:AA,"JRO"), 0)</f>
        <v>0</v>
      </c>
      <c r="BZ283" s="7" t="n">
        <f aca="false">IFERROR(BY283/BX283, 0)</f>
        <v>0</v>
      </c>
    </row>
    <row r="284" customFormat="false" ht="15" hidden="false" customHeight="false" outlineLevel="0" collapsed="false">
      <c r="A284" s="0" t="s">
        <v>108</v>
      </c>
      <c r="B284" s="13" t="s">
        <v>57</v>
      </c>
      <c r="C284" s="56" t="n">
        <f aca="false">IFERROR(AVERAGEIFS(I284:BZ284,I$2:BZ$2,"JRO escorts per deportee",I284:BZ284,"&lt;&gt;0"), 0)</f>
        <v>0</v>
      </c>
      <c r="D284" s="13" t="n">
        <f aca="false">IFERROR(AVERAGEIFS(I284:BZ284,I$2:BZ$2,"NRO escorts per deportee",I284:BZ284,"&lt;&gt;0"), 0)</f>
        <v>0</v>
      </c>
      <c r="E284" s="13" t="n">
        <f aca="false">IFERROR(AVERAGEIFS(I284:BZ284,I$2:BZ$2,"CRO escorts per deportee",I284:BZ284,"&lt;&gt;0"), 0)</f>
        <v>0</v>
      </c>
      <c r="G284" s="0" t="n">
        <f aca="false">SUM(J284,M284,P284)</f>
        <v>0</v>
      </c>
      <c r="H284" s="0" t="n">
        <f aca="false">SUM(K284,N284,Q284)</f>
        <v>0</v>
      </c>
      <c r="I284" s="7" t="n">
        <f aca="false">IFERROR(H284/G284, 0)</f>
        <v>0</v>
      </c>
      <c r="J284" s="0" t="n">
        <f aca="false">IFERROR(SUMIFS('2018'!$H:$H,'2018'!$C:$C,B284,'2018'!$F:$F,A284,'2018'!AA:AA,"JRO",'2018'!P:P,"&lt;&gt;")+SUMIFS('2018'!$I:$I,'2018'!$D:$D,B284,'2018'!$F:$F,A284,'2018'!AA:AA,"JRO",'2018'!Q:Q,"&lt;&gt;")+SUMIFS('2018'!$J:$J,'2018'!$E:$E,B284,'2018'!$F:$F,A284,'2018'!AA:AA,"JRO",'2018'!R:R,"&lt;&gt;"), 0)</f>
        <v>0</v>
      </c>
      <c r="K284" s="0" t="n">
        <f aca="false">IFERROR(SUMIFS('2018'!M:M,'2018'!AA:AA,"JRO",'2018'!F:F,A284,'2018'!C:C,B284)+SUMIFS('2018'!P:P,'2018'!AA:AA,"JRO",'2018'!F:F,A284,'2018'!C:C,B284)+SUMIFS('2018'!N:N,'2018'!AA:AA,"JRO",'2018'!F:F,A284,'2018'!D:D,B284)+SUMIFS('2018'!N:N,'2018'!AA:AA,"JRO",'2018'!F:F,A284,'2018'!D:D,B284)+SUMIFS('2018'!O:O,'2018'!AA:AA,"JRO",'2018'!F:F,A284,'2018'!E:E,B284)+SUMIFS('2018'!R:R,'2018'!AA:AA,"JRO",'2018'!F:F,A284,'2018'!E:E,B284), 0)</f>
        <v>0</v>
      </c>
      <c r="L284" s="7" t="n">
        <f aca="false">IFERROR(K284/J284, 0)</f>
        <v>0</v>
      </c>
      <c r="M284" s="0" t="n">
        <f aca="false">IFERROR(SUMIFS('2018'!$H:$H,'2018'!$C:$C,B284,'2018'!$F:$F,A284,'2018'!AA:AA,"NRO",'2018'!P:P,"&lt;&gt;")+SUMIFS('2018'!$I:$I,'2018'!$D:$D,B284,'2018'!$F:$F,A284,'2018'!AA:AA,"NRO",'2018'!Q:Q,"&lt;&gt;")+SUMIFS('2018'!$J:$J,'2018'!$E:$E,B284,'2018'!$F:$F,A284,'2018'!AA:AA,"NRO",'2018'!R:R,"&lt;&gt;"), 0)</f>
        <v>0</v>
      </c>
      <c r="N284" s="0" t="n">
        <f aca="false">IFERROR(SUMIFS('2018'!M:M,'2018'!AA:AA,"NRO",'2018'!F:F,A284,'2018'!C:C,B284)+SUMIFS('2018'!P:P,'2018'!AA:AA,"NRO",'2018'!F:F,A284,'2018'!C:C,B284)+SUMIFS('2018'!N:N,'2018'!AA:AA,"NRO",'2018'!F:F,A284,'2018'!D:D,B284)+SUMIFS('2018'!N:N,'2018'!AA:AA,"NRO",'2018'!F:F,A284,'2018'!D:D,B284)+SUMIFS('2018'!O:O,'2018'!AA:AA,"NRO",'2018'!F:F,A284,'2018'!E:E,B284)+SUMIFS('2018'!R:R,'2018'!AA:AA,"NRO",'2018'!F:F,A284,'2018'!E:E,B284), 0)</f>
        <v>0</v>
      </c>
      <c r="O284" s="7" t="n">
        <f aca="false">IFERROR(N284/M284, 0)</f>
        <v>0</v>
      </c>
      <c r="P284" s="0" t="n">
        <f aca="false">IFERROR(SUMIFS('2018'!$H:$H,'2018'!$C:$C,B284,'2018'!$F:$F,A284,'2018'!AA:AA,"CRO")+SUMIFS('2018'!$I:$I,'2018'!$D:$D,B284,'2018'!$F:$F,A284,'2018'!AA:AA,"CRO")+SUMIFS('2018'!$J:$J,'2018'!$E:$E,B284,'2018'!$F:$F,A284,'2018'!AA:AA,"CRO"), 0)</f>
        <v>0</v>
      </c>
      <c r="Q284" s="0" t="n">
        <f aca="false">IFERROR(SUMIFS('2018'!M:M,'2018'!AA:AA,"CRO",'2018'!F:F,A284,'2018'!C:C,B284)+SUMIFS('2018'!P:P,'2018'!AA:AA,"CRO",'2018'!F:F,A284,'2018'!C:C,B284)+SUMIFS('2018'!N:N,'2018'!AA:AA,"CRO",'2018'!F:F,A284,'2018'!D:D,B284)+SUMIFS('2018'!N:N,'2018'!AA:AA,"CRO",'2018'!F:F,A284,'2018'!D:D,B284)+SUMIFS('2018'!O:O,'2018'!AA:AA,"CRO",'2018'!F:F,A284,'2018'!E:E,B284)+SUMIFS('2018'!R:R,'2018'!AA:AA,"CRO",'2018'!F:F,A284,'2018'!E:E,B284), 0)</f>
        <v>0</v>
      </c>
      <c r="R284" s="7" t="n">
        <f aca="false">IFERROR(Q284/P284, 0)</f>
        <v>0</v>
      </c>
      <c r="S284" s="7" t="n">
        <f aca="false">SUM(V284,Y284,AB284)</f>
        <v>0</v>
      </c>
      <c r="T284" s="7" t="n">
        <f aca="false">SUM(W284,Z284,AC284)</f>
        <v>0</v>
      </c>
      <c r="U284" s="7" t="n">
        <f aca="false">IFERROR(T284/S284, 0)</f>
        <v>0</v>
      </c>
      <c r="V284" s="0" t="n">
        <f aca="false">SUMIFS('2017'!$H:$H,'2017'!$C:$C,B284,'2017'!$F:$F,A284,'2017'!AA:AA,"JRO",'2017'!P:P,"&lt;&gt;")+SUMIFS('2017'!$I:$I,'2017'!$D:$D,B284,'2017'!$F:$F,A284,'2017'!AA:AA,"JRO",'2017'!Q:Q,"&lt;&gt;")+SUMIFS('2017'!$J:$J,'2017'!$E:$E,B284,'2017'!$F:$F,A284,'2017'!AA:AA,"JRO",'2017'!R:R,"&lt;&gt;")</f>
        <v>0</v>
      </c>
      <c r="W284" s="0" t="n">
        <f aca="false">IFERROR(SUMIFS('2017'!M:M,'2017'!AA:AA,"JRO",'2017'!F:F,A284,'2017'!C:C,B284)+SUMIFS('2017'!P:P,'2017'!AA:AA,"JRO",'2017'!F:F,A284,'2017'!C:C,B284)+SUMIFS('2017'!N:N,'2017'!AA:AA,"JRO",'2017'!F:F,A284,'2017'!D:D,B284)+SUMIFS('2017'!N:N,'2017'!AA:AA,"JRO",'2017'!F:F,A284,'2017'!D:D,B284)+SUMIFS('2017'!O:O,'2017'!AA:AA,"JRO",'2017'!F:F,A284,'2017'!E:E,B284)+SUMIFS('2017'!R:R,'2017'!AA:AA,"JRO",'2017'!F:F,A284,'2017'!E:E,B284), 0)</f>
        <v>0</v>
      </c>
      <c r="X284" s="7" t="n">
        <f aca="false">IFERROR(W284/V284, 0)</f>
        <v>0</v>
      </c>
      <c r="Y284" s="0" t="n">
        <f aca="false">IFERROR(SUMIFS('2017'!$H:$H,'2017'!$C:$C,B284,'2017'!$F:$F,A284,'2017'!AA:AA,"NRO",'2017'!P:P,"&lt;&gt;")+SUMIFS('2017'!$I:$I,'2017'!$D:$D,B284,'2017'!$F:$F,A284,'2017'!AA:AA,"NRO",'2017'!Q:Q,"&lt;&gt;")+SUMIFS('2017'!$J:$J,'2017'!$E:$E,B284,'2017'!$F:$F,A284,'2017'!AA:AA,"NRO",'2017'!R:R,"&lt;&gt;"), 0)</f>
        <v>0</v>
      </c>
      <c r="Z284" s="0" t="n">
        <f aca="false">IFERROR(SUMIFS('2017'!M:M,'2017'!AA:AA,"NRO",'2017'!F:F,A284,'2017'!C:C,B284)+SUMIFS('2017'!P:P,'2017'!AA:AA,"NRO",'2017'!F:F,A284,'2017'!C:C,B284)+SUMIFS('2017'!N:N,'2017'!AA:AA,"NRO",'2017'!F:F,A284,'2017'!D:D,B284)+SUMIFS('2017'!N:N,'2017'!AA:AA,"NRO",'2017'!F:F,A284,'2017'!D:D,B284)+SUMIFS('2017'!O:O,'2017'!AA:AA,"NRO",'2017'!F:F,A284,'2017'!E:E,B284)+SUMIFS('2017'!R:R,'2017'!AA:AA,"NRO",'2017'!F:F,A284,'2017'!E:E,B284), 0)</f>
        <v>0</v>
      </c>
      <c r="AA284" s="7" t="n">
        <f aca="false">IFERROR(Z284/Y284, 0)</f>
        <v>0</v>
      </c>
      <c r="AB284" s="0" t="n">
        <f aca="false">IFERROR(SUMIFS('2017'!$H:$H,'2017'!$C:$C,B284,'2017'!$F:$F,A284,'2017'!AA:AA,"CRO",'2017'!P:P,"&lt;&gt;")+SUMIFS('2017'!$I:$I,'2017'!$D:$D,B284,'2017'!$F:$F,A284,'2017'!AA:AA,"CRO",'2017'!Q:Q,"&lt;&gt;")+SUMIFS('2017'!$J:$J,'2017'!$E:$E,B284,'2017'!$F:$F,A284,'2017'!AA:AA,"CRO",'2017'!R:R,"&lt;&gt;"), 0)</f>
        <v>0</v>
      </c>
      <c r="AC284" s="0" t="n">
        <f aca="false">IFERROR(SUMIFS('2017'!M:M,'2017'!AA:AA,"CRO",'2017'!F:F,A284,'2017'!C:C,B284)+SUMIFS('2017'!P:P,'2017'!AA:AA,"CRO",'2017'!F:F,A284,'2017'!C:C,B284)+SUMIFS('2017'!N:N,'2017'!AA:AA,"CRO",'2017'!F:F,A284,'2017'!D:D,B284)+SUMIFS('2017'!N:N,'2017'!AA:AA,"CRO",'2017'!F:F,A284,'2017'!D:D,B284)+SUMIFS('2017'!O:O,'2017'!AA:AA,"CRO",'2017'!F:F,A284,'2017'!E:E,B284)+SUMIFS('2017'!R:R,'2017'!AA:AA,"CRO",'2017'!F:F,A284,'2017'!E:E,B284), 0)</f>
        <v>0</v>
      </c>
      <c r="AD284" s="0" t="n">
        <f aca="false">IFERROR(AC284/AB284, 0)</f>
        <v>0</v>
      </c>
      <c r="AE284" s="0" t="n">
        <f aca="false">SUM(AH284,AK284,AN284)</f>
        <v>0</v>
      </c>
      <c r="AF284" s="0" t="n">
        <f aca="false">SUM(AI284,AL284,AO284)</f>
        <v>0</v>
      </c>
      <c r="AG284" s="7" t="n">
        <f aca="false">IFERROR(AF284/AE284, 0)</f>
        <v>0</v>
      </c>
      <c r="AH284" s="0" t="n">
        <f aca="false">IFERROR(SUMIFS('2016'!$G:$G,'2016'!F:F,A284,'2016'!C:C,B284,'2016'!D:D,"",'2016'!AA:AA,"JRO",'2016'!L:L,"&lt;&gt;"), 0)</f>
        <v>0</v>
      </c>
      <c r="AI284" s="0" t="n">
        <f aca="false">IFERROR(SUMIFS('2016'!L:L,'2016'!F:F,A284,'2016'!C:C,B284,'2016'!D:D,"",'2016'!AA:AA,"JRO"), 0)</f>
        <v>0</v>
      </c>
      <c r="AJ284" s="7" t="n">
        <f aca="false">IFERROR(AI284/AH284, 0)</f>
        <v>0</v>
      </c>
      <c r="AK284" s="0" t="n">
        <f aca="false">IFERROR(SUMIFS('2016'!$G:$G,'2016'!F:F,A284,'2016'!C:C,B284,'2016'!D:D,"",'2016'!AA:AA,"NRO",'2016'!L:L,"&lt;&gt;"), 0)</f>
        <v>0</v>
      </c>
      <c r="AL284" s="0" t="n">
        <f aca="false">IFERROR(SUMIFS('2016'!L:L,'2016'!F:F,A284,'2016'!C:C,B284,'2016'!D:D,"",'2016'!AA:AA,"NRO"), 0)</f>
        <v>0</v>
      </c>
      <c r="AM284" s="0" t="n">
        <f aca="false">IFERROR(AL284/AK284, 0)</f>
        <v>0</v>
      </c>
      <c r="AN284" s="0" t="n">
        <f aca="false">IFERROR(SUMIFS('2016'!$G:$G,'2016'!F:F,A284,'2016'!C:C,B284,'2016'!D:D,"",'2016'!AA:AA,"CRO",'2016'!L:L,"&lt;&gt;"), 0)</f>
        <v>0</v>
      </c>
      <c r="AO284" s="0" t="n">
        <f aca="false">IFERROR(SUMIFS('2016'!L:L,'2016'!F:F,A284,'2016'!C:C,B284,'2016'!D:D,"",'2016'!AA:AA,"CRO"), 0)</f>
        <v>0</v>
      </c>
      <c r="AP284" s="0" t="n">
        <f aca="false">IFERROR(AO284/AN284, 0)</f>
        <v>0</v>
      </c>
      <c r="AQ284" s="0" t="n">
        <f aca="false">SUM(AT284,AW284,AZ284)</f>
        <v>0</v>
      </c>
      <c r="AR284" s="0" t="n">
        <f aca="false">SUM(AU284,AX284,BA284)</f>
        <v>0</v>
      </c>
      <c r="AS284" s="7" t="n">
        <f aca="false">IFERROR(AR284/AQ284, 0)</f>
        <v>0</v>
      </c>
      <c r="AT284" s="0" t="n">
        <f aca="false">IFERROR(SUMIFS('2015'!$G:$G,'2015'!F:F,A284,'2015'!C:C,B284,'2015'!D:D,"",'2015'!AA:AA,"JRO",'2015'!L:L,"&lt;&gt;"), 0)</f>
        <v>0</v>
      </c>
      <c r="AU284" s="0" t="n">
        <f aca="false">IFERROR(SUMIFS('2015'!L:L,'2015'!F:F,A284,'2015'!C:C,B284,'2015'!D:D,"",'2015'!AA:AA,"JRO"), 0)</f>
        <v>0</v>
      </c>
      <c r="AV284" s="0" t="n">
        <f aca="false">IFERROR(AU284/AT284, 0)</f>
        <v>0</v>
      </c>
      <c r="AW284" s="0" t="n">
        <f aca="false">IFERROR(SUMIFS('2015'!$G:$G,'2015'!F:F,A284,'2015'!C:C,B284,'2015'!D:D,"",'2015'!AA:AA,"NRO",'2015'!L:L,"&lt;&gt;"), 0)</f>
        <v>0</v>
      </c>
      <c r="AX284" s="0" t="n">
        <f aca="false">IFERROR(SUMIFS('2015'!L:L,'2015'!F:F,A284,'2015'!C:C,B284,'2015'!D:D,"",'2015'!AA:AA,"NRO"), 0)</f>
        <v>0</v>
      </c>
      <c r="AY284" s="0" t="n">
        <f aca="false">IFERROR(AX284/AW284, 0)</f>
        <v>0</v>
      </c>
      <c r="AZ284" s="0" t="n">
        <f aca="false">IFERROR(SUMIFS('2015'!$G:$G,'2015'!F:F,A284,'2015'!C:C,B284,'2015'!D:D,"",'2015'!AA:AA,"CRO",'2015'!L:L,"&lt;&gt;"), 0)</f>
        <v>0</v>
      </c>
      <c r="BA284" s="0" t="n">
        <f aca="false">IFERROR(SUMIFS('2015'!L:L,'2015'!F:F,A284,'2015'!C:C,B284,'2015'!D:D,"",'2015'!AA:AA,"CRO"), 0)</f>
        <v>0</v>
      </c>
      <c r="BB284" s="0" t="n">
        <f aca="false">IFERROR(BA284/AZ284, 0)</f>
        <v>0</v>
      </c>
      <c r="BC284" s="0" t="n">
        <f aca="false">SUM(BF284,BI284)</f>
        <v>0</v>
      </c>
      <c r="BD284" s="0" t="n">
        <f aca="false">SUM(BG284,BJ284)</f>
        <v>0</v>
      </c>
      <c r="BE284" s="7" t="n">
        <f aca="false">IFERROR(BD284/BC284, 0)</f>
        <v>0</v>
      </c>
      <c r="BF284" s="0" t="n">
        <f aca="false">IFERROR(SUMIFS('2014'!$G:$G,'2014'!F:F,A284,'2014'!C:C,B284,'2014'!D:D,"",'2014'!AA:AA,"JRO",'2014'!L:L,"&lt;&gt;"), 0)</f>
        <v>0</v>
      </c>
      <c r="BG284" s="0" t="n">
        <f aca="false">IFERROR(SUMIFS('2014'!L:L,'2014'!F:F,A284,'2014'!C:C,B284,'2014'!D:D,"",'2014'!AA:AA,"JRO"), 0)</f>
        <v>0</v>
      </c>
      <c r="BH284" s="7" t="n">
        <f aca="false">IFERROR(BG284/BF284, 0)</f>
        <v>0</v>
      </c>
      <c r="BI284" s="0" t="n">
        <f aca="false">IFERROR(SUMIFS('2014'!$G:$G,'2014'!F:F,A284,'2014'!C:C,B284,'2014'!D:D,"",'2014'!AA:AA,"CRO",'2014'!L:L,"&lt;&gt;"), 0)</f>
        <v>0</v>
      </c>
      <c r="BJ284" s="0" t="n">
        <f aca="false">IFERROR(SUMIFS('2014'!L:L,'2014'!F:F,A284,'2014'!C:C,B284,'2014'!D:D,"",'2014'!AA:AA,"CRO"), 0)</f>
        <v>0</v>
      </c>
      <c r="BK284" s="0" t="n">
        <f aca="false">IFERROR(BJ284/BI284, 0)</f>
        <v>0</v>
      </c>
      <c r="BL284" s="0" t="n">
        <f aca="false">IFERROR(SUMIFS('2013'!$G:$G,'2013'!F:F,A284,'2013'!C:C,B284,'2013'!D:D,"",'2013'!AA:AA,"JRO",'2013'!L:L,"&lt;&gt;"), 0)</f>
        <v>0</v>
      </c>
      <c r="BM284" s="0" t="n">
        <f aca="false">IFERROR(SUMIFS('2013'!L:L,'2013'!F:F,A284,'2013'!C:C,B284,'2013'!D:D,"",'2013'!AA:AA,"JRO"), 0)</f>
        <v>0</v>
      </c>
      <c r="BN284" s="0" t="n">
        <f aca="false">IFERROR(BM284/BL284, 0)</f>
        <v>0</v>
      </c>
      <c r="BO284" s="0" t="n">
        <f aca="false">IFERROR(SUMIFS('2012'!$G:$G,'2012'!F:F,A284,'2012'!C:C,B284,'2012'!D:D,"",'2012'!AA:AA,"JRO",'2012'!L:L,"&lt;&gt;"), 0)</f>
        <v>0</v>
      </c>
      <c r="BP284" s="0" t="n">
        <f aca="false">IFERROR(SUMIFS('2012'!L:L,'2012'!F:F,A284,'2012'!C:C,B284,'2012'!D:D,"",'2012'!AA:AA,"JRO"), 0)</f>
        <v>0</v>
      </c>
      <c r="BQ284" s="0" t="n">
        <f aca="false">IFERROR(BP284/BO284, 0)</f>
        <v>0</v>
      </c>
      <c r="BR284" s="0" t="n">
        <f aca="false">IFERROR(SUMIFS('2011'!$G:$G,'2011'!F:F,A284,'2011'!C:C,B284,'2011'!D:D,"",'2011'!AA:AA,"JRO",'2011'!L:L,"&lt;&gt;"), 0)</f>
        <v>0</v>
      </c>
      <c r="BS284" s="0" t="n">
        <f aca="false">IFERROR(SUMIFS('2011'!L:L,'2011'!F:F,A284,'2011'!C:C,B284,'2011'!D:D,"",'2011'!AA:AA,"JRO"), 0)</f>
        <v>0</v>
      </c>
      <c r="BT284" s="7" t="n">
        <f aca="false">IFERROR(BS284/BR284, 0)</f>
        <v>0</v>
      </c>
      <c r="BU284" s="0" t="n">
        <f aca="false">IFERROR(SUMIFS('2010'!$G:$G,'2010'!F:F,A284,'2010'!C:C,B284,'2010'!D:D,"",'2010'!AA:AA,"JRO",'2010'!L:L,"&lt;&gt;"), 0)</f>
        <v>0</v>
      </c>
      <c r="BV284" s="0" t="n">
        <f aca="false">IFERROR(SUMIFS('2010'!L:L,'2010'!F:F,A284,'2010'!C:C,B284,'2010'!D:D,"",'2010'!AA:AA,"JRO"), 0)</f>
        <v>0</v>
      </c>
      <c r="BW284" s="7" t="n">
        <f aca="false">IFERROR(BV284/BU284, 0)</f>
        <v>0</v>
      </c>
      <c r="BX284" s="0" t="n">
        <f aca="false">IFERROR(SUMIFS('2009'!$G:$G,'2009'!F:F,A284,'2009'!C:C,B284,'2009'!D:D,"",'2009'!AA:AA,"JRO",'2009'!L:L,"&lt;&gt;"), 0)</f>
        <v>0</v>
      </c>
      <c r="BY284" s="0" t="n">
        <f aca="false">IFERROR(SUMIFS('2009'!L:L,'2009'!F:F,A284,'2009'!C:C,B284,'2009'!D:D,"",'2009'!AA:AA,"JRO"), 0)</f>
        <v>0</v>
      </c>
      <c r="BZ284" s="7" t="n">
        <f aca="false">IFERROR(BY284/BX284, 0)</f>
        <v>0</v>
      </c>
    </row>
    <row r="285" customFormat="false" ht="15" hidden="false" customHeight="false" outlineLevel="0" collapsed="false">
      <c r="A285" s="0" t="s">
        <v>108</v>
      </c>
      <c r="B285" s="17" t="s">
        <v>68</v>
      </c>
      <c r="C285" s="56" t="n">
        <f aca="false">IFERROR(AVERAGEIFS(I285:BZ285,I$2:BZ$2,"JRO escorts per deportee",I285:BZ285,"&lt;&gt;0"), 0)</f>
        <v>0</v>
      </c>
      <c r="D285" s="13" t="n">
        <f aca="false">IFERROR(AVERAGEIFS(I285:BZ285,I$2:BZ$2,"NRO escorts per deportee",I285:BZ285,"&lt;&gt;0"), 0)</f>
        <v>0</v>
      </c>
      <c r="E285" s="13" t="n">
        <f aca="false">IFERROR(AVERAGEIFS(I285:BZ285,I$2:BZ$2,"CRO escorts per deportee",I285:BZ285,"&lt;&gt;0"), 0)</f>
        <v>0</v>
      </c>
      <c r="G285" s="0" t="n">
        <f aca="false">SUM(J285,M285,P285)</f>
        <v>0</v>
      </c>
      <c r="H285" s="0" t="n">
        <f aca="false">SUM(K285,N285,Q285)</f>
        <v>0</v>
      </c>
      <c r="I285" s="7" t="n">
        <f aca="false">IFERROR(H285/G285, 0)</f>
        <v>0</v>
      </c>
      <c r="J285" s="0" t="n">
        <f aca="false">IFERROR(SUMIFS('2018'!$H:$H,'2018'!$C:$C,B285,'2018'!$F:$F,A285,'2018'!AA:AA,"JRO",'2018'!P:P,"&lt;&gt;")+SUMIFS('2018'!$I:$I,'2018'!$D:$D,B285,'2018'!$F:$F,A285,'2018'!AA:AA,"JRO",'2018'!Q:Q,"&lt;&gt;")+SUMIFS('2018'!$J:$J,'2018'!$E:$E,B285,'2018'!$F:$F,A285,'2018'!AA:AA,"JRO",'2018'!R:R,"&lt;&gt;"), 0)</f>
        <v>0</v>
      </c>
      <c r="K285" s="0" t="n">
        <f aca="false">IFERROR(SUMIFS('2018'!M:M,'2018'!AA:AA,"JRO",'2018'!F:F,A285,'2018'!C:C,B285)+SUMIFS('2018'!P:P,'2018'!AA:AA,"JRO",'2018'!F:F,A285,'2018'!C:C,B285)+SUMIFS('2018'!N:N,'2018'!AA:AA,"JRO",'2018'!F:F,A285,'2018'!D:D,B285)+SUMIFS('2018'!N:N,'2018'!AA:AA,"JRO",'2018'!F:F,A285,'2018'!D:D,B285)+SUMIFS('2018'!O:O,'2018'!AA:AA,"JRO",'2018'!F:F,A285,'2018'!E:E,B285)+SUMIFS('2018'!R:R,'2018'!AA:AA,"JRO",'2018'!F:F,A285,'2018'!E:E,B285), 0)</f>
        <v>0</v>
      </c>
      <c r="L285" s="7" t="n">
        <f aca="false">IFERROR(K285/J285, 0)</f>
        <v>0</v>
      </c>
      <c r="M285" s="0" t="n">
        <f aca="false">IFERROR(SUMIFS('2018'!$H:$H,'2018'!$C:$C,B285,'2018'!$F:$F,A285,'2018'!AA:AA,"NRO",'2018'!P:P,"&lt;&gt;")+SUMIFS('2018'!$I:$I,'2018'!$D:$D,B285,'2018'!$F:$F,A285,'2018'!AA:AA,"NRO",'2018'!Q:Q,"&lt;&gt;")+SUMIFS('2018'!$J:$J,'2018'!$E:$E,B285,'2018'!$F:$F,A285,'2018'!AA:AA,"NRO",'2018'!R:R,"&lt;&gt;"), 0)</f>
        <v>0</v>
      </c>
      <c r="N285" s="0" t="n">
        <f aca="false">IFERROR(SUMIFS('2018'!M:M,'2018'!AA:AA,"NRO",'2018'!F:F,A285,'2018'!C:C,B285)+SUMIFS('2018'!P:P,'2018'!AA:AA,"NRO",'2018'!F:F,A285,'2018'!C:C,B285)+SUMIFS('2018'!N:N,'2018'!AA:AA,"NRO",'2018'!F:F,A285,'2018'!D:D,B285)+SUMIFS('2018'!N:N,'2018'!AA:AA,"NRO",'2018'!F:F,A285,'2018'!D:D,B285)+SUMIFS('2018'!O:O,'2018'!AA:AA,"NRO",'2018'!F:F,A285,'2018'!E:E,B285)+SUMIFS('2018'!R:R,'2018'!AA:AA,"NRO",'2018'!F:F,A285,'2018'!E:E,B285), 0)</f>
        <v>0</v>
      </c>
      <c r="O285" s="7" t="n">
        <f aca="false">IFERROR(N285/M285, 0)</f>
        <v>0</v>
      </c>
      <c r="P285" s="0" t="n">
        <f aca="false">IFERROR(SUMIFS('2018'!$H:$H,'2018'!$C:$C,B285,'2018'!$F:$F,A285,'2018'!AA:AA,"CRO")+SUMIFS('2018'!$I:$I,'2018'!$D:$D,B285,'2018'!$F:$F,A285,'2018'!AA:AA,"CRO")+SUMIFS('2018'!$J:$J,'2018'!$E:$E,B285,'2018'!$F:$F,A285,'2018'!AA:AA,"CRO"), 0)</f>
        <v>0</v>
      </c>
      <c r="Q285" s="0" t="n">
        <f aca="false">IFERROR(SUMIFS('2018'!M:M,'2018'!AA:AA,"CRO",'2018'!F:F,A285,'2018'!C:C,B285)+SUMIFS('2018'!P:P,'2018'!AA:AA,"CRO",'2018'!F:F,A285,'2018'!C:C,B285)+SUMIFS('2018'!N:N,'2018'!AA:AA,"CRO",'2018'!F:F,A285,'2018'!D:D,B285)+SUMIFS('2018'!N:N,'2018'!AA:AA,"CRO",'2018'!F:F,A285,'2018'!D:D,B285)+SUMIFS('2018'!O:O,'2018'!AA:AA,"CRO",'2018'!F:F,A285,'2018'!E:E,B285)+SUMIFS('2018'!R:R,'2018'!AA:AA,"CRO",'2018'!F:F,A285,'2018'!E:E,B285), 0)</f>
        <v>0</v>
      </c>
      <c r="R285" s="7" t="n">
        <f aca="false">IFERROR(Q285/P285, 0)</f>
        <v>0</v>
      </c>
      <c r="S285" s="7" t="n">
        <f aca="false">SUM(V285,Y285,AB285)</f>
        <v>0</v>
      </c>
      <c r="T285" s="7" t="n">
        <f aca="false">SUM(W285,Z285,AC285)</f>
        <v>0</v>
      </c>
      <c r="U285" s="7" t="n">
        <f aca="false">IFERROR(T285/S285, 0)</f>
        <v>0</v>
      </c>
      <c r="V285" s="0" t="n">
        <f aca="false">SUMIFS('2017'!$H:$H,'2017'!$C:$C,B285,'2017'!$F:$F,A285,'2017'!AA:AA,"JRO",'2017'!P:P,"&lt;&gt;")+SUMIFS('2017'!$I:$I,'2017'!$D:$D,B285,'2017'!$F:$F,A285,'2017'!AA:AA,"JRO",'2017'!Q:Q,"&lt;&gt;")+SUMIFS('2017'!$J:$J,'2017'!$E:$E,B285,'2017'!$F:$F,A285,'2017'!AA:AA,"JRO",'2017'!R:R,"&lt;&gt;")</f>
        <v>0</v>
      </c>
      <c r="W285" s="0" t="n">
        <f aca="false">IFERROR(SUMIFS('2017'!M:M,'2017'!AA:AA,"JRO",'2017'!F:F,A285,'2017'!C:C,B285)+SUMIFS('2017'!P:P,'2017'!AA:AA,"JRO",'2017'!F:F,A285,'2017'!C:C,B285)+SUMIFS('2017'!N:N,'2017'!AA:AA,"JRO",'2017'!F:F,A285,'2017'!D:D,B285)+SUMIFS('2017'!N:N,'2017'!AA:AA,"JRO",'2017'!F:F,A285,'2017'!D:D,B285)+SUMIFS('2017'!O:O,'2017'!AA:AA,"JRO",'2017'!F:F,A285,'2017'!E:E,B285)+SUMIFS('2017'!R:R,'2017'!AA:AA,"JRO",'2017'!F:F,A285,'2017'!E:E,B285), 0)</f>
        <v>0</v>
      </c>
      <c r="X285" s="7" t="n">
        <f aca="false">IFERROR(W285/V285, 0)</f>
        <v>0</v>
      </c>
      <c r="Y285" s="0" t="n">
        <f aca="false">IFERROR(SUMIFS('2017'!$H:$H,'2017'!$C:$C,B285,'2017'!$F:$F,A285,'2017'!AA:AA,"NRO",'2017'!P:P,"&lt;&gt;")+SUMIFS('2017'!$I:$I,'2017'!$D:$D,B285,'2017'!$F:$F,A285,'2017'!AA:AA,"NRO",'2017'!Q:Q,"&lt;&gt;")+SUMIFS('2017'!$J:$J,'2017'!$E:$E,B285,'2017'!$F:$F,A285,'2017'!AA:AA,"NRO",'2017'!R:R,"&lt;&gt;"), 0)</f>
        <v>0</v>
      </c>
      <c r="Z285" s="0" t="n">
        <f aca="false">IFERROR(SUMIFS('2017'!M:M,'2017'!AA:AA,"NRO",'2017'!F:F,A285,'2017'!C:C,B285)+SUMIFS('2017'!P:P,'2017'!AA:AA,"NRO",'2017'!F:F,A285,'2017'!C:C,B285)+SUMIFS('2017'!N:N,'2017'!AA:AA,"NRO",'2017'!F:F,A285,'2017'!D:D,B285)+SUMIFS('2017'!N:N,'2017'!AA:AA,"NRO",'2017'!F:F,A285,'2017'!D:D,B285)+SUMIFS('2017'!O:O,'2017'!AA:AA,"NRO",'2017'!F:F,A285,'2017'!E:E,B285)+SUMIFS('2017'!R:R,'2017'!AA:AA,"NRO",'2017'!F:F,A285,'2017'!E:E,B285), 0)</f>
        <v>0</v>
      </c>
      <c r="AA285" s="7" t="n">
        <f aca="false">IFERROR(Z285/Y285, 0)</f>
        <v>0</v>
      </c>
      <c r="AB285" s="0" t="n">
        <f aca="false">IFERROR(SUMIFS('2017'!$H:$H,'2017'!$C:$C,B285,'2017'!$F:$F,A285,'2017'!AA:AA,"CRO",'2017'!P:P,"&lt;&gt;")+SUMIFS('2017'!$I:$I,'2017'!$D:$D,B285,'2017'!$F:$F,A285,'2017'!AA:AA,"CRO",'2017'!Q:Q,"&lt;&gt;")+SUMIFS('2017'!$J:$J,'2017'!$E:$E,B285,'2017'!$F:$F,A285,'2017'!AA:AA,"CRO",'2017'!R:R,"&lt;&gt;"), 0)</f>
        <v>0</v>
      </c>
      <c r="AC285" s="0" t="n">
        <f aca="false">IFERROR(SUMIFS('2017'!M:M,'2017'!AA:AA,"CRO",'2017'!F:F,A285,'2017'!C:C,B285)+SUMIFS('2017'!P:P,'2017'!AA:AA,"CRO",'2017'!F:F,A285,'2017'!C:C,B285)+SUMIFS('2017'!N:N,'2017'!AA:AA,"CRO",'2017'!F:F,A285,'2017'!D:D,B285)+SUMIFS('2017'!N:N,'2017'!AA:AA,"CRO",'2017'!F:F,A285,'2017'!D:D,B285)+SUMIFS('2017'!O:O,'2017'!AA:AA,"CRO",'2017'!F:F,A285,'2017'!E:E,B285)+SUMIFS('2017'!R:R,'2017'!AA:AA,"CRO",'2017'!F:F,A285,'2017'!E:E,B285), 0)</f>
        <v>0</v>
      </c>
      <c r="AD285" s="0" t="n">
        <f aca="false">IFERROR(AC285/AB285, 0)</f>
        <v>0</v>
      </c>
      <c r="AE285" s="0" t="n">
        <f aca="false">SUM(AH285,AK285,AN285)</f>
        <v>0</v>
      </c>
      <c r="AF285" s="0" t="n">
        <f aca="false">SUM(AI285,AL285,AO285)</f>
        <v>0</v>
      </c>
      <c r="AG285" s="7" t="n">
        <f aca="false">IFERROR(AF285/AE285, 0)</f>
        <v>0</v>
      </c>
      <c r="AH285" s="0" t="n">
        <f aca="false">IFERROR(SUMIFS('2016'!$G:$G,'2016'!F:F,A285,'2016'!C:C,B285,'2016'!D:D,"",'2016'!AA:AA,"JRO",'2016'!L:L,"&lt;&gt;"), 0)</f>
        <v>0</v>
      </c>
      <c r="AI285" s="0" t="n">
        <f aca="false">IFERROR(SUMIFS('2016'!L:L,'2016'!F:F,A285,'2016'!C:C,B285,'2016'!D:D,"",'2016'!AA:AA,"JRO"), 0)</f>
        <v>0</v>
      </c>
      <c r="AJ285" s="7" t="n">
        <f aca="false">IFERROR(AI285/AH285, 0)</f>
        <v>0</v>
      </c>
      <c r="AK285" s="0" t="n">
        <f aca="false">IFERROR(SUMIFS('2016'!$G:$G,'2016'!F:F,A285,'2016'!C:C,B285,'2016'!D:D,"",'2016'!AA:AA,"NRO",'2016'!L:L,"&lt;&gt;"), 0)</f>
        <v>0</v>
      </c>
      <c r="AL285" s="0" t="n">
        <f aca="false">IFERROR(SUMIFS('2016'!L:L,'2016'!F:F,A285,'2016'!C:C,B285,'2016'!D:D,"",'2016'!AA:AA,"NRO"), 0)</f>
        <v>0</v>
      </c>
      <c r="AM285" s="0" t="n">
        <f aca="false">IFERROR(AL285/AK285, 0)</f>
        <v>0</v>
      </c>
      <c r="AN285" s="0" t="n">
        <f aca="false">IFERROR(SUMIFS('2016'!$G:$G,'2016'!F:F,A285,'2016'!C:C,B285,'2016'!D:D,"",'2016'!AA:AA,"CRO",'2016'!L:L,"&lt;&gt;"), 0)</f>
        <v>0</v>
      </c>
      <c r="AO285" s="0" t="n">
        <f aca="false">IFERROR(SUMIFS('2016'!L:L,'2016'!F:F,A285,'2016'!C:C,B285,'2016'!D:D,"",'2016'!AA:AA,"CRO"), 0)</f>
        <v>0</v>
      </c>
      <c r="AP285" s="0" t="n">
        <f aca="false">IFERROR(AO285/AN285, 0)</f>
        <v>0</v>
      </c>
      <c r="AQ285" s="0" t="n">
        <f aca="false">SUM(AT285,AW285,AZ285)</f>
        <v>0</v>
      </c>
      <c r="AR285" s="0" t="n">
        <f aca="false">SUM(AU285,AX285,BA285)</f>
        <v>0</v>
      </c>
      <c r="AS285" s="7" t="n">
        <f aca="false">IFERROR(AR285/AQ285, 0)</f>
        <v>0</v>
      </c>
      <c r="AT285" s="0" t="n">
        <f aca="false">IFERROR(SUMIFS('2015'!$G:$G,'2015'!F:F,A285,'2015'!C:C,B285,'2015'!D:D,"",'2015'!AA:AA,"JRO",'2015'!L:L,"&lt;&gt;"), 0)</f>
        <v>0</v>
      </c>
      <c r="AU285" s="0" t="n">
        <f aca="false">IFERROR(SUMIFS('2015'!L:L,'2015'!F:F,A285,'2015'!C:C,B285,'2015'!D:D,"",'2015'!AA:AA,"JRO"), 0)</f>
        <v>0</v>
      </c>
      <c r="AV285" s="0" t="n">
        <f aca="false">IFERROR(AU285/AT285, 0)</f>
        <v>0</v>
      </c>
      <c r="AW285" s="0" t="n">
        <f aca="false">IFERROR(SUMIFS('2015'!$G:$G,'2015'!F:F,A285,'2015'!C:C,B285,'2015'!D:D,"",'2015'!AA:AA,"NRO",'2015'!L:L,"&lt;&gt;"), 0)</f>
        <v>0</v>
      </c>
      <c r="AX285" s="0" t="n">
        <f aca="false">IFERROR(SUMIFS('2015'!L:L,'2015'!F:F,A285,'2015'!C:C,B285,'2015'!D:D,"",'2015'!AA:AA,"NRO"), 0)</f>
        <v>0</v>
      </c>
      <c r="AY285" s="0" t="n">
        <f aca="false">IFERROR(AX285/AW285, 0)</f>
        <v>0</v>
      </c>
      <c r="AZ285" s="0" t="n">
        <f aca="false">IFERROR(SUMIFS('2015'!$G:$G,'2015'!F:F,A285,'2015'!C:C,B285,'2015'!D:D,"",'2015'!AA:AA,"CRO",'2015'!L:L,"&lt;&gt;"), 0)</f>
        <v>0</v>
      </c>
      <c r="BA285" s="0" t="n">
        <f aca="false">IFERROR(SUMIFS('2015'!L:L,'2015'!F:F,A285,'2015'!C:C,B285,'2015'!D:D,"",'2015'!AA:AA,"CRO"), 0)</f>
        <v>0</v>
      </c>
      <c r="BB285" s="0" t="n">
        <f aca="false">IFERROR(BA285/AZ285, 0)</f>
        <v>0</v>
      </c>
      <c r="BC285" s="0" t="n">
        <f aca="false">SUM(BF285,BI285)</f>
        <v>0</v>
      </c>
      <c r="BD285" s="0" t="n">
        <f aca="false">SUM(BG285,BJ285)</f>
        <v>0</v>
      </c>
      <c r="BE285" s="7" t="n">
        <f aca="false">IFERROR(BD285/BC285, 0)</f>
        <v>0</v>
      </c>
      <c r="BF285" s="0" t="n">
        <f aca="false">IFERROR(SUMIFS('2014'!$G:$G,'2014'!F:F,A285,'2014'!C:C,B285,'2014'!D:D,"",'2014'!AA:AA,"JRO",'2014'!L:L,"&lt;&gt;"), 0)</f>
        <v>0</v>
      </c>
      <c r="BG285" s="0" t="n">
        <f aca="false">IFERROR(SUMIFS('2014'!L:L,'2014'!F:F,A285,'2014'!C:C,B285,'2014'!D:D,"",'2014'!AA:AA,"JRO"), 0)</f>
        <v>0</v>
      </c>
      <c r="BH285" s="7" t="n">
        <f aca="false">IFERROR(BG285/BF285, 0)</f>
        <v>0</v>
      </c>
      <c r="BI285" s="0" t="n">
        <f aca="false">IFERROR(SUMIFS('2014'!$G:$G,'2014'!F:F,A285,'2014'!C:C,B285,'2014'!D:D,"",'2014'!AA:AA,"CRO",'2014'!L:L,"&lt;&gt;"), 0)</f>
        <v>0</v>
      </c>
      <c r="BJ285" s="0" t="n">
        <f aca="false">IFERROR(SUMIFS('2014'!L:L,'2014'!F:F,A285,'2014'!C:C,B285,'2014'!D:D,"",'2014'!AA:AA,"CRO"), 0)</f>
        <v>0</v>
      </c>
      <c r="BK285" s="0" t="n">
        <f aca="false">IFERROR(BJ285/BI285, 0)</f>
        <v>0</v>
      </c>
      <c r="BL285" s="0" t="n">
        <f aca="false">IFERROR(SUMIFS('2013'!$G:$G,'2013'!F:F,A285,'2013'!C:C,B285,'2013'!D:D,"",'2013'!AA:AA,"JRO",'2013'!L:L,"&lt;&gt;"), 0)</f>
        <v>0</v>
      </c>
      <c r="BM285" s="0" t="n">
        <f aca="false">IFERROR(SUMIFS('2013'!L:L,'2013'!F:F,A285,'2013'!C:C,B285,'2013'!D:D,"",'2013'!AA:AA,"JRO"), 0)</f>
        <v>0</v>
      </c>
      <c r="BN285" s="0" t="n">
        <f aca="false">IFERROR(BM285/BL285, 0)</f>
        <v>0</v>
      </c>
      <c r="BO285" s="0" t="n">
        <f aca="false">IFERROR(SUMIFS('2012'!$G:$G,'2012'!F:F,A285,'2012'!C:C,B285,'2012'!D:D,"",'2012'!AA:AA,"JRO",'2012'!L:L,"&lt;&gt;"), 0)</f>
        <v>0</v>
      </c>
      <c r="BP285" s="0" t="n">
        <f aca="false">IFERROR(SUMIFS('2012'!L:L,'2012'!F:F,A285,'2012'!C:C,B285,'2012'!D:D,"",'2012'!AA:AA,"JRO"), 0)</f>
        <v>0</v>
      </c>
      <c r="BQ285" s="0" t="n">
        <f aca="false">IFERROR(BP285/BO285, 0)</f>
        <v>0</v>
      </c>
      <c r="BR285" s="0" t="n">
        <f aca="false">IFERROR(SUMIFS('2011'!$G:$G,'2011'!F:F,A285,'2011'!C:C,B285,'2011'!D:D,"",'2011'!AA:AA,"JRO",'2011'!L:L,"&lt;&gt;"), 0)</f>
        <v>0</v>
      </c>
      <c r="BS285" s="0" t="n">
        <f aca="false">IFERROR(SUMIFS('2011'!L:L,'2011'!F:F,A285,'2011'!C:C,B285,'2011'!D:D,"",'2011'!AA:AA,"JRO"), 0)</f>
        <v>0</v>
      </c>
      <c r="BT285" s="7" t="n">
        <f aca="false">IFERROR(BS285/BR285, 0)</f>
        <v>0</v>
      </c>
      <c r="BU285" s="0" t="n">
        <f aca="false">IFERROR(SUMIFS('2010'!$G:$G,'2010'!F:F,A285,'2010'!C:C,B285,'2010'!D:D,"",'2010'!AA:AA,"JRO",'2010'!L:L,"&lt;&gt;"), 0)</f>
        <v>0</v>
      </c>
      <c r="BV285" s="0" t="n">
        <f aca="false">IFERROR(SUMIFS('2010'!L:L,'2010'!F:F,A285,'2010'!C:C,B285,'2010'!D:D,"",'2010'!AA:AA,"JRO"), 0)</f>
        <v>0</v>
      </c>
      <c r="BW285" s="7" t="n">
        <f aca="false">IFERROR(BV285/BU285, 0)</f>
        <v>0</v>
      </c>
      <c r="BX285" s="0" t="n">
        <f aca="false">IFERROR(SUMIFS('2009'!$G:$G,'2009'!F:F,A285,'2009'!C:C,B285,'2009'!D:D,"",'2009'!AA:AA,"JRO",'2009'!L:L,"&lt;&gt;"), 0)</f>
        <v>0</v>
      </c>
      <c r="BY285" s="0" t="n">
        <f aca="false">IFERROR(SUMIFS('2009'!L:L,'2009'!F:F,A285,'2009'!C:C,B285,'2009'!D:D,"",'2009'!AA:AA,"JRO"), 0)</f>
        <v>0</v>
      </c>
      <c r="BZ285" s="7" t="n">
        <f aca="false">IFERROR(BY285/BX285, 0)</f>
        <v>0</v>
      </c>
    </row>
    <row r="286" customFormat="false" ht="15" hidden="false" customHeight="false" outlineLevel="0" collapsed="false">
      <c r="A286" s="0" t="s">
        <v>108</v>
      </c>
      <c r="B286" s="13" t="s">
        <v>74</v>
      </c>
      <c r="C286" s="56" t="n">
        <f aca="false">IFERROR(AVERAGEIFS(I286:BZ286,I$2:BZ$2,"JRO escorts per deportee",I286:BZ286,"&lt;&gt;0"), 0)</f>
        <v>0</v>
      </c>
      <c r="D286" s="13" t="n">
        <f aca="false">IFERROR(AVERAGEIFS(I286:BZ286,I$2:BZ$2,"NRO escorts per deportee",I286:BZ286,"&lt;&gt;0"), 0)</f>
        <v>0</v>
      </c>
      <c r="E286" s="13" t="n">
        <f aca="false">IFERROR(AVERAGEIFS(I286:BZ286,I$2:BZ$2,"CRO escorts per deportee",I286:BZ286,"&lt;&gt;0"), 0)</f>
        <v>0</v>
      </c>
      <c r="G286" s="0" t="n">
        <f aca="false">SUM(J286,M286,P286)</f>
        <v>0</v>
      </c>
      <c r="H286" s="0" t="n">
        <f aca="false">SUM(K286,N286,Q286)</f>
        <v>0</v>
      </c>
      <c r="I286" s="7" t="n">
        <f aca="false">IFERROR(H286/G286, 0)</f>
        <v>0</v>
      </c>
      <c r="J286" s="0" t="n">
        <f aca="false">IFERROR(SUMIFS('2018'!$H:$H,'2018'!$C:$C,B286,'2018'!$F:$F,A286,'2018'!AA:AA,"JRO",'2018'!P:P,"&lt;&gt;")+SUMIFS('2018'!$I:$I,'2018'!$D:$D,B286,'2018'!$F:$F,A286,'2018'!AA:AA,"JRO",'2018'!Q:Q,"&lt;&gt;")+SUMIFS('2018'!$J:$J,'2018'!$E:$E,B286,'2018'!$F:$F,A286,'2018'!AA:AA,"JRO",'2018'!R:R,"&lt;&gt;"), 0)</f>
        <v>0</v>
      </c>
      <c r="K286" s="0" t="n">
        <f aca="false">IFERROR(SUMIFS('2018'!M:M,'2018'!AA:AA,"JRO",'2018'!F:F,A286,'2018'!C:C,B286)+SUMIFS('2018'!P:P,'2018'!AA:AA,"JRO",'2018'!F:F,A286,'2018'!C:C,B286)+SUMIFS('2018'!N:N,'2018'!AA:AA,"JRO",'2018'!F:F,A286,'2018'!D:D,B286)+SUMIFS('2018'!N:N,'2018'!AA:AA,"JRO",'2018'!F:F,A286,'2018'!D:D,B286)+SUMIFS('2018'!O:O,'2018'!AA:AA,"JRO",'2018'!F:F,A286,'2018'!E:E,B286)+SUMIFS('2018'!R:R,'2018'!AA:AA,"JRO",'2018'!F:F,A286,'2018'!E:E,B286), 0)</f>
        <v>0</v>
      </c>
      <c r="L286" s="7" t="n">
        <f aca="false">IFERROR(K286/J286, 0)</f>
        <v>0</v>
      </c>
      <c r="M286" s="0" t="n">
        <f aca="false">IFERROR(SUMIFS('2018'!$H:$H,'2018'!$C:$C,B286,'2018'!$F:$F,A286,'2018'!AA:AA,"NRO",'2018'!P:P,"&lt;&gt;")+SUMIFS('2018'!$I:$I,'2018'!$D:$D,B286,'2018'!$F:$F,A286,'2018'!AA:AA,"NRO",'2018'!Q:Q,"&lt;&gt;")+SUMIFS('2018'!$J:$J,'2018'!$E:$E,B286,'2018'!$F:$F,A286,'2018'!AA:AA,"NRO",'2018'!R:R,"&lt;&gt;"), 0)</f>
        <v>0</v>
      </c>
      <c r="N286" s="0" t="n">
        <f aca="false">IFERROR(SUMIFS('2018'!M:M,'2018'!AA:AA,"NRO",'2018'!F:F,A286,'2018'!C:C,B286)+SUMIFS('2018'!P:P,'2018'!AA:AA,"NRO",'2018'!F:F,A286,'2018'!C:C,B286)+SUMIFS('2018'!N:N,'2018'!AA:AA,"NRO",'2018'!F:F,A286,'2018'!D:D,B286)+SUMIFS('2018'!N:N,'2018'!AA:AA,"NRO",'2018'!F:F,A286,'2018'!D:D,B286)+SUMIFS('2018'!O:O,'2018'!AA:AA,"NRO",'2018'!F:F,A286,'2018'!E:E,B286)+SUMIFS('2018'!R:R,'2018'!AA:AA,"NRO",'2018'!F:F,A286,'2018'!E:E,B286), 0)</f>
        <v>0</v>
      </c>
      <c r="O286" s="7" t="n">
        <f aca="false">IFERROR(N286/M286, 0)</f>
        <v>0</v>
      </c>
      <c r="P286" s="0" t="n">
        <f aca="false">IFERROR(SUMIFS('2018'!$H:$H,'2018'!$C:$C,B286,'2018'!$F:$F,A286,'2018'!AA:AA,"CRO")+SUMIFS('2018'!$I:$I,'2018'!$D:$D,B286,'2018'!$F:$F,A286,'2018'!AA:AA,"CRO")+SUMIFS('2018'!$J:$J,'2018'!$E:$E,B286,'2018'!$F:$F,A286,'2018'!AA:AA,"CRO"), 0)</f>
        <v>0</v>
      </c>
      <c r="Q286" s="0" t="n">
        <f aca="false">IFERROR(SUMIFS('2018'!M:M,'2018'!AA:AA,"CRO",'2018'!F:F,A286,'2018'!C:C,B286)+SUMIFS('2018'!P:P,'2018'!AA:AA,"CRO",'2018'!F:F,A286,'2018'!C:C,B286)+SUMIFS('2018'!N:N,'2018'!AA:AA,"CRO",'2018'!F:F,A286,'2018'!D:D,B286)+SUMIFS('2018'!N:N,'2018'!AA:AA,"CRO",'2018'!F:F,A286,'2018'!D:D,B286)+SUMIFS('2018'!O:O,'2018'!AA:AA,"CRO",'2018'!F:F,A286,'2018'!E:E,B286)+SUMIFS('2018'!R:R,'2018'!AA:AA,"CRO",'2018'!F:F,A286,'2018'!E:E,B286), 0)</f>
        <v>0</v>
      </c>
      <c r="R286" s="7" t="n">
        <f aca="false">IFERROR(Q286/P286, 0)</f>
        <v>0</v>
      </c>
      <c r="S286" s="7" t="n">
        <f aca="false">SUM(V286,Y286,AB286)</f>
        <v>0</v>
      </c>
      <c r="T286" s="7" t="n">
        <f aca="false">SUM(W286,Z286,AC286)</f>
        <v>0</v>
      </c>
      <c r="U286" s="7" t="n">
        <f aca="false">IFERROR(T286/S286, 0)</f>
        <v>0</v>
      </c>
      <c r="V286" s="0" t="n">
        <f aca="false">SUMIFS('2017'!$H:$H,'2017'!$C:$C,B286,'2017'!$F:$F,A286,'2017'!AA:AA,"JRO",'2017'!P:P,"&lt;&gt;")+SUMIFS('2017'!$I:$I,'2017'!$D:$D,B286,'2017'!$F:$F,A286,'2017'!AA:AA,"JRO",'2017'!Q:Q,"&lt;&gt;")+SUMIFS('2017'!$J:$J,'2017'!$E:$E,B286,'2017'!$F:$F,A286,'2017'!AA:AA,"JRO",'2017'!R:R,"&lt;&gt;")</f>
        <v>0</v>
      </c>
      <c r="W286" s="0" t="n">
        <f aca="false">IFERROR(SUMIFS('2017'!M:M,'2017'!AA:AA,"JRO",'2017'!F:F,A286,'2017'!C:C,B286)+SUMIFS('2017'!P:P,'2017'!AA:AA,"JRO",'2017'!F:F,A286,'2017'!C:C,B286)+SUMIFS('2017'!N:N,'2017'!AA:AA,"JRO",'2017'!F:F,A286,'2017'!D:D,B286)+SUMIFS('2017'!N:N,'2017'!AA:AA,"JRO",'2017'!F:F,A286,'2017'!D:D,B286)+SUMIFS('2017'!O:O,'2017'!AA:AA,"JRO",'2017'!F:F,A286,'2017'!E:E,B286)+SUMIFS('2017'!R:R,'2017'!AA:AA,"JRO",'2017'!F:F,A286,'2017'!E:E,B286), 0)</f>
        <v>0</v>
      </c>
      <c r="X286" s="7" t="n">
        <f aca="false">IFERROR(W286/V286, 0)</f>
        <v>0</v>
      </c>
      <c r="Y286" s="0" t="n">
        <f aca="false">IFERROR(SUMIFS('2017'!$H:$H,'2017'!$C:$C,B286,'2017'!$F:$F,A286,'2017'!AA:AA,"NRO",'2017'!P:P,"&lt;&gt;")+SUMIFS('2017'!$I:$I,'2017'!$D:$D,B286,'2017'!$F:$F,A286,'2017'!AA:AA,"NRO",'2017'!Q:Q,"&lt;&gt;")+SUMIFS('2017'!$J:$J,'2017'!$E:$E,B286,'2017'!$F:$F,A286,'2017'!AA:AA,"NRO",'2017'!R:R,"&lt;&gt;"), 0)</f>
        <v>0</v>
      </c>
      <c r="Z286" s="0" t="n">
        <f aca="false">IFERROR(SUMIFS('2017'!M:M,'2017'!AA:AA,"NRO",'2017'!F:F,A286,'2017'!C:C,B286)+SUMIFS('2017'!P:P,'2017'!AA:AA,"NRO",'2017'!F:F,A286,'2017'!C:C,B286)+SUMIFS('2017'!N:N,'2017'!AA:AA,"NRO",'2017'!F:F,A286,'2017'!D:D,B286)+SUMIFS('2017'!N:N,'2017'!AA:AA,"NRO",'2017'!F:F,A286,'2017'!D:D,B286)+SUMIFS('2017'!O:O,'2017'!AA:AA,"NRO",'2017'!F:F,A286,'2017'!E:E,B286)+SUMIFS('2017'!R:R,'2017'!AA:AA,"NRO",'2017'!F:F,A286,'2017'!E:E,B286), 0)</f>
        <v>0</v>
      </c>
      <c r="AA286" s="7" t="n">
        <f aca="false">IFERROR(Z286/Y286, 0)</f>
        <v>0</v>
      </c>
      <c r="AB286" s="0" t="n">
        <f aca="false">IFERROR(SUMIFS('2017'!$H:$H,'2017'!$C:$C,B286,'2017'!$F:$F,A286,'2017'!AA:AA,"CRO",'2017'!P:P,"&lt;&gt;")+SUMIFS('2017'!$I:$I,'2017'!$D:$D,B286,'2017'!$F:$F,A286,'2017'!AA:AA,"CRO",'2017'!Q:Q,"&lt;&gt;")+SUMIFS('2017'!$J:$J,'2017'!$E:$E,B286,'2017'!$F:$F,A286,'2017'!AA:AA,"CRO",'2017'!R:R,"&lt;&gt;"), 0)</f>
        <v>0</v>
      </c>
      <c r="AC286" s="0" t="n">
        <f aca="false">IFERROR(SUMIFS('2017'!M:M,'2017'!AA:AA,"CRO",'2017'!F:F,A286,'2017'!C:C,B286)+SUMIFS('2017'!P:P,'2017'!AA:AA,"CRO",'2017'!F:F,A286,'2017'!C:C,B286)+SUMIFS('2017'!N:N,'2017'!AA:AA,"CRO",'2017'!F:F,A286,'2017'!D:D,B286)+SUMIFS('2017'!N:N,'2017'!AA:AA,"CRO",'2017'!F:F,A286,'2017'!D:D,B286)+SUMIFS('2017'!O:O,'2017'!AA:AA,"CRO",'2017'!F:F,A286,'2017'!E:E,B286)+SUMIFS('2017'!R:R,'2017'!AA:AA,"CRO",'2017'!F:F,A286,'2017'!E:E,B286), 0)</f>
        <v>0</v>
      </c>
      <c r="AD286" s="0" t="n">
        <f aca="false">IFERROR(AC286/AB286, 0)</f>
        <v>0</v>
      </c>
      <c r="AE286" s="0" t="n">
        <f aca="false">SUM(AH286,AK286,AN286)</f>
        <v>0</v>
      </c>
      <c r="AF286" s="0" t="n">
        <f aca="false">SUM(AI286,AL286,AO286)</f>
        <v>0</v>
      </c>
      <c r="AG286" s="7" t="n">
        <f aca="false">IFERROR(AF286/AE286, 0)</f>
        <v>0</v>
      </c>
      <c r="AH286" s="0" t="n">
        <f aca="false">IFERROR(SUMIFS('2016'!$G:$G,'2016'!F:F,A286,'2016'!C:C,B286,'2016'!D:D,"",'2016'!AA:AA,"JRO",'2016'!L:L,"&lt;&gt;"), 0)</f>
        <v>0</v>
      </c>
      <c r="AI286" s="0" t="n">
        <f aca="false">IFERROR(SUMIFS('2016'!L:L,'2016'!F:F,A286,'2016'!C:C,B286,'2016'!D:D,"",'2016'!AA:AA,"JRO"), 0)</f>
        <v>0</v>
      </c>
      <c r="AJ286" s="7" t="n">
        <f aca="false">IFERROR(AI286/AH286, 0)</f>
        <v>0</v>
      </c>
      <c r="AK286" s="0" t="n">
        <f aca="false">IFERROR(SUMIFS('2016'!$G:$G,'2016'!F:F,A286,'2016'!C:C,B286,'2016'!D:D,"",'2016'!AA:AA,"NRO",'2016'!L:L,"&lt;&gt;"), 0)</f>
        <v>0</v>
      </c>
      <c r="AL286" s="0" t="n">
        <f aca="false">IFERROR(SUMIFS('2016'!L:L,'2016'!F:F,A286,'2016'!C:C,B286,'2016'!D:D,"",'2016'!AA:AA,"NRO"), 0)</f>
        <v>0</v>
      </c>
      <c r="AM286" s="0" t="n">
        <f aca="false">IFERROR(AL286/AK286, 0)</f>
        <v>0</v>
      </c>
      <c r="AN286" s="0" t="n">
        <f aca="false">IFERROR(SUMIFS('2016'!$G:$G,'2016'!F:F,A286,'2016'!C:C,B286,'2016'!D:D,"",'2016'!AA:AA,"CRO",'2016'!L:L,"&lt;&gt;"), 0)</f>
        <v>0</v>
      </c>
      <c r="AO286" s="0" t="n">
        <f aca="false">IFERROR(SUMIFS('2016'!L:L,'2016'!F:F,A286,'2016'!C:C,B286,'2016'!D:D,"",'2016'!AA:AA,"CRO"), 0)</f>
        <v>0</v>
      </c>
      <c r="AP286" s="0" t="n">
        <f aca="false">IFERROR(AO286/AN286, 0)</f>
        <v>0</v>
      </c>
      <c r="AQ286" s="0" t="n">
        <f aca="false">SUM(AT286,AW286,AZ286)</f>
        <v>0</v>
      </c>
      <c r="AR286" s="0" t="n">
        <f aca="false">SUM(AU286,AX286,BA286)</f>
        <v>0</v>
      </c>
      <c r="AS286" s="7" t="n">
        <f aca="false">IFERROR(AR286/AQ286, 0)</f>
        <v>0</v>
      </c>
      <c r="AT286" s="0" t="n">
        <f aca="false">IFERROR(SUMIFS('2015'!$G:$G,'2015'!F:F,A286,'2015'!C:C,B286,'2015'!D:D,"",'2015'!AA:AA,"JRO",'2015'!L:L,"&lt;&gt;"), 0)</f>
        <v>0</v>
      </c>
      <c r="AU286" s="0" t="n">
        <f aca="false">IFERROR(SUMIFS('2015'!L:L,'2015'!F:F,A286,'2015'!C:C,B286,'2015'!D:D,"",'2015'!AA:AA,"JRO"), 0)</f>
        <v>0</v>
      </c>
      <c r="AV286" s="0" t="n">
        <f aca="false">IFERROR(AU286/AT286, 0)</f>
        <v>0</v>
      </c>
      <c r="AW286" s="0" t="n">
        <f aca="false">IFERROR(SUMIFS('2015'!$G:$G,'2015'!F:F,A286,'2015'!C:C,B286,'2015'!D:D,"",'2015'!AA:AA,"NRO",'2015'!L:L,"&lt;&gt;"), 0)</f>
        <v>0</v>
      </c>
      <c r="AX286" s="0" t="n">
        <f aca="false">IFERROR(SUMIFS('2015'!L:L,'2015'!F:F,A286,'2015'!C:C,B286,'2015'!D:D,"",'2015'!AA:AA,"NRO"), 0)</f>
        <v>0</v>
      </c>
      <c r="AY286" s="0" t="n">
        <f aca="false">IFERROR(AX286/AW286, 0)</f>
        <v>0</v>
      </c>
      <c r="AZ286" s="0" t="n">
        <f aca="false">IFERROR(SUMIFS('2015'!$G:$G,'2015'!F:F,A286,'2015'!C:C,B286,'2015'!D:D,"",'2015'!AA:AA,"CRO",'2015'!L:L,"&lt;&gt;"), 0)</f>
        <v>0</v>
      </c>
      <c r="BA286" s="0" t="n">
        <f aca="false">IFERROR(SUMIFS('2015'!L:L,'2015'!F:F,A286,'2015'!C:C,B286,'2015'!D:D,"",'2015'!AA:AA,"CRO"), 0)</f>
        <v>0</v>
      </c>
      <c r="BB286" s="0" t="n">
        <f aca="false">IFERROR(BA286/AZ286, 0)</f>
        <v>0</v>
      </c>
      <c r="BC286" s="0" t="n">
        <f aca="false">SUM(BF286,BI286)</f>
        <v>0</v>
      </c>
      <c r="BD286" s="0" t="n">
        <f aca="false">SUM(BG286,BJ286)</f>
        <v>0</v>
      </c>
      <c r="BE286" s="7" t="n">
        <f aca="false">IFERROR(BD286/BC286, 0)</f>
        <v>0</v>
      </c>
      <c r="BF286" s="0" t="n">
        <f aca="false">IFERROR(SUMIFS('2014'!$G:$G,'2014'!F:F,A286,'2014'!C:C,B286,'2014'!D:D,"",'2014'!AA:AA,"JRO",'2014'!L:L,"&lt;&gt;"), 0)</f>
        <v>0</v>
      </c>
      <c r="BG286" s="0" t="n">
        <f aca="false">IFERROR(SUMIFS('2014'!L:L,'2014'!F:F,A286,'2014'!C:C,B286,'2014'!D:D,"",'2014'!AA:AA,"JRO"), 0)</f>
        <v>0</v>
      </c>
      <c r="BH286" s="7" t="n">
        <f aca="false">IFERROR(BG286/BF286, 0)</f>
        <v>0</v>
      </c>
      <c r="BI286" s="0" t="n">
        <f aca="false">IFERROR(SUMIFS('2014'!$G:$G,'2014'!F:F,A286,'2014'!C:C,B286,'2014'!D:D,"",'2014'!AA:AA,"CRO",'2014'!L:L,"&lt;&gt;"), 0)</f>
        <v>0</v>
      </c>
      <c r="BJ286" s="0" t="n">
        <f aca="false">IFERROR(SUMIFS('2014'!L:L,'2014'!F:F,A286,'2014'!C:C,B286,'2014'!D:D,"",'2014'!AA:AA,"CRO"), 0)</f>
        <v>0</v>
      </c>
      <c r="BK286" s="0" t="n">
        <f aca="false">IFERROR(BJ286/BI286, 0)</f>
        <v>0</v>
      </c>
      <c r="BL286" s="0" t="n">
        <f aca="false">IFERROR(SUMIFS('2013'!$G:$G,'2013'!F:F,A286,'2013'!C:C,B286,'2013'!D:D,"",'2013'!AA:AA,"JRO",'2013'!L:L,"&lt;&gt;"), 0)</f>
        <v>0</v>
      </c>
      <c r="BM286" s="0" t="n">
        <f aca="false">IFERROR(SUMIFS('2013'!L:L,'2013'!F:F,A286,'2013'!C:C,B286,'2013'!D:D,"",'2013'!AA:AA,"JRO"), 0)</f>
        <v>0</v>
      </c>
      <c r="BN286" s="0" t="n">
        <f aca="false">IFERROR(BM286/BL286, 0)</f>
        <v>0</v>
      </c>
      <c r="BO286" s="0" t="n">
        <f aca="false">IFERROR(SUMIFS('2012'!$G:$G,'2012'!F:F,A286,'2012'!C:C,B286,'2012'!D:D,"",'2012'!AA:AA,"JRO",'2012'!L:L,"&lt;&gt;"), 0)</f>
        <v>0</v>
      </c>
      <c r="BP286" s="0" t="n">
        <f aca="false">IFERROR(SUMIFS('2012'!L:L,'2012'!F:F,A286,'2012'!C:C,B286,'2012'!D:D,"",'2012'!AA:AA,"JRO"), 0)</f>
        <v>0</v>
      </c>
      <c r="BQ286" s="0" t="n">
        <f aca="false">IFERROR(BP286/BO286, 0)</f>
        <v>0</v>
      </c>
      <c r="BR286" s="0" t="n">
        <f aca="false">IFERROR(SUMIFS('2011'!$G:$G,'2011'!F:F,A286,'2011'!C:C,B286,'2011'!D:D,"",'2011'!AA:AA,"JRO",'2011'!L:L,"&lt;&gt;"), 0)</f>
        <v>0</v>
      </c>
      <c r="BS286" s="0" t="n">
        <f aca="false">IFERROR(SUMIFS('2011'!L:L,'2011'!F:F,A286,'2011'!C:C,B286,'2011'!D:D,"",'2011'!AA:AA,"JRO"), 0)</f>
        <v>0</v>
      </c>
      <c r="BT286" s="7" t="n">
        <f aca="false">IFERROR(BS286/BR286, 0)</f>
        <v>0</v>
      </c>
      <c r="BU286" s="0" t="n">
        <f aca="false">IFERROR(SUMIFS('2010'!$G:$G,'2010'!F:F,A286,'2010'!C:C,B286,'2010'!D:D,"",'2010'!AA:AA,"JRO",'2010'!L:L,"&lt;&gt;"), 0)</f>
        <v>0</v>
      </c>
      <c r="BV286" s="0" t="n">
        <f aca="false">IFERROR(SUMIFS('2010'!L:L,'2010'!F:F,A286,'2010'!C:C,B286,'2010'!D:D,"",'2010'!AA:AA,"JRO"), 0)</f>
        <v>0</v>
      </c>
      <c r="BW286" s="7" t="n">
        <f aca="false">IFERROR(BV286/BU286, 0)</f>
        <v>0</v>
      </c>
      <c r="BX286" s="0" t="n">
        <f aca="false">IFERROR(SUMIFS('2009'!$G:$G,'2009'!F:F,A286,'2009'!C:C,B286,'2009'!D:D,"",'2009'!AA:AA,"JRO",'2009'!L:L,"&lt;&gt;"), 0)</f>
        <v>0</v>
      </c>
      <c r="BY286" s="0" t="n">
        <f aca="false">IFERROR(SUMIFS('2009'!L:L,'2009'!F:F,A286,'2009'!C:C,B286,'2009'!D:D,"",'2009'!AA:AA,"JRO"), 0)</f>
        <v>0</v>
      </c>
      <c r="BZ286" s="7" t="n">
        <f aca="false">IFERROR(BY286/BX286, 0)</f>
        <v>0</v>
      </c>
    </row>
    <row r="287" customFormat="false" ht="15" hidden="false" customHeight="false" outlineLevel="0" collapsed="false">
      <c r="A287" s="0" t="s">
        <v>108</v>
      </c>
      <c r="B287" s="16" t="s">
        <v>64</v>
      </c>
      <c r="C287" s="56" t="n">
        <f aca="false">IFERROR(AVERAGEIFS(I287:BZ287,I$2:BZ$2,"JRO escorts per deportee",I287:BZ287,"&lt;&gt;0"), 0)</f>
        <v>0</v>
      </c>
      <c r="D287" s="13" t="n">
        <f aca="false">IFERROR(AVERAGEIFS(I287:BZ287,I$2:BZ$2,"NRO escorts per deportee",I287:BZ287,"&lt;&gt;0"), 0)</f>
        <v>0</v>
      </c>
      <c r="E287" s="13" t="n">
        <f aca="false">IFERROR(AVERAGEIFS(I287:BZ287,I$2:BZ$2,"CRO escorts per deportee",I287:BZ287,"&lt;&gt;0"), 0)</f>
        <v>0</v>
      </c>
      <c r="G287" s="0" t="n">
        <f aca="false">SUM(J287,M287,P287)</f>
        <v>0</v>
      </c>
      <c r="H287" s="0" t="n">
        <f aca="false">SUM(K287,N287,Q287)</f>
        <v>0</v>
      </c>
      <c r="I287" s="7" t="n">
        <f aca="false">IFERROR(H287/G287, 0)</f>
        <v>0</v>
      </c>
      <c r="J287" s="0" t="n">
        <f aca="false">IFERROR(SUMIFS('2018'!$H:$H,'2018'!$C:$C,B287,'2018'!$F:$F,A287,'2018'!AA:AA,"JRO",'2018'!P:P,"&lt;&gt;")+SUMIFS('2018'!$I:$I,'2018'!$D:$D,B287,'2018'!$F:$F,A287,'2018'!AA:AA,"JRO",'2018'!Q:Q,"&lt;&gt;")+SUMIFS('2018'!$J:$J,'2018'!$E:$E,B287,'2018'!$F:$F,A287,'2018'!AA:AA,"JRO",'2018'!R:R,"&lt;&gt;"), 0)</f>
        <v>0</v>
      </c>
      <c r="K287" s="0" t="n">
        <f aca="false">IFERROR(SUMIFS('2018'!M:M,'2018'!AA:AA,"JRO",'2018'!F:F,A287,'2018'!C:C,B287)+SUMIFS('2018'!P:P,'2018'!AA:AA,"JRO",'2018'!F:F,A287,'2018'!C:C,B287)+SUMIFS('2018'!N:N,'2018'!AA:AA,"JRO",'2018'!F:F,A287,'2018'!D:D,B287)+SUMIFS('2018'!N:N,'2018'!AA:AA,"JRO",'2018'!F:F,A287,'2018'!D:D,B287)+SUMIFS('2018'!O:O,'2018'!AA:AA,"JRO",'2018'!F:F,A287,'2018'!E:E,B287)+SUMIFS('2018'!R:R,'2018'!AA:AA,"JRO",'2018'!F:F,A287,'2018'!E:E,B287), 0)</f>
        <v>0</v>
      </c>
      <c r="L287" s="7" t="n">
        <f aca="false">IFERROR(K287/J287, 0)</f>
        <v>0</v>
      </c>
      <c r="M287" s="0" t="n">
        <f aca="false">IFERROR(SUMIFS('2018'!$H:$H,'2018'!$C:$C,B287,'2018'!$F:$F,A287,'2018'!AA:AA,"NRO",'2018'!P:P,"&lt;&gt;")+SUMIFS('2018'!$I:$I,'2018'!$D:$D,B287,'2018'!$F:$F,A287,'2018'!AA:AA,"NRO",'2018'!Q:Q,"&lt;&gt;")+SUMIFS('2018'!$J:$J,'2018'!$E:$E,B287,'2018'!$F:$F,A287,'2018'!AA:AA,"NRO",'2018'!R:R,"&lt;&gt;"), 0)</f>
        <v>0</v>
      </c>
      <c r="N287" s="0" t="n">
        <f aca="false">IFERROR(SUMIFS('2018'!M:M,'2018'!AA:AA,"NRO",'2018'!F:F,A287,'2018'!C:C,B287)+SUMIFS('2018'!P:P,'2018'!AA:AA,"NRO",'2018'!F:F,A287,'2018'!C:C,B287)+SUMIFS('2018'!N:N,'2018'!AA:AA,"NRO",'2018'!F:F,A287,'2018'!D:D,B287)+SUMIFS('2018'!N:N,'2018'!AA:AA,"NRO",'2018'!F:F,A287,'2018'!D:D,B287)+SUMIFS('2018'!O:O,'2018'!AA:AA,"NRO",'2018'!F:F,A287,'2018'!E:E,B287)+SUMIFS('2018'!R:R,'2018'!AA:AA,"NRO",'2018'!F:F,A287,'2018'!E:E,B287), 0)</f>
        <v>0</v>
      </c>
      <c r="O287" s="7" t="n">
        <f aca="false">IFERROR(N287/M287, 0)</f>
        <v>0</v>
      </c>
      <c r="P287" s="0" t="n">
        <f aca="false">IFERROR(SUMIFS('2018'!$H:$H,'2018'!$C:$C,B287,'2018'!$F:$F,A287,'2018'!AA:AA,"CRO")+SUMIFS('2018'!$I:$I,'2018'!$D:$D,B287,'2018'!$F:$F,A287,'2018'!AA:AA,"CRO")+SUMIFS('2018'!$J:$J,'2018'!$E:$E,B287,'2018'!$F:$F,A287,'2018'!AA:AA,"CRO"), 0)</f>
        <v>0</v>
      </c>
      <c r="Q287" s="0" t="n">
        <f aca="false">IFERROR(SUMIFS('2018'!M:M,'2018'!AA:AA,"CRO",'2018'!F:F,A287,'2018'!C:C,B287)+SUMIFS('2018'!P:P,'2018'!AA:AA,"CRO",'2018'!F:F,A287,'2018'!C:C,B287)+SUMIFS('2018'!N:N,'2018'!AA:AA,"CRO",'2018'!F:F,A287,'2018'!D:D,B287)+SUMIFS('2018'!N:N,'2018'!AA:AA,"CRO",'2018'!F:F,A287,'2018'!D:D,B287)+SUMIFS('2018'!O:O,'2018'!AA:AA,"CRO",'2018'!F:F,A287,'2018'!E:E,B287)+SUMIFS('2018'!R:R,'2018'!AA:AA,"CRO",'2018'!F:F,A287,'2018'!E:E,B287), 0)</f>
        <v>0</v>
      </c>
      <c r="R287" s="7" t="n">
        <f aca="false">IFERROR(Q287/P287, 0)</f>
        <v>0</v>
      </c>
      <c r="S287" s="7" t="n">
        <f aca="false">SUM(V287,Y287,AB287)</f>
        <v>0</v>
      </c>
      <c r="T287" s="7" t="n">
        <f aca="false">SUM(W287,Z287,AC287)</f>
        <v>0</v>
      </c>
      <c r="U287" s="7" t="n">
        <f aca="false">IFERROR(T287/S287, 0)</f>
        <v>0</v>
      </c>
      <c r="V287" s="0" t="n">
        <f aca="false">SUMIFS('2017'!$H:$H,'2017'!$C:$C,B287,'2017'!$F:$F,A287,'2017'!AA:AA,"JRO",'2017'!P:P,"&lt;&gt;")+SUMIFS('2017'!$I:$I,'2017'!$D:$D,B287,'2017'!$F:$F,A287,'2017'!AA:AA,"JRO",'2017'!Q:Q,"&lt;&gt;")+SUMIFS('2017'!$J:$J,'2017'!$E:$E,B287,'2017'!$F:$F,A287,'2017'!AA:AA,"JRO",'2017'!R:R,"&lt;&gt;")</f>
        <v>0</v>
      </c>
      <c r="W287" s="0" t="n">
        <f aca="false">IFERROR(SUMIFS('2017'!M:M,'2017'!AA:AA,"JRO",'2017'!F:F,A287,'2017'!C:C,B287)+SUMIFS('2017'!P:P,'2017'!AA:AA,"JRO",'2017'!F:F,A287,'2017'!C:C,B287)+SUMIFS('2017'!N:N,'2017'!AA:AA,"JRO",'2017'!F:F,A287,'2017'!D:D,B287)+SUMIFS('2017'!N:N,'2017'!AA:AA,"JRO",'2017'!F:F,A287,'2017'!D:D,B287)+SUMIFS('2017'!O:O,'2017'!AA:AA,"JRO",'2017'!F:F,A287,'2017'!E:E,B287)+SUMIFS('2017'!R:R,'2017'!AA:AA,"JRO",'2017'!F:F,A287,'2017'!E:E,B287), 0)</f>
        <v>0</v>
      </c>
      <c r="X287" s="7" t="n">
        <f aca="false">IFERROR(W287/V287, 0)</f>
        <v>0</v>
      </c>
      <c r="Y287" s="0" t="n">
        <f aca="false">IFERROR(SUMIFS('2017'!$H:$H,'2017'!$C:$C,B287,'2017'!$F:$F,A287,'2017'!AA:AA,"NRO",'2017'!P:P,"&lt;&gt;")+SUMIFS('2017'!$I:$I,'2017'!$D:$D,B287,'2017'!$F:$F,A287,'2017'!AA:AA,"NRO",'2017'!Q:Q,"&lt;&gt;")+SUMIFS('2017'!$J:$J,'2017'!$E:$E,B287,'2017'!$F:$F,A287,'2017'!AA:AA,"NRO",'2017'!R:R,"&lt;&gt;"), 0)</f>
        <v>0</v>
      </c>
      <c r="Z287" s="0" t="n">
        <f aca="false">IFERROR(SUMIFS('2017'!M:M,'2017'!AA:AA,"NRO",'2017'!F:F,A287,'2017'!C:C,B287)+SUMIFS('2017'!P:P,'2017'!AA:AA,"NRO",'2017'!F:F,A287,'2017'!C:C,B287)+SUMIFS('2017'!N:N,'2017'!AA:AA,"NRO",'2017'!F:F,A287,'2017'!D:D,B287)+SUMIFS('2017'!N:N,'2017'!AA:AA,"NRO",'2017'!F:F,A287,'2017'!D:D,B287)+SUMIFS('2017'!O:O,'2017'!AA:AA,"NRO",'2017'!F:F,A287,'2017'!E:E,B287)+SUMIFS('2017'!R:R,'2017'!AA:AA,"NRO",'2017'!F:F,A287,'2017'!E:E,B287), 0)</f>
        <v>0</v>
      </c>
      <c r="AA287" s="7" t="n">
        <f aca="false">IFERROR(Z287/Y287, 0)</f>
        <v>0</v>
      </c>
      <c r="AB287" s="0" t="n">
        <f aca="false">IFERROR(SUMIFS('2017'!$H:$H,'2017'!$C:$C,B287,'2017'!$F:$F,A287,'2017'!AA:AA,"CRO",'2017'!P:P,"&lt;&gt;")+SUMIFS('2017'!$I:$I,'2017'!$D:$D,B287,'2017'!$F:$F,A287,'2017'!AA:AA,"CRO",'2017'!Q:Q,"&lt;&gt;")+SUMIFS('2017'!$J:$J,'2017'!$E:$E,B287,'2017'!$F:$F,A287,'2017'!AA:AA,"CRO",'2017'!R:R,"&lt;&gt;"), 0)</f>
        <v>0</v>
      </c>
      <c r="AC287" s="0" t="n">
        <f aca="false">IFERROR(SUMIFS('2017'!M:M,'2017'!AA:AA,"CRO",'2017'!F:F,A287,'2017'!C:C,B287)+SUMIFS('2017'!P:P,'2017'!AA:AA,"CRO",'2017'!F:F,A287,'2017'!C:C,B287)+SUMIFS('2017'!N:N,'2017'!AA:AA,"CRO",'2017'!F:F,A287,'2017'!D:D,B287)+SUMIFS('2017'!N:N,'2017'!AA:AA,"CRO",'2017'!F:F,A287,'2017'!D:D,B287)+SUMIFS('2017'!O:O,'2017'!AA:AA,"CRO",'2017'!F:F,A287,'2017'!E:E,B287)+SUMIFS('2017'!R:R,'2017'!AA:AA,"CRO",'2017'!F:F,A287,'2017'!E:E,B287), 0)</f>
        <v>0</v>
      </c>
      <c r="AD287" s="0" t="n">
        <f aca="false">IFERROR(AC287/AB287, 0)</f>
        <v>0</v>
      </c>
      <c r="AE287" s="0" t="n">
        <f aca="false">SUM(AH287,AK287,AN287)</f>
        <v>0</v>
      </c>
      <c r="AF287" s="0" t="n">
        <f aca="false">SUM(AI287,AL287,AO287)</f>
        <v>0</v>
      </c>
      <c r="AG287" s="7" t="n">
        <f aca="false">IFERROR(AF287/AE287, 0)</f>
        <v>0</v>
      </c>
      <c r="AH287" s="0" t="n">
        <f aca="false">IFERROR(SUMIFS('2016'!$G:$G,'2016'!F:F,A287,'2016'!C:C,B287,'2016'!D:D,"",'2016'!AA:AA,"JRO",'2016'!L:L,"&lt;&gt;"), 0)</f>
        <v>0</v>
      </c>
      <c r="AI287" s="0" t="n">
        <f aca="false">IFERROR(SUMIFS('2016'!L:L,'2016'!F:F,A287,'2016'!C:C,B287,'2016'!D:D,"",'2016'!AA:AA,"JRO"), 0)</f>
        <v>0</v>
      </c>
      <c r="AJ287" s="7" t="n">
        <f aca="false">IFERROR(AI287/AH287, 0)</f>
        <v>0</v>
      </c>
      <c r="AK287" s="0" t="n">
        <f aca="false">IFERROR(SUMIFS('2016'!$G:$G,'2016'!F:F,A287,'2016'!C:C,B287,'2016'!D:D,"",'2016'!AA:AA,"NRO",'2016'!L:L,"&lt;&gt;"), 0)</f>
        <v>0</v>
      </c>
      <c r="AL287" s="0" t="n">
        <f aca="false">IFERROR(SUMIFS('2016'!L:L,'2016'!F:F,A287,'2016'!C:C,B287,'2016'!D:D,"",'2016'!AA:AA,"NRO"), 0)</f>
        <v>0</v>
      </c>
      <c r="AM287" s="0" t="n">
        <f aca="false">IFERROR(AL287/AK287, 0)</f>
        <v>0</v>
      </c>
      <c r="AN287" s="0" t="n">
        <f aca="false">IFERROR(SUMIFS('2016'!$G:$G,'2016'!F:F,A287,'2016'!C:C,B287,'2016'!D:D,"",'2016'!AA:AA,"CRO",'2016'!L:L,"&lt;&gt;"), 0)</f>
        <v>0</v>
      </c>
      <c r="AO287" s="0" t="n">
        <f aca="false">IFERROR(SUMIFS('2016'!L:L,'2016'!F:F,A287,'2016'!C:C,B287,'2016'!D:D,"",'2016'!AA:AA,"CRO"), 0)</f>
        <v>0</v>
      </c>
      <c r="AP287" s="0" t="n">
        <f aca="false">IFERROR(AO287/AN287, 0)</f>
        <v>0</v>
      </c>
      <c r="AQ287" s="0" t="n">
        <f aca="false">SUM(AT287,AW287,AZ287)</f>
        <v>0</v>
      </c>
      <c r="AR287" s="0" t="n">
        <f aca="false">SUM(AU287,AX287,BA287)</f>
        <v>0</v>
      </c>
      <c r="AS287" s="7" t="n">
        <f aca="false">IFERROR(AR287/AQ287, 0)</f>
        <v>0</v>
      </c>
      <c r="AT287" s="0" t="n">
        <f aca="false">IFERROR(SUMIFS('2015'!$G:$G,'2015'!F:F,A287,'2015'!C:C,B287,'2015'!D:D,"",'2015'!AA:AA,"JRO",'2015'!L:L,"&lt;&gt;"), 0)</f>
        <v>0</v>
      </c>
      <c r="AU287" s="0" t="n">
        <f aca="false">IFERROR(SUMIFS('2015'!L:L,'2015'!F:F,A287,'2015'!C:C,B287,'2015'!D:D,"",'2015'!AA:AA,"JRO"), 0)</f>
        <v>0</v>
      </c>
      <c r="AV287" s="0" t="n">
        <f aca="false">IFERROR(AU287/AT287, 0)</f>
        <v>0</v>
      </c>
      <c r="AW287" s="0" t="n">
        <f aca="false">IFERROR(SUMIFS('2015'!$G:$G,'2015'!F:F,A287,'2015'!C:C,B287,'2015'!D:D,"",'2015'!AA:AA,"NRO",'2015'!L:L,"&lt;&gt;"), 0)</f>
        <v>0</v>
      </c>
      <c r="AX287" s="0" t="n">
        <f aca="false">IFERROR(SUMIFS('2015'!L:L,'2015'!F:F,A287,'2015'!C:C,B287,'2015'!D:D,"",'2015'!AA:AA,"NRO"), 0)</f>
        <v>0</v>
      </c>
      <c r="AY287" s="0" t="n">
        <f aca="false">IFERROR(AX287/AW287, 0)</f>
        <v>0</v>
      </c>
      <c r="AZ287" s="0" t="n">
        <f aca="false">IFERROR(SUMIFS('2015'!$G:$G,'2015'!F:F,A287,'2015'!C:C,B287,'2015'!D:D,"",'2015'!AA:AA,"CRO",'2015'!L:L,"&lt;&gt;"), 0)</f>
        <v>0</v>
      </c>
      <c r="BA287" s="0" t="n">
        <f aca="false">IFERROR(SUMIFS('2015'!L:L,'2015'!F:F,A287,'2015'!C:C,B287,'2015'!D:D,"",'2015'!AA:AA,"CRO"), 0)</f>
        <v>0</v>
      </c>
      <c r="BB287" s="0" t="n">
        <f aca="false">IFERROR(BA287/AZ287, 0)</f>
        <v>0</v>
      </c>
      <c r="BC287" s="0" t="n">
        <f aca="false">SUM(BF287,BI287)</f>
        <v>0</v>
      </c>
      <c r="BD287" s="0" t="n">
        <f aca="false">SUM(BG287,BJ287)</f>
        <v>0</v>
      </c>
      <c r="BE287" s="7" t="n">
        <f aca="false">IFERROR(BD287/BC287, 0)</f>
        <v>0</v>
      </c>
      <c r="BF287" s="0" t="n">
        <f aca="false">IFERROR(SUMIFS('2014'!$G:$G,'2014'!F:F,A287,'2014'!C:C,B287,'2014'!D:D,"",'2014'!AA:AA,"JRO",'2014'!L:L,"&lt;&gt;"), 0)</f>
        <v>0</v>
      </c>
      <c r="BG287" s="0" t="n">
        <f aca="false">IFERROR(SUMIFS('2014'!L:L,'2014'!F:F,A287,'2014'!C:C,B287,'2014'!D:D,"",'2014'!AA:AA,"JRO"), 0)</f>
        <v>0</v>
      </c>
      <c r="BH287" s="7" t="n">
        <f aca="false">IFERROR(BG287/BF287, 0)</f>
        <v>0</v>
      </c>
      <c r="BI287" s="0" t="n">
        <f aca="false">IFERROR(SUMIFS('2014'!$G:$G,'2014'!F:F,A287,'2014'!C:C,B287,'2014'!D:D,"",'2014'!AA:AA,"CRO",'2014'!L:L,"&lt;&gt;"), 0)</f>
        <v>0</v>
      </c>
      <c r="BJ287" s="0" t="n">
        <f aca="false">IFERROR(SUMIFS('2014'!L:L,'2014'!F:F,A287,'2014'!C:C,B287,'2014'!D:D,"",'2014'!AA:AA,"CRO"), 0)</f>
        <v>0</v>
      </c>
      <c r="BK287" s="0" t="n">
        <f aca="false">IFERROR(BJ287/BI287, 0)</f>
        <v>0</v>
      </c>
      <c r="BL287" s="0" t="n">
        <f aca="false">IFERROR(SUMIFS('2013'!$G:$G,'2013'!F:F,A287,'2013'!C:C,B287,'2013'!D:D,"",'2013'!AA:AA,"JRO",'2013'!L:L,"&lt;&gt;"), 0)</f>
        <v>0</v>
      </c>
      <c r="BM287" s="0" t="n">
        <f aca="false">IFERROR(SUMIFS('2013'!L:L,'2013'!F:F,A287,'2013'!C:C,B287,'2013'!D:D,"",'2013'!AA:AA,"JRO"), 0)</f>
        <v>0</v>
      </c>
      <c r="BN287" s="0" t="n">
        <f aca="false">IFERROR(BM287/BL287, 0)</f>
        <v>0</v>
      </c>
      <c r="BO287" s="0" t="n">
        <f aca="false">IFERROR(SUMIFS('2012'!$G:$G,'2012'!F:F,A287,'2012'!C:C,B287,'2012'!D:D,"",'2012'!AA:AA,"JRO",'2012'!L:L,"&lt;&gt;"), 0)</f>
        <v>0</v>
      </c>
      <c r="BP287" s="0" t="n">
        <f aca="false">IFERROR(SUMIFS('2012'!L:L,'2012'!F:F,A287,'2012'!C:C,B287,'2012'!D:D,"",'2012'!AA:AA,"JRO"), 0)</f>
        <v>0</v>
      </c>
      <c r="BQ287" s="0" t="n">
        <f aca="false">IFERROR(BP287/BO287, 0)</f>
        <v>0</v>
      </c>
      <c r="BR287" s="0" t="n">
        <f aca="false">IFERROR(SUMIFS('2011'!$G:$G,'2011'!F:F,A287,'2011'!C:C,B287,'2011'!D:D,"",'2011'!AA:AA,"JRO",'2011'!L:L,"&lt;&gt;"), 0)</f>
        <v>0</v>
      </c>
      <c r="BS287" s="0" t="n">
        <f aca="false">IFERROR(SUMIFS('2011'!L:L,'2011'!F:F,A287,'2011'!C:C,B287,'2011'!D:D,"",'2011'!AA:AA,"JRO"), 0)</f>
        <v>0</v>
      </c>
      <c r="BT287" s="7" t="n">
        <f aca="false">IFERROR(BS287/BR287, 0)</f>
        <v>0</v>
      </c>
      <c r="BU287" s="0" t="n">
        <f aca="false">IFERROR(SUMIFS('2010'!$G:$G,'2010'!F:F,A287,'2010'!C:C,B287,'2010'!D:D,"",'2010'!AA:AA,"JRO",'2010'!L:L,"&lt;&gt;"), 0)</f>
        <v>0</v>
      </c>
      <c r="BV287" s="0" t="n">
        <f aca="false">IFERROR(SUMIFS('2010'!L:L,'2010'!F:F,A287,'2010'!C:C,B287,'2010'!D:D,"",'2010'!AA:AA,"JRO"), 0)</f>
        <v>0</v>
      </c>
      <c r="BW287" s="7" t="n">
        <f aca="false">IFERROR(BV287/BU287, 0)</f>
        <v>0</v>
      </c>
      <c r="BX287" s="0" t="n">
        <f aca="false">IFERROR(SUMIFS('2009'!$G:$G,'2009'!F:F,A287,'2009'!C:C,B287,'2009'!D:D,"",'2009'!AA:AA,"JRO",'2009'!L:L,"&lt;&gt;"), 0)</f>
        <v>0</v>
      </c>
      <c r="BY287" s="0" t="n">
        <f aca="false">IFERROR(SUMIFS('2009'!L:L,'2009'!F:F,A287,'2009'!C:C,B287,'2009'!D:D,"",'2009'!AA:AA,"JRO"), 0)</f>
        <v>0</v>
      </c>
      <c r="BZ287" s="7" t="n">
        <f aca="false">IFERROR(BY287/BX287, 0)</f>
        <v>0</v>
      </c>
    </row>
    <row r="288" customFormat="false" ht="15" hidden="false" customHeight="false" outlineLevel="0" collapsed="false">
      <c r="A288" s="0" t="s">
        <v>108</v>
      </c>
      <c r="B288" s="13" t="s">
        <v>71</v>
      </c>
      <c r="C288" s="56" t="n">
        <f aca="false">IFERROR(AVERAGEIFS(I288:BZ288,I$2:BZ$2,"JRO escorts per deportee",I288:BZ288,"&lt;&gt;0"), 0)</f>
        <v>0</v>
      </c>
      <c r="D288" s="13" t="n">
        <f aca="false">IFERROR(AVERAGEIFS(I288:BZ288,I$2:BZ$2,"NRO escorts per deportee",I288:BZ288,"&lt;&gt;0"), 0)</f>
        <v>0</v>
      </c>
      <c r="E288" s="13" t="n">
        <f aca="false">IFERROR(AVERAGEIFS(I288:BZ288,I$2:BZ$2,"CRO escorts per deportee",I288:BZ288,"&lt;&gt;0"), 0)</f>
        <v>0</v>
      </c>
      <c r="G288" s="0" t="n">
        <f aca="false">SUM(J288,M288,P288)</f>
        <v>0</v>
      </c>
      <c r="H288" s="0" t="n">
        <f aca="false">SUM(K288,N288,Q288)</f>
        <v>0</v>
      </c>
      <c r="I288" s="7" t="n">
        <f aca="false">IFERROR(H288/G288, 0)</f>
        <v>0</v>
      </c>
      <c r="J288" s="0" t="n">
        <f aca="false">IFERROR(SUMIFS('2018'!$H:$H,'2018'!$C:$C,B288,'2018'!$F:$F,A288,'2018'!AA:AA,"JRO",'2018'!P:P,"&lt;&gt;")+SUMIFS('2018'!$I:$I,'2018'!$D:$D,B288,'2018'!$F:$F,A288,'2018'!AA:AA,"JRO",'2018'!Q:Q,"&lt;&gt;")+SUMIFS('2018'!$J:$J,'2018'!$E:$E,B288,'2018'!$F:$F,A288,'2018'!AA:AA,"JRO",'2018'!R:R,"&lt;&gt;"), 0)</f>
        <v>0</v>
      </c>
      <c r="K288" s="0" t="n">
        <f aca="false">IFERROR(SUMIFS('2018'!M:M,'2018'!AA:AA,"JRO",'2018'!F:F,A288,'2018'!C:C,B288)+SUMIFS('2018'!P:P,'2018'!AA:AA,"JRO",'2018'!F:F,A288,'2018'!C:C,B288)+SUMIFS('2018'!N:N,'2018'!AA:AA,"JRO",'2018'!F:F,A288,'2018'!D:D,B288)+SUMIFS('2018'!N:N,'2018'!AA:AA,"JRO",'2018'!F:F,A288,'2018'!D:D,B288)+SUMIFS('2018'!O:O,'2018'!AA:AA,"JRO",'2018'!F:F,A288,'2018'!E:E,B288)+SUMIFS('2018'!R:R,'2018'!AA:AA,"JRO",'2018'!F:F,A288,'2018'!E:E,B288), 0)</f>
        <v>0</v>
      </c>
      <c r="L288" s="7" t="n">
        <f aca="false">IFERROR(K288/J288, 0)</f>
        <v>0</v>
      </c>
      <c r="M288" s="0" t="n">
        <f aca="false">IFERROR(SUMIFS('2018'!$H:$H,'2018'!$C:$C,B288,'2018'!$F:$F,A288,'2018'!AA:AA,"NRO",'2018'!P:P,"&lt;&gt;")+SUMIFS('2018'!$I:$I,'2018'!$D:$D,B288,'2018'!$F:$F,A288,'2018'!AA:AA,"NRO",'2018'!Q:Q,"&lt;&gt;")+SUMIFS('2018'!$J:$J,'2018'!$E:$E,B288,'2018'!$F:$F,A288,'2018'!AA:AA,"NRO",'2018'!R:R,"&lt;&gt;"), 0)</f>
        <v>0</v>
      </c>
      <c r="N288" s="0" t="n">
        <f aca="false">IFERROR(SUMIFS('2018'!M:M,'2018'!AA:AA,"NRO",'2018'!F:F,A288,'2018'!C:C,B288)+SUMIFS('2018'!P:P,'2018'!AA:AA,"NRO",'2018'!F:F,A288,'2018'!C:C,B288)+SUMIFS('2018'!N:N,'2018'!AA:AA,"NRO",'2018'!F:F,A288,'2018'!D:D,B288)+SUMIFS('2018'!N:N,'2018'!AA:AA,"NRO",'2018'!F:F,A288,'2018'!D:D,B288)+SUMIFS('2018'!O:O,'2018'!AA:AA,"NRO",'2018'!F:F,A288,'2018'!E:E,B288)+SUMIFS('2018'!R:R,'2018'!AA:AA,"NRO",'2018'!F:F,A288,'2018'!E:E,B288), 0)</f>
        <v>0</v>
      </c>
      <c r="O288" s="7" t="n">
        <f aca="false">IFERROR(N288/M288, 0)</f>
        <v>0</v>
      </c>
      <c r="P288" s="0" t="n">
        <f aca="false">IFERROR(SUMIFS('2018'!$H:$H,'2018'!$C:$C,B288,'2018'!$F:$F,A288,'2018'!AA:AA,"CRO")+SUMIFS('2018'!$I:$I,'2018'!$D:$D,B288,'2018'!$F:$F,A288,'2018'!AA:AA,"CRO")+SUMIFS('2018'!$J:$J,'2018'!$E:$E,B288,'2018'!$F:$F,A288,'2018'!AA:AA,"CRO"), 0)</f>
        <v>0</v>
      </c>
      <c r="Q288" s="0" t="n">
        <f aca="false">IFERROR(SUMIFS('2018'!M:M,'2018'!AA:AA,"CRO",'2018'!F:F,A288,'2018'!C:C,B288)+SUMIFS('2018'!P:P,'2018'!AA:AA,"CRO",'2018'!F:F,A288,'2018'!C:C,B288)+SUMIFS('2018'!N:N,'2018'!AA:AA,"CRO",'2018'!F:F,A288,'2018'!D:D,B288)+SUMIFS('2018'!N:N,'2018'!AA:AA,"CRO",'2018'!F:F,A288,'2018'!D:D,B288)+SUMIFS('2018'!O:O,'2018'!AA:AA,"CRO",'2018'!F:F,A288,'2018'!E:E,B288)+SUMIFS('2018'!R:R,'2018'!AA:AA,"CRO",'2018'!F:F,A288,'2018'!E:E,B288), 0)</f>
        <v>0</v>
      </c>
      <c r="R288" s="7" t="n">
        <f aca="false">IFERROR(Q288/P288, 0)</f>
        <v>0</v>
      </c>
      <c r="S288" s="7" t="n">
        <f aca="false">SUM(V288,Y288,AB288)</f>
        <v>0</v>
      </c>
      <c r="T288" s="7" t="n">
        <f aca="false">SUM(W288,Z288,AC288)</f>
        <v>0</v>
      </c>
      <c r="U288" s="7" t="n">
        <f aca="false">IFERROR(T288/S288, 0)</f>
        <v>0</v>
      </c>
      <c r="V288" s="0" t="n">
        <f aca="false">SUMIFS('2017'!$H:$H,'2017'!$C:$C,B288,'2017'!$F:$F,A288,'2017'!AA:AA,"JRO",'2017'!P:P,"&lt;&gt;")+SUMIFS('2017'!$I:$I,'2017'!$D:$D,B288,'2017'!$F:$F,A288,'2017'!AA:AA,"JRO",'2017'!Q:Q,"&lt;&gt;")+SUMIFS('2017'!$J:$J,'2017'!$E:$E,B288,'2017'!$F:$F,A288,'2017'!AA:AA,"JRO",'2017'!R:R,"&lt;&gt;")</f>
        <v>0</v>
      </c>
      <c r="W288" s="0" t="n">
        <f aca="false">IFERROR(SUMIFS('2017'!M:M,'2017'!AA:AA,"JRO",'2017'!F:F,A288,'2017'!C:C,B288)+SUMIFS('2017'!P:P,'2017'!AA:AA,"JRO",'2017'!F:F,A288,'2017'!C:C,B288)+SUMIFS('2017'!N:N,'2017'!AA:AA,"JRO",'2017'!F:F,A288,'2017'!D:D,B288)+SUMIFS('2017'!N:N,'2017'!AA:AA,"JRO",'2017'!F:F,A288,'2017'!D:D,B288)+SUMIFS('2017'!O:O,'2017'!AA:AA,"JRO",'2017'!F:F,A288,'2017'!E:E,B288)+SUMIFS('2017'!R:R,'2017'!AA:AA,"JRO",'2017'!F:F,A288,'2017'!E:E,B288), 0)</f>
        <v>0</v>
      </c>
      <c r="X288" s="7" t="n">
        <f aca="false">IFERROR(W288/V288, 0)</f>
        <v>0</v>
      </c>
      <c r="Y288" s="0" t="n">
        <f aca="false">IFERROR(SUMIFS('2017'!$H:$H,'2017'!$C:$C,B288,'2017'!$F:$F,A288,'2017'!AA:AA,"NRO",'2017'!P:P,"&lt;&gt;")+SUMIFS('2017'!$I:$I,'2017'!$D:$D,B288,'2017'!$F:$F,A288,'2017'!AA:AA,"NRO",'2017'!Q:Q,"&lt;&gt;")+SUMIFS('2017'!$J:$J,'2017'!$E:$E,B288,'2017'!$F:$F,A288,'2017'!AA:AA,"NRO",'2017'!R:R,"&lt;&gt;"), 0)</f>
        <v>0</v>
      </c>
      <c r="Z288" s="0" t="n">
        <f aca="false">IFERROR(SUMIFS('2017'!M:M,'2017'!AA:AA,"NRO",'2017'!F:F,A288,'2017'!C:C,B288)+SUMIFS('2017'!P:P,'2017'!AA:AA,"NRO",'2017'!F:F,A288,'2017'!C:C,B288)+SUMIFS('2017'!N:N,'2017'!AA:AA,"NRO",'2017'!F:F,A288,'2017'!D:D,B288)+SUMIFS('2017'!N:N,'2017'!AA:AA,"NRO",'2017'!F:F,A288,'2017'!D:D,B288)+SUMIFS('2017'!O:O,'2017'!AA:AA,"NRO",'2017'!F:F,A288,'2017'!E:E,B288)+SUMIFS('2017'!R:R,'2017'!AA:AA,"NRO",'2017'!F:F,A288,'2017'!E:E,B288), 0)</f>
        <v>0</v>
      </c>
      <c r="AA288" s="7" t="n">
        <f aca="false">IFERROR(Z288/Y288, 0)</f>
        <v>0</v>
      </c>
      <c r="AB288" s="0" t="n">
        <f aca="false">IFERROR(SUMIFS('2017'!$H:$H,'2017'!$C:$C,B288,'2017'!$F:$F,A288,'2017'!AA:AA,"CRO",'2017'!P:P,"&lt;&gt;")+SUMIFS('2017'!$I:$I,'2017'!$D:$D,B288,'2017'!$F:$F,A288,'2017'!AA:AA,"CRO",'2017'!Q:Q,"&lt;&gt;")+SUMIFS('2017'!$J:$J,'2017'!$E:$E,B288,'2017'!$F:$F,A288,'2017'!AA:AA,"CRO",'2017'!R:R,"&lt;&gt;"), 0)</f>
        <v>0</v>
      </c>
      <c r="AC288" s="0" t="n">
        <f aca="false">IFERROR(SUMIFS('2017'!M:M,'2017'!AA:AA,"CRO",'2017'!F:F,A288,'2017'!C:C,B288)+SUMIFS('2017'!P:P,'2017'!AA:AA,"CRO",'2017'!F:F,A288,'2017'!C:C,B288)+SUMIFS('2017'!N:N,'2017'!AA:AA,"CRO",'2017'!F:F,A288,'2017'!D:D,B288)+SUMIFS('2017'!N:N,'2017'!AA:AA,"CRO",'2017'!F:F,A288,'2017'!D:D,B288)+SUMIFS('2017'!O:O,'2017'!AA:AA,"CRO",'2017'!F:F,A288,'2017'!E:E,B288)+SUMIFS('2017'!R:R,'2017'!AA:AA,"CRO",'2017'!F:F,A288,'2017'!E:E,B288), 0)</f>
        <v>0</v>
      </c>
      <c r="AD288" s="0" t="n">
        <f aca="false">IFERROR(AC288/AB288, 0)</f>
        <v>0</v>
      </c>
      <c r="AE288" s="0" t="n">
        <f aca="false">SUM(AH288,AK288,AN288)</f>
        <v>0</v>
      </c>
      <c r="AF288" s="0" t="n">
        <f aca="false">SUM(AI288,AL288,AO288)</f>
        <v>0</v>
      </c>
      <c r="AG288" s="7" t="n">
        <f aca="false">IFERROR(AF288/AE288, 0)</f>
        <v>0</v>
      </c>
      <c r="AH288" s="0" t="n">
        <f aca="false">IFERROR(SUMIFS('2016'!$G:$G,'2016'!F:F,A288,'2016'!C:C,B288,'2016'!D:D,"",'2016'!AA:AA,"JRO",'2016'!L:L,"&lt;&gt;"), 0)</f>
        <v>0</v>
      </c>
      <c r="AI288" s="0" t="n">
        <f aca="false">IFERROR(SUMIFS('2016'!L:L,'2016'!F:F,A288,'2016'!C:C,B288,'2016'!D:D,"",'2016'!AA:AA,"JRO"), 0)</f>
        <v>0</v>
      </c>
      <c r="AJ288" s="7" t="n">
        <f aca="false">IFERROR(AI288/AH288, 0)</f>
        <v>0</v>
      </c>
      <c r="AK288" s="0" t="n">
        <f aca="false">IFERROR(SUMIFS('2016'!$G:$G,'2016'!F:F,A288,'2016'!C:C,B288,'2016'!D:D,"",'2016'!AA:AA,"NRO",'2016'!L:L,"&lt;&gt;"), 0)</f>
        <v>0</v>
      </c>
      <c r="AL288" s="0" t="n">
        <f aca="false">IFERROR(SUMIFS('2016'!L:L,'2016'!F:F,A288,'2016'!C:C,B288,'2016'!D:D,"",'2016'!AA:AA,"NRO"), 0)</f>
        <v>0</v>
      </c>
      <c r="AM288" s="0" t="n">
        <f aca="false">IFERROR(AL288/AK288, 0)</f>
        <v>0</v>
      </c>
      <c r="AN288" s="0" t="n">
        <f aca="false">IFERROR(SUMIFS('2016'!$G:$G,'2016'!F:F,A288,'2016'!C:C,B288,'2016'!D:D,"",'2016'!AA:AA,"CRO",'2016'!L:L,"&lt;&gt;"), 0)</f>
        <v>0</v>
      </c>
      <c r="AO288" s="0" t="n">
        <f aca="false">IFERROR(SUMIFS('2016'!L:L,'2016'!F:F,A288,'2016'!C:C,B288,'2016'!D:D,"",'2016'!AA:AA,"CRO"), 0)</f>
        <v>0</v>
      </c>
      <c r="AP288" s="0" t="n">
        <f aca="false">IFERROR(AO288/AN288, 0)</f>
        <v>0</v>
      </c>
      <c r="AQ288" s="0" t="n">
        <f aca="false">SUM(AT288,AW288,AZ288)</f>
        <v>0</v>
      </c>
      <c r="AR288" s="0" t="n">
        <f aca="false">SUM(AU288,AX288,BA288)</f>
        <v>0</v>
      </c>
      <c r="AS288" s="7" t="n">
        <f aca="false">IFERROR(AR288/AQ288, 0)</f>
        <v>0</v>
      </c>
      <c r="AT288" s="0" t="n">
        <f aca="false">IFERROR(SUMIFS('2015'!$G:$G,'2015'!F:F,A288,'2015'!C:C,B288,'2015'!D:D,"",'2015'!AA:AA,"JRO",'2015'!L:L,"&lt;&gt;"), 0)</f>
        <v>0</v>
      </c>
      <c r="AU288" s="0" t="n">
        <f aca="false">IFERROR(SUMIFS('2015'!L:L,'2015'!F:F,A288,'2015'!C:C,B288,'2015'!D:D,"",'2015'!AA:AA,"JRO"), 0)</f>
        <v>0</v>
      </c>
      <c r="AV288" s="0" t="n">
        <f aca="false">IFERROR(AU288/AT288, 0)</f>
        <v>0</v>
      </c>
      <c r="AW288" s="0" t="n">
        <f aca="false">IFERROR(SUMIFS('2015'!$G:$G,'2015'!F:F,A288,'2015'!C:C,B288,'2015'!D:D,"",'2015'!AA:AA,"NRO",'2015'!L:L,"&lt;&gt;"), 0)</f>
        <v>0</v>
      </c>
      <c r="AX288" s="0" t="n">
        <f aca="false">IFERROR(SUMIFS('2015'!L:L,'2015'!F:F,A288,'2015'!C:C,B288,'2015'!D:D,"",'2015'!AA:AA,"NRO"), 0)</f>
        <v>0</v>
      </c>
      <c r="AY288" s="0" t="n">
        <f aca="false">IFERROR(AX288/AW288, 0)</f>
        <v>0</v>
      </c>
      <c r="AZ288" s="0" t="n">
        <f aca="false">IFERROR(SUMIFS('2015'!$G:$G,'2015'!F:F,A288,'2015'!C:C,B288,'2015'!D:D,"",'2015'!AA:AA,"CRO",'2015'!L:L,"&lt;&gt;"), 0)</f>
        <v>0</v>
      </c>
      <c r="BA288" s="0" t="n">
        <f aca="false">IFERROR(SUMIFS('2015'!L:L,'2015'!F:F,A288,'2015'!C:C,B288,'2015'!D:D,"",'2015'!AA:AA,"CRO"), 0)</f>
        <v>0</v>
      </c>
      <c r="BB288" s="0" t="n">
        <f aca="false">IFERROR(BA288/AZ288, 0)</f>
        <v>0</v>
      </c>
      <c r="BC288" s="0" t="n">
        <f aca="false">SUM(BF288,BI288)</f>
        <v>0</v>
      </c>
      <c r="BD288" s="0" t="n">
        <f aca="false">SUM(BG288,BJ288)</f>
        <v>0</v>
      </c>
      <c r="BE288" s="7" t="n">
        <f aca="false">IFERROR(BD288/BC288, 0)</f>
        <v>0</v>
      </c>
      <c r="BF288" s="0" t="n">
        <f aca="false">IFERROR(SUMIFS('2014'!$G:$G,'2014'!F:F,A288,'2014'!C:C,B288,'2014'!D:D,"",'2014'!AA:AA,"JRO",'2014'!L:L,"&lt;&gt;"), 0)</f>
        <v>0</v>
      </c>
      <c r="BG288" s="0" t="n">
        <f aca="false">IFERROR(SUMIFS('2014'!L:L,'2014'!F:F,A288,'2014'!C:C,B288,'2014'!D:D,"",'2014'!AA:AA,"JRO"), 0)</f>
        <v>0</v>
      </c>
      <c r="BH288" s="7" t="n">
        <f aca="false">IFERROR(BG288/BF288, 0)</f>
        <v>0</v>
      </c>
      <c r="BI288" s="0" t="n">
        <f aca="false">IFERROR(SUMIFS('2014'!$G:$G,'2014'!F:F,A288,'2014'!C:C,B288,'2014'!D:D,"",'2014'!AA:AA,"CRO",'2014'!L:L,"&lt;&gt;"), 0)</f>
        <v>0</v>
      </c>
      <c r="BJ288" s="0" t="n">
        <f aca="false">IFERROR(SUMIFS('2014'!L:L,'2014'!F:F,A288,'2014'!C:C,B288,'2014'!D:D,"",'2014'!AA:AA,"CRO"), 0)</f>
        <v>0</v>
      </c>
      <c r="BK288" s="0" t="n">
        <f aca="false">IFERROR(BJ288/BI288, 0)</f>
        <v>0</v>
      </c>
      <c r="BL288" s="0" t="n">
        <f aca="false">IFERROR(SUMIFS('2013'!$G:$G,'2013'!F:F,A288,'2013'!C:C,B288,'2013'!D:D,"",'2013'!AA:AA,"JRO",'2013'!L:L,"&lt;&gt;"), 0)</f>
        <v>0</v>
      </c>
      <c r="BM288" s="0" t="n">
        <f aca="false">IFERROR(SUMIFS('2013'!L:L,'2013'!F:F,A288,'2013'!C:C,B288,'2013'!D:D,"",'2013'!AA:AA,"JRO"), 0)</f>
        <v>0</v>
      </c>
      <c r="BN288" s="0" t="n">
        <f aca="false">IFERROR(BM288/BL288, 0)</f>
        <v>0</v>
      </c>
      <c r="BO288" s="0" t="n">
        <f aca="false">IFERROR(SUMIFS('2012'!$G:$G,'2012'!F:F,A288,'2012'!C:C,B288,'2012'!D:D,"",'2012'!AA:AA,"JRO",'2012'!L:L,"&lt;&gt;"), 0)</f>
        <v>0</v>
      </c>
      <c r="BP288" s="0" t="n">
        <f aca="false">IFERROR(SUMIFS('2012'!L:L,'2012'!F:F,A288,'2012'!C:C,B288,'2012'!D:D,"",'2012'!AA:AA,"JRO"), 0)</f>
        <v>0</v>
      </c>
      <c r="BQ288" s="0" t="n">
        <f aca="false">IFERROR(BP288/BO288, 0)</f>
        <v>0</v>
      </c>
      <c r="BR288" s="0" t="n">
        <f aca="false">IFERROR(SUMIFS('2011'!$G:$G,'2011'!F:F,A288,'2011'!C:C,B288,'2011'!D:D,"",'2011'!AA:AA,"JRO",'2011'!L:L,"&lt;&gt;"), 0)</f>
        <v>0</v>
      </c>
      <c r="BS288" s="0" t="n">
        <f aca="false">IFERROR(SUMIFS('2011'!L:L,'2011'!F:F,A288,'2011'!C:C,B288,'2011'!D:D,"",'2011'!AA:AA,"JRO"), 0)</f>
        <v>0</v>
      </c>
      <c r="BT288" s="7" t="n">
        <f aca="false">IFERROR(BS288/BR288, 0)</f>
        <v>0</v>
      </c>
      <c r="BU288" s="0" t="n">
        <f aca="false">IFERROR(SUMIFS('2010'!$G:$G,'2010'!F:F,A288,'2010'!C:C,B288,'2010'!D:D,"",'2010'!AA:AA,"JRO",'2010'!L:L,"&lt;&gt;"), 0)</f>
        <v>0</v>
      </c>
      <c r="BV288" s="0" t="n">
        <f aca="false">IFERROR(SUMIFS('2010'!L:L,'2010'!F:F,A288,'2010'!C:C,B288,'2010'!D:D,"",'2010'!AA:AA,"JRO"), 0)</f>
        <v>0</v>
      </c>
      <c r="BW288" s="7" t="n">
        <f aca="false">IFERROR(BV288/BU288, 0)</f>
        <v>0</v>
      </c>
      <c r="BX288" s="0" t="n">
        <f aca="false">IFERROR(SUMIFS('2009'!$G:$G,'2009'!F:F,A288,'2009'!C:C,B288,'2009'!D:D,"",'2009'!AA:AA,"JRO",'2009'!L:L,"&lt;&gt;"), 0)</f>
        <v>0</v>
      </c>
      <c r="BY288" s="0" t="n">
        <f aca="false">IFERROR(SUMIFS('2009'!L:L,'2009'!F:F,A288,'2009'!C:C,B288,'2009'!D:D,"",'2009'!AA:AA,"JRO"), 0)</f>
        <v>0</v>
      </c>
      <c r="BZ288" s="7" t="n">
        <f aca="false">IFERROR(BY288/BX288, 0)</f>
        <v>0</v>
      </c>
    </row>
    <row r="289" customFormat="false" ht="15" hidden="false" customHeight="false" outlineLevel="0" collapsed="false">
      <c r="A289" s="0" t="s">
        <v>108</v>
      </c>
      <c r="B289" s="17" t="s">
        <v>53</v>
      </c>
      <c r="C289" s="56" t="n">
        <f aca="false">IFERROR(AVERAGEIFS(I289:BZ289,I$2:BZ$2,"JRO escorts per deportee",I289:BZ289,"&lt;&gt;0"), 0)</f>
        <v>2.75220734303771</v>
      </c>
      <c r="D289" s="13" t="n">
        <f aca="false">IFERROR(AVERAGEIFS(I289:BZ289,I$2:BZ$2,"NRO escorts per deportee",I289:BZ289,"&lt;&gt;0"), 0)</f>
        <v>0</v>
      </c>
      <c r="E289" s="13" t="n">
        <f aca="false">IFERROR(AVERAGEIFS(I289:BZ289,I$2:BZ$2,"CRO escorts per deportee",I289:BZ289,"&lt;&gt;0"), 0)</f>
        <v>0</v>
      </c>
      <c r="G289" s="0" t="n">
        <f aca="false">SUM(J289,M289,P289)</f>
        <v>13</v>
      </c>
      <c r="H289" s="0" t="n">
        <f aca="false">SUM(K289,N289,Q289)</f>
        <v>37</v>
      </c>
      <c r="I289" s="7" t="n">
        <f aca="false">IFERROR(H289/G289, 0)</f>
        <v>2.84615384615385</v>
      </c>
      <c r="J289" s="0" t="n">
        <f aca="false">IFERROR(SUMIFS('2018'!$H:$H,'2018'!$C:$C,B289,'2018'!$F:$F,A289,'2018'!AA:AA,"JRO",'2018'!P:P,"&lt;&gt;")+SUMIFS('2018'!$I:$I,'2018'!$D:$D,B289,'2018'!$F:$F,A289,'2018'!AA:AA,"JRO",'2018'!Q:Q,"&lt;&gt;")+SUMIFS('2018'!$J:$J,'2018'!$E:$E,B289,'2018'!$F:$F,A289,'2018'!AA:AA,"JRO",'2018'!R:R,"&lt;&gt;"), 0)</f>
        <v>13</v>
      </c>
      <c r="K289" s="0" t="n">
        <f aca="false">IFERROR(SUMIFS('2018'!M:M,'2018'!AA:AA,"JRO",'2018'!F:F,A289,'2018'!C:C,B289)+SUMIFS('2018'!P:P,'2018'!AA:AA,"JRO",'2018'!F:F,A289,'2018'!C:C,B289)+SUMIFS('2018'!N:N,'2018'!AA:AA,"JRO",'2018'!F:F,A289,'2018'!D:D,B289)+SUMIFS('2018'!N:N,'2018'!AA:AA,"JRO",'2018'!F:F,A289,'2018'!D:D,B289)+SUMIFS('2018'!O:O,'2018'!AA:AA,"JRO",'2018'!F:F,A289,'2018'!E:E,B289)+SUMIFS('2018'!R:R,'2018'!AA:AA,"JRO",'2018'!F:F,A289,'2018'!E:E,B289), 0)</f>
        <v>37</v>
      </c>
      <c r="L289" s="7" t="n">
        <f aca="false">IFERROR(K289/J289, 0)</f>
        <v>2.84615384615385</v>
      </c>
      <c r="M289" s="0" t="n">
        <f aca="false">IFERROR(SUMIFS('2018'!$H:$H,'2018'!$C:$C,B289,'2018'!$F:$F,A289,'2018'!AA:AA,"NRO",'2018'!P:P,"&lt;&gt;")+SUMIFS('2018'!$I:$I,'2018'!$D:$D,B289,'2018'!$F:$F,A289,'2018'!AA:AA,"NRO",'2018'!Q:Q,"&lt;&gt;")+SUMIFS('2018'!$J:$J,'2018'!$E:$E,B289,'2018'!$F:$F,A289,'2018'!AA:AA,"NRO",'2018'!R:R,"&lt;&gt;"), 0)</f>
        <v>0</v>
      </c>
      <c r="N289" s="0" t="n">
        <f aca="false">IFERROR(SUMIFS('2018'!M:M,'2018'!AA:AA,"NRO",'2018'!F:F,A289,'2018'!C:C,B289)+SUMIFS('2018'!P:P,'2018'!AA:AA,"NRO",'2018'!F:F,A289,'2018'!C:C,B289)+SUMIFS('2018'!N:N,'2018'!AA:AA,"NRO",'2018'!F:F,A289,'2018'!D:D,B289)+SUMIFS('2018'!N:N,'2018'!AA:AA,"NRO",'2018'!F:F,A289,'2018'!D:D,B289)+SUMIFS('2018'!O:O,'2018'!AA:AA,"NRO",'2018'!F:F,A289,'2018'!E:E,B289)+SUMIFS('2018'!R:R,'2018'!AA:AA,"NRO",'2018'!F:F,A289,'2018'!E:E,B289), 0)</f>
        <v>0</v>
      </c>
      <c r="O289" s="7" t="n">
        <f aca="false">IFERROR(N289/M289, 0)</f>
        <v>0</v>
      </c>
      <c r="P289" s="0" t="n">
        <f aca="false">IFERROR(SUMIFS('2018'!$H:$H,'2018'!$C:$C,B289,'2018'!$F:$F,A289,'2018'!AA:AA,"CRO")+SUMIFS('2018'!$I:$I,'2018'!$D:$D,B289,'2018'!$F:$F,A289,'2018'!AA:AA,"CRO")+SUMIFS('2018'!$J:$J,'2018'!$E:$E,B289,'2018'!$F:$F,A289,'2018'!AA:AA,"CRO"), 0)</f>
        <v>0</v>
      </c>
      <c r="Q289" s="0" t="n">
        <f aca="false">IFERROR(SUMIFS('2018'!M:M,'2018'!AA:AA,"CRO",'2018'!F:F,A289,'2018'!C:C,B289)+SUMIFS('2018'!P:P,'2018'!AA:AA,"CRO",'2018'!F:F,A289,'2018'!C:C,B289)+SUMIFS('2018'!N:N,'2018'!AA:AA,"CRO",'2018'!F:F,A289,'2018'!D:D,B289)+SUMIFS('2018'!N:N,'2018'!AA:AA,"CRO",'2018'!F:F,A289,'2018'!D:D,B289)+SUMIFS('2018'!O:O,'2018'!AA:AA,"CRO",'2018'!F:F,A289,'2018'!E:E,B289)+SUMIFS('2018'!R:R,'2018'!AA:AA,"CRO",'2018'!F:F,A289,'2018'!E:E,B289), 0)</f>
        <v>0</v>
      </c>
      <c r="R289" s="7" t="n">
        <f aca="false">IFERROR(Q289/P289, 0)</f>
        <v>0</v>
      </c>
      <c r="S289" s="7" t="n">
        <f aca="false">SUM(V289,Y289,AB289)</f>
        <v>1</v>
      </c>
      <c r="T289" s="7" t="n">
        <f aca="false">SUM(W289,Z289,AC289)</f>
        <v>0</v>
      </c>
      <c r="U289" s="7" t="n">
        <f aca="false">IFERROR(T289/S289, 0)</f>
        <v>0</v>
      </c>
      <c r="V289" s="0" t="n">
        <f aca="false">SUMIFS('2017'!$H:$H,'2017'!$C:$C,B289,'2017'!$F:$F,A289,'2017'!AA:AA,"JRO",'2017'!P:P,"&lt;&gt;")+SUMIFS('2017'!$I:$I,'2017'!$D:$D,B289,'2017'!$F:$F,A289,'2017'!AA:AA,"JRO",'2017'!Q:Q,"&lt;&gt;")+SUMIFS('2017'!$J:$J,'2017'!$E:$E,B289,'2017'!$F:$F,A289,'2017'!AA:AA,"JRO",'2017'!R:R,"&lt;&gt;")</f>
        <v>1</v>
      </c>
      <c r="W289" s="0" t="n">
        <f aca="false">IFERROR(SUMIFS('2017'!M:M,'2017'!AA:AA,"JRO",'2017'!F:F,A289,'2017'!C:C,B289)+SUMIFS('2017'!P:P,'2017'!AA:AA,"JRO",'2017'!F:F,A289,'2017'!C:C,B289)+SUMIFS('2017'!N:N,'2017'!AA:AA,"JRO",'2017'!F:F,A289,'2017'!D:D,B289)+SUMIFS('2017'!N:N,'2017'!AA:AA,"JRO",'2017'!F:F,A289,'2017'!D:D,B289)+SUMIFS('2017'!O:O,'2017'!AA:AA,"JRO",'2017'!F:F,A289,'2017'!E:E,B289)+SUMIFS('2017'!R:R,'2017'!AA:AA,"JRO",'2017'!F:F,A289,'2017'!E:E,B289), 0)</f>
        <v>0</v>
      </c>
      <c r="X289" s="7" t="n">
        <f aca="false">IFERROR(W289/V289, 0)</f>
        <v>0</v>
      </c>
      <c r="Y289" s="0" t="n">
        <f aca="false">IFERROR(SUMIFS('2017'!$H:$H,'2017'!$C:$C,B289,'2017'!$F:$F,A289,'2017'!AA:AA,"NRO",'2017'!P:P,"&lt;&gt;")+SUMIFS('2017'!$I:$I,'2017'!$D:$D,B289,'2017'!$F:$F,A289,'2017'!AA:AA,"NRO",'2017'!Q:Q,"&lt;&gt;")+SUMIFS('2017'!$J:$J,'2017'!$E:$E,B289,'2017'!$F:$F,A289,'2017'!AA:AA,"NRO",'2017'!R:R,"&lt;&gt;"), 0)</f>
        <v>0</v>
      </c>
      <c r="Z289" s="0" t="n">
        <f aca="false">IFERROR(SUMIFS('2017'!M:M,'2017'!AA:AA,"NRO",'2017'!F:F,A289,'2017'!C:C,B289)+SUMIFS('2017'!P:P,'2017'!AA:AA,"NRO",'2017'!F:F,A289,'2017'!C:C,B289)+SUMIFS('2017'!N:N,'2017'!AA:AA,"NRO",'2017'!F:F,A289,'2017'!D:D,B289)+SUMIFS('2017'!N:N,'2017'!AA:AA,"NRO",'2017'!F:F,A289,'2017'!D:D,B289)+SUMIFS('2017'!O:O,'2017'!AA:AA,"NRO",'2017'!F:F,A289,'2017'!E:E,B289)+SUMIFS('2017'!R:R,'2017'!AA:AA,"NRO",'2017'!F:F,A289,'2017'!E:E,B289), 0)</f>
        <v>0</v>
      </c>
      <c r="AA289" s="7" t="n">
        <f aca="false">IFERROR(Z289/Y289, 0)</f>
        <v>0</v>
      </c>
      <c r="AB289" s="0" t="n">
        <f aca="false">IFERROR(SUMIFS('2017'!$H:$H,'2017'!$C:$C,B289,'2017'!$F:$F,A289,'2017'!AA:AA,"CRO",'2017'!P:P,"&lt;&gt;")+SUMIFS('2017'!$I:$I,'2017'!$D:$D,B289,'2017'!$F:$F,A289,'2017'!AA:AA,"CRO",'2017'!Q:Q,"&lt;&gt;")+SUMIFS('2017'!$J:$J,'2017'!$E:$E,B289,'2017'!$F:$F,A289,'2017'!AA:AA,"CRO",'2017'!R:R,"&lt;&gt;"), 0)</f>
        <v>0</v>
      </c>
      <c r="AC289" s="0" t="n">
        <f aca="false">IFERROR(SUMIFS('2017'!M:M,'2017'!AA:AA,"CRO",'2017'!F:F,A289,'2017'!C:C,B289)+SUMIFS('2017'!P:P,'2017'!AA:AA,"CRO",'2017'!F:F,A289,'2017'!C:C,B289)+SUMIFS('2017'!N:N,'2017'!AA:AA,"CRO",'2017'!F:F,A289,'2017'!D:D,B289)+SUMIFS('2017'!N:N,'2017'!AA:AA,"CRO",'2017'!F:F,A289,'2017'!D:D,B289)+SUMIFS('2017'!O:O,'2017'!AA:AA,"CRO",'2017'!F:F,A289,'2017'!E:E,B289)+SUMIFS('2017'!R:R,'2017'!AA:AA,"CRO",'2017'!F:F,A289,'2017'!E:E,B289), 0)</f>
        <v>0</v>
      </c>
      <c r="AD289" s="0" t="n">
        <f aca="false">IFERROR(AC289/AB289, 0)</f>
        <v>0</v>
      </c>
      <c r="AE289" s="0" t="n">
        <f aca="false">SUM(AH289,AK289,AN289)</f>
        <v>23</v>
      </c>
      <c r="AF289" s="0" t="n">
        <f aca="false">SUM(AI289,AL289,AO289)</f>
        <v>74</v>
      </c>
      <c r="AG289" s="7" t="n">
        <f aca="false">IFERROR(AF289/AE289, 0)</f>
        <v>3.21739130434783</v>
      </c>
      <c r="AH289" s="0" t="n">
        <f aca="false">IFERROR(SUMIFS('2016'!$G:$G,'2016'!F:F,A289,'2016'!C:C,B289,'2016'!D:D,"",'2016'!AA:AA,"JRO",'2016'!L:L,"&lt;&gt;"), 0)</f>
        <v>23</v>
      </c>
      <c r="AI289" s="0" t="n">
        <f aca="false">IFERROR(SUMIFS('2016'!L:L,'2016'!F:F,A289,'2016'!C:C,B289,'2016'!D:D,"",'2016'!AA:AA,"JRO"), 0)</f>
        <v>74</v>
      </c>
      <c r="AJ289" s="7" t="n">
        <f aca="false">IFERROR(AI289/AH289, 0)</f>
        <v>3.21739130434783</v>
      </c>
      <c r="AK289" s="0" t="n">
        <f aca="false">IFERROR(SUMIFS('2016'!$G:$G,'2016'!F:F,A289,'2016'!C:C,B289,'2016'!D:D,"",'2016'!AA:AA,"NRO",'2016'!L:L,"&lt;&gt;"), 0)</f>
        <v>0</v>
      </c>
      <c r="AL289" s="0" t="n">
        <f aca="false">IFERROR(SUMIFS('2016'!L:L,'2016'!F:F,A289,'2016'!C:C,B289,'2016'!D:D,"",'2016'!AA:AA,"NRO"), 0)</f>
        <v>0</v>
      </c>
      <c r="AM289" s="0" t="n">
        <f aca="false">IFERROR(AL289/AK289, 0)</f>
        <v>0</v>
      </c>
      <c r="AN289" s="0" t="n">
        <f aca="false">IFERROR(SUMIFS('2016'!$G:$G,'2016'!F:F,A289,'2016'!C:C,B289,'2016'!D:D,"",'2016'!AA:AA,"CRO",'2016'!L:L,"&lt;&gt;"), 0)</f>
        <v>0</v>
      </c>
      <c r="AO289" s="0" t="n">
        <f aca="false">IFERROR(SUMIFS('2016'!L:L,'2016'!F:F,A289,'2016'!C:C,B289,'2016'!D:D,"",'2016'!AA:AA,"CRO"), 0)</f>
        <v>0</v>
      </c>
      <c r="AP289" s="0" t="n">
        <f aca="false">IFERROR(AO289/AN289, 0)</f>
        <v>0</v>
      </c>
      <c r="AQ289" s="0" t="n">
        <f aca="false">SUM(AT289,AW289,AZ289)</f>
        <v>62</v>
      </c>
      <c r="AR289" s="0" t="n">
        <f aca="false">SUM(AU289,AX289,BA289)</f>
        <v>189</v>
      </c>
      <c r="AS289" s="7" t="n">
        <f aca="false">IFERROR(AR289/AQ289, 0)</f>
        <v>3.04838709677419</v>
      </c>
      <c r="AT289" s="0" t="n">
        <f aca="false">IFERROR(SUMIFS('2015'!$G:$G,'2015'!F:F,A289,'2015'!C:C,B289,'2015'!D:D,"",'2015'!AA:AA,"JRO",'2015'!L:L,"&lt;&gt;"), 0)</f>
        <v>62</v>
      </c>
      <c r="AU289" s="0" t="n">
        <f aca="false">IFERROR(SUMIFS('2015'!L:L,'2015'!F:F,A289,'2015'!C:C,B289,'2015'!D:D,"",'2015'!AA:AA,"JRO"), 0)</f>
        <v>189</v>
      </c>
      <c r="AV289" s="0" t="n">
        <f aca="false">IFERROR(AU289/AT289, 0)</f>
        <v>3.04838709677419</v>
      </c>
      <c r="AW289" s="0" t="n">
        <f aca="false">IFERROR(SUMIFS('2015'!$G:$G,'2015'!F:F,A289,'2015'!C:C,B289,'2015'!D:D,"",'2015'!AA:AA,"NRO",'2015'!L:L,"&lt;&gt;"), 0)</f>
        <v>0</v>
      </c>
      <c r="AX289" s="0" t="n">
        <f aca="false">IFERROR(SUMIFS('2015'!L:L,'2015'!F:F,A289,'2015'!C:C,B289,'2015'!D:D,"",'2015'!AA:AA,"NRO"), 0)</f>
        <v>0</v>
      </c>
      <c r="AY289" s="0" t="n">
        <f aca="false">IFERROR(AX289/AW289, 0)</f>
        <v>0</v>
      </c>
      <c r="AZ289" s="0" t="n">
        <f aca="false">IFERROR(SUMIFS('2015'!$G:$G,'2015'!F:F,A289,'2015'!C:C,B289,'2015'!D:D,"",'2015'!AA:AA,"CRO",'2015'!L:L,"&lt;&gt;"), 0)</f>
        <v>0</v>
      </c>
      <c r="BA289" s="0" t="n">
        <f aca="false">IFERROR(SUMIFS('2015'!L:L,'2015'!F:F,A289,'2015'!C:C,B289,'2015'!D:D,"",'2015'!AA:AA,"CRO"), 0)</f>
        <v>0</v>
      </c>
      <c r="BB289" s="0" t="n">
        <f aca="false">IFERROR(BA289/AZ289, 0)</f>
        <v>0</v>
      </c>
      <c r="BC289" s="0" t="n">
        <f aca="false">SUM(BF289,BI289)</f>
        <v>83</v>
      </c>
      <c r="BD289" s="0" t="n">
        <f aca="false">SUM(BG289,BJ289)</f>
        <v>207</v>
      </c>
      <c r="BE289" s="7" t="n">
        <f aca="false">IFERROR(BD289/BC289, 0)</f>
        <v>2.49397590361446</v>
      </c>
      <c r="BF289" s="0" t="n">
        <f aca="false">IFERROR(SUMIFS('2014'!$G:$G,'2014'!F:F,A289,'2014'!C:C,B289,'2014'!D:D,"",'2014'!AA:AA,"JRO",'2014'!L:L,"&lt;&gt;"), 0)</f>
        <v>83</v>
      </c>
      <c r="BG289" s="0" t="n">
        <f aca="false">IFERROR(SUMIFS('2014'!L:L,'2014'!F:F,A289,'2014'!C:C,B289,'2014'!D:D,"",'2014'!AA:AA,"JRO"), 0)</f>
        <v>207</v>
      </c>
      <c r="BH289" s="7" t="n">
        <f aca="false">IFERROR(BG289/BF289, 0)</f>
        <v>2.49397590361446</v>
      </c>
      <c r="BI289" s="0" t="n">
        <f aca="false">IFERROR(SUMIFS('2014'!$G:$G,'2014'!F:F,A289,'2014'!C:C,B289,'2014'!D:D,"",'2014'!AA:AA,"CRO",'2014'!L:L,"&lt;&gt;"), 0)</f>
        <v>0</v>
      </c>
      <c r="BJ289" s="0" t="n">
        <f aca="false">IFERROR(SUMIFS('2014'!L:L,'2014'!F:F,A289,'2014'!C:C,B289,'2014'!D:D,"",'2014'!AA:AA,"CRO"), 0)</f>
        <v>0</v>
      </c>
      <c r="BK289" s="0" t="n">
        <f aca="false">IFERROR(BJ289/BI289, 0)</f>
        <v>0</v>
      </c>
      <c r="BL289" s="0" t="n">
        <f aca="false">IFERROR(SUMIFS('2013'!$G:$G,'2013'!F:F,A289,'2013'!C:C,B289,'2013'!D:D,"",'2013'!AA:AA,"JRO",'2013'!L:L,"&lt;&gt;"), 0)</f>
        <v>37</v>
      </c>
      <c r="BM289" s="0" t="n">
        <f aca="false">IFERROR(SUMIFS('2013'!L:L,'2013'!F:F,A289,'2013'!C:C,B289,'2013'!D:D,"",'2013'!AA:AA,"JRO"), 0)</f>
        <v>97</v>
      </c>
      <c r="BN289" s="0" t="n">
        <f aca="false">IFERROR(BM289/BL289, 0)</f>
        <v>2.62162162162162</v>
      </c>
      <c r="BO289" s="0" t="n">
        <f aca="false">IFERROR(SUMIFS('2012'!$G:$G,'2012'!F:F,A289,'2012'!C:C,B289,'2012'!D:D,"",'2012'!AA:AA,"JRO",'2012'!L:L,"&lt;&gt;"), 0)</f>
        <v>55</v>
      </c>
      <c r="BP289" s="0" t="n">
        <f aca="false">IFERROR(SUMIFS('2012'!L:L,'2012'!F:F,A289,'2012'!C:C,B289,'2012'!D:D,"",'2012'!AA:AA,"JRO"), 0)</f>
        <v>130</v>
      </c>
      <c r="BQ289" s="0" t="n">
        <f aca="false">IFERROR(BP289/BO289, 0)</f>
        <v>2.36363636363636</v>
      </c>
      <c r="BR289" s="0" t="n">
        <f aca="false">IFERROR(SUMIFS('2011'!$G:$G,'2011'!F:F,A289,'2011'!C:C,B289,'2011'!D:D,"",'2011'!AA:AA,"JRO",'2011'!L:L,"&lt;&gt;"), 0)</f>
        <v>81</v>
      </c>
      <c r="BS289" s="0" t="n">
        <f aca="false">IFERROR(SUMIFS('2011'!L:L,'2011'!F:F,A289,'2011'!C:C,B289,'2011'!D:D,"",'2011'!AA:AA,"JRO"), 0)</f>
        <v>187</v>
      </c>
      <c r="BT289" s="7" t="n">
        <f aca="false">IFERROR(BS289/BR289, 0)</f>
        <v>2.30864197530864</v>
      </c>
      <c r="BU289" s="0" t="n">
        <f aca="false">IFERROR(SUMIFS('2010'!$G:$G,'2010'!F:F,A289,'2010'!C:C,B289,'2010'!D:D,"",'2010'!AA:AA,"JRO",'2010'!L:L,"&lt;&gt;"), 0)</f>
        <v>35</v>
      </c>
      <c r="BV289" s="0" t="n">
        <f aca="false">IFERROR(SUMIFS('2010'!L:L,'2010'!F:F,A289,'2010'!C:C,B289,'2010'!D:D,"",'2010'!AA:AA,"JRO"), 0)</f>
        <v>80</v>
      </c>
      <c r="BW289" s="7" t="n">
        <f aca="false">IFERROR(BV289/BU289, 0)</f>
        <v>2.28571428571429</v>
      </c>
      <c r="BX289" s="0" t="n">
        <f aca="false">IFERROR(SUMIFS('2009'!$G:$G,'2009'!F:F,A289,'2009'!C:C,B289,'2009'!D:D,"",'2009'!AA:AA,"JRO",'2009'!L:L,"&lt;&gt;"), 0)</f>
        <v>21</v>
      </c>
      <c r="BY289" s="0" t="n">
        <f aca="false">IFERROR(SUMIFS('2009'!L:L,'2009'!F:F,A289,'2009'!C:C,B289,'2009'!D:D,"",'2009'!AA:AA,"JRO"), 0)</f>
        <v>48</v>
      </c>
      <c r="BZ289" s="7" t="n">
        <f aca="false">IFERROR(BY289/BX289, 0)</f>
        <v>2.28571428571429</v>
      </c>
    </row>
    <row r="290" customFormat="false" ht="15" hidden="false" customHeight="false" outlineLevel="0" collapsed="false">
      <c r="A290" s="0" t="s">
        <v>108</v>
      </c>
      <c r="B290" s="17" t="s">
        <v>50</v>
      </c>
      <c r="C290" s="56" t="n">
        <f aca="false">IFERROR(AVERAGEIFS(I290:BZ290,I$2:BZ$2,"JRO escorts per deportee",I290:BZ290,"&lt;&gt;0"), 0)</f>
        <v>2.18181818181818</v>
      </c>
      <c r="D290" s="13" t="n">
        <f aca="false">IFERROR(AVERAGEIFS(I290:BZ290,I$2:BZ$2,"NRO escorts per deportee",I290:BZ290,"&lt;&gt;0"), 0)</f>
        <v>0</v>
      </c>
      <c r="E290" s="13" t="n">
        <f aca="false">IFERROR(AVERAGEIFS(I290:BZ290,I$2:BZ$2,"CRO escorts per deportee",I290:BZ290,"&lt;&gt;0"), 0)</f>
        <v>0</v>
      </c>
      <c r="G290" s="0" t="n">
        <f aca="false">SUM(J290,M290,P290)</f>
        <v>0</v>
      </c>
      <c r="H290" s="0" t="n">
        <f aca="false">SUM(K290,N290,Q290)</f>
        <v>0</v>
      </c>
      <c r="I290" s="7" t="n">
        <f aca="false">IFERROR(H290/G290, 0)</f>
        <v>0</v>
      </c>
      <c r="J290" s="0" t="n">
        <f aca="false">IFERROR(SUMIFS('2018'!$H:$H,'2018'!$C:$C,B290,'2018'!$F:$F,A290,'2018'!AA:AA,"JRO",'2018'!P:P,"&lt;&gt;")+SUMIFS('2018'!$I:$I,'2018'!$D:$D,B290,'2018'!$F:$F,A290,'2018'!AA:AA,"JRO",'2018'!Q:Q,"&lt;&gt;")+SUMIFS('2018'!$J:$J,'2018'!$E:$E,B290,'2018'!$F:$F,A290,'2018'!AA:AA,"JRO",'2018'!R:R,"&lt;&gt;"), 0)</f>
        <v>0</v>
      </c>
      <c r="K290" s="0" t="n">
        <f aca="false">IFERROR(SUMIFS('2018'!M:M,'2018'!AA:AA,"JRO",'2018'!F:F,A290,'2018'!C:C,B290)+SUMIFS('2018'!P:P,'2018'!AA:AA,"JRO",'2018'!F:F,A290,'2018'!C:C,B290)+SUMIFS('2018'!N:N,'2018'!AA:AA,"JRO",'2018'!F:F,A290,'2018'!D:D,B290)+SUMIFS('2018'!N:N,'2018'!AA:AA,"JRO",'2018'!F:F,A290,'2018'!D:D,B290)+SUMIFS('2018'!O:O,'2018'!AA:AA,"JRO",'2018'!F:F,A290,'2018'!E:E,B290)+SUMIFS('2018'!R:R,'2018'!AA:AA,"JRO",'2018'!F:F,A290,'2018'!E:E,B290), 0)</f>
        <v>0</v>
      </c>
      <c r="L290" s="7" t="n">
        <f aca="false">IFERROR(K290/J290, 0)</f>
        <v>0</v>
      </c>
      <c r="M290" s="0" t="n">
        <f aca="false">IFERROR(SUMIFS('2018'!$H:$H,'2018'!$C:$C,B290,'2018'!$F:$F,A290,'2018'!AA:AA,"NRO",'2018'!P:P,"&lt;&gt;")+SUMIFS('2018'!$I:$I,'2018'!$D:$D,B290,'2018'!$F:$F,A290,'2018'!AA:AA,"NRO",'2018'!Q:Q,"&lt;&gt;")+SUMIFS('2018'!$J:$J,'2018'!$E:$E,B290,'2018'!$F:$F,A290,'2018'!AA:AA,"NRO",'2018'!R:R,"&lt;&gt;"), 0)</f>
        <v>0</v>
      </c>
      <c r="N290" s="0" t="n">
        <f aca="false">IFERROR(SUMIFS('2018'!M:M,'2018'!AA:AA,"NRO",'2018'!F:F,A290,'2018'!C:C,B290)+SUMIFS('2018'!P:P,'2018'!AA:AA,"NRO",'2018'!F:F,A290,'2018'!C:C,B290)+SUMIFS('2018'!N:N,'2018'!AA:AA,"NRO",'2018'!F:F,A290,'2018'!D:D,B290)+SUMIFS('2018'!N:N,'2018'!AA:AA,"NRO",'2018'!F:F,A290,'2018'!D:D,B290)+SUMIFS('2018'!O:O,'2018'!AA:AA,"NRO",'2018'!F:F,A290,'2018'!E:E,B290)+SUMIFS('2018'!R:R,'2018'!AA:AA,"NRO",'2018'!F:F,A290,'2018'!E:E,B290), 0)</f>
        <v>0</v>
      </c>
      <c r="O290" s="7" t="n">
        <f aca="false">IFERROR(N290/M290, 0)</f>
        <v>0</v>
      </c>
      <c r="P290" s="0" t="n">
        <f aca="false">IFERROR(SUMIFS('2018'!$H:$H,'2018'!$C:$C,B290,'2018'!$F:$F,A290,'2018'!AA:AA,"CRO")+SUMIFS('2018'!$I:$I,'2018'!$D:$D,B290,'2018'!$F:$F,A290,'2018'!AA:AA,"CRO")+SUMIFS('2018'!$J:$J,'2018'!$E:$E,B290,'2018'!$F:$F,A290,'2018'!AA:AA,"CRO"), 0)</f>
        <v>0</v>
      </c>
      <c r="Q290" s="0" t="n">
        <f aca="false">IFERROR(SUMIFS('2018'!M:M,'2018'!AA:AA,"CRO",'2018'!F:F,A290,'2018'!C:C,B290)+SUMIFS('2018'!P:P,'2018'!AA:AA,"CRO",'2018'!F:F,A290,'2018'!C:C,B290)+SUMIFS('2018'!N:N,'2018'!AA:AA,"CRO",'2018'!F:F,A290,'2018'!D:D,B290)+SUMIFS('2018'!N:N,'2018'!AA:AA,"CRO",'2018'!F:F,A290,'2018'!D:D,B290)+SUMIFS('2018'!O:O,'2018'!AA:AA,"CRO",'2018'!F:F,A290,'2018'!E:E,B290)+SUMIFS('2018'!R:R,'2018'!AA:AA,"CRO",'2018'!F:F,A290,'2018'!E:E,B290), 0)</f>
        <v>0</v>
      </c>
      <c r="R290" s="7" t="n">
        <f aca="false">IFERROR(Q290/P290, 0)</f>
        <v>0</v>
      </c>
      <c r="S290" s="7" t="n">
        <f aca="false">SUM(V290,Y290,AB290)</f>
        <v>0</v>
      </c>
      <c r="T290" s="7" t="n">
        <f aca="false">SUM(W290,Z290,AC290)</f>
        <v>0</v>
      </c>
      <c r="U290" s="7" t="n">
        <f aca="false">IFERROR(T290/S290, 0)</f>
        <v>0</v>
      </c>
      <c r="V290" s="0" t="n">
        <f aca="false">SUMIFS('2017'!$H:$H,'2017'!$C:$C,B290,'2017'!$F:$F,A290,'2017'!AA:AA,"JRO",'2017'!P:P,"&lt;&gt;")+SUMIFS('2017'!$I:$I,'2017'!$D:$D,B290,'2017'!$F:$F,A290,'2017'!AA:AA,"JRO",'2017'!Q:Q,"&lt;&gt;")+SUMIFS('2017'!$J:$J,'2017'!$E:$E,B290,'2017'!$F:$F,A290,'2017'!AA:AA,"JRO",'2017'!R:R,"&lt;&gt;")</f>
        <v>0</v>
      </c>
      <c r="W290" s="0" t="n">
        <f aca="false">IFERROR(SUMIFS('2017'!M:M,'2017'!AA:AA,"JRO",'2017'!F:F,A290,'2017'!C:C,B290)+SUMIFS('2017'!P:P,'2017'!AA:AA,"JRO",'2017'!F:F,A290,'2017'!C:C,B290)+SUMIFS('2017'!N:N,'2017'!AA:AA,"JRO",'2017'!F:F,A290,'2017'!D:D,B290)+SUMIFS('2017'!N:N,'2017'!AA:AA,"JRO",'2017'!F:F,A290,'2017'!D:D,B290)+SUMIFS('2017'!O:O,'2017'!AA:AA,"JRO",'2017'!F:F,A290,'2017'!E:E,B290)+SUMIFS('2017'!R:R,'2017'!AA:AA,"JRO",'2017'!F:F,A290,'2017'!E:E,B290), 0)</f>
        <v>0</v>
      </c>
      <c r="X290" s="7" t="n">
        <f aca="false">IFERROR(W290/V290, 0)</f>
        <v>0</v>
      </c>
      <c r="Y290" s="0" t="n">
        <f aca="false">IFERROR(SUMIFS('2017'!$H:$H,'2017'!$C:$C,B290,'2017'!$F:$F,A290,'2017'!AA:AA,"NRO",'2017'!P:P,"&lt;&gt;")+SUMIFS('2017'!$I:$I,'2017'!$D:$D,B290,'2017'!$F:$F,A290,'2017'!AA:AA,"NRO",'2017'!Q:Q,"&lt;&gt;")+SUMIFS('2017'!$J:$J,'2017'!$E:$E,B290,'2017'!$F:$F,A290,'2017'!AA:AA,"NRO",'2017'!R:R,"&lt;&gt;"), 0)</f>
        <v>0</v>
      </c>
      <c r="Z290" s="0" t="n">
        <f aca="false">IFERROR(SUMIFS('2017'!M:M,'2017'!AA:AA,"NRO",'2017'!F:F,A290,'2017'!C:C,B290)+SUMIFS('2017'!P:P,'2017'!AA:AA,"NRO",'2017'!F:F,A290,'2017'!C:C,B290)+SUMIFS('2017'!N:N,'2017'!AA:AA,"NRO",'2017'!F:F,A290,'2017'!D:D,B290)+SUMIFS('2017'!N:N,'2017'!AA:AA,"NRO",'2017'!F:F,A290,'2017'!D:D,B290)+SUMIFS('2017'!O:O,'2017'!AA:AA,"NRO",'2017'!F:F,A290,'2017'!E:E,B290)+SUMIFS('2017'!R:R,'2017'!AA:AA,"NRO",'2017'!F:F,A290,'2017'!E:E,B290), 0)</f>
        <v>0</v>
      </c>
      <c r="AA290" s="7" t="n">
        <f aca="false">IFERROR(Z290/Y290, 0)</f>
        <v>0</v>
      </c>
      <c r="AB290" s="0" t="n">
        <f aca="false">IFERROR(SUMIFS('2017'!$H:$H,'2017'!$C:$C,B290,'2017'!$F:$F,A290,'2017'!AA:AA,"CRO",'2017'!P:P,"&lt;&gt;")+SUMIFS('2017'!$I:$I,'2017'!$D:$D,B290,'2017'!$F:$F,A290,'2017'!AA:AA,"CRO",'2017'!Q:Q,"&lt;&gt;")+SUMIFS('2017'!$J:$J,'2017'!$E:$E,B290,'2017'!$F:$F,A290,'2017'!AA:AA,"CRO",'2017'!R:R,"&lt;&gt;"), 0)</f>
        <v>0</v>
      </c>
      <c r="AC290" s="0" t="n">
        <f aca="false">IFERROR(SUMIFS('2017'!M:M,'2017'!AA:AA,"CRO",'2017'!F:F,A290,'2017'!C:C,B290)+SUMIFS('2017'!P:P,'2017'!AA:AA,"CRO",'2017'!F:F,A290,'2017'!C:C,B290)+SUMIFS('2017'!N:N,'2017'!AA:AA,"CRO",'2017'!F:F,A290,'2017'!D:D,B290)+SUMIFS('2017'!N:N,'2017'!AA:AA,"CRO",'2017'!F:F,A290,'2017'!D:D,B290)+SUMIFS('2017'!O:O,'2017'!AA:AA,"CRO",'2017'!F:F,A290,'2017'!E:E,B290)+SUMIFS('2017'!R:R,'2017'!AA:AA,"CRO",'2017'!F:F,A290,'2017'!E:E,B290), 0)</f>
        <v>0</v>
      </c>
      <c r="AD290" s="0" t="n">
        <f aca="false">IFERROR(AC290/AB290, 0)</f>
        <v>0</v>
      </c>
      <c r="AE290" s="0" t="n">
        <f aca="false">SUM(AH290,AK290,AN290)</f>
        <v>0</v>
      </c>
      <c r="AF290" s="0" t="n">
        <f aca="false">SUM(AI290,AL290,AO290)</f>
        <v>0</v>
      </c>
      <c r="AG290" s="7" t="n">
        <f aca="false">IFERROR(AF290/AE290, 0)</f>
        <v>0</v>
      </c>
      <c r="AH290" s="0" t="n">
        <f aca="false">IFERROR(SUMIFS('2016'!$G:$G,'2016'!F:F,A290,'2016'!C:C,B290,'2016'!D:D,"",'2016'!AA:AA,"JRO",'2016'!L:L,"&lt;&gt;"), 0)</f>
        <v>0</v>
      </c>
      <c r="AI290" s="0" t="n">
        <f aca="false">IFERROR(SUMIFS('2016'!L:L,'2016'!F:F,A290,'2016'!C:C,B290,'2016'!D:D,"",'2016'!AA:AA,"JRO"), 0)</f>
        <v>0</v>
      </c>
      <c r="AJ290" s="7" t="n">
        <f aca="false">IFERROR(AI290/AH290, 0)</f>
        <v>0</v>
      </c>
      <c r="AK290" s="0" t="n">
        <f aca="false">IFERROR(SUMIFS('2016'!$G:$G,'2016'!F:F,A290,'2016'!C:C,B290,'2016'!D:D,"",'2016'!AA:AA,"NRO",'2016'!L:L,"&lt;&gt;"), 0)</f>
        <v>0</v>
      </c>
      <c r="AL290" s="0" t="n">
        <f aca="false">IFERROR(SUMIFS('2016'!L:L,'2016'!F:F,A290,'2016'!C:C,B290,'2016'!D:D,"",'2016'!AA:AA,"NRO"), 0)</f>
        <v>0</v>
      </c>
      <c r="AM290" s="0" t="n">
        <f aca="false">IFERROR(AL290/AK290, 0)</f>
        <v>0</v>
      </c>
      <c r="AN290" s="0" t="n">
        <f aca="false">IFERROR(SUMIFS('2016'!$G:$G,'2016'!F:F,A290,'2016'!C:C,B290,'2016'!D:D,"",'2016'!AA:AA,"CRO",'2016'!L:L,"&lt;&gt;"), 0)</f>
        <v>0</v>
      </c>
      <c r="AO290" s="0" t="n">
        <f aca="false">IFERROR(SUMIFS('2016'!L:L,'2016'!F:F,A290,'2016'!C:C,B290,'2016'!D:D,"",'2016'!AA:AA,"CRO"), 0)</f>
        <v>0</v>
      </c>
      <c r="AP290" s="0" t="n">
        <f aca="false">IFERROR(AO290/AN290, 0)</f>
        <v>0</v>
      </c>
      <c r="AQ290" s="0" t="n">
        <f aca="false">SUM(AT290,AW290,AZ290)</f>
        <v>0</v>
      </c>
      <c r="AR290" s="0" t="n">
        <f aca="false">SUM(AU290,AX290,BA290)</f>
        <v>0</v>
      </c>
      <c r="AS290" s="7" t="n">
        <f aca="false">IFERROR(AR290/AQ290, 0)</f>
        <v>0</v>
      </c>
      <c r="AT290" s="0" t="n">
        <f aca="false">IFERROR(SUMIFS('2015'!$G:$G,'2015'!F:F,A290,'2015'!C:C,B290,'2015'!D:D,"",'2015'!AA:AA,"JRO",'2015'!L:L,"&lt;&gt;"), 0)</f>
        <v>0</v>
      </c>
      <c r="AU290" s="0" t="n">
        <f aca="false">IFERROR(SUMIFS('2015'!L:L,'2015'!F:F,A290,'2015'!C:C,B290,'2015'!D:D,"",'2015'!AA:AA,"JRO"), 0)</f>
        <v>0</v>
      </c>
      <c r="AV290" s="0" t="n">
        <f aca="false">IFERROR(AU290/AT290, 0)</f>
        <v>0</v>
      </c>
      <c r="AW290" s="0" t="n">
        <f aca="false">IFERROR(SUMIFS('2015'!$G:$G,'2015'!F:F,A290,'2015'!C:C,B290,'2015'!D:D,"",'2015'!AA:AA,"NRO",'2015'!L:L,"&lt;&gt;"), 0)</f>
        <v>0</v>
      </c>
      <c r="AX290" s="0" t="n">
        <f aca="false">IFERROR(SUMIFS('2015'!L:L,'2015'!F:F,A290,'2015'!C:C,B290,'2015'!D:D,"",'2015'!AA:AA,"NRO"), 0)</f>
        <v>0</v>
      </c>
      <c r="AY290" s="0" t="n">
        <f aca="false">IFERROR(AX290/AW290, 0)</f>
        <v>0</v>
      </c>
      <c r="AZ290" s="0" t="n">
        <f aca="false">IFERROR(SUMIFS('2015'!$G:$G,'2015'!F:F,A290,'2015'!C:C,B290,'2015'!D:D,"",'2015'!AA:AA,"CRO",'2015'!L:L,"&lt;&gt;"), 0)</f>
        <v>0</v>
      </c>
      <c r="BA290" s="0" t="n">
        <f aca="false">IFERROR(SUMIFS('2015'!L:L,'2015'!F:F,A290,'2015'!C:C,B290,'2015'!D:D,"",'2015'!AA:AA,"CRO"), 0)</f>
        <v>0</v>
      </c>
      <c r="BB290" s="0" t="n">
        <f aca="false">IFERROR(BA290/AZ290, 0)</f>
        <v>0</v>
      </c>
      <c r="BC290" s="0" t="n">
        <f aca="false">SUM(BF290,BI290)</f>
        <v>0</v>
      </c>
      <c r="BD290" s="0" t="n">
        <f aca="false">SUM(BG290,BJ290)</f>
        <v>0</v>
      </c>
      <c r="BE290" s="7" t="n">
        <f aca="false">IFERROR(BD290/BC290, 0)</f>
        <v>0</v>
      </c>
      <c r="BF290" s="0" t="n">
        <f aca="false">IFERROR(SUMIFS('2014'!$G:$G,'2014'!F:F,A290,'2014'!C:C,B290,'2014'!D:D,"",'2014'!AA:AA,"JRO",'2014'!L:L,"&lt;&gt;"), 0)</f>
        <v>0</v>
      </c>
      <c r="BG290" s="0" t="n">
        <f aca="false">IFERROR(SUMIFS('2014'!L:L,'2014'!F:F,A290,'2014'!C:C,B290,'2014'!D:D,"",'2014'!AA:AA,"JRO"), 0)</f>
        <v>0</v>
      </c>
      <c r="BH290" s="7" t="n">
        <f aca="false">IFERROR(BG290/BF290, 0)</f>
        <v>0</v>
      </c>
      <c r="BI290" s="0" t="n">
        <f aca="false">IFERROR(SUMIFS('2014'!$G:$G,'2014'!F:F,A290,'2014'!C:C,B290,'2014'!D:D,"",'2014'!AA:AA,"CRO",'2014'!L:L,"&lt;&gt;"), 0)</f>
        <v>0</v>
      </c>
      <c r="BJ290" s="0" t="n">
        <f aca="false">IFERROR(SUMIFS('2014'!L:L,'2014'!F:F,A290,'2014'!C:C,B290,'2014'!D:D,"",'2014'!AA:AA,"CRO"), 0)</f>
        <v>0</v>
      </c>
      <c r="BK290" s="0" t="n">
        <f aca="false">IFERROR(BJ290/BI290, 0)</f>
        <v>0</v>
      </c>
      <c r="BL290" s="0" t="n">
        <f aca="false">IFERROR(SUMIFS('2013'!$G:$G,'2013'!F:F,A290,'2013'!C:C,B290,'2013'!D:D,"",'2013'!AA:AA,"JRO",'2013'!L:L,"&lt;&gt;"), 0)</f>
        <v>11</v>
      </c>
      <c r="BM290" s="0" t="n">
        <f aca="false">IFERROR(SUMIFS('2013'!L:L,'2013'!F:F,A290,'2013'!C:C,B290,'2013'!D:D,"",'2013'!AA:AA,"JRO"), 0)</f>
        <v>24</v>
      </c>
      <c r="BN290" s="0" t="n">
        <f aca="false">IFERROR(BM290/BL290, 0)</f>
        <v>2.18181818181818</v>
      </c>
      <c r="BO290" s="0" t="n">
        <f aca="false">IFERROR(SUMIFS('2012'!$G:$G,'2012'!F:F,A290,'2012'!C:C,B290,'2012'!D:D,"",'2012'!AA:AA,"JRO",'2012'!L:L,"&lt;&gt;"), 0)</f>
        <v>0</v>
      </c>
      <c r="BP290" s="0" t="n">
        <f aca="false">IFERROR(SUMIFS('2012'!L:L,'2012'!F:F,A290,'2012'!C:C,B290,'2012'!D:D,"",'2012'!AA:AA,"JRO"), 0)</f>
        <v>0</v>
      </c>
      <c r="BQ290" s="0" t="n">
        <f aca="false">IFERROR(BP290/BO290, 0)</f>
        <v>0</v>
      </c>
      <c r="BR290" s="0" t="n">
        <f aca="false">IFERROR(SUMIFS('2011'!$G:$G,'2011'!F:F,A290,'2011'!C:C,B290,'2011'!D:D,"",'2011'!AA:AA,"JRO",'2011'!L:L,"&lt;&gt;"), 0)</f>
        <v>11</v>
      </c>
      <c r="BS290" s="0" t="n">
        <f aca="false">IFERROR(SUMIFS('2011'!L:L,'2011'!F:F,A290,'2011'!C:C,B290,'2011'!D:D,"",'2011'!AA:AA,"JRO"), 0)</f>
        <v>22</v>
      </c>
      <c r="BT290" s="7" t="n">
        <f aca="false">IFERROR(BS290/BR290, 0)</f>
        <v>2</v>
      </c>
      <c r="BU290" s="0" t="n">
        <f aca="false">IFERROR(SUMIFS('2010'!$G:$G,'2010'!F:F,A290,'2010'!C:C,B290,'2010'!D:D,"",'2010'!AA:AA,"JRO",'2010'!L:L,"&lt;&gt;"), 0)</f>
        <v>0</v>
      </c>
      <c r="BV290" s="0" t="n">
        <f aca="false">IFERROR(SUMIFS('2010'!L:L,'2010'!F:F,A290,'2010'!C:C,B290,'2010'!D:D,"",'2010'!AA:AA,"JRO"), 0)</f>
        <v>0</v>
      </c>
      <c r="BW290" s="7" t="n">
        <f aca="false">IFERROR(BV290/BU290, 0)</f>
        <v>0</v>
      </c>
      <c r="BX290" s="0" t="n">
        <f aca="false">IFERROR(SUMIFS('2009'!$G:$G,'2009'!F:F,A290,'2009'!C:C,B290,'2009'!D:D,"",'2009'!AA:AA,"JRO",'2009'!L:L,"&lt;&gt;"), 0)</f>
        <v>0</v>
      </c>
      <c r="BY290" s="0" t="n">
        <f aca="false">IFERROR(SUMIFS('2009'!L:L,'2009'!F:F,A290,'2009'!C:C,B290,'2009'!D:D,"",'2009'!AA:AA,"JRO"), 0)</f>
        <v>0</v>
      </c>
      <c r="BZ290" s="7" t="n">
        <f aca="false">IFERROR(BY290/BX290, 0)</f>
        <v>0</v>
      </c>
    </row>
    <row r="291" customFormat="false" ht="15" hidden="false" customHeight="false" outlineLevel="0" collapsed="false">
      <c r="A291" s="0" t="s">
        <v>108</v>
      </c>
      <c r="B291" s="13" t="s">
        <v>83</v>
      </c>
      <c r="C291" s="56" t="n">
        <f aca="false">IFERROR(AVERAGEIFS(I291:BZ291,I$2:BZ$2,"JRO escorts per deportee",I291:BZ291,"&lt;&gt;0"), 0)</f>
        <v>0</v>
      </c>
      <c r="D291" s="13" t="n">
        <f aca="false">IFERROR(AVERAGEIFS(I291:BZ291,I$2:BZ$2,"NRO escorts per deportee",I291:BZ291,"&lt;&gt;0"), 0)</f>
        <v>0</v>
      </c>
      <c r="E291" s="13" t="n">
        <f aca="false">IFERROR(AVERAGEIFS(I291:BZ291,I$2:BZ$2,"CRO escorts per deportee",I291:BZ291,"&lt;&gt;0"), 0)</f>
        <v>0</v>
      </c>
      <c r="G291" s="0" t="n">
        <f aca="false">SUM(J291,M291,P291)</f>
        <v>0</v>
      </c>
      <c r="H291" s="0" t="n">
        <f aca="false">SUM(K291,N291,Q291)</f>
        <v>0</v>
      </c>
      <c r="I291" s="7" t="n">
        <f aca="false">IFERROR(H291/G291, 0)</f>
        <v>0</v>
      </c>
      <c r="J291" s="0" t="n">
        <f aca="false">IFERROR(SUMIFS('2018'!$H:$H,'2018'!$C:$C,B291,'2018'!$F:$F,A291,'2018'!AA:AA,"JRO",'2018'!P:P,"&lt;&gt;")+SUMIFS('2018'!$I:$I,'2018'!$D:$D,B291,'2018'!$F:$F,A291,'2018'!AA:AA,"JRO",'2018'!Q:Q,"&lt;&gt;")+SUMIFS('2018'!$J:$J,'2018'!$E:$E,B291,'2018'!$F:$F,A291,'2018'!AA:AA,"JRO",'2018'!R:R,"&lt;&gt;"), 0)</f>
        <v>0</v>
      </c>
      <c r="K291" s="0" t="n">
        <f aca="false">IFERROR(SUMIFS('2018'!M:M,'2018'!AA:AA,"JRO",'2018'!F:F,A291,'2018'!C:C,B291)+SUMIFS('2018'!P:P,'2018'!AA:AA,"JRO",'2018'!F:F,A291,'2018'!C:C,B291)+SUMIFS('2018'!N:N,'2018'!AA:AA,"JRO",'2018'!F:F,A291,'2018'!D:D,B291)+SUMIFS('2018'!N:N,'2018'!AA:AA,"JRO",'2018'!F:F,A291,'2018'!D:D,B291)+SUMIFS('2018'!O:O,'2018'!AA:AA,"JRO",'2018'!F:F,A291,'2018'!E:E,B291)+SUMIFS('2018'!R:R,'2018'!AA:AA,"JRO",'2018'!F:F,A291,'2018'!E:E,B291), 0)</f>
        <v>0</v>
      </c>
      <c r="L291" s="7" t="n">
        <f aca="false">IFERROR(K291/J291, 0)</f>
        <v>0</v>
      </c>
      <c r="M291" s="0" t="n">
        <f aca="false">IFERROR(SUMIFS('2018'!$H:$H,'2018'!$C:$C,B291,'2018'!$F:$F,A291,'2018'!AA:AA,"NRO",'2018'!P:P,"&lt;&gt;")+SUMIFS('2018'!$I:$I,'2018'!$D:$D,B291,'2018'!$F:$F,A291,'2018'!AA:AA,"NRO",'2018'!Q:Q,"&lt;&gt;")+SUMIFS('2018'!$J:$J,'2018'!$E:$E,B291,'2018'!$F:$F,A291,'2018'!AA:AA,"NRO",'2018'!R:R,"&lt;&gt;"), 0)</f>
        <v>0</v>
      </c>
      <c r="N291" s="0" t="n">
        <f aca="false">IFERROR(SUMIFS('2018'!M:M,'2018'!AA:AA,"NRO",'2018'!F:F,A291,'2018'!C:C,B291)+SUMIFS('2018'!P:P,'2018'!AA:AA,"NRO",'2018'!F:F,A291,'2018'!C:C,B291)+SUMIFS('2018'!N:N,'2018'!AA:AA,"NRO",'2018'!F:F,A291,'2018'!D:D,B291)+SUMIFS('2018'!N:N,'2018'!AA:AA,"NRO",'2018'!F:F,A291,'2018'!D:D,B291)+SUMIFS('2018'!O:O,'2018'!AA:AA,"NRO",'2018'!F:F,A291,'2018'!E:E,B291)+SUMIFS('2018'!R:R,'2018'!AA:AA,"NRO",'2018'!F:F,A291,'2018'!E:E,B291), 0)</f>
        <v>0</v>
      </c>
      <c r="O291" s="7" t="n">
        <f aca="false">IFERROR(N291/M291, 0)</f>
        <v>0</v>
      </c>
      <c r="P291" s="0" t="n">
        <f aca="false">IFERROR(SUMIFS('2018'!$H:$H,'2018'!$C:$C,B291,'2018'!$F:$F,A291,'2018'!AA:AA,"CRO")+SUMIFS('2018'!$I:$I,'2018'!$D:$D,B291,'2018'!$F:$F,A291,'2018'!AA:AA,"CRO")+SUMIFS('2018'!$J:$J,'2018'!$E:$E,B291,'2018'!$F:$F,A291,'2018'!AA:AA,"CRO"), 0)</f>
        <v>0</v>
      </c>
      <c r="Q291" s="0" t="n">
        <f aca="false">IFERROR(SUMIFS('2018'!M:M,'2018'!AA:AA,"CRO",'2018'!F:F,A291,'2018'!C:C,B291)+SUMIFS('2018'!P:P,'2018'!AA:AA,"CRO",'2018'!F:F,A291,'2018'!C:C,B291)+SUMIFS('2018'!N:N,'2018'!AA:AA,"CRO",'2018'!F:F,A291,'2018'!D:D,B291)+SUMIFS('2018'!N:N,'2018'!AA:AA,"CRO",'2018'!F:F,A291,'2018'!D:D,B291)+SUMIFS('2018'!O:O,'2018'!AA:AA,"CRO",'2018'!F:F,A291,'2018'!E:E,B291)+SUMIFS('2018'!R:R,'2018'!AA:AA,"CRO",'2018'!F:F,A291,'2018'!E:E,B291), 0)</f>
        <v>0</v>
      </c>
      <c r="R291" s="7" t="n">
        <f aca="false">IFERROR(Q291/P291, 0)</f>
        <v>0</v>
      </c>
      <c r="S291" s="7" t="n">
        <f aca="false">SUM(V291,Y291,AB291)</f>
        <v>0</v>
      </c>
      <c r="T291" s="7" t="n">
        <f aca="false">SUM(W291,Z291,AC291)</f>
        <v>0</v>
      </c>
      <c r="U291" s="7" t="n">
        <f aca="false">IFERROR(T291/S291, 0)</f>
        <v>0</v>
      </c>
      <c r="V291" s="0" t="n">
        <f aca="false">SUMIFS('2017'!$H:$H,'2017'!$C:$C,B291,'2017'!$F:$F,A291,'2017'!AA:AA,"JRO",'2017'!P:P,"&lt;&gt;")+SUMIFS('2017'!$I:$I,'2017'!$D:$D,B291,'2017'!$F:$F,A291,'2017'!AA:AA,"JRO",'2017'!Q:Q,"&lt;&gt;")+SUMIFS('2017'!$J:$J,'2017'!$E:$E,B291,'2017'!$F:$F,A291,'2017'!AA:AA,"JRO",'2017'!R:R,"&lt;&gt;")</f>
        <v>0</v>
      </c>
      <c r="W291" s="0" t="n">
        <f aca="false">IFERROR(SUMIFS('2017'!M:M,'2017'!AA:AA,"JRO",'2017'!F:F,A291,'2017'!C:C,B291)+SUMIFS('2017'!P:P,'2017'!AA:AA,"JRO",'2017'!F:F,A291,'2017'!C:C,B291)+SUMIFS('2017'!N:N,'2017'!AA:AA,"JRO",'2017'!F:F,A291,'2017'!D:D,B291)+SUMIFS('2017'!N:N,'2017'!AA:AA,"JRO",'2017'!F:F,A291,'2017'!D:D,B291)+SUMIFS('2017'!O:O,'2017'!AA:AA,"JRO",'2017'!F:F,A291,'2017'!E:E,B291)+SUMIFS('2017'!R:R,'2017'!AA:AA,"JRO",'2017'!F:F,A291,'2017'!E:E,B291), 0)</f>
        <v>0</v>
      </c>
      <c r="X291" s="7" t="n">
        <f aca="false">IFERROR(W291/V291, 0)</f>
        <v>0</v>
      </c>
      <c r="Y291" s="0" t="n">
        <f aca="false">IFERROR(SUMIFS('2017'!$H:$H,'2017'!$C:$C,B291,'2017'!$F:$F,A291,'2017'!AA:AA,"NRO",'2017'!P:P,"&lt;&gt;")+SUMIFS('2017'!$I:$I,'2017'!$D:$D,B291,'2017'!$F:$F,A291,'2017'!AA:AA,"NRO",'2017'!Q:Q,"&lt;&gt;")+SUMIFS('2017'!$J:$J,'2017'!$E:$E,B291,'2017'!$F:$F,A291,'2017'!AA:AA,"NRO",'2017'!R:R,"&lt;&gt;"), 0)</f>
        <v>0</v>
      </c>
      <c r="Z291" s="0" t="n">
        <f aca="false">IFERROR(SUMIFS('2017'!M:M,'2017'!AA:AA,"NRO",'2017'!F:F,A291,'2017'!C:C,B291)+SUMIFS('2017'!P:P,'2017'!AA:AA,"NRO",'2017'!F:F,A291,'2017'!C:C,B291)+SUMIFS('2017'!N:N,'2017'!AA:AA,"NRO",'2017'!F:F,A291,'2017'!D:D,B291)+SUMIFS('2017'!N:N,'2017'!AA:AA,"NRO",'2017'!F:F,A291,'2017'!D:D,B291)+SUMIFS('2017'!O:O,'2017'!AA:AA,"NRO",'2017'!F:F,A291,'2017'!E:E,B291)+SUMIFS('2017'!R:R,'2017'!AA:AA,"NRO",'2017'!F:F,A291,'2017'!E:E,B291), 0)</f>
        <v>0</v>
      </c>
      <c r="AA291" s="7" t="n">
        <f aca="false">IFERROR(Z291/Y291, 0)</f>
        <v>0</v>
      </c>
      <c r="AB291" s="0" t="n">
        <f aca="false">IFERROR(SUMIFS('2017'!$H:$H,'2017'!$C:$C,B291,'2017'!$F:$F,A291,'2017'!AA:AA,"CRO",'2017'!P:P,"&lt;&gt;")+SUMIFS('2017'!$I:$I,'2017'!$D:$D,B291,'2017'!$F:$F,A291,'2017'!AA:AA,"CRO",'2017'!Q:Q,"&lt;&gt;")+SUMIFS('2017'!$J:$J,'2017'!$E:$E,B291,'2017'!$F:$F,A291,'2017'!AA:AA,"CRO",'2017'!R:R,"&lt;&gt;"), 0)</f>
        <v>0</v>
      </c>
      <c r="AC291" s="0" t="n">
        <f aca="false">IFERROR(SUMIFS('2017'!M:M,'2017'!AA:AA,"CRO",'2017'!F:F,A291,'2017'!C:C,B291)+SUMIFS('2017'!P:P,'2017'!AA:AA,"CRO",'2017'!F:F,A291,'2017'!C:C,B291)+SUMIFS('2017'!N:N,'2017'!AA:AA,"CRO",'2017'!F:F,A291,'2017'!D:D,B291)+SUMIFS('2017'!N:N,'2017'!AA:AA,"CRO",'2017'!F:F,A291,'2017'!D:D,B291)+SUMIFS('2017'!O:O,'2017'!AA:AA,"CRO",'2017'!F:F,A291,'2017'!E:E,B291)+SUMIFS('2017'!R:R,'2017'!AA:AA,"CRO",'2017'!F:F,A291,'2017'!E:E,B291), 0)</f>
        <v>0</v>
      </c>
      <c r="AD291" s="0" t="n">
        <f aca="false">IFERROR(AC291/AB291, 0)</f>
        <v>0</v>
      </c>
      <c r="AE291" s="0" t="n">
        <f aca="false">SUM(AH291,AK291,AN291)</f>
        <v>0</v>
      </c>
      <c r="AF291" s="0" t="n">
        <f aca="false">SUM(AI291,AL291,AO291)</f>
        <v>0</v>
      </c>
      <c r="AG291" s="7" t="n">
        <f aca="false">IFERROR(AF291/AE291, 0)</f>
        <v>0</v>
      </c>
      <c r="AH291" s="0" t="n">
        <f aca="false">IFERROR(SUMIFS('2016'!$G:$G,'2016'!F:F,A291,'2016'!C:C,B291,'2016'!D:D,"",'2016'!AA:AA,"JRO",'2016'!L:L,"&lt;&gt;"), 0)</f>
        <v>0</v>
      </c>
      <c r="AI291" s="0" t="n">
        <f aca="false">IFERROR(SUMIFS('2016'!L:L,'2016'!F:F,A291,'2016'!C:C,B291,'2016'!D:D,"",'2016'!AA:AA,"JRO"), 0)</f>
        <v>0</v>
      </c>
      <c r="AJ291" s="7" t="n">
        <f aca="false">IFERROR(AI291/AH291, 0)</f>
        <v>0</v>
      </c>
      <c r="AK291" s="0" t="n">
        <f aca="false">IFERROR(SUMIFS('2016'!$G:$G,'2016'!F:F,A291,'2016'!C:C,B291,'2016'!D:D,"",'2016'!AA:AA,"NRO",'2016'!L:L,"&lt;&gt;"), 0)</f>
        <v>0</v>
      </c>
      <c r="AL291" s="0" t="n">
        <f aca="false">IFERROR(SUMIFS('2016'!L:L,'2016'!F:F,A291,'2016'!C:C,B291,'2016'!D:D,"",'2016'!AA:AA,"NRO"), 0)</f>
        <v>0</v>
      </c>
      <c r="AM291" s="0" t="n">
        <f aca="false">IFERROR(AL291/AK291, 0)</f>
        <v>0</v>
      </c>
      <c r="AN291" s="0" t="n">
        <f aca="false">IFERROR(SUMIFS('2016'!$G:$G,'2016'!F:F,A291,'2016'!C:C,B291,'2016'!D:D,"",'2016'!AA:AA,"CRO",'2016'!L:L,"&lt;&gt;"), 0)</f>
        <v>0</v>
      </c>
      <c r="AO291" s="0" t="n">
        <f aca="false">IFERROR(SUMIFS('2016'!L:L,'2016'!F:F,A291,'2016'!C:C,B291,'2016'!D:D,"",'2016'!AA:AA,"CRO"), 0)</f>
        <v>0</v>
      </c>
      <c r="AP291" s="0" t="n">
        <f aca="false">IFERROR(AO291/AN291, 0)</f>
        <v>0</v>
      </c>
      <c r="AQ291" s="0" t="n">
        <f aca="false">SUM(AT291,AW291,AZ291)</f>
        <v>0</v>
      </c>
      <c r="AR291" s="0" t="n">
        <f aca="false">SUM(AU291,AX291,BA291)</f>
        <v>0</v>
      </c>
      <c r="AS291" s="7" t="n">
        <f aca="false">IFERROR(AR291/AQ291, 0)</f>
        <v>0</v>
      </c>
      <c r="AT291" s="0" t="n">
        <f aca="false">IFERROR(SUMIFS('2015'!$G:$G,'2015'!F:F,A291,'2015'!C:C,B291,'2015'!D:D,"",'2015'!AA:AA,"JRO",'2015'!L:L,"&lt;&gt;"), 0)</f>
        <v>0</v>
      </c>
      <c r="AU291" s="0" t="n">
        <f aca="false">IFERROR(SUMIFS('2015'!L:L,'2015'!F:F,A291,'2015'!C:C,B291,'2015'!D:D,"",'2015'!AA:AA,"JRO"), 0)</f>
        <v>0</v>
      </c>
      <c r="AV291" s="0" t="n">
        <f aca="false">IFERROR(AU291/AT291, 0)</f>
        <v>0</v>
      </c>
      <c r="AW291" s="0" t="n">
        <f aca="false">IFERROR(SUMIFS('2015'!$G:$G,'2015'!F:F,A291,'2015'!C:C,B291,'2015'!D:D,"",'2015'!AA:AA,"NRO",'2015'!L:L,"&lt;&gt;"), 0)</f>
        <v>0</v>
      </c>
      <c r="AX291" s="0" t="n">
        <f aca="false">IFERROR(SUMIFS('2015'!L:L,'2015'!F:F,A291,'2015'!C:C,B291,'2015'!D:D,"",'2015'!AA:AA,"NRO"), 0)</f>
        <v>0</v>
      </c>
      <c r="AY291" s="0" t="n">
        <f aca="false">IFERROR(AX291/AW291, 0)</f>
        <v>0</v>
      </c>
      <c r="AZ291" s="0" t="n">
        <f aca="false">IFERROR(SUMIFS('2015'!$G:$G,'2015'!F:F,A291,'2015'!C:C,B291,'2015'!D:D,"",'2015'!AA:AA,"CRO",'2015'!L:L,"&lt;&gt;"), 0)</f>
        <v>0</v>
      </c>
      <c r="BA291" s="0" t="n">
        <f aca="false">IFERROR(SUMIFS('2015'!L:L,'2015'!F:F,A291,'2015'!C:C,B291,'2015'!D:D,"",'2015'!AA:AA,"CRO"), 0)</f>
        <v>0</v>
      </c>
      <c r="BB291" s="0" t="n">
        <f aca="false">IFERROR(BA291/AZ291, 0)</f>
        <v>0</v>
      </c>
      <c r="BC291" s="0" t="n">
        <f aca="false">SUM(BF291,BI291)</f>
        <v>0</v>
      </c>
      <c r="BD291" s="0" t="n">
        <f aca="false">SUM(BG291,BJ291)</f>
        <v>0</v>
      </c>
      <c r="BE291" s="7" t="n">
        <f aca="false">IFERROR(BD291/BC291, 0)</f>
        <v>0</v>
      </c>
      <c r="BF291" s="0" t="n">
        <f aca="false">IFERROR(SUMIFS('2014'!$G:$G,'2014'!F:F,A291,'2014'!C:C,B291,'2014'!D:D,"",'2014'!AA:AA,"JRO",'2014'!L:L,"&lt;&gt;"), 0)</f>
        <v>0</v>
      </c>
      <c r="BG291" s="0" t="n">
        <f aca="false">IFERROR(SUMIFS('2014'!L:L,'2014'!F:F,A291,'2014'!C:C,B291,'2014'!D:D,"",'2014'!AA:AA,"JRO"), 0)</f>
        <v>0</v>
      </c>
      <c r="BH291" s="7" t="n">
        <f aca="false">IFERROR(BG291/BF291, 0)</f>
        <v>0</v>
      </c>
      <c r="BI291" s="0" t="n">
        <f aca="false">IFERROR(SUMIFS('2014'!$G:$G,'2014'!F:F,A291,'2014'!C:C,B291,'2014'!D:D,"",'2014'!AA:AA,"CRO",'2014'!L:L,"&lt;&gt;"), 0)</f>
        <v>0</v>
      </c>
      <c r="BJ291" s="0" t="n">
        <f aca="false">IFERROR(SUMIFS('2014'!L:L,'2014'!F:F,A291,'2014'!C:C,B291,'2014'!D:D,"",'2014'!AA:AA,"CRO"), 0)</f>
        <v>0</v>
      </c>
      <c r="BK291" s="0" t="n">
        <f aca="false">IFERROR(BJ291/BI291, 0)</f>
        <v>0</v>
      </c>
      <c r="BL291" s="0" t="n">
        <f aca="false">IFERROR(SUMIFS('2013'!$G:$G,'2013'!F:F,A291,'2013'!C:C,B291,'2013'!D:D,"",'2013'!AA:AA,"JRO",'2013'!L:L,"&lt;&gt;"), 0)</f>
        <v>0</v>
      </c>
      <c r="BM291" s="0" t="n">
        <f aca="false">IFERROR(SUMIFS('2013'!L:L,'2013'!F:F,A291,'2013'!C:C,B291,'2013'!D:D,"",'2013'!AA:AA,"JRO"), 0)</f>
        <v>0</v>
      </c>
      <c r="BN291" s="0" t="n">
        <f aca="false">IFERROR(BM291/BL291, 0)</f>
        <v>0</v>
      </c>
      <c r="BO291" s="0" t="n">
        <f aca="false">IFERROR(SUMIFS('2012'!$G:$G,'2012'!F:F,A291,'2012'!C:C,B291,'2012'!D:D,"",'2012'!AA:AA,"JRO",'2012'!L:L,"&lt;&gt;"), 0)</f>
        <v>0</v>
      </c>
      <c r="BP291" s="0" t="n">
        <f aca="false">IFERROR(SUMIFS('2012'!L:L,'2012'!F:F,A291,'2012'!C:C,B291,'2012'!D:D,"",'2012'!AA:AA,"JRO"), 0)</f>
        <v>0</v>
      </c>
      <c r="BQ291" s="0" t="n">
        <f aca="false">IFERROR(BP291/BO291, 0)</f>
        <v>0</v>
      </c>
      <c r="BR291" s="0" t="n">
        <f aca="false">IFERROR(SUMIFS('2011'!$G:$G,'2011'!F:F,A291,'2011'!C:C,B291,'2011'!D:D,"",'2011'!AA:AA,"JRO",'2011'!L:L,"&lt;&gt;"), 0)</f>
        <v>0</v>
      </c>
      <c r="BS291" s="0" t="n">
        <f aca="false">IFERROR(SUMIFS('2011'!L:L,'2011'!F:F,A291,'2011'!C:C,B291,'2011'!D:D,"",'2011'!AA:AA,"JRO"), 0)</f>
        <v>0</v>
      </c>
      <c r="BT291" s="7" t="n">
        <f aca="false">IFERROR(BS291/BR291, 0)</f>
        <v>0</v>
      </c>
      <c r="BU291" s="0" t="n">
        <f aca="false">IFERROR(SUMIFS('2010'!$G:$G,'2010'!F:F,A291,'2010'!C:C,B291,'2010'!D:D,"",'2010'!AA:AA,"JRO",'2010'!L:L,"&lt;&gt;"), 0)</f>
        <v>0</v>
      </c>
      <c r="BV291" s="0" t="n">
        <f aca="false">IFERROR(SUMIFS('2010'!L:L,'2010'!F:F,A291,'2010'!C:C,B291,'2010'!D:D,"",'2010'!AA:AA,"JRO"), 0)</f>
        <v>0</v>
      </c>
      <c r="BW291" s="7" t="n">
        <f aca="false">IFERROR(BV291/BU291, 0)</f>
        <v>0</v>
      </c>
      <c r="BX291" s="0" t="n">
        <f aca="false">IFERROR(SUMIFS('2009'!$G:$G,'2009'!F:F,A291,'2009'!C:C,B291,'2009'!D:D,"",'2009'!AA:AA,"JRO",'2009'!L:L,"&lt;&gt;"), 0)</f>
        <v>0</v>
      </c>
      <c r="BY291" s="0" t="n">
        <f aca="false">IFERROR(SUMIFS('2009'!L:L,'2009'!F:F,A291,'2009'!C:C,B291,'2009'!D:D,"",'2009'!AA:AA,"JRO"), 0)</f>
        <v>0</v>
      </c>
      <c r="BZ291" s="7" t="n">
        <f aca="false">IFERROR(BY291/BX291, 0)</f>
        <v>0</v>
      </c>
    </row>
    <row r="292" customFormat="false" ht="15" hidden="false" customHeight="false" outlineLevel="0" collapsed="false">
      <c r="A292" s="0" t="s">
        <v>108</v>
      </c>
      <c r="B292" s="18" t="s">
        <v>65</v>
      </c>
      <c r="C292" s="56" t="n">
        <f aca="false">IFERROR(AVERAGEIFS(I292:BZ292,I$2:BZ$2,"JRO escorts per deportee",I292:BZ292,"&lt;&gt;0"), 0)</f>
        <v>0</v>
      </c>
      <c r="D292" s="13" t="n">
        <f aca="false">IFERROR(AVERAGEIFS(I292:BZ292,I$2:BZ$2,"NRO escorts per deportee",I292:BZ292,"&lt;&gt;0"), 0)</f>
        <v>0</v>
      </c>
      <c r="E292" s="13" t="n">
        <f aca="false">IFERROR(AVERAGEIFS(I292:BZ292,I$2:BZ$2,"CRO escorts per deportee",I292:BZ292,"&lt;&gt;0"), 0)</f>
        <v>0</v>
      </c>
      <c r="G292" s="0" t="n">
        <f aca="false">SUM(J292,M292,P292)</f>
        <v>0</v>
      </c>
      <c r="H292" s="0" t="n">
        <f aca="false">SUM(K292,N292,Q292)</f>
        <v>0</v>
      </c>
      <c r="I292" s="7" t="n">
        <f aca="false">IFERROR(H292/G292, 0)</f>
        <v>0</v>
      </c>
      <c r="J292" s="0" t="n">
        <f aca="false">IFERROR(SUMIFS('2018'!$H:$H,'2018'!$C:$C,B292,'2018'!$F:$F,A292,'2018'!AA:AA,"JRO",'2018'!P:P,"&lt;&gt;")+SUMIFS('2018'!$I:$I,'2018'!$D:$D,B292,'2018'!$F:$F,A292,'2018'!AA:AA,"JRO",'2018'!Q:Q,"&lt;&gt;")+SUMIFS('2018'!$J:$J,'2018'!$E:$E,B292,'2018'!$F:$F,A292,'2018'!AA:AA,"JRO",'2018'!R:R,"&lt;&gt;"), 0)</f>
        <v>0</v>
      </c>
      <c r="K292" s="0" t="n">
        <f aca="false">IFERROR(SUMIFS('2018'!M:M,'2018'!AA:AA,"JRO",'2018'!F:F,A292,'2018'!C:C,B292)+SUMIFS('2018'!P:P,'2018'!AA:AA,"JRO",'2018'!F:F,A292,'2018'!C:C,B292)+SUMIFS('2018'!N:N,'2018'!AA:AA,"JRO",'2018'!F:F,A292,'2018'!D:D,B292)+SUMIFS('2018'!N:N,'2018'!AA:AA,"JRO",'2018'!F:F,A292,'2018'!D:D,B292)+SUMIFS('2018'!O:O,'2018'!AA:AA,"JRO",'2018'!F:F,A292,'2018'!E:E,B292)+SUMIFS('2018'!R:R,'2018'!AA:AA,"JRO",'2018'!F:F,A292,'2018'!E:E,B292), 0)</f>
        <v>0</v>
      </c>
      <c r="L292" s="7" t="n">
        <f aca="false">IFERROR(K292/J292, 0)</f>
        <v>0</v>
      </c>
      <c r="M292" s="0" t="n">
        <f aca="false">IFERROR(SUMIFS('2018'!$H:$H,'2018'!$C:$C,B292,'2018'!$F:$F,A292,'2018'!AA:AA,"NRO",'2018'!P:P,"&lt;&gt;")+SUMIFS('2018'!$I:$I,'2018'!$D:$D,B292,'2018'!$F:$F,A292,'2018'!AA:AA,"NRO",'2018'!Q:Q,"&lt;&gt;")+SUMIFS('2018'!$J:$J,'2018'!$E:$E,B292,'2018'!$F:$F,A292,'2018'!AA:AA,"NRO",'2018'!R:R,"&lt;&gt;"), 0)</f>
        <v>0</v>
      </c>
      <c r="N292" s="0" t="n">
        <f aca="false">IFERROR(SUMIFS('2018'!M:M,'2018'!AA:AA,"NRO",'2018'!F:F,A292,'2018'!C:C,B292)+SUMIFS('2018'!P:P,'2018'!AA:AA,"NRO",'2018'!F:F,A292,'2018'!C:C,B292)+SUMIFS('2018'!N:N,'2018'!AA:AA,"NRO",'2018'!F:F,A292,'2018'!D:D,B292)+SUMIFS('2018'!N:N,'2018'!AA:AA,"NRO",'2018'!F:F,A292,'2018'!D:D,B292)+SUMIFS('2018'!O:O,'2018'!AA:AA,"NRO",'2018'!F:F,A292,'2018'!E:E,B292)+SUMIFS('2018'!R:R,'2018'!AA:AA,"NRO",'2018'!F:F,A292,'2018'!E:E,B292), 0)</f>
        <v>0</v>
      </c>
      <c r="O292" s="7" t="n">
        <f aca="false">IFERROR(N292/M292, 0)</f>
        <v>0</v>
      </c>
      <c r="P292" s="0" t="n">
        <f aca="false">IFERROR(SUMIFS('2018'!$H:$H,'2018'!$C:$C,B292,'2018'!$F:$F,A292,'2018'!AA:AA,"CRO")+SUMIFS('2018'!$I:$I,'2018'!$D:$D,B292,'2018'!$F:$F,A292,'2018'!AA:AA,"CRO")+SUMIFS('2018'!$J:$J,'2018'!$E:$E,B292,'2018'!$F:$F,A292,'2018'!AA:AA,"CRO"), 0)</f>
        <v>0</v>
      </c>
      <c r="Q292" s="0" t="n">
        <f aca="false">IFERROR(SUMIFS('2018'!M:M,'2018'!AA:AA,"CRO",'2018'!F:F,A292,'2018'!C:C,B292)+SUMIFS('2018'!P:P,'2018'!AA:AA,"CRO",'2018'!F:F,A292,'2018'!C:C,B292)+SUMIFS('2018'!N:N,'2018'!AA:AA,"CRO",'2018'!F:F,A292,'2018'!D:D,B292)+SUMIFS('2018'!N:N,'2018'!AA:AA,"CRO",'2018'!F:F,A292,'2018'!D:D,B292)+SUMIFS('2018'!O:O,'2018'!AA:AA,"CRO",'2018'!F:F,A292,'2018'!E:E,B292)+SUMIFS('2018'!R:R,'2018'!AA:AA,"CRO",'2018'!F:F,A292,'2018'!E:E,B292), 0)</f>
        <v>0</v>
      </c>
      <c r="R292" s="7" t="n">
        <f aca="false">IFERROR(Q292/P292, 0)</f>
        <v>0</v>
      </c>
      <c r="S292" s="7" t="n">
        <f aca="false">SUM(V292,Y292,AB292)</f>
        <v>0</v>
      </c>
      <c r="T292" s="7" t="n">
        <f aca="false">SUM(W292,Z292,AC292)</f>
        <v>0</v>
      </c>
      <c r="U292" s="7" t="n">
        <f aca="false">IFERROR(T292/S292, 0)</f>
        <v>0</v>
      </c>
      <c r="V292" s="0" t="n">
        <f aca="false">SUMIFS('2017'!$H:$H,'2017'!$C:$C,B292,'2017'!$F:$F,A292,'2017'!AA:AA,"JRO",'2017'!P:P,"&lt;&gt;")+SUMIFS('2017'!$I:$I,'2017'!$D:$D,B292,'2017'!$F:$F,A292,'2017'!AA:AA,"JRO",'2017'!Q:Q,"&lt;&gt;")+SUMIFS('2017'!$J:$J,'2017'!$E:$E,B292,'2017'!$F:$F,A292,'2017'!AA:AA,"JRO",'2017'!R:R,"&lt;&gt;")</f>
        <v>0</v>
      </c>
      <c r="W292" s="0" t="n">
        <f aca="false">IFERROR(SUMIFS('2017'!M:M,'2017'!AA:AA,"JRO",'2017'!F:F,A292,'2017'!C:C,B292)+SUMIFS('2017'!P:P,'2017'!AA:AA,"JRO",'2017'!F:F,A292,'2017'!C:C,B292)+SUMIFS('2017'!N:N,'2017'!AA:AA,"JRO",'2017'!F:F,A292,'2017'!D:D,B292)+SUMIFS('2017'!N:N,'2017'!AA:AA,"JRO",'2017'!F:F,A292,'2017'!D:D,B292)+SUMIFS('2017'!O:O,'2017'!AA:AA,"JRO",'2017'!F:F,A292,'2017'!E:E,B292)+SUMIFS('2017'!R:R,'2017'!AA:AA,"JRO",'2017'!F:F,A292,'2017'!E:E,B292), 0)</f>
        <v>0</v>
      </c>
      <c r="X292" s="7" t="n">
        <f aca="false">IFERROR(W292/V292, 0)</f>
        <v>0</v>
      </c>
      <c r="Y292" s="0" t="n">
        <f aca="false">IFERROR(SUMIFS('2017'!$H:$H,'2017'!$C:$C,B292,'2017'!$F:$F,A292,'2017'!AA:AA,"NRO",'2017'!P:P,"&lt;&gt;")+SUMIFS('2017'!$I:$I,'2017'!$D:$D,B292,'2017'!$F:$F,A292,'2017'!AA:AA,"NRO",'2017'!Q:Q,"&lt;&gt;")+SUMIFS('2017'!$J:$J,'2017'!$E:$E,B292,'2017'!$F:$F,A292,'2017'!AA:AA,"NRO",'2017'!R:R,"&lt;&gt;"), 0)</f>
        <v>0</v>
      </c>
      <c r="Z292" s="0" t="n">
        <f aca="false">IFERROR(SUMIFS('2017'!M:M,'2017'!AA:AA,"NRO",'2017'!F:F,A292,'2017'!C:C,B292)+SUMIFS('2017'!P:P,'2017'!AA:AA,"NRO",'2017'!F:F,A292,'2017'!C:C,B292)+SUMIFS('2017'!N:N,'2017'!AA:AA,"NRO",'2017'!F:F,A292,'2017'!D:D,B292)+SUMIFS('2017'!N:N,'2017'!AA:AA,"NRO",'2017'!F:F,A292,'2017'!D:D,B292)+SUMIFS('2017'!O:O,'2017'!AA:AA,"NRO",'2017'!F:F,A292,'2017'!E:E,B292)+SUMIFS('2017'!R:R,'2017'!AA:AA,"NRO",'2017'!F:F,A292,'2017'!E:E,B292), 0)</f>
        <v>0</v>
      </c>
      <c r="AA292" s="7" t="n">
        <f aca="false">IFERROR(Z292/Y292, 0)</f>
        <v>0</v>
      </c>
      <c r="AB292" s="0" t="n">
        <f aca="false">IFERROR(SUMIFS('2017'!$H:$H,'2017'!$C:$C,B292,'2017'!$F:$F,A292,'2017'!AA:AA,"CRO",'2017'!P:P,"&lt;&gt;")+SUMIFS('2017'!$I:$I,'2017'!$D:$D,B292,'2017'!$F:$F,A292,'2017'!AA:AA,"CRO",'2017'!Q:Q,"&lt;&gt;")+SUMIFS('2017'!$J:$J,'2017'!$E:$E,B292,'2017'!$F:$F,A292,'2017'!AA:AA,"CRO",'2017'!R:R,"&lt;&gt;"), 0)</f>
        <v>0</v>
      </c>
      <c r="AC292" s="0" t="n">
        <f aca="false">IFERROR(SUMIFS('2017'!M:M,'2017'!AA:AA,"CRO",'2017'!F:F,A292,'2017'!C:C,B292)+SUMIFS('2017'!P:P,'2017'!AA:AA,"CRO",'2017'!F:F,A292,'2017'!C:C,B292)+SUMIFS('2017'!N:N,'2017'!AA:AA,"CRO",'2017'!F:F,A292,'2017'!D:D,B292)+SUMIFS('2017'!N:N,'2017'!AA:AA,"CRO",'2017'!F:F,A292,'2017'!D:D,B292)+SUMIFS('2017'!O:O,'2017'!AA:AA,"CRO",'2017'!F:F,A292,'2017'!E:E,B292)+SUMIFS('2017'!R:R,'2017'!AA:AA,"CRO",'2017'!F:F,A292,'2017'!E:E,B292), 0)</f>
        <v>0</v>
      </c>
      <c r="AD292" s="0" t="n">
        <f aca="false">IFERROR(AC292/AB292, 0)</f>
        <v>0</v>
      </c>
      <c r="AE292" s="0" t="n">
        <f aca="false">SUM(AH292,AK292,AN292)</f>
        <v>0</v>
      </c>
      <c r="AF292" s="0" t="n">
        <f aca="false">SUM(AI292,AL292,AO292)</f>
        <v>0</v>
      </c>
      <c r="AG292" s="7" t="n">
        <f aca="false">IFERROR(AF292/AE292, 0)</f>
        <v>0</v>
      </c>
      <c r="AH292" s="0" t="n">
        <f aca="false">IFERROR(SUMIFS('2016'!$G:$G,'2016'!F:F,A292,'2016'!C:C,B292,'2016'!D:D,"",'2016'!AA:AA,"JRO",'2016'!L:L,"&lt;&gt;"), 0)</f>
        <v>0</v>
      </c>
      <c r="AI292" s="0" t="n">
        <f aca="false">IFERROR(SUMIFS('2016'!L:L,'2016'!F:F,A292,'2016'!C:C,B292,'2016'!D:D,"",'2016'!AA:AA,"JRO"), 0)</f>
        <v>0</v>
      </c>
      <c r="AJ292" s="7" t="n">
        <f aca="false">IFERROR(AI292/AH292, 0)</f>
        <v>0</v>
      </c>
      <c r="AK292" s="0" t="n">
        <f aca="false">IFERROR(SUMIFS('2016'!$G:$G,'2016'!F:F,A292,'2016'!C:C,B292,'2016'!D:D,"",'2016'!AA:AA,"NRO",'2016'!L:L,"&lt;&gt;"), 0)</f>
        <v>0</v>
      </c>
      <c r="AL292" s="0" t="n">
        <f aca="false">IFERROR(SUMIFS('2016'!L:L,'2016'!F:F,A292,'2016'!C:C,B292,'2016'!D:D,"",'2016'!AA:AA,"NRO"), 0)</f>
        <v>0</v>
      </c>
      <c r="AM292" s="0" t="n">
        <f aca="false">IFERROR(AL292/AK292, 0)</f>
        <v>0</v>
      </c>
      <c r="AN292" s="0" t="n">
        <f aca="false">IFERROR(SUMIFS('2016'!$G:$G,'2016'!F:F,A292,'2016'!C:C,B292,'2016'!D:D,"",'2016'!AA:AA,"CRO",'2016'!L:L,"&lt;&gt;"), 0)</f>
        <v>0</v>
      </c>
      <c r="AO292" s="0" t="n">
        <f aca="false">IFERROR(SUMIFS('2016'!L:L,'2016'!F:F,A292,'2016'!C:C,B292,'2016'!D:D,"",'2016'!AA:AA,"CRO"), 0)</f>
        <v>0</v>
      </c>
      <c r="AP292" s="0" t="n">
        <f aca="false">IFERROR(AO292/AN292, 0)</f>
        <v>0</v>
      </c>
      <c r="AQ292" s="0" t="n">
        <f aca="false">SUM(AT292,AW292,AZ292)</f>
        <v>0</v>
      </c>
      <c r="AR292" s="0" t="n">
        <f aca="false">SUM(AU292,AX292,BA292)</f>
        <v>0</v>
      </c>
      <c r="AS292" s="7" t="n">
        <f aca="false">IFERROR(AR292/AQ292, 0)</f>
        <v>0</v>
      </c>
      <c r="AT292" s="0" t="n">
        <f aca="false">IFERROR(SUMIFS('2015'!$G:$G,'2015'!F:F,A292,'2015'!C:C,B292,'2015'!D:D,"",'2015'!AA:AA,"JRO",'2015'!L:L,"&lt;&gt;"), 0)</f>
        <v>0</v>
      </c>
      <c r="AU292" s="0" t="n">
        <f aca="false">IFERROR(SUMIFS('2015'!L:L,'2015'!F:F,A292,'2015'!C:C,B292,'2015'!D:D,"",'2015'!AA:AA,"JRO"), 0)</f>
        <v>0</v>
      </c>
      <c r="AV292" s="0" t="n">
        <f aca="false">IFERROR(AU292/AT292, 0)</f>
        <v>0</v>
      </c>
      <c r="AW292" s="0" t="n">
        <f aca="false">IFERROR(SUMIFS('2015'!$G:$G,'2015'!F:F,A292,'2015'!C:C,B292,'2015'!D:D,"",'2015'!AA:AA,"NRO",'2015'!L:L,"&lt;&gt;"), 0)</f>
        <v>0</v>
      </c>
      <c r="AX292" s="0" t="n">
        <f aca="false">IFERROR(SUMIFS('2015'!L:L,'2015'!F:F,A292,'2015'!C:C,B292,'2015'!D:D,"",'2015'!AA:AA,"NRO"), 0)</f>
        <v>0</v>
      </c>
      <c r="AY292" s="0" t="n">
        <f aca="false">IFERROR(AX292/AW292, 0)</f>
        <v>0</v>
      </c>
      <c r="AZ292" s="0" t="n">
        <f aca="false">IFERROR(SUMIFS('2015'!$G:$G,'2015'!F:F,A292,'2015'!C:C,B292,'2015'!D:D,"",'2015'!AA:AA,"CRO",'2015'!L:L,"&lt;&gt;"), 0)</f>
        <v>0</v>
      </c>
      <c r="BA292" s="0" t="n">
        <f aca="false">IFERROR(SUMIFS('2015'!L:L,'2015'!F:F,A292,'2015'!C:C,B292,'2015'!D:D,"",'2015'!AA:AA,"CRO"), 0)</f>
        <v>0</v>
      </c>
      <c r="BB292" s="0" t="n">
        <f aca="false">IFERROR(BA292/AZ292, 0)</f>
        <v>0</v>
      </c>
      <c r="BC292" s="0" t="n">
        <f aca="false">SUM(BF292,BI292)</f>
        <v>0</v>
      </c>
      <c r="BD292" s="0" t="n">
        <f aca="false">SUM(BG292,BJ292)</f>
        <v>0</v>
      </c>
      <c r="BE292" s="7" t="n">
        <f aca="false">IFERROR(BD292/BC292, 0)</f>
        <v>0</v>
      </c>
      <c r="BF292" s="0" t="n">
        <f aca="false">IFERROR(SUMIFS('2014'!$G:$G,'2014'!F:F,A292,'2014'!C:C,B292,'2014'!D:D,"",'2014'!AA:AA,"JRO",'2014'!L:L,"&lt;&gt;"), 0)</f>
        <v>0</v>
      </c>
      <c r="BG292" s="0" t="n">
        <f aca="false">IFERROR(SUMIFS('2014'!L:L,'2014'!F:F,A292,'2014'!C:C,B292,'2014'!D:D,"",'2014'!AA:AA,"JRO"), 0)</f>
        <v>0</v>
      </c>
      <c r="BH292" s="7" t="n">
        <f aca="false">IFERROR(BG292/BF292, 0)</f>
        <v>0</v>
      </c>
      <c r="BI292" s="0" t="n">
        <f aca="false">IFERROR(SUMIFS('2014'!$G:$G,'2014'!F:F,A292,'2014'!C:C,B292,'2014'!D:D,"",'2014'!AA:AA,"CRO",'2014'!L:L,"&lt;&gt;"), 0)</f>
        <v>0</v>
      </c>
      <c r="BJ292" s="0" t="n">
        <f aca="false">IFERROR(SUMIFS('2014'!L:L,'2014'!F:F,A292,'2014'!C:C,B292,'2014'!D:D,"",'2014'!AA:AA,"CRO"), 0)</f>
        <v>0</v>
      </c>
      <c r="BK292" s="0" t="n">
        <f aca="false">IFERROR(BJ292/BI292, 0)</f>
        <v>0</v>
      </c>
      <c r="BL292" s="0" t="n">
        <f aca="false">IFERROR(SUMIFS('2013'!$G:$G,'2013'!F:F,A292,'2013'!C:C,B292,'2013'!D:D,"",'2013'!AA:AA,"JRO",'2013'!L:L,"&lt;&gt;"), 0)</f>
        <v>0</v>
      </c>
      <c r="BM292" s="0" t="n">
        <f aca="false">IFERROR(SUMIFS('2013'!L:L,'2013'!F:F,A292,'2013'!C:C,B292,'2013'!D:D,"",'2013'!AA:AA,"JRO"), 0)</f>
        <v>0</v>
      </c>
      <c r="BN292" s="0" t="n">
        <f aca="false">IFERROR(BM292/BL292, 0)</f>
        <v>0</v>
      </c>
      <c r="BO292" s="0" t="n">
        <f aca="false">IFERROR(SUMIFS('2012'!$G:$G,'2012'!F:F,A292,'2012'!C:C,B292,'2012'!D:D,"",'2012'!AA:AA,"JRO",'2012'!L:L,"&lt;&gt;"), 0)</f>
        <v>0</v>
      </c>
      <c r="BP292" s="0" t="n">
        <f aca="false">IFERROR(SUMIFS('2012'!L:L,'2012'!F:F,A292,'2012'!C:C,B292,'2012'!D:D,"",'2012'!AA:AA,"JRO"), 0)</f>
        <v>0</v>
      </c>
      <c r="BQ292" s="0" t="n">
        <f aca="false">IFERROR(BP292/BO292, 0)</f>
        <v>0</v>
      </c>
      <c r="BR292" s="0" t="n">
        <f aca="false">IFERROR(SUMIFS('2011'!$G:$G,'2011'!F:F,A292,'2011'!C:C,B292,'2011'!D:D,"",'2011'!AA:AA,"JRO",'2011'!L:L,"&lt;&gt;"), 0)</f>
        <v>0</v>
      </c>
      <c r="BS292" s="0" t="n">
        <f aca="false">IFERROR(SUMIFS('2011'!L:L,'2011'!F:F,A292,'2011'!C:C,B292,'2011'!D:D,"",'2011'!AA:AA,"JRO"), 0)</f>
        <v>0</v>
      </c>
      <c r="BT292" s="7" t="n">
        <f aca="false">IFERROR(BS292/BR292, 0)</f>
        <v>0</v>
      </c>
      <c r="BU292" s="0" t="n">
        <f aca="false">IFERROR(SUMIFS('2010'!$G:$G,'2010'!F:F,A292,'2010'!C:C,B292,'2010'!D:D,"",'2010'!AA:AA,"JRO",'2010'!L:L,"&lt;&gt;"), 0)</f>
        <v>0</v>
      </c>
      <c r="BV292" s="0" t="n">
        <f aca="false">IFERROR(SUMIFS('2010'!L:L,'2010'!F:F,A292,'2010'!C:C,B292,'2010'!D:D,"",'2010'!AA:AA,"JRO"), 0)</f>
        <v>0</v>
      </c>
      <c r="BW292" s="7" t="n">
        <f aca="false">IFERROR(BV292/BU292, 0)</f>
        <v>0</v>
      </c>
      <c r="BX292" s="0" t="n">
        <f aca="false">IFERROR(SUMIFS('2009'!$G:$G,'2009'!F:F,A292,'2009'!C:C,B292,'2009'!D:D,"",'2009'!AA:AA,"JRO",'2009'!L:L,"&lt;&gt;"), 0)</f>
        <v>0</v>
      </c>
      <c r="BY292" s="0" t="n">
        <f aca="false">IFERROR(SUMIFS('2009'!L:L,'2009'!F:F,A292,'2009'!C:C,B292,'2009'!D:D,"",'2009'!AA:AA,"JRO"), 0)</f>
        <v>0</v>
      </c>
      <c r="BZ292" s="7" t="n">
        <f aca="false">IFERROR(BY292/BX292, 0)</f>
        <v>0</v>
      </c>
    </row>
    <row r="293" customFormat="false" ht="15" hidden="false" customHeight="false" outlineLevel="0" collapsed="false">
      <c r="A293" s="0" t="s">
        <v>108</v>
      </c>
      <c r="B293" s="13" t="s">
        <v>58</v>
      </c>
      <c r="C293" s="56" t="n">
        <f aca="false">IFERROR(AVERAGEIFS(I293:BZ293,I$2:BZ$2,"JRO escorts per deportee",I293:BZ293,"&lt;&gt;0"), 0)</f>
        <v>0</v>
      </c>
      <c r="D293" s="13" t="n">
        <f aca="false">IFERROR(AVERAGEIFS(I293:BZ293,I$2:BZ$2,"NRO escorts per deportee",I293:BZ293,"&lt;&gt;0"), 0)</f>
        <v>0</v>
      </c>
      <c r="E293" s="13" t="n">
        <f aca="false">IFERROR(AVERAGEIFS(I293:BZ293,I$2:BZ$2,"CRO escorts per deportee",I293:BZ293,"&lt;&gt;0"), 0)</f>
        <v>0</v>
      </c>
      <c r="G293" s="0" t="n">
        <f aca="false">SUM(J293,M293,P293)</f>
        <v>0</v>
      </c>
      <c r="H293" s="0" t="n">
        <f aca="false">SUM(K293,N293,Q293)</f>
        <v>0</v>
      </c>
      <c r="I293" s="7" t="n">
        <f aca="false">IFERROR(H293/G293, 0)</f>
        <v>0</v>
      </c>
      <c r="J293" s="0" t="n">
        <f aca="false">IFERROR(SUMIFS('2018'!$H:$H,'2018'!$C:$C,B293,'2018'!$F:$F,A293,'2018'!AA:AA,"JRO",'2018'!P:P,"&lt;&gt;")+SUMIFS('2018'!$I:$I,'2018'!$D:$D,B293,'2018'!$F:$F,A293,'2018'!AA:AA,"JRO",'2018'!Q:Q,"&lt;&gt;")+SUMIFS('2018'!$J:$J,'2018'!$E:$E,B293,'2018'!$F:$F,A293,'2018'!AA:AA,"JRO",'2018'!R:R,"&lt;&gt;"), 0)</f>
        <v>0</v>
      </c>
      <c r="K293" s="0" t="n">
        <f aca="false">IFERROR(SUMIFS('2018'!M:M,'2018'!AA:AA,"JRO",'2018'!F:F,A293,'2018'!C:C,B293)+SUMIFS('2018'!P:P,'2018'!AA:AA,"JRO",'2018'!F:F,A293,'2018'!C:C,B293)+SUMIFS('2018'!N:N,'2018'!AA:AA,"JRO",'2018'!F:F,A293,'2018'!D:D,B293)+SUMIFS('2018'!N:N,'2018'!AA:AA,"JRO",'2018'!F:F,A293,'2018'!D:D,B293)+SUMIFS('2018'!O:O,'2018'!AA:AA,"JRO",'2018'!F:F,A293,'2018'!E:E,B293)+SUMIFS('2018'!R:R,'2018'!AA:AA,"JRO",'2018'!F:F,A293,'2018'!E:E,B293), 0)</f>
        <v>0</v>
      </c>
      <c r="L293" s="7" t="n">
        <f aca="false">IFERROR(K293/J293, 0)</f>
        <v>0</v>
      </c>
      <c r="M293" s="0" t="n">
        <f aca="false">IFERROR(SUMIFS('2018'!$H:$H,'2018'!$C:$C,B293,'2018'!$F:$F,A293,'2018'!AA:AA,"NRO",'2018'!P:P,"&lt;&gt;")+SUMIFS('2018'!$I:$I,'2018'!$D:$D,B293,'2018'!$F:$F,A293,'2018'!AA:AA,"NRO",'2018'!Q:Q,"&lt;&gt;")+SUMIFS('2018'!$J:$J,'2018'!$E:$E,B293,'2018'!$F:$F,A293,'2018'!AA:AA,"NRO",'2018'!R:R,"&lt;&gt;"), 0)</f>
        <v>0</v>
      </c>
      <c r="N293" s="0" t="n">
        <f aca="false">IFERROR(SUMIFS('2018'!M:M,'2018'!AA:AA,"NRO",'2018'!F:F,A293,'2018'!C:C,B293)+SUMIFS('2018'!P:P,'2018'!AA:AA,"NRO",'2018'!F:F,A293,'2018'!C:C,B293)+SUMIFS('2018'!N:N,'2018'!AA:AA,"NRO",'2018'!F:F,A293,'2018'!D:D,B293)+SUMIFS('2018'!N:N,'2018'!AA:AA,"NRO",'2018'!F:F,A293,'2018'!D:D,B293)+SUMIFS('2018'!O:O,'2018'!AA:AA,"NRO",'2018'!F:F,A293,'2018'!E:E,B293)+SUMIFS('2018'!R:R,'2018'!AA:AA,"NRO",'2018'!F:F,A293,'2018'!E:E,B293), 0)</f>
        <v>0</v>
      </c>
      <c r="O293" s="7" t="n">
        <f aca="false">IFERROR(N293/M293, 0)</f>
        <v>0</v>
      </c>
      <c r="P293" s="0" t="n">
        <f aca="false">IFERROR(SUMIFS('2018'!$H:$H,'2018'!$C:$C,B293,'2018'!$F:$F,A293,'2018'!AA:AA,"CRO")+SUMIFS('2018'!$I:$I,'2018'!$D:$D,B293,'2018'!$F:$F,A293,'2018'!AA:AA,"CRO")+SUMIFS('2018'!$J:$J,'2018'!$E:$E,B293,'2018'!$F:$F,A293,'2018'!AA:AA,"CRO"), 0)</f>
        <v>0</v>
      </c>
      <c r="Q293" s="0" t="n">
        <f aca="false">IFERROR(SUMIFS('2018'!M:M,'2018'!AA:AA,"CRO",'2018'!F:F,A293,'2018'!C:C,B293)+SUMIFS('2018'!P:P,'2018'!AA:AA,"CRO",'2018'!F:F,A293,'2018'!C:C,B293)+SUMIFS('2018'!N:N,'2018'!AA:AA,"CRO",'2018'!F:F,A293,'2018'!D:D,B293)+SUMIFS('2018'!N:N,'2018'!AA:AA,"CRO",'2018'!F:F,A293,'2018'!D:D,B293)+SUMIFS('2018'!O:O,'2018'!AA:AA,"CRO",'2018'!F:F,A293,'2018'!E:E,B293)+SUMIFS('2018'!R:R,'2018'!AA:AA,"CRO",'2018'!F:F,A293,'2018'!E:E,B293), 0)</f>
        <v>0</v>
      </c>
      <c r="R293" s="7" t="n">
        <f aca="false">IFERROR(Q293/P293, 0)</f>
        <v>0</v>
      </c>
      <c r="S293" s="7" t="n">
        <f aca="false">SUM(V293,Y293,AB293)</f>
        <v>0</v>
      </c>
      <c r="T293" s="7" t="n">
        <f aca="false">SUM(W293,Z293,AC293)</f>
        <v>0</v>
      </c>
      <c r="U293" s="7" t="n">
        <f aca="false">IFERROR(T293/S293, 0)</f>
        <v>0</v>
      </c>
      <c r="V293" s="0" t="n">
        <f aca="false">SUMIFS('2017'!$H:$H,'2017'!$C:$C,B293,'2017'!$F:$F,A293,'2017'!AA:AA,"JRO",'2017'!P:P,"&lt;&gt;")+SUMIFS('2017'!$I:$I,'2017'!$D:$D,B293,'2017'!$F:$F,A293,'2017'!AA:AA,"JRO",'2017'!Q:Q,"&lt;&gt;")+SUMIFS('2017'!$J:$J,'2017'!$E:$E,B293,'2017'!$F:$F,A293,'2017'!AA:AA,"JRO",'2017'!R:R,"&lt;&gt;")</f>
        <v>0</v>
      </c>
      <c r="W293" s="0" t="n">
        <f aca="false">IFERROR(SUMIFS('2017'!M:M,'2017'!AA:AA,"JRO",'2017'!F:F,A293,'2017'!C:C,B293)+SUMIFS('2017'!P:P,'2017'!AA:AA,"JRO",'2017'!F:F,A293,'2017'!C:C,B293)+SUMIFS('2017'!N:N,'2017'!AA:AA,"JRO",'2017'!F:F,A293,'2017'!D:D,B293)+SUMIFS('2017'!N:N,'2017'!AA:AA,"JRO",'2017'!F:F,A293,'2017'!D:D,B293)+SUMIFS('2017'!O:O,'2017'!AA:AA,"JRO",'2017'!F:F,A293,'2017'!E:E,B293)+SUMIFS('2017'!R:R,'2017'!AA:AA,"JRO",'2017'!F:F,A293,'2017'!E:E,B293), 0)</f>
        <v>0</v>
      </c>
      <c r="X293" s="7" t="n">
        <f aca="false">IFERROR(W293/V293, 0)</f>
        <v>0</v>
      </c>
      <c r="Y293" s="0" t="n">
        <f aca="false">IFERROR(SUMIFS('2017'!$H:$H,'2017'!$C:$C,B293,'2017'!$F:$F,A293,'2017'!AA:AA,"NRO",'2017'!P:P,"&lt;&gt;")+SUMIFS('2017'!$I:$I,'2017'!$D:$D,B293,'2017'!$F:$F,A293,'2017'!AA:AA,"NRO",'2017'!Q:Q,"&lt;&gt;")+SUMIFS('2017'!$J:$J,'2017'!$E:$E,B293,'2017'!$F:$F,A293,'2017'!AA:AA,"NRO",'2017'!R:R,"&lt;&gt;"), 0)</f>
        <v>0</v>
      </c>
      <c r="Z293" s="0" t="n">
        <f aca="false">IFERROR(SUMIFS('2017'!M:M,'2017'!AA:AA,"NRO",'2017'!F:F,A293,'2017'!C:C,B293)+SUMIFS('2017'!P:P,'2017'!AA:AA,"NRO",'2017'!F:F,A293,'2017'!C:C,B293)+SUMIFS('2017'!N:N,'2017'!AA:AA,"NRO",'2017'!F:F,A293,'2017'!D:D,B293)+SUMIFS('2017'!N:N,'2017'!AA:AA,"NRO",'2017'!F:F,A293,'2017'!D:D,B293)+SUMIFS('2017'!O:O,'2017'!AA:AA,"NRO",'2017'!F:F,A293,'2017'!E:E,B293)+SUMIFS('2017'!R:R,'2017'!AA:AA,"NRO",'2017'!F:F,A293,'2017'!E:E,B293), 0)</f>
        <v>0</v>
      </c>
      <c r="AA293" s="7" t="n">
        <f aca="false">IFERROR(Z293/Y293, 0)</f>
        <v>0</v>
      </c>
      <c r="AB293" s="0" t="n">
        <f aca="false">IFERROR(SUMIFS('2017'!$H:$H,'2017'!$C:$C,B293,'2017'!$F:$F,A293,'2017'!AA:AA,"CRO",'2017'!P:P,"&lt;&gt;")+SUMIFS('2017'!$I:$I,'2017'!$D:$D,B293,'2017'!$F:$F,A293,'2017'!AA:AA,"CRO",'2017'!Q:Q,"&lt;&gt;")+SUMIFS('2017'!$J:$J,'2017'!$E:$E,B293,'2017'!$F:$F,A293,'2017'!AA:AA,"CRO",'2017'!R:R,"&lt;&gt;"), 0)</f>
        <v>0</v>
      </c>
      <c r="AC293" s="0" t="n">
        <f aca="false">IFERROR(SUMIFS('2017'!M:M,'2017'!AA:AA,"CRO",'2017'!F:F,A293,'2017'!C:C,B293)+SUMIFS('2017'!P:P,'2017'!AA:AA,"CRO",'2017'!F:F,A293,'2017'!C:C,B293)+SUMIFS('2017'!N:N,'2017'!AA:AA,"CRO",'2017'!F:F,A293,'2017'!D:D,B293)+SUMIFS('2017'!N:N,'2017'!AA:AA,"CRO",'2017'!F:F,A293,'2017'!D:D,B293)+SUMIFS('2017'!O:O,'2017'!AA:AA,"CRO",'2017'!F:F,A293,'2017'!E:E,B293)+SUMIFS('2017'!R:R,'2017'!AA:AA,"CRO",'2017'!F:F,A293,'2017'!E:E,B293), 0)</f>
        <v>0</v>
      </c>
      <c r="AD293" s="0" t="n">
        <f aca="false">IFERROR(AC293/AB293, 0)</f>
        <v>0</v>
      </c>
      <c r="AE293" s="0" t="n">
        <f aca="false">SUM(AH293,AK293,AN293)</f>
        <v>0</v>
      </c>
      <c r="AF293" s="0" t="n">
        <f aca="false">SUM(AI293,AL293,AO293)</f>
        <v>0</v>
      </c>
      <c r="AG293" s="7" t="n">
        <f aca="false">IFERROR(AF293/AE293, 0)</f>
        <v>0</v>
      </c>
      <c r="AH293" s="0" t="n">
        <f aca="false">IFERROR(SUMIFS('2016'!$G:$G,'2016'!F:F,A293,'2016'!C:C,B293,'2016'!D:D,"",'2016'!AA:AA,"JRO",'2016'!L:L,"&lt;&gt;"), 0)</f>
        <v>0</v>
      </c>
      <c r="AI293" s="0" t="n">
        <f aca="false">IFERROR(SUMIFS('2016'!L:L,'2016'!F:F,A293,'2016'!C:C,B293,'2016'!D:D,"",'2016'!AA:AA,"JRO"), 0)</f>
        <v>0</v>
      </c>
      <c r="AJ293" s="7" t="n">
        <f aca="false">IFERROR(AI293/AH293, 0)</f>
        <v>0</v>
      </c>
      <c r="AK293" s="0" t="n">
        <f aca="false">IFERROR(SUMIFS('2016'!$G:$G,'2016'!F:F,A293,'2016'!C:C,B293,'2016'!D:D,"",'2016'!AA:AA,"NRO",'2016'!L:L,"&lt;&gt;"), 0)</f>
        <v>0</v>
      </c>
      <c r="AL293" s="0" t="n">
        <f aca="false">IFERROR(SUMIFS('2016'!L:L,'2016'!F:F,A293,'2016'!C:C,B293,'2016'!D:D,"",'2016'!AA:AA,"NRO"), 0)</f>
        <v>0</v>
      </c>
      <c r="AM293" s="0" t="n">
        <f aca="false">IFERROR(AL293/AK293, 0)</f>
        <v>0</v>
      </c>
      <c r="AN293" s="0" t="n">
        <f aca="false">IFERROR(SUMIFS('2016'!$G:$G,'2016'!F:F,A293,'2016'!C:C,B293,'2016'!D:D,"",'2016'!AA:AA,"CRO",'2016'!L:L,"&lt;&gt;"), 0)</f>
        <v>0</v>
      </c>
      <c r="AO293" s="0" t="n">
        <f aca="false">IFERROR(SUMIFS('2016'!L:L,'2016'!F:F,A293,'2016'!C:C,B293,'2016'!D:D,"",'2016'!AA:AA,"CRO"), 0)</f>
        <v>0</v>
      </c>
      <c r="AP293" s="0" t="n">
        <f aca="false">IFERROR(AO293/AN293, 0)</f>
        <v>0</v>
      </c>
      <c r="AQ293" s="0" t="n">
        <f aca="false">SUM(AT293,AW293,AZ293)</f>
        <v>0</v>
      </c>
      <c r="AR293" s="0" t="n">
        <f aca="false">SUM(AU293,AX293,BA293)</f>
        <v>0</v>
      </c>
      <c r="AS293" s="7" t="n">
        <f aca="false">IFERROR(AR293/AQ293, 0)</f>
        <v>0</v>
      </c>
      <c r="AT293" s="0" t="n">
        <f aca="false">IFERROR(SUMIFS('2015'!$G:$G,'2015'!F:F,A293,'2015'!C:C,B293,'2015'!D:D,"",'2015'!AA:AA,"JRO",'2015'!L:L,"&lt;&gt;"), 0)</f>
        <v>0</v>
      </c>
      <c r="AU293" s="0" t="n">
        <f aca="false">IFERROR(SUMIFS('2015'!L:L,'2015'!F:F,A293,'2015'!C:C,B293,'2015'!D:D,"",'2015'!AA:AA,"JRO"), 0)</f>
        <v>0</v>
      </c>
      <c r="AV293" s="0" t="n">
        <f aca="false">IFERROR(AU293/AT293, 0)</f>
        <v>0</v>
      </c>
      <c r="AW293" s="0" t="n">
        <f aca="false">IFERROR(SUMIFS('2015'!$G:$G,'2015'!F:F,A293,'2015'!C:C,B293,'2015'!D:D,"",'2015'!AA:AA,"NRO",'2015'!L:L,"&lt;&gt;"), 0)</f>
        <v>0</v>
      </c>
      <c r="AX293" s="0" t="n">
        <f aca="false">IFERROR(SUMIFS('2015'!L:L,'2015'!F:F,A293,'2015'!C:C,B293,'2015'!D:D,"",'2015'!AA:AA,"NRO"), 0)</f>
        <v>0</v>
      </c>
      <c r="AY293" s="0" t="n">
        <f aca="false">IFERROR(AX293/AW293, 0)</f>
        <v>0</v>
      </c>
      <c r="AZ293" s="0" t="n">
        <f aca="false">IFERROR(SUMIFS('2015'!$G:$G,'2015'!F:F,A293,'2015'!C:C,B293,'2015'!D:D,"",'2015'!AA:AA,"CRO",'2015'!L:L,"&lt;&gt;"), 0)</f>
        <v>0</v>
      </c>
      <c r="BA293" s="0" t="n">
        <f aca="false">IFERROR(SUMIFS('2015'!L:L,'2015'!F:F,A293,'2015'!C:C,B293,'2015'!D:D,"",'2015'!AA:AA,"CRO"), 0)</f>
        <v>0</v>
      </c>
      <c r="BB293" s="0" t="n">
        <f aca="false">IFERROR(BA293/AZ293, 0)</f>
        <v>0</v>
      </c>
      <c r="BC293" s="0" t="n">
        <f aca="false">SUM(BF293,BI293)</f>
        <v>0</v>
      </c>
      <c r="BD293" s="0" t="n">
        <f aca="false">SUM(BG293,BJ293)</f>
        <v>0</v>
      </c>
      <c r="BE293" s="7" t="n">
        <f aca="false">IFERROR(BD293/BC293, 0)</f>
        <v>0</v>
      </c>
      <c r="BF293" s="0" t="n">
        <f aca="false">IFERROR(SUMIFS('2014'!$G:$G,'2014'!F:F,A293,'2014'!C:C,B293,'2014'!D:D,"",'2014'!AA:AA,"JRO",'2014'!L:L,"&lt;&gt;"), 0)</f>
        <v>0</v>
      </c>
      <c r="BG293" s="0" t="n">
        <f aca="false">IFERROR(SUMIFS('2014'!L:L,'2014'!F:F,A293,'2014'!C:C,B293,'2014'!D:D,"",'2014'!AA:AA,"JRO"), 0)</f>
        <v>0</v>
      </c>
      <c r="BH293" s="7" t="n">
        <f aca="false">IFERROR(BG293/BF293, 0)</f>
        <v>0</v>
      </c>
      <c r="BI293" s="0" t="n">
        <f aca="false">IFERROR(SUMIFS('2014'!$G:$G,'2014'!F:F,A293,'2014'!C:C,B293,'2014'!D:D,"",'2014'!AA:AA,"CRO",'2014'!L:L,"&lt;&gt;"), 0)</f>
        <v>0</v>
      </c>
      <c r="BJ293" s="0" t="n">
        <f aca="false">IFERROR(SUMIFS('2014'!L:L,'2014'!F:F,A293,'2014'!C:C,B293,'2014'!D:D,"",'2014'!AA:AA,"CRO"), 0)</f>
        <v>0</v>
      </c>
      <c r="BK293" s="0" t="n">
        <f aca="false">IFERROR(BJ293/BI293, 0)</f>
        <v>0</v>
      </c>
      <c r="BL293" s="0" t="n">
        <f aca="false">IFERROR(SUMIFS('2013'!$G:$G,'2013'!F:F,A293,'2013'!C:C,B293,'2013'!D:D,"",'2013'!AA:AA,"JRO",'2013'!L:L,"&lt;&gt;"), 0)</f>
        <v>0</v>
      </c>
      <c r="BM293" s="0" t="n">
        <f aca="false">IFERROR(SUMIFS('2013'!L:L,'2013'!F:F,A293,'2013'!C:C,B293,'2013'!D:D,"",'2013'!AA:AA,"JRO"), 0)</f>
        <v>0</v>
      </c>
      <c r="BN293" s="0" t="n">
        <f aca="false">IFERROR(BM293/BL293, 0)</f>
        <v>0</v>
      </c>
      <c r="BO293" s="0" t="n">
        <f aca="false">IFERROR(SUMIFS('2012'!$G:$G,'2012'!F:F,A293,'2012'!C:C,B293,'2012'!D:D,"",'2012'!AA:AA,"JRO",'2012'!L:L,"&lt;&gt;"), 0)</f>
        <v>0</v>
      </c>
      <c r="BP293" s="0" t="n">
        <f aca="false">IFERROR(SUMIFS('2012'!L:L,'2012'!F:F,A293,'2012'!C:C,B293,'2012'!D:D,"",'2012'!AA:AA,"JRO"), 0)</f>
        <v>0</v>
      </c>
      <c r="BQ293" s="0" t="n">
        <f aca="false">IFERROR(BP293/BO293, 0)</f>
        <v>0</v>
      </c>
      <c r="BR293" s="0" t="n">
        <f aca="false">IFERROR(SUMIFS('2011'!$G:$G,'2011'!F:F,A293,'2011'!C:C,B293,'2011'!D:D,"",'2011'!AA:AA,"JRO",'2011'!L:L,"&lt;&gt;"), 0)</f>
        <v>0</v>
      </c>
      <c r="BS293" s="0" t="n">
        <f aca="false">IFERROR(SUMIFS('2011'!L:L,'2011'!F:F,A293,'2011'!C:C,B293,'2011'!D:D,"",'2011'!AA:AA,"JRO"), 0)</f>
        <v>0</v>
      </c>
      <c r="BT293" s="7" t="n">
        <f aca="false">IFERROR(BS293/BR293, 0)</f>
        <v>0</v>
      </c>
      <c r="BU293" s="0" t="n">
        <f aca="false">IFERROR(SUMIFS('2010'!$G:$G,'2010'!F:F,A293,'2010'!C:C,B293,'2010'!D:D,"",'2010'!AA:AA,"JRO",'2010'!L:L,"&lt;&gt;"), 0)</f>
        <v>0</v>
      </c>
      <c r="BV293" s="0" t="n">
        <f aca="false">IFERROR(SUMIFS('2010'!L:L,'2010'!F:F,A293,'2010'!C:C,B293,'2010'!D:D,"",'2010'!AA:AA,"JRO"), 0)</f>
        <v>0</v>
      </c>
      <c r="BW293" s="7" t="n">
        <f aca="false">IFERROR(BV293/BU293, 0)</f>
        <v>0</v>
      </c>
      <c r="BX293" s="0" t="n">
        <f aca="false">IFERROR(SUMIFS('2009'!$G:$G,'2009'!F:F,A293,'2009'!C:C,B293,'2009'!D:D,"",'2009'!AA:AA,"JRO",'2009'!L:L,"&lt;&gt;"), 0)</f>
        <v>0</v>
      </c>
      <c r="BY293" s="0" t="n">
        <f aca="false">IFERROR(SUMIFS('2009'!L:L,'2009'!F:F,A293,'2009'!C:C,B293,'2009'!D:D,"",'2009'!AA:AA,"JRO"), 0)</f>
        <v>0</v>
      </c>
      <c r="BZ293" s="7" t="n">
        <f aca="false">IFERROR(BY293/BX293, 0)</f>
        <v>0</v>
      </c>
    </row>
    <row r="294" customFormat="false" ht="15" hidden="false" customHeight="false" outlineLevel="0" collapsed="false">
      <c r="A294" s="0" t="s">
        <v>108</v>
      </c>
      <c r="B294" s="17" t="s">
        <v>70</v>
      </c>
      <c r="C294" s="56" t="n">
        <f aca="false">IFERROR(AVERAGEIFS(I294:BZ294,I$2:BZ$2,"JRO escorts per deportee",I294:BZ294,"&lt;&gt;0"), 0)</f>
        <v>0</v>
      </c>
      <c r="D294" s="13" t="n">
        <f aca="false">IFERROR(AVERAGEIFS(I294:BZ294,I$2:BZ$2,"NRO escorts per deportee",I294:BZ294,"&lt;&gt;0"), 0)</f>
        <v>0</v>
      </c>
      <c r="E294" s="13" t="n">
        <f aca="false">IFERROR(AVERAGEIFS(I294:BZ294,I$2:BZ$2,"CRO escorts per deportee",I294:BZ294,"&lt;&gt;0"), 0)</f>
        <v>0</v>
      </c>
      <c r="G294" s="0" t="n">
        <f aca="false">SUM(J294,M294,P294)</f>
        <v>0</v>
      </c>
      <c r="H294" s="0" t="n">
        <f aca="false">SUM(K294,N294,Q294)</f>
        <v>0</v>
      </c>
      <c r="I294" s="7" t="n">
        <f aca="false">IFERROR(H294/G294, 0)</f>
        <v>0</v>
      </c>
      <c r="J294" s="0" t="n">
        <f aca="false">IFERROR(SUMIFS('2018'!$H:$H,'2018'!$C:$C,B294,'2018'!$F:$F,A294,'2018'!AA:AA,"JRO",'2018'!P:P,"&lt;&gt;")+SUMIFS('2018'!$I:$I,'2018'!$D:$D,B294,'2018'!$F:$F,A294,'2018'!AA:AA,"JRO",'2018'!Q:Q,"&lt;&gt;")+SUMIFS('2018'!$J:$J,'2018'!$E:$E,B294,'2018'!$F:$F,A294,'2018'!AA:AA,"JRO",'2018'!R:R,"&lt;&gt;"), 0)</f>
        <v>0</v>
      </c>
      <c r="K294" s="0" t="n">
        <f aca="false">IFERROR(SUMIFS('2018'!M:M,'2018'!AA:AA,"JRO",'2018'!F:F,A294,'2018'!C:C,B294)+SUMIFS('2018'!P:P,'2018'!AA:AA,"JRO",'2018'!F:F,A294,'2018'!C:C,B294)+SUMIFS('2018'!N:N,'2018'!AA:AA,"JRO",'2018'!F:F,A294,'2018'!D:D,B294)+SUMIFS('2018'!N:N,'2018'!AA:AA,"JRO",'2018'!F:F,A294,'2018'!D:D,B294)+SUMIFS('2018'!O:O,'2018'!AA:AA,"JRO",'2018'!F:F,A294,'2018'!E:E,B294)+SUMIFS('2018'!R:R,'2018'!AA:AA,"JRO",'2018'!F:F,A294,'2018'!E:E,B294), 0)</f>
        <v>0</v>
      </c>
      <c r="L294" s="7" t="n">
        <f aca="false">IFERROR(K294/J294, 0)</f>
        <v>0</v>
      </c>
      <c r="M294" s="0" t="n">
        <f aca="false">IFERROR(SUMIFS('2018'!$H:$H,'2018'!$C:$C,B294,'2018'!$F:$F,A294,'2018'!AA:AA,"NRO",'2018'!P:P,"&lt;&gt;")+SUMIFS('2018'!$I:$I,'2018'!$D:$D,B294,'2018'!$F:$F,A294,'2018'!AA:AA,"NRO",'2018'!Q:Q,"&lt;&gt;")+SUMIFS('2018'!$J:$J,'2018'!$E:$E,B294,'2018'!$F:$F,A294,'2018'!AA:AA,"NRO",'2018'!R:R,"&lt;&gt;"), 0)</f>
        <v>0</v>
      </c>
      <c r="N294" s="0" t="n">
        <f aca="false">IFERROR(SUMIFS('2018'!M:M,'2018'!AA:AA,"NRO",'2018'!F:F,A294,'2018'!C:C,B294)+SUMIFS('2018'!P:P,'2018'!AA:AA,"NRO",'2018'!F:F,A294,'2018'!C:C,B294)+SUMIFS('2018'!N:N,'2018'!AA:AA,"NRO",'2018'!F:F,A294,'2018'!D:D,B294)+SUMIFS('2018'!N:N,'2018'!AA:AA,"NRO",'2018'!F:F,A294,'2018'!D:D,B294)+SUMIFS('2018'!O:O,'2018'!AA:AA,"NRO",'2018'!F:F,A294,'2018'!E:E,B294)+SUMIFS('2018'!R:R,'2018'!AA:AA,"NRO",'2018'!F:F,A294,'2018'!E:E,B294), 0)</f>
        <v>0</v>
      </c>
      <c r="O294" s="7" t="n">
        <f aca="false">IFERROR(N294/M294, 0)</f>
        <v>0</v>
      </c>
      <c r="P294" s="0" t="n">
        <f aca="false">IFERROR(SUMIFS('2018'!$H:$H,'2018'!$C:$C,B294,'2018'!$F:$F,A294,'2018'!AA:AA,"CRO")+SUMIFS('2018'!$I:$I,'2018'!$D:$D,B294,'2018'!$F:$F,A294,'2018'!AA:AA,"CRO")+SUMIFS('2018'!$J:$J,'2018'!$E:$E,B294,'2018'!$F:$F,A294,'2018'!AA:AA,"CRO"), 0)</f>
        <v>0</v>
      </c>
      <c r="Q294" s="0" t="n">
        <f aca="false">IFERROR(SUMIFS('2018'!M:M,'2018'!AA:AA,"CRO",'2018'!F:F,A294,'2018'!C:C,B294)+SUMIFS('2018'!P:P,'2018'!AA:AA,"CRO",'2018'!F:F,A294,'2018'!C:C,B294)+SUMIFS('2018'!N:N,'2018'!AA:AA,"CRO",'2018'!F:F,A294,'2018'!D:D,B294)+SUMIFS('2018'!N:N,'2018'!AA:AA,"CRO",'2018'!F:F,A294,'2018'!D:D,B294)+SUMIFS('2018'!O:O,'2018'!AA:AA,"CRO",'2018'!F:F,A294,'2018'!E:E,B294)+SUMIFS('2018'!R:R,'2018'!AA:AA,"CRO",'2018'!F:F,A294,'2018'!E:E,B294), 0)</f>
        <v>0</v>
      </c>
      <c r="R294" s="7" t="n">
        <f aca="false">IFERROR(Q294/P294, 0)</f>
        <v>0</v>
      </c>
      <c r="S294" s="7" t="n">
        <f aca="false">SUM(V294,Y294,AB294)</f>
        <v>0</v>
      </c>
      <c r="T294" s="7" t="n">
        <f aca="false">SUM(W294,Z294,AC294)</f>
        <v>0</v>
      </c>
      <c r="U294" s="7" t="n">
        <f aca="false">IFERROR(T294/S294, 0)</f>
        <v>0</v>
      </c>
      <c r="V294" s="0" t="n">
        <f aca="false">SUMIFS('2017'!$H:$H,'2017'!$C:$C,B294,'2017'!$F:$F,A294,'2017'!AA:AA,"JRO",'2017'!P:P,"&lt;&gt;")+SUMIFS('2017'!$I:$I,'2017'!$D:$D,B294,'2017'!$F:$F,A294,'2017'!AA:AA,"JRO",'2017'!Q:Q,"&lt;&gt;")+SUMIFS('2017'!$J:$J,'2017'!$E:$E,B294,'2017'!$F:$F,A294,'2017'!AA:AA,"JRO",'2017'!R:R,"&lt;&gt;")</f>
        <v>0</v>
      </c>
      <c r="W294" s="0" t="n">
        <f aca="false">IFERROR(SUMIFS('2017'!M:M,'2017'!AA:AA,"JRO",'2017'!F:F,A294,'2017'!C:C,B294)+SUMIFS('2017'!P:P,'2017'!AA:AA,"JRO",'2017'!F:F,A294,'2017'!C:C,B294)+SUMIFS('2017'!N:N,'2017'!AA:AA,"JRO",'2017'!F:F,A294,'2017'!D:D,B294)+SUMIFS('2017'!N:N,'2017'!AA:AA,"JRO",'2017'!F:F,A294,'2017'!D:D,B294)+SUMIFS('2017'!O:O,'2017'!AA:AA,"JRO",'2017'!F:F,A294,'2017'!E:E,B294)+SUMIFS('2017'!R:R,'2017'!AA:AA,"JRO",'2017'!F:F,A294,'2017'!E:E,B294), 0)</f>
        <v>0</v>
      </c>
      <c r="X294" s="7" t="n">
        <f aca="false">IFERROR(W294/V294, 0)</f>
        <v>0</v>
      </c>
      <c r="Y294" s="0" t="n">
        <f aca="false">IFERROR(SUMIFS('2017'!$H:$H,'2017'!$C:$C,B294,'2017'!$F:$F,A294,'2017'!AA:AA,"NRO",'2017'!P:P,"&lt;&gt;")+SUMIFS('2017'!$I:$I,'2017'!$D:$D,B294,'2017'!$F:$F,A294,'2017'!AA:AA,"NRO",'2017'!Q:Q,"&lt;&gt;")+SUMIFS('2017'!$J:$J,'2017'!$E:$E,B294,'2017'!$F:$F,A294,'2017'!AA:AA,"NRO",'2017'!R:R,"&lt;&gt;"), 0)</f>
        <v>0</v>
      </c>
      <c r="Z294" s="0" t="n">
        <f aca="false">IFERROR(SUMIFS('2017'!M:M,'2017'!AA:AA,"NRO",'2017'!F:F,A294,'2017'!C:C,B294)+SUMIFS('2017'!P:P,'2017'!AA:AA,"NRO",'2017'!F:F,A294,'2017'!C:C,B294)+SUMIFS('2017'!N:N,'2017'!AA:AA,"NRO",'2017'!F:F,A294,'2017'!D:D,B294)+SUMIFS('2017'!N:N,'2017'!AA:AA,"NRO",'2017'!F:F,A294,'2017'!D:D,B294)+SUMIFS('2017'!O:O,'2017'!AA:AA,"NRO",'2017'!F:F,A294,'2017'!E:E,B294)+SUMIFS('2017'!R:R,'2017'!AA:AA,"NRO",'2017'!F:F,A294,'2017'!E:E,B294), 0)</f>
        <v>0</v>
      </c>
      <c r="AA294" s="7" t="n">
        <f aca="false">IFERROR(Z294/Y294, 0)</f>
        <v>0</v>
      </c>
      <c r="AB294" s="0" t="n">
        <f aca="false">IFERROR(SUMIFS('2017'!$H:$H,'2017'!$C:$C,B294,'2017'!$F:$F,A294,'2017'!AA:AA,"CRO",'2017'!P:P,"&lt;&gt;")+SUMIFS('2017'!$I:$I,'2017'!$D:$D,B294,'2017'!$F:$F,A294,'2017'!AA:AA,"CRO",'2017'!Q:Q,"&lt;&gt;")+SUMIFS('2017'!$J:$J,'2017'!$E:$E,B294,'2017'!$F:$F,A294,'2017'!AA:AA,"CRO",'2017'!R:R,"&lt;&gt;"), 0)</f>
        <v>0</v>
      </c>
      <c r="AC294" s="0" t="n">
        <f aca="false">IFERROR(SUMIFS('2017'!M:M,'2017'!AA:AA,"CRO",'2017'!F:F,A294,'2017'!C:C,B294)+SUMIFS('2017'!P:P,'2017'!AA:AA,"CRO",'2017'!F:F,A294,'2017'!C:C,B294)+SUMIFS('2017'!N:N,'2017'!AA:AA,"CRO",'2017'!F:F,A294,'2017'!D:D,B294)+SUMIFS('2017'!N:N,'2017'!AA:AA,"CRO",'2017'!F:F,A294,'2017'!D:D,B294)+SUMIFS('2017'!O:O,'2017'!AA:AA,"CRO",'2017'!F:F,A294,'2017'!E:E,B294)+SUMIFS('2017'!R:R,'2017'!AA:AA,"CRO",'2017'!F:F,A294,'2017'!E:E,B294), 0)</f>
        <v>0</v>
      </c>
      <c r="AD294" s="0" t="n">
        <f aca="false">IFERROR(AC294/AB294, 0)</f>
        <v>0</v>
      </c>
      <c r="AE294" s="0" t="n">
        <f aca="false">SUM(AH294,AK294,AN294)</f>
        <v>0</v>
      </c>
      <c r="AF294" s="0" t="n">
        <f aca="false">SUM(AI294,AL294,AO294)</f>
        <v>0</v>
      </c>
      <c r="AG294" s="7" t="n">
        <f aca="false">IFERROR(AF294/AE294, 0)</f>
        <v>0</v>
      </c>
      <c r="AH294" s="0" t="n">
        <f aca="false">IFERROR(SUMIFS('2016'!$G:$G,'2016'!F:F,A294,'2016'!C:C,B294,'2016'!D:D,"",'2016'!AA:AA,"JRO",'2016'!L:L,"&lt;&gt;"), 0)</f>
        <v>0</v>
      </c>
      <c r="AI294" s="0" t="n">
        <f aca="false">IFERROR(SUMIFS('2016'!L:L,'2016'!F:F,A294,'2016'!C:C,B294,'2016'!D:D,"",'2016'!AA:AA,"JRO"), 0)</f>
        <v>0</v>
      </c>
      <c r="AJ294" s="7" t="n">
        <f aca="false">IFERROR(AI294/AH294, 0)</f>
        <v>0</v>
      </c>
      <c r="AK294" s="0" t="n">
        <f aca="false">IFERROR(SUMIFS('2016'!$G:$G,'2016'!F:F,A294,'2016'!C:C,B294,'2016'!D:D,"",'2016'!AA:AA,"NRO",'2016'!L:L,"&lt;&gt;"), 0)</f>
        <v>0</v>
      </c>
      <c r="AL294" s="0" t="n">
        <f aca="false">IFERROR(SUMIFS('2016'!L:L,'2016'!F:F,A294,'2016'!C:C,B294,'2016'!D:D,"",'2016'!AA:AA,"NRO"), 0)</f>
        <v>0</v>
      </c>
      <c r="AM294" s="0" t="n">
        <f aca="false">IFERROR(AL294/AK294, 0)</f>
        <v>0</v>
      </c>
      <c r="AN294" s="0" t="n">
        <f aca="false">IFERROR(SUMIFS('2016'!$G:$G,'2016'!F:F,A294,'2016'!C:C,B294,'2016'!D:D,"",'2016'!AA:AA,"CRO",'2016'!L:L,"&lt;&gt;"), 0)</f>
        <v>0</v>
      </c>
      <c r="AO294" s="0" t="n">
        <f aca="false">IFERROR(SUMIFS('2016'!L:L,'2016'!F:F,A294,'2016'!C:C,B294,'2016'!D:D,"",'2016'!AA:AA,"CRO"), 0)</f>
        <v>0</v>
      </c>
      <c r="AP294" s="0" t="n">
        <f aca="false">IFERROR(AO294/AN294, 0)</f>
        <v>0</v>
      </c>
      <c r="AQ294" s="0" t="n">
        <f aca="false">SUM(AT294,AW294,AZ294)</f>
        <v>0</v>
      </c>
      <c r="AR294" s="0" t="n">
        <f aca="false">SUM(AU294,AX294,BA294)</f>
        <v>0</v>
      </c>
      <c r="AS294" s="7" t="n">
        <f aca="false">IFERROR(AR294/AQ294, 0)</f>
        <v>0</v>
      </c>
      <c r="AT294" s="0" t="n">
        <f aca="false">IFERROR(SUMIFS('2015'!$G:$G,'2015'!F:F,A294,'2015'!C:C,B294,'2015'!D:D,"",'2015'!AA:AA,"JRO",'2015'!L:L,"&lt;&gt;"), 0)</f>
        <v>0</v>
      </c>
      <c r="AU294" s="0" t="n">
        <f aca="false">IFERROR(SUMIFS('2015'!L:L,'2015'!F:F,A294,'2015'!C:C,B294,'2015'!D:D,"",'2015'!AA:AA,"JRO"), 0)</f>
        <v>0</v>
      </c>
      <c r="AV294" s="0" t="n">
        <f aca="false">IFERROR(AU294/AT294, 0)</f>
        <v>0</v>
      </c>
      <c r="AW294" s="0" t="n">
        <f aca="false">IFERROR(SUMIFS('2015'!$G:$G,'2015'!F:F,A294,'2015'!C:C,B294,'2015'!D:D,"",'2015'!AA:AA,"NRO",'2015'!L:L,"&lt;&gt;"), 0)</f>
        <v>0</v>
      </c>
      <c r="AX294" s="0" t="n">
        <f aca="false">IFERROR(SUMIFS('2015'!L:L,'2015'!F:F,A294,'2015'!C:C,B294,'2015'!D:D,"",'2015'!AA:AA,"NRO"), 0)</f>
        <v>0</v>
      </c>
      <c r="AY294" s="0" t="n">
        <f aca="false">IFERROR(AX294/AW294, 0)</f>
        <v>0</v>
      </c>
      <c r="AZ294" s="0" t="n">
        <f aca="false">IFERROR(SUMIFS('2015'!$G:$G,'2015'!F:F,A294,'2015'!C:C,B294,'2015'!D:D,"",'2015'!AA:AA,"CRO",'2015'!L:L,"&lt;&gt;"), 0)</f>
        <v>0</v>
      </c>
      <c r="BA294" s="0" t="n">
        <f aca="false">IFERROR(SUMIFS('2015'!L:L,'2015'!F:F,A294,'2015'!C:C,B294,'2015'!D:D,"",'2015'!AA:AA,"CRO"), 0)</f>
        <v>0</v>
      </c>
      <c r="BB294" s="0" t="n">
        <f aca="false">IFERROR(BA294/AZ294, 0)</f>
        <v>0</v>
      </c>
      <c r="BC294" s="0" t="n">
        <f aca="false">SUM(BF294,BI294)</f>
        <v>0</v>
      </c>
      <c r="BD294" s="0" t="n">
        <f aca="false">SUM(BG294,BJ294)</f>
        <v>0</v>
      </c>
      <c r="BE294" s="7" t="n">
        <f aca="false">IFERROR(BD294/BC294, 0)</f>
        <v>0</v>
      </c>
      <c r="BF294" s="0" t="n">
        <f aca="false">IFERROR(SUMIFS('2014'!$G:$G,'2014'!F:F,A294,'2014'!C:C,B294,'2014'!D:D,"",'2014'!AA:AA,"JRO",'2014'!L:L,"&lt;&gt;"), 0)</f>
        <v>0</v>
      </c>
      <c r="BG294" s="0" t="n">
        <f aca="false">IFERROR(SUMIFS('2014'!L:L,'2014'!F:F,A294,'2014'!C:C,B294,'2014'!D:D,"",'2014'!AA:AA,"JRO"), 0)</f>
        <v>0</v>
      </c>
      <c r="BH294" s="7" t="n">
        <f aca="false">IFERROR(BG294/BF294, 0)</f>
        <v>0</v>
      </c>
      <c r="BI294" s="0" t="n">
        <f aca="false">IFERROR(SUMIFS('2014'!$G:$G,'2014'!F:F,A294,'2014'!C:C,B294,'2014'!D:D,"",'2014'!AA:AA,"CRO",'2014'!L:L,"&lt;&gt;"), 0)</f>
        <v>0</v>
      </c>
      <c r="BJ294" s="0" t="n">
        <f aca="false">IFERROR(SUMIFS('2014'!L:L,'2014'!F:F,A294,'2014'!C:C,B294,'2014'!D:D,"",'2014'!AA:AA,"CRO"), 0)</f>
        <v>0</v>
      </c>
      <c r="BK294" s="0" t="n">
        <f aca="false">IFERROR(BJ294/BI294, 0)</f>
        <v>0</v>
      </c>
      <c r="BL294" s="0" t="n">
        <f aca="false">IFERROR(SUMIFS('2013'!$G:$G,'2013'!F:F,A294,'2013'!C:C,B294,'2013'!D:D,"",'2013'!AA:AA,"JRO",'2013'!L:L,"&lt;&gt;"), 0)</f>
        <v>0</v>
      </c>
      <c r="BM294" s="0" t="n">
        <f aca="false">IFERROR(SUMIFS('2013'!L:L,'2013'!F:F,A294,'2013'!C:C,B294,'2013'!D:D,"",'2013'!AA:AA,"JRO"), 0)</f>
        <v>0</v>
      </c>
      <c r="BN294" s="0" t="n">
        <f aca="false">IFERROR(BM294/BL294, 0)</f>
        <v>0</v>
      </c>
      <c r="BO294" s="0" t="n">
        <f aca="false">IFERROR(SUMIFS('2012'!$G:$G,'2012'!F:F,A294,'2012'!C:C,B294,'2012'!D:D,"",'2012'!AA:AA,"JRO",'2012'!L:L,"&lt;&gt;"), 0)</f>
        <v>0</v>
      </c>
      <c r="BP294" s="0" t="n">
        <f aca="false">IFERROR(SUMIFS('2012'!L:L,'2012'!F:F,A294,'2012'!C:C,B294,'2012'!D:D,"",'2012'!AA:AA,"JRO"), 0)</f>
        <v>0</v>
      </c>
      <c r="BQ294" s="0" t="n">
        <f aca="false">IFERROR(BP294/BO294, 0)</f>
        <v>0</v>
      </c>
      <c r="BR294" s="0" t="n">
        <f aca="false">IFERROR(SUMIFS('2011'!$G:$G,'2011'!F:F,A294,'2011'!C:C,B294,'2011'!D:D,"",'2011'!AA:AA,"JRO",'2011'!L:L,"&lt;&gt;"), 0)</f>
        <v>7</v>
      </c>
      <c r="BS294" s="0" t="n">
        <f aca="false">IFERROR(SUMIFS('2011'!L:L,'2011'!F:F,A294,'2011'!C:C,B294,'2011'!D:D,"",'2011'!AA:AA,"JRO"), 0)</f>
        <v>9</v>
      </c>
      <c r="BT294" s="7" t="n">
        <f aca="false">IFERROR(BS294/BR294, 0)</f>
        <v>1.28571428571429</v>
      </c>
      <c r="BU294" s="0" t="n">
        <f aca="false">IFERROR(SUMIFS('2010'!$G:$G,'2010'!F:F,A294,'2010'!C:C,B294,'2010'!D:D,"",'2010'!AA:AA,"JRO",'2010'!L:L,"&lt;&gt;"), 0)</f>
        <v>0</v>
      </c>
      <c r="BV294" s="0" t="n">
        <f aca="false">IFERROR(SUMIFS('2010'!L:L,'2010'!F:F,A294,'2010'!C:C,B294,'2010'!D:D,"",'2010'!AA:AA,"JRO"), 0)</f>
        <v>0</v>
      </c>
      <c r="BW294" s="7" t="n">
        <f aca="false">IFERROR(BV294/BU294, 0)</f>
        <v>0</v>
      </c>
      <c r="BX294" s="0" t="n">
        <f aca="false">IFERROR(SUMIFS('2009'!$G:$G,'2009'!F:F,A294,'2009'!C:C,B294,'2009'!D:D,"",'2009'!AA:AA,"JRO",'2009'!L:L,"&lt;&gt;"), 0)</f>
        <v>0</v>
      </c>
      <c r="BY294" s="0" t="n">
        <f aca="false">IFERROR(SUMIFS('2009'!L:L,'2009'!F:F,A294,'2009'!C:C,B294,'2009'!D:D,"",'2009'!AA:AA,"JRO"), 0)</f>
        <v>0</v>
      </c>
      <c r="BZ294" s="7" t="n">
        <f aca="false">IFERROR(BY294/BX294, 0)</f>
        <v>0</v>
      </c>
    </row>
    <row r="295" customFormat="false" ht="15" hidden="false" customHeight="false" outlineLevel="0" collapsed="false">
      <c r="A295" s="0" t="s">
        <v>108</v>
      </c>
      <c r="B295" s="13" t="s">
        <v>43</v>
      </c>
      <c r="C295" s="56" t="n">
        <f aca="false">IFERROR(AVERAGEIFS(I295:BZ295,I$2:BZ$2,"JRO escorts per deportee",I295:BZ295,"&lt;&gt;0"), 0)</f>
        <v>0</v>
      </c>
      <c r="D295" s="13" t="n">
        <f aca="false">IFERROR(AVERAGEIFS(I295:BZ295,I$2:BZ$2,"NRO escorts per deportee",I295:BZ295,"&lt;&gt;0"), 0)</f>
        <v>0</v>
      </c>
      <c r="E295" s="13" t="n">
        <f aca="false">IFERROR(AVERAGEIFS(I295:BZ295,I$2:BZ$2,"CRO escorts per deportee",I295:BZ295,"&lt;&gt;0"), 0)</f>
        <v>0</v>
      </c>
      <c r="G295" s="0" t="n">
        <f aca="false">SUM(J295,M295,P295)</f>
        <v>0</v>
      </c>
      <c r="H295" s="0" t="n">
        <f aca="false">SUM(K295,N295,Q295)</f>
        <v>0</v>
      </c>
      <c r="I295" s="7" t="n">
        <f aca="false">IFERROR(H295/G295, 0)</f>
        <v>0</v>
      </c>
      <c r="J295" s="0" t="n">
        <f aca="false">IFERROR(SUMIFS('2018'!$H:$H,'2018'!$C:$C,B295,'2018'!$F:$F,A295,'2018'!AA:AA,"JRO",'2018'!P:P,"&lt;&gt;")+SUMIFS('2018'!$I:$I,'2018'!$D:$D,B295,'2018'!$F:$F,A295,'2018'!AA:AA,"JRO",'2018'!Q:Q,"&lt;&gt;")+SUMIFS('2018'!$J:$J,'2018'!$E:$E,B295,'2018'!$F:$F,A295,'2018'!AA:AA,"JRO",'2018'!R:R,"&lt;&gt;"), 0)</f>
        <v>0</v>
      </c>
      <c r="K295" s="0" t="n">
        <f aca="false">IFERROR(SUMIFS('2018'!M:M,'2018'!AA:AA,"JRO",'2018'!F:F,A295,'2018'!C:C,B295)+SUMIFS('2018'!P:P,'2018'!AA:AA,"JRO",'2018'!F:F,A295,'2018'!C:C,B295)+SUMIFS('2018'!N:N,'2018'!AA:AA,"JRO",'2018'!F:F,A295,'2018'!D:D,B295)+SUMIFS('2018'!N:N,'2018'!AA:AA,"JRO",'2018'!F:F,A295,'2018'!D:D,B295)+SUMIFS('2018'!O:O,'2018'!AA:AA,"JRO",'2018'!F:F,A295,'2018'!E:E,B295)+SUMIFS('2018'!R:R,'2018'!AA:AA,"JRO",'2018'!F:F,A295,'2018'!E:E,B295), 0)</f>
        <v>0</v>
      </c>
      <c r="L295" s="7" t="n">
        <f aca="false">IFERROR(K295/J295, 0)</f>
        <v>0</v>
      </c>
      <c r="M295" s="0" t="n">
        <f aca="false">IFERROR(SUMIFS('2018'!$H:$H,'2018'!$C:$C,B295,'2018'!$F:$F,A295,'2018'!AA:AA,"NRO",'2018'!P:P,"&lt;&gt;")+SUMIFS('2018'!$I:$I,'2018'!$D:$D,B295,'2018'!$F:$F,A295,'2018'!AA:AA,"NRO",'2018'!Q:Q,"&lt;&gt;")+SUMIFS('2018'!$J:$J,'2018'!$E:$E,B295,'2018'!$F:$F,A295,'2018'!AA:AA,"NRO",'2018'!R:R,"&lt;&gt;"), 0)</f>
        <v>0</v>
      </c>
      <c r="N295" s="0" t="n">
        <f aca="false">IFERROR(SUMIFS('2018'!M:M,'2018'!AA:AA,"NRO",'2018'!F:F,A295,'2018'!C:C,B295)+SUMIFS('2018'!P:P,'2018'!AA:AA,"NRO",'2018'!F:F,A295,'2018'!C:C,B295)+SUMIFS('2018'!N:N,'2018'!AA:AA,"NRO",'2018'!F:F,A295,'2018'!D:D,B295)+SUMIFS('2018'!N:N,'2018'!AA:AA,"NRO",'2018'!F:F,A295,'2018'!D:D,B295)+SUMIFS('2018'!O:O,'2018'!AA:AA,"NRO",'2018'!F:F,A295,'2018'!E:E,B295)+SUMIFS('2018'!R:R,'2018'!AA:AA,"NRO",'2018'!F:F,A295,'2018'!E:E,B295), 0)</f>
        <v>0</v>
      </c>
      <c r="O295" s="7" t="n">
        <f aca="false">IFERROR(N295/M295, 0)</f>
        <v>0</v>
      </c>
      <c r="P295" s="0" t="n">
        <f aca="false">IFERROR(SUMIFS('2018'!$H:$H,'2018'!$C:$C,B295,'2018'!$F:$F,A295,'2018'!AA:AA,"CRO")+SUMIFS('2018'!$I:$I,'2018'!$D:$D,B295,'2018'!$F:$F,A295,'2018'!AA:AA,"CRO")+SUMIFS('2018'!$J:$J,'2018'!$E:$E,B295,'2018'!$F:$F,A295,'2018'!AA:AA,"CRO"), 0)</f>
        <v>0</v>
      </c>
      <c r="Q295" s="0" t="n">
        <f aca="false">IFERROR(SUMIFS('2018'!M:M,'2018'!AA:AA,"CRO",'2018'!F:F,A295,'2018'!C:C,B295)+SUMIFS('2018'!P:P,'2018'!AA:AA,"CRO",'2018'!F:F,A295,'2018'!C:C,B295)+SUMIFS('2018'!N:N,'2018'!AA:AA,"CRO",'2018'!F:F,A295,'2018'!D:D,B295)+SUMIFS('2018'!N:N,'2018'!AA:AA,"CRO",'2018'!F:F,A295,'2018'!D:D,B295)+SUMIFS('2018'!O:O,'2018'!AA:AA,"CRO",'2018'!F:F,A295,'2018'!E:E,B295)+SUMIFS('2018'!R:R,'2018'!AA:AA,"CRO",'2018'!F:F,A295,'2018'!E:E,B295), 0)</f>
        <v>0</v>
      </c>
      <c r="R295" s="7" t="n">
        <f aca="false">IFERROR(Q295/P295, 0)</f>
        <v>0</v>
      </c>
      <c r="S295" s="7" t="n">
        <f aca="false">SUM(V295,Y295,AB295)</f>
        <v>0</v>
      </c>
      <c r="T295" s="7" t="n">
        <f aca="false">SUM(W295,Z295,AC295)</f>
        <v>0</v>
      </c>
      <c r="U295" s="7" t="n">
        <f aca="false">IFERROR(T295/S295, 0)</f>
        <v>0</v>
      </c>
      <c r="V295" s="0" t="n">
        <f aca="false">SUMIFS('2017'!$H:$H,'2017'!$C:$C,B295,'2017'!$F:$F,A295,'2017'!AA:AA,"JRO",'2017'!P:P,"&lt;&gt;")+SUMIFS('2017'!$I:$I,'2017'!$D:$D,B295,'2017'!$F:$F,A295,'2017'!AA:AA,"JRO",'2017'!Q:Q,"&lt;&gt;")+SUMIFS('2017'!$J:$J,'2017'!$E:$E,B295,'2017'!$F:$F,A295,'2017'!AA:AA,"JRO",'2017'!R:R,"&lt;&gt;")</f>
        <v>0</v>
      </c>
      <c r="W295" s="0" t="n">
        <f aca="false">IFERROR(SUMIFS('2017'!M:M,'2017'!AA:AA,"JRO",'2017'!F:F,A295,'2017'!C:C,B295)+SUMIFS('2017'!P:P,'2017'!AA:AA,"JRO",'2017'!F:F,A295,'2017'!C:C,B295)+SUMIFS('2017'!N:N,'2017'!AA:AA,"JRO",'2017'!F:F,A295,'2017'!D:D,B295)+SUMIFS('2017'!N:N,'2017'!AA:AA,"JRO",'2017'!F:F,A295,'2017'!D:D,B295)+SUMIFS('2017'!O:O,'2017'!AA:AA,"JRO",'2017'!F:F,A295,'2017'!E:E,B295)+SUMIFS('2017'!R:R,'2017'!AA:AA,"JRO",'2017'!F:F,A295,'2017'!E:E,B295), 0)</f>
        <v>0</v>
      </c>
      <c r="X295" s="7" t="n">
        <f aca="false">IFERROR(W295/V295, 0)</f>
        <v>0</v>
      </c>
      <c r="Y295" s="0" t="n">
        <f aca="false">IFERROR(SUMIFS('2017'!$H:$H,'2017'!$C:$C,B295,'2017'!$F:$F,A295,'2017'!AA:AA,"NRO",'2017'!P:P,"&lt;&gt;")+SUMIFS('2017'!$I:$I,'2017'!$D:$D,B295,'2017'!$F:$F,A295,'2017'!AA:AA,"NRO",'2017'!Q:Q,"&lt;&gt;")+SUMIFS('2017'!$J:$J,'2017'!$E:$E,B295,'2017'!$F:$F,A295,'2017'!AA:AA,"NRO",'2017'!R:R,"&lt;&gt;"), 0)</f>
        <v>0</v>
      </c>
      <c r="Z295" s="0" t="n">
        <f aca="false">IFERROR(SUMIFS('2017'!M:M,'2017'!AA:AA,"NRO",'2017'!F:F,A295,'2017'!C:C,B295)+SUMIFS('2017'!P:P,'2017'!AA:AA,"NRO",'2017'!F:F,A295,'2017'!C:C,B295)+SUMIFS('2017'!N:N,'2017'!AA:AA,"NRO",'2017'!F:F,A295,'2017'!D:D,B295)+SUMIFS('2017'!N:N,'2017'!AA:AA,"NRO",'2017'!F:F,A295,'2017'!D:D,B295)+SUMIFS('2017'!O:O,'2017'!AA:AA,"NRO",'2017'!F:F,A295,'2017'!E:E,B295)+SUMIFS('2017'!R:R,'2017'!AA:AA,"NRO",'2017'!F:F,A295,'2017'!E:E,B295), 0)</f>
        <v>0</v>
      </c>
      <c r="AA295" s="7" t="n">
        <f aca="false">IFERROR(Z295/Y295, 0)</f>
        <v>0</v>
      </c>
      <c r="AB295" s="0" t="n">
        <f aca="false">IFERROR(SUMIFS('2017'!$H:$H,'2017'!$C:$C,B295,'2017'!$F:$F,A295,'2017'!AA:AA,"CRO",'2017'!P:P,"&lt;&gt;")+SUMIFS('2017'!$I:$I,'2017'!$D:$D,B295,'2017'!$F:$F,A295,'2017'!AA:AA,"CRO",'2017'!Q:Q,"&lt;&gt;")+SUMIFS('2017'!$J:$J,'2017'!$E:$E,B295,'2017'!$F:$F,A295,'2017'!AA:AA,"CRO",'2017'!R:R,"&lt;&gt;"), 0)</f>
        <v>0</v>
      </c>
      <c r="AC295" s="0" t="n">
        <f aca="false">IFERROR(SUMIFS('2017'!M:M,'2017'!AA:AA,"CRO",'2017'!F:F,A295,'2017'!C:C,B295)+SUMIFS('2017'!P:P,'2017'!AA:AA,"CRO",'2017'!F:F,A295,'2017'!C:C,B295)+SUMIFS('2017'!N:N,'2017'!AA:AA,"CRO",'2017'!F:F,A295,'2017'!D:D,B295)+SUMIFS('2017'!N:N,'2017'!AA:AA,"CRO",'2017'!F:F,A295,'2017'!D:D,B295)+SUMIFS('2017'!O:O,'2017'!AA:AA,"CRO",'2017'!F:F,A295,'2017'!E:E,B295)+SUMIFS('2017'!R:R,'2017'!AA:AA,"CRO",'2017'!F:F,A295,'2017'!E:E,B295), 0)</f>
        <v>0</v>
      </c>
      <c r="AD295" s="0" t="n">
        <f aca="false">IFERROR(AC295/AB295, 0)</f>
        <v>0</v>
      </c>
      <c r="AE295" s="0" t="n">
        <f aca="false">SUM(AH295,AK295,AN295)</f>
        <v>0</v>
      </c>
      <c r="AF295" s="0" t="n">
        <f aca="false">SUM(AI295,AL295,AO295)</f>
        <v>0</v>
      </c>
      <c r="AG295" s="7" t="n">
        <f aca="false">IFERROR(AF295/AE295, 0)</f>
        <v>0</v>
      </c>
      <c r="AH295" s="0" t="n">
        <f aca="false">IFERROR(SUMIFS('2016'!$G:$G,'2016'!F:F,A295,'2016'!C:C,B295,'2016'!D:D,"",'2016'!AA:AA,"JRO",'2016'!L:L,"&lt;&gt;"), 0)</f>
        <v>0</v>
      </c>
      <c r="AI295" s="0" t="n">
        <f aca="false">IFERROR(SUMIFS('2016'!L:L,'2016'!F:F,A295,'2016'!C:C,B295,'2016'!D:D,"",'2016'!AA:AA,"JRO"), 0)</f>
        <v>0</v>
      </c>
      <c r="AJ295" s="7" t="n">
        <f aca="false">IFERROR(AI295/AH295, 0)</f>
        <v>0</v>
      </c>
      <c r="AK295" s="0" t="n">
        <f aca="false">IFERROR(SUMIFS('2016'!$G:$G,'2016'!F:F,A295,'2016'!C:C,B295,'2016'!D:D,"",'2016'!AA:AA,"NRO",'2016'!L:L,"&lt;&gt;"), 0)</f>
        <v>0</v>
      </c>
      <c r="AL295" s="0" t="n">
        <f aca="false">IFERROR(SUMIFS('2016'!L:L,'2016'!F:F,A295,'2016'!C:C,B295,'2016'!D:D,"",'2016'!AA:AA,"NRO"), 0)</f>
        <v>0</v>
      </c>
      <c r="AM295" s="0" t="n">
        <f aca="false">IFERROR(AL295/AK295, 0)</f>
        <v>0</v>
      </c>
      <c r="AN295" s="0" t="n">
        <f aca="false">IFERROR(SUMIFS('2016'!$G:$G,'2016'!F:F,A295,'2016'!C:C,B295,'2016'!D:D,"",'2016'!AA:AA,"CRO",'2016'!L:L,"&lt;&gt;"), 0)</f>
        <v>0</v>
      </c>
      <c r="AO295" s="0" t="n">
        <f aca="false">IFERROR(SUMIFS('2016'!L:L,'2016'!F:F,A295,'2016'!C:C,B295,'2016'!D:D,"",'2016'!AA:AA,"CRO"), 0)</f>
        <v>0</v>
      </c>
      <c r="AP295" s="0" t="n">
        <f aca="false">IFERROR(AO295/AN295, 0)</f>
        <v>0</v>
      </c>
      <c r="AQ295" s="0" t="n">
        <f aca="false">SUM(AT295,AW295,AZ295)</f>
        <v>0</v>
      </c>
      <c r="AR295" s="0" t="n">
        <f aca="false">SUM(AU295,AX295,BA295)</f>
        <v>0</v>
      </c>
      <c r="AS295" s="7" t="n">
        <f aca="false">IFERROR(AR295/AQ295, 0)</f>
        <v>0</v>
      </c>
      <c r="AT295" s="0" t="n">
        <f aca="false">IFERROR(SUMIFS('2015'!$G:$G,'2015'!F:F,A295,'2015'!C:C,B295,'2015'!D:D,"",'2015'!AA:AA,"JRO",'2015'!L:L,"&lt;&gt;"), 0)</f>
        <v>0</v>
      </c>
      <c r="AU295" s="0" t="n">
        <f aca="false">IFERROR(SUMIFS('2015'!L:L,'2015'!F:F,A295,'2015'!C:C,B295,'2015'!D:D,"",'2015'!AA:AA,"JRO"), 0)</f>
        <v>0</v>
      </c>
      <c r="AV295" s="0" t="n">
        <f aca="false">IFERROR(AU295/AT295, 0)</f>
        <v>0</v>
      </c>
      <c r="AW295" s="0" t="n">
        <f aca="false">IFERROR(SUMIFS('2015'!$G:$G,'2015'!F:F,A295,'2015'!C:C,B295,'2015'!D:D,"",'2015'!AA:AA,"NRO",'2015'!L:L,"&lt;&gt;"), 0)</f>
        <v>0</v>
      </c>
      <c r="AX295" s="0" t="n">
        <f aca="false">IFERROR(SUMIFS('2015'!L:L,'2015'!F:F,A295,'2015'!C:C,B295,'2015'!D:D,"",'2015'!AA:AA,"NRO"), 0)</f>
        <v>0</v>
      </c>
      <c r="AY295" s="0" t="n">
        <f aca="false">IFERROR(AX295/AW295, 0)</f>
        <v>0</v>
      </c>
      <c r="AZ295" s="0" t="n">
        <f aca="false">IFERROR(SUMIFS('2015'!$G:$G,'2015'!F:F,A295,'2015'!C:C,B295,'2015'!D:D,"",'2015'!AA:AA,"CRO",'2015'!L:L,"&lt;&gt;"), 0)</f>
        <v>0</v>
      </c>
      <c r="BA295" s="0" t="n">
        <f aca="false">IFERROR(SUMIFS('2015'!L:L,'2015'!F:F,A295,'2015'!C:C,B295,'2015'!D:D,"",'2015'!AA:AA,"CRO"), 0)</f>
        <v>0</v>
      </c>
      <c r="BB295" s="0" t="n">
        <f aca="false">IFERROR(BA295/AZ295, 0)</f>
        <v>0</v>
      </c>
      <c r="BC295" s="0" t="n">
        <f aca="false">SUM(BF295,BI295)</f>
        <v>0</v>
      </c>
      <c r="BD295" s="0" t="n">
        <f aca="false">SUM(BG295,BJ295)</f>
        <v>0</v>
      </c>
      <c r="BE295" s="7" t="n">
        <f aca="false">IFERROR(BD295/BC295, 0)</f>
        <v>0</v>
      </c>
      <c r="BF295" s="0" t="n">
        <f aca="false">IFERROR(SUMIFS('2014'!$G:$G,'2014'!F:F,A295,'2014'!C:C,B295,'2014'!D:D,"",'2014'!AA:AA,"JRO",'2014'!L:L,"&lt;&gt;"), 0)</f>
        <v>0</v>
      </c>
      <c r="BG295" s="0" t="n">
        <f aca="false">IFERROR(SUMIFS('2014'!L:L,'2014'!F:F,A295,'2014'!C:C,B295,'2014'!D:D,"",'2014'!AA:AA,"JRO"), 0)</f>
        <v>0</v>
      </c>
      <c r="BH295" s="7" t="n">
        <f aca="false">IFERROR(BG295/BF295, 0)</f>
        <v>0</v>
      </c>
      <c r="BI295" s="0" t="n">
        <f aca="false">IFERROR(SUMIFS('2014'!$G:$G,'2014'!F:F,A295,'2014'!C:C,B295,'2014'!D:D,"",'2014'!AA:AA,"CRO",'2014'!L:L,"&lt;&gt;"), 0)</f>
        <v>0</v>
      </c>
      <c r="BJ295" s="0" t="n">
        <f aca="false">IFERROR(SUMIFS('2014'!L:L,'2014'!F:F,A295,'2014'!C:C,B295,'2014'!D:D,"",'2014'!AA:AA,"CRO"), 0)</f>
        <v>0</v>
      </c>
      <c r="BK295" s="0" t="n">
        <f aca="false">IFERROR(BJ295/BI295, 0)</f>
        <v>0</v>
      </c>
      <c r="BL295" s="0" t="n">
        <f aca="false">IFERROR(SUMIFS('2013'!$G:$G,'2013'!F:F,A295,'2013'!C:C,B295,'2013'!D:D,"",'2013'!AA:AA,"JRO",'2013'!L:L,"&lt;&gt;"), 0)</f>
        <v>0</v>
      </c>
      <c r="BM295" s="0" t="n">
        <f aca="false">IFERROR(SUMIFS('2013'!L:L,'2013'!F:F,A295,'2013'!C:C,B295,'2013'!D:D,"",'2013'!AA:AA,"JRO"), 0)</f>
        <v>0</v>
      </c>
      <c r="BN295" s="0" t="n">
        <f aca="false">IFERROR(BM295/BL295, 0)</f>
        <v>0</v>
      </c>
      <c r="BO295" s="0" t="n">
        <f aca="false">IFERROR(SUMIFS('2012'!$G:$G,'2012'!F:F,A295,'2012'!C:C,B295,'2012'!D:D,"",'2012'!AA:AA,"JRO",'2012'!L:L,"&lt;&gt;"), 0)</f>
        <v>0</v>
      </c>
      <c r="BP295" s="0" t="n">
        <f aca="false">IFERROR(SUMIFS('2012'!L:L,'2012'!F:F,A295,'2012'!C:C,B295,'2012'!D:D,"",'2012'!AA:AA,"JRO"), 0)</f>
        <v>0</v>
      </c>
      <c r="BQ295" s="0" t="n">
        <f aca="false">IFERROR(BP295/BO295, 0)</f>
        <v>0</v>
      </c>
      <c r="BR295" s="0" t="n">
        <f aca="false">IFERROR(SUMIFS('2011'!$G:$G,'2011'!F:F,A295,'2011'!C:C,B295,'2011'!D:D,"",'2011'!AA:AA,"JRO",'2011'!L:L,"&lt;&gt;"), 0)</f>
        <v>0</v>
      </c>
      <c r="BS295" s="0" t="n">
        <f aca="false">IFERROR(SUMIFS('2011'!L:L,'2011'!F:F,A295,'2011'!C:C,B295,'2011'!D:D,"",'2011'!AA:AA,"JRO"), 0)</f>
        <v>0</v>
      </c>
      <c r="BT295" s="7" t="n">
        <f aca="false">IFERROR(BS295/BR295, 0)</f>
        <v>0</v>
      </c>
      <c r="BU295" s="0" t="n">
        <f aca="false">IFERROR(SUMIFS('2010'!$G:$G,'2010'!F:F,A295,'2010'!C:C,B295,'2010'!D:D,"",'2010'!AA:AA,"JRO",'2010'!L:L,"&lt;&gt;"), 0)</f>
        <v>0</v>
      </c>
      <c r="BV295" s="0" t="n">
        <f aca="false">IFERROR(SUMIFS('2010'!L:L,'2010'!F:F,A295,'2010'!C:C,B295,'2010'!D:D,"",'2010'!AA:AA,"JRO"), 0)</f>
        <v>0</v>
      </c>
      <c r="BW295" s="7" t="n">
        <f aca="false">IFERROR(BV295/BU295, 0)</f>
        <v>0</v>
      </c>
      <c r="BX295" s="0" t="n">
        <f aca="false">IFERROR(SUMIFS('2009'!$G:$G,'2009'!F:F,A295,'2009'!C:C,B295,'2009'!D:D,"",'2009'!AA:AA,"JRO",'2009'!L:L,"&lt;&gt;"), 0)</f>
        <v>0</v>
      </c>
      <c r="BY295" s="0" t="n">
        <f aca="false">IFERROR(SUMIFS('2009'!L:L,'2009'!F:F,A295,'2009'!C:C,B295,'2009'!D:D,"",'2009'!AA:AA,"JRO"), 0)</f>
        <v>0</v>
      </c>
      <c r="BZ295" s="7" t="n">
        <f aca="false">IFERROR(BY295/BX295, 0)</f>
        <v>0</v>
      </c>
    </row>
    <row r="296" customFormat="false" ht="15" hidden="false" customHeight="false" outlineLevel="0" collapsed="false">
      <c r="A296" s="0" t="s">
        <v>108</v>
      </c>
      <c r="B296" s="13" t="s">
        <v>47</v>
      </c>
      <c r="C296" s="56" t="n">
        <f aca="false">IFERROR(AVERAGEIFS(I296:BZ296,I$2:BZ$2,"JRO escorts per deportee",I296:BZ296,"&lt;&gt;0"), 0)</f>
        <v>0</v>
      </c>
      <c r="D296" s="13" t="n">
        <f aca="false">IFERROR(AVERAGEIFS(I296:BZ296,I$2:BZ$2,"NRO escorts per deportee",I296:BZ296,"&lt;&gt;0"), 0)</f>
        <v>0</v>
      </c>
      <c r="E296" s="13" t="n">
        <f aca="false">IFERROR(AVERAGEIFS(I296:BZ296,I$2:BZ$2,"CRO escorts per deportee",I296:BZ296,"&lt;&gt;0"), 0)</f>
        <v>0</v>
      </c>
      <c r="G296" s="0" t="n">
        <f aca="false">SUM(J296,M296,P296)</f>
        <v>0</v>
      </c>
      <c r="H296" s="0" t="n">
        <f aca="false">SUM(K296,N296,Q296)</f>
        <v>0</v>
      </c>
      <c r="I296" s="7" t="n">
        <f aca="false">IFERROR(H296/G296, 0)</f>
        <v>0</v>
      </c>
      <c r="J296" s="0" t="n">
        <f aca="false">IFERROR(SUMIFS('2018'!$H:$H,'2018'!$C:$C,B296,'2018'!$F:$F,A296,'2018'!AA:AA,"JRO",'2018'!P:P,"&lt;&gt;")+SUMIFS('2018'!$I:$I,'2018'!$D:$D,B296,'2018'!$F:$F,A296,'2018'!AA:AA,"JRO",'2018'!Q:Q,"&lt;&gt;")+SUMIFS('2018'!$J:$J,'2018'!$E:$E,B296,'2018'!$F:$F,A296,'2018'!AA:AA,"JRO",'2018'!R:R,"&lt;&gt;"), 0)</f>
        <v>0</v>
      </c>
      <c r="K296" s="0" t="n">
        <f aca="false">IFERROR(SUMIFS('2018'!M:M,'2018'!AA:AA,"JRO",'2018'!F:F,A296,'2018'!C:C,B296)+SUMIFS('2018'!P:P,'2018'!AA:AA,"JRO",'2018'!F:F,A296,'2018'!C:C,B296)+SUMIFS('2018'!N:N,'2018'!AA:AA,"JRO",'2018'!F:F,A296,'2018'!D:D,B296)+SUMIFS('2018'!N:N,'2018'!AA:AA,"JRO",'2018'!F:F,A296,'2018'!D:D,B296)+SUMIFS('2018'!O:O,'2018'!AA:AA,"JRO",'2018'!F:F,A296,'2018'!E:E,B296)+SUMIFS('2018'!R:R,'2018'!AA:AA,"JRO",'2018'!F:F,A296,'2018'!E:E,B296), 0)</f>
        <v>0</v>
      </c>
      <c r="L296" s="7" t="n">
        <f aca="false">IFERROR(K296/J296, 0)</f>
        <v>0</v>
      </c>
      <c r="M296" s="0" t="n">
        <f aca="false">IFERROR(SUMIFS('2018'!$H:$H,'2018'!$C:$C,B296,'2018'!$F:$F,A296,'2018'!AA:AA,"NRO",'2018'!P:P,"&lt;&gt;")+SUMIFS('2018'!$I:$I,'2018'!$D:$D,B296,'2018'!$F:$F,A296,'2018'!AA:AA,"NRO",'2018'!Q:Q,"&lt;&gt;")+SUMIFS('2018'!$J:$J,'2018'!$E:$E,B296,'2018'!$F:$F,A296,'2018'!AA:AA,"NRO",'2018'!R:R,"&lt;&gt;"), 0)</f>
        <v>0</v>
      </c>
      <c r="N296" s="0" t="n">
        <f aca="false">IFERROR(SUMIFS('2018'!M:M,'2018'!AA:AA,"NRO",'2018'!F:F,A296,'2018'!C:C,B296)+SUMIFS('2018'!P:P,'2018'!AA:AA,"NRO",'2018'!F:F,A296,'2018'!C:C,B296)+SUMIFS('2018'!N:N,'2018'!AA:AA,"NRO",'2018'!F:F,A296,'2018'!D:D,B296)+SUMIFS('2018'!N:N,'2018'!AA:AA,"NRO",'2018'!F:F,A296,'2018'!D:D,B296)+SUMIFS('2018'!O:O,'2018'!AA:AA,"NRO",'2018'!F:F,A296,'2018'!E:E,B296)+SUMIFS('2018'!R:R,'2018'!AA:AA,"NRO",'2018'!F:F,A296,'2018'!E:E,B296), 0)</f>
        <v>0</v>
      </c>
      <c r="O296" s="7" t="n">
        <f aca="false">IFERROR(N296/M296, 0)</f>
        <v>0</v>
      </c>
      <c r="P296" s="0" t="n">
        <f aca="false">IFERROR(SUMIFS('2018'!$H:$H,'2018'!$C:$C,B296,'2018'!$F:$F,A296,'2018'!AA:AA,"CRO")+SUMIFS('2018'!$I:$I,'2018'!$D:$D,B296,'2018'!$F:$F,A296,'2018'!AA:AA,"CRO")+SUMIFS('2018'!$J:$J,'2018'!$E:$E,B296,'2018'!$F:$F,A296,'2018'!AA:AA,"CRO"), 0)</f>
        <v>0</v>
      </c>
      <c r="Q296" s="0" t="n">
        <f aca="false">IFERROR(SUMIFS('2018'!M:M,'2018'!AA:AA,"CRO",'2018'!F:F,A296,'2018'!C:C,B296)+SUMIFS('2018'!P:P,'2018'!AA:AA,"CRO",'2018'!F:F,A296,'2018'!C:C,B296)+SUMIFS('2018'!N:N,'2018'!AA:AA,"CRO",'2018'!F:F,A296,'2018'!D:D,B296)+SUMIFS('2018'!N:N,'2018'!AA:AA,"CRO",'2018'!F:F,A296,'2018'!D:D,B296)+SUMIFS('2018'!O:O,'2018'!AA:AA,"CRO",'2018'!F:F,A296,'2018'!E:E,B296)+SUMIFS('2018'!R:R,'2018'!AA:AA,"CRO",'2018'!F:F,A296,'2018'!E:E,B296), 0)</f>
        <v>0</v>
      </c>
      <c r="R296" s="7" t="n">
        <f aca="false">IFERROR(Q296/P296, 0)</f>
        <v>0</v>
      </c>
      <c r="S296" s="7" t="n">
        <f aca="false">SUM(V296,Y296,AB296)</f>
        <v>0</v>
      </c>
      <c r="T296" s="7" t="n">
        <f aca="false">SUM(W296,Z296,AC296)</f>
        <v>0</v>
      </c>
      <c r="U296" s="7" t="n">
        <f aca="false">IFERROR(T296/S296, 0)</f>
        <v>0</v>
      </c>
      <c r="V296" s="0" t="n">
        <f aca="false">SUMIFS('2017'!$H:$H,'2017'!$C:$C,B296,'2017'!$F:$F,A296,'2017'!AA:AA,"JRO",'2017'!P:P,"&lt;&gt;")+SUMIFS('2017'!$I:$I,'2017'!$D:$D,B296,'2017'!$F:$F,A296,'2017'!AA:AA,"JRO",'2017'!Q:Q,"&lt;&gt;")+SUMIFS('2017'!$J:$J,'2017'!$E:$E,B296,'2017'!$F:$F,A296,'2017'!AA:AA,"JRO",'2017'!R:R,"&lt;&gt;")</f>
        <v>0</v>
      </c>
      <c r="W296" s="0" t="n">
        <f aca="false">IFERROR(SUMIFS('2017'!M:M,'2017'!AA:AA,"JRO",'2017'!F:F,A296,'2017'!C:C,B296)+SUMIFS('2017'!P:P,'2017'!AA:AA,"JRO",'2017'!F:F,A296,'2017'!C:C,B296)+SUMIFS('2017'!N:N,'2017'!AA:AA,"JRO",'2017'!F:F,A296,'2017'!D:D,B296)+SUMIFS('2017'!N:N,'2017'!AA:AA,"JRO",'2017'!F:F,A296,'2017'!D:D,B296)+SUMIFS('2017'!O:O,'2017'!AA:AA,"JRO",'2017'!F:F,A296,'2017'!E:E,B296)+SUMIFS('2017'!R:R,'2017'!AA:AA,"JRO",'2017'!F:F,A296,'2017'!E:E,B296), 0)</f>
        <v>0</v>
      </c>
      <c r="X296" s="7" t="n">
        <f aca="false">IFERROR(W296/V296, 0)</f>
        <v>0</v>
      </c>
      <c r="Y296" s="0" t="n">
        <f aca="false">IFERROR(SUMIFS('2017'!$H:$H,'2017'!$C:$C,B296,'2017'!$F:$F,A296,'2017'!AA:AA,"NRO",'2017'!P:P,"&lt;&gt;")+SUMIFS('2017'!$I:$I,'2017'!$D:$D,B296,'2017'!$F:$F,A296,'2017'!AA:AA,"NRO",'2017'!Q:Q,"&lt;&gt;")+SUMIFS('2017'!$J:$J,'2017'!$E:$E,B296,'2017'!$F:$F,A296,'2017'!AA:AA,"NRO",'2017'!R:R,"&lt;&gt;"), 0)</f>
        <v>0</v>
      </c>
      <c r="Z296" s="0" t="n">
        <f aca="false">IFERROR(SUMIFS('2017'!M:M,'2017'!AA:AA,"NRO",'2017'!F:F,A296,'2017'!C:C,B296)+SUMIFS('2017'!P:P,'2017'!AA:AA,"NRO",'2017'!F:F,A296,'2017'!C:C,B296)+SUMIFS('2017'!N:N,'2017'!AA:AA,"NRO",'2017'!F:F,A296,'2017'!D:D,B296)+SUMIFS('2017'!N:N,'2017'!AA:AA,"NRO",'2017'!F:F,A296,'2017'!D:D,B296)+SUMIFS('2017'!O:O,'2017'!AA:AA,"NRO",'2017'!F:F,A296,'2017'!E:E,B296)+SUMIFS('2017'!R:R,'2017'!AA:AA,"NRO",'2017'!F:F,A296,'2017'!E:E,B296), 0)</f>
        <v>0</v>
      </c>
      <c r="AA296" s="7" t="n">
        <f aca="false">IFERROR(Z296/Y296, 0)</f>
        <v>0</v>
      </c>
      <c r="AB296" s="0" t="n">
        <f aca="false">IFERROR(SUMIFS('2017'!$H:$H,'2017'!$C:$C,B296,'2017'!$F:$F,A296,'2017'!AA:AA,"CRO",'2017'!P:P,"&lt;&gt;")+SUMIFS('2017'!$I:$I,'2017'!$D:$D,B296,'2017'!$F:$F,A296,'2017'!AA:AA,"CRO",'2017'!Q:Q,"&lt;&gt;")+SUMIFS('2017'!$J:$J,'2017'!$E:$E,B296,'2017'!$F:$F,A296,'2017'!AA:AA,"CRO",'2017'!R:R,"&lt;&gt;"), 0)</f>
        <v>0</v>
      </c>
      <c r="AC296" s="0" t="n">
        <f aca="false">IFERROR(SUMIFS('2017'!M:M,'2017'!AA:AA,"CRO",'2017'!F:F,A296,'2017'!C:C,B296)+SUMIFS('2017'!P:P,'2017'!AA:AA,"CRO",'2017'!F:F,A296,'2017'!C:C,B296)+SUMIFS('2017'!N:N,'2017'!AA:AA,"CRO",'2017'!F:F,A296,'2017'!D:D,B296)+SUMIFS('2017'!N:N,'2017'!AA:AA,"CRO",'2017'!F:F,A296,'2017'!D:D,B296)+SUMIFS('2017'!O:O,'2017'!AA:AA,"CRO",'2017'!F:F,A296,'2017'!E:E,B296)+SUMIFS('2017'!R:R,'2017'!AA:AA,"CRO",'2017'!F:F,A296,'2017'!E:E,B296), 0)</f>
        <v>0</v>
      </c>
      <c r="AD296" s="0" t="n">
        <f aca="false">IFERROR(AC296/AB296, 0)</f>
        <v>0</v>
      </c>
      <c r="AE296" s="0" t="n">
        <f aca="false">SUM(AH296,AK296,AN296)</f>
        <v>0</v>
      </c>
      <c r="AF296" s="0" t="n">
        <f aca="false">SUM(AI296,AL296,AO296)</f>
        <v>0</v>
      </c>
      <c r="AG296" s="7" t="n">
        <f aca="false">IFERROR(AF296/AE296, 0)</f>
        <v>0</v>
      </c>
      <c r="AH296" s="0" t="n">
        <f aca="false">IFERROR(SUMIFS('2016'!$G:$G,'2016'!F:F,A296,'2016'!C:C,B296,'2016'!D:D,"",'2016'!AA:AA,"JRO",'2016'!L:L,"&lt;&gt;"), 0)</f>
        <v>0</v>
      </c>
      <c r="AI296" s="0" t="n">
        <f aca="false">IFERROR(SUMIFS('2016'!L:L,'2016'!F:F,A296,'2016'!C:C,B296,'2016'!D:D,"",'2016'!AA:AA,"JRO"), 0)</f>
        <v>0</v>
      </c>
      <c r="AJ296" s="7" t="n">
        <f aca="false">IFERROR(AI296/AH296, 0)</f>
        <v>0</v>
      </c>
      <c r="AK296" s="0" t="n">
        <f aca="false">IFERROR(SUMIFS('2016'!$G:$G,'2016'!F:F,A296,'2016'!C:C,B296,'2016'!D:D,"",'2016'!AA:AA,"NRO",'2016'!L:L,"&lt;&gt;"), 0)</f>
        <v>0</v>
      </c>
      <c r="AL296" s="0" t="n">
        <f aca="false">IFERROR(SUMIFS('2016'!L:L,'2016'!F:F,A296,'2016'!C:C,B296,'2016'!D:D,"",'2016'!AA:AA,"NRO"), 0)</f>
        <v>0</v>
      </c>
      <c r="AM296" s="0" t="n">
        <f aca="false">IFERROR(AL296/AK296, 0)</f>
        <v>0</v>
      </c>
      <c r="AN296" s="0" t="n">
        <f aca="false">IFERROR(SUMIFS('2016'!$G:$G,'2016'!F:F,A296,'2016'!C:C,B296,'2016'!D:D,"",'2016'!AA:AA,"CRO",'2016'!L:L,"&lt;&gt;"), 0)</f>
        <v>0</v>
      </c>
      <c r="AO296" s="0" t="n">
        <f aca="false">IFERROR(SUMIFS('2016'!L:L,'2016'!F:F,A296,'2016'!C:C,B296,'2016'!D:D,"",'2016'!AA:AA,"CRO"), 0)</f>
        <v>0</v>
      </c>
      <c r="AP296" s="0" t="n">
        <f aca="false">IFERROR(AO296/AN296, 0)</f>
        <v>0</v>
      </c>
      <c r="AQ296" s="0" t="n">
        <f aca="false">SUM(AT296,AW296,AZ296)</f>
        <v>0</v>
      </c>
      <c r="AR296" s="0" t="n">
        <f aca="false">SUM(AU296,AX296,BA296)</f>
        <v>0</v>
      </c>
      <c r="AS296" s="7" t="n">
        <f aca="false">IFERROR(AR296/AQ296, 0)</f>
        <v>0</v>
      </c>
      <c r="AT296" s="0" t="n">
        <f aca="false">IFERROR(SUMIFS('2015'!$G:$G,'2015'!F:F,A296,'2015'!C:C,B296,'2015'!D:D,"",'2015'!AA:AA,"JRO",'2015'!L:L,"&lt;&gt;"), 0)</f>
        <v>0</v>
      </c>
      <c r="AU296" s="0" t="n">
        <f aca="false">IFERROR(SUMIFS('2015'!L:L,'2015'!F:F,A296,'2015'!C:C,B296,'2015'!D:D,"",'2015'!AA:AA,"JRO"), 0)</f>
        <v>0</v>
      </c>
      <c r="AV296" s="0" t="n">
        <f aca="false">IFERROR(AU296/AT296, 0)</f>
        <v>0</v>
      </c>
      <c r="AW296" s="0" t="n">
        <f aca="false">IFERROR(SUMIFS('2015'!$G:$G,'2015'!F:F,A296,'2015'!C:C,B296,'2015'!D:D,"",'2015'!AA:AA,"NRO",'2015'!L:L,"&lt;&gt;"), 0)</f>
        <v>0</v>
      </c>
      <c r="AX296" s="0" t="n">
        <f aca="false">IFERROR(SUMIFS('2015'!L:L,'2015'!F:F,A296,'2015'!C:C,B296,'2015'!D:D,"",'2015'!AA:AA,"NRO"), 0)</f>
        <v>0</v>
      </c>
      <c r="AY296" s="0" t="n">
        <f aca="false">IFERROR(AX296/AW296, 0)</f>
        <v>0</v>
      </c>
      <c r="AZ296" s="0" t="n">
        <f aca="false">IFERROR(SUMIFS('2015'!$G:$G,'2015'!F:F,A296,'2015'!C:C,B296,'2015'!D:D,"",'2015'!AA:AA,"CRO",'2015'!L:L,"&lt;&gt;"), 0)</f>
        <v>0</v>
      </c>
      <c r="BA296" s="0" t="n">
        <f aca="false">IFERROR(SUMIFS('2015'!L:L,'2015'!F:F,A296,'2015'!C:C,B296,'2015'!D:D,"",'2015'!AA:AA,"CRO"), 0)</f>
        <v>0</v>
      </c>
      <c r="BB296" s="0" t="n">
        <f aca="false">IFERROR(BA296/AZ296, 0)</f>
        <v>0</v>
      </c>
      <c r="BC296" s="0" t="n">
        <f aca="false">SUM(BF296,BI296)</f>
        <v>0</v>
      </c>
      <c r="BD296" s="0" t="n">
        <f aca="false">SUM(BG296,BJ296)</f>
        <v>0</v>
      </c>
      <c r="BE296" s="7" t="n">
        <f aca="false">IFERROR(BD296/BC296, 0)</f>
        <v>0</v>
      </c>
      <c r="BF296" s="0" t="n">
        <f aca="false">IFERROR(SUMIFS('2014'!$G:$G,'2014'!F:F,A296,'2014'!C:C,B296,'2014'!D:D,"",'2014'!AA:AA,"JRO",'2014'!L:L,"&lt;&gt;"), 0)</f>
        <v>0</v>
      </c>
      <c r="BG296" s="0" t="n">
        <f aca="false">IFERROR(SUMIFS('2014'!L:L,'2014'!F:F,A296,'2014'!C:C,B296,'2014'!D:D,"",'2014'!AA:AA,"JRO"), 0)</f>
        <v>0</v>
      </c>
      <c r="BH296" s="7" t="n">
        <f aca="false">IFERROR(BG296/BF296, 0)</f>
        <v>0</v>
      </c>
      <c r="BI296" s="0" t="n">
        <f aca="false">IFERROR(SUMIFS('2014'!$G:$G,'2014'!F:F,A296,'2014'!C:C,B296,'2014'!D:D,"",'2014'!AA:AA,"CRO",'2014'!L:L,"&lt;&gt;"), 0)</f>
        <v>0</v>
      </c>
      <c r="BJ296" s="0" t="n">
        <f aca="false">IFERROR(SUMIFS('2014'!L:L,'2014'!F:F,A296,'2014'!C:C,B296,'2014'!D:D,"",'2014'!AA:AA,"CRO"), 0)</f>
        <v>0</v>
      </c>
      <c r="BK296" s="0" t="n">
        <f aca="false">IFERROR(BJ296/BI296, 0)</f>
        <v>0</v>
      </c>
      <c r="BL296" s="0" t="n">
        <f aca="false">IFERROR(SUMIFS('2013'!$G:$G,'2013'!F:F,A296,'2013'!C:C,B296,'2013'!D:D,"",'2013'!AA:AA,"JRO",'2013'!L:L,"&lt;&gt;"), 0)</f>
        <v>0</v>
      </c>
      <c r="BM296" s="0" t="n">
        <f aca="false">IFERROR(SUMIFS('2013'!L:L,'2013'!F:F,A296,'2013'!C:C,B296,'2013'!D:D,"",'2013'!AA:AA,"JRO"), 0)</f>
        <v>0</v>
      </c>
      <c r="BN296" s="0" t="n">
        <f aca="false">IFERROR(BM296/BL296, 0)</f>
        <v>0</v>
      </c>
      <c r="BO296" s="0" t="n">
        <f aca="false">IFERROR(SUMIFS('2012'!$G:$G,'2012'!F:F,A296,'2012'!C:C,B296,'2012'!D:D,"",'2012'!AA:AA,"JRO",'2012'!L:L,"&lt;&gt;"), 0)</f>
        <v>0</v>
      </c>
      <c r="BP296" s="0" t="n">
        <f aca="false">IFERROR(SUMIFS('2012'!L:L,'2012'!F:F,A296,'2012'!C:C,B296,'2012'!D:D,"",'2012'!AA:AA,"JRO"), 0)</f>
        <v>0</v>
      </c>
      <c r="BQ296" s="0" t="n">
        <f aca="false">IFERROR(BP296/BO296, 0)</f>
        <v>0</v>
      </c>
      <c r="BR296" s="0" t="n">
        <f aca="false">IFERROR(SUMIFS('2011'!$G:$G,'2011'!F:F,A296,'2011'!C:C,B296,'2011'!D:D,"",'2011'!AA:AA,"JRO",'2011'!L:L,"&lt;&gt;"), 0)</f>
        <v>0</v>
      </c>
      <c r="BS296" s="0" t="n">
        <f aca="false">IFERROR(SUMIFS('2011'!L:L,'2011'!F:F,A296,'2011'!C:C,B296,'2011'!D:D,"",'2011'!AA:AA,"JRO"), 0)</f>
        <v>0</v>
      </c>
      <c r="BT296" s="7" t="n">
        <f aca="false">IFERROR(BS296/BR296, 0)</f>
        <v>0</v>
      </c>
      <c r="BU296" s="0" t="n">
        <f aca="false">IFERROR(SUMIFS('2010'!$G:$G,'2010'!F:F,A296,'2010'!C:C,B296,'2010'!D:D,"",'2010'!AA:AA,"JRO",'2010'!L:L,"&lt;&gt;"), 0)</f>
        <v>0</v>
      </c>
      <c r="BV296" s="0" t="n">
        <f aca="false">IFERROR(SUMIFS('2010'!L:L,'2010'!F:F,A296,'2010'!C:C,B296,'2010'!D:D,"",'2010'!AA:AA,"JRO"), 0)</f>
        <v>0</v>
      </c>
      <c r="BW296" s="7" t="n">
        <f aca="false">IFERROR(BV296/BU296, 0)</f>
        <v>0</v>
      </c>
      <c r="BX296" s="0" t="n">
        <f aca="false">IFERROR(SUMIFS('2009'!$G:$G,'2009'!F:F,A296,'2009'!C:C,B296,'2009'!D:D,"",'2009'!AA:AA,"JRO",'2009'!L:L,"&lt;&gt;"), 0)</f>
        <v>0</v>
      </c>
      <c r="BY296" s="0" t="n">
        <f aca="false">IFERROR(SUMIFS('2009'!L:L,'2009'!F:F,A296,'2009'!C:C,B296,'2009'!D:D,"",'2009'!AA:AA,"JRO"), 0)</f>
        <v>0</v>
      </c>
      <c r="BZ296" s="7" t="n">
        <f aca="false">IFERROR(BY296/BX296, 0)</f>
        <v>0</v>
      </c>
    </row>
    <row r="297" customFormat="false" ht="15" hidden="false" customHeight="false" outlineLevel="0" collapsed="false">
      <c r="A297" s="0" t="s">
        <v>108</v>
      </c>
      <c r="B297" s="13" t="s">
        <v>59</v>
      </c>
      <c r="C297" s="56" t="n">
        <f aca="false">IFERROR(AVERAGEIFS(I297:BZ297,I$2:BZ$2,"JRO escorts per deportee",I297:BZ297,"&lt;&gt;0"), 0)</f>
        <v>0</v>
      </c>
      <c r="D297" s="13" t="n">
        <f aca="false">IFERROR(AVERAGEIFS(I297:BZ297,I$2:BZ$2,"NRO escorts per deportee",I297:BZ297,"&lt;&gt;0"), 0)</f>
        <v>0</v>
      </c>
      <c r="E297" s="13" t="n">
        <f aca="false">IFERROR(AVERAGEIFS(I297:BZ297,I$2:BZ$2,"CRO escorts per deportee",I297:BZ297,"&lt;&gt;0"), 0)</f>
        <v>0</v>
      </c>
      <c r="G297" s="0" t="n">
        <f aca="false">SUM(J297,M297,P297)</f>
        <v>0</v>
      </c>
      <c r="H297" s="0" t="n">
        <f aca="false">SUM(K297,N297,Q297)</f>
        <v>0</v>
      </c>
      <c r="I297" s="7" t="n">
        <f aca="false">IFERROR(H297/G297, 0)</f>
        <v>0</v>
      </c>
      <c r="J297" s="0" t="n">
        <f aca="false">IFERROR(SUMIFS('2018'!$H:$H,'2018'!$C:$C,B297,'2018'!$F:$F,A297,'2018'!AA:AA,"JRO",'2018'!P:P,"&lt;&gt;")+SUMIFS('2018'!$I:$I,'2018'!$D:$D,B297,'2018'!$F:$F,A297,'2018'!AA:AA,"JRO",'2018'!Q:Q,"&lt;&gt;")+SUMIFS('2018'!$J:$J,'2018'!$E:$E,B297,'2018'!$F:$F,A297,'2018'!AA:AA,"JRO",'2018'!R:R,"&lt;&gt;"), 0)</f>
        <v>0</v>
      </c>
      <c r="K297" s="0" t="n">
        <f aca="false">IFERROR(SUMIFS('2018'!M:M,'2018'!AA:AA,"JRO",'2018'!F:F,A297,'2018'!C:C,B297)+SUMIFS('2018'!P:P,'2018'!AA:AA,"JRO",'2018'!F:F,A297,'2018'!C:C,B297)+SUMIFS('2018'!N:N,'2018'!AA:AA,"JRO",'2018'!F:F,A297,'2018'!D:D,B297)+SUMIFS('2018'!N:N,'2018'!AA:AA,"JRO",'2018'!F:F,A297,'2018'!D:D,B297)+SUMIFS('2018'!O:O,'2018'!AA:AA,"JRO",'2018'!F:F,A297,'2018'!E:E,B297)+SUMIFS('2018'!R:R,'2018'!AA:AA,"JRO",'2018'!F:F,A297,'2018'!E:E,B297), 0)</f>
        <v>0</v>
      </c>
      <c r="L297" s="7" t="n">
        <f aca="false">IFERROR(K297/J297, 0)</f>
        <v>0</v>
      </c>
      <c r="M297" s="0" t="n">
        <f aca="false">IFERROR(SUMIFS('2018'!$H:$H,'2018'!$C:$C,B297,'2018'!$F:$F,A297,'2018'!AA:AA,"NRO",'2018'!P:P,"&lt;&gt;")+SUMIFS('2018'!$I:$I,'2018'!$D:$D,B297,'2018'!$F:$F,A297,'2018'!AA:AA,"NRO",'2018'!Q:Q,"&lt;&gt;")+SUMIFS('2018'!$J:$J,'2018'!$E:$E,B297,'2018'!$F:$F,A297,'2018'!AA:AA,"NRO",'2018'!R:R,"&lt;&gt;"), 0)</f>
        <v>0</v>
      </c>
      <c r="N297" s="0" t="n">
        <f aca="false">IFERROR(SUMIFS('2018'!M:M,'2018'!AA:AA,"NRO",'2018'!F:F,A297,'2018'!C:C,B297)+SUMIFS('2018'!P:P,'2018'!AA:AA,"NRO",'2018'!F:F,A297,'2018'!C:C,B297)+SUMIFS('2018'!N:N,'2018'!AA:AA,"NRO",'2018'!F:F,A297,'2018'!D:D,B297)+SUMIFS('2018'!N:N,'2018'!AA:AA,"NRO",'2018'!F:F,A297,'2018'!D:D,B297)+SUMIFS('2018'!O:O,'2018'!AA:AA,"NRO",'2018'!F:F,A297,'2018'!E:E,B297)+SUMIFS('2018'!R:R,'2018'!AA:AA,"NRO",'2018'!F:F,A297,'2018'!E:E,B297), 0)</f>
        <v>0</v>
      </c>
      <c r="O297" s="7" t="n">
        <f aca="false">IFERROR(N297/M297, 0)</f>
        <v>0</v>
      </c>
      <c r="P297" s="0" t="n">
        <f aca="false">IFERROR(SUMIFS('2018'!$H:$H,'2018'!$C:$C,B297,'2018'!$F:$F,A297,'2018'!AA:AA,"CRO")+SUMIFS('2018'!$I:$I,'2018'!$D:$D,B297,'2018'!$F:$F,A297,'2018'!AA:AA,"CRO")+SUMIFS('2018'!$J:$J,'2018'!$E:$E,B297,'2018'!$F:$F,A297,'2018'!AA:AA,"CRO"), 0)</f>
        <v>0</v>
      </c>
      <c r="Q297" s="0" t="n">
        <f aca="false">IFERROR(SUMIFS('2018'!M:M,'2018'!AA:AA,"CRO",'2018'!F:F,A297,'2018'!C:C,B297)+SUMIFS('2018'!P:P,'2018'!AA:AA,"CRO",'2018'!F:F,A297,'2018'!C:C,B297)+SUMIFS('2018'!N:N,'2018'!AA:AA,"CRO",'2018'!F:F,A297,'2018'!D:D,B297)+SUMIFS('2018'!N:N,'2018'!AA:AA,"CRO",'2018'!F:F,A297,'2018'!D:D,B297)+SUMIFS('2018'!O:O,'2018'!AA:AA,"CRO",'2018'!F:F,A297,'2018'!E:E,B297)+SUMIFS('2018'!R:R,'2018'!AA:AA,"CRO",'2018'!F:F,A297,'2018'!E:E,B297), 0)</f>
        <v>0</v>
      </c>
      <c r="R297" s="7" t="n">
        <f aca="false">IFERROR(Q297/P297, 0)</f>
        <v>0</v>
      </c>
      <c r="S297" s="7" t="n">
        <f aca="false">SUM(V297,Y297,AB297)</f>
        <v>0</v>
      </c>
      <c r="T297" s="7" t="n">
        <f aca="false">SUM(W297,Z297,AC297)</f>
        <v>0</v>
      </c>
      <c r="U297" s="7" t="n">
        <f aca="false">IFERROR(T297/S297, 0)</f>
        <v>0</v>
      </c>
      <c r="V297" s="0" t="n">
        <f aca="false">SUMIFS('2017'!$H:$H,'2017'!$C:$C,B297,'2017'!$F:$F,A297,'2017'!AA:AA,"JRO",'2017'!P:P,"&lt;&gt;")+SUMIFS('2017'!$I:$I,'2017'!$D:$D,B297,'2017'!$F:$F,A297,'2017'!AA:AA,"JRO",'2017'!Q:Q,"&lt;&gt;")+SUMIFS('2017'!$J:$J,'2017'!$E:$E,B297,'2017'!$F:$F,A297,'2017'!AA:AA,"JRO",'2017'!R:R,"&lt;&gt;")</f>
        <v>0</v>
      </c>
      <c r="W297" s="0" t="n">
        <f aca="false">IFERROR(SUMIFS('2017'!M:M,'2017'!AA:AA,"JRO",'2017'!F:F,A297,'2017'!C:C,B297)+SUMIFS('2017'!P:P,'2017'!AA:AA,"JRO",'2017'!F:F,A297,'2017'!C:C,B297)+SUMIFS('2017'!N:N,'2017'!AA:AA,"JRO",'2017'!F:F,A297,'2017'!D:D,B297)+SUMIFS('2017'!N:N,'2017'!AA:AA,"JRO",'2017'!F:F,A297,'2017'!D:D,B297)+SUMIFS('2017'!O:O,'2017'!AA:AA,"JRO",'2017'!F:F,A297,'2017'!E:E,B297)+SUMIFS('2017'!R:R,'2017'!AA:AA,"JRO",'2017'!F:F,A297,'2017'!E:E,B297), 0)</f>
        <v>0</v>
      </c>
      <c r="X297" s="7" t="n">
        <f aca="false">IFERROR(W297/V297, 0)</f>
        <v>0</v>
      </c>
      <c r="Y297" s="0" t="n">
        <f aca="false">IFERROR(SUMIFS('2017'!$H:$H,'2017'!$C:$C,B297,'2017'!$F:$F,A297,'2017'!AA:AA,"NRO",'2017'!P:P,"&lt;&gt;")+SUMIFS('2017'!$I:$I,'2017'!$D:$D,B297,'2017'!$F:$F,A297,'2017'!AA:AA,"NRO",'2017'!Q:Q,"&lt;&gt;")+SUMIFS('2017'!$J:$J,'2017'!$E:$E,B297,'2017'!$F:$F,A297,'2017'!AA:AA,"NRO",'2017'!R:R,"&lt;&gt;"), 0)</f>
        <v>0</v>
      </c>
      <c r="Z297" s="0" t="n">
        <f aca="false">IFERROR(SUMIFS('2017'!M:M,'2017'!AA:AA,"NRO",'2017'!F:F,A297,'2017'!C:C,B297)+SUMIFS('2017'!P:P,'2017'!AA:AA,"NRO",'2017'!F:F,A297,'2017'!C:C,B297)+SUMIFS('2017'!N:N,'2017'!AA:AA,"NRO",'2017'!F:F,A297,'2017'!D:D,B297)+SUMIFS('2017'!N:N,'2017'!AA:AA,"NRO",'2017'!F:F,A297,'2017'!D:D,B297)+SUMIFS('2017'!O:O,'2017'!AA:AA,"NRO",'2017'!F:F,A297,'2017'!E:E,B297)+SUMIFS('2017'!R:R,'2017'!AA:AA,"NRO",'2017'!F:F,A297,'2017'!E:E,B297), 0)</f>
        <v>0</v>
      </c>
      <c r="AA297" s="7" t="n">
        <f aca="false">IFERROR(Z297/Y297, 0)</f>
        <v>0</v>
      </c>
      <c r="AB297" s="0" t="n">
        <f aca="false">IFERROR(SUMIFS('2017'!$H:$H,'2017'!$C:$C,B297,'2017'!$F:$F,A297,'2017'!AA:AA,"CRO",'2017'!P:P,"&lt;&gt;")+SUMIFS('2017'!$I:$I,'2017'!$D:$D,B297,'2017'!$F:$F,A297,'2017'!AA:AA,"CRO",'2017'!Q:Q,"&lt;&gt;")+SUMIFS('2017'!$J:$J,'2017'!$E:$E,B297,'2017'!$F:$F,A297,'2017'!AA:AA,"CRO",'2017'!R:R,"&lt;&gt;"), 0)</f>
        <v>0</v>
      </c>
      <c r="AC297" s="0" t="n">
        <f aca="false">IFERROR(SUMIFS('2017'!M:M,'2017'!AA:AA,"CRO",'2017'!F:F,A297,'2017'!C:C,B297)+SUMIFS('2017'!P:P,'2017'!AA:AA,"CRO",'2017'!F:F,A297,'2017'!C:C,B297)+SUMIFS('2017'!N:N,'2017'!AA:AA,"CRO",'2017'!F:F,A297,'2017'!D:D,B297)+SUMIFS('2017'!N:N,'2017'!AA:AA,"CRO",'2017'!F:F,A297,'2017'!D:D,B297)+SUMIFS('2017'!O:O,'2017'!AA:AA,"CRO",'2017'!F:F,A297,'2017'!E:E,B297)+SUMIFS('2017'!R:R,'2017'!AA:AA,"CRO",'2017'!F:F,A297,'2017'!E:E,B297), 0)</f>
        <v>0</v>
      </c>
      <c r="AD297" s="0" t="n">
        <f aca="false">IFERROR(AC297/AB297, 0)</f>
        <v>0</v>
      </c>
      <c r="AE297" s="0" t="n">
        <f aca="false">SUM(AH297,AK297,AN297)</f>
        <v>0</v>
      </c>
      <c r="AF297" s="0" t="n">
        <f aca="false">SUM(AI297,AL297,AO297)</f>
        <v>0</v>
      </c>
      <c r="AG297" s="7" t="n">
        <f aca="false">IFERROR(AF297/AE297, 0)</f>
        <v>0</v>
      </c>
      <c r="AH297" s="0" t="n">
        <f aca="false">IFERROR(SUMIFS('2016'!$G:$G,'2016'!F:F,A297,'2016'!C:C,B297,'2016'!D:D,"",'2016'!AA:AA,"JRO",'2016'!L:L,"&lt;&gt;"), 0)</f>
        <v>0</v>
      </c>
      <c r="AI297" s="0" t="n">
        <f aca="false">IFERROR(SUMIFS('2016'!L:L,'2016'!F:F,A297,'2016'!C:C,B297,'2016'!D:D,"",'2016'!AA:AA,"JRO"), 0)</f>
        <v>0</v>
      </c>
      <c r="AJ297" s="7" t="n">
        <f aca="false">IFERROR(AI297/AH297, 0)</f>
        <v>0</v>
      </c>
      <c r="AK297" s="0" t="n">
        <f aca="false">IFERROR(SUMIFS('2016'!$G:$G,'2016'!F:F,A297,'2016'!C:C,B297,'2016'!D:D,"",'2016'!AA:AA,"NRO",'2016'!L:L,"&lt;&gt;"), 0)</f>
        <v>0</v>
      </c>
      <c r="AL297" s="0" t="n">
        <f aca="false">IFERROR(SUMIFS('2016'!L:L,'2016'!F:F,A297,'2016'!C:C,B297,'2016'!D:D,"",'2016'!AA:AA,"NRO"), 0)</f>
        <v>0</v>
      </c>
      <c r="AM297" s="0" t="n">
        <f aca="false">IFERROR(AL297/AK297, 0)</f>
        <v>0</v>
      </c>
      <c r="AN297" s="0" t="n">
        <f aca="false">IFERROR(SUMIFS('2016'!$G:$G,'2016'!F:F,A297,'2016'!C:C,B297,'2016'!D:D,"",'2016'!AA:AA,"CRO",'2016'!L:L,"&lt;&gt;"), 0)</f>
        <v>0</v>
      </c>
      <c r="AO297" s="0" t="n">
        <f aca="false">IFERROR(SUMIFS('2016'!L:L,'2016'!F:F,A297,'2016'!C:C,B297,'2016'!D:D,"",'2016'!AA:AA,"CRO"), 0)</f>
        <v>0</v>
      </c>
      <c r="AP297" s="0" t="n">
        <f aca="false">IFERROR(AO297/AN297, 0)</f>
        <v>0</v>
      </c>
      <c r="AQ297" s="0" t="n">
        <f aca="false">SUM(AT297,AW297,AZ297)</f>
        <v>0</v>
      </c>
      <c r="AR297" s="0" t="n">
        <f aca="false">SUM(AU297,AX297,BA297)</f>
        <v>0</v>
      </c>
      <c r="AS297" s="7" t="n">
        <f aca="false">IFERROR(AR297/AQ297, 0)</f>
        <v>0</v>
      </c>
      <c r="AT297" s="0" t="n">
        <f aca="false">IFERROR(SUMIFS('2015'!$G:$G,'2015'!F:F,A297,'2015'!C:C,B297,'2015'!D:D,"",'2015'!AA:AA,"JRO",'2015'!L:L,"&lt;&gt;"), 0)</f>
        <v>0</v>
      </c>
      <c r="AU297" s="0" t="n">
        <f aca="false">IFERROR(SUMIFS('2015'!L:L,'2015'!F:F,A297,'2015'!C:C,B297,'2015'!D:D,"",'2015'!AA:AA,"JRO"), 0)</f>
        <v>0</v>
      </c>
      <c r="AV297" s="0" t="n">
        <f aca="false">IFERROR(AU297/AT297, 0)</f>
        <v>0</v>
      </c>
      <c r="AW297" s="0" t="n">
        <f aca="false">IFERROR(SUMIFS('2015'!$G:$G,'2015'!F:F,A297,'2015'!C:C,B297,'2015'!D:D,"",'2015'!AA:AA,"NRO",'2015'!L:L,"&lt;&gt;"), 0)</f>
        <v>0</v>
      </c>
      <c r="AX297" s="0" t="n">
        <f aca="false">IFERROR(SUMIFS('2015'!L:L,'2015'!F:F,A297,'2015'!C:C,B297,'2015'!D:D,"",'2015'!AA:AA,"NRO"), 0)</f>
        <v>0</v>
      </c>
      <c r="AY297" s="0" t="n">
        <f aca="false">IFERROR(AX297/AW297, 0)</f>
        <v>0</v>
      </c>
      <c r="AZ297" s="0" t="n">
        <f aca="false">IFERROR(SUMIFS('2015'!$G:$G,'2015'!F:F,A297,'2015'!C:C,B297,'2015'!D:D,"",'2015'!AA:AA,"CRO",'2015'!L:L,"&lt;&gt;"), 0)</f>
        <v>0</v>
      </c>
      <c r="BA297" s="0" t="n">
        <f aca="false">IFERROR(SUMIFS('2015'!L:L,'2015'!F:F,A297,'2015'!C:C,B297,'2015'!D:D,"",'2015'!AA:AA,"CRO"), 0)</f>
        <v>0</v>
      </c>
      <c r="BB297" s="0" t="n">
        <f aca="false">IFERROR(BA297/AZ297, 0)</f>
        <v>0</v>
      </c>
      <c r="BC297" s="0" t="n">
        <f aca="false">SUM(BF297,BI297)</f>
        <v>0</v>
      </c>
      <c r="BD297" s="0" t="n">
        <f aca="false">SUM(BG297,BJ297)</f>
        <v>0</v>
      </c>
      <c r="BE297" s="7" t="n">
        <f aca="false">IFERROR(BD297/BC297, 0)</f>
        <v>0</v>
      </c>
      <c r="BF297" s="0" t="n">
        <f aca="false">IFERROR(SUMIFS('2014'!$G:$G,'2014'!F:F,A297,'2014'!C:C,B297,'2014'!D:D,"",'2014'!AA:AA,"JRO",'2014'!L:L,"&lt;&gt;"), 0)</f>
        <v>0</v>
      </c>
      <c r="BG297" s="0" t="n">
        <f aca="false">IFERROR(SUMIFS('2014'!L:L,'2014'!F:F,A297,'2014'!C:C,B297,'2014'!D:D,"",'2014'!AA:AA,"JRO"), 0)</f>
        <v>0</v>
      </c>
      <c r="BH297" s="7" t="n">
        <f aca="false">IFERROR(BG297/BF297, 0)</f>
        <v>0</v>
      </c>
      <c r="BI297" s="0" t="n">
        <f aca="false">IFERROR(SUMIFS('2014'!$G:$G,'2014'!F:F,A297,'2014'!C:C,B297,'2014'!D:D,"",'2014'!AA:AA,"CRO",'2014'!L:L,"&lt;&gt;"), 0)</f>
        <v>0</v>
      </c>
      <c r="BJ297" s="0" t="n">
        <f aca="false">IFERROR(SUMIFS('2014'!L:L,'2014'!F:F,A297,'2014'!C:C,B297,'2014'!D:D,"",'2014'!AA:AA,"CRO"), 0)</f>
        <v>0</v>
      </c>
      <c r="BK297" s="0" t="n">
        <f aca="false">IFERROR(BJ297/BI297, 0)</f>
        <v>0</v>
      </c>
      <c r="BL297" s="0" t="n">
        <f aca="false">IFERROR(SUMIFS('2013'!$G:$G,'2013'!F:F,A297,'2013'!C:C,B297,'2013'!D:D,"",'2013'!AA:AA,"JRO",'2013'!L:L,"&lt;&gt;"), 0)</f>
        <v>0</v>
      </c>
      <c r="BM297" s="0" t="n">
        <f aca="false">IFERROR(SUMIFS('2013'!L:L,'2013'!F:F,A297,'2013'!C:C,B297,'2013'!D:D,"",'2013'!AA:AA,"JRO"), 0)</f>
        <v>0</v>
      </c>
      <c r="BN297" s="0" t="n">
        <f aca="false">IFERROR(BM297/BL297, 0)</f>
        <v>0</v>
      </c>
      <c r="BO297" s="0" t="n">
        <f aca="false">IFERROR(SUMIFS('2012'!$G:$G,'2012'!F:F,A297,'2012'!C:C,B297,'2012'!D:D,"",'2012'!AA:AA,"JRO",'2012'!L:L,"&lt;&gt;"), 0)</f>
        <v>0</v>
      </c>
      <c r="BP297" s="0" t="n">
        <f aca="false">IFERROR(SUMIFS('2012'!L:L,'2012'!F:F,A297,'2012'!C:C,B297,'2012'!D:D,"",'2012'!AA:AA,"JRO"), 0)</f>
        <v>0</v>
      </c>
      <c r="BQ297" s="0" t="n">
        <f aca="false">IFERROR(BP297/BO297, 0)</f>
        <v>0</v>
      </c>
      <c r="BR297" s="0" t="n">
        <f aca="false">IFERROR(SUMIFS('2011'!$G:$G,'2011'!F:F,A297,'2011'!C:C,B297,'2011'!D:D,"",'2011'!AA:AA,"JRO",'2011'!L:L,"&lt;&gt;"), 0)</f>
        <v>0</v>
      </c>
      <c r="BS297" s="0" t="n">
        <f aca="false">IFERROR(SUMIFS('2011'!L:L,'2011'!F:F,A297,'2011'!C:C,B297,'2011'!D:D,"",'2011'!AA:AA,"JRO"), 0)</f>
        <v>0</v>
      </c>
      <c r="BT297" s="7" t="n">
        <f aca="false">IFERROR(BS297/BR297, 0)</f>
        <v>0</v>
      </c>
      <c r="BU297" s="0" t="n">
        <f aca="false">IFERROR(SUMIFS('2010'!$G:$G,'2010'!F:F,A297,'2010'!C:C,B297,'2010'!D:D,"",'2010'!AA:AA,"JRO",'2010'!L:L,"&lt;&gt;"), 0)</f>
        <v>0</v>
      </c>
      <c r="BV297" s="0" t="n">
        <f aca="false">IFERROR(SUMIFS('2010'!L:L,'2010'!F:F,A297,'2010'!C:C,B297,'2010'!D:D,"",'2010'!AA:AA,"JRO"), 0)</f>
        <v>0</v>
      </c>
      <c r="BW297" s="7" t="n">
        <f aca="false">IFERROR(BV297/BU297, 0)</f>
        <v>0</v>
      </c>
      <c r="BX297" s="0" t="n">
        <f aca="false">IFERROR(SUMIFS('2009'!$G:$G,'2009'!F:F,A297,'2009'!C:C,B297,'2009'!D:D,"",'2009'!AA:AA,"JRO",'2009'!L:L,"&lt;&gt;"), 0)</f>
        <v>0</v>
      </c>
      <c r="BY297" s="0" t="n">
        <f aca="false">IFERROR(SUMIFS('2009'!L:L,'2009'!F:F,A297,'2009'!C:C,B297,'2009'!D:D,"",'2009'!AA:AA,"JRO"), 0)</f>
        <v>0</v>
      </c>
      <c r="BZ297" s="7" t="n">
        <f aca="false">IFERROR(BY297/BX297, 0)</f>
        <v>0</v>
      </c>
    </row>
    <row r="298" customFormat="false" ht="15" hidden="false" customHeight="false" outlineLevel="0" collapsed="false">
      <c r="A298" s="0" t="s">
        <v>108</v>
      </c>
      <c r="B298" s="16" t="s">
        <v>86</v>
      </c>
      <c r="C298" s="56" t="n">
        <f aca="false">IFERROR(AVERAGEIFS(I298:BZ298,I$2:BZ$2,"JRO escorts per deportee",I298:BZ298,"&lt;&gt;0"), 0)</f>
        <v>0</v>
      </c>
      <c r="D298" s="13" t="n">
        <f aca="false">IFERROR(AVERAGEIFS(I298:BZ298,I$2:BZ$2,"NRO escorts per deportee",I298:BZ298,"&lt;&gt;0"), 0)</f>
        <v>0</v>
      </c>
      <c r="E298" s="13" t="n">
        <f aca="false">IFERROR(AVERAGEIFS(I298:BZ298,I$2:BZ$2,"CRO escorts per deportee",I298:BZ298,"&lt;&gt;0"), 0)</f>
        <v>0</v>
      </c>
      <c r="G298" s="0" t="n">
        <f aca="false">SUM(J298,M298,P298)</f>
        <v>0</v>
      </c>
      <c r="H298" s="0" t="n">
        <f aca="false">SUM(K298,N298,Q298)</f>
        <v>0</v>
      </c>
      <c r="I298" s="7" t="n">
        <f aca="false">IFERROR(H298/G298, 0)</f>
        <v>0</v>
      </c>
      <c r="J298" s="0" t="n">
        <f aca="false">IFERROR(SUMIFS('2018'!$H:$H,'2018'!$C:$C,B298,'2018'!$F:$F,A298,'2018'!AA:AA,"JRO",'2018'!P:P,"&lt;&gt;")+SUMIFS('2018'!$I:$I,'2018'!$D:$D,B298,'2018'!$F:$F,A298,'2018'!AA:AA,"JRO",'2018'!Q:Q,"&lt;&gt;")+SUMIFS('2018'!$J:$J,'2018'!$E:$E,B298,'2018'!$F:$F,A298,'2018'!AA:AA,"JRO",'2018'!R:R,"&lt;&gt;"), 0)</f>
        <v>0</v>
      </c>
      <c r="K298" s="0" t="n">
        <f aca="false">IFERROR(SUMIFS('2018'!M:M,'2018'!AA:AA,"JRO",'2018'!F:F,A298,'2018'!C:C,B298)+SUMIFS('2018'!P:P,'2018'!AA:AA,"JRO",'2018'!F:F,A298,'2018'!C:C,B298)+SUMIFS('2018'!N:N,'2018'!AA:AA,"JRO",'2018'!F:F,A298,'2018'!D:D,B298)+SUMIFS('2018'!N:N,'2018'!AA:AA,"JRO",'2018'!F:F,A298,'2018'!D:D,B298)+SUMIFS('2018'!O:O,'2018'!AA:AA,"JRO",'2018'!F:F,A298,'2018'!E:E,B298)+SUMIFS('2018'!R:R,'2018'!AA:AA,"JRO",'2018'!F:F,A298,'2018'!E:E,B298), 0)</f>
        <v>0</v>
      </c>
      <c r="L298" s="7" t="n">
        <f aca="false">IFERROR(K298/J298, 0)</f>
        <v>0</v>
      </c>
      <c r="M298" s="0" t="n">
        <f aca="false">IFERROR(SUMIFS('2018'!$H:$H,'2018'!$C:$C,B298,'2018'!$F:$F,A298,'2018'!AA:AA,"NRO",'2018'!P:P,"&lt;&gt;")+SUMIFS('2018'!$I:$I,'2018'!$D:$D,B298,'2018'!$F:$F,A298,'2018'!AA:AA,"NRO",'2018'!Q:Q,"&lt;&gt;")+SUMIFS('2018'!$J:$J,'2018'!$E:$E,B298,'2018'!$F:$F,A298,'2018'!AA:AA,"NRO",'2018'!R:R,"&lt;&gt;"), 0)</f>
        <v>0</v>
      </c>
      <c r="N298" s="0" t="n">
        <f aca="false">IFERROR(SUMIFS('2018'!M:M,'2018'!AA:AA,"NRO",'2018'!F:F,A298,'2018'!C:C,B298)+SUMIFS('2018'!P:P,'2018'!AA:AA,"NRO",'2018'!F:F,A298,'2018'!C:C,B298)+SUMIFS('2018'!N:N,'2018'!AA:AA,"NRO",'2018'!F:F,A298,'2018'!D:D,B298)+SUMIFS('2018'!N:N,'2018'!AA:AA,"NRO",'2018'!F:F,A298,'2018'!D:D,B298)+SUMIFS('2018'!O:O,'2018'!AA:AA,"NRO",'2018'!F:F,A298,'2018'!E:E,B298)+SUMIFS('2018'!R:R,'2018'!AA:AA,"NRO",'2018'!F:F,A298,'2018'!E:E,B298), 0)</f>
        <v>0</v>
      </c>
      <c r="O298" s="7" t="n">
        <f aca="false">IFERROR(N298/M298, 0)</f>
        <v>0</v>
      </c>
      <c r="P298" s="0" t="n">
        <f aca="false">IFERROR(SUMIFS('2018'!$H:$H,'2018'!$C:$C,B298,'2018'!$F:$F,A298,'2018'!AA:AA,"CRO")+SUMIFS('2018'!$I:$I,'2018'!$D:$D,B298,'2018'!$F:$F,A298,'2018'!AA:AA,"CRO")+SUMIFS('2018'!$J:$J,'2018'!$E:$E,B298,'2018'!$F:$F,A298,'2018'!AA:AA,"CRO"), 0)</f>
        <v>0</v>
      </c>
      <c r="Q298" s="0" t="n">
        <f aca="false">IFERROR(SUMIFS('2018'!M:M,'2018'!AA:AA,"CRO",'2018'!F:F,A298,'2018'!C:C,B298)+SUMIFS('2018'!P:P,'2018'!AA:AA,"CRO",'2018'!F:F,A298,'2018'!C:C,B298)+SUMIFS('2018'!N:N,'2018'!AA:AA,"CRO",'2018'!F:F,A298,'2018'!D:D,B298)+SUMIFS('2018'!N:N,'2018'!AA:AA,"CRO",'2018'!F:F,A298,'2018'!D:D,B298)+SUMIFS('2018'!O:O,'2018'!AA:AA,"CRO",'2018'!F:F,A298,'2018'!E:E,B298)+SUMIFS('2018'!R:R,'2018'!AA:AA,"CRO",'2018'!F:F,A298,'2018'!E:E,B298), 0)</f>
        <v>0</v>
      </c>
      <c r="R298" s="7" t="n">
        <f aca="false">IFERROR(Q298/P298, 0)</f>
        <v>0</v>
      </c>
      <c r="S298" s="7" t="n">
        <f aca="false">SUM(V298,Y298,AB298)</f>
        <v>0</v>
      </c>
      <c r="T298" s="7" t="n">
        <f aca="false">SUM(W298,Z298,AC298)</f>
        <v>0</v>
      </c>
      <c r="U298" s="7" t="n">
        <f aca="false">IFERROR(T298/S298, 0)</f>
        <v>0</v>
      </c>
      <c r="V298" s="0" t="n">
        <f aca="false">SUMIFS('2017'!$H:$H,'2017'!$C:$C,B298,'2017'!$F:$F,A298,'2017'!AA:AA,"JRO",'2017'!P:P,"&lt;&gt;")+SUMIFS('2017'!$I:$I,'2017'!$D:$D,B298,'2017'!$F:$F,A298,'2017'!AA:AA,"JRO",'2017'!Q:Q,"&lt;&gt;")+SUMIFS('2017'!$J:$J,'2017'!$E:$E,B298,'2017'!$F:$F,A298,'2017'!AA:AA,"JRO",'2017'!R:R,"&lt;&gt;")</f>
        <v>0</v>
      </c>
      <c r="W298" s="0" t="n">
        <f aca="false">IFERROR(SUMIFS('2017'!M:M,'2017'!AA:AA,"JRO",'2017'!F:F,A298,'2017'!C:C,B298)+SUMIFS('2017'!P:P,'2017'!AA:AA,"JRO",'2017'!F:F,A298,'2017'!C:C,B298)+SUMIFS('2017'!N:N,'2017'!AA:AA,"JRO",'2017'!F:F,A298,'2017'!D:D,B298)+SUMIFS('2017'!N:N,'2017'!AA:AA,"JRO",'2017'!F:F,A298,'2017'!D:D,B298)+SUMIFS('2017'!O:O,'2017'!AA:AA,"JRO",'2017'!F:F,A298,'2017'!E:E,B298)+SUMIFS('2017'!R:R,'2017'!AA:AA,"JRO",'2017'!F:F,A298,'2017'!E:E,B298), 0)</f>
        <v>0</v>
      </c>
      <c r="X298" s="7" t="n">
        <f aca="false">IFERROR(W298/V298, 0)</f>
        <v>0</v>
      </c>
      <c r="Y298" s="0" t="n">
        <f aca="false">IFERROR(SUMIFS('2017'!$H:$H,'2017'!$C:$C,B298,'2017'!$F:$F,A298,'2017'!AA:AA,"NRO",'2017'!P:P,"&lt;&gt;")+SUMIFS('2017'!$I:$I,'2017'!$D:$D,B298,'2017'!$F:$F,A298,'2017'!AA:AA,"NRO",'2017'!Q:Q,"&lt;&gt;")+SUMIFS('2017'!$J:$J,'2017'!$E:$E,B298,'2017'!$F:$F,A298,'2017'!AA:AA,"NRO",'2017'!R:R,"&lt;&gt;"), 0)</f>
        <v>0</v>
      </c>
      <c r="Z298" s="0" t="n">
        <f aca="false">IFERROR(SUMIFS('2017'!M:M,'2017'!AA:AA,"NRO",'2017'!F:F,A298,'2017'!C:C,B298)+SUMIFS('2017'!P:P,'2017'!AA:AA,"NRO",'2017'!F:F,A298,'2017'!C:C,B298)+SUMIFS('2017'!N:N,'2017'!AA:AA,"NRO",'2017'!F:F,A298,'2017'!D:D,B298)+SUMIFS('2017'!N:N,'2017'!AA:AA,"NRO",'2017'!F:F,A298,'2017'!D:D,B298)+SUMIFS('2017'!O:O,'2017'!AA:AA,"NRO",'2017'!F:F,A298,'2017'!E:E,B298)+SUMIFS('2017'!R:R,'2017'!AA:AA,"NRO",'2017'!F:F,A298,'2017'!E:E,B298), 0)</f>
        <v>0</v>
      </c>
      <c r="AA298" s="7" t="n">
        <f aca="false">IFERROR(Z298/Y298, 0)</f>
        <v>0</v>
      </c>
      <c r="AB298" s="0" t="n">
        <f aca="false">IFERROR(SUMIFS('2017'!$H:$H,'2017'!$C:$C,B298,'2017'!$F:$F,A298,'2017'!AA:AA,"CRO",'2017'!P:P,"&lt;&gt;")+SUMIFS('2017'!$I:$I,'2017'!$D:$D,B298,'2017'!$F:$F,A298,'2017'!AA:AA,"CRO",'2017'!Q:Q,"&lt;&gt;")+SUMIFS('2017'!$J:$J,'2017'!$E:$E,B298,'2017'!$F:$F,A298,'2017'!AA:AA,"CRO",'2017'!R:R,"&lt;&gt;"), 0)</f>
        <v>0</v>
      </c>
      <c r="AC298" s="0" t="n">
        <f aca="false">IFERROR(SUMIFS('2017'!M:M,'2017'!AA:AA,"CRO",'2017'!F:F,A298,'2017'!C:C,B298)+SUMIFS('2017'!P:P,'2017'!AA:AA,"CRO",'2017'!F:F,A298,'2017'!C:C,B298)+SUMIFS('2017'!N:N,'2017'!AA:AA,"CRO",'2017'!F:F,A298,'2017'!D:D,B298)+SUMIFS('2017'!N:N,'2017'!AA:AA,"CRO",'2017'!F:F,A298,'2017'!D:D,B298)+SUMIFS('2017'!O:O,'2017'!AA:AA,"CRO",'2017'!F:F,A298,'2017'!E:E,B298)+SUMIFS('2017'!R:R,'2017'!AA:AA,"CRO",'2017'!F:F,A298,'2017'!E:E,B298), 0)</f>
        <v>0</v>
      </c>
      <c r="AD298" s="0" t="n">
        <f aca="false">IFERROR(AC298/AB298, 0)</f>
        <v>0</v>
      </c>
      <c r="AE298" s="0" t="n">
        <f aca="false">SUM(AH298,AK298,AN298)</f>
        <v>0</v>
      </c>
      <c r="AF298" s="0" t="n">
        <f aca="false">SUM(AI298,AL298,AO298)</f>
        <v>0</v>
      </c>
      <c r="AG298" s="7" t="n">
        <f aca="false">IFERROR(AF298/AE298, 0)</f>
        <v>0</v>
      </c>
      <c r="AH298" s="0" t="n">
        <f aca="false">IFERROR(SUMIFS('2016'!$G:$G,'2016'!F:F,A298,'2016'!C:C,B298,'2016'!D:D,"",'2016'!AA:AA,"JRO",'2016'!L:L,"&lt;&gt;"), 0)</f>
        <v>0</v>
      </c>
      <c r="AI298" s="0" t="n">
        <f aca="false">IFERROR(SUMIFS('2016'!L:L,'2016'!F:F,A298,'2016'!C:C,B298,'2016'!D:D,"",'2016'!AA:AA,"JRO"), 0)</f>
        <v>0</v>
      </c>
      <c r="AJ298" s="7" t="n">
        <f aca="false">IFERROR(AI298/AH298, 0)</f>
        <v>0</v>
      </c>
      <c r="AK298" s="0" t="n">
        <f aca="false">IFERROR(SUMIFS('2016'!$G:$G,'2016'!F:F,A298,'2016'!C:C,B298,'2016'!D:D,"",'2016'!AA:AA,"NRO",'2016'!L:L,"&lt;&gt;"), 0)</f>
        <v>0</v>
      </c>
      <c r="AL298" s="0" t="n">
        <f aca="false">IFERROR(SUMIFS('2016'!L:L,'2016'!F:F,A298,'2016'!C:C,B298,'2016'!D:D,"",'2016'!AA:AA,"NRO"), 0)</f>
        <v>0</v>
      </c>
      <c r="AM298" s="0" t="n">
        <f aca="false">IFERROR(AL298/AK298, 0)</f>
        <v>0</v>
      </c>
      <c r="AN298" s="0" t="n">
        <f aca="false">IFERROR(SUMIFS('2016'!$G:$G,'2016'!F:F,A298,'2016'!C:C,B298,'2016'!D:D,"",'2016'!AA:AA,"CRO",'2016'!L:L,"&lt;&gt;"), 0)</f>
        <v>0</v>
      </c>
      <c r="AO298" s="0" t="n">
        <f aca="false">IFERROR(SUMIFS('2016'!L:L,'2016'!F:F,A298,'2016'!C:C,B298,'2016'!D:D,"",'2016'!AA:AA,"CRO"), 0)</f>
        <v>0</v>
      </c>
      <c r="AP298" s="0" t="n">
        <f aca="false">IFERROR(AO298/AN298, 0)</f>
        <v>0</v>
      </c>
      <c r="AQ298" s="0" t="n">
        <f aca="false">SUM(AT298,AW298,AZ298)</f>
        <v>0</v>
      </c>
      <c r="AR298" s="0" t="n">
        <f aca="false">SUM(AU298,AX298,BA298)</f>
        <v>0</v>
      </c>
      <c r="AS298" s="7" t="n">
        <f aca="false">IFERROR(AR298/AQ298, 0)</f>
        <v>0</v>
      </c>
      <c r="AT298" s="0" t="n">
        <f aca="false">IFERROR(SUMIFS('2015'!$G:$G,'2015'!F:F,A298,'2015'!C:C,B298,'2015'!D:D,"",'2015'!AA:AA,"JRO",'2015'!L:L,"&lt;&gt;"), 0)</f>
        <v>0</v>
      </c>
      <c r="AU298" s="0" t="n">
        <f aca="false">IFERROR(SUMIFS('2015'!L:L,'2015'!F:F,A298,'2015'!C:C,B298,'2015'!D:D,"",'2015'!AA:AA,"JRO"), 0)</f>
        <v>0</v>
      </c>
      <c r="AV298" s="0" t="n">
        <f aca="false">IFERROR(AU298/AT298, 0)</f>
        <v>0</v>
      </c>
      <c r="AW298" s="0" t="n">
        <f aca="false">IFERROR(SUMIFS('2015'!$G:$G,'2015'!F:F,A298,'2015'!C:C,B298,'2015'!D:D,"",'2015'!AA:AA,"NRO",'2015'!L:L,"&lt;&gt;"), 0)</f>
        <v>0</v>
      </c>
      <c r="AX298" s="0" t="n">
        <f aca="false">IFERROR(SUMIFS('2015'!L:L,'2015'!F:F,A298,'2015'!C:C,B298,'2015'!D:D,"",'2015'!AA:AA,"NRO"), 0)</f>
        <v>0</v>
      </c>
      <c r="AY298" s="0" t="n">
        <f aca="false">IFERROR(AX298/AW298, 0)</f>
        <v>0</v>
      </c>
      <c r="AZ298" s="0" t="n">
        <f aca="false">IFERROR(SUMIFS('2015'!$G:$G,'2015'!F:F,A298,'2015'!C:C,B298,'2015'!D:D,"",'2015'!AA:AA,"CRO",'2015'!L:L,"&lt;&gt;"), 0)</f>
        <v>0</v>
      </c>
      <c r="BA298" s="0" t="n">
        <f aca="false">IFERROR(SUMIFS('2015'!L:L,'2015'!F:F,A298,'2015'!C:C,B298,'2015'!D:D,"",'2015'!AA:AA,"CRO"), 0)</f>
        <v>0</v>
      </c>
      <c r="BB298" s="0" t="n">
        <f aca="false">IFERROR(BA298/AZ298, 0)</f>
        <v>0</v>
      </c>
      <c r="BC298" s="0" t="n">
        <f aca="false">SUM(BF298,BI298)</f>
        <v>0</v>
      </c>
      <c r="BD298" s="0" t="n">
        <f aca="false">SUM(BG298,BJ298)</f>
        <v>0</v>
      </c>
      <c r="BE298" s="7" t="n">
        <f aca="false">IFERROR(BD298/BC298, 0)</f>
        <v>0</v>
      </c>
      <c r="BF298" s="0" t="n">
        <f aca="false">IFERROR(SUMIFS('2014'!$G:$G,'2014'!F:F,A298,'2014'!C:C,B298,'2014'!D:D,"",'2014'!AA:AA,"JRO",'2014'!L:L,"&lt;&gt;"), 0)</f>
        <v>0</v>
      </c>
      <c r="BG298" s="0" t="n">
        <f aca="false">IFERROR(SUMIFS('2014'!L:L,'2014'!F:F,A298,'2014'!C:C,B298,'2014'!D:D,"",'2014'!AA:AA,"JRO"), 0)</f>
        <v>0</v>
      </c>
      <c r="BH298" s="7" t="n">
        <f aca="false">IFERROR(BG298/BF298, 0)</f>
        <v>0</v>
      </c>
      <c r="BI298" s="0" t="n">
        <f aca="false">IFERROR(SUMIFS('2014'!$G:$G,'2014'!F:F,A298,'2014'!C:C,B298,'2014'!D:D,"",'2014'!AA:AA,"CRO",'2014'!L:L,"&lt;&gt;"), 0)</f>
        <v>0</v>
      </c>
      <c r="BJ298" s="0" t="n">
        <f aca="false">IFERROR(SUMIFS('2014'!L:L,'2014'!F:F,A298,'2014'!C:C,B298,'2014'!D:D,"",'2014'!AA:AA,"CRO"), 0)</f>
        <v>0</v>
      </c>
      <c r="BK298" s="0" t="n">
        <f aca="false">IFERROR(BJ298/BI298, 0)</f>
        <v>0</v>
      </c>
      <c r="BL298" s="0" t="n">
        <f aca="false">IFERROR(SUMIFS('2013'!$G:$G,'2013'!F:F,A298,'2013'!C:C,B298,'2013'!D:D,"",'2013'!AA:AA,"JRO",'2013'!L:L,"&lt;&gt;"), 0)</f>
        <v>0</v>
      </c>
      <c r="BM298" s="0" t="n">
        <f aca="false">IFERROR(SUMIFS('2013'!L:L,'2013'!F:F,A298,'2013'!C:C,B298,'2013'!D:D,"",'2013'!AA:AA,"JRO"), 0)</f>
        <v>0</v>
      </c>
      <c r="BN298" s="0" t="n">
        <f aca="false">IFERROR(BM298/BL298, 0)</f>
        <v>0</v>
      </c>
      <c r="BO298" s="0" t="n">
        <f aca="false">IFERROR(SUMIFS('2012'!$G:$G,'2012'!F:F,A298,'2012'!C:C,B298,'2012'!D:D,"",'2012'!AA:AA,"JRO",'2012'!L:L,"&lt;&gt;"), 0)</f>
        <v>0</v>
      </c>
      <c r="BP298" s="0" t="n">
        <f aca="false">IFERROR(SUMIFS('2012'!L:L,'2012'!F:F,A298,'2012'!C:C,B298,'2012'!D:D,"",'2012'!AA:AA,"JRO"), 0)</f>
        <v>0</v>
      </c>
      <c r="BQ298" s="0" t="n">
        <f aca="false">IFERROR(BP298/BO298, 0)</f>
        <v>0</v>
      </c>
      <c r="BR298" s="0" t="n">
        <f aca="false">IFERROR(SUMIFS('2011'!$G:$G,'2011'!F:F,A298,'2011'!C:C,B298,'2011'!D:D,"",'2011'!AA:AA,"JRO",'2011'!L:L,"&lt;&gt;"), 0)</f>
        <v>0</v>
      </c>
      <c r="BS298" s="0" t="n">
        <f aca="false">IFERROR(SUMIFS('2011'!L:L,'2011'!F:F,A298,'2011'!C:C,B298,'2011'!D:D,"",'2011'!AA:AA,"JRO"), 0)</f>
        <v>0</v>
      </c>
      <c r="BT298" s="7" t="n">
        <f aca="false">IFERROR(BS298/BR298, 0)</f>
        <v>0</v>
      </c>
      <c r="BU298" s="0" t="n">
        <f aca="false">IFERROR(SUMIFS('2010'!$G:$G,'2010'!F:F,A298,'2010'!C:C,B298,'2010'!D:D,"",'2010'!AA:AA,"JRO",'2010'!L:L,"&lt;&gt;"), 0)</f>
        <v>0</v>
      </c>
      <c r="BV298" s="0" t="n">
        <f aca="false">IFERROR(SUMIFS('2010'!L:L,'2010'!F:F,A298,'2010'!C:C,B298,'2010'!D:D,"",'2010'!AA:AA,"JRO"), 0)</f>
        <v>0</v>
      </c>
      <c r="BW298" s="7" t="n">
        <f aca="false">IFERROR(BV298/BU298, 0)</f>
        <v>0</v>
      </c>
      <c r="BX298" s="0" t="n">
        <f aca="false">IFERROR(SUMIFS('2009'!$G:$G,'2009'!F:F,A298,'2009'!C:C,B298,'2009'!D:D,"",'2009'!AA:AA,"JRO",'2009'!L:L,"&lt;&gt;"), 0)</f>
        <v>0</v>
      </c>
      <c r="BY298" s="0" t="n">
        <f aca="false">IFERROR(SUMIFS('2009'!L:L,'2009'!F:F,A298,'2009'!C:C,B298,'2009'!D:D,"",'2009'!AA:AA,"JRO"), 0)</f>
        <v>0</v>
      </c>
      <c r="BZ298" s="7" t="n">
        <f aca="false">IFERROR(BY298/BX298, 0)</f>
        <v>0</v>
      </c>
    </row>
    <row r="299" customFormat="false" ht="15" hidden="false" customHeight="false" outlineLevel="0" collapsed="false">
      <c r="A299" s="0" t="s">
        <v>108</v>
      </c>
      <c r="B299" s="13" t="s">
        <v>79</v>
      </c>
      <c r="C299" s="56" t="n">
        <f aca="false">IFERROR(AVERAGEIFS(I299:BZ299,I$2:BZ$2,"JRO escorts per deportee",I299:BZ299,"&lt;&gt;0"), 0)</f>
        <v>0</v>
      </c>
      <c r="D299" s="13" t="n">
        <f aca="false">IFERROR(AVERAGEIFS(I299:BZ299,I$2:BZ$2,"NRO escorts per deportee",I299:BZ299,"&lt;&gt;0"), 0)</f>
        <v>0</v>
      </c>
      <c r="E299" s="13" t="n">
        <f aca="false">IFERROR(AVERAGEIFS(I299:BZ299,I$2:BZ$2,"CRO escorts per deportee",I299:BZ299,"&lt;&gt;0"), 0)</f>
        <v>0</v>
      </c>
      <c r="G299" s="0" t="n">
        <f aca="false">SUM(J299,M299,P299)</f>
        <v>0</v>
      </c>
      <c r="H299" s="0" t="n">
        <f aca="false">SUM(K299,N299,Q299)</f>
        <v>0</v>
      </c>
      <c r="I299" s="7" t="n">
        <f aca="false">IFERROR(H299/G299, 0)</f>
        <v>0</v>
      </c>
      <c r="J299" s="0" t="n">
        <f aca="false">IFERROR(SUMIFS('2018'!$H:$H,'2018'!$C:$C,B299,'2018'!$F:$F,A299,'2018'!AA:AA,"JRO",'2018'!P:P,"&lt;&gt;")+SUMIFS('2018'!$I:$I,'2018'!$D:$D,B299,'2018'!$F:$F,A299,'2018'!AA:AA,"JRO",'2018'!Q:Q,"&lt;&gt;")+SUMIFS('2018'!$J:$J,'2018'!$E:$E,B299,'2018'!$F:$F,A299,'2018'!AA:AA,"JRO",'2018'!R:R,"&lt;&gt;"), 0)</f>
        <v>0</v>
      </c>
      <c r="K299" s="0" t="n">
        <f aca="false">IFERROR(SUMIFS('2018'!M:M,'2018'!AA:AA,"JRO",'2018'!F:F,A299,'2018'!C:C,B299)+SUMIFS('2018'!P:P,'2018'!AA:AA,"JRO",'2018'!F:F,A299,'2018'!C:C,B299)+SUMIFS('2018'!N:N,'2018'!AA:AA,"JRO",'2018'!F:F,A299,'2018'!D:D,B299)+SUMIFS('2018'!N:N,'2018'!AA:AA,"JRO",'2018'!F:F,A299,'2018'!D:D,B299)+SUMIFS('2018'!O:O,'2018'!AA:AA,"JRO",'2018'!F:F,A299,'2018'!E:E,B299)+SUMIFS('2018'!R:R,'2018'!AA:AA,"JRO",'2018'!F:F,A299,'2018'!E:E,B299), 0)</f>
        <v>0</v>
      </c>
      <c r="L299" s="7" t="n">
        <f aca="false">IFERROR(K299/J299, 0)</f>
        <v>0</v>
      </c>
      <c r="M299" s="0" t="n">
        <f aca="false">IFERROR(SUMIFS('2018'!$H:$H,'2018'!$C:$C,B299,'2018'!$F:$F,A299,'2018'!AA:AA,"NRO",'2018'!P:P,"&lt;&gt;")+SUMIFS('2018'!$I:$I,'2018'!$D:$D,B299,'2018'!$F:$F,A299,'2018'!AA:AA,"NRO",'2018'!Q:Q,"&lt;&gt;")+SUMIFS('2018'!$J:$J,'2018'!$E:$E,B299,'2018'!$F:$F,A299,'2018'!AA:AA,"NRO",'2018'!R:R,"&lt;&gt;"), 0)</f>
        <v>0</v>
      </c>
      <c r="N299" s="0" t="n">
        <f aca="false">IFERROR(SUMIFS('2018'!M:M,'2018'!AA:AA,"NRO",'2018'!F:F,A299,'2018'!C:C,B299)+SUMIFS('2018'!P:P,'2018'!AA:AA,"NRO",'2018'!F:F,A299,'2018'!C:C,B299)+SUMIFS('2018'!N:N,'2018'!AA:AA,"NRO",'2018'!F:F,A299,'2018'!D:D,B299)+SUMIFS('2018'!N:N,'2018'!AA:AA,"NRO",'2018'!F:F,A299,'2018'!D:D,B299)+SUMIFS('2018'!O:O,'2018'!AA:AA,"NRO",'2018'!F:F,A299,'2018'!E:E,B299)+SUMIFS('2018'!R:R,'2018'!AA:AA,"NRO",'2018'!F:F,A299,'2018'!E:E,B299), 0)</f>
        <v>0</v>
      </c>
      <c r="O299" s="7" t="n">
        <f aca="false">IFERROR(N299/M299, 0)</f>
        <v>0</v>
      </c>
      <c r="P299" s="0" t="n">
        <f aca="false">IFERROR(SUMIFS('2018'!$H:$H,'2018'!$C:$C,B299,'2018'!$F:$F,A299,'2018'!AA:AA,"CRO")+SUMIFS('2018'!$I:$I,'2018'!$D:$D,B299,'2018'!$F:$F,A299,'2018'!AA:AA,"CRO")+SUMIFS('2018'!$J:$J,'2018'!$E:$E,B299,'2018'!$F:$F,A299,'2018'!AA:AA,"CRO"), 0)</f>
        <v>0</v>
      </c>
      <c r="Q299" s="0" t="n">
        <f aca="false">IFERROR(SUMIFS('2018'!M:M,'2018'!AA:AA,"CRO",'2018'!F:F,A299,'2018'!C:C,B299)+SUMIFS('2018'!P:P,'2018'!AA:AA,"CRO",'2018'!F:F,A299,'2018'!C:C,B299)+SUMIFS('2018'!N:N,'2018'!AA:AA,"CRO",'2018'!F:F,A299,'2018'!D:D,B299)+SUMIFS('2018'!N:N,'2018'!AA:AA,"CRO",'2018'!F:F,A299,'2018'!D:D,B299)+SUMIFS('2018'!O:O,'2018'!AA:AA,"CRO",'2018'!F:F,A299,'2018'!E:E,B299)+SUMIFS('2018'!R:R,'2018'!AA:AA,"CRO",'2018'!F:F,A299,'2018'!E:E,B299), 0)</f>
        <v>0</v>
      </c>
      <c r="R299" s="7" t="n">
        <f aca="false">IFERROR(Q299/P299, 0)</f>
        <v>0</v>
      </c>
      <c r="S299" s="7" t="n">
        <f aca="false">SUM(V299,Y299,AB299)</f>
        <v>0</v>
      </c>
      <c r="T299" s="7" t="n">
        <f aca="false">SUM(W299,Z299,AC299)</f>
        <v>0</v>
      </c>
      <c r="U299" s="7" t="n">
        <f aca="false">IFERROR(T299/S299, 0)</f>
        <v>0</v>
      </c>
      <c r="V299" s="0" t="n">
        <f aca="false">SUMIFS('2017'!$H:$H,'2017'!$C:$C,B299,'2017'!$F:$F,A299,'2017'!AA:AA,"JRO",'2017'!P:P,"&lt;&gt;")+SUMIFS('2017'!$I:$I,'2017'!$D:$D,B299,'2017'!$F:$F,A299,'2017'!AA:AA,"JRO",'2017'!Q:Q,"&lt;&gt;")+SUMIFS('2017'!$J:$J,'2017'!$E:$E,B299,'2017'!$F:$F,A299,'2017'!AA:AA,"JRO",'2017'!R:R,"&lt;&gt;")</f>
        <v>0</v>
      </c>
      <c r="W299" s="0" t="n">
        <f aca="false">IFERROR(SUMIFS('2017'!M:M,'2017'!AA:AA,"JRO",'2017'!F:F,A299,'2017'!C:C,B299)+SUMIFS('2017'!P:P,'2017'!AA:AA,"JRO",'2017'!F:F,A299,'2017'!C:C,B299)+SUMIFS('2017'!N:N,'2017'!AA:AA,"JRO",'2017'!F:F,A299,'2017'!D:D,B299)+SUMIFS('2017'!N:N,'2017'!AA:AA,"JRO",'2017'!F:F,A299,'2017'!D:D,B299)+SUMIFS('2017'!O:O,'2017'!AA:AA,"JRO",'2017'!F:F,A299,'2017'!E:E,B299)+SUMIFS('2017'!R:R,'2017'!AA:AA,"JRO",'2017'!F:F,A299,'2017'!E:E,B299), 0)</f>
        <v>0</v>
      </c>
      <c r="X299" s="7" t="n">
        <f aca="false">IFERROR(W299/V299, 0)</f>
        <v>0</v>
      </c>
      <c r="Y299" s="0" t="n">
        <f aca="false">IFERROR(SUMIFS('2017'!$H:$H,'2017'!$C:$C,B299,'2017'!$F:$F,A299,'2017'!AA:AA,"NRO",'2017'!P:P,"&lt;&gt;")+SUMIFS('2017'!$I:$I,'2017'!$D:$D,B299,'2017'!$F:$F,A299,'2017'!AA:AA,"NRO",'2017'!Q:Q,"&lt;&gt;")+SUMIFS('2017'!$J:$J,'2017'!$E:$E,B299,'2017'!$F:$F,A299,'2017'!AA:AA,"NRO",'2017'!R:R,"&lt;&gt;"), 0)</f>
        <v>0</v>
      </c>
      <c r="Z299" s="0" t="n">
        <f aca="false">IFERROR(SUMIFS('2017'!M:M,'2017'!AA:AA,"NRO",'2017'!F:F,A299,'2017'!C:C,B299)+SUMIFS('2017'!P:P,'2017'!AA:AA,"NRO",'2017'!F:F,A299,'2017'!C:C,B299)+SUMIFS('2017'!N:N,'2017'!AA:AA,"NRO",'2017'!F:F,A299,'2017'!D:D,B299)+SUMIFS('2017'!N:N,'2017'!AA:AA,"NRO",'2017'!F:F,A299,'2017'!D:D,B299)+SUMIFS('2017'!O:O,'2017'!AA:AA,"NRO",'2017'!F:F,A299,'2017'!E:E,B299)+SUMIFS('2017'!R:R,'2017'!AA:AA,"NRO",'2017'!F:F,A299,'2017'!E:E,B299), 0)</f>
        <v>0</v>
      </c>
      <c r="AA299" s="7" t="n">
        <f aca="false">IFERROR(Z299/Y299, 0)</f>
        <v>0</v>
      </c>
      <c r="AB299" s="0" t="n">
        <f aca="false">IFERROR(SUMIFS('2017'!$H:$H,'2017'!$C:$C,B299,'2017'!$F:$F,A299,'2017'!AA:AA,"CRO",'2017'!P:P,"&lt;&gt;")+SUMIFS('2017'!$I:$I,'2017'!$D:$D,B299,'2017'!$F:$F,A299,'2017'!AA:AA,"CRO",'2017'!Q:Q,"&lt;&gt;")+SUMIFS('2017'!$J:$J,'2017'!$E:$E,B299,'2017'!$F:$F,A299,'2017'!AA:AA,"CRO",'2017'!R:R,"&lt;&gt;"), 0)</f>
        <v>0</v>
      </c>
      <c r="AC299" s="0" t="n">
        <f aca="false">IFERROR(SUMIFS('2017'!M:M,'2017'!AA:AA,"CRO",'2017'!F:F,A299,'2017'!C:C,B299)+SUMIFS('2017'!P:P,'2017'!AA:AA,"CRO",'2017'!F:F,A299,'2017'!C:C,B299)+SUMIFS('2017'!N:N,'2017'!AA:AA,"CRO",'2017'!F:F,A299,'2017'!D:D,B299)+SUMIFS('2017'!N:N,'2017'!AA:AA,"CRO",'2017'!F:F,A299,'2017'!D:D,B299)+SUMIFS('2017'!O:O,'2017'!AA:AA,"CRO",'2017'!F:F,A299,'2017'!E:E,B299)+SUMIFS('2017'!R:R,'2017'!AA:AA,"CRO",'2017'!F:F,A299,'2017'!E:E,B299), 0)</f>
        <v>0</v>
      </c>
      <c r="AD299" s="0" t="n">
        <f aca="false">IFERROR(AC299/AB299, 0)</f>
        <v>0</v>
      </c>
      <c r="AE299" s="0" t="n">
        <f aca="false">SUM(AH299,AK299,AN299)</f>
        <v>0</v>
      </c>
      <c r="AF299" s="0" t="n">
        <f aca="false">SUM(AI299,AL299,AO299)</f>
        <v>0</v>
      </c>
      <c r="AG299" s="7" t="n">
        <f aca="false">IFERROR(AF299/AE299, 0)</f>
        <v>0</v>
      </c>
      <c r="AH299" s="0" t="n">
        <f aca="false">IFERROR(SUMIFS('2016'!$G:$G,'2016'!F:F,A299,'2016'!C:C,B299,'2016'!D:D,"",'2016'!AA:AA,"JRO",'2016'!L:L,"&lt;&gt;"), 0)</f>
        <v>0</v>
      </c>
      <c r="AI299" s="0" t="n">
        <f aca="false">IFERROR(SUMIFS('2016'!L:L,'2016'!F:F,A299,'2016'!C:C,B299,'2016'!D:D,"",'2016'!AA:AA,"JRO"), 0)</f>
        <v>0</v>
      </c>
      <c r="AJ299" s="7" t="n">
        <f aca="false">IFERROR(AI299/AH299, 0)</f>
        <v>0</v>
      </c>
      <c r="AK299" s="0" t="n">
        <f aca="false">IFERROR(SUMIFS('2016'!$G:$G,'2016'!F:F,A299,'2016'!C:C,B299,'2016'!D:D,"",'2016'!AA:AA,"NRO",'2016'!L:L,"&lt;&gt;"), 0)</f>
        <v>0</v>
      </c>
      <c r="AL299" s="0" t="n">
        <f aca="false">IFERROR(SUMIFS('2016'!L:L,'2016'!F:F,A299,'2016'!C:C,B299,'2016'!D:D,"",'2016'!AA:AA,"NRO"), 0)</f>
        <v>0</v>
      </c>
      <c r="AM299" s="0" t="n">
        <f aca="false">IFERROR(AL299/AK299, 0)</f>
        <v>0</v>
      </c>
      <c r="AN299" s="0" t="n">
        <f aca="false">IFERROR(SUMIFS('2016'!$G:$G,'2016'!F:F,A299,'2016'!C:C,B299,'2016'!D:D,"",'2016'!AA:AA,"CRO",'2016'!L:L,"&lt;&gt;"), 0)</f>
        <v>0</v>
      </c>
      <c r="AO299" s="0" t="n">
        <f aca="false">IFERROR(SUMIFS('2016'!L:L,'2016'!F:F,A299,'2016'!C:C,B299,'2016'!D:D,"",'2016'!AA:AA,"CRO"), 0)</f>
        <v>0</v>
      </c>
      <c r="AP299" s="0" t="n">
        <f aca="false">IFERROR(AO299/AN299, 0)</f>
        <v>0</v>
      </c>
      <c r="AQ299" s="0" t="n">
        <f aca="false">SUM(AT299,AW299,AZ299)</f>
        <v>0</v>
      </c>
      <c r="AR299" s="0" t="n">
        <f aca="false">SUM(AU299,AX299,BA299)</f>
        <v>0</v>
      </c>
      <c r="AS299" s="7" t="n">
        <f aca="false">IFERROR(AR299/AQ299, 0)</f>
        <v>0</v>
      </c>
      <c r="AT299" s="0" t="n">
        <f aca="false">IFERROR(SUMIFS('2015'!$G:$G,'2015'!F:F,A299,'2015'!C:C,B299,'2015'!D:D,"",'2015'!AA:AA,"JRO",'2015'!L:L,"&lt;&gt;"), 0)</f>
        <v>0</v>
      </c>
      <c r="AU299" s="0" t="n">
        <f aca="false">IFERROR(SUMIFS('2015'!L:L,'2015'!F:F,A299,'2015'!C:C,B299,'2015'!D:D,"",'2015'!AA:AA,"JRO"), 0)</f>
        <v>0</v>
      </c>
      <c r="AV299" s="0" t="n">
        <f aca="false">IFERROR(AU299/AT299, 0)</f>
        <v>0</v>
      </c>
      <c r="AW299" s="0" t="n">
        <f aca="false">IFERROR(SUMIFS('2015'!$G:$G,'2015'!F:F,A299,'2015'!C:C,B299,'2015'!D:D,"",'2015'!AA:AA,"NRO",'2015'!L:L,"&lt;&gt;"), 0)</f>
        <v>0</v>
      </c>
      <c r="AX299" s="0" t="n">
        <f aca="false">IFERROR(SUMIFS('2015'!L:L,'2015'!F:F,A299,'2015'!C:C,B299,'2015'!D:D,"",'2015'!AA:AA,"NRO"), 0)</f>
        <v>0</v>
      </c>
      <c r="AY299" s="0" t="n">
        <f aca="false">IFERROR(AX299/AW299, 0)</f>
        <v>0</v>
      </c>
      <c r="AZ299" s="0" t="n">
        <f aca="false">IFERROR(SUMIFS('2015'!$G:$G,'2015'!F:F,A299,'2015'!C:C,B299,'2015'!D:D,"",'2015'!AA:AA,"CRO",'2015'!L:L,"&lt;&gt;"), 0)</f>
        <v>0</v>
      </c>
      <c r="BA299" s="0" t="n">
        <f aca="false">IFERROR(SUMIFS('2015'!L:L,'2015'!F:F,A299,'2015'!C:C,B299,'2015'!D:D,"",'2015'!AA:AA,"CRO"), 0)</f>
        <v>0</v>
      </c>
      <c r="BB299" s="0" t="n">
        <f aca="false">IFERROR(BA299/AZ299, 0)</f>
        <v>0</v>
      </c>
      <c r="BC299" s="0" t="n">
        <f aca="false">SUM(BF299,BI299)</f>
        <v>0</v>
      </c>
      <c r="BD299" s="0" t="n">
        <f aca="false">SUM(BG299,BJ299)</f>
        <v>0</v>
      </c>
      <c r="BE299" s="7" t="n">
        <f aca="false">IFERROR(BD299/BC299, 0)</f>
        <v>0</v>
      </c>
      <c r="BF299" s="0" t="n">
        <f aca="false">IFERROR(SUMIFS('2014'!$G:$G,'2014'!F:F,A299,'2014'!C:C,B299,'2014'!D:D,"",'2014'!AA:AA,"JRO",'2014'!L:L,"&lt;&gt;"), 0)</f>
        <v>0</v>
      </c>
      <c r="BG299" s="0" t="n">
        <f aca="false">IFERROR(SUMIFS('2014'!L:L,'2014'!F:F,A299,'2014'!C:C,B299,'2014'!D:D,"",'2014'!AA:AA,"JRO"), 0)</f>
        <v>0</v>
      </c>
      <c r="BH299" s="7" t="n">
        <f aca="false">IFERROR(BG299/BF299, 0)</f>
        <v>0</v>
      </c>
      <c r="BI299" s="0" t="n">
        <f aca="false">IFERROR(SUMIFS('2014'!$G:$G,'2014'!F:F,A299,'2014'!C:C,B299,'2014'!D:D,"",'2014'!AA:AA,"CRO",'2014'!L:L,"&lt;&gt;"), 0)</f>
        <v>0</v>
      </c>
      <c r="BJ299" s="0" t="n">
        <f aca="false">IFERROR(SUMIFS('2014'!L:L,'2014'!F:F,A299,'2014'!C:C,B299,'2014'!D:D,"",'2014'!AA:AA,"CRO"), 0)</f>
        <v>0</v>
      </c>
      <c r="BK299" s="0" t="n">
        <f aca="false">IFERROR(BJ299/BI299, 0)</f>
        <v>0</v>
      </c>
      <c r="BL299" s="0" t="n">
        <f aca="false">IFERROR(SUMIFS('2013'!$G:$G,'2013'!F:F,A299,'2013'!C:C,B299,'2013'!D:D,"",'2013'!AA:AA,"JRO",'2013'!L:L,"&lt;&gt;"), 0)</f>
        <v>0</v>
      </c>
      <c r="BM299" s="0" t="n">
        <f aca="false">IFERROR(SUMIFS('2013'!L:L,'2013'!F:F,A299,'2013'!C:C,B299,'2013'!D:D,"",'2013'!AA:AA,"JRO"), 0)</f>
        <v>0</v>
      </c>
      <c r="BN299" s="0" t="n">
        <f aca="false">IFERROR(BM299/BL299, 0)</f>
        <v>0</v>
      </c>
      <c r="BO299" s="0" t="n">
        <f aca="false">IFERROR(SUMIFS('2012'!$G:$G,'2012'!F:F,A299,'2012'!C:C,B299,'2012'!D:D,"",'2012'!AA:AA,"JRO",'2012'!L:L,"&lt;&gt;"), 0)</f>
        <v>0</v>
      </c>
      <c r="BP299" s="0" t="n">
        <f aca="false">IFERROR(SUMIFS('2012'!L:L,'2012'!F:F,A299,'2012'!C:C,B299,'2012'!D:D,"",'2012'!AA:AA,"JRO"), 0)</f>
        <v>0</v>
      </c>
      <c r="BQ299" s="0" t="n">
        <f aca="false">IFERROR(BP299/BO299, 0)</f>
        <v>0</v>
      </c>
      <c r="BR299" s="0" t="n">
        <f aca="false">IFERROR(SUMIFS('2011'!$G:$G,'2011'!F:F,A299,'2011'!C:C,B299,'2011'!D:D,"",'2011'!AA:AA,"JRO",'2011'!L:L,"&lt;&gt;"), 0)</f>
        <v>0</v>
      </c>
      <c r="BS299" s="0" t="n">
        <f aca="false">IFERROR(SUMIFS('2011'!L:L,'2011'!F:F,A299,'2011'!C:C,B299,'2011'!D:D,"",'2011'!AA:AA,"JRO"), 0)</f>
        <v>0</v>
      </c>
      <c r="BT299" s="7" t="n">
        <f aca="false">IFERROR(BS299/BR299, 0)</f>
        <v>0</v>
      </c>
      <c r="BU299" s="0" t="n">
        <f aca="false">IFERROR(SUMIFS('2010'!$G:$G,'2010'!F:F,A299,'2010'!C:C,B299,'2010'!D:D,"",'2010'!AA:AA,"JRO",'2010'!L:L,"&lt;&gt;"), 0)</f>
        <v>0</v>
      </c>
      <c r="BV299" s="0" t="n">
        <f aca="false">IFERROR(SUMIFS('2010'!L:L,'2010'!F:F,A299,'2010'!C:C,B299,'2010'!D:D,"",'2010'!AA:AA,"JRO"), 0)</f>
        <v>0</v>
      </c>
      <c r="BW299" s="7" t="n">
        <f aca="false">IFERROR(BV299/BU299, 0)</f>
        <v>0</v>
      </c>
      <c r="BX299" s="0" t="n">
        <f aca="false">IFERROR(SUMIFS('2009'!$G:$G,'2009'!F:F,A299,'2009'!C:C,B299,'2009'!D:D,"",'2009'!AA:AA,"JRO",'2009'!L:L,"&lt;&gt;"), 0)</f>
        <v>0</v>
      </c>
      <c r="BY299" s="0" t="n">
        <f aca="false">IFERROR(SUMIFS('2009'!L:L,'2009'!F:F,A299,'2009'!C:C,B299,'2009'!D:D,"",'2009'!AA:AA,"JRO"), 0)</f>
        <v>0</v>
      </c>
      <c r="BZ299" s="7" t="n">
        <f aca="false">IFERROR(BY299/BX299, 0)</f>
        <v>0</v>
      </c>
    </row>
    <row r="300" customFormat="false" ht="15" hidden="false" customHeight="false" outlineLevel="0" collapsed="false">
      <c r="A300" s="0" t="s">
        <v>108</v>
      </c>
      <c r="B300" s="13" t="s">
        <v>66</v>
      </c>
      <c r="C300" s="56" t="n">
        <f aca="false">IFERROR(AVERAGEIFS(I300:BZ300,I$2:BZ$2,"JRO escorts per deportee",I300:BZ300,"&lt;&gt;0"), 0)</f>
        <v>0</v>
      </c>
      <c r="D300" s="13" t="n">
        <f aca="false">IFERROR(AVERAGEIFS(I300:BZ300,I$2:BZ$2,"NRO escorts per deportee",I300:BZ300,"&lt;&gt;0"), 0)</f>
        <v>0</v>
      </c>
      <c r="E300" s="13" t="n">
        <f aca="false">IFERROR(AVERAGEIFS(I300:BZ300,I$2:BZ$2,"CRO escorts per deportee",I300:BZ300,"&lt;&gt;0"), 0)</f>
        <v>0</v>
      </c>
      <c r="G300" s="0" t="n">
        <f aca="false">SUM(J300,M300,P300)</f>
        <v>0</v>
      </c>
      <c r="H300" s="0" t="n">
        <f aca="false">SUM(K300,N300,Q300)</f>
        <v>0</v>
      </c>
      <c r="I300" s="7" t="n">
        <f aca="false">IFERROR(H300/G300, 0)</f>
        <v>0</v>
      </c>
      <c r="J300" s="0" t="n">
        <f aca="false">IFERROR(SUMIFS('2018'!$H:$H,'2018'!$C:$C,B300,'2018'!$F:$F,A300,'2018'!AA:AA,"JRO",'2018'!P:P,"&lt;&gt;")+SUMIFS('2018'!$I:$I,'2018'!$D:$D,B300,'2018'!$F:$F,A300,'2018'!AA:AA,"JRO",'2018'!Q:Q,"&lt;&gt;")+SUMIFS('2018'!$J:$J,'2018'!$E:$E,B300,'2018'!$F:$F,A300,'2018'!AA:AA,"JRO",'2018'!R:R,"&lt;&gt;"), 0)</f>
        <v>0</v>
      </c>
      <c r="K300" s="0" t="n">
        <f aca="false">IFERROR(SUMIFS('2018'!M:M,'2018'!AA:AA,"JRO",'2018'!F:F,A300,'2018'!C:C,B300)+SUMIFS('2018'!P:P,'2018'!AA:AA,"JRO",'2018'!F:F,A300,'2018'!C:C,B300)+SUMIFS('2018'!N:N,'2018'!AA:AA,"JRO",'2018'!F:F,A300,'2018'!D:D,B300)+SUMIFS('2018'!N:N,'2018'!AA:AA,"JRO",'2018'!F:F,A300,'2018'!D:D,B300)+SUMIFS('2018'!O:O,'2018'!AA:AA,"JRO",'2018'!F:F,A300,'2018'!E:E,B300)+SUMIFS('2018'!R:R,'2018'!AA:AA,"JRO",'2018'!F:F,A300,'2018'!E:E,B300), 0)</f>
        <v>0</v>
      </c>
      <c r="L300" s="7" t="n">
        <f aca="false">IFERROR(K300/J300, 0)</f>
        <v>0</v>
      </c>
      <c r="M300" s="0" t="n">
        <f aca="false">IFERROR(SUMIFS('2018'!$H:$H,'2018'!$C:$C,B300,'2018'!$F:$F,A300,'2018'!AA:AA,"NRO",'2018'!P:P,"&lt;&gt;")+SUMIFS('2018'!$I:$I,'2018'!$D:$D,B300,'2018'!$F:$F,A300,'2018'!AA:AA,"NRO",'2018'!Q:Q,"&lt;&gt;")+SUMIFS('2018'!$J:$J,'2018'!$E:$E,B300,'2018'!$F:$F,A300,'2018'!AA:AA,"NRO",'2018'!R:R,"&lt;&gt;"), 0)</f>
        <v>0</v>
      </c>
      <c r="N300" s="0" t="n">
        <f aca="false">IFERROR(SUMIFS('2018'!M:M,'2018'!AA:AA,"NRO",'2018'!F:F,A300,'2018'!C:C,B300)+SUMIFS('2018'!P:P,'2018'!AA:AA,"NRO",'2018'!F:F,A300,'2018'!C:C,B300)+SUMIFS('2018'!N:N,'2018'!AA:AA,"NRO",'2018'!F:F,A300,'2018'!D:D,B300)+SUMIFS('2018'!N:N,'2018'!AA:AA,"NRO",'2018'!F:F,A300,'2018'!D:D,B300)+SUMIFS('2018'!O:O,'2018'!AA:AA,"NRO",'2018'!F:F,A300,'2018'!E:E,B300)+SUMIFS('2018'!R:R,'2018'!AA:AA,"NRO",'2018'!F:F,A300,'2018'!E:E,B300), 0)</f>
        <v>0</v>
      </c>
      <c r="O300" s="7" t="n">
        <f aca="false">IFERROR(N300/M300, 0)</f>
        <v>0</v>
      </c>
      <c r="P300" s="0" t="n">
        <f aca="false">IFERROR(SUMIFS('2018'!$H:$H,'2018'!$C:$C,B300,'2018'!$F:$F,A300,'2018'!AA:AA,"CRO")+SUMIFS('2018'!$I:$I,'2018'!$D:$D,B300,'2018'!$F:$F,A300,'2018'!AA:AA,"CRO")+SUMIFS('2018'!$J:$J,'2018'!$E:$E,B300,'2018'!$F:$F,A300,'2018'!AA:AA,"CRO"), 0)</f>
        <v>0</v>
      </c>
      <c r="Q300" s="0" t="n">
        <f aca="false">IFERROR(SUMIFS('2018'!M:M,'2018'!AA:AA,"CRO",'2018'!F:F,A300,'2018'!C:C,B300)+SUMIFS('2018'!P:P,'2018'!AA:AA,"CRO",'2018'!F:F,A300,'2018'!C:C,B300)+SUMIFS('2018'!N:N,'2018'!AA:AA,"CRO",'2018'!F:F,A300,'2018'!D:D,B300)+SUMIFS('2018'!N:N,'2018'!AA:AA,"CRO",'2018'!F:F,A300,'2018'!D:D,B300)+SUMIFS('2018'!O:O,'2018'!AA:AA,"CRO",'2018'!F:F,A300,'2018'!E:E,B300)+SUMIFS('2018'!R:R,'2018'!AA:AA,"CRO",'2018'!F:F,A300,'2018'!E:E,B300), 0)</f>
        <v>0</v>
      </c>
      <c r="R300" s="7" t="n">
        <f aca="false">IFERROR(Q300/P300, 0)</f>
        <v>0</v>
      </c>
      <c r="S300" s="7" t="n">
        <f aca="false">SUM(V300,Y300,AB300)</f>
        <v>0</v>
      </c>
      <c r="T300" s="7" t="n">
        <f aca="false">SUM(W300,Z300,AC300)</f>
        <v>0</v>
      </c>
      <c r="U300" s="7" t="n">
        <f aca="false">IFERROR(T300/S300, 0)</f>
        <v>0</v>
      </c>
      <c r="V300" s="0" t="n">
        <f aca="false">SUMIFS('2017'!$H:$H,'2017'!$C:$C,B300,'2017'!$F:$F,A300,'2017'!AA:AA,"JRO",'2017'!P:P,"&lt;&gt;")+SUMIFS('2017'!$I:$I,'2017'!$D:$D,B300,'2017'!$F:$F,A300,'2017'!AA:AA,"JRO",'2017'!Q:Q,"&lt;&gt;")+SUMIFS('2017'!$J:$J,'2017'!$E:$E,B300,'2017'!$F:$F,A300,'2017'!AA:AA,"JRO",'2017'!R:R,"&lt;&gt;")</f>
        <v>0</v>
      </c>
      <c r="W300" s="0" t="n">
        <f aca="false">IFERROR(SUMIFS('2017'!M:M,'2017'!AA:AA,"JRO",'2017'!F:F,A300,'2017'!C:C,B300)+SUMIFS('2017'!P:P,'2017'!AA:AA,"JRO",'2017'!F:F,A300,'2017'!C:C,B300)+SUMIFS('2017'!N:N,'2017'!AA:AA,"JRO",'2017'!F:F,A300,'2017'!D:D,B300)+SUMIFS('2017'!N:N,'2017'!AA:AA,"JRO",'2017'!F:F,A300,'2017'!D:D,B300)+SUMIFS('2017'!O:O,'2017'!AA:AA,"JRO",'2017'!F:F,A300,'2017'!E:E,B300)+SUMIFS('2017'!R:R,'2017'!AA:AA,"JRO",'2017'!F:F,A300,'2017'!E:E,B300), 0)</f>
        <v>0</v>
      </c>
      <c r="X300" s="7" t="n">
        <f aca="false">IFERROR(W300/V300, 0)</f>
        <v>0</v>
      </c>
      <c r="Y300" s="0" t="n">
        <f aca="false">IFERROR(SUMIFS('2017'!$H:$H,'2017'!$C:$C,B300,'2017'!$F:$F,A300,'2017'!AA:AA,"NRO",'2017'!P:P,"&lt;&gt;")+SUMIFS('2017'!$I:$I,'2017'!$D:$D,B300,'2017'!$F:$F,A300,'2017'!AA:AA,"NRO",'2017'!Q:Q,"&lt;&gt;")+SUMIFS('2017'!$J:$J,'2017'!$E:$E,B300,'2017'!$F:$F,A300,'2017'!AA:AA,"NRO",'2017'!R:R,"&lt;&gt;"), 0)</f>
        <v>0</v>
      </c>
      <c r="Z300" s="0" t="n">
        <f aca="false">IFERROR(SUMIFS('2017'!M:M,'2017'!AA:AA,"NRO",'2017'!F:F,A300,'2017'!C:C,B300)+SUMIFS('2017'!P:P,'2017'!AA:AA,"NRO",'2017'!F:F,A300,'2017'!C:C,B300)+SUMIFS('2017'!N:N,'2017'!AA:AA,"NRO",'2017'!F:F,A300,'2017'!D:D,B300)+SUMIFS('2017'!N:N,'2017'!AA:AA,"NRO",'2017'!F:F,A300,'2017'!D:D,B300)+SUMIFS('2017'!O:O,'2017'!AA:AA,"NRO",'2017'!F:F,A300,'2017'!E:E,B300)+SUMIFS('2017'!R:R,'2017'!AA:AA,"NRO",'2017'!F:F,A300,'2017'!E:E,B300), 0)</f>
        <v>0</v>
      </c>
      <c r="AA300" s="7" t="n">
        <f aca="false">IFERROR(Z300/Y300, 0)</f>
        <v>0</v>
      </c>
      <c r="AB300" s="0" t="n">
        <f aca="false">IFERROR(SUMIFS('2017'!$H:$H,'2017'!$C:$C,B300,'2017'!$F:$F,A300,'2017'!AA:AA,"CRO",'2017'!P:P,"&lt;&gt;")+SUMIFS('2017'!$I:$I,'2017'!$D:$D,B300,'2017'!$F:$F,A300,'2017'!AA:AA,"CRO",'2017'!Q:Q,"&lt;&gt;")+SUMIFS('2017'!$J:$J,'2017'!$E:$E,B300,'2017'!$F:$F,A300,'2017'!AA:AA,"CRO",'2017'!R:R,"&lt;&gt;"), 0)</f>
        <v>0</v>
      </c>
      <c r="AC300" s="0" t="n">
        <f aca="false">IFERROR(SUMIFS('2017'!M:M,'2017'!AA:AA,"CRO",'2017'!F:F,A300,'2017'!C:C,B300)+SUMIFS('2017'!P:P,'2017'!AA:AA,"CRO",'2017'!F:F,A300,'2017'!C:C,B300)+SUMIFS('2017'!N:N,'2017'!AA:AA,"CRO",'2017'!F:F,A300,'2017'!D:D,B300)+SUMIFS('2017'!N:N,'2017'!AA:AA,"CRO",'2017'!F:F,A300,'2017'!D:D,B300)+SUMIFS('2017'!O:O,'2017'!AA:AA,"CRO",'2017'!F:F,A300,'2017'!E:E,B300)+SUMIFS('2017'!R:R,'2017'!AA:AA,"CRO",'2017'!F:F,A300,'2017'!E:E,B300), 0)</f>
        <v>0</v>
      </c>
      <c r="AD300" s="0" t="n">
        <f aca="false">IFERROR(AC300/AB300, 0)</f>
        <v>0</v>
      </c>
      <c r="AE300" s="0" t="n">
        <f aca="false">SUM(AH300,AK300,AN300)</f>
        <v>0</v>
      </c>
      <c r="AF300" s="0" t="n">
        <f aca="false">SUM(AI300,AL300,AO300)</f>
        <v>0</v>
      </c>
      <c r="AG300" s="7" t="n">
        <f aca="false">IFERROR(AF300/AE300, 0)</f>
        <v>0</v>
      </c>
      <c r="AH300" s="0" t="n">
        <f aca="false">IFERROR(SUMIFS('2016'!$G:$G,'2016'!F:F,A300,'2016'!C:C,B300,'2016'!D:D,"",'2016'!AA:AA,"JRO",'2016'!L:L,"&lt;&gt;"), 0)</f>
        <v>0</v>
      </c>
      <c r="AI300" s="0" t="n">
        <f aca="false">IFERROR(SUMIFS('2016'!L:L,'2016'!F:F,A300,'2016'!C:C,B300,'2016'!D:D,"",'2016'!AA:AA,"JRO"), 0)</f>
        <v>0</v>
      </c>
      <c r="AJ300" s="7" t="n">
        <f aca="false">IFERROR(AI300/AH300, 0)</f>
        <v>0</v>
      </c>
      <c r="AK300" s="0" t="n">
        <f aca="false">IFERROR(SUMIFS('2016'!$G:$G,'2016'!F:F,A300,'2016'!C:C,B300,'2016'!D:D,"",'2016'!AA:AA,"NRO",'2016'!L:L,"&lt;&gt;"), 0)</f>
        <v>0</v>
      </c>
      <c r="AL300" s="0" t="n">
        <f aca="false">IFERROR(SUMIFS('2016'!L:L,'2016'!F:F,A300,'2016'!C:C,B300,'2016'!D:D,"",'2016'!AA:AA,"NRO"), 0)</f>
        <v>0</v>
      </c>
      <c r="AM300" s="0" t="n">
        <f aca="false">IFERROR(AL300/AK300, 0)</f>
        <v>0</v>
      </c>
      <c r="AN300" s="0" t="n">
        <f aca="false">IFERROR(SUMIFS('2016'!$G:$G,'2016'!F:F,A300,'2016'!C:C,B300,'2016'!D:D,"",'2016'!AA:AA,"CRO",'2016'!L:L,"&lt;&gt;"), 0)</f>
        <v>0</v>
      </c>
      <c r="AO300" s="0" t="n">
        <f aca="false">IFERROR(SUMIFS('2016'!L:L,'2016'!F:F,A300,'2016'!C:C,B300,'2016'!D:D,"",'2016'!AA:AA,"CRO"), 0)</f>
        <v>0</v>
      </c>
      <c r="AP300" s="0" t="n">
        <f aca="false">IFERROR(AO300/AN300, 0)</f>
        <v>0</v>
      </c>
      <c r="AQ300" s="0" t="n">
        <f aca="false">SUM(AT300,AW300,AZ300)</f>
        <v>0</v>
      </c>
      <c r="AR300" s="0" t="n">
        <f aca="false">SUM(AU300,AX300,BA300)</f>
        <v>0</v>
      </c>
      <c r="AS300" s="7" t="n">
        <f aca="false">IFERROR(AR300/AQ300, 0)</f>
        <v>0</v>
      </c>
      <c r="AT300" s="0" t="n">
        <f aca="false">IFERROR(SUMIFS('2015'!$G:$G,'2015'!F:F,A300,'2015'!C:C,B300,'2015'!D:D,"",'2015'!AA:AA,"JRO",'2015'!L:L,"&lt;&gt;"), 0)</f>
        <v>0</v>
      </c>
      <c r="AU300" s="0" t="n">
        <f aca="false">IFERROR(SUMIFS('2015'!L:L,'2015'!F:F,A300,'2015'!C:C,B300,'2015'!D:D,"",'2015'!AA:AA,"JRO"), 0)</f>
        <v>0</v>
      </c>
      <c r="AV300" s="0" t="n">
        <f aca="false">IFERROR(AU300/AT300, 0)</f>
        <v>0</v>
      </c>
      <c r="AW300" s="0" t="n">
        <f aca="false">IFERROR(SUMIFS('2015'!$G:$G,'2015'!F:F,A300,'2015'!C:C,B300,'2015'!D:D,"",'2015'!AA:AA,"NRO",'2015'!L:L,"&lt;&gt;"), 0)</f>
        <v>0</v>
      </c>
      <c r="AX300" s="0" t="n">
        <f aca="false">IFERROR(SUMIFS('2015'!L:L,'2015'!F:F,A300,'2015'!C:C,B300,'2015'!D:D,"",'2015'!AA:AA,"NRO"), 0)</f>
        <v>0</v>
      </c>
      <c r="AY300" s="0" t="n">
        <f aca="false">IFERROR(AX300/AW300, 0)</f>
        <v>0</v>
      </c>
      <c r="AZ300" s="0" t="n">
        <f aca="false">IFERROR(SUMIFS('2015'!$G:$G,'2015'!F:F,A300,'2015'!C:C,B300,'2015'!D:D,"",'2015'!AA:AA,"CRO",'2015'!L:L,"&lt;&gt;"), 0)</f>
        <v>0</v>
      </c>
      <c r="BA300" s="0" t="n">
        <f aca="false">IFERROR(SUMIFS('2015'!L:L,'2015'!F:F,A300,'2015'!C:C,B300,'2015'!D:D,"",'2015'!AA:AA,"CRO"), 0)</f>
        <v>0</v>
      </c>
      <c r="BB300" s="0" t="n">
        <f aca="false">IFERROR(BA300/AZ300, 0)</f>
        <v>0</v>
      </c>
      <c r="BC300" s="0" t="n">
        <f aca="false">SUM(BF300,BI300)</f>
        <v>0</v>
      </c>
      <c r="BD300" s="0" t="n">
        <f aca="false">SUM(BG300,BJ300)</f>
        <v>0</v>
      </c>
      <c r="BE300" s="7" t="n">
        <f aca="false">IFERROR(BD300/BC300, 0)</f>
        <v>0</v>
      </c>
      <c r="BF300" s="0" t="n">
        <f aca="false">IFERROR(SUMIFS('2014'!$G:$G,'2014'!F:F,A300,'2014'!C:C,B300,'2014'!D:D,"",'2014'!AA:AA,"JRO",'2014'!L:L,"&lt;&gt;"), 0)</f>
        <v>0</v>
      </c>
      <c r="BG300" s="0" t="n">
        <f aca="false">IFERROR(SUMIFS('2014'!L:L,'2014'!F:F,A300,'2014'!C:C,B300,'2014'!D:D,"",'2014'!AA:AA,"JRO"), 0)</f>
        <v>0</v>
      </c>
      <c r="BH300" s="7" t="n">
        <f aca="false">IFERROR(BG300/BF300, 0)</f>
        <v>0</v>
      </c>
      <c r="BI300" s="0" t="n">
        <f aca="false">IFERROR(SUMIFS('2014'!$G:$G,'2014'!F:F,A300,'2014'!C:C,B300,'2014'!D:D,"",'2014'!AA:AA,"CRO",'2014'!L:L,"&lt;&gt;"), 0)</f>
        <v>0</v>
      </c>
      <c r="BJ300" s="0" t="n">
        <f aca="false">IFERROR(SUMIFS('2014'!L:L,'2014'!F:F,A300,'2014'!C:C,B300,'2014'!D:D,"",'2014'!AA:AA,"CRO"), 0)</f>
        <v>0</v>
      </c>
      <c r="BK300" s="0" t="n">
        <f aca="false">IFERROR(BJ300/BI300, 0)</f>
        <v>0</v>
      </c>
      <c r="BL300" s="0" t="n">
        <f aca="false">IFERROR(SUMIFS('2013'!$G:$G,'2013'!F:F,A300,'2013'!C:C,B300,'2013'!D:D,"",'2013'!AA:AA,"JRO",'2013'!L:L,"&lt;&gt;"), 0)</f>
        <v>0</v>
      </c>
      <c r="BM300" s="0" t="n">
        <f aca="false">IFERROR(SUMIFS('2013'!L:L,'2013'!F:F,A300,'2013'!C:C,B300,'2013'!D:D,"",'2013'!AA:AA,"JRO"), 0)</f>
        <v>0</v>
      </c>
      <c r="BN300" s="0" t="n">
        <f aca="false">IFERROR(BM300/BL300, 0)</f>
        <v>0</v>
      </c>
      <c r="BO300" s="0" t="n">
        <f aca="false">IFERROR(SUMIFS('2012'!$G:$G,'2012'!F:F,A300,'2012'!C:C,B300,'2012'!D:D,"",'2012'!AA:AA,"JRO",'2012'!L:L,"&lt;&gt;"), 0)</f>
        <v>0</v>
      </c>
      <c r="BP300" s="0" t="n">
        <f aca="false">IFERROR(SUMIFS('2012'!L:L,'2012'!F:F,A300,'2012'!C:C,B300,'2012'!D:D,"",'2012'!AA:AA,"JRO"), 0)</f>
        <v>0</v>
      </c>
      <c r="BQ300" s="0" t="n">
        <f aca="false">IFERROR(BP300/BO300, 0)</f>
        <v>0</v>
      </c>
      <c r="BR300" s="0" t="n">
        <f aca="false">IFERROR(SUMIFS('2011'!$G:$G,'2011'!F:F,A300,'2011'!C:C,B300,'2011'!D:D,"",'2011'!AA:AA,"JRO",'2011'!L:L,"&lt;&gt;"), 0)</f>
        <v>0</v>
      </c>
      <c r="BS300" s="0" t="n">
        <f aca="false">IFERROR(SUMIFS('2011'!L:L,'2011'!F:F,A300,'2011'!C:C,B300,'2011'!D:D,"",'2011'!AA:AA,"JRO"), 0)</f>
        <v>0</v>
      </c>
      <c r="BT300" s="7" t="n">
        <f aca="false">IFERROR(BS300/BR300, 0)</f>
        <v>0</v>
      </c>
      <c r="BU300" s="0" t="n">
        <f aca="false">IFERROR(SUMIFS('2010'!$G:$G,'2010'!F:F,A300,'2010'!C:C,B300,'2010'!D:D,"",'2010'!AA:AA,"JRO",'2010'!L:L,"&lt;&gt;"), 0)</f>
        <v>0</v>
      </c>
      <c r="BV300" s="0" t="n">
        <f aca="false">IFERROR(SUMIFS('2010'!L:L,'2010'!F:F,A300,'2010'!C:C,B300,'2010'!D:D,"",'2010'!AA:AA,"JRO"), 0)</f>
        <v>0</v>
      </c>
      <c r="BW300" s="7" t="n">
        <f aca="false">IFERROR(BV300/BU300, 0)</f>
        <v>0</v>
      </c>
      <c r="BX300" s="0" t="n">
        <f aca="false">IFERROR(SUMIFS('2009'!$G:$G,'2009'!F:F,A300,'2009'!C:C,B300,'2009'!D:D,"",'2009'!AA:AA,"JRO",'2009'!L:L,"&lt;&gt;"), 0)</f>
        <v>0</v>
      </c>
      <c r="BY300" s="0" t="n">
        <f aca="false">IFERROR(SUMIFS('2009'!L:L,'2009'!F:F,A300,'2009'!C:C,B300,'2009'!D:D,"",'2009'!AA:AA,"JRO"), 0)</f>
        <v>0</v>
      </c>
      <c r="BZ300" s="7" t="n">
        <f aca="false">IFERROR(BY300/BX300, 0)</f>
        <v>0</v>
      </c>
    </row>
    <row r="301" customFormat="false" ht="15" hidden="false" customHeight="false" outlineLevel="0" collapsed="false">
      <c r="A301" s="0" t="s">
        <v>108</v>
      </c>
      <c r="B301" s="13" t="s">
        <v>54</v>
      </c>
      <c r="C301" s="56" t="n">
        <f aca="false">IFERROR(AVERAGEIFS(I301:BZ301,I$2:BZ$2,"JRO escorts per deportee",I301:BZ301,"&lt;&gt;0"), 0)</f>
        <v>0</v>
      </c>
      <c r="D301" s="13" t="n">
        <f aca="false">IFERROR(AVERAGEIFS(I301:BZ301,I$2:BZ$2,"NRO escorts per deportee",I301:BZ301,"&lt;&gt;0"), 0)</f>
        <v>0</v>
      </c>
      <c r="E301" s="13" t="n">
        <f aca="false">IFERROR(AVERAGEIFS(I301:BZ301,I$2:BZ$2,"CRO escorts per deportee",I301:BZ301,"&lt;&gt;0"), 0)</f>
        <v>0</v>
      </c>
      <c r="G301" s="0" t="n">
        <f aca="false">SUM(J301,M301,P301)</f>
        <v>0</v>
      </c>
      <c r="H301" s="0" t="n">
        <f aca="false">SUM(K301,N301,Q301)</f>
        <v>0</v>
      </c>
      <c r="I301" s="7" t="n">
        <f aca="false">IFERROR(H301/G301, 0)</f>
        <v>0</v>
      </c>
      <c r="J301" s="0" t="n">
        <f aca="false">IFERROR(SUMIFS('2018'!$H:$H,'2018'!$C:$C,B301,'2018'!$F:$F,A301,'2018'!AA:AA,"JRO",'2018'!P:P,"&lt;&gt;")+SUMIFS('2018'!$I:$I,'2018'!$D:$D,B301,'2018'!$F:$F,A301,'2018'!AA:AA,"JRO",'2018'!Q:Q,"&lt;&gt;")+SUMIFS('2018'!$J:$J,'2018'!$E:$E,B301,'2018'!$F:$F,A301,'2018'!AA:AA,"JRO",'2018'!R:R,"&lt;&gt;"), 0)</f>
        <v>0</v>
      </c>
      <c r="K301" s="0" t="n">
        <f aca="false">IFERROR(SUMIFS('2018'!M:M,'2018'!AA:AA,"JRO",'2018'!F:F,A301,'2018'!C:C,B301)+SUMIFS('2018'!P:P,'2018'!AA:AA,"JRO",'2018'!F:F,A301,'2018'!C:C,B301)+SUMIFS('2018'!N:N,'2018'!AA:AA,"JRO",'2018'!F:F,A301,'2018'!D:D,B301)+SUMIFS('2018'!N:N,'2018'!AA:AA,"JRO",'2018'!F:F,A301,'2018'!D:D,B301)+SUMIFS('2018'!O:O,'2018'!AA:AA,"JRO",'2018'!F:F,A301,'2018'!E:E,B301)+SUMIFS('2018'!R:R,'2018'!AA:AA,"JRO",'2018'!F:F,A301,'2018'!E:E,B301), 0)</f>
        <v>0</v>
      </c>
      <c r="L301" s="7" t="n">
        <f aca="false">IFERROR(K301/J301, 0)</f>
        <v>0</v>
      </c>
      <c r="M301" s="0" t="n">
        <f aca="false">IFERROR(SUMIFS('2018'!$H:$H,'2018'!$C:$C,B301,'2018'!$F:$F,A301,'2018'!AA:AA,"NRO",'2018'!P:P,"&lt;&gt;")+SUMIFS('2018'!$I:$I,'2018'!$D:$D,B301,'2018'!$F:$F,A301,'2018'!AA:AA,"NRO",'2018'!Q:Q,"&lt;&gt;")+SUMIFS('2018'!$J:$J,'2018'!$E:$E,B301,'2018'!$F:$F,A301,'2018'!AA:AA,"NRO",'2018'!R:R,"&lt;&gt;"), 0)</f>
        <v>0</v>
      </c>
      <c r="N301" s="0" t="n">
        <f aca="false">IFERROR(SUMIFS('2018'!M:M,'2018'!AA:AA,"NRO",'2018'!F:F,A301,'2018'!C:C,B301)+SUMIFS('2018'!P:P,'2018'!AA:AA,"NRO",'2018'!F:F,A301,'2018'!C:C,B301)+SUMIFS('2018'!N:N,'2018'!AA:AA,"NRO",'2018'!F:F,A301,'2018'!D:D,B301)+SUMIFS('2018'!N:N,'2018'!AA:AA,"NRO",'2018'!F:F,A301,'2018'!D:D,B301)+SUMIFS('2018'!O:O,'2018'!AA:AA,"NRO",'2018'!F:F,A301,'2018'!E:E,B301)+SUMIFS('2018'!R:R,'2018'!AA:AA,"NRO",'2018'!F:F,A301,'2018'!E:E,B301), 0)</f>
        <v>0</v>
      </c>
      <c r="O301" s="7" t="n">
        <f aca="false">IFERROR(N301/M301, 0)</f>
        <v>0</v>
      </c>
      <c r="P301" s="0" t="n">
        <f aca="false">IFERROR(SUMIFS('2018'!$H:$H,'2018'!$C:$C,B301,'2018'!$F:$F,A301,'2018'!AA:AA,"CRO")+SUMIFS('2018'!$I:$I,'2018'!$D:$D,B301,'2018'!$F:$F,A301,'2018'!AA:AA,"CRO")+SUMIFS('2018'!$J:$J,'2018'!$E:$E,B301,'2018'!$F:$F,A301,'2018'!AA:AA,"CRO"), 0)</f>
        <v>0</v>
      </c>
      <c r="Q301" s="0" t="n">
        <f aca="false">IFERROR(SUMIFS('2018'!M:M,'2018'!AA:AA,"CRO",'2018'!F:F,A301,'2018'!C:C,B301)+SUMIFS('2018'!P:P,'2018'!AA:AA,"CRO",'2018'!F:F,A301,'2018'!C:C,B301)+SUMIFS('2018'!N:N,'2018'!AA:AA,"CRO",'2018'!F:F,A301,'2018'!D:D,B301)+SUMIFS('2018'!N:N,'2018'!AA:AA,"CRO",'2018'!F:F,A301,'2018'!D:D,B301)+SUMIFS('2018'!O:O,'2018'!AA:AA,"CRO",'2018'!F:F,A301,'2018'!E:E,B301)+SUMIFS('2018'!R:R,'2018'!AA:AA,"CRO",'2018'!F:F,A301,'2018'!E:E,B301), 0)</f>
        <v>0</v>
      </c>
      <c r="R301" s="7" t="n">
        <f aca="false">IFERROR(Q301/P301, 0)</f>
        <v>0</v>
      </c>
      <c r="S301" s="7" t="n">
        <f aca="false">SUM(V301,Y301,AB301)</f>
        <v>0</v>
      </c>
      <c r="T301" s="7" t="n">
        <f aca="false">SUM(W301,Z301,AC301)</f>
        <v>0</v>
      </c>
      <c r="U301" s="7" t="n">
        <f aca="false">IFERROR(T301/S301, 0)</f>
        <v>0</v>
      </c>
      <c r="V301" s="0" t="n">
        <f aca="false">SUMIFS('2017'!$H:$H,'2017'!$C:$C,B301,'2017'!$F:$F,A301,'2017'!AA:AA,"JRO",'2017'!P:P,"&lt;&gt;")+SUMIFS('2017'!$I:$I,'2017'!$D:$D,B301,'2017'!$F:$F,A301,'2017'!AA:AA,"JRO",'2017'!Q:Q,"&lt;&gt;")+SUMIFS('2017'!$J:$J,'2017'!$E:$E,B301,'2017'!$F:$F,A301,'2017'!AA:AA,"JRO",'2017'!R:R,"&lt;&gt;")</f>
        <v>0</v>
      </c>
      <c r="W301" s="0" t="n">
        <f aca="false">IFERROR(SUMIFS('2017'!M:M,'2017'!AA:AA,"JRO",'2017'!F:F,A301,'2017'!C:C,B301)+SUMIFS('2017'!P:P,'2017'!AA:AA,"JRO",'2017'!F:F,A301,'2017'!C:C,B301)+SUMIFS('2017'!N:N,'2017'!AA:AA,"JRO",'2017'!F:F,A301,'2017'!D:D,B301)+SUMIFS('2017'!N:N,'2017'!AA:AA,"JRO",'2017'!F:F,A301,'2017'!D:D,B301)+SUMIFS('2017'!O:O,'2017'!AA:AA,"JRO",'2017'!F:F,A301,'2017'!E:E,B301)+SUMIFS('2017'!R:R,'2017'!AA:AA,"JRO",'2017'!F:F,A301,'2017'!E:E,B301), 0)</f>
        <v>0</v>
      </c>
      <c r="X301" s="7" t="n">
        <f aca="false">IFERROR(W301/V301, 0)</f>
        <v>0</v>
      </c>
      <c r="Y301" s="0" t="n">
        <f aca="false">IFERROR(SUMIFS('2017'!$H:$H,'2017'!$C:$C,B301,'2017'!$F:$F,A301,'2017'!AA:AA,"NRO",'2017'!P:P,"&lt;&gt;")+SUMIFS('2017'!$I:$I,'2017'!$D:$D,B301,'2017'!$F:$F,A301,'2017'!AA:AA,"NRO",'2017'!Q:Q,"&lt;&gt;")+SUMIFS('2017'!$J:$J,'2017'!$E:$E,B301,'2017'!$F:$F,A301,'2017'!AA:AA,"NRO",'2017'!R:R,"&lt;&gt;"), 0)</f>
        <v>0</v>
      </c>
      <c r="Z301" s="0" t="n">
        <f aca="false">IFERROR(SUMIFS('2017'!M:M,'2017'!AA:AA,"NRO",'2017'!F:F,A301,'2017'!C:C,B301)+SUMIFS('2017'!P:P,'2017'!AA:AA,"NRO",'2017'!F:F,A301,'2017'!C:C,B301)+SUMIFS('2017'!N:N,'2017'!AA:AA,"NRO",'2017'!F:F,A301,'2017'!D:D,B301)+SUMIFS('2017'!N:N,'2017'!AA:AA,"NRO",'2017'!F:F,A301,'2017'!D:D,B301)+SUMIFS('2017'!O:O,'2017'!AA:AA,"NRO",'2017'!F:F,A301,'2017'!E:E,B301)+SUMIFS('2017'!R:R,'2017'!AA:AA,"NRO",'2017'!F:F,A301,'2017'!E:E,B301), 0)</f>
        <v>0</v>
      </c>
      <c r="AA301" s="7" t="n">
        <f aca="false">IFERROR(Z301/Y301, 0)</f>
        <v>0</v>
      </c>
      <c r="AB301" s="0" t="n">
        <f aca="false">IFERROR(SUMIFS('2017'!$H:$H,'2017'!$C:$C,B301,'2017'!$F:$F,A301,'2017'!AA:AA,"CRO",'2017'!P:P,"&lt;&gt;")+SUMIFS('2017'!$I:$I,'2017'!$D:$D,B301,'2017'!$F:$F,A301,'2017'!AA:AA,"CRO",'2017'!Q:Q,"&lt;&gt;")+SUMIFS('2017'!$J:$J,'2017'!$E:$E,B301,'2017'!$F:$F,A301,'2017'!AA:AA,"CRO",'2017'!R:R,"&lt;&gt;"), 0)</f>
        <v>0</v>
      </c>
      <c r="AC301" s="0" t="n">
        <f aca="false">IFERROR(SUMIFS('2017'!M:M,'2017'!AA:AA,"CRO",'2017'!F:F,A301,'2017'!C:C,B301)+SUMIFS('2017'!P:P,'2017'!AA:AA,"CRO",'2017'!F:F,A301,'2017'!C:C,B301)+SUMIFS('2017'!N:N,'2017'!AA:AA,"CRO",'2017'!F:F,A301,'2017'!D:D,B301)+SUMIFS('2017'!N:N,'2017'!AA:AA,"CRO",'2017'!F:F,A301,'2017'!D:D,B301)+SUMIFS('2017'!O:O,'2017'!AA:AA,"CRO",'2017'!F:F,A301,'2017'!E:E,B301)+SUMIFS('2017'!R:R,'2017'!AA:AA,"CRO",'2017'!F:F,A301,'2017'!E:E,B301), 0)</f>
        <v>0</v>
      </c>
      <c r="AD301" s="0" t="n">
        <f aca="false">IFERROR(AC301/AB301, 0)</f>
        <v>0</v>
      </c>
      <c r="AE301" s="0" t="n">
        <f aca="false">SUM(AH301,AK301,AN301)</f>
        <v>0</v>
      </c>
      <c r="AF301" s="0" t="n">
        <f aca="false">SUM(AI301,AL301,AO301)</f>
        <v>0</v>
      </c>
      <c r="AG301" s="7" t="n">
        <f aca="false">IFERROR(AF301/AE301, 0)</f>
        <v>0</v>
      </c>
      <c r="AH301" s="0" t="n">
        <f aca="false">IFERROR(SUMIFS('2016'!$G:$G,'2016'!F:F,A301,'2016'!C:C,B301,'2016'!D:D,"",'2016'!AA:AA,"JRO",'2016'!L:L,"&lt;&gt;"), 0)</f>
        <v>0</v>
      </c>
      <c r="AI301" s="0" t="n">
        <f aca="false">IFERROR(SUMIFS('2016'!L:L,'2016'!F:F,A301,'2016'!C:C,B301,'2016'!D:D,"",'2016'!AA:AA,"JRO"), 0)</f>
        <v>0</v>
      </c>
      <c r="AJ301" s="7" t="n">
        <f aca="false">IFERROR(AI301/AH301, 0)</f>
        <v>0</v>
      </c>
      <c r="AK301" s="0" t="n">
        <f aca="false">IFERROR(SUMIFS('2016'!$G:$G,'2016'!F:F,A301,'2016'!C:C,B301,'2016'!D:D,"",'2016'!AA:AA,"NRO",'2016'!L:L,"&lt;&gt;"), 0)</f>
        <v>0</v>
      </c>
      <c r="AL301" s="0" t="n">
        <f aca="false">IFERROR(SUMIFS('2016'!L:L,'2016'!F:F,A301,'2016'!C:C,B301,'2016'!D:D,"",'2016'!AA:AA,"NRO"), 0)</f>
        <v>0</v>
      </c>
      <c r="AM301" s="0" t="n">
        <f aca="false">IFERROR(AL301/AK301, 0)</f>
        <v>0</v>
      </c>
      <c r="AN301" s="0" t="n">
        <f aca="false">IFERROR(SUMIFS('2016'!$G:$G,'2016'!F:F,A301,'2016'!C:C,B301,'2016'!D:D,"",'2016'!AA:AA,"CRO",'2016'!L:L,"&lt;&gt;"), 0)</f>
        <v>0</v>
      </c>
      <c r="AO301" s="0" t="n">
        <f aca="false">IFERROR(SUMIFS('2016'!L:L,'2016'!F:F,A301,'2016'!C:C,B301,'2016'!D:D,"",'2016'!AA:AA,"CRO"), 0)</f>
        <v>0</v>
      </c>
      <c r="AP301" s="0" t="n">
        <f aca="false">IFERROR(AO301/AN301, 0)</f>
        <v>0</v>
      </c>
      <c r="AQ301" s="0" t="n">
        <f aca="false">SUM(AT301,AW301,AZ301)</f>
        <v>0</v>
      </c>
      <c r="AR301" s="0" t="n">
        <f aca="false">SUM(AU301,AX301,BA301)</f>
        <v>0</v>
      </c>
      <c r="AS301" s="7" t="n">
        <f aca="false">IFERROR(AR301/AQ301, 0)</f>
        <v>0</v>
      </c>
      <c r="AT301" s="0" t="n">
        <f aca="false">IFERROR(SUMIFS('2015'!$G:$G,'2015'!F:F,A301,'2015'!C:C,B301,'2015'!D:D,"",'2015'!AA:AA,"JRO",'2015'!L:L,"&lt;&gt;"), 0)</f>
        <v>0</v>
      </c>
      <c r="AU301" s="0" t="n">
        <f aca="false">IFERROR(SUMIFS('2015'!L:L,'2015'!F:F,A301,'2015'!C:C,B301,'2015'!D:D,"",'2015'!AA:AA,"JRO"), 0)</f>
        <v>0</v>
      </c>
      <c r="AV301" s="0" t="n">
        <f aca="false">IFERROR(AU301/AT301, 0)</f>
        <v>0</v>
      </c>
      <c r="AW301" s="0" t="n">
        <f aca="false">IFERROR(SUMIFS('2015'!$G:$G,'2015'!F:F,A301,'2015'!C:C,B301,'2015'!D:D,"",'2015'!AA:AA,"NRO",'2015'!L:L,"&lt;&gt;"), 0)</f>
        <v>0</v>
      </c>
      <c r="AX301" s="0" t="n">
        <f aca="false">IFERROR(SUMIFS('2015'!L:L,'2015'!F:F,A301,'2015'!C:C,B301,'2015'!D:D,"",'2015'!AA:AA,"NRO"), 0)</f>
        <v>0</v>
      </c>
      <c r="AY301" s="0" t="n">
        <f aca="false">IFERROR(AX301/AW301, 0)</f>
        <v>0</v>
      </c>
      <c r="AZ301" s="0" t="n">
        <f aca="false">IFERROR(SUMIFS('2015'!$G:$G,'2015'!F:F,A301,'2015'!C:C,B301,'2015'!D:D,"",'2015'!AA:AA,"CRO",'2015'!L:L,"&lt;&gt;"), 0)</f>
        <v>0</v>
      </c>
      <c r="BA301" s="0" t="n">
        <f aca="false">IFERROR(SUMIFS('2015'!L:L,'2015'!F:F,A301,'2015'!C:C,B301,'2015'!D:D,"",'2015'!AA:AA,"CRO"), 0)</f>
        <v>0</v>
      </c>
      <c r="BB301" s="0" t="n">
        <f aca="false">IFERROR(BA301/AZ301, 0)</f>
        <v>0</v>
      </c>
      <c r="BC301" s="0" t="n">
        <f aca="false">SUM(BF301,BI301)</f>
        <v>0</v>
      </c>
      <c r="BD301" s="0" t="n">
        <f aca="false">SUM(BG301,BJ301)</f>
        <v>0</v>
      </c>
      <c r="BE301" s="7" t="n">
        <f aca="false">IFERROR(BD301/BC301, 0)</f>
        <v>0</v>
      </c>
      <c r="BF301" s="0" t="n">
        <f aca="false">IFERROR(SUMIFS('2014'!$G:$G,'2014'!F:F,A301,'2014'!C:C,B301,'2014'!D:D,"",'2014'!AA:AA,"JRO",'2014'!L:L,"&lt;&gt;"), 0)</f>
        <v>0</v>
      </c>
      <c r="BG301" s="0" t="n">
        <f aca="false">IFERROR(SUMIFS('2014'!L:L,'2014'!F:F,A301,'2014'!C:C,B301,'2014'!D:D,"",'2014'!AA:AA,"JRO"), 0)</f>
        <v>0</v>
      </c>
      <c r="BH301" s="7" t="n">
        <f aca="false">IFERROR(BG301/BF301, 0)</f>
        <v>0</v>
      </c>
      <c r="BI301" s="0" t="n">
        <f aca="false">IFERROR(SUMIFS('2014'!$G:$G,'2014'!F:F,A301,'2014'!C:C,B301,'2014'!D:D,"",'2014'!AA:AA,"CRO",'2014'!L:L,"&lt;&gt;"), 0)</f>
        <v>0</v>
      </c>
      <c r="BJ301" s="0" t="n">
        <f aca="false">IFERROR(SUMIFS('2014'!L:L,'2014'!F:F,A301,'2014'!C:C,B301,'2014'!D:D,"",'2014'!AA:AA,"CRO"), 0)</f>
        <v>0</v>
      </c>
      <c r="BK301" s="0" t="n">
        <f aca="false">IFERROR(BJ301/BI301, 0)</f>
        <v>0</v>
      </c>
      <c r="BL301" s="0" t="n">
        <f aca="false">IFERROR(SUMIFS('2013'!$G:$G,'2013'!F:F,A301,'2013'!C:C,B301,'2013'!D:D,"",'2013'!AA:AA,"JRO",'2013'!L:L,"&lt;&gt;"), 0)</f>
        <v>0</v>
      </c>
      <c r="BM301" s="0" t="n">
        <f aca="false">IFERROR(SUMIFS('2013'!L:L,'2013'!F:F,A301,'2013'!C:C,B301,'2013'!D:D,"",'2013'!AA:AA,"JRO"), 0)</f>
        <v>0</v>
      </c>
      <c r="BN301" s="0" t="n">
        <f aca="false">IFERROR(BM301/BL301, 0)</f>
        <v>0</v>
      </c>
      <c r="BO301" s="0" t="n">
        <f aca="false">IFERROR(SUMIFS('2012'!$G:$G,'2012'!F:F,A301,'2012'!C:C,B301,'2012'!D:D,"",'2012'!AA:AA,"JRO",'2012'!L:L,"&lt;&gt;"), 0)</f>
        <v>0</v>
      </c>
      <c r="BP301" s="0" t="n">
        <f aca="false">IFERROR(SUMIFS('2012'!L:L,'2012'!F:F,A301,'2012'!C:C,B301,'2012'!D:D,"",'2012'!AA:AA,"JRO"), 0)</f>
        <v>0</v>
      </c>
      <c r="BQ301" s="0" t="n">
        <f aca="false">IFERROR(BP301/BO301, 0)</f>
        <v>0</v>
      </c>
      <c r="BR301" s="0" t="n">
        <f aca="false">IFERROR(SUMIFS('2011'!$G:$G,'2011'!F:F,A301,'2011'!C:C,B301,'2011'!D:D,"",'2011'!AA:AA,"JRO",'2011'!L:L,"&lt;&gt;"), 0)</f>
        <v>0</v>
      </c>
      <c r="BS301" s="0" t="n">
        <f aca="false">IFERROR(SUMIFS('2011'!L:L,'2011'!F:F,A301,'2011'!C:C,B301,'2011'!D:D,"",'2011'!AA:AA,"JRO"), 0)</f>
        <v>0</v>
      </c>
      <c r="BT301" s="7" t="n">
        <f aca="false">IFERROR(BS301/BR301, 0)</f>
        <v>0</v>
      </c>
      <c r="BU301" s="0" t="n">
        <f aca="false">IFERROR(SUMIFS('2010'!$G:$G,'2010'!F:F,A301,'2010'!C:C,B301,'2010'!D:D,"",'2010'!AA:AA,"JRO",'2010'!L:L,"&lt;&gt;"), 0)</f>
        <v>0</v>
      </c>
      <c r="BV301" s="0" t="n">
        <f aca="false">IFERROR(SUMIFS('2010'!L:L,'2010'!F:F,A301,'2010'!C:C,B301,'2010'!D:D,"",'2010'!AA:AA,"JRO"), 0)</f>
        <v>0</v>
      </c>
      <c r="BW301" s="7" t="n">
        <f aca="false">IFERROR(BV301/BU301, 0)</f>
        <v>0</v>
      </c>
      <c r="BX301" s="0" t="n">
        <f aca="false">IFERROR(SUMIFS('2009'!$G:$G,'2009'!F:F,A301,'2009'!C:C,B301,'2009'!D:D,"",'2009'!AA:AA,"JRO",'2009'!L:L,"&lt;&gt;"), 0)</f>
        <v>0</v>
      </c>
      <c r="BY301" s="0" t="n">
        <f aca="false">IFERROR(SUMIFS('2009'!L:L,'2009'!F:F,A301,'2009'!C:C,B301,'2009'!D:D,"",'2009'!AA:AA,"JRO"), 0)</f>
        <v>0</v>
      </c>
      <c r="BZ301" s="7" t="n">
        <f aca="false">IFERROR(BY301/BX301, 0)</f>
        <v>0</v>
      </c>
    </row>
    <row r="302" customFormat="false" ht="15" hidden="false" customHeight="false" outlineLevel="0" collapsed="false">
      <c r="A302" s="0" t="s">
        <v>108</v>
      </c>
      <c r="B302" s="16" t="s">
        <v>44</v>
      </c>
      <c r="C302" s="56" t="n">
        <f aca="false">IFERROR(AVERAGEIFS(I302:BZ302,I$2:BZ$2,"JRO escorts per deportee",I302:BZ302,"&lt;&gt;0"), 0)</f>
        <v>0</v>
      </c>
      <c r="D302" s="13" t="n">
        <f aca="false">IFERROR(AVERAGEIFS(I302:BZ302,I$2:BZ$2,"NRO escorts per deportee",I302:BZ302,"&lt;&gt;0"), 0)</f>
        <v>0</v>
      </c>
      <c r="E302" s="13" t="n">
        <f aca="false">IFERROR(AVERAGEIFS(I302:BZ302,I$2:BZ$2,"CRO escorts per deportee",I302:BZ302,"&lt;&gt;0"), 0)</f>
        <v>0</v>
      </c>
      <c r="G302" s="0" t="n">
        <f aca="false">SUM(J302,M302,P302)</f>
        <v>0</v>
      </c>
      <c r="H302" s="0" t="n">
        <f aca="false">SUM(K302,N302,Q302)</f>
        <v>0</v>
      </c>
      <c r="I302" s="7" t="n">
        <f aca="false">IFERROR(H302/G302, 0)</f>
        <v>0</v>
      </c>
      <c r="J302" s="0" t="n">
        <f aca="false">IFERROR(SUMIFS('2018'!$H:$H,'2018'!$C:$C,B302,'2018'!$F:$F,A302,'2018'!AA:AA,"JRO",'2018'!P:P,"&lt;&gt;")+SUMIFS('2018'!$I:$I,'2018'!$D:$D,B302,'2018'!$F:$F,A302,'2018'!AA:AA,"JRO",'2018'!Q:Q,"&lt;&gt;")+SUMIFS('2018'!$J:$J,'2018'!$E:$E,B302,'2018'!$F:$F,A302,'2018'!AA:AA,"JRO",'2018'!R:R,"&lt;&gt;"), 0)</f>
        <v>0</v>
      </c>
      <c r="K302" s="0" t="n">
        <f aca="false">IFERROR(SUMIFS('2018'!M:M,'2018'!AA:AA,"JRO",'2018'!F:F,A302,'2018'!C:C,B302)+SUMIFS('2018'!P:P,'2018'!AA:AA,"JRO",'2018'!F:F,A302,'2018'!C:C,B302)+SUMIFS('2018'!N:N,'2018'!AA:AA,"JRO",'2018'!F:F,A302,'2018'!D:D,B302)+SUMIFS('2018'!N:N,'2018'!AA:AA,"JRO",'2018'!F:F,A302,'2018'!D:D,B302)+SUMIFS('2018'!O:O,'2018'!AA:AA,"JRO",'2018'!F:F,A302,'2018'!E:E,B302)+SUMIFS('2018'!R:R,'2018'!AA:AA,"JRO",'2018'!F:F,A302,'2018'!E:E,B302), 0)</f>
        <v>0</v>
      </c>
      <c r="L302" s="7" t="n">
        <f aca="false">IFERROR(K302/J302, 0)</f>
        <v>0</v>
      </c>
      <c r="M302" s="0" t="n">
        <f aca="false">IFERROR(SUMIFS('2018'!$H:$H,'2018'!$C:$C,B302,'2018'!$F:$F,A302,'2018'!AA:AA,"NRO",'2018'!P:P,"&lt;&gt;")+SUMIFS('2018'!$I:$I,'2018'!$D:$D,B302,'2018'!$F:$F,A302,'2018'!AA:AA,"NRO",'2018'!Q:Q,"&lt;&gt;")+SUMIFS('2018'!$J:$J,'2018'!$E:$E,B302,'2018'!$F:$F,A302,'2018'!AA:AA,"NRO",'2018'!R:R,"&lt;&gt;"), 0)</f>
        <v>0</v>
      </c>
      <c r="N302" s="0" t="n">
        <f aca="false">IFERROR(SUMIFS('2018'!M:M,'2018'!AA:AA,"NRO",'2018'!F:F,A302,'2018'!C:C,B302)+SUMIFS('2018'!P:P,'2018'!AA:AA,"NRO",'2018'!F:F,A302,'2018'!C:C,B302)+SUMIFS('2018'!N:N,'2018'!AA:AA,"NRO",'2018'!F:F,A302,'2018'!D:D,B302)+SUMIFS('2018'!N:N,'2018'!AA:AA,"NRO",'2018'!F:F,A302,'2018'!D:D,B302)+SUMIFS('2018'!O:O,'2018'!AA:AA,"NRO",'2018'!F:F,A302,'2018'!E:E,B302)+SUMIFS('2018'!R:R,'2018'!AA:AA,"NRO",'2018'!F:F,A302,'2018'!E:E,B302), 0)</f>
        <v>0</v>
      </c>
      <c r="O302" s="7" t="n">
        <f aca="false">IFERROR(N302/M302, 0)</f>
        <v>0</v>
      </c>
      <c r="P302" s="0" t="n">
        <f aca="false">IFERROR(SUMIFS('2018'!$H:$H,'2018'!$C:$C,B302,'2018'!$F:$F,A302,'2018'!AA:AA,"CRO")+SUMIFS('2018'!$I:$I,'2018'!$D:$D,B302,'2018'!$F:$F,A302,'2018'!AA:AA,"CRO")+SUMIFS('2018'!$J:$J,'2018'!$E:$E,B302,'2018'!$F:$F,A302,'2018'!AA:AA,"CRO"), 0)</f>
        <v>0</v>
      </c>
      <c r="Q302" s="0" t="n">
        <f aca="false">IFERROR(SUMIFS('2018'!M:M,'2018'!AA:AA,"CRO",'2018'!F:F,A302,'2018'!C:C,B302)+SUMIFS('2018'!P:P,'2018'!AA:AA,"CRO",'2018'!F:F,A302,'2018'!C:C,B302)+SUMIFS('2018'!N:N,'2018'!AA:AA,"CRO",'2018'!F:F,A302,'2018'!D:D,B302)+SUMIFS('2018'!N:N,'2018'!AA:AA,"CRO",'2018'!F:F,A302,'2018'!D:D,B302)+SUMIFS('2018'!O:O,'2018'!AA:AA,"CRO",'2018'!F:F,A302,'2018'!E:E,B302)+SUMIFS('2018'!R:R,'2018'!AA:AA,"CRO",'2018'!F:F,A302,'2018'!E:E,B302), 0)</f>
        <v>0</v>
      </c>
      <c r="R302" s="7" t="n">
        <f aca="false">IFERROR(Q302/P302, 0)</f>
        <v>0</v>
      </c>
      <c r="S302" s="7" t="n">
        <f aca="false">SUM(V302,Y302,AB302)</f>
        <v>0</v>
      </c>
      <c r="T302" s="7" t="n">
        <f aca="false">SUM(W302,Z302,AC302)</f>
        <v>0</v>
      </c>
      <c r="U302" s="7" t="n">
        <f aca="false">IFERROR(T302/S302, 0)</f>
        <v>0</v>
      </c>
      <c r="V302" s="0" t="n">
        <f aca="false">SUMIFS('2017'!$H:$H,'2017'!$C:$C,B302,'2017'!$F:$F,A302,'2017'!AA:AA,"JRO",'2017'!P:P,"&lt;&gt;")+SUMIFS('2017'!$I:$I,'2017'!$D:$D,B302,'2017'!$F:$F,A302,'2017'!AA:AA,"JRO",'2017'!Q:Q,"&lt;&gt;")+SUMIFS('2017'!$J:$J,'2017'!$E:$E,B302,'2017'!$F:$F,A302,'2017'!AA:AA,"JRO",'2017'!R:R,"&lt;&gt;")</f>
        <v>0</v>
      </c>
      <c r="W302" s="0" t="n">
        <f aca="false">IFERROR(SUMIFS('2017'!M:M,'2017'!AA:AA,"JRO",'2017'!F:F,A302,'2017'!C:C,B302)+SUMIFS('2017'!P:P,'2017'!AA:AA,"JRO",'2017'!F:F,A302,'2017'!C:C,B302)+SUMIFS('2017'!N:N,'2017'!AA:AA,"JRO",'2017'!F:F,A302,'2017'!D:D,B302)+SUMIFS('2017'!N:N,'2017'!AA:AA,"JRO",'2017'!F:F,A302,'2017'!D:D,B302)+SUMIFS('2017'!O:O,'2017'!AA:AA,"JRO",'2017'!F:F,A302,'2017'!E:E,B302)+SUMIFS('2017'!R:R,'2017'!AA:AA,"JRO",'2017'!F:F,A302,'2017'!E:E,B302), 0)</f>
        <v>0</v>
      </c>
      <c r="X302" s="7" t="n">
        <f aca="false">IFERROR(W302/V302, 0)</f>
        <v>0</v>
      </c>
      <c r="Y302" s="0" t="n">
        <f aca="false">IFERROR(SUMIFS('2017'!$H:$H,'2017'!$C:$C,B302,'2017'!$F:$F,A302,'2017'!AA:AA,"NRO",'2017'!P:P,"&lt;&gt;")+SUMIFS('2017'!$I:$I,'2017'!$D:$D,B302,'2017'!$F:$F,A302,'2017'!AA:AA,"NRO",'2017'!Q:Q,"&lt;&gt;")+SUMIFS('2017'!$J:$J,'2017'!$E:$E,B302,'2017'!$F:$F,A302,'2017'!AA:AA,"NRO",'2017'!R:R,"&lt;&gt;"), 0)</f>
        <v>0</v>
      </c>
      <c r="Z302" s="0" t="n">
        <f aca="false">IFERROR(SUMIFS('2017'!M:M,'2017'!AA:AA,"NRO",'2017'!F:F,A302,'2017'!C:C,B302)+SUMIFS('2017'!P:P,'2017'!AA:AA,"NRO",'2017'!F:F,A302,'2017'!C:C,B302)+SUMIFS('2017'!N:N,'2017'!AA:AA,"NRO",'2017'!F:F,A302,'2017'!D:D,B302)+SUMIFS('2017'!N:N,'2017'!AA:AA,"NRO",'2017'!F:F,A302,'2017'!D:D,B302)+SUMIFS('2017'!O:O,'2017'!AA:AA,"NRO",'2017'!F:F,A302,'2017'!E:E,B302)+SUMIFS('2017'!R:R,'2017'!AA:AA,"NRO",'2017'!F:F,A302,'2017'!E:E,B302), 0)</f>
        <v>0</v>
      </c>
      <c r="AA302" s="7" t="n">
        <f aca="false">IFERROR(Z302/Y302, 0)</f>
        <v>0</v>
      </c>
      <c r="AB302" s="0" t="n">
        <f aca="false">IFERROR(SUMIFS('2017'!$H:$H,'2017'!$C:$C,B302,'2017'!$F:$F,A302,'2017'!AA:AA,"CRO",'2017'!P:P,"&lt;&gt;")+SUMIFS('2017'!$I:$I,'2017'!$D:$D,B302,'2017'!$F:$F,A302,'2017'!AA:AA,"CRO",'2017'!Q:Q,"&lt;&gt;")+SUMIFS('2017'!$J:$J,'2017'!$E:$E,B302,'2017'!$F:$F,A302,'2017'!AA:AA,"CRO",'2017'!R:R,"&lt;&gt;"), 0)</f>
        <v>0</v>
      </c>
      <c r="AC302" s="0" t="n">
        <f aca="false">IFERROR(SUMIFS('2017'!M:M,'2017'!AA:AA,"CRO",'2017'!F:F,A302,'2017'!C:C,B302)+SUMIFS('2017'!P:P,'2017'!AA:AA,"CRO",'2017'!F:F,A302,'2017'!C:C,B302)+SUMIFS('2017'!N:N,'2017'!AA:AA,"CRO",'2017'!F:F,A302,'2017'!D:D,B302)+SUMIFS('2017'!N:N,'2017'!AA:AA,"CRO",'2017'!F:F,A302,'2017'!D:D,B302)+SUMIFS('2017'!O:O,'2017'!AA:AA,"CRO",'2017'!F:F,A302,'2017'!E:E,B302)+SUMIFS('2017'!R:R,'2017'!AA:AA,"CRO",'2017'!F:F,A302,'2017'!E:E,B302), 0)</f>
        <v>0</v>
      </c>
      <c r="AD302" s="0" t="n">
        <f aca="false">IFERROR(AC302/AB302, 0)</f>
        <v>0</v>
      </c>
      <c r="AE302" s="0" t="n">
        <f aca="false">SUM(AH302,AK302,AN302)</f>
        <v>0</v>
      </c>
      <c r="AF302" s="0" t="n">
        <f aca="false">SUM(AI302,AL302,AO302)</f>
        <v>0</v>
      </c>
      <c r="AG302" s="7" t="n">
        <f aca="false">IFERROR(AF302/AE302, 0)</f>
        <v>0</v>
      </c>
      <c r="AH302" s="0" t="n">
        <f aca="false">IFERROR(SUMIFS('2016'!$G:$G,'2016'!F:F,A302,'2016'!C:C,B302,'2016'!D:D,"",'2016'!AA:AA,"JRO",'2016'!L:L,"&lt;&gt;"), 0)</f>
        <v>0</v>
      </c>
      <c r="AI302" s="0" t="n">
        <f aca="false">IFERROR(SUMIFS('2016'!L:L,'2016'!F:F,A302,'2016'!C:C,B302,'2016'!D:D,"",'2016'!AA:AA,"JRO"), 0)</f>
        <v>0</v>
      </c>
      <c r="AJ302" s="7" t="n">
        <f aca="false">IFERROR(AI302/AH302, 0)</f>
        <v>0</v>
      </c>
      <c r="AK302" s="0" t="n">
        <f aca="false">IFERROR(SUMIFS('2016'!$G:$G,'2016'!F:F,A302,'2016'!C:C,B302,'2016'!D:D,"",'2016'!AA:AA,"NRO",'2016'!L:L,"&lt;&gt;"), 0)</f>
        <v>0</v>
      </c>
      <c r="AL302" s="0" t="n">
        <f aca="false">IFERROR(SUMIFS('2016'!L:L,'2016'!F:F,A302,'2016'!C:C,B302,'2016'!D:D,"",'2016'!AA:AA,"NRO"), 0)</f>
        <v>0</v>
      </c>
      <c r="AM302" s="0" t="n">
        <f aca="false">IFERROR(AL302/AK302, 0)</f>
        <v>0</v>
      </c>
      <c r="AN302" s="0" t="n">
        <f aca="false">IFERROR(SUMIFS('2016'!$G:$G,'2016'!F:F,A302,'2016'!C:C,B302,'2016'!D:D,"",'2016'!AA:AA,"CRO",'2016'!L:L,"&lt;&gt;"), 0)</f>
        <v>0</v>
      </c>
      <c r="AO302" s="0" t="n">
        <f aca="false">IFERROR(SUMIFS('2016'!L:L,'2016'!F:F,A302,'2016'!C:C,B302,'2016'!D:D,"",'2016'!AA:AA,"CRO"), 0)</f>
        <v>0</v>
      </c>
      <c r="AP302" s="0" t="n">
        <f aca="false">IFERROR(AO302/AN302, 0)</f>
        <v>0</v>
      </c>
      <c r="AQ302" s="0" t="n">
        <f aca="false">SUM(AT302,AW302,AZ302)</f>
        <v>0</v>
      </c>
      <c r="AR302" s="0" t="n">
        <f aca="false">SUM(AU302,AX302,BA302)</f>
        <v>0</v>
      </c>
      <c r="AS302" s="7" t="n">
        <f aca="false">IFERROR(AR302/AQ302, 0)</f>
        <v>0</v>
      </c>
      <c r="AT302" s="0" t="n">
        <f aca="false">IFERROR(SUMIFS('2015'!$G:$G,'2015'!F:F,A302,'2015'!C:C,B302,'2015'!D:D,"",'2015'!AA:AA,"JRO",'2015'!L:L,"&lt;&gt;"), 0)</f>
        <v>0</v>
      </c>
      <c r="AU302" s="0" t="n">
        <f aca="false">IFERROR(SUMIFS('2015'!L:L,'2015'!F:F,A302,'2015'!C:C,B302,'2015'!D:D,"",'2015'!AA:AA,"JRO"), 0)</f>
        <v>0</v>
      </c>
      <c r="AV302" s="0" t="n">
        <f aca="false">IFERROR(AU302/AT302, 0)</f>
        <v>0</v>
      </c>
      <c r="AW302" s="0" t="n">
        <f aca="false">IFERROR(SUMIFS('2015'!$G:$G,'2015'!F:F,A302,'2015'!C:C,B302,'2015'!D:D,"",'2015'!AA:AA,"NRO",'2015'!L:L,"&lt;&gt;"), 0)</f>
        <v>0</v>
      </c>
      <c r="AX302" s="0" t="n">
        <f aca="false">IFERROR(SUMIFS('2015'!L:L,'2015'!F:F,A302,'2015'!C:C,B302,'2015'!D:D,"",'2015'!AA:AA,"NRO"), 0)</f>
        <v>0</v>
      </c>
      <c r="AY302" s="0" t="n">
        <f aca="false">IFERROR(AX302/AW302, 0)</f>
        <v>0</v>
      </c>
      <c r="AZ302" s="0" t="n">
        <f aca="false">IFERROR(SUMIFS('2015'!$G:$G,'2015'!F:F,A302,'2015'!C:C,B302,'2015'!D:D,"",'2015'!AA:AA,"CRO",'2015'!L:L,"&lt;&gt;"), 0)</f>
        <v>0</v>
      </c>
      <c r="BA302" s="0" t="n">
        <f aca="false">IFERROR(SUMIFS('2015'!L:L,'2015'!F:F,A302,'2015'!C:C,B302,'2015'!D:D,"",'2015'!AA:AA,"CRO"), 0)</f>
        <v>0</v>
      </c>
      <c r="BB302" s="0" t="n">
        <f aca="false">IFERROR(BA302/AZ302, 0)</f>
        <v>0</v>
      </c>
      <c r="BC302" s="0" t="n">
        <f aca="false">SUM(BF302,BI302)</f>
        <v>0</v>
      </c>
      <c r="BD302" s="0" t="n">
        <f aca="false">SUM(BG302,BJ302)</f>
        <v>0</v>
      </c>
      <c r="BE302" s="7" t="n">
        <f aca="false">IFERROR(BD302/BC302, 0)</f>
        <v>0</v>
      </c>
      <c r="BF302" s="0" t="n">
        <f aca="false">IFERROR(SUMIFS('2014'!$G:$G,'2014'!F:F,A302,'2014'!C:C,B302,'2014'!D:D,"",'2014'!AA:AA,"JRO",'2014'!L:L,"&lt;&gt;"), 0)</f>
        <v>0</v>
      </c>
      <c r="BG302" s="0" t="n">
        <f aca="false">IFERROR(SUMIFS('2014'!L:L,'2014'!F:F,A302,'2014'!C:C,B302,'2014'!D:D,"",'2014'!AA:AA,"JRO"), 0)</f>
        <v>0</v>
      </c>
      <c r="BH302" s="7" t="n">
        <f aca="false">IFERROR(BG302/BF302, 0)</f>
        <v>0</v>
      </c>
      <c r="BI302" s="0" t="n">
        <f aca="false">IFERROR(SUMIFS('2014'!$G:$G,'2014'!F:F,A302,'2014'!C:C,B302,'2014'!D:D,"",'2014'!AA:AA,"CRO",'2014'!L:L,"&lt;&gt;"), 0)</f>
        <v>0</v>
      </c>
      <c r="BJ302" s="0" t="n">
        <f aca="false">IFERROR(SUMIFS('2014'!L:L,'2014'!F:F,A302,'2014'!C:C,B302,'2014'!D:D,"",'2014'!AA:AA,"CRO"), 0)</f>
        <v>0</v>
      </c>
      <c r="BK302" s="0" t="n">
        <f aca="false">IFERROR(BJ302/BI302, 0)</f>
        <v>0</v>
      </c>
      <c r="BL302" s="0" t="n">
        <f aca="false">IFERROR(SUMIFS('2013'!$G:$G,'2013'!F:F,A302,'2013'!C:C,B302,'2013'!D:D,"",'2013'!AA:AA,"JRO",'2013'!L:L,"&lt;&gt;"), 0)</f>
        <v>0</v>
      </c>
      <c r="BM302" s="0" t="n">
        <f aca="false">IFERROR(SUMIFS('2013'!L:L,'2013'!F:F,A302,'2013'!C:C,B302,'2013'!D:D,"",'2013'!AA:AA,"JRO"), 0)</f>
        <v>0</v>
      </c>
      <c r="BN302" s="0" t="n">
        <f aca="false">IFERROR(BM302/BL302, 0)</f>
        <v>0</v>
      </c>
      <c r="BO302" s="0" t="n">
        <f aca="false">IFERROR(SUMIFS('2012'!$G:$G,'2012'!F:F,A302,'2012'!C:C,B302,'2012'!D:D,"",'2012'!AA:AA,"JRO",'2012'!L:L,"&lt;&gt;"), 0)</f>
        <v>0</v>
      </c>
      <c r="BP302" s="0" t="n">
        <f aca="false">IFERROR(SUMIFS('2012'!L:L,'2012'!F:F,A302,'2012'!C:C,B302,'2012'!D:D,"",'2012'!AA:AA,"JRO"), 0)</f>
        <v>1</v>
      </c>
      <c r="BQ302" s="0" t="n">
        <f aca="false">IFERROR(BP302/BO302, 0)</f>
        <v>0</v>
      </c>
      <c r="BR302" s="0" t="n">
        <f aca="false">IFERROR(SUMIFS('2011'!$G:$G,'2011'!F:F,A302,'2011'!C:C,B302,'2011'!D:D,"",'2011'!AA:AA,"JRO",'2011'!L:L,"&lt;&gt;"), 0)</f>
        <v>0</v>
      </c>
      <c r="BS302" s="0" t="n">
        <f aca="false">IFERROR(SUMIFS('2011'!L:L,'2011'!F:F,A302,'2011'!C:C,B302,'2011'!D:D,"",'2011'!AA:AA,"JRO"), 0)</f>
        <v>0</v>
      </c>
      <c r="BT302" s="7" t="n">
        <f aca="false">IFERROR(BS302/BR302, 0)</f>
        <v>0</v>
      </c>
      <c r="BU302" s="0" t="n">
        <f aca="false">IFERROR(SUMIFS('2010'!$G:$G,'2010'!F:F,A302,'2010'!C:C,B302,'2010'!D:D,"",'2010'!AA:AA,"JRO",'2010'!L:L,"&lt;&gt;"), 0)</f>
        <v>0</v>
      </c>
      <c r="BV302" s="0" t="n">
        <f aca="false">IFERROR(SUMIFS('2010'!L:L,'2010'!F:F,A302,'2010'!C:C,B302,'2010'!D:D,"",'2010'!AA:AA,"JRO"), 0)</f>
        <v>0</v>
      </c>
      <c r="BW302" s="7" t="n">
        <f aca="false">IFERROR(BV302/BU302, 0)</f>
        <v>0</v>
      </c>
      <c r="BX302" s="0" t="n">
        <f aca="false">IFERROR(SUMIFS('2009'!$G:$G,'2009'!F:F,A302,'2009'!C:C,B302,'2009'!D:D,"",'2009'!AA:AA,"JRO",'2009'!L:L,"&lt;&gt;"), 0)</f>
        <v>0</v>
      </c>
      <c r="BY302" s="0" t="n">
        <f aca="false">IFERROR(SUMIFS('2009'!L:L,'2009'!F:F,A302,'2009'!C:C,B302,'2009'!D:D,"",'2009'!AA:AA,"JRO"), 0)</f>
        <v>0</v>
      </c>
      <c r="BZ302" s="7" t="n">
        <f aca="false">IFERROR(BY302/BX302, 0)</f>
        <v>0</v>
      </c>
    </row>
    <row r="303" customFormat="false" ht="15" hidden="false" customHeight="false" outlineLevel="0" collapsed="false">
      <c r="A303" s="0" t="s">
        <v>108</v>
      </c>
      <c r="B303" s="16" t="s">
        <v>61</v>
      </c>
      <c r="C303" s="56" t="n">
        <f aca="false">IFERROR(AVERAGEIFS(I303:BZ303,I$2:BZ$2,"JRO escorts per deportee",I303:BZ303,"&lt;&gt;0"), 0)</f>
        <v>0</v>
      </c>
      <c r="D303" s="13" t="n">
        <f aca="false">IFERROR(AVERAGEIFS(I303:BZ303,I$2:BZ$2,"NRO escorts per deportee",I303:BZ303,"&lt;&gt;0"), 0)</f>
        <v>0</v>
      </c>
      <c r="E303" s="13" t="n">
        <f aca="false">IFERROR(AVERAGEIFS(I303:BZ303,I$2:BZ$2,"CRO escorts per deportee",I303:BZ303,"&lt;&gt;0"), 0)</f>
        <v>0</v>
      </c>
      <c r="G303" s="0" t="n">
        <f aca="false">SUM(J303,M303,P303)</f>
        <v>0</v>
      </c>
      <c r="H303" s="0" t="n">
        <f aca="false">SUM(K303,N303,Q303)</f>
        <v>0</v>
      </c>
      <c r="I303" s="7" t="n">
        <f aca="false">IFERROR(H303/G303, 0)</f>
        <v>0</v>
      </c>
      <c r="J303" s="0" t="n">
        <f aca="false">IFERROR(SUMIFS('2018'!$H:$H,'2018'!$C:$C,B303,'2018'!$F:$F,A303,'2018'!AA:AA,"JRO",'2018'!P:P,"&lt;&gt;")+SUMIFS('2018'!$I:$I,'2018'!$D:$D,B303,'2018'!$F:$F,A303,'2018'!AA:AA,"JRO",'2018'!Q:Q,"&lt;&gt;")+SUMIFS('2018'!$J:$J,'2018'!$E:$E,B303,'2018'!$F:$F,A303,'2018'!AA:AA,"JRO",'2018'!R:R,"&lt;&gt;"), 0)</f>
        <v>0</v>
      </c>
      <c r="K303" s="0" t="n">
        <f aca="false">IFERROR(SUMIFS('2018'!M:M,'2018'!AA:AA,"JRO",'2018'!F:F,A303,'2018'!C:C,B303)+SUMIFS('2018'!P:P,'2018'!AA:AA,"JRO",'2018'!F:F,A303,'2018'!C:C,B303)+SUMIFS('2018'!N:N,'2018'!AA:AA,"JRO",'2018'!F:F,A303,'2018'!D:D,B303)+SUMIFS('2018'!N:N,'2018'!AA:AA,"JRO",'2018'!F:F,A303,'2018'!D:D,B303)+SUMIFS('2018'!O:O,'2018'!AA:AA,"JRO",'2018'!F:F,A303,'2018'!E:E,B303)+SUMIFS('2018'!R:R,'2018'!AA:AA,"JRO",'2018'!F:F,A303,'2018'!E:E,B303), 0)</f>
        <v>0</v>
      </c>
      <c r="L303" s="7" t="n">
        <f aca="false">IFERROR(K303/J303, 0)</f>
        <v>0</v>
      </c>
      <c r="M303" s="0" t="n">
        <f aca="false">IFERROR(SUMIFS('2018'!$H:$H,'2018'!$C:$C,B303,'2018'!$F:$F,A303,'2018'!AA:AA,"NRO",'2018'!P:P,"&lt;&gt;")+SUMIFS('2018'!$I:$I,'2018'!$D:$D,B303,'2018'!$F:$F,A303,'2018'!AA:AA,"NRO",'2018'!Q:Q,"&lt;&gt;")+SUMIFS('2018'!$J:$J,'2018'!$E:$E,B303,'2018'!$F:$F,A303,'2018'!AA:AA,"NRO",'2018'!R:R,"&lt;&gt;"), 0)</f>
        <v>0</v>
      </c>
      <c r="N303" s="0" t="n">
        <f aca="false">IFERROR(SUMIFS('2018'!M:M,'2018'!AA:AA,"NRO",'2018'!F:F,A303,'2018'!C:C,B303)+SUMIFS('2018'!P:P,'2018'!AA:AA,"NRO",'2018'!F:F,A303,'2018'!C:C,B303)+SUMIFS('2018'!N:N,'2018'!AA:AA,"NRO",'2018'!F:F,A303,'2018'!D:D,B303)+SUMIFS('2018'!N:N,'2018'!AA:AA,"NRO",'2018'!F:F,A303,'2018'!D:D,B303)+SUMIFS('2018'!O:O,'2018'!AA:AA,"NRO",'2018'!F:F,A303,'2018'!E:E,B303)+SUMIFS('2018'!R:R,'2018'!AA:AA,"NRO",'2018'!F:F,A303,'2018'!E:E,B303), 0)</f>
        <v>0</v>
      </c>
      <c r="O303" s="7" t="n">
        <f aca="false">IFERROR(N303/M303, 0)</f>
        <v>0</v>
      </c>
      <c r="P303" s="0" t="n">
        <f aca="false">IFERROR(SUMIFS('2018'!$H:$H,'2018'!$C:$C,B303,'2018'!$F:$F,A303,'2018'!AA:AA,"CRO")+SUMIFS('2018'!$I:$I,'2018'!$D:$D,B303,'2018'!$F:$F,A303,'2018'!AA:AA,"CRO")+SUMIFS('2018'!$J:$J,'2018'!$E:$E,B303,'2018'!$F:$F,A303,'2018'!AA:AA,"CRO"), 0)</f>
        <v>0</v>
      </c>
      <c r="Q303" s="0" t="n">
        <f aca="false">IFERROR(SUMIFS('2018'!M:M,'2018'!AA:AA,"CRO",'2018'!F:F,A303,'2018'!C:C,B303)+SUMIFS('2018'!P:P,'2018'!AA:AA,"CRO",'2018'!F:F,A303,'2018'!C:C,B303)+SUMIFS('2018'!N:N,'2018'!AA:AA,"CRO",'2018'!F:F,A303,'2018'!D:D,B303)+SUMIFS('2018'!N:N,'2018'!AA:AA,"CRO",'2018'!F:F,A303,'2018'!D:D,B303)+SUMIFS('2018'!O:O,'2018'!AA:AA,"CRO",'2018'!F:F,A303,'2018'!E:E,B303)+SUMIFS('2018'!R:R,'2018'!AA:AA,"CRO",'2018'!F:F,A303,'2018'!E:E,B303), 0)</f>
        <v>0</v>
      </c>
      <c r="R303" s="7" t="n">
        <f aca="false">IFERROR(Q303/P303, 0)</f>
        <v>0</v>
      </c>
      <c r="S303" s="7" t="n">
        <f aca="false">SUM(V303,Y303,AB303)</f>
        <v>0</v>
      </c>
      <c r="T303" s="7" t="n">
        <f aca="false">SUM(W303,Z303,AC303)</f>
        <v>0</v>
      </c>
      <c r="U303" s="7" t="n">
        <f aca="false">IFERROR(T303/S303, 0)</f>
        <v>0</v>
      </c>
      <c r="V303" s="0" t="n">
        <f aca="false">SUMIFS('2017'!$H:$H,'2017'!$C:$C,B303,'2017'!$F:$F,A303,'2017'!AA:AA,"JRO",'2017'!P:P,"&lt;&gt;")+SUMIFS('2017'!$I:$I,'2017'!$D:$D,B303,'2017'!$F:$F,A303,'2017'!AA:AA,"JRO",'2017'!Q:Q,"&lt;&gt;")+SUMIFS('2017'!$J:$J,'2017'!$E:$E,B303,'2017'!$F:$F,A303,'2017'!AA:AA,"JRO",'2017'!R:R,"&lt;&gt;")</f>
        <v>0</v>
      </c>
      <c r="W303" s="0" t="n">
        <f aca="false">IFERROR(SUMIFS('2017'!M:M,'2017'!AA:AA,"JRO",'2017'!F:F,A303,'2017'!C:C,B303)+SUMIFS('2017'!P:P,'2017'!AA:AA,"JRO",'2017'!F:F,A303,'2017'!C:C,B303)+SUMIFS('2017'!N:N,'2017'!AA:AA,"JRO",'2017'!F:F,A303,'2017'!D:D,B303)+SUMIFS('2017'!N:N,'2017'!AA:AA,"JRO",'2017'!F:F,A303,'2017'!D:D,B303)+SUMIFS('2017'!O:O,'2017'!AA:AA,"JRO",'2017'!F:F,A303,'2017'!E:E,B303)+SUMIFS('2017'!R:R,'2017'!AA:AA,"JRO",'2017'!F:F,A303,'2017'!E:E,B303), 0)</f>
        <v>0</v>
      </c>
      <c r="X303" s="7" t="n">
        <f aca="false">IFERROR(W303/V303, 0)</f>
        <v>0</v>
      </c>
      <c r="Y303" s="0" t="n">
        <f aca="false">IFERROR(SUMIFS('2017'!$H:$H,'2017'!$C:$C,B303,'2017'!$F:$F,A303,'2017'!AA:AA,"NRO",'2017'!P:P,"&lt;&gt;")+SUMIFS('2017'!$I:$I,'2017'!$D:$D,B303,'2017'!$F:$F,A303,'2017'!AA:AA,"NRO",'2017'!Q:Q,"&lt;&gt;")+SUMIFS('2017'!$J:$J,'2017'!$E:$E,B303,'2017'!$F:$F,A303,'2017'!AA:AA,"NRO",'2017'!R:R,"&lt;&gt;"), 0)</f>
        <v>0</v>
      </c>
      <c r="Z303" s="0" t="n">
        <f aca="false">IFERROR(SUMIFS('2017'!M:M,'2017'!AA:AA,"NRO",'2017'!F:F,A303,'2017'!C:C,B303)+SUMIFS('2017'!P:P,'2017'!AA:AA,"NRO",'2017'!F:F,A303,'2017'!C:C,B303)+SUMIFS('2017'!N:N,'2017'!AA:AA,"NRO",'2017'!F:F,A303,'2017'!D:D,B303)+SUMIFS('2017'!N:N,'2017'!AA:AA,"NRO",'2017'!F:F,A303,'2017'!D:D,B303)+SUMIFS('2017'!O:O,'2017'!AA:AA,"NRO",'2017'!F:F,A303,'2017'!E:E,B303)+SUMIFS('2017'!R:R,'2017'!AA:AA,"NRO",'2017'!F:F,A303,'2017'!E:E,B303), 0)</f>
        <v>0</v>
      </c>
      <c r="AA303" s="7" t="n">
        <f aca="false">IFERROR(Z303/Y303, 0)</f>
        <v>0</v>
      </c>
      <c r="AB303" s="0" t="n">
        <f aca="false">IFERROR(SUMIFS('2017'!$H:$H,'2017'!$C:$C,B303,'2017'!$F:$F,A303,'2017'!AA:AA,"CRO",'2017'!P:P,"&lt;&gt;")+SUMIFS('2017'!$I:$I,'2017'!$D:$D,B303,'2017'!$F:$F,A303,'2017'!AA:AA,"CRO",'2017'!Q:Q,"&lt;&gt;")+SUMIFS('2017'!$J:$J,'2017'!$E:$E,B303,'2017'!$F:$F,A303,'2017'!AA:AA,"CRO",'2017'!R:R,"&lt;&gt;"), 0)</f>
        <v>0</v>
      </c>
      <c r="AC303" s="0" t="n">
        <f aca="false">IFERROR(SUMIFS('2017'!M:M,'2017'!AA:AA,"CRO",'2017'!F:F,A303,'2017'!C:C,B303)+SUMIFS('2017'!P:P,'2017'!AA:AA,"CRO",'2017'!F:F,A303,'2017'!C:C,B303)+SUMIFS('2017'!N:N,'2017'!AA:AA,"CRO",'2017'!F:F,A303,'2017'!D:D,B303)+SUMIFS('2017'!N:N,'2017'!AA:AA,"CRO",'2017'!F:F,A303,'2017'!D:D,B303)+SUMIFS('2017'!O:O,'2017'!AA:AA,"CRO",'2017'!F:F,A303,'2017'!E:E,B303)+SUMIFS('2017'!R:R,'2017'!AA:AA,"CRO",'2017'!F:F,A303,'2017'!E:E,B303), 0)</f>
        <v>0</v>
      </c>
      <c r="AD303" s="0" t="n">
        <f aca="false">IFERROR(AC303/AB303, 0)</f>
        <v>0</v>
      </c>
      <c r="AE303" s="0" t="n">
        <f aca="false">SUM(AH303,AK303,AN303)</f>
        <v>0</v>
      </c>
      <c r="AF303" s="0" t="n">
        <f aca="false">SUM(AI303,AL303,AO303)</f>
        <v>0</v>
      </c>
      <c r="AG303" s="7" t="n">
        <f aca="false">IFERROR(AF303/AE303, 0)</f>
        <v>0</v>
      </c>
      <c r="AH303" s="0" t="n">
        <f aca="false">IFERROR(SUMIFS('2016'!$G:$G,'2016'!F:F,A303,'2016'!C:C,B303,'2016'!D:D,"",'2016'!AA:AA,"JRO",'2016'!L:L,"&lt;&gt;"), 0)</f>
        <v>0</v>
      </c>
      <c r="AI303" s="0" t="n">
        <f aca="false">IFERROR(SUMIFS('2016'!L:L,'2016'!F:F,A303,'2016'!C:C,B303,'2016'!D:D,"",'2016'!AA:AA,"JRO"), 0)</f>
        <v>0</v>
      </c>
      <c r="AJ303" s="7" t="n">
        <f aca="false">IFERROR(AI303/AH303, 0)</f>
        <v>0</v>
      </c>
      <c r="AK303" s="0" t="n">
        <f aca="false">IFERROR(SUMIFS('2016'!$G:$G,'2016'!F:F,A303,'2016'!C:C,B303,'2016'!D:D,"",'2016'!AA:AA,"NRO",'2016'!L:L,"&lt;&gt;"), 0)</f>
        <v>0</v>
      </c>
      <c r="AL303" s="0" t="n">
        <f aca="false">IFERROR(SUMIFS('2016'!L:L,'2016'!F:F,A303,'2016'!C:C,B303,'2016'!D:D,"",'2016'!AA:AA,"NRO"), 0)</f>
        <v>0</v>
      </c>
      <c r="AM303" s="0" t="n">
        <f aca="false">IFERROR(AL303/AK303, 0)</f>
        <v>0</v>
      </c>
      <c r="AN303" s="0" t="n">
        <f aca="false">IFERROR(SUMIFS('2016'!$G:$G,'2016'!F:F,A303,'2016'!C:C,B303,'2016'!D:D,"",'2016'!AA:AA,"CRO",'2016'!L:L,"&lt;&gt;"), 0)</f>
        <v>0</v>
      </c>
      <c r="AO303" s="0" t="n">
        <f aca="false">IFERROR(SUMIFS('2016'!L:L,'2016'!F:F,A303,'2016'!C:C,B303,'2016'!D:D,"",'2016'!AA:AA,"CRO"), 0)</f>
        <v>0</v>
      </c>
      <c r="AP303" s="0" t="n">
        <f aca="false">IFERROR(AO303/AN303, 0)</f>
        <v>0</v>
      </c>
      <c r="AQ303" s="0" t="n">
        <f aca="false">SUM(AT303,AW303,AZ303)</f>
        <v>0</v>
      </c>
      <c r="AR303" s="0" t="n">
        <f aca="false">SUM(AU303,AX303,BA303)</f>
        <v>0</v>
      </c>
      <c r="AS303" s="7" t="n">
        <f aca="false">IFERROR(AR303/AQ303, 0)</f>
        <v>0</v>
      </c>
      <c r="AT303" s="0" t="n">
        <f aca="false">IFERROR(SUMIFS('2015'!$G:$G,'2015'!F:F,A303,'2015'!C:C,B303,'2015'!D:D,"",'2015'!AA:AA,"JRO",'2015'!L:L,"&lt;&gt;"), 0)</f>
        <v>0</v>
      </c>
      <c r="AU303" s="0" t="n">
        <f aca="false">IFERROR(SUMIFS('2015'!L:L,'2015'!F:F,A303,'2015'!C:C,B303,'2015'!D:D,"",'2015'!AA:AA,"JRO"), 0)</f>
        <v>0</v>
      </c>
      <c r="AV303" s="0" t="n">
        <f aca="false">IFERROR(AU303/AT303, 0)</f>
        <v>0</v>
      </c>
      <c r="AW303" s="0" t="n">
        <f aca="false">IFERROR(SUMIFS('2015'!$G:$G,'2015'!F:F,A303,'2015'!C:C,B303,'2015'!D:D,"",'2015'!AA:AA,"NRO",'2015'!L:L,"&lt;&gt;"), 0)</f>
        <v>0</v>
      </c>
      <c r="AX303" s="0" t="n">
        <f aca="false">IFERROR(SUMIFS('2015'!L:L,'2015'!F:F,A303,'2015'!C:C,B303,'2015'!D:D,"",'2015'!AA:AA,"NRO"), 0)</f>
        <v>0</v>
      </c>
      <c r="AY303" s="0" t="n">
        <f aca="false">IFERROR(AX303/AW303, 0)</f>
        <v>0</v>
      </c>
      <c r="AZ303" s="0" t="n">
        <f aca="false">IFERROR(SUMIFS('2015'!$G:$G,'2015'!F:F,A303,'2015'!C:C,B303,'2015'!D:D,"",'2015'!AA:AA,"CRO",'2015'!L:L,"&lt;&gt;"), 0)</f>
        <v>0</v>
      </c>
      <c r="BA303" s="0" t="n">
        <f aca="false">IFERROR(SUMIFS('2015'!L:L,'2015'!F:F,A303,'2015'!C:C,B303,'2015'!D:D,"",'2015'!AA:AA,"CRO"), 0)</f>
        <v>0</v>
      </c>
      <c r="BB303" s="0" t="n">
        <f aca="false">IFERROR(BA303/AZ303, 0)</f>
        <v>0</v>
      </c>
      <c r="BC303" s="0" t="n">
        <f aca="false">SUM(BF303,BI303)</f>
        <v>0</v>
      </c>
      <c r="BD303" s="0" t="n">
        <f aca="false">SUM(BG303,BJ303)</f>
        <v>0</v>
      </c>
      <c r="BE303" s="7" t="n">
        <f aca="false">IFERROR(BD303/BC303, 0)</f>
        <v>0</v>
      </c>
      <c r="BF303" s="0" t="n">
        <f aca="false">IFERROR(SUMIFS('2014'!$G:$G,'2014'!F:F,A303,'2014'!C:C,B303,'2014'!D:D,"",'2014'!AA:AA,"JRO",'2014'!L:L,"&lt;&gt;"), 0)</f>
        <v>0</v>
      </c>
      <c r="BG303" s="0" t="n">
        <f aca="false">IFERROR(SUMIFS('2014'!L:L,'2014'!F:F,A303,'2014'!C:C,B303,'2014'!D:D,"",'2014'!AA:AA,"JRO"), 0)</f>
        <v>0</v>
      </c>
      <c r="BH303" s="7" t="n">
        <f aca="false">IFERROR(BG303/BF303, 0)</f>
        <v>0</v>
      </c>
      <c r="BI303" s="0" t="n">
        <f aca="false">IFERROR(SUMIFS('2014'!$G:$G,'2014'!F:F,A303,'2014'!C:C,B303,'2014'!D:D,"",'2014'!AA:AA,"CRO",'2014'!L:L,"&lt;&gt;"), 0)</f>
        <v>0</v>
      </c>
      <c r="BJ303" s="0" t="n">
        <f aca="false">IFERROR(SUMIFS('2014'!L:L,'2014'!F:F,A303,'2014'!C:C,B303,'2014'!D:D,"",'2014'!AA:AA,"CRO"), 0)</f>
        <v>0</v>
      </c>
      <c r="BK303" s="0" t="n">
        <f aca="false">IFERROR(BJ303/BI303, 0)</f>
        <v>0</v>
      </c>
      <c r="BL303" s="0" t="n">
        <f aca="false">IFERROR(SUMIFS('2013'!$G:$G,'2013'!F:F,A303,'2013'!C:C,B303,'2013'!D:D,"",'2013'!AA:AA,"JRO",'2013'!L:L,"&lt;&gt;"), 0)</f>
        <v>0</v>
      </c>
      <c r="BM303" s="0" t="n">
        <f aca="false">IFERROR(SUMIFS('2013'!L:L,'2013'!F:F,A303,'2013'!C:C,B303,'2013'!D:D,"",'2013'!AA:AA,"JRO"), 0)</f>
        <v>0</v>
      </c>
      <c r="BN303" s="0" t="n">
        <f aca="false">IFERROR(BM303/BL303, 0)</f>
        <v>0</v>
      </c>
      <c r="BO303" s="0" t="n">
        <f aca="false">IFERROR(SUMIFS('2012'!$G:$G,'2012'!F:F,A303,'2012'!C:C,B303,'2012'!D:D,"",'2012'!AA:AA,"JRO",'2012'!L:L,"&lt;&gt;"), 0)</f>
        <v>0</v>
      </c>
      <c r="BP303" s="0" t="n">
        <f aca="false">IFERROR(SUMIFS('2012'!L:L,'2012'!F:F,A303,'2012'!C:C,B303,'2012'!D:D,"",'2012'!AA:AA,"JRO"), 0)</f>
        <v>0</v>
      </c>
      <c r="BQ303" s="0" t="n">
        <f aca="false">IFERROR(BP303/BO303, 0)</f>
        <v>0</v>
      </c>
      <c r="BR303" s="0" t="n">
        <f aca="false">IFERROR(SUMIFS('2011'!$G:$G,'2011'!F:F,A303,'2011'!C:C,B303,'2011'!D:D,"",'2011'!AA:AA,"JRO",'2011'!L:L,"&lt;&gt;"), 0)</f>
        <v>0</v>
      </c>
      <c r="BS303" s="0" t="n">
        <f aca="false">IFERROR(SUMIFS('2011'!L:L,'2011'!F:F,A303,'2011'!C:C,B303,'2011'!D:D,"",'2011'!AA:AA,"JRO"), 0)</f>
        <v>0</v>
      </c>
      <c r="BT303" s="7" t="n">
        <f aca="false">IFERROR(BS303/BR303, 0)</f>
        <v>0</v>
      </c>
      <c r="BU303" s="0" t="n">
        <f aca="false">IFERROR(SUMIFS('2010'!$G:$G,'2010'!F:F,A303,'2010'!C:C,B303,'2010'!D:D,"",'2010'!AA:AA,"JRO",'2010'!L:L,"&lt;&gt;"), 0)</f>
        <v>0</v>
      </c>
      <c r="BV303" s="0" t="n">
        <f aca="false">IFERROR(SUMIFS('2010'!L:L,'2010'!F:F,A303,'2010'!C:C,B303,'2010'!D:D,"",'2010'!AA:AA,"JRO"), 0)</f>
        <v>0</v>
      </c>
      <c r="BW303" s="7" t="n">
        <f aca="false">IFERROR(BV303/BU303, 0)</f>
        <v>0</v>
      </c>
      <c r="BX303" s="0" t="n">
        <f aca="false">IFERROR(SUMIFS('2009'!$G:$G,'2009'!F:F,A303,'2009'!C:C,B303,'2009'!D:D,"",'2009'!AA:AA,"JRO",'2009'!L:L,"&lt;&gt;"), 0)</f>
        <v>0</v>
      </c>
      <c r="BY303" s="0" t="n">
        <f aca="false">IFERROR(SUMIFS('2009'!L:L,'2009'!F:F,A303,'2009'!C:C,B303,'2009'!D:D,"",'2009'!AA:AA,"JRO"), 0)</f>
        <v>0</v>
      </c>
      <c r="BZ303" s="7" t="n">
        <f aca="false">IFERROR(BY303/BX303, 0)</f>
        <v>0</v>
      </c>
    </row>
    <row r="304" customFormat="false" ht="15" hidden="false" customHeight="false" outlineLevel="0" collapsed="false">
      <c r="A304" s="0" t="s">
        <v>114</v>
      </c>
      <c r="B304" s="1" t="s">
        <v>49</v>
      </c>
      <c r="C304" s="56" t="n">
        <f aca="false">IFERROR(AVERAGEIFS(I304:BZ304,I$2:BZ$2,"JRO escorts per deportee",I304:BZ304,"&lt;&gt;0"), 0)</f>
        <v>0</v>
      </c>
      <c r="D304" s="13" t="n">
        <f aca="false">IFERROR(AVERAGEIFS(I304:BZ304,I$2:BZ$2,"NRO escorts per deportee",I304:BZ304,"&lt;&gt;0"), 0)</f>
        <v>0</v>
      </c>
      <c r="E304" s="13" t="n">
        <f aca="false">IFERROR(AVERAGEIFS(I304:BZ304,I$2:BZ$2,"CRO escorts per deportee",I304:BZ304,"&lt;&gt;0"), 0)</f>
        <v>0</v>
      </c>
      <c r="G304" s="0" t="n">
        <f aca="false">SUM(J304,M304,P304)</f>
        <v>0</v>
      </c>
      <c r="H304" s="0" t="n">
        <f aca="false">SUM(K304,N304,Q304)</f>
        <v>0</v>
      </c>
      <c r="I304" s="7" t="n">
        <f aca="false">IFERROR(H304/G304, 0)</f>
        <v>0</v>
      </c>
      <c r="J304" s="0" t="n">
        <f aca="false">IFERROR(SUMIFS('2018'!$H:$H,'2018'!$C:$C,B304,'2018'!$F:$F,A304,'2018'!AA:AA,"JRO",'2018'!P:P,"&lt;&gt;")+SUMIFS('2018'!$I:$I,'2018'!$D:$D,B304,'2018'!$F:$F,A304,'2018'!AA:AA,"JRO",'2018'!Q:Q,"&lt;&gt;")+SUMIFS('2018'!$J:$J,'2018'!$E:$E,B304,'2018'!$F:$F,A304,'2018'!AA:AA,"JRO",'2018'!R:R,"&lt;&gt;"), 0)</f>
        <v>0</v>
      </c>
      <c r="K304" s="0" t="n">
        <f aca="false">IFERROR(SUMIFS('2018'!M:M,'2018'!AA:AA,"JRO",'2018'!F:F,A304,'2018'!C:C,B304)+SUMIFS('2018'!P:P,'2018'!AA:AA,"JRO",'2018'!F:F,A304,'2018'!C:C,B304)+SUMIFS('2018'!N:N,'2018'!AA:AA,"JRO",'2018'!F:F,A304,'2018'!D:D,B304)+SUMIFS('2018'!N:N,'2018'!AA:AA,"JRO",'2018'!F:F,A304,'2018'!D:D,B304)+SUMIFS('2018'!O:O,'2018'!AA:AA,"JRO",'2018'!F:F,A304,'2018'!E:E,B304)+SUMIFS('2018'!R:R,'2018'!AA:AA,"JRO",'2018'!F:F,A304,'2018'!E:E,B304), 0)</f>
        <v>0</v>
      </c>
      <c r="L304" s="7" t="n">
        <f aca="false">IFERROR(K304/J304, 0)</f>
        <v>0</v>
      </c>
      <c r="M304" s="0" t="n">
        <f aca="false">IFERROR(SUMIFS('2018'!$H:$H,'2018'!$C:$C,B304,'2018'!$F:$F,A304,'2018'!AA:AA,"NRO",'2018'!P:P,"&lt;&gt;")+SUMIFS('2018'!$I:$I,'2018'!$D:$D,B304,'2018'!$F:$F,A304,'2018'!AA:AA,"NRO",'2018'!Q:Q,"&lt;&gt;")+SUMIFS('2018'!$J:$J,'2018'!$E:$E,B304,'2018'!$F:$F,A304,'2018'!AA:AA,"NRO",'2018'!R:R,"&lt;&gt;"), 0)</f>
        <v>0</v>
      </c>
      <c r="N304" s="0" t="n">
        <f aca="false">IFERROR(SUMIFS('2018'!M:M,'2018'!AA:AA,"NRO",'2018'!F:F,A304,'2018'!C:C,B304)+SUMIFS('2018'!P:P,'2018'!AA:AA,"NRO",'2018'!F:F,A304,'2018'!C:C,B304)+SUMIFS('2018'!N:N,'2018'!AA:AA,"NRO",'2018'!F:F,A304,'2018'!D:D,B304)+SUMIFS('2018'!N:N,'2018'!AA:AA,"NRO",'2018'!F:F,A304,'2018'!D:D,B304)+SUMIFS('2018'!O:O,'2018'!AA:AA,"NRO",'2018'!F:F,A304,'2018'!E:E,B304)+SUMIFS('2018'!R:R,'2018'!AA:AA,"NRO",'2018'!F:F,A304,'2018'!E:E,B304), 0)</f>
        <v>0</v>
      </c>
      <c r="O304" s="7" t="n">
        <f aca="false">IFERROR(N304/M304, 0)</f>
        <v>0</v>
      </c>
      <c r="P304" s="0" t="n">
        <f aca="false">IFERROR(SUMIFS('2018'!$H:$H,'2018'!$C:$C,B304,'2018'!$F:$F,A304,'2018'!AA:AA,"CRO")+SUMIFS('2018'!$I:$I,'2018'!$D:$D,B304,'2018'!$F:$F,A304,'2018'!AA:AA,"CRO")+SUMIFS('2018'!$J:$J,'2018'!$E:$E,B304,'2018'!$F:$F,A304,'2018'!AA:AA,"CRO"), 0)</f>
        <v>0</v>
      </c>
      <c r="Q304" s="0" t="n">
        <f aca="false">IFERROR(SUMIFS('2018'!M:M,'2018'!AA:AA,"CRO",'2018'!F:F,A304,'2018'!C:C,B304)+SUMIFS('2018'!P:P,'2018'!AA:AA,"CRO",'2018'!F:F,A304,'2018'!C:C,B304)+SUMIFS('2018'!N:N,'2018'!AA:AA,"CRO",'2018'!F:F,A304,'2018'!D:D,B304)+SUMIFS('2018'!N:N,'2018'!AA:AA,"CRO",'2018'!F:F,A304,'2018'!D:D,B304)+SUMIFS('2018'!O:O,'2018'!AA:AA,"CRO",'2018'!F:F,A304,'2018'!E:E,B304)+SUMIFS('2018'!R:R,'2018'!AA:AA,"CRO",'2018'!F:F,A304,'2018'!E:E,B304), 0)</f>
        <v>0</v>
      </c>
      <c r="R304" s="7" t="n">
        <f aca="false">IFERROR(Q304/P304, 0)</f>
        <v>0</v>
      </c>
      <c r="S304" s="7" t="n">
        <f aca="false">SUM(V304,Y304,AB304)</f>
        <v>0</v>
      </c>
      <c r="T304" s="7" t="n">
        <f aca="false">SUM(W304,Z304,AC304)</f>
        <v>0</v>
      </c>
      <c r="U304" s="7" t="n">
        <f aca="false">IFERROR(T304/S304, 0)</f>
        <v>0</v>
      </c>
      <c r="V304" s="0" t="n">
        <f aca="false">SUMIFS('2017'!$H:$H,'2017'!$C:$C,B304,'2017'!$F:$F,A304,'2017'!AA:AA,"JRO",'2017'!P:P,"&lt;&gt;")+SUMIFS('2017'!$I:$I,'2017'!$D:$D,B304,'2017'!$F:$F,A304,'2017'!AA:AA,"JRO",'2017'!Q:Q,"&lt;&gt;")+SUMIFS('2017'!$J:$J,'2017'!$E:$E,B304,'2017'!$F:$F,A304,'2017'!AA:AA,"JRO",'2017'!R:R,"&lt;&gt;")</f>
        <v>0</v>
      </c>
      <c r="W304" s="0" t="n">
        <f aca="false">IFERROR(SUMIFS('2017'!M:M,'2017'!AA:AA,"JRO",'2017'!F:F,A304,'2017'!C:C,B304)+SUMIFS('2017'!P:P,'2017'!AA:AA,"JRO",'2017'!F:F,A304,'2017'!C:C,B304)+SUMIFS('2017'!N:N,'2017'!AA:AA,"JRO",'2017'!F:F,A304,'2017'!D:D,B304)+SUMIFS('2017'!N:N,'2017'!AA:AA,"JRO",'2017'!F:F,A304,'2017'!D:D,B304)+SUMIFS('2017'!O:O,'2017'!AA:AA,"JRO",'2017'!F:F,A304,'2017'!E:E,B304)+SUMIFS('2017'!R:R,'2017'!AA:AA,"JRO",'2017'!F:F,A304,'2017'!E:E,B304), 0)</f>
        <v>0</v>
      </c>
      <c r="X304" s="7" t="n">
        <f aca="false">IFERROR(W304/V304, 0)</f>
        <v>0</v>
      </c>
      <c r="Y304" s="0" t="n">
        <f aca="false">IFERROR(SUMIFS('2017'!$H:$H,'2017'!$C:$C,B304,'2017'!$F:$F,A304,'2017'!AA:AA,"NRO",'2017'!P:P,"&lt;&gt;")+SUMIFS('2017'!$I:$I,'2017'!$D:$D,B304,'2017'!$F:$F,A304,'2017'!AA:AA,"NRO",'2017'!Q:Q,"&lt;&gt;")+SUMIFS('2017'!$J:$J,'2017'!$E:$E,B304,'2017'!$F:$F,A304,'2017'!AA:AA,"NRO",'2017'!R:R,"&lt;&gt;"), 0)</f>
        <v>0</v>
      </c>
      <c r="Z304" s="0" t="n">
        <f aca="false">IFERROR(SUMIFS('2017'!M:M,'2017'!AA:AA,"NRO",'2017'!F:F,A304,'2017'!C:C,B304)+SUMIFS('2017'!P:P,'2017'!AA:AA,"NRO",'2017'!F:F,A304,'2017'!C:C,B304)+SUMIFS('2017'!N:N,'2017'!AA:AA,"NRO",'2017'!F:F,A304,'2017'!D:D,B304)+SUMIFS('2017'!N:N,'2017'!AA:AA,"NRO",'2017'!F:F,A304,'2017'!D:D,B304)+SUMIFS('2017'!O:O,'2017'!AA:AA,"NRO",'2017'!F:F,A304,'2017'!E:E,B304)+SUMIFS('2017'!R:R,'2017'!AA:AA,"NRO",'2017'!F:F,A304,'2017'!E:E,B304), 0)</f>
        <v>0</v>
      </c>
      <c r="AA304" s="7" t="n">
        <f aca="false">IFERROR(Z304/Y304, 0)</f>
        <v>0</v>
      </c>
      <c r="AB304" s="0" t="n">
        <f aca="false">IFERROR(SUMIFS('2017'!$H:$H,'2017'!$C:$C,B304,'2017'!$F:$F,A304,'2017'!AA:AA,"CRO",'2017'!P:P,"&lt;&gt;")+SUMIFS('2017'!$I:$I,'2017'!$D:$D,B304,'2017'!$F:$F,A304,'2017'!AA:AA,"CRO",'2017'!Q:Q,"&lt;&gt;")+SUMIFS('2017'!$J:$J,'2017'!$E:$E,B304,'2017'!$F:$F,A304,'2017'!AA:AA,"CRO",'2017'!R:R,"&lt;&gt;"), 0)</f>
        <v>0</v>
      </c>
      <c r="AC304" s="0" t="n">
        <f aca="false">IFERROR(SUMIFS('2017'!M:M,'2017'!AA:AA,"CRO",'2017'!F:F,A304,'2017'!C:C,B304)+SUMIFS('2017'!P:P,'2017'!AA:AA,"CRO",'2017'!F:F,A304,'2017'!C:C,B304)+SUMIFS('2017'!N:N,'2017'!AA:AA,"CRO",'2017'!F:F,A304,'2017'!D:D,B304)+SUMIFS('2017'!N:N,'2017'!AA:AA,"CRO",'2017'!F:F,A304,'2017'!D:D,B304)+SUMIFS('2017'!O:O,'2017'!AA:AA,"CRO",'2017'!F:F,A304,'2017'!E:E,B304)+SUMIFS('2017'!R:R,'2017'!AA:AA,"CRO",'2017'!F:F,A304,'2017'!E:E,B304), 0)</f>
        <v>0</v>
      </c>
      <c r="AD304" s="0" t="n">
        <f aca="false">IFERROR(AC304/AB304, 0)</f>
        <v>0</v>
      </c>
      <c r="AE304" s="0" t="n">
        <f aca="false">SUM(AH304,AK304,AN304)</f>
        <v>0</v>
      </c>
      <c r="AF304" s="0" t="n">
        <f aca="false">SUM(AI304,AL304,AO304)</f>
        <v>0</v>
      </c>
      <c r="AG304" s="7" t="n">
        <f aca="false">IFERROR(AF304/AE304, 0)</f>
        <v>0</v>
      </c>
      <c r="AH304" s="0" t="n">
        <f aca="false">IFERROR(SUMIFS('2016'!$G:$G,'2016'!F:F,A304,'2016'!C:C,B304,'2016'!D:D,"",'2016'!AA:AA,"JRO",'2016'!L:L,"&lt;&gt;"), 0)</f>
        <v>0</v>
      </c>
      <c r="AI304" s="0" t="n">
        <f aca="false">IFERROR(SUMIFS('2016'!L:L,'2016'!F:F,A304,'2016'!C:C,B304,'2016'!D:D,"",'2016'!AA:AA,"JRO"), 0)</f>
        <v>0</v>
      </c>
      <c r="AJ304" s="7" t="n">
        <f aca="false">IFERROR(AI304/AH304, 0)</f>
        <v>0</v>
      </c>
      <c r="AK304" s="0" t="n">
        <f aca="false">IFERROR(SUMIFS('2016'!$G:$G,'2016'!F:F,A304,'2016'!C:C,B304,'2016'!D:D,"",'2016'!AA:AA,"NRO",'2016'!L:L,"&lt;&gt;"), 0)</f>
        <v>0</v>
      </c>
      <c r="AL304" s="0" t="n">
        <f aca="false">IFERROR(SUMIFS('2016'!L:L,'2016'!F:F,A304,'2016'!C:C,B304,'2016'!D:D,"",'2016'!AA:AA,"NRO"), 0)</f>
        <v>0</v>
      </c>
      <c r="AM304" s="0" t="n">
        <f aca="false">IFERROR(AL304/AK304, 0)</f>
        <v>0</v>
      </c>
      <c r="AN304" s="0" t="n">
        <f aca="false">IFERROR(SUMIFS('2016'!$G:$G,'2016'!F:F,A304,'2016'!C:C,B304,'2016'!D:D,"",'2016'!AA:AA,"CRO",'2016'!L:L,"&lt;&gt;"), 0)</f>
        <v>0</v>
      </c>
      <c r="AO304" s="0" t="n">
        <f aca="false">IFERROR(SUMIFS('2016'!L:L,'2016'!F:F,A304,'2016'!C:C,B304,'2016'!D:D,"",'2016'!AA:AA,"CRO"), 0)</f>
        <v>0</v>
      </c>
      <c r="AP304" s="0" t="n">
        <f aca="false">IFERROR(AO304/AN304, 0)</f>
        <v>0</v>
      </c>
      <c r="AQ304" s="0" t="n">
        <f aca="false">SUM(AT304,AW304,AZ304)</f>
        <v>0</v>
      </c>
      <c r="AR304" s="0" t="n">
        <f aca="false">SUM(AU304,AX304,BA304)</f>
        <v>0</v>
      </c>
      <c r="AS304" s="7" t="n">
        <f aca="false">IFERROR(AR304/AQ304, 0)</f>
        <v>0</v>
      </c>
      <c r="AT304" s="0" t="n">
        <f aca="false">IFERROR(SUMIFS('2015'!$G:$G,'2015'!F:F,A304,'2015'!C:C,B304,'2015'!D:D,"",'2015'!AA:AA,"JRO",'2015'!L:L,"&lt;&gt;"), 0)</f>
        <v>0</v>
      </c>
      <c r="AU304" s="0" t="n">
        <f aca="false">IFERROR(SUMIFS('2015'!L:L,'2015'!F:F,A304,'2015'!C:C,B304,'2015'!D:D,"",'2015'!AA:AA,"JRO"), 0)</f>
        <v>0</v>
      </c>
      <c r="AV304" s="0" t="n">
        <f aca="false">IFERROR(AU304/AT304, 0)</f>
        <v>0</v>
      </c>
      <c r="AW304" s="0" t="n">
        <f aca="false">IFERROR(SUMIFS('2015'!$G:$G,'2015'!F:F,A304,'2015'!C:C,B304,'2015'!D:D,"",'2015'!AA:AA,"NRO",'2015'!L:L,"&lt;&gt;"), 0)</f>
        <v>0</v>
      </c>
      <c r="AX304" s="0" t="n">
        <f aca="false">IFERROR(SUMIFS('2015'!L:L,'2015'!F:F,A304,'2015'!C:C,B304,'2015'!D:D,"",'2015'!AA:AA,"NRO"), 0)</f>
        <v>0</v>
      </c>
      <c r="AY304" s="0" t="n">
        <f aca="false">IFERROR(AX304/AW304, 0)</f>
        <v>0</v>
      </c>
      <c r="AZ304" s="0" t="n">
        <f aca="false">IFERROR(SUMIFS('2015'!$G:$G,'2015'!F:F,A304,'2015'!C:C,B304,'2015'!D:D,"",'2015'!AA:AA,"CRO",'2015'!L:L,"&lt;&gt;"), 0)</f>
        <v>0</v>
      </c>
      <c r="BA304" s="0" t="n">
        <f aca="false">IFERROR(SUMIFS('2015'!L:L,'2015'!F:F,A304,'2015'!C:C,B304,'2015'!D:D,"",'2015'!AA:AA,"CRO"), 0)</f>
        <v>0</v>
      </c>
      <c r="BB304" s="0" t="n">
        <f aca="false">IFERROR(BA304/AZ304, 0)</f>
        <v>0</v>
      </c>
      <c r="BC304" s="0" t="n">
        <f aca="false">SUM(BF304,BI304)</f>
        <v>0</v>
      </c>
      <c r="BD304" s="0" t="n">
        <f aca="false">SUM(BG304,BJ304)</f>
        <v>0</v>
      </c>
      <c r="BE304" s="7" t="n">
        <f aca="false">IFERROR(BD304/BC304, 0)</f>
        <v>0</v>
      </c>
      <c r="BF304" s="0" t="n">
        <f aca="false">IFERROR(SUMIFS('2014'!$G:$G,'2014'!F:F,A304,'2014'!C:C,B304,'2014'!D:D,"",'2014'!AA:AA,"JRO",'2014'!L:L,"&lt;&gt;"), 0)</f>
        <v>0</v>
      </c>
      <c r="BG304" s="0" t="n">
        <f aca="false">IFERROR(SUMIFS('2014'!L:L,'2014'!F:F,A304,'2014'!C:C,B304,'2014'!D:D,"",'2014'!AA:AA,"JRO"), 0)</f>
        <v>0</v>
      </c>
      <c r="BH304" s="7" t="n">
        <f aca="false">IFERROR(BG304/BF304, 0)</f>
        <v>0</v>
      </c>
      <c r="BI304" s="0" t="n">
        <f aca="false">IFERROR(SUMIFS('2014'!$G:$G,'2014'!F:F,A304,'2014'!C:C,B304,'2014'!D:D,"",'2014'!AA:AA,"CRO",'2014'!L:L,"&lt;&gt;"), 0)</f>
        <v>0</v>
      </c>
      <c r="BJ304" s="0" t="n">
        <f aca="false">IFERROR(SUMIFS('2014'!L:L,'2014'!F:F,A304,'2014'!C:C,B304,'2014'!D:D,"",'2014'!AA:AA,"CRO"), 0)</f>
        <v>0</v>
      </c>
      <c r="BK304" s="0" t="n">
        <f aca="false">IFERROR(BJ304/BI304, 0)</f>
        <v>0</v>
      </c>
      <c r="BL304" s="0" t="n">
        <f aca="false">IFERROR(SUMIFS('2013'!$G:$G,'2013'!F:F,A304,'2013'!C:C,B304,'2013'!D:D,"",'2013'!AA:AA,"JRO",'2013'!L:L,"&lt;&gt;"), 0)</f>
        <v>0</v>
      </c>
      <c r="BM304" s="0" t="n">
        <f aca="false">IFERROR(SUMIFS('2013'!L:L,'2013'!F:F,A304,'2013'!C:C,B304,'2013'!D:D,"",'2013'!AA:AA,"JRO"), 0)</f>
        <v>0</v>
      </c>
      <c r="BN304" s="0" t="n">
        <f aca="false">IFERROR(BM304/BL304, 0)</f>
        <v>0</v>
      </c>
      <c r="BO304" s="0" t="n">
        <f aca="false">IFERROR(SUMIFS('2012'!$G:$G,'2012'!F:F,A304,'2012'!C:C,B304,'2012'!D:D,"",'2012'!AA:AA,"JRO",'2012'!L:L,"&lt;&gt;"), 0)</f>
        <v>0</v>
      </c>
      <c r="BP304" s="0" t="n">
        <f aca="false">IFERROR(SUMIFS('2012'!L:L,'2012'!F:F,A304,'2012'!C:C,B304,'2012'!D:D,"",'2012'!AA:AA,"JRO"), 0)</f>
        <v>0</v>
      </c>
      <c r="BQ304" s="0" t="n">
        <f aca="false">IFERROR(BP304/BO304, 0)</f>
        <v>0</v>
      </c>
      <c r="BR304" s="0" t="n">
        <f aca="false">IFERROR(SUMIFS('2011'!$G:$G,'2011'!F:F,A304,'2011'!C:C,B304,'2011'!D:D,"",'2011'!AA:AA,"JRO",'2011'!L:L,"&lt;&gt;"), 0)</f>
        <v>0</v>
      </c>
      <c r="BS304" s="0" t="n">
        <f aca="false">IFERROR(SUMIFS('2011'!L:L,'2011'!F:F,A304,'2011'!C:C,B304,'2011'!D:D,"",'2011'!AA:AA,"JRO"), 0)</f>
        <v>0</v>
      </c>
      <c r="BT304" s="7" t="n">
        <f aca="false">IFERROR(BS304/BR304, 0)</f>
        <v>0</v>
      </c>
      <c r="BU304" s="0" t="n">
        <f aca="false">IFERROR(SUMIFS('2010'!$G:$G,'2010'!F:F,A304,'2010'!C:C,B304,'2010'!D:D,"",'2010'!AA:AA,"JRO",'2010'!L:L,"&lt;&gt;"), 0)</f>
        <v>0</v>
      </c>
      <c r="BV304" s="0" t="n">
        <f aca="false">IFERROR(SUMIFS('2010'!L:L,'2010'!F:F,A304,'2010'!C:C,B304,'2010'!D:D,"",'2010'!AA:AA,"JRO"), 0)</f>
        <v>0</v>
      </c>
      <c r="BW304" s="7" t="n">
        <f aca="false">IFERROR(BV304/BU304, 0)</f>
        <v>0</v>
      </c>
      <c r="BX304" s="0" t="n">
        <f aca="false">IFERROR(SUMIFS('2009'!$G:$G,'2009'!F:F,A304,'2009'!C:C,B304,'2009'!D:D,"",'2009'!AA:AA,"JRO",'2009'!L:L,"&lt;&gt;"), 0)</f>
        <v>0</v>
      </c>
      <c r="BY304" s="0" t="n">
        <f aca="false">IFERROR(SUMIFS('2009'!L:L,'2009'!F:F,A304,'2009'!C:C,B304,'2009'!D:D,"",'2009'!AA:AA,"JRO"), 0)</f>
        <v>0</v>
      </c>
      <c r="BZ304" s="7" t="n">
        <f aca="false">IFERROR(BY304/BX304, 0)</f>
        <v>0</v>
      </c>
    </row>
    <row r="305" customFormat="false" ht="15" hidden="false" customHeight="false" outlineLevel="0" collapsed="false">
      <c r="A305" s="0" t="s">
        <v>114</v>
      </c>
      <c r="B305" s="17" t="s">
        <v>67</v>
      </c>
      <c r="C305" s="56" t="n">
        <f aca="false">IFERROR(AVERAGEIFS(I305:BZ305,I$2:BZ$2,"JRO escorts per deportee",I305:BZ305,"&lt;&gt;0"), 0)</f>
        <v>2.30352303523035</v>
      </c>
      <c r="D305" s="13" t="n">
        <f aca="false">IFERROR(AVERAGEIFS(I305:BZ305,I$2:BZ$2,"NRO escorts per deportee",I305:BZ305,"&lt;&gt;0"), 0)</f>
        <v>3.73076923076923</v>
      </c>
      <c r="E305" s="13" t="n">
        <f aca="false">IFERROR(AVERAGEIFS(I305:BZ305,I$2:BZ$2,"CRO escorts per deportee",I305:BZ305,"&lt;&gt;0"), 0)</f>
        <v>0</v>
      </c>
      <c r="G305" s="0" t="n">
        <f aca="false">SUM(J305,M305,P305)</f>
        <v>93</v>
      </c>
      <c r="H305" s="0" t="n">
        <f aca="false">SUM(K305,N305,Q305)</f>
        <v>286</v>
      </c>
      <c r="I305" s="7" t="n">
        <f aca="false">IFERROR(H305/G305, 0)</f>
        <v>3.0752688172043</v>
      </c>
      <c r="J305" s="0" t="n">
        <f aca="false">IFERROR(SUMIFS('2018'!$H:$H,'2018'!$C:$C,B305,'2018'!$F:$F,A305,'2018'!AA:AA,"JRO",'2018'!P:P,"&lt;&gt;")+SUMIFS('2018'!$I:$I,'2018'!$D:$D,B305,'2018'!$F:$F,A305,'2018'!AA:AA,"JRO",'2018'!Q:Q,"&lt;&gt;")+SUMIFS('2018'!$J:$J,'2018'!$E:$E,B305,'2018'!$F:$F,A305,'2018'!AA:AA,"JRO",'2018'!R:R,"&lt;&gt;"), 0)</f>
        <v>41</v>
      </c>
      <c r="K305" s="0" t="n">
        <f aca="false">IFERROR(SUMIFS('2018'!M:M,'2018'!AA:AA,"JRO",'2018'!F:F,A305,'2018'!C:C,B305)+SUMIFS('2018'!P:P,'2018'!AA:AA,"JRO",'2018'!F:F,A305,'2018'!C:C,B305)+SUMIFS('2018'!N:N,'2018'!AA:AA,"JRO",'2018'!F:F,A305,'2018'!D:D,B305)+SUMIFS('2018'!N:N,'2018'!AA:AA,"JRO",'2018'!F:F,A305,'2018'!D:D,B305)+SUMIFS('2018'!O:O,'2018'!AA:AA,"JRO",'2018'!F:F,A305,'2018'!E:E,B305)+SUMIFS('2018'!R:R,'2018'!AA:AA,"JRO",'2018'!F:F,A305,'2018'!E:E,B305), 0)</f>
        <v>92</v>
      </c>
      <c r="L305" s="7" t="n">
        <f aca="false">IFERROR(K305/J305, 0)</f>
        <v>2.24390243902439</v>
      </c>
      <c r="M305" s="0" t="n">
        <f aca="false">IFERROR(SUMIFS('2018'!$H:$H,'2018'!$C:$C,B305,'2018'!$F:$F,A305,'2018'!AA:AA,"NRO",'2018'!P:P,"&lt;&gt;")+SUMIFS('2018'!$I:$I,'2018'!$D:$D,B305,'2018'!$F:$F,A305,'2018'!AA:AA,"NRO",'2018'!Q:Q,"&lt;&gt;")+SUMIFS('2018'!$J:$J,'2018'!$E:$E,B305,'2018'!$F:$F,A305,'2018'!AA:AA,"NRO",'2018'!R:R,"&lt;&gt;"), 0)</f>
        <v>52</v>
      </c>
      <c r="N305" s="0" t="n">
        <f aca="false">IFERROR(SUMIFS('2018'!M:M,'2018'!AA:AA,"NRO",'2018'!F:F,A305,'2018'!C:C,B305)+SUMIFS('2018'!P:P,'2018'!AA:AA,"NRO",'2018'!F:F,A305,'2018'!C:C,B305)+SUMIFS('2018'!N:N,'2018'!AA:AA,"NRO",'2018'!F:F,A305,'2018'!D:D,B305)+SUMIFS('2018'!N:N,'2018'!AA:AA,"NRO",'2018'!F:F,A305,'2018'!D:D,B305)+SUMIFS('2018'!O:O,'2018'!AA:AA,"NRO",'2018'!F:F,A305,'2018'!E:E,B305)+SUMIFS('2018'!R:R,'2018'!AA:AA,"NRO",'2018'!F:F,A305,'2018'!E:E,B305), 0)</f>
        <v>194</v>
      </c>
      <c r="O305" s="7" t="n">
        <f aca="false">IFERROR(N305/M305, 0)</f>
        <v>3.73076923076923</v>
      </c>
      <c r="P305" s="0" t="n">
        <f aca="false">IFERROR(SUMIFS('2018'!$H:$H,'2018'!$C:$C,B305,'2018'!$F:$F,A305,'2018'!AA:AA,"CRO")+SUMIFS('2018'!$I:$I,'2018'!$D:$D,B305,'2018'!$F:$F,A305,'2018'!AA:AA,"CRO")+SUMIFS('2018'!$J:$J,'2018'!$E:$E,B305,'2018'!$F:$F,A305,'2018'!AA:AA,"CRO"), 0)</f>
        <v>0</v>
      </c>
      <c r="Q305" s="0" t="n">
        <f aca="false">IFERROR(SUMIFS('2018'!M:M,'2018'!AA:AA,"CRO",'2018'!F:F,A305,'2018'!C:C,B305)+SUMIFS('2018'!P:P,'2018'!AA:AA,"CRO",'2018'!F:F,A305,'2018'!C:C,B305)+SUMIFS('2018'!N:N,'2018'!AA:AA,"CRO",'2018'!F:F,A305,'2018'!D:D,B305)+SUMIFS('2018'!N:N,'2018'!AA:AA,"CRO",'2018'!F:F,A305,'2018'!D:D,B305)+SUMIFS('2018'!O:O,'2018'!AA:AA,"CRO",'2018'!F:F,A305,'2018'!E:E,B305)+SUMIFS('2018'!R:R,'2018'!AA:AA,"CRO",'2018'!F:F,A305,'2018'!E:E,B305), 0)</f>
        <v>0</v>
      </c>
      <c r="R305" s="7" t="n">
        <f aca="false">IFERROR(Q305/P305, 0)</f>
        <v>0</v>
      </c>
      <c r="S305" s="7" t="n">
        <f aca="false">SUM(V305,Y305,AB305)</f>
        <v>0</v>
      </c>
      <c r="T305" s="7" t="n">
        <f aca="false">SUM(W305,Z305,AC305)</f>
        <v>0</v>
      </c>
      <c r="U305" s="7" t="n">
        <f aca="false">IFERROR(T305/S305, 0)</f>
        <v>0</v>
      </c>
      <c r="V305" s="0" t="n">
        <f aca="false">SUMIFS('2017'!$H:$H,'2017'!$C:$C,B305,'2017'!$F:$F,A305,'2017'!AA:AA,"JRO",'2017'!P:P,"&lt;&gt;")+SUMIFS('2017'!$I:$I,'2017'!$D:$D,B305,'2017'!$F:$F,A305,'2017'!AA:AA,"JRO",'2017'!Q:Q,"&lt;&gt;")+SUMIFS('2017'!$J:$J,'2017'!$E:$E,B305,'2017'!$F:$F,A305,'2017'!AA:AA,"JRO",'2017'!R:R,"&lt;&gt;")</f>
        <v>0</v>
      </c>
      <c r="W305" s="0" t="n">
        <f aca="false">IFERROR(SUMIFS('2017'!M:M,'2017'!AA:AA,"JRO",'2017'!F:F,A305,'2017'!C:C,B305)+SUMIFS('2017'!P:P,'2017'!AA:AA,"JRO",'2017'!F:F,A305,'2017'!C:C,B305)+SUMIFS('2017'!N:N,'2017'!AA:AA,"JRO",'2017'!F:F,A305,'2017'!D:D,B305)+SUMIFS('2017'!N:N,'2017'!AA:AA,"JRO",'2017'!F:F,A305,'2017'!D:D,B305)+SUMIFS('2017'!O:O,'2017'!AA:AA,"JRO",'2017'!F:F,A305,'2017'!E:E,B305)+SUMIFS('2017'!R:R,'2017'!AA:AA,"JRO",'2017'!F:F,A305,'2017'!E:E,B305), 0)</f>
        <v>0</v>
      </c>
      <c r="X305" s="7" t="n">
        <f aca="false">IFERROR(W305/V305, 0)</f>
        <v>0</v>
      </c>
      <c r="Y305" s="0" t="n">
        <f aca="false">IFERROR(SUMIFS('2017'!$H:$H,'2017'!$C:$C,B305,'2017'!$F:$F,A305,'2017'!AA:AA,"NRO",'2017'!P:P,"&lt;&gt;")+SUMIFS('2017'!$I:$I,'2017'!$D:$D,B305,'2017'!$F:$F,A305,'2017'!AA:AA,"NRO",'2017'!Q:Q,"&lt;&gt;")+SUMIFS('2017'!$J:$J,'2017'!$E:$E,B305,'2017'!$F:$F,A305,'2017'!AA:AA,"NRO",'2017'!R:R,"&lt;&gt;"), 0)</f>
        <v>0</v>
      </c>
      <c r="Z305" s="0" t="n">
        <f aca="false">IFERROR(SUMIFS('2017'!M:M,'2017'!AA:AA,"NRO",'2017'!F:F,A305,'2017'!C:C,B305)+SUMIFS('2017'!P:P,'2017'!AA:AA,"NRO",'2017'!F:F,A305,'2017'!C:C,B305)+SUMIFS('2017'!N:N,'2017'!AA:AA,"NRO",'2017'!F:F,A305,'2017'!D:D,B305)+SUMIFS('2017'!N:N,'2017'!AA:AA,"NRO",'2017'!F:F,A305,'2017'!D:D,B305)+SUMIFS('2017'!O:O,'2017'!AA:AA,"NRO",'2017'!F:F,A305,'2017'!E:E,B305)+SUMIFS('2017'!R:R,'2017'!AA:AA,"NRO",'2017'!F:F,A305,'2017'!E:E,B305), 0)</f>
        <v>0</v>
      </c>
      <c r="AA305" s="7" t="n">
        <f aca="false">IFERROR(Z305/Y305, 0)</f>
        <v>0</v>
      </c>
      <c r="AB305" s="0" t="n">
        <f aca="false">IFERROR(SUMIFS('2017'!$H:$H,'2017'!$C:$C,B305,'2017'!$F:$F,A305,'2017'!AA:AA,"CRO",'2017'!P:P,"&lt;&gt;")+SUMIFS('2017'!$I:$I,'2017'!$D:$D,B305,'2017'!$F:$F,A305,'2017'!AA:AA,"CRO",'2017'!Q:Q,"&lt;&gt;")+SUMIFS('2017'!$J:$J,'2017'!$E:$E,B305,'2017'!$F:$F,A305,'2017'!AA:AA,"CRO",'2017'!R:R,"&lt;&gt;"), 0)</f>
        <v>0</v>
      </c>
      <c r="AC305" s="0" t="n">
        <f aca="false">IFERROR(SUMIFS('2017'!M:M,'2017'!AA:AA,"CRO",'2017'!F:F,A305,'2017'!C:C,B305)+SUMIFS('2017'!P:P,'2017'!AA:AA,"CRO",'2017'!F:F,A305,'2017'!C:C,B305)+SUMIFS('2017'!N:N,'2017'!AA:AA,"CRO",'2017'!F:F,A305,'2017'!D:D,B305)+SUMIFS('2017'!N:N,'2017'!AA:AA,"CRO",'2017'!F:F,A305,'2017'!D:D,B305)+SUMIFS('2017'!O:O,'2017'!AA:AA,"CRO",'2017'!F:F,A305,'2017'!E:E,B305)+SUMIFS('2017'!R:R,'2017'!AA:AA,"CRO",'2017'!F:F,A305,'2017'!E:E,B305), 0)</f>
        <v>0</v>
      </c>
      <c r="AD305" s="0" t="n">
        <f aca="false">IFERROR(AC305/AB305, 0)</f>
        <v>0</v>
      </c>
      <c r="AE305" s="0" t="n">
        <f aca="false">SUM(AH305,AK305,AN305)</f>
        <v>0</v>
      </c>
      <c r="AF305" s="0" t="n">
        <f aca="false">SUM(AI305,AL305,AO305)</f>
        <v>0</v>
      </c>
      <c r="AG305" s="7" t="n">
        <f aca="false">IFERROR(AF305/AE305, 0)</f>
        <v>0</v>
      </c>
      <c r="AH305" s="0" t="n">
        <f aca="false">IFERROR(SUMIFS('2016'!$G:$G,'2016'!F:F,A305,'2016'!C:C,B305,'2016'!D:D,"",'2016'!AA:AA,"JRO",'2016'!L:L,"&lt;&gt;"), 0)</f>
        <v>0</v>
      </c>
      <c r="AI305" s="0" t="n">
        <f aca="false">IFERROR(SUMIFS('2016'!L:L,'2016'!F:F,A305,'2016'!C:C,B305,'2016'!D:D,"",'2016'!AA:AA,"JRO"), 0)</f>
        <v>0</v>
      </c>
      <c r="AJ305" s="7" t="n">
        <f aca="false">IFERROR(AI305/AH305, 0)</f>
        <v>0</v>
      </c>
      <c r="AK305" s="0" t="n">
        <f aca="false">IFERROR(SUMIFS('2016'!$G:$G,'2016'!F:F,A305,'2016'!C:C,B305,'2016'!D:D,"",'2016'!AA:AA,"NRO",'2016'!L:L,"&lt;&gt;"), 0)</f>
        <v>0</v>
      </c>
      <c r="AL305" s="0" t="n">
        <f aca="false">IFERROR(SUMIFS('2016'!L:L,'2016'!F:F,A305,'2016'!C:C,B305,'2016'!D:D,"",'2016'!AA:AA,"NRO"), 0)</f>
        <v>0</v>
      </c>
      <c r="AM305" s="0" t="n">
        <f aca="false">IFERROR(AL305/AK305, 0)</f>
        <v>0</v>
      </c>
      <c r="AN305" s="0" t="n">
        <f aca="false">IFERROR(SUMIFS('2016'!$G:$G,'2016'!F:F,A305,'2016'!C:C,B305,'2016'!D:D,"",'2016'!AA:AA,"CRO",'2016'!L:L,"&lt;&gt;"), 0)</f>
        <v>0</v>
      </c>
      <c r="AO305" s="0" t="n">
        <f aca="false">IFERROR(SUMIFS('2016'!L:L,'2016'!F:F,A305,'2016'!C:C,B305,'2016'!D:D,"",'2016'!AA:AA,"CRO"), 0)</f>
        <v>0</v>
      </c>
      <c r="AP305" s="0" t="n">
        <f aca="false">IFERROR(AO305/AN305, 0)</f>
        <v>0</v>
      </c>
      <c r="AQ305" s="0" t="n">
        <f aca="false">SUM(AT305,AW305,AZ305)</f>
        <v>0</v>
      </c>
      <c r="AR305" s="0" t="n">
        <f aca="false">SUM(AU305,AX305,BA305)</f>
        <v>0</v>
      </c>
      <c r="AS305" s="7" t="n">
        <f aca="false">IFERROR(AR305/AQ305, 0)</f>
        <v>0</v>
      </c>
      <c r="AT305" s="0" t="n">
        <f aca="false">IFERROR(SUMIFS('2015'!$G:$G,'2015'!F:F,A305,'2015'!C:C,B305,'2015'!D:D,"",'2015'!AA:AA,"JRO",'2015'!L:L,"&lt;&gt;"), 0)</f>
        <v>0</v>
      </c>
      <c r="AU305" s="0" t="n">
        <f aca="false">IFERROR(SUMIFS('2015'!L:L,'2015'!F:F,A305,'2015'!C:C,B305,'2015'!D:D,"",'2015'!AA:AA,"JRO"), 0)</f>
        <v>0</v>
      </c>
      <c r="AV305" s="0" t="n">
        <f aca="false">IFERROR(AU305/AT305, 0)</f>
        <v>0</v>
      </c>
      <c r="AW305" s="0" t="n">
        <f aca="false">IFERROR(SUMIFS('2015'!$G:$G,'2015'!F:F,A305,'2015'!C:C,B305,'2015'!D:D,"",'2015'!AA:AA,"NRO",'2015'!L:L,"&lt;&gt;"), 0)</f>
        <v>0</v>
      </c>
      <c r="AX305" s="0" t="n">
        <f aca="false">IFERROR(SUMIFS('2015'!L:L,'2015'!F:F,A305,'2015'!C:C,B305,'2015'!D:D,"",'2015'!AA:AA,"NRO"), 0)</f>
        <v>0</v>
      </c>
      <c r="AY305" s="0" t="n">
        <f aca="false">IFERROR(AX305/AW305, 0)</f>
        <v>0</v>
      </c>
      <c r="AZ305" s="0" t="n">
        <f aca="false">IFERROR(SUMIFS('2015'!$G:$G,'2015'!F:F,A305,'2015'!C:C,B305,'2015'!D:D,"",'2015'!AA:AA,"CRO",'2015'!L:L,"&lt;&gt;"), 0)</f>
        <v>0</v>
      </c>
      <c r="BA305" s="0" t="n">
        <f aca="false">IFERROR(SUMIFS('2015'!L:L,'2015'!F:F,A305,'2015'!C:C,B305,'2015'!D:D,"",'2015'!AA:AA,"CRO"), 0)</f>
        <v>0</v>
      </c>
      <c r="BB305" s="0" t="n">
        <f aca="false">IFERROR(BA305/AZ305, 0)</f>
        <v>0</v>
      </c>
      <c r="BC305" s="0" t="n">
        <f aca="false">SUM(BF305,BI305)</f>
        <v>6</v>
      </c>
      <c r="BD305" s="0" t="n">
        <f aca="false">SUM(BG305,BJ305)</f>
        <v>13</v>
      </c>
      <c r="BE305" s="7" t="n">
        <f aca="false">IFERROR(BD305/BC305, 0)</f>
        <v>2.16666666666667</v>
      </c>
      <c r="BF305" s="0" t="n">
        <f aca="false">IFERROR(SUMIFS('2014'!$G:$G,'2014'!F:F,A305,'2014'!C:C,B305,'2014'!D:D,"",'2014'!AA:AA,"JRO",'2014'!L:L,"&lt;&gt;"), 0)</f>
        <v>6</v>
      </c>
      <c r="BG305" s="0" t="n">
        <f aca="false">IFERROR(SUMIFS('2014'!L:L,'2014'!F:F,A305,'2014'!C:C,B305,'2014'!D:D,"",'2014'!AA:AA,"JRO"), 0)</f>
        <v>13</v>
      </c>
      <c r="BH305" s="7" t="n">
        <f aca="false">IFERROR(BG305/BF305, 0)</f>
        <v>2.16666666666667</v>
      </c>
      <c r="BI305" s="0" t="n">
        <f aca="false">IFERROR(SUMIFS('2014'!$G:$G,'2014'!F:F,A305,'2014'!C:C,B305,'2014'!D:D,"",'2014'!AA:AA,"CRO",'2014'!L:L,"&lt;&gt;"), 0)</f>
        <v>0</v>
      </c>
      <c r="BJ305" s="0" t="n">
        <f aca="false">IFERROR(SUMIFS('2014'!L:L,'2014'!F:F,A305,'2014'!C:C,B305,'2014'!D:D,"",'2014'!AA:AA,"CRO"), 0)</f>
        <v>0</v>
      </c>
      <c r="BK305" s="0" t="n">
        <f aca="false">IFERROR(BJ305/BI305, 0)</f>
        <v>0</v>
      </c>
      <c r="BL305" s="0" t="n">
        <f aca="false">IFERROR(SUMIFS('2013'!$G:$G,'2013'!F:F,A305,'2013'!C:C,B305,'2013'!D:D,"",'2013'!AA:AA,"JRO",'2013'!L:L,"&lt;&gt;"), 0)</f>
        <v>8</v>
      </c>
      <c r="BM305" s="0" t="n">
        <f aca="false">IFERROR(SUMIFS('2013'!L:L,'2013'!F:F,A305,'2013'!C:C,B305,'2013'!D:D,"",'2013'!AA:AA,"JRO"), 0)</f>
        <v>20</v>
      </c>
      <c r="BN305" s="0" t="n">
        <f aca="false">IFERROR(BM305/BL305, 0)</f>
        <v>2.5</v>
      </c>
      <c r="BO305" s="0" t="n">
        <f aca="false">IFERROR(SUMIFS('2012'!$G:$G,'2012'!F:F,A305,'2012'!C:C,B305,'2012'!D:D,"",'2012'!AA:AA,"JRO",'2012'!L:L,"&lt;&gt;"), 0)</f>
        <v>0</v>
      </c>
      <c r="BP305" s="0" t="n">
        <f aca="false">IFERROR(SUMIFS('2012'!L:L,'2012'!F:F,A305,'2012'!C:C,B305,'2012'!D:D,"",'2012'!AA:AA,"JRO"), 0)</f>
        <v>0</v>
      </c>
      <c r="BQ305" s="0" t="n">
        <f aca="false">IFERROR(BP305/BO305, 0)</f>
        <v>0</v>
      </c>
      <c r="BR305" s="0" t="n">
        <f aca="false">IFERROR(SUMIFS('2011'!$G:$G,'2011'!F:F,A305,'2011'!C:C,B305,'2011'!D:D,"",'2011'!AA:AA,"JRO",'2011'!L:L,"&lt;&gt;"), 0)</f>
        <v>0</v>
      </c>
      <c r="BS305" s="0" t="n">
        <f aca="false">IFERROR(SUMIFS('2011'!L:L,'2011'!F:F,A305,'2011'!C:C,B305,'2011'!D:D,"",'2011'!AA:AA,"JRO"), 0)</f>
        <v>0</v>
      </c>
      <c r="BT305" s="7" t="n">
        <f aca="false">IFERROR(BS305/BR305, 0)</f>
        <v>0</v>
      </c>
      <c r="BU305" s="0" t="n">
        <f aca="false">IFERROR(SUMIFS('2010'!$G:$G,'2010'!F:F,A305,'2010'!C:C,B305,'2010'!D:D,"",'2010'!AA:AA,"JRO",'2010'!L:L,"&lt;&gt;"), 0)</f>
        <v>0</v>
      </c>
      <c r="BV305" s="0" t="n">
        <f aca="false">IFERROR(SUMIFS('2010'!L:L,'2010'!F:F,A305,'2010'!C:C,B305,'2010'!D:D,"",'2010'!AA:AA,"JRO"), 0)</f>
        <v>0</v>
      </c>
      <c r="BW305" s="7" t="n">
        <f aca="false">IFERROR(BV305/BU305, 0)</f>
        <v>0</v>
      </c>
      <c r="BX305" s="0" t="n">
        <f aca="false">IFERROR(SUMIFS('2009'!$G:$G,'2009'!F:F,A305,'2009'!C:C,B305,'2009'!D:D,"",'2009'!AA:AA,"JRO",'2009'!L:L,"&lt;&gt;"), 0)</f>
        <v>0</v>
      </c>
      <c r="BY305" s="0" t="n">
        <f aca="false">IFERROR(SUMIFS('2009'!L:L,'2009'!F:F,A305,'2009'!C:C,B305,'2009'!D:D,"",'2009'!AA:AA,"JRO"), 0)</f>
        <v>0</v>
      </c>
      <c r="BZ305" s="7" t="n">
        <f aca="false">IFERROR(BY305/BX305, 0)</f>
        <v>0</v>
      </c>
    </row>
    <row r="306" customFormat="false" ht="15" hidden="false" customHeight="false" outlineLevel="0" collapsed="false">
      <c r="A306" s="0" t="s">
        <v>114</v>
      </c>
      <c r="B306" s="13" t="s">
        <v>62</v>
      </c>
      <c r="C306" s="56" t="n">
        <f aca="false">IFERROR(AVERAGEIFS(I306:BZ306,I$2:BZ$2,"JRO escorts per deportee",I306:BZ306,"&lt;&gt;0"), 0)</f>
        <v>0</v>
      </c>
      <c r="D306" s="13" t="n">
        <f aca="false">IFERROR(AVERAGEIFS(I306:BZ306,I$2:BZ$2,"NRO escorts per deportee",I306:BZ306,"&lt;&gt;0"), 0)</f>
        <v>0</v>
      </c>
      <c r="E306" s="13" t="n">
        <f aca="false">IFERROR(AVERAGEIFS(I306:BZ306,I$2:BZ$2,"CRO escorts per deportee",I306:BZ306,"&lt;&gt;0"), 0)</f>
        <v>0</v>
      </c>
      <c r="G306" s="0" t="n">
        <f aca="false">SUM(J306,M306,P306)</f>
        <v>0</v>
      </c>
      <c r="H306" s="0" t="n">
        <f aca="false">SUM(K306,N306,Q306)</f>
        <v>0</v>
      </c>
      <c r="I306" s="7" t="n">
        <f aca="false">IFERROR(H306/G306, 0)</f>
        <v>0</v>
      </c>
      <c r="J306" s="0" t="n">
        <f aca="false">IFERROR(SUMIFS('2018'!$H:$H,'2018'!$C:$C,B306,'2018'!$F:$F,A306,'2018'!AA:AA,"JRO",'2018'!P:P,"&lt;&gt;")+SUMIFS('2018'!$I:$I,'2018'!$D:$D,B306,'2018'!$F:$F,A306,'2018'!AA:AA,"JRO",'2018'!Q:Q,"&lt;&gt;")+SUMIFS('2018'!$J:$J,'2018'!$E:$E,B306,'2018'!$F:$F,A306,'2018'!AA:AA,"JRO",'2018'!R:R,"&lt;&gt;"), 0)</f>
        <v>0</v>
      </c>
      <c r="K306" s="0" t="n">
        <f aca="false">IFERROR(SUMIFS('2018'!M:M,'2018'!AA:AA,"JRO",'2018'!F:F,A306,'2018'!C:C,B306)+SUMIFS('2018'!P:P,'2018'!AA:AA,"JRO",'2018'!F:F,A306,'2018'!C:C,B306)+SUMIFS('2018'!N:N,'2018'!AA:AA,"JRO",'2018'!F:F,A306,'2018'!D:D,B306)+SUMIFS('2018'!N:N,'2018'!AA:AA,"JRO",'2018'!F:F,A306,'2018'!D:D,B306)+SUMIFS('2018'!O:O,'2018'!AA:AA,"JRO",'2018'!F:F,A306,'2018'!E:E,B306)+SUMIFS('2018'!R:R,'2018'!AA:AA,"JRO",'2018'!F:F,A306,'2018'!E:E,B306), 0)</f>
        <v>0</v>
      </c>
      <c r="L306" s="7" t="n">
        <f aca="false">IFERROR(K306/J306, 0)</f>
        <v>0</v>
      </c>
      <c r="M306" s="0" t="n">
        <f aca="false">IFERROR(SUMIFS('2018'!$H:$H,'2018'!$C:$C,B306,'2018'!$F:$F,A306,'2018'!AA:AA,"NRO",'2018'!P:P,"&lt;&gt;")+SUMIFS('2018'!$I:$I,'2018'!$D:$D,B306,'2018'!$F:$F,A306,'2018'!AA:AA,"NRO",'2018'!Q:Q,"&lt;&gt;")+SUMIFS('2018'!$J:$J,'2018'!$E:$E,B306,'2018'!$F:$F,A306,'2018'!AA:AA,"NRO",'2018'!R:R,"&lt;&gt;"), 0)</f>
        <v>0</v>
      </c>
      <c r="N306" s="0" t="n">
        <f aca="false">IFERROR(SUMIFS('2018'!M:M,'2018'!AA:AA,"NRO",'2018'!F:F,A306,'2018'!C:C,B306)+SUMIFS('2018'!P:P,'2018'!AA:AA,"NRO",'2018'!F:F,A306,'2018'!C:C,B306)+SUMIFS('2018'!N:N,'2018'!AA:AA,"NRO",'2018'!F:F,A306,'2018'!D:D,B306)+SUMIFS('2018'!N:N,'2018'!AA:AA,"NRO",'2018'!F:F,A306,'2018'!D:D,B306)+SUMIFS('2018'!O:O,'2018'!AA:AA,"NRO",'2018'!F:F,A306,'2018'!E:E,B306)+SUMIFS('2018'!R:R,'2018'!AA:AA,"NRO",'2018'!F:F,A306,'2018'!E:E,B306), 0)</f>
        <v>0</v>
      </c>
      <c r="O306" s="7" t="n">
        <f aca="false">IFERROR(N306/M306, 0)</f>
        <v>0</v>
      </c>
      <c r="P306" s="0" t="n">
        <f aca="false">IFERROR(SUMIFS('2018'!$H:$H,'2018'!$C:$C,B306,'2018'!$F:$F,A306,'2018'!AA:AA,"CRO")+SUMIFS('2018'!$I:$I,'2018'!$D:$D,B306,'2018'!$F:$F,A306,'2018'!AA:AA,"CRO")+SUMIFS('2018'!$J:$J,'2018'!$E:$E,B306,'2018'!$F:$F,A306,'2018'!AA:AA,"CRO"), 0)</f>
        <v>0</v>
      </c>
      <c r="Q306" s="0" t="n">
        <f aca="false">IFERROR(SUMIFS('2018'!M:M,'2018'!AA:AA,"CRO",'2018'!F:F,A306,'2018'!C:C,B306)+SUMIFS('2018'!P:P,'2018'!AA:AA,"CRO",'2018'!F:F,A306,'2018'!C:C,B306)+SUMIFS('2018'!N:N,'2018'!AA:AA,"CRO",'2018'!F:F,A306,'2018'!D:D,B306)+SUMIFS('2018'!N:N,'2018'!AA:AA,"CRO",'2018'!F:F,A306,'2018'!D:D,B306)+SUMIFS('2018'!O:O,'2018'!AA:AA,"CRO",'2018'!F:F,A306,'2018'!E:E,B306)+SUMIFS('2018'!R:R,'2018'!AA:AA,"CRO",'2018'!F:F,A306,'2018'!E:E,B306), 0)</f>
        <v>0</v>
      </c>
      <c r="R306" s="7" t="n">
        <f aca="false">IFERROR(Q306/P306, 0)</f>
        <v>0</v>
      </c>
      <c r="S306" s="7" t="n">
        <f aca="false">SUM(V306,Y306,AB306)</f>
        <v>0</v>
      </c>
      <c r="T306" s="7" t="n">
        <f aca="false">SUM(W306,Z306,AC306)</f>
        <v>0</v>
      </c>
      <c r="U306" s="7" t="n">
        <f aca="false">IFERROR(T306/S306, 0)</f>
        <v>0</v>
      </c>
      <c r="V306" s="0" t="n">
        <f aca="false">SUMIFS('2017'!$H:$H,'2017'!$C:$C,B306,'2017'!$F:$F,A306,'2017'!AA:AA,"JRO",'2017'!P:P,"&lt;&gt;")+SUMIFS('2017'!$I:$I,'2017'!$D:$D,B306,'2017'!$F:$F,A306,'2017'!AA:AA,"JRO",'2017'!Q:Q,"&lt;&gt;")+SUMIFS('2017'!$J:$J,'2017'!$E:$E,B306,'2017'!$F:$F,A306,'2017'!AA:AA,"JRO",'2017'!R:R,"&lt;&gt;")</f>
        <v>0</v>
      </c>
      <c r="W306" s="0" t="n">
        <f aca="false">IFERROR(SUMIFS('2017'!M:M,'2017'!AA:AA,"JRO",'2017'!F:F,A306,'2017'!C:C,B306)+SUMIFS('2017'!P:P,'2017'!AA:AA,"JRO",'2017'!F:F,A306,'2017'!C:C,B306)+SUMIFS('2017'!N:N,'2017'!AA:AA,"JRO",'2017'!F:F,A306,'2017'!D:D,B306)+SUMIFS('2017'!N:N,'2017'!AA:AA,"JRO",'2017'!F:F,A306,'2017'!D:D,B306)+SUMIFS('2017'!O:O,'2017'!AA:AA,"JRO",'2017'!F:F,A306,'2017'!E:E,B306)+SUMIFS('2017'!R:R,'2017'!AA:AA,"JRO",'2017'!F:F,A306,'2017'!E:E,B306), 0)</f>
        <v>0</v>
      </c>
      <c r="X306" s="7" t="n">
        <f aca="false">IFERROR(W306/V306, 0)</f>
        <v>0</v>
      </c>
      <c r="Y306" s="0" t="n">
        <f aca="false">IFERROR(SUMIFS('2017'!$H:$H,'2017'!$C:$C,B306,'2017'!$F:$F,A306,'2017'!AA:AA,"NRO",'2017'!P:P,"&lt;&gt;")+SUMIFS('2017'!$I:$I,'2017'!$D:$D,B306,'2017'!$F:$F,A306,'2017'!AA:AA,"NRO",'2017'!Q:Q,"&lt;&gt;")+SUMIFS('2017'!$J:$J,'2017'!$E:$E,B306,'2017'!$F:$F,A306,'2017'!AA:AA,"NRO",'2017'!R:R,"&lt;&gt;"), 0)</f>
        <v>0</v>
      </c>
      <c r="Z306" s="0" t="n">
        <f aca="false">IFERROR(SUMIFS('2017'!M:M,'2017'!AA:AA,"NRO",'2017'!F:F,A306,'2017'!C:C,B306)+SUMIFS('2017'!P:P,'2017'!AA:AA,"NRO",'2017'!F:F,A306,'2017'!C:C,B306)+SUMIFS('2017'!N:N,'2017'!AA:AA,"NRO",'2017'!F:F,A306,'2017'!D:D,B306)+SUMIFS('2017'!N:N,'2017'!AA:AA,"NRO",'2017'!F:F,A306,'2017'!D:D,B306)+SUMIFS('2017'!O:O,'2017'!AA:AA,"NRO",'2017'!F:F,A306,'2017'!E:E,B306)+SUMIFS('2017'!R:R,'2017'!AA:AA,"NRO",'2017'!F:F,A306,'2017'!E:E,B306), 0)</f>
        <v>0</v>
      </c>
      <c r="AA306" s="7" t="n">
        <f aca="false">IFERROR(Z306/Y306, 0)</f>
        <v>0</v>
      </c>
      <c r="AB306" s="0" t="n">
        <f aca="false">IFERROR(SUMIFS('2017'!$H:$H,'2017'!$C:$C,B306,'2017'!$F:$F,A306,'2017'!AA:AA,"CRO",'2017'!P:P,"&lt;&gt;")+SUMIFS('2017'!$I:$I,'2017'!$D:$D,B306,'2017'!$F:$F,A306,'2017'!AA:AA,"CRO",'2017'!Q:Q,"&lt;&gt;")+SUMIFS('2017'!$J:$J,'2017'!$E:$E,B306,'2017'!$F:$F,A306,'2017'!AA:AA,"CRO",'2017'!R:R,"&lt;&gt;"), 0)</f>
        <v>0</v>
      </c>
      <c r="AC306" s="0" t="n">
        <f aca="false">IFERROR(SUMIFS('2017'!M:M,'2017'!AA:AA,"CRO",'2017'!F:F,A306,'2017'!C:C,B306)+SUMIFS('2017'!P:P,'2017'!AA:AA,"CRO",'2017'!F:F,A306,'2017'!C:C,B306)+SUMIFS('2017'!N:N,'2017'!AA:AA,"CRO",'2017'!F:F,A306,'2017'!D:D,B306)+SUMIFS('2017'!N:N,'2017'!AA:AA,"CRO",'2017'!F:F,A306,'2017'!D:D,B306)+SUMIFS('2017'!O:O,'2017'!AA:AA,"CRO",'2017'!F:F,A306,'2017'!E:E,B306)+SUMIFS('2017'!R:R,'2017'!AA:AA,"CRO",'2017'!F:F,A306,'2017'!E:E,B306), 0)</f>
        <v>0</v>
      </c>
      <c r="AD306" s="0" t="n">
        <f aca="false">IFERROR(AC306/AB306, 0)</f>
        <v>0</v>
      </c>
      <c r="AE306" s="0" t="n">
        <f aca="false">SUM(AH306,AK306,AN306)</f>
        <v>0</v>
      </c>
      <c r="AF306" s="0" t="n">
        <f aca="false">SUM(AI306,AL306,AO306)</f>
        <v>0</v>
      </c>
      <c r="AG306" s="7" t="n">
        <f aca="false">IFERROR(AF306/AE306, 0)</f>
        <v>0</v>
      </c>
      <c r="AH306" s="0" t="n">
        <f aca="false">IFERROR(SUMIFS('2016'!$G:$G,'2016'!F:F,A306,'2016'!C:C,B306,'2016'!D:D,"",'2016'!AA:AA,"JRO",'2016'!L:L,"&lt;&gt;"), 0)</f>
        <v>0</v>
      </c>
      <c r="AI306" s="0" t="n">
        <f aca="false">IFERROR(SUMIFS('2016'!L:L,'2016'!F:F,A306,'2016'!C:C,B306,'2016'!D:D,"",'2016'!AA:AA,"JRO"), 0)</f>
        <v>0</v>
      </c>
      <c r="AJ306" s="7" t="n">
        <f aca="false">IFERROR(AI306/AH306, 0)</f>
        <v>0</v>
      </c>
      <c r="AK306" s="0" t="n">
        <f aca="false">IFERROR(SUMIFS('2016'!$G:$G,'2016'!F:F,A306,'2016'!C:C,B306,'2016'!D:D,"",'2016'!AA:AA,"NRO",'2016'!L:L,"&lt;&gt;"), 0)</f>
        <v>0</v>
      </c>
      <c r="AL306" s="0" t="n">
        <f aca="false">IFERROR(SUMIFS('2016'!L:L,'2016'!F:F,A306,'2016'!C:C,B306,'2016'!D:D,"",'2016'!AA:AA,"NRO"), 0)</f>
        <v>0</v>
      </c>
      <c r="AM306" s="0" t="n">
        <f aca="false">IFERROR(AL306/AK306, 0)</f>
        <v>0</v>
      </c>
      <c r="AN306" s="0" t="n">
        <f aca="false">IFERROR(SUMIFS('2016'!$G:$G,'2016'!F:F,A306,'2016'!C:C,B306,'2016'!D:D,"",'2016'!AA:AA,"CRO",'2016'!L:L,"&lt;&gt;"), 0)</f>
        <v>0</v>
      </c>
      <c r="AO306" s="0" t="n">
        <f aca="false">IFERROR(SUMIFS('2016'!L:L,'2016'!F:F,A306,'2016'!C:C,B306,'2016'!D:D,"",'2016'!AA:AA,"CRO"), 0)</f>
        <v>0</v>
      </c>
      <c r="AP306" s="0" t="n">
        <f aca="false">IFERROR(AO306/AN306, 0)</f>
        <v>0</v>
      </c>
      <c r="AQ306" s="0" t="n">
        <f aca="false">SUM(AT306,AW306,AZ306)</f>
        <v>0</v>
      </c>
      <c r="AR306" s="0" t="n">
        <f aca="false">SUM(AU306,AX306,BA306)</f>
        <v>0</v>
      </c>
      <c r="AS306" s="7" t="n">
        <f aca="false">IFERROR(AR306/AQ306, 0)</f>
        <v>0</v>
      </c>
      <c r="AT306" s="0" t="n">
        <f aca="false">IFERROR(SUMIFS('2015'!$G:$G,'2015'!F:F,A306,'2015'!C:C,B306,'2015'!D:D,"",'2015'!AA:AA,"JRO",'2015'!L:L,"&lt;&gt;"), 0)</f>
        <v>0</v>
      </c>
      <c r="AU306" s="0" t="n">
        <f aca="false">IFERROR(SUMIFS('2015'!L:L,'2015'!F:F,A306,'2015'!C:C,B306,'2015'!D:D,"",'2015'!AA:AA,"JRO"), 0)</f>
        <v>0</v>
      </c>
      <c r="AV306" s="0" t="n">
        <f aca="false">IFERROR(AU306/AT306, 0)</f>
        <v>0</v>
      </c>
      <c r="AW306" s="0" t="n">
        <f aca="false">IFERROR(SUMIFS('2015'!$G:$G,'2015'!F:F,A306,'2015'!C:C,B306,'2015'!D:D,"",'2015'!AA:AA,"NRO",'2015'!L:L,"&lt;&gt;"), 0)</f>
        <v>0</v>
      </c>
      <c r="AX306" s="0" t="n">
        <f aca="false">IFERROR(SUMIFS('2015'!L:L,'2015'!F:F,A306,'2015'!C:C,B306,'2015'!D:D,"",'2015'!AA:AA,"NRO"), 0)</f>
        <v>0</v>
      </c>
      <c r="AY306" s="0" t="n">
        <f aca="false">IFERROR(AX306/AW306, 0)</f>
        <v>0</v>
      </c>
      <c r="AZ306" s="0" t="n">
        <f aca="false">IFERROR(SUMIFS('2015'!$G:$G,'2015'!F:F,A306,'2015'!C:C,B306,'2015'!D:D,"",'2015'!AA:AA,"CRO",'2015'!L:L,"&lt;&gt;"), 0)</f>
        <v>0</v>
      </c>
      <c r="BA306" s="0" t="n">
        <f aca="false">IFERROR(SUMIFS('2015'!L:L,'2015'!F:F,A306,'2015'!C:C,B306,'2015'!D:D,"",'2015'!AA:AA,"CRO"), 0)</f>
        <v>0</v>
      </c>
      <c r="BB306" s="0" t="n">
        <f aca="false">IFERROR(BA306/AZ306, 0)</f>
        <v>0</v>
      </c>
      <c r="BC306" s="0" t="n">
        <f aca="false">SUM(BF306,BI306)</f>
        <v>0</v>
      </c>
      <c r="BD306" s="0" t="n">
        <f aca="false">SUM(BG306,BJ306)</f>
        <v>0</v>
      </c>
      <c r="BE306" s="7" t="n">
        <f aca="false">IFERROR(BD306/BC306, 0)</f>
        <v>0</v>
      </c>
      <c r="BF306" s="0" t="n">
        <f aca="false">IFERROR(SUMIFS('2014'!$G:$G,'2014'!F:F,A306,'2014'!C:C,B306,'2014'!D:D,"",'2014'!AA:AA,"JRO",'2014'!L:L,"&lt;&gt;"), 0)</f>
        <v>0</v>
      </c>
      <c r="BG306" s="0" t="n">
        <f aca="false">IFERROR(SUMIFS('2014'!L:L,'2014'!F:F,A306,'2014'!C:C,B306,'2014'!D:D,"",'2014'!AA:AA,"JRO"), 0)</f>
        <v>0</v>
      </c>
      <c r="BH306" s="7" t="n">
        <f aca="false">IFERROR(BG306/BF306, 0)</f>
        <v>0</v>
      </c>
      <c r="BI306" s="0" t="n">
        <f aca="false">IFERROR(SUMIFS('2014'!$G:$G,'2014'!F:F,A306,'2014'!C:C,B306,'2014'!D:D,"",'2014'!AA:AA,"CRO",'2014'!L:L,"&lt;&gt;"), 0)</f>
        <v>0</v>
      </c>
      <c r="BJ306" s="0" t="n">
        <f aca="false">IFERROR(SUMIFS('2014'!L:L,'2014'!F:F,A306,'2014'!C:C,B306,'2014'!D:D,"",'2014'!AA:AA,"CRO"), 0)</f>
        <v>0</v>
      </c>
      <c r="BK306" s="0" t="n">
        <f aca="false">IFERROR(BJ306/BI306, 0)</f>
        <v>0</v>
      </c>
      <c r="BL306" s="0" t="n">
        <f aca="false">IFERROR(SUMIFS('2013'!$G:$G,'2013'!F:F,A306,'2013'!C:C,B306,'2013'!D:D,"",'2013'!AA:AA,"JRO",'2013'!L:L,"&lt;&gt;"), 0)</f>
        <v>0</v>
      </c>
      <c r="BM306" s="0" t="n">
        <f aca="false">IFERROR(SUMIFS('2013'!L:L,'2013'!F:F,A306,'2013'!C:C,B306,'2013'!D:D,"",'2013'!AA:AA,"JRO"), 0)</f>
        <v>0</v>
      </c>
      <c r="BN306" s="0" t="n">
        <f aca="false">IFERROR(BM306/BL306, 0)</f>
        <v>0</v>
      </c>
      <c r="BO306" s="0" t="n">
        <f aca="false">IFERROR(SUMIFS('2012'!$G:$G,'2012'!F:F,A306,'2012'!C:C,B306,'2012'!D:D,"",'2012'!AA:AA,"JRO",'2012'!L:L,"&lt;&gt;"), 0)</f>
        <v>0</v>
      </c>
      <c r="BP306" s="0" t="n">
        <f aca="false">IFERROR(SUMIFS('2012'!L:L,'2012'!F:F,A306,'2012'!C:C,B306,'2012'!D:D,"",'2012'!AA:AA,"JRO"), 0)</f>
        <v>0</v>
      </c>
      <c r="BQ306" s="0" t="n">
        <f aca="false">IFERROR(BP306/BO306, 0)</f>
        <v>0</v>
      </c>
      <c r="BR306" s="0" t="n">
        <f aca="false">IFERROR(SUMIFS('2011'!$G:$G,'2011'!F:F,A306,'2011'!C:C,B306,'2011'!D:D,"",'2011'!AA:AA,"JRO",'2011'!L:L,"&lt;&gt;"), 0)</f>
        <v>0</v>
      </c>
      <c r="BS306" s="0" t="n">
        <f aca="false">IFERROR(SUMIFS('2011'!L:L,'2011'!F:F,A306,'2011'!C:C,B306,'2011'!D:D,"",'2011'!AA:AA,"JRO"), 0)</f>
        <v>0</v>
      </c>
      <c r="BT306" s="7" t="n">
        <f aca="false">IFERROR(BS306/BR306, 0)</f>
        <v>0</v>
      </c>
      <c r="BU306" s="0" t="n">
        <f aca="false">IFERROR(SUMIFS('2010'!$G:$G,'2010'!F:F,A306,'2010'!C:C,B306,'2010'!D:D,"",'2010'!AA:AA,"JRO",'2010'!L:L,"&lt;&gt;"), 0)</f>
        <v>0</v>
      </c>
      <c r="BV306" s="0" t="n">
        <f aca="false">IFERROR(SUMIFS('2010'!L:L,'2010'!F:F,A306,'2010'!C:C,B306,'2010'!D:D,"",'2010'!AA:AA,"JRO"), 0)</f>
        <v>0</v>
      </c>
      <c r="BW306" s="7" t="n">
        <f aca="false">IFERROR(BV306/BU306, 0)</f>
        <v>0</v>
      </c>
      <c r="BX306" s="0" t="n">
        <f aca="false">IFERROR(SUMIFS('2009'!$G:$G,'2009'!F:F,A306,'2009'!C:C,B306,'2009'!D:D,"",'2009'!AA:AA,"JRO",'2009'!L:L,"&lt;&gt;"), 0)</f>
        <v>0</v>
      </c>
      <c r="BY306" s="0" t="n">
        <f aca="false">IFERROR(SUMIFS('2009'!L:L,'2009'!F:F,A306,'2009'!C:C,B306,'2009'!D:D,"",'2009'!AA:AA,"JRO"), 0)</f>
        <v>0</v>
      </c>
      <c r="BZ306" s="7" t="n">
        <f aca="false">IFERROR(BY306/BX306, 0)</f>
        <v>0</v>
      </c>
    </row>
    <row r="307" customFormat="false" ht="15" hidden="false" customHeight="false" outlineLevel="0" collapsed="false">
      <c r="A307" s="0" t="s">
        <v>114</v>
      </c>
      <c r="B307" s="13" t="s">
        <v>45</v>
      </c>
      <c r="C307" s="56" t="n">
        <f aca="false">IFERROR(AVERAGEIFS(I307:BZ307,I$2:BZ$2,"JRO escorts per deportee",I307:BZ307,"&lt;&gt;0"), 0)</f>
        <v>0</v>
      </c>
      <c r="D307" s="13" t="n">
        <f aca="false">IFERROR(AVERAGEIFS(I307:BZ307,I$2:BZ$2,"NRO escorts per deportee",I307:BZ307,"&lt;&gt;0"), 0)</f>
        <v>0</v>
      </c>
      <c r="E307" s="13" t="n">
        <f aca="false">IFERROR(AVERAGEIFS(I307:BZ307,I$2:BZ$2,"CRO escorts per deportee",I307:BZ307,"&lt;&gt;0"), 0)</f>
        <v>0</v>
      </c>
      <c r="G307" s="0" t="n">
        <f aca="false">SUM(J307,M307,P307)</f>
        <v>0</v>
      </c>
      <c r="H307" s="0" t="n">
        <f aca="false">SUM(K307,N307,Q307)</f>
        <v>0</v>
      </c>
      <c r="I307" s="7" t="n">
        <f aca="false">IFERROR(H307/G307, 0)</f>
        <v>0</v>
      </c>
      <c r="J307" s="0" t="n">
        <f aca="false">IFERROR(SUMIFS('2018'!$H:$H,'2018'!$C:$C,B307,'2018'!$F:$F,A307,'2018'!AA:AA,"JRO",'2018'!P:P,"&lt;&gt;")+SUMIFS('2018'!$I:$I,'2018'!$D:$D,B307,'2018'!$F:$F,A307,'2018'!AA:AA,"JRO",'2018'!Q:Q,"&lt;&gt;")+SUMIFS('2018'!$J:$J,'2018'!$E:$E,B307,'2018'!$F:$F,A307,'2018'!AA:AA,"JRO",'2018'!R:R,"&lt;&gt;"), 0)</f>
        <v>0</v>
      </c>
      <c r="K307" s="0" t="n">
        <f aca="false">IFERROR(SUMIFS('2018'!M:M,'2018'!AA:AA,"JRO",'2018'!F:F,A307,'2018'!C:C,B307)+SUMIFS('2018'!P:P,'2018'!AA:AA,"JRO",'2018'!F:F,A307,'2018'!C:C,B307)+SUMIFS('2018'!N:N,'2018'!AA:AA,"JRO",'2018'!F:F,A307,'2018'!D:D,B307)+SUMIFS('2018'!N:N,'2018'!AA:AA,"JRO",'2018'!F:F,A307,'2018'!D:D,B307)+SUMIFS('2018'!O:O,'2018'!AA:AA,"JRO",'2018'!F:F,A307,'2018'!E:E,B307)+SUMIFS('2018'!R:R,'2018'!AA:AA,"JRO",'2018'!F:F,A307,'2018'!E:E,B307), 0)</f>
        <v>0</v>
      </c>
      <c r="L307" s="7" t="n">
        <f aca="false">IFERROR(K307/J307, 0)</f>
        <v>0</v>
      </c>
      <c r="M307" s="0" t="n">
        <f aca="false">IFERROR(SUMIFS('2018'!$H:$H,'2018'!$C:$C,B307,'2018'!$F:$F,A307,'2018'!AA:AA,"NRO",'2018'!P:P,"&lt;&gt;")+SUMIFS('2018'!$I:$I,'2018'!$D:$D,B307,'2018'!$F:$F,A307,'2018'!AA:AA,"NRO",'2018'!Q:Q,"&lt;&gt;")+SUMIFS('2018'!$J:$J,'2018'!$E:$E,B307,'2018'!$F:$F,A307,'2018'!AA:AA,"NRO",'2018'!R:R,"&lt;&gt;"), 0)</f>
        <v>0</v>
      </c>
      <c r="N307" s="0" t="n">
        <f aca="false">IFERROR(SUMIFS('2018'!M:M,'2018'!AA:AA,"NRO",'2018'!F:F,A307,'2018'!C:C,B307)+SUMIFS('2018'!P:P,'2018'!AA:AA,"NRO",'2018'!F:F,A307,'2018'!C:C,B307)+SUMIFS('2018'!N:N,'2018'!AA:AA,"NRO",'2018'!F:F,A307,'2018'!D:D,B307)+SUMIFS('2018'!N:N,'2018'!AA:AA,"NRO",'2018'!F:F,A307,'2018'!D:D,B307)+SUMIFS('2018'!O:O,'2018'!AA:AA,"NRO",'2018'!F:F,A307,'2018'!E:E,B307)+SUMIFS('2018'!R:R,'2018'!AA:AA,"NRO",'2018'!F:F,A307,'2018'!E:E,B307), 0)</f>
        <v>0</v>
      </c>
      <c r="O307" s="7" t="n">
        <f aca="false">IFERROR(N307/M307, 0)</f>
        <v>0</v>
      </c>
      <c r="P307" s="0" t="n">
        <f aca="false">IFERROR(SUMIFS('2018'!$H:$H,'2018'!$C:$C,B307,'2018'!$F:$F,A307,'2018'!AA:AA,"CRO")+SUMIFS('2018'!$I:$I,'2018'!$D:$D,B307,'2018'!$F:$F,A307,'2018'!AA:AA,"CRO")+SUMIFS('2018'!$J:$J,'2018'!$E:$E,B307,'2018'!$F:$F,A307,'2018'!AA:AA,"CRO"), 0)</f>
        <v>0</v>
      </c>
      <c r="Q307" s="0" t="n">
        <f aca="false">IFERROR(SUMIFS('2018'!M:M,'2018'!AA:AA,"CRO",'2018'!F:F,A307,'2018'!C:C,B307)+SUMIFS('2018'!P:P,'2018'!AA:AA,"CRO",'2018'!F:F,A307,'2018'!C:C,B307)+SUMIFS('2018'!N:N,'2018'!AA:AA,"CRO",'2018'!F:F,A307,'2018'!D:D,B307)+SUMIFS('2018'!N:N,'2018'!AA:AA,"CRO",'2018'!F:F,A307,'2018'!D:D,B307)+SUMIFS('2018'!O:O,'2018'!AA:AA,"CRO",'2018'!F:F,A307,'2018'!E:E,B307)+SUMIFS('2018'!R:R,'2018'!AA:AA,"CRO",'2018'!F:F,A307,'2018'!E:E,B307), 0)</f>
        <v>0</v>
      </c>
      <c r="R307" s="7" t="n">
        <f aca="false">IFERROR(Q307/P307, 0)</f>
        <v>0</v>
      </c>
      <c r="S307" s="7" t="n">
        <f aca="false">SUM(V307,Y307,AB307)</f>
        <v>0</v>
      </c>
      <c r="T307" s="7" t="n">
        <f aca="false">SUM(W307,Z307,AC307)</f>
        <v>0</v>
      </c>
      <c r="U307" s="7" t="n">
        <f aca="false">IFERROR(T307/S307, 0)</f>
        <v>0</v>
      </c>
      <c r="V307" s="0" t="n">
        <f aca="false">SUMIFS('2017'!$H:$H,'2017'!$C:$C,B307,'2017'!$F:$F,A307,'2017'!AA:AA,"JRO",'2017'!P:P,"&lt;&gt;")+SUMIFS('2017'!$I:$I,'2017'!$D:$D,B307,'2017'!$F:$F,A307,'2017'!AA:AA,"JRO",'2017'!Q:Q,"&lt;&gt;")+SUMIFS('2017'!$J:$J,'2017'!$E:$E,B307,'2017'!$F:$F,A307,'2017'!AA:AA,"JRO",'2017'!R:R,"&lt;&gt;")</f>
        <v>0</v>
      </c>
      <c r="W307" s="0" t="n">
        <f aca="false">IFERROR(SUMIFS('2017'!M:M,'2017'!AA:AA,"JRO",'2017'!F:F,A307,'2017'!C:C,B307)+SUMIFS('2017'!P:P,'2017'!AA:AA,"JRO",'2017'!F:F,A307,'2017'!C:C,B307)+SUMIFS('2017'!N:N,'2017'!AA:AA,"JRO",'2017'!F:F,A307,'2017'!D:D,B307)+SUMIFS('2017'!N:N,'2017'!AA:AA,"JRO",'2017'!F:F,A307,'2017'!D:D,B307)+SUMIFS('2017'!O:O,'2017'!AA:AA,"JRO",'2017'!F:F,A307,'2017'!E:E,B307)+SUMIFS('2017'!R:R,'2017'!AA:AA,"JRO",'2017'!F:F,A307,'2017'!E:E,B307), 0)</f>
        <v>0</v>
      </c>
      <c r="X307" s="7" t="n">
        <f aca="false">IFERROR(W307/V307, 0)</f>
        <v>0</v>
      </c>
      <c r="Y307" s="0" t="n">
        <f aca="false">IFERROR(SUMIFS('2017'!$H:$H,'2017'!$C:$C,B307,'2017'!$F:$F,A307,'2017'!AA:AA,"NRO",'2017'!P:P,"&lt;&gt;")+SUMIFS('2017'!$I:$I,'2017'!$D:$D,B307,'2017'!$F:$F,A307,'2017'!AA:AA,"NRO",'2017'!Q:Q,"&lt;&gt;")+SUMIFS('2017'!$J:$J,'2017'!$E:$E,B307,'2017'!$F:$F,A307,'2017'!AA:AA,"NRO",'2017'!R:R,"&lt;&gt;"), 0)</f>
        <v>0</v>
      </c>
      <c r="Z307" s="0" t="n">
        <f aca="false">IFERROR(SUMIFS('2017'!M:M,'2017'!AA:AA,"NRO",'2017'!F:F,A307,'2017'!C:C,B307)+SUMIFS('2017'!P:P,'2017'!AA:AA,"NRO",'2017'!F:F,A307,'2017'!C:C,B307)+SUMIFS('2017'!N:N,'2017'!AA:AA,"NRO",'2017'!F:F,A307,'2017'!D:D,B307)+SUMIFS('2017'!N:N,'2017'!AA:AA,"NRO",'2017'!F:F,A307,'2017'!D:D,B307)+SUMIFS('2017'!O:O,'2017'!AA:AA,"NRO",'2017'!F:F,A307,'2017'!E:E,B307)+SUMIFS('2017'!R:R,'2017'!AA:AA,"NRO",'2017'!F:F,A307,'2017'!E:E,B307), 0)</f>
        <v>0</v>
      </c>
      <c r="AA307" s="7" t="n">
        <f aca="false">IFERROR(Z307/Y307, 0)</f>
        <v>0</v>
      </c>
      <c r="AB307" s="0" t="n">
        <f aca="false">IFERROR(SUMIFS('2017'!$H:$H,'2017'!$C:$C,B307,'2017'!$F:$F,A307,'2017'!AA:AA,"CRO",'2017'!P:P,"&lt;&gt;")+SUMIFS('2017'!$I:$I,'2017'!$D:$D,B307,'2017'!$F:$F,A307,'2017'!AA:AA,"CRO",'2017'!Q:Q,"&lt;&gt;")+SUMIFS('2017'!$J:$J,'2017'!$E:$E,B307,'2017'!$F:$F,A307,'2017'!AA:AA,"CRO",'2017'!R:R,"&lt;&gt;"), 0)</f>
        <v>0</v>
      </c>
      <c r="AC307" s="0" t="n">
        <f aca="false">IFERROR(SUMIFS('2017'!M:M,'2017'!AA:AA,"CRO",'2017'!F:F,A307,'2017'!C:C,B307)+SUMIFS('2017'!P:P,'2017'!AA:AA,"CRO",'2017'!F:F,A307,'2017'!C:C,B307)+SUMIFS('2017'!N:N,'2017'!AA:AA,"CRO",'2017'!F:F,A307,'2017'!D:D,B307)+SUMIFS('2017'!N:N,'2017'!AA:AA,"CRO",'2017'!F:F,A307,'2017'!D:D,B307)+SUMIFS('2017'!O:O,'2017'!AA:AA,"CRO",'2017'!F:F,A307,'2017'!E:E,B307)+SUMIFS('2017'!R:R,'2017'!AA:AA,"CRO",'2017'!F:F,A307,'2017'!E:E,B307), 0)</f>
        <v>0</v>
      </c>
      <c r="AD307" s="0" t="n">
        <f aca="false">IFERROR(AC307/AB307, 0)</f>
        <v>0</v>
      </c>
      <c r="AE307" s="0" t="n">
        <f aca="false">SUM(AH307,AK307,AN307)</f>
        <v>0</v>
      </c>
      <c r="AF307" s="0" t="n">
        <f aca="false">SUM(AI307,AL307,AO307)</f>
        <v>0</v>
      </c>
      <c r="AG307" s="7" t="n">
        <f aca="false">IFERROR(AF307/AE307, 0)</f>
        <v>0</v>
      </c>
      <c r="AH307" s="0" t="n">
        <f aca="false">IFERROR(SUMIFS('2016'!$G:$G,'2016'!F:F,A307,'2016'!C:C,B307,'2016'!D:D,"",'2016'!AA:AA,"JRO",'2016'!L:L,"&lt;&gt;"), 0)</f>
        <v>0</v>
      </c>
      <c r="AI307" s="0" t="n">
        <f aca="false">IFERROR(SUMIFS('2016'!L:L,'2016'!F:F,A307,'2016'!C:C,B307,'2016'!D:D,"",'2016'!AA:AA,"JRO"), 0)</f>
        <v>0</v>
      </c>
      <c r="AJ307" s="7" t="n">
        <f aca="false">IFERROR(AI307/AH307, 0)</f>
        <v>0</v>
      </c>
      <c r="AK307" s="0" t="n">
        <f aca="false">IFERROR(SUMIFS('2016'!$G:$G,'2016'!F:F,A307,'2016'!C:C,B307,'2016'!D:D,"",'2016'!AA:AA,"NRO",'2016'!L:L,"&lt;&gt;"), 0)</f>
        <v>0</v>
      </c>
      <c r="AL307" s="0" t="n">
        <f aca="false">IFERROR(SUMIFS('2016'!L:L,'2016'!F:F,A307,'2016'!C:C,B307,'2016'!D:D,"",'2016'!AA:AA,"NRO"), 0)</f>
        <v>0</v>
      </c>
      <c r="AM307" s="0" t="n">
        <f aca="false">IFERROR(AL307/AK307, 0)</f>
        <v>0</v>
      </c>
      <c r="AN307" s="0" t="n">
        <f aca="false">IFERROR(SUMIFS('2016'!$G:$G,'2016'!F:F,A307,'2016'!C:C,B307,'2016'!D:D,"",'2016'!AA:AA,"CRO",'2016'!L:L,"&lt;&gt;"), 0)</f>
        <v>0</v>
      </c>
      <c r="AO307" s="0" t="n">
        <f aca="false">IFERROR(SUMIFS('2016'!L:L,'2016'!F:F,A307,'2016'!C:C,B307,'2016'!D:D,"",'2016'!AA:AA,"CRO"), 0)</f>
        <v>0</v>
      </c>
      <c r="AP307" s="0" t="n">
        <f aca="false">IFERROR(AO307/AN307, 0)</f>
        <v>0</v>
      </c>
      <c r="AQ307" s="0" t="n">
        <f aca="false">SUM(AT307,AW307,AZ307)</f>
        <v>0</v>
      </c>
      <c r="AR307" s="0" t="n">
        <f aca="false">SUM(AU307,AX307,BA307)</f>
        <v>0</v>
      </c>
      <c r="AS307" s="7" t="n">
        <f aca="false">IFERROR(AR307/AQ307, 0)</f>
        <v>0</v>
      </c>
      <c r="AT307" s="0" t="n">
        <f aca="false">IFERROR(SUMIFS('2015'!$G:$G,'2015'!F:F,A307,'2015'!C:C,B307,'2015'!D:D,"",'2015'!AA:AA,"JRO",'2015'!L:L,"&lt;&gt;"), 0)</f>
        <v>0</v>
      </c>
      <c r="AU307" s="0" t="n">
        <f aca="false">IFERROR(SUMIFS('2015'!L:L,'2015'!F:F,A307,'2015'!C:C,B307,'2015'!D:D,"",'2015'!AA:AA,"JRO"), 0)</f>
        <v>0</v>
      </c>
      <c r="AV307" s="0" t="n">
        <f aca="false">IFERROR(AU307/AT307, 0)</f>
        <v>0</v>
      </c>
      <c r="AW307" s="0" t="n">
        <f aca="false">IFERROR(SUMIFS('2015'!$G:$G,'2015'!F:F,A307,'2015'!C:C,B307,'2015'!D:D,"",'2015'!AA:AA,"NRO",'2015'!L:L,"&lt;&gt;"), 0)</f>
        <v>0</v>
      </c>
      <c r="AX307" s="0" t="n">
        <f aca="false">IFERROR(SUMIFS('2015'!L:L,'2015'!F:F,A307,'2015'!C:C,B307,'2015'!D:D,"",'2015'!AA:AA,"NRO"), 0)</f>
        <v>0</v>
      </c>
      <c r="AY307" s="0" t="n">
        <f aca="false">IFERROR(AX307/AW307, 0)</f>
        <v>0</v>
      </c>
      <c r="AZ307" s="0" t="n">
        <f aca="false">IFERROR(SUMIFS('2015'!$G:$G,'2015'!F:F,A307,'2015'!C:C,B307,'2015'!D:D,"",'2015'!AA:AA,"CRO",'2015'!L:L,"&lt;&gt;"), 0)</f>
        <v>0</v>
      </c>
      <c r="BA307" s="0" t="n">
        <f aca="false">IFERROR(SUMIFS('2015'!L:L,'2015'!F:F,A307,'2015'!C:C,B307,'2015'!D:D,"",'2015'!AA:AA,"CRO"), 0)</f>
        <v>0</v>
      </c>
      <c r="BB307" s="0" t="n">
        <f aca="false">IFERROR(BA307/AZ307, 0)</f>
        <v>0</v>
      </c>
      <c r="BC307" s="0" t="n">
        <f aca="false">SUM(BF307,BI307)</f>
        <v>0</v>
      </c>
      <c r="BD307" s="0" t="n">
        <f aca="false">SUM(BG307,BJ307)</f>
        <v>0</v>
      </c>
      <c r="BE307" s="7" t="n">
        <f aca="false">IFERROR(BD307/BC307, 0)</f>
        <v>0</v>
      </c>
      <c r="BF307" s="0" t="n">
        <f aca="false">IFERROR(SUMIFS('2014'!$G:$G,'2014'!F:F,A307,'2014'!C:C,B307,'2014'!D:D,"",'2014'!AA:AA,"JRO",'2014'!L:L,"&lt;&gt;"), 0)</f>
        <v>0</v>
      </c>
      <c r="BG307" s="0" t="n">
        <f aca="false">IFERROR(SUMIFS('2014'!L:L,'2014'!F:F,A307,'2014'!C:C,B307,'2014'!D:D,"",'2014'!AA:AA,"JRO"), 0)</f>
        <v>0</v>
      </c>
      <c r="BH307" s="7" t="n">
        <f aca="false">IFERROR(BG307/BF307, 0)</f>
        <v>0</v>
      </c>
      <c r="BI307" s="0" t="n">
        <f aca="false">IFERROR(SUMIFS('2014'!$G:$G,'2014'!F:F,A307,'2014'!C:C,B307,'2014'!D:D,"",'2014'!AA:AA,"CRO",'2014'!L:L,"&lt;&gt;"), 0)</f>
        <v>0</v>
      </c>
      <c r="BJ307" s="0" t="n">
        <f aca="false">IFERROR(SUMIFS('2014'!L:L,'2014'!F:F,A307,'2014'!C:C,B307,'2014'!D:D,"",'2014'!AA:AA,"CRO"), 0)</f>
        <v>0</v>
      </c>
      <c r="BK307" s="0" t="n">
        <f aca="false">IFERROR(BJ307/BI307, 0)</f>
        <v>0</v>
      </c>
      <c r="BL307" s="0" t="n">
        <f aca="false">IFERROR(SUMIFS('2013'!$G:$G,'2013'!F:F,A307,'2013'!C:C,B307,'2013'!D:D,"",'2013'!AA:AA,"JRO",'2013'!L:L,"&lt;&gt;"), 0)</f>
        <v>0</v>
      </c>
      <c r="BM307" s="0" t="n">
        <f aca="false">IFERROR(SUMIFS('2013'!L:L,'2013'!F:F,A307,'2013'!C:C,B307,'2013'!D:D,"",'2013'!AA:AA,"JRO"), 0)</f>
        <v>0</v>
      </c>
      <c r="BN307" s="0" t="n">
        <f aca="false">IFERROR(BM307/BL307, 0)</f>
        <v>0</v>
      </c>
      <c r="BO307" s="0" t="n">
        <f aca="false">IFERROR(SUMIFS('2012'!$G:$G,'2012'!F:F,A307,'2012'!C:C,B307,'2012'!D:D,"",'2012'!AA:AA,"JRO",'2012'!L:L,"&lt;&gt;"), 0)</f>
        <v>0</v>
      </c>
      <c r="BP307" s="0" t="n">
        <f aca="false">IFERROR(SUMIFS('2012'!L:L,'2012'!F:F,A307,'2012'!C:C,B307,'2012'!D:D,"",'2012'!AA:AA,"JRO"), 0)</f>
        <v>0</v>
      </c>
      <c r="BQ307" s="0" t="n">
        <f aca="false">IFERROR(BP307/BO307, 0)</f>
        <v>0</v>
      </c>
      <c r="BR307" s="0" t="n">
        <f aca="false">IFERROR(SUMIFS('2011'!$G:$G,'2011'!F:F,A307,'2011'!C:C,B307,'2011'!D:D,"",'2011'!AA:AA,"JRO",'2011'!L:L,"&lt;&gt;"), 0)</f>
        <v>0</v>
      </c>
      <c r="BS307" s="0" t="n">
        <f aca="false">IFERROR(SUMIFS('2011'!L:L,'2011'!F:F,A307,'2011'!C:C,B307,'2011'!D:D,"",'2011'!AA:AA,"JRO"), 0)</f>
        <v>0</v>
      </c>
      <c r="BT307" s="7" t="n">
        <f aca="false">IFERROR(BS307/BR307, 0)</f>
        <v>0</v>
      </c>
      <c r="BU307" s="0" t="n">
        <f aca="false">IFERROR(SUMIFS('2010'!$G:$G,'2010'!F:F,A307,'2010'!C:C,B307,'2010'!D:D,"",'2010'!AA:AA,"JRO",'2010'!L:L,"&lt;&gt;"), 0)</f>
        <v>0</v>
      </c>
      <c r="BV307" s="0" t="n">
        <f aca="false">IFERROR(SUMIFS('2010'!L:L,'2010'!F:F,A307,'2010'!C:C,B307,'2010'!D:D,"",'2010'!AA:AA,"JRO"), 0)</f>
        <v>0</v>
      </c>
      <c r="BW307" s="7" t="n">
        <f aca="false">IFERROR(BV307/BU307, 0)</f>
        <v>0</v>
      </c>
      <c r="BX307" s="0" t="n">
        <f aca="false">IFERROR(SUMIFS('2009'!$G:$G,'2009'!F:F,A307,'2009'!C:C,B307,'2009'!D:D,"",'2009'!AA:AA,"JRO",'2009'!L:L,"&lt;&gt;"), 0)</f>
        <v>0</v>
      </c>
      <c r="BY307" s="0" t="n">
        <f aca="false">IFERROR(SUMIFS('2009'!L:L,'2009'!F:F,A307,'2009'!C:C,B307,'2009'!D:D,"",'2009'!AA:AA,"JRO"), 0)</f>
        <v>0</v>
      </c>
      <c r="BZ307" s="7" t="n">
        <f aca="false">IFERROR(BY307/BX307, 0)</f>
        <v>0</v>
      </c>
    </row>
    <row r="308" customFormat="false" ht="15" hidden="false" customHeight="false" outlineLevel="0" collapsed="false">
      <c r="A308" s="0" t="s">
        <v>114</v>
      </c>
      <c r="B308" s="16" t="s">
        <v>52</v>
      </c>
      <c r="C308" s="56" t="n">
        <f aca="false">IFERROR(AVERAGEIFS(I308:BZ308,I$2:BZ$2,"JRO escorts per deportee",I308:BZ308,"&lt;&gt;0"), 0)</f>
        <v>0</v>
      </c>
      <c r="D308" s="13" t="n">
        <f aca="false">IFERROR(AVERAGEIFS(I308:BZ308,I$2:BZ$2,"NRO escorts per deportee",I308:BZ308,"&lt;&gt;0"), 0)</f>
        <v>0</v>
      </c>
      <c r="E308" s="13" t="n">
        <f aca="false">IFERROR(AVERAGEIFS(I308:BZ308,I$2:BZ$2,"CRO escorts per deportee",I308:BZ308,"&lt;&gt;0"), 0)</f>
        <v>0</v>
      </c>
      <c r="G308" s="0" t="n">
        <f aca="false">SUM(J308,M308,P308)</f>
        <v>0</v>
      </c>
      <c r="H308" s="0" t="n">
        <f aca="false">SUM(K308,N308,Q308)</f>
        <v>0</v>
      </c>
      <c r="I308" s="7" t="n">
        <f aca="false">IFERROR(H308/G308, 0)</f>
        <v>0</v>
      </c>
      <c r="J308" s="0" t="n">
        <f aca="false">IFERROR(SUMIFS('2018'!$H:$H,'2018'!$C:$C,B308,'2018'!$F:$F,A308,'2018'!AA:AA,"JRO",'2018'!P:P,"&lt;&gt;")+SUMIFS('2018'!$I:$I,'2018'!$D:$D,B308,'2018'!$F:$F,A308,'2018'!AA:AA,"JRO",'2018'!Q:Q,"&lt;&gt;")+SUMIFS('2018'!$J:$J,'2018'!$E:$E,B308,'2018'!$F:$F,A308,'2018'!AA:AA,"JRO",'2018'!R:R,"&lt;&gt;"), 0)</f>
        <v>0</v>
      </c>
      <c r="K308" s="0" t="n">
        <f aca="false">IFERROR(SUMIFS('2018'!M:M,'2018'!AA:AA,"JRO",'2018'!F:F,A308,'2018'!C:C,B308)+SUMIFS('2018'!P:P,'2018'!AA:AA,"JRO",'2018'!F:F,A308,'2018'!C:C,B308)+SUMIFS('2018'!N:N,'2018'!AA:AA,"JRO",'2018'!F:F,A308,'2018'!D:D,B308)+SUMIFS('2018'!N:N,'2018'!AA:AA,"JRO",'2018'!F:F,A308,'2018'!D:D,B308)+SUMIFS('2018'!O:O,'2018'!AA:AA,"JRO",'2018'!F:F,A308,'2018'!E:E,B308)+SUMIFS('2018'!R:R,'2018'!AA:AA,"JRO",'2018'!F:F,A308,'2018'!E:E,B308), 0)</f>
        <v>0</v>
      </c>
      <c r="L308" s="7" t="n">
        <f aca="false">IFERROR(K308/J308, 0)</f>
        <v>0</v>
      </c>
      <c r="M308" s="0" t="n">
        <f aca="false">IFERROR(SUMIFS('2018'!$H:$H,'2018'!$C:$C,B308,'2018'!$F:$F,A308,'2018'!AA:AA,"NRO",'2018'!P:P,"&lt;&gt;")+SUMIFS('2018'!$I:$I,'2018'!$D:$D,B308,'2018'!$F:$F,A308,'2018'!AA:AA,"NRO",'2018'!Q:Q,"&lt;&gt;")+SUMIFS('2018'!$J:$J,'2018'!$E:$E,B308,'2018'!$F:$F,A308,'2018'!AA:AA,"NRO",'2018'!R:R,"&lt;&gt;"), 0)</f>
        <v>0</v>
      </c>
      <c r="N308" s="0" t="n">
        <f aca="false">IFERROR(SUMIFS('2018'!M:M,'2018'!AA:AA,"NRO",'2018'!F:F,A308,'2018'!C:C,B308)+SUMIFS('2018'!P:P,'2018'!AA:AA,"NRO",'2018'!F:F,A308,'2018'!C:C,B308)+SUMIFS('2018'!N:N,'2018'!AA:AA,"NRO",'2018'!F:F,A308,'2018'!D:D,B308)+SUMIFS('2018'!N:N,'2018'!AA:AA,"NRO",'2018'!F:F,A308,'2018'!D:D,B308)+SUMIFS('2018'!O:O,'2018'!AA:AA,"NRO",'2018'!F:F,A308,'2018'!E:E,B308)+SUMIFS('2018'!R:R,'2018'!AA:AA,"NRO",'2018'!F:F,A308,'2018'!E:E,B308), 0)</f>
        <v>0</v>
      </c>
      <c r="O308" s="7" t="n">
        <f aca="false">IFERROR(N308/M308, 0)</f>
        <v>0</v>
      </c>
      <c r="P308" s="0" t="n">
        <f aca="false">IFERROR(SUMIFS('2018'!$H:$H,'2018'!$C:$C,B308,'2018'!$F:$F,A308,'2018'!AA:AA,"CRO")+SUMIFS('2018'!$I:$I,'2018'!$D:$D,B308,'2018'!$F:$F,A308,'2018'!AA:AA,"CRO")+SUMIFS('2018'!$J:$J,'2018'!$E:$E,B308,'2018'!$F:$F,A308,'2018'!AA:AA,"CRO"), 0)</f>
        <v>0</v>
      </c>
      <c r="Q308" s="0" t="n">
        <f aca="false">IFERROR(SUMIFS('2018'!M:M,'2018'!AA:AA,"CRO",'2018'!F:F,A308,'2018'!C:C,B308)+SUMIFS('2018'!P:P,'2018'!AA:AA,"CRO",'2018'!F:F,A308,'2018'!C:C,B308)+SUMIFS('2018'!N:N,'2018'!AA:AA,"CRO",'2018'!F:F,A308,'2018'!D:D,B308)+SUMIFS('2018'!N:N,'2018'!AA:AA,"CRO",'2018'!F:F,A308,'2018'!D:D,B308)+SUMIFS('2018'!O:O,'2018'!AA:AA,"CRO",'2018'!F:F,A308,'2018'!E:E,B308)+SUMIFS('2018'!R:R,'2018'!AA:AA,"CRO",'2018'!F:F,A308,'2018'!E:E,B308), 0)</f>
        <v>0</v>
      </c>
      <c r="R308" s="7" t="n">
        <f aca="false">IFERROR(Q308/P308, 0)</f>
        <v>0</v>
      </c>
      <c r="S308" s="7" t="n">
        <f aca="false">SUM(V308,Y308,AB308)</f>
        <v>0</v>
      </c>
      <c r="T308" s="7" t="n">
        <f aca="false">SUM(W308,Z308,AC308)</f>
        <v>0</v>
      </c>
      <c r="U308" s="7" t="n">
        <f aca="false">IFERROR(T308/S308, 0)</f>
        <v>0</v>
      </c>
      <c r="V308" s="0" t="n">
        <f aca="false">SUMIFS('2017'!$H:$H,'2017'!$C:$C,B308,'2017'!$F:$F,A308,'2017'!AA:AA,"JRO",'2017'!P:P,"&lt;&gt;")+SUMIFS('2017'!$I:$I,'2017'!$D:$D,B308,'2017'!$F:$F,A308,'2017'!AA:AA,"JRO",'2017'!Q:Q,"&lt;&gt;")+SUMIFS('2017'!$J:$J,'2017'!$E:$E,B308,'2017'!$F:$F,A308,'2017'!AA:AA,"JRO",'2017'!R:R,"&lt;&gt;")</f>
        <v>0</v>
      </c>
      <c r="W308" s="0" t="n">
        <f aca="false">IFERROR(SUMIFS('2017'!M:M,'2017'!AA:AA,"JRO",'2017'!F:F,A308,'2017'!C:C,B308)+SUMIFS('2017'!P:P,'2017'!AA:AA,"JRO",'2017'!F:F,A308,'2017'!C:C,B308)+SUMIFS('2017'!N:N,'2017'!AA:AA,"JRO",'2017'!F:F,A308,'2017'!D:D,B308)+SUMIFS('2017'!N:N,'2017'!AA:AA,"JRO",'2017'!F:F,A308,'2017'!D:D,B308)+SUMIFS('2017'!O:O,'2017'!AA:AA,"JRO",'2017'!F:F,A308,'2017'!E:E,B308)+SUMIFS('2017'!R:R,'2017'!AA:AA,"JRO",'2017'!F:F,A308,'2017'!E:E,B308), 0)</f>
        <v>0</v>
      </c>
      <c r="X308" s="7" t="n">
        <f aca="false">IFERROR(W308/V308, 0)</f>
        <v>0</v>
      </c>
      <c r="Y308" s="0" t="n">
        <f aca="false">IFERROR(SUMIFS('2017'!$H:$H,'2017'!$C:$C,B308,'2017'!$F:$F,A308,'2017'!AA:AA,"NRO",'2017'!P:P,"&lt;&gt;")+SUMIFS('2017'!$I:$I,'2017'!$D:$D,B308,'2017'!$F:$F,A308,'2017'!AA:AA,"NRO",'2017'!Q:Q,"&lt;&gt;")+SUMIFS('2017'!$J:$J,'2017'!$E:$E,B308,'2017'!$F:$F,A308,'2017'!AA:AA,"NRO",'2017'!R:R,"&lt;&gt;"), 0)</f>
        <v>0</v>
      </c>
      <c r="Z308" s="0" t="n">
        <f aca="false">IFERROR(SUMIFS('2017'!M:M,'2017'!AA:AA,"NRO",'2017'!F:F,A308,'2017'!C:C,B308)+SUMIFS('2017'!P:P,'2017'!AA:AA,"NRO",'2017'!F:F,A308,'2017'!C:C,B308)+SUMIFS('2017'!N:N,'2017'!AA:AA,"NRO",'2017'!F:F,A308,'2017'!D:D,B308)+SUMIFS('2017'!N:N,'2017'!AA:AA,"NRO",'2017'!F:F,A308,'2017'!D:D,B308)+SUMIFS('2017'!O:O,'2017'!AA:AA,"NRO",'2017'!F:F,A308,'2017'!E:E,B308)+SUMIFS('2017'!R:R,'2017'!AA:AA,"NRO",'2017'!F:F,A308,'2017'!E:E,B308), 0)</f>
        <v>0</v>
      </c>
      <c r="AA308" s="7" t="n">
        <f aca="false">IFERROR(Z308/Y308, 0)</f>
        <v>0</v>
      </c>
      <c r="AB308" s="0" t="n">
        <f aca="false">IFERROR(SUMIFS('2017'!$H:$H,'2017'!$C:$C,B308,'2017'!$F:$F,A308,'2017'!AA:AA,"CRO",'2017'!P:P,"&lt;&gt;")+SUMIFS('2017'!$I:$I,'2017'!$D:$D,B308,'2017'!$F:$F,A308,'2017'!AA:AA,"CRO",'2017'!Q:Q,"&lt;&gt;")+SUMIFS('2017'!$J:$J,'2017'!$E:$E,B308,'2017'!$F:$F,A308,'2017'!AA:AA,"CRO",'2017'!R:R,"&lt;&gt;"), 0)</f>
        <v>0</v>
      </c>
      <c r="AC308" s="0" t="n">
        <f aca="false">IFERROR(SUMIFS('2017'!M:M,'2017'!AA:AA,"CRO",'2017'!F:F,A308,'2017'!C:C,B308)+SUMIFS('2017'!P:P,'2017'!AA:AA,"CRO",'2017'!F:F,A308,'2017'!C:C,B308)+SUMIFS('2017'!N:N,'2017'!AA:AA,"CRO",'2017'!F:F,A308,'2017'!D:D,B308)+SUMIFS('2017'!N:N,'2017'!AA:AA,"CRO",'2017'!F:F,A308,'2017'!D:D,B308)+SUMIFS('2017'!O:O,'2017'!AA:AA,"CRO",'2017'!F:F,A308,'2017'!E:E,B308)+SUMIFS('2017'!R:R,'2017'!AA:AA,"CRO",'2017'!F:F,A308,'2017'!E:E,B308), 0)</f>
        <v>0</v>
      </c>
      <c r="AD308" s="0" t="n">
        <f aca="false">IFERROR(AC308/AB308, 0)</f>
        <v>0</v>
      </c>
      <c r="AE308" s="0" t="n">
        <f aca="false">SUM(AH308,AK308,AN308)</f>
        <v>0</v>
      </c>
      <c r="AF308" s="0" t="n">
        <f aca="false">SUM(AI308,AL308,AO308)</f>
        <v>0</v>
      </c>
      <c r="AG308" s="7" t="n">
        <f aca="false">IFERROR(AF308/AE308, 0)</f>
        <v>0</v>
      </c>
      <c r="AH308" s="0" t="n">
        <f aca="false">IFERROR(SUMIFS('2016'!$G:$G,'2016'!F:F,A308,'2016'!C:C,B308,'2016'!D:D,"",'2016'!AA:AA,"JRO",'2016'!L:L,"&lt;&gt;"), 0)</f>
        <v>0</v>
      </c>
      <c r="AI308" s="0" t="n">
        <f aca="false">IFERROR(SUMIFS('2016'!L:L,'2016'!F:F,A308,'2016'!C:C,B308,'2016'!D:D,"",'2016'!AA:AA,"JRO"), 0)</f>
        <v>0</v>
      </c>
      <c r="AJ308" s="7" t="n">
        <f aca="false">IFERROR(AI308/AH308, 0)</f>
        <v>0</v>
      </c>
      <c r="AK308" s="0" t="n">
        <f aca="false">IFERROR(SUMIFS('2016'!$G:$G,'2016'!F:F,A308,'2016'!C:C,B308,'2016'!D:D,"",'2016'!AA:AA,"NRO",'2016'!L:L,"&lt;&gt;"), 0)</f>
        <v>0</v>
      </c>
      <c r="AL308" s="0" t="n">
        <f aca="false">IFERROR(SUMIFS('2016'!L:L,'2016'!F:F,A308,'2016'!C:C,B308,'2016'!D:D,"",'2016'!AA:AA,"NRO"), 0)</f>
        <v>0</v>
      </c>
      <c r="AM308" s="0" t="n">
        <f aca="false">IFERROR(AL308/AK308, 0)</f>
        <v>0</v>
      </c>
      <c r="AN308" s="0" t="n">
        <f aca="false">IFERROR(SUMIFS('2016'!$G:$G,'2016'!F:F,A308,'2016'!C:C,B308,'2016'!D:D,"",'2016'!AA:AA,"CRO",'2016'!L:L,"&lt;&gt;"), 0)</f>
        <v>0</v>
      </c>
      <c r="AO308" s="0" t="n">
        <f aca="false">IFERROR(SUMIFS('2016'!L:L,'2016'!F:F,A308,'2016'!C:C,B308,'2016'!D:D,"",'2016'!AA:AA,"CRO"), 0)</f>
        <v>0</v>
      </c>
      <c r="AP308" s="0" t="n">
        <f aca="false">IFERROR(AO308/AN308, 0)</f>
        <v>0</v>
      </c>
      <c r="AQ308" s="0" t="n">
        <f aca="false">SUM(AT308,AW308,AZ308)</f>
        <v>0</v>
      </c>
      <c r="AR308" s="0" t="n">
        <f aca="false">SUM(AU308,AX308,BA308)</f>
        <v>0</v>
      </c>
      <c r="AS308" s="7" t="n">
        <f aca="false">IFERROR(AR308/AQ308, 0)</f>
        <v>0</v>
      </c>
      <c r="AT308" s="0" t="n">
        <f aca="false">IFERROR(SUMIFS('2015'!$G:$G,'2015'!F:F,A308,'2015'!C:C,B308,'2015'!D:D,"",'2015'!AA:AA,"JRO",'2015'!L:L,"&lt;&gt;"), 0)</f>
        <v>0</v>
      </c>
      <c r="AU308" s="0" t="n">
        <f aca="false">IFERROR(SUMIFS('2015'!L:L,'2015'!F:F,A308,'2015'!C:C,B308,'2015'!D:D,"",'2015'!AA:AA,"JRO"), 0)</f>
        <v>0</v>
      </c>
      <c r="AV308" s="0" t="n">
        <f aca="false">IFERROR(AU308/AT308, 0)</f>
        <v>0</v>
      </c>
      <c r="AW308" s="0" t="n">
        <f aca="false">IFERROR(SUMIFS('2015'!$G:$G,'2015'!F:F,A308,'2015'!C:C,B308,'2015'!D:D,"",'2015'!AA:AA,"NRO",'2015'!L:L,"&lt;&gt;"), 0)</f>
        <v>0</v>
      </c>
      <c r="AX308" s="0" t="n">
        <f aca="false">IFERROR(SUMIFS('2015'!L:L,'2015'!F:F,A308,'2015'!C:C,B308,'2015'!D:D,"",'2015'!AA:AA,"NRO"), 0)</f>
        <v>0</v>
      </c>
      <c r="AY308" s="0" t="n">
        <f aca="false">IFERROR(AX308/AW308, 0)</f>
        <v>0</v>
      </c>
      <c r="AZ308" s="0" t="n">
        <f aca="false">IFERROR(SUMIFS('2015'!$G:$G,'2015'!F:F,A308,'2015'!C:C,B308,'2015'!D:D,"",'2015'!AA:AA,"CRO",'2015'!L:L,"&lt;&gt;"), 0)</f>
        <v>0</v>
      </c>
      <c r="BA308" s="0" t="n">
        <f aca="false">IFERROR(SUMIFS('2015'!L:L,'2015'!F:F,A308,'2015'!C:C,B308,'2015'!D:D,"",'2015'!AA:AA,"CRO"), 0)</f>
        <v>0</v>
      </c>
      <c r="BB308" s="0" t="n">
        <f aca="false">IFERROR(BA308/AZ308, 0)</f>
        <v>0</v>
      </c>
      <c r="BC308" s="0" t="n">
        <f aca="false">SUM(BF308,BI308)</f>
        <v>0</v>
      </c>
      <c r="BD308" s="0" t="n">
        <f aca="false">SUM(BG308,BJ308)</f>
        <v>0</v>
      </c>
      <c r="BE308" s="7" t="n">
        <f aca="false">IFERROR(BD308/BC308, 0)</f>
        <v>0</v>
      </c>
      <c r="BF308" s="0" t="n">
        <f aca="false">IFERROR(SUMIFS('2014'!$G:$G,'2014'!F:F,A308,'2014'!C:C,B308,'2014'!D:D,"",'2014'!AA:AA,"JRO",'2014'!L:L,"&lt;&gt;"), 0)</f>
        <v>0</v>
      </c>
      <c r="BG308" s="0" t="n">
        <f aca="false">IFERROR(SUMIFS('2014'!L:L,'2014'!F:F,A308,'2014'!C:C,B308,'2014'!D:D,"",'2014'!AA:AA,"JRO"), 0)</f>
        <v>0</v>
      </c>
      <c r="BH308" s="7" t="n">
        <f aca="false">IFERROR(BG308/BF308, 0)</f>
        <v>0</v>
      </c>
      <c r="BI308" s="0" t="n">
        <f aca="false">IFERROR(SUMIFS('2014'!$G:$G,'2014'!F:F,A308,'2014'!C:C,B308,'2014'!D:D,"",'2014'!AA:AA,"CRO",'2014'!L:L,"&lt;&gt;"), 0)</f>
        <v>0</v>
      </c>
      <c r="BJ308" s="0" t="n">
        <f aca="false">IFERROR(SUMIFS('2014'!L:L,'2014'!F:F,A308,'2014'!C:C,B308,'2014'!D:D,"",'2014'!AA:AA,"CRO"), 0)</f>
        <v>0</v>
      </c>
      <c r="BK308" s="0" t="n">
        <f aca="false">IFERROR(BJ308/BI308, 0)</f>
        <v>0</v>
      </c>
      <c r="BL308" s="0" t="n">
        <f aca="false">IFERROR(SUMIFS('2013'!$G:$G,'2013'!F:F,A308,'2013'!C:C,B308,'2013'!D:D,"",'2013'!AA:AA,"JRO",'2013'!L:L,"&lt;&gt;"), 0)</f>
        <v>0</v>
      </c>
      <c r="BM308" s="0" t="n">
        <f aca="false">IFERROR(SUMIFS('2013'!L:L,'2013'!F:F,A308,'2013'!C:C,B308,'2013'!D:D,"",'2013'!AA:AA,"JRO"), 0)</f>
        <v>0</v>
      </c>
      <c r="BN308" s="0" t="n">
        <f aca="false">IFERROR(BM308/BL308, 0)</f>
        <v>0</v>
      </c>
      <c r="BO308" s="0" t="n">
        <f aca="false">IFERROR(SUMIFS('2012'!$G:$G,'2012'!F:F,A308,'2012'!C:C,B308,'2012'!D:D,"",'2012'!AA:AA,"JRO",'2012'!L:L,"&lt;&gt;"), 0)</f>
        <v>0</v>
      </c>
      <c r="BP308" s="0" t="n">
        <f aca="false">IFERROR(SUMIFS('2012'!L:L,'2012'!F:F,A308,'2012'!C:C,B308,'2012'!D:D,"",'2012'!AA:AA,"JRO"), 0)</f>
        <v>0</v>
      </c>
      <c r="BQ308" s="0" t="n">
        <f aca="false">IFERROR(BP308/BO308, 0)</f>
        <v>0</v>
      </c>
      <c r="BR308" s="0" t="n">
        <f aca="false">IFERROR(SUMIFS('2011'!$G:$G,'2011'!F:F,A308,'2011'!C:C,B308,'2011'!D:D,"",'2011'!AA:AA,"JRO",'2011'!L:L,"&lt;&gt;"), 0)</f>
        <v>0</v>
      </c>
      <c r="BS308" s="0" t="n">
        <f aca="false">IFERROR(SUMIFS('2011'!L:L,'2011'!F:F,A308,'2011'!C:C,B308,'2011'!D:D,"",'2011'!AA:AA,"JRO"), 0)</f>
        <v>0</v>
      </c>
      <c r="BT308" s="7" t="n">
        <f aca="false">IFERROR(BS308/BR308, 0)</f>
        <v>0</v>
      </c>
      <c r="BU308" s="0" t="n">
        <f aca="false">IFERROR(SUMIFS('2010'!$G:$G,'2010'!F:F,A308,'2010'!C:C,B308,'2010'!D:D,"",'2010'!AA:AA,"JRO",'2010'!L:L,"&lt;&gt;"), 0)</f>
        <v>0</v>
      </c>
      <c r="BV308" s="0" t="n">
        <f aca="false">IFERROR(SUMIFS('2010'!L:L,'2010'!F:F,A308,'2010'!C:C,B308,'2010'!D:D,"",'2010'!AA:AA,"JRO"), 0)</f>
        <v>0</v>
      </c>
      <c r="BW308" s="7" t="n">
        <f aca="false">IFERROR(BV308/BU308, 0)</f>
        <v>0</v>
      </c>
      <c r="BX308" s="0" t="n">
        <f aca="false">IFERROR(SUMIFS('2009'!$G:$G,'2009'!F:F,A308,'2009'!C:C,B308,'2009'!D:D,"",'2009'!AA:AA,"JRO",'2009'!L:L,"&lt;&gt;"), 0)</f>
        <v>0</v>
      </c>
      <c r="BY308" s="0" t="n">
        <f aca="false">IFERROR(SUMIFS('2009'!L:L,'2009'!F:F,A308,'2009'!C:C,B308,'2009'!D:D,"",'2009'!AA:AA,"JRO"), 0)</f>
        <v>0</v>
      </c>
      <c r="BZ308" s="7" t="n">
        <f aca="false">IFERROR(BY308/BX308, 0)</f>
        <v>0</v>
      </c>
    </row>
    <row r="309" customFormat="false" ht="15" hidden="false" customHeight="false" outlineLevel="0" collapsed="false">
      <c r="A309" s="0" t="s">
        <v>114</v>
      </c>
      <c r="B309" s="13" t="s">
        <v>82</v>
      </c>
      <c r="C309" s="56" t="n">
        <f aca="false">IFERROR(AVERAGEIFS(I309:BZ309,I$2:BZ$2,"JRO escorts per deportee",I309:BZ309,"&lt;&gt;0"), 0)</f>
        <v>0</v>
      </c>
      <c r="D309" s="13" t="n">
        <f aca="false">IFERROR(AVERAGEIFS(I309:BZ309,I$2:BZ$2,"NRO escorts per deportee",I309:BZ309,"&lt;&gt;0"), 0)</f>
        <v>0</v>
      </c>
      <c r="E309" s="13" t="n">
        <f aca="false">IFERROR(AVERAGEIFS(I309:BZ309,I$2:BZ$2,"CRO escorts per deportee",I309:BZ309,"&lt;&gt;0"), 0)</f>
        <v>0</v>
      </c>
      <c r="G309" s="0" t="n">
        <f aca="false">SUM(J309,M309,P309)</f>
        <v>0</v>
      </c>
      <c r="H309" s="0" t="n">
        <f aca="false">SUM(K309,N309,Q309)</f>
        <v>0</v>
      </c>
      <c r="I309" s="7" t="n">
        <f aca="false">IFERROR(H309/G309, 0)</f>
        <v>0</v>
      </c>
      <c r="J309" s="0" t="n">
        <f aca="false">IFERROR(SUMIFS('2018'!$H:$H,'2018'!$C:$C,B309,'2018'!$F:$F,A309,'2018'!AA:AA,"JRO",'2018'!P:P,"&lt;&gt;")+SUMIFS('2018'!$I:$I,'2018'!$D:$D,B309,'2018'!$F:$F,A309,'2018'!AA:AA,"JRO",'2018'!Q:Q,"&lt;&gt;")+SUMIFS('2018'!$J:$J,'2018'!$E:$E,B309,'2018'!$F:$F,A309,'2018'!AA:AA,"JRO",'2018'!R:R,"&lt;&gt;"), 0)</f>
        <v>0</v>
      </c>
      <c r="K309" s="0" t="n">
        <f aca="false">IFERROR(SUMIFS('2018'!M:M,'2018'!AA:AA,"JRO",'2018'!F:F,A309,'2018'!C:C,B309)+SUMIFS('2018'!P:P,'2018'!AA:AA,"JRO",'2018'!F:F,A309,'2018'!C:C,B309)+SUMIFS('2018'!N:N,'2018'!AA:AA,"JRO",'2018'!F:F,A309,'2018'!D:D,B309)+SUMIFS('2018'!N:N,'2018'!AA:AA,"JRO",'2018'!F:F,A309,'2018'!D:D,B309)+SUMIFS('2018'!O:O,'2018'!AA:AA,"JRO",'2018'!F:F,A309,'2018'!E:E,B309)+SUMIFS('2018'!R:R,'2018'!AA:AA,"JRO",'2018'!F:F,A309,'2018'!E:E,B309), 0)</f>
        <v>0</v>
      </c>
      <c r="L309" s="7" t="n">
        <f aca="false">IFERROR(K309/J309, 0)</f>
        <v>0</v>
      </c>
      <c r="M309" s="0" t="n">
        <f aca="false">IFERROR(SUMIFS('2018'!$H:$H,'2018'!$C:$C,B309,'2018'!$F:$F,A309,'2018'!AA:AA,"NRO",'2018'!P:P,"&lt;&gt;")+SUMIFS('2018'!$I:$I,'2018'!$D:$D,B309,'2018'!$F:$F,A309,'2018'!AA:AA,"NRO",'2018'!Q:Q,"&lt;&gt;")+SUMIFS('2018'!$J:$J,'2018'!$E:$E,B309,'2018'!$F:$F,A309,'2018'!AA:AA,"NRO",'2018'!R:R,"&lt;&gt;"), 0)</f>
        <v>0</v>
      </c>
      <c r="N309" s="0" t="n">
        <f aca="false">IFERROR(SUMIFS('2018'!M:M,'2018'!AA:AA,"NRO",'2018'!F:F,A309,'2018'!C:C,B309)+SUMIFS('2018'!P:P,'2018'!AA:AA,"NRO",'2018'!F:F,A309,'2018'!C:C,B309)+SUMIFS('2018'!N:N,'2018'!AA:AA,"NRO",'2018'!F:F,A309,'2018'!D:D,B309)+SUMIFS('2018'!N:N,'2018'!AA:AA,"NRO",'2018'!F:F,A309,'2018'!D:D,B309)+SUMIFS('2018'!O:O,'2018'!AA:AA,"NRO",'2018'!F:F,A309,'2018'!E:E,B309)+SUMIFS('2018'!R:R,'2018'!AA:AA,"NRO",'2018'!F:F,A309,'2018'!E:E,B309), 0)</f>
        <v>0</v>
      </c>
      <c r="O309" s="7" t="n">
        <f aca="false">IFERROR(N309/M309, 0)</f>
        <v>0</v>
      </c>
      <c r="P309" s="0" t="n">
        <f aca="false">IFERROR(SUMIFS('2018'!$H:$H,'2018'!$C:$C,B309,'2018'!$F:$F,A309,'2018'!AA:AA,"CRO")+SUMIFS('2018'!$I:$I,'2018'!$D:$D,B309,'2018'!$F:$F,A309,'2018'!AA:AA,"CRO")+SUMIFS('2018'!$J:$J,'2018'!$E:$E,B309,'2018'!$F:$F,A309,'2018'!AA:AA,"CRO"), 0)</f>
        <v>0</v>
      </c>
      <c r="Q309" s="0" t="n">
        <f aca="false">IFERROR(SUMIFS('2018'!M:M,'2018'!AA:AA,"CRO",'2018'!F:F,A309,'2018'!C:C,B309)+SUMIFS('2018'!P:P,'2018'!AA:AA,"CRO",'2018'!F:F,A309,'2018'!C:C,B309)+SUMIFS('2018'!N:N,'2018'!AA:AA,"CRO",'2018'!F:F,A309,'2018'!D:D,B309)+SUMIFS('2018'!N:N,'2018'!AA:AA,"CRO",'2018'!F:F,A309,'2018'!D:D,B309)+SUMIFS('2018'!O:O,'2018'!AA:AA,"CRO",'2018'!F:F,A309,'2018'!E:E,B309)+SUMIFS('2018'!R:R,'2018'!AA:AA,"CRO",'2018'!F:F,A309,'2018'!E:E,B309), 0)</f>
        <v>0</v>
      </c>
      <c r="R309" s="7" t="n">
        <f aca="false">IFERROR(Q309/P309, 0)</f>
        <v>0</v>
      </c>
      <c r="S309" s="7" t="n">
        <f aca="false">SUM(V309,Y309,AB309)</f>
        <v>0</v>
      </c>
      <c r="T309" s="7" t="n">
        <f aca="false">SUM(W309,Z309,AC309)</f>
        <v>0</v>
      </c>
      <c r="U309" s="7" t="n">
        <f aca="false">IFERROR(T309/S309, 0)</f>
        <v>0</v>
      </c>
      <c r="V309" s="0" t="n">
        <f aca="false">SUMIFS('2017'!$H:$H,'2017'!$C:$C,B309,'2017'!$F:$F,A309,'2017'!AA:AA,"JRO",'2017'!P:P,"&lt;&gt;")+SUMIFS('2017'!$I:$I,'2017'!$D:$D,B309,'2017'!$F:$F,A309,'2017'!AA:AA,"JRO",'2017'!Q:Q,"&lt;&gt;")+SUMIFS('2017'!$J:$J,'2017'!$E:$E,B309,'2017'!$F:$F,A309,'2017'!AA:AA,"JRO",'2017'!R:R,"&lt;&gt;")</f>
        <v>0</v>
      </c>
      <c r="W309" s="0" t="n">
        <f aca="false">IFERROR(SUMIFS('2017'!M:M,'2017'!AA:AA,"JRO",'2017'!F:F,A309,'2017'!C:C,B309)+SUMIFS('2017'!P:P,'2017'!AA:AA,"JRO",'2017'!F:F,A309,'2017'!C:C,B309)+SUMIFS('2017'!N:N,'2017'!AA:AA,"JRO",'2017'!F:F,A309,'2017'!D:D,B309)+SUMIFS('2017'!N:N,'2017'!AA:AA,"JRO",'2017'!F:F,A309,'2017'!D:D,B309)+SUMIFS('2017'!O:O,'2017'!AA:AA,"JRO",'2017'!F:F,A309,'2017'!E:E,B309)+SUMIFS('2017'!R:R,'2017'!AA:AA,"JRO",'2017'!F:F,A309,'2017'!E:E,B309), 0)</f>
        <v>0</v>
      </c>
      <c r="X309" s="7" t="n">
        <f aca="false">IFERROR(W309/V309, 0)</f>
        <v>0</v>
      </c>
      <c r="Y309" s="0" t="n">
        <f aca="false">IFERROR(SUMIFS('2017'!$H:$H,'2017'!$C:$C,B309,'2017'!$F:$F,A309,'2017'!AA:AA,"NRO",'2017'!P:P,"&lt;&gt;")+SUMIFS('2017'!$I:$I,'2017'!$D:$D,B309,'2017'!$F:$F,A309,'2017'!AA:AA,"NRO",'2017'!Q:Q,"&lt;&gt;")+SUMIFS('2017'!$J:$J,'2017'!$E:$E,B309,'2017'!$F:$F,A309,'2017'!AA:AA,"NRO",'2017'!R:R,"&lt;&gt;"), 0)</f>
        <v>0</v>
      </c>
      <c r="Z309" s="0" t="n">
        <f aca="false">IFERROR(SUMIFS('2017'!M:M,'2017'!AA:AA,"NRO",'2017'!F:F,A309,'2017'!C:C,B309)+SUMIFS('2017'!P:P,'2017'!AA:AA,"NRO",'2017'!F:F,A309,'2017'!C:C,B309)+SUMIFS('2017'!N:N,'2017'!AA:AA,"NRO",'2017'!F:F,A309,'2017'!D:D,B309)+SUMIFS('2017'!N:N,'2017'!AA:AA,"NRO",'2017'!F:F,A309,'2017'!D:D,B309)+SUMIFS('2017'!O:O,'2017'!AA:AA,"NRO",'2017'!F:F,A309,'2017'!E:E,B309)+SUMIFS('2017'!R:R,'2017'!AA:AA,"NRO",'2017'!F:F,A309,'2017'!E:E,B309), 0)</f>
        <v>0</v>
      </c>
      <c r="AA309" s="7" t="n">
        <f aca="false">IFERROR(Z309/Y309, 0)</f>
        <v>0</v>
      </c>
      <c r="AB309" s="0" t="n">
        <f aca="false">IFERROR(SUMIFS('2017'!$H:$H,'2017'!$C:$C,B309,'2017'!$F:$F,A309,'2017'!AA:AA,"CRO",'2017'!P:P,"&lt;&gt;")+SUMIFS('2017'!$I:$I,'2017'!$D:$D,B309,'2017'!$F:$F,A309,'2017'!AA:AA,"CRO",'2017'!Q:Q,"&lt;&gt;")+SUMIFS('2017'!$J:$J,'2017'!$E:$E,B309,'2017'!$F:$F,A309,'2017'!AA:AA,"CRO",'2017'!R:R,"&lt;&gt;"), 0)</f>
        <v>0</v>
      </c>
      <c r="AC309" s="0" t="n">
        <f aca="false">IFERROR(SUMIFS('2017'!M:M,'2017'!AA:AA,"CRO",'2017'!F:F,A309,'2017'!C:C,B309)+SUMIFS('2017'!P:P,'2017'!AA:AA,"CRO",'2017'!F:F,A309,'2017'!C:C,B309)+SUMIFS('2017'!N:N,'2017'!AA:AA,"CRO",'2017'!F:F,A309,'2017'!D:D,B309)+SUMIFS('2017'!N:N,'2017'!AA:AA,"CRO",'2017'!F:F,A309,'2017'!D:D,B309)+SUMIFS('2017'!O:O,'2017'!AA:AA,"CRO",'2017'!F:F,A309,'2017'!E:E,B309)+SUMIFS('2017'!R:R,'2017'!AA:AA,"CRO",'2017'!F:F,A309,'2017'!E:E,B309), 0)</f>
        <v>0</v>
      </c>
      <c r="AD309" s="0" t="n">
        <f aca="false">IFERROR(AC309/AB309, 0)</f>
        <v>0</v>
      </c>
      <c r="AE309" s="0" t="n">
        <f aca="false">SUM(AH309,AK309,AN309)</f>
        <v>0</v>
      </c>
      <c r="AF309" s="0" t="n">
        <f aca="false">SUM(AI309,AL309,AO309)</f>
        <v>0</v>
      </c>
      <c r="AG309" s="7" t="n">
        <f aca="false">IFERROR(AF309/AE309, 0)</f>
        <v>0</v>
      </c>
      <c r="AH309" s="0" t="n">
        <f aca="false">IFERROR(SUMIFS('2016'!$G:$G,'2016'!F:F,A309,'2016'!C:C,B309,'2016'!D:D,"",'2016'!AA:AA,"JRO",'2016'!L:L,"&lt;&gt;"), 0)</f>
        <v>0</v>
      </c>
      <c r="AI309" s="0" t="n">
        <f aca="false">IFERROR(SUMIFS('2016'!L:L,'2016'!F:F,A309,'2016'!C:C,B309,'2016'!D:D,"",'2016'!AA:AA,"JRO"), 0)</f>
        <v>0</v>
      </c>
      <c r="AJ309" s="7" t="n">
        <f aca="false">IFERROR(AI309/AH309, 0)</f>
        <v>0</v>
      </c>
      <c r="AK309" s="0" t="n">
        <f aca="false">IFERROR(SUMIFS('2016'!$G:$G,'2016'!F:F,A309,'2016'!C:C,B309,'2016'!D:D,"",'2016'!AA:AA,"NRO",'2016'!L:L,"&lt;&gt;"), 0)</f>
        <v>0</v>
      </c>
      <c r="AL309" s="0" t="n">
        <f aca="false">IFERROR(SUMIFS('2016'!L:L,'2016'!F:F,A309,'2016'!C:C,B309,'2016'!D:D,"",'2016'!AA:AA,"NRO"), 0)</f>
        <v>0</v>
      </c>
      <c r="AM309" s="0" t="n">
        <f aca="false">IFERROR(AL309/AK309, 0)</f>
        <v>0</v>
      </c>
      <c r="AN309" s="0" t="n">
        <f aca="false">IFERROR(SUMIFS('2016'!$G:$G,'2016'!F:F,A309,'2016'!C:C,B309,'2016'!D:D,"",'2016'!AA:AA,"CRO",'2016'!L:L,"&lt;&gt;"), 0)</f>
        <v>0</v>
      </c>
      <c r="AO309" s="0" t="n">
        <f aca="false">IFERROR(SUMIFS('2016'!L:L,'2016'!F:F,A309,'2016'!C:C,B309,'2016'!D:D,"",'2016'!AA:AA,"CRO"), 0)</f>
        <v>0</v>
      </c>
      <c r="AP309" s="0" t="n">
        <f aca="false">IFERROR(AO309/AN309, 0)</f>
        <v>0</v>
      </c>
      <c r="AQ309" s="0" t="n">
        <f aca="false">SUM(AT309,AW309,AZ309)</f>
        <v>0</v>
      </c>
      <c r="AR309" s="0" t="n">
        <f aca="false">SUM(AU309,AX309,BA309)</f>
        <v>0</v>
      </c>
      <c r="AS309" s="7" t="n">
        <f aca="false">IFERROR(AR309/AQ309, 0)</f>
        <v>0</v>
      </c>
      <c r="AT309" s="0" t="n">
        <f aca="false">IFERROR(SUMIFS('2015'!$G:$G,'2015'!F:F,A309,'2015'!C:C,B309,'2015'!D:D,"",'2015'!AA:AA,"JRO",'2015'!L:L,"&lt;&gt;"), 0)</f>
        <v>0</v>
      </c>
      <c r="AU309" s="0" t="n">
        <f aca="false">IFERROR(SUMIFS('2015'!L:L,'2015'!F:F,A309,'2015'!C:C,B309,'2015'!D:D,"",'2015'!AA:AA,"JRO"), 0)</f>
        <v>0</v>
      </c>
      <c r="AV309" s="0" t="n">
        <f aca="false">IFERROR(AU309/AT309, 0)</f>
        <v>0</v>
      </c>
      <c r="AW309" s="0" t="n">
        <f aca="false">IFERROR(SUMIFS('2015'!$G:$G,'2015'!F:F,A309,'2015'!C:C,B309,'2015'!D:D,"",'2015'!AA:AA,"NRO",'2015'!L:L,"&lt;&gt;"), 0)</f>
        <v>0</v>
      </c>
      <c r="AX309" s="0" t="n">
        <f aca="false">IFERROR(SUMIFS('2015'!L:L,'2015'!F:F,A309,'2015'!C:C,B309,'2015'!D:D,"",'2015'!AA:AA,"NRO"), 0)</f>
        <v>0</v>
      </c>
      <c r="AY309" s="0" t="n">
        <f aca="false">IFERROR(AX309/AW309, 0)</f>
        <v>0</v>
      </c>
      <c r="AZ309" s="0" t="n">
        <f aca="false">IFERROR(SUMIFS('2015'!$G:$G,'2015'!F:F,A309,'2015'!C:C,B309,'2015'!D:D,"",'2015'!AA:AA,"CRO",'2015'!L:L,"&lt;&gt;"), 0)</f>
        <v>0</v>
      </c>
      <c r="BA309" s="0" t="n">
        <f aca="false">IFERROR(SUMIFS('2015'!L:L,'2015'!F:F,A309,'2015'!C:C,B309,'2015'!D:D,"",'2015'!AA:AA,"CRO"), 0)</f>
        <v>0</v>
      </c>
      <c r="BB309" s="0" t="n">
        <f aca="false">IFERROR(BA309/AZ309, 0)</f>
        <v>0</v>
      </c>
      <c r="BC309" s="0" t="n">
        <f aca="false">SUM(BF309,BI309)</f>
        <v>0</v>
      </c>
      <c r="BD309" s="0" t="n">
        <f aca="false">SUM(BG309,BJ309)</f>
        <v>0</v>
      </c>
      <c r="BE309" s="7" t="n">
        <f aca="false">IFERROR(BD309/BC309, 0)</f>
        <v>0</v>
      </c>
      <c r="BF309" s="0" t="n">
        <f aca="false">IFERROR(SUMIFS('2014'!$G:$G,'2014'!F:F,A309,'2014'!C:C,B309,'2014'!D:D,"",'2014'!AA:AA,"JRO",'2014'!L:L,"&lt;&gt;"), 0)</f>
        <v>0</v>
      </c>
      <c r="BG309" s="0" t="n">
        <f aca="false">IFERROR(SUMIFS('2014'!L:L,'2014'!F:F,A309,'2014'!C:C,B309,'2014'!D:D,"",'2014'!AA:AA,"JRO"), 0)</f>
        <v>0</v>
      </c>
      <c r="BH309" s="7" t="n">
        <f aca="false">IFERROR(BG309/BF309, 0)</f>
        <v>0</v>
      </c>
      <c r="BI309" s="0" t="n">
        <f aca="false">IFERROR(SUMIFS('2014'!$G:$G,'2014'!F:F,A309,'2014'!C:C,B309,'2014'!D:D,"",'2014'!AA:AA,"CRO",'2014'!L:L,"&lt;&gt;"), 0)</f>
        <v>0</v>
      </c>
      <c r="BJ309" s="0" t="n">
        <f aca="false">IFERROR(SUMIFS('2014'!L:L,'2014'!F:F,A309,'2014'!C:C,B309,'2014'!D:D,"",'2014'!AA:AA,"CRO"), 0)</f>
        <v>0</v>
      </c>
      <c r="BK309" s="0" t="n">
        <f aca="false">IFERROR(BJ309/BI309, 0)</f>
        <v>0</v>
      </c>
      <c r="BL309" s="0" t="n">
        <f aca="false">IFERROR(SUMIFS('2013'!$G:$G,'2013'!F:F,A309,'2013'!C:C,B309,'2013'!D:D,"",'2013'!AA:AA,"JRO",'2013'!L:L,"&lt;&gt;"), 0)</f>
        <v>0</v>
      </c>
      <c r="BM309" s="0" t="n">
        <f aca="false">IFERROR(SUMIFS('2013'!L:L,'2013'!F:F,A309,'2013'!C:C,B309,'2013'!D:D,"",'2013'!AA:AA,"JRO"), 0)</f>
        <v>0</v>
      </c>
      <c r="BN309" s="0" t="n">
        <f aca="false">IFERROR(BM309/BL309, 0)</f>
        <v>0</v>
      </c>
      <c r="BO309" s="0" t="n">
        <f aca="false">IFERROR(SUMIFS('2012'!$G:$G,'2012'!F:F,A309,'2012'!C:C,B309,'2012'!D:D,"",'2012'!AA:AA,"JRO",'2012'!L:L,"&lt;&gt;"), 0)</f>
        <v>0</v>
      </c>
      <c r="BP309" s="0" t="n">
        <f aca="false">IFERROR(SUMIFS('2012'!L:L,'2012'!F:F,A309,'2012'!C:C,B309,'2012'!D:D,"",'2012'!AA:AA,"JRO"), 0)</f>
        <v>0</v>
      </c>
      <c r="BQ309" s="0" t="n">
        <f aca="false">IFERROR(BP309/BO309, 0)</f>
        <v>0</v>
      </c>
      <c r="BR309" s="0" t="n">
        <f aca="false">IFERROR(SUMIFS('2011'!$G:$G,'2011'!F:F,A309,'2011'!C:C,B309,'2011'!D:D,"",'2011'!AA:AA,"JRO",'2011'!L:L,"&lt;&gt;"), 0)</f>
        <v>0</v>
      </c>
      <c r="BS309" s="0" t="n">
        <f aca="false">IFERROR(SUMIFS('2011'!L:L,'2011'!F:F,A309,'2011'!C:C,B309,'2011'!D:D,"",'2011'!AA:AA,"JRO"), 0)</f>
        <v>0</v>
      </c>
      <c r="BT309" s="7" t="n">
        <f aca="false">IFERROR(BS309/BR309, 0)</f>
        <v>0</v>
      </c>
      <c r="BU309" s="0" t="n">
        <f aca="false">IFERROR(SUMIFS('2010'!$G:$G,'2010'!F:F,A309,'2010'!C:C,B309,'2010'!D:D,"",'2010'!AA:AA,"JRO",'2010'!L:L,"&lt;&gt;"), 0)</f>
        <v>0</v>
      </c>
      <c r="BV309" s="0" t="n">
        <f aca="false">IFERROR(SUMIFS('2010'!L:L,'2010'!F:F,A309,'2010'!C:C,B309,'2010'!D:D,"",'2010'!AA:AA,"JRO"), 0)</f>
        <v>0</v>
      </c>
      <c r="BW309" s="7" t="n">
        <f aca="false">IFERROR(BV309/BU309, 0)</f>
        <v>0</v>
      </c>
      <c r="BX309" s="0" t="n">
        <f aca="false">IFERROR(SUMIFS('2009'!$G:$G,'2009'!F:F,A309,'2009'!C:C,B309,'2009'!D:D,"",'2009'!AA:AA,"JRO",'2009'!L:L,"&lt;&gt;"), 0)</f>
        <v>0</v>
      </c>
      <c r="BY309" s="0" t="n">
        <f aca="false">IFERROR(SUMIFS('2009'!L:L,'2009'!F:F,A309,'2009'!C:C,B309,'2009'!D:D,"",'2009'!AA:AA,"JRO"), 0)</f>
        <v>0</v>
      </c>
      <c r="BZ309" s="7" t="n">
        <f aca="false">IFERROR(BY309/BX309, 0)</f>
        <v>0</v>
      </c>
    </row>
    <row r="310" customFormat="false" ht="15" hidden="false" customHeight="false" outlineLevel="0" collapsed="false">
      <c r="A310" s="0" t="s">
        <v>114</v>
      </c>
      <c r="B310" s="16" t="s">
        <v>85</v>
      </c>
      <c r="C310" s="56" t="n">
        <f aca="false">IFERROR(AVERAGEIFS(I310:BZ310,I$2:BZ$2,"JRO escorts per deportee",I310:BZ310,"&lt;&gt;0"), 0)</f>
        <v>0</v>
      </c>
      <c r="D310" s="13" t="n">
        <f aca="false">IFERROR(AVERAGEIFS(I310:BZ310,I$2:BZ$2,"NRO escorts per deportee",I310:BZ310,"&lt;&gt;0"), 0)</f>
        <v>0</v>
      </c>
      <c r="E310" s="13" t="n">
        <f aca="false">IFERROR(AVERAGEIFS(I310:BZ310,I$2:BZ$2,"CRO escorts per deportee",I310:BZ310,"&lt;&gt;0"), 0)</f>
        <v>0</v>
      </c>
      <c r="G310" s="0" t="n">
        <f aca="false">SUM(J310,M310,P310)</f>
        <v>0</v>
      </c>
      <c r="H310" s="0" t="n">
        <f aca="false">SUM(K310,N310,Q310)</f>
        <v>0</v>
      </c>
      <c r="I310" s="7" t="n">
        <f aca="false">IFERROR(H310/G310, 0)</f>
        <v>0</v>
      </c>
      <c r="J310" s="0" t="n">
        <f aca="false">IFERROR(SUMIFS('2018'!$H:$H,'2018'!$C:$C,B310,'2018'!$F:$F,A310,'2018'!AA:AA,"JRO",'2018'!P:P,"&lt;&gt;")+SUMIFS('2018'!$I:$I,'2018'!$D:$D,B310,'2018'!$F:$F,A310,'2018'!AA:AA,"JRO",'2018'!Q:Q,"&lt;&gt;")+SUMIFS('2018'!$J:$J,'2018'!$E:$E,B310,'2018'!$F:$F,A310,'2018'!AA:AA,"JRO",'2018'!R:R,"&lt;&gt;"), 0)</f>
        <v>0</v>
      </c>
      <c r="K310" s="0" t="n">
        <f aca="false">IFERROR(SUMIFS('2018'!M:M,'2018'!AA:AA,"JRO",'2018'!F:F,A310,'2018'!C:C,B310)+SUMIFS('2018'!P:P,'2018'!AA:AA,"JRO",'2018'!F:F,A310,'2018'!C:C,B310)+SUMIFS('2018'!N:N,'2018'!AA:AA,"JRO",'2018'!F:F,A310,'2018'!D:D,B310)+SUMIFS('2018'!N:N,'2018'!AA:AA,"JRO",'2018'!F:F,A310,'2018'!D:D,B310)+SUMIFS('2018'!O:O,'2018'!AA:AA,"JRO",'2018'!F:F,A310,'2018'!E:E,B310)+SUMIFS('2018'!R:R,'2018'!AA:AA,"JRO",'2018'!F:F,A310,'2018'!E:E,B310), 0)</f>
        <v>0</v>
      </c>
      <c r="L310" s="7" t="n">
        <f aca="false">IFERROR(K310/J310, 0)</f>
        <v>0</v>
      </c>
      <c r="M310" s="0" t="n">
        <f aca="false">IFERROR(SUMIFS('2018'!$H:$H,'2018'!$C:$C,B310,'2018'!$F:$F,A310,'2018'!AA:AA,"NRO",'2018'!P:P,"&lt;&gt;")+SUMIFS('2018'!$I:$I,'2018'!$D:$D,B310,'2018'!$F:$F,A310,'2018'!AA:AA,"NRO",'2018'!Q:Q,"&lt;&gt;")+SUMIFS('2018'!$J:$J,'2018'!$E:$E,B310,'2018'!$F:$F,A310,'2018'!AA:AA,"NRO",'2018'!R:R,"&lt;&gt;"), 0)</f>
        <v>0</v>
      </c>
      <c r="N310" s="0" t="n">
        <f aca="false">IFERROR(SUMIFS('2018'!M:M,'2018'!AA:AA,"NRO",'2018'!F:F,A310,'2018'!C:C,B310)+SUMIFS('2018'!P:P,'2018'!AA:AA,"NRO",'2018'!F:F,A310,'2018'!C:C,B310)+SUMIFS('2018'!N:N,'2018'!AA:AA,"NRO",'2018'!F:F,A310,'2018'!D:D,B310)+SUMIFS('2018'!N:N,'2018'!AA:AA,"NRO",'2018'!F:F,A310,'2018'!D:D,B310)+SUMIFS('2018'!O:O,'2018'!AA:AA,"NRO",'2018'!F:F,A310,'2018'!E:E,B310)+SUMIFS('2018'!R:R,'2018'!AA:AA,"NRO",'2018'!F:F,A310,'2018'!E:E,B310), 0)</f>
        <v>0</v>
      </c>
      <c r="O310" s="7" t="n">
        <f aca="false">IFERROR(N310/M310, 0)</f>
        <v>0</v>
      </c>
      <c r="P310" s="0" t="n">
        <f aca="false">IFERROR(SUMIFS('2018'!$H:$H,'2018'!$C:$C,B310,'2018'!$F:$F,A310,'2018'!AA:AA,"CRO")+SUMIFS('2018'!$I:$I,'2018'!$D:$D,B310,'2018'!$F:$F,A310,'2018'!AA:AA,"CRO")+SUMIFS('2018'!$J:$J,'2018'!$E:$E,B310,'2018'!$F:$F,A310,'2018'!AA:AA,"CRO"), 0)</f>
        <v>0</v>
      </c>
      <c r="Q310" s="0" t="n">
        <f aca="false">IFERROR(SUMIFS('2018'!M:M,'2018'!AA:AA,"CRO",'2018'!F:F,A310,'2018'!C:C,B310)+SUMIFS('2018'!P:P,'2018'!AA:AA,"CRO",'2018'!F:F,A310,'2018'!C:C,B310)+SUMIFS('2018'!N:N,'2018'!AA:AA,"CRO",'2018'!F:F,A310,'2018'!D:D,B310)+SUMIFS('2018'!N:N,'2018'!AA:AA,"CRO",'2018'!F:F,A310,'2018'!D:D,B310)+SUMIFS('2018'!O:O,'2018'!AA:AA,"CRO",'2018'!F:F,A310,'2018'!E:E,B310)+SUMIFS('2018'!R:R,'2018'!AA:AA,"CRO",'2018'!F:F,A310,'2018'!E:E,B310), 0)</f>
        <v>0</v>
      </c>
      <c r="R310" s="7" t="n">
        <f aca="false">IFERROR(Q310/P310, 0)</f>
        <v>0</v>
      </c>
      <c r="S310" s="7" t="n">
        <f aca="false">SUM(V310,Y310,AB310)</f>
        <v>0</v>
      </c>
      <c r="T310" s="7" t="n">
        <f aca="false">SUM(W310,Z310,AC310)</f>
        <v>0</v>
      </c>
      <c r="U310" s="7" t="n">
        <f aca="false">IFERROR(T310/S310, 0)</f>
        <v>0</v>
      </c>
      <c r="V310" s="0" t="n">
        <f aca="false">SUMIFS('2017'!$H:$H,'2017'!$C:$C,B310,'2017'!$F:$F,A310,'2017'!AA:AA,"JRO",'2017'!P:P,"&lt;&gt;")+SUMIFS('2017'!$I:$I,'2017'!$D:$D,B310,'2017'!$F:$F,A310,'2017'!AA:AA,"JRO",'2017'!Q:Q,"&lt;&gt;")+SUMIFS('2017'!$J:$J,'2017'!$E:$E,B310,'2017'!$F:$F,A310,'2017'!AA:AA,"JRO",'2017'!R:R,"&lt;&gt;")</f>
        <v>0</v>
      </c>
      <c r="W310" s="0" t="n">
        <f aca="false">IFERROR(SUMIFS('2017'!M:M,'2017'!AA:AA,"JRO",'2017'!F:F,A310,'2017'!C:C,B310)+SUMIFS('2017'!P:P,'2017'!AA:AA,"JRO",'2017'!F:F,A310,'2017'!C:C,B310)+SUMIFS('2017'!N:N,'2017'!AA:AA,"JRO",'2017'!F:F,A310,'2017'!D:D,B310)+SUMIFS('2017'!N:N,'2017'!AA:AA,"JRO",'2017'!F:F,A310,'2017'!D:D,B310)+SUMIFS('2017'!O:O,'2017'!AA:AA,"JRO",'2017'!F:F,A310,'2017'!E:E,B310)+SUMIFS('2017'!R:R,'2017'!AA:AA,"JRO",'2017'!F:F,A310,'2017'!E:E,B310), 0)</f>
        <v>0</v>
      </c>
      <c r="X310" s="7" t="n">
        <f aca="false">IFERROR(W310/V310, 0)</f>
        <v>0</v>
      </c>
      <c r="Y310" s="0" t="n">
        <f aca="false">IFERROR(SUMIFS('2017'!$H:$H,'2017'!$C:$C,B310,'2017'!$F:$F,A310,'2017'!AA:AA,"NRO",'2017'!P:P,"&lt;&gt;")+SUMIFS('2017'!$I:$I,'2017'!$D:$D,B310,'2017'!$F:$F,A310,'2017'!AA:AA,"NRO",'2017'!Q:Q,"&lt;&gt;")+SUMIFS('2017'!$J:$J,'2017'!$E:$E,B310,'2017'!$F:$F,A310,'2017'!AA:AA,"NRO",'2017'!R:R,"&lt;&gt;"), 0)</f>
        <v>0</v>
      </c>
      <c r="Z310" s="0" t="n">
        <f aca="false">IFERROR(SUMIFS('2017'!M:M,'2017'!AA:AA,"NRO",'2017'!F:F,A310,'2017'!C:C,B310)+SUMIFS('2017'!P:P,'2017'!AA:AA,"NRO",'2017'!F:F,A310,'2017'!C:C,B310)+SUMIFS('2017'!N:N,'2017'!AA:AA,"NRO",'2017'!F:F,A310,'2017'!D:D,B310)+SUMIFS('2017'!N:N,'2017'!AA:AA,"NRO",'2017'!F:F,A310,'2017'!D:D,B310)+SUMIFS('2017'!O:O,'2017'!AA:AA,"NRO",'2017'!F:F,A310,'2017'!E:E,B310)+SUMIFS('2017'!R:R,'2017'!AA:AA,"NRO",'2017'!F:F,A310,'2017'!E:E,B310), 0)</f>
        <v>0</v>
      </c>
      <c r="AA310" s="7" t="n">
        <f aca="false">IFERROR(Z310/Y310, 0)</f>
        <v>0</v>
      </c>
      <c r="AB310" s="0" t="n">
        <f aca="false">IFERROR(SUMIFS('2017'!$H:$H,'2017'!$C:$C,B310,'2017'!$F:$F,A310,'2017'!AA:AA,"CRO",'2017'!P:P,"&lt;&gt;")+SUMIFS('2017'!$I:$I,'2017'!$D:$D,B310,'2017'!$F:$F,A310,'2017'!AA:AA,"CRO",'2017'!Q:Q,"&lt;&gt;")+SUMIFS('2017'!$J:$J,'2017'!$E:$E,B310,'2017'!$F:$F,A310,'2017'!AA:AA,"CRO",'2017'!R:R,"&lt;&gt;"), 0)</f>
        <v>0</v>
      </c>
      <c r="AC310" s="0" t="n">
        <f aca="false">IFERROR(SUMIFS('2017'!M:M,'2017'!AA:AA,"CRO",'2017'!F:F,A310,'2017'!C:C,B310)+SUMIFS('2017'!P:P,'2017'!AA:AA,"CRO",'2017'!F:F,A310,'2017'!C:C,B310)+SUMIFS('2017'!N:N,'2017'!AA:AA,"CRO",'2017'!F:F,A310,'2017'!D:D,B310)+SUMIFS('2017'!N:N,'2017'!AA:AA,"CRO",'2017'!F:F,A310,'2017'!D:D,B310)+SUMIFS('2017'!O:O,'2017'!AA:AA,"CRO",'2017'!F:F,A310,'2017'!E:E,B310)+SUMIFS('2017'!R:R,'2017'!AA:AA,"CRO",'2017'!F:F,A310,'2017'!E:E,B310), 0)</f>
        <v>0</v>
      </c>
      <c r="AD310" s="0" t="n">
        <f aca="false">IFERROR(AC310/AB310, 0)</f>
        <v>0</v>
      </c>
      <c r="AE310" s="0" t="n">
        <f aca="false">SUM(AH310,AK310,AN310)</f>
        <v>0</v>
      </c>
      <c r="AF310" s="0" t="n">
        <f aca="false">SUM(AI310,AL310,AO310)</f>
        <v>0</v>
      </c>
      <c r="AG310" s="7" t="n">
        <f aca="false">IFERROR(AF310/AE310, 0)</f>
        <v>0</v>
      </c>
      <c r="AH310" s="0" t="n">
        <f aca="false">IFERROR(SUMIFS('2016'!$G:$G,'2016'!F:F,A310,'2016'!C:C,B310,'2016'!D:D,"",'2016'!AA:AA,"JRO",'2016'!L:L,"&lt;&gt;"), 0)</f>
        <v>0</v>
      </c>
      <c r="AI310" s="0" t="n">
        <f aca="false">IFERROR(SUMIFS('2016'!L:L,'2016'!F:F,A310,'2016'!C:C,B310,'2016'!D:D,"",'2016'!AA:AA,"JRO"), 0)</f>
        <v>0</v>
      </c>
      <c r="AJ310" s="7" t="n">
        <f aca="false">IFERROR(AI310/AH310, 0)</f>
        <v>0</v>
      </c>
      <c r="AK310" s="0" t="n">
        <f aca="false">IFERROR(SUMIFS('2016'!$G:$G,'2016'!F:F,A310,'2016'!C:C,B310,'2016'!D:D,"",'2016'!AA:AA,"NRO",'2016'!L:L,"&lt;&gt;"), 0)</f>
        <v>0</v>
      </c>
      <c r="AL310" s="0" t="n">
        <f aca="false">IFERROR(SUMIFS('2016'!L:L,'2016'!F:F,A310,'2016'!C:C,B310,'2016'!D:D,"",'2016'!AA:AA,"NRO"), 0)</f>
        <v>0</v>
      </c>
      <c r="AM310" s="0" t="n">
        <f aca="false">IFERROR(AL310/AK310, 0)</f>
        <v>0</v>
      </c>
      <c r="AN310" s="0" t="n">
        <f aca="false">IFERROR(SUMIFS('2016'!$G:$G,'2016'!F:F,A310,'2016'!C:C,B310,'2016'!D:D,"",'2016'!AA:AA,"CRO",'2016'!L:L,"&lt;&gt;"), 0)</f>
        <v>0</v>
      </c>
      <c r="AO310" s="0" t="n">
        <f aca="false">IFERROR(SUMIFS('2016'!L:L,'2016'!F:F,A310,'2016'!C:C,B310,'2016'!D:D,"",'2016'!AA:AA,"CRO"), 0)</f>
        <v>0</v>
      </c>
      <c r="AP310" s="0" t="n">
        <f aca="false">IFERROR(AO310/AN310, 0)</f>
        <v>0</v>
      </c>
      <c r="AQ310" s="0" t="n">
        <f aca="false">SUM(AT310,AW310,AZ310)</f>
        <v>0</v>
      </c>
      <c r="AR310" s="0" t="n">
        <f aca="false">SUM(AU310,AX310,BA310)</f>
        <v>0</v>
      </c>
      <c r="AS310" s="7" t="n">
        <f aca="false">IFERROR(AR310/AQ310, 0)</f>
        <v>0</v>
      </c>
      <c r="AT310" s="0" t="n">
        <f aca="false">IFERROR(SUMIFS('2015'!$G:$G,'2015'!F:F,A310,'2015'!C:C,B310,'2015'!D:D,"",'2015'!AA:AA,"JRO",'2015'!L:L,"&lt;&gt;"), 0)</f>
        <v>0</v>
      </c>
      <c r="AU310" s="0" t="n">
        <f aca="false">IFERROR(SUMIFS('2015'!L:L,'2015'!F:F,A310,'2015'!C:C,B310,'2015'!D:D,"",'2015'!AA:AA,"JRO"), 0)</f>
        <v>0</v>
      </c>
      <c r="AV310" s="0" t="n">
        <f aca="false">IFERROR(AU310/AT310, 0)</f>
        <v>0</v>
      </c>
      <c r="AW310" s="0" t="n">
        <f aca="false">IFERROR(SUMIFS('2015'!$G:$G,'2015'!F:F,A310,'2015'!C:C,B310,'2015'!D:D,"",'2015'!AA:AA,"NRO",'2015'!L:L,"&lt;&gt;"), 0)</f>
        <v>0</v>
      </c>
      <c r="AX310" s="0" t="n">
        <f aca="false">IFERROR(SUMIFS('2015'!L:L,'2015'!F:F,A310,'2015'!C:C,B310,'2015'!D:D,"",'2015'!AA:AA,"NRO"), 0)</f>
        <v>0</v>
      </c>
      <c r="AY310" s="0" t="n">
        <f aca="false">IFERROR(AX310/AW310, 0)</f>
        <v>0</v>
      </c>
      <c r="AZ310" s="0" t="n">
        <f aca="false">IFERROR(SUMIFS('2015'!$G:$G,'2015'!F:F,A310,'2015'!C:C,B310,'2015'!D:D,"",'2015'!AA:AA,"CRO",'2015'!L:L,"&lt;&gt;"), 0)</f>
        <v>0</v>
      </c>
      <c r="BA310" s="0" t="n">
        <f aca="false">IFERROR(SUMIFS('2015'!L:L,'2015'!F:F,A310,'2015'!C:C,B310,'2015'!D:D,"",'2015'!AA:AA,"CRO"), 0)</f>
        <v>0</v>
      </c>
      <c r="BB310" s="0" t="n">
        <f aca="false">IFERROR(BA310/AZ310, 0)</f>
        <v>0</v>
      </c>
      <c r="BC310" s="0" t="n">
        <f aca="false">SUM(BF310,BI310)</f>
        <v>0</v>
      </c>
      <c r="BD310" s="0" t="n">
        <f aca="false">SUM(BG310,BJ310)</f>
        <v>0</v>
      </c>
      <c r="BE310" s="7" t="n">
        <f aca="false">IFERROR(BD310/BC310, 0)</f>
        <v>0</v>
      </c>
      <c r="BF310" s="0" t="n">
        <f aca="false">IFERROR(SUMIFS('2014'!$G:$G,'2014'!F:F,A310,'2014'!C:C,B310,'2014'!D:D,"",'2014'!AA:AA,"JRO",'2014'!L:L,"&lt;&gt;"), 0)</f>
        <v>0</v>
      </c>
      <c r="BG310" s="0" t="n">
        <f aca="false">IFERROR(SUMIFS('2014'!L:L,'2014'!F:F,A310,'2014'!C:C,B310,'2014'!D:D,"",'2014'!AA:AA,"JRO"), 0)</f>
        <v>0</v>
      </c>
      <c r="BH310" s="7" t="n">
        <f aca="false">IFERROR(BG310/BF310, 0)</f>
        <v>0</v>
      </c>
      <c r="BI310" s="0" t="n">
        <f aca="false">IFERROR(SUMIFS('2014'!$G:$G,'2014'!F:F,A310,'2014'!C:C,B310,'2014'!D:D,"",'2014'!AA:AA,"CRO",'2014'!L:L,"&lt;&gt;"), 0)</f>
        <v>0</v>
      </c>
      <c r="BJ310" s="0" t="n">
        <f aca="false">IFERROR(SUMIFS('2014'!L:L,'2014'!F:F,A310,'2014'!C:C,B310,'2014'!D:D,"",'2014'!AA:AA,"CRO"), 0)</f>
        <v>0</v>
      </c>
      <c r="BK310" s="0" t="n">
        <f aca="false">IFERROR(BJ310/BI310, 0)</f>
        <v>0</v>
      </c>
      <c r="BL310" s="0" t="n">
        <f aca="false">IFERROR(SUMIFS('2013'!$G:$G,'2013'!F:F,A310,'2013'!C:C,B310,'2013'!D:D,"",'2013'!AA:AA,"JRO",'2013'!L:L,"&lt;&gt;"), 0)</f>
        <v>0</v>
      </c>
      <c r="BM310" s="0" t="n">
        <f aca="false">IFERROR(SUMIFS('2013'!L:L,'2013'!F:F,A310,'2013'!C:C,B310,'2013'!D:D,"",'2013'!AA:AA,"JRO"), 0)</f>
        <v>0</v>
      </c>
      <c r="BN310" s="0" t="n">
        <f aca="false">IFERROR(BM310/BL310, 0)</f>
        <v>0</v>
      </c>
      <c r="BO310" s="0" t="n">
        <f aca="false">IFERROR(SUMIFS('2012'!$G:$G,'2012'!F:F,A310,'2012'!C:C,B310,'2012'!D:D,"",'2012'!AA:AA,"JRO",'2012'!L:L,"&lt;&gt;"), 0)</f>
        <v>0</v>
      </c>
      <c r="BP310" s="0" t="n">
        <f aca="false">IFERROR(SUMIFS('2012'!L:L,'2012'!F:F,A310,'2012'!C:C,B310,'2012'!D:D,"",'2012'!AA:AA,"JRO"), 0)</f>
        <v>0</v>
      </c>
      <c r="BQ310" s="0" t="n">
        <f aca="false">IFERROR(BP310/BO310, 0)</f>
        <v>0</v>
      </c>
      <c r="BR310" s="0" t="n">
        <f aca="false">IFERROR(SUMIFS('2011'!$G:$G,'2011'!F:F,A310,'2011'!C:C,B310,'2011'!D:D,"",'2011'!AA:AA,"JRO",'2011'!L:L,"&lt;&gt;"), 0)</f>
        <v>0</v>
      </c>
      <c r="BS310" s="0" t="n">
        <f aca="false">IFERROR(SUMIFS('2011'!L:L,'2011'!F:F,A310,'2011'!C:C,B310,'2011'!D:D,"",'2011'!AA:AA,"JRO"), 0)</f>
        <v>0</v>
      </c>
      <c r="BT310" s="7" t="n">
        <f aca="false">IFERROR(BS310/BR310, 0)</f>
        <v>0</v>
      </c>
      <c r="BU310" s="0" t="n">
        <f aca="false">IFERROR(SUMIFS('2010'!$G:$G,'2010'!F:F,A310,'2010'!C:C,B310,'2010'!D:D,"",'2010'!AA:AA,"JRO",'2010'!L:L,"&lt;&gt;"), 0)</f>
        <v>0</v>
      </c>
      <c r="BV310" s="0" t="n">
        <f aca="false">IFERROR(SUMIFS('2010'!L:L,'2010'!F:F,A310,'2010'!C:C,B310,'2010'!D:D,"",'2010'!AA:AA,"JRO"), 0)</f>
        <v>0</v>
      </c>
      <c r="BW310" s="7" t="n">
        <f aca="false">IFERROR(BV310/BU310, 0)</f>
        <v>0</v>
      </c>
      <c r="BX310" s="0" t="n">
        <f aca="false">IFERROR(SUMIFS('2009'!$G:$G,'2009'!F:F,A310,'2009'!C:C,B310,'2009'!D:D,"",'2009'!AA:AA,"JRO",'2009'!L:L,"&lt;&gt;"), 0)</f>
        <v>0</v>
      </c>
      <c r="BY310" s="0" t="n">
        <f aca="false">IFERROR(SUMIFS('2009'!L:L,'2009'!F:F,A310,'2009'!C:C,B310,'2009'!D:D,"",'2009'!AA:AA,"JRO"), 0)</f>
        <v>0</v>
      </c>
      <c r="BZ310" s="7" t="n">
        <f aca="false">IFERROR(BY310/BX310, 0)</f>
        <v>0</v>
      </c>
    </row>
    <row r="311" customFormat="false" ht="15" hidden="false" customHeight="false" outlineLevel="0" collapsed="false">
      <c r="A311" s="0" t="s">
        <v>114</v>
      </c>
      <c r="B311" s="17" t="s">
        <v>72</v>
      </c>
      <c r="C311" s="56" t="n">
        <f aca="false">IFERROR(AVERAGEIFS(I311:BZ311,I$2:BZ$2,"JRO escorts per deportee",I311:BZ311,"&lt;&gt;0"), 0)</f>
        <v>0</v>
      </c>
      <c r="D311" s="13" t="n">
        <f aca="false">IFERROR(AVERAGEIFS(I311:BZ311,I$2:BZ$2,"NRO escorts per deportee",I311:BZ311,"&lt;&gt;0"), 0)</f>
        <v>0</v>
      </c>
      <c r="E311" s="13" t="n">
        <f aca="false">IFERROR(AVERAGEIFS(I311:BZ311,I$2:BZ$2,"CRO escorts per deportee",I311:BZ311,"&lt;&gt;0"), 0)</f>
        <v>0</v>
      </c>
      <c r="G311" s="0" t="n">
        <f aca="false">SUM(J311,M311,P311)</f>
        <v>0</v>
      </c>
      <c r="H311" s="0" t="n">
        <f aca="false">SUM(K311,N311,Q311)</f>
        <v>0</v>
      </c>
      <c r="I311" s="7" t="n">
        <f aca="false">IFERROR(H311/G311, 0)</f>
        <v>0</v>
      </c>
      <c r="J311" s="0" t="n">
        <f aca="false">IFERROR(SUMIFS('2018'!$H:$H,'2018'!$C:$C,B311,'2018'!$F:$F,A311,'2018'!AA:AA,"JRO",'2018'!P:P,"&lt;&gt;")+SUMIFS('2018'!$I:$I,'2018'!$D:$D,B311,'2018'!$F:$F,A311,'2018'!AA:AA,"JRO",'2018'!Q:Q,"&lt;&gt;")+SUMIFS('2018'!$J:$J,'2018'!$E:$E,B311,'2018'!$F:$F,A311,'2018'!AA:AA,"JRO",'2018'!R:R,"&lt;&gt;"), 0)</f>
        <v>0</v>
      </c>
      <c r="K311" s="0" t="n">
        <f aca="false">IFERROR(SUMIFS('2018'!M:M,'2018'!AA:AA,"JRO",'2018'!F:F,A311,'2018'!C:C,B311)+SUMIFS('2018'!P:P,'2018'!AA:AA,"JRO",'2018'!F:F,A311,'2018'!C:C,B311)+SUMIFS('2018'!N:N,'2018'!AA:AA,"JRO",'2018'!F:F,A311,'2018'!D:D,B311)+SUMIFS('2018'!N:N,'2018'!AA:AA,"JRO",'2018'!F:F,A311,'2018'!D:D,B311)+SUMIFS('2018'!O:O,'2018'!AA:AA,"JRO",'2018'!F:F,A311,'2018'!E:E,B311)+SUMIFS('2018'!R:R,'2018'!AA:AA,"JRO",'2018'!F:F,A311,'2018'!E:E,B311), 0)</f>
        <v>0</v>
      </c>
      <c r="L311" s="7" t="n">
        <f aca="false">IFERROR(K311/J311, 0)</f>
        <v>0</v>
      </c>
      <c r="M311" s="0" t="n">
        <f aca="false">IFERROR(SUMIFS('2018'!$H:$H,'2018'!$C:$C,B311,'2018'!$F:$F,A311,'2018'!AA:AA,"NRO",'2018'!P:P,"&lt;&gt;")+SUMIFS('2018'!$I:$I,'2018'!$D:$D,B311,'2018'!$F:$F,A311,'2018'!AA:AA,"NRO",'2018'!Q:Q,"&lt;&gt;")+SUMIFS('2018'!$J:$J,'2018'!$E:$E,B311,'2018'!$F:$F,A311,'2018'!AA:AA,"NRO",'2018'!R:R,"&lt;&gt;"), 0)</f>
        <v>0</v>
      </c>
      <c r="N311" s="0" t="n">
        <f aca="false">IFERROR(SUMIFS('2018'!M:M,'2018'!AA:AA,"NRO",'2018'!F:F,A311,'2018'!C:C,B311)+SUMIFS('2018'!P:P,'2018'!AA:AA,"NRO",'2018'!F:F,A311,'2018'!C:C,B311)+SUMIFS('2018'!N:N,'2018'!AA:AA,"NRO",'2018'!F:F,A311,'2018'!D:D,B311)+SUMIFS('2018'!N:N,'2018'!AA:AA,"NRO",'2018'!F:F,A311,'2018'!D:D,B311)+SUMIFS('2018'!O:O,'2018'!AA:AA,"NRO",'2018'!F:F,A311,'2018'!E:E,B311)+SUMIFS('2018'!R:R,'2018'!AA:AA,"NRO",'2018'!F:F,A311,'2018'!E:E,B311), 0)</f>
        <v>0</v>
      </c>
      <c r="O311" s="7" t="n">
        <f aca="false">IFERROR(N311/M311, 0)</f>
        <v>0</v>
      </c>
      <c r="P311" s="0" t="n">
        <f aca="false">IFERROR(SUMIFS('2018'!$H:$H,'2018'!$C:$C,B311,'2018'!$F:$F,A311,'2018'!AA:AA,"CRO")+SUMIFS('2018'!$I:$I,'2018'!$D:$D,B311,'2018'!$F:$F,A311,'2018'!AA:AA,"CRO")+SUMIFS('2018'!$J:$J,'2018'!$E:$E,B311,'2018'!$F:$F,A311,'2018'!AA:AA,"CRO"), 0)</f>
        <v>0</v>
      </c>
      <c r="Q311" s="0" t="n">
        <f aca="false">IFERROR(SUMIFS('2018'!M:M,'2018'!AA:AA,"CRO",'2018'!F:F,A311,'2018'!C:C,B311)+SUMIFS('2018'!P:P,'2018'!AA:AA,"CRO",'2018'!F:F,A311,'2018'!C:C,B311)+SUMIFS('2018'!N:N,'2018'!AA:AA,"CRO",'2018'!F:F,A311,'2018'!D:D,B311)+SUMIFS('2018'!N:N,'2018'!AA:AA,"CRO",'2018'!F:F,A311,'2018'!D:D,B311)+SUMIFS('2018'!O:O,'2018'!AA:AA,"CRO",'2018'!F:F,A311,'2018'!E:E,B311)+SUMIFS('2018'!R:R,'2018'!AA:AA,"CRO",'2018'!F:F,A311,'2018'!E:E,B311), 0)</f>
        <v>0</v>
      </c>
      <c r="R311" s="7" t="n">
        <f aca="false">IFERROR(Q311/P311, 0)</f>
        <v>0</v>
      </c>
      <c r="S311" s="7" t="n">
        <f aca="false">SUM(V311,Y311,AB311)</f>
        <v>0</v>
      </c>
      <c r="T311" s="7" t="n">
        <f aca="false">SUM(W311,Z311,AC311)</f>
        <v>0</v>
      </c>
      <c r="U311" s="7" t="n">
        <f aca="false">IFERROR(T311/S311, 0)</f>
        <v>0</v>
      </c>
      <c r="V311" s="0" t="n">
        <f aca="false">SUMIFS('2017'!$H:$H,'2017'!$C:$C,B311,'2017'!$F:$F,A311,'2017'!AA:AA,"JRO",'2017'!P:P,"&lt;&gt;")+SUMIFS('2017'!$I:$I,'2017'!$D:$D,B311,'2017'!$F:$F,A311,'2017'!AA:AA,"JRO",'2017'!Q:Q,"&lt;&gt;")+SUMIFS('2017'!$J:$J,'2017'!$E:$E,B311,'2017'!$F:$F,A311,'2017'!AA:AA,"JRO",'2017'!R:R,"&lt;&gt;")</f>
        <v>0</v>
      </c>
      <c r="W311" s="0" t="n">
        <f aca="false">IFERROR(SUMIFS('2017'!M:M,'2017'!AA:AA,"JRO",'2017'!F:F,A311,'2017'!C:C,B311)+SUMIFS('2017'!P:P,'2017'!AA:AA,"JRO",'2017'!F:F,A311,'2017'!C:C,B311)+SUMIFS('2017'!N:N,'2017'!AA:AA,"JRO",'2017'!F:F,A311,'2017'!D:D,B311)+SUMIFS('2017'!N:N,'2017'!AA:AA,"JRO",'2017'!F:F,A311,'2017'!D:D,B311)+SUMIFS('2017'!O:O,'2017'!AA:AA,"JRO",'2017'!F:F,A311,'2017'!E:E,B311)+SUMIFS('2017'!R:R,'2017'!AA:AA,"JRO",'2017'!F:F,A311,'2017'!E:E,B311), 0)</f>
        <v>0</v>
      </c>
      <c r="X311" s="7" t="n">
        <f aca="false">IFERROR(W311/V311, 0)</f>
        <v>0</v>
      </c>
      <c r="Y311" s="0" t="n">
        <f aca="false">IFERROR(SUMIFS('2017'!$H:$H,'2017'!$C:$C,B311,'2017'!$F:$F,A311,'2017'!AA:AA,"NRO",'2017'!P:P,"&lt;&gt;")+SUMIFS('2017'!$I:$I,'2017'!$D:$D,B311,'2017'!$F:$F,A311,'2017'!AA:AA,"NRO",'2017'!Q:Q,"&lt;&gt;")+SUMIFS('2017'!$J:$J,'2017'!$E:$E,B311,'2017'!$F:$F,A311,'2017'!AA:AA,"NRO",'2017'!R:R,"&lt;&gt;"), 0)</f>
        <v>0</v>
      </c>
      <c r="Z311" s="0" t="n">
        <f aca="false">IFERROR(SUMIFS('2017'!M:M,'2017'!AA:AA,"NRO",'2017'!F:F,A311,'2017'!C:C,B311)+SUMIFS('2017'!P:P,'2017'!AA:AA,"NRO",'2017'!F:F,A311,'2017'!C:C,B311)+SUMIFS('2017'!N:N,'2017'!AA:AA,"NRO",'2017'!F:F,A311,'2017'!D:D,B311)+SUMIFS('2017'!N:N,'2017'!AA:AA,"NRO",'2017'!F:F,A311,'2017'!D:D,B311)+SUMIFS('2017'!O:O,'2017'!AA:AA,"NRO",'2017'!F:F,A311,'2017'!E:E,B311)+SUMIFS('2017'!R:R,'2017'!AA:AA,"NRO",'2017'!F:F,A311,'2017'!E:E,B311), 0)</f>
        <v>0</v>
      </c>
      <c r="AA311" s="7" t="n">
        <f aca="false">IFERROR(Z311/Y311, 0)</f>
        <v>0</v>
      </c>
      <c r="AB311" s="0" t="n">
        <f aca="false">IFERROR(SUMIFS('2017'!$H:$H,'2017'!$C:$C,B311,'2017'!$F:$F,A311,'2017'!AA:AA,"CRO",'2017'!P:P,"&lt;&gt;")+SUMIFS('2017'!$I:$I,'2017'!$D:$D,B311,'2017'!$F:$F,A311,'2017'!AA:AA,"CRO",'2017'!Q:Q,"&lt;&gt;")+SUMIFS('2017'!$J:$J,'2017'!$E:$E,B311,'2017'!$F:$F,A311,'2017'!AA:AA,"CRO",'2017'!R:R,"&lt;&gt;"), 0)</f>
        <v>0</v>
      </c>
      <c r="AC311" s="0" t="n">
        <f aca="false">IFERROR(SUMIFS('2017'!M:M,'2017'!AA:AA,"CRO",'2017'!F:F,A311,'2017'!C:C,B311)+SUMIFS('2017'!P:P,'2017'!AA:AA,"CRO",'2017'!F:F,A311,'2017'!C:C,B311)+SUMIFS('2017'!N:N,'2017'!AA:AA,"CRO",'2017'!F:F,A311,'2017'!D:D,B311)+SUMIFS('2017'!N:N,'2017'!AA:AA,"CRO",'2017'!F:F,A311,'2017'!D:D,B311)+SUMIFS('2017'!O:O,'2017'!AA:AA,"CRO",'2017'!F:F,A311,'2017'!E:E,B311)+SUMIFS('2017'!R:R,'2017'!AA:AA,"CRO",'2017'!F:F,A311,'2017'!E:E,B311), 0)</f>
        <v>0</v>
      </c>
      <c r="AD311" s="0" t="n">
        <f aca="false">IFERROR(AC311/AB311, 0)</f>
        <v>0</v>
      </c>
      <c r="AE311" s="0" t="n">
        <f aca="false">SUM(AH311,AK311,AN311)</f>
        <v>0</v>
      </c>
      <c r="AF311" s="0" t="n">
        <f aca="false">SUM(AI311,AL311,AO311)</f>
        <v>0</v>
      </c>
      <c r="AG311" s="7" t="n">
        <f aca="false">IFERROR(AF311/AE311, 0)</f>
        <v>0</v>
      </c>
      <c r="AH311" s="0" t="n">
        <f aca="false">IFERROR(SUMIFS('2016'!$G:$G,'2016'!F:F,A311,'2016'!C:C,B311,'2016'!D:D,"",'2016'!AA:AA,"JRO",'2016'!L:L,"&lt;&gt;"), 0)</f>
        <v>0</v>
      </c>
      <c r="AI311" s="0" t="n">
        <f aca="false">IFERROR(SUMIFS('2016'!L:L,'2016'!F:F,A311,'2016'!C:C,B311,'2016'!D:D,"",'2016'!AA:AA,"JRO"), 0)</f>
        <v>0</v>
      </c>
      <c r="AJ311" s="7" t="n">
        <f aca="false">IFERROR(AI311/AH311, 0)</f>
        <v>0</v>
      </c>
      <c r="AK311" s="0" t="n">
        <f aca="false">IFERROR(SUMIFS('2016'!$G:$G,'2016'!F:F,A311,'2016'!C:C,B311,'2016'!D:D,"",'2016'!AA:AA,"NRO",'2016'!L:L,"&lt;&gt;"), 0)</f>
        <v>0</v>
      </c>
      <c r="AL311" s="0" t="n">
        <f aca="false">IFERROR(SUMIFS('2016'!L:L,'2016'!F:F,A311,'2016'!C:C,B311,'2016'!D:D,"",'2016'!AA:AA,"NRO"), 0)</f>
        <v>0</v>
      </c>
      <c r="AM311" s="0" t="n">
        <f aca="false">IFERROR(AL311/AK311, 0)</f>
        <v>0</v>
      </c>
      <c r="AN311" s="0" t="n">
        <f aca="false">IFERROR(SUMIFS('2016'!$G:$G,'2016'!F:F,A311,'2016'!C:C,B311,'2016'!D:D,"",'2016'!AA:AA,"CRO",'2016'!L:L,"&lt;&gt;"), 0)</f>
        <v>0</v>
      </c>
      <c r="AO311" s="0" t="n">
        <f aca="false">IFERROR(SUMIFS('2016'!L:L,'2016'!F:F,A311,'2016'!C:C,B311,'2016'!D:D,"",'2016'!AA:AA,"CRO"), 0)</f>
        <v>0</v>
      </c>
      <c r="AP311" s="0" t="n">
        <f aca="false">IFERROR(AO311/AN311, 0)</f>
        <v>0</v>
      </c>
      <c r="AQ311" s="0" t="n">
        <f aca="false">SUM(AT311,AW311,AZ311)</f>
        <v>0</v>
      </c>
      <c r="AR311" s="0" t="n">
        <f aca="false">SUM(AU311,AX311,BA311)</f>
        <v>0</v>
      </c>
      <c r="AS311" s="7" t="n">
        <f aca="false">IFERROR(AR311/AQ311, 0)</f>
        <v>0</v>
      </c>
      <c r="AT311" s="0" t="n">
        <f aca="false">IFERROR(SUMIFS('2015'!$G:$G,'2015'!F:F,A311,'2015'!C:C,B311,'2015'!D:D,"",'2015'!AA:AA,"JRO",'2015'!L:L,"&lt;&gt;"), 0)</f>
        <v>0</v>
      </c>
      <c r="AU311" s="0" t="n">
        <f aca="false">IFERROR(SUMIFS('2015'!L:L,'2015'!F:F,A311,'2015'!C:C,B311,'2015'!D:D,"",'2015'!AA:AA,"JRO"), 0)</f>
        <v>0</v>
      </c>
      <c r="AV311" s="0" t="n">
        <f aca="false">IFERROR(AU311/AT311, 0)</f>
        <v>0</v>
      </c>
      <c r="AW311" s="0" t="n">
        <f aca="false">IFERROR(SUMIFS('2015'!$G:$G,'2015'!F:F,A311,'2015'!C:C,B311,'2015'!D:D,"",'2015'!AA:AA,"NRO",'2015'!L:L,"&lt;&gt;"), 0)</f>
        <v>0</v>
      </c>
      <c r="AX311" s="0" t="n">
        <f aca="false">IFERROR(SUMIFS('2015'!L:L,'2015'!F:F,A311,'2015'!C:C,B311,'2015'!D:D,"",'2015'!AA:AA,"NRO"), 0)</f>
        <v>0</v>
      </c>
      <c r="AY311" s="0" t="n">
        <f aca="false">IFERROR(AX311/AW311, 0)</f>
        <v>0</v>
      </c>
      <c r="AZ311" s="0" t="n">
        <f aca="false">IFERROR(SUMIFS('2015'!$G:$G,'2015'!F:F,A311,'2015'!C:C,B311,'2015'!D:D,"",'2015'!AA:AA,"CRO",'2015'!L:L,"&lt;&gt;"), 0)</f>
        <v>0</v>
      </c>
      <c r="BA311" s="0" t="n">
        <f aca="false">IFERROR(SUMIFS('2015'!L:L,'2015'!F:F,A311,'2015'!C:C,B311,'2015'!D:D,"",'2015'!AA:AA,"CRO"), 0)</f>
        <v>0</v>
      </c>
      <c r="BB311" s="0" t="n">
        <f aca="false">IFERROR(BA311/AZ311, 0)</f>
        <v>0</v>
      </c>
      <c r="BC311" s="0" t="n">
        <f aca="false">SUM(BF311,BI311)</f>
        <v>0</v>
      </c>
      <c r="BD311" s="0" t="n">
        <f aca="false">SUM(BG311,BJ311)</f>
        <v>0</v>
      </c>
      <c r="BE311" s="7" t="n">
        <f aca="false">IFERROR(BD311/BC311, 0)</f>
        <v>0</v>
      </c>
      <c r="BF311" s="0" t="n">
        <f aca="false">IFERROR(SUMIFS('2014'!$G:$G,'2014'!F:F,A311,'2014'!C:C,B311,'2014'!D:D,"",'2014'!AA:AA,"JRO",'2014'!L:L,"&lt;&gt;"), 0)</f>
        <v>0</v>
      </c>
      <c r="BG311" s="0" t="n">
        <f aca="false">IFERROR(SUMIFS('2014'!L:L,'2014'!F:F,A311,'2014'!C:C,B311,'2014'!D:D,"",'2014'!AA:AA,"JRO"), 0)</f>
        <v>0</v>
      </c>
      <c r="BH311" s="7" t="n">
        <f aca="false">IFERROR(BG311/BF311, 0)</f>
        <v>0</v>
      </c>
      <c r="BI311" s="0" t="n">
        <f aca="false">IFERROR(SUMIFS('2014'!$G:$G,'2014'!F:F,A311,'2014'!C:C,B311,'2014'!D:D,"",'2014'!AA:AA,"CRO",'2014'!L:L,"&lt;&gt;"), 0)</f>
        <v>0</v>
      </c>
      <c r="BJ311" s="0" t="n">
        <f aca="false">IFERROR(SUMIFS('2014'!L:L,'2014'!F:F,A311,'2014'!C:C,B311,'2014'!D:D,"",'2014'!AA:AA,"CRO"), 0)</f>
        <v>0</v>
      </c>
      <c r="BK311" s="0" t="n">
        <f aca="false">IFERROR(BJ311/BI311, 0)</f>
        <v>0</v>
      </c>
      <c r="BL311" s="0" t="n">
        <f aca="false">IFERROR(SUMIFS('2013'!$G:$G,'2013'!F:F,A311,'2013'!C:C,B311,'2013'!D:D,"",'2013'!AA:AA,"JRO",'2013'!L:L,"&lt;&gt;"), 0)</f>
        <v>0</v>
      </c>
      <c r="BM311" s="0" t="n">
        <f aca="false">IFERROR(SUMIFS('2013'!L:L,'2013'!F:F,A311,'2013'!C:C,B311,'2013'!D:D,"",'2013'!AA:AA,"JRO"), 0)</f>
        <v>0</v>
      </c>
      <c r="BN311" s="0" t="n">
        <f aca="false">IFERROR(BM311/BL311, 0)</f>
        <v>0</v>
      </c>
      <c r="BO311" s="0" t="n">
        <f aca="false">IFERROR(SUMIFS('2012'!$G:$G,'2012'!F:F,A311,'2012'!C:C,B311,'2012'!D:D,"",'2012'!AA:AA,"JRO",'2012'!L:L,"&lt;&gt;"), 0)</f>
        <v>0</v>
      </c>
      <c r="BP311" s="0" t="n">
        <f aca="false">IFERROR(SUMIFS('2012'!L:L,'2012'!F:F,A311,'2012'!C:C,B311,'2012'!D:D,"",'2012'!AA:AA,"JRO"), 0)</f>
        <v>0</v>
      </c>
      <c r="BQ311" s="0" t="n">
        <f aca="false">IFERROR(BP311/BO311, 0)</f>
        <v>0</v>
      </c>
      <c r="BR311" s="0" t="n">
        <f aca="false">IFERROR(SUMIFS('2011'!$G:$G,'2011'!F:F,A311,'2011'!C:C,B311,'2011'!D:D,"",'2011'!AA:AA,"JRO",'2011'!L:L,"&lt;&gt;"), 0)</f>
        <v>0</v>
      </c>
      <c r="BS311" s="0" t="n">
        <f aca="false">IFERROR(SUMIFS('2011'!L:L,'2011'!F:F,A311,'2011'!C:C,B311,'2011'!D:D,"",'2011'!AA:AA,"JRO"), 0)</f>
        <v>0</v>
      </c>
      <c r="BT311" s="7" t="n">
        <f aca="false">IFERROR(BS311/BR311, 0)</f>
        <v>0</v>
      </c>
      <c r="BU311" s="0" t="n">
        <f aca="false">IFERROR(SUMIFS('2010'!$G:$G,'2010'!F:F,A311,'2010'!C:C,B311,'2010'!D:D,"",'2010'!AA:AA,"JRO",'2010'!L:L,"&lt;&gt;"), 0)</f>
        <v>0</v>
      </c>
      <c r="BV311" s="0" t="n">
        <f aca="false">IFERROR(SUMIFS('2010'!L:L,'2010'!F:F,A311,'2010'!C:C,B311,'2010'!D:D,"",'2010'!AA:AA,"JRO"), 0)</f>
        <v>0</v>
      </c>
      <c r="BW311" s="7" t="n">
        <f aca="false">IFERROR(BV311/BU311, 0)</f>
        <v>0</v>
      </c>
      <c r="BX311" s="0" t="n">
        <f aca="false">IFERROR(SUMIFS('2009'!$G:$G,'2009'!F:F,A311,'2009'!C:C,B311,'2009'!D:D,"",'2009'!AA:AA,"JRO",'2009'!L:L,"&lt;&gt;"), 0)</f>
        <v>0</v>
      </c>
      <c r="BY311" s="0" t="n">
        <f aca="false">IFERROR(SUMIFS('2009'!L:L,'2009'!F:F,A311,'2009'!C:C,B311,'2009'!D:D,"",'2009'!AA:AA,"JRO"), 0)</f>
        <v>0</v>
      </c>
      <c r="BZ311" s="7" t="n">
        <f aca="false">IFERROR(BY311/BX311, 0)</f>
        <v>0</v>
      </c>
    </row>
    <row r="312" customFormat="false" ht="15" hidden="false" customHeight="false" outlineLevel="0" collapsed="false">
      <c r="A312" s="0" t="s">
        <v>114</v>
      </c>
      <c r="B312" s="16" t="s">
        <v>73</v>
      </c>
      <c r="C312" s="56" t="n">
        <f aca="false">IFERROR(AVERAGEIFS(I312:BZ312,I$2:BZ$2,"JRO escorts per deportee",I312:BZ312,"&lt;&gt;0"), 0)</f>
        <v>0</v>
      </c>
      <c r="D312" s="13" t="n">
        <f aca="false">IFERROR(AVERAGEIFS(I312:BZ312,I$2:BZ$2,"NRO escorts per deportee",I312:BZ312,"&lt;&gt;0"), 0)</f>
        <v>0</v>
      </c>
      <c r="E312" s="13" t="n">
        <f aca="false">IFERROR(AVERAGEIFS(I312:BZ312,I$2:BZ$2,"CRO escorts per deportee",I312:BZ312,"&lt;&gt;0"), 0)</f>
        <v>0</v>
      </c>
      <c r="G312" s="0" t="n">
        <f aca="false">SUM(J312,M312,P312)</f>
        <v>0</v>
      </c>
      <c r="H312" s="0" t="n">
        <f aca="false">SUM(K312,N312,Q312)</f>
        <v>0</v>
      </c>
      <c r="I312" s="7" t="n">
        <f aca="false">IFERROR(H312/G312, 0)</f>
        <v>0</v>
      </c>
      <c r="J312" s="0" t="n">
        <f aca="false">IFERROR(SUMIFS('2018'!$H:$H,'2018'!$C:$C,B312,'2018'!$F:$F,A312,'2018'!AA:AA,"JRO",'2018'!P:P,"&lt;&gt;")+SUMIFS('2018'!$I:$I,'2018'!$D:$D,B312,'2018'!$F:$F,A312,'2018'!AA:AA,"JRO",'2018'!Q:Q,"&lt;&gt;")+SUMIFS('2018'!$J:$J,'2018'!$E:$E,B312,'2018'!$F:$F,A312,'2018'!AA:AA,"JRO",'2018'!R:R,"&lt;&gt;"), 0)</f>
        <v>0</v>
      </c>
      <c r="K312" s="0" t="n">
        <f aca="false">IFERROR(SUMIFS('2018'!M:M,'2018'!AA:AA,"JRO",'2018'!F:F,A312,'2018'!C:C,B312)+SUMIFS('2018'!P:P,'2018'!AA:AA,"JRO",'2018'!F:F,A312,'2018'!C:C,B312)+SUMIFS('2018'!N:N,'2018'!AA:AA,"JRO",'2018'!F:F,A312,'2018'!D:D,B312)+SUMIFS('2018'!N:N,'2018'!AA:AA,"JRO",'2018'!F:F,A312,'2018'!D:D,B312)+SUMIFS('2018'!O:O,'2018'!AA:AA,"JRO",'2018'!F:F,A312,'2018'!E:E,B312)+SUMIFS('2018'!R:R,'2018'!AA:AA,"JRO",'2018'!F:F,A312,'2018'!E:E,B312), 0)</f>
        <v>0</v>
      </c>
      <c r="L312" s="7" t="n">
        <f aca="false">IFERROR(K312/J312, 0)</f>
        <v>0</v>
      </c>
      <c r="M312" s="0" t="n">
        <f aca="false">IFERROR(SUMIFS('2018'!$H:$H,'2018'!$C:$C,B312,'2018'!$F:$F,A312,'2018'!AA:AA,"NRO",'2018'!P:P,"&lt;&gt;")+SUMIFS('2018'!$I:$I,'2018'!$D:$D,B312,'2018'!$F:$F,A312,'2018'!AA:AA,"NRO",'2018'!Q:Q,"&lt;&gt;")+SUMIFS('2018'!$J:$J,'2018'!$E:$E,B312,'2018'!$F:$F,A312,'2018'!AA:AA,"NRO",'2018'!R:R,"&lt;&gt;"), 0)</f>
        <v>0</v>
      </c>
      <c r="N312" s="0" t="n">
        <f aca="false">IFERROR(SUMIFS('2018'!M:M,'2018'!AA:AA,"NRO",'2018'!F:F,A312,'2018'!C:C,B312)+SUMIFS('2018'!P:P,'2018'!AA:AA,"NRO",'2018'!F:F,A312,'2018'!C:C,B312)+SUMIFS('2018'!N:N,'2018'!AA:AA,"NRO",'2018'!F:F,A312,'2018'!D:D,B312)+SUMIFS('2018'!N:N,'2018'!AA:AA,"NRO",'2018'!F:F,A312,'2018'!D:D,B312)+SUMIFS('2018'!O:O,'2018'!AA:AA,"NRO",'2018'!F:F,A312,'2018'!E:E,B312)+SUMIFS('2018'!R:R,'2018'!AA:AA,"NRO",'2018'!F:F,A312,'2018'!E:E,B312), 0)</f>
        <v>0</v>
      </c>
      <c r="O312" s="7" t="n">
        <f aca="false">IFERROR(N312/M312, 0)</f>
        <v>0</v>
      </c>
      <c r="P312" s="0" t="n">
        <f aca="false">IFERROR(SUMIFS('2018'!$H:$H,'2018'!$C:$C,B312,'2018'!$F:$F,A312,'2018'!AA:AA,"CRO")+SUMIFS('2018'!$I:$I,'2018'!$D:$D,B312,'2018'!$F:$F,A312,'2018'!AA:AA,"CRO")+SUMIFS('2018'!$J:$J,'2018'!$E:$E,B312,'2018'!$F:$F,A312,'2018'!AA:AA,"CRO"), 0)</f>
        <v>0</v>
      </c>
      <c r="Q312" s="0" t="n">
        <f aca="false">IFERROR(SUMIFS('2018'!M:M,'2018'!AA:AA,"CRO",'2018'!F:F,A312,'2018'!C:C,B312)+SUMIFS('2018'!P:P,'2018'!AA:AA,"CRO",'2018'!F:F,A312,'2018'!C:C,B312)+SUMIFS('2018'!N:N,'2018'!AA:AA,"CRO",'2018'!F:F,A312,'2018'!D:D,B312)+SUMIFS('2018'!N:N,'2018'!AA:AA,"CRO",'2018'!F:F,A312,'2018'!D:D,B312)+SUMIFS('2018'!O:O,'2018'!AA:AA,"CRO",'2018'!F:F,A312,'2018'!E:E,B312)+SUMIFS('2018'!R:R,'2018'!AA:AA,"CRO",'2018'!F:F,A312,'2018'!E:E,B312), 0)</f>
        <v>0</v>
      </c>
      <c r="R312" s="7" t="n">
        <f aca="false">IFERROR(Q312/P312, 0)</f>
        <v>0</v>
      </c>
      <c r="S312" s="7" t="n">
        <f aca="false">SUM(V312,Y312,AB312)</f>
        <v>0</v>
      </c>
      <c r="T312" s="7" t="n">
        <f aca="false">SUM(W312,Z312,AC312)</f>
        <v>0</v>
      </c>
      <c r="U312" s="7" t="n">
        <f aca="false">IFERROR(T312/S312, 0)</f>
        <v>0</v>
      </c>
      <c r="V312" s="0" t="n">
        <f aca="false">SUMIFS('2017'!$H:$H,'2017'!$C:$C,B312,'2017'!$F:$F,A312,'2017'!AA:AA,"JRO",'2017'!P:P,"&lt;&gt;")+SUMIFS('2017'!$I:$I,'2017'!$D:$D,B312,'2017'!$F:$F,A312,'2017'!AA:AA,"JRO",'2017'!Q:Q,"&lt;&gt;")+SUMIFS('2017'!$J:$J,'2017'!$E:$E,B312,'2017'!$F:$F,A312,'2017'!AA:AA,"JRO",'2017'!R:R,"&lt;&gt;")</f>
        <v>0</v>
      </c>
      <c r="W312" s="0" t="n">
        <f aca="false">IFERROR(SUMIFS('2017'!M:M,'2017'!AA:AA,"JRO",'2017'!F:F,A312,'2017'!C:C,B312)+SUMIFS('2017'!P:P,'2017'!AA:AA,"JRO",'2017'!F:F,A312,'2017'!C:C,B312)+SUMIFS('2017'!N:N,'2017'!AA:AA,"JRO",'2017'!F:F,A312,'2017'!D:D,B312)+SUMIFS('2017'!N:N,'2017'!AA:AA,"JRO",'2017'!F:F,A312,'2017'!D:D,B312)+SUMIFS('2017'!O:O,'2017'!AA:AA,"JRO",'2017'!F:F,A312,'2017'!E:E,B312)+SUMIFS('2017'!R:R,'2017'!AA:AA,"JRO",'2017'!F:F,A312,'2017'!E:E,B312), 0)</f>
        <v>0</v>
      </c>
      <c r="X312" s="7" t="n">
        <f aca="false">IFERROR(W312/V312, 0)</f>
        <v>0</v>
      </c>
      <c r="Y312" s="0" t="n">
        <f aca="false">IFERROR(SUMIFS('2017'!$H:$H,'2017'!$C:$C,B312,'2017'!$F:$F,A312,'2017'!AA:AA,"NRO",'2017'!P:P,"&lt;&gt;")+SUMIFS('2017'!$I:$I,'2017'!$D:$D,B312,'2017'!$F:$F,A312,'2017'!AA:AA,"NRO",'2017'!Q:Q,"&lt;&gt;")+SUMIFS('2017'!$J:$J,'2017'!$E:$E,B312,'2017'!$F:$F,A312,'2017'!AA:AA,"NRO",'2017'!R:R,"&lt;&gt;"), 0)</f>
        <v>0</v>
      </c>
      <c r="Z312" s="0" t="n">
        <f aca="false">IFERROR(SUMIFS('2017'!M:M,'2017'!AA:AA,"NRO",'2017'!F:F,A312,'2017'!C:C,B312)+SUMIFS('2017'!P:P,'2017'!AA:AA,"NRO",'2017'!F:F,A312,'2017'!C:C,B312)+SUMIFS('2017'!N:N,'2017'!AA:AA,"NRO",'2017'!F:F,A312,'2017'!D:D,B312)+SUMIFS('2017'!N:N,'2017'!AA:AA,"NRO",'2017'!F:F,A312,'2017'!D:D,B312)+SUMIFS('2017'!O:O,'2017'!AA:AA,"NRO",'2017'!F:F,A312,'2017'!E:E,B312)+SUMIFS('2017'!R:R,'2017'!AA:AA,"NRO",'2017'!F:F,A312,'2017'!E:E,B312), 0)</f>
        <v>0</v>
      </c>
      <c r="AA312" s="7" t="n">
        <f aca="false">IFERROR(Z312/Y312, 0)</f>
        <v>0</v>
      </c>
      <c r="AB312" s="0" t="n">
        <f aca="false">IFERROR(SUMIFS('2017'!$H:$H,'2017'!$C:$C,B312,'2017'!$F:$F,A312,'2017'!AA:AA,"CRO",'2017'!P:P,"&lt;&gt;")+SUMIFS('2017'!$I:$I,'2017'!$D:$D,B312,'2017'!$F:$F,A312,'2017'!AA:AA,"CRO",'2017'!Q:Q,"&lt;&gt;")+SUMIFS('2017'!$J:$J,'2017'!$E:$E,B312,'2017'!$F:$F,A312,'2017'!AA:AA,"CRO",'2017'!R:R,"&lt;&gt;"), 0)</f>
        <v>0</v>
      </c>
      <c r="AC312" s="0" t="n">
        <f aca="false">IFERROR(SUMIFS('2017'!M:M,'2017'!AA:AA,"CRO",'2017'!F:F,A312,'2017'!C:C,B312)+SUMIFS('2017'!P:P,'2017'!AA:AA,"CRO",'2017'!F:F,A312,'2017'!C:C,B312)+SUMIFS('2017'!N:N,'2017'!AA:AA,"CRO",'2017'!F:F,A312,'2017'!D:D,B312)+SUMIFS('2017'!N:N,'2017'!AA:AA,"CRO",'2017'!F:F,A312,'2017'!D:D,B312)+SUMIFS('2017'!O:O,'2017'!AA:AA,"CRO",'2017'!F:F,A312,'2017'!E:E,B312)+SUMIFS('2017'!R:R,'2017'!AA:AA,"CRO",'2017'!F:F,A312,'2017'!E:E,B312), 0)</f>
        <v>0</v>
      </c>
      <c r="AD312" s="0" t="n">
        <f aca="false">IFERROR(AC312/AB312, 0)</f>
        <v>0</v>
      </c>
      <c r="AE312" s="0" t="n">
        <f aca="false">SUM(AH312,AK312,AN312)</f>
        <v>0</v>
      </c>
      <c r="AF312" s="0" t="n">
        <f aca="false">SUM(AI312,AL312,AO312)</f>
        <v>0</v>
      </c>
      <c r="AG312" s="7" t="n">
        <f aca="false">IFERROR(AF312/AE312, 0)</f>
        <v>0</v>
      </c>
      <c r="AH312" s="0" t="n">
        <f aca="false">IFERROR(SUMIFS('2016'!$G:$G,'2016'!F:F,A312,'2016'!C:C,B312,'2016'!D:D,"",'2016'!AA:AA,"JRO",'2016'!L:L,"&lt;&gt;"), 0)</f>
        <v>0</v>
      </c>
      <c r="AI312" s="0" t="n">
        <f aca="false">IFERROR(SUMIFS('2016'!L:L,'2016'!F:F,A312,'2016'!C:C,B312,'2016'!D:D,"",'2016'!AA:AA,"JRO"), 0)</f>
        <v>0</v>
      </c>
      <c r="AJ312" s="7" t="n">
        <f aca="false">IFERROR(AI312/AH312, 0)</f>
        <v>0</v>
      </c>
      <c r="AK312" s="0" t="n">
        <f aca="false">IFERROR(SUMIFS('2016'!$G:$G,'2016'!F:F,A312,'2016'!C:C,B312,'2016'!D:D,"",'2016'!AA:AA,"NRO",'2016'!L:L,"&lt;&gt;"), 0)</f>
        <v>0</v>
      </c>
      <c r="AL312" s="0" t="n">
        <f aca="false">IFERROR(SUMIFS('2016'!L:L,'2016'!F:F,A312,'2016'!C:C,B312,'2016'!D:D,"",'2016'!AA:AA,"NRO"), 0)</f>
        <v>0</v>
      </c>
      <c r="AM312" s="0" t="n">
        <f aca="false">IFERROR(AL312/AK312, 0)</f>
        <v>0</v>
      </c>
      <c r="AN312" s="0" t="n">
        <f aca="false">IFERROR(SUMIFS('2016'!$G:$G,'2016'!F:F,A312,'2016'!C:C,B312,'2016'!D:D,"",'2016'!AA:AA,"CRO",'2016'!L:L,"&lt;&gt;"), 0)</f>
        <v>0</v>
      </c>
      <c r="AO312" s="0" t="n">
        <f aca="false">IFERROR(SUMIFS('2016'!L:L,'2016'!F:F,A312,'2016'!C:C,B312,'2016'!D:D,"",'2016'!AA:AA,"CRO"), 0)</f>
        <v>0</v>
      </c>
      <c r="AP312" s="0" t="n">
        <f aca="false">IFERROR(AO312/AN312, 0)</f>
        <v>0</v>
      </c>
      <c r="AQ312" s="0" t="n">
        <f aca="false">SUM(AT312,AW312,AZ312)</f>
        <v>0</v>
      </c>
      <c r="AR312" s="0" t="n">
        <f aca="false">SUM(AU312,AX312,BA312)</f>
        <v>0</v>
      </c>
      <c r="AS312" s="7" t="n">
        <f aca="false">IFERROR(AR312/AQ312, 0)</f>
        <v>0</v>
      </c>
      <c r="AT312" s="0" t="n">
        <f aca="false">IFERROR(SUMIFS('2015'!$G:$G,'2015'!F:F,A312,'2015'!C:C,B312,'2015'!D:D,"",'2015'!AA:AA,"JRO",'2015'!L:L,"&lt;&gt;"), 0)</f>
        <v>0</v>
      </c>
      <c r="AU312" s="0" t="n">
        <f aca="false">IFERROR(SUMIFS('2015'!L:L,'2015'!F:F,A312,'2015'!C:C,B312,'2015'!D:D,"",'2015'!AA:AA,"JRO"), 0)</f>
        <v>0</v>
      </c>
      <c r="AV312" s="0" t="n">
        <f aca="false">IFERROR(AU312/AT312, 0)</f>
        <v>0</v>
      </c>
      <c r="AW312" s="0" t="n">
        <f aca="false">IFERROR(SUMIFS('2015'!$G:$G,'2015'!F:F,A312,'2015'!C:C,B312,'2015'!D:D,"",'2015'!AA:AA,"NRO",'2015'!L:L,"&lt;&gt;"), 0)</f>
        <v>0</v>
      </c>
      <c r="AX312" s="0" t="n">
        <f aca="false">IFERROR(SUMIFS('2015'!L:L,'2015'!F:F,A312,'2015'!C:C,B312,'2015'!D:D,"",'2015'!AA:AA,"NRO"), 0)</f>
        <v>0</v>
      </c>
      <c r="AY312" s="0" t="n">
        <f aca="false">IFERROR(AX312/AW312, 0)</f>
        <v>0</v>
      </c>
      <c r="AZ312" s="0" t="n">
        <f aca="false">IFERROR(SUMIFS('2015'!$G:$G,'2015'!F:F,A312,'2015'!C:C,B312,'2015'!D:D,"",'2015'!AA:AA,"CRO",'2015'!L:L,"&lt;&gt;"), 0)</f>
        <v>0</v>
      </c>
      <c r="BA312" s="0" t="n">
        <f aca="false">IFERROR(SUMIFS('2015'!L:L,'2015'!F:F,A312,'2015'!C:C,B312,'2015'!D:D,"",'2015'!AA:AA,"CRO"), 0)</f>
        <v>0</v>
      </c>
      <c r="BB312" s="0" t="n">
        <f aca="false">IFERROR(BA312/AZ312, 0)</f>
        <v>0</v>
      </c>
      <c r="BC312" s="0" t="n">
        <f aca="false">SUM(BF312,BI312)</f>
        <v>0</v>
      </c>
      <c r="BD312" s="0" t="n">
        <f aca="false">SUM(BG312,BJ312)</f>
        <v>0</v>
      </c>
      <c r="BE312" s="7" t="n">
        <f aca="false">IFERROR(BD312/BC312, 0)</f>
        <v>0</v>
      </c>
      <c r="BF312" s="0" t="n">
        <f aca="false">IFERROR(SUMIFS('2014'!$G:$G,'2014'!F:F,A312,'2014'!C:C,B312,'2014'!D:D,"",'2014'!AA:AA,"JRO",'2014'!L:L,"&lt;&gt;"), 0)</f>
        <v>0</v>
      </c>
      <c r="BG312" s="0" t="n">
        <f aca="false">IFERROR(SUMIFS('2014'!L:L,'2014'!F:F,A312,'2014'!C:C,B312,'2014'!D:D,"",'2014'!AA:AA,"JRO"), 0)</f>
        <v>0</v>
      </c>
      <c r="BH312" s="7" t="n">
        <f aca="false">IFERROR(BG312/BF312, 0)</f>
        <v>0</v>
      </c>
      <c r="BI312" s="0" t="n">
        <f aca="false">IFERROR(SUMIFS('2014'!$G:$G,'2014'!F:F,A312,'2014'!C:C,B312,'2014'!D:D,"",'2014'!AA:AA,"CRO",'2014'!L:L,"&lt;&gt;"), 0)</f>
        <v>0</v>
      </c>
      <c r="BJ312" s="0" t="n">
        <f aca="false">IFERROR(SUMIFS('2014'!L:L,'2014'!F:F,A312,'2014'!C:C,B312,'2014'!D:D,"",'2014'!AA:AA,"CRO"), 0)</f>
        <v>0</v>
      </c>
      <c r="BK312" s="0" t="n">
        <f aca="false">IFERROR(BJ312/BI312, 0)</f>
        <v>0</v>
      </c>
      <c r="BL312" s="0" t="n">
        <f aca="false">IFERROR(SUMIFS('2013'!$G:$G,'2013'!F:F,A312,'2013'!C:C,B312,'2013'!D:D,"",'2013'!AA:AA,"JRO",'2013'!L:L,"&lt;&gt;"), 0)</f>
        <v>0</v>
      </c>
      <c r="BM312" s="0" t="n">
        <f aca="false">IFERROR(SUMIFS('2013'!L:L,'2013'!F:F,A312,'2013'!C:C,B312,'2013'!D:D,"",'2013'!AA:AA,"JRO"), 0)</f>
        <v>0</v>
      </c>
      <c r="BN312" s="0" t="n">
        <f aca="false">IFERROR(BM312/BL312, 0)</f>
        <v>0</v>
      </c>
      <c r="BO312" s="0" t="n">
        <f aca="false">IFERROR(SUMIFS('2012'!$G:$G,'2012'!F:F,A312,'2012'!C:C,B312,'2012'!D:D,"",'2012'!AA:AA,"JRO",'2012'!L:L,"&lt;&gt;"), 0)</f>
        <v>0</v>
      </c>
      <c r="BP312" s="0" t="n">
        <f aca="false">IFERROR(SUMIFS('2012'!L:L,'2012'!F:F,A312,'2012'!C:C,B312,'2012'!D:D,"",'2012'!AA:AA,"JRO"), 0)</f>
        <v>0</v>
      </c>
      <c r="BQ312" s="0" t="n">
        <f aca="false">IFERROR(BP312/BO312, 0)</f>
        <v>0</v>
      </c>
      <c r="BR312" s="0" t="n">
        <f aca="false">IFERROR(SUMIFS('2011'!$G:$G,'2011'!F:F,A312,'2011'!C:C,B312,'2011'!D:D,"",'2011'!AA:AA,"JRO",'2011'!L:L,"&lt;&gt;"), 0)</f>
        <v>0</v>
      </c>
      <c r="BS312" s="0" t="n">
        <f aca="false">IFERROR(SUMIFS('2011'!L:L,'2011'!F:F,A312,'2011'!C:C,B312,'2011'!D:D,"",'2011'!AA:AA,"JRO"), 0)</f>
        <v>0</v>
      </c>
      <c r="BT312" s="7" t="n">
        <f aca="false">IFERROR(BS312/BR312, 0)</f>
        <v>0</v>
      </c>
      <c r="BU312" s="0" t="n">
        <f aca="false">IFERROR(SUMIFS('2010'!$G:$G,'2010'!F:F,A312,'2010'!C:C,B312,'2010'!D:D,"",'2010'!AA:AA,"JRO",'2010'!L:L,"&lt;&gt;"), 0)</f>
        <v>0</v>
      </c>
      <c r="BV312" s="0" t="n">
        <f aca="false">IFERROR(SUMIFS('2010'!L:L,'2010'!F:F,A312,'2010'!C:C,B312,'2010'!D:D,"",'2010'!AA:AA,"JRO"), 0)</f>
        <v>0</v>
      </c>
      <c r="BW312" s="7" t="n">
        <f aca="false">IFERROR(BV312/BU312, 0)</f>
        <v>0</v>
      </c>
      <c r="BX312" s="0" t="n">
        <f aca="false">IFERROR(SUMIFS('2009'!$G:$G,'2009'!F:F,A312,'2009'!C:C,B312,'2009'!D:D,"",'2009'!AA:AA,"JRO",'2009'!L:L,"&lt;&gt;"), 0)</f>
        <v>0</v>
      </c>
      <c r="BY312" s="0" t="n">
        <f aca="false">IFERROR(SUMIFS('2009'!L:L,'2009'!F:F,A312,'2009'!C:C,B312,'2009'!D:D,"",'2009'!AA:AA,"JRO"), 0)</f>
        <v>0</v>
      </c>
      <c r="BZ312" s="7" t="n">
        <f aca="false">IFERROR(BY312/BX312, 0)</f>
        <v>0</v>
      </c>
    </row>
    <row r="313" customFormat="false" ht="15" hidden="false" customHeight="false" outlineLevel="0" collapsed="false">
      <c r="A313" s="0" t="s">
        <v>114</v>
      </c>
      <c r="B313" s="13" t="s">
        <v>78</v>
      </c>
      <c r="C313" s="56" t="n">
        <f aca="false">IFERROR(AVERAGEIFS(I313:BZ313,I$2:BZ$2,"JRO escorts per deportee",I313:BZ313,"&lt;&gt;0"), 0)</f>
        <v>0</v>
      </c>
      <c r="D313" s="13" t="n">
        <f aca="false">IFERROR(AVERAGEIFS(I313:BZ313,I$2:BZ$2,"NRO escorts per deportee",I313:BZ313,"&lt;&gt;0"), 0)</f>
        <v>0</v>
      </c>
      <c r="E313" s="13" t="n">
        <f aca="false">IFERROR(AVERAGEIFS(I313:BZ313,I$2:BZ$2,"CRO escorts per deportee",I313:BZ313,"&lt;&gt;0"), 0)</f>
        <v>0</v>
      </c>
      <c r="G313" s="0" t="n">
        <f aca="false">SUM(J313,M313,P313)</f>
        <v>0</v>
      </c>
      <c r="H313" s="0" t="n">
        <f aca="false">SUM(K313,N313,Q313)</f>
        <v>0</v>
      </c>
      <c r="I313" s="7" t="n">
        <f aca="false">IFERROR(H313/G313, 0)</f>
        <v>0</v>
      </c>
      <c r="J313" s="0" t="n">
        <f aca="false">IFERROR(SUMIFS('2018'!$H:$H,'2018'!$C:$C,B313,'2018'!$F:$F,A313,'2018'!AA:AA,"JRO",'2018'!P:P,"&lt;&gt;")+SUMIFS('2018'!$I:$I,'2018'!$D:$D,B313,'2018'!$F:$F,A313,'2018'!AA:AA,"JRO",'2018'!Q:Q,"&lt;&gt;")+SUMIFS('2018'!$J:$J,'2018'!$E:$E,B313,'2018'!$F:$F,A313,'2018'!AA:AA,"JRO",'2018'!R:R,"&lt;&gt;"), 0)</f>
        <v>0</v>
      </c>
      <c r="K313" s="0" t="n">
        <f aca="false">IFERROR(SUMIFS('2018'!M:M,'2018'!AA:AA,"JRO",'2018'!F:F,A313,'2018'!C:C,B313)+SUMIFS('2018'!P:P,'2018'!AA:AA,"JRO",'2018'!F:F,A313,'2018'!C:C,B313)+SUMIFS('2018'!N:N,'2018'!AA:AA,"JRO",'2018'!F:F,A313,'2018'!D:D,B313)+SUMIFS('2018'!N:N,'2018'!AA:AA,"JRO",'2018'!F:F,A313,'2018'!D:D,B313)+SUMIFS('2018'!O:O,'2018'!AA:AA,"JRO",'2018'!F:F,A313,'2018'!E:E,B313)+SUMIFS('2018'!R:R,'2018'!AA:AA,"JRO",'2018'!F:F,A313,'2018'!E:E,B313), 0)</f>
        <v>0</v>
      </c>
      <c r="L313" s="7" t="n">
        <f aca="false">IFERROR(K313/J313, 0)</f>
        <v>0</v>
      </c>
      <c r="M313" s="0" t="n">
        <f aca="false">IFERROR(SUMIFS('2018'!$H:$H,'2018'!$C:$C,B313,'2018'!$F:$F,A313,'2018'!AA:AA,"NRO",'2018'!P:P,"&lt;&gt;")+SUMIFS('2018'!$I:$I,'2018'!$D:$D,B313,'2018'!$F:$F,A313,'2018'!AA:AA,"NRO",'2018'!Q:Q,"&lt;&gt;")+SUMIFS('2018'!$J:$J,'2018'!$E:$E,B313,'2018'!$F:$F,A313,'2018'!AA:AA,"NRO",'2018'!R:R,"&lt;&gt;"), 0)</f>
        <v>0</v>
      </c>
      <c r="N313" s="0" t="n">
        <f aca="false">IFERROR(SUMIFS('2018'!M:M,'2018'!AA:AA,"NRO",'2018'!F:F,A313,'2018'!C:C,B313)+SUMIFS('2018'!P:P,'2018'!AA:AA,"NRO",'2018'!F:F,A313,'2018'!C:C,B313)+SUMIFS('2018'!N:N,'2018'!AA:AA,"NRO",'2018'!F:F,A313,'2018'!D:D,B313)+SUMIFS('2018'!N:N,'2018'!AA:AA,"NRO",'2018'!F:F,A313,'2018'!D:D,B313)+SUMIFS('2018'!O:O,'2018'!AA:AA,"NRO",'2018'!F:F,A313,'2018'!E:E,B313)+SUMIFS('2018'!R:R,'2018'!AA:AA,"NRO",'2018'!F:F,A313,'2018'!E:E,B313), 0)</f>
        <v>0</v>
      </c>
      <c r="O313" s="7" t="n">
        <f aca="false">IFERROR(N313/M313, 0)</f>
        <v>0</v>
      </c>
      <c r="P313" s="0" t="n">
        <f aca="false">IFERROR(SUMIFS('2018'!$H:$H,'2018'!$C:$C,B313,'2018'!$F:$F,A313,'2018'!AA:AA,"CRO")+SUMIFS('2018'!$I:$I,'2018'!$D:$D,B313,'2018'!$F:$F,A313,'2018'!AA:AA,"CRO")+SUMIFS('2018'!$J:$J,'2018'!$E:$E,B313,'2018'!$F:$F,A313,'2018'!AA:AA,"CRO"), 0)</f>
        <v>0</v>
      </c>
      <c r="Q313" s="0" t="n">
        <f aca="false">IFERROR(SUMIFS('2018'!M:M,'2018'!AA:AA,"CRO",'2018'!F:F,A313,'2018'!C:C,B313)+SUMIFS('2018'!P:P,'2018'!AA:AA,"CRO",'2018'!F:F,A313,'2018'!C:C,B313)+SUMIFS('2018'!N:N,'2018'!AA:AA,"CRO",'2018'!F:F,A313,'2018'!D:D,B313)+SUMIFS('2018'!N:N,'2018'!AA:AA,"CRO",'2018'!F:F,A313,'2018'!D:D,B313)+SUMIFS('2018'!O:O,'2018'!AA:AA,"CRO",'2018'!F:F,A313,'2018'!E:E,B313)+SUMIFS('2018'!R:R,'2018'!AA:AA,"CRO",'2018'!F:F,A313,'2018'!E:E,B313), 0)</f>
        <v>0</v>
      </c>
      <c r="R313" s="7" t="n">
        <f aca="false">IFERROR(Q313/P313, 0)</f>
        <v>0</v>
      </c>
      <c r="S313" s="7" t="n">
        <f aca="false">SUM(V313,Y313,AB313)</f>
        <v>0</v>
      </c>
      <c r="T313" s="7" t="n">
        <f aca="false">SUM(W313,Z313,AC313)</f>
        <v>0</v>
      </c>
      <c r="U313" s="7" t="n">
        <f aca="false">IFERROR(T313/S313, 0)</f>
        <v>0</v>
      </c>
      <c r="V313" s="0" t="n">
        <f aca="false">SUMIFS('2017'!$H:$H,'2017'!$C:$C,B313,'2017'!$F:$F,A313,'2017'!AA:AA,"JRO",'2017'!P:P,"&lt;&gt;")+SUMIFS('2017'!$I:$I,'2017'!$D:$D,B313,'2017'!$F:$F,A313,'2017'!AA:AA,"JRO",'2017'!Q:Q,"&lt;&gt;")+SUMIFS('2017'!$J:$J,'2017'!$E:$E,B313,'2017'!$F:$F,A313,'2017'!AA:AA,"JRO",'2017'!R:R,"&lt;&gt;")</f>
        <v>0</v>
      </c>
      <c r="W313" s="0" t="n">
        <f aca="false">IFERROR(SUMIFS('2017'!M:M,'2017'!AA:AA,"JRO",'2017'!F:F,A313,'2017'!C:C,B313)+SUMIFS('2017'!P:P,'2017'!AA:AA,"JRO",'2017'!F:F,A313,'2017'!C:C,B313)+SUMIFS('2017'!N:N,'2017'!AA:AA,"JRO",'2017'!F:F,A313,'2017'!D:D,B313)+SUMIFS('2017'!N:N,'2017'!AA:AA,"JRO",'2017'!F:F,A313,'2017'!D:D,B313)+SUMIFS('2017'!O:O,'2017'!AA:AA,"JRO",'2017'!F:F,A313,'2017'!E:E,B313)+SUMIFS('2017'!R:R,'2017'!AA:AA,"JRO",'2017'!F:F,A313,'2017'!E:E,B313), 0)</f>
        <v>0</v>
      </c>
      <c r="X313" s="7" t="n">
        <f aca="false">IFERROR(W313/V313, 0)</f>
        <v>0</v>
      </c>
      <c r="Y313" s="0" t="n">
        <f aca="false">IFERROR(SUMIFS('2017'!$H:$H,'2017'!$C:$C,B313,'2017'!$F:$F,A313,'2017'!AA:AA,"NRO",'2017'!P:P,"&lt;&gt;")+SUMIFS('2017'!$I:$I,'2017'!$D:$D,B313,'2017'!$F:$F,A313,'2017'!AA:AA,"NRO",'2017'!Q:Q,"&lt;&gt;")+SUMIFS('2017'!$J:$J,'2017'!$E:$E,B313,'2017'!$F:$F,A313,'2017'!AA:AA,"NRO",'2017'!R:R,"&lt;&gt;"), 0)</f>
        <v>0</v>
      </c>
      <c r="Z313" s="0" t="n">
        <f aca="false">IFERROR(SUMIFS('2017'!M:M,'2017'!AA:AA,"NRO",'2017'!F:F,A313,'2017'!C:C,B313)+SUMIFS('2017'!P:P,'2017'!AA:AA,"NRO",'2017'!F:F,A313,'2017'!C:C,B313)+SUMIFS('2017'!N:N,'2017'!AA:AA,"NRO",'2017'!F:F,A313,'2017'!D:D,B313)+SUMIFS('2017'!N:N,'2017'!AA:AA,"NRO",'2017'!F:F,A313,'2017'!D:D,B313)+SUMIFS('2017'!O:O,'2017'!AA:AA,"NRO",'2017'!F:F,A313,'2017'!E:E,B313)+SUMIFS('2017'!R:R,'2017'!AA:AA,"NRO",'2017'!F:F,A313,'2017'!E:E,B313), 0)</f>
        <v>0</v>
      </c>
      <c r="AA313" s="7" t="n">
        <f aca="false">IFERROR(Z313/Y313, 0)</f>
        <v>0</v>
      </c>
      <c r="AB313" s="0" t="n">
        <f aca="false">IFERROR(SUMIFS('2017'!$H:$H,'2017'!$C:$C,B313,'2017'!$F:$F,A313,'2017'!AA:AA,"CRO",'2017'!P:P,"&lt;&gt;")+SUMIFS('2017'!$I:$I,'2017'!$D:$D,B313,'2017'!$F:$F,A313,'2017'!AA:AA,"CRO",'2017'!Q:Q,"&lt;&gt;")+SUMIFS('2017'!$J:$J,'2017'!$E:$E,B313,'2017'!$F:$F,A313,'2017'!AA:AA,"CRO",'2017'!R:R,"&lt;&gt;"), 0)</f>
        <v>0</v>
      </c>
      <c r="AC313" s="0" t="n">
        <f aca="false">IFERROR(SUMIFS('2017'!M:M,'2017'!AA:AA,"CRO",'2017'!F:F,A313,'2017'!C:C,B313)+SUMIFS('2017'!P:P,'2017'!AA:AA,"CRO",'2017'!F:F,A313,'2017'!C:C,B313)+SUMIFS('2017'!N:N,'2017'!AA:AA,"CRO",'2017'!F:F,A313,'2017'!D:D,B313)+SUMIFS('2017'!N:N,'2017'!AA:AA,"CRO",'2017'!F:F,A313,'2017'!D:D,B313)+SUMIFS('2017'!O:O,'2017'!AA:AA,"CRO",'2017'!F:F,A313,'2017'!E:E,B313)+SUMIFS('2017'!R:R,'2017'!AA:AA,"CRO",'2017'!F:F,A313,'2017'!E:E,B313), 0)</f>
        <v>0</v>
      </c>
      <c r="AD313" s="0" t="n">
        <f aca="false">IFERROR(AC313/AB313, 0)</f>
        <v>0</v>
      </c>
      <c r="AE313" s="0" t="n">
        <f aca="false">SUM(AH313,AK313,AN313)</f>
        <v>0</v>
      </c>
      <c r="AF313" s="0" t="n">
        <f aca="false">SUM(AI313,AL313,AO313)</f>
        <v>0</v>
      </c>
      <c r="AG313" s="7" t="n">
        <f aca="false">IFERROR(AF313/AE313, 0)</f>
        <v>0</v>
      </c>
      <c r="AH313" s="0" t="n">
        <f aca="false">IFERROR(SUMIFS('2016'!$G:$G,'2016'!F:F,A313,'2016'!C:C,B313,'2016'!D:D,"",'2016'!AA:AA,"JRO",'2016'!L:L,"&lt;&gt;"), 0)</f>
        <v>0</v>
      </c>
      <c r="AI313" s="0" t="n">
        <f aca="false">IFERROR(SUMIFS('2016'!L:L,'2016'!F:F,A313,'2016'!C:C,B313,'2016'!D:D,"",'2016'!AA:AA,"JRO"), 0)</f>
        <v>0</v>
      </c>
      <c r="AJ313" s="7" t="n">
        <f aca="false">IFERROR(AI313/AH313, 0)</f>
        <v>0</v>
      </c>
      <c r="AK313" s="0" t="n">
        <f aca="false">IFERROR(SUMIFS('2016'!$G:$G,'2016'!F:F,A313,'2016'!C:C,B313,'2016'!D:D,"",'2016'!AA:AA,"NRO",'2016'!L:L,"&lt;&gt;"), 0)</f>
        <v>0</v>
      </c>
      <c r="AL313" s="0" t="n">
        <f aca="false">IFERROR(SUMIFS('2016'!L:L,'2016'!F:F,A313,'2016'!C:C,B313,'2016'!D:D,"",'2016'!AA:AA,"NRO"), 0)</f>
        <v>0</v>
      </c>
      <c r="AM313" s="0" t="n">
        <f aca="false">IFERROR(AL313/AK313, 0)</f>
        <v>0</v>
      </c>
      <c r="AN313" s="0" t="n">
        <f aca="false">IFERROR(SUMIFS('2016'!$G:$G,'2016'!F:F,A313,'2016'!C:C,B313,'2016'!D:D,"",'2016'!AA:AA,"CRO",'2016'!L:L,"&lt;&gt;"), 0)</f>
        <v>0</v>
      </c>
      <c r="AO313" s="0" t="n">
        <f aca="false">IFERROR(SUMIFS('2016'!L:L,'2016'!F:F,A313,'2016'!C:C,B313,'2016'!D:D,"",'2016'!AA:AA,"CRO"), 0)</f>
        <v>0</v>
      </c>
      <c r="AP313" s="0" t="n">
        <f aca="false">IFERROR(AO313/AN313, 0)</f>
        <v>0</v>
      </c>
      <c r="AQ313" s="0" t="n">
        <f aca="false">SUM(AT313,AW313,AZ313)</f>
        <v>0</v>
      </c>
      <c r="AR313" s="0" t="n">
        <f aca="false">SUM(AU313,AX313,BA313)</f>
        <v>0</v>
      </c>
      <c r="AS313" s="7" t="n">
        <f aca="false">IFERROR(AR313/AQ313, 0)</f>
        <v>0</v>
      </c>
      <c r="AT313" s="0" t="n">
        <f aca="false">IFERROR(SUMIFS('2015'!$G:$G,'2015'!F:F,A313,'2015'!C:C,B313,'2015'!D:D,"",'2015'!AA:AA,"JRO",'2015'!L:L,"&lt;&gt;"), 0)</f>
        <v>0</v>
      </c>
      <c r="AU313" s="0" t="n">
        <f aca="false">IFERROR(SUMIFS('2015'!L:L,'2015'!F:F,A313,'2015'!C:C,B313,'2015'!D:D,"",'2015'!AA:AA,"JRO"), 0)</f>
        <v>0</v>
      </c>
      <c r="AV313" s="0" t="n">
        <f aca="false">IFERROR(AU313/AT313, 0)</f>
        <v>0</v>
      </c>
      <c r="AW313" s="0" t="n">
        <f aca="false">IFERROR(SUMIFS('2015'!$G:$G,'2015'!F:F,A313,'2015'!C:C,B313,'2015'!D:D,"",'2015'!AA:AA,"NRO",'2015'!L:L,"&lt;&gt;"), 0)</f>
        <v>0</v>
      </c>
      <c r="AX313" s="0" t="n">
        <f aca="false">IFERROR(SUMIFS('2015'!L:L,'2015'!F:F,A313,'2015'!C:C,B313,'2015'!D:D,"",'2015'!AA:AA,"NRO"), 0)</f>
        <v>0</v>
      </c>
      <c r="AY313" s="0" t="n">
        <f aca="false">IFERROR(AX313/AW313, 0)</f>
        <v>0</v>
      </c>
      <c r="AZ313" s="0" t="n">
        <f aca="false">IFERROR(SUMIFS('2015'!$G:$G,'2015'!F:F,A313,'2015'!C:C,B313,'2015'!D:D,"",'2015'!AA:AA,"CRO",'2015'!L:L,"&lt;&gt;"), 0)</f>
        <v>0</v>
      </c>
      <c r="BA313" s="0" t="n">
        <f aca="false">IFERROR(SUMIFS('2015'!L:L,'2015'!F:F,A313,'2015'!C:C,B313,'2015'!D:D,"",'2015'!AA:AA,"CRO"), 0)</f>
        <v>0</v>
      </c>
      <c r="BB313" s="0" t="n">
        <f aca="false">IFERROR(BA313/AZ313, 0)</f>
        <v>0</v>
      </c>
      <c r="BC313" s="0" t="n">
        <f aca="false">SUM(BF313,BI313)</f>
        <v>0</v>
      </c>
      <c r="BD313" s="0" t="n">
        <f aca="false">SUM(BG313,BJ313)</f>
        <v>0</v>
      </c>
      <c r="BE313" s="7" t="n">
        <f aca="false">IFERROR(BD313/BC313, 0)</f>
        <v>0</v>
      </c>
      <c r="BF313" s="0" t="n">
        <f aca="false">IFERROR(SUMIFS('2014'!$G:$G,'2014'!F:F,A313,'2014'!C:C,B313,'2014'!D:D,"",'2014'!AA:AA,"JRO",'2014'!L:L,"&lt;&gt;"), 0)</f>
        <v>0</v>
      </c>
      <c r="BG313" s="0" t="n">
        <f aca="false">IFERROR(SUMIFS('2014'!L:L,'2014'!F:F,A313,'2014'!C:C,B313,'2014'!D:D,"",'2014'!AA:AA,"JRO"), 0)</f>
        <v>0</v>
      </c>
      <c r="BH313" s="7" t="n">
        <f aca="false">IFERROR(BG313/BF313, 0)</f>
        <v>0</v>
      </c>
      <c r="BI313" s="0" t="n">
        <f aca="false">IFERROR(SUMIFS('2014'!$G:$G,'2014'!F:F,A313,'2014'!C:C,B313,'2014'!D:D,"",'2014'!AA:AA,"CRO",'2014'!L:L,"&lt;&gt;"), 0)</f>
        <v>0</v>
      </c>
      <c r="BJ313" s="0" t="n">
        <f aca="false">IFERROR(SUMIFS('2014'!L:L,'2014'!F:F,A313,'2014'!C:C,B313,'2014'!D:D,"",'2014'!AA:AA,"CRO"), 0)</f>
        <v>0</v>
      </c>
      <c r="BK313" s="0" t="n">
        <f aca="false">IFERROR(BJ313/BI313, 0)</f>
        <v>0</v>
      </c>
      <c r="BL313" s="0" t="n">
        <f aca="false">IFERROR(SUMIFS('2013'!$G:$G,'2013'!F:F,A313,'2013'!C:C,B313,'2013'!D:D,"",'2013'!AA:AA,"JRO",'2013'!L:L,"&lt;&gt;"), 0)</f>
        <v>0</v>
      </c>
      <c r="BM313" s="0" t="n">
        <f aca="false">IFERROR(SUMIFS('2013'!L:L,'2013'!F:F,A313,'2013'!C:C,B313,'2013'!D:D,"",'2013'!AA:AA,"JRO"), 0)</f>
        <v>0</v>
      </c>
      <c r="BN313" s="0" t="n">
        <f aca="false">IFERROR(BM313/BL313, 0)</f>
        <v>0</v>
      </c>
      <c r="BO313" s="0" t="n">
        <f aca="false">IFERROR(SUMIFS('2012'!$G:$G,'2012'!F:F,A313,'2012'!C:C,B313,'2012'!D:D,"",'2012'!AA:AA,"JRO",'2012'!L:L,"&lt;&gt;"), 0)</f>
        <v>0</v>
      </c>
      <c r="BP313" s="0" t="n">
        <f aca="false">IFERROR(SUMIFS('2012'!L:L,'2012'!F:F,A313,'2012'!C:C,B313,'2012'!D:D,"",'2012'!AA:AA,"JRO"), 0)</f>
        <v>0</v>
      </c>
      <c r="BQ313" s="0" t="n">
        <f aca="false">IFERROR(BP313/BO313, 0)</f>
        <v>0</v>
      </c>
      <c r="BR313" s="0" t="n">
        <f aca="false">IFERROR(SUMIFS('2011'!$G:$G,'2011'!F:F,A313,'2011'!C:C,B313,'2011'!D:D,"",'2011'!AA:AA,"JRO",'2011'!L:L,"&lt;&gt;"), 0)</f>
        <v>0</v>
      </c>
      <c r="BS313" s="0" t="n">
        <f aca="false">IFERROR(SUMIFS('2011'!L:L,'2011'!F:F,A313,'2011'!C:C,B313,'2011'!D:D,"",'2011'!AA:AA,"JRO"), 0)</f>
        <v>0</v>
      </c>
      <c r="BT313" s="7" t="n">
        <f aca="false">IFERROR(BS313/BR313, 0)</f>
        <v>0</v>
      </c>
      <c r="BU313" s="0" t="n">
        <f aca="false">IFERROR(SUMIFS('2010'!$G:$G,'2010'!F:F,A313,'2010'!C:C,B313,'2010'!D:D,"",'2010'!AA:AA,"JRO",'2010'!L:L,"&lt;&gt;"), 0)</f>
        <v>0</v>
      </c>
      <c r="BV313" s="0" t="n">
        <f aca="false">IFERROR(SUMIFS('2010'!L:L,'2010'!F:F,A313,'2010'!C:C,B313,'2010'!D:D,"",'2010'!AA:AA,"JRO"), 0)</f>
        <v>0</v>
      </c>
      <c r="BW313" s="7" t="n">
        <f aca="false">IFERROR(BV313/BU313, 0)</f>
        <v>0</v>
      </c>
      <c r="BX313" s="0" t="n">
        <f aca="false">IFERROR(SUMIFS('2009'!$G:$G,'2009'!F:F,A313,'2009'!C:C,B313,'2009'!D:D,"",'2009'!AA:AA,"JRO",'2009'!L:L,"&lt;&gt;"), 0)</f>
        <v>0</v>
      </c>
      <c r="BY313" s="0" t="n">
        <f aca="false">IFERROR(SUMIFS('2009'!L:L,'2009'!F:F,A313,'2009'!C:C,B313,'2009'!D:D,"",'2009'!AA:AA,"JRO"), 0)</f>
        <v>0</v>
      </c>
      <c r="BZ313" s="7" t="n">
        <f aca="false">IFERROR(BY313/BX313, 0)</f>
        <v>0</v>
      </c>
    </row>
    <row r="314" customFormat="false" ht="15" hidden="false" customHeight="false" outlineLevel="0" collapsed="false">
      <c r="A314" s="0" t="s">
        <v>114</v>
      </c>
      <c r="B314" s="17" t="s">
        <v>76</v>
      </c>
      <c r="C314" s="56" t="n">
        <f aca="false">IFERROR(AVERAGEIFS(I314:BZ314,I$2:BZ$2,"JRO escorts per deportee",I314:BZ314,"&lt;&gt;0"), 0)</f>
        <v>1.73529411764706</v>
      </c>
      <c r="D314" s="13" t="n">
        <f aca="false">IFERROR(AVERAGEIFS(I314:BZ314,I$2:BZ$2,"NRO escorts per deportee",I314:BZ314,"&lt;&gt;0"), 0)</f>
        <v>2.07194244604317</v>
      </c>
      <c r="E314" s="13" t="n">
        <f aca="false">IFERROR(AVERAGEIFS(I314:BZ314,I$2:BZ$2,"CRO escorts per deportee",I314:BZ314,"&lt;&gt;0"), 0)</f>
        <v>0</v>
      </c>
      <c r="G314" s="0" t="n">
        <f aca="false">SUM(J314,M314,P314)</f>
        <v>207</v>
      </c>
      <c r="H314" s="0" t="n">
        <f aca="false">SUM(K314,N314,Q314)</f>
        <v>406</v>
      </c>
      <c r="I314" s="7" t="n">
        <f aca="false">IFERROR(H314/G314, 0)</f>
        <v>1.96135265700483</v>
      </c>
      <c r="J314" s="0" t="n">
        <f aca="false">IFERROR(SUMIFS('2018'!$H:$H,'2018'!$C:$C,B314,'2018'!$F:$F,A314,'2018'!AA:AA,"JRO",'2018'!P:P,"&lt;&gt;")+SUMIFS('2018'!$I:$I,'2018'!$D:$D,B314,'2018'!$F:$F,A314,'2018'!AA:AA,"JRO",'2018'!Q:Q,"&lt;&gt;")+SUMIFS('2018'!$J:$J,'2018'!$E:$E,B314,'2018'!$F:$F,A314,'2018'!AA:AA,"JRO",'2018'!R:R,"&lt;&gt;"), 0)</f>
        <v>68</v>
      </c>
      <c r="K314" s="0" t="n">
        <f aca="false">IFERROR(SUMIFS('2018'!M:M,'2018'!AA:AA,"JRO",'2018'!F:F,A314,'2018'!C:C,B314)+SUMIFS('2018'!P:P,'2018'!AA:AA,"JRO",'2018'!F:F,A314,'2018'!C:C,B314)+SUMIFS('2018'!N:N,'2018'!AA:AA,"JRO",'2018'!F:F,A314,'2018'!D:D,B314)+SUMIFS('2018'!N:N,'2018'!AA:AA,"JRO",'2018'!F:F,A314,'2018'!D:D,B314)+SUMIFS('2018'!O:O,'2018'!AA:AA,"JRO",'2018'!F:F,A314,'2018'!E:E,B314)+SUMIFS('2018'!R:R,'2018'!AA:AA,"JRO",'2018'!F:F,A314,'2018'!E:E,B314), 0)</f>
        <v>118</v>
      </c>
      <c r="L314" s="7" t="n">
        <f aca="false">IFERROR(K314/J314, 0)</f>
        <v>1.73529411764706</v>
      </c>
      <c r="M314" s="0" t="n">
        <f aca="false">IFERROR(SUMIFS('2018'!$H:$H,'2018'!$C:$C,B314,'2018'!$F:$F,A314,'2018'!AA:AA,"NRO",'2018'!P:P,"&lt;&gt;")+SUMIFS('2018'!$I:$I,'2018'!$D:$D,B314,'2018'!$F:$F,A314,'2018'!AA:AA,"NRO",'2018'!Q:Q,"&lt;&gt;")+SUMIFS('2018'!$J:$J,'2018'!$E:$E,B314,'2018'!$F:$F,A314,'2018'!AA:AA,"NRO",'2018'!R:R,"&lt;&gt;"), 0)</f>
        <v>139</v>
      </c>
      <c r="N314" s="0" t="n">
        <f aca="false">IFERROR(SUMIFS('2018'!M:M,'2018'!AA:AA,"NRO",'2018'!F:F,A314,'2018'!C:C,B314)+SUMIFS('2018'!P:P,'2018'!AA:AA,"NRO",'2018'!F:F,A314,'2018'!C:C,B314)+SUMIFS('2018'!N:N,'2018'!AA:AA,"NRO",'2018'!F:F,A314,'2018'!D:D,B314)+SUMIFS('2018'!N:N,'2018'!AA:AA,"NRO",'2018'!F:F,A314,'2018'!D:D,B314)+SUMIFS('2018'!O:O,'2018'!AA:AA,"NRO",'2018'!F:F,A314,'2018'!E:E,B314)+SUMIFS('2018'!R:R,'2018'!AA:AA,"NRO",'2018'!F:F,A314,'2018'!E:E,B314), 0)</f>
        <v>288</v>
      </c>
      <c r="O314" s="7" t="n">
        <f aca="false">IFERROR(N314/M314, 0)</f>
        <v>2.07194244604317</v>
      </c>
      <c r="P314" s="0" t="n">
        <f aca="false">IFERROR(SUMIFS('2018'!$H:$H,'2018'!$C:$C,B314,'2018'!$F:$F,A314,'2018'!AA:AA,"CRO")+SUMIFS('2018'!$I:$I,'2018'!$D:$D,B314,'2018'!$F:$F,A314,'2018'!AA:AA,"CRO")+SUMIFS('2018'!$J:$J,'2018'!$E:$E,B314,'2018'!$F:$F,A314,'2018'!AA:AA,"CRO"), 0)</f>
        <v>0</v>
      </c>
      <c r="Q314" s="0" t="n">
        <f aca="false">IFERROR(SUMIFS('2018'!M:M,'2018'!AA:AA,"CRO",'2018'!F:F,A314,'2018'!C:C,B314)+SUMIFS('2018'!P:P,'2018'!AA:AA,"CRO",'2018'!F:F,A314,'2018'!C:C,B314)+SUMIFS('2018'!N:N,'2018'!AA:AA,"CRO",'2018'!F:F,A314,'2018'!D:D,B314)+SUMIFS('2018'!N:N,'2018'!AA:AA,"CRO",'2018'!F:F,A314,'2018'!D:D,B314)+SUMIFS('2018'!O:O,'2018'!AA:AA,"CRO",'2018'!F:F,A314,'2018'!E:E,B314)+SUMIFS('2018'!R:R,'2018'!AA:AA,"CRO",'2018'!F:F,A314,'2018'!E:E,B314), 0)</f>
        <v>0</v>
      </c>
      <c r="R314" s="7" t="n">
        <f aca="false">IFERROR(Q314/P314, 0)</f>
        <v>0</v>
      </c>
      <c r="S314" s="7" t="n">
        <f aca="false">SUM(V314,Y314,AB314)</f>
        <v>0</v>
      </c>
      <c r="T314" s="7" t="n">
        <f aca="false">SUM(W314,Z314,AC314)</f>
        <v>0</v>
      </c>
      <c r="U314" s="7" t="n">
        <f aca="false">IFERROR(T314/S314, 0)</f>
        <v>0</v>
      </c>
      <c r="V314" s="0" t="n">
        <f aca="false">SUMIFS('2017'!$H:$H,'2017'!$C:$C,B314,'2017'!$F:$F,A314,'2017'!AA:AA,"JRO",'2017'!P:P,"&lt;&gt;")+SUMIFS('2017'!$I:$I,'2017'!$D:$D,B314,'2017'!$F:$F,A314,'2017'!AA:AA,"JRO",'2017'!Q:Q,"&lt;&gt;")+SUMIFS('2017'!$J:$J,'2017'!$E:$E,B314,'2017'!$F:$F,A314,'2017'!AA:AA,"JRO",'2017'!R:R,"&lt;&gt;")</f>
        <v>0</v>
      </c>
      <c r="W314" s="0" t="n">
        <f aca="false">IFERROR(SUMIFS('2017'!M:M,'2017'!AA:AA,"JRO",'2017'!F:F,A314,'2017'!C:C,B314)+SUMIFS('2017'!P:P,'2017'!AA:AA,"JRO",'2017'!F:F,A314,'2017'!C:C,B314)+SUMIFS('2017'!N:N,'2017'!AA:AA,"JRO",'2017'!F:F,A314,'2017'!D:D,B314)+SUMIFS('2017'!N:N,'2017'!AA:AA,"JRO",'2017'!F:F,A314,'2017'!D:D,B314)+SUMIFS('2017'!O:O,'2017'!AA:AA,"JRO",'2017'!F:F,A314,'2017'!E:E,B314)+SUMIFS('2017'!R:R,'2017'!AA:AA,"JRO",'2017'!F:F,A314,'2017'!E:E,B314), 0)</f>
        <v>0</v>
      </c>
      <c r="X314" s="7" t="n">
        <f aca="false">IFERROR(W314/V314, 0)</f>
        <v>0</v>
      </c>
      <c r="Y314" s="0" t="n">
        <f aca="false">IFERROR(SUMIFS('2017'!$H:$H,'2017'!$C:$C,B314,'2017'!$F:$F,A314,'2017'!AA:AA,"NRO",'2017'!P:P,"&lt;&gt;")+SUMIFS('2017'!$I:$I,'2017'!$D:$D,B314,'2017'!$F:$F,A314,'2017'!AA:AA,"NRO",'2017'!Q:Q,"&lt;&gt;")+SUMIFS('2017'!$J:$J,'2017'!$E:$E,B314,'2017'!$F:$F,A314,'2017'!AA:AA,"NRO",'2017'!R:R,"&lt;&gt;"), 0)</f>
        <v>0</v>
      </c>
      <c r="Z314" s="0" t="n">
        <f aca="false">IFERROR(SUMIFS('2017'!M:M,'2017'!AA:AA,"NRO",'2017'!F:F,A314,'2017'!C:C,B314)+SUMIFS('2017'!P:P,'2017'!AA:AA,"NRO",'2017'!F:F,A314,'2017'!C:C,B314)+SUMIFS('2017'!N:N,'2017'!AA:AA,"NRO",'2017'!F:F,A314,'2017'!D:D,B314)+SUMIFS('2017'!N:N,'2017'!AA:AA,"NRO",'2017'!F:F,A314,'2017'!D:D,B314)+SUMIFS('2017'!O:O,'2017'!AA:AA,"NRO",'2017'!F:F,A314,'2017'!E:E,B314)+SUMIFS('2017'!R:R,'2017'!AA:AA,"NRO",'2017'!F:F,A314,'2017'!E:E,B314), 0)</f>
        <v>0</v>
      </c>
      <c r="AA314" s="7" t="n">
        <f aca="false">IFERROR(Z314/Y314, 0)</f>
        <v>0</v>
      </c>
      <c r="AB314" s="0" t="n">
        <f aca="false">IFERROR(SUMIFS('2017'!$H:$H,'2017'!$C:$C,B314,'2017'!$F:$F,A314,'2017'!AA:AA,"CRO",'2017'!P:P,"&lt;&gt;")+SUMIFS('2017'!$I:$I,'2017'!$D:$D,B314,'2017'!$F:$F,A314,'2017'!AA:AA,"CRO",'2017'!Q:Q,"&lt;&gt;")+SUMIFS('2017'!$J:$J,'2017'!$E:$E,B314,'2017'!$F:$F,A314,'2017'!AA:AA,"CRO",'2017'!R:R,"&lt;&gt;"), 0)</f>
        <v>0</v>
      </c>
      <c r="AC314" s="0" t="n">
        <f aca="false">IFERROR(SUMIFS('2017'!M:M,'2017'!AA:AA,"CRO",'2017'!F:F,A314,'2017'!C:C,B314)+SUMIFS('2017'!P:P,'2017'!AA:AA,"CRO",'2017'!F:F,A314,'2017'!C:C,B314)+SUMIFS('2017'!N:N,'2017'!AA:AA,"CRO",'2017'!F:F,A314,'2017'!D:D,B314)+SUMIFS('2017'!N:N,'2017'!AA:AA,"CRO",'2017'!F:F,A314,'2017'!D:D,B314)+SUMIFS('2017'!O:O,'2017'!AA:AA,"CRO",'2017'!F:F,A314,'2017'!E:E,B314)+SUMIFS('2017'!R:R,'2017'!AA:AA,"CRO",'2017'!F:F,A314,'2017'!E:E,B314), 0)</f>
        <v>0</v>
      </c>
      <c r="AD314" s="0" t="n">
        <f aca="false">IFERROR(AC314/AB314, 0)</f>
        <v>0</v>
      </c>
      <c r="AE314" s="0" t="n">
        <f aca="false">SUM(AH314,AK314,AN314)</f>
        <v>0</v>
      </c>
      <c r="AF314" s="0" t="n">
        <f aca="false">SUM(AI314,AL314,AO314)</f>
        <v>0</v>
      </c>
      <c r="AG314" s="7" t="n">
        <f aca="false">IFERROR(AF314/AE314, 0)</f>
        <v>0</v>
      </c>
      <c r="AH314" s="0" t="n">
        <f aca="false">IFERROR(SUMIFS('2016'!$G:$G,'2016'!F:F,A314,'2016'!C:C,B314,'2016'!D:D,"",'2016'!AA:AA,"JRO",'2016'!L:L,"&lt;&gt;"), 0)</f>
        <v>0</v>
      </c>
      <c r="AI314" s="0" t="n">
        <f aca="false">IFERROR(SUMIFS('2016'!L:L,'2016'!F:F,A314,'2016'!C:C,B314,'2016'!D:D,"",'2016'!AA:AA,"JRO"), 0)</f>
        <v>0</v>
      </c>
      <c r="AJ314" s="7" t="n">
        <f aca="false">IFERROR(AI314/AH314, 0)</f>
        <v>0</v>
      </c>
      <c r="AK314" s="0" t="n">
        <f aca="false">IFERROR(SUMIFS('2016'!$G:$G,'2016'!F:F,A314,'2016'!C:C,B314,'2016'!D:D,"",'2016'!AA:AA,"NRO",'2016'!L:L,"&lt;&gt;"), 0)</f>
        <v>0</v>
      </c>
      <c r="AL314" s="0" t="n">
        <f aca="false">IFERROR(SUMIFS('2016'!L:L,'2016'!F:F,A314,'2016'!C:C,B314,'2016'!D:D,"",'2016'!AA:AA,"NRO"), 0)</f>
        <v>0</v>
      </c>
      <c r="AM314" s="0" t="n">
        <f aca="false">IFERROR(AL314/AK314, 0)</f>
        <v>0</v>
      </c>
      <c r="AN314" s="0" t="n">
        <f aca="false">IFERROR(SUMIFS('2016'!$G:$G,'2016'!F:F,A314,'2016'!C:C,B314,'2016'!D:D,"",'2016'!AA:AA,"CRO",'2016'!L:L,"&lt;&gt;"), 0)</f>
        <v>0</v>
      </c>
      <c r="AO314" s="0" t="n">
        <f aca="false">IFERROR(SUMIFS('2016'!L:L,'2016'!F:F,A314,'2016'!C:C,B314,'2016'!D:D,"",'2016'!AA:AA,"CRO"), 0)</f>
        <v>0</v>
      </c>
      <c r="AP314" s="0" t="n">
        <f aca="false">IFERROR(AO314/AN314, 0)</f>
        <v>0</v>
      </c>
      <c r="AQ314" s="0" t="n">
        <f aca="false">SUM(AT314,AW314,AZ314)</f>
        <v>0</v>
      </c>
      <c r="AR314" s="0" t="n">
        <f aca="false">SUM(AU314,AX314,BA314)</f>
        <v>0</v>
      </c>
      <c r="AS314" s="7" t="n">
        <f aca="false">IFERROR(AR314/AQ314, 0)</f>
        <v>0</v>
      </c>
      <c r="AT314" s="0" t="n">
        <f aca="false">IFERROR(SUMIFS('2015'!$G:$G,'2015'!F:F,A314,'2015'!C:C,B314,'2015'!D:D,"",'2015'!AA:AA,"JRO",'2015'!L:L,"&lt;&gt;"), 0)</f>
        <v>0</v>
      </c>
      <c r="AU314" s="0" t="n">
        <f aca="false">IFERROR(SUMIFS('2015'!L:L,'2015'!F:F,A314,'2015'!C:C,B314,'2015'!D:D,"",'2015'!AA:AA,"JRO"), 0)</f>
        <v>0</v>
      </c>
      <c r="AV314" s="0" t="n">
        <f aca="false">IFERROR(AU314/AT314, 0)</f>
        <v>0</v>
      </c>
      <c r="AW314" s="0" t="n">
        <f aca="false">IFERROR(SUMIFS('2015'!$G:$G,'2015'!F:F,A314,'2015'!C:C,B314,'2015'!D:D,"",'2015'!AA:AA,"NRO",'2015'!L:L,"&lt;&gt;"), 0)</f>
        <v>0</v>
      </c>
      <c r="AX314" s="0" t="n">
        <f aca="false">IFERROR(SUMIFS('2015'!L:L,'2015'!F:F,A314,'2015'!C:C,B314,'2015'!D:D,"",'2015'!AA:AA,"NRO"), 0)</f>
        <v>0</v>
      </c>
      <c r="AY314" s="0" t="n">
        <f aca="false">IFERROR(AX314/AW314, 0)</f>
        <v>0</v>
      </c>
      <c r="AZ314" s="0" t="n">
        <f aca="false">IFERROR(SUMIFS('2015'!$G:$G,'2015'!F:F,A314,'2015'!C:C,B314,'2015'!D:D,"",'2015'!AA:AA,"CRO",'2015'!L:L,"&lt;&gt;"), 0)</f>
        <v>0</v>
      </c>
      <c r="BA314" s="0" t="n">
        <f aca="false">IFERROR(SUMIFS('2015'!L:L,'2015'!F:F,A314,'2015'!C:C,B314,'2015'!D:D,"",'2015'!AA:AA,"CRO"), 0)</f>
        <v>0</v>
      </c>
      <c r="BB314" s="0" t="n">
        <f aca="false">IFERROR(BA314/AZ314, 0)</f>
        <v>0</v>
      </c>
      <c r="BC314" s="0" t="n">
        <f aca="false">SUM(BF314,BI314)</f>
        <v>0</v>
      </c>
      <c r="BD314" s="0" t="n">
        <f aca="false">SUM(BG314,BJ314)</f>
        <v>0</v>
      </c>
      <c r="BE314" s="7" t="n">
        <f aca="false">IFERROR(BD314/BC314, 0)</f>
        <v>0</v>
      </c>
      <c r="BF314" s="0" t="n">
        <f aca="false">IFERROR(SUMIFS('2014'!$G:$G,'2014'!F:F,A314,'2014'!C:C,B314,'2014'!D:D,"",'2014'!AA:AA,"JRO",'2014'!L:L,"&lt;&gt;"), 0)</f>
        <v>0</v>
      </c>
      <c r="BG314" s="0" t="n">
        <f aca="false">IFERROR(SUMIFS('2014'!L:L,'2014'!F:F,A314,'2014'!C:C,B314,'2014'!D:D,"",'2014'!AA:AA,"JRO"), 0)</f>
        <v>0</v>
      </c>
      <c r="BH314" s="7" t="n">
        <f aca="false">IFERROR(BG314/BF314, 0)</f>
        <v>0</v>
      </c>
      <c r="BI314" s="0" t="n">
        <f aca="false">IFERROR(SUMIFS('2014'!$G:$G,'2014'!F:F,A314,'2014'!C:C,B314,'2014'!D:D,"",'2014'!AA:AA,"CRO",'2014'!L:L,"&lt;&gt;"), 0)</f>
        <v>0</v>
      </c>
      <c r="BJ314" s="0" t="n">
        <f aca="false">IFERROR(SUMIFS('2014'!L:L,'2014'!F:F,A314,'2014'!C:C,B314,'2014'!D:D,"",'2014'!AA:AA,"CRO"), 0)</f>
        <v>0</v>
      </c>
      <c r="BK314" s="0" t="n">
        <f aca="false">IFERROR(BJ314/BI314, 0)</f>
        <v>0</v>
      </c>
      <c r="BL314" s="0" t="n">
        <f aca="false">IFERROR(SUMIFS('2013'!$G:$G,'2013'!F:F,A314,'2013'!C:C,B314,'2013'!D:D,"",'2013'!AA:AA,"JRO",'2013'!L:L,"&lt;&gt;"), 0)</f>
        <v>0</v>
      </c>
      <c r="BM314" s="0" t="n">
        <f aca="false">IFERROR(SUMIFS('2013'!L:L,'2013'!F:F,A314,'2013'!C:C,B314,'2013'!D:D,"",'2013'!AA:AA,"JRO"), 0)</f>
        <v>0</v>
      </c>
      <c r="BN314" s="0" t="n">
        <f aca="false">IFERROR(BM314/BL314, 0)</f>
        <v>0</v>
      </c>
      <c r="BO314" s="0" t="n">
        <f aca="false">IFERROR(SUMIFS('2012'!$G:$G,'2012'!F:F,A314,'2012'!C:C,B314,'2012'!D:D,"",'2012'!AA:AA,"JRO",'2012'!L:L,"&lt;&gt;"), 0)</f>
        <v>0</v>
      </c>
      <c r="BP314" s="0" t="n">
        <f aca="false">IFERROR(SUMIFS('2012'!L:L,'2012'!F:F,A314,'2012'!C:C,B314,'2012'!D:D,"",'2012'!AA:AA,"JRO"), 0)</f>
        <v>0</v>
      </c>
      <c r="BQ314" s="0" t="n">
        <f aca="false">IFERROR(BP314/BO314, 0)</f>
        <v>0</v>
      </c>
      <c r="BR314" s="0" t="n">
        <f aca="false">IFERROR(SUMIFS('2011'!$G:$G,'2011'!F:F,A314,'2011'!C:C,B314,'2011'!D:D,"",'2011'!AA:AA,"JRO",'2011'!L:L,"&lt;&gt;"), 0)</f>
        <v>0</v>
      </c>
      <c r="BS314" s="0" t="n">
        <f aca="false">IFERROR(SUMIFS('2011'!L:L,'2011'!F:F,A314,'2011'!C:C,B314,'2011'!D:D,"",'2011'!AA:AA,"JRO"), 0)</f>
        <v>0</v>
      </c>
      <c r="BT314" s="7" t="n">
        <f aca="false">IFERROR(BS314/BR314, 0)</f>
        <v>0</v>
      </c>
      <c r="BU314" s="0" t="n">
        <f aca="false">IFERROR(SUMIFS('2010'!$G:$G,'2010'!F:F,A314,'2010'!C:C,B314,'2010'!D:D,"",'2010'!AA:AA,"JRO",'2010'!L:L,"&lt;&gt;"), 0)</f>
        <v>0</v>
      </c>
      <c r="BV314" s="0" t="n">
        <f aca="false">IFERROR(SUMIFS('2010'!L:L,'2010'!F:F,A314,'2010'!C:C,B314,'2010'!D:D,"",'2010'!AA:AA,"JRO"), 0)</f>
        <v>0</v>
      </c>
      <c r="BW314" s="7" t="n">
        <f aca="false">IFERROR(BV314/BU314, 0)</f>
        <v>0</v>
      </c>
      <c r="BX314" s="0" t="n">
        <f aca="false">IFERROR(SUMIFS('2009'!$G:$G,'2009'!F:F,A314,'2009'!C:C,B314,'2009'!D:D,"",'2009'!AA:AA,"JRO",'2009'!L:L,"&lt;&gt;"), 0)</f>
        <v>0</v>
      </c>
      <c r="BY314" s="0" t="n">
        <f aca="false">IFERROR(SUMIFS('2009'!L:L,'2009'!F:F,A314,'2009'!C:C,B314,'2009'!D:D,"",'2009'!AA:AA,"JRO"), 0)</f>
        <v>0</v>
      </c>
      <c r="BZ314" s="7" t="n">
        <f aca="false">IFERROR(BY314/BX314, 0)</f>
        <v>0</v>
      </c>
    </row>
    <row r="315" customFormat="false" ht="15" hidden="false" customHeight="false" outlineLevel="0" collapsed="false">
      <c r="A315" s="0" t="s">
        <v>114</v>
      </c>
      <c r="B315" s="17" t="s">
        <v>55</v>
      </c>
      <c r="C315" s="56" t="n">
        <f aca="false">IFERROR(AVERAGEIFS(I315:BZ315,I$2:BZ$2,"JRO escorts per deportee",I315:BZ315,"&lt;&gt;0"), 0)</f>
        <v>0</v>
      </c>
      <c r="D315" s="13" t="n">
        <f aca="false">IFERROR(AVERAGEIFS(I315:BZ315,I$2:BZ$2,"NRO escorts per deportee",I315:BZ315,"&lt;&gt;0"), 0)</f>
        <v>0</v>
      </c>
      <c r="E315" s="13" t="n">
        <f aca="false">IFERROR(AVERAGEIFS(I315:BZ315,I$2:BZ$2,"CRO escorts per deportee",I315:BZ315,"&lt;&gt;0"), 0)</f>
        <v>0</v>
      </c>
      <c r="G315" s="0" t="n">
        <f aca="false">SUM(J315,M315,P315)</f>
        <v>0</v>
      </c>
      <c r="H315" s="0" t="n">
        <f aca="false">SUM(K315,N315,Q315)</f>
        <v>0</v>
      </c>
      <c r="I315" s="7" t="n">
        <f aca="false">IFERROR(H315/G315, 0)</f>
        <v>0</v>
      </c>
      <c r="J315" s="0" t="n">
        <f aca="false">IFERROR(SUMIFS('2018'!$H:$H,'2018'!$C:$C,B315,'2018'!$F:$F,A315,'2018'!AA:AA,"JRO",'2018'!P:P,"&lt;&gt;")+SUMIFS('2018'!$I:$I,'2018'!$D:$D,B315,'2018'!$F:$F,A315,'2018'!AA:AA,"JRO",'2018'!Q:Q,"&lt;&gt;")+SUMIFS('2018'!$J:$J,'2018'!$E:$E,B315,'2018'!$F:$F,A315,'2018'!AA:AA,"JRO",'2018'!R:R,"&lt;&gt;"), 0)</f>
        <v>0</v>
      </c>
      <c r="K315" s="0" t="n">
        <f aca="false">IFERROR(SUMIFS('2018'!M:M,'2018'!AA:AA,"JRO",'2018'!F:F,A315,'2018'!C:C,B315)+SUMIFS('2018'!P:P,'2018'!AA:AA,"JRO",'2018'!F:F,A315,'2018'!C:C,B315)+SUMIFS('2018'!N:N,'2018'!AA:AA,"JRO",'2018'!F:F,A315,'2018'!D:D,B315)+SUMIFS('2018'!N:N,'2018'!AA:AA,"JRO",'2018'!F:F,A315,'2018'!D:D,B315)+SUMIFS('2018'!O:O,'2018'!AA:AA,"JRO",'2018'!F:F,A315,'2018'!E:E,B315)+SUMIFS('2018'!R:R,'2018'!AA:AA,"JRO",'2018'!F:F,A315,'2018'!E:E,B315), 0)</f>
        <v>0</v>
      </c>
      <c r="L315" s="7" t="n">
        <f aca="false">IFERROR(K315/J315, 0)</f>
        <v>0</v>
      </c>
      <c r="M315" s="0" t="n">
        <f aca="false">IFERROR(SUMIFS('2018'!$H:$H,'2018'!$C:$C,B315,'2018'!$F:$F,A315,'2018'!AA:AA,"NRO",'2018'!P:P,"&lt;&gt;")+SUMIFS('2018'!$I:$I,'2018'!$D:$D,B315,'2018'!$F:$F,A315,'2018'!AA:AA,"NRO",'2018'!Q:Q,"&lt;&gt;")+SUMIFS('2018'!$J:$J,'2018'!$E:$E,B315,'2018'!$F:$F,A315,'2018'!AA:AA,"NRO",'2018'!R:R,"&lt;&gt;"), 0)</f>
        <v>0</v>
      </c>
      <c r="N315" s="0" t="n">
        <f aca="false">IFERROR(SUMIFS('2018'!M:M,'2018'!AA:AA,"NRO",'2018'!F:F,A315,'2018'!C:C,B315)+SUMIFS('2018'!P:P,'2018'!AA:AA,"NRO",'2018'!F:F,A315,'2018'!C:C,B315)+SUMIFS('2018'!N:N,'2018'!AA:AA,"NRO",'2018'!F:F,A315,'2018'!D:D,B315)+SUMIFS('2018'!N:N,'2018'!AA:AA,"NRO",'2018'!F:F,A315,'2018'!D:D,B315)+SUMIFS('2018'!O:O,'2018'!AA:AA,"NRO",'2018'!F:F,A315,'2018'!E:E,B315)+SUMIFS('2018'!R:R,'2018'!AA:AA,"NRO",'2018'!F:F,A315,'2018'!E:E,B315), 0)</f>
        <v>0</v>
      </c>
      <c r="O315" s="7" t="n">
        <f aca="false">IFERROR(N315/M315, 0)</f>
        <v>0</v>
      </c>
      <c r="P315" s="0" t="n">
        <f aca="false">IFERROR(SUMIFS('2018'!$H:$H,'2018'!$C:$C,B315,'2018'!$F:$F,A315,'2018'!AA:AA,"CRO")+SUMIFS('2018'!$I:$I,'2018'!$D:$D,B315,'2018'!$F:$F,A315,'2018'!AA:AA,"CRO")+SUMIFS('2018'!$J:$J,'2018'!$E:$E,B315,'2018'!$F:$F,A315,'2018'!AA:AA,"CRO"), 0)</f>
        <v>0</v>
      </c>
      <c r="Q315" s="0" t="n">
        <f aca="false">IFERROR(SUMIFS('2018'!M:M,'2018'!AA:AA,"CRO",'2018'!F:F,A315,'2018'!C:C,B315)+SUMIFS('2018'!P:P,'2018'!AA:AA,"CRO",'2018'!F:F,A315,'2018'!C:C,B315)+SUMIFS('2018'!N:N,'2018'!AA:AA,"CRO",'2018'!F:F,A315,'2018'!D:D,B315)+SUMIFS('2018'!N:N,'2018'!AA:AA,"CRO",'2018'!F:F,A315,'2018'!D:D,B315)+SUMIFS('2018'!O:O,'2018'!AA:AA,"CRO",'2018'!F:F,A315,'2018'!E:E,B315)+SUMIFS('2018'!R:R,'2018'!AA:AA,"CRO",'2018'!F:F,A315,'2018'!E:E,B315), 0)</f>
        <v>0</v>
      </c>
      <c r="R315" s="7" t="n">
        <f aca="false">IFERROR(Q315/P315, 0)</f>
        <v>0</v>
      </c>
      <c r="S315" s="7" t="n">
        <f aca="false">SUM(V315,Y315,AB315)</f>
        <v>0</v>
      </c>
      <c r="T315" s="7" t="n">
        <f aca="false">SUM(W315,Z315,AC315)</f>
        <v>0</v>
      </c>
      <c r="U315" s="7" t="n">
        <f aca="false">IFERROR(T315/S315, 0)</f>
        <v>0</v>
      </c>
      <c r="V315" s="0" t="n">
        <f aca="false">SUMIFS('2017'!$H:$H,'2017'!$C:$C,B315,'2017'!$F:$F,A315,'2017'!AA:AA,"JRO",'2017'!P:P,"&lt;&gt;")+SUMIFS('2017'!$I:$I,'2017'!$D:$D,B315,'2017'!$F:$F,A315,'2017'!AA:AA,"JRO",'2017'!Q:Q,"&lt;&gt;")+SUMIFS('2017'!$J:$J,'2017'!$E:$E,B315,'2017'!$F:$F,A315,'2017'!AA:AA,"JRO",'2017'!R:R,"&lt;&gt;")</f>
        <v>0</v>
      </c>
      <c r="W315" s="0" t="n">
        <f aca="false">IFERROR(SUMIFS('2017'!M:M,'2017'!AA:AA,"JRO",'2017'!F:F,A315,'2017'!C:C,B315)+SUMIFS('2017'!P:P,'2017'!AA:AA,"JRO",'2017'!F:F,A315,'2017'!C:C,B315)+SUMIFS('2017'!N:N,'2017'!AA:AA,"JRO",'2017'!F:F,A315,'2017'!D:D,B315)+SUMIFS('2017'!N:N,'2017'!AA:AA,"JRO",'2017'!F:F,A315,'2017'!D:D,B315)+SUMIFS('2017'!O:O,'2017'!AA:AA,"JRO",'2017'!F:F,A315,'2017'!E:E,B315)+SUMIFS('2017'!R:R,'2017'!AA:AA,"JRO",'2017'!F:F,A315,'2017'!E:E,B315), 0)</f>
        <v>0</v>
      </c>
      <c r="X315" s="7" t="n">
        <f aca="false">IFERROR(W315/V315, 0)</f>
        <v>0</v>
      </c>
      <c r="Y315" s="0" t="n">
        <f aca="false">IFERROR(SUMIFS('2017'!$H:$H,'2017'!$C:$C,B315,'2017'!$F:$F,A315,'2017'!AA:AA,"NRO",'2017'!P:P,"&lt;&gt;")+SUMIFS('2017'!$I:$I,'2017'!$D:$D,B315,'2017'!$F:$F,A315,'2017'!AA:AA,"NRO",'2017'!Q:Q,"&lt;&gt;")+SUMIFS('2017'!$J:$J,'2017'!$E:$E,B315,'2017'!$F:$F,A315,'2017'!AA:AA,"NRO",'2017'!R:R,"&lt;&gt;"), 0)</f>
        <v>0</v>
      </c>
      <c r="Z315" s="0" t="n">
        <f aca="false">IFERROR(SUMIFS('2017'!M:M,'2017'!AA:AA,"NRO",'2017'!F:F,A315,'2017'!C:C,B315)+SUMIFS('2017'!P:P,'2017'!AA:AA,"NRO",'2017'!F:F,A315,'2017'!C:C,B315)+SUMIFS('2017'!N:N,'2017'!AA:AA,"NRO",'2017'!F:F,A315,'2017'!D:D,B315)+SUMIFS('2017'!N:N,'2017'!AA:AA,"NRO",'2017'!F:F,A315,'2017'!D:D,B315)+SUMIFS('2017'!O:O,'2017'!AA:AA,"NRO",'2017'!F:F,A315,'2017'!E:E,B315)+SUMIFS('2017'!R:R,'2017'!AA:AA,"NRO",'2017'!F:F,A315,'2017'!E:E,B315), 0)</f>
        <v>0</v>
      </c>
      <c r="AA315" s="7" t="n">
        <f aca="false">IFERROR(Z315/Y315, 0)</f>
        <v>0</v>
      </c>
      <c r="AB315" s="0" t="n">
        <f aca="false">IFERROR(SUMIFS('2017'!$H:$H,'2017'!$C:$C,B315,'2017'!$F:$F,A315,'2017'!AA:AA,"CRO",'2017'!P:P,"&lt;&gt;")+SUMIFS('2017'!$I:$I,'2017'!$D:$D,B315,'2017'!$F:$F,A315,'2017'!AA:AA,"CRO",'2017'!Q:Q,"&lt;&gt;")+SUMIFS('2017'!$J:$J,'2017'!$E:$E,B315,'2017'!$F:$F,A315,'2017'!AA:AA,"CRO",'2017'!R:R,"&lt;&gt;"), 0)</f>
        <v>0</v>
      </c>
      <c r="AC315" s="0" t="n">
        <f aca="false">IFERROR(SUMIFS('2017'!M:M,'2017'!AA:AA,"CRO",'2017'!F:F,A315,'2017'!C:C,B315)+SUMIFS('2017'!P:P,'2017'!AA:AA,"CRO",'2017'!F:F,A315,'2017'!C:C,B315)+SUMIFS('2017'!N:N,'2017'!AA:AA,"CRO",'2017'!F:F,A315,'2017'!D:D,B315)+SUMIFS('2017'!N:N,'2017'!AA:AA,"CRO",'2017'!F:F,A315,'2017'!D:D,B315)+SUMIFS('2017'!O:O,'2017'!AA:AA,"CRO",'2017'!F:F,A315,'2017'!E:E,B315)+SUMIFS('2017'!R:R,'2017'!AA:AA,"CRO",'2017'!F:F,A315,'2017'!E:E,B315), 0)</f>
        <v>0</v>
      </c>
      <c r="AD315" s="0" t="n">
        <f aca="false">IFERROR(AC315/AB315, 0)</f>
        <v>0</v>
      </c>
      <c r="AE315" s="0" t="n">
        <f aca="false">SUM(AH315,AK315,AN315)</f>
        <v>0</v>
      </c>
      <c r="AF315" s="0" t="n">
        <f aca="false">SUM(AI315,AL315,AO315)</f>
        <v>0</v>
      </c>
      <c r="AG315" s="7" t="n">
        <f aca="false">IFERROR(AF315/AE315, 0)</f>
        <v>0</v>
      </c>
      <c r="AH315" s="0" t="n">
        <f aca="false">IFERROR(SUMIFS('2016'!$G:$G,'2016'!F:F,A315,'2016'!C:C,B315,'2016'!D:D,"",'2016'!AA:AA,"JRO",'2016'!L:L,"&lt;&gt;"), 0)</f>
        <v>0</v>
      </c>
      <c r="AI315" s="0" t="n">
        <f aca="false">IFERROR(SUMIFS('2016'!L:L,'2016'!F:F,A315,'2016'!C:C,B315,'2016'!D:D,"",'2016'!AA:AA,"JRO"), 0)</f>
        <v>0</v>
      </c>
      <c r="AJ315" s="7" t="n">
        <f aca="false">IFERROR(AI315/AH315, 0)</f>
        <v>0</v>
      </c>
      <c r="AK315" s="0" t="n">
        <f aca="false">IFERROR(SUMIFS('2016'!$G:$G,'2016'!F:F,A315,'2016'!C:C,B315,'2016'!D:D,"",'2016'!AA:AA,"NRO",'2016'!L:L,"&lt;&gt;"), 0)</f>
        <v>0</v>
      </c>
      <c r="AL315" s="0" t="n">
        <f aca="false">IFERROR(SUMIFS('2016'!L:L,'2016'!F:F,A315,'2016'!C:C,B315,'2016'!D:D,"",'2016'!AA:AA,"NRO"), 0)</f>
        <v>0</v>
      </c>
      <c r="AM315" s="0" t="n">
        <f aca="false">IFERROR(AL315/AK315, 0)</f>
        <v>0</v>
      </c>
      <c r="AN315" s="0" t="n">
        <f aca="false">IFERROR(SUMIFS('2016'!$G:$G,'2016'!F:F,A315,'2016'!C:C,B315,'2016'!D:D,"",'2016'!AA:AA,"CRO",'2016'!L:L,"&lt;&gt;"), 0)</f>
        <v>0</v>
      </c>
      <c r="AO315" s="0" t="n">
        <f aca="false">IFERROR(SUMIFS('2016'!L:L,'2016'!F:F,A315,'2016'!C:C,B315,'2016'!D:D,"",'2016'!AA:AA,"CRO"), 0)</f>
        <v>0</v>
      </c>
      <c r="AP315" s="0" t="n">
        <f aca="false">IFERROR(AO315/AN315, 0)</f>
        <v>0</v>
      </c>
      <c r="AQ315" s="0" t="n">
        <f aca="false">SUM(AT315,AW315,AZ315)</f>
        <v>0</v>
      </c>
      <c r="AR315" s="0" t="n">
        <f aca="false">SUM(AU315,AX315,BA315)</f>
        <v>0</v>
      </c>
      <c r="AS315" s="7" t="n">
        <f aca="false">IFERROR(AR315/AQ315, 0)</f>
        <v>0</v>
      </c>
      <c r="AT315" s="0" t="n">
        <f aca="false">IFERROR(SUMIFS('2015'!$G:$G,'2015'!F:F,A315,'2015'!C:C,B315,'2015'!D:D,"",'2015'!AA:AA,"JRO",'2015'!L:L,"&lt;&gt;"), 0)</f>
        <v>0</v>
      </c>
      <c r="AU315" s="0" t="n">
        <f aca="false">IFERROR(SUMIFS('2015'!L:L,'2015'!F:F,A315,'2015'!C:C,B315,'2015'!D:D,"",'2015'!AA:AA,"JRO"), 0)</f>
        <v>0</v>
      </c>
      <c r="AV315" s="0" t="n">
        <f aca="false">IFERROR(AU315/AT315, 0)</f>
        <v>0</v>
      </c>
      <c r="AW315" s="0" t="n">
        <f aca="false">IFERROR(SUMIFS('2015'!$G:$G,'2015'!F:F,A315,'2015'!C:C,B315,'2015'!D:D,"",'2015'!AA:AA,"NRO",'2015'!L:L,"&lt;&gt;"), 0)</f>
        <v>0</v>
      </c>
      <c r="AX315" s="0" t="n">
        <f aca="false">IFERROR(SUMIFS('2015'!L:L,'2015'!F:F,A315,'2015'!C:C,B315,'2015'!D:D,"",'2015'!AA:AA,"NRO"), 0)</f>
        <v>0</v>
      </c>
      <c r="AY315" s="0" t="n">
        <f aca="false">IFERROR(AX315/AW315, 0)</f>
        <v>0</v>
      </c>
      <c r="AZ315" s="0" t="n">
        <f aca="false">IFERROR(SUMIFS('2015'!$G:$G,'2015'!F:F,A315,'2015'!C:C,B315,'2015'!D:D,"",'2015'!AA:AA,"CRO",'2015'!L:L,"&lt;&gt;"), 0)</f>
        <v>0</v>
      </c>
      <c r="BA315" s="0" t="n">
        <f aca="false">IFERROR(SUMIFS('2015'!L:L,'2015'!F:F,A315,'2015'!C:C,B315,'2015'!D:D,"",'2015'!AA:AA,"CRO"), 0)</f>
        <v>0</v>
      </c>
      <c r="BB315" s="0" t="n">
        <f aca="false">IFERROR(BA315/AZ315, 0)</f>
        <v>0</v>
      </c>
      <c r="BC315" s="0" t="n">
        <f aca="false">SUM(BF315,BI315)</f>
        <v>0</v>
      </c>
      <c r="BD315" s="0" t="n">
        <f aca="false">SUM(BG315,BJ315)</f>
        <v>0</v>
      </c>
      <c r="BE315" s="7" t="n">
        <f aca="false">IFERROR(BD315/BC315, 0)</f>
        <v>0</v>
      </c>
      <c r="BF315" s="0" t="n">
        <f aca="false">IFERROR(SUMIFS('2014'!$G:$G,'2014'!F:F,A315,'2014'!C:C,B315,'2014'!D:D,"",'2014'!AA:AA,"JRO",'2014'!L:L,"&lt;&gt;"), 0)</f>
        <v>0</v>
      </c>
      <c r="BG315" s="0" t="n">
        <f aca="false">IFERROR(SUMIFS('2014'!L:L,'2014'!F:F,A315,'2014'!C:C,B315,'2014'!D:D,"",'2014'!AA:AA,"JRO"), 0)</f>
        <v>0</v>
      </c>
      <c r="BH315" s="7" t="n">
        <f aca="false">IFERROR(BG315/BF315, 0)</f>
        <v>0</v>
      </c>
      <c r="BI315" s="0" t="n">
        <f aca="false">IFERROR(SUMIFS('2014'!$G:$G,'2014'!F:F,A315,'2014'!C:C,B315,'2014'!D:D,"",'2014'!AA:AA,"CRO",'2014'!L:L,"&lt;&gt;"), 0)</f>
        <v>0</v>
      </c>
      <c r="BJ315" s="0" t="n">
        <f aca="false">IFERROR(SUMIFS('2014'!L:L,'2014'!F:F,A315,'2014'!C:C,B315,'2014'!D:D,"",'2014'!AA:AA,"CRO"), 0)</f>
        <v>0</v>
      </c>
      <c r="BK315" s="0" t="n">
        <f aca="false">IFERROR(BJ315/BI315, 0)</f>
        <v>0</v>
      </c>
      <c r="BL315" s="0" t="n">
        <f aca="false">IFERROR(SUMIFS('2013'!$G:$G,'2013'!F:F,A315,'2013'!C:C,B315,'2013'!D:D,"",'2013'!AA:AA,"JRO",'2013'!L:L,"&lt;&gt;"), 0)</f>
        <v>0</v>
      </c>
      <c r="BM315" s="0" t="n">
        <f aca="false">IFERROR(SUMIFS('2013'!L:L,'2013'!F:F,A315,'2013'!C:C,B315,'2013'!D:D,"",'2013'!AA:AA,"JRO"), 0)</f>
        <v>0</v>
      </c>
      <c r="BN315" s="0" t="n">
        <f aca="false">IFERROR(BM315/BL315, 0)</f>
        <v>0</v>
      </c>
      <c r="BO315" s="0" t="n">
        <f aca="false">IFERROR(SUMIFS('2012'!$G:$G,'2012'!F:F,A315,'2012'!C:C,B315,'2012'!D:D,"",'2012'!AA:AA,"JRO",'2012'!L:L,"&lt;&gt;"), 0)</f>
        <v>0</v>
      </c>
      <c r="BP315" s="0" t="n">
        <f aca="false">IFERROR(SUMIFS('2012'!L:L,'2012'!F:F,A315,'2012'!C:C,B315,'2012'!D:D,"",'2012'!AA:AA,"JRO"), 0)</f>
        <v>0</v>
      </c>
      <c r="BQ315" s="0" t="n">
        <f aca="false">IFERROR(BP315/BO315, 0)</f>
        <v>0</v>
      </c>
      <c r="BR315" s="0" t="n">
        <f aca="false">IFERROR(SUMIFS('2011'!$G:$G,'2011'!F:F,A315,'2011'!C:C,B315,'2011'!D:D,"",'2011'!AA:AA,"JRO",'2011'!L:L,"&lt;&gt;"), 0)</f>
        <v>0</v>
      </c>
      <c r="BS315" s="0" t="n">
        <f aca="false">IFERROR(SUMIFS('2011'!L:L,'2011'!F:F,A315,'2011'!C:C,B315,'2011'!D:D,"",'2011'!AA:AA,"JRO"), 0)</f>
        <v>0</v>
      </c>
      <c r="BT315" s="7" t="n">
        <f aca="false">IFERROR(BS315/BR315, 0)</f>
        <v>0</v>
      </c>
      <c r="BU315" s="0" t="n">
        <f aca="false">IFERROR(SUMIFS('2010'!$G:$G,'2010'!F:F,A315,'2010'!C:C,B315,'2010'!D:D,"",'2010'!AA:AA,"JRO",'2010'!L:L,"&lt;&gt;"), 0)</f>
        <v>0</v>
      </c>
      <c r="BV315" s="0" t="n">
        <f aca="false">IFERROR(SUMIFS('2010'!L:L,'2010'!F:F,A315,'2010'!C:C,B315,'2010'!D:D,"",'2010'!AA:AA,"JRO"), 0)</f>
        <v>0</v>
      </c>
      <c r="BW315" s="7" t="n">
        <f aca="false">IFERROR(BV315/BU315, 0)</f>
        <v>0</v>
      </c>
      <c r="BX315" s="0" t="n">
        <f aca="false">IFERROR(SUMIFS('2009'!$G:$G,'2009'!F:F,A315,'2009'!C:C,B315,'2009'!D:D,"",'2009'!AA:AA,"JRO",'2009'!L:L,"&lt;&gt;"), 0)</f>
        <v>0</v>
      </c>
      <c r="BY315" s="0" t="n">
        <f aca="false">IFERROR(SUMIFS('2009'!L:L,'2009'!F:F,A315,'2009'!C:C,B315,'2009'!D:D,"",'2009'!AA:AA,"JRO"), 0)</f>
        <v>0</v>
      </c>
      <c r="BZ315" s="7" t="n">
        <f aca="false">IFERROR(BY315/BX315, 0)</f>
        <v>0</v>
      </c>
    </row>
    <row r="316" customFormat="false" ht="15" hidden="false" customHeight="false" outlineLevel="0" collapsed="false">
      <c r="A316" s="0" t="s">
        <v>114</v>
      </c>
      <c r="B316" s="17" t="s">
        <v>77</v>
      </c>
      <c r="C316" s="56" t="n">
        <f aca="false">IFERROR(AVERAGEIFS(I316:BZ316,I$2:BZ$2,"JRO escorts per deportee",I316:BZ316,"&lt;&gt;0"), 0)</f>
        <v>0</v>
      </c>
      <c r="D316" s="13" t="n">
        <f aca="false">IFERROR(AVERAGEIFS(I316:BZ316,I$2:BZ$2,"NRO escorts per deportee",I316:BZ316,"&lt;&gt;0"), 0)</f>
        <v>0</v>
      </c>
      <c r="E316" s="13" t="n">
        <f aca="false">IFERROR(AVERAGEIFS(I316:BZ316,I$2:BZ$2,"CRO escorts per deportee",I316:BZ316,"&lt;&gt;0"), 0)</f>
        <v>0</v>
      </c>
      <c r="G316" s="0" t="n">
        <f aca="false">SUM(J316,M316,P316)</f>
        <v>0</v>
      </c>
      <c r="H316" s="0" t="n">
        <f aca="false">SUM(K316,N316,Q316)</f>
        <v>0</v>
      </c>
      <c r="I316" s="7" t="n">
        <f aca="false">IFERROR(H316/G316, 0)</f>
        <v>0</v>
      </c>
      <c r="J316" s="0" t="n">
        <f aca="false">IFERROR(SUMIFS('2018'!$H:$H,'2018'!$C:$C,B316,'2018'!$F:$F,A316,'2018'!AA:AA,"JRO",'2018'!P:P,"&lt;&gt;")+SUMIFS('2018'!$I:$I,'2018'!$D:$D,B316,'2018'!$F:$F,A316,'2018'!AA:AA,"JRO",'2018'!Q:Q,"&lt;&gt;")+SUMIFS('2018'!$J:$J,'2018'!$E:$E,B316,'2018'!$F:$F,A316,'2018'!AA:AA,"JRO",'2018'!R:R,"&lt;&gt;"), 0)</f>
        <v>0</v>
      </c>
      <c r="K316" s="0" t="n">
        <f aca="false">IFERROR(SUMIFS('2018'!M:M,'2018'!AA:AA,"JRO",'2018'!F:F,A316,'2018'!C:C,B316)+SUMIFS('2018'!P:P,'2018'!AA:AA,"JRO",'2018'!F:F,A316,'2018'!C:C,B316)+SUMIFS('2018'!N:N,'2018'!AA:AA,"JRO",'2018'!F:F,A316,'2018'!D:D,B316)+SUMIFS('2018'!N:N,'2018'!AA:AA,"JRO",'2018'!F:F,A316,'2018'!D:D,B316)+SUMIFS('2018'!O:O,'2018'!AA:AA,"JRO",'2018'!F:F,A316,'2018'!E:E,B316)+SUMIFS('2018'!R:R,'2018'!AA:AA,"JRO",'2018'!F:F,A316,'2018'!E:E,B316), 0)</f>
        <v>0</v>
      </c>
      <c r="L316" s="7" t="n">
        <f aca="false">IFERROR(K316/J316, 0)</f>
        <v>0</v>
      </c>
      <c r="M316" s="0" t="n">
        <f aca="false">IFERROR(SUMIFS('2018'!$H:$H,'2018'!$C:$C,B316,'2018'!$F:$F,A316,'2018'!AA:AA,"NRO",'2018'!P:P,"&lt;&gt;")+SUMIFS('2018'!$I:$I,'2018'!$D:$D,B316,'2018'!$F:$F,A316,'2018'!AA:AA,"NRO",'2018'!Q:Q,"&lt;&gt;")+SUMIFS('2018'!$J:$J,'2018'!$E:$E,B316,'2018'!$F:$F,A316,'2018'!AA:AA,"NRO",'2018'!R:R,"&lt;&gt;"), 0)</f>
        <v>0</v>
      </c>
      <c r="N316" s="0" t="n">
        <f aca="false">IFERROR(SUMIFS('2018'!M:M,'2018'!AA:AA,"NRO",'2018'!F:F,A316,'2018'!C:C,B316)+SUMIFS('2018'!P:P,'2018'!AA:AA,"NRO",'2018'!F:F,A316,'2018'!C:C,B316)+SUMIFS('2018'!N:N,'2018'!AA:AA,"NRO",'2018'!F:F,A316,'2018'!D:D,B316)+SUMIFS('2018'!N:N,'2018'!AA:AA,"NRO",'2018'!F:F,A316,'2018'!D:D,B316)+SUMIFS('2018'!O:O,'2018'!AA:AA,"NRO",'2018'!F:F,A316,'2018'!E:E,B316)+SUMIFS('2018'!R:R,'2018'!AA:AA,"NRO",'2018'!F:F,A316,'2018'!E:E,B316), 0)</f>
        <v>0</v>
      </c>
      <c r="O316" s="7" t="n">
        <f aca="false">IFERROR(N316/M316, 0)</f>
        <v>0</v>
      </c>
      <c r="P316" s="0" t="n">
        <f aca="false">IFERROR(SUMIFS('2018'!$H:$H,'2018'!$C:$C,B316,'2018'!$F:$F,A316,'2018'!AA:AA,"CRO")+SUMIFS('2018'!$I:$I,'2018'!$D:$D,B316,'2018'!$F:$F,A316,'2018'!AA:AA,"CRO")+SUMIFS('2018'!$J:$J,'2018'!$E:$E,B316,'2018'!$F:$F,A316,'2018'!AA:AA,"CRO"), 0)</f>
        <v>0</v>
      </c>
      <c r="Q316" s="0" t="n">
        <f aca="false">IFERROR(SUMIFS('2018'!M:M,'2018'!AA:AA,"CRO",'2018'!F:F,A316,'2018'!C:C,B316)+SUMIFS('2018'!P:P,'2018'!AA:AA,"CRO",'2018'!F:F,A316,'2018'!C:C,B316)+SUMIFS('2018'!N:N,'2018'!AA:AA,"CRO",'2018'!F:F,A316,'2018'!D:D,B316)+SUMIFS('2018'!N:N,'2018'!AA:AA,"CRO",'2018'!F:F,A316,'2018'!D:D,B316)+SUMIFS('2018'!O:O,'2018'!AA:AA,"CRO",'2018'!F:F,A316,'2018'!E:E,B316)+SUMIFS('2018'!R:R,'2018'!AA:AA,"CRO",'2018'!F:F,A316,'2018'!E:E,B316), 0)</f>
        <v>0</v>
      </c>
      <c r="R316" s="7" t="n">
        <f aca="false">IFERROR(Q316/P316, 0)</f>
        <v>0</v>
      </c>
      <c r="S316" s="7" t="n">
        <f aca="false">SUM(V316,Y316,AB316)</f>
        <v>0</v>
      </c>
      <c r="T316" s="7" t="n">
        <f aca="false">SUM(W316,Z316,AC316)</f>
        <v>0</v>
      </c>
      <c r="U316" s="7" t="n">
        <f aca="false">IFERROR(T316/S316, 0)</f>
        <v>0</v>
      </c>
      <c r="V316" s="0" t="n">
        <f aca="false">SUMIFS('2017'!$H:$H,'2017'!$C:$C,B316,'2017'!$F:$F,A316,'2017'!AA:AA,"JRO",'2017'!P:P,"&lt;&gt;")+SUMIFS('2017'!$I:$I,'2017'!$D:$D,B316,'2017'!$F:$F,A316,'2017'!AA:AA,"JRO",'2017'!Q:Q,"&lt;&gt;")+SUMIFS('2017'!$J:$J,'2017'!$E:$E,B316,'2017'!$F:$F,A316,'2017'!AA:AA,"JRO",'2017'!R:R,"&lt;&gt;")</f>
        <v>0</v>
      </c>
      <c r="W316" s="0" t="n">
        <f aca="false">IFERROR(SUMIFS('2017'!M:M,'2017'!AA:AA,"JRO",'2017'!F:F,A316,'2017'!C:C,B316)+SUMIFS('2017'!P:P,'2017'!AA:AA,"JRO",'2017'!F:F,A316,'2017'!C:C,B316)+SUMIFS('2017'!N:N,'2017'!AA:AA,"JRO",'2017'!F:F,A316,'2017'!D:D,B316)+SUMIFS('2017'!N:N,'2017'!AA:AA,"JRO",'2017'!F:F,A316,'2017'!D:D,B316)+SUMIFS('2017'!O:O,'2017'!AA:AA,"JRO",'2017'!F:F,A316,'2017'!E:E,B316)+SUMIFS('2017'!R:R,'2017'!AA:AA,"JRO",'2017'!F:F,A316,'2017'!E:E,B316), 0)</f>
        <v>0</v>
      </c>
      <c r="X316" s="7" t="n">
        <f aca="false">IFERROR(W316/V316, 0)</f>
        <v>0</v>
      </c>
      <c r="Y316" s="0" t="n">
        <f aca="false">IFERROR(SUMIFS('2017'!$H:$H,'2017'!$C:$C,B316,'2017'!$F:$F,A316,'2017'!AA:AA,"NRO",'2017'!P:P,"&lt;&gt;")+SUMIFS('2017'!$I:$I,'2017'!$D:$D,B316,'2017'!$F:$F,A316,'2017'!AA:AA,"NRO",'2017'!Q:Q,"&lt;&gt;")+SUMIFS('2017'!$J:$J,'2017'!$E:$E,B316,'2017'!$F:$F,A316,'2017'!AA:AA,"NRO",'2017'!R:R,"&lt;&gt;"), 0)</f>
        <v>0</v>
      </c>
      <c r="Z316" s="0" t="n">
        <f aca="false">IFERROR(SUMIFS('2017'!M:M,'2017'!AA:AA,"NRO",'2017'!F:F,A316,'2017'!C:C,B316)+SUMIFS('2017'!P:P,'2017'!AA:AA,"NRO",'2017'!F:F,A316,'2017'!C:C,B316)+SUMIFS('2017'!N:N,'2017'!AA:AA,"NRO",'2017'!F:F,A316,'2017'!D:D,B316)+SUMIFS('2017'!N:N,'2017'!AA:AA,"NRO",'2017'!F:F,A316,'2017'!D:D,B316)+SUMIFS('2017'!O:O,'2017'!AA:AA,"NRO",'2017'!F:F,A316,'2017'!E:E,B316)+SUMIFS('2017'!R:R,'2017'!AA:AA,"NRO",'2017'!F:F,A316,'2017'!E:E,B316), 0)</f>
        <v>0</v>
      </c>
      <c r="AA316" s="7" t="n">
        <f aca="false">IFERROR(Z316/Y316, 0)</f>
        <v>0</v>
      </c>
      <c r="AB316" s="0" t="n">
        <f aca="false">IFERROR(SUMIFS('2017'!$H:$H,'2017'!$C:$C,B316,'2017'!$F:$F,A316,'2017'!AA:AA,"CRO",'2017'!P:P,"&lt;&gt;")+SUMIFS('2017'!$I:$I,'2017'!$D:$D,B316,'2017'!$F:$F,A316,'2017'!AA:AA,"CRO",'2017'!Q:Q,"&lt;&gt;")+SUMIFS('2017'!$J:$J,'2017'!$E:$E,B316,'2017'!$F:$F,A316,'2017'!AA:AA,"CRO",'2017'!R:R,"&lt;&gt;"), 0)</f>
        <v>0</v>
      </c>
      <c r="AC316" s="0" t="n">
        <f aca="false">IFERROR(SUMIFS('2017'!M:M,'2017'!AA:AA,"CRO",'2017'!F:F,A316,'2017'!C:C,B316)+SUMIFS('2017'!P:P,'2017'!AA:AA,"CRO",'2017'!F:F,A316,'2017'!C:C,B316)+SUMIFS('2017'!N:N,'2017'!AA:AA,"CRO",'2017'!F:F,A316,'2017'!D:D,B316)+SUMIFS('2017'!N:N,'2017'!AA:AA,"CRO",'2017'!F:F,A316,'2017'!D:D,B316)+SUMIFS('2017'!O:O,'2017'!AA:AA,"CRO",'2017'!F:F,A316,'2017'!E:E,B316)+SUMIFS('2017'!R:R,'2017'!AA:AA,"CRO",'2017'!F:F,A316,'2017'!E:E,B316), 0)</f>
        <v>0</v>
      </c>
      <c r="AD316" s="0" t="n">
        <f aca="false">IFERROR(AC316/AB316, 0)</f>
        <v>0</v>
      </c>
      <c r="AE316" s="0" t="n">
        <f aca="false">SUM(AH316,AK316,AN316)</f>
        <v>0</v>
      </c>
      <c r="AF316" s="0" t="n">
        <f aca="false">SUM(AI316,AL316,AO316)</f>
        <v>0</v>
      </c>
      <c r="AG316" s="7" t="n">
        <f aca="false">IFERROR(AF316/AE316, 0)</f>
        <v>0</v>
      </c>
      <c r="AH316" s="0" t="n">
        <f aca="false">IFERROR(SUMIFS('2016'!$G:$G,'2016'!F:F,A316,'2016'!C:C,B316,'2016'!D:D,"",'2016'!AA:AA,"JRO",'2016'!L:L,"&lt;&gt;"), 0)</f>
        <v>0</v>
      </c>
      <c r="AI316" s="0" t="n">
        <f aca="false">IFERROR(SUMIFS('2016'!L:L,'2016'!F:F,A316,'2016'!C:C,B316,'2016'!D:D,"",'2016'!AA:AA,"JRO"), 0)</f>
        <v>0</v>
      </c>
      <c r="AJ316" s="7" t="n">
        <f aca="false">IFERROR(AI316/AH316, 0)</f>
        <v>0</v>
      </c>
      <c r="AK316" s="0" t="n">
        <f aca="false">IFERROR(SUMIFS('2016'!$G:$G,'2016'!F:F,A316,'2016'!C:C,B316,'2016'!D:D,"",'2016'!AA:AA,"NRO",'2016'!L:L,"&lt;&gt;"), 0)</f>
        <v>0</v>
      </c>
      <c r="AL316" s="0" t="n">
        <f aca="false">IFERROR(SUMIFS('2016'!L:L,'2016'!F:F,A316,'2016'!C:C,B316,'2016'!D:D,"",'2016'!AA:AA,"NRO"), 0)</f>
        <v>0</v>
      </c>
      <c r="AM316" s="0" t="n">
        <f aca="false">IFERROR(AL316/AK316, 0)</f>
        <v>0</v>
      </c>
      <c r="AN316" s="0" t="n">
        <f aca="false">IFERROR(SUMIFS('2016'!$G:$G,'2016'!F:F,A316,'2016'!C:C,B316,'2016'!D:D,"",'2016'!AA:AA,"CRO",'2016'!L:L,"&lt;&gt;"), 0)</f>
        <v>0</v>
      </c>
      <c r="AO316" s="0" t="n">
        <f aca="false">IFERROR(SUMIFS('2016'!L:L,'2016'!F:F,A316,'2016'!C:C,B316,'2016'!D:D,"",'2016'!AA:AA,"CRO"), 0)</f>
        <v>0</v>
      </c>
      <c r="AP316" s="0" t="n">
        <f aca="false">IFERROR(AO316/AN316, 0)</f>
        <v>0</v>
      </c>
      <c r="AQ316" s="0" t="n">
        <f aca="false">SUM(AT316,AW316,AZ316)</f>
        <v>0</v>
      </c>
      <c r="AR316" s="0" t="n">
        <f aca="false">SUM(AU316,AX316,BA316)</f>
        <v>0</v>
      </c>
      <c r="AS316" s="7" t="n">
        <f aca="false">IFERROR(AR316/AQ316, 0)</f>
        <v>0</v>
      </c>
      <c r="AT316" s="0" t="n">
        <f aca="false">IFERROR(SUMIFS('2015'!$G:$G,'2015'!F:F,A316,'2015'!C:C,B316,'2015'!D:D,"",'2015'!AA:AA,"JRO",'2015'!L:L,"&lt;&gt;"), 0)</f>
        <v>0</v>
      </c>
      <c r="AU316" s="0" t="n">
        <f aca="false">IFERROR(SUMIFS('2015'!L:L,'2015'!F:F,A316,'2015'!C:C,B316,'2015'!D:D,"",'2015'!AA:AA,"JRO"), 0)</f>
        <v>0</v>
      </c>
      <c r="AV316" s="0" t="n">
        <f aca="false">IFERROR(AU316/AT316, 0)</f>
        <v>0</v>
      </c>
      <c r="AW316" s="0" t="n">
        <f aca="false">IFERROR(SUMIFS('2015'!$G:$G,'2015'!F:F,A316,'2015'!C:C,B316,'2015'!D:D,"",'2015'!AA:AA,"NRO",'2015'!L:L,"&lt;&gt;"), 0)</f>
        <v>0</v>
      </c>
      <c r="AX316" s="0" t="n">
        <f aca="false">IFERROR(SUMIFS('2015'!L:L,'2015'!F:F,A316,'2015'!C:C,B316,'2015'!D:D,"",'2015'!AA:AA,"NRO"), 0)</f>
        <v>0</v>
      </c>
      <c r="AY316" s="0" t="n">
        <f aca="false">IFERROR(AX316/AW316, 0)</f>
        <v>0</v>
      </c>
      <c r="AZ316" s="0" t="n">
        <f aca="false">IFERROR(SUMIFS('2015'!$G:$G,'2015'!F:F,A316,'2015'!C:C,B316,'2015'!D:D,"",'2015'!AA:AA,"CRO",'2015'!L:L,"&lt;&gt;"), 0)</f>
        <v>0</v>
      </c>
      <c r="BA316" s="0" t="n">
        <f aca="false">IFERROR(SUMIFS('2015'!L:L,'2015'!F:F,A316,'2015'!C:C,B316,'2015'!D:D,"",'2015'!AA:AA,"CRO"), 0)</f>
        <v>0</v>
      </c>
      <c r="BB316" s="0" t="n">
        <f aca="false">IFERROR(BA316/AZ316, 0)</f>
        <v>0</v>
      </c>
      <c r="BC316" s="0" t="n">
        <f aca="false">SUM(BF316,BI316)</f>
        <v>0</v>
      </c>
      <c r="BD316" s="0" t="n">
        <f aca="false">SUM(BG316,BJ316)</f>
        <v>0</v>
      </c>
      <c r="BE316" s="7" t="n">
        <f aca="false">IFERROR(BD316/BC316, 0)</f>
        <v>0</v>
      </c>
      <c r="BF316" s="0" t="n">
        <f aca="false">IFERROR(SUMIFS('2014'!$G:$G,'2014'!F:F,A316,'2014'!C:C,B316,'2014'!D:D,"",'2014'!AA:AA,"JRO",'2014'!L:L,"&lt;&gt;"), 0)</f>
        <v>0</v>
      </c>
      <c r="BG316" s="0" t="n">
        <f aca="false">IFERROR(SUMIFS('2014'!L:L,'2014'!F:F,A316,'2014'!C:C,B316,'2014'!D:D,"",'2014'!AA:AA,"JRO"), 0)</f>
        <v>0</v>
      </c>
      <c r="BH316" s="7" t="n">
        <f aca="false">IFERROR(BG316/BF316, 0)</f>
        <v>0</v>
      </c>
      <c r="BI316" s="0" t="n">
        <f aca="false">IFERROR(SUMIFS('2014'!$G:$G,'2014'!F:F,A316,'2014'!C:C,B316,'2014'!D:D,"",'2014'!AA:AA,"CRO",'2014'!L:L,"&lt;&gt;"), 0)</f>
        <v>0</v>
      </c>
      <c r="BJ316" s="0" t="n">
        <f aca="false">IFERROR(SUMIFS('2014'!L:L,'2014'!F:F,A316,'2014'!C:C,B316,'2014'!D:D,"",'2014'!AA:AA,"CRO"), 0)</f>
        <v>0</v>
      </c>
      <c r="BK316" s="0" t="n">
        <f aca="false">IFERROR(BJ316/BI316, 0)</f>
        <v>0</v>
      </c>
      <c r="BL316" s="0" t="n">
        <f aca="false">IFERROR(SUMIFS('2013'!$G:$G,'2013'!F:F,A316,'2013'!C:C,B316,'2013'!D:D,"",'2013'!AA:AA,"JRO",'2013'!L:L,"&lt;&gt;"), 0)</f>
        <v>0</v>
      </c>
      <c r="BM316" s="0" t="n">
        <f aca="false">IFERROR(SUMIFS('2013'!L:L,'2013'!F:F,A316,'2013'!C:C,B316,'2013'!D:D,"",'2013'!AA:AA,"JRO"), 0)</f>
        <v>0</v>
      </c>
      <c r="BN316" s="0" t="n">
        <f aca="false">IFERROR(BM316/BL316, 0)</f>
        <v>0</v>
      </c>
      <c r="BO316" s="0" t="n">
        <f aca="false">IFERROR(SUMIFS('2012'!$G:$G,'2012'!F:F,A316,'2012'!C:C,B316,'2012'!D:D,"",'2012'!AA:AA,"JRO",'2012'!L:L,"&lt;&gt;"), 0)</f>
        <v>0</v>
      </c>
      <c r="BP316" s="0" t="n">
        <f aca="false">IFERROR(SUMIFS('2012'!L:L,'2012'!F:F,A316,'2012'!C:C,B316,'2012'!D:D,"",'2012'!AA:AA,"JRO"), 0)</f>
        <v>0</v>
      </c>
      <c r="BQ316" s="0" t="n">
        <f aca="false">IFERROR(BP316/BO316, 0)</f>
        <v>0</v>
      </c>
      <c r="BR316" s="0" t="n">
        <f aca="false">IFERROR(SUMIFS('2011'!$G:$G,'2011'!F:F,A316,'2011'!C:C,B316,'2011'!D:D,"",'2011'!AA:AA,"JRO",'2011'!L:L,"&lt;&gt;"), 0)</f>
        <v>0</v>
      </c>
      <c r="BS316" s="0" t="n">
        <f aca="false">IFERROR(SUMIFS('2011'!L:L,'2011'!F:F,A316,'2011'!C:C,B316,'2011'!D:D,"",'2011'!AA:AA,"JRO"), 0)</f>
        <v>0</v>
      </c>
      <c r="BT316" s="7" t="n">
        <f aca="false">IFERROR(BS316/BR316, 0)</f>
        <v>0</v>
      </c>
      <c r="BU316" s="0" t="n">
        <f aca="false">IFERROR(SUMIFS('2010'!$G:$G,'2010'!F:F,A316,'2010'!C:C,B316,'2010'!D:D,"",'2010'!AA:AA,"JRO",'2010'!L:L,"&lt;&gt;"), 0)</f>
        <v>0</v>
      </c>
      <c r="BV316" s="0" t="n">
        <f aca="false">IFERROR(SUMIFS('2010'!L:L,'2010'!F:F,A316,'2010'!C:C,B316,'2010'!D:D,"",'2010'!AA:AA,"JRO"), 0)</f>
        <v>0</v>
      </c>
      <c r="BW316" s="7" t="n">
        <f aca="false">IFERROR(BV316/BU316, 0)</f>
        <v>0</v>
      </c>
      <c r="BX316" s="0" t="n">
        <f aca="false">IFERROR(SUMIFS('2009'!$G:$G,'2009'!F:F,A316,'2009'!C:C,B316,'2009'!D:D,"",'2009'!AA:AA,"JRO",'2009'!L:L,"&lt;&gt;"), 0)</f>
        <v>0</v>
      </c>
      <c r="BY316" s="0" t="n">
        <f aca="false">IFERROR(SUMIFS('2009'!L:L,'2009'!F:F,A316,'2009'!C:C,B316,'2009'!D:D,"",'2009'!AA:AA,"JRO"), 0)</f>
        <v>0</v>
      </c>
      <c r="BZ316" s="7" t="n">
        <f aca="false">IFERROR(BY316/BX316, 0)</f>
        <v>0</v>
      </c>
    </row>
    <row r="317" customFormat="false" ht="15" hidden="false" customHeight="false" outlineLevel="0" collapsed="false">
      <c r="A317" s="0" t="s">
        <v>114</v>
      </c>
      <c r="B317" s="17" t="s">
        <v>75</v>
      </c>
      <c r="C317" s="56" t="n">
        <f aca="false">IFERROR(AVERAGEIFS(I317:BZ317,I$2:BZ$2,"JRO escorts per deportee",I317:BZ317,"&lt;&gt;0"), 0)</f>
        <v>0</v>
      </c>
      <c r="D317" s="13" t="n">
        <f aca="false">IFERROR(AVERAGEIFS(I317:BZ317,I$2:BZ$2,"NRO escorts per deportee",I317:BZ317,"&lt;&gt;0"), 0)</f>
        <v>0</v>
      </c>
      <c r="E317" s="13" t="n">
        <f aca="false">IFERROR(AVERAGEIFS(I317:BZ317,I$2:BZ$2,"CRO escorts per deportee",I317:BZ317,"&lt;&gt;0"), 0)</f>
        <v>0</v>
      </c>
      <c r="G317" s="0" t="n">
        <f aca="false">SUM(J317,M317,P317)</f>
        <v>0</v>
      </c>
      <c r="H317" s="0" t="n">
        <f aca="false">SUM(K317,N317,Q317)</f>
        <v>0</v>
      </c>
      <c r="I317" s="7" t="n">
        <f aca="false">IFERROR(H317/G317, 0)</f>
        <v>0</v>
      </c>
      <c r="J317" s="0" t="n">
        <f aca="false">IFERROR(SUMIFS('2018'!$H:$H,'2018'!$C:$C,B317,'2018'!$F:$F,A317,'2018'!AA:AA,"JRO",'2018'!P:P,"&lt;&gt;")+SUMIFS('2018'!$I:$I,'2018'!$D:$D,B317,'2018'!$F:$F,A317,'2018'!AA:AA,"JRO",'2018'!Q:Q,"&lt;&gt;")+SUMIFS('2018'!$J:$J,'2018'!$E:$E,B317,'2018'!$F:$F,A317,'2018'!AA:AA,"JRO",'2018'!R:R,"&lt;&gt;"), 0)</f>
        <v>0</v>
      </c>
      <c r="K317" s="0" t="n">
        <f aca="false">IFERROR(SUMIFS('2018'!M:M,'2018'!AA:AA,"JRO",'2018'!F:F,A317,'2018'!C:C,B317)+SUMIFS('2018'!P:P,'2018'!AA:AA,"JRO",'2018'!F:F,A317,'2018'!C:C,B317)+SUMIFS('2018'!N:N,'2018'!AA:AA,"JRO",'2018'!F:F,A317,'2018'!D:D,B317)+SUMIFS('2018'!N:N,'2018'!AA:AA,"JRO",'2018'!F:F,A317,'2018'!D:D,B317)+SUMIFS('2018'!O:O,'2018'!AA:AA,"JRO",'2018'!F:F,A317,'2018'!E:E,B317)+SUMIFS('2018'!R:R,'2018'!AA:AA,"JRO",'2018'!F:F,A317,'2018'!E:E,B317), 0)</f>
        <v>0</v>
      </c>
      <c r="L317" s="7" t="n">
        <f aca="false">IFERROR(K317/J317, 0)</f>
        <v>0</v>
      </c>
      <c r="M317" s="0" t="n">
        <f aca="false">IFERROR(SUMIFS('2018'!$H:$H,'2018'!$C:$C,B317,'2018'!$F:$F,A317,'2018'!AA:AA,"NRO",'2018'!P:P,"&lt;&gt;")+SUMIFS('2018'!$I:$I,'2018'!$D:$D,B317,'2018'!$F:$F,A317,'2018'!AA:AA,"NRO",'2018'!Q:Q,"&lt;&gt;")+SUMIFS('2018'!$J:$J,'2018'!$E:$E,B317,'2018'!$F:$F,A317,'2018'!AA:AA,"NRO",'2018'!R:R,"&lt;&gt;"), 0)</f>
        <v>0</v>
      </c>
      <c r="N317" s="0" t="n">
        <f aca="false">IFERROR(SUMIFS('2018'!M:M,'2018'!AA:AA,"NRO",'2018'!F:F,A317,'2018'!C:C,B317)+SUMIFS('2018'!P:P,'2018'!AA:AA,"NRO",'2018'!F:F,A317,'2018'!C:C,B317)+SUMIFS('2018'!N:N,'2018'!AA:AA,"NRO",'2018'!F:F,A317,'2018'!D:D,B317)+SUMIFS('2018'!N:N,'2018'!AA:AA,"NRO",'2018'!F:F,A317,'2018'!D:D,B317)+SUMIFS('2018'!O:O,'2018'!AA:AA,"NRO",'2018'!F:F,A317,'2018'!E:E,B317)+SUMIFS('2018'!R:R,'2018'!AA:AA,"NRO",'2018'!F:F,A317,'2018'!E:E,B317), 0)</f>
        <v>0</v>
      </c>
      <c r="O317" s="7" t="n">
        <f aca="false">IFERROR(N317/M317, 0)</f>
        <v>0</v>
      </c>
      <c r="P317" s="0" t="n">
        <f aca="false">IFERROR(SUMIFS('2018'!$H:$H,'2018'!$C:$C,B317,'2018'!$F:$F,A317,'2018'!AA:AA,"CRO")+SUMIFS('2018'!$I:$I,'2018'!$D:$D,B317,'2018'!$F:$F,A317,'2018'!AA:AA,"CRO")+SUMIFS('2018'!$J:$J,'2018'!$E:$E,B317,'2018'!$F:$F,A317,'2018'!AA:AA,"CRO"), 0)</f>
        <v>0</v>
      </c>
      <c r="Q317" s="0" t="n">
        <f aca="false">IFERROR(SUMIFS('2018'!M:M,'2018'!AA:AA,"CRO",'2018'!F:F,A317,'2018'!C:C,B317)+SUMIFS('2018'!P:P,'2018'!AA:AA,"CRO",'2018'!F:F,A317,'2018'!C:C,B317)+SUMIFS('2018'!N:N,'2018'!AA:AA,"CRO",'2018'!F:F,A317,'2018'!D:D,B317)+SUMIFS('2018'!N:N,'2018'!AA:AA,"CRO",'2018'!F:F,A317,'2018'!D:D,B317)+SUMIFS('2018'!O:O,'2018'!AA:AA,"CRO",'2018'!F:F,A317,'2018'!E:E,B317)+SUMIFS('2018'!R:R,'2018'!AA:AA,"CRO",'2018'!F:F,A317,'2018'!E:E,B317), 0)</f>
        <v>0</v>
      </c>
      <c r="R317" s="7" t="n">
        <f aca="false">IFERROR(Q317/P317, 0)</f>
        <v>0</v>
      </c>
      <c r="S317" s="7" t="n">
        <f aca="false">SUM(V317,Y317,AB317)</f>
        <v>0</v>
      </c>
      <c r="T317" s="7" t="n">
        <f aca="false">SUM(W317,Z317,AC317)</f>
        <v>0</v>
      </c>
      <c r="U317" s="7" t="n">
        <f aca="false">IFERROR(T317/S317, 0)</f>
        <v>0</v>
      </c>
      <c r="V317" s="0" t="n">
        <f aca="false">SUMIFS('2017'!$H:$H,'2017'!$C:$C,B317,'2017'!$F:$F,A317,'2017'!AA:AA,"JRO",'2017'!P:P,"&lt;&gt;")+SUMIFS('2017'!$I:$I,'2017'!$D:$D,B317,'2017'!$F:$F,A317,'2017'!AA:AA,"JRO",'2017'!Q:Q,"&lt;&gt;")+SUMIFS('2017'!$J:$J,'2017'!$E:$E,B317,'2017'!$F:$F,A317,'2017'!AA:AA,"JRO",'2017'!R:R,"&lt;&gt;")</f>
        <v>0</v>
      </c>
      <c r="W317" s="0" t="n">
        <f aca="false">IFERROR(SUMIFS('2017'!M:M,'2017'!AA:AA,"JRO",'2017'!F:F,A317,'2017'!C:C,B317)+SUMIFS('2017'!P:P,'2017'!AA:AA,"JRO",'2017'!F:F,A317,'2017'!C:C,B317)+SUMIFS('2017'!N:N,'2017'!AA:AA,"JRO",'2017'!F:F,A317,'2017'!D:D,B317)+SUMIFS('2017'!N:N,'2017'!AA:AA,"JRO",'2017'!F:F,A317,'2017'!D:D,B317)+SUMIFS('2017'!O:O,'2017'!AA:AA,"JRO",'2017'!F:F,A317,'2017'!E:E,B317)+SUMIFS('2017'!R:R,'2017'!AA:AA,"JRO",'2017'!F:F,A317,'2017'!E:E,B317), 0)</f>
        <v>0</v>
      </c>
      <c r="X317" s="7" t="n">
        <f aca="false">IFERROR(W317/V317, 0)</f>
        <v>0</v>
      </c>
      <c r="Y317" s="0" t="n">
        <f aca="false">IFERROR(SUMIFS('2017'!$H:$H,'2017'!$C:$C,B317,'2017'!$F:$F,A317,'2017'!AA:AA,"NRO",'2017'!P:P,"&lt;&gt;")+SUMIFS('2017'!$I:$I,'2017'!$D:$D,B317,'2017'!$F:$F,A317,'2017'!AA:AA,"NRO",'2017'!Q:Q,"&lt;&gt;")+SUMIFS('2017'!$J:$J,'2017'!$E:$E,B317,'2017'!$F:$F,A317,'2017'!AA:AA,"NRO",'2017'!R:R,"&lt;&gt;"), 0)</f>
        <v>0</v>
      </c>
      <c r="Z317" s="0" t="n">
        <f aca="false">IFERROR(SUMIFS('2017'!M:M,'2017'!AA:AA,"NRO",'2017'!F:F,A317,'2017'!C:C,B317)+SUMIFS('2017'!P:P,'2017'!AA:AA,"NRO",'2017'!F:F,A317,'2017'!C:C,B317)+SUMIFS('2017'!N:N,'2017'!AA:AA,"NRO",'2017'!F:F,A317,'2017'!D:D,B317)+SUMIFS('2017'!N:N,'2017'!AA:AA,"NRO",'2017'!F:F,A317,'2017'!D:D,B317)+SUMIFS('2017'!O:O,'2017'!AA:AA,"NRO",'2017'!F:F,A317,'2017'!E:E,B317)+SUMIFS('2017'!R:R,'2017'!AA:AA,"NRO",'2017'!F:F,A317,'2017'!E:E,B317), 0)</f>
        <v>0</v>
      </c>
      <c r="AA317" s="7" t="n">
        <f aca="false">IFERROR(Z317/Y317, 0)</f>
        <v>0</v>
      </c>
      <c r="AB317" s="0" t="n">
        <f aca="false">IFERROR(SUMIFS('2017'!$H:$H,'2017'!$C:$C,B317,'2017'!$F:$F,A317,'2017'!AA:AA,"CRO",'2017'!P:P,"&lt;&gt;")+SUMIFS('2017'!$I:$I,'2017'!$D:$D,B317,'2017'!$F:$F,A317,'2017'!AA:AA,"CRO",'2017'!Q:Q,"&lt;&gt;")+SUMIFS('2017'!$J:$J,'2017'!$E:$E,B317,'2017'!$F:$F,A317,'2017'!AA:AA,"CRO",'2017'!R:R,"&lt;&gt;"), 0)</f>
        <v>0</v>
      </c>
      <c r="AC317" s="0" t="n">
        <f aca="false">IFERROR(SUMIFS('2017'!M:M,'2017'!AA:AA,"CRO",'2017'!F:F,A317,'2017'!C:C,B317)+SUMIFS('2017'!P:P,'2017'!AA:AA,"CRO",'2017'!F:F,A317,'2017'!C:C,B317)+SUMIFS('2017'!N:N,'2017'!AA:AA,"CRO",'2017'!F:F,A317,'2017'!D:D,B317)+SUMIFS('2017'!N:N,'2017'!AA:AA,"CRO",'2017'!F:F,A317,'2017'!D:D,B317)+SUMIFS('2017'!O:O,'2017'!AA:AA,"CRO",'2017'!F:F,A317,'2017'!E:E,B317)+SUMIFS('2017'!R:R,'2017'!AA:AA,"CRO",'2017'!F:F,A317,'2017'!E:E,B317), 0)</f>
        <v>0</v>
      </c>
      <c r="AD317" s="0" t="n">
        <f aca="false">IFERROR(AC317/AB317, 0)</f>
        <v>0</v>
      </c>
      <c r="AE317" s="0" t="n">
        <f aca="false">SUM(AH317,AK317,AN317)</f>
        <v>0</v>
      </c>
      <c r="AF317" s="0" t="n">
        <f aca="false">SUM(AI317,AL317,AO317)</f>
        <v>0</v>
      </c>
      <c r="AG317" s="7" t="n">
        <f aca="false">IFERROR(AF317/AE317, 0)</f>
        <v>0</v>
      </c>
      <c r="AH317" s="0" t="n">
        <f aca="false">IFERROR(SUMIFS('2016'!$G:$G,'2016'!F:F,A317,'2016'!C:C,B317,'2016'!D:D,"",'2016'!AA:AA,"JRO",'2016'!L:L,"&lt;&gt;"), 0)</f>
        <v>0</v>
      </c>
      <c r="AI317" s="0" t="n">
        <f aca="false">IFERROR(SUMIFS('2016'!L:L,'2016'!F:F,A317,'2016'!C:C,B317,'2016'!D:D,"",'2016'!AA:AA,"JRO"), 0)</f>
        <v>0</v>
      </c>
      <c r="AJ317" s="7" t="n">
        <f aca="false">IFERROR(AI317/AH317, 0)</f>
        <v>0</v>
      </c>
      <c r="AK317" s="0" t="n">
        <f aca="false">IFERROR(SUMIFS('2016'!$G:$G,'2016'!F:F,A317,'2016'!C:C,B317,'2016'!D:D,"",'2016'!AA:AA,"NRO",'2016'!L:L,"&lt;&gt;"), 0)</f>
        <v>0</v>
      </c>
      <c r="AL317" s="0" t="n">
        <f aca="false">IFERROR(SUMIFS('2016'!L:L,'2016'!F:F,A317,'2016'!C:C,B317,'2016'!D:D,"",'2016'!AA:AA,"NRO"), 0)</f>
        <v>0</v>
      </c>
      <c r="AM317" s="0" t="n">
        <f aca="false">IFERROR(AL317/AK317, 0)</f>
        <v>0</v>
      </c>
      <c r="AN317" s="0" t="n">
        <f aca="false">IFERROR(SUMIFS('2016'!$G:$G,'2016'!F:F,A317,'2016'!C:C,B317,'2016'!D:D,"",'2016'!AA:AA,"CRO",'2016'!L:L,"&lt;&gt;"), 0)</f>
        <v>0</v>
      </c>
      <c r="AO317" s="0" t="n">
        <f aca="false">IFERROR(SUMIFS('2016'!L:L,'2016'!F:F,A317,'2016'!C:C,B317,'2016'!D:D,"",'2016'!AA:AA,"CRO"), 0)</f>
        <v>0</v>
      </c>
      <c r="AP317" s="0" t="n">
        <f aca="false">IFERROR(AO317/AN317, 0)</f>
        <v>0</v>
      </c>
      <c r="AQ317" s="0" t="n">
        <f aca="false">SUM(AT317,AW317,AZ317)</f>
        <v>0</v>
      </c>
      <c r="AR317" s="0" t="n">
        <f aca="false">SUM(AU317,AX317,BA317)</f>
        <v>0</v>
      </c>
      <c r="AS317" s="7" t="n">
        <f aca="false">IFERROR(AR317/AQ317, 0)</f>
        <v>0</v>
      </c>
      <c r="AT317" s="0" t="n">
        <f aca="false">IFERROR(SUMIFS('2015'!$G:$G,'2015'!F:F,A317,'2015'!C:C,B317,'2015'!D:D,"",'2015'!AA:AA,"JRO",'2015'!L:L,"&lt;&gt;"), 0)</f>
        <v>0</v>
      </c>
      <c r="AU317" s="0" t="n">
        <f aca="false">IFERROR(SUMIFS('2015'!L:L,'2015'!F:F,A317,'2015'!C:C,B317,'2015'!D:D,"",'2015'!AA:AA,"JRO"), 0)</f>
        <v>0</v>
      </c>
      <c r="AV317" s="0" t="n">
        <f aca="false">IFERROR(AU317/AT317, 0)</f>
        <v>0</v>
      </c>
      <c r="AW317" s="0" t="n">
        <f aca="false">IFERROR(SUMIFS('2015'!$G:$G,'2015'!F:F,A317,'2015'!C:C,B317,'2015'!D:D,"",'2015'!AA:AA,"NRO",'2015'!L:L,"&lt;&gt;"), 0)</f>
        <v>0</v>
      </c>
      <c r="AX317" s="0" t="n">
        <f aca="false">IFERROR(SUMIFS('2015'!L:L,'2015'!F:F,A317,'2015'!C:C,B317,'2015'!D:D,"",'2015'!AA:AA,"NRO"), 0)</f>
        <v>0</v>
      </c>
      <c r="AY317" s="0" t="n">
        <f aca="false">IFERROR(AX317/AW317, 0)</f>
        <v>0</v>
      </c>
      <c r="AZ317" s="0" t="n">
        <f aca="false">IFERROR(SUMIFS('2015'!$G:$G,'2015'!F:F,A317,'2015'!C:C,B317,'2015'!D:D,"",'2015'!AA:AA,"CRO",'2015'!L:L,"&lt;&gt;"), 0)</f>
        <v>0</v>
      </c>
      <c r="BA317" s="0" t="n">
        <f aca="false">IFERROR(SUMIFS('2015'!L:L,'2015'!F:F,A317,'2015'!C:C,B317,'2015'!D:D,"",'2015'!AA:AA,"CRO"), 0)</f>
        <v>0</v>
      </c>
      <c r="BB317" s="0" t="n">
        <f aca="false">IFERROR(BA317/AZ317, 0)</f>
        <v>0</v>
      </c>
      <c r="BC317" s="0" t="n">
        <f aca="false">SUM(BF317,BI317)</f>
        <v>0</v>
      </c>
      <c r="BD317" s="0" t="n">
        <f aca="false">SUM(BG317,BJ317)</f>
        <v>0</v>
      </c>
      <c r="BE317" s="7" t="n">
        <f aca="false">IFERROR(BD317/BC317, 0)</f>
        <v>0</v>
      </c>
      <c r="BF317" s="0" t="n">
        <f aca="false">IFERROR(SUMIFS('2014'!$G:$G,'2014'!F:F,A317,'2014'!C:C,B317,'2014'!D:D,"",'2014'!AA:AA,"JRO",'2014'!L:L,"&lt;&gt;"), 0)</f>
        <v>0</v>
      </c>
      <c r="BG317" s="0" t="n">
        <f aca="false">IFERROR(SUMIFS('2014'!L:L,'2014'!F:F,A317,'2014'!C:C,B317,'2014'!D:D,"",'2014'!AA:AA,"JRO"), 0)</f>
        <v>0</v>
      </c>
      <c r="BH317" s="7" t="n">
        <f aca="false">IFERROR(BG317/BF317, 0)</f>
        <v>0</v>
      </c>
      <c r="BI317" s="0" t="n">
        <f aca="false">IFERROR(SUMIFS('2014'!$G:$G,'2014'!F:F,A317,'2014'!C:C,B317,'2014'!D:D,"",'2014'!AA:AA,"CRO",'2014'!L:L,"&lt;&gt;"), 0)</f>
        <v>0</v>
      </c>
      <c r="BJ317" s="0" t="n">
        <f aca="false">IFERROR(SUMIFS('2014'!L:L,'2014'!F:F,A317,'2014'!C:C,B317,'2014'!D:D,"",'2014'!AA:AA,"CRO"), 0)</f>
        <v>0</v>
      </c>
      <c r="BK317" s="0" t="n">
        <f aca="false">IFERROR(BJ317/BI317, 0)</f>
        <v>0</v>
      </c>
      <c r="BL317" s="0" t="n">
        <f aca="false">IFERROR(SUMIFS('2013'!$G:$G,'2013'!F:F,A317,'2013'!C:C,B317,'2013'!D:D,"",'2013'!AA:AA,"JRO",'2013'!L:L,"&lt;&gt;"), 0)</f>
        <v>0</v>
      </c>
      <c r="BM317" s="0" t="n">
        <f aca="false">IFERROR(SUMIFS('2013'!L:L,'2013'!F:F,A317,'2013'!C:C,B317,'2013'!D:D,"",'2013'!AA:AA,"JRO"), 0)</f>
        <v>0</v>
      </c>
      <c r="BN317" s="0" t="n">
        <f aca="false">IFERROR(BM317/BL317, 0)</f>
        <v>0</v>
      </c>
      <c r="BO317" s="0" t="n">
        <f aca="false">IFERROR(SUMIFS('2012'!$G:$G,'2012'!F:F,A317,'2012'!C:C,B317,'2012'!D:D,"",'2012'!AA:AA,"JRO",'2012'!L:L,"&lt;&gt;"), 0)</f>
        <v>0</v>
      </c>
      <c r="BP317" s="0" t="n">
        <f aca="false">IFERROR(SUMIFS('2012'!L:L,'2012'!F:F,A317,'2012'!C:C,B317,'2012'!D:D,"",'2012'!AA:AA,"JRO"), 0)</f>
        <v>0</v>
      </c>
      <c r="BQ317" s="0" t="n">
        <f aca="false">IFERROR(BP317/BO317, 0)</f>
        <v>0</v>
      </c>
      <c r="BR317" s="0" t="n">
        <f aca="false">IFERROR(SUMIFS('2011'!$G:$G,'2011'!F:F,A317,'2011'!C:C,B317,'2011'!D:D,"",'2011'!AA:AA,"JRO",'2011'!L:L,"&lt;&gt;"), 0)</f>
        <v>0</v>
      </c>
      <c r="BS317" s="0" t="n">
        <f aca="false">IFERROR(SUMIFS('2011'!L:L,'2011'!F:F,A317,'2011'!C:C,B317,'2011'!D:D,"",'2011'!AA:AA,"JRO"), 0)</f>
        <v>0</v>
      </c>
      <c r="BT317" s="7" t="n">
        <f aca="false">IFERROR(BS317/BR317, 0)</f>
        <v>0</v>
      </c>
      <c r="BU317" s="0" t="n">
        <f aca="false">IFERROR(SUMIFS('2010'!$G:$G,'2010'!F:F,A317,'2010'!C:C,B317,'2010'!D:D,"",'2010'!AA:AA,"JRO",'2010'!L:L,"&lt;&gt;"), 0)</f>
        <v>0</v>
      </c>
      <c r="BV317" s="0" t="n">
        <f aca="false">IFERROR(SUMIFS('2010'!L:L,'2010'!F:F,A317,'2010'!C:C,B317,'2010'!D:D,"",'2010'!AA:AA,"JRO"), 0)</f>
        <v>0</v>
      </c>
      <c r="BW317" s="7" t="n">
        <f aca="false">IFERROR(BV317/BU317, 0)</f>
        <v>0</v>
      </c>
      <c r="BX317" s="0" t="n">
        <f aca="false">IFERROR(SUMIFS('2009'!$G:$G,'2009'!F:F,A317,'2009'!C:C,B317,'2009'!D:D,"",'2009'!AA:AA,"JRO",'2009'!L:L,"&lt;&gt;"), 0)</f>
        <v>0</v>
      </c>
      <c r="BY317" s="0" t="n">
        <f aca="false">IFERROR(SUMIFS('2009'!L:L,'2009'!F:F,A317,'2009'!C:C,B317,'2009'!D:D,"",'2009'!AA:AA,"JRO"), 0)</f>
        <v>0</v>
      </c>
      <c r="BZ317" s="7" t="n">
        <f aca="false">IFERROR(BY317/BX317, 0)</f>
        <v>0</v>
      </c>
    </row>
    <row r="318" customFormat="false" ht="15" hidden="false" customHeight="false" outlineLevel="0" collapsed="false">
      <c r="A318" s="0" t="s">
        <v>114</v>
      </c>
      <c r="B318" s="13" t="s">
        <v>60</v>
      </c>
      <c r="C318" s="56" t="n">
        <f aca="false">IFERROR(AVERAGEIFS(I318:BZ318,I$2:BZ$2,"JRO escorts per deportee",I318:BZ318,"&lt;&gt;0"), 0)</f>
        <v>0</v>
      </c>
      <c r="D318" s="13" t="n">
        <f aca="false">IFERROR(AVERAGEIFS(I318:BZ318,I$2:BZ$2,"NRO escorts per deportee",I318:BZ318,"&lt;&gt;0"), 0)</f>
        <v>0</v>
      </c>
      <c r="E318" s="13" t="n">
        <f aca="false">IFERROR(AVERAGEIFS(I318:BZ318,I$2:BZ$2,"CRO escorts per deportee",I318:BZ318,"&lt;&gt;0"), 0)</f>
        <v>0</v>
      </c>
      <c r="G318" s="0" t="n">
        <f aca="false">SUM(J318,M318,P318)</f>
        <v>0</v>
      </c>
      <c r="H318" s="0" t="n">
        <f aca="false">SUM(K318,N318,Q318)</f>
        <v>0</v>
      </c>
      <c r="I318" s="7" t="n">
        <f aca="false">IFERROR(H318/G318, 0)</f>
        <v>0</v>
      </c>
      <c r="J318" s="0" t="n">
        <f aca="false">IFERROR(SUMIFS('2018'!$H:$H,'2018'!$C:$C,B318,'2018'!$F:$F,A318,'2018'!AA:AA,"JRO",'2018'!P:P,"&lt;&gt;")+SUMIFS('2018'!$I:$I,'2018'!$D:$D,B318,'2018'!$F:$F,A318,'2018'!AA:AA,"JRO",'2018'!Q:Q,"&lt;&gt;")+SUMIFS('2018'!$J:$J,'2018'!$E:$E,B318,'2018'!$F:$F,A318,'2018'!AA:AA,"JRO",'2018'!R:R,"&lt;&gt;"), 0)</f>
        <v>0</v>
      </c>
      <c r="K318" s="0" t="n">
        <f aca="false">IFERROR(SUMIFS('2018'!M:M,'2018'!AA:AA,"JRO",'2018'!F:F,A318,'2018'!C:C,B318)+SUMIFS('2018'!P:P,'2018'!AA:AA,"JRO",'2018'!F:F,A318,'2018'!C:C,B318)+SUMIFS('2018'!N:N,'2018'!AA:AA,"JRO",'2018'!F:F,A318,'2018'!D:D,B318)+SUMIFS('2018'!N:N,'2018'!AA:AA,"JRO",'2018'!F:F,A318,'2018'!D:D,B318)+SUMIFS('2018'!O:O,'2018'!AA:AA,"JRO",'2018'!F:F,A318,'2018'!E:E,B318)+SUMIFS('2018'!R:R,'2018'!AA:AA,"JRO",'2018'!F:F,A318,'2018'!E:E,B318), 0)</f>
        <v>0</v>
      </c>
      <c r="L318" s="7" t="n">
        <f aca="false">IFERROR(K318/J318, 0)</f>
        <v>0</v>
      </c>
      <c r="M318" s="0" t="n">
        <f aca="false">IFERROR(SUMIFS('2018'!$H:$H,'2018'!$C:$C,B318,'2018'!$F:$F,A318,'2018'!AA:AA,"NRO",'2018'!P:P,"&lt;&gt;")+SUMIFS('2018'!$I:$I,'2018'!$D:$D,B318,'2018'!$F:$F,A318,'2018'!AA:AA,"NRO",'2018'!Q:Q,"&lt;&gt;")+SUMIFS('2018'!$J:$J,'2018'!$E:$E,B318,'2018'!$F:$F,A318,'2018'!AA:AA,"NRO",'2018'!R:R,"&lt;&gt;"), 0)</f>
        <v>0</v>
      </c>
      <c r="N318" s="0" t="n">
        <f aca="false">IFERROR(SUMIFS('2018'!M:M,'2018'!AA:AA,"NRO",'2018'!F:F,A318,'2018'!C:C,B318)+SUMIFS('2018'!P:P,'2018'!AA:AA,"NRO",'2018'!F:F,A318,'2018'!C:C,B318)+SUMIFS('2018'!N:N,'2018'!AA:AA,"NRO",'2018'!F:F,A318,'2018'!D:D,B318)+SUMIFS('2018'!N:N,'2018'!AA:AA,"NRO",'2018'!F:F,A318,'2018'!D:D,B318)+SUMIFS('2018'!O:O,'2018'!AA:AA,"NRO",'2018'!F:F,A318,'2018'!E:E,B318)+SUMIFS('2018'!R:R,'2018'!AA:AA,"NRO",'2018'!F:F,A318,'2018'!E:E,B318), 0)</f>
        <v>0</v>
      </c>
      <c r="O318" s="7" t="n">
        <f aca="false">IFERROR(N318/M318, 0)</f>
        <v>0</v>
      </c>
      <c r="P318" s="0" t="n">
        <f aca="false">IFERROR(SUMIFS('2018'!$H:$H,'2018'!$C:$C,B318,'2018'!$F:$F,A318,'2018'!AA:AA,"CRO")+SUMIFS('2018'!$I:$I,'2018'!$D:$D,B318,'2018'!$F:$F,A318,'2018'!AA:AA,"CRO")+SUMIFS('2018'!$J:$J,'2018'!$E:$E,B318,'2018'!$F:$F,A318,'2018'!AA:AA,"CRO"), 0)</f>
        <v>0</v>
      </c>
      <c r="Q318" s="0" t="n">
        <f aca="false">IFERROR(SUMIFS('2018'!M:M,'2018'!AA:AA,"CRO",'2018'!F:F,A318,'2018'!C:C,B318)+SUMIFS('2018'!P:P,'2018'!AA:AA,"CRO",'2018'!F:F,A318,'2018'!C:C,B318)+SUMIFS('2018'!N:N,'2018'!AA:AA,"CRO",'2018'!F:F,A318,'2018'!D:D,B318)+SUMIFS('2018'!N:N,'2018'!AA:AA,"CRO",'2018'!F:F,A318,'2018'!D:D,B318)+SUMIFS('2018'!O:O,'2018'!AA:AA,"CRO",'2018'!F:F,A318,'2018'!E:E,B318)+SUMIFS('2018'!R:R,'2018'!AA:AA,"CRO",'2018'!F:F,A318,'2018'!E:E,B318), 0)</f>
        <v>0</v>
      </c>
      <c r="R318" s="7" t="n">
        <f aca="false">IFERROR(Q318/P318, 0)</f>
        <v>0</v>
      </c>
      <c r="S318" s="7" t="n">
        <f aca="false">SUM(V318,Y318,AB318)</f>
        <v>0</v>
      </c>
      <c r="T318" s="7" t="n">
        <f aca="false">SUM(W318,Z318,AC318)</f>
        <v>0</v>
      </c>
      <c r="U318" s="7" t="n">
        <f aca="false">IFERROR(T318/S318, 0)</f>
        <v>0</v>
      </c>
      <c r="V318" s="0" t="n">
        <f aca="false">SUMIFS('2017'!$H:$H,'2017'!$C:$C,B318,'2017'!$F:$F,A318,'2017'!AA:AA,"JRO",'2017'!P:P,"&lt;&gt;")+SUMIFS('2017'!$I:$I,'2017'!$D:$D,B318,'2017'!$F:$F,A318,'2017'!AA:AA,"JRO",'2017'!Q:Q,"&lt;&gt;")+SUMIFS('2017'!$J:$J,'2017'!$E:$E,B318,'2017'!$F:$F,A318,'2017'!AA:AA,"JRO",'2017'!R:R,"&lt;&gt;")</f>
        <v>0</v>
      </c>
      <c r="W318" s="0" t="n">
        <f aca="false">IFERROR(SUMIFS('2017'!M:M,'2017'!AA:AA,"JRO",'2017'!F:F,A318,'2017'!C:C,B318)+SUMIFS('2017'!P:P,'2017'!AA:AA,"JRO",'2017'!F:F,A318,'2017'!C:C,B318)+SUMIFS('2017'!N:N,'2017'!AA:AA,"JRO",'2017'!F:F,A318,'2017'!D:D,B318)+SUMIFS('2017'!N:N,'2017'!AA:AA,"JRO",'2017'!F:F,A318,'2017'!D:D,B318)+SUMIFS('2017'!O:O,'2017'!AA:AA,"JRO",'2017'!F:F,A318,'2017'!E:E,B318)+SUMIFS('2017'!R:R,'2017'!AA:AA,"JRO",'2017'!F:F,A318,'2017'!E:E,B318), 0)</f>
        <v>0</v>
      </c>
      <c r="X318" s="7" t="n">
        <f aca="false">IFERROR(W318/V318, 0)</f>
        <v>0</v>
      </c>
      <c r="Y318" s="0" t="n">
        <f aca="false">IFERROR(SUMIFS('2017'!$H:$H,'2017'!$C:$C,B318,'2017'!$F:$F,A318,'2017'!AA:AA,"NRO",'2017'!P:P,"&lt;&gt;")+SUMIFS('2017'!$I:$I,'2017'!$D:$D,B318,'2017'!$F:$F,A318,'2017'!AA:AA,"NRO",'2017'!Q:Q,"&lt;&gt;")+SUMIFS('2017'!$J:$J,'2017'!$E:$E,B318,'2017'!$F:$F,A318,'2017'!AA:AA,"NRO",'2017'!R:R,"&lt;&gt;"), 0)</f>
        <v>0</v>
      </c>
      <c r="Z318" s="0" t="n">
        <f aca="false">IFERROR(SUMIFS('2017'!M:M,'2017'!AA:AA,"NRO",'2017'!F:F,A318,'2017'!C:C,B318)+SUMIFS('2017'!P:P,'2017'!AA:AA,"NRO",'2017'!F:F,A318,'2017'!C:C,B318)+SUMIFS('2017'!N:N,'2017'!AA:AA,"NRO",'2017'!F:F,A318,'2017'!D:D,B318)+SUMIFS('2017'!N:N,'2017'!AA:AA,"NRO",'2017'!F:F,A318,'2017'!D:D,B318)+SUMIFS('2017'!O:O,'2017'!AA:AA,"NRO",'2017'!F:F,A318,'2017'!E:E,B318)+SUMIFS('2017'!R:R,'2017'!AA:AA,"NRO",'2017'!F:F,A318,'2017'!E:E,B318), 0)</f>
        <v>0</v>
      </c>
      <c r="AA318" s="7" t="n">
        <f aca="false">IFERROR(Z318/Y318, 0)</f>
        <v>0</v>
      </c>
      <c r="AB318" s="0" t="n">
        <f aca="false">IFERROR(SUMIFS('2017'!$H:$H,'2017'!$C:$C,B318,'2017'!$F:$F,A318,'2017'!AA:AA,"CRO",'2017'!P:P,"&lt;&gt;")+SUMIFS('2017'!$I:$I,'2017'!$D:$D,B318,'2017'!$F:$F,A318,'2017'!AA:AA,"CRO",'2017'!Q:Q,"&lt;&gt;")+SUMIFS('2017'!$J:$J,'2017'!$E:$E,B318,'2017'!$F:$F,A318,'2017'!AA:AA,"CRO",'2017'!R:R,"&lt;&gt;"), 0)</f>
        <v>0</v>
      </c>
      <c r="AC318" s="0" t="n">
        <f aca="false">IFERROR(SUMIFS('2017'!M:M,'2017'!AA:AA,"CRO",'2017'!F:F,A318,'2017'!C:C,B318)+SUMIFS('2017'!P:P,'2017'!AA:AA,"CRO",'2017'!F:F,A318,'2017'!C:C,B318)+SUMIFS('2017'!N:N,'2017'!AA:AA,"CRO",'2017'!F:F,A318,'2017'!D:D,B318)+SUMIFS('2017'!N:N,'2017'!AA:AA,"CRO",'2017'!F:F,A318,'2017'!D:D,B318)+SUMIFS('2017'!O:O,'2017'!AA:AA,"CRO",'2017'!F:F,A318,'2017'!E:E,B318)+SUMIFS('2017'!R:R,'2017'!AA:AA,"CRO",'2017'!F:F,A318,'2017'!E:E,B318), 0)</f>
        <v>0</v>
      </c>
      <c r="AD318" s="0" t="n">
        <f aca="false">IFERROR(AC318/AB318, 0)</f>
        <v>0</v>
      </c>
      <c r="AE318" s="0" t="n">
        <f aca="false">SUM(AH318,AK318,AN318)</f>
        <v>0</v>
      </c>
      <c r="AF318" s="0" t="n">
        <f aca="false">SUM(AI318,AL318,AO318)</f>
        <v>0</v>
      </c>
      <c r="AG318" s="7" t="n">
        <f aca="false">IFERROR(AF318/AE318, 0)</f>
        <v>0</v>
      </c>
      <c r="AH318" s="0" t="n">
        <f aca="false">IFERROR(SUMIFS('2016'!$G:$G,'2016'!F:F,A318,'2016'!C:C,B318,'2016'!D:D,"",'2016'!AA:AA,"JRO",'2016'!L:L,"&lt;&gt;"), 0)</f>
        <v>0</v>
      </c>
      <c r="AI318" s="0" t="n">
        <f aca="false">IFERROR(SUMIFS('2016'!L:L,'2016'!F:F,A318,'2016'!C:C,B318,'2016'!D:D,"",'2016'!AA:AA,"JRO"), 0)</f>
        <v>0</v>
      </c>
      <c r="AJ318" s="7" t="n">
        <f aca="false">IFERROR(AI318/AH318, 0)</f>
        <v>0</v>
      </c>
      <c r="AK318" s="0" t="n">
        <f aca="false">IFERROR(SUMIFS('2016'!$G:$G,'2016'!F:F,A318,'2016'!C:C,B318,'2016'!D:D,"",'2016'!AA:AA,"NRO",'2016'!L:L,"&lt;&gt;"), 0)</f>
        <v>0</v>
      </c>
      <c r="AL318" s="0" t="n">
        <f aca="false">IFERROR(SUMIFS('2016'!L:L,'2016'!F:F,A318,'2016'!C:C,B318,'2016'!D:D,"",'2016'!AA:AA,"NRO"), 0)</f>
        <v>0</v>
      </c>
      <c r="AM318" s="0" t="n">
        <f aca="false">IFERROR(AL318/AK318, 0)</f>
        <v>0</v>
      </c>
      <c r="AN318" s="0" t="n">
        <f aca="false">IFERROR(SUMIFS('2016'!$G:$G,'2016'!F:F,A318,'2016'!C:C,B318,'2016'!D:D,"",'2016'!AA:AA,"CRO",'2016'!L:L,"&lt;&gt;"), 0)</f>
        <v>0</v>
      </c>
      <c r="AO318" s="0" t="n">
        <f aca="false">IFERROR(SUMIFS('2016'!L:L,'2016'!F:F,A318,'2016'!C:C,B318,'2016'!D:D,"",'2016'!AA:AA,"CRO"), 0)</f>
        <v>0</v>
      </c>
      <c r="AP318" s="0" t="n">
        <f aca="false">IFERROR(AO318/AN318, 0)</f>
        <v>0</v>
      </c>
      <c r="AQ318" s="0" t="n">
        <f aca="false">SUM(AT318,AW318,AZ318)</f>
        <v>0</v>
      </c>
      <c r="AR318" s="0" t="n">
        <f aca="false">SUM(AU318,AX318,BA318)</f>
        <v>0</v>
      </c>
      <c r="AS318" s="7" t="n">
        <f aca="false">IFERROR(AR318/AQ318, 0)</f>
        <v>0</v>
      </c>
      <c r="AT318" s="0" t="n">
        <f aca="false">IFERROR(SUMIFS('2015'!$G:$G,'2015'!F:F,A318,'2015'!C:C,B318,'2015'!D:D,"",'2015'!AA:AA,"JRO",'2015'!L:L,"&lt;&gt;"), 0)</f>
        <v>0</v>
      </c>
      <c r="AU318" s="0" t="n">
        <f aca="false">IFERROR(SUMIFS('2015'!L:L,'2015'!F:F,A318,'2015'!C:C,B318,'2015'!D:D,"",'2015'!AA:AA,"JRO"), 0)</f>
        <v>0</v>
      </c>
      <c r="AV318" s="0" t="n">
        <f aca="false">IFERROR(AU318/AT318, 0)</f>
        <v>0</v>
      </c>
      <c r="AW318" s="0" t="n">
        <f aca="false">IFERROR(SUMIFS('2015'!$G:$G,'2015'!F:F,A318,'2015'!C:C,B318,'2015'!D:D,"",'2015'!AA:AA,"NRO",'2015'!L:L,"&lt;&gt;"), 0)</f>
        <v>0</v>
      </c>
      <c r="AX318" s="0" t="n">
        <f aca="false">IFERROR(SUMIFS('2015'!L:L,'2015'!F:F,A318,'2015'!C:C,B318,'2015'!D:D,"",'2015'!AA:AA,"NRO"), 0)</f>
        <v>0</v>
      </c>
      <c r="AY318" s="0" t="n">
        <f aca="false">IFERROR(AX318/AW318, 0)</f>
        <v>0</v>
      </c>
      <c r="AZ318" s="0" t="n">
        <f aca="false">IFERROR(SUMIFS('2015'!$G:$G,'2015'!F:F,A318,'2015'!C:C,B318,'2015'!D:D,"",'2015'!AA:AA,"CRO",'2015'!L:L,"&lt;&gt;"), 0)</f>
        <v>0</v>
      </c>
      <c r="BA318" s="0" t="n">
        <f aca="false">IFERROR(SUMIFS('2015'!L:L,'2015'!F:F,A318,'2015'!C:C,B318,'2015'!D:D,"",'2015'!AA:AA,"CRO"), 0)</f>
        <v>0</v>
      </c>
      <c r="BB318" s="0" t="n">
        <f aca="false">IFERROR(BA318/AZ318, 0)</f>
        <v>0</v>
      </c>
      <c r="BC318" s="0" t="n">
        <f aca="false">SUM(BF318,BI318)</f>
        <v>0</v>
      </c>
      <c r="BD318" s="0" t="n">
        <f aca="false">SUM(BG318,BJ318)</f>
        <v>0</v>
      </c>
      <c r="BE318" s="7" t="n">
        <f aca="false">IFERROR(BD318/BC318, 0)</f>
        <v>0</v>
      </c>
      <c r="BF318" s="0" t="n">
        <f aca="false">IFERROR(SUMIFS('2014'!$G:$G,'2014'!F:F,A318,'2014'!C:C,B318,'2014'!D:D,"",'2014'!AA:AA,"JRO",'2014'!L:L,"&lt;&gt;"), 0)</f>
        <v>0</v>
      </c>
      <c r="BG318" s="0" t="n">
        <f aca="false">IFERROR(SUMIFS('2014'!L:L,'2014'!F:F,A318,'2014'!C:C,B318,'2014'!D:D,"",'2014'!AA:AA,"JRO"), 0)</f>
        <v>0</v>
      </c>
      <c r="BH318" s="7" t="n">
        <f aca="false">IFERROR(BG318/BF318, 0)</f>
        <v>0</v>
      </c>
      <c r="BI318" s="0" t="n">
        <f aca="false">IFERROR(SUMIFS('2014'!$G:$G,'2014'!F:F,A318,'2014'!C:C,B318,'2014'!D:D,"",'2014'!AA:AA,"CRO",'2014'!L:L,"&lt;&gt;"), 0)</f>
        <v>0</v>
      </c>
      <c r="BJ318" s="0" t="n">
        <f aca="false">IFERROR(SUMIFS('2014'!L:L,'2014'!F:F,A318,'2014'!C:C,B318,'2014'!D:D,"",'2014'!AA:AA,"CRO"), 0)</f>
        <v>0</v>
      </c>
      <c r="BK318" s="0" t="n">
        <f aca="false">IFERROR(BJ318/BI318, 0)</f>
        <v>0</v>
      </c>
      <c r="BL318" s="0" t="n">
        <f aca="false">IFERROR(SUMIFS('2013'!$G:$G,'2013'!F:F,A318,'2013'!C:C,B318,'2013'!D:D,"",'2013'!AA:AA,"JRO",'2013'!L:L,"&lt;&gt;"), 0)</f>
        <v>0</v>
      </c>
      <c r="BM318" s="0" t="n">
        <f aca="false">IFERROR(SUMIFS('2013'!L:L,'2013'!F:F,A318,'2013'!C:C,B318,'2013'!D:D,"",'2013'!AA:AA,"JRO"), 0)</f>
        <v>0</v>
      </c>
      <c r="BN318" s="0" t="n">
        <f aca="false">IFERROR(BM318/BL318, 0)</f>
        <v>0</v>
      </c>
      <c r="BO318" s="0" t="n">
        <f aca="false">IFERROR(SUMIFS('2012'!$G:$G,'2012'!F:F,A318,'2012'!C:C,B318,'2012'!D:D,"",'2012'!AA:AA,"JRO",'2012'!L:L,"&lt;&gt;"), 0)</f>
        <v>0</v>
      </c>
      <c r="BP318" s="0" t="n">
        <f aca="false">IFERROR(SUMIFS('2012'!L:L,'2012'!F:F,A318,'2012'!C:C,B318,'2012'!D:D,"",'2012'!AA:AA,"JRO"), 0)</f>
        <v>0</v>
      </c>
      <c r="BQ318" s="0" t="n">
        <f aca="false">IFERROR(BP318/BO318, 0)</f>
        <v>0</v>
      </c>
      <c r="BR318" s="0" t="n">
        <f aca="false">IFERROR(SUMIFS('2011'!$G:$G,'2011'!F:F,A318,'2011'!C:C,B318,'2011'!D:D,"",'2011'!AA:AA,"JRO",'2011'!L:L,"&lt;&gt;"), 0)</f>
        <v>0</v>
      </c>
      <c r="BS318" s="0" t="n">
        <f aca="false">IFERROR(SUMIFS('2011'!L:L,'2011'!F:F,A318,'2011'!C:C,B318,'2011'!D:D,"",'2011'!AA:AA,"JRO"), 0)</f>
        <v>0</v>
      </c>
      <c r="BT318" s="7" t="n">
        <f aca="false">IFERROR(BS318/BR318, 0)</f>
        <v>0</v>
      </c>
      <c r="BU318" s="0" t="n">
        <f aca="false">IFERROR(SUMIFS('2010'!$G:$G,'2010'!F:F,A318,'2010'!C:C,B318,'2010'!D:D,"",'2010'!AA:AA,"JRO",'2010'!L:L,"&lt;&gt;"), 0)</f>
        <v>0</v>
      </c>
      <c r="BV318" s="0" t="n">
        <f aca="false">IFERROR(SUMIFS('2010'!L:L,'2010'!F:F,A318,'2010'!C:C,B318,'2010'!D:D,"",'2010'!AA:AA,"JRO"), 0)</f>
        <v>0</v>
      </c>
      <c r="BW318" s="7" t="n">
        <f aca="false">IFERROR(BV318/BU318, 0)</f>
        <v>0</v>
      </c>
      <c r="BX318" s="0" t="n">
        <f aca="false">IFERROR(SUMIFS('2009'!$G:$G,'2009'!F:F,A318,'2009'!C:C,B318,'2009'!D:D,"",'2009'!AA:AA,"JRO",'2009'!L:L,"&lt;&gt;"), 0)</f>
        <v>0</v>
      </c>
      <c r="BY318" s="0" t="n">
        <f aca="false">IFERROR(SUMIFS('2009'!L:L,'2009'!F:F,A318,'2009'!C:C,B318,'2009'!D:D,"",'2009'!AA:AA,"JRO"), 0)</f>
        <v>0</v>
      </c>
      <c r="BZ318" s="7" t="n">
        <f aca="false">IFERROR(BY318/BX318, 0)</f>
        <v>0</v>
      </c>
    </row>
    <row r="319" customFormat="false" ht="15" hidden="false" customHeight="false" outlineLevel="0" collapsed="false">
      <c r="A319" s="0" t="s">
        <v>114</v>
      </c>
      <c r="B319" s="13" t="s">
        <v>48</v>
      </c>
      <c r="C319" s="56" t="n">
        <f aca="false">IFERROR(AVERAGEIFS(I319:BZ319,I$2:BZ$2,"JRO escorts per deportee",I319:BZ319,"&lt;&gt;0"), 0)</f>
        <v>0</v>
      </c>
      <c r="D319" s="13" t="n">
        <f aca="false">IFERROR(AVERAGEIFS(I319:BZ319,I$2:BZ$2,"NRO escorts per deportee",I319:BZ319,"&lt;&gt;0"), 0)</f>
        <v>0</v>
      </c>
      <c r="E319" s="13" t="n">
        <f aca="false">IFERROR(AVERAGEIFS(I319:BZ319,I$2:BZ$2,"CRO escorts per deportee",I319:BZ319,"&lt;&gt;0"), 0)</f>
        <v>0</v>
      </c>
      <c r="G319" s="0" t="n">
        <f aca="false">SUM(J319,M319,P319)</f>
        <v>0</v>
      </c>
      <c r="H319" s="0" t="n">
        <f aca="false">SUM(K319,N319,Q319)</f>
        <v>0</v>
      </c>
      <c r="I319" s="7" t="n">
        <f aca="false">IFERROR(H319/G319, 0)</f>
        <v>0</v>
      </c>
      <c r="J319" s="0" t="n">
        <f aca="false">IFERROR(SUMIFS('2018'!$H:$H,'2018'!$C:$C,B319,'2018'!$F:$F,A319,'2018'!AA:AA,"JRO",'2018'!P:P,"&lt;&gt;")+SUMIFS('2018'!$I:$I,'2018'!$D:$D,B319,'2018'!$F:$F,A319,'2018'!AA:AA,"JRO",'2018'!Q:Q,"&lt;&gt;")+SUMIFS('2018'!$J:$J,'2018'!$E:$E,B319,'2018'!$F:$F,A319,'2018'!AA:AA,"JRO",'2018'!R:R,"&lt;&gt;"), 0)</f>
        <v>0</v>
      </c>
      <c r="K319" s="0" t="n">
        <f aca="false">IFERROR(SUMIFS('2018'!M:M,'2018'!AA:AA,"JRO",'2018'!F:F,A319,'2018'!C:C,B319)+SUMIFS('2018'!P:P,'2018'!AA:AA,"JRO",'2018'!F:F,A319,'2018'!C:C,B319)+SUMIFS('2018'!N:N,'2018'!AA:AA,"JRO",'2018'!F:F,A319,'2018'!D:D,B319)+SUMIFS('2018'!N:N,'2018'!AA:AA,"JRO",'2018'!F:F,A319,'2018'!D:D,B319)+SUMIFS('2018'!O:O,'2018'!AA:AA,"JRO",'2018'!F:F,A319,'2018'!E:E,B319)+SUMIFS('2018'!R:R,'2018'!AA:AA,"JRO",'2018'!F:F,A319,'2018'!E:E,B319), 0)</f>
        <v>0</v>
      </c>
      <c r="L319" s="7" t="n">
        <f aca="false">IFERROR(K319/J319, 0)</f>
        <v>0</v>
      </c>
      <c r="M319" s="0" t="n">
        <f aca="false">IFERROR(SUMIFS('2018'!$H:$H,'2018'!$C:$C,B319,'2018'!$F:$F,A319,'2018'!AA:AA,"NRO",'2018'!P:P,"&lt;&gt;")+SUMIFS('2018'!$I:$I,'2018'!$D:$D,B319,'2018'!$F:$F,A319,'2018'!AA:AA,"NRO",'2018'!Q:Q,"&lt;&gt;")+SUMIFS('2018'!$J:$J,'2018'!$E:$E,B319,'2018'!$F:$F,A319,'2018'!AA:AA,"NRO",'2018'!R:R,"&lt;&gt;"), 0)</f>
        <v>0</v>
      </c>
      <c r="N319" s="0" t="n">
        <f aca="false">IFERROR(SUMIFS('2018'!M:M,'2018'!AA:AA,"NRO",'2018'!F:F,A319,'2018'!C:C,B319)+SUMIFS('2018'!P:P,'2018'!AA:AA,"NRO",'2018'!F:F,A319,'2018'!C:C,B319)+SUMIFS('2018'!N:N,'2018'!AA:AA,"NRO",'2018'!F:F,A319,'2018'!D:D,B319)+SUMIFS('2018'!N:N,'2018'!AA:AA,"NRO",'2018'!F:F,A319,'2018'!D:D,B319)+SUMIFS('2018'!O:O,'2018'!AA:AA,"NRO",'2018'!F:F,A319,'2018'!E:E,B319)+SUMIFS('2018'!R:R,'2018'!AA:AA,"NRO",'2018'!F:F,A319,'2018'!E:E,B319), 0)</f>
        <v>0</v>
      </c>
      <c r="O319" s="7" t="n">
        <f aca="false">IFERROR(N319/M319, 0)</f>
        <v>0</v>
      </c>
      <c r="P319" s="0" t="n">
        <f aca="false">IFERROR(SUMIFS('2018'!$H:$H,'2018'!$C:$C,B319,'2018'!$F:$F,A319,'2018'!AA:AA,"CRO")+SUMIFS('2018'!$I:$I,'2018'!$D:$D,B319,'2018'!$F:$F,A319,'2018'!AA:AA,"CRO")+SUMIFS('2018'!$J:$J,'2018'!$E:$E,B319,'2018'!$F:$F,A319,'2018'!AA:AA,"CRO"), 0)</f>
        <v>0</v>
      </c>
      <c r="Q319" s="0" t="n">
        <f aca="false">IFERROR(SUMIFS('2018'!M:M,'2018'!AA:AA,"CRO",'2018'!F:F,A319,'2018'!C:C,B319)+SUMIFS('2018'!P:P,'2018'!AA:AA,"CRO",'2018'!F:F,A319,'2018'!C:C,B319)+SUMIFS('2018'!N:N,'2018'!AA:AA,"CRO",'2018'!F:F,A319,'2018'!D:D,B319)+SUMIFS('2018'!N:N,'2018'!AA:AA,"CRO",'2018'!F:F,A319,'2018'!D:D,B319)+SUMIFS('2018'!O:O,'2018'!AA:AA,"CRO",'2018'!F:F,A319,'2018'!E:E,B319)+SUMIFS('2018'!R:R,'2018'!AA:AA,"CRO",'2018'!F:F,A319,'2018'!E:E,B319), 0)</f>
        <v>0</v>
      </c>
      <c r="R319" s="7" t="n">
        <f aca="false">IFERROR(Q319/P319, 0)</f>
        <v>0</v>
      </c>
      <c r="S319" s="7" t="n">
        <f aca="false">SUM(V319,Y319,AB319)</f>
        <v>0</v>
      </c>
      <c r="T319" s="7" t="n">
        <f aca="false">SUM(W319,Z319,AC319)</f>
        <v>0</v>
      </c>
      <c r="U319" s="7" t="n">
        <f aca="false">IFERROR(T319/S319, 0)</f>
        <v>0</v>
      </c>
      <c r="V319" s="0" t="n">
        <f aca="false">SUMIFS('2017'!$H:$H,'2017'!$C:$C,B319,'2017'!$F:$F,A319,'2017'!AA:AA,"JRO",'2017'!P:P,"&lt;&gt;")+SUMIFS('2017'!$I:$I,'2017'!$D:$D,B319,'2017'!$F:$F,A319,'2017'!AA:AA,"JRO",'2017'!Q:Q,"&lt;&gt;")+SUMIFS('2017'!$J:$J,'2017'!$E:$E,B319,'2017'!$F:$F,A319,'2017'!AA:AA,"JRO",'2017'!R:R,"&lt;&gt;")</f>
        <v>0</v>
      </c>
      <c r="W319" s="0" t="n">
        <f aca="false">IFERROR(SUMIFS('2017'!M:M,'2017'!AA:AA,"JRO",'2017'!F:F,A319,'2017'!C:C,B319)+SUMIFS('2017'!P:P,'2017'!AA:AA,"JRO",'2017'!F:F,A319,'2017'!C:C,B319)+SUMIFS('2017'!N:N,'2017'!AA:AA,"JRO",'2017'!F:F,A319,'2017'!D:D,B319)+SUMIFS('2017'!N:N,'2017'!AA:AA,"JRO",'2017'!F:F,A319,'2017'!D:D,B319)+SUMIFS('2017'!O:O,'2017'!AA:AA,"JRO",'2017'!F:F,A319,'2017'!E:E,B319)+SUMIFS('2017'!R:R,'2017'!AA:AA,"JRO",'2017'!F:F,A319,'2017'!E:E,B319), 0)</f>
        <v>0</v>
      </c>
      <c r="X319" s="7" t="n">
        <f aca="false">IFERROR(W319/V319, 0)</f>
        <v>0</v>
      </c>
      <c r="Y319" s="0" t="n">
        <f aca="false">IFERROR(SUMIFS('2017'!$H:$H,'2017'!$C:$C,B319,'2017'!$F:$F,A319,'2017'!AA:AA,"NRO",'2017'!P:P,"&lt;&gt;")+SUMIFS('2017'!$I:$I,'2017'!$D:$D,B319,'2017'!$F:$F,A319,'2017'!AA:AA,"NRO",'2017'!Q:Q,"&lt;&gt;")+SUMIFS('2017'!$J:$J,'2017'!$E:$E,B319,'2017'!$F:$F,A319,'2017'!AA:AA,"NRO",'2017'!R:R,"&lt;&gt;"), 0)</f>
        <v>0</v>
      </c>
      <c r="Z319" s="0" t="n">
        <f aca="false">IFERROR(SUMIFS('2017'!M:M,'2017'!AA:AA,"NRO",'2017'!F:F,A319,'2017'!C:C,B319)+SUMIFS('2017'!P:P,'2017'!AA:AA,"NRO",'2017'!F:F,A319,'2017'!C:C,B319)+SUMIFS('2017'!N:N,'2017'!AA:AA,"NRO",'2017'!F:F,A319,'2017'!D:D,B319)+SUMIFS('2017'!N:N,'2017'!AA:AA,"NRO",'2017'!F:F,A319,'2017'!D:D,B319)+SUMIFS('2017'!O:O,'2017'!AA:AA,"NRO",'2017'!F:F,A319,'2017'!E:E,B319)+SUMIFS('2017'!R:R,'2017'!AA:AA,"NRO",'2017'!F:F,A319,'2017'!E:E,B319), 0)</f>
        <v>0</v>
      </c>
      <c r="AA319" s="7" t="n">
        <f aca="false">IFERROR(Z319/Y319, 0)</f>
        <v>0</v>
      </c>
      <c r="AB319" s="0" t="n">
        <f aca="false">IFERROR(SUMIFS('2017'!$H:$H,'2017'!$C:$C,B319,'2017'!$F:$F,A319,'2017'!AA:AA,"CRO",'2017'!P:P,"&lt;&gt;")+SUMIFS('2017'!$I:$I,'2017'!$D:$D,B319,'2017'!$F:$F,A319,'2017'!AA:AA,"CRO",'2017'!Q:Q,"&lt;&gt;")+SUMIFS('2017'!$J:$J,'2017'!$E:$E,B319,'2017'!$F:$F,A319,'2017'!AA:AA,"CRO",'2017'!R:R,"&lt;&gt;"), 0)</f>
        <v>0</v>
      </c>
      <c r="AC319" s="0" t="n">
        <f aca="false">IFERROR(SUMIFS('2017'!M:M,'2017'!AA:AA,"CRO",'2017'!F:F,A319,'2017'!C:C,B319)+SUMIFS('2017'!P:P,'2017'!AA:AA,"CRO",'2017'!F:F,A319,'2017'!C:C,B319)+SUMIFS('2017'!N:N,'2017'!AA:AA,"CRO",'2017'!F:F,A319,'2017'!D:D,B319)+SUMIFS('2017'!N:N,'2017'!AA:AA,"CRO",'2017'!F:F,A319,'2017'!D:D,B319)+SUMIFS('2017'!O:O,'2017'!AA:AA,"CRO",'2017'!F:F,A319,'2017'!E:E,B319)+SUMIFS('2017'!R:R,'2017'!AA:AA,"CRO",'2017'!F:F,A319,'2017'!E:E,B319), 0)</f>
        <v>0</v>
      </c>
      <c r="AD319" s="0" t="n">
        <f aca="false">IFERROR(AC319/AB319, 0)</f>
        <v>0</v>
      </c>
      <c r="AE319" s="0" t="n">
        <f aca="false">SUM(AH319,AK319,AN319)</f>
        <v>0</v>
      </c>
      <c r="AF319" s="0" t="n">
        <f aca="false">SUM(AI319,AL319,AO319)</f>
        <v>0</v>
      </c>
      <c r="AG319" s="7" t="n">
        <f aca="false">IFERROR(AF319/AE319, 0)</f>
        <v>0</v>
      </c>
      <c r="AH319" s="0" t="n">
        <f aca="false">IFERROR(SUMIFS('2016'!$G:$G,'2016'!F:F,A319,'2016'!C:C,B319,'2016'!D:D,"",'2016'!AA:AA,"JRO",'2016'!L:L,"&lt;&gt;"), 0)</f>
        <v>0</v>
      </c>
      <c r="AI319" s="0" t="n">
        <f aca="false">IFERROR(SUMIFS('2016'!L:L,'2016'!F:F,A319,'2016'!C:C,B319,'2016'!D:D,"",'2016'!AA:AA,"JRO"), 0)</f>
        <v>0</v>
      </c>
      <c r="AJ319" s="7" t="n">
        <f aca="false">IFERROR(AI319/AH319, 0)</f>
        <v>0</v>
      </c>
      <c r="AK319" s="0" t="n">
        <f aca="false">IFERROR(SUMIFS('2016'!$G:$G,'2016'!F:F,A319,'2016'!C:C,B319,'2016'!D:D,"",'2016'!AA:AA,"NRO",'2016'!L:L,"&lt;&gt;"), 0)</f>
        <v>0</v>
      </c>
      <c r="AL319" s="0" t="n">
        <f aca="false">IFERROR(SUMIFS('2016'!L:L,'2016'!F:F,A319,'2016'!C:C,B319,'2016'!D:D,"",'2016'!AA:AA,"NRO"), 0)</f>
        <v>0</v>
      </c>
      <c r="AM319" s="0" t="n">
        <f aca="false">IFERROR(AL319/AK319, 0)</f>
        <v>0</v>
      </c>
      <c r="AN319" s="0" t="n">
        <f aca="false">IFERROR(SUMIFS('2016'!$G:$G,'2016'!F:F,A319,'2016'!C:C,B319,'2016'!D:D,"",'2016'!AA:AA,"CRO",'2016'!L:L,"&lt;&gt;"), 0)</f>
        <v>0</v>
      </c>
      <c r="AO319" s="0" t="n">
        <f aca="false">IFERROR(SUMIFS('2016'!L:L,'2016'!F:F,A319,'2016'!C:C,B319,'2016'!D:D,"",'2016'!AA:AA,"CRO"), 0)</f>
        <v>0</v>
      </c>
      <c r="AP319" s="0" t="n">
        <f aca="false">IFERROR(AO319/AN319, 0)</f>
        <v>0</v>
      </c>
      <c r="AQ319" s="0" t="n">
        <f aca="false">SUM(AT319,AW319,AZ319)</f>
        <v>0</v>
      </c>
      <c r="AR319" s="0" t="n">
        <f aca="false">SUM(AU319,AX319,BA319)</f>
        <v>0</v>
      </c>
      <c r="AS319" s="7" t="n">
        <f aca="false">IFERROR(AR319/AQ319, 0)</f>
        <v>0</v>
      </c>
      <c r="AT319" s="0" t="n">
        <f aca="false">IFERROR(SUMIFS('2015'!$G:$G,'2015'!F:F,A319,'2015'!C:C,B319,'2015'!D:D,"",'2015'!AA:AA,"JRO",'2015'!L:L,"&lt;&gt;"), 0)</f>
        <v>0</v>
      </c>
      <c r="AU319" s="0" t="n">
        <f aca="false">IFERROR(SUMIFS('2015'!L:L,'2015'!F:F,A319,'2015'!C:C,B319,'2015'!D:D,"",'2015'!AA:AA,"JRO"), 0)</f>
        <v>0</v>
      </c>
      <c r="AV319" s="0" t="n">
        <f aca="false">IFERROR(AU319/AT319, 0)</f>
        <v>0</v>
      </c>
      <c r="AW319" s="0" t="n">
        <f aca="false">IFERROR(SUMIFS('2015'!$G:$G,'2015'!F:F,A319,'2015'!C:C,B319,'2015'!D:D,"",'2015'!AA:AA,"NRO",'2015'!L:L,"&lt;&gt;"), 0)</f>
        <v>0</v>
      </c>
      <c r="AX319" s="0" t="n">
        <f aca="false">IFERROR(SUMIFS('2015'!L:L,'2015'!F:F,A319,'2015'!C:C,B319,'2015'!D:D,"",'2015'!AA:AA,"NRO"), 0)</f>
        <v>0</v>
      </c>
      <c r="AY319" s="0" t="n">
        <f aca="false">IFERROR(AX319/AW319, 0)</f>
        <v>0</v>
      </c>
      <c r="AZ319" s="0" t="n">
        <f aca="false">IFERROR(SUMIFS('2015'!$G:$G,'2015'!F:F,A319,'2015'!C:C,B319,'2015'!D:D,"",'2015'!AA:AA,"CRO",'2015'!L:L,"&lt;&gt;"), 0)</f>
        <v>0</v>
      </c>
      <c r="BA319" s="0" t="n">
        <f aca="false">IFERROR(SUMIFS('2015'!L:L,'2015'!F:F,A319,'2015'!C:C,B319,'2015'!D:D,"",'2015'!AA:AA,"CRO"), 0)</f>
        <v>0</v>
      </c>
      <c r="BB319" s="0" t="n">
        <f aca="false">IFERROR(BA319/AZ319, 0)</f>
        <v>0</v>
      </c>
      <c r="BC319" s="0" t="n">
        <f aca="false">SUM(BF319,BI319)</f>
        <v>0</v>
      </c>
      <c r="BD319" s="0" t="n">
        <f aca="false">SUM(BG319,BJ319)</f>
        <v>0</v>
      </c>
      <c r="BE319" s="7" t="n">
        <f aca="false">IFERROR(BD319/BC319, 0)</f>
        <v>0</v>
      </c>
      <c r="BF319" s="0" t="n">
        <f aca="false">IFERROR(SUMIFS('2014'!$G:$G,'2014'!F:F,A319,'2014'!C:C,B319,'2014'!D:D,"",'2014'!AA:AA,"JRO",'2014'!L:L,"&lt;&gt;"), 0)</f>
        <v>0</v>
      </c>
      <c r="BG319" s="0" t="n">
        <f aca="false">IFERROR(SUMIFS('2014'!L:L,'2014'!F:F,A319,'2014'!C:C,B319,'2014'!D:D,"",'2014'!AA:AA,"JRO"), 0)</f>
        <v>0</v>
      </c>
      <c r="BH319" s="7" t="n">
        <f aca="false">IFERROR(BG319/BF319, 0)</f>
        <v>0</v>
      </c>
      <c r="BI319" s="0" t="n">
        <f aca="false">IFERROR(SUMIFS('2014'!$G:$G,'2014'!F:F,A319,'2014'!C:C,B319,'2014'!D:D,"",'2014'!AA:AA,"CRO",'2014'!L:L,"&lt;&gt;"), 0)</f>
        <v>0</v>
      </c>
      <c r="BJ319" s="0" t="n">
        <f aca="false">IFERROR(SUMIFS('2014'!L:L,'2014'!F:F,A319,'2014'!C:C,B319,'2014'!D:D,"",'2014'!AA:AA,"CRO"), 0)</f>
        <v>0</v>
      </c>
      <c r="BK319" s="0" t="n">
        <f aca="false">IFERROR(BJ319/BI319, 0)</f>
        <v>0</v>
      </c>
      <c r="BL319" s="0" t="n">
        <f aca="false">IFERROR(SUMIFS('2013'!$G:$G,'2013'!F:F,A319,'2013'!C:C,B319,'2013'!D:D,"",'2013'!AA:AA,"JRO",'2013'!L:L,"&lt;&gt;"), 0)</f>
        <v>0</v>
      </c>
      <c r="BM319" s="0" t="n">
        <f aca="false">IFERROR(SUMIFS('2013'!L:L,'2013'!F:F,A319,'2013'!C:C,B319,'2013'!D:D,"",'2013'!AA:AA,"JRO"), 0)</f>
        <v>0</v>
      </c>
      <c r="BN319" s="0" t="n">
        <f aca="false">IFERROR(BM319/BL319, 0)</f>
        <v>0</v>
      </c>
      <c r="BO319" s="0" t="n">
        <f aca="false">IFERROR(SUMIFS('2012'!$G:$G,'2012'!F:F,A319,'2012'!C:C,B319,'2012'!D:D,"",'2012'!AA:AA,"JRO",'2012'!L:L,"&lt;&gt;"), 0)</f>
        <v>0</v>
      </c>
      <c r="BP319" s="0" t="n">
        <f aca="false">IFERROR(SUMIFS('2012'!L:L,'2012'!F:F,A319,'2012'!C:C,B319,'2012'!D:D,"",'2012'!AA:AA,"JRO"), 0)</f>
        <v>0</v>
      </c>
      <c r="BQ319" s="0" t="n">
        <f aca="false">IFERROR(BP319/BO319, 0)</f>
        <v>0</v>
      </c>
      <c r="BR319" s="0" t="n">
        <f aca="false">IFERROR(SUMIFS('2011'!$G:$G,'2011'!F:F,A319,'2011'!C:C,B319,'2011'!D:D,"",'2011'!AA:AA,"JRO",'2011'!L:L,"&lt;&gt;"), 0)</f>
        <v>0</v>
      </c>
      <c r="BS319" s="0" t="n">
        <f aca="false">IFERROR(SUMIFS('2011'!L:L,'2011'!F:F,A319,'2011'!C:C,B319,'2011'!D:D,"",'2011'!AA:AA,"JRO"), 0)</f>
        <v>0</v>
      </c>
      <c r="BT319" s="7" t="n">
        <f aca="false">IFERROR(BS319/BR319, 0)</f>
        <v>0</v>
      </c>
      <c r="BU319" s="0" t="n">
        <f aca="false">IFERROR(SUMIFS('2010'!$G:$G,'2010'!F:F,A319,'2010'!C:C,B319,'2010'!D:D,"",'2010'!AA:AA,"JRO",'2010'!L:L,"&lt;&gt;"), 0)</f>
        <v>0</v>
      </c>
      <c r="BV319" s="0" t="n">
        <f aca="false">IFERROR(SUMIFS('2010'!L:L,'2010'!F:F,A319,'2010'!C:C,B319,'2010'!D:D,"",'2010'!AA:AA,"JRO"), 0)</f>
        <v>0</v>
      </c>
      <c r="BW319" s="7" t="n">
        <f aca="false">IFERROR(BV319/BU319, 0)</f>
        <v>0</v>
      </c>
      <c r="BX319" s="0" t="n">
        <f aca="false">IFERROR(SUMIFS('2009'!$G:$G,'2009'!F:F,A319,'2009'!C:C,B319,'2009'!D:D,"",'2009'!AA:AA,"JRO",'2009'!L:L,"&lt;&gt;"), 0)</f>
        <v>0</v>
      </c>
      <c r="BY319" s="0" t="n">
        <f aca="false">IFERROR(SUMIFS('2009'!L:L,'2009'!F:F,A319,'2009'!C:C,B319,'2009'!D:D,"",'2009'!AA:AA,"JRO"), 0)</f>
        <v>0</v>
      </c>
      <c r="BZ319" s="7" t="n">
        <f aca="false">IFERROR(BY319/BX319, 0)</f>
        <v>0</v>
      </c>
    </row>
    <row r="320" customFormat="false" ht="15" hidden="false" customHeight="false" outlineLevel="0" collapsed="false">
      <c r="A320" s="0" t="s">
        <v>114</v>
      </c>
      <c r="B320" s="17" t="s">
        <v>63</v>
      </c>
      <c r="C320" s="56" t="n">
        <f aca="false">IFERROR(AVERAGEIFS(I320:BZ320,I$2:BZ$2,"JRO escorts per deportee",I320:BZ320,"&lt;&gt;0"), 0)</f>
        <v>3.20416666666666</v>
      </c>
      <c r="D320" s="13" t="n">
        <f aca="false">IFERROR(AVERAGEIFS(I320:BZ320,I$2:BZ$2,"NRO escorts per deportee",I320:BZ320,"&lt;&gt;0"), 0)</f>
        <v>0</v>
      </c>
      <c r="E320" s="13" t="n">
        <f aca="false">IFERROR(AVERAGEIFS(I320:BZ320,I$2:BZ$2,"CRO escorts per deportee",I320:BZ320,"&lt;&gt;0"), 0)</f>
        <v>0</v>
      </c>
      <c r="G320" s="0" t="n">
        <f aca="false">SUM(J320,M320,P320)</f>
        <v>0</v>
      </c>
      <c r="H320" s="0" t="n">
        <f aca="false">SUM(K320,N320,Q320)</f>
        <v>0</v>
      </c>
      <c r="I320" s="7" t="n">
        <f aca="false">IFERROR(H320/G320, 0)</f>
        <v>0</v>
      </c>
      <c r="J320" s="0" t="n">
        <f aca="false">IFERROR(SUMIFS('2018'!$H:$H,'2018'!$C:$C,B320,'2018'!$F:$F,A320,'2018'!AA:AA,"JRO",'2018'!P:P,"&lt;&gt;")+SUMIFS('2018'!$I:$I,'2018'!$D:$D,B320,'2018'!$F:$F,A320,'2018'!AA:AA,"JRO",'2018'!Q:Q,"&lt;&gt;")+SUMIFS('2018'!$J:$J,'2018'!$E:$E,B320,'2018'!$F:$F,A320,'2018'!AA:AA,"JRO",'2018'!R:R,"&lt;&gt;"), 0)</f>
        <v>0</v>
      </c>
      <c r="K320" s="0" t="n">
        <f aca="false">IFERROR(SUMIFS('2018'!M:M,'2018'!AA:AA,"JRO",'2018'!F:F,A320,'2018'!C:C,B320)+SUMIFS('2018'!P:P,'2018'!AA:AA,"JRO",'2018'!F:F,A320,'2018'!C:C,B320)+SUMIFS('2018'!N:N,'2018'!AA:AA,"JRO",'2018'!F:F,A320,'2018'!D:D,B320)+SUMIFS('2018'!N:N,'2018'!AA:AA,"JRO",'2018'!F:F,A320,'2018'!D:D,B320)+SUMIFS('2018'!O:O,'2018'!AA:AA,"JRO",'2018'!F:F,A320,'2018'!E:E,B320)+SUMIFS('2018'!R:R,'2018'!AA:AA,"JRO",'2018'!F:F,A320,'2018'!E:E,B320), 0)</f>
        <v>0</v>
      </c>
      <c r="L320" s="7" t="n">
        <f aca="false">IFERROR(K320/J320, 0)</f>
        <v>0</v>
      </c>
      <c r="M320" s="0" t="n">
        <f aca="false">IFERROR(SUMIFS('2018'!$H:$H,'2018'!$C:$C,B320,'2018'!$F:$F,A320,'2018'!AA:AA,"NRO",'2018'!P:P,"&lt;&gt;")+SUMIFS('2018'!$I:$I,'2018'!$D:$D,B320,'2018'!$F:$F,A320,'2018'!AA:AA,"NRO",'2018'!Q:Q,"&lt;&gt;")+SUMIFS('2018'!$J:$J,'2018'!$E:$E,B320,'2018'!$F:$F,A320,'2018'!AA:AA,"NRO",'2018'!R:R,"&lt;&gt;"), 0)</f>
        <v>0</v>
      </c>
      <c r="N320" s="0" t="n">
        <f aca="false">IFERROR(SUMIFS('2018'!M:M,'2018'!AA:AA,"NRO",'2018'!F:F,A320,'2018'!C:C,B320)+SUMIFS('2018'!P:P,'2018'!AA:AA,"NRO",'2018'!F:F,A320,'2018'!C:C,B320)+SUMIFS('2018'!N:N,'2018'!AA:AA,"NRO",'2018'!F:F,A320,'2018'!D:D,B320)+SUMIFS('2018'!N:N,'2018'!AA:AA,"NRO",'2018'!F:F,A320,'2018'!D:D,B320)+SUMIFS('2018'!O:O,'2018'!AA:AA,"NRO",'2018'!F:F,A320,'2018'!E:E,B320)+SUMIFS('2018'!R:R,'2018'!AA:AA,"NRO",'2018'!F:F,A320,'2018'!E:E,B320), 0)</f>
        <v>0</v>
      </c>
      <c r="O320" s="7" t="n">
        <f aca="false">IFERROR(N320/M320, 0)</f>
        <v>0</v>
      </c>
      <c r="P320" s="0" t="n">
        <f aca="false">IFERROR(SUMIFS('2018'!$H:$H,'2018'!$C:$C,B320,'2018'!$F:$F,A320,'2018'!AA:AA,"CRO")+SUMIFS('2018'!$I:$I,'2018'!$D:$D,B320,'2018'!$F:$F,A320,'2018'!AA:AA,"CRO")+SUMIFS('2018'!$J:$J,'2018'!$E:$E,B320,'2018'!$F:$F,A320,'2018'!AA:AA,"CRO"), 0)</f>
        <v>0</v>
      </c>
      <c r="Q320" s="0" t="n">
        <f aca="false">IFERROR(SUMIFS('2018'!M:M,'2018'!AA:AA,"CRO",'2018'!F:F,A320,'2018'!C:C,B320)+SUMIFS('2018'!P:P,'2018'!AA:AA,"CRO",'2018'!F:F,A320,'2018'!C:C,B320)+SUMIFS('2018'!N:N,'2018'!AA:AA,"CRO",'2018'!F:F,A320,'2018'!D:D,B320)+SUMIFS('2018'!N:N,'2018'!AA:AA,"CRO",'2018'!F:F,A320,'2018'!D:D,B320)+SUMIFS('2018'!O:O,'2018'!AA:AA,"CRO",'2018'!F:F,A320,'2018'!E:E,B320)+SUMIFS('2018'!R:R,'2018'!AA:AA,"CRO",'2018'!F:F,A320,'2018'!E:E,B320), 0)</f>
        <v>0</v>
      </c>
      <c r="R320" s="7" t="n">
        <f aca="false">IFERROR(Q320/P320, 0)</f>
        <v>0</v>
      </c>
      <c r="S320" s="7" t="n">
        <f aca="false">SUM(V320,Y320,AB320)</f>
        <v>0</v>
      </c>
      <c r="T320" s="7" t="n">
        <f aca="false">SUM(W320,Z320,AC320)</f>
        <v>0</v>
      </c>
      <c r="U320" s="7" t="n">
        <f aca="false">IFERROR(T320/S320, 0)</f>
        <v>0</v>
      </c>
      <c r="V320" s="0" t="n">
        <f aca="false">SUMIFS('2017'!$H:$H,'2017'!$C:$C,B320,'2017'!$F:$F,A320,'2017'!AA:AA,"JRO",'2017'!P:P,"&lt;&gt;")+SUMIFS('2017'!$I:$I,'2017'!$D:$D,B320,'2017'!$F:$F,A320,'2017'!AA:AA,"JRO",'2017'!Q:Q,"&lt;&gt;")+SUMIFS('2017'!$J:$J,'2017'!$E:$E,B320,'2017'!$F:$F,A320,'2017'!AA:AA,"JRO",'2017'!R:R,"&lt;&gt;")</f>
        <v>0</v>
      </c>
      <c r="W320" s="0" t="n">
        <f aca="false">IFERROR(SUMIFS('2017'!M:M,'2017'!AA:AA,"JRO",'2017'!F:F,A320,'2017'!C:C,B320)+SUMIFS('2017'!P:P,'2017'!AA:AA,"JRO",'2017'!F:F,A320,'2017'!C:C,B320)+SUMIFS('2017'!N:N,'2017'!AA:AA,"JRO",'2017'!F:F,A320,'2017'!D:D,B320)+SUMIFS('2017'!N:N,'2017'!AA:AA,"JRO",'2017'!F:F,A320,'2017'!D:D,B320)+SUMIFS('2017'!O:O,'2017'!AA:AA,"JRO",'2017'!F:F,A320,'2017'!E:E,B320)+SUMIFS('2017'!R:R,'2017'!AA:AA,"JRO",'2017'!F:F,A320,'2017'!E:E,B320), 0)</f>
        <v>0</v>
      </c>
      <c r="X320" s="7" t="n">
        <f aca="false">IFERROR(W320/V320, 0)</f>
        <v>0</v>
      </c>
      <c r="Y320" s="0" t="n">
        <f aca="false">IFERROR(SUMIFS('2017'!$H:$H,'2017'!$C:$C,B320,'2017'!$F:$F,A320,'2017'!AA:AA,"NRO",'2017'!P:P,"&lt;&gt;")+SUMIFS('2017'!$I:$I,'2017'!$D:$D,B320,'2017'!$F:$F,A320,'2017'!AA:AA,"NRO",'2017'!Q:Q,"&lt;&gt;")+SUMIFS('2017'!$J:$J,'2017'!$E:$E,B320,'2017'!$F:$F,A320,'2017'!AA:AA,"NRO",'2017'!R:R,"&lt;&gt;"), 0)</f>
        <v>0</v>
      </c>
      <c r="Z320" s="0" t="n">
        <f aca="false">IFERROR(SUMIFS('2017'!M:M,'2017'!AA:AA,"NRO",'2017'!F:F,A320,'2017'!C:C,B320)+SUMIFS('2017'!P:P,'2017'!AA:AA,"NRO",'2017'!F:F,A320,'2017'!C:C,B320)+SUMIFS('2017'!N:N,'2017'!AA:AA,"NRO",'2017'!F:F,A320,'2017'!D:D,B320)+SUMIFS('2017'!N:N,'2017'!AA:AA,"NRO",'2017'!F:F,A320,'2017'!D:D,B320)+SUMIFS('2017'!O:O,'2017'!AA:AA,"NRO",'2017'!F:F,A320,'2017'!E:E,B320)+SUMIFS('2017'!R:R,'2017'!AA:AA,"NRO",'2017'!F:F,A320,'2017'!E:E,B320), 0)</f>
        <v>0</v>
      </c>
      <c r="AA320" s="7" t="n">
        <f aca="false">IFERROR(Z320/Y320, 0)</f>
        <v>0</v>
      </c>
      <c r="AB320" s="0" t="n">
        <f aca="false">IFERROR(SUMIFS('2017'!$H:$H,'2017'!$C:$C,B320,'2017'!$F:$F,A320,'2017'!AA:AA,"CRO",'2017'!P:P,"&lt;&gt;")+SUMIFS('2017'!$I:$I,'2017'!$D:$D,B320,'2017'!$F:$F,A320,'2017'!AA:AA,"CRO",'2017'!Q:Q,"&lt;&gt;")+SUMIFS('2017'!$J:$J,'2017'!$E:$E,B320,'2017'!$F:$F,A320,'2017'!AA:AA,"CRO",'2017'!R:R,"&lt;&gt;"), 0)</f>
        <v>0</v>
      </c>
      <c r="AC320" s="0" t="n">
        <f aca="false">IFERROR(SUMIFS('2017'!M:M,'2017'!AA:AA,"CRO",'2017'!F:F,A320,'2017'!C:C,B320)+SUMIFS('2017'!P:P,'2017'!AA:AA,"CRO",'2017'!F:F,A320,'2017'!C:C,B320)+SUMIFS('2017'!N:N,'2017'!AA:AA,"CRO",'2017'!F:F,A320,'2017'!D:D,B320)+SUMIFS('2017'!N:N,'2017'!AA:AA,"CRO",'2017'!F:F,A320,'2017'!D:D,B320)+SUMIFS('2017'!O:O,'2017'!AA:AA,"CRO",'2017'!F:F,A320,'2017'!E:E,B320)+SUMIFS('2017'!R:R,'2017'!AA:AA,"CRO",'2017'!F:F,A320,'2017'!E:E,B320), 0)</f>
        <v>0</v>
      </c>
      <c r="AD320" s="0" t="n">
        <f aca="false">IFERROR(AC320/AB320, 0)</f>
        <v>0</v>
      </c>
      <c r="AE320" s="0" t="n">
        <f aca="false">SUM(AH320,AK320,AN320)</f>
        <v>0</v>
      </c>
      <c r="AF320" s="0" t="n">
        <f aca="false">SUM(AI320,AL320,AO320)</f>
        <v>0</v>
      </c>
      <c r="AG320" s="7" t="n">
        <f aca="false">IFERROR(AF320/AE320, 0)</f>
        <v>0</v>
      </c>
      <c r="AH320" s="0" t="n">
        <f aca="false">IFERROR(SUMIFS('2016'!$G:$G,'2016'!F:F,A320,'2016'!C:C,B320,'2016'!D:D,"",'2016'!AA:AA,"JRO",'2016'!L:L,"&lt;&gt;"), 0)</f>
        <v>0</v>
      </c>
      <c r="AI320" s="0" t="n">
        <f aca="false">IFERROR(SUMIFS('2016'!L:L,'2016'!F:F,A320,'2016'!C:C,B320,'2016'!D:D,"",'2016'!AA:AA,"JRO"), 0)</f>
        <v>0</v>
      </c>
      <c r="AJ320" s="7" t="n">
        <f aca="false">IFERROR(AI320/AH320, 0)</f>
        <v>0</v>
      </c>
      <c r="AK320" s="0" t="n">
        <f aca="false">IFERROR(SUMIFS('2016'!$G:$G,'2016'!F:F,A320,'2016'!C:C,B320,'2016'!D:D,"",'2016'!AA:AA,"NRO",'2016'!L:L,"&lt;&gt;"), 0)</f>
        <v>0</v>
      </c>
      <c r="AL320" s="0" t="n">
        <f aca="false">IFERROR(SUMIFS('2016'!L:L,'2016'!F:F,A320,'2016'!C:C,B320,'2016'!D:D,"",'2016'!AA:AA,"NRO"), 0)</f>
        <v>0</v>
      </c>
      <c r="AM320" s="0" t="n">
        <f aca="false">IFERROR(AL320/AK320, 0)</f>
        <v>0</v>
      </c>
      <c r="AN320" s="0" t="n">
        <f aca="false">IFERROR(SUMIFS('2016'!$G:$G,'2016'!F:F,A320,'2016'!C:C,B320,'2016'!D:D,"",'2016'!AA:AA,"CRO",'2016'!L:L,"&lt;&gt;"), 0)</f>
        <v>0</v>
      </c>
      <c r="AO320" s="0" t="n">
        <f aca="false">IFERROR(SUMIFS('2016'!L:L,'2016'!F:F,A320,'2016'!C:C,B320,'2016'!D:D,"",'2016'!AA:AA,"CRO"), 0)</f>
        <v>0</v>
      </c>
      <c r="AP320" s="0" t="n">
        <f aca="false">IFERROR(AO320/AN320, 0)</f>
        <v>0</v>
      </c>
      <c r="AQ320" s="0" t="n">
        <f aca="false">SUM(AT320,AW320,AZ320)</f>
        <v>0</v>
      </c>
      <c r="AR320" s="0" t="n">
        <f aca="false">SUM(AU320,AX320,BA320)</f>
        <v>0</v>
      </c>
      <c r="AS320" s="7" t="n">
        <f aca="false">IFERROR(AR320/AQ320, 0)</f>
        <v>0</v>
      </c>
      <c r="AT320" s="0" t="n">
        <f aca="false">IFERROR(SUMIFS('2015'!$G:$G,'2015'!F:F,A320,'2015'!C:C,B320,'2015'!D:D,"",'2015'!AA:AA,"JRO",'2015'!L:L,"&lt;&gt;"), 0)</f>
        <v>0</v>
      </c>
      <c r="AU320" s="0" t="n">
        <f aca="false">IFERROR(SUMIFS('2015'!L:L,'2015'!F:F,A320,'2015'!C:C,B320,'2015'!D:D,"",'2015'!AA:AA,"JRO"), 0)</f>
        <v>0</v>
      </c>
      <c r="AV320" s="0" t="n">
        <f aca="false">IFERROR(AU320/AT320, 0)</f>
        <v>0</v>
      </c>
      <c r="AW320" s="0" t="n">
        <f aca="false">IFERROR(SUMIFS('2015'!$G:$G,'2015'!F:F,A320,'2015'!C:C,B320,'2015'!D:D,"",'2015'!AA:AA,"NRO",'2015'!L:L,"&lt;&gt;"), 0)</f>
        <v>0</v>
      </c>
      <c r="AX320" s="0" t="n">
        <f aca="false">IFERROR(SUMIFS('2015'!L:L,'2015'!F:F,A320,'2015'!C:C,B320,'2015'!D:D,"",'2015'!AA:AA,"NRO"), 0)</f>
        <v>0</v>
      </c>
      <c r="AY320" s="0" t="n">
        <f aca="false">IFERROR(AX320/AW320, 0)</f>
        <v>0</v>
      </c>
      <c r="AZ320" s="0" t="n">
        <f aca="false">IFERROR(SUMIFS('2015'!$G:$G,'2015'!F:F,A320,'2015'!C:C,B320,'2015'!D:D,"",'2015'!AA:AA,"CRO",'2015'!L:L,"&lt;&gt;"), 0)</f>
        <v>0</v>
      </c>
      <c r="BA320" s="0" t="n">
        <f aca="false">IFERROR(SUMIFS('2015'!L:L,'2015'!F:F,A320,'2015'!C:C,B320,'2015'!D:D,"",'2015'!AA:AA,"CRO"), 0)</f>
        <v>0</v>
      </c>
      <c r="BB320" s="0" t="n">
        <f aca="false">IFERROR(BA320/AZ320, 0)</f>
        <v>0</v>
      </c>
      <c r="BC320" s="0" t="n">
        <f aca="false">SUM(BF320,BI320)</f>
        <v>8</v>
      </c>
      <c r="BD320" s="0" t="n">
        <f aca="false">SUM(BG320,BJ320)</f>
        <v>31</v>
      </c>
      <c r="BE320" s="7" t="n">
        <f aca="false">IFERROR(BD320/BC320, 0)</f>
        <v>3.875</v>
      </c>
      <c r="BF320" s="0" t="n">
        <f aca="false">IFERROR(SUMIFS('2014'!$G:$G,'2014'!F:F,A320,'2014'!C:C,B320,'2014'!D:D,"",'2014'!AA:AA,"JRO",'2014'!L:L,"&lt;&gt;"), 0)</f>
        <v>8</v>
      </c>
      <c r="BG320" s="0" t="n">
        <f aca="false">IFERROR(SUMIFS('2014'!L:L,'2014'!F:F,A320,'2014'!C:C,B320,'2014'!D:D,"",'2014'!AA:AA,"JRO"), 0)</f>
        <v>31</v>
      </c>
      <c r="BH320" s="7" t="n">
        <f aca="false">IFERROR(BG320/BF320, 0)</f>
        <v>3.875</v>
      </c>
      <c r="BI320" s="0" t="n">
        <f aca="false">IFERROR(SUMIFS('2014'!$G:$G,'2014'!F:F,A320,'2014'!C:C,B320,'2014'!D:D,"",'2014'!AA:AA,"CRO",'2014'!L:L,"&lt;&gt;"), 0)</f>
        <v>0</v>
      </c>
      <c r="BJ320" s="0" t="n">
        <f aca="false">IFERROR(SUMIFS('2014'!L:L,'2014'!F:F,A320,'2014'!C:C,B320,'2014'!D:D,"",'2014'!AA:AA,"CRO"), 0)</f>
        <v>0</v>
      </c>
      <c r="BK320" s="0" t="n">
        <f aca="false">IFERROR(BJ320/BI320, 0)</f>
        <v>0</v>
      </c>
      <c r="BL320" s="0" t="n">
        <f aca="false">IFERROR(SUMIFS('2013'!$G:$G,'2013'!F:F,A320,'2013'!C:C,B320,'2013'!D:D,"",'2013'!AA:AA,"JRO",'2013'!L:L,"&lt;&gt;"), 0)</f>
        <v>0</v>
      </c>
      <c r="BM320" s="0" t="n">
        <f aca="false">IFERROR(SUMIFS('2013'!L:L,'2013'!F:F,A320,'2013'!C:C,B320,'2013'!D:D,"",'2013'!AA:AA,"JRO"), 0)</f>
        <v>0</v>
      </c>
      <c r="BN320" s="0" t="n">
        <f aca="false">IFERROR(BM320/BL320, 0)</f>
        <v>0</v>
      </c>
      <c r="BO320" s="0" t="n">
        <f aca="false">IFERROR(SUMIFS('2012'!$G:$G,'2012'!F:F,A320,'2012'!C:C,B320,'2012'!D:D,"",'2012'!AA:AA,"JRO",'2012'!L:L,"&lt;&gt;"), 0)</f>
        <v>5</v>
      </c>
      <c r="BP320" s="0" t="n">
        <f aca="false">IFERROR(SUMIFS('2012'!L:L,'2012'!F:F,A320,'2012'!C:C,B320,'2012'!D:D,"",'2012'!AA:AA,"JRO"), 0)</f>
        <v>14</v>
      </c>
      <c r="BQ320" s="0" t="n">
        <f aca="false">IFERROR(BP320/BO320, 0)</f>
        <v>2.8</v>
      </c>
      <c r="BR320" s="0" t="n">
        <f aca="false">IFERROR(SUMIFS('2011'!$G:$G,'2011'!F:F,A320,'2011'!C:C,B320,'2011'!D:D,"",'2011'!AA:AA,"JRO",'2011'!L:L,"&lt;&gt;"), 0)</f>
        <v>8</v>
      </c>
      <c r="BS320" s="0" t="n">
        <f aca="false">IFERROR(SUMIFS('2011'!L:L,'2011'!F:F,A320,'2011'!C:C,B320,'2011'!D:D,"",'2011'!AA:AA,"JRO"), 0)</f>
        <v>29</v>
      </c>
      <c r="BT320" s="7" t="n">
        <f aca="false">IFERROR(BS320/BR320, 0)</f>
        <v>3.625</v>
      </c>
      <c r="BU320" s="0" t="n">
        <f aca="false">IFERROR(SUMIFS('2010'!$G:$G,'2010'!F:F,A320,'2010'!C:C,B320,'2010'!D:D,"",'2010'!AA:AA,"JRO",'2010'!L:L,"&lt;&gt;"), 0)</f>
        <v>36</v>
      </c>
      <c r="BV320" s="0" t="n">
        <f aca="false">IFERROR(SUMIFS('2010'!L:L,'2010'!F:F,A320,'2010'!C:C,B320,'2010'!D:D,"",'2010'!AA:AA,"JRO"), 0)</f>
        <v>87</v>
      </c>
      <c r="BW320" s="7" t="n">
        <f aca="false">IFERROR(BV320/BU320, 0)</f>
        <v>2.41666666666667</v>
      </c>
      <c r="BX320" s="0" t="n">
        <f aca="false">IFERROR(SUMIFS('2009'!$G:$G,'2009'!F:F,A320,'2009'!C:C,B320,'2009'!D:D,"",'2009'!AA:AA,"JRO",'2009'!L:L,"&lt;&gt;"), 0)</f>
        <v>15</v>
      </c>
      <c r="BY320" s="0" t="n">
        <f aca="false">IFERROR(SUMIFS('2009'!L:L,'2009'!F:F,A320,'2009'!C:C,B320,'2009'!D:D,"",'2009'!AA:AA,"JRO"), 0)</f>
        <v>38</v>
      </c>
      <c r="BZ320" s="7" t="n">
        <f aca="false">IFERROR(BY320/BX320, 0)</f>
        <v>2.53333333333333</v>
      </c>
    </row>
    <row r="321" customFormat="false" ht="15" hidden="false" customHeight="false" outlineLevel="0" collapsed="false">
      <c r="A321" s="0" t="s">
        <v>114</v>
      </c>
      <c r="B321" s="13" t="s">
        <v>56</v>
      </c>
      <c r="C321" s="56" t="n">
        <f aca="false">IFERROR(AVERAGEIFS(I321:BZ321,I$2:BZ$2,"JRO escorts per deportee",I321:BZ321,"&lt;&gt;0"), 0)</f>
        <v>0</v>
      </c>
      <c r="D321" s="13" t="n">
        <f aca="false">IFERROR(AVERAGEIFS(I321:BZ321,I$2:BZ$2,"NRO escorts per deportee",I321:BZ321,"&lt;&gt;0"), 0)</f>
        <v>0</v>
      </c>
      <c r="E321" s="13" t="n">
        <f aca="false">IFERROR(AVERAGEIFS(I321:BZ321,I$2:BZ$2,"CRO escorts per deportee",I321:BZ321,"&lt;&gt;0"), 0)</f>
        <v>0</v>
      </c>
      <c r="G321" s="0" t="n">
        <f aca="false">SUM(J321,M321,P321)</f>
        <v>1</v>
      </c>
      <c r="H321" s="0" t="n">
        <f aca="false">SUM(K321,N321,Q321)</f>
        <v>0</v>
      </c>
      <c r="I321" s="7" t="n">
        <f aca="false">IFERROR(H321/G321, 0)</f>
        <v>0</v>
      </c>
      <c r="J321" s="0" t="n">
        <f aca="false">IFERROR(SUMIFS('2018'!$H:$H,'2018'!$C:$C,B321,'2018'!$F:$F,A321,'2018'!AA:AA,"JRO",'2018'!P:P,"&lt;&gt;")+SUMIFS('2018'!$I:$I,'2018'!$D:$D,B321,'2018'!$F:$F,A321,'2018'!AA:AA,"JRO",'2018'!Q:Q,"&lt;&gt;")+SUMIFS('2018'!$J:$J,'2018'!$E:$E,B321,'2018'!$F:$F,A321,'2018'!AA:AA,"JRO",'2018'!R:R,"&lt;&gt;"), 0)</f>
        <v>1</v>
      </c>
      <c r="K321" s="0" t="n">
        <f aca="false">IFERROR(SUMIFS('2018'!M:M,'2018'!AA:AA,"JRO",'2018'!F:F,A321,'2018'!C:C,B321)+SUMIFS('2018'!P:P,'2018'!AA:AA,"JRO",'2018'!F:F,A321,'2018'!C:C,B321)+SUMIFS('2018'!N:N,'2018'!AA:AA,"JRO",'2018'!F:F,A321,'2018'!D:D,B321)+SUMIFS('2018'!N:N,'2018'!AA:AA,"JRO",'2018'!F:F,A321,'2018'!D:D,B321)+SUMIFS('2018'!O:O,'2018'!AA:AA,"JRO",'2018'!F:F,A321,'2018'!E:E,B321)+SUMIFS('2018'!R:R,'2018'!AA:AA,"JRO",'2018'!F:F,A321,'2018'!E:E,B321), 0)</f>
        <v>0</v>
      </c>
      <c r="L321" s="7" t="n">
        <f aca="false">IFERROR(K321/J321, 0)</f>
        <v>0</v>
      </c>
      <c r="M321" s="0" t="n">
        <f aca="false">IFERROR(SUMIFS('2018'!$H:$H,'2018'!$C:$C,B321,'2018'!$F:$F,A321,'2018'!AA:AA,"NRO",'2018'!P:P,"&lt;&gt;")+SUMIFS('2018'!$I:$I,'2018'!$D:$D,B321,'2018'!$F:$F,A321,'2018'!AA:AA,"NRO",'2018'!Q:Q,"&lt;&gt;")+SUMIFS('2018'!$J:$J,'2018'!$E:$E,B321,'2018'!$F:$F,A321,'2018'!AA:AA,"NRO",'2018'!R:R,"&lt;&gt;"), 0)</f>
        <v>0</v>
      </c>
      <c r="N321" s="0" t="n">
        <f aca="false">IFERROR(SUMIFS('2018'!M:M,'2018'!AA:AA,"NRO",'2018'!F:F,A321,'2018'!C:C,B321)+SUMIFS('2018'!P:P,'2018'!AA:AA,"NRO",'2018'!F:F,A321,'2018'!C:C,B321)+SUMIFS('2018'!N:N,'2018'!AA:AA,"NRO",'2018'!F:F,A321,'2018'!D:D,B321)+SUMIFS('2018'!N:N,'2018'!AA:AA,"NRO",'2018'!F:F,A321,'2018'!D:D,B321)+SUMIFS('2018'!O:O,'2018'!AA:AA,"NRO",'2018'!F:F,A321,'2018'!E:E,B321)+SUMIFS('2018'!R:R,'2018'!AA:AA,"NRO",'2018'!F:F,A321,'2018'!E:E,B321), 0)</f>
        <v>0</v>
      </c>
      <c r="O321" s="7" t="n">
        <f aca="false">IFERROR(N321/M321, 0)</f>
        <v>0</v>
      </c>
      <c r="P321" s="0" t="n">
        <f aca="false">IFERROR(SUMIFS('2018'!$H:$H,'2018'!$C:$C,B321,'2018'!$F:$F,A321,'2018'!AA:AA,"CRO")+SUMIFS('2018'!$I:$I,'2018'!$D:$D,B321,'2018'!$F:$F,A321,'2018'!AA:AA,"CRO")+SUMIFS('2018'!$J:$J,'2018'!$E:$E,B321,'2018'!$F:$F,A321,'2018'!AA:AA,"CRO"), 0)</f>
        <v>0</v>
      </c>
      <c r="Q321" s="0" t="n">
        <f aca="false">IFERROR(SUMIFS('2018'!M:M,'2018'!AA:AA,"CRO",'2018'!F:F,A321,'2018'!C:C,B321)+SUMIFS('2018'!P:P,'2018'!AA:AA,"CRO",'2018'!F:F,A321,'2018'!C:C,B321)+SUMIFS('2018'!N:N,'2018'!AA:AA,"CRO",'2018'!F:F,A321,'2018'!D:D,B321)+SUMIFS('2018'!N:N,'2018'!AA:AA,"CRO",'2018'!F:F,A321,'2018'!D:D,B321)+SUMIFS('2018'!O:O,'2018'!AA:AA,"CRO",'2018'!F:F,A321,'2018'!E:E,B321)+SUMIFS('2018'!R:R,'2018'!AA:AA,"CRO",'2018'!F:F,A321,'2018'!E:E,B321), 0)</f>
        <v>0</v>
      </c>
      <c r="R321" s="7" t="n">
        <f aca="false">IFERROR(Q321/P321, 0)</f>
        <v>0</v>
      </c>
      <c r="S321" s="7" t="n">
        <f aca="false">SUM(V321,Y321,AB321)</f>
        <v>0</v>
      </c>
      <c r="T321" s="7" t="n">
        <f aca="false">SUM(W321,Z321,AC321)</f>
        <v>0</v>
      </c>
      <c r="U321" s="7" t="n">
        <f aca="false">IFERROR(T321/S321, 0)</f>
        <v>0</v>
      </c>
      <c r="V321" s="0" t="n">
        <f aca="false">SUMIFS('2017'!$H:$H,'2017'!$C:$C,B321,'2017'!$F:$F,A321,'2017'!AA:AA,"JRO",'2017'!P:P,"&lt;&gt;")+SUMIFS('2017'!$I:$I,'2017'!$D:$D,B321,'2017'!$F:$F,A321,'2017'!AA:AA,"JRO",'2017'!Q:Q,"&lt;&gt;")+SUMIFS('2017'!$J:$J,'2017'!$E:$E,B321,'2017'!$F:$F,A321,'2017'!AA:AA,"JRO",'2017'!R:R,"&lt;&gt;")</f>
        <v>0</v>
      </c>
      <c r="W321" s="0" t="n">
        <f aca="false">IFERROR(SUMIFS('2017'!M:M,'2017'!AA:AA,"JRO",'2017'!F:F,A321,'2017'!C:C,B321)+SUMIFS('2017'!P:P,'2017'!AA:AA,"JRO",'2017'!F:F,A321,'2017'!C:C,B321)+SUMIFS('2017'!N:N,'2017'!AA:AA,"JRO",'2017'!F:F,A321,'2017'!D:D,B321)+SUMIFS('2017'!N:N,'2017'!AA:AA,"JRO",'2017'!F:F,A321,'2017'!D:D,B321)+SUMIFS('2017'!O:O,'2017'!AA:AA,"JRO",'2017'!F:F,A321,'2017'!E:E,B321)+SUMIFS('2017'!R:R,'2017'!AA:AA,"JRO",'2017'!F:F,A321,'2017'!E:E,B321), 0)</f>
        <v>0</v>
      </c>
      <c r="X321" s="7" t="n">
        <f aca="false">IFERROR(W321/V321, 0)</f>
        <v>0</v>
      </c>
      <c r="Y321" s="0" t="n">
        <f aca="false">IFERROR(SUMIFS('2017'!$H:$H,'2017'!$C:$C,B321,'2017'!$F:$F,A321,'2017'!AA:AA,"NRO",'2017'!P:P,"&lt;&gt;")+SUMIFS('2017'!$I:$I,'2017'!$D:$D,B321,'2017'!$F:$F,A321,'2017'!AA:AA,"NRO",'2017'!Q:Q,"&lt;&gt;")+SUMIFS('2017'!$J:$J,'2017'!$E:$E,B321,'2017'!$F:$F,A321,'2017'!AA:AA,"NRO",'2017'!R:R,"&lt;&gt;"), 0)</f>
        <v>0</v>
      </c>
      <c r="Z321" s="0" t="n">
        <f aca="false">IFERROR(SUMIFS('2017'!M:M,'2017'!AA:AA,"NRO",'2017'!F:F,A321,'2017'!C:C,B321)+SUMIFS('2017'!P:P,'2017'!AA:AA,"NRO",'2017'!F:F,A321,'2017'!C:C,B321)+SUMIFS('2017'!N:N,'2017'!AA:AA,"NRO",'2017'!F:F,A321,'2017'!D:D,B321)+SUMIFS('2017'!N:N,'2017'!AA:AA,"NRO",'2017'!F:F,A321,'2017'!D:D,B321)+SUMIFS('2017'!O:O,'2017'!AA:AA,"NRO",'2017'!F:F,A321,'2017'!E:E,B321)+SUMIFS('2017'!R:R,'2017'!AA:AA,"NRO",'2017'!F:F,A321,'2017'!E:E,B321), 0)</f>
        <v>0</v>
      </c>
      <c r="AA321" s="7" t="n">
        <f aca="false">IFERROR(Z321/Y321, 0)</f>
        <v>0</v>
      </c>
      <c r="AB321" s="0" t="n">
        <f aca="false">IFERROR(SUMIFS('2017'!$H:$H,'2017'!$C:$C,B321,'2017'!$F:$F,A321,'2017'!AA:AA,"CRO",'2017'!P:P,"&lt;&gt;")+SUMIFS('2017'!$I:$I,'2017'!$D:$D,B321,'2017'!$F:$F,A321,'2017'!AA:AA,"CRO",'2017'!Q:Q,"&lt;&gt;")+SUMIFS('2017'!$J:$J,'2017'!$E:$E,B321,'2017'!$F:$F,A321,'2017'!AA:AA,"CRO",'2017'!R:R,"&lt;&gt;"), 0)</f>
        <v>0</v>
      </c>
      <c r="AC321" s="0" t="n">
        <f aca="false">IFERROR(SUMIFS('2017'!M:M,'2017'!AA:AA,"CRO",'2017'!F:F,A321,'2017'!C:C,B321)+SUMIFS('2017'!P:P,'2017'!AA:AA,"CRO",'2017'!F:F,A321,'2017'!C:C,B321)+SUMIFS('2017'!N:N,'2017'!AA:AA,"CRO",'2017'!F:F,A321,'2017'!D:D,B321)+SUMIFS('2017'!N:N,'2017'!AA:AA,"CRO",'2017'!F:F,A321,'2017'!D:D,B321)+SUMIFS('2017'!O:O,'2017'!AA:AA,"CRO",'2017'!F:F,A321,'2017'!E:E,B321)+SUMIFS('2017'!R:R,'2017'!AA:AA,"CRO",'2017'!F:F,A321,'2017'!E:E,B321), 0)</f>
        <v>0</v>
      </c>
      <c r="AD321" s="0" t="n">
        <f aca="false">IFERROR(AC321/AB321, 0)</f>
        <v>0</v>
      </c>
      <c r="AE321" s="0" t="n">
        <f aca="false">SUM(AH321,AK321,AN321)</f>
        <v>0</v>
      </c>
      <c r="AF321" s="0" t="n">
        <f aca="false">SUM(AI321,AL321,AO321)</f>
        <v>0</v>
      </c>
      <c r="AG321" s="7" t="n">
        <f aca="false">IFERROR(AF321/AE321, 0)</f>
        <v>0</v>
      </c>
      <c r="AH321" s="0" t="n">
        <f aca="false">IFERROR(SUMIFS('2016'!$G:$G,'2016'!F:F,A321,'2016'!C:C,B321,'2016'!D:D,"",'2016'!AA:AA,"JRO",'2016'!L:L,"&lt;&gt;"), 0)</f>
        <v>0</v>
      </c>
      <c r="AI321" s="0" t="n">
        <f aca="false">IFERROR(SUMIFS('2016'!L:L,'2016'!F:F,A321,'2016'!C:C,B321,'2016'!D:D,"",'2016'!AA:AA,"JRO"), 0)</f>
        <v>0</v>
      </c>
      <c r="AJ321" s="7" t="n">
        <f aca="false">IFERROR(AI321/AH321, 0)</f>
        <v>0</v>
      </c>
      <c r="AK321" s="0" t="n">
        <f aca="false">IFERROR(SUMIFS('2016'!$G:$G,'2016'!F:F,A321,'2016'!C:C,B321,'2016'!D:D,"",'2016'!AA:AA,"NRO",'2016'!L:L,"&lt;&gt;"), 0)</f>
        <v>0</v>
      </c>
      <c r="AL321" s="0" t="n">
        <f aca="false">IFERROR(SUMIFS('2016'!L:L,'2016'!F:F,A321,'2016'!C:C,B321,'2016'!D:D,"",'2016'!AA:AA,"NRO"), 0)</f>
        <v>0</v>
      </c>
      <c r="AM321" s="0" t="n">
        <f aca="false">IFERROR(AL321/AK321, 0)</f>
        <v>0</v>
      </c>
      <c r="AN321" s="0" t="n">
        <f aca="false">IFERROR(SUMIFS('2016'!$G:$G,'2016'!F:F,A321,'2016'!C:C,B321,'2016'!D:D,"",'2016'!AA:AA,"CRO",'2016'!L:L,"&lt;&gt;"), 0)</f>
        <v>0</v>
      </c>
      <c r="AO321" s="0" t="n">
        <f aca="false">IFERROR(SUMIFS('2016'!L:L,'2016'!F:F,A321,'2016'!C:C,B321,'2016'!D:D,"",'2016'!AA:AA,"CRO"), 0)</f>
        <v>0</v>
      </c>
      <c r="AP321" s="0" t="n">
        <f aca="false">IFERROR(AO321/AN321, 0)</f>
        <v>0</v>
      </c>
      <c r="AQ321" s="0" t="n">
        <f aca="false">SUM(AT321,AW321,AZ321)</f>
        <v>0</v>
      </c>
      <c r="AR321" s="0" t="n">
        <f aca="false">SUM(AU321,AX321,BA321)</f>
        <v>0</v>
      </c>
      <c r="AS321" s="7" t="n">
        <f aca="false">IFERROR(AR321/AQ321, 0)</f>
        <v>0</v>
      </c>
      <c r="AT321" s="0" t="n">
        <f aca="false">IFERROR(SUMIFS('2015'!$G:$G,'2015'!F:F,A321,'2015'!C:C,B321,'2015'!D:D,"",'2015'!AA:AA,"JRO",'2015'!L:L,"&lt;&gt;"), 0)</f>
        <v>0</v>
      </c>
      <c r="AU321" s="0" t="n">
        <f aca="false">IFERROR(SUMIFS('2015'!L:L,'2015'!F:F,A321,'2015'!C:C,B321,'2015'!D:D,"",'2015'!AA:AA,"JRO"), 0)</f>
        <v>0</v>
      </c>
      <c r="AV321" s="0" t="n">
        <f aca="false">IFERROR(AU321/AT321, 0)</f>
        <v>0</v>
      </c>
      <c r="AW321" s="0" t="n">
        <f aca="false">IFERROR(SUMIFS('2015'!$G:$G,'2015'!F:F,A321,'2015'!C:C,B321,'2015'!D:D,"",'2015'!AA:AA,"NRO",'2015'!L:L,"&lt;&gt;"), 0)</f>
        <v>0</v>
      </c>
      <c r="AX321" s="0" t="n">
        <f aca="false">IFERROR(SUMIFS('2015'!L:L,'2015'!F:F,A321,'2015'!C:C,B321,'2015'!D:D,"",'2015'!AA:AA,"NRO"), 0)</f>
        <v>0</v>
      </c>
      <c r="AY321" s="0" t="n">
        <f aca="false">IFERROR(AX321/AW321, 0)</f>
        <v>0</v>
      </c>
      <c r="AZ321" s="0" t="n">
        <f aca="false">IFERROR(SUMIFS('2015'!$G:$G,'2015'!F:F,A321,'2015'!C:C,B321,'2015'!D:D,"",'2015'!AA:AA,"CRO",'2015'!L:L,"&lt;&gt;"), 0)</f>
        <v>0</v>
      </c>
      <c r="BA321" s="0" t="n">
        <f aca="false">IFERROR(SUMIFS('2015'!L:L,'2015'!F:F,A321,'2015'!C:C,B321,'2015'!D:D,"",'2015'!AA:AA,"CRO"), 0)</f>
        <v>0</v>
      </c>
      <c r="BB321" s="0" t="n">
        <f aca="false">IFERROR(BA321/AZ321, 0)</f>
        <v>0</v>
      </c>
      <c r="BC321" s="0" t="n">
        <f aca="false">SUM(BF321,BI321)</f>
        <v>0</v>
      </c>
      <c r="BD321" s="0" t="n">
        <f aca="false">SUM(BG321,BJ321)</f>
        <v>0</v>
      </c>
      <c r="BE321" s="7" t="n">
        <f aca="false">IFERROR(BD321/BC321, 0)</f>
        <v>0</v>
      </c>
      <c r="BF321" s="0" t="n">
        <f aca="false">IFERROR(SUMIFS('2014'!$G:$G,'2014'!F:F,A321,'2014'!C:C,B321,'2014'!D:D,"",'2014'!AA:AA,"JRO",'2014'!L:L,"&lt;&gt;"), 0)</f>
        <v>0</v>
      </c>
      <c r="BG321" s="0" t="n">
        <f aca="false">IFERROR(SUMIFS('2014'!L:L,'2014'!F:F,A321,'2014'!C:C,B321,'2014'!D:D,"",'2014'!AA:AA,"JRO"), 0)</f>
        <v>0</v>
      </c>
      <c r="BH321" s="7" t="n">
        <f aca="false">IFERROR(BG321/BF321, 0)</f>
        <v>0</v>
      </c>
      <c r="BI321" s="0" t="n">
        <f aca="false">IFERROR(SUMIFS('2014'!$G:$G,'2014'!F:F,A321,'2014'!C:C,B321,'2014'!D:D,"",'2014'!AA:AA,"CRO",'2014'!L:L,"&lt;&gt;"), 0)</f>
        <v>0</v>
      </c>
      <c r="BJ321" s="0" t="n">
        <f aca="false">IFERROR(SUMIFS('2014'!L:L,'2014'!F:F,A321,'2014'!C:C,B321,'2014'!D:D,"",'2014'!AA:AA,"CRO"), 0)</f>
        <v>0</v>
      </c>
      <c r="BK321" s="0" t="n">
        <f aca="false">IFERROR(BJ321/BI321, 0)</f>
        <v>0</v>
      </c>
      <c r="BL321" s="0" t="n">
        <f aca="false">IFERROR(SUMIFS('2013'!$G:$G,'2013'!F:F,A321,'2013'!C:C,B321,'2013'!D:D,"",'2013'!AA:AA,"JRO",'2013'!L:L,"&lt;&gt;"), 0)</f>
        <v>0</v>
      </c>
      <c r="BM321" s="0" t="n">
        <f aca="false">IFERROR(SUMIFS('2013'!L:L,'2013'!F:F,A321,'2013'!C:C,B321,'2013'!D:D,"",'2013'!AA:AA,"JRO"), 0)</f>
        <v>0</v>
      </c>
      <c r="BN321" s="0" t="n">
        <f aca="false">IFERROR(BM321/BL321, 0)</f>
        <v>0</v>
      </c>
      <c r="BO321" s="0" t="n">
        <f aca="false">IFERROR(SUMIFS('2012'!$G:$G,'2012'!F:F,A321,'2012'!C:C,B321,'2012'!D:D,"",'2012'!AA:AA,"JRO",'2012'!L:L,"&lt;&gt;"), 0)</f>
        <v>0</v>
      </c>
      <c r="BP321" s="0" t="n">
        <f aca="false">IFERROR(SUMIFS('2012'!L:L,'2012'!F:F,A321,'2012'!C:C,B321,'2012'!D:D,"",'2012'!AA:AA,"JRO"), 0)</f>
        <v>0</v>
      </c>
      <c r="BQ321" s="0" t="n">
        <f aca="false">IFERROR(BP321/BO321, 0)</f>
        <v>0</v>
      </c>
      <c r="BR321" s="0" t="n">
        <f aca="false">IFERROR(SUMIFS('2011'!$G:$G,'2011'!F:F,A321,'2011'!C:C,B321,'2011'!D:D,"",'2011'!AA:AA,"JRO",'2011'!L:L,"&lt;&gt;"), 0)</f>
        <v>0</v>
      </c>
      <c r="BS321" s="0" t="n">
        <f aca="false">IFERROR(SUMIFS('2011'!L:L,'2011'!F:F,A321,'2011'!C:C,B321,'2011'!D:D,"",'2011'!AA:AA,"JRO"), 0)</f>
        <v>0</v>
      </c>
      <c r="BT321" s="7" t="n">
        <f aca="false">IFERROR(BS321/BR321, 0)</f>
        <v>0</v>
      </c>
      <c r="BU321" s="0" t="n">
        <f aca="false">IFERROR(SUMIFS('2010'!$G:$G,'2010'!F:F,A321,'2010'!C:C,B321,'2010'!D:D,"",'2010'!AA:AA,"JRO",'2010'!L:L,"&lt;&gt;"), 0)</f>
        <v>0</v>
      </c>
      <c r="BV321" s="0" t="n">
        <f aca="false">IFERROR(SUMIFS('2010'!L:L,'2010'!F:F,A321,'2010'!C:C,B321,'2010'!D:D,"",'2010'!AA:AA,"JRO"), 0)</f>
        <v>0</v>
      </c>
      <c r="BW321" s="7" t="n">
        <f aca="false">IFERROR(BV321/BU321, 0)</f>
        <v>0</v>
      </c>
      <c r="BX321" s="0" t="n">
        <f aca="false">IFERROR(SUMIFS('2009'!$G:$G,'2009'!F:F,A321,'2009'!C:C,B321,'2009'!D:D,"",'2009'!AA:AA,"JRO",'2009'!L:L,"&lt;&gt;"), 0)</f>
        <v>0</v>
      </c>
      <c r="BY321" s="0" t="n">
        <f aca="false">IFERROR(SUMIFS('2009'!L:L,'2009'!F:F,A321,'2009'!C:C,B321,'2009'!D:D,"",'2009'!AA:AA,"JRO"), 0)</f>
        <v>0</v>
      </c>
      <c r="BZ321" s="7" t="n">
        <f aca="false">IFERROR(BY321/BX321, 0)</f>
        <v>0</v>
      </c>
    </row>
    <row r="322" customFormat="false" ht="15" hidden="false" customHeight="false" outlineLevel="0" collapsed="false">
      <c r="A322" s="0" t="s">
        <v>114</v>
      </c>
      <c r="B322" s="13" t="s">
        <v>46</v>
      </c>
      <c r="C322" s="56" t="n">
        <f aca="false">IFERROR(AVERAGEIFS(I322:BZ322,I$2:BZ$2,"JRO escorts per deportee",I322:BZ322,"&lt;&gt;0"), 0)</f>
        <v>0</v>
      </c>
      <c r="D322" s="13" t="n">
        <f aca="false">IFERROR(AVERAGEIFS(I322:BZ322,I$2:BZ$2,"NRO escorts per deportee",I322:BZ322,"&lt;&gt;0"), 0)</f>
        <v>0</v>
      </c>
      <c r="E322" s="13" t="n">
        <f aca="false">IFERROR(AVERAGEIFS(I322:BZ322,I$2:BZ$2,"CRO escorts per deportee",I322:BZ322,"&lt;&gt;0"), 0)</f>
        <v>0</v>
      </c>
      <c r="G322" s="0" t="n">
        <f aca="false">SUM(J322,M322,P322)</f>
        <v>0</v>
      </c>
      <c r="H322" s="0" t="n">
        <f aca="false">SUM(K322,N322,Q322)</f>
        <v>0</v>
      </c>
      <c r="I322" s="7" t="n">
        <f aca="false">IFERROR(H322/G322, 0)</f>
        <v>0</v>
      </c>
      <c r="J322" s="0" t="n">
        <f aca="false">IFERROR(SUMIFS('2018'!$H:$H,'2018'!$C:$C,B322,'2018'!$F:$F,A322,'2018'!AA:AA,"JRO",'2018'!P:P,"&lt;&gt;")+SUMIFS('2018'!$I:$I,'2018'!$D:$D,B322,'2018'!$F:$F,A322,'2018'!AA:AA,"JRO",'2018'!Q:Q,"&lt;&gt;")+SUMIFS('2018'!$J:$J,'2018'!$E:$E,B322,'2018'!$F:$F,A322,'2018'!AA:AA,"JRO",'2018'!R:R,"&lt;&gt;"), 0)</f>
        <v>0</v>
      </c>
      <c r="K322" s="0" t="n">
        <f aca="false">IFERROR(SUMIFS('2018'!M:M,'2018'!AA:AA,"JRO",'2018'!F:F,A322,'2018'!C:C,B322)+SUMIFS('2018'!P:P,'2018'!AA:AA,"JRO",'2018'!F:F,A322,'2018'!C:C,B322)+SUMIFS('2018'!N:N,'2018'!AA:AA,"JRO",'2018'!F:F,A322,'2018'!D:D,B322)+SUMIFS('2018'!N:N,'2018'!AA:AA,"JRO",'2018'!F:F,A322,'2018'!D:D,B322)+SUMIFS('2018'!O:O,'2018'!AA:AA,"JRO",'2018'!F:F,A322,'2018'!E:E,B322)+SUMIFS('2018'!R:R,'2018'!AA:AA,"JRO",'2018'!F:F,A322,'2018'!E:E,B322), 0)</f>
        <v>0</v>
      </c>
      <c r="L322" s="7" t="n">
        <f aca="false">IFERROR(K322/J322, 0)</f>
        <v>0</v>
      </c>
      <c r="M322" s="0" t="n">
        <f aca="false">IFERROR(SUMIFS('2018'!$H:$H,'2018'!$C:$C,B322,'2018'!$F:$F,A322,'2018'!AA:AA,"NRO",'2018'!P:P,"&lt;&gt;")+SUMIFS('2018'!$I:$I,'2018'!$D:$D,B322,'2018'!$F:$F,A322,'2018'!AA:AA,"NRO",'2018'!Q:Q,"&lt;&gt;")+SUMIFS('2018'!$J:$J,'2018'!$E:$E,B322,'2018'!$F:$F,A322,'2018'!AA:AA,"NRO",'2018'!R:R,"&lt;&gt;"), 0)</f>
        <v>0</v>
      </c>
      <c r="N322" s="0" t="n">
        <f aca="false">IFERROR(SUMIFS('2018'!M:M,'2018'!AA:AA,"NRO",'2018'!F:F,A322,'2018'!C:C,B322)+SUMIFS('2018'!P:P,'2018'!AA:AA,"NRO",'2018'!F:F,A322,'2018'!C:C,B322)+SUMIFS('2018'!N:N,'2018'!AA:AA,"NRO",'2018'!F:F,A322,'2018'!D:D,B322)+SUMIFS('2018'!N:N,'2018'!AA:AA,"NRO",'2018'!F:F,A322,'2018'!D:D,B322)+SUMIFS('2018'!O:O,'2018'!AA:AA,"NRO",'2018'!F:F,A322,'2018'!E:E,B322)+SUMIFS('2018'!R:R,'2018'!AA:AA,"NRO",'2018'!F:F,A322,'2018'!E:E,B322), 0)</f>
        <v>0</v>
      </c>
      <c r="O322" s="7" t="n">
        <f aca="false">IFERROR(N322/M322, 0)</f>
        <v>0</v>
      </c>
      <c r="P322" s="0" t="n">
        <f aca="false">IFERROR(SUMIFS('2018'!$H:$H,'2018'!$C:$C,B322,'2018'!$F:$F,A322,'2018'!AA:AA,"CRO")+SUMIFS('2018'!$I:$I,'2018'!$D:$D,B322,'2018'!$F:$F,A322,'2018'!AA:AA,"CRO")+SUMIFS('2018'!$J:$J,'2018'!$E:$E,B322,'2018'!$F:$F,A322,'2018'!AA:AA,"CRO"), 0)</f>
        <v>0</v>
      </c>
      <c r="Q322" s="0" t="n">
        <f aca="false">IFERROR(SUMIFS('2018'!M:M,'2018'!AA:AA,"CRO",'2018'!F:F,A322,'2018'!C:C,B322)+SUMIFS('2018'!P:P,'2018'!AA:AA,"CRO",'2018'!F:F,A322,'2018'!C:C,B322)+SUMIFS('2018'!N:N,'2018'!AA:AA,"CRO",'2018'!F:F,A322,'2018'!D:D,B322)+SUMIFS('2018'!N:N,'2018'!AA:AA,"CRO",'2018'!F:F,A322,'2018'!D:D,B322)+SUMIFS('2018'!O:O,'2018'!AA:AA,"CRO",'2018'!F:F,A322,'2018'!E:E,B322)+SUMIFS('2018'!R:R,'2018'!AA:AA,"CRO",'2018'!F:F,A322,'2018'!E:E,B322), 0)</f>
        <v>0</v>
      </c>
      <c r="R322" s="7" t="n">
        <f aca="false">IFERROR(Q322/P322, 0)</f>
        <v>0</v>
      </c>
      <c r="S322" s="7" t="n">
        <f aca="false">SUM(V322,Y322,AB322)</f>
        <v>0</v>
      </c>
      <c r="T322" s="7" t="n">
        <f aca="false">SUM(W322,Z322,AC322)</f>
        <v>0</v>
      </c>
      <c r="U322" s="7" t="n">
        <f aca="false">IFERROR(T322/S322, 0)</f>
        <v>0</v>
      </c>
      <c r="V322" s="0" t="n">
        <f aca="false">SUMIFS('2017'!$H:$H,'2017'!$C:$C,B322,'2017'!$F:$F,A322,'2017'!AA:AA,"JRO",'2017'!P:P,"&lt;&gt;")+SUMIFS('2017'!$I:$I,'2017'!$D:$D,B322,'2017'!$F:$F,A322,'2017'!AA:AA,"JRO",'2017'!Q:Q,"&lt;&gt;")+SUMIFS('2017'!$J:$J,'2017'!$E:$E,B322,'2017'!$F:$F,A322,'2017'!AA:AA,"JRO",'2017'!R:R,"&lt;&gt;")</f>
        <v>0</v>
      </c>
      <c r="W322" s="0" t="n">
        <f aca="false">IFERROR(SUMIFS('2017'!M:M,'2017'!AA:AA,"JRO",'2017'!F:F,A322,'2017'!C:C,B322)+SUMIFS('2017'!P:P,'2017'!AA:AA,"JRO",'2017'!F:F,A322,'2017'!C:C,B322)+SUMIFS('2017'!N:N,'2017'!AA:AA,"JRO",'2017'!F:F,A322,'2017'!D:D,B322)+SUMIFS('2017'!N:N,'2017'!AA:AA,"JRO",'2017'!F:F,A322,'2017'!D:D,B322)+SUMIFS('2017'!O:O,'2017'!AA:AA,"JRO",'2017'!F:F,A322,'2017'!E:E,B322)+SUMIFS('2017'!R:R,'2017'!AA:AA,"JRO",'2017'!F:F,A322,'2017'!E:E,B322), 0)</f>
        <v>0</v>
      </c>
      <c r="X322" s="7" t="n">
        <f aca="false">IFERROR(W322/V322, 0)</f>
        <v>0</v>
      </c>
      <c r="Y322" s="0" t="n">
        <f aca="false">IFERROR(SUMIFS('2017'!$H:$H,'2017'!$C:$C,B322,'2017'!$F:$F,A322,'2017'!AA:AA,"NRO",'2017'!P:P,"&lt;&gt;")+SUMIFS('2017'!$I:$I,'2017'!$D:$D,B322,'2017'!$F:$F,A322,'2017'!AA:AA,"NRO",'2017'!Q:Q,"&lt;&gt;")+SUMIFS('2017'!$J:$J,'2017'!$E:$E,B322,'2017'!$F:$F,A322,'2017'!AA:AA,"NRO",'2017'!R:R,"&lt;&gt;"), 0)</f>
        <v>0</v>
      </c>
      <c r="Z322" s="0" t="n">
        <f aca="false">IFERROR(SUMIFS('2017'!M:M,'2017'!AA:AA,"NRO",'2017'!F:F,A322,'2017'!C:C,B322)+SUMIFS('2017'!P:P,'2017'!AA:AA,"NRO",'2017'!F:F,A322,'2017'!C:C,B322)+SUMIFS('2017'!N:N,'2017'!AA:AA,"NRO",'2017'!F:F,A322,'2017'!D:D,B322)+SUMIFS('2017'!N:N,'2017'!AA:AA,"NRO",'2017'!F:F,A322,'2017'!D:D,B322)+SUMIFS('2017'!O:O,'2017'!AA:AA,"NRO",'2017'!F:F,A322,'2017'!E:E,B322)+SUMIFS('2017'!R:R,'2017'!AA:AA,"NRO",'2017'!F:F,A322,'2017'!E:E,B322), 0)</f>
        <v>0</v>
      </c>
      <c r="AA322" s="7" t="n">
        <f aca="false">IFERROR(Z322/Y322, 0)</f>
        <v>0</v>
      </c>
      <c r="AB322" s="0" t="n">
        <f aca="false">IFERROR(SUMIFS('2017'!$H:$H,'2017'!$C:$C,B322,'2017'!$F:$F,A322,'2017'!AA:AA,"CRO",'2017'!P:P,"&lt;&gt;")+SUMIFS('2017'!$I:$I,'2017'!$D:$D,B322,'2017'!$F:$F,A322,'2017'!AA:AA,"CRO",'2017'!Q:Q,"&lt;&gt;")+SUMIFS('2017'!$J:$J,'2017'!$E:$E,B322,'2017'!$F:$F,A322,'2017'!AA:AA,"CRO",'2017'!R:R,"&lt;&gt;"), 0)</f>
        <v>0</v>
      </c>
      <c r="AC322" s="0" t="n">
        <f aca="false">IFERROR(SUMIFS('2017'!M:M,'2017'!AA:AA,"CRO",'2017'!F:F,A322,'2017'!C:C,B322)+SUMIFS('2017'!P:P,'2017'!AA:AA,"CRO",'2017'!F:F,A322,'2017'!C:C,B322)+SUMIFS('2017'!N:N,'2017'!AA:AA,"CRO",'2017'!F:F,A322,'2017'!D:D,B322)+SUMIFS('2017'!N:N,'2017'!AA:AA,"CRO",'2017'!F:F,A322,'2017'!D:D,B322)+SUMIFS('2017'!O:O,'2017'!AA:AA,"CRO",'2017'!F:F,A322,'2017'!E:E,B322)+SUMIFS('2017'!R:R,'2017'!AA:AA,"CRO",'2017'!F:F,A322,'2017'!E:E,B322), 0)</f>
        <v>0</v>
      </c>
      <c r="AD322" s="0" t="n">
        <f aca="false">IFERROR(AC322/AB322, 0)</f>
        <v>0</v>
      </c>
      <c r="AE322" s="0" t="n">
        <f aca="false">SUM(AH322,AK322,AN322)</f>
        <v>0</v>
      </c>
      <c r="AF322" s="0" t="n">
        <f aca="false">SUM(AI322,AL322,AO322)</f>
        <v>0</v>
      </c>
      <c r="AG322" s="7" t="n">
        <f aca="false">IFERROR(AF322/AE322, 0)</f>
        <v>0</v>
      </c>
      <c r="AH322" s="0" t="n">
        <f aca="false">IFERROR(SUMIFS('2016'!$G:$G,'2016'!F:F,A322,'2016'!C:C,B322,'2016'!D:D,"",'2016'!AA:AA,"JRO",'2016'!L:L,"&lt;&gt;"), 0)</f>
        <v>0</v>
      </c>
      <c r="AI322" s="0" t="n">
        <f aca="false">IFERROR(SUMIFS('2016'!L:L,'2016'!F:F,A322,'2016'!C:C,B322,'2016'!D:D,"",'2016'!AA:AA,"JRO"), 0)</f>
        <v>0</v>
      </c>
      <c r="AJ322" s="7" t="n">
        <f aca="false">IFERROR(AI322/AH322, 0)</f>
        <v>0</v>
      </c>
      <c r="AK322" s="0" t="n">
        <f aca="false">IFERROR(SUMIFS('2016'!$G:$G,'2016'!F:F,A322,'2016'!C:C,B322,'2016'!D:D,"",'2016'!AA:AA,"NRO",'2016'!L:L,"&lt;&gt;"), 0)</f>
        <v>0</v>
      </c>
      <c r="AL322" s="0" t="n">
        <f aca="false">IFERROR(SUMIFS('2016'!L:L,'2016'!F:F,A322,'2016'!C:C,B322,'2016'!D:D,"",'2016'!AA:AA,"NRO"), 0)</f>
        <v>0</v>
      </c>
      <c r="AM322" s="0" t="n">
        <f aca="false">IFERROR(AL322/AK322, 0)</f>
        <v>0</v>
      </c>
      <c r="AN322" s="0" t="n">
        <f aca="false">IFERROR(SUMIFS('2016'!$G:$G,'2016'!F:F,A322,'2016'!C:C,B322,'2016'!D:D,"",'2016'!AA:AA,"CRO",'2016'!L:L,"&lt;&gt;"), 0)</f>
        <v>0</v>
      </c>
      <c r="AO322" s="0" t="n">
        <f aca="false">IFERROR(SUMIFS('2016'!L:L,'2016'!F:F,A322,'2016'!C:C,B322,'2016'!D:D,"",'2016'!AA:AA,"CRO"), 0)</f>
        <v>0</v>
      </c>
      <c r="AP322" s="0" t="n">
        <f aca="false">IFERROR(AO322/AN322, 0)</f>
        <v>0</v>
      </c>
      <c r="AQ322" s="0" t="n">
        <f aca="false">SUM(AT322,AW322,AZ322)</f>
        <v>0</v>
      </c>
      <c r="AR322" s="0" t="n">
        <f aca="false">SUM(AU322,AX322,BA322)</f>
        <v>0</v>
      </c>
      <c r="AS322" s="7" t="n">
        <f aca="false">IFERROR(AR322/AQ322, 0)</f>
        <v>0</v>
      </c>
      <c r="AT322" s="0" t="n">
        <f aca="false">IFERROR(SUMIFS('2015'!$G:$G,'2015'!F:F,A322,'2015'!C:C,B322,'2015'!D:D,"",'2015'!AA:AA,"JRO",'2015'!L:L,"&lt;&gt;"), 0)</f>
        <v>0</v>
      </c>
      <c r="AU322" s="0" t="n">
        <f aca="false">IFERROR(SUMIFS('2015'!L:L,'2015'!F:F,A322,'2015'!C:C,B322,'2015'!D:D,"",'2015'!AA:AA,"JRO"), 0)</f>
        <v>0</v>
      </c>
      <c r="AV322" s="0" t="n">
        <f aca="false">IFERROR(AU322/AT322, 0)</f>
        <v>0</v>
      </c>
      <c r="AW322" s="0" t="n">
        <f aca="false">IFERROR(SUMIFS('2015'!$G:$G,'2015'!F:F,A322,'2015'!C:C,B322,'2015'!D:D,"",'2015'!AA:AA,"NRO",'2015'!L:L,"&lt;&gt;"), 0)</f>
        <v>0</v>
      </c>
      <c r="AX322" s="0" t="n">
        <f aca="false">IFERROR(SUMIFS('2015'!L:L,'2015'!F:F,A322,'2015'!C:C,B322,'2015'!D:D,"",'2015'!AA:AA,"NRO"), 0)</f>
        <v>0</v>
      </c>
      <c r="AY322" s="0" t="n">
        <f aca="false">IFERROR(AX322/AW322, 0)</f>
        <v>0</v>
      </c>
      <c r="AZ322" s="0" t="n">
        <f aca="false">IFERROR(SUMIFS('2015'!$G:$G,'2015'!F:F,A322,'2015'!C:C,B322,'2015'!D:D,"",'2015'!AA:AA,"CRO",'2015'!L:L,"&lt;&gt;"), 0)</f>
        <v>0</v>
      </c>
      <c r="BA322" s="0" t="n">
        <f aca="false">IFERROR(SUMIFS('2015'!L:L,'2015'!F:F,A322,'2015'!C:C,B322,'2015'!D:D,"",'2015'!AA:AA,"CRO"), 0)</f>
        <v>0</v>
      </c>
      <c r="BB322" s="0" t="n">
        <f aca="false">IFERROR(BA322/AZ322, 0)</f>
        <v>0</v>
      </c>
      <c r="BC322" s="0" t="n">
        <f aca="false">SUM(BF322,BI322)</f>
        <v>0</v>
      </c>
      <c r="BD322" s="0" t="n">
        <f aca="false">SUM(BG322,BJ322)</f>
        <v>0</v>
      </c>
      <c r="BE322" s="7" t="n">
        <f aca="false">IFERROR(BD322/BC322, 0)</f>
        <v>0</v>
      </c>
      <c r="BF322" s="0" t="n">
        <f aca="false">IFERROR(SUMIFS('2014'!$G:$G,'2014'!F:F,A322,'2014'!C:C,B322,'2014'!D:D,"",'2014'!AA:AA,"JRO",'2014'!L:L,"&lt;&gt;"), 0)</f>
        <v>0</v>
      </c>
      <c r="BG322" s="0" t="n">
        <f aca="false">IFERROR(SUMIFS('2014'!L:L,'2014'!F:F,A322,'2014'!C:C,B322,'2014'!D:D,"",'2014'!AA:AA,"JRO"), 0)</f>
        <v>0</v>
      </c>
      <c r="BH322" s="7" t="n">
        <f aca="false">IFERROR(BG322/BF322, 0)</f>
        <v>0</v>
      </c>
      <c r="BI322" s="0" t="n">
        <f aca="false">IFERROR(SUMIFS('2014'!$G:$G,'2014'!F:F,A322,'2014'!C:C,B322,'2014'!D:D,"",'2014'!AA:AA,"CRO",'2014'!L:L,"&lt;&gt;"), 0)</f>
        <v>0</v>
      </c>
      <c r="BJ322" s="0" t="n">
        <f aca="false">IFERROR(SUMIFS('2014'!L:L,'2014'!F:F,A322,'2014'!C:C,B322,'2014'!D:D,"",'2014'!AA:AA,"CRO"), 0)</f>
        <v>0</v>
      </c>
      <c r="BK322" s="0" t="n">
        <f aca="false">IFERROR(BJ322/BI322, 0)</f>
        <v>0</v>
      </c>
      <c r="BL322" s="0" t="n">
        <f aca="false">IFERROR(SUMIFS('2013'!$G:$G,'2013'!F:F,A322,'2013'!C:C,B322,'2013'!D:D,"",'2013'!AA:AA,"JRO",'2013'!L:L,"&lt;&gt;"), 0)</f>
        <v>0</v>
      </c>
      <c r="BM322" s="0" t="n">
        <f aca="false">IFERROR(SUMIFS('2013'!L:L,'2013'!F:F,A322,'2013'!C:C,B322,'2013'!D:D,"",'2013'!AA:AA,"JRO"), 0)</f>
        <v>0</v>
      </c>
      <c r="BN322" s="0" t="n">
        <f aca="false">IFERROR(BM322/BL322, 0)</f>
        <v>0</v>
      </c>
      <c r="BO322" s="0" t="n">
        <f aca="false">IFERROR(SUMIFS('2012'!$G:$G,'2012'!F:F,A322,'2012'!C:C,B322,'2012'!D:D,"",'2012'!AA:AA,"JRO",'2012'!L:L,"&lt;&gt;"), 0)</f>
        <v>0</v>
      </c>
      <c r="BP322" s="0" t="n">
        <f aca="false">IFERROR(SUMIFS('2012'!L:L,'2012'!F:F,A322,'2012'!C:C,B322,'2012'!D:D,"",'2012'!AA:AA,"JRO"), 0)</f>
        <v>0</v>
      </c>
      <c r="BQ322" s="0" t="n">
        <f aca="false">IFERROR(BP322/BO322, 0)</f>
        <v>0</v>
      </c>
      <c r="BR322" s="0" t="n">
        <f aca="false">IFERROR(SUMIFS('2011'!$G:$G,'2011'!F:F,A322,'2011'!C:C,B322,'2011'!D:D,"",'2011'!AA:AA,"JRO",'2011'!L:L,"&lt;&gt;"), 0)</f>
        <v>0</v>
      </c>
      <c r="BS322" s="0" t="n">
        <f aca="false">IFERROR(SUMIFS('2011'!L:L,'2011'!F:F,A322,'2011'!C:C,B322,'2011'!D:D,"",'2011'!AA:AA,"JRO"), 0)</f>
        <v>0</v>
      </c>
      <c r="BT322" s="7" t="n">
        <f aca="false">IFERROR(BS322/BR322, 0)</f>
        <v>0</v>
      </c>
      <c r="BU322" s="0" t="n">
        <f aca="false">IFERROR(SUMIFS('2010'!$G:$G,'2010'!F:F,A322,'2010'!C:C,B322,'2010'!D:D,"",'2010'!AA:AA,"JRO",'2010'!L:L,"&lt;&gt;"), 0)</f>
        <v>0</v>
      </c>
      <c r="BV322" s="0" t="n">
        <f aca="false">IFERROR(SUMIFS('2010'!L:L,'2010'!F:F,A322,'2010'!C:C,B322,'2010'!D:D,"",'2010'!AA:AA,"JRO"), 0)</f>
        <v>0</v>
      </c>
      <c r="BW322" s="7" t="n">
        <f aca="false">IFERROR(BV322/BU322, 0)</f>
        <v>0</v>
      </c>
      <c r="BX322" s="0" t="n">
        <f aca="false">IFERROR(SUMIFS('2009'!$G:$G,'2009'!F:F,A322,'2009'!C:C,B322,'2009'!D:D,"",'2009'!AA:AA,"JRO",'2009'!L:L,"&lt;&gt;"), 0)</f>
        <v>0</v>
      </c>
      <c r="BY322" s="0" t="n">
        <f aca="false">IFERROR(SUMIFS('2009'!L:L,'2009'!F:F,A322,'2009'!C:C,B322,'2009'!D:D,"",'2009'!AA:AA,"JRO"), 0)</f>
        <v>0</v>
      </c>
      <c r="BZ322" s="7" t="n">
        <f aca="false">IFERROR(BY322/BX322, 0)</f>
        <v>0</v>
      </c>
    </row>
    <row r="323" customFormat="false" ht="15" hidden="false" customHeight="false" outlineLevel="0" collapsed="false">
      <c r="A323" s="0" t="s">
        <v>114</v>
      </c>
      <c r="B323" s="16" t="s">
        <v>51</v>
      </c>
      <c r="C323" s="56" t="n">
        <f aca="false">IFERROR(AVERAGEIFS(I323:BZ323,I$2:BZ$2,"JRO escorts per deportee",I323:BZ323,"&lt;&gt;0"), 0)</f>
        <v>0</v>
      </c>
      <c r="D323" s="13" t="n">
        <f aca="false">IFERROR(AVERAGEIFS(I323:BZ323,I$2:BZ$2,"NRO escorts per deportee",I323:BZ323,"&lt;&gt;0"), 0)</f>
        <v>0</v>
      </c>
      <c r="E323" s="13" t="n">
        <f aca="false">IFERROR(AVERAGEIFS(I323:BZ323,I$2:BZ$2,"CRO escorts per deportee",I323:BZ323,"&lt;&gt;0"), 0)</f>
        <v>0</v>
      </c>
      <c r="G323" s="0" t="n">
        <f aca="false">SUM(J323,M323,P323)</f>
        <v>0</v>
      </c>
      <c r="H323" s="0" t="n">
        <f aca="false">SUM(K323,N323,Q323)</f>
        <v>0</v>
      </c>
      <c r="I323" s="7" t="n">
        <f aca="false">IFERROR(H323/G323, 0)</f>
        <v>0</v>
      </c>
      <c r="J323" s="0" t="n">
        <f aca="false">IFERROR(SUMIFS('2018'!$H:$H,'2018'!$C:$C,B323,'2018'!$F:$F,A323,'2018'!AA:AA,"JRO",'2018'!P:P,"&lt;&gt;")+SUMIFS('2018'!$I:$I,'2018'!$D:$D,B323,'2018'!$F:$F,A323,'2018'!AA:AA,"JRO",'2018'!Q:Q,"&lt;&gt;")+SUMIFS('2018'!$J:$J,'2018'!$E:$E,B323,'2018'!$F:$F,A323,'2018'!AA:AA,"JRO",'2018'!R:R,"&lt;&gt;"), 0)</f>
        <v>0</v>
      </c>
      <c r="K323" s="0" t="n">
        <f aca="false">IFERROR(SUMIFS('2018'!M:M,'2018'!AA:AA,"JRO",'2018'!F:F,A323,'2018'!C:C,B323)+SUMIFS('2018'!P:P,'2018'!AA:AA,"JRO",'2018'!F:F,A323,'2018'!C:C,B323)+SUMIFS('2018'!N:N,'2018'!AA:AA,"JRO",'2018'!F:F,A323,'2018'!D:D,B323)+SUMIFS('2018'!N:N,'2018'!AA:AA,"JRO",'2018'!F:F,A323,'2018'!D:D,B323)+SUMIFS('2018'!O:O,'2018'!AA:AA,"JRO",'2018'!F:F,A323,'2018'!E:E,B323)+SUMIFS('2018'!R:R,'2018'!AA:AA,"JRO",'2018'!F:F,A323,'2018'!E:E,B323), 0)</f>
        <v>0</v>
      </c>
      <c r="L323" s="7" t="n">
        <f aca="false">IFERROR(K323/J323, 0)</f>
        <v>0</v>
      </c>
      <c r="M323" s="0" t="n">
        <f aca="false">IFERROR(SUMIFS('2018'!$H:$H,'2018'!$C:$C,B323,'2018'!$F:$F,A323,'2018'!AA:AA,"NRO",'2018'!P:P,"&lt;&gt;")+SUMIFS('2018'!$I:$I,'2018'!$D:$D,B323,'2018'!$F:$F,A323,'2018'!AA:AA,"NRO",'2018'!Q:Q,"&lt;&gt;")+SUMIFS('2018'!$J:$J,'2018'!$E:$E,B323,'2018'!$F:$F,A323,'2018'!AA:AA,"NRO",'2018'!R:R,"&lt;&gt;"), 0)</f>
        <v>0</v>
      </c>
      <c r="N323" s="0" t="n">
        <f aca="false">IFERROR(SUMIFS('2018'!M:M,'2018'!AA:AA,"NRO",'2018'!F:F,A323,'2018'!C:C,B323)+SUMIFS('2018'!P:P,'2018'!AA:AA,"NRO",'2018'!F:F,A323,'2018'!C:C,B323)+SUMIFS('2018'!N:N,'2018'!AA:AA,"NRO",'2018'!F:F,A323,'2018'!D:D,B323)+SUMIFS('2018'!N:N,'2018'!AA:AA,"NRO",'2018'!F:F,A323,'2018'!D:D,B323)+SUMIFS('2018'!O:O,'2018'!AA:AA,"NRO",'2018'!F:F,A323,'2018'!E:E,B323)+SUMIFS('2018'!R:R,'2018'!AA:AA,"NRO",'2018'!F:F,A323,'2018'!E:E,B323), 0)</f>
        <v>0</v>
      </c>
      <c r="O323" s="7" t="n">
        <f aca="false">IFERROR(N323/M323, 0)</f>
        <v>0</v>
      </c>
      <c r="P323" s="0" t="n">
        <f aca="false">IFERROR(SUMIFS('2018'!$H:$H,'2018'!$C:$C,B323,'2018'!$F:$F,A323,'2018'!AA:AA,"CRO")+SUMIFS('2018'!$I:$I,'2018'!$D:$D,B323,'2018'!$F:$F,A323,'2018'!AA:AA,"CRO")+SUMIFS('2018'!$J:$J,'2018'!$E:$E,B323,'2018'!$F:$F,A323,'2018'!AA:AA,"CRO"), 0)</f>
        <v>0</v>
      </c>
      <c r="Q323" s="0" t="n">
        <f aca="false">IFERROR(SUMIFS('2018'!M:M,'2018'!AA:AA,"CRO",'2018'!F:F,A323,'2018'!C:C,B323)+SUMIFS('2018'!P:P,'2018'!AA:AA,"CRO",'2018'!F:F,A323,'2018'!C:C,B323)+SUMIFS('2018'!N:N,'2018'!AA:AA,"CRO",'2018'!F:F,A323,'2018'!D:D,B323)+SUMIFS('2018'!N:N,'2018'!AA:AA,"CRO",'2018'!F:F,A323,'2018'!D:D,B323)+SUMIFS('2018'!O:O,'2018'!AA:AA,"CRO",'2018'!F:F,A323,'2018'!E:E,B323)+SUMIFS('2018'!R:R,'2018'!AA:AA,"CRO",'2018'!F:F,A323,'2018'!E:E,B323), 0)</f>
        <v>0</v>
      </c>
      <c r="R323" s="7" t="n">
        <f aca="false">IFERROR(Q323/P323, 0)</f>
        <v>0</v>
      </c>
      <c r="S323" s="7" t="n">
        <f aca="false">SUM(V323,Y323,AB323)</f>
        <v>0</v>
      </c>
      <c r="T323" s="7" t="n">
        <f aca="false">SUM(W323,Z323,AC323)</f>
        <v>0</v>
      </c>
      <c r="U323" s="7" t="n">
        <f aca="false">IFERROR(T323/S323, 0)</f>
        <v>0</v>
      </c>
      <c r="V323" s="0" t="n">
        <f aca="false">SUMIFS('2017'!$H:$H,'2017'!$C:$C,B323,'2017'!$F:$F,A323,'2017'!AA:AA,"JRO",'2017'!P:P,"&lt;&gt;")+SUMIFS('2017'!$I:$I,'2017'!$D:$D,B323,'2017'!$F:$F,A323,'2017'!AA:AA,"JRO",'2017'!Q:Q,"&lt;&gt;")+SUMIFS('2017'!$J:$J,'2017'!$E:$E,B323,'2017'!$F:$F,A323,'2017'!AA:AA,"JRO",'2017'!R:R,"&lt;&gt;")</f>
        <v>0</v>
      </c>
      <c r="W323" s="0" t="n">
        <f aca="false">IFERROR(SUMIFS('2017'!M:M,'2017'!AA:AA,"JRO",'2017'!F:F,A323,'2017'!C:C,B323)+SUMIFS('2017'!P:P,'2017'!AA:AA,"JRO",'2017'!F:F,A323,'2017'!C:C,B323)+SUMIFS('2017'!N:N,'2017'!AA:AA,"JRO",'2017'!F:F,A323,'2017'!D:D,B323)+SUMIFS('2017'!N:N,'2017'!AA:AA,"JRO",'2017'!F:F,A323,'2017'!D:D,B323)+SUMIFS('2017'!O:O,'2017'!AA:AA,"JRO",'2017'!F:F,A323,'2017'!E:E,B323)+SUMIFS('2017'!R:R,'2017'!AA:AA,"JRO",'2017'!F:F,A323,'2017'!E:E,B323), 0)</f>
        <v>0</v>
      </c>
      <c r="X323" s="7" t="n">
        <f aca="false">IFERROR(W323/V323, 0)</f>
        <v>0</v>
      </c>
      <c r="Y323" s="0" t="n">
        <f aca="false">IFERROR(SUMIFS('2017'!$H:$H,'2017'!$C:$C,B323,'2017'!$F:$F,A323,'2017'!AA:AA,"NRO",'2017'!P:P,"&lt;&gt;")+SUMIFS('2017'!$I:$I,'2017'!$D:$D,B323,'2017'!$F:$F,A323,'2017'!AA:AA,"NRO",'2017'!Q:Q,"&lt;&gt;")+SUMIFS('2017'!$J:$J,'2017'!$E:$E,B323,'2017'!$F:$F,A323,'2017'!AA:AA,"NRO",'2017'!R:R,"&lt;&gt;"), 0)</f>
        <v>0</v>
      </c>
      <c r="Z323" s="0" t="n">
        <f aca="false">IFERROR(SUMIFS('2017'!M:M,'2017'!AA:AA,"NRO",'2017'!F:F,A323,'2017'!C:C,B323)+SUMIFS('2017'!P:P,'2017'!AA:AA,"NRO",'2017'!F:F,A323,'2017'!C:C,B323)+SUMIFS('2017'!N:N,'2017'!AA:AA,"NRO",'2017'!F:F,A323,'2017'!D:D,B323)+SUMIFS('2017'!N:N,'2017'!AA:AA,"NRO",'2017'!F:F,A323,'2017'!D:D,B323)+SUMIFS('2017'!O:O,'2017'!AA:AA,"NRO",'2017'!F:F,A323,'2017'!E:E,B323)+SUMIFS('2017'!R:R,'2017'!AA:AA,"NRO",'2017'!F:F,A323,'2017'!E:E,B323), 0)</f>
        <v>0</v>
      </c>
      <c r="AA323" s="7" t="n">
        <f aca="false">IFERROR(Z323/Y323, 0)</f>
        <v>0</v>
      </c>
      <c r="AB323" s="0" t="n">
        <f aca="false">IFERROR(SUMIFS('2017'!$H:$H,'2017'!$C:$C,B323,'2017'!$F:$F,A323,'2017'!AA:AA,"CRO",'2017'!P:P,"&lt;&gt;")+SUMIFS('2017'!$I:$I,'2017'!$D:$D,B323,'2017'!$F:$F,A323,'2017'!AA:AA,"CRO",'2017'!Q:Q,"&lt;&gt;")+SUMIFS('2017'!$J:$J,'2017'!$E:$E,B323,'2017'!$F:$F,A323,'2017'!AA:AA,"CRO",'2017'!R:R,"&lt;&gt;"), 0)</f>
        <v>0</v>
      </c>
      <c r="AC323" s="0" t="n">
        <f aca="false">IFERROR(SUMIFS('2017'!M:M,'2017'!AA:AA,"CRO",'2017'!F:F,A323,'2017'!C:C,B323)+SUMIFS('2017'!P:P,'2017'!AA:AA,"CRO",'2017'!F:F,A323,'2017'!C:C,B323)+SUMIFS('2017'!N:N,'2017'!AA:AA,"CRO",'2017'!F:F,A323,'2017'!D:D,B323)+SUMIFS('2017'!N:N,'2017'!AA:AA,"CRO",'2017'!F:F,A323,'2017'!D:D,B323)+SUMIFS('2017'!O:O,'2017'!AA:AA,"CRO",'2017'!F:F,A323,'2017'!E:E,B323)+SUMIFS('2017'!R:R,'2017'!AA:AA,"CRO",'2017'!F:F,A323,'2017'!E:E,B323), 0)</f>
        <v>0</v>
      </c>
      <c r="AD323" s="0" t="n">
        <f aca="false">IFERROR(AC323/AB323, 0)</f>
        <v>0</v>
      </c>
      <c r="AE323" s="0" t="n">
        <f aca="false">SUM(AH323,AK323,AN323)</f>
        <v>0</v>
      </c>
      <c r="AF323" s="0" t="n">
        <f aca="false">SUM(AI323,AL323,AO323)</f>
        <v>0</v>
      </c>
      <c r="AG323" s="7" t="n">
        <f aca="false">IFERROR(AF323/AE323, 0)</f>
        <v>0</v>
      </c>
      <c r="AH323" s="0" t="n">
        <f aca="false">IFERROR(SUMIFS('2016'!$G:$G,'2016'!F:F,A323,'2016'!C:C,B323,'2016'!D:D,"",'2016'!AA:AA,"JRO",'2016'!L:L,"&lt;&gt;"), 0)</f>
        <v>0</v>
      </c>
      <c r="AI323" s="0" t="n">
        <f aca="false">IFERROR(SUMIFS('2016'!L:L,'2016'!F:F,A323,'2016'!C:C,B323,'2016'!D:D,"",'2016'!AA:AA,"JRO"), 0)</f>
        <v>0</v>
      </c>
      <c r="AJ323" s="7" t="n">
        <f aca="false">IFERROR(AI323/AH323, 0)</f>
        <v>0</v>
      </c>
      <c r="AK323" s="0" t="n">
        <f aca="false">IFERROR(SUMIFS('2016'!$G:$G,'2016'!F:F,A323,'2016'!C:C,B323,'2016'!D:D,"",'2016'!AA:AA,"NRO",'2016'!L:L,"&lt;&gt;"), 0)</f>
        <v>0</v>
      </c>
      <c r="AL323" s="0" t="n">
        <f aca="false">IFERROR(SUMIFS('2016'!L:L,'2016'!F:F,A323,'2016'!C:C,B323,'2016'!D:D,"",'2016'!AA:AA,"NRO"), 0)</f>
        <v>0</v>
      </c>
      <c r="AM323" s="0" t="n">
        <f aca="false">IFERROR(AL323/AK323, 0)</f>
        <v>0</v>
      </c>
      <c r="AN323" s="0" t="n">
        <f aca="false">IFERROR(SUMIFS('2016'!$G:$G,'2016'!F:F,A323,'2016'!C:C,B323,'2016'!D:D,"",'2016'!AA:AA,"CRO",'2016'!L:L,"&lt;&gt;"), 0)</f>
        <v>0</v>
      </c>
      <c r="AO323" s="0" t="n">
        <f aca="false">IFERROR(SUMIFS('2016'!L:L,'2016'!F:F,A323,'2016'!C:C,B323,'2016'!D:D,"",'2016'!AA:AA,"CRO"), 0)</f>
        <v>0</v>
      </c>
      <c r="AP323" s="0" t="n">
        <f aca="false">IFERROR(AO323/AN323, 0)</f>
        <v>0</v>
      </c>
      <c r="AQ323" s="0" t="n">
        <f aca="false">SUM(AT323,AW323,AZ323)</f>
        <v>0</v>
      </c>
      <c r="AR323" s="0" t="n">
        <f aca="false">SUM(AU323,AX323,BA323)</f>
        <v>0</v>
      </c>
      <c r="AS323" s="7" t="n">
        <f aca="false">IFERROR(AR323/AQ323, 0)</f>
        <v>0</v>
      </c>
      <c r="AT323" s="0" t="n">
        <f aca="false">IFERROR(SUMIFS('2015'!$G:$G,'2015'!F:F,A323,'2015'!C:C,B323,'2015'!D:D,"",'2015'!AA:AA,"JRO",'2015'!L:L,"&lt;&gt;"), 0)</f>
        <v>0</v>
      </c>
      <c r="AU323" s="0" t="n">
        <f aca="false">IFERROR(SUMIFS('2015'!L:L,'2015'!F:F,A323,'2015'!C:C,B323,'2015'!D:D,"",'2015'!AA:AA,"JRO"), 0)</f>
        <v>0</v>
      </c>
      <c r="AV323" s="0" t="n">
        <f aca="false">IFERROR(AU323/AT323, 0)</f>
        <v>0</v>
      </c>
      <c r="AW323" s="0" t="n">
        <f aca="false">IFERROR(SUMIFS('2015'!$G:$G,'2015'!F:F,A323,'2015'!C:C,B323,'2015'!D:D,"",'2015'!AA:AA,"NRO",'2015'!L:L,"&lt;&gt;"), 0)</f>
        <v>0</v>
      </c>
      <c r="AX323" s="0" t="n">
        <f aca="false">IFERROR(SUMIFS('2015'!L:L,'2015'!F:F,A323,'2015'!C:C,B323,'2015'!D:D,"",'2015'!AA:AA,"NRO"), 0)</f>
        <v>0</v>
      </c>
      <c r="AY323" s="0" t="n">
        <f aca="false">IFERROR(AX323/AW323, 0)</f>
        <v>0</v>
      </c>
      <c r="AZ323" s="0" t="n">
        <f aca="false">IFERROR(SUMIFS('2015'!$G:$G,'2015'!F:F,A323,'2015'!C:C,B323,'2015'!D:D,"",'2015'!AA:AA,"CRO",'2015'!L:L,"&lt;&gt;"), 0)</f>
        <v>0</v>
      </c>
      <c r="BA323" s="0" t="n">
        <f aca="false">IFERROR(SUMIFS('2015'!L:L,'2015'!F:F,A323,'2015'!C:C,B323,'2015'!D:D,"",'2015'!AA:AA,"CRO"), 0)</f>
        <v>0</v>
      </c>
      <c r="BB323" s="0" t="n">
        <f aca="false">IFERROR(BA323/AZ323, 0)</f>
        <v>0</v>
      </c>
      <c r="BC323" s="0" t="n">
        <f aca="false">SUM(BF323,BI323)</f>
        <v>0</v>
      </c>
      <c r="BD323" s="0" t="n">
        <f aca="false">SUM(BG323,BJ323)</f>
        <v>0</v>
      </c>
      <c r="BE323" s="7" t="n">
        <f aca="false">IFERROR(BD323/BC323, 0)</f>
        <v>0</v>
      </c>
      <c r="BF323" s="0" t="n">
        <f aca="false">IFERROR(SUMIFS('2014'!$G:$G,'2014'!F:F,A323,'2014'!C:C,B323,'2014'!D:D,"",'2014'!AA:AA,"JRO",'2014'!L:L,"&lt;&gt;"), 0)</f>
        <v>0</v>
      </c>
      <c r="BG323" s="0" t="n">
        <f aca="false">IFERROR(SUMIFS('2014'!L:L,'2014'!F:F,A323,'2014'!C:C,B323,'2014'!D:D,"",'2014'!AA:AA,"JRO"), 0)</f>
        <v>0</v>
      </c>
      <c r="BH323" s="7" t="n">
        <f aca="false">IFERROR(BG323/BF323, 0)</f>
        <v>0</v>
      </c>
      <c r="BI323" s="0" t="n">
        <f aca="false">IFERROR(SUMIFS('2014'!$G:$G,'2014'!F:F,A323,'2014'!C:C,B323,'2014'!D:D,"",'2014'!AA:AA,"CRO",'2014'!L:L,"&lt;&gt;"), 0)</f>
        <v>0</v>
      </c>
      <c r="BJ323" s="0" t="n">
        <f aca="false">IFERROR(SUMIFS('2014'!L:L,'2014'!F:F,A323,'2014'!C:C,B323,'2014'!D:D,"",'2014'!AA:AA,"CRO"), 0)</f>
        <v>0</v>
      </c>
      <c r="BK323" s="0" t="n">
        <f aca="false">IFERROR(BJ323/BI323, 0)</f>
        <v>0</v>
      </c>
      <c r="BL323" s="0" t="n">
        <f aca="false">IFERROR(SUMIFS('2013'!$G:$G,'2013'!F:F,A323,'2013'!C:C,B323,'2013'!D:D,"",'2013'!AA:AA,"JRO",'2013'!L:L,"&lt;&gt;"), 0)</f>
        <v>0</v>
      </c>
      <c r="BM323" s="0" t="n">
        <f aca="false">IFERROR(SUMIFS('2013'!L:L,'2013'!F:F,A323,'2013'!C:C,B323,'2013'!D:D,"",'2013'!AA:AA,"JRO"), 0)</f>
        <v>0</v>
      </c>
      <c r="BN323" s="0" t="n">
        <f aca="false">IFERROR(BM323/BL323, 0)</f>
        <v>0</v>
      </c>
      <c r="BO323" s="0" t="n">
        <f aca="false">IFERROR(SUMIFS('2012'!$G:$G,'2012'!F:F,A323,'2012'!C:C,B323,'2012'!D:D,"",'2012'!AA:AA,"JRO",'2012'!L:L,"&lt;&gt;"), 0)</f>
        <v>0</v>
      </c>
      <c r="BP323" s="0" t="n">
        <f aca="false">IFERROR(SUMIFS('2012'!L:L,'2012'!F:F,A323,'2012'!C:C,B323,'2012'!D:D,"",'2012'!AA:AA,"JRO"), 0)</f>
        <v>0</v>
      </c>
      <c r="BQ323" s="0" t="n">
        <f aca="false">IFERROR(BP323/BO323, 0)</f>
        <v>0</v>
      </c>
      <c r="BR323" s="0" t="n">
        <f aca="false">IFERROR(SUMIFS('2011'!$G:$G,'2011'!F:F,A323,'2011'!C:C,B323,'2011'!D:D,"",'2011'!AA:AA,"JRO",'2011'!L:L,"&lt;&gt;"), 0)</f>
        <v>0</v>
      </c>
      <c r="BS323" s="0" t="n">
        <f aca="false">IFERROR(SUMIFS('2011'!L:L,'2011'!F:F,A323,'2011'!C:C,B323,'2011'!D:D,"",'2011'!AA:AA,"JRO"), 0)</f>
        <v>0</v>
      </c>
      <c r="BT323" s="7" t="n">
        <f aca="false">IFERROR(BS323/BR323, 0)</f>
        <v>0</v>
      </c>
      <c r="BU323" s="0" t="n">
        <f aca="false">IFERROR(SUMIFS('2010'!$G:$G,'2010'!F:F,A323,'2010'!C:C,B323,'2010'!D:D,"",'2010'!AA:AA,"JRO",'2010'!L:L,"&lt;&gt;"), 0)</f>
        <v>0</v>
      </c>
      <c r="BV323" s="0" t="n">
        <f aca="false">IFERROR(SUMIFS('2010'!L:L,'2010'!F:F,A323,'2010'!C:C,B323,'2010'!D:D,"",'2010'!AA:AA,"JRO"), 0)</f>
        <v>0</v>
      </c>
      <c r="BW323" s="7" t="n">
        <f aca="false">IFERROR(BV323/BU323, 0)</f>
        <v>0</v>
      </c>
      <c r="BX323" s="0" t="n">
        <f aca="false">IFERROR(SUMIFS('2009'!$G:$G,'2009'!F:F,A323,'2009'!C:C,B323,'2009'!D:D,"",'2009'!AA:AA,"JRO",'2009'!L:L,"&lt;&gt;"), 0)</f>
        <v>0</v>
      </c>
      <c r="BY323" s="0" t="n">
        <f aca="false">IFERROR(SUMIFS('2009'!L:L,'2009'!F:F,A323,'2009'!C:C,B323,'2009'!D:D,"",'2009'!AA:AA,"JRO"), 0)</f>
        <v>0</v>
      </c>
      <c r="BZ323" s="7" t="n">
        <f aca="false">IFERROR(BY323/BX323, 0)</f>
        <v>0</v>
      </c>
    </row>
    <row r="324" customFormat="false" ht="15" hidden="false" customHeight="false" outlineLevel="0" collapsed="false">
      <c r="A324" s="0" t="s">
        <v>114</v>
      </c>
      <c r="B324" s="13" t="s">
        <v>80</v>
      </c>
      <c r="C324" s="56" t="n">
        <f aca="false">IFERROR(AVERAGEIFS(I324:BZ324,I$2:BZ$2,"JRO escorts per deportee",I324:BZ324,"&lt;&gt;0"), 0)</f>
        <v>0</v>
      </c>
      <c r="D324" s="13" t="n">
        <f aca="false">IFERROR(AVERAGEIFS(I324:BZ324,I$2:BZ$2,"NRO escorts per deportee",I324:BZ324,"&lt;&gt;0"), 0)</f>
        <v>0</v>
      </c>
      <c r="E324" s="13" t="n">
        <f aca="false">IFERROR(AVERAGEIFS(I324:BZ324,I$2:BZ$2,"CRO escorts per deportee",I324:BZ324,"&lt;&gt;0"), 0)</f>
        <v>0</v>
      </c>
      <c r="G324" s="0" t="n">
        <f aca="false">SUM(J324,M324,P324)</f>
        <v>0</v>
      </c>
      <c r="H324" s="0" t="n">
        <f aca="false">SUM(K324,N324,Q324)</f>
        <v>0</v>
      </c>
      <c r="I324" s="7" t="n">
        <f aca="false">IFERROR(H324/G324, 0)</f>
        <v>0</v>
      </c>
      <c r="J324" s="0" t="n">
        <f aca="false">IFERROR(SUMIFS('2018'!$H:$H,'2018'!$C:$C,B324,'2018'!$F:$F,A324,'2018'!AA:AA,"JRO",'2018'!P:P,"&lt;&gt;")+SUMIFS('2018'!$I:$I,'2018'!$D:$D,B324,'2018'!$F:$F,A324,'2018'!AA:AA,"JRO",'2018'!Q:Q,"&lt;&gt;")+SUMIFS('2018'!$J:$J,'2018'!$E:$E,B324,'2018'!$F:$F,A324,'2018'!AA:AA,"JRO",'2018'!R:R,"&lt;&gt;"), 0)</f>
        <v>0</v>
      </c>
      <c r="K324" s="0" t="n">
        <f aca="false">IFERROR(SUMIFS('2018'!M:M,'2018'!AA:AA,"JRO",'2018'!F:F,A324,'2018'!C:C,B324)+SUMIFS('2018'!P:P,'2018'!AA:AA,"JRO",'2018'!F:F,A324,'2018'!C:C,B324)+SUMIFS('2018'!N:N,'2018'!AA:AA,"JRO",'2018'!F:F,A324,'2018'!D:D,B324)+SUMIFS('2018'!N:N,'2018'!AA:AA,"JRO",'2018'!F:F,A324,'2018'!D:D,B324)+SUMIFS('2018'!O:O,'2018'!AA:AA,"JRO",'2018'!F:F,A324,'2018'!E:E,B324)+SUMIFS('2018'!R:R,'2018'!AA:AA,"JRO",'2018'!F:F,A324,'2018'!E:E,B324), 0)</f>
        <v>0</v>
      </c>
      <c r="L324" s="7" t="n">
        <f aca="false">IFERROR(K324/J324, 0)</f>
        <v>0</v>
      </c>
      <c r="M324" s="0" t="n">
        <f aca="false">IFERROR(SUMIFS('2018'!$H:$H,'2018'!$C:$C,B324,'2018'!$F:$F,A324,'2018'!AA:AA,"NRO",'2018'!P:P,"&lt;&gt;")+SUMIFS('2018'!$I:$I,'2018'!$D:$D,B324,'2018'!$F:$F,A324,'2018'!AA:AA,"NRO",'2018'!Q:Q,"&lt;&gt;")+SUMIFS('2018'!$J:$J,'2018'!$E:$E,B324,'2018'!$F:$F,A324,'2018'!AA:AA,"NRO",'2018'!R:R,"&lt;&gt;"), 0)</f>
        <v>0</v>
      </c>
      <c r="N324" s="0" t="n">
        <f aca="false">IFERROR(SUMIFS('2018'!M:M,'2018'!AA:AA,"NRO",'2018'!F:F,A324,'2018'!C:C,B324)+SUMIFS('2018'!P:P,'2018'!AA:AA,"NRO",'2018'!F:F,A324,'2018'!C:C,B324)+SUMIFS('2018'!N:N,'2018'!AA:AA,"NRO",'2018'!F:F,A324,'2018'!D:D,B324)+SUMIFS('2018'!N:N,'2018'!AA:AA,"NRO",'2018'!F:F,A324,'2018'!D:D,B324)+SUMIFS('2018'!O:O,'2018'!AA:AA,"NRO",'2018'!F:F,A324,'2018'!E:E,B324)+SUMIFS('2018'!R:R,'2018'!AA:AA,"NRO",'2018'!F:F,A324,'2018'!E:E,B324), 0)</f>
        <v>0</v>
      </c>
      <c r="O324" s="7" t="n">
        <f aca="false">IFERROR(N324/M324, 0)</f>
        <v>0</v>
      </c>
      <c r="P324" s="0" t="n">
        <f aca="false">IFERROR(SUMIFS('2018'!$H:$H,'2018'!$C:$C,B324,'2018'!$F:$F,A324,'2018'!AA:AA,"CRO")+SUMIFS('2018'!$I:$I,'2018'!$D:$D,B324,'2018'!$F:$F,A324,'2018'!AA:AA,"CRO")+SUMIFS('2018'!$J:$J,'2018'!$E:$E,B324,'2018'!$F:$F,A324,'2018'!AA:AA,"CRO"), 0)</f>
        <v>0</v>
      </c>
      <c r="Q324" s="0" t="n">
        <f aca="false">IFERROR(SUMIFS('2018'!M:M,'2018'!AA:AA,"CRO",'2018'!F:F,A324,'2018'!C:C,B324)+SUMIFS('2018'!P:P,'2018'!AA:AA,"CRO",'2018'!F:F,A324,'2018'!C:C,B324)+SUMIFS('2018'!N:N,'2018'!AA:AA,"CRO",'2018'!F:F,A324,'2018'!D:D,B324)+SUMIFS('2018'!N:N,'2018'!AA:AA,"CRO",'2018'!F:F,A324,'2018'!D:D,B324)+SUMIFS('2018'!O:O,'2018'!AA:AA,"CRO",'2018'!F:F,A324,'2018'!E:E,B324)+SUMIFS('2018'!R:R,'2018'!AA:AA,"CRO",'2018'!F:F,A324,'2018'!E:E,B324), 0)</f>
        <v>0</v>
      </c>
      <c r="R324" s="7" t="n">
        <f aca="false">IFERROR(Q324/P324, 0)</f>
        <v>0</v>
      </c>
      <c r="S324" s="7" t="n">
        <f aca="false">SUM(V324,Y324,AB324)</f>
        <v>0</v>
      </c>
      <c r="T324" s="7" t="n">
        <f aca="false">SUM(W324,Z324,AC324)</f>
        <v>0</v>
      </c>
      <c r="U324" s="7" t="n">
        <f aca="false">IFERROR(T324/S324, 0)</f>
        <v>0</v>
      </c>
      <c r="V324" s="0" t="n">
        <f aca="false">SUMIFS('2017'!$H:$H,'2017'!$C:$C,B324,'2017'!$F:$F,A324,'2017'!AA:AA,"JRO",'2017'!P:P,"&lt;&gt;")+SUMIFS('2017'!$I:$I,'2017'!$D:$D,B324,'2017'!$F:$F,A324,'2017'!AA:AA,"JRO",'2017'!Q:Q,"&lt;&gt;")+SUMIFS('2017'!$J:$J,'2017'!$E:$E,B324,'2017'!$F:$F,A324,'2017'!AA:AA,"JRO",'2017'!R:R,"&lt;&gt;")</f>
        <v>0</v>
      </c>
      <c r="W324" s="0" t="n">
        <f aca="false">IFERROR(SUMIFS('2017'!M:M,'2017'!AA:AA,"JRO",'2017'!F:F,A324,'2017'!C:C,B324)+SUMIFS('2017'!P:P,'2017'!AA:AA,"JRO",'2017'!F:F,A324,'2017'!C:C,B324)+SUMIFS('2017'!N:N,'2017'!AA:AA,"JRO",'2017'!F:F,A324,'2017'!D:D,B324)+SUMIFS('2017'!N:N,'2017'!AA:AA,"JRO",'2017'!F:F,A324,'2017'!D:D,B324)+SUMIFS('2017'!O:O,'2017'!AA:AA,"JRO",'2017'!F:F,A324,'2017'!E:E,B324)+SUMIFS('2017'!R:R,'2017'!AA:AA,"JRO",'2017'!F:F,A324,'2017'!E:E,B324), 0)</f>
        <v>0</v>
      </c>
      <c r="X324" s="7" t="n">
        <f aca="false">IFERROR(W324/V324, 0)</f>
        <v>0</v>
      </c>
      <c r="Y324" s="0" t="n">
        <f aca="false">IFERROR(SUMIFS('2017'!$H:$H,'2017'!$C:$C,B324,'2017'!$F:$F,A324,'2017'!AA:AA,"NRO",'2017'!P:P,"&lt;&gt;")+SUMIFS('2017'!$I:$I,'2017'!$D:$D,B324,'2017'!$F:$F,A324,'2017'!AA:AA,"NRO",'2017'!Q:Q,"&lt;&gt;")+SUMIFS('2017'!$J:$J,'2017'!$E:$E,B324,'2017'!$F:$F,A324,'2017'!AA:AA,"NRO",'2017'!R:R,"&lt;&gt;"), 0)</f>
        <v>0</v>
      </c>
      <c r="Z324" s="0" t="n">
        <f aca="false">IFERROR(SUMIFS('2017'!M:M,'2017'!AA:AA,"NRO",'2017'!F:F,A324,'2017'!C:C,B324)+SUMIFS('2017'!P:P,'2017'!AA:AA,"NRO",'2017'!F:F,A324,'2017'!C:C,B324)+SUMIFS('2017'!N:N,'2017'!AA:AA,"NRO",'2017'!F:F,A324,'2017'!D:D,B324)+SUMIFS('2017'!N:N,'2017'!AA:AA,"NRO",'2017'!F:F,A324,'2017'!D:D,B324)+SUMIFS('2017'!O:O,'2017'!AA:AA,"NRO",'2017'!F:F,A324,'2017'!E:E,B324)+SUMIFS('2017'!R:R,'2017'!AA:AA,"NRO",'2017'!F:F,A324,'2017'!E:E,B324), 0)</f>
        <v>0</v>
      </c>
      <c r="AA324" s="7" t="n">
        <f aca="false">IFERROR(Z324/Y324, 0)</f>
        <v>0</v>
      </c>
      <c r="AB324" s="0" t="n">
        <f aca="false">IFERROR(SUMIFS('2017'!$H:$H,'2017'!$C:$C,B324,'2017'!$F:$F,A324,'2017'!AA:AA,"CRO",'2017'!P:P,"&lt;&gt;")+SUMIFS('2017'!$I:$I,'2017'!$D:$D,B324,'2017'!$F:$F,A324,'2017'!AA:AA,"CRO",'2017'!Q:Q,"&lt;&gt;")+SUMIFS('2017'!$J:$J,'2017'!$E:$E,B324,'2017'!$F:$F,A324,'2017'!AA:AA,"CRO",'2017'!R:R,"&lt;&gt;"), 0)</f>
        <v>0</v>
      </c>
      <c r="AC324" s="0" t="n">
        <f aca="false">IFERROR(SUMIFS('2017'!M:M,'2017'!AA:AA,"CRO",'2017'!F:F,A324,'2017'!C:C,B324)+SUMIFS('2017'!P:P,'2017'!AA:AA,"CRO",'2017'!F:F,A324,'2017'!C:C,B324)+SUMIFS('2017'!N:N,'2017'!AA:AA,"CRO",'2017'!F:F,A324,'2017'!D:D,B324)+SUMIFS('2017'!N:N,'2017'!AA:AA,"CRO",'2017'!F:F,A324,'2017'!D:D,B324)+SUMIFS('2017'!O:O,'2017'!AA:AA,"CRO",'2017'!F:F,A324,'2017'!E:E,B324)+SUMIFS('2017'!R:R,'2017'!AA:AA,"CRO",'2017'!F:F,A324,'2017'!E:E,B324), 0)</f>
        <v>0</v>
      </c>
      <c r="AD324" s="0" t="n">
        <f aca="false">IFERROR(AC324/AB324, 0)</f>
        <v>0</v>
      </c>
      <c r="AE324" s="0" t="n">
        <f aca="false">SUM(AH324,AK324,AN324)</f>
        <v>0</v>
      </c>
      <c r="AF324" s="0" t="n">
        <f aca="false">SUM(AI324,AL324,AO324)</f>
        <v>0</v>
      </c>
      <c r="AG324" s="7" t="n">
        <f aca="false">IFERROR(AF324/AE324, 0)</f>
        <v>0</v>
      </c>
      <c r="AH324" s="0" t="n">
        <f aca="false">IFERROR(SUMIFS('2016'!$G:$G,'2016'!F:F,A324,'2016'!C:C,B324,'2016'!D:D,"",'2016'!AA:AA,"JRO",'2016'!L:L,"&lt;&gt;"), 0)</f>
        <v>0</v>
      </c>
      <c r="AI324" s="0" t="n">
        <f aca="false">IFERROR(SUMIFS('2016'!L:L,'2016'!F:F,A324,'2016'!C:C,B324,'2016'!D:D,"",'2016'!AA:AA,"JRO"), 0)</f>
        <v>0</v>
      </c>
      <c r="AJ324" s="7" t="n">
        <f aca="false">IFERROR(AI324/AH324, 0)</f>
        <v>0</v>
      </c>
      <c r="AK324" s="0" t="n">
        <f aca="false">IFERROR(SUMIFS('2016'!$G:$G,'2016'!F:F,A324,'2016'!C:C,B324,'2016'!D:D,"",'2016'!AA:AA,"NRO",'2016'!L:L,"&lt;&gt;"), 0)</f>
        <v>0</v>
      </c>
      <c r="AL324" s="0" t="n">
        <f aca="false">IFERROR(SUMIFS('2016'!L:L,'2016'!F:F,A324,'2016'!C:C,B324,'2016'!D:D,"",'2016'!AA:AA,"NRO"), 0)</f>
        <v>0</v>
      </c>
      <c r="AM324" s="0" t="n">
        <f aca="false">IFERROR(AL324/AK324, 0)</f>
        <v>0</v>
      </c>
      <c r="AN324" s="0" t="n">
        <f aca="false">IFERROR(SUMIFS('2016'!$G:$G,'2016'!F:F,A324,'2016'!C:C,B324,'2016'!D:D,"",'2016'!AA:AA,"CRO",'2016'!L:L,"&lt;&gt;"), 0)</f>
        <v>0</v>
      </c>
      <c r="AO324" s="0" t="n">
        <f aca="false">IFERROR(SUMIFS('2016'!L:L,'2016'!F:F,A324,'2016'!C:C,B324,'2016'!D:D,"",'2016'!AA:AA,"CRO"), 0)</f>
        <v>0</v>
      </c>
      <c r="AP324" s="0" t="n">
        <f aca="false">IFERROR(AO324/AN324, 0)</f>
        <v>0</v>
      </c>
      <c r="AQ324" s="0" t="n">
        <f aca="false">SUM(AT324,AW324,AZ324)</f>
        <v>0</v>
      </c>
      <c r="AR324" s="0" t="n">
        <f aca="false">SUM(AU324,AX324,BA324)</f>
        <v>0</v>
      </c>
      <c r="AS324" s="7" t="n">
        <f aca="false">IFERROR(AR324/AQ324, 0)</f>
        <v>0</v>
      </c>
      <c r="AT324" s="0" t="n">
        <f aca="false">IFERROR(SUMIFS('2015'!$G:$G,'2015'!F:F,A324,'2015'!C:C,B324,'2015'!D:D,"",'2015'!AA:AA,"JRO",'2015'!L:L,"&lt;&gt;"), 0)</f>
        <v>0</v>
      </c>
      <c r="AU324" s="0" t="n">
        <f aca="false">IFERROR(SUMIFS('2015'!L:L,'2015'!F:F,A324,'2015'!C:C,B324,'2015'!D:D,"",'2015'!AA:AA,"JRO"), 0)</f>
        <v>0</v>
      </c>
      <c r="AV324" s="0" t="n">
        <f aca="false">IFERROR(AU324/AT324, 0)</f>
        <v>0</v>
      </c>
      <c r="AW324" s="0" t="n">
        <f aca="false">IFERROR(SUMIFS('2015'!$G:$G,'2015'!F:F,A324,'2015'!C:C,B324,'2015'!D:D,"",'2015'!AA:AA,"NRO",'2015'!L:L,"&lt;&gt;"), 0)</f>
        <v>0</v>
      </c>
      <c r="AX324" s="0" t="n">
        <f aca="false">IFERROR(SUMIFS('2015'!L:L,'2015'!F:F,A324,'2015'!C:C,B324,'2015'!D:D,"",'2015'!AA:AA,"NRO"), 0)</f>
        <v>0</v>
      </c>
      <c r="AY324" s="0" t="n">
        <f aca="false">IFERROR(AX324/AW324, 0)</f>
        <v>0</v>
      </c>
      <c r="AZ324" s="0" t="n">
        <f aca="false">IFERROR(SUMIFS('2015'!$G:$G,'2015'!F:F,A324,'2015'!C:C,B324,'2015'!D:D,"",'2015'!AA:AA,"CRO",'2015'!L:L,"&lt;&gt;"), 0)</f>
        <v>0</v>
      </c>
      <c r="BA324" s="0" t="n">
        <f aca="false">IFERROR(SUMIFS('2015'!L:L,'2015'!F:F,A324,'2015'!C:C,B324,'2015'!D:D,"",'2015'!AA:AA,"CRO"), 0)</f>
        <v>0</v>
      </c>
      <c r="BB324" s="0" t="n">
        <f aca="false">IFERROR(BA324/AZ324, 0)</f>
        <v>0</v>
      </c>
      <c r="BC324" s="0" t="n">
        <f aca="false">SUM(BF324,BI324)</f>
        <v>0</v>
      </c>
      <c r="BD324" s="0" t="n">
        <f aca="false">SUM(BG324,BJ324)</f>
        <v>0</v>
      </c>
      <c r="BE324" s="7" t="n">
        <f aca="false">IFERROR(BD324/BC324, 0)</f>
        <v>0</v>
      </c>
      <c r="BF324" s="0" t="n">
        <f aca="false">IFERROR(SUMIFS('2014'!$G:$G,'2014'!F:F,A324,'2014'!C:C,B324,'2014'!D:D,"",'2014'!AA:AA,"JRO",'2014'!L:L,"&lt;&gt;"), 0)</f>
        <v>0</v>
      </c>
      <c r="BG324" s="0" t="n">
        <f aca="false">IFERROR(SUMIFS('2014'!L:L,'2014'!F:F,A324,'2014'!C:C,B324,'2014'!D:D,"",'2014'!AA:AA,"JRO"), 0)</f>
        <v>0</v>
      </c>
      <c r="BH324" s="7" t="n">
        <f aca="false">IFERROR(BG324/BF324, 0)</f>
        <v>0</v>
      </c>
      <c r="BI324" s="0" t="n">
        <f aca="false">IFERROR(SUMIFS('2014'!$G:$G,'2014'!F:F,A324,'2014'!C:C,B324,'2014'!D:D,"",'2014'!AA:AA,"CRO",'2014'!L:L,"&lt;&gt;"), 0)</f>
        <v>0</v>
      </c>
      <c r="BJ324" s="0" t="n">
        <f aca="false">IFERROR(SUMIFS('2014'!L:L,'2014'!F:F,A324,'2014'!C:C,B324,'2014'!D:D,"",'2014'!AA:AA,"CRO"), 0)</f>
        <v>0</v>
      </c>
      <c r="BK324" s="0" t="n">
        <f aca="false">IFERROR(BJ324/BI324, 0)</f>
        <v>0</v>
      </c>
      <c r="BL324" s="0" t="n">
        <f aca="false">IFERROR(SUMIFS('2013'!$G:$G,'2013'!F:F,A324,'2013'!C:C,B324,'2013'!D:D,"",'2013'!AA:AA,"JRO",'2013'!L:L,"&lt;&gt;"), 0)</f>
        <v>0</v>
      </c>
      <c r="BM324" s="0" t="n">
        <f aca="false">IFERROR(SUMIFS('2013'!L:L,'2013'!F:F,A324,'2013'!C:C,B324,'2013'!D:D,"",'2013'!AA:AA,"JRO"), 0)</f>
        <v>0</v>
      </c>
      <c r="BN324" s="0" t="n">
        <f aca="false">IFERROR(BM324/BL324, 0)</f>
        <v>0</v>
      </c>
      <c r="BO324" s="0" t="n">
        <f aca="false">IFERROR(SUMIFS('2012'!$G:$G,'2012'!F:F,A324,'2012'!C:C,B324,'2012'!D:D,"",'2012'!AA:AA,"JRO",'2012'!L:L,"&lt;&gt;"), 0)</f>
        <v>0</v>
      </c>
      <c r="BP324" s="0" t="n">
        <f aca="false">IFERROR(SUMIFS('2012'!L:L,'2012'!F:F,A324,'2012'!C:C,B324,'2012'!D:D,"",'2012'!AA:AA,"JRO"), 0)</f>
        <v>0</v>
      </c>
      <c r="BQ324" s="0" t="n">
        <f aca="false">IFERROR(BP324/BO324, 0)</f>
        <v>0</v>
      </c>
      <c r="BR324" s="0" t="n">
        <f aca="false">IFERROR(SUMIFS('2011'!$G:$G,'2011'!F:F,A324,'2011'!C:C,B324,'2011'!D:D,"",'2011'!AA:AA,"JRO",'2011'!L:L,"&lt;&gt;"), 0)</f>
        <v>0</v>
      </c>
      <c r="BS324" s="0" t="n">
        <f aca="false">IFERROR(SUMIFS('2011'!L:L,'2011'!F:F,A324,'2011'!C:C,B324,'2011'!D:D,"",'2011'!AA:AA,"JRO"), 0)</f>
        <v>0</v>
      </c>
      <c r="BT324" s="7" t="n">
        <f aca="false">IFERROR(BS324/BR324, 0)</f>
        <v>0</v>
      </c>
      <c r="BU324" s="0" t="n">
        <f aca="false">IFERROR(SUMIFS('2010'!$G:$G,'2010'!F:F,A324,'2010'!C:C,B324,'2010'!D:D,"",'2010'!AA:AA,"JRO",'2010'!L:L,"&lt;&gt;"), 0)</f>
        <v>0</v>
      </c>
      <c r="BV324" s="0" t="n">
        <f aca="false">IFERROR(SUMIFS('2010'!L:L,'2010'!F:F,A324,'2010'!C:C,B324,'2010'!D:D,"",'2010'!AA:AA,"JRO"), 0)</f>
        <v>0</v>
      </c>
      <c r="BW324" s="7" t="n">
        <f aca="false">IFERROR(BV324/BU324, 0)</f>
        <v>0</v>
      </c>
      <c r="BX324" s="0" t="n">
        <f aca="false">IFERROR(SUMIFS('2009'!$G:$G,'2009'!F:F,A324,'2009'!C:C,B324,'2009'!D:D,"",'2009'!AA:AA,"JRO",'2009'!L:L,"&lt;&gt;"), 0)</f>
        <v>0</v>
      </c>
      <c r="BY324" s="0" t="n">
        <f aca="false">IFERROR(SUMIFS('2009'!L:L,'2009'!F:F,A324,'2009'!C:C,B324,'2009'!D:D,"",'2009'!AA:AA,"JRO"), 0)</f>
        <v>0</v>
      </c>
      <c r="BZ324" s="7" t="n">
        <f aca="false">IFERROR(BY324/BX324, 0)</f>
        <v>0</v>
      </c>
    </row>
    <row r="325" customFormat="false" ht="15" hidden="false" customHeight="false" outlineLevel="0" collapsed="false">
      <c r="A325" s="0" t="s">
        <v>114</v>
      </c>
      <c r="B325" s="17" t="s">
        <v>69</v>
      </c>
      <c r="C325" s="56" t="n">
        <f aca="false">IFERROR(AVERAGEIFS(I325:BZ325,I$2:BZ$2,"JRO escorts per deportee",I325:BZ325,"&lt;&gt;0"), 0)</f>
        <v>0</v>
      </c>
      <c r="D325" s="13" t="n">
        <f aca="false">IFERROR(AVERAGEIFS(I325:BZ325,I$2:BZ$2,"NRO escorts per deportee",I325:BZ325,"&lt;&gt;0"), 0)</f>
        <v>0</v>
      </c>
      <c r="E325" s="13" t="n">
        <f aca="false">IFERROR(AVERAGEIFS(I325:BZ325,I$2:BZ$2,"CRO escorts per deportee",I325:BZ325,"&lt;&gt;0"), 0)</f>
        <v>0</v>
      </c>
      <c r="G325" s="0" t="n">
        <f aca="false">SUM(J325,M325,P325)</f>
        <v>0</v>
      </c>
      <c r="H325" s="0" t="n">
        <f aca="false">SUM(K325,N325,Q325)</f>
        <v>0</v>
      </c>
      <c r="I325" s="7" t="n">
        <f aca="false">IFERROR(H325/G325, 0)</f>
        <v>0</v>
      </c>
      <c r="J325" s="0" t="n">
        <f aca="false">IFERROR(SUMIFS('2018'!$H:$H,'2018'!$C:$C,B325,'2018'!$F:$F,A325,'2018'!AA:AA,"JRO",'2018'!P:P,"&lt;&gt;")+SUMIFS('2018'!$I:$I,'2018'!$D:$D,B325,'2018'!$F:$F,A325,'2018'!AA:AA,"JRO",'2018'!Q:Q,"&lt;&gt;")+SUMIFS('2018'!$J:$J,'2018'!$E:$E,B325,'2018'!$F:$F,A325,'2018'!AA:AA,"JRO",'2018'!R:R,"&lt;&gt;"), 0)</f>
        <v>0</v>
      </c>
      <c r="K325" s="0" t="n">
        <f aca="false">IFERROR(SUMIFS('2018'!M:M,'2018'!AA:AA,"JRO",'2018'!F:F,A325,'2018'!C:C,B325)+SUMIFS('2018'!P:P,'2018'!AA:AA,"JRO",'2018'!F:F,A325,'2018'!C:C,B325)+SUMIFS('2018'!N:N,'2018'!AA:AA,"JRO",'2018'!F:F,A325,'2018'!D:D,B325)+SUMIFS('2018'!N:N,'2018'!AA:AA,"JRO",'2018'!F:F,A325,'2018'!D:D,B325)+SUMIFS('2018'!O:O,'2018'!AA:AA,"JRO",'2018'!F:F,A325,'2018'!E:E,B325)+SUMIFS('2018'!R:R,'2018'!AA:AA,"JRO",'2018'!F:F,A325,'2018'!E:E,B325), 0)</f>
        <v>0</v>
      </c>
      <c r="L325" s="7" t="n">
        <f aca="false">IFERROR(K325/J325, 0)</f>
        <v>0</v>
      </c>
      <c r="M325" s="0" t="n">
        <f aca="false">IFERROR(SUMIFS('2018'!$H:$H,'2018'!$C:$C,B325,'2018'!$F:$F,A325,'2018'!AA:AA,"NRO",'2018'!P:P,"&lt;&gt;")+SUMIFS('2018'!$I:$I,'2018'!$D:$D,B325,'2018'!$F:$F,A325,'2018'!AA:AA,"NRO",'2018'!Q:Q,"&lt;&gt;")+SUMIFS('2018'!$J:$J,'2018'!$E:$E,B325,'2018'!$F:$F,A325,'2018'!AA:AA,"NRO",'2018'!R:R,"&lt;&gt;"), 0)</f>
        <v>0</v>
      </c>
      <c r="N325" s="0" t="n">
        <f aca="false">IFERROR(SUMIFS('2018'!M:M,'2018'!AA:AA,"NRO",'2018'!F:F,A325,'2018'!C:C,B325)+SUMIFS('2018'!P:P,'2018'!AA:AA,"NRO",'2018'!F:F,A325,'2018'!C:C,B325)+SUMIFS('2018'!N:N,'2018'!AA:AA,"NRO",'2018'!F:F,A325,'2018'!D:D,B325)+SUMIFS('2018'!N:N,'2018'!AA:AA,"NRO",'2018'!F:F,A325,'2018'!D:D,B325)+SUMIFS('2018'!O:O,'2018'!AA:AA,"NRO",'2018'!F:F,A325,'2018'!E:E,B325)+SUMIFS('2018'!R:R,'2018'!AA:AA,"NRO",'2018'!F:F,A325,'2018'!E:E,B325), 0)</f>
        <v>0</v>
      </c>
      <c r="O325" s="7" t="n">
        <f aca="false">IFERROR(N325/M325, 0)</f>
        <v>0</v>
      </c>
      <c r="P325" s="0" t="n">
        <f aca="false">IFERROR(SUMIFS('2018'!$H:$H,'2018'!$C:$C,B325,'2018'!$F:$F,A325,'2018'!AA:AA,"CRO")+SUMIFS('2018'!$I:$I,'2018'!$D:$D,B325,'2018'!$F:$F,A325,'2018'!AA:AA,"CRO")+SUMIFS('2018'!$J:$J,'2018'!$E:$E,B325,'2018'!$F:$F,A325,'2018'!AA:AA,"CRO"), 0)</f>
        <v>0</v>
      </c>
      <c r="Q325" s="0" t="n">
        <f aca="false">IFERROR(SUMIFS('2018'!M:M,'2018'!AA:AA,"CRO",'2018'!F:F,A325,'2018'!C:C,B325)+SUMIFS('2018'!P:P,'2018'!AA:AA,"CRO",'2018'!F:F,A325,'2018'!C:C,B325)+SUMIFS('2018'!N:N,'2018'!AA:AA,"CRO",'2018'!F:F,A325,'2018'!D:D,B325)+SUMIFS('2018'!N:N,'2018'!AA:AA,"CRO",'2018'!F:F,A325,'2018'!D:D,B325)+SUMIFS('2018'!O:O,'2018'!AA:AA,"CRO",'2018'!F:F,A325,'2018'!E:E,B325)+SUMIFS('2018'!R:R,'2018'!AA:AA,"CRO",'2018'!F:F,A325,'2018'!E:E,B325), 0)</f>
        <v>0</v>
      </c>
      <c r="R325" s="7" t="n">
        <f aca="false">IFERROR(Q325/P325, 0)</f>
        <v>0</v>
      </c>
      <c r="S325" s="7" t="n">
        <f aca="false">SUM(V325,Y325,AB325)</f>
        <v>0</v>
      </c>
      <c r="T325" s="7" t="n">
        <f aca="false">SUM(W325,Z325,AC325)</f>
        <v>0</v>
      </c>
      <c r="U325" s="7" t="n">
        <f aca="false">IFERROR(T325/S325, 0)</f>
        <v>0</v>
      </c>
      <c r="V325" s="0" t="n">
        <f aca="false">SUMIFS('2017'!$H:$H,'2017'!$C:$C,B325,'2017'!$F:$F,A325,'2017'!AA:AA,"JRO",'2017'!P:P,"&lt;&gt;")+SUMIFS('2017'!$I:$I,'2017'!$D:$D,B325,'2017'!$F:$F,A325,'2017'!AA:AA,"JRO",'2017'!Q:Q,"&lt;&gt;")+SUMIFS('2017'!$J:$J,'2017'!$E:$E,B325,'2017'!$F:$F,A325,'2017'!AA:AA,"JRO",'2017'!R:R,"&lt;&gt;")</f>
        <v>0</v>
      </c>
      <c r="W325" s="0" t="n">
        <f aca="false">IFERROR(SUMIFS('2017'!M:M,'2017'!AA:AA,"JRO",'2017'!F:F,A325,'2017'!C:C,B325)+SUMIFS('2017'!P:P,'2017'!AA:AA,"JRO",'2017'!F:F,A325,'2017'!C:C,B325)+SUMIFS('2017'!N:N,'2017'!AA:AA,"JRO",'2017'!F:F,A325,'2017'!D:D,B325)+SUMIFS('2017'!N:N,'2017'!AA:AA,"JRO",'2017'!F:F,A325,'2017'!D:D,B325)+SUMIFS('2017'!O:O,'2017'!AA:AA,"JRO",'2017'!F:F,A325,'2017'!E:E,B325)+SUMIFS('2017'!R:R,'2017'!AA:AA,"JRO",'2017'!F:F,A325,'2017'!E:E,B325), 0)</f>
        <v>0</v>
      </c>
      <c r="X325" s="7" t="n">
        <f aca="false">IFERROR(W325/V325, 0)</f>
        <v>0</v>
      </c>
      <c r="Y325" s="0" t="n">
        <f aca="false">IFERROR(SUMIFS('2017'!$H:$H,'2017'!$C:$C,B325,'2017'!$F:$F,A325,'2017'!AA:AA,"NRO",'2017'!P:P,"&lt;&gt;")+SUMIFS('2017'!$I:$I,'2017'!$D:$D,B325,'2017'!$F:$F,A325,'2017'!AA:AA,"NRO",'2017'!Q:Q,"&lt;&gt;")+SUMIFS('2017'!$J:$J,'2017'!$E:$E,B325,'2017'!$F:$F,A325,'2017'!AA:AA,"NRO",'2017'!R:R,"&lt;&gt;"), 0)</f>
        <v>0</v>
      </c>
      <c r="Z325" s="0" t="n">
        <f aca="false">IFERROR(SUMIFS('2017'!M:M,'2017'!AA:AA,"NRO",'2017'!F:F,A325,'2017'!C:C,B325)+SUMIFS('2017'!P:P,'2017'!AA:AA,"NRO",'2017'!F:F,A325,'2017'!C:C,B325)+SUMIFS('2017'!N:N,'2017'!AA:AA,"NRO",'2017'!F:F,A325,'2017'!D:D,B325)+SUMIFS('2017'!N:N,'2017'!AA:AA,"NRO",'2017'!F:F,A325,'2017'!D:D,B325)+SUMIFS('2017'!O:O,'2017'!AA:AA,"NRO",'2017'!F:F,A325,'2017'!E:E,B325)+SUMIFS('2017'!R:R,'2017'!AA:AA,"NRO",'2017'!F:F,A325,'2017'!E:E,B325), 0)</f>
        <v>0</v>
      </c>
      <c r="AA325" s="7" t="n">
        <f aca="false">IFERROR(Z325/Y325, 0)</f>
        <v>0</v>
      </c>
      <c r="AB325" s="0" t="n">
        <f aca="false">IFERROR(SUMIFS('2017'!$H:$H,'2017'!$C:$C,B325,'2017'!$F:$F,A325,'2017'!AA:AA,"CRO",'2017'!P:P,"&lt;&gt;")+SUMIFS('2017'!$I:$I,'2017'!$D:$D,B325,'2017'!$F:$F,A325,'2017'!AA:AA,"CRO",'2017'!Q:Q,"&lt;&gt;")+SUMIFS('2017'!$J:$J,'2017'!$E:$E,B325,'2017'!$F:$F,A325,'2017'!AA:AA,"CRO",'2017'!R:R,"&lt;&gt;"), 0)</f>
        <v>0</v>
      </c>
      <c r="AC325" s="0" t="n">
        <f aca="false">IFERROR(SUMIFS('2017'!M:M,'2017'!AA:AA,"CRO",'2017'!F:F,A325,'2017'!C:C,B325)+SUMIFS('2017'!P:P,'2017'!AA:AA,"CRO",'2017'!F:F,A325,'2017'!C:C,B325)+SUMIFS('2017'!N:N,'2017'!AA:AA,"CRO",'2017'!F:F,A325,'2017'!D:D,B325)+SUMIFS('2017'!N:N,'2017'!AA:AA,"CRO",'2017'!F:F,A325,'2017'!D:D,B325)+SUMIFS('2017'!O:O,'2017'!AA:AA,"CRO",'2017'!F:F,A325,'2017'!E:E,B325)+SUMIFS('2017'!R:R,'2017'!AA:AA,"CRO",'2017'!F:F,A325,'2017'!E:E,B325), 0)</f>
        <v>0</v>
      </c>
      <c r="AD325" s="0" t="n">
        <f aca="false">IFERROR(AC325/AB325, 0)</f>
        <v>0</v>
      </c>
      <c r="AE325" s="0" t="n">
        <f aca="false">SUM(AH325,AK325,AN325)</f>
        <v>0</v>
      </c>
      <c r="AF325" s="0" t="n">
        <f aca="false">SUM(AI325,AL325,AO325)</f>
        <v>0</v>
      </c>
      <c r="AG325" s="7" t="n">
        <f aca="false">IFERROR(AF325/AE325, 0)</f>
        <v>0</v>
      </c>
      <c r="AH325" s="0" t="n">
        <f aca="false">IFERROR(SUMIFS('2016'!$G:$G,'2016'!F:F,A325,'2016'!C:C,B325,'2016'!D:D,"",'2016'!AA:AA,"JRO",'2016'!L:L,"&lt;&gt;"), 0)</f>
        <v>0</v>
      </c>
      <c r="AI325" s="0" t="n">
        <f aca="false">IFERROR(SUMIFS('2016'!L:L,'2016'!F:F,A325,'2016'!C:C,B325,'2016'!D:D,"",'2016'!AA:AA,"JRO"), 0)</f>
        <v>0</v>
      </c>
      <c r="AJ325" s="7" t="n">
        <f aca="false">IFERROR(AI325/AH325, 0)</f>
        <v>0</v>
      </c>
      <c r="AK325" s="0" t="n">
        <f aca="false">IFERROR(SUMIFS('2016'!$G:$G,'2016'!F:F,A325,'2016'!C:C,B325,'2016'!D:D,"",'2016'!AA:AA,"NRO",'2016'!L:L,"&lt;&gt;"), 0)</f>
        <v>0</v>
      </c>
      <c r="AL325" s="0" t="n">
        <f aca="false">IFERROR(SUMIFS('2016'!L:L,'2016'!F:F,A325,'2016'!C:C,B325,'2016'!D:D,"",'2016'!AA:AA,"NRO"), 0)</f>
        <v>0</v>
      </c>
      <c r="AM325" s="0" t="n">
        <f aca="false">IFERROR(AL325/AK325, 0)</f>
        <v>0</v>
      </c>
      <c r="AN325" s="0" t="n">
        <f aca="false">IFERROR(SUMIFS('2016'!$G:$G,'2016'!F:F,A325,'2016'!C:C,B325,'2016'!D:D,"",'2016'!AA:AA,"CRO",'2016'!L:L,"&lt;&gt;"), 0)</f>
        <v>0</v>
      </c>
      <c r="AO325" s="0" t="n">
        <f aca="false">IFERROR(SUMIFS('2016'!L:L,'2016'!F:F,A325,'2016'!C:C,B325,'2016'!D:D,"",'2016'!AA:AA,"CRO"), 0)</f>
        <v>0</v>
      </c>
      <c r="AP325" s="0" t="n">
        <f aca="false">IFERROR(AO325/AN325, 0)</f>
        <v>0</v>
      </c>
      <c r="AQ325" s="0" t="n">
        <f aca="false">SUM(AT325,AW325,AZ325)</f>
        <v>0</v>
      </c>
      <c r="AR325" s="0" t="n">
        <f aca="false">SUM(AU325,AX325,BA325)</f>
        <v>0</v>
      </c>
      <c r="AS325" s="7" t="n">
        <f aca="false">IFERROR(AR325/AQ325, 0)</f>
        <v>0</v>
      </c>
      <c r="AT325" s="0" t="n">
        <f aca="false">IFERROR(SUMIFS('2015'!$G:$G,'2015'!F:F,A325,'2015'!C:C,B325,'2015'!D:D,"",'2015'!AA:AA,"JRO",'2015'!L:L,"&lt;&gt;"), 0)</f>
        <v>0</v>
      </c>
      <c r="AU325" s="0" t="n">
        <f aca="false">IFERROR(SUMIFS('2015'!L:L,'2015'!F:F,A325,'2015'!C:C,B325,'2015'!D:D,"",'2015'!AA:AA,"JRO"), 0)</f>
        <v>0</v>
      </c>
      <c r="AV325" s="0" t="n">
        <f aca="false">IFERROR(AU325/AT325, 0)</f>
        <v>0</v>
      </c>
      <c r="AW325" s="0" t="n">
        <f aca="false">IFERROR(SUMIFS('2015'!$G:$G,'2015'!F:F,A325,'2015'!C:C,B325,'2015'!D:D,"",'2015'!AA:AA,"NRO",'2015'!L:L,"&lt;&gt;"), 0)</f>
        <v>0</v>
      </c>
      <c r="AX325" s="0" t="n">
        <f aca="false">IFERROR(SUMIFS('2015'!L:L,'2015'!F:F,A325,'2015'!C:C,B325,'2015'!D:D,"",'2015'!AA:AA,"NRO"), 0)</f>
        <v>0</v>
      </c>
      <c r="AY325" s="0" t="n">
        <f aca="false">IFERROR(AX325/AW325, 0)</f>
        <v>0</v>
      </c>
      <c r="AZ325" s="0" t="n">
        <f aca="false">IFERROR(SUMIFS('2015'!$G:$G,'2015'!F:F,A325,'2015'!C:C,B325,'2015'!D:D,"",'2015'!AA:AA,"CRO",'2015'!L:L,"&lt;&gt;"), 0)</f>
        <v>0</v>
      </c>
      <c r="BA325" s="0" t="n">
        <f aca="false">IFERROR(SUMIFS('2015'!L:L,'2015'!F:F,A325,'2015'!C:C,B325,'2015'!D:D,"",'2015'!AA:AA,"CRO"), 0)</f>
        <v>0</v>
      </c>
      <c r="BB325" s="0" t="n">
        <f aca="false">IFERROR(BA325/AZ325, 0)</f>
        <v>0</v>
      </c>
      <c r="BC325" s="0" t="n">
        <f aca="false">SUM(BF325,BI325)</f>
        <v>0</v>
      </c>
      <c r="BD325" s="0" t="n">
        <f aca="false">SUM(BG325,BJ325)</f>
        <v>0</v>
      </c>
      <c r="BE325" s="7" t="n">
        <f aca="false">IFERROR(BD325/BC325, 0)</f>
        <v>0</v>
      </c>
      <c r="BF325" s="0" t="n">
        <f aca="false">IFERROR(SUMIFS('2014'!$G:$G,'2014'!F:F,A325,'2014'!C:C,B325,'2014'!D:D,"",'2014'!AA:AA,"JRO",'2014'!L:L,"&lt;&gt;"), 0)</f>
        <v>0</v>
      </c>
      <c r="BG325" s="0" t="n">
        <f aca="false">IFERROR(SUMIFS('2014'!L:L,'2014'!F:F,A325,'2014'!C:C,B325,'2014'!D:D,"",'2014'!AA:AA,"JRO"), 0)</f>
        <v>0</v>
      </c>
      <c r="BH325" s="7" t="n">
        <f aca="false">IFERROR(BG325/BF325, 0)</f>
        <v>0</v>
      </c>
      <c r="BI325" s="0" t="n">
        <f aca="false">IFERROR(SUMIFS('2014'!$G:$G,'2014'!F:F,A325,'2014'!C:C,B325,'2014'!D:D,"",'2014'!AA:AA,"CRO",'2014'!L:L,"&lt;&gt;"), 0)</f>
        <v>0</v>
      </c>
      <c r="BJ325" s="0" t="n">
        <f aca="false">IFERROR(SUMIFS('2014'!L:L,'2014'!F:F,A325,'2014'!C:C,B325,'2014'!D:D,"",'2014'!AA:AA,"CRO"), 0)</f>
        <v>0</v>
      </c>
      <c r="BK325" s="0" t="n">
        <f aca="false">IFERROR(BJ325/BI325, 0)</f>
        <v>0</v>
      </c>
      <c r="BL325" s="0" t="n">
        <f aca="false">IFERROR(SUMIFS('2013'!$G:$G,'2013'!F:F,A325,'2013'!C:C,B325,'2013'!D:D,"",'2013'!AA:AA,"JRO",'2013'!L:L,"&lt;&gt;"), 0)</f>
        <v>0</v>
      </c>
      <c r="BM325" s="0" t="n">
        <f aca="false">IFERROR(SUMIFS('2013'!L:L,'2013'!F:F,A325,'2013'!C:C,B325,'2013'!D:D,"",'2013'!AA:AA,"JRO"), 0)</f>
        <v>0</v>
      </c>
      <c r="BN325" s="0" t="n">
        <f aca="false">IFERROR(BM325/BL325, 0)</f>
        <v>0</v>
      </c>
      <c r="BO325" s="0" t="n">
        <f aca="false">IFERROR(SUMIFS('2012'!$G:$G,'2012'!F:F,A325,'2012'!C:C,B325,'2012'!D:D,"",'2012'!AA:AA,"JRO",'2012'!L:L,"&lt;&gt;"), 0)</f>
        <v>0</v>
      </c>
      <c r="BP325" s="0" t="n">
        <f aca="false">IFERROR(SUMIFS('2012'!L:L,'2012'!F:F,A325,'2012'!C:C,B325,'2012'!D:D,"",'2012'!AA:AA,"JRO"), 0)</f>
        <v>0</v>
      </c>
      <c r="BQ325" s="0" t="n">
        <f aca="false">IFERROR(BP325/BO325, 0)</f>
        <v>0</v>
      </c>
      <c r="BR325" s="0" t="n">
        <f aca="false">IFERROR(SUMIFS('2011'!$G:$G,'2011'!F:F,A325,'2011'!C:C,B325,'2011'!D:D,"",'2011'!AA:AA,"JRO",'2011'!L:L,"&lt;&gt;"), 0)</f>
        <v>0</v>
      </c>
      <c r="BS325" s="0" t="n">
        <f aca="false">IFERROR(SUMIFS('2011'!L:L,'2011'!F:F,A325,'2011'!C:C,B325,'2011'!D:D,"",'2011'!AA:AA,"JRO"), 0)</f>
        <v>0</v>
      </c>
      <c r="BT325" s="7" t="n">
        <f aca="false">IFERROR(BS325/BR325, 0)</f>
        <v>0</v>
      </c>
      <c r="BU325" s="0" t="n">
        <f aca="false">IFERROR(SUMIFS('2010'!$G:$G,'2010'!F:F,A325,'2010'!C:C,B325,'2010'!D:D,"",'2010'!AA:AA,"JRO",'2010'!L:L,"&lt;&gt;"), 0)</f>
        <v>0</v>
      </c>
      <c r="BV325" s="0" t="n">
        <f aca="false">IFERROR(SUMIFS('2010'!L:L,'2010'!F:F,A325,'2010'!C:C,B325,'2010'!D:D,"",'2010'!AA:AA,"JRO"), 0)</f>
        <v>0</v>
      </c>
      <c r="BW325" s="7" t="n">
        <f aca="false">IFERROR(BV325/BU325, 0)</f>
        <v>0</v>
      </c>
      <c r="BX325" s="0" t="n">
        <f aca="false">IFERROR(SUMIFS('2009'!$G:$G,'2009'!F:F,A325,'2009'!C:C,B325,'2009'!D:D,"",'2009'!AA:AA,"JRO",'2009'!L:L,"&lt;&gt;"), 0)</f>
        <v>0</v>
      </c>
      <c r="BY325" s="0" t="n">
        <f aca="false">IFERROR(SUMIFS('2009'!L:L,'2009'!F:F,A325,'2009'!C:C,B325,'2009'!D:D,"",'2009'!AA:AA,"JRO"), 0)</f>
        <v>0</v>
      </c>
      <c r="BZ325" s="7" t="n">
        <f aca="false">IFERROR(BY325/BX325, 0)</f>
        <v>0</v>
      </c>
    </row>
    <row r="326" customFormat="false" ht="15" hidden="false" customHeight="false" outlineLevel="0" collapsed="false">
      <c r="A326" s="0" t="s">
        <v>114</v>
      </c>
      <c r="B326" s="13" t="s">
        <v>81</v>
      </c>
      <c r="C326" s="56" t="n">
        <f aca="false">IFERROR(AVERAGEIFS(I326:BZ326,I$2:BZ$2,"JRO escorts per deportee",I326:BZ326,"&lt;&gt;0"), 0)</f>
        <v>0</v>
      </c>
      <c r="D326" s="13" t="n">
        <f aca="false">IFERROR(AVERAGEIFS(I326:BZ326,I$2:BZ$2,"NRO escorts per deportee",I326:BZ326,"&lt;&gt;0"), 0)</f>
        <v>0</v>
      </c>
      <c r="E326" s="13" t="n">
        <f aca="false">IFERROR(AVERAGEIFS(I326:BZ326,I$2:BZ$2,"CRO escorts per deportee",I326:BZ326,"&lt;&gt;0"), 0)</f>
        <v>0</v>
      </c>
      <c r="G326" s="0" t="n">
        <f aca="false">SUM(J326,M326,P326)</f>
        <v>0</v>
      </c>
      <c r="H326" s="0" t="n">
        <f aca="false">SUM(K326,N326,Q326)</f>
        <v>0</v>
      </c>
      <c r="I326" s="7" t="n">
        <f aca="false">IFERROR(H326/G326, 0)</f>
        <v>0</v>
      </c>
      <c r="J326" s="0" t="n">
        <f aca="false">IFERROR(SUMIFS('2018'!$H:$H,'2018'!$C:$C,B326,'2018'!$F:$F,A326,'2018'!AA:AA,"JRO",'2018'!P:P,"&lt;&gt;")+SUMIFS('2018'!$I:$I,'2018'!$D:$D,B326,'2018'!$F:$F,A326,'2018'!AA:AA,"JRO",'2018'!Q:Q,"&lt;&gt;")+SUMIFS('2018'!$J:$J,'2018'!$E:$E,B326,'2018'!$F:$F,A326,'2018'!AA:AA,"JRO",'2018'!R:R,"&lt;&gt;"), 0)</f>
        <v>0</v>
      </c>
      <c r="K326" s="0" t="n">
        <f aca="false">IFERROR(SUMIFS('2018'!M:M,'2018'!AA:AA,"JRO",'2018'!F:F,A326,'2018'!C:C,B326)+SUMIFS('2018'!P:P,'2018'!AA:AA,"JRO",'2018'!F:F,A326,'2018'!C:C,B326)+SUMIFS('2018'!N:N,'2018'!AA:AA,"JRO",'2018'!F:F,A326,'2018'!D:D,B326)+SUMIFS('2018'!N:N,'2018'!AA:AA,"JRO",'2018'!F:F,A326,'2018'!D:D,B326)+SUMIFS('2018'!O:O,'2018'!AA:AA,"JRO",'2018'!F:F,A326,'2018'!E:E,B326)+SUMIFS('2018'!R:R,'2018'!AA:AA,"JRO",'2018'!F:F,A326,'2018'!E:E,B326), 0)</f>
        <v>0</v>
      </c>
      <c r="L326" s="7" t="n">
        <f aca="false">IFERROR(K326/J326, 0)</f>
        <v>0</v>
      </c>
      <c r="M326" s="0" t="n">
        <f aca="false">IFERROR(SUMIFS('2018'!$H:$H,'2018'!$C:$C,B326,'2018'!$F:$F,A326,'2018'!AA:AA,"NRO",'2018'!P:P,"&lt;&gt;")+SUMIFS('2018'!$I:$I,'2018'!$D:$D,B326,'2018'!$F:$F,A326,'2018'!AA:AA,"NRO",'2018'!Q:Q,"&lt;&gt;")+SUMIFS('2018'!$J:$J,'2018'!$E:$E,B326,'2018'!$F:$F,A326,'2018'!AA:AA,"NRO",'2018'!R:R,"&lt;&gt;"), 0)</f>
        <v>0</v>
      </c>
      <c r="N326" s="0" t="n">
        <f aca="false">IFERROR(SUMIFS('2018'!M:M,'2018'!AA:AA,"NRO",'2018'!F:F,A326,'2018'!C:C,B326)+SUMIFS('2018'!P:P,'2018'!AA:AA,"NRO",'2018'!F:F,A326,'2018'!C:C,B326)+SUMIFS('2018'!N:N,'2018'!AA:AA,"NRO",'2018'!F:F,A326,'2018'!D:D,B326)+SUMIFS('2018'!N:N,'2018'!AA:AA,"NRO",'2018'!F:F,A326,'2018'!D:D,B326)+SUMIFS('2018'!O:O,'2018'!AA:AA,"NRO",'2018'!F:F,A326,'2018'!E:E,B326)+SUMIFS('2018'!R:R,'2018'!AA:AA,"NRO",'2018'!F:F,A326,'2018'!E:E,B326), 0)</f>
        <v>0</v>
      </c>
      <c r="O326" s="7" t="n">
        <f aca="false">IFERROR(N326/M326, 0)</f>
        <v>0</v>
      </c>
      <c r="P326" s="0" t="n">
        <f aca="false">IFERROR(SUMIFS('2018'!$H:$H,'2018'!$C:$C,B326,'2018'!$F:$F,A326,'2018'!AA:AA,"CRO")+SUMIFS('2018'!$I:$I,'2018'!$D:$D,B326,'2018'!$F:$F,A326,'2018'!AA:AA,"CRO")+SUMIFS('2018'!$J:$J,'2018'!$E:$E,B326,'2018'!$F:$F,A326,'2018'!AA:AA,"CRO"), 0)</f>
        <v>0</v>
      </c>
      <c r="Q326" s="0" t="n">
        <f aca="false">IFERROR(SUMIFS('2018'!M:M,'2018'!AA:AA,"CRO",'2018'!F:F,A326,'2018'!C:C,B326)+SUMIFS('2018'!P:P,'2018'!AA:AA,"CRO",'2018'!F:F,A326,'2018'!C:C,B326)+SUMIFS('2018'!N:N,'2018'!AA:AA,"CRO",'2018'!F:F,A326,'2018'!D:D,B326)+SUMIFS('2018'!N:N,'2018'!AA:AA,"CRO",'2018'!F:F,A326,'2018'!D:D,B326)+SUMIFS('2018'!O:O,'2018'!AA:AA,"CRO",'2018'!F:F,A326,'2018'!E:E,B326)+SUMIFS('2018'!R:R,'2018'!AA:AA,"CRO",'2018'!F:F,A326,'2018'!E:E,B326), 0)</f>
        <v>0</v>
      </c>
      <c r="R326" s="7" t="n">
        <f aca="false">IFERROR(Q326/P326, 0)</f>
        <v>0</v>
      </c>
      <c r="S326" s="7" t="n">
        <f aca="false">SUM(V326,Y326,AB326)</f>
        <v>0</v>
      </c>
      <c r="T326" s="7" t="n">
        <f aca="false">SUM(W326,Z326,AC326)</f>
        <v>0</v>
      </c>
      <c r="U326" s="7" t="n">
        <f aca="false">IFERROR(T326/S326, 0)</f>
        <v>0</v>
      </c>
      <c r="V326" s="0" t="n">
        <f aca="false">SUMIFS('2017'!$H:$H,'2017'!$C:$C,B326,'2017'!$F:$F,A326,'2017'!AA:AA,"JRO",'2017'!P:P,"&lt;&gt;")+SUMIFS('2017'!$I:$I,'2017'!$D:$D,B326,'2017'!$F:$F,A326,'2017'!AA:AA,"JRO",'2017'!Q:Q,"&lt;&gt;")+SUMIFS('2017'!$J:$J,'2017'!$E:$E,B326,'2017'!$F:$F,A326,'2017'!AA:AA,"JRO",'2017'!R:R,"&lt;&gt;")</f>
        <v>0</v>
      </c>
      <c r="W326" s="0" t="n">
        <f aca="false">IFERROR(SUMIFS('2017'!M:M,'2017'!AA:AA,"JRO",'2017'!F:F,A326,'2017'!C:C,B326)+SUMIFS('2017'!P:P,'2017'!AA:AA,"JRO",'2017'!F:F,A326,'2017'!C:C,B326)+SUMIFS('2017'!N:N,'2017'!AA:AA,"JRO",'2017'!F:F,A326,'2017'!D:D,B326)+SUMIFS('2017'!N:N,'2017'!AA:AA,"JRO",'2017'!F:F,A326,'2017'!D:D,B326)+SUMIFS('2017'!O:O,'2017'!AA:AA,"JRO",'2017'!F:F,A326,'2017'!E:E,B326)+SUMIFS('2017'!R:R,'2017'!AA:AA,"JRO",'2017'!F:F,A326,'2017'!E:E,B326), 0)</f>
        <v>0</v>
      </c>
      <c r="X326" s="7" t="n">
        <f aca="false">IFERROR(W326/V326, 0)</f>
        <v>0</v>
      </c>
      <c r="Y326" s="0" t="n">
        <f aca="false">IFERROR(SUMIFS('2017'!$H:$H,'2017'!$C:$C,B326,'2017'!$F:$F,A326,'2017'!AA:AA,"NRO",'2017'!P:P,"&lt;&gt;")+SUMIFS('2017'!$I:$I,'2017'!$D:$D,B326,'2017'!$F:$F,A326,'2017'!AA:AA,"NRO",'2017'!Q:Q,"&lt;&gt;")+SUMIFS('2017'!$J:$J,'2017'!$E:$E,B326,'2017'!$F:$F,A326,'2017'!AA:AA,"NRO",'2017'!R:R,"&lt;&gt;"), 0)</f>
        <v>0</v>
      </c>
      <c r="Z326" s="0" t="n">
        <f aca="false">IFERROR(SUMIFS('2017'!M:M,'2017'!AA:AA,"NRO",'2017'!F:F,A326,'2017'!C:C,B326)+SUMIFS('2017'!P:P,'2017'!AA:AA,"NRO",'2017'!F:F,A326,'2017'!C:C,B326)+SUMIFS('2017'!N:N,'2017'!AA:AA,"NRO",'2017'!F:F,A326,'2017'!D:D,B326)+SUMIFS('2017'!N:N,'2017'!AA:AA,"NRO",'2017'!F:F,A326,'2017'!D:D,B326)+SUMIFS('2017'!O:O,'2017'!AA:AA,"NRO",'2017'!F:F,A326,'2017'!E:E,B326)+SUMIFS('2017'!R:R,'2017'!AA:AA,"NRO",'2017'!F:F,A326,'2017'!E:E,B326), 0)</f>
        <v>0</v>
      </c>
      <c r="AA326" s="7" t="n">
        <f aca="false">IFERROR(Z326/Y326, 0)</f>
        <v>0</v>
      </c>
      <c r="AB326" s="0" t="n">
        <f aca="false">IFERROR(SUMIFS('2017'!$H:$H,'2017'!$C:$C,B326,'2017'!$F:$F,A326,'2017'!AA:AA,"CRO",'2017'!P:P,"&lt;&gt;")+SUMIFS('2017'!$I:$I,'2017'!$D:$D,B326,'2017'!$F:$F,A326,'2017'!AA:AA,"CRO",'2017'!Q:Q,"&lt;&gt;")+SUMIFS('2017'!$J:$J,'2017'!$E:$E,B326,'2017'!$F:$F,A326,'2017'!AA:AA,"CRO",'2017'!R:R,"&lt;&gt;"), 0)</f>
        <v>0</v>
      </c>
      <c r="AC326" s="0" t="n">
        <f aca="false">IFERROR(SUMIFS('2017'!M:M,'2017'!AA:AA,"CRO",'2017'!F:F,A326,'2017'!C:C,B326)+SUMIFS('2017'!P:P,'2017'!AA:AA,"CRO",'2017'!F:F,A326,'2017'!C:C,B326)+SUMIFS('2017'!N:N,'2017'!AA:AA,"CRO",'2017'!F:F,A326,'2017'!D:D,B326)+SUMIFS('2017'!N:N,'2017'!AA:AA,"CRO",'2017'!F:F,A326,'2017'!D:D,B326)+SUMIFS('2017'!O:O,'2017'!AA:AA,"CRO",'2017'!F:F,A326,'2017'!E:E,B326)+SUMIFS('2017'!R:R,'2017'!AA:AA,"CRO",'2017'!F:F,A326,'2017'!E:E,B326), 0)</f>
        <v>0</v>
      </c>
      <c r="AD326" s="0" t="n">
        <f aca="false">IFERROR(AC326/AB326, 0)</f>
        <v>0</v>
      </c>
      <c r="AE326" s="0" t="n">
        <f aca="false">SUM(AH326,AK326,AN326)</f>
        <v>0</v>
      </c>
      <c r="AF326" s="0" t="n">
        <f aca="false">SUM(AI326,AL326,AO326)</f>
        <v>0</v>
      </c>
      <c r="AG326" s="7" t="n">
        <f aca="false">IFERROR(AF326/AE326, 0)</f>
        <v>0</v>
      </c>
      <c r="AH326" s="0" t="n">
        <f aca="false">IFERROR(SUMIFS('2016'!$G:$G,'2016'!F:F,A326,'2016'!C:C,B326,'2016'!D:D,"",'2016'!AA:AA,"JRO",'2016'!L:L,"&lt;&gt;"), 0)</f>
        <v>0</v>
      </c>
      <c r="AI326" s="0" t="n">
        <f aca="false">IFERROR(SUMIFS('2016'!L:L,'2016'!F:F,A326,'2016'!C:C,B326,'2016'!D:D,"",'2016'!AA:AA,"JRO"), 0)</f>
        <v>0</v>
      </c>
      <c r="AJ326" s="7" t="n">
        <f aca="false">IFERROR(AI326/AH326, 0)</f>
        <v>0</v>
      </c>
      <c r="AK326" s="0" t="n">
        <f aca="false">IFERROR(SUMIFS('2016'!$G:$G,'2016'!F:F,A326,'2016'!C:C,B326,'2016'!D:D,"",'2016'!AA:AA,"NRO",'2016'!L:L,"&lt;&gt;"), 0)</f>
        <v>0</v>
      </c>
      <c r="AL326" s="0" t="n">
        <f aca="false">IFERROR(SUMIFS('2016'!L:L,'2016'!F:F,A326,'2016'!C:C,B326,'2016'!D:D,"",'2016'!AA:AA,"NRO"), 0)</f>
        <v>0</v>
      </c>
      <c r="AM326" s="0" t="n">
        <f aca="false">IFERROR(AL326/AK326, 0)</f>
        <v>0</v>
      </c>
      <c r="AN326" s="0" t="n">
        <f aca="false">IFERROR(SUMIFS('2016'!$G:$G,'2016'!F:F,A326,'2016'!C:C,B326,'2016'!D:D,"",'2016'!AA:AA,"CRO",'2016'!L:L,"&lt;&gt;"), 0)</f>
        <v>0</v>
      </c>
      <c r="AO326" s="0" t="n">
        <f aca="false">IFERROR(SUMIFS('2016'!L:L,'2016'!F:F,A326,'2016'!C:C,B326,'2016'!D:D,"",'2016'!AA:AA,"CRO"), 0)</f>
        <v>0</v>
      </c>
      <c r="AP326" s="0" t="n">
        <f aca="false">IFERROR(AO326/AN326, 0)</f>
        <v>0</v>
      </c>
      <c r="AQ326" s="0" t="n">
        <f aca="false">SUM(AT326,AW326,AZ326)</f>
        <v>0</v>
      </c>
      <c r="AR326" s="0" t="n">
        <f aca="false">SUM(AU326,AX326,BA326)</f>
        <v>0</v>
      </c>
      <c r="AS326" s="7" t="n">
        <f aca="false">IFERROR(AR326/AQ326, 0)</f>
        <v>0</v>
      </c>
      <c r="AT326" s="0" t="n">
        <f aca="false">IFERROR(SUMIFS('2015'!$G:$G,'2015'!F:F,A326,'2015'!C:C,B326,'2015'!D:D,"",'2015'!AA:AA,"JRO",'2015'!L:L,"&lt;&gt;"), 0)</f>
        <v>0</v>
      </c>
      <c r="AU326" s="0" t="n">
        <f aca="false">IFERROR(SUMIFS('2015'!L:L,'2015'!F:F,A326,'2015'!C:C,B326,'2015'!D:D,"",'2015'!AA:AA,"JRO"), 0)</f>
        <v>0</v>
      </c>
      <c r="AV326" s="0" t="n">
        <f aca="false">IFERROR(AU326/AT326, 0)</f>
        <v>0</v>
      </c>
      <c r="AW326" s="0" t="n">
        <f aca="false">IFERROR(SUMIFS('2015'!$G:$G,'2015'!F:F,A326,'2015'!C:C,B326,'2015'!D:D,"",'2015'!AA:AA,"NRO",'2015'!L:L,"&lt;&gt;"), 0)</f>
        <v>0</v>
      </c>
      <c r="AX326" s="0" t="n">
        <f aca="false">IFERROR(SUMIFS('2015'!L:L,'2015'!F:F,A326,'2015'!C:C,B326,'2015'!D:D,"",'2015'!AA:AA,"NRO"), 0)</f>
        <v>0</v>
      </c>
      <c r="AY326" s="0" t="n">
        <f aca="false">IFERROR(AX326/AW326, 0)</f>
        <v>0</v>
      </c>
      <c r="AZ326" s="0" t="n">
        <f aca="false">IFERROR(SUMIFS('2015'!$G:$G,'2015'!F:F,A326,'2015'!C:C,B326,'2015'!D:D,"",'2015'!AA:AA,"CRO",'2015'!L:L,"&lt;&gt;"), 0)</f>
        <v>0</v>
      </c>
      <c r="BA326" s="0" t="n">
        <f aca="false">IFERROR(SUMIFS('2015'!L:L,'2015'!F:F,A326,'2015'!C:C,B326,'2015'!D:D,"",'2015'!AA:AA,"CRO"), 0)</f>
        <v>0</v>
      </c>
      <c r="BB326" s="0" t="n">
        <f aca="false">IFERROR(BA326/AZ326, 0)</f>
        <v>0</v>
      </c>
      <c r="BC326" s="0" t="n">
        <f aca="false">SUM(BF326,BI326)</f>
        <v>0</v>
      </c>
      <c r="BD326" s="0" t="n">
        <f aca="false">SUM(BG326,BJ326)</f>
        <v>0</v>
      </c>
      <c r="BE326" s="7" t="n">
        <f aca="false">IFERROR(BD326/BC326, 0)</f>
        <v>0</v>
      </c>
      <c r="BF326" s="0" t="n">
        <f aca="false">IFERROR(SUMIFS('2014'!$G:$G,'2014'!F:F,A326,'2014'!C:C,B326,'2014'!D:D,"",'2014'!AA:AA,"JRO",'2014'!L:L,"&lt;&gt;"), 0)</f>
        <v>0</v>
      </c>
      <c r="BG326" s="0" t="n">
        <f aca="false">IFERROR(SUMIFS('2014'!L:L,'2014'!F:F,A326,'2014'!C:C,B326,'2014'!D:D,"",'2014'!AA:AA,"JRO"), 0)</f>
        <v>0</v>
      </c>
      <c r="BH326" s="7" t="n">
        <f aca="false">IFERROR(BG326/BF326, 0)</f>
        <v>0</v>
      </c>
      <c r="BI326" s="0" t="n">
        <f aca="false">IFERROR(SUMIFS('2014'!$G:$G,'2014'!F:F,A326,'2014'!C:C,B326,'2014'!D:D,"",'2014'!AA:AA,"CRO",'2014'!L:L,"&lt;&gt;"), 0)</f>
        <v>0</v>
      </c>
      <c r="BJ326" s="0" t="n">
        <f aca="false">IFERROR(SUMIFS('2014'!L:L,'2014'!F:F,A326,'2014'!C:C,B326,'2014'!D:D,"",'2014'!AA:AA,"CRO"), 0)</f>
        <v>0</v>
      </c>
      <c r="BK326" s="0" t="n">
        <f aca="false">IFERROR(BJ326/BI326, 0)</f>
        <v>0</v>
      </c>
      <c r="BL326" s="0" t="n">
        <f aca="false">IFERROR(SUMIFS('2013'!$G:$G,'2013'!F:F,A326,'2013'!C:C,B326,'2013'!D:D,"",'2013'!AA:AA,"JRO",'2013'!L:L,"&lt;&gt;"), 0)</f>
        <v>0</v>
      </c>
      <c r="BM326" s="0" t="n">
        <f aca="false">IFERROR(SUMIFS('2013'!L:L,'2013'!F:F,A326,'2013'!C:C,B326,'2013'!D:D,"",'2013'!AA:AA,"JRO"), 0)</f>
        <v>0</v>
      </c>
      <c r="BN326" s="0" t="n">
        <f aca="false">IFERROR(BM326/BL326, 0)</f>
        <v>0</v>
      </c>
      <c r="BO326" s="0" t="n">
        <f aca="false">IFERROR(SUMIFS('2012'!$G:$G,'2012'!F:F,A326,'2012'!C:C,B326,'2012'!D:D,"",'2012'!AA:AA,"JRO",'2012'!L:L,"&lt;&gt;"), 0)</f>
        <v>0</v>
      </c>
      <c r="BP326" s="0" t="n">
        <f aca="false">IFERROR(SUMIFS('2012'!L:L,'2012'!F:F,A326,'2012'!C:C,B326,'2012'!D:D,"",'2012'!AA:AA,"JRO"), 0)</f>
        <v>0</v>
      </c>
      <c r="BQ326" s="0" t="n">
        <f aca="false">IFERROR(BP326/BO326, 0)</f>
        <v>0</v>
      </c>
      <c r="BR326" s="0" t="n">
        <f aca="false">IFERROR(SUMIFS('2011'!$G:$G,'2011'!F:F,A326,'2011'!C:C,B326,'2011'!D:D,"",'2011'!AA:AA,"JRO",'2011'!L:L,"&lt;&gt;"), 0)</f>
        <v>0</v>
      </c>
      <c r="BS326" s="0" t="n">
        <f aca="false">IFERROR(SUMIFS('2011'!L:L,'2011'!F:F,A326,'2011'!C:C,B326,'2011'!D:D,"",'2011'!AA:AA,"JRO"), 0)</f>
        <v>0</v>
      </c>
      <c r="BT326" s="7" t="n">
        <f aca="false">IFERROR(BS326/BR326, 0)</f>
        <v>0</v>
      </c>
      <c r="BU326" s="0" t="n">
        <f aca="false">IFERROR(SUMIFS('2010'!$G:$G,'2010'!F:F,A326,'2010'!C:C,B326,'2010'!D:D,"",'2010'!AA:AA,"JRO",'2010'!L:L,"&lt;&gt;"), 0)</f>
        <v>0</v>
      </c>
      <c r="BV326" s="0" t="n">
        <f aca="false">IFERROR(SUMIFS('2010'!L:L,'2010'!F:F,A326,'2010'!C:C,B326,'2010'!D:D,"",'2010'!AA:AA,"JRO"), 0)</f>
        <v>0</v>
      </c>
      <c r="BW326" s="7" t="n">
        <f aca="false">IFERROR(BV326/BU326, 0)</f>
        <v>0</v>
      </c>
      <c r="BX326" s="0" t="n">
        <f aca="false">IFERROR(SUMIFS('2009'!$G:$G,'2009'!F:F,A326,'2009'!C:C,B326,'2009'!D:D,"",'2009'!AA:AA,"JRO",'2009'!L:L,"&lt;&gt;"), 0)</f>
        <v>0</v>
      </c>
      <c r="BY326" s="0" t="n">
        <f aca="false">IFERROR(SUMIFS('2009'!L:L,'2009'!F:F,A326,'2009'!C:C,B326,'2009'!D:D,"",'2009'!AA:AA,"JRO"), 0)</f>
        <v>0</v>
      </c>
      <c r="BZ326" s="7" t="n">
        <f aca="false">IFERROR(BY326/BX326, 0)</f>
        <v>0</v>
      </c>
    </row>
    <row r="327" customFormat="false" ht="15" hidden="false" customHeight="false" outlineLevel="0" collapsed="false">
      <c r="A327" s="0" t="s">
        <v>114</v>
      </c>
      <c r="B327" s="13" t="s">
        <v>57</v>
      </c>
      <c r="C327" s="56" t="n">
        <f aca="false">IFERROR(AVERAGEIFS(I327:BZ327,I$2:BZ$2,"JRO escorts per deportee",I327:BZ327,"&lt;&gt;0"), 0)</f>
        <v>0</v>
      </c>
      <c r="D327" s="13" t="n">
        <f aca="false">IFERROR(AVERAGEIFS(I327:BZ327,I$2:BZ$2,"NRO escorts per deportee",I327:BZ327,"&lt;&gt;0"), 0)</f>
        <v>0</v>
      </c>
      <c r="E327" s="13" t="n">
        <f aca="false">IFERROR(AVERAGEIFS(I327:BZ327,I$2:BZ$2,"CRO escorts per deportee",I327:BZ327,"&lt;&gt;0"), 0)</f>
        <v>0</v>
      </c>
      <c r="G327" s="0" t="n">
        <f aca="false">SUM(J327,M327,P327)</f>
        <v>0</v>
      </c>
      <c r="H327" s="0" t="n">
        <f aca="false">SUM(K327,N327,Q327)</f>
        <v>0</v>
      </c>
      <c r="I327" s="7" t="n">
        <f aca="false">IFERROR(H327/G327, 0)</f>
        <v>0</v>
      </c>
      <c r="J327" s="0" t="n">
        <f aca="false">IFERROR(SUMIFS('2018'!$H:$H,'2018'!$C:$C,B327,'2018'!$F:$F,A327,'2018'!AA:AA,"JRO",'2018'!P:P,"&lt;&gt;")+SUMIFS('2018'!$I:$I,'2018'!$D:$D,B327,'2018'!$F:$F,A327,'2018'!AA:AA,"JRO",'2018'!Q:Q,"&lt;&gt;")+SUMIFS('2018'!$J:$J,'2018'!$E:$E,B327,'2018'!$F:$F,A327,'2018'!AA:AA,"JRO",'2018'!R:R,"&lt;&gt;"), 0)</f>
        <v>0</v>
      </c>
      <c r="K327" s="0" t="n">
        <f aca="false">IFERROR(SUMIFS('2018'!M:M,'2018'!AA:AA,"JRO",'2018'!F:F,A327,'2018'!C:C,B327)+SUMIFS('2018'!P:P,'2018'!AA:AA,"JRO",'2018'!F:F,A327,'2018'!C:C,B327)+SUMIFS('2018'!N:N,'2018'!AA:AA,"JRO",'2018'!F:F,A327,'2018'!D:D,B327)+SUMIFS('2018'!N:N,'2018'!AA:AA,"JRO",'2018'!F:F,A327,'2018'!D:D,B327)+SUMIFS('2018'!O:O,'2018'!AA:AA,"JRO",'2018'!F:F,A327,'2018'!E:E,B327)+SUMIFS('2018'!R:R,'2018'!AA:AA,"JRO",'2018'!F:F,A327,'2018'!E:E,B327), 0)</f>
        <v>0</v>
      </c>
      <c r="L327" s="7" t="n">
        <f aca="false">IFERROR(K327/J327, 0)</f>
        <v>0</v>
      </c>
      <c r="M327" s="0" t="n">
        <f aca="false">IFERROR(SUMIFS('2018'!$H:$H,'2018'!$C:$C,B327,'2018'!$F:$F,A327,'2018'!AA:AA,"NRO",'2018'!P:P,"&lt;&gt;")+SUMIFS('2018'!$I:$I,'2018'!$D:$D,B327,'2018'!$F:$F,A327,'2018'!AA:AA,"NRO",'2018'!Q:Q,"&lt;&gt;")+SUMIFS('2018'!$J:$J,'2018'!$E:$E,B327,'2018'!$F:$F,A327,'2018'!AA:AA,"NRO",'2018'!R:R,"&lt;&gt;"), 0)</f>
        <v>0</v>
      </c>
      <c r="N327" s="0" t="n">
        <f aca="false">IFERROR(SUMIFS('2018'!M:M,'2018'!AA:AA,"NRO",'2018'!F:F,A327,'2018'!C:C,B327)+SUMIFS('2018'!P:P,'2018'!AA:AA,"NRO",'2018'!F:F,A327,'2018'!C:C,B327)+SUMIFS('2018'!N:N,'2018'!AA:AA,"NRO",'2018'!F:F,A327,'2018'!D:D,B327)+SUMIFS('2018'!N:N,'2018'!AA:AA,"NRO",'2018'!F:F,A327,'2018'!D:D,B327)+SUMIFS('2018'!O:O,'2018'!AA:AA,"NRO",'2018'!F:F,A327,'2018'!E:E,B327)+SUMIFS('2018'!R:R,'2018'!AA:AA,"NRO",'2018'!F:F,A327,'2018'!E:E,B327), 0)</f>
        <v>0</v>
      </c>
      <c r="O327" s="7" t="n">
        <f aca="false">IFERROR(N327/M327, 0)</f>
        <v>0</v>
      </c>
      <c r="P327" s="0" t="n">
        <f aca="false">IFERROR(SUMIFS('2018'!$H:$H,'2018'!$C:$C,B327,'2018'!$F:$F,A327,'2018'!AA:AA,"CRO")+SUMIFS('2018'!$I:$I,'2018'!$D:$D,B327,'2018'!$F:$F,A327,'2018'!AA:AA,"CRO")+SUMIFS('2018'!$J:$J,'2018'!$E:$E,B327,'2018'!$F:$F,A327,'2018'!AA:AA,"CRO"), 0)</f>
        <v>0</v>
      </c>
      <c r="Q327" s="0" t="n">
        <f aca="false">IFERROR(SUMIFS('2018'!M:M,'2018'!AA:AA,"CRO",'2018'!F:F,A327,'2018'!C:C,B327)+SUMIFS('2018'!P:P,'2018'!AA:AA,"CRO",'2018'!F:F,A327,'2018'!C:C,B327)+SUMIFS('2018'!N:N,'2018'!AA:AA,"CRO",'2018'!F:F,A327,'2018'!D:D,B327)+SUMIFS('2018'!N:N,'2018'!AA:AA,"CRO",'2018'!F:F,A327,'2018'!D:D,B327)+SUMIFS('2018'!O:O,'2018'!AA:AA,"CRO",'2018'!F:F,A327,'2018'!E:E,B327)+SUMIFS('2018'!R:R,'2018'!AA:AA,"CRO",'2018'!F:F,A327,'2018'!E:E,B327), 0)</f>
        <v>0</v>
      </c>
      <c r="R327" s="7" t="n">
        <f aca="false">IFERROR(Q327/P327, 0)</f>
        <v>0</v>
      </c>
      <c r="S327" s="7" t="n">
        <f aca="false">SUM(V327,Y327,AB327)</f>
        <v>0</v>
      </c>
      <c r="T327" s="7" t="n">
        <f aca="false">SUM(W327,Z327,AC327)</f>
        <v>0</v>
      </c>
      <c r="U327" s="7" t="n">
        <f aca="false">IFERROR(T327/S327, 0)</f>
        <v>0</v>
      </c>
      <c r="V327" s="0" t="n">
        <f aca="false">SUMIFS('2017'!$H:$H,'2017'!$C:$C,B327,'2017'!$F:$F,A327,'2017'!AA:AA,"JRO",'2017'!P:P,"&lt;&gt;")+SUMIFS('2017'!$I:$I,'2017'!$D:$D,B327,'2017'!$F:$F,A327,'2017'!AA:AA,"JRO",'2017'!Q:Q,"&lt;&gt;")+SUMIFS('2017'!$J:$J,'2017'!$E:$E,B327,'2017'!$F:$F,A327,'2017'!AA:AA,"JRO",'2017'!R:R,"&lt;&gt;")</f>
        <v>0</v>
      </c>
      <c r="W327" s="0" t="n">
        <f aca="false">IFERROR(SUMIFS('2017'!M:M,'2017'!AA:AA,"JRO",'2017'!F:F,A327,'2017'!C:C,B327)+SUMIFS('2017'!P:P,'2017'!AA:AA,"JRO",'2017'!F:F,A327,'2017'!C:C,B327)+SUMIFS('2017'!N:N,'2017'!AA:AA,"JRO",'2017'!F:F,A327,'2017'!D:D,B327)+SUMIFS('2017'!N:N,'2017'!AA:AA,"JRO",'2017'!F:F,A327,'2017'!D:D,B327)+SUMIFS('2017'!O:O,'2017'!AA:AA,"JRO",'2017'!F:F,A327,'2017'!E:E,B327)+SUMIFS('2017'!R:R,'2017'!AA:AA,"JRO",'2017'!F:F,A327,'2017'!E:E,B327), 0)</f>
        <v>0</v>
      </c>
      <c r="X327" s="7" t="n">
        <f aca="false">IFERROR(W327/V327, 0)</f>
        <v>0</v>
      </c>
      <c r="Y327" s="0" t="n">
        <f aca="false">IFERROR(SUMIFS('2017'!$H:$H,'2017'!$C:$C,B327,'2017'!$F:$F,A327,'2017'!AA:AA,"NRO",'2017'!P:P,"&lt;&gt;")+SUMIFS('2017'!$I:$I,'2017'!$D:$D,B327,'2017'!$F:$F,A327,'2017'!AA:AA,"NRO",'2017'!Q:Q,"&lt;&gt;")+SUMIFS('2017'!$J:$J,'2017'!$E:$E,B327,'2017'!$F:$F,A327,'2017'!AA:AA,"NRO",'2017'!R:R,"&lt;&gt;"), 0)</f>
        <v>0</v>
      </c>
      <c r="Z327" s="0" t="n">
        <f aca="false">IFERROR(SUMIFS('2017'!M:M,'2017'!AA:AA,"NRO",'2017'!F:F,A327,'2017'!C:C,B327)+SUMIFS('2017'!P:P,'2017'!AA:AA,"NRO",'2017'!F:F,A327,'2017'!C:C,B327)+SUMIFS('2017'!N:N,'2017'!AA:AA,"NRO",'2017'!F:F,A327,'2017'!D:D,B327)+SUMIFS('2017'!N:N,'2017'!AA:AA,"NRO",'2017'!F:F,A327,'2017'!D:D,B327)+SUMIFS('2017'!O:O,'2017'!AA:AA,"NRO",'2017'!F:F,A327,'2017'!E:E,B327)+SUMIFS('2017'!R:R,'2017'!AA:AA,"NRO",'2017'!F:F,A327,'2017'!E:E,B327), 0)</f>
        <v>0</v>
      </c>
      <c r="AA327" s="7" t="n">
        <f aca="false">IFERROR(Z327/Y327, 0)</f>
        <v>0</v>
      </c>
      <c r="AB327" s="0" t="n">
        <f aca="false">IFERROR(SUMIFS('2017'!$H:$H,'2017'!$C:$C,B327,'2017'!$F:$F,A327,'2017'!AA:AA,"CRO",'2017'!P:P,"&lt;&gt;")+SUMIFS('2017'!$I:$I,'2017'!$D:$D,B327,'2017'!$F:$F,A327,'2017'!AA:AA,"CRO",'2017'!Q:Q,"&lt;&gt;")+SUMIFS('2017'!$J:$J,'2017'!$E:$E,B327,'2017'!$F:$F,A327,'2017'!AA:AA,"CRO",'2017'!R:R,"&lt;&gt;"), 0)</f>
        <v>0</v>
      </c>
      <c r="AC327" s="0" t="n">
        <f aca="false">IFERROR(SUMIFS('2017'!M:M,'2017'!AA:AA,"CRO",'2017'!F:F,A327,'2017'!C:C,B327)+SUMIFS('2017'!P:P,'2017'!AA:AA,"CRO",'2017'!F:F,A327,'2017'!C:C,B327)+SUMIFS('2017'!N:N,'2017'!AA:AA,"CRO",'2017'!F:F,A327,'2017'!D:D,B327)+SUMIFS('2017'!N:N,'2017'!AA:AA,"CRO",'2017'!F:F,A327,'2017'!D:D,B327)+SUMIFS('2017'!O:O,'2017'!AA:AA,"CRO",'2017'!F:F,A327,'2017'!E:E,B327)+SUMIFS('2017'!R:R,'2017'!AA:AA,"CRO",'2017'!F:F,A327,'2017'!E:E,B327), 0)</f>
        <v>0</v>
      </c>
      <c r="AD327" s="0" t="n">
        <f aca="false">IFERROR(AC327/AB327, 0)</f>
        <v>0</v>
      </c>
      <c r="AE327" s="0" t="n">
        <f aca="false">SUM(AH327,AK327,AN327)</f>
        <v>0</v>
      </c>
      <c r="AF327" s="0" t="n">
        <f aca="false">SUM(AI327,AL327,AO327)</f>
        <v>0</v>
      </c>
      <c r="AG327" s="7" t="n">
        <f aca="false">IFERROR(AF327/AE327, 0)</f>
        <v>0</v>
      </c>
      <c r="AH327" s="0" t="n">
        <f aca="false">IFERROR(SUMIFS('2016'!$G:$G,'2016'!F:F,A327,'2016'!C:C,B327,'2016'!D:D,"",'2016'!AA:AA,"JRO",'2016'!L:L,"&lt;&gt;"), 0)</f>
        <v>0</v>
      </c>
      <c r="AI327" s="0" t="n">
        <f aca="false">IFERROR(SUMIFS('2016'!L:L,'2016'!F:F,A327,'2016'!C:C,B327,'2016'!D:D,"",'2016'!AA:AA,"JRO"), 0)</f>
        <v>0</v>
      </c>
      <c r="AJ327" s="7" t="n">
        <f aca="false">IFERROR(AI327/AH327, 0)</f>
        <v>0</v>
      </c>
      <c r="AK327" s="0" t="n">
        <f aca="false">IFERROR(SUMIFS('2016'!$G:$G,'2016'!F:F,A327,'2016'!C:C,B327,'2016'!D:D,"",'2016'!AA:AA,"NRO",'2016'!L:L,"&lt;&gt;"), 0)</f>
        <v>0</v>
      </c>
      <c r="AL327" s="0" t="n">
        <f aca="false">IFERROR(SUMIFS('2016'!L:L,'2016'!F:F,A327,'2016'!C:C,B327,'2016'!D:D,"",'2016'!AA:AA,"NRO"), 0)</f>
        <v>0</v>
      </c>
      <c r="AM327" s="0" t="n">
        <f aca="false">IFERROR(AL327/AK327, 0)</f>
        <v>0</v>
      </c>
      <c r="AN327" s="0" t="n">
        <f aca="false">IFERROR(SUMIFS('2016'!$G:$G,'2016'!F:F,A327,'2016'!C:C,B327,'2016'!D:D,"",'2016'!AA:AA,"CRO",'2016'!L:L,"&lt;&gt;"), 0)</f>
        <v>0</v>
      </c>
      <c r="AO327" s="0" t="n">
        <f aca="false">IFERROR(SUMIFS('2016'!L:L,'2016'!F:F,A327,'2016'!C:C,B327,'2016'!D:D,"",'2016'!AA:AA,"CRO"), 0)</f>
        <v>0</v>
      </c>
      <c r="AP327" s="0" t="n">
        <f aca="false">IFERROR(AO327/AN327, 0)</f>
        <v>0</v>
      </c>
      <c r="AQ327" s="0" t="n">
        <f aca="false">SUM(AT327,AW327,AZ327)</f>
        <v>0</v>
      </c>
      <c r="AR327" s="0" t="n">
        <f aca="false">SUM(AU327,AX327,BA327)</f>
        <v>0</v>
      </c>
      <c r="AS327" s="7" t="n">
        <f aca="false">IFERROR(AR327/AQ327, 0)</f>
        <v>0</v>
      </c>
      <c r="AT327" s="0" t="n">
        <f aca="false">IFERROR(SUMIFS('2015'!$G:$G,'2015'!F:F,A327,'2015'!C:C,B327,'2015'!D:D,"",'2015'!AA:AA,"JRO",'2015'!L:L,"&lt;&gt;"), 0)</f>
        <v>0</v>
      </c>
      <c r="AU327" s="0" t="n">
        <f aca="false">IFERROR(SUMIFS('2015'!L:L,'2015'!F:F,A327,'2015'!C:C,B327,'2015'!D:D,"",'2015'!AA:AA,"JRO"), 0)</f>
        <v>0</v>
      </c>
      <c r="AV327" s="0" t="n">
        <f aca="false">IFERROR(AU327/AT327, 0)</f>
        <v>0</v>
      </c>
      <c r="AW327" s="0" t="n">
        <f aca="false">IFERROR(SUMIFS('2015'!$G:$G,'2015'!F:F,A327,'2015'!C:C,B327,'2015'!D:D,"",'2015'!AA:AA,"NRO",'2015'!L:L,"&lt;&gt;"), 0)</f>
        <v>0</v>
      </c>
      <c r="AX327" s="0" t="n">
        <f aca="false">IFERROR(SUMIFS('2015'!L:L,'2015'!F:F,A327,'2015'!C:C,B327,'2015'!D:D,"",'2015'!AA:AA,"NRO"), 0)</f>
        <v>0</v>
      </c>
      <c r="AY327" s="0" t="n">
        <f aca="false">IFERROR(AX327/AW327, 0)</f>
        <v>0</v>
      </c>
      <c r="AZ327" s="0" t="n">
        <f aca="false">IFERROR(SUMIFS('2015'!$G:$G,'2015'!F:F,A327,'2015'!C:C,B327,'2015'!D:D,"",'2015'!AA:AA,"CRO",'2015'!L:L,"&lt;&gt;"), 0)</f>
        <v>0</v>
      </c>
      <c r="BA327" s="0" t="n">
        <f aca="false">IFERROR(SUMIFS('2015'!L:L,'2015'!F:F,A327,'2015'!C:C,B327,'2015'!D:D,"",'2015'!AA:AA,"CRO"), 0)</f>
        <v>0</v>
      </c>
      <c r="BB327" s="0" t="n">
        <f aca="false">IFERROR(BA327/AZ327, 0)</f>
        <v>0</v>
      </c>
      <c r="BC327" s="0" t="n">
        <f aca="false">SUM(BF327,BI327)</f>
        <v>0</v>
      </c>
      <c r="BD327" s="0" t="n">
        <f aca="false">SUM(BG327,BJ327)</f>
        <v>0</v>
      </c>
      <c r="BE327" s="7" t="n">
        <f aca="false">IFERROR(BD327/BC327, 0)</f>
        <v>0</v>
      </c>
      <c r="BF327" s="0" t="n">
        <f aca="false">IFERROR(SUMIFS('2014'!$G:$G,'2014'!F:F,A327,'2014'!C:C,B327,'2014'!D:D,"",'2014'!AA:AA,"JRO",'2014'!L:L,"&lt;&gt;"), 0)</f>
        <v>0</v>
      </c>
      <c r="BG327" s="0" t="n">
        <f aca="false">IFERROR(SUMIFS('2014'!L:L,'2014'!F:F,A327,'2014'!C:C,B327,'2014'!D:D,"",'2014'!AA:AA,"JRO"), 0)</f>
        <v>0</v>
      </c>
      <c r="BH327" s="7" t="n">
        <f aca="false">IFERROR(BG327/BF327, 0)</f>
        <v>0</v>
      </c>
      <c r="BI327" s="0" t="n">
        <f aca="false">IFERROR(SUMIFS('2014'!$G:$G,'2014'!F:F,A327,'2014'!C:C,B327,'2014'!D:D,"",'2014'!AA:AA,"CRO",'2014'!L:L,"&lt;&gt;"), 0)</f>
        <v>0</v>
      </c>
      <c r="BJ327" s="0" t="n">
        <f aca="false">IFERROR(SUMIFS('2014'!L:L,'2014'!F:F,A327,'2014'!C:C,B327,'2014'!D:D,"",'2014'!AA:AA,"CRO"), 0)</f>
        <v>0</v>
      </c>
      <c r="BK327" s="0" t="n">
        <f aca="false">IFERROR(BJ327/BI327, 0)</f>
        <v>0</v>
      </c>
      <c r="BL327" s="0" t="n">
        <f aca="false">IFERROR(SUMIFS('2013'!$G:$G,'2013'!F:F,A327,'2013'!C:C,B327,'2013'!D:D,"",'2013'!AA:AA,"JRO",'2013'!L:L,"&lt;&gt;"), 0)</f>
        <v>0</v>
      </c>
      <c r="BM327" s="0" t="n">
        <f aca="false">IFERROR(SUMIFS('2013'!L:L,'2013'!F:F,A327,'2013'!C:C,B327,'2013'!D:D,"",'2013'!AA:AA,"JRO"), 0)</f>
        <v>0</v>
      </c>
      <c r="BN327" s="0" t="n">
        <f aca="false">IFERROR(BM327/BL327, 0)</f>
        <v>0</v>
      </c>
      <c r="BO327" s="0" t="n">
        <f aca="false">IFERROR(SUMIFS('2012'!$G:$G,'2012'!F:F,A327,'2012'!C:C,B327,'2012'!D:D,"",'2012'!AA:AA,"JRO",'2012'!L:L,"&lt;&gt;"), 0)</f>
        <v>0</v>
      </c>
      <c r="BP327" s="0" t="n">
        <f aca="false">IFERROR(SUMIFS('2012'!L:L,'2012'!F:F,A327,'2012'!C:C,B327,'2012'!D:D,"",'2012'!AA:AA,"JRO"), 0)</f>
        <v>0</v>
      </c>
      <c r="BQ327" s="0" t="n">
        <f aca="false">IFERROR(BP327/BO327, 0)</f>
        <v>0</v>
      </c>
      <c r="BR327" s="0" t="n">
        <f aca="false">IFERROR(SUMIFS('2011'!$G:$G,'2011'!F:F,A327,'2011'!C:C,B327,'2011'!D:D,"",'2011'!AA:AA,"JRO",'2011'!L:L,"&lt;&gt;"), 0)</f>
        <v>0</v>
      </c>
      <c r="BS327" s="0" t="n">
        <f aca="false">IFERROR(SUMIFS('2011'!L:L,'2011'!F:F,A327,'2011'!C:C,B327,'2011'!D:D,"",'2011'!AA:AA,"JRO"), 0)</f>
        <v>0</v>
      </c>
      <c r="BT327" s="7" t="n">
        <f aca="false">IFERROR(BS327/BR327, 0)</f>
        <v>0</v>
      </c>
      <c r="BU327" s="0" t="n">
        <f aca="false">IFERROR(SUMIFS('2010'!$G:$G,'2010'!F:F,A327,'2010'!C:C,B327,'2010'!D:D,"",'2010'!AA:AA,"JRO",'2010'!L:L,"&lt;&gt;"), 0)</f>
        <v>0</v>
      </c>
      <c r="BV327" s="0" t="n">
        <f aca="false">IFERROR(SUMIFS('2010'!L:L,'2010'!F:F,A327,'2010'!C:C,B327,'2010'!D:D,"",'2010'!AA:AA,"JRO"), 0)</f>
        <v>0</v>
      </c>
      <c r="BW327" s="7" t="n">
        <f aca="false">IFERROR(BV327/BU327, 0)</f>
        <v>0</v>
      </c>
      <c r="BX327" s="0" t="n">
        <f aca="false">IFERROR(SUMIFS('2009'!$G:$G,'2009'!F:F,A327,'2009'!C:C,B327,'2009'!D:D,"",'2009'!AA:AA,"JRO",'2009'!L:L,"&lt;&gt;"), 0)</f>
        <v>0</v>
      </c>
      <c r="BY327" s="0" t="n">
        <f aca="false">IFERROR(SUMIFS('2009'!L:L,'2009'!F:F,A327,'2009'!C:C,B327,'2009'!D:D,"",'2009'!AA:AA,"JRO"), 0)</f>
        <v>0</v>
      </c>
      <c r="BZ327" s="7" t="n">
        <f aca="false">IFERROR(BY327/BX327, 0)</f>
        <v>0</v>
      </c>
    </row>
    <row r="328" customFormat="false" ht="15" hidden="false" customHeight="false" outlineLevel="0" collapsed="false">
      <c r="A328" s="0" t="s">
        <v>114</v>
      </c>
      <c r="B328" s="17" t="s">
        <v>68</v>
      </c>
      <c r="C328" s="56" t="n">
        <f aca="false">IFERROR(AVERAGEIFS(I328:BZ328,I$2:BZ$2,"JRO escorts per deportee",I328:BZ328,"&lt;&gt;0"), 0)</f>
        <v>0</v>
      </c>
      <c r="D328" s="13" t="n">
        <f aca="false">IFERROR(AVERAGEIFS(I328:BZ328,I$2:BZ$2,"NRO escorts per deportee",I328:BZ328,"&lt;&gt;0"), 0)</f>
        <v>0</v>
      </c>
      <c r="E328" s="13" t="n">
        <f aca="false">IFERROR(AVERAGEIFS(I328:BZ328,I$2:BZ$2,"CRO escorts per deportee",I328:BZ328,"&lt;&gt;0"), 0)</f>
        <v>0</v>
      </c>
      <c r="G328" s="0" t="n">
        <f aca="false">SUM(J328,M328,P328)</f>
        <v>0</v>
      </c>
      <c r="H328" s="0" t="n">
        <f aca="false">SUM(K328,N328,Q328)</f>
        <v>0</v>
      </c>
      <c r="I328" s="7" t="n">
        <f aca="false">IFERROR(H328/G328, 0)</f>
        <v>0</v>
      </c>
      <c r="J328" s="0" t="n">
        <f aca="false">IFERROR(SUMIFS('2018'!$H:$H,'2018'!$C:$C,B328,'2018'!$F:$F,A328,'2018'!AA:AA,"JRO",'2018'!P:P,"&lt;&gt;")+SUMIFS('2018'!$I:$I,'2018'!$D:$D,B328,'2018'!$F:$F,A328,'2018'!AA:AA,"JRO",'2018'!Q:Q,"&lt;&gt;")+SUMIFS('2018'!$J:$J,'2018'!$E:$E,B328,'2018'!$F:$F,A328,'2018'!AA:AA,"JRO",'2018'!R:R,"&lt;&gt;"), 0)</f>
        <v>0</v>
      </c>
      <c r="K328" s="0" t="n">
        <f aca="false">IFERROR(SUMIFS('2018'!M:M,'2018'!AA:AA,"JRO",'2018'!F:F,A328,'2018'!C:C,B328)+SUMIFS('2018'!P:P,'2018'!AA:AA,"JRO",'2018'!F:F,A328,'2018'!C:C,B328)+SUMIFS('2018'!N:N,'2018'!AA:AA,"JRO",'2018'!F:F,A328,'2018'!D:D,B328)+SUMIFS('2018'!N:N,'2018'!AA:AA,"JRO",'2018'!F:F,A328,'2018'!D:D,B328)+SUMIFS('2018'!O:O,'2018'!AA:AA,"JRO",'2018'!F:F,A328,'2018'!E:E,B328)+SUMIFS('2018'!R:R,'2018'!AA:AA,"JRO",'2018'!F:F,A328,'2018'!E:E,B328), 0)</f>
        <v>0</v>
      </c>
      <c r="L328" s="7" t="n">
        <f aca="false">IFERROR(K328/J328, 0)</f>
        <v>0</v>
      </c>
      <c r="M328" s="0" t="n">
        <f aca="false">IFERROR(SUMIFS('2018'!$H:$H,'2018'!$C:$C,B328,'2018'!$F:$F,A328,'2018'!AA:AA,"NRO",'2018'!P:P,"&lt;&gt;")+SUMIFS('2018'!$I:$I,'2018'!$D:$D,B328,'2018'!$F:$F,A328,'2018'!AA:AA,"NRO",'2018'!Q:Q,"&lt;&gt;")+SUMIFS('2018'!$J:$J,'2018'!$E:$E,B328,'2018'!$F:$F,A328,'2018'!AA:AA,"NRO",'2018'!R:R,"&lt;&gt;"), 0)</f>
        <v>0</v>
      </c>
      <c r="N328" s="0" t="n">
        <f aca="false">IFERROR(SUMIFS('2018'!M:M,'2018'!AA:AA,"NRO",'2018'!F:F,A328,'2018'!C:C,B328)+SUMIFS('2018'!P:P,'2018'!AA:AA,"NRO",'2018'!F:F,A328,'2018'!C:C,B328)+SUMIFS('2018'!N:N,'2018'!AA:AA,"NRO",'2018'!F:F,A328,'2018'!D:D,B328)+SUMIFS('2018'!N:N,'2018'!AA:AA,"NRO",'2018'!F:F,A328,'2018'!D:D,B328)+SUMIFS('2018'!O:O,'2018'!AA:AA,"NRO",'2018'!F:F,A328,'2018'!E:E,B328)+SUMIFS('2018'!R:R,'2018'!AA:AA,"NRO",'2018'!F:F,A328,'2018'!E:E,B328), 0)</f>
        <v>0</v>
      </c>
      <c r="O328" s="7" t="n">
        <f aca="false">IFERROR(N328/M328, 0)</f>
        <v>0</v>
      </c>
      <c r="P328" s="0" t="n">
        <f aca="false">IFERROR(SUMIFS('2018'!$H:$H,'2018'!$C:$C,B328,'2018'!$F:$F,A328,'2018'!AA:AA,"CRO")+SUMIFS('2018'!$I:$I,'2018'!$D:$D,B328,'2018'!$F:$F,A328,'2018'!AA:AA,"CRO")+SUMIFS('2018'!$J:$J,'2018'!$E:$E,B328,'2018'!$F:$F,A328,'2018'!AA:AA,"CRO"), 0)</f>
        <v>0</v>
      </c>
      <c r="Q328" s="0" t="n">
        <f aca="false">IFERROR(SUMIFS('2018'!M:M,'2018'!AA:AA,"CRO",'2018'!F:F,A328,'2018'!C:C,B328)+SUMIFS('2018'!P:P,'2018'!AA:AA,"CRO",'2018'!F:F,A328,'2018'!C:C,B328)+SUMIFS('2018'!N:N,'2018'!AA:AA,"CRO",'2018'!F:F,A328,'2018'!D:D,B328)+SUMIFS('2018'!N:N,'2018'!AA:AA,"CRO",'2018'!F:F,A328,'2018'!D:D,B328)+SUMIFS('2018'!O:O,'2018'!AA:AA,"CRO",'2018'!F:F,A328,'2018'!E:E,B328)+SUMIFS('2018'!R:R,'2018'!AA:AA,"CRO",'2018'!F:F,A328,'2018'!E:E,B328), 0)</f>
        <v>0</v>
      </c>
      <c r="R328" s="7" t="n">
        <f aca="false">IFERROR(Q328/P328, 0)</f>
        <v>0</v>
      </c>
      <c r="S328" s="7" t="n">
        <f aca="false">SUM(V328,Y328,AB328)</f>
        <v>0</v>
      </c>
      <c r="T328" s="7" t="n">
        <f aca="false">SUM(W328,Z328,AC328)</f>
        <v>0</v>
      </c>
      <c r="U328" s="7" t="n">
        <f aca="false">IFERROR(T328/S328, 0)</f>
        <v>0</v>
      </c>
      <c r="V328" s="0" t="n">
        <f aca="false">SUMIFS('2017'!$H:$H,'2017'!$C:$C,B328,'2017'!$F:$F,A328,'2017'!AA:AA,"JRO",'2017'!P:P,"&lt;&gt;")+SUMIFS('2017'!$I:$I,'2017'!$D:$D,B328,'2017'!$F:$F,A328,'2017'!AA:AA,"JRO",'2017'!Q:Q,"&lt;&gt;")+SUMIFS('2017'!$J:$J,'2017'!$E:$E,B328,'2017'!$F:$F,A328,'2017'!AA:AA,"JRO",'2017'!R:R,"&lt;&gt;")</f>
        <v>0</v>
      </c>
      <c r="W328" s="0" t="n">
        <f aca="false">IFERROR(SUMIFS('2017'!M:M,'2017'!AA:AA,"JRO",'2017'!F:F,A328,'2017'!C:C,B328)+SUMIFS('2017'!P:P,'2017'!AA:AA,"JRO",'2017'!F:F,A328,'2017'!C:C,B328)+SUMIFS('2017'!N:N,'2017'!AA:AA,"JRO",'2017'!F:F,A328,'2017'!D:D,B328)+SUMIFS('2017'!N:N,'2017'!AA:AA,"JRO",'2017'!F:F,A328,'2017'!D:D,B328)+SUMIFS('2017'!O:O,'2017'!AA:AA,"JRO",'2017'!F:F,A328,'2017'!E:E,B328)+SUMIFS('2017'!R:R,'2017'!AA:AA,"JRO",'2017'!F:F,A328,'2017'!E:E,B328), 0)</f>
        <v>0</v>
      </c>
      <c r="X328" s="7" t="n">
        <f aca="false">IFERROR(W328/V328, 0)</f>
        <v>0</v>
      </c>
      <c r="Y328" s="0" t="n">
        <f aca="false">IFERROR(SUMIFS('2017'!$H:$H,'2017'!$C:$C,B328,'2017'!$F:$F,A328,'2017'!AA:AA,"NRO",'2017'!P:P,"&lt;&gt;")+SUMIFS('2017'!$I:$I,'2017'!$D:$D,B328,'2017'!$F:$F,A328,'2017'!AA:AA,"NRO",'2017'!Q:Q,"&lt;&gt;")+SUMIFS('2017'!$J:$J,'2017'!$E:$E,B328,'2017'!$F:$F,A328,'2017'!AA:AA,"NRO",'2017'!R:R,"&lt;&gt;"), 0)</f>
        <v>0</v>
      </c>
      <c r="Z328" s="0" t="n">
        <f aca="false">IFERROR(SUMIFS('2017'!M:M,'2017'!AA:AA,"NRO",'2017'!F:F,A328,'2017'!C:C,B328)+SUMIFS('2017'!P:P,'2017'!AA:AA,"NRO",'2017'!F:F,A328,'2017'!C:C,B328)+SUMIFS('2017'!N:N,'2017'!AA:AA,"NRO",'2017'!F:F,A328,'2017'!D:D,B328)+SUMIFS('2017'!N:N,'2017'!AA:AA,"NRO",'2017'!F:F,A328,'2017'!D:D,B328)+SUMIFS('2017'!O:O,'2017'!AA:AA,"NRO",'2017'!F:F,A328,'2017'!E:E,B328)+SUMIFS('2017'!R:R,'2017'!AA:AA,"NRO",'2017'!F:F,A328,'2017'!E:E,B328), 0)</f>
        <v>0</v>
      </c>
      <c r="AA328" s="7" t="n">
        <f aca="false">IFERROR(Z328/Y328, 0)</f>
        <v>0</v>
      </c>
      <c r="AB328" s="0" t="n">
        <f aca="false">IFERROR(SUMIFS('2017'!$H:$H,'2017'!$C:$C,B328,'2017'!$F:$F,A328,'2017'!AA:AA,"CRO",'2017'!P:P,"&lt;&gt;")+SUMIFS('2017'!$I:$I,'2017'!$D:$D,B328,'2017'!$F:$F,A328,'2017'!AA:AA,"CRO",'2017'!Q:Q,"&lt;&gt;")+SUMIFS('2017'!$J:$J,'2017'!$E:$E,B328,'2017'!$F:$F,A328,'2017'!AA:AA,"CRO",'2017'!R:R,"&lt;&gt;"), 0)</f>
        <v>0</v>
      </c>
      <c r="AC328" s="0" t="n">
        <f aca="false">IFERROR(SUMIFS('2017'!M:M,'2017'!AA:AA,"CRO",'2017'!F:F,A328,'2017'!C:C,B328)+SUMIFS('2017'!P:P,'2017'!AA:AA,"CRO",'2017'!F:F,A328,'2017'!C:C,B328)+SUMIFS('2017'!N:N,'2017'!AA:AA,"CRO",'2017'!F:F,A328,'2017'!D:D,B328)+SUMIFS('2017'!N:N,'2017'!AA:AA,"CRO",'2017'!F:F,A328,'2017'!D:D,B328)+SUMIFS('2017'!O:O,'2017'!AA:AA,"CRO",'2017'!F:F,A328,'2017'!E:E,B328)+SUMIFS('2017'!R:R,'2017'!AA:AA,"CRO",'2017'!F:F,A328,'2017'!E:E,B328), 0)</f>
        <v>0</v>
      </c>
      <c r="AD328" s="0" t="n">
        <f aca="false">IFERROR(AC328/AB328, 0)</f>
        <v>0</v>
      </c>
      <c r="AE328" s="0" t="n">
        <f aca="false">SUM(AH328,AK328,AN328)</f>
        <v>0</v>
      </c>
      <c r="AF328" s="0" t="n">
        <f aca="false">SUM(AI328,AL328,AO328)</f>
        <v>0</v>
      </c>
      <c r="AG328" s="7" t="n">
        <f aca="false">IFERROR(AF328/AE328, 0)</f>
        <v>0</v>
      </c>
      <c r="AH328" s="0" t="n">
        <f aca="false">IFERROR(SUMIFS('2016'!$G:$G,'2016'!F:F,A328,'2016'!C:C,B328,'2016'!D:D,"",'2016'!AA:AA,"JRO",'2016'!L:L,"&lt;&gt;"), 0)</f>
        <v>0</v>
      </c>
      <c r="AI328" s="0" t="n">
        <f aca="false">IFERROR(SUMIFS('2016'!L:L,'2016'!F:F,A328,'2016'!C:C,B328,'2016'!D:D,"",'2016'!AA:AA,"JRO"), 0)</f>
        <v>0</v>
      </c>
      <c r="AJ328" s="7" t="n">
        <f aca="false">IFERROR(AI328/AH328, 0)</f>
        <v>0</v>
      </c>
      <c r="AK328" s="0" t="n">
        <f aca="false">IFERROR(SUMIFS('2016'!$G:$G,'2016'!F:F,A328,'2016'!C:C,B328,'2016'!D:D,"",'2016'!AA:AA,"NRO",'2016'!L:L,"&lt;&gt;"), 0)</f>
        <v>0</v>
      </c>
      <c r="AL328" s="0" t="n">
        <f aca="false">IFERROR(SUMIFS('2016'!L:L,'2016'!F:F,A328,'2016'!C:C,B328,'2016'!D:D,"",'2016'!AA:AA,"NRO"), 0)</f>
        <v>0</v>
      </c>
      <c r="AM328" s="0" t="n">
        <f aca="false">IFERROR(AL328/AK328, 0)</f>
        <v>0</v>
      </c>
      <c r="AN328" s="0" t="n">
        <f aca="false">IFERROR(SUMIFS('2016'!$G:$G,'2016'!F:F,A328,'2016'!C:C,B328,'2016'!D:D,"",'2016'!AA:AA,"CRO",'2016'!L:L,"&lt;&gt;"), 0)</f>
        <v>0</v>
      </c>
      <c r="AO328" s="0" t="n">
        <f aca="false">IFERROR(SUMIFS('2016'!L:L,'2016'!F:F,A328,'2016'!C:C,B328,'2016'!D:D,"",'2016'!AA:AA,"CRO"), 0)</f>
        <v>0</v>
      </c>
      <c r="AP328" s="0" t="n">
        <f aca="false">IFERROR(AO328/AN328, 0)</f>
        <v>0</v>
      </c>
      <c r="AQ328" s="0" t="n">
        <f aca="false">SUM(AT328,AW328,AZ328)</f>
        <v>0</v>
      </c>
      <c r="AR328" s="0" t="n">
        <f aca="false">SUM(AU328,AX328,BA328)</f>
        <v>0</v>
      </c>
      <c r="AS328" s="7" t="n">
        <f aca="false">IFERROR(AR328/AQ328, 0)</f>
        <v>0</v>
      </c>
      <c r="AT328" s="0" t="n">
        <f aca="false">IFERROR(SUMIFS('2015'!$G:$G,'2015'!F:F,A328,'2015'!C:C,B328,'2015'!D:D,"",'2015'!AA:AA,"JRO",'2015'!L:L,"&lt;&gt;"), 0)</f>
        <v>0</v>
      </c>
      <c r="AU328" s="0" t="n">
        <f aca="false">IFERROR(SUMIFS('2015'!L:L,'2015'!F:F,A328,'2015'!C:C,B328,'2015'!D:D,"",'2015'!AA:AA,"JRO"), 0)</f>
        <v>0</v>
      </c>
      <c r="AV328" s="0" t="n">
        <f aca="false">IFERROR(AU328/AT328, 0)</f>
        <v>0</v>
      </c>
      <c r="AW328" s="0" t="n">
        <f aca="false">IFERROR(SUMIFS('2015'!$G:$G,'2015'!F:F,A328,'2015'!C:C,B328,'2015'!D:D,"",'2015'!AA:AA,"NRO",'2015'!L:L,"&lt;&gt;"), 0)</f>
        <v>0</v>
      </c>
      <c r="AX328" s="0" t="n">
        <f aca="false">IFERROR(SUMIFS('2015'!L:L,'2015'!F:F,A328,'2015'!C:C,B328,'2015'!D:D,"",'2015'!AA:AA,"NRO"), 0)</f>
        <v>0</v>
      </c>
      <c r="AY328" s="0" t="n">
        <f aca="false">IFERROR(AX328/AW328, 0)</f>
        <v>0</v>
      </c>
      <c r="AZ328" s="0" t="n">
        <f aca="false">IFERROR(SUMIFS('2015'!$G:$G,'2015'!F:F,A328,'2015'!C:C,B328,'2015'!D:D,"",'2015'!AA:AA,"CRO",'2015'!L:L,"&lt;&gt;"), 0)</f>
        <v>0</v>
      </c>
      <c r="BA328" s="0" t="n">
        <f aca="false">IFERROR(SUMIFS('2015'!L:L,'2015'!F:F,A328,'2015'!C:C,B328,'2015'!D:D,"",'2015'!AA:AA,"CRO"), 0)</f>
        <v>0</v>
      </c>
      <c r="BB328" s="0" t="n">
        <f aca="false">IFERROR(BA328/AZ328, 0)</f>
        <v>0</v>
      </c>
      <c r="BC328" s="0" t="n">
        <f aca="false">SUM(BF328,BI328)</f>
        <v>0</v>
      </c>
      <c r="BD328" s="0" t="n">
        <f aca="false">SUM(BG328,BJ328)</f>
        <v>0</v>
      </c>
      <c r="BE328" s="7" t="n">
        <f aca="false">IFERROR(BD328/BC328, 0)</f>
        <v>0</v>
      </c>
      <c r="BF328" s="0" t="n">
        <f aca="false">IFERROR(SUMIFS('2014'!$G:$G,'2014'!F:F,A328,'2014'!C:C,B328,'2014'!D:D,"",'2014'!AA:AA,"JRO",'2014'!L:L,"&lt;&gt;"), 0)</f>
        <v>0</v>
      </c>
      <c r="BG328" s="0" t="n">
        <f aca="false">IFERROR(SUMIFS('2014'!L:L,'2014'!F:F,A328,'2014'!C:C,B328,'2014'!D:D,"",'2014'!AA:AA,"JRO"), 0)</f>
        <v>0</v>
      </c>
      <c r="BH328" s="7" t="n">
        <f aca="false">IFERROR(BG328/BF328, 0)</f>
        <v>0</v>
      </c>
      <c r="BI328" s="0" t="n">
        <f aca="false">IFERROR(SUMIFS('2014'!$G:$G,'2014'!F:F,A328,'2014'!C:C,B328,'2014'!D:D,"",'2014'!AA:AA,"CRO",'2014'!L:L,"&lt;&gt;"), 0)</f>
        <v>0</v>
      </c>
      <c r="BJ328" s="0" t="n">
        <f aca="false">IFERROR(SUMIFS('2014'!L:L,'2014'!F:F,A328,'2014'!C:C,B328,'2014'!D:D,"",'2014'!AA:AA,"CRO"), 0)</f>
        <v>0</v>
      </c>
      <c r="BK328" s="0" t="n">
        <f aca="false">IFERROR(BJ328/BI328, 0)</f>
        <v>0</v>
      </c>
      <c r="BL328" s="0" t="n">
        <f aca="false">IFERROR(SUMIFS('2013'!$G:$G,'2013'!F:F,A328,'2013'!C:C,B328,'2013'!D:D,"",'2013'!AA:AA,"JRO",'2013'!L:L,"&lt;&gt;"), 0)</f>
        <v>0</v>
      </c>
      <c r="BM328" s="0" t="n">
        <f aca="false">IFERROR(SUMIFS('2013'!L:L,'2013'!F:F,A328,'2013'!C:C,B328,'2013'!D:D,"",'2013'!AA:AA,"JRO"), 0)</f>
        <v>0</v>
      </c>
      <c r="BN328" s="0" t="n">
        <f aca="false">IFERROR(BM328/BL328, 0)</f>
        <v>0</v>
      </c>
      <c r="BO328" s="0" t="n">
        <f aca="false">IFERROR(SUMIFS('2012'!$G:$G,'2012'!F:F,A328,'2012'!C:C,B328,'2012'!D:D,"",'2012'!AA:AA,"JRO",'2012'!L:L,"&lt;&gt;"), 0)</f>
        <v>0</v>
      </c>
      <c r="BP328" s="0" t="n">
        <f aca="false">IFERROR(SUMIFS('2012'!L:L,'2012'!F:F,A328,'2012'!C:C,B328,'2012'!D:D,"",'2012'!AA:AA,"JRO"), 0)</f>
        <v>0</v>
      </c>
      <c r="BQ328" s="0" t="n">
        <f aca="false">IFERROR(BP328/BO328, 0)</f>
        <v>0</v>
      </c>
      <c r="BR328" s="0" t="n">
        <f aca="false">IFERROR(SUMIFS('2011'!$G:$G,'2011'!F:F,A328,'2011'!C:C,B328,'2011'!D:D,"",'2011'!AA:AA,"JRO",'2011'!L:L,"&lt;&gt;"), 0)</f>
        <v>0</v>
      </c>
      <c r="BS328" s="0" t="n">
        <f aca="false">IFERROR(SUMIFS('2011'!L:L,'2011'!F:F,A328,'2011'!C:C,B328,'2011'!D:D,"",'2011'!AA:AA,"JRO"), 0)</f>
        <v>0</v>
      </c>
      <c r="BT328" s="7" t="n">
        <f aca="false">IFERROR(BS328/BR328, 0)</f>
        <v>0</v>
      </c>
      <c r="BU328" s="0" t="n">
        <f aca="false">IFERROR(SUMIFS('2010'!$G:$G,'2010'!F:F,A328,'2010'!C:C,B328,'2010'!D:D,"",'2010'!AA:AA,"JRO",'2010'!L:L,"&lt;&gt;"), 0)</f>
        <v>0</v>
      </c>
      <c r="BV328" s="0" t="n">
        <f aca="false">IFERROR(SUMIFS('2010'!L:L,'2010'!F:F,A328,'2010'!C:C,B328,'2010'!D:D,"",'2010'!AA:AA,"JRO"), 0)</f>
        <v>0</v>
      </c>
      <c r="BW328" s="7" t="n">
        <f aca="false">IFERROR(BV328/BU328, 0)</f>
        <v>0</v>
      </c>
      <c r="BX328" s="0" t="n">
        <f aca="false">IFERROR(SUMIFS('2009'!$G:$G,'2009'!F:F,A328,'2009'!C:C,B328,'2009'!D:D,"",'2009'!AA:AA,"JRO",'2009'!L:L,"&lt;&gt;"), 0)</f>
        <v>0</v>
      </c>
      <c r="BY328" s="0" t="n">
        <f aca="false">IFERROR(SUMIFS('2009'!L:L,'2009'!F:F,A328,'2009'!C:C,B328,'2009'!D:D,"",'2009'!AA:AA,"JRO"), 0)</f>
        <v>0</v>
      </c>
      <c r="BZ328" s="7" t="n">
        <f aca="false">IFERROR(BY328/BX328, 0)</f>
        <v>0</v>
      </c>
    </row>
    <row r="329" customFormat="false" ht="15" hidden="false" customHeight="false" outlineLevel="0" collapsed="false">
      <c r="A329" s="0" t="s">
        <v>114</v>
      </c>
      <c r="B329" s="13" t="s">
        <v>74</v>
      </c>
      <c r="C329" s="56" t="n">
        <f aca="false">IFERROR(AVERAGEIFS(I329:BZ329,I$2:BZ$2,"JRO escorts per deportee",I329:BZ329,"&lt;&gt;0"), 0)</f>
        <v>0</v>
      </c>
      <c r="D329" s="13" t="n">
        <f aca="false">IFERROR(AVERAGEIFS(I329:BZ329,I$2:BZ$2,"NRO escorts per deportee",I329:BZ329,"&lt;&gt;0"), 0)</f>
        <v>0</v>
      </c>
      <c r="E329" s="13" t="n">
        <f aca="false">IFERROR(AVERAGEIFS(I329:BZ329,I$2:BZ$2,"CRO escorts per deportee",I329:BZ329,"&lt;&gt;0"), 0)</f>
        <v>0</v>
      </c>
      <c r="G329" s="0" t="n">
        <f aca="false">SUM(J329,M329,P329)</f>
        <v>0</v>
      </c>
      <c r="H329" s="0" t="n">
        <f aca="false">SUM(K329,N329,Q329)</f>
        <v>0</v>
      </c>
      <c r="I329" s="7" t="n">
        <f aca="false">IFERROR(H329/G329, 0)</f>
        <v>0</v>
      </c>
      <c r="J329" s="0" t="n">
        <f aca="false">IFERROR(SUMIFS('2018'!$H:$H,'2018'!$C:$C,B329,'2018'!$F:$F,A329,'2018'!AA:AA,"JRO",'2018'!P:P,"&lt;&gt;")+SUMIFS('2018'!$I:$I,'2018'!$D:$D,B329,'2018'!$F:$F,A329,'2018'!AA:AA,"JRO",'2018'!Q:Q,"&lt;&gt;")+SUMIFS('2018'!$J:$J,'2018'!$E:$E,B329,'2018'!$F:$F,A329,'2018'!AA:AA,"JRO",'2018'!R:R,"&lt;&gt;"), 0)</f>
        <v>0</v>
      </c>
      <c r="K329" s="0" t="n">
        <f aca="false">IFERROR(SUMIFS('2018'!M:M,'2018'!AA:AA,"JRO",'2018'!F:F,A329,'2018'!C:C,B329)+SUMIFS('2018'!P:P,'2018'!AA:AA,"JRO",'2018'!F:F,A329,'2018'!C:C,B329)+SUMIFS('2018'!N:N,'2018'!AA:AA,"JRO",'2018'!F:F,A329,'2018'!D:D,B329)+SUMIFS('2018'!N:N,'2018'!AA:AA,"JRO",'2018'!F:F,A329,'2018'!D:D,B329)+SUMIFS('2018'!O:O,'2018'!AA:AA,"JRO",'2018'!F:F,A329,'2018'!E:E,B329)+SUMIFS('2018'!R:R,'2018'!AA:AA,"JRO",'2018'!F:F,A329,'2018'!E:E,B329), 0)</f>
        <v>0</v>
      </c>
      <c r="L329" s="7" t="n">
        <f aca="false">IFERROR(K329/J329, 0)</f>
        <v>0</v>
      </c>
      <c r="M329" s="0" t="n">
        <f aca="false">IFERROR(SUMIFS('2018'!$H:$H,'2018'!$C:$C,B329,'2018'!$F:$F,A329,'2018'!AA:AA,"NRO",'2018'!P:P,"&lt;&gt;")+SUMIFS('2018'!$I:$I,'2018'!$D:$D,B329,'2018'!$F:$F,A329,'2018'!AA:AA,"NRO",'2018'!Q:Q,"&lt;&gt;")+SUMIFS('2018'!$J:$J,'2018'!$E:$E,B329,'2018'!$F:$F,A329,'2018'!AA:AA,"NRO",'2018'!R:R,"&lt;&gt;"), 0)</f>
        <v>0</v>
      </c>
      <c r="N329" s="0" t="n">
        <f aca="false">IFERROR(SUMIFS('2018'!M:M,'2018'!AA:AA,"NRO",'2018'!F:F,A329,'2018'!C:C,B329)+SUMIFS('2018'!P:P,'2018'!AA:AA,"NRO",'2018'!F:F,A329,'2018'!C:C,B329)+SUMIFS('2018'!N:N,'2018'!AA:AA,"NRO",'2018'!F:F,A329,'2018'!D:D,B329)+SUMIFS('2018'!N:N,'2018'!AA:AA,"NRO",'2018'!F:F,A329,'2018'!D:D,B329)+SUMIFS('2018'!O:O,'2018'!AA:AA,"NRO",'2018'!F:F,A329,'2018'!E:E,B329)+SUMIFS('2018'!R:R,'2018'!AA:AA,"NRO",'2018'!F:F,A329,'2018'!E:E,B329), 0)</f>
        <v>0</v>
      </c>
      <c r="O329" s="7" t="n">
        <f aca="false">IFERROR(N329/M329, 0)</f>
        <v>0</v>
      </c>
      <c r="P329" s="0" t="n">
        <f aca="false">IFERROR(SUMIFS('2018'!$H:$H,'2018'!$C:$C,B329,'2018'!$F:$F,A329,'2018'!AA:AA,"CRO")+SUMIFS('2018'!$I:$I,'2018'!$D:$D,B329,'2018'!$F:$F,A329,'2018'!AA:AA,"CRO")+SUMIFS('2018'!$J:$J,'2018'!$E:$E,B329,'2018'!$F:$F,A329,'2018'!AA:AA,"CRO"), 0)</f>
        <v>0</v>
      </c>
      <c r="Q329" s="0" t="n">
        <f aca="false">IFERROR(SUMIFS('2018'!M:M,'2018'!AA:AA,"CRO",'2018'!F:F,A329,'2018'!C:C,B329)+SUMIFS('2018'!P:P,'2018'!AA:AA,"CRO",'2018'!F:F,A329,'2018'!C:C,B329)+SUMIFS('2018'!N:N,'2018'!AA:AA,"CRO",'2018'!F:F,A329,'2018'!D:D,B329)+SUMIFS('2018'!N:N,'2018'!AA:AA,"CRO",'2018'!F:F,A329,'2018'!D:D,B329)+SUMIFS('2018'!O:O,'2018'!AA:AA,"CRO",'2018'!F:F,A329,'2018'!E:E,B329)+SUMIFS('2018'!R:R,'2018'!AA:AA,"CRO",'2018'!F:F,A329,'2018'!E:E,B329), 0)</f>
        <v>0</v>
      </c>
      <c r="R329" s="7" t="n">
        <f aca="false">IFERROR(Q329/P329, 0)</f>
        <v>0</v>
      </c>
      <c r="S329" s="7" t="n">
        <f aca="false">SUM(V329,Y329,AB329)</f>
        <v>0</v>
      </c>
      <c r="T329" s="7" t="n">
        <f aca="false">SUM(W329,Z329,AC329)</f>
        <v>0</v>
      </c>
      <c r="U329" s="7" t="n">
        <f aca="false">IFERROR(T329/S329, 0)</f>
        <v>0</v>
      </c>
      <c r="V329" s="0" t="n">
        <f aca="false">SUMIFS('2017'!$H:$H,'2017'!$C:$C,B329,'2017'!$F:$F,A329,'2017'!AA:AA,"JRO",'2017'!P:P,"&lt;&gt;")+SUMIFS('2017'!$I:$I,'2017'!$D:$D,B329,'2017'!$F:$F,A329,'2017'!AA:AA,"JRO",'2017'!Q:Q,"&lt;&gt;")+SUMIFS('2017'!$J:$J,'2017'!$E:$E,B329,'2017'!$F:$F,A329,'2017'!AA:AA,"JRO",'2017'!R:R,"&lt;&gt;")</f>
        <v>0</v>
      </c>
      <c r="W329" s="0" t="n">
        <f aca="false">IFERROR(SUMIFS('2017'!M:M,'2017'!AA:AA,"JRO",'2017'!F:F,A329,'2017'!C:C,B329)+SUMIFS('2017'!P:P,'2017'!AA:AA,"JRO",'2017'!F:F,A329,'2017'!C:C,B329)+SUMIFS('2017'!N:N,'2017'!AA:AA,"JRO",'2017'!F:F,A329,'2017'!D:D,B329)+SUMIFS('2017'!N:N,'2017'!AA:AA,"JRO",'2017'!F:F,A329,'2017'!D:D,B329)+SUMIFS('2017'!O:O,'2017'!AA:AA,"JRO",'2017'!F:F,A329,'2017'!E:E,B329)+SUMIFS('2017'!R:R,'2017'!AA:AA,"JRO",'2017'!F:F,A329,'2017'!E:E,B329), 0)</f>
        <v>0</v>
      </c>
      <c r="X329" s="7" t="n">
        <f aca="false">IFERROR(W329/V329, 0)</f>
        <v>0</v>
      </c>
      <c r="Y329" s="0" t="n">
        <f aca="false">IFERROR(SUMIFS('2017'!$H:$H,'2017'!$C:$C,B329,'2017'!$F:$F,A329,'2017'!AA:AA,"NRO",'2017'!P:P,"&lt;&gt;")+SUMIFS('2017'!$I:$I,'2017'!$D:$D,B329,'2017'!$F:$F,A329,'2017'!AA:AA,"NRO",'2017'!Q:Q,"&lt;&gt;")+SUMIFS('2017'!$J:$J,'2017'!$E:$E,B329,'2017'!$F:$F,A329,'2017'!AA:AA,"NRO",'2017'!R:R,"&lt;&gt;"), 0)</f>
        <v>0</v>
      </c>
      <c r="Z329" s="0" t="n">
        <f aca="false">IFERROR(SUMIFS('2017'!M:M,'2017'!AA:AA,"NRO",'2017'!F:F,A329,'2017'!C:C,B329)+SUMIFS('2017'!P:P,'2017'!AA:AA,"NRO",'2017'!F:F,A329,'2017'!C:C,B329)+SUMIFS('2017'!N:N,'2017'!AA:AA,"NRO",'2017'!F:F,A329,'2017'!D:D,B329)+SUMIFS('2017'!N:N,'2017'!AA:AA,"NRO",'2017'!F:F,A329,'2017'!D:D,B329)+SUMIFS('2017'!O:O,'2017'!AA:AA,"NRO",'2017'!F:F,A329,'2017'!E:E,B329)+SUMIFS('2017'!R:R,'2017'!AA:AA,"NRO",'2017'!F:F,A329,'2017'!E:E,B329), 0)</f>
        <v>0</v>
      </c>
      <c r="AA329" s="7" t="n">
        <f aca="false">IFERROR(Z329/Y329, 0)</f>
        <v>0</v>
      </c>
      <c r="AB329" s="0" t="n">
        <f aca="false">IFERROR(SUMIFS('2017'!$H:$H,'2017'!$C:$C,B329,'2017'!$F:$F,A329,'2017'!AA:AA,"CRO",'2017'!P:P,"&lt;&gt;")+SUMIFS('2017'!$I:$I,'2017'!$D:$D,B329,'2017'!$F:$F,A329,'2017'!AA:AA,"CRO",'2017'!Q:Q,"&lt;&gt;")+SUMIFS('2017'!$J:$J,'2017'!$E:$E,B329,'2017'!$F:$F,A329,'2017'!AA:AA,"CRO",'2017'!R:R,"&lt;&gt;"), 0)</f>
        <v>0</v>
      </c>
      <c r="AC329" s="0" t="n">
        <f aca="false">IFERROR(SUMIFS('2017'!M:M,'2017'!AA:AA,"CRO",'2017'!F:F,A329,'2017'!C:C,B329)+SUMIFS('2017'!P:P,'2017'!AA:AA,"CRO",'2017'!F:F,A329,'2017'!C:C,B329)+SUMIFS('2017'!N:N,'2017'!AA:AA,"CRO",'2017'!F:F,A329,'2017'!D:D,B329)+SUMIFS('2017'!N:N,'2017'!AA:AA,"CRO",'2017'!F:F,A329,'2017'!D:D,B329)+SUMIFS('2017'!O:O,'2017'!AA:AA,"CRO",'2017'!F:F,A329,'2017'!E:E,B329)+SUMIFS('2017'!R:R,'2017'!AA:AA,"CRO",'2017'!F:F,A329,'2017'!E:E,B329), 0)</f>
        <v>0</v>
      </c>
      <c r="AD329" s="0" t="n">
        <f aca="false">IFERROR(AC329/AB329, 0)</f>
        <v>0</v>
      </c>
      <c r="AE329" s="0" t="n">
        <f aca="false">SUM(AH329,AK329,AN329)</f>
        <v>0</v>
      </c>
      <c r="AF329" s="0" t="n">
        <f aca="false">SUM(AI329,AL329,AO329)</f>
        <v>0</v>
      </c>
      <c r="AG329" s="7" t="n">
        <f aca="false">IFERROR(AF329/AE329, 0)</f>
        <v>0</v>
      </c>
      <c r="AH329" s="0" t="n">
        <f aca="false">IFERROR(SUMIFS('2016'!$G:$G,'2016'!F:F,A329,'2016'!C:C,B329,'2016'!D:D,"",'2016'!AA:AA,"JRO",'2016'!L:L,"&lt;&gt;"), 0)</f>
        <v>0</v>
      </c>
      <c r="AI329" s="0" t="n">
        <f aca="false">IFERROR(SUMIFS('2016'!L:L,'2016'!F:F,A329,'2016'!C:C,B329,'2016'!D:D,"",'2016'!AA:AA,"JRO"), 0)</f>
        <v>0</v>
      </c>
      <c r="AJ329" s="7" t="n">
        <f aca="false">IFERROR(AI329/AH329, 0)</f>
        <v>0</v>
      </c>
      <c r="AK329" s="0" t="n">
        <f aca="false">IFERROR(SUMIFS('2016'!$G:$G,'2016'!F:F,A329,'2016'!C:C,B329,'2016'!D:D,"",'2016'!AA:AA,"NRO",'2016'!L:L,"&lt;&gt;"), 0)</f>
        <v>0</v>
      </c>
      <c r="AL329" s="0" t="n">
        <f aca="false">IFERROR(SUMIFS('2016'!L:L,'2016'!F:F,A329,'2016'!C:C,B329,'2016'!D:D,"",'2016'!AA:AA,"NRO"), 0)</f>
        <v>0</v>
      </c>
      <c r="AM329" s="0" t="n">
        <f aca="false">IFERROR(AL329/AK329, 0)</f>
        <v>0</v>
      </c>
      <c r="AN329" s="0" t="n">
        <f aca="false">IFERROR(SUMIFS('2016'!$G:$G,'2016'!F:F,A329,'2016'!C:C,B329,'2016'!D:D,"",'2016'!AA:AA,"CRO",'2016'!L:L,"&lt;&gt;"), 0)</f>
        <v>0</v>
      </c>
      <c r="AO329" s="0" t="n">
        <f aca="false">IFERROR(SUMIFS('2016'!L:L,'2016'!F:F,A329,'2016'!C:C,B329,'2016'!D:D,"",'2016'!AA:AA,"CRO"), 0)</f>
        <v>0</v>
      </c>
      <c r="AP329" s="0" t="n">
        <f aca="false">IFERROR(AO329/AN329, 0)</f>
        <v>0</v>
      </c>
      <c r="AQ329" s="0" t="n">
        <f aca="false">SUM(AT329,AW329,AZ329)</f>
        <v>0</v>
      </c>
      <c r="AR329" s="0" t="n">
        <f aca="false">SUM(AU329,AX329,BA329)</f>
        <v>0</v>
      </c>
      <c r="AS329" s="7" t="n">
        <f aca="false">IFERROR(AR329/AQ329, 0)</f>
        <v>0</v>
      </c>
      <c r="AT329" s="0" t="n">
        <f aca="false">IFERROR(SUMIFS('2015'!$G:$G,'2015'!F:F,A329,'2015'!C:C,B329,'2015'!D:D,"",'2015'!AA:AA,"JRO",'2015'!L:L,"&lt;&gt;"), 0)</f>
        <v>0</v>
      </c>
      <c r="AU329" s="0" t="n">
        <f aca="false">IFERROR(SUMIFS('2015'!L:L,'2015'!F:F,A329,'2015'!C:C,B329,'2015'!D:D,"",'2015'!AA:AA,"JRO"), 0)</f>
        <v>0</v>
      </c>
      <c r="AV329" s="0" t="n">
        <f aca="false">IFERROR(AU329/AT329, 0)</f>
        <v>0</v>
      </c>
      <c r="AW329" s="0" t="n">
        <f aca="false">IFERROR(SUMIFS('2015'!$G:$G,'2015'!F:F,A329,'2015'!C:C,B329,'2015'!D:D,"",'2015'!AA:AA,"NRO",'2015'!L:L,"&lt;&gt;"), 0)</f>
        <v>0</v>
      </c>
      <c r="AX329" s="0" t="n">
        <f aca="false">IFERROR(SUMIFS('2015'!L:L,'2015'!F:F,A329,'2015'!C:C,B329,'2015'!D:D,"",'2015'!AA:AA,"NRO"), 0)</f>
        <v>0</v>
      </c>
      <c r="AY329" s="0" t="n">
        <f aca="false">IFERROR(AX329/AW329, 0)</f>
        <v>0</v>
      </c>
      <c r="AZ329" s="0" t="n">
        <f aca="false">IFERROR(SUMIFS('2015'!$G:$G,'2015'!F:F,A329,'2015'!C:C,B329,'2015'!D:D,"",'2015'!AA:AA,"CRO",'2015'!L:L,"&lt;&gt;"), 0)</f>
        <v>0</v>
      </c>
      <c r="BA329" s="0" t="n">
        <f aca="false">IFERROR(SUMIFS('2015'!L:L,'2015'!F:F,A329,'2015'!C:C,B329,'2015'!D:D,"",'2015'!AA:AA,"CRO"), 0)</f>
        <v>0</v>
      </c>
      <c r="BB329" s="0" t="n">
        <f aca="false">IFERROR(BA329/AZ329, 0)</f>
        <v>0</v>
      </c>
      <c r="BC329" s="0" t="n">
        <f aca="false">SUM(BF329,BI329)</f>
        <v>0</v>
      </c>
      <c r="BD329" s="0" t="n">
        <f aca="false">SUM(BG329,BJ329)</f>
        <v>0</v>
      </c>
      <c r="BE329" s="7" t="n">
        <f aca="false">IFERROR(BD329/BC329, 0)</f>
        <v>0</v>
      </c>
      <c r="BF329" s="0" t="n">
        <f aca="false">IFERROR(SUMIFS('2014'!$G:$G,'2014'!F:F,A329,'2014'!C:C,B329,'2014'!D:D,"",'2014'!AA:AA,"JRO",'2014'!L:L,"&lt;&gt;"), 0)</f>
        <v>0</v>
      </c>
      <c r="BG329" s="0" t="n">
        <f aca="false">IFERROR(SUMIFS('2014'!L:L,'2014'!F:F,A329,'2014'!C:C,B329,'2014'!D:D,"",'2014'!AA:AA,"JRO"), 0)</f>
        <v>0</v>
      </c>
      <c r="BH329" s="7" t="n">
        <f aca="false">IFERROR(BG329/BF329, 0)</f>
        <v>0</v>
      </c>
      <c r="BI329" s="0" t="n">
        <f aca="false">IFERROR(SUMIFS('2014'!$G:$G,'2014'!F:F,A329,'2014'!C:C,B329,'2014'!D:D,"",'2014'!AA:AA,"CRO",'2014'!L:L,"&lt;&gt;"), 0)</f>
        <v>0</v>
      </c>
      <c r="BJ329" s="0" t="n">
        <f aca="false">IFERROR(SUMIFS('2014'!L:L,'2014'!F:F,A329,'2014'!C:C,B329,'2014'!D:D,"",'2014'!AA:AA,"CRO"), 0)</f>
        <v>0</v>
      </c>
      <c r="BK329" s="0" t="n">
        <f aca="false">IFERROR(BJ329/BI329, 0)</f>
        <v>0</v>
      </c>
      <c r="BL329" s="0" t="n">
        <f aca="false">IFERROR(SUMIFS('2013'!$G:$G,'2013'!F:F,A329,'2013'!C:C,B329,'2013'!D:D,"",'2013'!AA:AA,"JRO",'2013'!L:L,"&lt;&gt;"), 0)</f>
        <v>0</v>
      </c>
      <c r="BM329" s="0" t="n">
        <f aca="false">IFERROR(SUMIFS('2013'!L:L,'2013'!F:F,A329,'2013'!C:C,B329,'2013'!D:D,"",'2013'!AA:AA,"JRO"), 0)</f>
        <v>0</v>
      </c>
      <c r="BN329" s="0" t="n">
        <f aca="false">IFERROR(BM329/BL329, 0)</f>
        <v>0</v>
      </c>
      <c r="BO329" s="0" t="n">
        <f aca="false">IFERROR(SUMIFS('2012'!$G:$G,'2012'!F:F,A329,'2012'!C:C,B329,'2012'!D:D,"",'2012'!AA:AA,"JRO",'2012'!L:L,"&lt;&gt;"), 0)</f>
        <v>0</v>
      </c>
      <c r="BP329" s="0" t="n">
        <f aca="false">IFERROR(SUMIFS('2012'!L:L,'2012'!F:F,A329,'2012'!C:C,B329,'2012'!D:D,"",'2012'!AA:AA,"JRO"), 0)</f>
        <v>0</v>
      </c>
      <c r="BQ329" s="0" t="n">
        <f aca="false">IFERROR(BP329/BO329, 0)</f>
        <v>0</v>
      </c>
      <c r="BR329" s="0" t="n">
        <f aca="false">IFERROR(SUMIFS('2011'!$G:$G,'2011'!F:F,A329,'2011'!C:C,B329,'2011'!D:D,"",'2011'!AA:AA,"JRO",'2011'!L:L,"&lt;&gt;"), 0)</f>
        <v>0</v>
      </c>
      <c r="BS329" s="0" t="n">
        <f aca="false">IFERROR(SUMIFS('2011'!L:L,'2011'!F:F,A329,'2011'!C:C,B329,'2011'!D:D,"",'2011'!AA:AA,"JRO"), 0)</f>
        <v>0</v>
      </c>
      <c r="BT329" s="7" t="n">
        <f aca="false">IFERROR(BS329/BR329, 0)</f>
        <v>0</v>
      </c>
      <c r="BU329" s="0" t="n">
        <f aca="false">IFERROR(SUMIFS('2010'!$G:$G,'2010'!F:F,A329,'2010'!C:C,B329,'2010'!D:D,"",'2010'!AA:AA,"JRO",'2010'!L:L,"&lt;&gt;"), 0)</f>
        <v>0</v>
      </c>
      <c r="BV329" s="0" t="n">
        <f aca="false">IFERROR(SUMIFS('2010'!L:L,'2010'!F:F,A329,'2010'!C:C,B329,'2010'!D:D,"",'2010'!AA:AA,"JRO"), 0)</f>
        <v>0</v>
      </c>
      <c r="BW329" s="7" t="n">
        <f aca="false">IFERROR(BV329/BU329, 0)</f>
        <v>0</v>
      </c>
      <c r="BX329" s="0" t="n">
        <f aca="false">IFERROR(SUMIFS('2009'!$G:$G,'2009'!F:F,A329,'2009'!C:C,B329,'2009'!D:D,"",'2009'!AA:AA,"JRO",'2009'!L:L,"&lt;&gt;"), 0)</f>
        <v>0</v>
      </c>
      <c r="BY329" s="0" t="n">
        <f aca="false">IFERROR(SUMIFS('2009'!L:L,'2009'!F:F,A329,'2009'!C:C,B329,'2009'!D:D,"",'2009'!AA:AA,"JRO"), 0)</f>
        <v>0</v>
      </c>
      <c r="BZ329" s="7" t="n">
        <f aca="false">IFERROR(BY329/BX329, 0)</f>
        <v>0</v>
      </c>
    </row>
    <row r="330" customFormat="false" ht="15" hidden="false" customHeight="false" outlineLevel="0" collapsed="false">
      <c r="A330" s="0" t="s">
        <v>114</v>
      </c>
      <c r="B330" s="16" t="s">
        <v>64</v>
      </c>
      <c r="C330" s="56" t="n">
        <f aca="false">IFERROR(AVERAGEIFS(I330:BZ330,I$2:BZ$2,"JRO escorts per deportee",I330:BZ330,"&lt;&gt;0"), 0)</f>
        <v>0</v>
      </c>
      <c r="D330" s="13" t="n">
        <f aca="false">IFERROR(AVERAGEIFS(I330:BZ330,I$2:BZ$2,"NRO escorts per deportee",I330:BZ330,"&lt;&gt;0"), 0)</f>
        <v>0</v>
      </c>
      <c r="E330" s="13" t="n">
        <f aca="false">IFERROR(AVERAGEIFS(I330:BZ330,I$2:BZ$2,"CRO escorts per deportee",I330:BZ330,"&lt;&gt;0"), 0)</f>
        <v>0</v>
      </c>
      <c r="G330" s="0" t="n">
        <f aca="false">SUM(J330,M330,P330)</f>
        <v>0</v>
      </c>
      <c r="H330" s="0" t="n">
        <f aca="false">SUM(K330,N330,Q330)</f>
        <v>0</v>
      </c>
      <c r="I330" s="7" t="n">
        <f aca="false">IFERROR(H330/G330, 0)</f>
        <v>0</v>
      </c>
      <c r="J330" s="0" t="n">
        <f aca="false">IFERROR(SUMIFS('2018'!$H:$H,'2018'!$C:$C,B330,'2018'!$F:$F,A330,'2018'!AA:AA,"JRO",'2018'!P:P,"&lt;&gt;")+SUMIFS('2018'!$I:$I,'2018'!$D:$D,B330,'2018'!$F:$F,A330,'2018'!AA:AA,"JRO",'2018'!Q:Q,"&lt;&gt;")+SUMIFS('2018'!$J:$J,'2018'!$E:$E,B330,'2018'!$F:$F,A330,'2018'!AA:AA,"JRO",'2018'!R:R,"&lt;&gt;"), 0)</f>
        <v>0</v>
      </c>
      <c r="K330" s="0" t="n">
        <f aca="false">IFERROR(SUMIFS('2018'!M:M,'2018'!AA:AA,"JRO",'2018'!F:F,A330,'2018'!C:C,B330)+SUMIFS('2018'!P:P,'2018'!AA:AA,"JRO",'2018'!F:F,A330,'2018'!C:C,B330)+SUMIFS('2018'!N:N,'2018'!AA:AA,"JRO",'2018'!F:F,A330,'2018'!D:D,B330)+SUMIFS('2018'!N:N,'2018'!AA:AA,"JRO",'2018'!F:F,A330,'2018'!D:D,B330)+SUMIFS('2018'!O:O,'2018'!AA:AA,"JRO",'2018'!F:F,A330,'2018'!E:E,B330)+SUMIFS('2018'!R:R,'2018'!AA:AA,"JRO",'2018'!F:F,A330,'2018'!E:E,B330), 0)</f>
        <v>0</v>
      </c>
      <c r="L330" s="7" t="n">
        <f aca="false">IFERROR(K330/J330, 0)</f>
        <v>0</v>
      </c>
      <c r="M330" s="0" t="n">
        <f aca="false">IFERROR(SUMIFS('2018'!$H:$H,'2018'!$C:$C,B330,'2018'!$F:$F,A330,'2018'!AA:AA,"NRO",'2018'!P:P,"&lt;&gt;")+SUMIFS('2018'!$I:$I,'2018'!$D:$D,B330,'2018'!$F:$F,A330,'2018'!AA:AA,"NRO",'2018'!Q:Q,"&lt;&gt;")+SUMIFS('2018'!$J:$J,'2018'!$E:$E,B330,'2018'!$F:$F,A330,'2018'!AA:AA,"NRO",'2018'!R:R,"&lt;&gt;"), 0)</f>
        <v>0</v>
      </c>
      <c r="N330" s="0" t="n">
        <f aca="false">IFERROR(SUMIFS('2018'!M:M,'2018'!AA:AA,"NRO",'2018'!F:F,A330,'2018'!C:C,B330)+SUMIFS('2018'!P:P,'2018'!AA:AA,"NRO",'2018'!F:F,A330,'2018'!C:C,B330)+SUMIFS('2018'!N:N,'2018'!AA:AA,"NRO",'2018'!F:F,A330,'2018'!D:D,B330)+SUMIFS('2018'!N:N,'2018'!AA:AA,"NRO",'2018'!F:F,A330,'2018'!D:D,B330)+SUMIFS('2018'!O:O,'2018'!AA:AA,"NRO",'2018'!F:F,A330,'2018'!E:E,B330)+SUMIFS('2018'!R:R,'2018'!AA:AA,"NRO",'2018'!F:F,A330,'2018'!E:E,B330), 0)</f>
        <v>0</v>
      </c>
      <c r="O330" s="7" t="n">
        <f aca="false">IFERROR(N330/M330, 0)</f>
        <v>0</v>
      </c>
      <c r="P330" s="0" t="n">
        <f aca="false">IFERROR(SUMIFS('2018'!$H:$H,'2018'!$C:$C,B330,'2018'!$F:$F,A330,'2018'!AA:AA,"CRO")+SUMIFS('2018'!$I:$I,'2018'!$D:$D,B330,'2018'!$F:$F,A330,'2018'!AA:AA,"CRO")+SUMIFS('2018'!$J:$J,'2018'!$E:$E,B330,'2018'!$F:$F,A330,'2018'!AA:AA,"CRO"), 0)</f>
        <v>0</v>
      </c>
      <c r="Q330" s="0" t="n">
        <f aca="false">IFERROR(SUMIFS('2018'!M:M,'2018'!AA:AA,"CRO",'2018'!F:F,A330,'2018'!C:C,B330)+SUMIFS('2018'!P:P,'2018'!AA:AA,"CRO",'2018'!F:F,A330,'2018'!C:C,B330)+SUMIFS('2018'!N:N,'2018'!AA:AA,"CRO",'2018'!F:F,A330,'2018'!D:D,B330)+SUMIFS('2018'!N:N,'2018'!AA:AA,"CRO",'2018'!F:F,A330,'2018'!D:D,B330)+SUMIFS('2018'!O:O,'2018'!AA:AA,"CRO",'2018'!F:F,A330,'2018'!E:E,B330)+SUMIFS('2018'!R:R,'2018'!AA:AA,"CRO",'2018'!F:F,A330,'2018'!E:E,B330), 0)</f>
        <v>0</v>
      </c>
      <c r="R330" s="7" t="n">
        <f aca="false">IFERROR(Q330/P330, 0)</f>
        <v>0</v>
      </c>
      <c r="S330" s="7" t="n">
        <f aca="false">SUM(V330,Y330,AB330)</f>
        <v>0</v>
      </c>
      <c r="T330" s="7" t="n">
        <f aca="false">SUM(W330,Z330,AC330)</f>
        <v>0</v>
      </c>
      <c r="U330" s="7" t="n">
        <f aca="false">IFERROR(T330/S330, 0)</f>
        <v>0</v>
      </c>
      <c r="V330" s="0" t="n">
        <f aca="false">SUMIFS('2017'!$H:$H,'2017'!$C:$C,B330,'2017'!$F:$F,A330,'2017'!AA:AA,"JRO",'2017'!P:P,"&lt;&gt;")+SUMIFS('2017'!$I:$I,'2017'!$D:$D,B330,'2017'!$F:$F,A330,'2017'!AA:AA,"JRO",'2017'!Q:Q,"&lt;&gt;")+SUMIFS('2017'!$J:$J,'2017'!$E:$E,B330,'2017'!$F:$F,A330,'2017'!AA:AA,"JRO",'2017'!R:R,"&lt;&gt;")</f>
        <v>0</v>
      </c>
      <c r="W330" s="0" t="n">
        <f aca="false">IFERROR(SUMIFS('2017'!M:M,'2017'!AA:AA,"JRO",'2017'!F:F,A330,'2017'!C:C,B330)+SUMIFS('2017'!P:P,'2017'!AA:AA,"JRO",'2017'!F:F,A330,'2017'!C:C,B330)+SUMIFS('2017'!N:N,'2017'!AA:AA,"JRO",'2017'!F:F,A330,'2017'!D:D,B330)+SUMIFS('2017'!N:N,'2017'!AA:AA,"JRO",'2017'!F:F,A330,'2017'!D:D,B330)+SUMIFS('2017'!O:O,'2017'!AA:AA,"JRO",'2017'!F:F,A330,'2017'!E:E,B330)+SUMIFS('2017'!R:R,'2017'!AA:AA,"JRO",'2017'!F:F,A330,'2017'!E:E,B330), 0)</f>
        <v>0</v>
      </c>
      <c r="X330" s="7" t="n">
        <f aca="false">IFERROR(W330/V330, 0)</f>
        <v>0</v>
      </c>
      <c r="Y330" s="0" t="n">
        <f aca="false">IFERROR(SUMIFS('2017'!$H:$H,'2017'!$C:$C,B330,'2017'!$F:$F,A330,'2017'!AA:AA,"NRO",'2017'!P:P,"&lt;&gt;")+SUMIFS('2017'!$I:$I,'2017'!$D:$D,B330,'2017'!$F:$F,A330,'2017'!AA:AA,"NRO",'2017'!Q:Q,"&lt;&gt;")+SUMIFS('2017'!$J:$J,'2017'!$E:$E,B330,'2017'!$F:$F,A330,'2017'!AA:AA,"NRO",'2017'!R:R,"&lt;&gt;"), 0)</f>
        <v>0</v>
      </c>
      <c r="Z330" s="0" t="n">
        <f aca="false">IFERROR(SUMIFS('2017'!M:M,'2017'!AA:AA,"NRO",'2017'!F:F,A330,'2017'!C:C,B330)+SUMIFS('2017'!P:P,'2017'!AA:AA,"NRO",'2017'!F:F,A330,'2017'!C:C,B330)+SUMIFS('2017'!N:N,'2017'!AA:AA,"NRO",'2017'!F:F,A330,'2017'!D:D,B330)+SUMIFS('2017'!N:N,'2017'!AA:AA,"NRO",'2017'!F:F,A330,'2017'!D:D,B330)+SUMIFS('2017'!O:O,'2017'!AA:AA,"NRO",'2017'!F:F,A330,'2017'!E:E,B330)+SUMIFS('2017'!R:R,'2017'!AA:AA,"NRO",'2017'!F:F,A330,'2017'!E:E,B330), 0)</f>
        <v>0</v>
      </c>
      <c r="AA330" s="7" t="n">
        <f aca="false">IFERROR(Z330/Y330, 0)</f>
        <v>0</v>
      </c>
      <c r="AB330" s="0" t="n">
        <f aca="false">IFERROR(SUMIFS('2017'!$H:$H,'2017'!$C:$C,B330,'2017'!$F:$F,A330,'2017'!AA:AA,"CRO",'2017'!P:P,"&lt;&gt;")+SUMIFS('2017'!$I:$I,'2017'!$D:$D,B330,'2017'!$F:$F,A330,'2017'!AA:AA,"CRO",'2017'!Q:Q,"&lt;&gt;")+SUMIFS('2017'!$J:$J,'2017'!$E:$E,B330,'2017'!$F:$F,A330,'2017'!AA:AA,"CRO",'2017'!R:R,"&lt;&gt;"), 0)</f>
        <v>0</v>
      </c>
      <c r="AC330" s="0" t="n">
        <f aca="false">IFERROR(SUMIFS('2017'!M:M,'2017'!AA:AA,"CRO",'2017'!F:F,A330,'2017'!C:C,B330)+SUMIFS('2017'!P:P,'2017'!AA:AA,"CRO",'2017'!F:F,A330,'2017'!C:C,B330)+SUMIFS('2017'!N:N,'2017'!AA:AA,"CRO",'2017'!F:F,A330,'2017'!D:D,B330)+SUMIFS('2017'!N:N,'2017'!AA:AA,"CRO",'2017'!F:F,A330,'2017'!D:D,B330)+SUMIFS('2017'!O:O,'2017'!AA:AA,"CRO",'2017'!F:F,A330,'2017'!E:E,B330)+SUMIFS('2017'!R:R,'2017'!AA:AA,"CRO",'2017'!F:F,A330,'2017'!E:E,B330), 0)</f>
        <v>0</v>
      </c>
      <c r="AD330" s="0" t="n">
        <f aca="false">IFERROR(AC330/AB330, 0)</f>
        <v>0</v>
      </c>
      <c r="AE330" s="0" t="n">
        <f aca="false">SUM(AH330,AK330,AN330)</f>
        <v>0</v>
      </c>
      <c r="AF330" s="0" t="n">
        <f aca="false">SUM(AI330,AL330,AO330)</f>
        <v>0</v>
      </c>
      <c r="AG330" s="7" t="n">
        <f aca="false">IFERROR(AF330/AE330, 0)</f>
        <v>0</v>
      </c>
      <c r="AH330" s="0" t="n">
        <f aca="false">IFERROR(SUMIFS('2016'!$G:$G,'2016'!F:F,A330,'2016'!C:C,B330,'2016'!D:D,"",'2016'!AA:AA,"JRO",'2016'!L:L,"&lt;&gt;"), 0)</f>
        <v>0</v>
      </c>
      <c r="AI330" s="0" t="n">
        <f aca="false">IFERROR(SUMIFS('2016'!L:L,'2016'!F:F,A330,'2016'!C:C,B330,'2016'!D:D,"",'2016'!AA:AA,"JRO"), 0)</f>
        <v>0</v>
      </c>
      <c r="AJ330" s="7" t="n">
        <f aca="false">IFERROR(AI330/AH330, 0)</f>
        <v>0</v>
      </c>
      <c r="AK330" s="0" t="n">
        <f aca="false">IFERROR(SUMIFS('2016'!$G:$G,'2016'!F:F,A330,'2016'!C:C,B330,'2016'!D:D,"",'2016'!AA:AA,"NRO",'2016'!L:L,"&lt;&gt;"), 0)</f>
        <v>0</v>
      </c>
      <c r="AL330" s="0" t="n">
        <f aca="false">IFERROR(SUMIFS('2016'!L:L,'2016'!F:F,A330,'2016'!C:C,B330,'2016'!D:D,"",'2016'!AA:AA,"NRO"), 0)</f>
        <v>0</v>
      </c>
      <c r="AM330" s="0" t="n">
        <f aca="false">IFERROR(AL330/AK330, 0)</f>
        <v>0</v>
      </c>
      <c r="AN330" s="0" t="n">
        <f aca="false">IFERROR(SUMIFS('2016'!$G:$G,'2016'!F:F,A330,'2016'!C:C,B330,'2016'!D:D,"",'2016'!AA:AA,"CRO",'2016'!L:L,"&lt;&gt;"), 0)</f>
        <v>0</v>
      </c>
      <c r="AO330" s="0" t="n">
        <f aca="false">IFERROR(SUMIFS('2016'!L:L,'2016'!F:F,A330,'2016'!C:C,B330,'2016'!D:D,"",'2016'!AA:AA,"CRO"), 0)</f>
        <v>0</v>
      </c>
      <c r="AP330" s="0" t="n">
        <f aca="false">IFERROR(AO330/AN330, 0)</f>
        <v>0</v>
      </c>
      <c r="AQ330" s="0" t="n">
        <f aca="false">SUM(AT330,AW330,AZ330)</f>
        <v>0</v>
      </c>
      <c r="AR330" s="0" t="n">
        <f aca="false">SUM(AU330,AX330,BA330)</f>
        <v>0</v>
      </c>
      <c r="AS330" s="7" t="n">
        <f aca="false">IFERROR(AR330/AQ330, 0)</f>
        <v>0</v>
      </c>
      <c r="AT330" s="0" t="n">
        <f aca="false">IFERROR(SUMIFS('2015'!$G:$G,'2015'!F:F,A330,'2015'!C:C,B330,'2015'!D:D,"",'2015'!AA:AA,"JRO",'2015'!L:L,"&lt;&gt;"), 0)</f>
        <v>0</v>
      </c>
      <c r="AU330" s="0" t="n">
        <f aca="false">IFERROR(SUMIFS('2015'!L:L,'2015'!F:F,A330,'2015'!C:C,B330,'2015'!D:D,"",'2015'!AA:AA,"JRO"), 0)</f>
        <v>0</v>
      </c>
      <c r="AV330" s="0" t="n">
        <f aca="false">IFERROR(AU330/AT330, 0)</f>
        <v>0</v>
      </c>
      <c r="AW330" s="0" t="n">
        <f aca="false">IFERROR(SUMIFS('2015'!$G:$G,'2015'!F:F,A330,'2015'!C:C,B330,'2015'!D:D,"",'2015'!AA:AA,"NRO",'2015'!L:L,"&lt;&gt;"), 0)</f>
        <v>0</v>
      </c>
      <c r="AX330" s="0" t="n">
        <f aca="false">IFERROR(SUMIFS('2015'!L:L,'2015'!F:F,A330,'2015'!C:C,B330,'2015'!D:D,"",'2015'!AA:AA,"NRO"), 0)</f>
        <v>0</v>
      </c>
      <c r="AY330" s="0" t="n">
        <f aca="false">IFERROR(AX330/AW330, 0)</f>
        <v>0</v>
      </c>
      <c r="AZ330" s="0" t="n">
        <f aca="false">IFERROR(SUMIFS('2015'!$G:$G,'2015'!F:F,A330,'2015'!C:C,B330,'2015'!D:D,"",'2015'!AA:AA,"CRO",'2015'!L:L,"&lt;&gt;"), 0)</f>
        <v>0</v>
      </c>
      <c r="BA330" s="0" t="n">
        <f aca="false">IFERROR(SUMIFS('2015'!L:L,'2015'!F:F,A330,'2015'!C:C,B330,'2015'!D:D,"",'2015'!AA:AA,"CRO"), 0)</f>
        <v>0</v>
      </c>
      <c r="BB330" s="0" t="n">
        <f aca="false">IFERROR(BA330/AZ330, 0)</f>
        <v>0</v>
      </c>
      <c r="BC330" s="0" t="n">
        <f aca="false">SUM(BF330,BI330)</f>
        <v>0</v>
      </c>
      <c r="BD330" s="0" t="n">
        <f aca="false">SUM(BG330,BJ330)</f>
        <v>0</v>
      </c>
      <c r="BE330" s="7" t="n">
        <f aca="false">IFERROR(BD330/BC330, 0)</f>
        <v>0</v>
      </c>
      <c r="BF330" s="0" t="n">
        <f aca="false">IFERROR(SUMIFS('2014'!$G:$G,'2014'!F:F,A330,'2014'!C:C,B330,'2014'!D:D,"",'2014'!AA:AA,"JRO",'2014'!L:L,"&lt;&gt;"), 0)</f>
        <v>0</v>
      </c>
      <c r="BG330" s="0" t="n">
        <f aca="false">IFERROR(SUMIFS('2014'!L:L,'2014'!F:F,A330,'2014'!C:C,B330,'2014'!D:D,"",'2014'!AA:AA,"JRO"), 0)</f>
        <v>0</v>
      </c>
      <c r="BH330" s="7" t="n">
        <f aca="false">IFERROR(BG330/BF330, 0)</f>
        <v>0</v>
      </c>
      <c r="BI330" s="0" t="n">
        <f aca="false">IFERROR(SUMIFS('2014'!$G:$G,'2014'!F:F,A330,'2014'!C:C,B330,'2014'!D:D,"",'2014'!AA:AA,"CRO",'2014'!L:L,"&lt;&gt;"), 0)</f>
        <v>0</v>
      </c>
      <c r="BJ330" s="0" t="n">
        <f aca="false">IFERROR(SUMIFS('2014'!L:L,'2014'!F:F,A330,'2014'!C:C,B330,'2014'!D:D,"",'2014'!AA:AA,"CRO"), 0)</f>
        <v>0</v>
      </c>
      <c r="BK330" s="0" t="n">
        <f aca="false">IFERROR(BJ330/BI330, 0)</f>
        <v>0</v>
      </c>
      <c r="BL330" s="0" t="n">
        <f aca="false">IFERROR(SUMIFS('2013'!$G:$G,'2013'!F:F,A330,'2013'!C:C,B330,'2013'!D:D,"",'2013'!AA:AA,"JRO",'2013'!L:L,"&lt;&gt;"), 0)</f>
        <v>0</v>
      </c>
      <c r="BM330" s="0" t="n">
        <f aca="false">IFERROR(SUMIFS('2013'!L:L,'2013'!F:F,A330,'2013'!C:C,B330,'2013'!D:D,"",'2013'!AA:AA,"JRO"), 0)</f>
        <v>0</v>
      </c>
      <c r="BN330" s="0" t="n">
        <f aca="false">IFERROR(BM330/BL330, 0)</f>
        <v>0</v>
      </c>
      <c r="BO330" s="0" t="n">
        <f aca="false">IFERROR(SUMIFS('2012'!$G:$G,'2012'!F:F,A330,'2012'!C:C,B330,'2012'!D:D,"",'2012'!AA:AA,"JRO",'2012'!L:L,"&lt;&gt;"), 0)</f>
        <v>0</v>
      </c>
      <c r="BP330" s="0" t="n">
        <f aca="false">IFERROR(SUMIFS('2012'!L:L,'2012'!F:F,A330,'2012'!C:C,B330,'2012'!D:D,"",'2012'!AA:AA,"JRO"), 0)</f>
        <v>0</v>
      </c>
      <c r="BQ330" s="0" t="n">
        <f aca="false">IFERROR(BP330/BO330, 0)</f>
        <v>0</v>
      </c>
      <c r="BR330" s="0" t="n">
        <f aca="false">IFERROR(SUMIFS('2011'!$G:$G,'2011'!F:F,A330,'2011'!C:C,B330,'2011'!D:D,"",'2011'!AA:AA,"JRO",'2011'!L:L,"&lt;&gt;"), 0)</f>
        <v>0</v>
      </c>
      <c r="BS330" s="0" t="n">
        <f aca="false">IFERROR(SUMIFS('2011'!L:L,'2011'!F:F,A330,'2011'!C:C,B330,'2011'!D:D,"",'2011'!AA:AA,"JRO"), 0)</f>
        <v>0</v>
      </c>
      <c r="BT330" s="7" t="n">
        <f aca="false">IFERROR(BS330/BR330, 0)</f>
        <v>0</v>
      </c>
      <c r="BU330" s="0" t="n">
        <f aca="false">IFERROR(SUMIFS('2010'!$G:$G,'2010'!F:F,A330,'2010'!C:C,B330,'2010'!D:D,"",'2010'!AA:AA,"JRO",'2010'!L:L,"&lt;&gt;"), 0)</f>
        <v>0</v>
      </c>
      <c r="BV330" s="0" t="n">
        <f aca="false">IFERROR(SUMIFS('2010'!L:L,'2010'!F:F,A330,'2010'!C:C,B330,'2010'!D:D,"",'2010'!AA:AA,"JRO"), 0)</f>
        <v>0</v>
      </c>
      <c r="BW330" s="7" t="n">
        <f aca="false">IFERROR(BV330/BU330, 0)</f>
        <v>0</v>
      </c>
      <c r="BX330" s="0" t="n">
        <f aca="false">IFERROR(SUMIFS('2009'!$G:$G,'2009'!F:F,A330,'2009'!C:C,B330,'2009'!D:D,"",'2009'!AA:AA,"JRO",'2009'!L:L,"&lt;&gt;"), 0)</f>
        <v>0</v>
      </c>
      <c r="BY330" s="0" t="n">
        <f aca="false">IFERROR(SUMIFS('2009'!L:L,'2009'!F:F,A330,'2009'!C:C,B330,'2009'!D:D,"",'2009'!AA:AA,"JRO"), 0)</f>
        <v>0</v>
      </c>
      <c r="BZ330" s="7" t="n">
        <f aca="false">IFERROR(BY330/BX330, 0)</f>
        <v>0</v>
      </c>
    </row>
    <row r="331" customFormat="false" ht="15" hidden="false" customHeight="false" outlineLevel="0" collapsed="false">
      <c r="A331" s="0" t="s">
        <v>114</v>
      </c>
      <c r="B331" s="13" t="s">
        <v>71</v>
      </c>
      <c r="C331" s="56" t="n">
        <f aca="false">IFERROR(AVERAGEIFS(I331:BZ331,I$2:BZ$2,"JRO escorts per deportee",I331:BZ331,"&lt;&gt;0"), 0)</f>
        <v>0</v>
      </c>
      <c r="D331" s="13" t="n">
        <f aca="false">IFERROR(AVERAGEIFS(I331:BZ331,I$2:BZ$2,"NRO escorts per deportee",I331:BZ331,"&lt;&gt;0"), 0)</f>
        <v>0</v>
      </c>
      <c r="E331" s="13" t="n">
        <f aca="false">IFERROR(AVERAGEIFS(I331:BZ331,I$2:BZ$2,"CRO escorts per deportee",I331:BZ331,"&lt;&gt;0"), 0)</f>
        <v>0</v>
      </c>
      <c r="G331" s="0" t="n">
        <f aca="false">SUM(J331,M331,P331)</f>
        <v>0</v>
      </c>
      <c r="H331" s="0" t="n">
        <f aca="false">SUM(K331,N331,Q331)</f>
        <v>0</v>
      </c>
      <c r="I331" s="7" t="n">
        <f aca="false">IFERROR(H331/G331, 0)</f>
        <v>0</v>
      </c>
      <c r="J331" s="0" t="n">
        <f aca="false">IFERROR(SUMIFS('2018'!$H:$H,'2018'!$C:$C,B331,'2018'!$F:$F,A331,'2018'!AA:AA,"JRO",'2018'!P:P,"&lt;&gt;")+SUMIFS('2018'!$I:$I,'2018'!$D:$D,B331,'2018'!$F:$F,A331,'2018'!AA:AA,"JRO",'2018'!Q:Q,"&lt;&gt;")+SUMIFS('2018'!$J:$J,'2018'!$E:$E,B331,'2018'!$F:$F,A331,'2018'!AA:AA,"JRO",'2018'!R:R,"&lt;&gt;"), 0)</f>
        <v>0</v>
      </c>
      <c r="K331" s="0" t="n">
        <f aca="false">IFERROR(SUMIFS('2018'!M:M,'2018'!AA:AA,"JRO",'2018'!F:F,A331,'2018'!C:C,B331)+SUMIFS('2018'!P:P,'2018'!AA:AA,"JRO",'2018'!F:F,A331,'2018'!C:C,B331)+SUMIFS('2018'!N:N,'2018'!AA:AA,"JRO",'2018'!F:F,A331,'2018'!D:D,B331)+SUMIFS('2018'!N:N,'2018'!AA:AA,"JRO",'2018'!F:F,A331,'2018'!D:D,B331)+SUMIFS('2018'!O:O,'2018'!AA:AA,"JRO",'2018'!F:F,A331,'2018'!E:E,B331)+SUMIFS('2018'!R:R,'2018'!AA:AA,"JRO",'2018'!F:F,A331,'2018'!E:E,B331), 0)</f>
        <v>0</v>
      </c>
      <c r="L331" s="7" t="n">
        <f aca="false">IFERROR(K331/J331, 0)</f>
        <v>0</v>
      </c>
      <c r="M331" s="0" t="n">
        <f aca="false">IFERROR(SUMIFS('2018'!$H:$H,'2018'!$C:$C,B331,'2018'!$F:$F,A331,'2018'!AA:AA,"NRO",'2018'!P:P,"&lt;&gt;")+SUMIFS('2018'!$I:$I,'2018'!$D:$D,B331,'2018'!$F:$F,A331,'2018'!AA:AA,"NRO",'2018'!Q:Q,"&lt;&gt;")+SUMIFS('2018'!$J:$J,'2018'!$E:$E,B331,'2018'!$F:$F,A331,'2018'!AA:AA,"NRO",'2018'!R:R,"&lt;&gt;"), 0)</f>
        <v>0</v>
      </c>
      <c r="N331" s="0" t="n">
        <f aca="false">IFERROR(SUMIFS('2018'!M:M,'2018'!AA:AA,"NRO",'2018'!F:F,A331,'2018'!C:C,B331)+SUMIFS('2018'!P:P,'2018'!AA:AA,"NRO",'2018'!F:F,A331,'2018'!C:C,B331)+SUMIFS('2018'!N:N,'2018'!AA:AA,"NRO",'2018'!F:F,A331,'2018'!D:D,B331)+SUMIFS('2018'!N:N,'2018'!AA:AA,"NRO",'2018'!F:F,A331,'2018'!D:D,B331)+SUMIFS('2018'!O:O,'2018'!AA:AA,"NRO",'2018'!F:F,A331,'2018'!E:E,B331)+SUMIFS('2018'!R:R,'2018'!AA:AA,"NRO",'2018'!F:F,A331,'2018'!E:E,B331), 0)</f>
        <v>0</v>
      </c>
      <c r="O331" s="7" t="n">
        <f aca="false">IFERROR(N331/M331, 0)</f>
        <v>0</v>
      </c>
      <c r="P331" s="0" t="n">
        <f aca="false">IFERROR(SUMIFS('2018'!$H:$H,'2018'!$C:$C,B331,'2018'!$F:$F,A331,'2018'!AA:AA,"CRO")+SUMIFS('2018'!$I:$I,'2018'!$D:$D,B331,'2018'!$F:$F,A331,'2018'!AA:AA,"CRO")+SUMIFS('2018'!$J:$J,'2018'!$E:$E,B331,'2018'!$F:$F,A331,'2018'!AA:AA,"CRO"), 0)</f>
        <v>0</v>
      </c>
      <c r="Q331" s="0" t="n">
        <f aca="false">IFERROR(SUMIFS('2018'!M:M,'2018'!AA:AA,"CRO",'2018'!F:F,A331,'2018'!C:C,B331)+SUMIFS('2018'!P:P,'2018'!AA:AA,"CRO",'2018'!F:F,A331,'2018'!C:C,B331)+SUMIFS('2018'!N:N,'2018'!AA:AA,"CRO",'2018'!F:F,A331,'2018'!D:D,B331)+SUMIFS('2018'!N:N,'2018'!AA:AA,"CRO",'2018'!F:F,A331,'2018'!D:D,B331)+SUMIFS('2018'!O:O,'2018'!AA:AA,"CRO",'2018'!F:F,A331,'2018'!E:E,B331)+SUMIFS('2018'!R:R,'2018'!AA:AA,"CRO",'2018'!F:F,A331,'2018'!E:E,B331), 0)</f>
        <v>0</v>
      </c>
      <c r="R331" s="7" t="n">
        <f aca="false">IFERROR(Q331/P331, 0)</f>
        <v>0</v>
      </c>
      <c r="S331" s="7" t="n">
        <f aca="false">SUM(V331,Y331,AB331)</f>
        <v>0</v>
      </c>
      <c r="T331" s="7" t="n">
        <f aca="false">SUM(W331,Z331,AC331)</f>
        <v>0</v>
      </c>
      <c r="U331" s="7" t="n">
        <f aca="false">IFERROR(T331/S331, 0)</f>
        <v>0</v>
      </c>
      <c r="V331" s="0" t="n">
        <f aca="false">SUMIFS('2017'!$H:$H,'2017'!$C:$C,B331,'2017'!$F:$F,A331,'2017'!AA:AA,"JRO",'2017'!P:P,"&lt;&gt;")+SUMIFS('2017'!$I:$I,'2017'!$D:$D,B331,'2017'!$F:$F,A331,'2017'!AA:AA,"JRO",'2017'!Q:Q,"&lt;&gt;")+SUMIFS('2017'!$J:$J,'2017'!$E:$E,B331,'2017'!$F:$F,A331,'2017'!AA:AA,"JRO",'2017'!R:R,"&lt;&gt;")</f>
        <v>0</v>
      </c>
      <c r="W331" s="0" t="n">
        <f aca="false">IFERROR(SUMIFS('2017'!M:M,'2017'!AA:AA,"JRO",'2017'!F:F,A331,'2017'!C:C,B331)+SUMIFS('2017'!P:P,'2017'!AA:AA,"JRO",'2017'!F:F,A331,'2017'!C:C,B331)+SUMIFS('2017'!N:N,'2017'!AA:AA,"JRO",'2017'!F:F,A331,'2017'!D:D,B331)+SUMIFS('2017'!N:N,'2017'!AA:AA,"JRO",'2017'!F:F,A331,'2017'!D:D,B331)+SUMIFS('2017'!O:O,'2017'!AA:AA,"JRO",'2017'!F:F,A331,'2017'!E:E,B331)+SUMIFS('2017'!R:R,'2017'!AA:AA,"JRO",'2017'!F:F,A331,'2017'!E:E,B331), 0)</f>
        <v>0</v>
      </c>
      <c r="X331" s="7" t="n">
        <f aca="false">IFERROR(W331/V331, 0)</f>
        <v>0</v>
      </c>
      <c r="Y331" s="0" t="n">
        <f aca="false">IFERROR(SUMIFS('2017'!$H:$H,'2017'!$C:$C,B331,'2017'!$F:$F,A331,'2017'!AA:AA,"NRO",'2017'!P:P,"&lt;&gt;")+SUMIFS('2017'!$I:$I,'2017'!$D:$D,B331,'2017'!$F:$F,A331,'2017'!AA:AA,"NRO",'2017'!Q:Q,"&lt;&gt;")+SUMIFS('2017'!$J:$J,'2017'!$E:$E,B331,'2017'!$F:$F,A331,'2017'!AA:AA,"NRO",'2017'!R:R,"&lt;&gt;"), 0)</f>
        <v>0</v>
      </c>
      <c r="Z331" s="0" t="n">
        <f aca="false">IFERROR(SUMIFS('2017'!M:M,'2017'!AA:AA,"NRO",'2017'!F:F,A331,'2017'!C:C,B331)+SUMIFS('2017'!P:P,'2017'!AA:AA,"NRO",'2017'!F:F,A331,'2017'!C:C,B331)+SUMIFS('2017'!N:N,'2017'!AA:AA,"NRO",'2017'!F:F,A331,'2017'!D:D,B331)+SUMIFS('2017'!N:N,'2017'!AA:AA,"NRO",'2017'!F:F,A331,'2017'!D:D,B331)+SUMIFS('2017'!O:O,'2017'!AA:AA,"NRO",'2017'!F:F,A331,'2017'!E:E,B331)+SUMIFS('2017'!R:R,'2017'!AA:AA,"NRO",'2017'!F:F,A331,'2017'!E:E,B331), 0)</f>
        <v>0</v>
      </c>
      <c r="AA331" s="7" t="n">
        <f aca="false">IFERROR(Z331/Y331, 0)</f>
        <v>0</v>
      </c>
      <c r="AB331" s="0" t="n">
        <f aca="false">IFERROR(SUMIFS('2017'!$H:$H,'2017'!$C:$C,B331,'2017'!$F:$F,A331,'2017'!AA:AA,"CRO",'2017'!P:P,"&lt;&gt;")+SUMIFS('2017'!$I:$I,'2017'!$D:$D,B331,'2017'!$F:$F,A331,'2017'!AA:AA,"CRO",'2017'!Q:Q,"&lt;&gt;")+SUMIFS('2017'!$J:$J,'2017'!$E:$E,B331,'2017'!$F:$F,A331,'2017'!AA:AA,"CRO",'2017'!R:R,"&lt;&gt;"), 0)</f>
        <v>0</v>
      </c>
      <c r="AC331" s="0" t="n">
        <f aca="false">IFERROR(SUMIFS('2017'!M:M,'2017'!AA:AA,"CRO",'2017'!F:F,A331,'2017'!C:C,B331)+SUMIFS('2017'!P:P,'2017'!AA:AA,"CRO",'2017'!F:F,A331,'2017'!C:C,B331)+SUMIFS('2017'!N:N,'2017'!AA:AA,"CRO",'2017'!F:F,A331,'2017'!D:D,B331)+SUMIFS('2017'!N:N,'2017'!AA:AA,"CRO",'2017'!F:F,A331,'2017'!D:D,B331)+SUMIFS('2017'!O:O,'2017'!AA:AA,"CRO",'2017'!F:F,A331,'2017'!E:E,B331)+SUMIFS('2017'!R:R,'2017'!AA:AA,"CRO",'2017'!F:F,A331,'2017'!E:E,B331), 0)</f>
        <v>0</v>
      </c>
      <c r="AD331" s="0" t="n">
        <f aca="false">IFERROR(AC331/AB331, 0)</f>
        <v>0</v>
      </c>
      <c r="AE331" s="0" t="n">
        <f aca="false">SUM(AH331,AK331,AN331)</f>
        <v>0</v>
      </c>
      <c r="AF331" s="0" t="n">
        <f aca="false">SUM(AI331,AL331,AO331)</f>
        <v>0</v>
      </c>
      <c r="AG331" s="7" t="n">
        <f aca="false">IFERROR(AF331/AE331, 0)</f>
        <v>0</v>
      </c>
      <c r="AH331" s="0" t="n">
        <f aca="false">IFERROR(SUMIFS('2016'!$G:$G,'2016'!F:F,A331,'2016'!C:C,B331,'2016'!D:D,"",'2016'!AA:AA,"JRO",'2016'!L:L,"&lt;&gt;"), 0)</f>
        <v>0</v>
      </c>
      <c r="AI331" s="0" t="n">
        <f aca="false">IFERROR(SUMIFS('2016'!L:L,'2016'!F:F,A331,'2016'!C:C,B331,'2016'!D:D,"",'2016'!AA:AA,"JRO"), 0)</f>
        <v>0</v>
      </c>
      <c r="AJ331" s="7" t="n">
        <f aca="false">IFERROR(AI331/AH331, 0)</f>
        <v>0</v>
      </c>
      <c r="AK331" s="0" t="n">
        <f aca="false">IFERROR(SUMIFS('2016'!$G:$G,'2016'!F:F,A331,'2016'!C:C,B331,'2016'!D:D,"",'2016'!AA:AA,"NRO",'2016'!L:L,"&lt;&gt;"), 0)</f>
        <v>0</v>
      </c>
      <c r="AL331" s="0" t="n">
        <f aca="false">IFERROR(SUMIFS('2016'!L:L,'2016'!F:F,A331,'2016'!C:C,B331,'2016'!D:D,"",'2016'!AA:AA,"NRO"), 0)</f>
        <v>0</v>
      </c>
      <c r="AM331" s="0" t="n">
        <f aca="false">IFERROR(AL331/AK331, 0)</f>
        <v>0</v>
      </c>
      <c r="AN331" s="0" t="n">
        <f aca="false">IFERROR(SUMIFS('2016'!$G:$G,'2016'!F:F,A331,'2016'!C:C,B331,'2016'!D:D,"",'2016'!AA:AA,"CRO",'2016'!L:L,"&lt;&gt;"), 0)</f>
        <v>0</v>
      </c>
      <c r="AO331" s="0" t="n">
        <f aca="false">IFERROR(SUMIFS('2016'!L:L,'2016'!F:F,A331,'2016'!C:C,B331,'2016'!D:D,"",'2016'!AA:AA,"CRO"), 0)</f>
        <v>0</v>
      </c>
      <c r="AP331" s="0" t="n">
        <f aca="false">IFERROR(AO331/AN331, 0)</f>
        <v>0</v>
      </c>
      <c r="AQ331" s="0" t="n">
        <f aca="false">SUM(AT331,AW331,AZ331)</f>
        <v>0</v>
      </c>
      <c r="AR331" s="0" t="n">
        <f aca="false">SUM(AU331,AX331,BA331)</f>
        <v>0</v>
      </c>
      <c r="AS331" s="7" t="n">
        <f aca="false">IFERROR(AR331/AQ331, 0)</f>
        <v>0</v>
      </c>
      <c r="AT331" s="0" t="n">
        <f aca="false">IFERROR(SUMIFS('2015'!$G:$G,'2015'!F:F,A331,'2015'!C:C,B331,'2015'!D:D,"",'2015'!AA:AA,"JRO",'2015'!L:L,"&lt;&gt;"), 0)</f>
        <v>0</v>
      </c>
      <c r="AU331" s="0" t="n">
        <f aca="false">IFERROR(SUMIFS('2015'!L:L,'2015'!F:F,A331,'2015'!C:C,B331,'2015'!D:D,"",'2015'!AA:AA,"JRO"), 0)</f>
        <v>0</v>
      </c>
      <c r="AV331" s="0" t="n">
        <f aca="false">IFERROR(AU331/AT331, 0)</f>
        <v>0</v>
      </c>
      <c r="AW331" s="0" t="n">
        <f aca="false">IFERROR(SUMIFS('2015'!$G:$G,'2015'!F:F,A331,'2015'!C:C,B331,'2015'!D:D,"",'2015'!AA:AA,"NRO",'2015'!L:L,"&lt;&gt;"), 0)</f>
        <v>0</v>
      </c>
      <c r="AX331" s="0" t="n">
        <f aca="false">IFERROR(SUMIFS('2015'!L:L,'2015'!F:F,A331,'2015'!C:C,B331,'2015'!D:D,"",'2015'!AA:AA,"NRO"), 0)</f>
        <v>0</v>
      </c>
      <c r="AY331" s="0" t="n">
        <f aca="false">IFERROR(AX331/AW331, 0)</f>
        <v>0</v>
      </c>
      <c r="AZ331" s="0" t="n">
        <f aca="false">IFERROR(SUMIFS('2015'!$G:$G,'2015'!F:F,A331,'2015'!C:C,B331,'2015'!D:D,"",'2015'!AA:AA,"CRO",'2015'!L:L,"&lt;&gt;"), 0)</f>
        <v>0</v>
      </c>
      <c r="BA331" s="0" t="n">
        <f aca="false">IFERROR(SUMIFS('2015'!L:L,'2015'!F:F,A331,'2015'!C:C,B331,'2015'!D:D,"",'2015'!AA:AA,"CRO"), 0)</f>
        <v>0</v>
      </c>
      <c r="BB331" s="0" t="n">
        <f aca="false">IFERROR(BA331/AZ331, 0)</f>
        <v>0</v>
      </c>
      <c r="BC331" s="0" t="n">
        <f aca="false">SUM(BF331,BI331)</f>
        <v>0</v>
      </c>
      <c r="BD331" s="0" t="n">
        <f aca="false">SUM(BG331,BJ331)</f>
        <v>0</v>
      </c>
      <c r="BE331" s="7" t="n">
        <f aca="false">IFERROR(BD331/BC331, 0)</f>
        <v>0</v>
      </c>
      <c r="BF331" s="0" t="n">
        <f aca="false">IFERROR(SUMIFS('2014'!$G:$G,'2014'!F:F,A331,'2014'!C:C,B331,'2014'!D:D,"",'2014'!AA:AA,"JRO",'2014'!L:L,"&lt;&gt;"), 0)</f>
        <v>0</v>
      </c>
      <c r="BG331" s="0" t="n">
        <f aca="false">IFERROR(SUMIFS('2014'!L:L,'2014'!F:F,A331,'2014'!C:C,B331,'2014'!D:D,"",'2014'!AA:AA,"JRO"), 0)</f>
        <v>0</v>
      </c>
      <c r="BH331" s="7" t="n">
        <f aca="false">IFERROR(BG331/BF331, 0)</f>
        <v>0</v>
      </c>
      <c r="BI331" s="0" t="n">
        <f aca="false">IFERROR(SUMIFS('2014'!$G:$G,'2014'!F:F,A331,'2014'!C:C,B331,'2014'!D:D,"",'2014'!AA:AA,"CRO",'2014'!L:L,"&lt;&gt;"), 0)</f>
        <v>0</v>
      </c>
      <c r="BJ331" s="0" t="n">
        <f aca="false">IFERROR(SUMIFS('2014'!L:L,'2014'!F:F,A331,'2014'!C:C,B331,'2014'!D:D,"",'2014'!AA:AA,"CRO"), 0)</f>
        <v>0</v>
      </c>
      <c r="BK331" s="0" t="n">
        <f aca="false">IFERROR(BJ331/BI331, 0)</f>
        <v>0</v>
      </c>
      <c r="BL331" s="0" t="n">
        <f aca="false">IFERROR(SUMIFS('2013'!$G:$G,'2013'!F:F,A331,'2013'!C:C,B331,'2013'!D:D,"",'2013'!AA:AA,"JRO",'2013'!L:L,"&lt;&gt;"), 0)</f>
        <v>0</v>
      </c>
      <c r="BM331" s="0" t="n">
        <f aca="false">IFERROR(SUMIFS('2013'!L:L,'2013'!F:F,A331,'2013'!C:C,B331,'2013'!D:D,"",'2013'!AA:AA,"JRO"), 0)</f>
        <v>0</v>
      </c>
      <c r="BN331" s="0" t="n">
        <f aca="false">IFERROR(BM331/BL331, 0)</f>
        <v>0</v>
      </c>
      <c r="BO331" s="0" t="n">
        <f aca="false">IFERROR(SUMIFS('2012'!$G:$G,'2012'!F:F,A331,'2012'!C:C,B331,'2012'!D:D,"",'2012'!AA:AA,"JRO",'2012'!L:L,"&lt;&gt;"), 0)</f>
        <v>0</v>
      </c>
      <c r="BP331" s="0" t="n">
        <f aca="false">IFERROR(SUMIFS('2012'!L:L,'2012'!F:F,A331,'2012'!C:C,B331,'2012'!D:D,"",'2012'!AA:AA,"JRO"), 0)</f>
        <v>0</v>
      </c>
      <c r="BQ331" s="0" t="n">
        <f aca="false">IFERROR(BP331/BO331, 0)</f>
        <v>0</v>
      </c>
      <c r="BR331" s="0" t="n">
        <f aca="false">IFERROR(SUMIFS('2011'!$G:$G,'2011'!F:F,A331,'2011'!C:C,B331,'2011'!D:D,"",'2011'!AA:AA,"JRO",'2011'!L:L,"&lt;&gt;"), 0)</f>
        <v>0</v>
      </c>
      <c r="BS331" s="0" t="n">
        <f aca="false">IFERROR(SUMIFS('2011'!L:L,'2011'!F:F,A331,'2011'!C:C,B331,'2011'!D:D,"",'2011'!AA:AA,"JRO"), 0)</f>
        <v>0</v>
      </c>
      <c r="BT331" s="7" t="n">
        <f aca="false">IFERROR(BS331/BR331, 0)</f>
        <v>0</v>
      </c>
      <c r="BU331" s="0" t="n">
        <f aca="false">IFERROR(SUMIFS('2010'!$G:$G,'2010'!F:F,A331,'2010'!C:C,B331,'2010'!D:D,"",'2010'!AA:AA,"JRO",'2010'!L:L,"&lt;&gt;"), 0)</f>
        <v>0</v>
      </c>
      <c r="BV331" s="0" t="n">
        <f aca="false">IFERROR(SUMIFS('2010'!L:L,'2010'!F:F,A331,'2010'!C:C,B331,'2010'!D:D,"",'2010'!AA:AA,"JRO"), 0)</f>
        <v>0</v>
      </c>
      <c r="BW331" s="7" t="n">
        <f aca="false">IFERROR(BV331/BU331, 0)</f>
        <v>0</v>
      </c>
      <c r="BX331" s="0" t="n">
        <f aca="false">IFERROR(SUMIFS('2009'!$G:$G,'2009'!F:F,A331,'2009'!C:C,B331,'2009'!D:D,"",'2009'!AA:AA,"JRO",'2009'!L:L,"&lt;&gt;"), 0)</f>
        <v>0</v>
      </c>
      <c r="BY331" s="0" t="n">
        <f aca="false">IFERROR(SUMIFS('2009'!L:L,'2009'!F:F,A331,'2009'!C:C,B331,'2009'!D:D,"",'2009'!AA:AA,"JRO"), 0)</f>
        <v>0</v>
      </c>
      <c r="BZ331" s="7" t="n">
        <f aca="false">IFERROR(BY331/BX331, 0)</f>
        <v>0</v>
      </c>
    </row>
    <row r="332" customFormat="false" ht="15" hidden="false" customHeight="false" outlineLevel="0" collapsed="false">
      <c r="A332" s="0" t="s">
        <v>114</v>
      </c>
      <c r="B332" s="17" t="s">
        <v>53</v>
      </c>
      <c r="C332" s="56" t="n">
        <f aca="false">IFERROR(AVERAGEIFS(I332:BZ332,I$2:BZ$2,"JRO escorts per deportee",I332:BZ332,"&lt;&gt;0"), 0)</f>
        <v>2.52821263989467</v>
      </c>
      <c r="D332" s="13" t="n">
        <f aca="false">IFERROR(AVERAGEIFS(I332:BZ332,I$2:BZ$2,"NRO escorts per deportee",I332:BZ332,"&lt;&gt;0"), 0)</f>
        <v>0</v>
      </c>
      <c r="E332" s="13" t="n">
        <f aca="false">IFERROR(AVERAGEIFS(I332:BZ332,I$2:BZ$2,"CRO escorts per deportee",I332:BZ332,"&lt;&gt;0"), 0)</f>
        <v>0</v>
      </c>
      <c r="G332" s="0" t="n">
        <f aca="false">SUM(J332,M332,P332)</f>
        <v>25</v>
      </c>
      <c r="H332" s="0" t="n">
        <f aca="false">SUM(K332,N332,Q332)</f>
        <v>63</v>
      </c>
      <c r="I332" s="7" t="n">
        <f aca="false">IFERROR(H332/G332, 0)</f>
        <v>2.52</v>
      </c>
      <c r="J332" s="0" t="n">
        <f aca="false">IFERROR(SUMIFS('2018'!$H:$H,'2018'!$C:$C,B332,'2018'!$F:$F,A332,'2018'!AA:AA,"JRO",'2018'!P:P,"&lt;&gt;")+SUMIFS('2018'!$I:$I,'2018'!$D:$D,B332,'2018'!$F:$F,A332,'2018'!AA:AA,"JRO",'2018'!Q:Q,"&lt;&gt;")+SUMIFS('2018'!$J:$J,'2018'!$E:$E,B332,'2018'!$F:$F,A332,'2018'!AA:AA,"JRO",'2018'!R:R,"&lt;&gt;"), 0)</f>
        <v>25</v>
      </c>
      <c r="K332" s="0" t="n">
        <f aca="false">IFERROR(SUMIFS('2018'!M:M,'2018'!AA:AA,"JRO",'2018'!F:F,A332,'2018'!C:C,B332)+SUMIFS('2018'!P:P,'2018'!AA:AA,"JRO",'2018'!F:F,A332,'2018'!C:C,B332)+SUMIFS('2018'!N:N,'2018'!AA:AA,"JRO",'2018'!F:F,A332,'2018'!D:D,B332)+SUMIFS('2018'!N:N,'2018'!AA:AA,"JRO",'2018'!F:F,A332,'2018'!D:D,B332)+SUMIFS('2018'!O:O,'2018'!AA:AA,"JRO",'2018'!F:F,A332,'2018'!E:E,B332)+SUMIFS('2018'!R:R,'2018'!AA:AA,"JRO",'2018'!F:F,A332,'2018'!E:E,B332), 0)</f>
        <v>63</v>
      </c>
      <c r="L332" s="7" t="n">
        <f aca="false">IFERROR(K332/J332, 0)</f>
        <v>2.52</v>
      </c>
      <c r="M332" s="0" t="n">
        <f aca="false">IFERROR(SUMIFS('2018'!$H:$H,'2018'!$C:$C,B332,'2018'!$F:$F,A332,'2018'!AA:AA,"NRO",'2018'!P:P,"&lt;&gt;")+SUMIFS('2018'!$I:$I,'2018'!$D:$D,B332,'2018'!$F:$F,A332,'2018'!AA:AA,"NRO",'2018'!Q:Q,"&lt;&gt;")+SUMIFS('2018'!$J:$J,'2018'!$E:$E,B332,'2018'!$F:$F,A332,'2018'!AA:AA,"NRO",'2018'!R:R,"&lt;&gt;"), 0)</f>
        <v>0</v>
      </c>
      <c r="N332" s="0" t="n">
        <f aca="false">IFERROR(SUMIFS('2018'!M:M,'2018'!AA:AA,"NRO",'2018'!F:F,A332,'2018'!C:C,B332)+SUMIFS('2018'!P:P,'2018'!AA:AA,"NRO",'2018'!F:F,A332,'2018'!C:C,B332)+SUMIFS('2018'!N:N,'2018'!AA:AA,"NRO",'2018'!F:F,A332,'2018'!D:D,B332)+SUMIFS('2018'!N:N,'2018'!AA:AA,"NRO",'2018'!F:F,A332,'2018'!D:D,B332)+SUMIFS('2018'!O:O,'2018'!AA:AA,"NRO",'2018'!F:F,A332,'2018'!E:E,B332)+SUMIFS('2018'!R:R,'2018'!AA:AA,"NRO",'2018'!F:F,A332,'2018'!E:E,B332), 0)</f>
        <v>0</v>
      </c>
      <c r="O332" s="7" t="n">
        <f aca="false">IFERROR(N332/M332, 0)</f>
        <v>0</v>
      </c>
      <c r="P332" s="0" t="n">
        <f aca="false">IFERROR(SUMIFS('2018'!$H:$H,'2018'!$C:$C,B332,'2018'!$F:$F,A332,'2018'!AA:AA,"CRO")+SUMIFS('2018'!$I:$I,'2018'!$D:$D,B332,'2018'!$F:$F,A332,'2018'!AA:AA,"CRO")+SUMIFS('2018'!$J:$J,'2018'!$E:$E,B332,'2018'!$F:$F,A332,'2018'!AA:AA,"CRO"), 0)</f>
        <v>0</v>
      </c>
      <c r="Q332" s="0" t="n">
        <f aca="false">IFERROR(SUMIFS('2018'!M:M,'2018'!AA:AA,"CRO",'2018'!F:F,A332,'2018'!C:C,B332)+SUMIFS('2018'!P:P,'2018'!AA:AA,"CRO",'2018'!F:F,A332,'2018'!C:C,B332)+SUMIFS('2018'!N:N,'2018'!AA:AA,"CRO",'2018'!F:F,A332,'2018'!D:D,B332)+SUMIFS('2018'!N:N,'2018'!AA:AA,"CRO",'2018'!F:F,A332,'2018'!D:D,B332)+SUMIFS('2018'!O:O,'2018'!AA:AA,"CRO",'2018'!F:F,A332,'2018'!E:E,B332)+SUMIFS('2018'!R:R,'2018'!AA:AA,"CRO",'2018'!F:F,A332,'2018'!E:E,B332), 0)</f>
        <v>0</v>
      </c>
      <c r="R332" s="7" t="n">
        <f aca="false">IFERROR(Q332/P332, 0)</f>
        <v>0</v>
      </c>
      <c r="S332" s="7" t="n">
        <f aca="false">SUM(V332,Y332,AB332)</f>
        <v>0</v>
      </c>
      <c r="T332" s="7" t="n">
        <f aca="false">SUM(W332,Z332,AC332)</f>
        <v>0</v>
      </c>
      <c r="U332" s="7" t="n">
        <f aca="false">IFERROR(T332/S332, 0)</f>
        <v>0</v>
      </c>
      <c r="V332" s="0" t="n">
        <f aca="false">SUMIFS('2017'!$H:$H,'2017'!$C:$C,B332,'2017'!$F:$F,A332,'2017'!AA:AA,"JRO",'2017'!P:P,"&lt;&gt;")+SUMIFS('2017'!$I:$I,'2017'!$D:$D,B332,'2017'!$F:$F,A332,'2017'!AA:AA,"JRO",'2017'!Q:Q,"&lt;&gt;")+SUMIFS('2017'!$J:$J,'2017'!$E:$E,B332,'2017'!$F:$F,A332,'2017'!AA:AA,"JRO",'2017'!R:R,"&lt;&gt;")</f>
        <v>0</v>
      </c>
      <c r="W332" s="0" t="n">
        <f aca="false">IFERROR(SUMIFS('2017'!M:M,'2017'!AA:AA,"JRO",'2017'!F:F,A332,'2017'!C:C,B332)+SUMIFS('2017'!P:P,'2017'!AA:AA,"JRO",'2017'!F:F,A332,'2017'!C:C,B332)+SUMIFS('2017'!N:N,'2017'!AA:AA,"JRO",'2017'!F:F,A332,'2017'!D:D,B332)+SUMIFS('2017'!N:N,'2017'!AA:AA,"JRO",'2017'!F:F,A332,'2017'!D:D,B332)+SUMIFS('2017'!O:O,'2017'!AA:AA,"JRO",'2017'!F:F,A332,'2017'!E:E,B332)+SUMIFS('2017'!R:R,'2017'!AA:AA,"JRO",'2017'!F:F,A332,'2017'!E:E,B332), 0)</f>
        <v>0</v>
      </c>
      <c r="X332" s="7" t="n">
        <f aca="false">IFERROR(W332/V332, 0)</f>
        <v>0</v>
      </c>
      <c r="Y332" s="0" t="n">
        <f aca="false">IFERROR(SUMIFS('2017'!$H:$H,'2017'!$C:$C,B332,'2017'!$F:$F,A332,'2017'!AA:AA,"NRO",'2017'!P:P,"&lt;&gt;")+SUMIFS('2017'!$I:$I,'2017'!$D:$D,B332,'2017'!$F:$F,A332,'2017'!AA:AA,"NRO",'2017'!Q:Q,"&lt;&gt;")+SUMIFS('2017'!$J:$J,'2017'!$E:$E,B332,'2017'!$F:$F,A332,'2017'!AA:AA,"NRO",'2017'!R:R,"&lt;&gt;"), 0)</f>
        <v>0</v>
      </c>
      <c r="Z332" s="0" t="n">
        <f aca="false">IFERROR(SUMIFS('2017'!M:M,'2017'!AA:AA,"NRO",'2017'!F:F,A332,'2017'!C:C,B332)+SUMIFS('2017'!P:P,'2017'!AA:AA,"NRO",'2017'!F:F,A332,'2017'!C:C,B332)+SUMIFS('2017'!N:N,'2017'!AA:AA,"NRO",'2017'!F:F,A332,'2017'!D:D,B332)+SUMIFS('2017'!N:N,'2017'!AA:AA,"NRO",'2017'!F:F,A332,'2017'!D:D,B332)+SUMIFS('2017'!O:O,'2017'!AA:AA,"NRO",'2017'!F:F,A332,'2017'!E:E,B332)+SUMIFS('2017'!R:R,'2017'!AA:AA,"NRO",'2017'!F:F,A332,'2017'!E:E,B332), 0)</f>
        <v>0</v>
      </c>
      <c r="AA332" s="7" t="n">
        <f aca="false">IFERROR(Z332/Y332, 0)</f>
        <v>0</v>
      </c>
      <c r="AB332" s="0" t="n">
        <f aca="false">IFERROR(SUMIFS('2017'!$H:$H,'2017'!$C:$C,B332,'2017'!$F:$F,A332,'2017'!AA:AA,"CRO",'2017'!P:P,"&lt;&gt;")+SUMIFS('2017'!$I:$I,'2017'!$D:$D,B332,'2017'!$F:$F,A332,'2017'!AA:AA,"CRO",'2017'!Q:Q,"&lt;&gt;")+SUMIFS('2017'!$J:$J,'2017'!$E:$E,B332,'2017'!$F:$F,A332,'2017'!AA:AA,"CRO",'2017'!R:R,"&lt;&gt;"), 0)</f>
        <v>0</v>
      </c>
      <c r="AC332" s="0" t="n">
        <f aca="false">IFERROR(SUMIFS('2017'!M:M,'2017'!AA:AA,"CRO",'2017'!F:F,A332,'2017'!C:C,B332)+SUMIFS('2017'!P:P,'2017'!AA:AA,"CRO",'2017'!F:F,A332,'2017'!C:C,B332)+SUMIFS('2017'!N:N,'2017'!AA:AA,"CRO",'2017'!F:F,A332,'2017'!D:D,B332)+SUMIFS('2017'!N:N,'2017'!AA:AA,"CRO",'2017'!F:F,A332,'2017'!D:D,B332)+SUMIFS('2017'!O:O,'2017'!AA:AA,"CRO",'2017'!F:F,A332,'2017'!E:E,B332)+SUMIFS('2017'!R:R,'2017'!AA:AA,"CRO",'2017'!F:F,A332,'2017'!E:E,B332), 0)</f>
        <v>0</v>
      </c>
      <c r="AD332" s="0" t="n">
        <f aca="false">IFERROR(AC332/AB332, 0)</f>
        <v>0</v>
      </c>
      <c r="AE332" s="0" t="n">
        <f aca="false">SUM(AH332,AK332,AN332)</f>
        <v>7</v>
      </c>
      <c r="AF332" s="0" t="n">
        <f aca="false">SUM(AI332,AL332,AO332)</f>
        <v>20</v>
      </c>
      <c r="AG332" s="7" t="n">
        <f aca="false">IFERROR(AF332/AE332, 0)</f>
        <v>2.85714285714286</v>
      </c>
      <c r="AH332" s="0" t="n">
        <f aca="false">IFERROR(SUMIFS('2016'!$G:$G,'2016'!F:F,A332,'2016'!C:C,B332,'2016'!D:D,"",'2016'!AA:AA,"JRO",'2016'!L:L,"&lt;&gt;"), 0)</f>
        <v>7</v>
      </c>
      <c r="AI332" s="0" t="n">
        <f aca="false">IFERROR(SUMIFS('2016'!L:L,'2016'!F:F,A332,'2016'!C:C,B332,'2016'!D:D,"",'2016'!AA:AA,"JRO"), 0)</f>
        <v>20</v>
      </c>
      <c r="AJ332" s="7" t="n">
        <f aca="false">IFERROR(AI332/AH332, 0)</f>
        <v>2.85714285714286</v>
      </c>
      <c r="AK332" s="0" t="n">
        <f aca="false">IFERROR(SUMIFS('2016'!$G:$G,'2016'!F:F,A332,'2016'!C:C,B332,'2016'!D:D,"",'2016'!AA:AA,"NRO",'2016'!L:L,"&lt;&gt;"), 0)</f>
        <v>0</v>
      </c>
      <c r="AL332" s="0" t="n">
        <f aca="false">IFERROR(SUMIFS('2016'!L:L,'2016'!F:F,A332,'2016'!C:C,B332,'2016'!D:D,"",'2016'!AA:AA,"NRO"), 0)</f>
        <v>0</v>
      </c>
      <c r="AM332" s="0" t="n">
        <f aca="false">IFERROR(AL332/AK332, 0)</f>
        <v>0</v>
      </c>
      <c r="AN332" s="0" t="n">
        <f aca="false">IFERROR(SUMIFS('2016'!$G:$G,'2016'!F:F,A332,'2016'!C:C,B332,'2016'!D:D,"",'2016'!AA:AA,"CRO",'2016'!L:L,"&lt;&gt;"), 0)</f>
        <v>0</v>
      </c>
      <c r="AO332" s="0" t="n">
        <f aca="false">IFERROR(SUMIFS('2016'!L:L,'2016'!F:F,A332,'2016'!C:C,B332,'2016'!D:D,"",'2016'!AA:AA,"CRO"), 0)</f>
        <v>0</v>
      </c>
      <c r="AP332" s="0" t="n">
        <f aca="false">IFERROR(AO332/AN332, 0)</f>
        <v>0</v>
      </c>
      <c r="AQ332" s="0" t="n">
        <f aca="false">SUM(AT332,AW332,AZ332)</f>
        <v>49</v>
      </c>
      <c r="AR332" s="0" t="n">
        <f aca="false">SUM(AU332,AX332,BA332)</f>
        <v>124</v>
      </c>
      <c r="AS332" s="7" t="n">
        <f aca="false">IFERROR(AR332/AQ332, 0)</f>
        <v>2.53061224489796</v>
      </c>
      <c r="AT332" s="0" t="n">
        <f aca="false">IFERROR(SUMIFS('2015'!$G:$G,'2015'!F:F,A332,'2015'!C:C,B332,'2015'!D:D,"",'2015'!AA:AA,"JRO",'2015'!L:L,"&lt;&gt;"), 0)</f>
        <v>49</v>
      </c>
      <c r="AU332" s="0" t="n">
        <f aca="false">IFERROR(SUMIFS('2015'!L:L,'2015'!F:F,A332,'2015'!C:C,B332,'2015'!D:D,"",'2015'!AA:AA,"JRO"), 0)</f>
        <v>124</v>
      </c>
      <c r="AV332" s="0" t="n">
        <f aca="false">IFERROR(AU332/AT332, 0)</f>
        <v>2.53061224489796</v>
      </c>
      <c r="AW332" s="0" t="n">
        <f aca="false">IFERROR(SUMIFS('2015'!$G:$G,'2015'!F:F,A332,'2015'!C:C,B332,'2015'!D:D,"",'2015'!AA:AA,"NRO",'2015'!L:L,"&lt;&gt;"), 0)</f>
        <v>0</v>
      </c>
      <c r="AX332" s="0" t="n">
        <f aca="false">IFERROR(SUMIFS('2015'!L:L,'2015'!F:F,A332,'2015'!C:C,B332,'2015'!D:D,"",'2015'!AA:AA,"NRO"), 0)</f>
        <v>0</v>
      </c>
      <c r="AY332" s="0" t="n">
        <f aca="false">IFERROR(AX332/AW332, 0)</f>
        <v>0</v>
      </c>
      <c r="AZ332" s="0" t="n">
        <f aca="false">IFERROR(SUMIFS('2015'!$G:$G,'2015'!F:F,A332,'2015'!C:C,B332,'2015'!D:D,"",'2015'!AA:AA,"CRO",'2015'!L:L,"&lt;&gt;"), 0)</f>
        <v>0</v>
      </c>
      <c r="BA332" s="0" t="n">
        <f aca="false">IFERROR(SUMIFS('2015'!L:L,'2015'!F:F,A332,'2015'!C:C,B332,'2015'!D:D,"",'2015'!AA:AA,"CRO"), 0)</f>
        <v>0</v>
      </c>
      <c r="BB332" s="0" t="n">
        <f aca="false">IFERROR(BA332/AZ332, 0)</f>
        <v>0</v>
      </c>
      <c r="BC332" s="0" t="n">
        <f aca="false">SUM(BF332,BI332)</f>
        <v>26</v>
      </c>
      <c r="BD332" s="0" t="n">
        <f aca="false">SUM(BG332,BJ332)</f>
        <v>65</v>
      </c>
      <c r="BE332" s="7" t="n">
        <f aca="false">IFERROR(BD332/BC332, 0)</f>
        <v>2.5</v>
      </c>
      <c r="BF332" s="0" t="n">
        <f aca="false">IFERROR(SUMIFS('2014'!$G:$G,'2014'!F:F,A332,'2014'!C:C,B332,'2014'!D:D,"",'2014'!AA:AA,"JRO",'2014'!L:L,"&lt;&gt;"), 0)</f>
        <v>26</v>
      </c>
      <c r="BG332" s="0" t="n">
        <f aca="false">IFERROR(SUMIFS('2014'!L:L,'2014'!F:F,A332,'2014'!C:C,B332,'2014'!D:D,"",'2014'!AA:AA,"JRO"), 0)</f>
        <v>65</v>
      </c>
      <c r="BH332" s="7" t="n">
        <f aca="false">IFERROR(BG332/BF332, 0)</f>
        <v>2.5</v>
      </c>
      <c r="BI332" s="0" t="n">
        <f aca="false">IFERROR(SUMIFS('2014'!$G:$G,'2014'!F:F,A332,'2014'!C:C,B332,'2014'!D:D,"",'2014'!AA:AA,"CRO",'2014'!L:L,"&lt;&gt;"), 0)</f>
        <v>0</v>
      </c>
      <c r="BJ332" s="0" t="n">
        <f aca="false">IFERROR(SUMIFS('2014'!L:L,'2014'!F:F,A332,'2014'!C:C,B332,'2014'!D:D,"",'2014'!AA:AA,"CRO"), 0)</f>
        <v>0</v>
      </c>
      <c r="BK332" s="0" t="n">
        <f aca="false">IFERROR(BJ332/BI332, 0)</f>
        <v>0</v>
      </c>
      <c r="BL332" s="0" t="n">
        <f aca="false">IFERROR(SUMIFS('2013'!$G:$G,'2013'!F:F,A332,'2013'!C:C,B332,'2013'!D:D,"",'2013'!AA:AA,"JRO",'2013'!L:L,"&lt;&gt;"), 0)</f>
        <v>56</v>
      </c>
      <c r="BM332" s="0" t="n">
        <f aca="false">IFERROR(SUMIFS('2013'!L:L,'2013'!F:F,A332,'2013'!C:C,B332,'2013'!D:D,"",'2013'!AA:AA,"JRO"), 0)</f>
        <v>142</v>
      </c>
      <c r="BN332" s="0" t="n">
        <f aca="false">IFERROR(BM332/BL332, 0)</f>
        <v>2.53571428571429</v>
      </c>
      <c r="BO332" s="0" t="n">
        <f aca="false">IFERROR(SUMIFS('2012'!$G:$G,'2012'!F:F,A332,'2012'!C:C,B332,'2012'!D:D,"",'2012'!AA:AA,"JRO",'2012'!L:L,"&lt;&gt;"), 0)</f>
        <v>42</v>
      </c>
      <c r="BP332" s="0" t="n">
        <f aca="false">IFERROR(SUMIFS('2012'!L:L,'2012'!F:F,A332,'2012'!C:C,B332,'2012'!D:D,"",'2012'!AA:AA,"JRO"), 0)</f>
        <v>99</v>
      </c>
      <c r="BQ332" s="0" t="n">
        <f aca="false">IFERROR(BP332/BO332, 0)</f>
        <v>2.35714285714286</v>
      </c>
      <c r="BR332" s="0" t="n">
        <f aca="false">IFERROR(SUMIFS('2011'!$G:$G,'2011'!F:F,A332,'2011'!C:C,B332,'2011'!D:D,"",'2011'!AA:AA,"JRO",'2011'!L:L,"&lt;&gt;"), 0)</f>
        <v>110</v>
      </c>
      <c r="BS332" s="0" t="n">
        <f aca="false">IFERROR(SUMIFS('2011'!L:L,'2011'!F:F,A332,'2011'!C:C,B332,'2011'!D:D,"",'2011'!AA:AA,"JRO"), 0)</f>
        <v>235</v>
      </c>
      <c r="BT332" s="7" t="n">
        <f aca="false">IFERROR(BS332/BR332, 0)</f>
        <v>2.13636363636364</v>
      </c>
      <c r="BU332" s="0" t="n">
        <f aca="false">IFERROR(SUMIFS('2010'!$G:$G,'2010'!F:F,A332,'2010'!C:C,B332,'2010'!D:D,"",'2010'!AA:AA,"JRO",'2010'!L:L,"&lt;&gt;"), 0)</f>
        <v>50</v>
      </c>
      <c r="BV332" s="0" t="n">
        <f aca="false">IFERROR(SUMIFS('2010'!L:L,'2010'!F:F,A332,'2010'!C:C,B332,'2010'!D:D,"",'2010'!AA:AA,"JRO"), 0)</f>
        <v>119</v>
      </c>
      <c r="BW332" s="7" t="n">
        <f aca="false">IFERROR(BV332/BU332, 0)</f>
        <v>2.38</v>
      </c>
      <c r="BX332" s="0" t="n">
        <f aca="false">IFERROR(SUMIFS('2009'!$G:$G,'2009'!F:F,A332,'2009'!C:C,B332,'2009'!D:D,"",'2009'!AA:AA,"JRO",'2009'!L:L,"&lt;&gt;"), 0)</f>
        <v>31</v>
      </c>
      <c r="BY332" s="0" t="n">
        <f aca="false">IFERROR(SUMIFS('2009'!L:L,'2009'!F:F,A332,'2009'!C:C,B332,'2009'!D:D,"",'2009'!AA:AA,"JRO"), 0)</f>
        <v>69</v>
      </c>
      <c r="BZ332" s="7" t="n">
        <f aca="false">IFERROR(BY332/BX332, 0)</f>
        <v>2.2258064516129</v>
      </c>
    </row>
    <row r="333" customFormat="false" ht="15" hidden="false" customHeight="false" outlineLevel="0" collapsed="false">
      <c r="A333" s="0" t="s">
        <v>114</v>
      </c>
      <c r="B333" s="17" t="s">
        <v>50</v>
      </c>
      <c r="C333" s="56" t="n">
        <f aca="false">IFERROR(AVERAGEIFS(I333:BZ333,I$2:BZ$2,"JRO escorts per deportee",I333:BZ333,"&lt;&gt;0"), 0)</f>
        <v>2.82643084260731</v>
      </c>
      <c r="D333" s="13" t="n">
        <f aca="false">IFERROR(AVERAGEIFS(I333:BZ333,I$2:BZ$2,"NRO escorts per deportee",I333:BZ333,"&lt;&gt;0"), 0)</f>
        <v>0</v>
      </c>
      <c r="E333" s="13" t="n">
        <f aca="false">IFERROR(AVERAGEIFS(I333:BZ333,I$2:BZ$2,"CRO escorts per deportee",I333:BZ333,"&lt;&gt;0"), 0)</f>
        <v>0</v>
      </c>
      <c r="G333" s="0" t="n">
        <f aca="false">SUM(J333,M333,P333)</f>
        <v>0</v>
      </c>
      <c r="H333" s="0" t="n">
        <f aca="false">SUM(K333,N333,Q333)</f>
        <v>0</v>
      </c>
      <c r="I333" s="7" t="n">
        <f aca="false">IFERROR(H333/G333, 0)</f>
        <v>0</v>
      </c>
      <c r="J333" s="0" t="n">
        <f aca="false">IFERROR(SUMIFS('2018'!$H:$H,'2018'!$C:$C,B333,'2018'!$F:$F,A333,'2018'!AA:AA,"JRO",'2018'!P:P,"&lt;&gt;")+SUMIFS('2018'!$I:$I,'2018'!$D:$D,B333,'2018'!$F:$F,A333,'2018'!AA:AA,"JRO",'2018'!Q:Q,"&lt;&gt;")+SUMIFS('2018'!$J:$J,'2018'!$E:$E,B333,'2018'!$F:$F,A333,'2018'!AA:AA,"JRO",'2018'!R:R,"&lt;&gt;"), 0)</f>
        <v>0</v>
      </c>
      <c r="K333" s="0" t="n">
        <f aca="false">IFERROR(SUMIFS('2018'!M:M,'2018'!AA:AA,"JRO",'2018'!F:F,A333,'2018'!C:C,B333)+SUMIFS('2018'!P:P,'2018'!AA:AA,"JRO",'2018'!F:F,A333,'2018'!C:C,B333)+SUMIFS('2018'!N:N,'2018'!AA:AA,"JRO",'2018'!F:F,A333,'2018'!D:D,B333)+SUMIFS('2018'!N:N,'2018'!AA:AA,"JRO",'2018'!F:F,A333,'2018'!D:D,B333)+SUMIFS('2018'!O:O,'2018'!AA:AA,"JRO",'2018'!F:F,A333,'2018'!E:E,B333)+SUMIFS('2018'!R:R,'2018'!AA:AA,"JRO",'2018'!F:F,A333,'2018'!E:E,B333), 0)</f>
        <v>0</v>
      </c>
      <c r="L333" s="7" t="n">
        <f aca="false">IFERROR(K333/J333, 0)</f>
        <v>0</v>
      </c>
      <c r="M333" s="0" t="n">
        <f aca="false">IFERROR(SUMIFS('2018'!$H:$H,'2018'!$C:$C,B333,'2018'!$F:$F,A333,'2018'!AA:AA,"NRO",'2018'!P:P,"&lt;&gt;")+SUMIFS('2018'!$I:$I,'2018'!$D:$D,B333,'2018'!$F:$F,A333,'2018'!AA:AA,"NRO",'2018'!Q:Q,"&lt;&gt;")+SUMIFS('2018'!$J:$J,'2018'!$E:$E,B333,'2018'!$F:$F,A333,'2018'!AA:AA,"NRO",'2018'!R:R,"&lt;&gt;"), 0)</f>
        <v>0</v>
      </c>
      <c r="N333" s="0" t="n">
        <f aca="false">IFERROR(SUMIFS('2018'!M:M,'2018'!AA:AA,"NRO",'2018'!F:F,A333,'2018'!C:C,B333)+SUMIFS('2018'!P:P,'2018'!AA:AA,"NRO",'2018'!F:F,A333,'2018'!C:C,B333)+SUMIFS('2018'!N:N,'2018'!AA:AA,"NRO",'2018'!F:F,A333,'2018'!D:D,B333)+SUMIFS('2018'!N:N,'2018'!AA:AA,"NRO",'2018'!F:F,A333,'2018'!D:D,B333)+SUMIFS('2018'!O:O,'2018'!AA:AA,"NRO",'2018'!F:F,A333,'2018'!E:E,B333)+SUMIFS('2018'!R:R,'2018'!AA:AA,"NRO",'2018'!F:F,A333,'2018'!E:E,B333), 0)</f>
        <v>0</v>
      </c>
      <c r="O333" s="7" t="n">
        <f aca="false">IFERROR(N333/M333, 0)</f>
        <v>0</v>
      </c>
      <c r="P333" s="0" t="n">
        <f aca="false">IFERROR(SUMIFS('2018'!$H:$H,'2018'!$C:$C,B333,'2018'!$F:$F,A333,'2018'!AA:AA,"CRO")+SUMIFS('2018'!$I:$I,'2018'!$D:$D,B333,'2018'!$F:$F,A333,'2018'!AA:AA,"CRO")+SUMIFS('2018'!$J:$J,'2018'!$E:$E,B333,'2018'!$F:$F,A333,'2018'!AA:AA,"CRO"), 0)</f>
        <v>0</v>
      </c>
      <c r="Q333" s="0" t="n">
        <f aca="false">IFERROR(SUMIFS('2018'!M:M,'2018'!AA:AA,"CRO",'2018'!F:F,A333,'2018'!C:C,B333)+SUMIFS('2018'!P:P,'2018'!AA:AA,"CRO",'2018'!F:F,A333,'2018'!C:C,B333)+SUMIFS('2018'!N:N,'2018'!AA:AA,"CRO",'2018'!F:F,A333,'2018'!D:D,B333)+SUMIFS('2018'!N:N,'2018'!AA:AA,"CRO",'2018'!F:F,A333,'2018'!D:D,B333)+SUMIFS('2018'!O:O,'2018'!AA:AA,"CRO",'2018'!F:F,A333,'2018'!E:E,B333)+SUMIFS('2018'!R:R,'2018'!AA:AA,"CRO",'2018'!F:F,A333,'2018'!E:E,B333), 0)</f>
        <v>0</v>
      </c>
      <c r="R333" s="7" t="n">
        <f aca="false">IFERROR(Q333/P333, 0)</f>
        <v>0</v>
      </c>
      <c r="S333" s="7" t="n">
        <f aca="false">SUM(V333,Y333,AB333)</f>
        <v>0</v>
      </c>
      <c r="T333" s="7" t="n">
        <f aca="false">SUM(W333,Z333,AC333)</f>
        <v>0</v>
      </c>
      <c r="U333" s="7" t="n">
        <f aca="false">IFERROR(T333/S333, 0)</f>
        <v>0</v>
      </c>
      <c r="V333" s="0" t="n">
        <f aca="false">SUMIFS('2017'!$H:$H,'2017'!$C:$C,B333,'2017'!$F:$F,A333,'2017'!AA:AA,"JRO",'2017'!P:P,"&lt;&gt;")+SUMIFS('2017'!$I:$I,'2017'!$D:$D,B333,'2017'!$F:$F,A333,'2017'!AA:AA,"JRO",'2017'!Q:Q,"&lt;&gt;")+SUMIFS('2017'!$J:$J,'2017'!$E:$E,B333,'2017'!$F:$F,A333,'2017'!AA:AA,"JRO",'2017'!R:R,"&lt;&gt;")</f>
        <v>0</v>
      </c>
      <c r="W333" s="0" t="n">
        <f aca="false">IFERROR(SUMIFS('2017'!M:M,'2017'!AA:AA,"JRO",'2017'!F:F,A333,'2017'!C:C,B333)+SUMIFS('2017'!P:P,'2017'!AA:AA,"JRO",'2017'!F:F,A333,'2017'!C:C,B333)+SUMIFS('2017'!N:N,'2017'!AA:AA,"JRO",'2017'!F:F,A333,'2017'!D:D,B333)+SUMIFS('2017'!N:N,'2017'!AA:AA,"JRO",'2017'!F:F,A333,'2017'!D:D,B333)+SUMIFS('2017'!O:O,'2017'!AA:AA,"JRO",'2017'!F:F,A333,'2017'!E:E,B333)+SUMIFS('2017'!R:R,'2017'!AA:AA,"JRO",'2017'!F:F,A333,'2017'!E:E,B333), 0)</f>
        <v>0</v>
      </c>
      <c r="X333" s="7" t="n">
        <f aca="false">IFERROR(W333/V333, 0)</f>
        <v>0</v>
      </c>
      <c r="Y333" s="0" t="n">
        <f aca="false">IFERROR(SUMIFS('2017'!$H:$H,'2017'!$C:$C,B333,'2017'!$F:$F,A333,'2017'!AA:AA,"NRO",'2017'!P:P,"&lt;&gt;")+SUMIFS('2017'!$I:$I,'2017'!$D:$D,B333,'2017'!$F:$F,A333,'2017'!AA:AA,"NRO",'2017'!Q:Q,"&lt;&gt;")+SUMIFS('2017'!$J:$J,'2017'!$E:$E,B333,'2017'!$F:$F,A333,'2017'!AA:AA,"NRO",'2017'!R:R,"&lt;&gt;"), 0)</f>
        <v>0</v>
      </c>
      <c r="Z333" s="0" t="n">
        <f aca="false">IFERROR(SUMIFS('2017'!M:M,'2017'!AA:AA,"NRO",'2017'!F:F,A333,'2017'!C:C,B333)+SUMIFS('2017'!P:P,'2017'!AA:AA,"NRO",'2017'!F:F,A333,'2017'!C:C,B333)+SUMIFS('2017'!N:N,'2017'!AA:AA,"NRO",'2017'!F:F,A333,'2017'!D:D,B333)+SUMIFS('2017'!N:N,'2017'!AA:AA,"NRO",'2017'!F:F,A333,'2017'!D:D,B333)+SUMIFS('2017'!O:O,'2017'!AA:AA,"NRO",'2017'!F:F,A333,'2017'!E:E,B333)+SUMIFS('2017'!R:R,'2017'!AA:AA,"NRO",'2017'!F:F,A333,'2017'!E:E,B333), 0)</f>
        <v>0</v>
      </c>
      <c r="AA333" s="7" t="n">
        <f aca="false">IFERROR(Z333/Y333, 0)</f>
        <v>0</v>
      </c>
      <c r="AB333" s="0" t="n">
        <f aca="false">IFERROR(SUMIFS('2017'!$H:$H,'2017'!$C:$C,B333,'2017'!$F:$F,A333,'2017'!AA:AA,"CRO",'2017'!P:P,"&lt;&gt;")+SUMIFS('2017'!$I:$I,'2017'!$D:$D,B333,'2017'!$F:$F,A333,'2017'!AA:AA,"CRO",'2017'!Q:Q,"&lt;&gt;")+SUMIFS('2017'!$J:$J,'2017'!$E:$E,B333,'2017'!$F:$F,A333,'2017'!AA:AA,"CRO",'2017'!R:R,"&lt;&gt;"), 0)</f>
        <v>0</v>
      </c>
      <c r="AC333" s="0" t="n">
        <f aca="false">IFERROR(SUMIFS('2017'!M:M,'2017'!AA:AA,"CRO",'2017'!F:F,A333,'2017'!C:C,B333)+SUMIFS('2017'!P:P,'2017'!AA:AA,"CRO",'2017'!F:F,A333,'2017'!C:C,B333)+SUMIFS('2017'!N:N,'2017'!AA:AA,"CRO",'2017'!F:F,A333,'2017'!D:D,B333)+SUMIFS('2017'!N:N,'2017'!AA:AA,"CRO",'2017'!F:F,A333,'2017'!D:D,B333)+SUMIFS('2017'!O:O,'2017'!AA:AA,"CRO",'2017'!F:F,A333,'2017'!E:E,B333)+SUMIFS('2017'!R:R,'2017'!AA:AA,"CRO",'2017'!F:F,A333,'2017'!E:E,B333), 0)</f>
        <v>0</v>
      </c>
      <c r="AD333" s="0" t="n">
        <f aca="false">IFERROR(AC333/AB333, 0)</f>
        <v>0</v>
      </c>
      <c r="AE333" s="0" t="n">
        <f aca="false">SUM(AH333,AK333,AN333)</f>
        <v>0</v>
      </c>
      <c r="AF333" s="0" t="n">
        <f aca="false">SUM(AI333,AL333,AO333)</f>
        <v>0</v>
      </c>
      <c r="AG333" s="7" t="n">
        <f aca="false">IFERROR(AF333/AE333, 0)</f>
        <v>0</v>
      </c>
      <c r="AH333" s="0" t="n">
        <f aca="false">IFERROR(SUMIFS('2016'!$G:$G,'2016'!F:F,A333,'2016'!C:C,B333,'2016'!D:D,"",'2016'!AA:AA,"JRO",'2016'!L:L,"&lt;&gt;"), 0)</f>
        <v>0</v>
      </c>
      <c r="AI333" s="0" t="n">
        <f aca="false">IFERROR(SUMIFS('2016'!L:L,'2016'!F:F,A333,'2016'!C:C,B333,'2016'!D:D,"",'2016'!AA:AA,"JRO"), 0)</f>
        <v>0</v>
      </c>
      <c r="AJ333" s="7" t="n">
        <f aca="false">IFERROR(AI333/AH333, 0)</f>
        <v>0</v>
      </c>
      <c r="AK333" s="0" t="n">
        <f aca="false">IFERROR(SUMIFS('2016'!$G:$G,'2016'!F:F,A333,'2016'!C:C,B333,'2016'!D:D,"",'2016'!AA:AA,"NRO",'2016'!L:L,"&lt;&gt;"), 0)</f>
        <v>0</v>
      </c>
      <c r="AL333" s="0" t="n">
        <f aca="false">IFERROR(SUMIFS('2016'!L:L,'2016'!F:F,A333,'2016'!C:C,B333,'2016'!D:D,"",'2016'!AA:AA,"NRO"), 0)</f>
        <v>0</v>
      </c>
      <c r="AM333" s="0" t="n">
        <f aca="false">IFERROR(AL333/AK333, 0)</f>
        <v>0</v>
      </c>
      <c r="AN333" s="0" t="n">
        <f aca="false">IFERROR(SUMIFS('2016'!$G:$G,'2016'!F:F,A333,'2016'!C:C,B333,'2016'!D:D,"",'2016'!AA:AA,"CRO",'2016'!L:L,"&lt;&gt;"), 0)</f>
        <v>0</v>
      </c>
      <c r="AO333" s="0" t="n">
        <f aca="false">IFERROR(SUMIFS('2016'!L:L,'2016'!F:F,A333,'2016'!C:C,B333,'2016'!D:D,"",'2016'!AA:AA,"CRO"), 0)</f>
        <v>0</v>
      </c>
      <c r="AP333" s="0" t="n">
        <f aca="false">IFERROR(AO333/AN333, 0)</f>
        <v>0</v>
      </c>
      <c r="AQ333" s="0" t="n">
        <f aca="false">SUM(AT333,AW333,AZ333)</f>
        <v>17</v>
      </c>
      <c r="AR333" s="0" t="n">
        <f aca="false">SUM(AU333,AX333,BA333)</f>
        <v>57</v>
      </c>
      <c r="AS333" s="7" t="n">
        <f aca="false">IFERROR(AR333/AQ333, 0)</f>
        <v>3.35294117647059</v>
      </c>
      <c r="AT333" s="0" t="n">
        <f aca="false">IFERROR(SUMIFS('2015'!$G:$G,'2015'!F:F,A333,'2015'!C:C,B333,'2015'!D:D,"",'2015'!AA:AA,"JRO",'2015'!L:L,"&lt;&gt;"), 0)</f>
        <v>17</v>
      </c>
      <c r="AU333" s="0" t="n">
        <f aca="false">IFERROR(SUMIFS('2015'!L:L,'2015'!F:F,A333,'2015'!C:C,B333,'2015'!D:D,"",'2015'!AA:AA,"JRO"), 0)</f>
        <v>57</v>
      </c>
      <c r="AV333" s="0" t="n">
        <f aca="false">IFERROR(AU333/AT333, 0)</f>
        <v>3.35294117647059</v>
      </c>
      <c r="AW333" s="0" t="n">
        <f aca="false">IFERROR(SUMIFS('2015'!$G:$G,'2015'!F:F,A333,'2015'!C:C,B333,'2015'!D:D,"",'2015'!AA:AA,"NRO",'2015'!L:L,"&lt;&gt;"), 0)</f>
        <v>0</v>
      </c>
      <c r="AX333" s="0" t="n">
        <f aca="false">IFERROR(SUMIFS('2015'!L:L,'2015'!F:F,A333,'2015'!C:C,B333,'2015'!D:D,"",'2015'!AA:AA,"NRO"), 0)</f>
        <v>0</v>
      </c>
      <c r="AY333" s="0" t="n">
        <f aca="false">IFERROR(AX333/AW333, 0)</f>
        <v>0</v>
      </c>
      <c r="AZ333" s="0" t="n">
        <f aca="false">IFERROR(SUMIFS('2015'!$G:$G,'2015'!F:F,A333,'2015'!C:C,B333,'2015'!D:D,"",'2015'!AA:AA,"CRO",'2015'!L:L,"&lt;&gt;"), 0)</f>
        <v>0</v>
      </c>
      <c r="BA333" s="0" t="n">
        <f aca="false">IFERROR(SUMIFS('2015'!L:L,'2015'!F:F,A333,'2015'!C:C,B333,'2015'!D:D,"",'2015'!AA:AA,"CRO"), 0)</f>
        <v>0</v>
      </c>
      <c r="BB333" s="0" t="n">
        <f aca="false">IFERROR(BA333/AZ333, 0)</f>
        <v>0</v>
      </c>
      <c r="BC333" s="0" t="n">
        <f aca="false">SUM(BF333,BI333)</f>
        <v>40</v>
      </c>
      <c r="BD333" s="0" t="n">
        <f aca="false">SUM(BG333,BJ333)</f>
        <v>111</v>
      </c>
      <c r="BE333" s="7" t="n">
        <f aca="false">IFERROR(BD333/BC333, 0)</f>
        <v>2.775</v>
      </c>
      <c r="BF333" s="0" t="n">
        <f aca="false">IFERROR(SUMIFS('2014'!$G:$G,'2014'!F:F,A333,'2014'!C:C,B333,'2014'!D:D,"",'2014'!AA:AA,"JRO",'2014'!L:L,"&lt;&gt;"), 0)</f>
        <v>40</v>
      </c>
      <c r="BG333" s="0" t="n">
        <f aca="false">IFERROR(SUMIFS('2014'!L:L,'2014'!F:F,A333,'2014'!C:C,B333,'2014'!D:D,"",'2014'!AA:AA,"JRO"), 0)</f>
        <v>111</v>
      </c>
      <c r="BH333" s="7" t="n">
        <f aca="false">IFERROR(BG333/BF333, 0)</f>
        <v>2.775</v>
      </c>
      <c r="BI333" s="0" t="n">
        <f aca="false">IFERROR(SUMIFS('2014'!$G:$G,'2014'!F:F,A333,'2014'!C:C,B333,'2014'!D:D,"",'2014'!AA:AA,"CRO",'2014'!L:L,"&lt;&gt;"), 0)</f>
        <v>0</v>
      </c>
      <c r="BJ333" s="0" t="n">
        <f aca="false">IFERROR(SUMIFS('2014'!L:L,'2014'!F:F,A333,'2014'!C:C,B333,'2014'!D:D,"",'2014'!AA:AA,"CRO"), 0)</f>
        <v>0</v>
      </c>
      <c r="BK333" s="0" t="n">
        <f aca="false">IFERROR(BJ333/BI333, 0)</f>
        <v>0</v>
      </c>
      <c r="BL333" s="0" t="n">
        <f aca="false">IFERROR(SUMIFS('2013'!$G:$G,'2013'!F:F,A333,'2013'!C:C,B333,'2013'!D:D,"",'2013'!AA:AA,"JRO",'2013'!L:L,"&lt;&gt;"), 0)</f>
        <v>37</v>
      </c>
      <c r="BM333" s="0" t="n">
        <f aca="false">IFERROR(SUMIFS('2013'!L:L,'2013'!F:F,A333,'2013'!C:C,B333,'2013'!D:D,"",'2013'!AA:AA,"JRO"), 0)</f>
        <v>87</v>
      </c>
      <c r="BN333" s="0" t="n">
        <f aca="false">IFERROR(BM333/BL333, 0)</f>
        <v>2.35135135135135</v>
      </c>
      <c r="BO333" s="0" t="n">
        <f aca="false">IFERROR(SUMIFS('2012'!$G:$G,'2012'!F:F,A333,'2012'!C:C,B333,'2012'!D:D,"",'2012'!AA:AA,"JRO",'2012'!L:L,"&lt;&gt;"), 0)</f>
        <v>26</v>
      </c>
      <c r="BP333" s="0" t="n">
        <f aca="false">IFERROR(SUMIFS('2012'!L:L,'2012'!F:F,A333,'2012'!C:C,B333,'2012'!D:D,"",'2012'!AA:AA,"JRO"), 0)</f>
        <v>71</v>
      </c>
      <c r="BQ333" s="0" t="n">
        <f aca="false">IFERROR(BP333/BO333, 0)</f>
        <v>2.73076923076923</v>
      </c>
      <c r="BR333" s="0" t="n">
        <f aca="false">IFERROR(SUMIFS('2011'!$G:$G,'2011'!F:F,A333,'2011'!C:C,B333,'2011'!D:D,"",'2011'!AA:AA,"JRO",'2011'!L:L,"&lt;&gt;"), 0)</f>
        <v>29</v>
      </c>
      <c r="BS333" s="0" t="n">
        <f aca="false">IFERROR(SUMIFS('2011'!L:L,'2011'!F:F,A333,'2011'!C:C,B333,'2011'!D:D,"",'2011'!AA:AA,"JRO"), 0)</f>
        <v>60</v>
      </c>
      <c r="BT333" s="7" t="n">
        <f aca="false">IFERROR(BS333/BR333, 0)</f>
        <v>2.06896551724138</v>
      </c>
      <c r="BU333" s="0" t="n">
        <f aca="false">IFERROR(SUMIFS('2010'!$G:$G,'2010'!F:F,A333,'2010'!C:C,B333,'2010'!D:D,"",'2010'!AA:AA,"JRO",'2010'!L:L,"&lt;&gt;"), 0)</f>
        <v>0</v>
      </c>
      <c r="BV333" s="0" t="n">
        <f aca="false">IFERROR(SUMIFS('2010'!L:L,'2010'!F:F,A333,'2010'!C:C,B333,'2010'!D:D,"",'2010'!AA:AA,"JRO"), 0)</f>
        <v>0</v>
      </c>
      <c r="BW333" s="7" t="n">
        <f aca="false">IFERROR(BV333/BU333, 0)</f>
        <v>0</v>
      </c>
      <c r="BX333" s="0" t="n">
        <f aca="false">IFERROR(SUMIFS('2009'!$G:$G,'2009'!F:F,A333,'2009'!C:C,B333,'2009'!D:D,"",'2009'!AA:AA,"JRO",'2009'!L:L,"&lt;&gt;"), 0)</f>
        <v>0</v>
      </c>
      <c r="BY333" s="0" t="n">
        <f aca="false">IFERROR(SUMIFS('2009'!L:L,'2009'!F:F,A333,'2009'!C:C,B333,'2009'!D:D,"",'2009'!AA:AA,"JRO"), 0)</f>
        <v>0</v>
      </c>
      <c r="BZ333" s="7" t="n">
        <f aca="false">IFERROR(BY333/BX333, 0)</f>
        <v>0</v>
      </c>
    </row>
    <row r="334" customFormat="false" ht="15" hidden="false" customHeight="false" outlineLevel="0" collapsed="false">
      <c r="A334" s="0" t="s">
        <v>114</v>
      </c>
      <c r="B334" s="13" t="s">
        <v>83</v>
      </c>
      <c r="C334" s="56" t="n">
        <f aca="false">IFERROR(AVERAGEIFS(I334:BZ334,I$2:BZ$2,"JRO escorts per deportee",I334:BZ334,"&lt;&gt;0"), 0)</f>
        <v>0</v>
      </c>
      <c r="D334" s="13" t="n">
        <f aca="false">IFERROR(AVERAGEIFS(I334:BZ334,I$2:BZ$2,"NRO escorts per deportee",I334:BZ334,"&lt;&gt;0"), 0)</f>
        <v>0</v>
      </c>
      <c r="E334" s="13" t="n">
        <f aca="false">IFERROR(AVERAGEIFS(I334:BZ334,I$2:BZ$2,"CRO escorts per deportee",I334:BZ334,"&lt;&gt;0"), 0)</f>
        <v>0</v>
      </c>
      <c r="G334" s="0" t="n">
        <f aca="false">SUM(J334,M334,P334)</f>
        <v>0</v>
      </c>
      <c r="H334" s="0" t="n">
        <f aca="false">SUM(K334,N334,Q334)</f>
        <v>0</v>
      </c>
      <c r="I334" s="7" t="n">
        <f aca="false">IFERROR(H334/G334, 0)</f>
        <v>0</v>
      </c>
      <c r="J334" s="0" t="n">
        <f aca="false">IFERROR(SUMIFS('2018'!$H:$H,'2018'!$C:$C,B334,'2018'!$F:$F,A334,'2018'!AA:AA,"JRO",'2018'!P:P,"&lt;&gt;")+SUMIFS('2018'!$I:$I,'2018'!$D:$D,B334,'2018'!$F:$F,A334,'2018'!AA:AA,"JRO",'2018'!Q:Q,"&lt;&gt;")+SUMIFS('2018'!$J:$J,'2018'!$E:$E,B334,'2018'!$F:$F,A334,'2018'!AA:AA,"JRO",'2018'!R:R,"&lt;&gt;"), 0)</f>
        <v>0</v>
      </c>
      <c r="K334" s="0" t="n">
        <f aca="false">IFERROR(SUMIFS('2018'!M:M,'2018'!AA:AA,"JRO",'2018'!F:F,A334,'2018'!C:C,B334)+SUMIFS('2018'!P:P,'2018'!AA:AA,"JRO",'2018'!F:F,A334,'2018'!C:C,B334)+SUMIFS('2018'!N:N,'2018'!AA:AA,"JRO",'2018'!F:F,A334,'2018'!D:D,B334)+SUMIFS('2018'!N:N,'2018'!AA:AA,"JRO",'2018'!F:F,A334,'2018'!D:D,B334)+SUMIFS('2018'!O:O,'2018'!AA:AA,"JRO",'2018'!F:F,A334,'2018'!E:E,B334)+SUMIFS('2018'!R:R,'2018'!AA:AA,"JRO",'2018'!F:F,A334,'2018'!E:E,B334), 0)</f>
        <v>0</v>
      </c>
      <c r="L334" s="7" t="n">
        <f aca="false">IFERROR(K334/J334, 0)</f>
        <v>0</v>
      </c>
      <c r="M334" s="0" t="n">
        <f aca="false">IFERROR(SUMIFS('2018'!$H:$H,'2018'!$C:$C,B334,'2018'!$F:$F,A334,'2018'!AA:AA,"NRO",'2018'!P:P,"&lt;&gt;")+SUMIFS('2018'!$I:$I,'2018'!$D:$D,B334,'2018'!$F:$F,A334,'2018'!AA:AA,"NRO",'2018'!Q:Q,"&lt;&gt;")+SUMIFS('2018'!$J:$J,'2018'!$E:$E,B334,'2018'!$F:$F,A334,'2018'!AA:AA,"NRO",'2018'!R:R,"&lt;&gt;"), 0)</f>
        <v>0</v>
      </c>
      <c r="N334" s="0" t="n">
        <f aca="false">IFERROR(SUMIFS('2018'!M:M,'2018'!AA:AA,"NRO",'2018'!F:F,A334,'2018'!C:C,B334)+SUMIFS('2018'!P:P,'2018'!AA:AA,"NRO",'2018'!F:F,A334,'2018'!C:C,B334)+SUMIFS('2018'!N:N,'2018'!AA:AA,"NRO",'2018'!F:F,A334,'2018'!D:D,B334)+SUMIFS('2018'!N:N,'2018'!AA:AA,"NRO",'2018'!F:F,A334,'2018'!D:D,B334)+SUMIFS('2018'!O:O,'2018'!AA:AA,"NRO",'2018'!F:F,A334,'2018'!E:E,B334)+SUMIFS('2018'!R:R,'2018'!AA:AA,"NRO",'2018'!F:F,A334,'2018'!E:E,B334), 0)</f>
        <v>0</v>
      </c>
      <c r="O334" s="7" t="n">
        <f aca="false">IFERROR(N334/M334, 0)</f>
        <v>0</v>
      </c>
      <c r="P334" s="0" t="n">
        <f aca="false">IFERROR(SUMIFS('2018'!$H:$H,'2018'!$C:$C,B334,'2018'!$F:$F,A334,'2018'!AA:AA,"CRO")+SUMIFS('2018'!$I:$I,'2018'!$D:$D,B334,'2018'!$F:$F,A334,'2018'!AA:AA,"CRO")+SUMIFS('2018'!$J:$J,'2018'!$E:$E,B334,'2018'!$F:$F,A334,'2018'!AA:AA,"CRO"), 0)</f>
        <v>0</v>
      </c>
      <c r="Q334" s="0" t="n">
        <f aca="false">IFERROR(SUMIFS('2018'!M:M,'2018'!AA:AA,"CRO",'2018'!F:F,A334,'2018'!C:C,B334)+SUMIFS('2018'!P:P,'2018'!AA:AA,"CRO",'2018'!F:F,A334,'2018'!C:C,B334)+SUMIFS('2018'!N:N,'2018'!AA:AA,"CRO",'2018'!F:F,A334,'2018'!D:D,B334)+SUMIFS('2018'!N:N,'2018'!AA:AA,"CRO",'2018'!F:F,A334,'2018'!D:D,B334)+SUMIFS('2018'!O:O,'2018'!AA:AA,"CRO",'2018'!F:F,A334,'2018'!E:E,B334)+SUMIFS('2018'!R:R,'2018'!AA:AA,"CRO",'2018'!F:F,A334,'2018'!E:E,B334), 0)</f>
        <v>0</v>
      </c>
      <c r="R334" s="7" t="n">
        <f aca="false">IFERROR(Q334/P334, 0)</f>
        <v>0</v>
      </c>
      <c r="S334" s="7" t="n">
        <f aca="false">SUM(V334,Y334,AB334)</f>
        <v>0</v>
      </c>
      <c r="T334" s="7" t="n">
        <f aca="false">SUM(W334,Z334,AC334)</f>
        <v>0</v>
      </c>
      <c r="U334" s="7" t="n">
        <f aca="false">IFERROR(T334/S334, 0)</f>
        <v>0</v>
      </c>
      <c r="V334" s="0" t="n">
        <f aca="false">SUMIFS('2017'!$H:$H,'2017'!$C:$C,B334,'2017'!$F:$F,A334,'2017'!AA:AA,"JRO",'2017'!P:P,"&lt;&gt;")+SUMIFS('2017'!$I:$I,'2017'!$D:$D,B334,'2017'!$F:$F,A334,'2017'!AA:AA,"JRO",'2017'!Q:Q,"&lt;&gt;")+SUMIFS('2017'!$J:$J,'2017'!$E:$E,B334,'2017'!$F:$F,A334,'2017'!AA:AA,"JRO",'2017'!R:R,"&lt;&gt;")</f>
        <v>0</v>
      </c>
      <c r="W334" s="0" t="n">
        <f aca="false">IFERROR(SUMIFS('2017'!M:M,'2017'!AA:AA,"JRO",'2017'!F:F,A334,'2017'!C:C,B334)+SUMIFS('2017'!P:P,'2017'!AA:AA,"JRO",'2017'!F:F,A334,'2017'!C:C,B334)+SUMIFS('2017'!N:N,'2017'!AA:AA,"JRO",'2017'!F:F,A334,'2017'!D:D,B334)+SUMIFS('2017'!N:N,'2017'!AA:AA,"JRO",'2017'!F:F,A334,'2017'!D:D,B334)+SUMIFS('2017'!O:O,'2017'!AA:AA,"JRO",'2017'!F:F,A334,'2017'!E:E,B334)+SUMIFS('2017'!R:R,'2017'!AA:AA,"JRO",'2017'!F:F,A334,'2017'!E:E,B334), 0)</f>
        <v>0</v>
      </c>
      <c r="X334" s="7" t="n">
        <f aca="false">IFERROR(W334/V334, 0)</f>
        <v>0</v>
      </c>
      <c r="Y334" s="0" t="n">
        <f aca="false">IFERROR(SUMIFS('2017'!$H:$H,'2017'!$C:$C,B334,'2017'!$F:$F,A334,'2017'!AA:AA,"NRO",'2017'!P:P,"&lt;&gt;")+SUMIFS('2017'!$I:$I,'2017'!$D:$D,B334,'2017'!$F:$F,A334,'2017'!AA:AA,"NRO",'2017'!Q:Q,"&lt;&gt;")+SUMIFS('2017'!$J:$J,'2017'!$E:$E,B334,'2017'!$F:$F,A334,'2017'!AA:AA,"NRO",'2017'!R:R,"&lt;&gt;"), 0)</f>
        <v>0</v>
      </c>
      <c r="Z334" s="0" t="n">
        <f aca="false">IFERROR(SUMIFS('2017'!M:M,'2017'!AA:AA,"NRO",'2017'!F:F,A334,'2017'!C:C,B334)+SUMIFS('2017'!P:P,'2017'!AA:AA,"NRO",'2017'!F:F,A334,'2017'!C:C,B334)+SUMIFS('2017'!N:N,'2017'!AA:AA,"NRO",'2017'!F:F,A334,'2017'!D:D,B334)+SUMIFS('2017'!N:N,'2017'!AA:AA,"NRO",'2017'!F:F,A334,'2017'!D:D,B334)+SUMIFS('2017'!O:O,'2017'!AA:AA,"NRO",'2017'!F:F,A334,'2017'!E:E,B334)+SUMIFS('2017'!R:R,'2017'!AA:AA,"NRO",'2017'!F:F,A334,'2017'!E:E,B334), 0)</f>
        <v>0</v>
      </c>
      <c r="AA334" s="7" t="n">
        <f aca="false">IFERROR(Z334/Y334, 0)</f>
        <v>0</v>
      </c>
      <c r="AB334" s="0" t="n">
        <f aca="false">IFERROR(SUMIFS('2017'!$H:$H,'2017'!$C:$C,B334,'2017'!$F:$F,A334,'2017'!AA:AA,"CRO",'2017'!P:P,"&lt;&gt;")+SUMIFS('2017'!$I:$I,'2017'!$D:$D,B334,'2017'!$F:$F,A334,'2017'!AA:AA,"CRO",'2017'!Q:Q,"&lt;&gt;")+SUMIFS('2017'!$J:$J,'2017'!$E:$E,B334,'2017'!$F:$F,A334,'2017'!AA:AA,"CRO",'2017'!R:R,"&lt;&gt;"), 0)</f>
        <v>0</v>
      </c>
      <c r="AC334" s="0" t="n">
        <f aca="false">IFERROR(SUMIFS('2017'!M:M,'2017'!AA:AA,"CRO",'2017'!F:F,A334,'2017'!C:C,B334)+SUMIFS('2017'!P:P,'2017'!AA:AA,"CRO",'2017'!F:F,A334,'2017'!C:C,B334)+SUMIFS('2017'!N:N,'2017'!AA:AA,"CRO",'2017'!F:F,A334,'2017'!D:D,B334)+SUMIFS('2017'!N:N,'2017'!AA:AA,"CRO",'2017'!F:F,A334,'2017'!D:D,B334)+SUMIFS('2017'!O:O,'2017'!AA:AA,"CRO",'2017'!F:F,A334,'2017'!E:E,B334)+SUMIFS('2017'!R:R,'2017'!AA:AA,"CRO",'2017'!F:F,A334,'2017'!E:E,B334), 0)</f>
        <v>0</v>
      </c>
      <c r="AD334" s="0" t="n">
        <f aca="false">IFERROR(AC334/AB334, 0)</f>
        <v>0</v>
      </c>
      <c r="AE334" s="0" t="n">
        <f aca="false">SUM(AH334,AK334,AN334)</f>
        <v>0</v>
      </c>
      <c r="AF334" s="0" t="n">
        <f aca="false">SUM(AI334,AL334,AO334)</f>
        <v>0</v>
      </c>
      <c r="AG334" s="7" t="n">
        <f aca="false">IFERROR(AF334/AE334, 0)</f>
        <v>0</v>
      </c>
      <c r="AH334" s="0" t="n">
        <f aca="false">IFERROR(SUMIFS('2016'!$G:$G,'2016'!F:F,A334,'2016'!C:C,B334,'2016'!D:D,"",'2016'!AA:AA,"JRO",'2016'!L:L,"&lt;&gt;"), 0)</f>
        <v>0</v>
      </c>
      <c r="AI334" s="0" t="n">
        <f aca="false">IFERROR(SUMIFS('2016'!L:L,'2016'!F:F,A334,'2016'!C:C,B334,'2016'!D:D,"",'2016'!AA:AA,"JRO"), 0)</f>
        <v>0</v>
      </c>
      <c r="AJ334" s="7" t="n">
        <f aca="false">IFERROR(AI334/AH334, 0)</f>
        <v>0</v>
      </c>
      <c r="AK334" s="0" t="n">
        <f aca="false">IFERROR(SUMIFS('2016'!$G:$G,'2016'!F:F,A334,'2016'!C:C,B334,'2016'!D:D,"",'2016'!AA:AA,"NRO",'2016'!L:L,"&lt;&gt;"), 0)</f>
        <v>0</v>
      </c>
      <c r="AL334" s="0" t="n">
        <f aca="false">IFERROR(SUMIFS('2016'!L:L,'2016'!F:F,A334,'2016'!C:C,B334,'2016'!D:D,"",'2016'!AA:AA,"NRO"), 0)</f>
        <v>0</v>
      </c>
      <c r="AM334" s="0" t="n">
        <f aca="false">IFERROR(AL334/AK334, 0)</f>
        <v>0</v>
      </c>
      <c r="AN334" s="0" t="n">
        <f aca="false">IFERROR(SUMIFS('2016'!$G:$G,'2016'!F:F,A334,'2016'!C:C,B334,'2016'!D:D,"",'2016'!AA:AA,"CRO",'2016'!L:L,"&lt;&gt;"), 0)</f>
        <v>0</v>
      </c>
      <c r="AO334" s="0" t="n">
        <f aca="false">IFERROR(SUMIFS('2016'!L:L,'2016'!F:F,A334,'2016'!C:C,B334,'2016'!D:D,"",'2016'!AA:AA,"CRO"), 0)</f>
        <v>0</v>
      </c>
      <c r="AP334" s="0" t="n">
        <f aca="false">IFERROR(AO334/AN334, 0)</f>
        <v>0</v>
      </c>
      <c r="AQ334" s="0" t="n">
        <f aca="false">SUM(AT334,AW334,AZ334)</f>
        <v>0</v>
      </c>
      <c r="AR334" s="0" t="n">
        <f aca="false">SUM(AU334,AX334,BA334)</f>
        <v>0</v>
      </c>
      <c r="AS334" s="7" t="n">
        <f aca="false">IFERROR(AR334/AQ334, 0)</f>
        <v>0</v>
      </c>
      <c r="AT334" s="0" t="n">
        <f aca="false">IFERROR(SUMIFS('2015'!$G:$G,'2015'!F:F,A334,'2015'!C:C,B334,'2015'!D:D,"",'2015'!AA:AA,"JRO",'2015'!L:L,"&lt;&gt;"), 0)</f>
        <v>0</v>
      </c>
      <c r="AU334" s="0" t="n">
        <f aca="false">IFERROR(SUMIFS('2015'!L:L,'2015'!F:F,A334,'2015'!C:C,B334,'2015'!D:D,"",'2015'!AA:AA,"JRO"), 0)</f>
        <v>0</v>
      </c>
      <c r="AV334" s="0" t="n">
        <f aca="false">IFERROR(AU334/AT334, 0)</f>
        <v>0</v>
      </c>
      <c r="AW334" s="0" t="n">
        <f aca="false">IFERROR(SUMIFS('2015'!$G:$G,'2015'!F:F,A334,'2015'!C:C,B334,'2015'!D:D,"",'2015'!AA:AA,"NRO",'2015'!L:L,"&lt;&gt;"), 0)</f>
        <v>0</v>
      </c>
      <c r="AX334" s="0" t="n">
        <f aca="false">IFERROR(SUMIFS('2015'!L:L,'2015'!F:F,A334,'2015'!C:C,B334,'2015'!D:D,"",'2015'!AA:AA,"NRO"), 0)</f>
        <v>0</v>
      </c>
      <c r="AY334" s="0" t="n">
        <f aca="false">IFERROR(AX334/AW334, 0)</f>
        <v>0</v>
      </c>
      <c r="AZ334" s="0" t="n">
        <f aca="false">IFERROR(SUMIFS('2015'!$G:$G,'2015'!F:F,A334,'2015'!C:C,B334,'2015'!D:D,"",'2015'!AA:AA,"CRO",'2015'!L:L,"&lt;&gt;"), 0)</f>
        <v>0</v>
      </c>
      <c r="BA334" s="0" t="n">
        <f aca="false">IFERROR(SUMIFS('2015'!L:L,'2015'!F:F,A334,'2015'!C:C,B334,'2015'!D:D,"",'2015'!AA:AA,"CRO"), 0)</f>
        <v>0</v>
      </c>
      <c r="BB334" s="0" t="n">
        <f aca="false">IFERROR(BA334/AZ334, 0)</f>
        <v>0</v>
      </c>
      <c r="BC334" s="0" t="n">
        <f aca="false">SUM(BF334,BI334)</f>
        <v>0</v>
      </c>
      <c r="BD334" s="0" t="n">
        <f aca="false">SUM(BG334,BJ334)</f>
        <v>0</v>
      </c>
      <c r="BE334" s="7" t="n">
        <f aca="false">IFERROR(BD334/BC334, 0)</f>
        <v>0</v>
      </c>
      <c r="BF334" s="0" t="n">
        <f aca="false">IFERROR(SUMIFS('2014'!$G:$G,'2014'!F:F,A334,'2014'!C:C,B334,'2014'!D:D,"",'2014'!AA:AA,"JRO",'2014'!L:L,"&lt;&gt;"), 0)</f>
        <v>0</v>
      </c>
      <c r="BG334" s="0" t="n">
        <f aca="false">IFERROR(SUMIFS('2014'!L:L,'2014'!F:F,A334,'2014'!C:C,B334,'2014'!D:D,"",'2014'!AA:AA,"JRO"), 0)</f>
        <v>0</v>
      </c>
      <c r="BH334" s="7" t="n">
        <f aca="false">IFERROR(BG334/BF334, 0)</f>
        <v>0</v>
      </c>
      <c r="BI334" s="0" t="n">
        <f aca="false">IFERROR(SUMIFS('2014'!$G:$G,'2014'!F:F,A334,'2014'!C:C,B334,'2014'!D:D,"",'2014'!AA:AA,"CRO",'2014'!L:L,"&lt;&gt;"), 0)</f>
        <v>0</v>
      </c>
      <c r="BJ334" s="0" t="n">
        <f aca="false">IFERROR(SUMIFS('2014'!L:L,'2014'!F:F,A334,'2014'!C:C,B334,'2014'!D:D,"",'2014'!AA:AA,"CRO"), 0)</f>
        <v>0</v>
      </c>
      <c r="BK334" s="0" t="n">
        <f aca="false">IFERROR(BJ334/BI334, 0)</f>
        <v>0</v>
      </c>
      <c r="BL334" s="0" t="n">
        <f aca="false">IFERROR(SUMIFS('2013'!$G:$G,'2013'!F:F,A334,'2013'!C:C,B334,'2013'!D:D,"",'2013'!AA:AA,"JRO",'2013'!L:L,"&lt;&gt;"), 0)</f>
        <v>0</v>
      </c>
      <c r="BM334" s="0" t="n">
        <f aca="false">IFERROR(SUMIFS('2013'!L:L,'2013'!F:F,A334,'2013'!C:C,B334,'2013'!D:D,"",'2013'!AA:AA,"JRO"), 0)</f>
        <v>0</v>
      </c>
      <c r="BN334" s="0" t="n">
        <f aca="false">IFERROR(BM334/BL334, 0)</f>
        <v>0</v>
      </c>
      <c r="BO334" s="0" t="n">
        <f aca="false">IFERROR(SUMIFS('2012'!$G:$G,'2012'!F:F,A334,'2012'!C:C,B334,'2012'!D:D,"",'2012'!AA:AA,"JRO",'2012'!L:L,"&lt;&gt;"), 0)</f>
        <v>0</v>
      </c>
      <c r="BP334" s="0" t="n">
        <f aca="false">IFERROR(SUMIFS('2012'!L:L,'2012'!F:F,A334,'2012'!C:C,B334,'2012'!D:D,"",'2012'!AA:AA,"JRO"), 0)</f>
        <v>0</v>
      </c>
      <c r="BQ334" s="0" t="n">
        <f aca="false">IFERROR(BP334/BO334, 0)</f>
        <v>0</v>
      </c>
      <c r="BR334" s="0" t="n">
        <f aca="false">IFERROR(SUMIFS('2011'!$G:$G,'2011'!F:F,A334,'2011'!C:C,B334,'2011'!D:D,"",'2011'!AA:AA,"JRO",'2011'!L:L,"&lt;&gt;"), 0)</f>
        <v>0</v>
      </c>
      <c r="BS334" s="0" t="n">
        <f aca="false">IFERROR(SUMIFS('2011'!L:L,'2011'!F:F,A334,'2011'!C:C,B334,'2011'!D:D,"",'2011'!AA:AA,"JRO"), 0)</f>
        <v>0</v>
      </c>
      <c r="BT334" s="7" t="n">
        <f aca="false">IFERROR(BS334/BR334, 0)</f>
        <v>0</v>
      </c>
      <c r="BU334" s="0" t="n">
        <f aca="false">IFERROR(SUMIFS('2010'!$G:$G,'2010'!F:F,A334,'2010'!C:C,B334,'2010'!D:D,"",'2010'!AA:AA,"JRO",'2010'!L:L,"&lt;&gt;"), 0)</f>
        <v>0</v>
      </c>
      <c r="BV334" s="0" t="n">
        <f aca="false">IFERROR(SUMIFS('2010'!L:L,'2010'!F:F,A334,'2010'!C:C,B334,'2010'!D:D,"",'2010'!AA:AA,"JRO"), 0)</f>
        <v>0</v>
      </c>
      <c r="BW334" s="7" t="n">
        <f aca="false">IFERROR(BV334/BU334, 0)</f>
        <v>0</v>
      </c>
      <c r="BX334" s="0" t="n">
        <f aca="false">IFERROR(SUMIFS('2009'!$G:$G,'2009'!F:F,A334,'2009'!C:C,B334,'2009'!D:D,"",'2009'!AA:AA,"JRO",'2009'!L:L,"&lt;&gt;"), 0)</f>
        <v>0</v>
      </c>
      <c r="BY334" s="0" t="n">
        <f aca="false">IFERROR(SUMIFS('2009'!L:L,'2009'!F:F,A334,'2009'!C:C,B334,'2009'!D:D,"",'2009'!AA:AA,"JRO"), 0)</f>
        <v>0</v>
      </c>
      <c r="BZ334" s="7" t="n">
        <f aca="false">IFERROR(BY334/BX334, 0)</f>
        <v>0</v>
      </c>
    </row>
    <row r="335" customFormat="false" ht="15" hidden="false" customHeight="false" outlineLevel="0" collapsed="false">
      <c r="A335" s="0" t="s">
        <v>114</v>
      </c>
      <c r="B335" s="18" t="s">
        <v>65</v>
      </c>
      <c r="C335" s="56" t="n">
        <f aca="false">IFERROR(AVERAGEIFS(I335:BZ335,I$2:BZ$2,"JRO escorts per deportee",I335:BZ335,"&lt;&gt;0"), 0)</f>
        <v>0</v>
      </c>
      <c r="D335" s="13" t="n">
        <f aca="false">IFERROR(AVERAGEIFS(I335:BZ335,I$2:BZ$2,"NRO escorts per deportee",I335:BZ335,"&lt;&gt;0"), 0)</f>
        <v>0</v>
      </c>
      <c r="E335" s="13" t="n">
        <f aca="false">IFERROR(AVERAGEIFS(I335:BZ335,I$2:BZ$2,"CRO escorts per deportee",I335:BZ335,"&lt;&gt;0"), 0)</f>
        <v>0</v>
      </c>
      <c r="G335" s="0" t="n">
        <f aca="false">SUM(J335,M335,P335)</f>
        <v>0</v>
      </c>
      <c r="H335" s="0" t="n">
        <f aca="false">SUM(K335,N335,Q335)</f>
        <v>0</v>
      </c>
      <c r="I335" s="7" t="n">
        <f aca="false">IFERROR(H335/G335, 0)</f>
        <v>0</v>
      </c>
      <c r="J335" s="0" t="n">
        <f aca="false">IFERROR(SUMIFS('2018'!$H:$H,'2018'!$C:$C,B335,'2018'!$F:$F,A335,'2018'!AA:AA,"JRO",'2018'!P:P,"&lt;&gt;")+SUMIFS('2018'!$I:$I,'2018'!$D:$D,B335,'2018'!$F:$F,A335,'2018'!AA:AA,"JRO",'2018'!Q:Q,"&lt;&gt;")+SUMIFS('2018'!$J:$J,'2018'!$E:$E,B335,'2018'!$F:$F,A335,'2018'!AA:AA,"JRO",'2018'!R:R,"&lt;&gt;"), 0)</f>
        <v>0</v>
      </c>
      <c r="K335" s="0" t="n">
        <f aca="false">IFERROR(SUMIFS('2018'!M:M,'2018'!AA:AA,"JRO",'2018'!F:F,A335,'2018'!C:C,B335)+SUMIFS('2018'!P:P,'2018'!AA:AA,"JRO",'2018'!F:F,A335,'2018'!C:C,B335)+SUMIFS('2018'!N:N,'2018'!AA:AA,"JRO",'2018'!F:F,A335,'2018'!D:D,B335)+SUMIFS('2018'!N:N,'2018'!AA:AA,"JRO",'2018'!F:F,A335,'2018'!D:D,B335)+SUMIFS('2018'!O:O,'2018'!AA:AA,"JRO",'2018'!F:F,A335,'2018'!E:E,B335)+SUMIFS('2018'!R:R,'2018'!AA:AA,"JRO",'2018'!F:F,A335,'2018'!E:E,B335), 0)</f>
        <v>0</v>
      </c>
      <c r="L335" s="7" t="n">
        <f aca="false">IFERROR(K335/J335, 0)</f>
        <v>0</v>
      </c>
      <c r="M335" s="0" t="n">
        <f aca="false">IFERROR(SUMIFS('2018'!$H:$H,'2018'!$C:$C,B335,'2018'!$F:$F,A335,'2018'!AA:AA,"NRO",'2018'!P:P,"&lt;&gt;")+SUMIFS('2018'!$I:$I,'2018'!$D:$D,B335,'2018'!$F:$F,A335,'2018'!AA:AA,"NRO",'2018'!Q:Q,"&lt;&gt;")+SUMIFS('2018'!$J:$J,'2018'!$E:$E,B335,'2018'!$F:$F,A335,'2018'!AA:AA,"NRO",'2018'!R:R,"&lt;&gt;"), 0)</f>
        <v>0</v>
      </c>
      <c r="N335" s="0" t="n">
        <f aca="false">IFERROR(SUMIFS('2018'!M:M,'2018'!AA:AA,"NRO",'2018'!F:F,A335,'2018'!C:C,B335)+SUMIFS('2018'!P:P,'2018'!AA:AA,"NRO",'2018'!F:F,A335,'2018'!C:C,B335)+SUMIFS('2018'!N:N,'2018'!AA:AA,"NRO",'2018'!F:F,A335,'2018'!D:D,B335)+SUMIFS('2018'!N:N,'2018'!AA:AA,"NRO",'2018'!F:F,A335,'2018'!D:D,B335)+SUMIFS('2018'!O:O,'2018'!AA:AA,"NRO",'2018'!F:F,A335,'2018'!E:E,B335)+SUMIFS('2018'!R:R,'2018'!AA:AA,"NRO",'2018'!F:F,A335,'2018'!E:E,B335), 0)</f>
        <v>0</v>
      </c>
      <c r="O335" s="7" t="n">
        <f aca="false">IFERROR(N335/M335, 0)</f>
        <v>0</v>
      </c>
      <c r="P335" s="0" t="n">
        <f aca="false">IFERROR(SUMIFS('2018'!$H:$H,'2018'!$C:$C,B335,'2018'!$F:$F,A335,'2018'!AA:AA,"CRO")+SUMIFS('2018'!$I:$I,'2018'!$D:$D,B335,'2018'!$F:$F,A335,'2018'!AA:AA,"CRO")+SUMIFS('2018'!$J:$J,'2018'!$E:$E,B335,'2018'!$F:$F,A335,'2018'!AA:AA,"CRO"), 0)</f>
        <v>0</v>
      </c>
      <c r="Q335" s="0" t="n">
        <f aca="false">IFERROR(SUMIFS('2018'!M:M,'2018'!AA:AA,"CRO",'2018'!F:F,A335,'2018'!C:C,B335)+SUMIFS('2018'!P:P,'2018'!AA:AA,"CRO",'2018'!F:F,A335,'2018'!C:C,B335)+SUMIFS('2018'!N:N,'2018'!AA:AA,"CRO",'2018'!F:F,A335,'2018'!D:D,B335)+SUMIFS('2018'!N:N,'2018'!AA:AA,"CRO",'2018'!F:F,A335,'2018'!D:D,B335)+SUMIFS('2018'!O:O,'2018'!AA:AA,"CRO",'2018'!F:F,A335,'2018'!E:E,B335)+SUMIFS('2018'!R:R,'2018'!AA:AA,"CRO",'2018'!F:F,A335,'2018'!E:E,B335), 0)</f>
        <v>0</v>
      </c>
      <c r="R335" s="7" t="n">
        <f aca="false">IFERROR(Q335/P335, 0)</f>
        <v>0</v>
      </c>
      <c r="S335" s="7" t="n">
        <f aca="false">SUM(V335,Y335,AB335)</f>
        <v>0</v>
      </c>
      <c r="T335" s="7" t="n">
        <f aca="false">SUM(W335,Z335,AC335)</f>
        <v>0</v>
      </c>
      <c r="U335" s="7" t="n">
        <f aca="false">IFERROR(T335/S335, 0)</f>
        <v>0</v>
      </c>
      <c r="V335" s="0" t="n">
        <f aca="false">SUMIFS('2017'!$H:$H,'2017'!$C:$C,B335,'2017'!$F:$F,A335,'2017'!AA:AA,"JRO",'2017'!P:P,"&lt;&gt;")+SUMIFS('2017'!$I:$I,'2017'!$D:$D,B335,'2017'!$F:$F,A335,'2017'!AA:AA,"JRO",'2017'!Q:Q,"&lt;&gt;")+SUMIFS('2017'!$J:$J,'2017'!$E:$E,B335,'2017'!$F:$F,A335,'2017'!AA:AA,"JRO",'2017'!R:R,"&lt;&gt;")</f>
        <v>0</v>
      </c>
      <c r="W335" s="0" t="n">
        <f aca="false">IFERROR(SUMIFS('2017'!M:M,'2017'!AA:AA,"JRO",'2017'!F:F,A335,'2017'!C:C,B335)+SUMIFS('2017'!P:P,'2017'!AA:AA,"JRO",'2017'!F:F,A335,'2017'!C:C,B335)+SUMIFS('2017'!N:N,'2017'!AA:AA,"JRO",'2017'!F:F,A335,'2017'!D:D,B335)+SUMIFS('2017'!N:N,'2017'!AA:AA,"JRO",'2017'!F:F,A335,'2017'!D:D,B335)+SUMIFS('2017'!O:O,'2017'!AA:AA,"JRO",'2017'!F:F,A335,'2017'!E:E,B335)+SUMIFS('2017'!R:R,'2017'!AA:AA,"JRO",'2017'!F:F,A335,'2017'!E:E,B335), 0)</f>
        <v>0</v>
      </c>
      <c r="X335" s="7" t="n">
        <f aca="false">IFERROR(W335/V335, 0)</f>
        <v>0</v>
      </c>
      <c r="Y335" s="0" t="n">
        <f aca="false">IFERROR(SUMIFS('2017'!$H:$H,'2017'!$C:$C,B335,'2017'!$F:$F,A335,'2017'!AA:AA,"NRO",'2017'!P:P,"&lt;&gt;")+SUMIFS('2017'!$I:$I,'2017'!$D:$D,B335,'2017'!$F:$F,A335,'2017'!AA:AA,"NRO",'2017'!Q:Q,"&lt;&gt;")+SUMIFS('2017'!$J:$J,'2017'!$E:$E,B335,'2017'!$F:$F,A335,'2017'!AA:AA,"NRO",'2017'!R:R,"&lt;&gt;"), 0)</f>
        <v>0</v>
      </c>
      <c r="Z335" s="0" t="n">
        <f aca="false">IFERROR(SUMIFS('2017'!M:M,'2017'!AA:AA,"NRO",'2017'!F:F,A335,'2017'!C:C,B335)+SUMIFS('2017'!P:P,'2017'!AA:AA,"NRO",'2017'!F:F,A335,'2017'!C:C,B335)+SUMIFS('2017'!N:N,'2017'!AA:AA,"NRO",'2017'!F:F,A335,'2017'!D:D,B335)+SUMIFS('2017'!N:N,'2017'!AA:AA,"NRO",'2017'!F:F,A335,'2017'!D:D,B335)+SUMIFS('2017'!O:O,'2017'!AA:AA,"NRO",'2017'!F:F,A335,'2017'!E:E,B335)+SUMIFS('2017'!R:R,'2017'!AA:AA,"NRO",'2017'!F:F,A335,'2017'!E:E,B335), 0)</f>
        <v>0</v>
      </c>
      <c r="AA335" s="7" t="n">
        <f aca="false">IFERROR(Z335/Y335, 0)</f>
        <v>0</v>
      </c>
      <c r="AB335" s="0" t="n">
        <f aca="false">IFERROR(SUMIFS('2017'!$H:$H,'2017'!$C:$C,B335,'2017'!$F:$F,A335,'2017'!AA:AA,"CRO",'2017'!P:P,"&lt;&gt;")+SUMIFS('2017'!$I:$I,'2017'!$D:$D,B335,'2017'!$F:$F,A335,'2017'!AA:AA,"CRO",'2017'!Q:Q,"&lt;&gt;")+SUMIFS('2017'!$J:$J,'2017'!$E:$E,B335,'2017'!$F:$F,A335,'2017'!AA:AA,"CRO",'2017'!R:R,"&lt;&gt;"), 0)</f>
        <v>0</v>
      </c>
      <c r="AC335" s="0" t="n">
        <f aca="false">IFERROR(SUMIFS('2017'!M:M,'2017'!AA:AA,"CRO",'2017'!F:F,A335,'2017'!C:C,B335)+SUMIFS('2017'!P:P,'2017'!AA:AA,"CRO",'2017'!F:F,A335,'2017'!C:C,B335)+SUMIFS('2017'!N:N,'2017'!AA:AA,"CRO",'2017'!F:F,A335,'2017'!D:D,B335)+SUMIFS('2017'!N:N,'2017'!AA:AA,"CRO",'2017'!F:F,A335,'2017'!D:D,B335)+SUMIFS('2017'!O:O,'2017'!AA:AA,"CRO",'2017'!F:F,A335,'2017'!E:E,B335)+SUMIFS('2017'!R:R,'2017'!AA:AA,"CRO",'2017'!F:F,A335,'2017'!E:E,B335), 0)</f>
        <v>0</v>
      </c>
      <c r="AD335" s="0" t="n">
        <f aca="false">IFERROR(AC335/AB335, 0)</f>
        <v>0</v>
      </c>
      <c r="AE335" s="0" t="n">
        <f aca="false">SUM(AH335,AK335,AN335)</f>
        <v>0</v>
      </c>
      <c r="AF335" s="0" t="n">
        <f aca="false">SUM(AI335,AL335,AO335)</f>
        <v>0</v>
      </c>
      <c r="AG335" s="7" t="n">
        <f aca="false">IFERROR(AF335/AE335, 0)</f>
        <v>0</v>
      </c>
      <c r="AH335" s="0" t="n">
        <f aca="false">IFERROR(SUMIFS('2016'!$G:$G,'2016'!F:F,A335,'2016'!C:C,B335,'2016'!D:D,"",'2016'!AA:AA,"JRO",'2016'!L:L,"&lt;&gt;"), 0)</f>
        <v>0</v>
      </c>
      <c r="AI335" s="0" t="n">
        <f aca="false">IFERROR(SUMIFS('2016'!L:L,'2016'!F:F,A335,'2016'!C:C,B335,'2016'!D:D,"",'2016'!AA:AA,"JRO"), 0)</f>
        <v>0</v>
      </c>
      <c r="AJ335" s="7" t="n">
        <f aca="false">IFERROR(AI335/AH335, 0)</f>
        <v>0</v>
      </c>
      <c r="AK335" s="0" t="n">
        <f aca="false">IFERROR(SUMIFS('2016'!$G:$G,'2016'!F:F,A335,'2016'!C:C,B335,'2016'!D:D,"",'2016'!AA:AA,"NRO",'2016'!L:L,"&lt;&gt;"), 0)</f>
        <v>0</v>
      </c>
      <c r="AL335" s="0" t="n">
        <f aca="false">IFERROR(SUMIFS('2016'!L:L,'2016'!F:F,A335,'2016'!C:C,B335,'2016'!D:D,"",'2016'!AA:AA,"NRO"), 0)</f>
        <v>0</v>
      </c>
      <c r="AM335" s="0" t="n">
        <f aca="false">IFERROR(AL335/AK335, 0)</f>
        <v>0</v>
      </c>
      <c r="AN335" s="0" t="n">
        <f aca="false">IFERROR(SUMIFS('2016'!$G:$G,'2016'!F:F,A335,'2016'!C:C,B335,'2016'!D:D,"",'2016'!AA:AA,"CRO",'2016'!L:L,"&lt;&gt;"), 0)</f>
        <v>0</v>
      </c>
      <c r="AO335" s="0" t="n">
        <f aca="false">IFERROR(SUMIFS('2016'!L:L,'2016'!F:F,A335,'2016'!C:C,B335,'2016'!D:D,"",'2016'!AA:AA,"CRO"), 0)</f>
        <v>0</v>
      </c>
      <c r="AP335" s="0" t="n">
        <f aca="false">IFERROR(AO335/AN335, 0)</f>
        <v>0</v>
      </c>
      <c r="AQ335" s="0" t="n">
        <f aca="false">SUM(AT335,AW335,AZ335)</f>
        <v>0</v>
      </c>
      <c r="AR335" s="0" t="n">
        <f aca="false">SUM(AU335,AX335,BA335)</f>
        <v>0</v>
      </c>
      <c r="AS335" s="7" t="n">
        <f aca="false">IFERROR(AR335/AQ335, 0)</f>
        <v>0</v>
      </c>
      <c r="AT335" s="0" t="n">
        <f aca="false">IFERROR(SUMIFS('2015'!$G:$G,'2015'!F:F,A335,'2015'!C:C,B335,'2015'!D:D,"",'2015'!AA:AA,"JRO",'2015'!L:L,"&lt;&gt;"), 0)</f>
        <v>0</v>
      </c>
      <c r="AU335" s="0" t="n">
        <f aca="false">IFERROR(SUMIFS('2015'!L:L,'2015'!F:F,A335,'2015'!C:C,B335,'2015'!D:D,"",'2015'!AA:AA,"JRO"), 0)</f>
        <v>0</v>
      </c>
      <c r="AV335" s="0" t="n">
        <f aca="false">IFERROR(AU335/AT335, 0)</f>
        <v>0</v>
      </c>
      <c r="AW335" s="0" t="n">
        <f aca="false">IFERROR(SUMIFS('2015'!$G:$G,'2015'!F:F,A335,'2015'!C:C,B335,'2015'!D:D,"",'2015'!AA:AA,"NRO",'2015'!L:L,"&lt;&gt;"), 0)</f>
        <v>0</v>
      </c>
      <c r="AX335" s="0" t="n">
        <f aca="false">IFERROR(SUMIFS('2015'!L:L,'2015'!F:F,A335,'2015'!C:C,B335,'2015'!D:D,"",'2015'!AA:AA,"NRO"), 0)</f>
        <v>0</v>
      </c>
      <c r="AY335" s="0" t="n">
        <f aca="false">IFERROR(AX335/AW335, 0)</f>
        <v>0</v>
      </c>
      <c r="AZ335" s="0" t="n">
        <f aca="false">IFERROR(SUMIFS('2015'!$G:$G,'2015'!F:F,A335,'2015'!C:C,B335,'2015'!D:D,"",'2015'!AA:AA,"CRO",'2015'!L:L,"&lt;&gt;"), 0)</f>
        <v>0</v>
      </c>
      <c r="BA335" s="0" t="n">
        <f aca="false">IFERROR(SUMIFS('2015'!L:L,'2015'!F:F,A335,'2015'!C:C,B335,'2015'!D:D,"",'2015'!AA:AA,"CRO"), 0)</f>
        <v>0</v>
      </c>
      <c r="BB335" s="0" t="n">
        <f aca="false">IFERROR(BA335/AZ335, 0)</f>
        <v>0</v>
      </c>
      <c r="BC335" s="0" t="n">
        <f aca="false">SUM(BF335,BI335)</f>
        <v>0</v>
      </c>
      <c r="BD335" s="0" t="n">
        <f aca="false">SUM(BG335,BJ335)</f>
        <v>0</v>
      </c>
      <c r="BE335" s="7" t="n">
        <f aca="false">IFERROR(BD335/BC335, 0)</f>
        <v>0</v>
      </c>
      <c r="BF335" s="0" t="n">
        <f aca="false">IFERROR(SUMIFS('2014'!$G:$G,'2014'!F:F,A335,'2014'!C:C,B335,'2014'!D:D,"",'2014'!AA:AA,"JRO",'2014'!L:L,"&lt;&gt;"), 0)</f>
        <v>0</v>
      </c>
      <c r="BG335" s="0" t="n">
        <f aca="false">IFERROR(SUMIFS('2014'!L:L,'2014'!F:F,A335,'2014'!C:C,B335,'2014'!D:D,"",'2014'!AA:AA,"JRO"), 0)</f>
        <v>0</v>
      </c>
      <c r="BH335" s="7" t="n">
        <f aca="false">IFERROR(BG335/BF335, 0)</f>
        <v>0</v>
      </c>
      <c r="BI335" s="0" t="n">
        <f aca="false">IFERROR(SUMIFS('2014'!$G:$G,'2014'!F:F,A335,'2014'!C:C,B335,'2014'!D:D,"",'2014'!AA:AA,"CRO",'2014'!L:L,"&lt;&gt;"), 0)</f>
        <v>0</v>
      </c>
      <c r="BJ335" s="0" t="n">
        <f aca="false">IFERROR(SUMIFS('2014'!L:L,'2014'!F:F,A335,'2014'!C:C,B335,'2014'!D:D,"",'2014'!AA:AA,"CRO"), 0)</f>
        <v>0</v>
      </c>
      <c r="BK335" s="0" t="n">
        <f aca="false">IFERROR(BJ335/BI335, 0)</f>
        <v>0</v>
      </c>
      <c r="BL335" s="0" t="n">
        <f aca="false">IFERROR(SUMIFS('2013'!$G:$G,'2013'!F:F,A335,'2013'!C:C,B335,'2013'!D:D,"",'2013'!AA:AA,"JRO",'2013'!L:L,"&lt;&gt;"), 0)</f>
        <v>0</v>
      </c>
      <c r="BM335" s="0" t="n">
        <f aca="false">IFERROR(SUMIFS('2013'!L:L,'2013'!F:F,A335,'2013'!C:C,B335,'2013'!D:D,"",'2013'!AA:AA,"JRO"), 0)</f>
        <v>0</v>
      </c>
      <c r="BN335" s="0" t="n">
        <f aca="false">IFERROR(BM335/BL335, 0)</f>
        <v>0</v>
      </c>
      <c r="BO335" s="0" t="n">
        <f aca="false">IFERROR(SUMIFS('2012'!$G:$G,'2012'!F:F,A335,'2012'!C:C,B335,'2012'!D:D,"",'2012'!AA:AA,"JRO",'2012'!L:L,"&lt;&gt;"), 0)</f>
        <v>0</v>
      </c>
      <c r="BP335" s="0" t="n">
        <f aca="false">IFERROR(SUMIFS('2012'!L:L,'2012'!F:F,A335,'2012'!C:C,B335,'2012'!D:D,"",'2012'!AA:AA,"JRO"), 0)</f>
        <v>0</v>
      </c>
      <c r="BQ335" s="0" t="n">
        <f aca="false">IFERROR(BP335/BO335, 0)</f>
        <v>0</v>
      </c>
      <c r="BR335" s="0" t="n">
        <f aca="false">IFERROR(SUMIFS('2011'!$G:$G,'2011'!F:F,A335,'2011'!C:C,B335,'2011'!D:D,"",'2011'!AA:AA,"JRO",'2011'!L:L,"&lt;&gt;"), 0)</f>
        <v>0</v>
      </c>
      <c r="BS335" s="0" t="n">
        <f aca="false">IFERROR(SUMIFS('2011'!L:L,'2011'!F:F,A335,'2011'!C:C,B335,'2011'!D:D,"",'2011'!AA:AA,"JRO"), 0)</f>
        <v>0</v>
      </c>
      <c r="BT335" s="7" t="n">
        <f aca="false">IFERROR(BS335/BR335, 0)</f>
        <v>0</v>
      </c>
      <c r="BU335" s="0" t="n">
        <f aca="false">IFERROR(SUMIFS('2010'!$G:$G,'2010'!F:F,A335,'2010'!C:C,B335,'2010'!D:D,"",'2010'!AA:AA,"JRO",'2010'!L:L,"&lt;&gt;"), 0)</f>
        <v>0</v>
      </c>
      <c r="BV335" s="0" t="n">
        <f aca="false">IFERROR(SUMIFS('2010'!L:L,'2010'!F:F,A335,'2010'!C:C,B335,'2010'!D:D,"",'2010'!AA:AA,"JRO"), 0)</f>
        <v>0</v>
      </c>
      <c r="BW335" s="7" t="n">
        <f aca="false">IFERROR(BV335/BU335, 0)</f>
        <v>0</v>
      </c>
      <c r="BX335" s="0" t="n">
        <f aca="false">IFERROR(SUMIFS('2009'!$G:$G,'2009'!F:F,A335,'2009'!C:C,B335,'2009'!D:D,"",'2009'!AA:AA,"JRO",'2009'!L:L,"&lt;&gt;"), 0)</f>
        <v>0</v>
      </c>
      <c r="BY335" s="0" t="n">
        <f aca="false">IFERROR(SUMIFS('2009'!L:L,'2009'!F:F,A335,'2009'!C:C,B335,'2009'!D:D,"",'2009'!AA:AA,"JRO"), 0)</f>
        <v>0</v>
      </c>
      <c r="BZ335" s="7" t="n">
        <f aca="false">IFERROR(BY335/BX335, 0)</f>
        <v>0</v>
      </c>
    </row>
    <row r="336" customFormat="false" ht="15" hidden="false" customHeight="false" outlineLevel="0" collapsed="false">
      <c r="A336" s="0" t="s">
        <v>114</v>
      </c>
      <c r="B336" s="13" t="s">
        <v>58</v>
      </c>
      <c r="C336" s="56" t="n">
        <f aca="false">IFERROR(AVERAGEIFS(I336:BZ336,I$2:BZ$2,"JRO escorts per deportee",I336:BZ336,"&lt;&gt;0"), 0)</f>
        <v>0</v>
      </c>
      <c r="D336" s="13" t="n">
        <f aca="false">IFERROR(AVERAGEIFS(I336:BZ336,I$2:BZ$2,"NRO escorts per deportee",I336:BZ336,"&lt;&gt;0"), 0)</f>
        <v>2.42364532019704</v>
      </c>
      <c r="E336" s="13" t="n">
        <f aca="false">IFERROR(AVERAGEIFS(I336:BZ336,I$2:BZ$2,"CRO escorts per deportee",I336:BZ336,"&lt;&gt;0"), 0)</f>
        <v>0</v>
      </c>
      <c r="G336" s="0" t="n">
        <f aca="false">SUM(J336,M336,P336)</f>
        <v>203</v>
      </c>
      <c r="H336" s="0" t="n">
        <f aca="false">SUM(K336,N336,Q336)</f>
        <v>492</v>
      </c>
      <c r="I336" s="7" t="n">
        <f aca="false">IFERROR(H336/G336, 0)</f>
        <v>2.42364532019704</v>
      </c>
      <c r="J336" s="0" t="n">
        <f aca="false">IFERROR(SUMIFS('2018'!$H:$H,'2018'!$C:$C,B336,'2018'!$F:$F,A336,'2018'!AA:AA,"JRO",'2018'!P:P,"&lt;&gt;")+SUMIFS('2018'!$I:$I,'2018'!$D:$D,B336,'2018'!$F:$F,A336,'2018'!AA:AA,"JRO",'2018'!Q:Q,"&lt;&gt;")+SUMIFS('2018'!$J:$J,'2018'!$E:$E,B336,'2018'!$F:$F,A336,'2018'!AA:AA,"JRO",'2018'!R:R,"&lt;&gt;"), 0)</f>
        <v>0</v>
      </c>
      <c r="K336" s="0" t="n">
        <f aca="false">IFERROR(SUMIFS('2018'!M:M,'2018'!AA:AA,"JRO",'2018'!F:F,A336,'2018'!C:C,B336)+SUMIFS('2018'!P:P,'2018'!AA:AA,"JRO",'2018'!F:F,A336,'2018'!C:C,B336)+SUMIFS('2018'!N:N,'2018'!AA:AA,"JRO",'2018'!F:F,A336,'2018'!D:D,B336)+SUMIFS('2018'!N:N,'2018'!AA:AA,"JRO",'2018'!F:F,A336,'2018'!D:D,B336)+SUMIFS('2018'!O:O,'2018'!AA:AA,"JRO",'2018'!F:F,A336,'2018'!E:E,B336)+SUMIFS('2018'!R:R,'2018'!AA:AA,"JRO",'2018'!F:F,A336,'2018'!E:E,B336), 0)</f>
        <v>0</v>
      </c>
      <c r="L336" s="7" t="n">
        <f aca="false">IFERROR(K336/J336, 0)</f>
        <v>0</v>
      </c>
      <c r="M336" s="0" t="n">
        <f aca="false">IFERROR(SUMIFS('2018'!$H:$H,'2018'!$C:$C,B336,'2018'!$F:$F,A336,'2018'!AA:AA,"NRO",'2018'!P:P,"&lt;&gt;")+SUMIFS('2018'!$I:$I,'2018'!$D:$D,B336,'2018'!$F:$F,A336,'2018'!AA:AA,"NRO",'2018'!Q:Q,"&lt;&gt;")+SUMIFS('2018'!$J:$J,'2018'!$E:$E,B336,'2018'!$F:$F,A336,'2018'!AA:AA,"NRO",'2018'!R:R,"&lt;&gt;"), 0)</f>
        <v>203</v>
      </c>
      <c r="N336" s="0" t="n">
        <f aca="false">IFERROR(SUMIFS('2018'!M:M,'2018'!AA:AA,"NRO",'2018'!F:F,A336,'2018'!C:C,B336)+SUMIFS('2018'!P:P,'2018'!AA:AA,"NRO",'2018'!F:F,A336,'2018'!C:C,B336)+SUMIFS('2018'!N:N,'2018'!AA:AA,"NRO",'2018'!F:F,A336,'2018'!D:D,B336)+SUMIFS('2018'!N:N,'2018'!AA:AA,"NRO",'2018'!F:F,A336,'2018'!D:D,B336)+SUMIFS('2018'!O:O,'2018'!AA:AA,"NRO",'2018'!F:F,A336,'2018'!E:E,B336)+SUMIFS('2018'!R:R,'2018'!AA:AA,"NRO",'2018'!F:F,A336,'2018'!E:E,B336), 0)</f>
        <v>492</v>
      </c>
      <c r="O336" s="7" t="n">
        <f aca="false">IFERROR(N336/M336, 0)</f>
        <v>2.42364532019704</v>
      </c>
      <c r="P336" s="0" t="n">
        <f aca="false">IFERROR(SUMIFS('2018'!$H:$H,'2018'!$C:$C,B336,'2018'!$F:$F,A336,'2018'!AA:AA,"CRO")+SUMIFS('2018'!$I:$I,'2018'!$D:$D,B336,'2018'!$F:$F,A336,'2018'!AA:AA,"CRO")+SUMIFS('2018'!$J:$J,'2018'!$E:$E,B336,'2018'!$F:$F,A336,'2018'!AA:AA,"CRO"), 0)</f>
        <v>0</v>
      </c>
      <c r="Q336" s="0" t="n">
        <f aca="false">IFERROR(SUMIFS('2018'!M:M,'2018'!AA:AA,"CRO",'2018'!F:F,A336,'2018'!C:C,B336)+SUMIFS('2018'!P:P,'2018'!AA:AA,"CRO",'2018'!F:F,A336,'2018'!C:C,B336)+SUMIFS('2018'!N:N,'2018'!AA:AA,"CRO",'2018'!F:F,A336,'2018'!D:D,B336)+SUMIFS('2018'!N:N,'2018'!AA:AA,"CRO",'2018'!F:F,A336,'2018'!D:D,B336)+SUMIFS('2018'!O:O,'2018'!AA:AA,"CRO",'2018'!F:F,A336,'2018'!E:E,B336)+SUMIFS('2018'!R:R,'2018'!AA:AA,"CRO",'2018'!F:F,A336,'2018'!E:E,B336), 0)</f>
        <v>0</v>
      </c>
      <c r="R336" s="7" t="n">
        <f aca="false">IFERROR(Q336/P336, 0)</f>
        <v>0</v>
      </c>
      <c r="S336" s="7" t="n">
        <f aca="false">SUM(V336,Y336,AB336)</f>
        <v>0</v>
      </c>
      <c r="T336" s="7" t="n">
        <f aca="false">SUM(W336,Z336,AC336)</f>
        <v>0</v>
      </c>
      <c r="U336" s="7" t="n">
        <f aca="false">IFERROR(T336/S336, 0)</f>
        <v>0</v>
      </c>
      <c r="V336" s="0" t="n">
        <f aca="false">SUMIFS('2017'!$H:$H,'2017'!$C:$C,B336,'2017'!$F:$F,A336,'2017'!AA:AA,"JRO",'2017'!P:P,"&lt;&gt;")+SUMIFS('2017'!$I:$I,'2017'!$D:$D,B336,'2017'!$F:$F,A336,'2017'!AA:AA,"JRO",'2017'!Q:Q,"&lt;&gt;")+SUMIFS('2017'!$J:$J,'2017'!$E:$E,B336,'2017'!$F:$F,A336,'2017'!AA:AA,"JRO",'2017'!R:R,"&lt;&gt;")</f>
        <v>0</v>
      </c>
      <c r="W336" s="0" t="n">
        <f aca="false">IFERROR(SUMIFS('2017'!M:M,'2017'!AA:AA,"JRO",'2017'!F:F,A336,'2017'!C:C,B336)+SUMIFS('2017'!P:P,'2017'!AA:AA,"JRO",'2017'!F:F,A336,'2017'!C:C,B336)+SUMIFS('2017'!N:N,'2017'!AA:AA,"JRO",'2017'!F:F,A336,'2017'!D:D,B336)+SUMIFS('2017'!N:N,'2017'!AA:AA,"JRO",'2017'!F:F,A336,'2017'!D:D,B336)+SUMIFS('2017'!O:O,'2017'!AA:AA,"JRO",'2017'!F:F,A336,'2017'!E:E,B336)+SUMIFS('2017'!R:R,'2017'!AA:AA,"JRO",'2017'!F:F,A336,'2017'!E:E,B336), 0)</f>
        <v>0</v>
      </c>
      <c r="X336" s="7" t="n">
        <f aca="false">IFERROR(W336/V336, 0)</f>
        <v>0</v>
      </c>
      <c r="Y336" s="0" t="n">
        <f aca="false">IFERROR(SUMIFS('2017'!$H:$H,'2017'!$C:$C,B336,'2017'!$F:$F,A336,'2017'!AA:AA,"NRO",'2017'!P:P,"&lt;&gt;")+SUMIFS('2017'!$I:$I,'2017'!$D:$D,B336,'2017'!$F:$F,A336,'2017'!AA:AA,"NRO",'2017'!Q:Q,"&lt;&gt;")+SUMIFS('2017'!$J:$J,'2017'!$E:$E,B336,'2017'!$F:$F,A336,'2017'!AA:AA,"NRO",'2017'!R:R,"&lt;&gt;"), 0)</f>
        <v>0</v>
      </c>
      <c r="Z336" s="0" t="n">
        <f aca="false">IFERROR(SUMIFS('2017'!M:M,'2017'!AA:AA,"NRO",'2017'!F:F,A336,'2017'!C:C,B336)+SUMIFS('2017'!P:P,'2017'!AA:AA,"NRO",'2017'!F:F,A336,'2017'!C:C,B336)+SUMIFS('2017'!N:N,'2017'!AA:AA,"NRO",'2017'!F:F,A336,'2017'!D:D,B336)+SUMIFS('2017'!N:N,'2017'!AA:AA,"NRO",'2017'!F:F,A336,'2017'!D:D,B336)+SUMIFS('2017'!O:O,'2017'!AA:AA,"NRO",'2017'!F:F,A336,'2017'!E:E,B336)+SUMIFS('2017'!R:R,'2017'!AA:AA,"NRO",'2017'!F:F,A336,'2017'!E:E,B336), 0)</f>
        <v>0</v>
      </c>
      <c r="AA336" s="7" t="n">
        <f aca="false">IFERROR(Z336/Y336, 0)</f>
        <v>0</v>
      </c>
      <c r="AB336" s="0" t="n">
        <f aca="false">IFERROR(SUMIFS('2017'!$H:$H,'2017'!$C:$C,B336,'2017'!$F:$F,A336,'2017'!AA:AA,"CRO",'2017'!P:P,"&lt;&gt;")+SUMIFS('2017'!$I:$I,'2017'!$D:$D,B336,'2017'!$F:$F,A336,'2017'!AA:AA,"CRO",'2017'!Q:Q,"&lt;&gt;")+SUMIFS('2017'!$J:$J,'2017'!$E:$E,B336,'2017'!$F:$F,A336,'2017'!AA:AA,"CRO",'2017'!R:R,"&lt;&gt;"), 0)</f>
        <v>0</v>
      </c>
      <c r="AC336" s="0" t="n">
        <f aca="false">IFERROR(SUMIFS('2017'!M:M,'2017'!AA:AA,"CRO",'2017'!F:F,A336,'2017'!C:C,B336)+SUMIFS('2017'!P:P,'2017'!AA:AA,"CRO",'2017'!F:F,A336,'2017'!C:C,B336)+SUMIFS('2017'!N:N,'2017'!AA:AA,"CRO",'2017'!F:F,A336,'2017'!D:D,B336)+SUMIFS('2017'!N:N,'2017'!AA:AA,"CRO",'2017'!F:F,A336,'2017'!D:D,B336)+SUMIFS('2017'!O:O,'2017'!AA:AA,"CRO",'2017'!F:F,A336,'2017'!E:E,B336)+SUMIFS('2017'!R:R,'2017'!AA:AA,"CRO",'2017'!F:F,A336,'2017'!E:E,B336), 0)</f>
        <v>0</v>
      </c>
      <c r="AD336" s="0" t="n">
        <f aca="false">IFERROR(AC336/AB336, 0)</f>
        <v>0</v>
      </c>
      <c r="AE336" s="0" t="n">
        <f aca="false">SUM(AH336,AK336,AN336)</f>
        <v>0</v>
      </c>
      <c r="AF336" s="0" t="n">
        <f aca="false">SUM(AI336,AL336,AO336)</f>
        <v>0</v>
      </c>
      <c r="AG336" s="7" t="n">
        <f aca="false">IFERROR(AF336/AE336, 0)</f>
        <v>0</v>
      </c>
      <c r="AH336" s="0" t="n">
        <f aca="false">IFERROR(SUMIFS('2016'!$G:$G,'2016'!F:F,A336,'2016'!C:C,B336,'2016'!D:D,"",'2016'!AA:AA,"JRO",'2016'!L:L,"&lt;&gt;"), 0)</f>
        <v>0</v>
      </c>
      <c r="AI336" s="0" t="n">
        <f aca="false">IFERROR(SUMIFS('2016'!L:L,'2016'!F:F,A336,'2016'!C:C,B336,'2016'!D:D,"",'2016'!AA:AA,"JRO"), 0)</f>
        <v>0</v>
      </c>
      <c r="AJ336" s="7" t="n">
        <f aca="false">IFERROR(AI336/AH336, 0)</f>
        <v>0</v>
      </c>
      <c r="AK336" s="0" t="n">
        <f aca="false">IFERROR(SUMIFS('2016'!$G:$G,'2016'!F:F,A336,'2016'!C:C,B336,'2016'!D:D,"",'2016'!AA:AA,"NRO",'2016'!L:L,"&lt;&gt;"), 0)</f>
        <v>0</v>
      </c>
      <c r="AL336" s="0" t="n">
        <f aca="false">IFERROR(SUMIFS('2016'!L:L,'2016'!F:F,A336,'2016'!C:C,B336,'2016'!D:D,"",'2016'!AA:AA,"NRO"), 0)</f>
        <v>0</v>
      </c>
      <c r="AM336" s="0" t="n">
        <f aca="false">IFERROR(AL336/AK336, 0)</f>
        <v>0</v>
      </c>
      <c r="AN336" s="0" t="n">
        <f aca="false">IFERROR(SUMIFS('2016'!$G:$G,'2016'!F:F,A336,'2016'!C:C,B336,'2016'!D:D,"",'2016'!AA:AA,"CRO",'2016'!L:L,"&lt;&gt;"), 0)</f>
        <v>0</v>
      </c>
      <c r="AO336" s="0" t="n">
        <f aca="false">IFERROR(SUMIFS('2016'!L:L,'2016'!F:F,A336,'2016'!C:C,B336,'2016'!D:D,"",'2016'!AA:AA,"CRO"), 0)</f>
        <v>0</v>
      </c>
      <c r="AP336" s="0" t="n">
        <f aca="false">IFERROR(AO336/AN336, 0)</f>
        <v>0</v>
      </c>
      <c r="AQ336" s="0" t="n">
        <f aca="false">SUM(AT336,AW336,AZ336)</f>
        <v>0</v>
      </c>
      <c r="AR336" s="0" t="n">
        <f aca="false">SUM(AU336,AX336,BA336)</f>
        <v>0</v>
      </c>
      <c r="AS336" s="7" t="n">
        <f aca="false">IFERROR(AR336/AQ336, 0)</f>
        <v>0</v>
      </c>
      <c r="AT336" s="0" t="n">
        <f aca="false">IFERROR(SUMIFS('2015'!$G:$G,'2015'!F:F,A336,'2015'!C:C,B336,'2015'!D:D,"",'2015'!AA:AA,"JRO",'2015'!L:L,"&lt;&gt;"), 0)</f>
        <v>0</v>
      </c>
      <c r="AU336" s="0" t="n">
        <f aca="false">IFERROR(SUMIFS('2015'!L:L,'2015'!F:F,A336,'2015'!C:C,B336,'2015'!D:D,"",'2015'!AA:AA,"JRO"), 0)</f>
        <v>0</v>
      </c>
      <c r="AV336" s="0" t="n">
        <f aca="false">IFERROR(AU336/AT336, 0)</f>
        <v>0</v>
      </c>
      <c r="AW336" s="0" t="n">
        <f aca="false">IFERROR(SUMIFS('2015'!$G:$G,'2015'!F:F,A336,'2015'!C:C,B336,'2015'!D:D,"",'2015'!AA:AA,"NRO",'2015'!L:L,"&lt;&gt;"), 0)</f>
        <v>0</v>
      </c>
      <c r="AX336" s="0" t="n">
        <f aca="false">IFERROR(SUMIFS('2015'!L:L,'2015'!F:F,A336,'2015'!C:C,B336,'2015'!D:D,"",'2015'!AA:AA,"NRO"), 0)</f>
        <v>0</v>
      </c>
      <c r="AY336" s="0" t="n">
        <f aca="false">IFERROR(AX336/AW336, 0)</f>
        <v>0</v>
      </c>
      <c r="AZ336" s="0" t="n">
        <f aca="false">IFERROR(SUMIFS('2015'!$G:$G,'2015'!F:F,A336,'2015'!C:C,B336,'2015'!D:D,"",'2015'!AA:AA,"CRO",'2015'!L:L,"&lt;&gt;"), 0)</f>
        <v>0</v>
      </c>
      <c r="BA336" s="0" t="n">
        <f aca="false">IFERROR(SUMIFS('2015'!L:L,'2015'!F:F,A336,'2015'!C:C,B336,'2015'!D:D,"",'2015'!AA:AA,"CRO"), 0)</f>
        <v>0</v>
      </c>
      <c r="BB336" s="0" t="n">
        <f aca="false">IFERROR(BA336/AZ336, 0)</f>
        <v>0</v>
      </c>
      <c r="BC336" s="0" t="n">
        <f aca="false">SUM(BF336,BI336)</f>
        <v>0</v>
      </c>
      <c r="BD336" s="0" t="n">
        <f aca="false">SUM(BG336,BJ336)</f>
        <v>0</v>
      </c>
      <c r="BE336" s="7" t="n">
        <f aca="false">IFERROR(BD336/BC336, 0)</f>
        <v>0</v>
      </c>
      <c r="BF336" s="0" t="n">
        <f aca="false">IFERROR(SUMIFS('2014'!$G:$G,'2014'!F:F,A336,'2014'!C:C,B336,'2014'!D:D,"",'2014'!AA:AA,"JRO",'2014'!L:L,"&lt;&gt;"), 0)</f>
        <v>0</v>
      </c>
      <c r="BG336" s="0" t="n">
        <f aca="false">IFERROR(SUMIFS('2014'!L:L,'2014'!F:F,A336,'2014'!C:C,B336,'2014'!D:D,"",'2014'!AA:AA,"JRO"), 0)</f>
        <v>0</v>
      </c>
      <c r="BH336" s="7" t="n">
        <f aca="false">IFERROR(BG336/BF336, 0)</f>
        <v>0</v>
      </c>
      <c r="BI336" s="0" t="n">
        <f aca="false">IFERROR(SUMIFS('2014'!$G:$G,'2014'!F:F,A336,'2014'!C:C,B336,'2014'!D:D,"",'2014'!AA:AA,"CRO",'2014'!L:L,"&lt;&gt;"), 0)</f>
        <v>0</v>
      </c>
      <c r="BJ336" s="0" t="n">
        <f aca="false">IFERROR(SUMIFS('2014'!L:L,'2014'!F:F,A336,'2014'!C:C,B336,'2014'!D:D,"",'2014'!AA:AA,"CRO"), 0)</f>
        <v>0</v>
      </c>
      <c r="BK336" s="0" t="n">
        <f aca="false">IFERROR(BJ336/BI336, 0)</f>
        <v>0</v>
      </c>
      <c r="BL336" s="0" t="n">
        <f aca="false">IFERROR(SUMIFS('2013'!$G:$G,'2013'!F:F,A336,'2013'!C:C,B336,'2013'!D:D,"",'2013'!AA:AA,"JRO",'2013'!L:L,"&lt;&gt;"), 0)</f>
        <v>0</v>
      </c>
      <c r="BM336" s="0" t="n">
        <f aca="false">IFERROR(SUMIFS('2013'!L:L,'2013'!F:F,A336,'2013'!C:C,B336,'2013'!D:D,"",'2013'!AA:AA,"JRO"), 0)</f>
        <v>0</v>
      </c>
      <c r="BN336" s="0" t="n">
        <f aca="false">IFERROR(BM336/BL336, 0)</f>
        <v>0</v>
      </c>
      <c r="BO336" s="0" t="n">
        <f aca="false">IFERROR(SUMIFS('2012'!$G:$G,'2012'!F:F,A336,'2012'!C:C,B336,'2012'!D:D,"",'2012'!AA:AA,"JRO",'2012'!L:L,"&lt;&gt;"), 0)</f>
        <v>0</v>
      </c>
      <c r="BP336" s="0" t="n">
        <f aca="false">IFERROR(SUMIFS('2012'!L:L,'2012'!F:F,A336,'2012'!C:C,B336,'2012'!D:D,"",'2012'!AA:AA,"JRO"), 0)</f>
        <v>0</v>
      </c>
      <c r="BQ336" s="0" t="n">
        <f aca="false">IFERROR(BP336/BO336, 0)</f>
        <v>0</v>
      </c>
      <c r="BR336" s="0" t="n">
        <f aca="false">IFERROR(SUMIFS('2011'!$G:$G,'2011'!F:F,A336,'2011'!C:C,B336,'2011'!D:D,"",'2011'!AA:AA,"JRO",'2011'!L:L,"&lt;&gt;"), 0)</f>
        <v>0</v>
      </c>
      <c r="BS336" s="0" t="n">
        <f aca="false">IFERROR(SUMIFS('2011'!L:L,'2011'!F:F,A336,'2011'!C:C,B336,'2011'!D:D,"",'2011'!AA:AA,"JRO"), 0)</f>
        <v>0</v>
      </c>
      <c r="BT336" s="7" t="n">
        <f aca="false">IFERROR(BS336/BR336, 0)</f>
        <v>0</v>
      </c>
      <c r="BU336" s="0" t="n">
        <f aca="false">IFERROR(SUMIFS('2010'!$G:$G,'2010'!F:F,A336,'2010'!C:C,B336,'2010'!D:D,"",'2010'!AA:AA,"JRO",'2010'!L:L,"&lt;&gt;"), 0)</f>
        <v>0</v>
      </c>
      <c r="BV336" s="0" t="n">
        <f aca="false">IFERROR(SUMIFS('2010'!L:L,'2010'!F:F,A336,'2010'!C:C,B336,'2010'!D:D,"",'2010'!AA:AA,"JRO"), 0)</f>
        <v>0</v>
      </c>
      <c r="BW336" s="7" t="n">
        <f aca="false">IFERROR(BV336/BU336, 0)</f>
        <v>0</v>
      </c>
      <c r="BX336" s="0" t="n">
        <f aca="false">IFERROR(SUMIFS('2009'!$G:$G,'2009'!F:F,A336,'2009'!C:C,B336,'2009'!D:D,"",'2009'!AA:AA,"JRO",'2009'!L:L,"&lt;&gt;"), 0)</f>
        <v>0</v>
      </c>
      <c r="BY336" s="0" t="n">
        <f aca="false">IFERROR(SUMIFS('2009'!L:L,'2009'!F:F,A336,'2009'!C:C,B336,'2009'!D:D,"",'2009'!AA:AA,"JRO"), 0)</f>
        <v>0</v>
      </c>
      <c r="BZ336" s="7" t="n">
        <f aca="false">IFERROR(BY336/BX336, 0)</f>
        <v>0</v>
      </c>
    </row>
    <row r="337" customFormat="false" ht="15" hidden="false" customHeight="false" outlineLevel="0" collapsed="false">
      <c r="A337" s="0" t="s">
        <v>114</v>
      </c>
      <c r="B337" s="17" t="s">
        <v>70</v>
      </c>
      <c r="C337" s="56" t="n">
        <f aca="false">IFERROR(AVERAGEIFS(I337:BZ337,I$2:BZ$2,"JRO escorts per deportee",I337:BZ337,"&lt;&gt;0"), 0)</f>
        <v>3</v>
      </c>
      <c r="D337" s="13" t="n">
        <f aca="false">IFERROR(AVERAGEIFS(I337:BZ337,I$2:BZ$2,"NRO escorts per deportee",I337:BZ337,"&lt;&gt;0"), 0)</f>
        <v>0</v>
      </c>
      <c r="E337" s="13" t="n">
        <f aca="false">IFERROR(AVERAGEIFS(I337:BZ337,I$2:BZ$2,"CRO escorts per deportee",I337:BZ337,"&lt;&gt;0"), 0)</f>
        <v>0</v>
      </c>
      <c r="G337" s="0" t="n">
        <f aca="false">SUM(J337,M337,P337)</f>
        <v>0</v>
      </c>
      <c r="H337" s="0" t="n">
        <f aca="false">SUM(K337,N337,Q337)</f>
        <v>0</v>
      </c>
      <c r="I337" s="7" t="n">
        <f aca="false">IFERROR(H337/G337, 0)</f>
        <v>0</v>
      </c>
      <c r="J337" s="0" t="n">
        <f aca="false">IFERROR(SUMIFS('2018'!$H:$H,'2018'!$C:$C,B337,'2018'!$F:$F,A337,'2018'!AA:AA,"JRO",'2018'!P:P,"&lt;&gt;")+SUMIFS('2018'!$I:$I,'2018'!$D:$D,B337,'2018'!$F:$F,A337,'2018'!AA:AA,"JRO",'2018'!Q:Q,"&lt;&gt;")+SUMIFS('2018'!$J:$J,'2018'!$E:$E,B337,'2018'!$F:$F,A337,'2018'!AA:AA,"JRO",'2018'!R:R,"&lt;&gt;"), 0)</f>
        <v>0</v>
      </c>
      <c r="K337" s="0" t="n">
        <f aca="false">IFERROR(SUMIFS('2018'!M:M,'2018'!AA:AA,"JRO",'2018'!F:F,A337,'2018'!C:C,B337)+SUMIFS('2018'!P:P,'2018'!AA:AA,"JRO",'2018'!F:F,A337,'2018'!C:C,B337)+SUMIFS('2018'!N:N,'2018'!AA:AA,"JRO",'2018'!F:F,A337,'2018'!D:D,B337)+SUMIFS('2018'!N:N,'2018'!AA:AA,"JRO",'2018'!F:F,A337,'2018'!D:D,B337)+SUMIFS('2018'!O:O,'2018'!AA:AA,"JRO",'2018'!F:F,A337,'2018'!E:E,B337)+SUMIFS('2018'!R:R,'2018'!AA:AA,"JRO",'2018'!F:F,A337,'2018'!E:E,B337), 0)</f>
        <v>0</v>
      </c>
      <c r="L337" s="7" t="n">
        <f aca="false">IFERROR(K337/J337, 0)</f>
        <v>0</v>
      </c>
      <c r="M337" s="0" t="n">
        <f aca="false">IFERROR(SUMIFS('2018'!$H:$H,'2018'!$C:$C,B337,'2018'!$F:$F,A337,'2018'!AA:AA,"NRO",'2018'!P:P,"&lt;&gt;")+SUMIFS('2018'!$I:$I,'2018'!$D:$D,B337,'2018'!$F:$F,A337,'2018'!AA:AA,"NRO",'2018'!Q:Q,"&lt;&gt;")+SUMIFS('2018'!$J:$J,'2018'!$E:$E,B337,'2018'!$F:$F,A337,'2018'!AA:AA,"NRO",'2018'!R:R,"&lt;&gt;"), 0)</f>
        <v>0</v>
      </c>
      <c r="N337" s="0" t="n">
        <f aca="false">IFERROR(SUMIFS('2018'!M:M,'2018'!AA:AA,"NRO",'2018'!F:F,A337,'2018'!C:C,B337)+SUMIFS('2018'!P:P,'2018'!AA:AA,"NRO",'2018'!F:F,A337,'2018'!C:C,B337)+SUMIFS('2018'!N:N,'2018'!AA:AA,"NRO",'2018'!F:F,A337,'2018'!D:D,B337)+SUMIFS('2018'!N:N,'2018'!AA:AA,"NRO",'2018'!F:F,A337,'2018'!D:D,B337)+SUMIFS('2018'!O:O,'2018'!AA:AA,"NRO",'2018'!F:F,A337,'2018'!E:E,B337)+SUMIFS('2018'!R:R,'2018'!AA:AA,"NRO",'2018'!F:F,A337,'2018'!E:E,B337), 0)</f>
        <v>0</v>
      </c>
      <c r="O337" s="7" t="n">
        <f aca="false">IFERROR(N337/M337, 0)</f>
        <v>0</v>
      </c>
      <c r="P337" s="0" t="n">
        <f aca="false">IFERROR(SUMIFS('2018'!$H:$H,'2018'!$C:$C,B337,'2018'!$F:$F,A337,'2018'!AA:AA,"CRO")+SUMIFS('2018'!$I:$I,'2018'!$D:$D,B337,'2018'!$F:$F,A337,'2018'!AA:AA,"CRO")+SUMIFS('2018'!$J:$J,'2018'!$E:$E,B337,'2018'!$F:$F,A337,'2018'!AA:AA,"CRO"), 0)</f>
        <v>0</v>
      </c>
      <c r="Q337" s="0" t="n">
        <f aca="false">IFERROR(SUMIFS('2018'!M:M,'2018'!AA:AA,"CRO",'2018'!F:F,A337,'2018'!C:C,B337)+SUMIFS('2018'!P:P,'2018'!AA:AA,"CRO",'2018'!F:F,A337,'2018'!C:C,B337)+SUMIFS('2018'!N:N,'2018'!AA:AA,"CRO",'2018'!F:F,A337,'2018'!D:D,B337)+SUMIFS('2018'!N:N,'2018'!AA:AA,"CRO",'2018'!F:F,A337,'2018'!D:D,B337)+SUMIFS('2018'!O:O,'2018'!AA:AA,"CRO",'2018'!F:F,A337,'2018'!E:E,B337)+SUMIFS('2018'!R:R,'2018'!AA:AA,"CRO",'2018'!F:F,A337,'2018'!E:E,B337), 0)</f>
        <v>0</v>
      </c>
      <c r="R337" s="7" t="n">
        <f aca="false">IFERROR(Q337/P337, 0)</f>
        <v>0</v>
      </c>
      <c r="S337" s="7" t="n">
        <f aca="false">SUM(V337,Y337,AB337)</f>
        <v>0</v>
      </c>
      <c r="T337" s="7" t="n">
        <f aca="false">SUM(W337,Z337,AC337)</f>
        <v>0</v>
      </c>
      <c r="U337" s="7" t="n">
        <f aca="false">IFERROR(T337/S337, 0)</f>
        <v>0</v>
      </c>
      <c r="V337" s="0" t="n">
        <f aca="false">SUMIFS('2017'!$H:$H,'2017'!$C:$C,B337,'2017'!$F:$F,A337,'2017'!AA:AA,"JRO",'2017'!P:P,"&lt;&gt;")+SUMIFS('2017'!$I:$I,'2017'!$D:$D,B337,'2017'!$F:$F,A337,'2017'!AA:AA,"JRO",'2017'!Q:Q,"&lt;&gt;")+SUMIFS('2017'!$J:$J,'2017'!$E:$E,B337,'2017'!$F:$F,A337,'2017'!AA:AA,"JRO",'2017'!R:R,"&lt;&gt;")</f>
        <v>0</v>
      </c>
      <c r="W337" s="0" t="n">
        <f aca="false">IFERROR(SUMIFS('2017'!M:M,'2017'!AA:AA,"JRO",'2017'!F:F,A337,'2017'!C:C,B337)+SUMIFS('2017'!P:P,'2017'!AA:AA,"JRO",'2017'!F:F,A337,'2017'!C:C,B337)+SUMIFS('2017'!N:N,'2017'!AA:AA,"JRO",'2017'!F:F,A337,'2017'!D:D,B337)+SUMIFS('2017'!N:N,'2017'!AA:AA,"JRO",'2017'!F:F,A337,'2017'!D:D,B337)+SUMIFS('2017'!O:O,'2017'!AA:AA,"JRO",'2017'!F:F,A337,'2017'!E:E,B337)+SUMIFS('2017'!R:R,'2017'!AA:AA,"JRO",'2017'!F:F,A337,'2017'!E:E,B337), 0)</f>
        <v>0</v>
      </c>
      <c r="X337" s="7" t="n">
        <f aca="false">IFERROR(W337/V337, 0)</f>
        <v>0</v>
      </c>
      <c r="Y337" s="0" t="n">
        <f aca="false">IFERROR(SUMIFS('2017'!$H:$H,'2017'!$C:$C,B337,'2017'!$F:$F,A337,'2017'!AA:AA,"NRO",'2017'!P:P,"&lt;&gt;")+SUMIFS('2017'!$I:$I,'2017'!$D:$D,B337,'2017'!$F:$F,A337,'2017'!AA:AA,"NRO",'2017'!Q:Q,"&lt;&gt;")+SUMIFS('2017'!$J:$J,'2017'!$E:$E,B337,'2017'!$F:$F,A337,'2017'!AA:AA,"NRO",'2017'!R:R,"&lt;&gt;"), 0)</f>
        <v>0</v>
      </c>
      <c r="Z337" s="0" t="n">
        <f aca="false">IFERROR(SUMIFS('2017'!M:M,'2017'!AA:AA,"NRO",'2017'!F:F,A337,'2017'!C:C,B337)+SUMIFS('2017'!P:P,'2017'!AA:AA,"NRO",'2017'!F:F,A337,'2017'!C:C,B337)+SUMIFS('2017'!N:N,'2017'!AA:AA,"NRO",'2017'!F:F,A337,'2017'!D:D,B337)+SUMIFS('2017'!N:N,'2017'!AA:AA,"NRO",'2017'!F:F,A337,'2017'!D:D,B337)+SUMIFS('2017'!O:O,'2017'!AA:AA,"NRO",'2017'!F:F,A337,'2017'!E:E,B337)+SUMIFS('2017'!R:R,'2017'!AA:AA,"NRO",'2017'!F:F,A337,'2017'!E:E,B337), 0)</f>
        <v>0</v>
      </c>
      <c r="AA337" s="7" t="n">
        <f aca="false">IFERROR(Z337/Y337, 0)</f>
        <v>0</v>
      </c>
      <c r="AB337" s="0" t="n">
        <f aca="false">IFERROR(SUMIFS('2017'!$H:$H,'2017'!$C:$C,B337,'2017'!$F:$F,A337,'2017'!AA:AA,"CRO",'2017'!P:P,"&lt;&gt;")+SUMIFS('2017'!$I:$I,'2017'!$D:$D,B337,'2017'!$F:$F,A337,'2017'!AA:AA,"CRO",'2017'!Q:Q,"&lt;&gt;")+SUMIFS('2017'!$J:$J,'2017'!$E:$E,B337,'2017'!$F:$F,A337,'2017'!AA:AA,"CRO",'2017'!R:R,"&lt;&gt;"), 0)</f>
        <v>0</v>
      </c>
      <c r="AC337" s="0" t="n">
        <f aca="false">IFERROR(SUMIFS('2017'!M:M,'2017'!AA:AA,"CRO",'2017'!F:F,A337,'2017'!C:C,B337)+SUMIFS('2017'!P:P,'2017'!AA:AA,"CRO",'2017'!F:F,A337,'2017'!C:C,B337)+SUMIFS('2017'!N:N,'2017'!AA:AA,"CRO",'2017'!F:F,A337,'2017'!D:D,B337)+SUMIFS('2017'!N:N,'2017'!AA:AA,"CRO",'2017'!F:F,A337,'2017'!D:D,B337)+SUMIFS('2017'!O:O,'2017'!AA:AA,"CRO",'2017'!F:F,A337,'2017'!E:E,B337)+SUMIFS('2017'!R:R,'2017'!AA:AA,"CRO",'2017'!F:F,A337,'2017'!E:E,B337), 0)</f>
        <v>0</v>
      </c>
      <c r="AD337" s="0" t="n">
        <f aca="false">IFERROR(AC337/AB337, 0)</f>
        <v>0</v>
      </c>
      <c r="AE337" s="0" t="n">
        <f aca="false">SUM(AH337,AK337,AN337)</f>
        <v>1</v>
      </c>
      <c r="AF337" s="0" t="n">
        <f aca="false">SUM(AI337,AL337,AO337)</f>
        <v>3</v>
      </c>
      <c r="AG337" s="7" t="n">
        <f aca="false">IFERROR(AF337/AE337, 0)</f>
        <v>3</v>
      </c>
      <c r="AH337" s="0" t="n">
        <f aca="false">IFERROR(SUMIFS('2016'!$G:$G,'2016'!F:F,A337,'2016'!C:C,B337,'2016'!D:D,"",'2016'!AA:AA,"JRO",'2016'!L:L,"&lt;&gt;"), 0)</f>
        <v>1</v>
      </c>
      <c r="AI337" s="0" t="n">
        <f aca="false">IFERROR(SUMIFS('2016'!L:L,'2016'!F:F,A337,'2016'!C:C,B337,'2016'!D:D,"",'2016'!AA:AA,"JRO"), 0)</f>
        <v>3</v>
      </c>
      <c r="AJ337" s="7" t="n">
        <f aca="false">IFERROR(AI337/AH337, 0)</f>
        <v>3</v>
      </c>
      <c r="AK337" s="0" t="n">
        <f aca="false">IFERROR(SUMIFS('2016'!$G:$G,'2016'!F:F,A337,'2016'!C:C,B337,'2016'!D:D,"",'2016'!AA:AA,"NRO",'2016'!L:L,"&lt;&gt;"), 0)</f>
        <v>0</v>
      </c>
      <c r="AL337" s="0" t="n">
        <f aca="false">IFERROR(SUMIFS('2016'!L:L,'2016'!F:F,A337,'2016'!C:C,B337,'2016'!D:D,"",'2016'!AA:AA,"NRO"), 0)</f>
        <v>0</v>
      </c>
      <c r="AM337" s="0" t="n">
        <f aca="false">IFERROR(AL337/AK337, 0)</f>
        <v>0</v>
      </c>
      <c r="AN337" s="0" t="n">
        <f aca="false">IFERROR(SUMIFS('2016'!$G:$G,'2016'!F:F,A337,'2016'!C:C,B337,'2016'!D:D,"",'2016'!AA:AA,"CRO",'2016'!L:L,"&lt;&gt;"), 0)</f>
        <v>0</v>
      </c>
      <c r="AO337" s="0" t="n">
        <f aca="false">IFERROR(SUMIFS('2016'!L:L,'2016'!F:F,A337,'2016'!C:C,B337,'2016'!D:D,"",'2016'!AA:AA,"CRO"), 0)</f>
        <v>0</v>
      </c>
      <c r="AP337" s="0" t="n">
        <f aca="false">IFERROR(AO337/AN337, 0)</f>
        <v>0</v>
      </c>
      <c r="AQ337" s="0" t="n">
        <f aca="false">SUM(AT337,AW337,AZ337)</f>
        <v>0</v>
      </c>
      <c r="AR337" s="0" t="n">
        <f aca="false">SUM(AU337,AX337,BA337)</f>
        <v>0</v>
      </c>
      <c r="AS337" s="7" t="n">
        <f aca="false">IFERROR(AR337/AQ337, 0)</f>
        <v>0</v>
      </c>
      <c r="AT337" s="0" t="n">
        <f aca="false">IFERROR(SUMIFS('2015'!$G:$G,'2015'!F:F,A337,'2015'!C:C,B337,'2015'!D:D,"",'2015'!AA:AA,"JRO",'2015'!L:L,"&lt;&gt;"), 0)</f>
        <v>0</v>
      </c>
      <c r="AU337" s="0" t="n">
        <f aca="false">IFERROR(SUMIFS('2015'!L:L,'2015'!F:F,A337,'2015'!C:C,B337,'2015'!D:D,"",'2015'!AA:AA,"JRO"), 0)</f>
        <v>0</v>
      </c>
      <c r="AV337" s="0" t="n">
        <f aca="false">IFERROR(AU337/AT337, 0)</f>
        <v>0</v>
      </c>
      <c r="AW337" s="0" t="n">
        <f aca="false">IFERROR(SUMIFS('2015'!$G:$G,'2015'!F:F,A337,'2015'!C:C,B337,'2015'!D:D,"",'2015'!AA:AA,"NRO",'2015'!L:L,"&lt;&gt;"), 0)</f>
        <v>0</v>
      </c>
      <c r="AX337" s="0" t="n">
        <f aca="false">IFERROR(SUMIFS('2015'!L:L,'2015'!F:F,A337,'2015'!C:C,B337,'2015'!D:D,"",'2015'!AA:AA,"NRO"), 0)</f>
        <v>0</v>
      </c>
      <c r="AY337" s="0" t="n">
        <f aca="false">IFERROR(AX337/AW337, 0)</f>
        <v>0</v>
      </c>
      <c r="AZ337" s="0" t="n">
        <f aca="false">IFERROR(SUMIFS('2015'!$G:$G,'2015'!F:F,A337,'2015'!C:C,B337,'2015'!D:D,"",'2015'!AA:AA,"CRO",'2015'!L:L,"&lt;&gt;"), 0)</f>
        <v>0</v>
      </c>
      <c r="BA337" s="0" t="n">
        <f aca="false">IFERROR(SUMIFS('2015'!L:L,'2015'!F:F,A337,'2015'!C:C,B337,'2015'!D:D,"",'2015'!AA:AA,"CRO"), 0)</f>
        <v>0</v>
      </c>
      <c r="BB337" s="0" t="n">
        <f aca="false">IFERROR(BA337/AZ337, 0)</f>
        <v>0</v>
      </c>
      <c r="BC337" s="0" t="n">
        <f aca="false">SUM(BF337,BI337)</f>
        <v>0</v>
      </c>
      <c r="BD337" s="0" t="n">
        <f aca="false">SUM(BG337,BJ337)</f>
        <v>0</v>
      </c>
      <c r="BE337" s="7" t="n">
        <f aca="false">IFERROR(BD337/BC337, 0)</f>
        <v>0</v>
      </c>
      <c r="BF337" s="0" t="n">
        <f aca="false">IFERROR(SUMIFS('2014'!$G:$G,'2014'!F:F,A337,'2014'!C:C,B337,'2014'!D:D,"",'2014'!AA:AA,"JRO",'2014'!L:L,"&lt;&gt;"), 0)</f>
        <v>0</v>
      </c>
      <c r="BG337" s="0" t="n">
        <f aca="false">IFERROR(SUMIFS('2014'!L:L,'2014'!F:F,A337,'2014'!C:C,B337,'2014'!D:D,"",'2014'!AA:AA,"JRO"), 0)</f>
        <v>0</v>
      </c>
      <c r="BH337" s="7" t="n">
        <f aca="false">IFERROR(BG337/BF337, 0)</f>
        <v>0</v>
      </c>
      <c r="BI337" s="0" t="n">
        <f aca="false">IFERROR(SUMIFS('2014'!$G:$G,'2014'!F:F,A337,'2014'!C:C,B337,'2014'!D:D,"",'2014'!AA:AA,"CRO",'2014'!L:L,"&lt;&gt;"), 0)</f>
        <v>0</v>
      </c>
      <c r="BJ337" s="0" t="n">
        <f aca="false">IFERROR(SUMIFS('2014'!L:L,'2014'!F:F,A337,'2014'!C:C,B337,'2014'!D:D,"",'2014'!AA:AA,"CRO"), 0)</f>
        <v>0</v>
      </c>
      <c r="BK337" s="0" t="n">
        <f aca="false">IFERROR(BJ337/BI337, 0)</f>
        <v>0</v>
      </c>
      <c r="BL337" s="0" t="n">
        <f aca="false">IFERROR(SUMIFS('2013'!$G:$G,'2013'!F:F,A337,'2013'!C:C,B337,'2013'!D:D,"",'2013'!AA:AA,"JRO",'2013'!L:L,"&lt;&gt;"), 0)</f>
        <v>5</v>
      </c>
      <c r="BM337" s="0" t="n">
        <f aca="false">IFERROR(SUMIFS('2013'!L:L,'2013'!F:F,A337,'2013'!C:C,B337,'2013'!D:D,"",'2013'!AA:AA,"JRO"), 0)</f>
        <v>15</v>
      </c>
      <c r="BN337" s="0" t="n">
        <f aca="false">IFERROR(BM337/BL337, 0)</f>
        <v>3</v>
      </c>
      <c r="BO337" s="0" t="n">
        <f aca="false">IFERROR(SUMIFS('2012'!$G:$G,'2012'!F:F,A337,'2012'!C:C,B337,'2012'!D:D,"",'2012'!AA:AA,"JRO",'2012'!L:L,"&lt;&gt;"), 0)</f>
        <v>0</v>
      </c>
      <c r="BP337" s="0" t="n">
        <f aca="false">IFERROR(SUMIFS('2012'!L:L,'2012'!F:F,A337,'2012'!C:C,B337,'2012'!D:D,"",'2012'!AA:AA,"JRO"), 0)</f>
        <v>0</v>
      </c>
      <c r="BQ337" s="0" t="n">
        <f aca="false">IFERROR(BP337/BO337, 0)</f>
        <v>0</v>
      </c>
      <c r="BR337" s="0" t="n">
        <f aca="false">IFERROR(SUMIFS('2011'!$G:$G,'2011'!F:F,A337,'2011'!C:C,B337,'2011'!D:D,"",'2011'!AA:AA,"JRO",'2011'!L:L,"&lt;&gt;"), 0)</f>
        <v>0</v>
      </c>
      <c r="BS337" s="0" t="n">
        <f aca="false">IFERROR(SUMIFS('2011'!L:L,'2011'!F:F,A337,'2011'!C:C,B337,'2011'!D:D,"",'2011'!AA:AA,"JRO"), 0)</f>
        <v>0</v>
      </c>
      <c r="BT337" s="7" t="n">
        <f aca="false">IFERROR(BS337/BR337, 0)</f>
        <v>0</v>
      </c>
      <c r="BU337" s="0" t="n">
        <f aca="false">IFERROR(SUMIFS('2010'!$G:$G,'2010'!F:F,A337,'2010'!C:C,B337,'2010'!D:D,"",'2010'!AA:AA,"JRO",'2010'!L:L,"&lt;&gt;"), 0)</f>
        <v>0</v>
      </c>
      <c r="BV337" s="0" t="n">
        <f aca="false">IFERROR(SUMIFS('2010'!L:L,'2010'!F:F,A337,'2010'!C:C,B337,'2010'!D:D,"",'2010'!AA:AA,"JRO"), 0)</f>
        <v>0</v>
      </c>
      <c r="BW337" s="7" t="n">
        <f aca="false">IFERROR(BV337/BU337, 0)</f>
        <v>0</v>
      </c>
      <c r="BX337" s="0" t="n">
        <f aca="false">IFERROR(SUMIFS('2009'!$G:$G,'2009'!F:F,A337,'2009'!C:C,B337,'2009'!D:D,"",'2009'!AA:AA,"JRO",'2009'!L:L,"&lt;&gt;"), 0)</f>
        <v>0</v>
      </c>
      <c r="BY337" s="0" t="n">
        <f aca="false">IFERROR(SUMIFS('2009'!L:L,'2009'!F:F,A337,'2009'!C:C,B337,'2009'!D:D,"",'2009'!AA:AA,"JRO"), 0)</f>
        <v>0</v>
      </c>
      <c r="BZ337" s="7" t="n">
        <f aca="false">IFERROR(BY337/BX337, 0)</f>
        <v>0</v>
      </c>
    </row>
    <row r="338" customFormat="false" ht="15" hidden="false" customHeight="false" outlineLevel="0" collapsed="false">
      <c r="A338" s="0" t="s">
        <v>114</v>
      </c>
      <c r="B338" s="13" t="s">
        <v>43</v>
      </c>
      <c r="C338" s="56" t="n">
        <f aca="false">IFERROR(AVERAGEIFS(I338:BZ338,I$2:BZ$2,"JRO escorts per deportee",I338:BZ338,"&lt;&gt;0"), 0)</f>
        <v>0</v>
      </c>
      <c r="D338" s="13" t="n">
        <f aca="false">IFERROR(AVERAGEIFS(I338:BZ338,I$2:BZ$2,"NRO escorts per deportee",I338:BZ338,"&lt;&gt;0"), 0)</f>
        <v>0</v>
      </c>
      <c r="E338" s="13" t="n">
        <f aca="false">IFERROR(AVERAGEIFS(I338:BZ338,I$2:BZ$2,"CRO escorts per deportee",I338:BZ338,"&lt;&gt;0"), 0)</f>
        <v>0</v>
      </c>
      <c r="G338" s="0" t="n">
        <f aca="false">SUM(J338,M338,P338)</f>
        <v>0</v>
      </c>
      <c r="H338" s="0" t="n">
        <f aca="false">SUM(K338,N338,Q338)</f>
        <v>0</v>
      </c>
      <c r="I338" s="7" t="n">
        <f aca="false">IFERROR(H338/G338, 0)</f>
        <v>0</v>
      </c>
      <c r="J338" s="0" t="n">
        <f aca="false">IFERROR(SUMIFS('2018'!$H:$H,'2018'!$C:$C,B338,'2018'!$F:$F,A338,'2018'!AA:AA,"JRO",'2018'!P:P,"&lt;&gt;")+SUMIFS('2018'!$I:$I,'2018'!$D:$D,B338,'2018'!$F:$F,A338,'2018'!AA:AA,"JRO",'2018'!Q:Q,"&lt;&gt;")+SUMIFS('2018'!$J:$J,'2018'!$E:$E,B338,'2018'!$F:$F,A338,'2018'!AA:AA,"JRO",'2018'!R:R,"&lt;&gt;"), 0)</f>
        <v>0</v>
      </c>
      <c r="K338" s="0" t="n">
        <f aca="false">IFERROR(SUMIFS('2018'!M:M,'2018'!AA:AA,"JRO",'2018'!F:F,A338,'2018'!C:C,B338)+SUMIFS('2018'!P:P,'2018'!AA:AA,"JRO",'2018'!F:F,A338,'2018'!C:C,B338)+SUMIFS('2018'!N:N,'2018'!AA:AA,"JRO",'2018'!F:F,A338,'2018'!D:D,B338)+SUMIFS('2018'!N:N,'2018'!AA:AA,"JRO",'2018'!F:F,A338,'2018'!D:D,B338)+SUMIFS('2018'!O:O,'2018'!AA:AA,"JRO",'2018'!F:F,A338,'2018'!E:E,B338)+SUMIFS('2018'!R:R,'2018'!AA:AA,"JRO",'2018'!F:F,A338,'2018'!E:E,B338), 0)</f>
        <v>0</v>
      </c>
      <c r="L338" s="7" t="n">
        <f aca="false">IFERROR(K338/J338, 0)</f>
        <v>0</v>
      </c>
      <c r="M338" s="0" t="n">
        <f aca="false">IFERROR(SUMIFS('2018'!$H:$H,'2018'!$C:$C,B338,'2018'!$F:$F,A338,'2018'!AA:AA,"NRO",'2018'!P:P,"&lt;&gt;")+SUMIFS('2018'!$I:$I,'2018'!$D:$D,B338,'2018'!$F:$F,A338,'2018'!AA:AA,"NRO",'2018'!Q:Q,"&lt;&gt;")+SUMIFS('2018'!$J:$J,'2018'!$E:$E,B338,'2018'!$F:$F,A338,'2018'!AA:AA,"NRO",'2018'!R:R,"&lt;&gt;"), 0)</f>
        <v>0</v>
      </c>
      <c r="N338" s="0" t="n">
        <f aca="false">IFERROR(SUMIFS('2018'!M:M,'2018'!AA:AA,"NRO",'2018'!F:F,A338,'2018'!C:C,B338)+SUMIFS('2018'!P:P,'2018'!AA:AA,"NRO",'2018'!F:F,A338,'2018'!C:C,B338)+SUMIFS('2018'!N:N,'2018'!AA:AA,"NRO",'2018'!F:F,A338,'2018'!D:D,B338)+SUMIFS('2018'!N:N,'2018'!AA:AA,"NRO",'2018'!F:F,A338,'2018'!D:D,B338)+SUMIFS('2018'!O:O,'2018'!AA:AA,"NRO",'2018'!F:F,A338,'2018'!E:E,B338)+SUMIFS('2018'!R:R,'2018'!AA:AA,"NRO",'2018'!F:F,A338,'2018'!E:E,B338), 0)</f>
        <v>0</v>
      </c>
      <c r="O338" s="7" t="n">
        <f aca="false">IFERROR(N338/M338, 0)</f>
        <v>0</v>
      </c>
      <c r="P338" s="0" t="n">
        <f aca="false">IFERROR(SUMIFS('2018'!$H:$H,'2018'!$C:$C,B338,'2018'!$F:$F,A338,'2018'!AA:AA,"CRO")+SUMIFS('2018'!$I:$I,'2018'!$D:$D,B338,'2018'!$F:$F,A338,'2018'!AA:AA,"CRO")+SUMIFS('2018'!$J:$J,'2018'!$E:$E,B338,'2018'!$F:$F,A338,'2018'!AA:AA,"CRO"), 0)</f>
        <v>0</v>
      </c>
      <c r="Q338" s="0" t="n">
        <f aca="false">IFERROR(SUMIFS('2018'!M:M,'2018'!AA:AA,"CRO",'2018'!F:F,A338,'2018'!C:C,B338)+SUMIFS('2018'!P:P,'2018'!AA:AA,"CRO",'2018'!F:F,A338,'2018'!C:C,B338)+SUMIFS('2018'!N:N,'2018'!AA:AA,"CRO",'2018'!F:F,A338,'2018'!D:D,B338)+SUMIFS('2018'!N:N,'2018'!AA:AA,"CRO",'2018'!F:F,A338,'2018'!D:D,B338)+SUMIFS('2018'!O:O,'2018'!AA:AA,"CRO",'2018'!F:F,A338,'2018'!E:E,B338)+SUMIFS('2018'!R:R,'2018'!AA:AA,"CRO",'2018'!F:F,A338,'2018'!E:E,B338), 0)</f>
        <v>0</v>
      </c>
      <c r="R338" s="7" t="n">
        <f aca="false">IFERROR(Q338/P338, 0)</f>
        <v>0</v>
      </c>
      <c r="S338" s="7" t="n">
        <f aca="false">SUM(V338,Y338,AB338)</f>
        <v>0</v>
      </c>
      <c r="T338" s="7" t="n">
        <f aca="false">SUM(W338,Z338,AC338)</f>
        <v>0</v>
      </c>
      <c r="U338" s="7" t="n">
        <f aca="false">IFERROR(T338/S338, 0)</f>
        <v>0</v>
      </c>
      <c r="V338" s="0" t="n">
        <f aca="false">SUMIFS('2017'!$H:$H,'2017'!$C:$C,B338,'2017'!$F:$F,A338,'2017'!AA:AA,"JRO",'2017'!P:P,"&lt;&gt;")+SUMIFS('2017'!$I:$I,'2017'!$D:$D,B338,'2017'!$F:$F,A338,'2017'!AA:AA,"JRO",'2017'!Q:Q,"&lt;&gt;")+SUMIFS('2017'!$J:$J,'2017'!$E:$E,B338,'2017'!$F:$F,A338,'2017'!AA:AA,"JRO",'2017'!R:R,"&lt;&gt;")</f>
        <v>0</v>
      </c>
      <c r="W338" s="0" t="n">
        <f aca="false">IFERROR(SUMIFS('2017'!M:M,'2017'!AA:AA,"JRO",'2017'!F:F,A338,'2017'!C:C,B338)+SUMIFS('2017'!P:P,'2017'!AA:AA,"JRO",'2017'!F:F,A338,'2017'!C:C,B338)+SUMIFS('2017'!N:N,'2017'!AA:AA,"JRO",'2017'!F:F,A338,'2017'!D:D,B338)+SUMIFS('2017'!N:N,'2017'!AA:AA,"JRO",'2017'!F:F,A338,'2017'!D:D,B338)+SUMIFS('2017'!O:O,'2017'!AA:AA,"JRO",'2017'!F:F,A338,'2017'!E:E,B338)+SUMIFS('2017'!R:R,'2017'!AA:AA,"JRO",'2017'!F:F,A338,'2017'!E:E,B338), 0)</f>
        <v>0</v>
      </c>
      <c r="X338" s="7" t="n">
        <f aca="false">IFERROR(W338/V338, 0)</f>
        <v>0</v>
      </c>
      <c r="Y338" s="0" t="n">
        <f aca="false">IFERROR(SUMIFS('2017'!$H:$H,'2017'!$C:$C,B338,'2017'!$F:$F,A338,'2017'!AA:AA,"NRO",'2017'!P:P,"&lt;&gt;")+SUMIFS('2017'!$I:$I,'2017'!$D:$D,B338,'2017'!$F:$F,A338,'2017'!AA:AA,"NRO",'2017'!Q:Q,"&lt;&gt;")+SUMIFS('2017'!$J:$J,'2017'!$E:$E,B338,'2017'!$F:$F,A338,'2017'!AA:AA,"NRO",'2017'!R:R,"&lt;&gt;"), 0)</f>
        <v>0</v>
      </c>
      <c r="Z338" s="0" t="n">
        <f aca="false">IFERROR(SUMIFS('2017'!M:M,'2017'!AA:AA,"NRO",'2017'!F:F,A338,'2017'!C:C,B338)+SUMIFS('2017'!P:P,'2017'!AA:AA,"NRO",'2017'!F:F,A338,'2017'!C:C,B338)+SUMIFS('2017'!N:N,'2017'!AA:AA,"NRO",'2017'!F:F,A338,'2017'!D:D,B338)+SUMIFS('2017'!N:N,'2017'!AA:AA,"NRO",'2017'!F:F,A338,'2017'!D:D,B338)+SUMIFS('2017'!O:O,'2017'!AA:AA,"NRO",'2017'!F:F,A338,'2017'!E:E,B338)+SUMIFS('2017'!R:R,'2017'!AA:AA,"NRO",'2017'!F:F,A338,'2017'!E:E,B338), 0)</f>
        <v>0</v>
      </c>
      <c r="AA338" s="7" t="n">
        <f aca="false">IFERROR(Z338/Y338, 0)</f>
        <v>0</v>
      </c>
      <c r="AB338" s="0" t="n">
        <f aca="false">IFERROR(SUMIFS('2017'!$H:$H,'2017'!$C:$C,B338,'2017'!$F:$F,A338,'2017'!AA:AA,"CRO",'2017'!P:P,"&lt;&gt;")+SUMIFS('2017'!$I:$I,'2017'!$D:$D,B338,'2017'!$F:$F,A338,'2017'!AA:AA,"CRO",'2017'!Q:Q,"&lt;&gt;")+SUMIFS('2017'!$J:$J,'2017'!$E:$E,B338,'2017'!$F:$F,A338,'2017'!AA:AA,"CRO",'2017'!R:R,"&lt;&gt;"), 0)</f>
        <v>0</v>
      </c>
      <c r="AC338" s="0" t="n">
        <f aca="false">IFERROR(SUMIFS('2017'!M:M,'2017'!AA:AA,"CRO",'2017'!F:F,A338,'2017'!C:C,B338)+SUMIFS('2017'!P:P,'2017'!AA:AA,"CRO",'2017'!F:F,A338,'2017'!C:C,B338)+SUMIFS('2017'!N:N,'2017'!AA:AA,"CRO",'2017'!F:F,A338,'2017'!D:D,B338)+SUMIFS('2017'!N:N,'2017'!AA:AA,"CRO",'2017'!F:F,A338,'2017'!D:D,B338)+SUMIFS('2017'!O:O,'2017'!AA:AA,"CRO",'2017'!F:F,A338,'2017'!E:E,B338)+SUMIFS('2017'!R:R,'2017'!AA:AA,"CRO",'2017'!F:F,A338,'2017'!E:E,B338), 0)</f>
        <v>0</v>
      </c>
      <c r="AD338" s="0" t="n">
        <f aca="false">IFERROR(AC338/AB338, 0)</f>
        <v>0</v>
      </c>
      <c r="AE338" s="0" t="n">
        <f aca="false">SUM(AH338,AK338,AN338)</f>
        <v>0</v>
      </c>
      <c r="AF338" s="0" t="n">
        <f aca="false">SUM(AI338,AL338,AO338)</f>
        <v>0</v>
      </c>
      <c r="AG338" s="7" t="n">
        <f aca="false">IFERROR(AF338/AE338, 0)</f>
        <v>0</v>
      </c>
      <c r="AH338" s="0" t="n">
        <f aca="false">IFERROR(SUMIFS('2016'!$G:$G,'2016'!F:F,A338,'2016'!C:C,B338,'2016'!D:D,"",'2016'!AA:AA,"JRO",'2016'!L:L,"&lt;&gt;"), 0)</f>
        <v>0</v>
      </c>
      <c r="AI338" s="0" t="n">
        <f aca="false">IFERROR(SUMIFS('2016'!L:L,'2016'!F:F,A338,'2016'!C:C,B338,'2016'!D:D,"",'2016'!AA:AA,"JRO"), 0)</f>
        <v>0</v>
      </c>
      <c r="AJ338" s="7" t="n">
        <f aca="false">IFERROR(AI338/AH338, 0)</f>
        <v>0</v>
      </c>
      <c r="AK338" s="0" t="n">
        <f aca="false">IFERROR(SUMIFS('2016'!$G:$G,'2016'!F:F,A338,'2016'!C:C,B338,'2016'!D:D,"",'2016'!AA:AA,"NRO",'2016'!L:L,"&lt;&gt;"), 0)</f>
        <v>0</v>
      </c>
      <c r="AL338" s="0" t="n">
        <f aca="false">IFERROR(SUMIFS('2016'!L:L,'2016'!F:F,A338,'2016'!C:C,B338,'2016'!D:D,"",'2016'!AA:AA,"NRO"), 0)</f>
        <v>0</v>
      </c>
      <c r="AM338" s="0" t="n">
        <f aca="false">IFERROR(AL338/AK338, 0)</f>
        <v>0</v>
      </c>
      <c r="AN338" s="0" t="n">
        <f aca="false">IFERROR(SUMIFS('2016'!$G:$G,'2016'!F:F,A338,'2016'!C:C,B338,'2016'!D:D,"",'2016'!AA:AA,"CRO",'2016'!L:L,"&lt;&gt;"), 0)</f>
        <v>0</v>
      </c>
      <c r="AO338" s="0" t="n">
        <f aca="false">IFERROR(SUMIFS('2016'!L:L,'2016'!F:F,A338,'2016'!C:C,B338,'2016'!D:D,"",'2016'!AA:AA,"CRO"), 0)</f>
        <v>0</v>
      </c>
      <c r="AP338" s="0" t="n">
        <f aca="false">IFERROR(AO338/AN338, 0)</f>
        <v>0</v>
      </c>
      <c r="AQ338" s="0" t="n">
        <f aca="false">SUM(AT338,AW338,AZ338)</f>
        <v>0</v>
      </c>
      <c r="AR338" s="0" t="n">
        <f aca="false">SUM(AU338,AX338,BA338)</f>
        <v>0</v>
      </c>
      <c r="AS338" s="7" t="n">
        <f aca="false">IFERROR(AR338/AQ338, 0)</f>
        <v>0</v>
      </c>
      <c r="AT338" s="0" t="n">
        <f aca="false">IFERROR(SUMIFS('2015'!$G:$G,'2015'!F:F,A338,'2015'!C:C,B338,'2015'!D:D,"",'2015'!AA:AA,"JRO",'2015'!L:L,"&lt;&gt;"), 0)</f>
        <v>0</v>
      </c>
      <c r="AU338" s="0" t="n">
        <f aca="false">IFERROR(SUMIFS('2015'!L:L,'2015'!F:F,A338,'2015'!C:C,B338,'2015'!D:D,"",'2015'!AA:AA,"JRO"), 0)</f>
        <v>0</v>
      </c>
      <c r="AV338" s="0" t="n">
        <f aca="false">IFERROR(AU338/AT338, 0)</f>
        <v>0</v>
      </c>
      <c r="AW338" s="0" t="n">
        <f aca="false">IFERROR(SUMIFS('2015'!$G:$G,'2015'!F:F,A338,'2015'!C:C,B338,'2015'!D:D,"",'2015'!AA:AA,"NRO",'2015'!L:L,"&lt;&gt;"), 0)</f>
        <v>0</v>
      </c>
      <c r="AX338" s="0" t="n">
        <f aca="false">IFERROR(SUMIFS('2015'!L:L,'2015'!F:F,A338,'2015'!C:C,B338,'2015'!D:D,"",'2015'!AA:AA,"NRO"), 0)</f>
        <v>0</v>
      </c>
      <c r="AY338" s="0" t="n">
        <f aca="false">IFERROR(AX338/AW338, 0)</f>
        <v>0</v>
      </c>
      <c r="AZ338" s="0" t="n">
        <f aca="false">IFERROR(SUMIFS('2015'!$G:$G,'2015'!F:F,A338,'2015'!C:C,B338,'2015'!D:D,"",'2015'!AA:AA,"CRO",'2015'!L:L,"&lt;&gt;"), 0)</f>
        <v>0</v>
      </c>
      <c r="BA338" s="0" t="n">
        <f aca="false">IFERROR(SUMIFS('2015'!L:L,'2015'!F:F,A338,'2015'!C:C,B338,'2015'!D:D,"",'2015'!AA:AA,"CRO"), 0)</f>
        <v>0</v>
      </c>
      <c r="BB338" s="0" t="n">
        <f aca="false">IFERROR(BA338/AZ338, 0)</f>
        <v>0</v>
      </c>
      <c r="BC338" s="0" t="n">
        <f aca="false">SUM(BF338,BI338)</f>
        <v>0</v>
      </c>
      <c r="BD338" s="0" t="n">
        <f aca="false">SUM(BG338,BJ338)</f>
        <v>0</v>
      </c>
      <c r="BE338" s="7" t="n">
        <f aca="false">IFERROR(BD338/BC338, 0)</f>
        <v>0</v>
      </c>
      <c r="BF338" s="0" t="n">
        <f aca="false">IFERROR(SUMIFS('2014'!$G:$G,'2014'!F:F,A338,'2014'!C:C,B338,'2014'!D:D,"",'2014'!AA:AA,"JRO",'2014'!L:L,"&lt;&gt;"), 0)</f>
        <v>0</v>
      </c>
      <c r="BG338" s="0" t="n">
        <f aca="false">IFERROR(SUMIFS('2014'!L:L,'2014'!F:F,A338,'2014'!C:C,B338,'2014'!D:D,"",'2014'!AA:AA,"JRO"), 0)</f>
        <v>0</v>
      </c>
      <c r="BH338" s="7" t="n">
        <f aca="false">IFERROR(BG338/BF338, 0)</f>
        <v>0</v>
      </c>
      <c r="BI338" s="0" t="n">
        <f aca="false">IFERROR(SUMIFS('2014'!$G:$G,'2014'!F:F,A338,'2014'!C:C,B338,'2014'!D:D,"",'2014'!AA:AA,"CRO",'2014'!L:L,"&lt;&gt;"), 0)</f>
        <v>0</v>
      </c>
      <c r="BJ338" s="0" t="n">
        <f aca="false">IFERROR(SUMIFS('2014'!L:L,'2014'!F:F,A338,'2014'!C:C,B338,'2014'!D:D,"",'2014'!AA:AA,"CRO"), 0)</f>
        <v>0</v>
      </c>
      <c r="BK338" s="0" t="n">
        <f aca="false">IFERROR(BJ338/BI338, 0)</f>
        <v>0</v>
      </c>
      <c r="BL338" s="0" t="n">
        <f aca="false">IFERROR(SUMIFS('2013'!$G:$G,'2013'!F:F,A338,'2013'!C:C,B338,'2013'!D:D,"",'2013'!AA:AA,"JRO",'2013'!L:L,"&lt;&gt;"), 0)</f>
        <v>0</v>
      </c>
      <c r="BM338" s="0" t="n">
        <f aca="false">IFERROR(SUMIFS('2013'!L:L,'2013'!F:F,A338,'2013'!C:C,B338,'2013'!D:D,"",'2013'!AA:AA,"JRO"), 0)</f>
        <v>0</v>
      </c>
      <c r="BN338" s="0" t="n">
        <f aca="false">IFERROR(BM338/BL338, 0)</f>
        <v>0</v>
      </c>
      <c r="BO338" s="0" t="n">
        <f aca="false">IFERROR(SUMIFS('2012'!$G:$G,'2012'!F:F,A338,'2012'!C:C,B338,'2012'!D:D,"",'2012'!AA:AA,"JRO",'2012'!L:L,"&lt;&gt;"), 0)</f>
        <v>0</v>
      </c>
      <c r="BP338" s="0" t="n">
        <f aca="false">IFERROR(SUMIFS('2012'!L:L,'2012'!F:F,A338,'2012'!C:C,B338,'2012'!D:D,"",'2012'!AA:AA,"JRO"), 0)</f>
        <v>0</v>
      </c>
      <c r="BQ338" s="0" t="n">
        <f aca="false">IFERROR(BP338/BO338, 0)</f>
        <v>0</v>
      </c>
      <c r="BR338" s="0" t="n">
        <f aca="false">IFERROR(SUMIFS('2011'!$G:$G,'2011'!F:F,A338,'2011'!C:C,B338,'2011'!D:D,"",'2011'!AA:AA,"JRO",'2011'!L:L,"&lt;&gt;"), 0)</f>
        <v>0</v>
      </c>
      <c r="BS338" s="0" t="n">
        <f aca="false">IFERROR(SUMIFS('2011'!L:L,'2011'!F:F,A338,'2011'!C:C,B338,'2011'!D:D,"",'2011'!AA:AA,"JRO"), 0)</f>
        <v>0</v>
      </c>
      <c r="BT338" s="7" t="n">
        <f aca="false">IFERROR(BS338/BR338, 0)</f>
        <v>0</v>
      </c>
      <c r="BU338" s="0" t="n">
        <f aca="false">IFERROR(SUMIFS('2010'!$G:$G,'2010'!F:F,A338,'2010'!C:C,B338,'2010'!D:D,"",'2010'!AA:AA,"JRO",'2010'!L:L,"&lt;&gt;"), 0)</f>
        <v>0</v>
      </c>
      <c r="BV338" s="0" t="n">
        <f aca="false">IFERROR(SUMIFS('2010'!L:L,'2010'!F:F,A338,'2010'!C:C,B338,'2010'!D:D,"",'2010'!AA:AA,"JRO"), 0)</f>
        <v>0</v>
      </c>
      <c r="BW338" s="7" t="n">
        <f aca="false">IFERROR(BV338/BU338, 0)</f>
        <v>0</v>
      </c>
      <c r="BX338" s="0" t="n">
        <f aca="false">IFERROR(SUMIFS('2009'!$G:$G,'2009'!F:F,A338,'2009'!C:C,B338,'2009'!D:D,"",'2009'!AA:AA,"JRO",'2009'!L:L,"&lt;&gt;"), 0)</f>
        <v>0</v>
      </c>
      <c r="BY338" s="0" t="n">
        <f aca="false">IFERROR(SUMIFS('2009'!L:L,'2009'!F:F,A338,'2009'!C:C,B338,'2009'!D:D,"",'2009'!AA:AA,"JRO"), 0)</f>
        <v>0</v>
      </c>
      <c r="BZ338" s="7" t="n">
        <f aca="false">IFERROR(BY338/BX338, 0)</f>
        <v>0</v>
      </c>
    </row>
    <row r="339" customFormat="false" ht="15" hidden="false" customHeight="false" outlineLevel="0" collapsed="false">
      <c r="A339" s="0" t="s">
        <v>114</v>
      </c>
      <c r="B339" s="13" t="s">
        <v>47</v>
      </c>
      <c r="C339" s="56" t="n">
        <f aca="false">IFERROR(AVERAGEIFS(I339:BZ339,I$2:BZ$2,"JRO escorts per deportee",I339:BZ339,"&lt;&gt;0"), 0)</f>
        <v>0</v>
      </c>
      <c r="D339" s="13" t="n">
        <f aca="false">IFERROR(AVERAGEIFS(I339:BZ339,I$2:BZ$2,"NRO escorts per deportee",I339:BZ339,"&lt;&gt;0"), 0)</f>
        <v>0</v>
      </c>
      <c r="E339" s="13" t="n">
        <f aca="false">IFERROR(AVERAGEIFS(I339:BZ339,I$2:BZ$2,"CRO escorts per deportee",I339:BZ339,"&lt;&gt;0"), 0)</f>
        <v>0</v>
      </c>
      <c r="G339" s="0" t="n">
        <f aca="false">SUM(J339,M339,P339)</f>
        <v>0</v>
      </c>
      <c r="H339" s="0" t="n">
        <f aca="false">SUM(K339,N339,Q339)</f>
        <v>0</v>
      </c>
      <c r="I339" s="7" t="n">
        <f aca="false">IFERROR(H339/G339, 0)</f>
        <v>0</v>
      </c>
      <c r="J339" s="0" t="n">
        <f aca="false">IFERROR(SUMIFS('2018'!$H:$H,'2018'!$C:$C,B339,'2018'!$F:$F,A339,'2018'!AA:AA,"JRO",'2018'!P:P,"&lt;&gt;")+SUMIFS('2018'!$I:$I,'2018'!$D:$D,B339,'2018'!$F:$F,A339,'2018'!AA:AA,"JRO",'2018'!Q:Q,"&lt;&gt;")+SUMIFS('2018'!$J:$J,'2018'!$E:$E,B339,'2018'!$F:$F,A339,'2018'!AA:AA,"JRO",'2018'!R:R,"&lt;&gt;"), 0)</f>
        <v>0</v>
      </c>
      <c r="K339" s="0" t="n">
        <f aca="false">IFERROR(SUMIFS('2018'!M:M,'2018'!AA:AA,"JRO",'2018'!F:F,A339,'2018'!C:C,B339)+SUMIFS('2018'!P:P,'2018'!AA:AA,"JRO",'2018'!F:F,A339,'2018'!C:C,B339)+SUMIFS('2018'!N:N,'2018'!AA:AA,"JRO",'2018'!F:F,A339,'2018'!D:D,B339)+SUMIFS('2018'!N:N,'2018'!AA:AA,"JRO",'2018'!F:F,A339,'2018'!D:D,B339)+SUMIFS('2018'!O:O,'2018'!AA:AA,"JRO",'2018'!F:F,A339,'2018'!E:E,B339)+SUMIFS('2018'!R:R,'2018'!AA:AA,"JRO",'2018'!F:F,A339,'2018'!E:E,B339), 0)</f>
        <v>0</v>
      </c>
      <c r="L339" s="7" t="n">
        <f aca="false">IFERROR(K339/J339, 0)</f>
        <v>0</v>
      </c>
      <c r="M339" s="0" t="n">
        <f aca="false">IFERROR(SUMIFS('2018'!$H:$H,'2018'!$C:$C,B339,'2018'!$F:$F,A339,'2018'!AA:AA,"NRO",'2018'!P:P,"&lt;&gt;")+SUMIFS('2018'!$I:$I,'2018'!$D:$D,B339,'2018'!$F:$F,A339,'2018'!AA:AA,"NRO",'2018'!Q:Q,"&lt;&gt;")+SUMIFS('2018'!$J:$J,'2018'!$E:$E,B339,'2018'!$F:$F,A339,'2018'!AA:AA,"NRO",'2018'!R:R,"&lt;&gt;"), 0)</f>
        <v>0</v>
      </c>
      <c r="N339" s="0" t="n">
        <f aca="false">IFERROR(SUMIFS('2018'!M:M,'2018'!AA:AA,"NRO",'2018'!F:F,A339,'2018'!C:C,B339)+SUMIFS('2018'!P:P,'2018'!AA:AA,"NRO",'2018'!F:F,A339,'2018'!C:C,B339)+SUMIFS('2018'!N:N,'2018'!AA:AA,"NRO",'2018'!F:F,A339,'2018'!D:D,B339)+SUMIFS('2018'!N:N,'2018'!AA:AA,"NRO",'2018'!F:F,A339,'2018'!D:D,B339)+SUMIFS('2018'!O:O,'2018'!AA:AA,"NRO",'2018'!F:F,A339,'2018'!E:E,B339)+SUMIFS('2018'!R:R,'2018'!AA:AA,"NRO",'2018'!F:F,A339,'2018'!E:E,B339), 0)</f>
        <v>0</v>
      </c>
      <c r="O339" s="7" t="n">
        <f aca="false">IFERROR(N339/M339, 0)</f>
        <v>0</v>
      </c>
      <c r="P339" s="0" t="n">
        <f aca="false">IFERROR(SUMIFS('2018'!$H:$H,'2018'!$C:$C,B339,'2018'!$F:$F,A339,'2018'!AA:AA,"CRO")+SUMIFS('2018'!$I:$I,'2018'!$D:$D,B339,'2018'!$F:$F,A339,'2018'!AA:AA,"CRO")+SUMIFS('2018'!$J:$J,'2018'!$E:$E,B339,'2018'!$F:$F,A339,'2018'!AA:AA,"CRO"), 0)</f>
        <v>0</v>
      </c>
      <c r="Q339" s="0" t="n">
        <f aca="false">IFERROR(SUMIFS('2018'!M:M,'2018'!AA:AA,"CRO",'2018'!F:F,A339,'2018'!C:C,B339)+SUMIFS('2018'!P:P,'2018'!AA:AA,"CRO",'2018'!F:F,A339,'2018'!C:C,B339)+SUMIFS('2018'!N:N,'2018'!AA:AA,"CRO",'2018'!F:F,A339,'2018'!D:D,B339)+SUMIFS('2018'!N:N,'2018'!AA:AA,"CRO",'2018'!F:F,A339,'2018'!D:D,B339)+SUMIFS('2018'!O:O,'2018'!AA:AA,"CRO",'2018'!F:F,A339,'2018'!E:E,B339)+SUMIFS('2018'!R:R,'2018'!AA:AA,"CRO",'2018'!F:F,A339,'2018'!E:E,B339), 0)</f>
        <v>0</v>
      </c>
      <c r="R339" s="7" t="n">
        <f aca="false">IFERROR(Q339/P339, 0)</f>
        <v>0</v>
      </c>
      <c r="S339" s="7" t="n">
        <f aca="false">SUM(V339,Y339,AB339)</f>
        <v>0</v>
      </c>
      <c r="T339" s="7" t="n">
        <f aca="false">SUM(W339,Z339,AC339)</f>
        <v>0</v>
      </c>
      <c r="U339" s="7" t="n">
        <f aca="false">IFERROR(T339/S339, 0)</f>
        <v>0</v>
      </c>
      <c r="V339" s="0" t="n">
        <f aca="false">SUMIFS('2017'!$H:$H,'2017'!$C:$C,B339,'2017'!$F:$F,A339,'2017'!AA:AA,"JRO",'2017'!P:P,"&lt;&gt;")+SUMIFS('2017'!$I:$I,'2017'!$D:$D,B339,'2017'!$F:$F,A339,'2017'!AA:AA,"JRO",'2017'!Q:Q,"&lt;&gt;")+SUMIFS('2017'!$J:$J,'2017'!$E:$E,B339,'2017'!$F:$F,A339,'2017'!AA:AA,"JRO",'2017'!R:R,"&lt;&gt;")</f>
        <v>0</v>
      </c>
      <c r="W339" s="0" t="n">
        <f aca="false">IFERROR(SUMIFS('2017'!M:M,'2017'!AA:AA,"JRO",'2017'!F:F,A339,'2017'!C:C,B339)+SUMIFS('2017'!P:P,'2017'!AA:AA,"JRO",'2017'!F:F,A339,'2017'!C:C,B339)+SUMIFS('2017'!N:N,'2017'!AA:AA,"JRO",'2017'!F:F,A339,'2017'!D:D,B339)+SUMIFS('2017'!N:N,'2017'!AA:AA,"JRO",'2017'!F:F,A339,'2017'!D:D,B339)+SUMIFS('2017'!O:O,'2017'!AA:AA,"JRO",'2017'!F:F,A339,'2017'!E:E,B339)+SUMIFS('2017'!R:R,'2017'!AA:AA,"JRO",'2017'!F:F,A339,'2017'!E:E,B339), 0)</f>
        <v>0</v>
      </c>
      <c r="X339" s="7" t="n">
        <f aca="false">IFERROR(W339/V339, 0)</f>
        <v>0</v>
      </c>
      <c r="Y339" s="0" t="n">
        <f aca="false">IFERROR(SUMIFS('2017'!$H:$H,'2017'!$C:$C,B339,'2017'!$F:$F,A339,'2017'!AA:AA,"NRO",'2017'!P:P,"&lt;&gt;")+SUMIFS('2017'!$I:$I,'2017'!$D:$D,B339,'2017'!$F:$F,A339,'2017'!AA:AA,"NRO",'2017'!Q:Q,"&lt;&gt;")+SUMIFS('2017'!$J:$J,'2017'!$E:$E,B339,'2017'!$F:$F,A339,'2017'!AA:AA,"NRO",'2017'!R:R,"&lt;&gt;"), 0)</f>
        <v>0</v>
      </c>
      <c r="Z339" s="0" t="n">
        <f aca="false">IFERROR(SUMIFS('2017'!M:M,'2017'!AA:AA,"NRO",'2017'!F:F,A339,'2017'!C:C,B339)+SUMIFS('2017'!P:P,'2017'!AA:AA,"NRO",'2017'!F:F,A339,'2017'!C:C,B339)+SUMIFS('2017'!N:N,'2017'!AA:AA,"NRO",'2017'!F:F,A339,'2017'!D:D,B339)+SUMIFS('2017'!N:N,'2017'!AA:AA,"NRO",'2017'!F:F,A339,'2017'!D:D,B339)+SUMIFS('2017'!O:O,'2017'!AA:AA,"NRO",'2017'!F:F,A339,'2017'!E:E,B339)+SUMIFS('2017'!R:R,'2017'!AA:AA,"NRO",'2017'!F:F,A339,'2017'!E:E,B339), 0)</f>
        <v>0</v>
      </c>
      <c r="AA339" s="7" t="n">
        <f aca="false">IFERROR(Z339/Y339, 0)</f>
        <v>0</v>
      </c>
      <c r="AB339" s="0" t="n">
        <f aca="false">IFERROR(SUMIFS('2017'!$H:$H,'2017'!$C:$C,B339,'2017'!$F:$F,A339,'2017'!AA:AA,"CRO",'2017'!P:P,"&lt;&gt;")+SUMIFS('2017'!$I:$I,'2017'!$D:$D,B339,'2017'!$F:$F,A339,'2017'!AA:AA,"CRO",'2017'!Q:Q,"&lt;&gt;")+SUMIFS('2017'!$J:$J,'2017'!$E:$E,B339,'2017'!$F:$F,A339,'2017'!AA:AA,"CRO",'2017'!R:R,"&lt;&gt;"), 0)</f>
        <v>0</v>
      </c>
      <c r="AC339" s="0" t="n">
        <f aca="false">IFERROR(SUMIFS('2017'!M:M,'2017'!AA:AA,"CRO",'2017'!F:F,A339,'2017'!C:C,B339)+SUMIFS('2017'!P:P,'2017'!AA:AA,"CRO",'2017'!F:F,A339,'2017'!C:C,B339)+SUMIFS('2017'!N:N,'2017'!AA:AA,"CRO",'2017'!F:F,A339,'2017'!D:D,B339)+SUMIFS('2017'!N:N,'2017'!AA:AA,"CRO",'2017'!F:F,A339,'2017'!D:D,B339)+SUMIFS('2017'!O:O,'2017'!AA:AA,"CRO",'2017'!F:F,A339,'2017'!E:E,B339)+SUMIFS('2017'!R:R,'2017'!AA:AA,"CRO",'2017'!F:F,A339,'2017'!E:E,B339), 0)</f>
        <v>0</v>
      </c>
      <c r="AD339" s="0" t="n">
        <f aca="false">IFERROR(AC339/AB339, 0)</f>
        <v>0</v>
      </c>
      <c r="AE339" s="0" t="n">
        <f aca="false">SUM(AH339,AK339,AN339)</f>
        <v>0</v>
      </c>
      <c r="AF339" s="0" t="n">
        <f aca="false">SUM(AI339,AL339,AO339)</f>
        <v>0</v>
      </c>
      <c r="AG339" s="7" t="n">
        <f aca="false">IFERROR(AF339/AE339, 0)</f>
        <v>0</v>
      </c>
      <c r="AH339" s="0" t="n">
        <f aca="false">IFERROR(SUMIFS('2016'!$G:$G,'2016'!F:F,A339,'2016'!C:C,B339,'2016'!D:D,"",'2016'!AA:AA,"JRO",'2016'!L:L,"&lt;&gt;"), 0)</f>
        <v>0</v>
      </c>
      <c r="AI339" s="0" t="n">
        <f aca="false">IFERROR(SUMIFS('2016'!L:L,'2016'!F:F,A339,'2016'!C:C,B339,'2016'!D:D,"",'2016'!AA:AA,"JRO"), 0)</f>
        <v>0</v>
      </c>
      <c r="AJ339" s="7" t="n">
        <f aca="false">IFERROR(AI339/AH339, 0)</f>
        <v>0</v>
      </c>
      <c r="AK339" s="0" t="n">
        <f aca="false">IFERROR(SUMIFS('2016'!$G:$G,'2016'!F:F,A339,'2016'!C:C,B339,'2016'!D:D,"",'2016'!AA:AA,"NRO",'2016'!L:L,"&lt;&gt;"), 0)</f>
        <v>0</v>
      </c>
      <c r="AL339" s="0" t="n">
        <f aca="false">IFERROR(SUMIFS('2016'!L:L,'2016'!F:F,A339,'2016'!C:C,B339,'2016'!D:D,"",'2016'!AA:AA,"NRO"), 0)</f>
        <v>0</v>
      </c>
      <c r="AM339" s="0" t="n">
        <f aca="false">IFERROR(AL339/AK339, 0)</f>
        <v>0</v>
      </c>
      <c r="AN339" s="0" t="n">
        <f aca="false">IFERROR(SUMIFS('2016'!$G:$G,'2016'!F:F,A339,'2016'!C:C,B339,'2016'!D:D,"",'2016'!AA:AA,"CRO",'2016'!L:L,"&lt;&gt;"), 0)</f>
        <v>0</v>
      </c>
      <c r="AO339" s="0" t="n">
        <f aca="false">IFERROR(SUMIFS('2016'!L:L,'2016'!F:F,A339,'2016'!C:C,B339,'2016'!D:D,"",'2016'!AA:AA,"CRO"), 0)</f>
        <v>0</v>
      </c>
      <c r="AP339" s="0" t="n">
        <f aca="false">IFERROR(AO339/AN339, 0)</f>
        <v>0</v>
      </c>
      <c r="AQ339" s="0" t="n">
        <f aca="false">SUM(AT339,AW339,AZ339)</f>
        <v>0</v>
      </c>
      <c r="AR339" s="0" t="n">
        <f aca="false">SUM(AU339,AX339,BA339)</f>
        <v>0</v>
      </c>
      <c r="AS339" s="7" t="n">
        <f aca="false">IFERROR(AR339/AQ339, 0)</f>
        <v>0</v>
      </c>
      <c r="AT339" s="0" t="n">
        <f aca="false">IFERROR(SUMIFS('2015'!$G:$G,'2015'!F:F,A339,'2015'!C:C,B339,'2015'!D:D,"",'2015'!AA:AA,"JRO",'2015'!L:L,"&lt;&gt;"), 0)</f>
        <v>0</v>
      </c>
      <c r="AU339" s="0" t="n">
        <f aca="false">IFERROR(SUMIFS('2015'!L:L,'2015'!F:F,A339,'2015'!C:C,B339,'2015'!D:D,"",'2015'!AA:AA,"JRO"), 0)</f>
        <v>0</v>
      </c>
      <c r="AV339" s="0" t="n">
        <f aca="false">IFERROR(AU339/AT339, 0)</f>
        <v>0</v>
      </c>
      <c r="AW339" s="0" t="n">
        <f aca="false">IFERROR(SUMIFS('2015'!$G:$G,'2015'!F:F,A339,'2015'!C:C,B339,'2015'!D:D,"",'2015'!AA:AA,"NRO",'2015'!L:L,"&lt;&gt;"), 0)</f>
        <v>0</v>
      </c>
      <c r="AX339" s="0" t="n">
        <f aca="false">IFERROR(SUMIFS('2015'!L:L,'2015'!F:F,A339,'2015'!C:C,B339,'2015'!D:D,"",'2015'!AA:AA,"NRO"), 0)</f>
        <v>0</v>
      </c>
      <c r="AY339" s="0" t="n">
        <f aca="false">IFERROR(AX339/AW339, 0)</f>
        <v>0</v>
      </c>
      <c r="AZ339" s="0" t="n">
        <f aca="false">IFERROR(SUMIFS('2015'!$G:$G,'2015'!F:F,A339,'2015'!C:C,B339,'2015'!D:D,"",'2015'!AA:AA,"CRO",'2015'!L:L,"&lt;&gt;"), 0)</f>
        <v>0</v>
      </c>
      <c r="BA339" s="0" t="n">
        <f aca="false">IFERROR(SUMIFS('2015'!L:L,'2015'!F:F,A339,'2015'!C:C,B339,'2015'!D:D,"",'2015'!AA:AA,"CRO"), 0)</f>
        <v>0</v>
      </c>
      <c r="BB339" s="0" t="n">
        <f aca="false">IFERROR(BA339/AZ339, 0)</f>
        <v>0</v>
      </c>
      <c r="BC339" s="0" t="n">
        <f aca="false">SUM(BF339,BI339)</f>
        <v>0</v>
      </c>
      <c r="BD339" s="0" t="n">
        <f aca="false">SUM(BG339,BJ339)</f>
        <v>0</v>
      </c>
      <c r="BE339" s="7" t="n">
        <f aca="false">IFERROR(BD339/BC339, 0)</f>
        <v>0</v>
      </c>
      <c r="BF339" s="0" t="n">
        <f aca="false">IFERROR(SUMIFS('2014'!$G:$G,'2014'!F:F,A339,'2014'!C:C,B339,'2014'!D:D,"",'2014'!AA:AA,"JRO",'2014'!L:L,"&lt;&gt;"), 0)</f>
        <v>0</v>
      </c>
      <c r="BG339" s="0" t="n">
        <f aca="false">IFERROR(SUMIFS('2014'!L:L,'2014'!F:F,A339,'2014'!C:C,B339,'2014'!D:D,"",'2014'!AA:AA,"JRO"), 0)</f>
        <v>0</v>
      </c>
      <c r="BH339" s="7" t="n">
        <f aca="false">IFERROR(BG339/BF339, 0)</f>
        <v>0</v>
      </c>
      <c r="BI339" s="0" t="n">
        <f aca="false">IFERROR(SUMIFS('2014'!$G:$G,'2014'!F:F,A339,'2014'!C:C,B339,'2014'!D:D,"",'2014'!AA:AA,"CRO",'2014'!L:L,"&lt;&gt;"), 0)</f>
        <v>0</v>
      </c>
      <c r="BJ339" s="0" t="n">
        <f aca="false">IFERROR(SUMIFS('2014'!L:L,'2014'!F:F,A339,'2014'!C:C,B339,'2014'!D:D,"",'2014'!AA:AA,"CRO"), 0)</f>
        <v>0</v>
      </c>
      <c r="BK339" s="0" t="n">
        <f aca="false">IFERROR(BJ339/BI339, 0)</f>
        <v>0</v>
      </c>
      <c r="BL339" s="0" t="n">
        <f aca="false">IFERROR(SUMIFS('2013'!$G:$G,'2013'!F:F,A339,'2013'!C:C,B339,'2013'!D:D,"",'2013'!AA:AA,"JRO",'2013'!L:L,"&lt;&gt;"), 0)</f>
        <v>0</v>
      </c>
      <c r="BM339" s="0" t="n">
        <f aca="false">IFERROR(SUMIFS('2013'!L:L,'2013'!F:F,A339,'2013'!C:C,B339,'2013'!D:D,"",'2013'!AA:AA,"JRO"), 0)</f>
        <v>0</v>
      </c>
      <c r="BN339" s="0" t="n">
        <f aca="false">IFERROR(BM339/BL339, 0)</f>
        <v>0</v>
      </c>
      <c r="BO339" s="0" t="n">
        <f aca="false">IFERROR(SUMIFS('2012'!$G:$G,'2012'!F:F,A339,'2012'!C:C,B339,'2012'!D:D,"",'2012'!AA:AA,"JRO",'2012'!L:L,"&lt;&gt;"), 0)</f>
        <v>0</v>
      </c>
      <c r="BP339" s="0" t="n">
        <f aca="false">IFERROR(SUMIFS('2012'!L:L,'2012'!F:F,A339,'2012'!C:C,B339,'2012'!D:D,"",'2012'!AA:AA,"JRO"), 0)</f>
        <v>0</v>
      </c>
      <c r="BQ339" s="0" t="n">
        <f aca="false">IFERROR(BP339/BO339, 0)</f>
        <v>0</v>
      </c>
      <c r="BR339" s="0" t="n">
        <f aca="false">IFERROR(SUMIFS('2011'!$G:$G,'2011'!F:F,A339,'2011'!C:C,B339,'2011'!D:D,"",'2011'!AA:AA,"JRO",'2011'!L:L,"&lt;&gt;"), 0)</f>
        <v>0</v>
      </c>
      <c r="BS339" s="0" t="n">
        <f aca="false">IFERROR(SUMIFS('2011'!L:L,'2011'!F:F,A339,'2011'!C:C,B339,'2011'!D:D,"",'2011'!AA:AA,"JRO"), 0)</f>
        <v>0</v>
      </c>
      <c r="BT339" s="7" t="n">
        <f aca="false">IFERROR(BS339/BR339, 0)</f>
        <v>0</v>
      </c>
      <c r="BU339" s="0" t="n">
        <f aca="false">IFERROR(SUMIFS('2010'!$G:$G,'2010'!F:F,A339,'2010'!C:C,B339,'2010'!D:D,"",'2010'!AA:AA,"JRO",'2010'!L:L,"&lt;&gt;"), 0)</f>
        <v>0</v>
      </c>
      <c r="BV339" s="0" t="n">
        <f aca="false">IFERROR(SUMIFS('2010'!L:L,'2010'!F:F,A339,'2010'!C:C,B339,'2010'!D:D,"",'2010'!AA:AA,"JRO"), 0)</f>
        <v>0</v>
      </c>
      <c r="BW339" s="7" t="n">
        <f aca="false">IFERROR(BV339/BU339, 0)</f>
        <v>0</v>
      </c>
      <c r="BX339" s="0" t="n">
        <f aca="false">IFERROR(SUMIFS('2009'!$G:$G,'2009'!F:F,A339,'2009'!C:C,B339,'2009'!D:D,"",'2009'!AA:AA,"JRO",'2009'!L:L,"&lt;&gt;"), 0)</f>
        <v>0</v>
      </c>
      <c r="BY339" s="0" t="n">
        <f aca="false">IFERROR(SUMIFS('2009'!L:L,'2009'!F:F,A339,'2009'!C:C,B339,'2009'!D:D,"",'2009'!AA:AA,"JRO"), 0)</f>
        <v>0</v>
      </c>
      <c r="BZ339" s="7" t="n">
        <f aca="false">IFERROR(BY339/BX339, 0)</f>
        <v>0</v>
      </c>
    </row>
    <row r="340" customFormat="false" ht="15" hidden="false" customHeight="false" outlineLevel="0" collapsed="false">
      <c r="A340" s="0" t="s">
        <v>114</v>
      </c>
      <c r="B340" s="13" t="s">
        <v>59</v>
      </c>
      <c r="C340" s="56" t="n">
        <f aca="false">IFERROR(AVERAGEIFS(I340:BZ340,I$2:BZ$2,"JRO escorts per deportee",I340:BZ340,"&lt;&gt;0"), 0)</f>
        <v>0</v>
      </c>
      <c r="D340" s="13" t="n">
        <f aca="false">IFERROR(AVERAGEIFS(I340:BZ340,I$2:BZ$2,"NRO escorts per deportee",I340:BZ340,"&lt;&gt;0"), 0)</f>
        <v>0</v>
      </c>
      <c r="E340" s="13" t="n">
        <f aca="false">IFERROR(AVERAGEIFS(I340:BZ340,I$2:BZ$2,"CRO escorts per deportee",I340:BZ340,"&lt;&gt;0"), 0)</f>
        <v>0</v>
      </c>
      <c r="G340" s="0" t="n">
        <f aca="false">SUM(J340,M340,P340)</f>
        <v>0</v>
      </c>
      <c r="H340" s="0" t="n">
        <f aca="false">SUM(K340,N340,Q340)</f>
        <v>0</v>
      </c>
      <c r="I340" s="7" t="n">
        <f aca="false">IFERROR(H340/G340, 0)</f>
        <v>0</v>
      </c>
      <c r="J340" s="0" t="n">
        <f aca="false">IFERROR(SUMIFS('2018'!$H:$H,'2018'!$C:$C,B340,'2018'!$F:$F,A340,'2018'!AA:AA,"JRO",'2018'!P:P,"&lt;&gt;")+SUMIFS('2018'!$I:$I,'2018'!$D:$D,B340,'2018'!$F:$F,A340,'2018'!AA:AA,"JRO",'2018'!Q:Q,"&lt;&gt;")+SUMIFS('2018'!$J:$J,'2018'!$E:$E,B340,'2018'!$F:$F,A340,'2018'!AA:AA,"JRO",'2018'!R:R,"&lt;&gt;"), 0)</f>
        <v>0</v>
      </c>
      <c r="K340" s="0" t="n">
        <f aca="false">IFERROR(SUMIFS('2018'!M:M,'2018'!AA:AA,"JRO",'2018'!F:F,A340,'2018'!C:C,B340)+SUMIFS('2018'!P:P,'2018'!AA:AA,"JRO",'2018'!F:F,A340,'2018'!C:C,B340)+SUMIFS('2018'!N:N,'2018'!AA:AA,"JRO",'2018'!F:F,A340,'2018'!D:D,B340)+SUMIFS('2018'!N:N,'2018'!AA:AA,"JRO",'2018'!F:F,A340,'2018'!D:D,B340)+SUMIFS('2018'!O:O,'2018'!AA:AA,"JRO",'2018'!F:F,A340,'2018'!E:E,B340)+SUMIFS('2018'!R:R,'2018'!AA:AA,"JRO",'2018'!F:F,A340,'2018'!E:E,B340), 0)</f>
        <v>0</v>
      </c>
      <c r="L340" s="7" t="n">
        <f aca="false">IFERROR(K340/J340, 0)</f>
        <v>0</v>
      </c>
      <c r="M340" s="0" t="n">
        <f aca="false">IFERROR(SUMIFS('2018'!$H:$H,'2018'!$C:$C,B340,'2018'!$F:$F,A340,'2018'!AA:AA,"NRO",'2018'!P:P,"&lt;&gt;")+SUMIFS('2018'!$I:$I,'2018'!$D:$D,B340,'2018'!$F:$F,A340,'2018'!AA:AA,"NRO",'2018'!Q:Q,"&lt;&gt;")+SUMIFS('2018'!$J:$J,'2018'!$E:$E,B340,'2018'!$F:$F,A340,'2018'!AA:AA,"NRO",'2018'!R:R,"&lt;&gt;"), 0)</f>
        <v>0</v>
      </c>
      <c r="N340" s="0" t="n">
        <f aca="false">IFERROR(SUMIFS('2018'!M:M,'2018'!AA:AA,"NRO",'2018'!F:F,A340,'2018'!C:C,B340)+SUMIFS('2018'!P:P,'2018'!AA:AA,"NRO",'2018'!F:F,A340,'2018'!C:C,B340)+SUMIFS('2018'!N:N,'2018'!AA:AA,"NRO",'2018'!F:F,A340,'2018'!D:D,B340)+SUMIFS('2018'!N:N,'2018'!AA:AA,"NRO",'2018'!F:F,A340,'2018'!D:D,B340)+SUMIFS('2018'!O:O,'2018'!AA:AA,"NRO",'2018'!F:F,A340,'2018'!E:E,B340)+SUMIFS('2018'!R:R,'2018'!AA:AA,"NRO",'2018'!F:F,A340,'2018'!E:E,B340), 0)</f>
        <v>0</v>
      </c>
      <c r="O340" s="7" t="n">
        <f aca="false">IFERROR(N340/M340, 0)</f>
        <v>0</v>
      </c>
      <c r="P340" s="0" t="n">
        <f aca="false">IFERROR(SUMIFS('2018'!$H:$H,'2018'!$C:$C,B340,'2018'!$F:$F,A340,'2018'!AA:AA,"CRO")+SUMIFS('2018'!$I:$I,'2018'!$D:$D,B340,'2018'!$F:$F,A340,'2018'!AA:AA,"CRO")+SUMIFS('2018'!$J:$J,'2018'!$E:$E,B340,'2018'!$F:$F,A340,'2018'!AA:AA,"CRO"), 0)</f>
        <v>0</v>
      </c>
      <c r="Q340" s="0" t="n">
        <f aca="false">IFERROR(SUMIFS('2018'!M:M,'2018'!AA:AA,"CRO",'2018'!F:F,A340,'2018'!C:C,B340)+SUMIFS('2018'!P:P,'2018'!AA:AA,"CRO",'2018'!F:F,A340,'2018'!C:C,B340)+SUMIFS('2018'!N:N,'2018'!AA:AA,"CRO",'2018'!F:F,A340,'2018'!D:D,B340)+SUMIFS('2018'!N:N,'2018'!AA:AA,"CRO",'2018'!F:F,A340,'2018'!D:D,B340)+SUMIFS('2018'!O:O,'2018'!AA:AA,"CRO",'2018'!F:F,A340,'2018'!E:E,B340)+SUMIFS('2018'!R:R,'2018'!AA:AA,"CRO",'2018'!F:F,A340,'2018'!E:E,B340), 0)</f>
        <v>0</v>
      </c>
      <c r="R340" s="7" t="n">
        <f aca="false">IFERROR(Q340/P340, 0)</f>
        <v>0</v>
      </c>
      <c r="S340" s="7" t="n">
        <f aca="false">SUM(V340,Y340,AB340)</f>
        <v>0</v>
      </c>
      <c r="T340" s="7" t="n">
        <f aca="false">SUM(W340,Z340,AC340)</f>
        <v>0</v>
      </c>
      <c r="U340" s="7" t="n">
        <f aca="false">IFERROR(T340/S340, 0)</f>
        <v>0</v>
      </c>
      <c r="V340" s="0" t="n">
        <f aca="false">SUMIFS('2017'!$H:$H,'2017'!$C:$C,B340,'2017'!$F:$F,A340,'2017'!AA:AA,"JRO",'2017'!P:P,"&lt;&gt;")+SUMIFS('2017'!$I:$I,'2017'!$D:$D,B340,'2017'!$F:$F,A340,'2017'!AA:AA,"JRO",'2017'!Q:Q,"&lt;&gt;")+SUMIFS('2017'!$J:$J,'2017'!$E:$E,B340,'2017'!$F:$F,A340,'2017'!AA:AA,"JRO",'2017'!R:R,"&lt;&gt;")</f>
        <v>0</v>
      </c>
      <c r="W340" s="0" t="n">
        <f aca="false">IFERROR(SUMIFS('2017'!M:M,'2017'!AA:AA,"JRO",'2017'!F:F,A340,'2017'!C:C,B340)+SUMIFS('2017'!P:P,'2017'!AA:AA,"JRO",'2017'!F:F,A340,'2017'!C:C,B340)+SUMIFS('2017'!N:N,'2017'!AA:AA,"JRO",'2017'!F:F,A340,'2017'!D:D,B340)+SUMIFS('2017'!N:N,'2017'!AA:AA,"JRO",'2017'!F:F,A340,'2017'!D:D,B340)+SUMIFS('2017'!O:O,'2017'!AA:AA,"JRO",'2017'!F:F,A340,'2017'!E:E,B340)+SUMIFS('2017'!R:R,'2017'!AA:AA,"JRO",'2017'!F:F,A340,'2017'!E:E,B340), 0)</f>
        <v>0</v>
      </c>
      <c r="X340" s="7" t="n">
        <f aca="false">IFERROR(W340/V340, 0)</f>
        <v>0</v>
      </c>
      <c r="Y340" s="0" t="n">
        <f aca="false">IFERROR(SUMIFS('2017'!$H:$H,'2017'!$C:$C,B340,'2017'!$F:$F,A340,'2017'!AA:AA,"NRO",'2017'!P:P,"&lt;&gt;")+SUMIFS('2017'!$I:$I,'2017'!$D:$D,B340,'2017'!$F:$F,A340,'2017'!AA:AA,"NRO",'2017'!Q:Q,"&lt;&gt;")+SUMIFS('2017'!$J:$J,'2017'!$E:$E,B340,'2017'!$F:$F,A340,'2017'!AA:AA,"NRO",'2017'!R:R,"&lt;&gt;"), 0)</f>
        <v>0</v>
      </c>
      <c r="Z340" s="0" t="n">
        <f aca="false">IFERROR(SUMIFS('2017'!M:M,'2017'!AA:AA,"NRO",'2017'!F:F,A340,'2017'!C:C,B340)+SUMIFS('2017'!P:P,'2017'!AA:AA,"NRO",'2017'!F:F,A340,'2017'!C:C,B340)+SUMIFS('2017'!N:N,'2017'!AA:AA,"NRO",'2017'!F:F,A340,'2017'!D:D,B340)+SUMIFS('2017'!N:N,'2017'!AA:AA,"NRO",'2017'!F:F,A340,'2017'!D:D,B340)+SUMIFS('2017'!O:O,'2017'!AA:AA,"NRO",'2017'!F:F,A340,'2017'!E:E,B340)+SUMIFS('2017'!R:R,'2017'!AA:AA,"NRO",'2017'!F:F,A340,'2017'!E:E,B340), 0)</f>
        <v>0</v>
      </c>
      <c r="AA340" s="7" t="n">
        <f aca="false">IFERROR(Z340/Y340, 0)</f>
        <v>0</v>
      </c>
      <c r="AB340" s="0" t="n">
        <f aca="false">IFERROR(SUMIFS('2017'!$H:$H,'2017'!$C:$C,B340,'2017'!$F:$F,A340,'2017'!AA:AA,"CRO",'2017'!P:P,"&lt;&gt;")+SUMIFS('2017'!$I:$I,'2017'!$D:$D,B340,'2017'!$F:$F,A340,'2017'!AA:AA,"CRO",'2017'!Q:Q,"&lt;&gt;")+SUMIFS('2017'!$J:$J,'2017'!$E:$E,B340,'2017'!$F:$F,A340,'2017'!AA:AA,"CRO",'2017'!R:R,"&lt;&gt;"), 0)</f>
        <v>0</v>
      </c>
      <c r="AC340" s="0" t="n">
        <f aca="false">IFERROR(SUMIFS('2017'!M:M,'2017'!AA:AA,"CRO",'2017'!F:F,A340,'2017'!C:C,B340)+SUMIFS('2017'!P:P,'2017'!AA:AA,"CRO",'2017'!F:F,A340,'2017'!C:C,B340)+SUMIFS('2017'!N:N,'2017'!AA:AA,"CRO",'2017'!F:F,A340,'2017'!D:D,B340)+SUMIFS('2017'!N:N,'2017'!AA:AA,"CRO",'2017'!F:F,A340,'2017'!D:D,B340)+SUMIFS('2017'!O:O,'2017'!AA:AA,"CRO",'2017'!F:F,A340,'2017'!E:E,B340)+SUMIFS('2017'!R:R,'2017'!AA:AA,"CRO",'2017'!F:F,A340,'2017'!E:E,B340), 0)</f>
        <v>0</v>
      </c>
      <c r="AD340" s="0" t="n">
        <f aca="false">IFERROR(AC340/AB340, 0)</f>
        <v>0</v>
      </c>
      <c r="AE340" s="0" t="n">
        <f aca="false">SUM(AH340,AK340,AN340)</f>
        <v>0</v>
      </c>
      <c r="AF340" s="0" t="n">
        <f aca="false">SUM(AI340,AL340,AO340)</f>
        <v>0</v>
      </c>
      <c r="AG340" s="7" t="n">
        <f aca="false">IFERROR(AF340/AE340, 0)</f>
        <v>0</v>
      </c>
      <c r="AH340" s="0" t="n">
        <f aca="false">IFERROR(SUMIFS('2016'!$G:$G,'2016'!F:F,A340,'2016'!C:C,B340,'2016'!D:D,"",'2016'!AA:AA,"JRO",'2016'!L:L,"&lt;&gt;"), 0)</f>
        <v>0</v>
      </c>
      <c r="AI340" s="0" t="n">
        <f aca="false">IFERROR(SUMIFS('2016'!L:L,'2016'!F:F,A340,'2016'!C:C,B340,'2016'!D:D,"",'2016'!AA:AA,"JRO"), 0)</f>
        <v>0</v>
      </c>
      <c r="AJ340" s="7" t="n">
        <f aca="false">IFERROR(AI340/AH340, 0)</f>
        <v>0</v>
      </c>
      <c r="AK340" s="0" t="n">
        <f aca="false">IFERROR(SUMIFS('2016'!$G:$G,'2016'!F:F,A340,'2016'!C:C,B340,'2016'!D:D,"",'2016'!AA:AA,"NRO",'2016'!L:L,"&lt;&gt;"), 0)</f>
        <v>0</v>
      </c>
      <c r="AL340" s="0" t="n">
        <f aca="false">IFERROR(SUMIFS('2016'!L:L,'2016'!F:F,A340,'2016'!C:C,B340,'2016'!D:D,"",'2016'!AA:AA,"NRO"), 0)</f>
        <v>0</v>
      </c>
      <c r="AM340" s="0" t="n">
        <f aca="false">IFERROR(AL340/AK340, 0)</f>
        <v>0</v>
      </c>
      <c r="AN340" s="0" t="n">
        <f aca="false">IFERROR(SUMIFS('2016'!$G:$G,'2016'!F:F,A340,'2016'!C:C,B340,'2016'!D:D,"",'2016'!AA:AA,"CRO",'2016'!L:L,"&lt;&gt;"), 0)</f>
        <v>0</v>
      </c>
      <c r="AO340" s="0" t="n">
        <f aca="false">IFERROR(SUMIFS('2016'!L:L,'2016'!F:F,A340,'2016'!C:C,B340,'2016'!D:D,"",'2016'!AA:AA,"CRO"), 0)</f>
        <v>0</v>
      </c>
      <c r="AP340" s="0" t="n">
        <f aca="false">IFERROR(AO340/AN340, 0)</f>
        <v>0</v>
      </c>
      <c r="AQ340" s="0" t="n">
        <f aca="false">SUM(AT340,AW340,AZ340)</f>
        <v>0</v>
      </c>
      <c r="AR340" s="0" t="n">
        <f aca="false">SUM(AU340,AX340,BA340)</f>
        <v>0</v>
      </c>
      <c r="AS340" s="7" t="n">
        <f aca="false">IFERROR(AR340/AQ340, 0)</f>
        <v>0</v>
      </c>
      <c r="AT340" s="0" t="n">
        <f aca="false">IFERROR(SUMIFS('2015'!$G:$G,'2015'!F:F,A340,'2015'!C:C,B340,'2015'!D:D,"",'2015'!AA:AA,"JRO",'2015'!L:L,"&lt;&gt;"), 0)</f>
        <v>0</v>
      </c>
      <c r="AU340" s="0" t="n">
        <f aca="false">IFERROR(SUMIFS('2015'!L:L,'2015'!F:F,A340,'2015'!C:C,B340,'2015'!D:D,"",'2015'!AA:AA,"JRO"), 0)</f>
        <v>0</v>
      </c>
      <c r="AV340" s="0" t="n">
        <f aca="false">IFERROR(AU340/AT340, 0)</f>
        <v>0</v>
      </c>
      <c r="AW340" s="0" t="n">
        <f aca="false">IFERROR(SUMIFS('2015'!$G:$G,'2015'!F:F,A340,'2015'!C:C,B340,'2015'!D:D,"",'2015'!AA:AA,"NRO",'2015'!L:L,"&lt;&gt;"), 0)</f>
        <v>0</v>
      </c>
      <c r="AX340" s="0" t="n">
        <f aca="false">IFERROR(SUMIFS('2015'!L:L,'2015'!F:F,A340,'2015'!C:C,B340,'2015'!D:D,"",'2015'!AA:AA,"NRO"), 0)</f>
        <v>0</v>
      </c>
      <c r="AY340" s="0" t="n">
        <f aca="false">IFERROR(AX340/AW340, 0)</f>
        <v>0</v>
      </c>
      <c r="AZ340" s="0" t="n">
        <f aca="false">IFERROR(SUMIFS('2015'!$G:$G,'2015'!F:F,A340,'2015'!C:C,B340,'2015'!D:D,"",'2015'!AA:AA,"CRO",'2015'!L:L,"&lt;&gt;"), 0)</f>
        <v>0</v>
      </c>
      <c r="BA340" s="0" t="n">
        <f aca="false">IFERROR(SUMIFS('2015'!L:L,'2015'!F:F,A340,'2015'!C:C,B340,'2015'!D:D,"",'2015'!AA:AA,"CRO"), 0)</f>
        <v>0</v>
      </c>
      <c r="BB340" s="0" t="n">
        <f aca="false">IFERROR(BA340/AZ340, 0)</f>
        <v>0</v>
      </c>
      <c r="BC340" s="0" t="n">
        <f aca="false">SUM(BF340,BI340)</f>
        <v>0</v>
      </c>
      <c r="BD340" s="0" t="n">
        <f aca="false">SUM(BG340,BJ340)</f>
        <v>0</v>
      </c>
      <c r="BE340" s="7" t="n">
        <f aca="false">IFERROR(BD340/BC340, 0)</f>
        <v>0</v>
      </c>
      <c r="BF340" s="0" t="n">
        <f aca="false">IFERROR(SUMIFS('2014'!$G:$G,'2014'!F:F,A340,'2014'!C:C,B340,'2014'!D:D,"",'2014'!AA:AA,"JRO",'2014'!L:L,"&lt;&gt;"), 0)</f>
        <v>0</v>
      </c>
      <c r="BG340" s="0" t="n">
        <f aca="false">IFERROR(SUMIFS('2014'!L:L,'2014'!F:F,A340,'2014'!C:C,B340,'2014'!D:D,"",'2014'!AA:AA,"JRO"), 0)</f>
        <v>0</v>
      </c>
      <c r="BH340" s="7" t="n">
        <f aca="false">IFERROR(BG340/BF340, 0)</f>
        <v>0</v>
      </c>
      <c r="BI340" s="0" t="n">
        <f aca="false">IFERROR(SUMIFS('2014'!$G:$G,'2014'!F:F,A340,'2014'!C:C,B340,'2014'!D:D,"",'2014'!AA:AA,"CRO",'2014'!L:L,"&lt;&gt;"), 0)</f>
        <v>0</v>
      </c>
      <c r="BJ340" s="0" t="n">
        <f aca="false">IFERROR(SUMIFS('2014'!L:L,'2014'!F:F,A340,'2014'!C:C,B340,'2014'!D:D,"",'2014'!AA:AA,"CRO"), 0)</f>
        <v>0</v>
      </c>
      <c r="BK340" s="0" t="n">
        <f aca="false">IFERROR(BJ340/BI340, 0)</f>
        <v>0</v>
      </c>
      <c r="BL340" s="0" t="n">
        <f aca="false">IFERROR(SUMIFS('2013'!$G:$G,'2013'!F:F,A340,'2013'!C:C,B340,'2013'!D:D,"",'2013'!AA:AA,"JRO",'2013'!L:L,"&lt;&gt;"), 0)</f>
        <v>0</v>
      </c>
      <c r="BM340" s="0" t="n">
        <f aca="false">IFERROR(SUMIFS('2013'!L:L,'2013'!F:F,A340,'2013'!C:C,B340,'2013'!D:D,"",'2013'!AA:AA,"JRO"), 0)</f>
        <v>0</v>
      </c>
      <c r="BN340" s="0" t="n">
        <f aca="false">IFERROR(BM340/BL340, 0)</f>
        <v>0</v>
      </c>
      <c r="BO340" s="0" t="n">
        <f aca="false">IFERROR(SUMIFS('2012'!$G:$G,'2012'!F:F,A340,'2012'!C:C,B340,'2012'!D:D,"",'2012'!AA:AA,"JRO",'2012'!L:L,"&lt;&gt;"), 0)</f>
        <v>0</v>
      </c>
      <c r="BP340" s="0" t="n">
        <f aca="false">IFERROR(SUMIFS('2012'!L:L,'2012'!F:F,A340,'2012'!C:C,B340,'2012'!D:D,"",'2012'!AA:AA,"JRO"), 0)</f>
        <v>0</v>
      </c>
      <c r="BQ340" s="0" t="n">
        <f aca="false">IFERROR(BP340/BO340, 0)</f>
        <v>0</v>
      </c>
      <c r="BR340" s="0" t="n">
        <f aca="false">IFERROR(SUMIFS('2011'!$G:$G,'2011'!F:F,A340,'2011'!C:C,B340,'2011'!D:D,"",'2011'!AA:AA,"JRO",'2011'!L:L,"&lt;&gt;"), 0)</f>
        <v>0</v>
      </c>
      <c r="BS340" s="0" t="n">
        <f aca="false">IFERROR(SUMIFS('2011'!L:L,'2011'!F:F,A340,'2011'!C:C,B340,'2011'!D:D,"",'2011'!AA:AA,"JRO"), 0)</f>
        <v>0</v>
      </c>
      <c r="BT340" s="7" t="n">
        <f aca="false">IFERROR(BS340/BR340, 0)</f>
        <v>0</v>
      </c>
      <c r="BU340" s="0" t="n">
        <f aca="false">IFERROR(SUMIFS('2010'!$G:$G,'2010'!F:F,A340,'2010'!C:C,B340,'2010'!D:D,"",'2010'!AA:AA,"JRO",'2010'!L:L,"&lt;&gt;"), 0)</f>
        <v>0</v>
      </c>
      <c r="BV340" s="0" t="n">
        <f aca="false">IFERROR(SUMIFS('2010'!L:L,'2010'!F:F,A340,'2010'!C:C,B340,'2010'!D:D,"",'2010'!AA:AA,"JRO"), 0)</f>
        <v>0</v>
      </c>
      <c r="BW340" s="7" t="n">
        <f aca="false">IFERROR(BV340/BU340, 0)</f>
        <v>0</v>
      </c>
      <c r="BX340" s="0" t="n">
        <f aca="false">IFERROR(SUMIFS('2009'!$G:$G,'2009'!F:F,A340,'2009'!C:C,B340,'2009'!D:D,"",'2009'!AA:AA,"JRO",'2009'!L:L,"&lt;&gt;"), 0)</f>
        <v>0</v>
      </c>
      <c r="BY340" s="0" t="n">
        <f aca="false">IFERROR(SUMIFS('2009'!L:L,'2009'!F:F,A340,'2009'!C:C,B340,'2009'!D:D,"",'2009'!AA:AA,"JRO"), 0)</f>
        <v>0</v>
      </c>
      <c r="BZ340" s="7" t="n">
        <f aca="false">IFERROR(BY340/BX340, 0)</f>
        <v>0</v>
      </c>
    </row>
    <row r="341" customFormat="false" ht="15" hidden="false" customHeight="false" outlineLevel="0" collapsed="false">
      <c r="A341" s="0" t="s">
        <v>114</v>
      </c>
      <c r="B341" s="16" t="s">
        <v>86</v>
      </c>
      <c r="C341" s="56" t="n">
        <f aca="false">IFERROR(AVERAGEIFS(I341:BZ341,I$2:BZ$2,"JRO escorts per deportee",I341:BZ341,"&lt;&gt;0"), 0)</f>
        <v>0</v>
      </c>
      <c r="D341" s="13" t="n">
        <f aca="false">IFERROR(AVERAGEIFS(I341:BZ341,I$2:BZ$2,"NRO escorts per deportee",I341:BZ341,"&lt;&gt;0"), 0)</f>
        <v>0</v>
      </c>
      <c r="E341" s="13" t="n">
        <f aca="false">IFERROR(AVERAGEIFS(I341:BZ341,I$2:BZ$2,"CRO escorts per deportee",I341:BZ341,"&lt;&gt;0"), 0)</f>
        <v>0</v>
      </c>
      <c r="G341" s="0" t="n">
        <f aca="false">SUM(J341,M341,P341)</f>
        <v>0</v>
      </c>
      <c r="H341" s="0" t="n">
        <f aca="false">SUM(K341,N341,Q341)</f>
        <v>0</v>
      </c>
      <c r="I341" s="7" t="n">
        <f aca="false">IFERROR(H341/G341, 0)</f>
        <v>0</v>
      </c>
      <c r="J341" s="0" t="n">
        <f aca="false">IFERROR(SUMIFS('2018'!$H:$H,'2018'!$C:$C,B341,'2018'!$F:$F,A341,'2018'!AA:AA,"JRO",'2018'!P:P,"&lt;&gt;")+SUMIFS('2018'!$I:$I,'2018'!$D:$D,B341,'2018'!$F:$F,A341,'2018'!AA:AA,"JRO",'2018'!Q:Q,"&lt;&gt;")+SUMIFS('2018'!$J:$J,'2018'!$E:$E,B341,'2018'!$F:$F,A341,'2018'!AA:AA,"JRO",'2018'!R:R,"&lt;&gt;"), 0)</f>
        <v>0</v>
      </c>
      <c r="K341" s="0" t="n">
        <f aca="false">IFERROR(SUMIFS('2018'!M:M,'2018'!AA:AA,"JRO",'2018'!F:F,A341,'2018'!C:C,B341)+SUMIFS('2018'!P:P,'2018'!AA:AA,"JRO",'2018'!F:F,A341,'2018'!C:C,B341)+SUMIFS('2018'!N:N,'2018'!AA:AA,"JRO",'2018'!F:F,A341,'2018'!D:D,B341)+SUMIFS('2018'!N:N,'2018'!AA:AA,"JRO",'2018'!F:F,A341,'2018'!D:D,B341)+SUMIFS('2018'!O:O,'2018'!AA:AA,"JRO",'2018'!F:F,A341,'2018'!E:E,B341)+SUMIFS('2018'!R:R,'2018'!AA:AA,"JRO",'2018'!F:F,A341,'2018'!E:E,B341), 0)</f>
        <v>0</v>
      </c>
      <c r="L341" s="7" t="n">
        <f aca="false">IFERROR(K341/J341, 0)</f>
        <v>0</v>
      </c>
      <c r="M341" s="0" t="n">
        <f aca="false">IFERROR(SUMIFS('2018'!$H:$H,'2018'!$C:$C,B341,'2018'!$F:$F,A341,'2018'!AA:AA,"NRO",'2018'!P:P,"&lt;&gt;")+SUMIFS('2018'!$I:$I,'2018'!$D:$D,B341,'2018'!$F:$F,A341,'2018'!AA:AA,"NRO",'2018'!Q:Q,"&lt;&gt;")+SUMIFS('2018'!$J:$J,'2018'!$E:$E,B341,'2018'!$F:$F,A341,'2018'!AA:AA,"NRO",'2018'!R:R,"&lt;&gt;"), 0)</f>
        <v>0</v>
      </c>
      <c r="N341" s="0" t="n">
        <f aca="false">IFERROR(SUMIFS('2018'!M:M,'2018'!AA:AA,"NRO",'2018'!F:F,A341,'2018'!C:C,B341)+SUMIFS('2018'!P:P,'2018'!AA:AA,"NRO",'2018'!F:F,A341,'2018'!C:C,B341)+SUMIFS('2018'!N:N,'2018'!AA:AA,"NRO",'2018'!F:F,A341,'2018'!D:D,B341)+SUMIFS('2018'!N:N,'2018'!AA:AA,"NRO",'2018'!F:F,A341,'2018'!D:D,B341)+SUMIFS('2018'!O:O,'2018'!AA:AA,"NRO",'2018'!F:F,A341,'2018'!E:E,B341)+SUMIFS('2018'!R:R,'2018'!AA:AA,"NRO",'2018'!F:F,A341,'2018'!E:E,B341), 0)</f>
        <v>0</v>
      </c>
      <c r="O341" s="7" t="n">
        <f aca="false">IFERROR(N341/M341, 0)</f>
        <v>0</v>
      </c>
      <c r="P341" s="0" t="n">
        <f aca="false">IFERROR(SUMIFS('2018'!$H:$H,'2018'!$C:$C,B341,'2018'!$F:$F,A341,'2018'!AA:AA,"CRO")+SUMIFS('2018'!$I:$I,'2018'!$D:$D,B341,'2018'!$F:$F,A341,'2018'!AA:AA,"CRO")+SUMIFS('2018'!$J:$J,'2018'!$E:$E,B341,'2018'!$F:$F,A341,'2018'!AA:AA,"CRO"), 0)</f>
        <v>0</v>
      </c>
      <c r="Q341" s="0" t="n">
        <f aca="false">IFERROR(SUMIFS('2018'!M:M,'2018'!AA:AA,"CRO",'2018'!F:F,A341,'2018'!C:C,B341)+SUMIFS('2018'!P:P,'2018'!AA:AA,"CRO",'2018'!F:F,A341,'2018'!C:C,B341)+SUMIFS('2018'!N:N,'2018'!AA:AA,"CRO",'2018'!F:F,A341,'2018'!D:D,B341)+SUMIFS('2018'!N:N,'2018'!AA:AA,"CRO",'2018'!F:F,A341,'2018'!D:D,B341)+SUMIFS('2018'!O:O,'2018'!AA:AA,"CRO",'2018'!F:F,A341,'2018'!E:E,B341)+SUMIFS('2018'!R:R,'2018'!AA:AA,"CRO",'2018'!F:F,A341,'2018'!E:E,B341), 0)</f>
        <v>0</v>
      </c>
      <c r="R341" s="7" t="n">
        <f aca="false">IFERROR(Q341/P341, 0)</f>
        <v>0</v>
      </c>
      <c r="S341" s="7" t="n">
        <f aca="false">SUM(V341,Y341,AB341)</f>
        <v>0</v>
      </c>
      <c r="T341" s="7" t="n">
        <f aca="false">SUM(W341,Z341,AC341)</f>
        <v>0</v>
      </c>
      <c r="U341" s="7" t="n">
        <f aca="false">IFERROR(T341/S341, 0)</f>
        <v>0</v>
      </c>
      <c r="V341" s="0" t="n">
        <f aca="false">SUMIFS('2017'!$H:$H,'2017'!$C:$C,B341,'2017'!$F:$F,A341,'2017'!AA:AA,"JRO",'2017'!P:P,"&lt;&gt;")+SUMIFS('2017'!$I:$I,'2017'!$D:$D,B341,'2017'!$F:$F,A341,'2017'!AA:AA,"JRO",'2017'!Q:Q,"&lt;&gt;")+SUMIFS('2017'!$J:$J,'2017'!$E:$E,B341,'2017'!$F:$F,A341,'2017'!AA:AA,"JRO",'2017'!R:R,"&lt;&gt;")</f>
        <v>0</v>
      </c>
      <c r="W341" s="0" t="n">
        <f aca="false">IFERROR(SUMIFS('2017'!M:M,'2017'!AA:AA,"JRO",'2017'!F:F,A341,'2017'!C:C,B341)+SUMIFS('2017'!P:P,'2017'!AA:AA,"JRO",'2017'!F:F,A341,'2017'!C:C,B341)+SUMIFS('2017'!N:N,'2017'!AA:AA,"JRO",'2017'!F:F,A341,'2017'!D:D,B341)+SUMIFS('2017'!N:N,'2017'!AA:AA,"JRO",'2017'!F:F,A341,'2017'!D:D,B341)+SUMIFS('2017'!O:O,'2017'!AA:AA,"JRO",'2017'!F:F,A341,'2017'!E:E,B341)+SUMIFS('2017'!R:R,'2017'!AA:AA,"JRO",'2017'!F:F,A341,'2017'!E:E,B341), 0)</f>
        <v>0</v>
      </c>
      <c r="X341" s="7" t="n">
        <f aca="false">IFERROR(W341/V341, 0)</f>
        <v>0</v>
      </c>
      <c r="Y341" s="0" t="n">
        <f aca="false">IFERROR(SUMIFS('2017'!$H:$H,'2017'!$C:$C,B341,'2017'!$F:$F,A341,'2017'!AA:AA,"NRO",'2017'!P:P,"&lt;&gt;")+SUMIFS('2017'!$I:$I,'2017'!$D:$D,B341,'2017'!$F:$F,A341,'2017'!AA:AA,"NRO",'2017'!Q:Q,"&lt;&gt;")+SUMIFS('2017'!$J:$J,'2017'!$E:$E,B341,'2017'!$F:$F,A341,'2017'!AA:AA,"NRO",'2017'!R:R,"&lt;&gt;"), 0)</f>
        <v>0</v>
      </c>
      <c r="Z341" s="0" t="n">
        <f aca="false">IFERROR(SUMIFS('2017'!M:M,'2017'!AA:AA,"NRO",'2017'!F:F,A341,'2017'!C:C,B341)+SUMIFS('2017'!P:P,'2017'!AA:AA,"NRO",'2017'!F:F,A341,'2017'!C:C,B341)+SUMIFS('2017'!N:N,'2017'!AA:AA,"NRO",'2017'!F:F,A341,'2017'!D:D,B341)+SUMIFS('2017'!N:N,'2017'!AA:AA,"NRO",'2017'!F:F,A341,'2017'!D:D,B341)+SUMIFS('2017'!O:O,'2017'!AA:AA,"NRO",'2017'!F:F,A341,'2017'!E:E,B341)+SUMIFS('2017'!R:R,'2017'!AA:AA,"NRO",'2017'!F:F,A341,'2017'!E:E,B341), 0)</f>
        <v>0</v>
      </c>
      <c r="AA341" s="7" t="n">
        <f aca="false">IFERROR(Z341/Y341, 0)</f>
        <v>0</v>
      </c>
      <c r="AB341" s="0" t="n">
        <f aca="false">IFERROR(SUMIFS('2017'!$H:$H,'2017'!$C:$C,B341,'2017'!$F:$F,A341,'2017'!AA:AA,"CRO",'2017'!P:P,"&lt;&gt;")+SUMIFS('2017'!$I:$I,'2017'!$D:$D,B341,'2017'!$F:$F,A341,'2017'!AA:AA,"CRO",'2017'!Q:Q,"&lt;&gt;")+SUMIFS('2017'!$J:$J,'2017'!$E:$E,B341,'2017'!$F:$F,A341,'2017'!AA:AA,"CRO",'2017'!R:R,"&lt;&gt;"), 0)</f>
        <v>0</v>
      </c>
      <c r="AC341" s="0" t="n">
        <f aca="false">IFERROR(SUMIFS('2017'!M:M,'2017'!AA:AA,"CRO",'2017'!F:F,A341,'2017'!C:C,B341)+SUMIFS('2017'!P:P,'2017'!AA:AA,"CRO",'2017'!F:F,A341,'2017'!C:C,B341)+SUMIFS('2017'!N:N,'2017'!AA:AA,"CRO",'2017'!F:F,A341,'2017'!D:D,B341)+SUMIFS('2017'!N:N,'2017'!AA:AA,"CRO",'2017'!F:F,A341,'2017'!D:D,B341)+SUMIFS('2017'!O:O,'2017'!AA:AA,"CRO",'2017'!F:F,A341,'2017'!E:E,B341)+SUMIFS('2017'!R:R,'2017'!AA:AA,"CRO",'2017'!F:F,A341,'2017'!E:E,B341), 0)</f>
        <v>0</v>
      </c>
      <c r="AD341" s="0" t="n">
        <f aca="false">IFERROR(AC341/AB341, 0)</f>
        <v>0</v>
      </c>
      <c r="AE341" s="0" t="n">
        <f aca="false">SUM(AH341,AK341,AN341)</f>
        <v>0</v>
      </c>
      <c r="AF341" s="0" t="n">
        <f aca="false">SUM(AI341,AL341,AO341)</f>
        <v>0</v>
      </c>
      <c r="AG341" s="7" t="n">
        <f aca="false">IFERROR(AF341/AE341, 0)</f>
        <v>0</v>
      </c>
      <c r="AH341" s="0" t="n">
        <f aca="false">IFERROR(SUMIFS('2016'!$G:$G,'2016'!F:F,A341,'2016'!C:C,B341,'2016'!D:D,"",'2016'!AA:AA,"JRO",'2016'!L:L,"&lt;&gt;"), 0)</f>
        <v>0</v>
      </c>
      <c r="AI341" s="0" t="n">
        <f aca="false">IFERROR(SUMIFS('2016'!L:L,'2016'!F:F,A341,'2016'!C:C,B341,'2016'!D:D,"",'2016'!AA:AA,"JRO"), 0)</f>
        <v>0</v>
      </c>
      <c r="AJ341" s="7" t="n">
        <f aca="false">IFERROR(AI341/AH341, 0)</f>
        <v>0</v>
      </c>
      <c r="AK341" s="0" t="n">
        <f aca="false">IFERROR(SUMIFS('2016'!$G:$G,'2016'!F:F,A341,'2016'!C:C,B341,'2016'!D:D,"",'2016'!AA:AA,"NRO",'2016'!L:L,"&lt;&gt;"), 0)</f>
        <v>0</v>
      </c>
      <c r="AL341" s="0" t="n">
        <f aca="false">IFERROR(SUMIFS('2016'!L:L,'2016'!F:F,A341,'2016'!C:C,B341,'2016'!D:D,"",'2016'!AA:AA,"NRO"), 0)</f>
        <v>0</v>
      </c>
      <c r="AM341" s="0" t="n">
        <f aca="false">IFERROR(AL341/AK341, 0)</f>
        <v>0</v>
      </c>
      <c r="AN341" s="0" t="n">
        <f aca="false">IFERROR(SUMIFS('2016'!$G:$G,'2016'!F:F,A341,'2016'!C:C,B341,'2016'!D:D,"",'2016'!AA:AA,"CRO",'2016'!L:L,"&lt;&gt;"), 0)</f>
        <v>0</v>
      </c>
      <c r="AO341" s="0" t="n">
        <f aca="false">IFERROR(SUMIFS('2016'!L:L,'2016'!F:F,A341,'2016'!C:C,B341,'2016'!D:D,"",'2016'!AA:AA,"CRO"), 0)</f>
        <v>0</v>
      </c>
      <c r="AP341" s="0" t="n">
        <f aca="false">IFERROR(AO341/AN341, 0)</f>
        <v>0</v>
      </c>
      <c r="AQ341" s="0" t="n">
        <f aca="false">SUM(AT341,AW341,AZ341)</f>
        <v>0</v>
      </c>
      <c r="AR341" s="0" t="n">
        <f aca="false">SUM(AU341,AX341,BA341)</f>
        <v>0</v>
      </c>
      <c r="AS341" s="7" t="n">
        <f aca="false">IFERROR(AR341/AQ341, 0)</f>
        <v>0</v>
      </c>
      <c r="AT341" s="0" t="n">
        <f aca="false">IFERROR(SUMIFS('2015'!$G:$G,'2015'!F:F,A341,'2015'!C:C,B341,'2015'!D:D,"",'2015'!AA:AA,"JRO",'2015'!L:L,"&lt;&gt;"), 0)</f>
        <v>0</v>
      </c>
      <c r="AU341" s="0" t="n">
        <f aca="false">IFERROR(SUMIFS('2015'!L:L,'2015'!F:F,A341,'2015'!C:C,B341,'2015'!D:D,"",'2015'!AA:AA,"JRO"), 0)</f>
        <v>0</v>
      </c>
      <c r="AV341" s="0" t="n">
        <f aca="false">IFERROR(AU341/AT341, 0)</f>
        <v>0</v>
      </c>
      <c r="AW341" s="0" t="n">
        <f aca="false">IFERROR(SUMIFS('2015'!$G:$G,'2015'!F:F,A341,'2015'!C:C,B341,'2015'!D:D,"",'2015'!AA:AA,"NRO",'2015'!L:L,"&lt;&gt;"), 0)</f>
        <v>0</v>
      </c>
      <c r="AX341" s="0" t="n">
        <f aca="false">IFERROR(SUMIFS('2015'!L:L,'2015'!F:F,A341,'2015'!C:C,B341,'2015'!D:D,"",'2015'!AA:AA,"NRO"), 0)</f>
        <v>0</v>
      </c>
      <c r="AY341" s="0" t="n">
        <f aca="false">IFERROR(AX341/AW341, 0)</f>
        <v>0</v>
      </c>
      <c r="AZ341" s="0" t="n">
        <f aca="false">IFERROR(SUMIFS('2015'!$G:$G,'2015'!F:F,A341,'2015'!C:C,B341,'2015'!D:D,"",'2015'!AA:AA,"CRO",'2015'!L:L,"&lt;&gt;"), 0)</f>
        <v>0</v>
      </c>
      <c r="BA341" s="0" t="n">
        <f aca="false">IFERROR(SUMIFS('2015'!L:L,'2015'!F:F,A341,'2015'!C:C,B341,'2015'!D:D,"",'2015'!AA:AA,"CRO"), 0)</f>
        <v>0</v>
      </c>
      <c r="BB341" s="0" t="n">
        <f aca="false">IFERROR(BA341/AZ341, 0)</f>
        <v>0</v>
      </c>
      <c r="BC341" s="0" t="n">
        <f aca="false">SUM(BF341,BI341)</f>
        <v>0</v>
      </c>
      <c r="BD341" s="0" t="n">
        <f aca="false">SUM(BG341,BJ341)</f>
        <v>0</v>
      </c>
      <c r="BE341" s="7" t="n">
        <f aca="false">IFERROR(BD341/BC341, 0)</f>
        <v>0</v>
      </c>
      <c r="BF341" s="0" t="n">
        <f aca="false">IFERROR(SUMIFS('2014'!$G:$G,'2014'!F:F,A341,'2014'!C:C,B341,'2014'!D:D,"",'2014'!AA:AA,"JRO",'2014'!L:L,"&lt;&gt;"), 0)</f>
        <v>0</v>
      </c>
      <c r="BG341" s="0" t="n">
        <f aca="false">IFERROR(SUMIFS('2014'!L:L,'2014'!F:F,A341,'2014'!C:C,B341,'2014'!D:D,"",'2014'!AA:AA,"JRO"), 0)</f>
        <v>0</v>
      </c>
      <c r="BH341" s="7" t="n">
        <f aca="false">IFERROR(BG341/BF341, 0)</f>
        <v>0</v>
      </c>
      <c r="BI341" s="0" t="n">
        <f aca="false">IFERROR(SUMIFS('2014'!$G:$G,'2014'!F:F,A341,'2014'!C:C,B341,'2014'!D:D,"",'2014'!AA:AA,"CRO",'2014'!L:L,"&lt;&gt;"), 0)</f>
        <v>0</v>
      </c>
      <c r="BJ341" s="0" t="n">
        <f aca="false">IFERROR(SUMIFS('2014'!L:L,'2014'!F:F,A341,'2014'!C:C,B341,'2014'!D:D,"",'2014'!AA:AA,"CRO"), 0)</f>
        <v>0</v>
      </c>
      <c r="BK341" s="0" t="n">
        <f aca="false">IFERROR(BJ341/BI341, 0)</f>
        <v>0</v>
      </c>
      <c r="BL341" s="0" t="n">
        <f aca="false">IFERROR(SUMIFS('2013'!$G:$G,'2013'!F:F,A341,'2013'!C:C,B341,'2013'!D:D,"",'2013'!AA:AA,"JRO",'2013'!L:L,"&lt;&gt;"), 0)</f>
        <v>0</v>
      </c>
      <c r="BM341" s="0" t="n">
        <f aca="false">IFERROR(SUMIFS('2013'!L:L,'2013'!F:F,A341,'2013'!C:C,B341,'2013'!D:D,"",'2013'!AA:AA,"JRO"), 0)</f>
        <v>0</v>
      </c>
      <c r="BN341" s="0" t="n">
        <f aca="false">IFERROR(BM341/BL341, 0)</f>
        <v>0</v>
      </c>
      <c r="BO341" s="0" t="n">
        <f aca="false">IFERROR(SUMIFS('2012'!$G:$G,'2012'!F:F,A341,'2012'!C:C,B341,'2012'!D:D,"",'2012'!AA:AA,"JRO",'2012'!L:L,"&lt;&gt;"), 0)</f>
        <v>0</v>
      </c>
      <c r="BP341" s="0" t="n">
        <f aca="false">IFERROR(SUMIFS('2012'!L:L,'2012'!F:F,A341,'2012'!C:C,B341,'2012'!D:D,"",'2012'!AA:AA,"JRO"), 0)</f>
        <v>0</v>
      </c>
      <c r="BQ341" s="0" t="n">
        <f aca="false">IFERROR(BP341/BO341, 0)</f>
        <v>0</v>
      </c>
      <c r="BR341" s="0" t="n">
        <f aca="false">IFERROR(SUMIFS('2011'!$G:$G,'2011'!F:F,A341,'2011'!C:C,B341,'2011'!D:D,"",'2011'!AA:AA,"JRO",'2011'!L:L,"&lt;&gt;"), 0)</f>
        <v>0</v>
      </c>
      <c r="BS341" s="0" t="n">
        <f aca="false">IFERROR(SUMIFS('2011'!L:L,'2011'!F:F,A341,'2011'!C:C,B341,'2011'!D:D,"",'2011'!AA:AA,"JRO"), 0)</f>
        <v>0</v>
      </c>
      <c r="BT341" s="7" t="n">
        <f aca="false">IFERROR(BS341/BR341, 0)</f>
        <v>0</v>
      </c>
      <c r="BU341" s="0" t="n">
        <f aca="false">IFERROR(SUMIFS('2010'!$G:$G,'2010'!F:F,A341,'2010'!C:C,B341,'2010'!D:D,"",'2010'!AA:AA,"JRO",'2010'!L:L,"&lt;&gt;"), 0)</f>
        <v>0</v>
      </c>
      <c r="BV341" s="0" t="n">
        <f aca="false">IFERROR(SUMIFS('2010'!L:L,'2010'!F:F,A341,'2010'!C:C,B341,'2010'!D:D,"",'2010'!AA:AA,"JRO"), 0)</f>
        <v>0</v>
      </c>
      <c r="BW341" s="7" t="n">
        <f aca="false">IFERROR(BV341/BU341, 0)</f>
        <v>0</v>
      </c>
      <c r="BX341" s="0" t="n">
        <f aca="false">IFERROR(SUMIFS('2009'!$G:$G,'2009'!F:F,A341,'2009'!C:C,B341,'2009'!D:D,"",'2009'!AA:AA,"JRO",'2009'!L:L,"&lt;&gt;"), 0)</f>
        <v>0</v>
      </c>
      <c r="BY341" s="0" t="n">
        <f aca="false">IFERROR(SUMIFS('2009'!L:L,'2009'!F:F,A341,'2009'!C:C,B341,'2009'!D:D,"",'2009'!AA:AA,"JRO"), 0)</f>
        <v>0</v>
      </c>
      <c r="BZ341" s="7" t="n">
        <f aca="false">IFERROR(BY341/BX341, 0)</f>
        <v>0</v>
      </c>
    </row>
    <row r="342" customFormat="false" ht="15" hidden="false" customHeight="false" outlineLevel="0" collapsed="false">
      <c r="A342" s="0" t="s">
        <v>114</v>
      </c>
      <c r="B342" s="13" t="s">
        <v>79</v>
      </c>
      <c r="C342" s="56" t="n">
        <f aca="false">IFERROR(AVERAGEIFS(I342:BZ342,I$2:BZ$2,"JRO escorts per deportee",I342:BZ342,"&lt;&gt;0"), 0)</f>
        <v>0</v>
      </c>
      <c r="D342" s="13" t="n">
        <f aca="false">IFERROR(AVERAGEIFS(I342:BZ342,I$2:BZ$2,"NRO escorts per deportee",I342:BZ342,"&lt;&gt;0"), 0)</f>
        <v>0</v>
      </c>
      <c r="E342" s="13" t="n">
        <f aca="false">IFERROR(AVERAGEIFS(I342:BZ342,I$2:BZ$2,"CRO escorts per deportee",I342:BZ342,"&lt;&gt;0"), 0)</f>
        <v>0</v>
      </c>
      <c r="G342" s="0" t="n">
        <f aca="false">SUM(J342,M342,P342)</f>
        <v>0</v>
      </c>
      <c r="H342" s="0" t="n">
        <f aca="false">SUM(K342,N342,Q342)</f>
        <v>0</v>
      </c>
      <c r="I342" s="7" t="n">
        <f aca="false">IFERROR(H342/G342, 0)</f>
        <v>0</v>
      </c>
      <c r="J342" s="0" t="n">
        <f aca="false">IFERROR(SUMIFS('2018'!$H:$H,'2018'!$C:$C,B342,'2018'!$F:$F,A342,'2018'!AA:AA,"JRO",'2018'!P:P,"&lt;&gt;")+SUMIFS('2018'!$I:$I,'2018'!$D:$D,B342,'2018'!$F:$F,A342,'2018'!AA:AA,"JRO",'2018'!Q:Q,"&lt;&gt;")+SUMIFS('2018'!$J:$J,'2018'!$E:$E,B342,'2018'!$F:$F,A342,'2018'!AA:AA,"JRO",'2018'!R:R,"&lt;&gt;"), 0)</f>
        <v>0</v>
      </c>
      <c r="K342" s="0" t="n">
        <f aca="false">IFERROR(SUMIFS('2018'!M:M,'2018'!AA:AA,"JRO",'2018'!F:F,A342,'2018'!C:C,B342)+SUMIFS('2018'!P:P,'2018'!AA:AA,"JRO",'2018'!F:F,A342,'2018'!C:C,B342)+SUMIFS('2018'!N:N,'2018'!AA:AA,"JRO",'2018'!F:F,A342,'2018'!D:D,B342)+SUMIFS('2018'!N:N,'2018'!AA:AA,"JRO",'2018'!F:F,A342,'2018'!D:D,B342)+SUMIFS('2018'!O:O,'2018'!AA:AA,"JRO",'2018'!F:F,A342,'2018'!E:E,B342)+SUMIFS('2018'!R:R,'2018'!AA:AA,"JRO",'2018'!F:F,A342,'2018'!E:E,B342), 0)</f>
        <v>0</v>
      </c>
      <c r="L342" s="7" t="n">
        <f aca="false">IFERROR(K342/J342, 0)</f>
        <v>0</v>
      </c>
      <c r="M342" s="0" t="n">
        <f aca="false">IFERROR(SUMIFS('2018'!$H:$H,'2018'!$C:$C,B342,'2018'!$F:$F,A342,'2018'!AA:AA,"NRO",'2018'!P:P,"&lt;&gt;")+SUMIFS('2018'!$I:$I,'2018'!$D:$D,B342,'2018'!$F:$F,A342,'2018'!AA:AA,"NRO",'2018'!Q:Q,"&lt;&gt;")+SUMIFS('2018'!$J:$J,'2018'!$E:$E,B342,'2018'!$F:$F,A342,'2018'!AA:AA,"NRO",'2018'!R:R,"&lt;&gt;"), 0)</f>
        <v>0</v>
      </c>
      <c r="N342" s="0" t="n">
        <f aca="false">IFERROR(SUMIFS('2018'!M:M,'2018'!AA:AA,"NRO",'2018'!F:F,A342,'2018'!C:C,B342)+SUMIFS('2018'!P:P,'2018'!AA:AA,"NRO",'2018'!F:F,A342,'2018'!C:C,B342)+SUMIFS('2018'!N:N,'2018'!AA:AA,"NRO",'2018'!F:F,A342,'2018'!D:D,B342)+SUMIFS('2018'!N:N,'2018'!AA:AA,"NRO",'2018'!F:F,A342,'2018'!D:D,B342)+SUMIFS('2018'!O:O,'2018'!AA:AA,"NRO",'2018'!F:F,A342,'2018'!E:E,B342)+SUMIFS('2018'!R:R,'2018'!AA:AA,"NRO",'2018'!F:F,A342,'2018'!E:E,B342), 0)</f>
        <v>0</v>
      </c>
      <c r="O342" s="7" t="n">
        <f aca="false">IFERROR(N342/M342, 0)</f>
        <v>0</v>
      </c>
      <c r="P342" s="0" t="n">
        <f aca="false">IFERROR(SUMIFS('2018'!$H:$H,'2018'!$C:$C,B342,'2018'!$F:$F,A342,'2018'!AA:AA,"CRO")+SUMIFS('2018'!$I:$I,'2018'!$D:$D,B342,'2018'!$F:$F,A342,'2018'!AA:AA,"CRO")+SUMIFS('2018'!$J:$J,'2018'!$E:$E,B342,'2018'!$F:$F,A342,'2018'!AA:AA,"CRO"), 0)</f>
        <v>0</v>
      </c>
      <c r="Q342" s="0" t="n">
        <f aca="false">IFERROR(SUMIFS('2018'!M:M,'2018'!AA:AA,"CRO",'2018'!F:F,A342,'2018'!C:C,B342)+SUMIFS('2018'!P:P,'2018'!AA:AA,"CRO",'2018'!F:F,A342,'2018'!C:C,B342)+SUMIFS('2018'!N:N,'2018'!AA:AA,"CRO",'2018'!F:F,A342,'2018'!D:D,B342)+SUMIFS('2018'!N:N,'2018'!AA:AA,"CRO",'2018'!F:F,A342,'2018'!D:D,B342)+SUMIFS('2018'!O:O,'2018'!AA:AA,"CRO",'2018'!F:F,A342,'2018'!E:E,B342)+SUMIFS('2018'!R:R,'2018'!AA:AA,"CRO",'2018'!F:F,A342,'2018'!E:E,B342), 0)</f>
        <v>0</v>
      </c>
      <c r="R342" s="7" t="n">
        <f aca="false">IFERROR(Q342/P342, 0)</f>
        <v>0</v>
      </c>
      <c r="S342" s="7" t="n">
        <f aca="false">SUM(V342,Y342,AB342)</f>
        <v>0</v>
      </c>
      <c r="T342" s="7" t="n">
        <f aca="false">SUM(W342,Z342,AC342)</f>
        <v>0</v>
      </c>
      <c r="U342" s="7" t="n">
        <f aca="false">IFERROR(T342/S342, 0)</f>
        <v>0</v>
      </c>
      <c r="V342" s="0" t="n">
        <f aca="false">SUMIFS('2017'!$H:$H,'2017'!$C:$C,B342,'2017'!$F:$F,A342,'2017'!AA:AA,"JRO",'2017'!P:P,"&lt;&gt;")+SUMIFS('2017'!$I:$I,'2017'!$D:$D,B342,'2017'!$F:$F,A342,'2017'!AA:AA,"JRO",'2017'!Q:Q,"&lt;&gt;")+SUMIFS('2017'!$J:$J,'2017'!$E:$E,B342,'2017'!$F:$F,A342,'2017'!AA:AA,"JRO",'2017'!R:R,"&lt;&gt;")</f>
        <v>0</v>
      </c>
      <c r="W342" s="0" t="n">
        <f aca="false">IFERROR(SUMIFS('2017'!M:M,'2017'!AA:AA,"JRO",'2017'!F:F,A342,'2017'!C:C,B342)+SUMIFS('2017'!P:P,'2017'!AA:AA,"JRO",'2017'!F:F,A342,'2017'!C:C,B342)+SUMIFS('2017'!N:N,'2017'!AA:AA,"JRO",'2017'!F:F,A342,'2017'!D:D,B342)+SUMIFS('2017'!N:N,'2017'!AA:AA,"JRO",'2017'!F:F,A342,'2017'!D:D,B342)+SUMIFS('2017'!O:O,'2017'!AA:AA,"JRO",'2017'!F:F,A342,'2017'!E:E,B342)+SUMIFS('2017'!R:R,'2017'!AA:AA,"JRO",'2017'!F:F,A342,'2017'!E:E,B342), 0)</f>
        <v>0</v>
      </c>
      <c r="X342" s="7" t="n">
        <f aca="false">IFERROR(W342/V342, 0)</f>
        <v>0</v>
      </c>
      <c r="Y342" s="0" t="n">
        <f aca="false">IFERROR(SUMIFS('2017'!$H:$H,'2017'!$C:$C,B342,'2017'!$F:$F,A342,'2017'!AA:AA,"NRO",'2017'!P:P,"&lt;&gt;")+SUMIFS('2017'!$I:$I,'2017'!$D:$D,B342,'2017'!$F:$F,A342,'2017'!AA:AA,"NRO",'2017'!Q:Q,"&lt;&gt;")+SUMIFS('2017'!$J:$J,'2017'!$E:$E,B342,'2017'!$F:$F,A342,'2017'!AA:AA,"NRO",'2017'!R:R,"&lt;&gt;"), 0)</f>
        <v>0</v>
      </c>
      <c r="Z342" s="0" t="n">
        <f aca="false">IFERROR(SUMIFS('2017'!M:M,'2017'!AA:AA,"NRO",'2017'!F:F,A342,'2017'!C:C,B342)+SUMIFS('2017'!P:P,'2017'!AA:AA,"NRO",'2017'!F:F,A342,'2017'!C:C,B342)+SUMIFS('2017'!N:N,'2017'!AA:AA,"NRO",'2017'!F:F,A342,'2017'!D:D,B342)+SUMIFS('2017'!N:N,'2017'!AA:AA,"NRO",'2017'!F:F,A342,'2017'!D:D,B342)+SUMIFS('2017'!O:O,'2017'!AA:AA,"NRO",'2017'!F:F,A342,'2017'!E:E,B342)+SUMIFS('2017'!R:R,'2017'!AA:AA,"NRO",'2017'!F:F,A342,'2017'!E:E,B342), 0)</f>
        <v>0</v>
      </c>
      <c r="AA342" s="7" t="n">
        <f aca="false">IFERROR(Z342/Y342, 0)</f>
        <v>0</v>
      </c>
      <c r="AB342" s="0" t="n">
        <f aca="false">IFERROR(SUMIFS('2017'!$H:$H,'2017'!$C:$C,B342,'2017'!$F:$F,A342,'2017'!AA:AA,"CRO",'2017'!P:P,"&lt;&gt;")+SUMIFS('2017'!$I:$I,'2017'!$D:$D,B342,'2017'!$F:$F,A342,'2017'!AA:AA,"CRO",'2017'!Q:Q,"&lt;&gt;")+SUMIFS('2017'!$J:$J,'2017'!$E:$E,B342,'2017'!$F:$F,A342,'2017'!AA:AA,"CRO",'2017'!R:R,"&lt;&gt;"), 0)</f>
        <v>0</v>
      </c>
      <c r="AC342" s="0" t="n">
        <f aca="false">IFERROR(SUMIFS('2017'!M:M,'2017'!AA:AA,"CRO",'2017'!F:F,A342,'2017'!C:C,B342)+SUMIFS('2017'!P:P,'2017'!AA:AA,"CRO",'2017'!F:F,A342,'2017'!C:C,B342)+SUMIFS('2017'!N:N,'2017'!AA:AA,"CRO",'2017'!F:F,A342,'2017'!D:D,B342)+SUMIFS('2017'!N:N,'2017'!AA:AA,"CRO",'2017'!F:F,A342,'2017'!D:D,B342)+SUMIFS('2017'!O:O,'2017'!AA:AA,"CRO",'2017'!F:F,A342,'2017'!E:E,B342)+SUMIFS('2017'!R:R,'2017'!AA:AA,"CRO",'2017'!F:F,A342,'2017'!E:E,B342), 0)</f>
        <v>0</v>
      </c>
      <c r="AD342" s="0" t="n">
        <f aca="false">IFERROR(AC342/AB342, 0)</f>
        <v>0</v>
      </c>
      <c r="AE342" s="0" t="n">
        <f aca="false">SUM(AH342,AK342,AN342)</f>
        <v>0</v>
      </c>
      <c r="AF342" s="0" t="n">
        <f aca="false">SUM(AI342,AL342,AO342)</f>
        <v>0</v>
      </c>
      <c r="AG342" s="7" t="n">
        <f aca="false">IFERROR(AF342/AE342, 0)</f>
        <v>0</v>
      </c>
      <c r="AH342" s="0" t="n">
        <f aca="false">IFERROR(SUMIFS('2016'!$G:$G,'2016'!F:F,A342,'2016'!C:C,B342,'2016'!D:D,"",'2016'!AA:AA,"JRO",'2016'!L:L,"&lt;&gt;"), 0)</f>
        <v>0</v>
      </c>
      <c r="AI342" s="0" t="n">
        <f aca="false">IFERROR(SUMIFS('2016'!L:L,'2016'!F:F,A342,'2016'!C:C,B342,'2016'!D:D,"",'2016'!AA:AA,"JRO"), 0)</f>
        <v>0</v>
      </c>
      <c r="AJ342" s="7" t="n">
        <f aca="false">IFERROR(AI342/AH342, 0)</f>
        <v>0</v>
      </c>
      <c r="AK342" s="0" t="n">
        <f aca="false">IFERROR(SUMIFS('2016'!$G:$G,'2016'!F:F,A342,'2016'!C:C,B342,'2016'!D:D,"",'2016'!AA:AA,"NRO",'2016'!L:L,"&lt;&gt;"), 0)</f>
        <v>0</v>
      </c>
      <c r="AL342" s="0" t="n">
        <f aca="false">IFERROR(SUMIFS('2016'!L:L,'2016'!F:F,A342,'2016'!C:C,B342,'2016'!D:D,"",'2016'!AA:AA,"NRO"), 0)</f>
        <v>0</v>
      </c>
      <c r="AM342" s="0" t="n">
        <f aca="false">IFERROR(AL342/AK342, 0)</f>
        <v>0</v>
      </c>
      <c r="AN342" s="0" t="n">
        <f aca="false">IFERROR(SUMIFS('2016'!$G:$G,'2016'!F:F,A342,'2016'!C:C,B342,'2016'!D:D,"",'2016'!AA:AA,"CRO",'2016'!L:L,"&lt;&gt;"), 0)</f>
        <v>0</v>
      </c>
      <c r="AO342" s="0" t="n">
        <f aca="false">IFERROR(SUMIFS('2016'!L:L,'2016'!F:F,A342,'2016'!C:C,B342,'2016'!D:D,"",'2016'!AA:AA,"CRO"), 0)</f>
        <v>0</v>
      </c>
      <c r="AP342" s="0" t="n">
        <f aca="false">IFERROR(AO342/AN342, 0)</f>
        <v>0</v>
      </c>
      <c r="AQ342" s="0" t="n">
        <f aca="false">SUM(AT342,AW342,AZ342)</f>
        <v>0</v>
      </c>
      <c r="AR342" s="0" t="n">
        <f aca="false">SUM(AU342,AX342,BA342)</f>
        <v>0</v>
      </c>
      <c r="AS342" s="7" t="n">
        <f aca="false">IFERROR(AR342/AQ342, 0)</f>
        <v>0</v>
      </c>
      <c r="AT342" s="0" t="n">
        <f aca="false">IFERROR(SUMIFS('2015'!$G:$G,'2015'!F:F,A342,'2015'!C:C,B342,'2015'!D:D,"",'2015'!AA:AA,"JRO",'2015'!L:L,"&lt;&gt;"), 0)</f>
        <v>0</v>
      </c>
      <c r="AU342" s="0" t="n">
        <f aca="false">IFERROR(SUMIFS('2015'!L:L,'2015'!F:F,A342,'2015'!C:C,B342,'2015'!D:D,"",'2015'!AA:AA,"JRO"), 0)</f>
        <v>0</v>
      </c>
      <c r="AV342" s="0" t="n">
        <f aca="false">IFERROR(AU342/AT342, 0)</f>
        <v>0</v>
      </c>
      <c r="AW342" s="0" t="n">
        <f aca="false">IFERROR(SUMIFS('2015'!$G:$G,'2015'!F:F,A342,'2015'!C:C,B342,'2015'!D:D,"",'2015'!AA:AA,"NRO",'2015'!L:L,"&lt;&gt;"), 0)</f>
        <v>0</v>
      </c>
      <c r="AX342" s="0" t="n">
        <f aca="false">IFERROR(SUMIFS('2015'!L:L,'2015'!F:F,A342,'2015'!C:C,B342,'2015'!D:D,"",'2015'!AA:AA,"NRO"), 0)</f>
        <v>0</v>
      </c>
      <c r="AY342" s="0" t="n">
        <f aca="false">IFERROR(AX342/AW342, 0)</f>
        <v>0</v>
      </c>
      <c r="AZ342" s="0" t="n">
        <f aca="false">IFERROR(SUMIFS('2015'!$G:$G,'2015'!F:F,A342,'2015'!C:C,B342,'2015'!D:D,"",'2015'!AA:AA,"CRO",'2015'!L:L,"&lt;&gt;"), 0)</f>
        <v>0</v>
      </c>
      <c r="BA342" s="0" t="n">
        <f aca="false">IFERROR(SUMIFS('2015'!L:L,'2015'!F:F,A342,'2015'!C:C,B342,'2015'!D:D,"",'2015'!AA:AA,"CRO"), 0)</f>
        <v>0</v>
      </c>
      <c r="BB342" s="0" t="n">
        <f aca="false">IFERROR(BA342/AZ342, 0)</f>
        <v>0</v>
      </c>
      <c r="BC342" s="0" t="n">
        <f aca="false">SUM(BF342,BI342)</f>
        <v>0</v>
      </c>
      <c r="BD342" s="0" t="n">
        <f aca="false">SUM(BG342,BJ342)</f>
        <v>0</v>
      </c>
      <c r="BE342" s="7" t="n">
        <f aca="false">IFERROR(BD342/BC342, 0)</f>
        <v>0</v>
      </c>
      <c r="BF342" s="0" t="n">
        <f aca="false">IFERROR(SUMIFS('2014'!$G:$G,'2014'!F:F,A342,'2014'!C:C,B342,'2014'!D:D,"",'2014'!AA:AA,"JRO",'2014'!L:L,"&lt;&gt;"), 0)</f>
        <v>0</v>
      </c>
      <c r="BG342" s="0" t="n">
        <f aca="false">IFERROR(SUMIFS('2014'!L:L,'2014'!F:F,A342,'2014'!C:C,B342,'2014'!D:D,"",'2014'!AA:AA,"JRO"), 0)</f>
        <v>0</v>
      </c>
      <c r="BH342" s="7" t="n">
        <f aca="false">IFERROR(BG342/BF342, 0)</f>
        <v>0</v>
      </c>
      <c r="BI342" s="0" t="n">
        <f aca="false">IFERROR(SUMIFS('2014'!$G:$G,'2014'!F:F,A342,'2014'!C:C,B342,'2014'!D:D,"",'2014'!AA:AA,"CRO",'2014'!L:L,"&lt;&gt;"), 0)</f>
        <v>0</v>
      </c>
      <c r="BJ342" s="0" t="n">
        <f aca="false">IFERROR(SUMIFS('2014'!L:L,'2014'!F:F,A342,'2014'!C:C,B342,'2014'!D:D,"",'2014'!AA:AA,"CRO"), 0)</f>
        <v>0</v>
      </c>
      <c r="BK342" s="0" t="n">
        <f aca="false">IFERROR(BJ342/BI342, 0)</f>
        <v>0</v>
      </c>
      <c r="BL342" s="0" t="n">
        <f aca="false">IFERROR(SUMIFS('2013'!$G:$G,'2013'!F:F,A342,'2013'!C:C,B342,'2013'!D:D,"",'2013'!AA:AA,"JRO",'2013'!L:L,"&lt;&gt;"), 0)</f>
        <v>0</v>
      </c>
      <c r="BM342" s="0" t="n">
        <f aca="false">IFERROR(SUMIFS('2013'!L:L,'2013'!F:F,A342,'2013'!C:C,B342,'2013'!D:D,"",'2013'!AA:AA,"JRO"), 0)</f>
        <v>0</v>
      </c>
      <c r="BN342" s="0" t="n">
        <f aca="false">IFERROR(BM342/BL342, 0)</f>
        <v>0</v>
      </c>
      <c r="BO342" s="0" t="n">
        <f aca="false">IFERROR(SUMIFS('2012'!$G:$G,'2012'!F:F,A342,'2012'!C:C,B342,'2012'!D:D,"",'2012'!AA:AA,"JRO",'2012'!L:L,"&lt;&gt;"), 0)</f>
        <v>0</v>
      </c>
      <c r="BP342" s="0" t="n">
        <f aca="false">IFERROR(SUMIFS('2012'!L:L,'2012'!F:F,A342,'2012'!C:C,B342,'2012'!D:D,"",'2012'!AA:AA,"JRO"), 0)</f>
        <v>0</v>
      </c>
      <c r="BQ342" s="0" t="n">
        <f aca="false">IFERROR(BP342/BO342, 0)</f>
        <v>0</v>
      </c>
      <c r="BR342" s="0" t="n">
        <f aca="false">IFERROR(SUMIFS('2011'!$G:$G,'2011'!F:F,A342,'2011'!C:C,B342,'2011'!D:D,"",'2011'!AA:AA,"JRO",'2011'!L:L,"&lt;&gt;"), 0)</f>
        <v>0</v>
      </c>
      <c r="BS342" s="0" t="n">
        <f aca="false">IFERROR(SUMIFS('2011'!L:L,'2011'!F:F,A342,'2011'!C:C,B342,'2011'!D:D,"",'2011'!AA:AA,"JRO"), 0)</f>
        <v>0</v>
      </c>
      <c r="BT342" s="7" t="n">
        <f aca="false">IFERROR(BS342/BR342, 0)</f>
        <v>0</v>
      </c>
      <c r="BU342" s="0" t="n">
        <f aca="false">IFERROR(SUMIFS('2010'!$G:$G,'2010'!F:F,A342,'2010'!C:C,B342,'2010'!D:D,"",'2010'!AA:AA,"JRO",'2010'!L:L,"&lt;&gt;"), 0)</f>
        <v>0</v>
      </c>
      <c r="BV342" s="0" t="n">
        <f aca="false">IFERROR(SUMIFS('2010'!L:L,'2010'!F:F,A342,'2010'!C:C,B342,'2010'!D:D,"",'2010'!AA:AA,"JRO"), 0)</f>
        <v>0</v>
      </c>
      <c r="BW342" s="7" t="n">
        <f aca="false">IFERROR(BV342/BU342, 0)</f>
        <v>0</v>
      </c>
      <c r="BX342" s="0" t="n">
        <f aca="false">IFERROR(SUMIFS('2009'!$G:$G,'2009'!F:F,A342,'2009'!C:C,B342,'2009'!D:D,"",'2009'!AA:AA,"JRO",'2009'!L:L,"&lt;&gt;"), 0)</f>
        <v>0</v>
      </c>
      <c r="BY342" s="0" t="n">
        <f aca="false">IFERROR(SUMIFS('2009'!L:L,'2009'!F:F,A342,'2009'!C:C,B342,'2009'!D:D,"",'2009'!AA:AA,"JRO"), 0)</f>
        <v>0</v>
      </c>
      <c r="BZ342" s="7" t="n">
        <f aca="false">IFERROR(BY342/BX342, 0)</f>
        <v>0</v>
      </c>
    </row>
    <row r="343" customFormat="false" ht="15" hidden="false" customHeight="false" outlineLevel="0" collapsed="false">
      <c r="A343" s="0" t="s">
        <v>114</v>
      </c>
      <c r="B343" s="13" t="s">
        <v>66</v>
      </c>
      <c r="C343" s="56" t="n">
        <f aca="false">IFERROR(AVERAGEIFS(I343:BZ343,I$2:BZ$2,"JRO escorts per deportee",I343:BZ343,"&lt;&gt;0"), 0)</f>
        <v>0</v>
      </c>
      <c r="D343" s="13" t="n">
        <f aca="false">IFERROR(AVERAGEIFS(I343:BZ343,I$2:BZ$2,"NRO escorts per deportee",I343:BZ343,"&lt;&gt;0"), 0)</f>
        <v>0</v>
      </c>
      <c r="E343" s="13" t="n">
        <f aca="false">IFERROR(AVERAGEIFS(I343:BZ343,I$2:BZ$2,"CRO escorts per deportee",I343:BZ343,"&lt;&gt;0"), 0)</f>
        <v>0</v>
      </c>
      <c r="G343" s="0" t="n">
        <f aca="false">SUM(J343,M343,P343)</f>
        <v>0</v>
      </c>
      <c r="H343" s="0" t="n">
        <f aca="false">SUM(K343,N343,Q343)</f>
        <v>0</v>
      </c>
      <c r="I343" s="7" t="n">
        <f aca="false">IFERROR(H343/G343, 0)</f>
        <v>0</v>
      </c>
      <c r="J343" s="0" t="n">
        <f aca="false">IFERROR(SUMIFS('2018'!$H:$H,'2018'!$C:$C,B343,'2018'!$F:$F,A343,'2018'!AA:AA,"JRO",'2018'!P:P,"&lt;&gt;")+SUMIFS('2018'!$I:$I,'2018'!$D:$D,B343,'2018'!$F:$F,A343,'2018'!AA:AA,"JRO",'2018'!Q:Q,"&lt;&gt;")+SUMIFS('2018'!$J:$J,'2018'!$E:$E,B343,'2018'!$F:$F,A343,'2018'!AA:AA,"JRO",'2018'!R:R,"&lt;&gt;"), 0)</f>
        <v>0</v>
      </c>
      <c r="K343" s="0" t="n">
        <f aca="false">IFERROR(SUMIFS('2018'!M:M,'2018'!AA:AA,"JRO",'2018'!F:F,A343,'2018'!C:C,B343)+SUMIFS('2018'!P:P,'2018'!AA:AA,"JRO",'2018'!F:F,A343,'2018'!C:C,B343)+SUMIFS('2018'!N:N,'2018'!AA:AA,"JRO",'2018'!F:F,A343,'2018'!D:D,B343)+SUMIFS('2018'!N:N,'2018'!AA:AA,"JRO",'2018'!F:F,A343,'2018'!D:D,B343)+SUMIFS('2018'!O:O,'2018'!AA:AA,"JRO",'2018'!F:F,A343,'2018'!E:E,B343)+SUMIFS('2018'!R:R,'2018'!AA:AA,"JRO",'2018'!F:F,A343,'2018'!E:E,B343), 0)</f>
        <v>0</v>
      </c>
      <c r="L343" s="7" t="n">
        <f aca="false">IFERROR(K343/J343, 0)</f>
        <v>0</v>
      </c>
      <c r="M343" s="0" t="n">
        <f aca="false">IFERROR(SUMIFS('2018'!$H:$H,'2018'!$C:$C,B343,'2018'!$F:$F,A343,'2018'!AA:AA,"NRO",'2018'!P:P,"&lt;&gt;")+SUMIFS('2018'!$I:$I,'2018'!$D:$D,B343,'2018'!$F:$F,A343,'2018'!AA:AA,"NRO",'2018'!Q:Q,"&lt;&gt;")+SUMIFS('2018'!$J:$J,'2018'!$E:$E,B343,'2018'!$F:$F,A343,'2018'!AA:AA,"NRO",'2018'!R:R,"&lt;&gt;"), 0)</f>
        <v>0</v>
      </c>
      <c r="N343" s="0" t="n">
        <f aca="false">IFERROR(SUMIFS('2018'!M:M,'2018'!AA:AA,"NRO",'2018'!F:F,A343,'2018'!C:C,B343)+SUMIFS('2018'!P:P,'2018'!AA:AA,"NRO",'2018'!F:F,A343,'2018'!C:C,B343)+SUMIFS('2018'!N:N,'2018'!AA:AA,"NRO",'2018'!F:F,A343,'2018'!D:D,B343)+SUMIFS('2018'!N:N,'2018'!AA:AA,"NRO",'2018'!F:F,A343,'2018'!D:D,B343)+SUMIFS('2018'!O:O,'2018'!AA:AA,"NRO",'2018'!F:F,A343,'2018'!E:E,B343)+SUMIFS('2018'!R:R,'2018'!AA:AA,"NRO",'2018'!F:F,A343,'2018'!E:E,B343), 0)</f>
        <v>0</v>
      </c>
      <c r="O343" s="7" t="n">
        <f aca="false">IFERROR(N343/M343, 0)</f>
        <v>0</v>
      </c>
      <c r="P343" s="0" t="n">
        <f aca="false">IFERROR(SUMIFS('2018'!$H:$H,'2018'!$C:$C,B343,'2018'!$F:$F,A343,'2018'!AA:AA,"CRO")+SUMIFS('2018'!$I:$I,'2018'!$D:$D,B343,'2018'!$F:$F,A343,'2018'!AA:AA,"CRO")+SUMIFS('2018'!$J:$J,'2018'!$E:$E,B343,'2018'!$F:$F,A343,'2018'!AA:AA,"CRO"), 0)</f>
        <v>0</v>
      </c>
      <c r="Q343" s="0" t="n">
        <f aca="false">IFERROR(SUMIFS('2018'!M:M,'2018'!AA:AA,"CRO",'2018'!F:F,A343,'2018'!C:C,B343)+SUMIFS('2018'!P:P,'2018'!AA:AA,"CRO",'2018'!F:F,A343,'2018'!C:C,B343)+SUMIFS('2018'!N:N,'2018'!AA:AA,"CRO",'2018'!F:F,A343,'2018'!D:D,B343)+SUMIFS('2018'!N:N,'2018'!AA:AA,"CRO",'2018'!F:F,A343,'2018'!D:D,B343)+SUMIFS('2018'!O:O,'2018'!AA:AA,"CRO",'2018'!F:F,A343,'2018'!E:E,B343)+SUMIFS('2018'!R:R,'2018'!AA:AA,"CRO",'2018'!F:F,A343,'2018'!E:E,B343), 0)</f>
        <v>0</v>
      </c>
      <c r="R343" s="7" t="n">
        <f aca="false">IFERROR(Q343/P343, 0)</f>
        <v>0</v>
      </c>
      <c r="S343" s="7" t="n">
        <f aca="false">SUM(V343,Y343,AB343)</f>
        <v>0</v>
      </c>
      <c r="T343" s="7" t="n">
        <f aca="false">SUM(W343,Z343,AC343)</f>
        <v>0</v>
      </c>
      <c r="U343" s="7" t="n">
        <f aca="false">IFERROR(T343/S343, 0)</f>
        <v>0</v>
      </c>
      <c r="V343" s="0" t="n">
        <f aca="false">SUMIFS('2017'!$H:$H,'2017'!$C:$C,B343,'2017'!$F:$F,A343,'2017'!AA:AA,"JRO",'2017'!P:P,"&lt;&gt;")+SUMIFS('2017'!$I:$I,'2017'!$D:$D,B343,'2017'!$F:$F,A343,'2017'!AA:AA,"JRO",'2017'!Q:Q,"&lt;&gt;")+SUMIFS('2017'!$J:$J,'2017'!$E:$E,B343,'2017'!$F:$F,A343,'2017'!AA:AA,"JRO",'2017'!R:R,"&lt;&gt;")</f>
        <v>0</v>
      </c>
      <c r="W343" s="0" t="n">
        <f aca="false">IFERROR(SUMIFS('2017'!M:M,'2017'!AA:AA,"JRO",'2017'!F:F,A343,'2017'!C:C,B343)+SUMIFS('2017'!P:P,'2017'!AA:AA,"JRO",'2017'!F:F,A343,'2017'!C:C,B343)+SUMIFS('2017'!N:N,'2017'!AA:AA,"JRO",'2017'!F:F,A343,'2017'!D:D,B343)+SUMIFS('2017'!N:N,'2017'!AA:AA,"JRO",'2017'!F:F,A343,'2017'!D:D,B343)+SUMIFS('2017'!O:O,'2017'!AA:AA,"JRO",'2017'!F:F,A343,'2017'!E:E,B343)+SUMIFS('2017'!R:R,'2017'!AA:AA,"JRO",'2017'!F:F,A343,'2017'!E:E,B343), 0)</f>
        <v>0</v>
      </c>
      <c r="X343" s="7" t="n">
        <f aca="false">IFERROR(W343/V343, 0)</f>
        <v>0</v>
      </c>
      <c r="Y343" s="0" t="n">
        <f aca="false">IFERROR(SUMIFS('2017'!$H:$H,'2017'!$C:$C,B343,'2017'!$F:$F,A343,'2017'!AA:AA,"NRO",'2017'!P:P,"&lt;&gt;")+SUMIFS('2017'!$I:$I,'2017'!$D:$D,B343,'2017'!$F:$F,A343,'2017'!AA:AA,"NRO",'2017'!Q:Q,"&lt;&gt;")+SUMIFS('2017'!$J:$J,'2017'!$E:$E,B343,'2017'!$F:$F,A343,'2017'!AA:AA,"NRO",'2017'!R:R,"&lt;&gt;"), 0)</f>
        <v>0</v>
      </c>
      <c r="Z343" s="0" t="n">
        <f aca="false">IFERROR(SUMIFS('2017'!M:M,'2017'!AA:AA,"NRO",'2017'!F:F,A343,'2017'!C:C,B343)+SUMIFS('2017'!P:P,'2017'!AA:AA,"NRO",'2017'!F:F,A343,'2017'!C:C,B343)+SUMIFS('2017'!N:N,'2017'!AA:AA,"NRO",'2017'!F:F,A343,'2017'!D:D,B343)+SUMIFS('2017'!N:N,'2017'!AA:AA,"NRO",'2017'!F:F,A343,'2017'!D:D,B343)+SUMIFS('2017'!O:O,'2017'!AA:AA,"NRO",'2017'!F:F,A343,'2017'!E:E,B343)+SUMIFS('2017'!R:R,'2017'!AA:AA,"NRO",'2017'!F:F,A343,'2017'!E:E,B343), 0)</f>
        <v>0</v>
      </c>
      <c r="AA343" s="7" t="n">
        <f aca="false">IFERROR(Z343/Y343, 0)</f>
        <v>0</v>
      </c>
      <c r="AB343" s="0" t="n">
        <f aca="false">IFERROR(SUMIFS('2017'!$H:$H,'2017'!$C:$C,B343,'2017'!$F:$F,A343,'2017'!AA:AA,"CRO",'2017'!P:P,"&lt;&gt;")+SUMIFS('2017'!$I:$I,'2017'!$D:$D,B343,'2017'!$F:$F,A343,'2017'!AA:AA,"CRO",'2017'!Q:Q,"&lt;&gt;")+SUMIFS('2017'!$J:$J,'2017'!$E:$E,B343,'2017'!$F:$F,A343,'2017'!AA:AA,"CRO",'2017'!R:R,"&lt;&gt;"), 0)</f>
        <v>0</v>
      </c>
      <c r="AC343" s="0" t="n">
        <f aca="false">IFERROR(SUMIFS('2017'!M:M,'2017'!AA:AA,"CRO",'2017'!F:F,A343,'2017'!C:C,B343)+SUMIFS('2017'!P:P,'2017'!AA:AA,"CRO",'2017'!F:F,A343,'2017'!C:C,B343)+SUMIFS('2017'!N:N,'2017'!AA:AA,"CRO",'2017'!F:F,A343,'2017'!D:D,B343)+SUMIFS('2017'!N:N,'2017'!AA:AA,"CRO",'2017'!F:F,A343,'2017'!D:D,B343)+SUMIFS('2017'!O:O,'2017'!AA:AA,"CRO",'2017'!F:F,A343,'2017'!E:E,B343)+SUMIFS('2017'!R:R,'2017'!AA:AA,"CRO",'2017'!F:F,A343,'2017'!E:E,B343), 0)</f>
        <v>0</v>
      </c>
      <c r="AD343" s="0" t="n">
        <f aca="false">IFERROR(AC343/AB343, 0)</f>
        <v>0</v>
      </c>
      <c r="AE343" s="0" t="n">
        <f aca="false">SUM(AH343,AK343,AN343)</f>
        <v>0</v>
      </c>
      <c r="AF343" s="0" t="n">
        <f aca="false">SUM(AI343,AL343,AO343)</f>
        <v>0</v>
      </c>
      <c r="AG343" s="7" t="n">
        <f aca="false">IFERROR(AF343/AE343, 0)</f>
        <v>0</v>
      </c>
      <c r="AH343" s="0" t="n">
        <f aca="false">IFERROR(SUMIFS('2016'!$G:$G,'2016'!F:F,A343,'2016'!C:C,B343,'2016'!D:D,"",'2016'!AA:AA,"JRO",'2016'!L:L,"&lt;&gt;"), 0)</f>
        <v>0</v>
      </c>
      <c r="AI343" s="0" t="n">
        <f aca="false">IFERROR(SUMIFS('2016'!L:L,'2016'!F:F,A343,'2016'!C:C,B343,'2016'!D:D,"",'2016'!AA:AA,"JRO"), 0)</f>
        <v>0</v>
      </c>
      <c r="AJ343" s="7" t="n">
        <f aca="false">IFERROR(AI343/AH343, 0)</f>
        <v>0</v>
      </c>
      <c r="AK343" s="0" t="n">
        <f aca="false">IFERROR(SUMIFS('2016'!$G:$G,'2016'!F:F,A343,'2016'!C:C,B343,'2016'!D:D,"",'2016'!AA:AA,"NRO",'2016'!L:L,"&lt;&gt;"), 0)</f>
        <v>0</v>
      </c>
      <c r="AL343" s="0" t="n">
        <f aca="false">IFERROR(SUMIFS('2016'!L:L,'2016'!F:F,A343,'2016'!C:C,B343,'2016'!D:D,"",'2016'!AA:AA,"NRO"), 0)</f>
        <v>0</v>
      </c>
      <c r="AM343" s="0" t="n">
        <f aca="false">IFERROR(AL343/AK343, 0)</f>
        <v>0</v>
      </c>
      <c r="AN343" s="0" t="n">
        <f aca="false">IFERROR(SUMIFS('2016'!$G:$G,'2016'!F:F,A343,'2016'!C:C,B343,'2016'!D:D,"",'2016'!AA:AA,"CRO",'2016'!L:L,"&lt;&gt;"), 0)</f>
        <v>0</v>
      </c>
      <c r="AO343" s="0" t="n">
        <f aca="false">IFERROR(SUMIFS('2016'!L:L,'2016'!F:F,A343,'2016'!C:C,B343,'2016'!D:D,"",'2016'!AA:AA,"CRO"), 0)</f>
        <v>0</v>
      </c>
      <c r="AP343" s="0" t="n">
        <f aca="false">IFERROR(AO343/AN343, 0)</f>
        <v>0</v>
      </c>
      <c r="AQ343" s="0" t="n">
        <f aca="false">SUM(AT343,AW343,AZ343)</f>
        <v>0</v>
      </c>
      <c r="AR343" s="0" t="n">
        <f aca="false">SUM(AU343,AX343,BA343)</f>
        <v>0</v>
      </c>
      <c r="AS343" s="7" t="n">
        <f aca="false">IFERROR(AR343/AQ343, 0)</f>
        <v>0</v>
      </c>
      <c r="AT343" s="0" t="n">
        <f aca="false">IFERROR(SUMIFS('2015'!$G:$G,'2015'!F:F,A343,'2015'!C:C,B343,'2015'!D:D,"",'2015'!AA:AA,"JRO",'2015'!L:L,"&lt;&gt;"), 0)</f>
        <v>0</v>
      </c>
      <c r="AU343" s="0" t="n">
        <f aca="false">IFERROR(SUMIFS('2015'!L:L,'2015'!F:F,A343,'2015'!C:C,B343,'2015'!D:D,"",'2015'!AA:AA,"JRO"), 0)</f>
        <v>0</v>
      </c>
      <c r="AV343" s="0" t="n">
        <f aca="false">IFERROR(AU343/AT343, 0)</f>
        <v>0</v>
      </c>
      <c r="AW343" s="0" t="n">
        <f aca="false">IFERROR(SUMIFS('2015'!$G:$G,'2015'!F:F,A343,'2015'!C:C,B343,'2015'!D:D,"",'2015'!AA:AA,"NRO",'2015'!L:L,"&lt;&gt;"), 0)</f>
        <v>0</v>
      </c>
      <c r="AX343" s="0" t="n">
        <f aca="false">IFERROR(SUMIFS('2015'!L:L,'2015'!F:F,A343,'2015'!C:C,B343,'2015'!D:D,"",'2015'!AA:AA,"NRO"), 0)</f>
        <v>0</v>
      </c>
      <c r="AY343" s="0" t="n">
        <f aca="false">IFERROR(AX343/AW343, 0)</f>
        <v>0</v>
      </c>
      <c r="AZ343" s="0" t="n">
        <f aca="false">IFERROR(SUMIFS('2015'!$G:$G,'2015'!F:F,A343,'2015'!C:C,B343,'2015'!D:D,"",'2015'!AA:AA,"CRO",'2015'!L:L,"&lt;&gt;"), 0)</f>
        <v>0</v>
      </c>
      <c r="BA343" s="0" t="n">
        <f aca="false">IFERROR(SUMIFS('2015'!L:L,'2015'!F:F,A343,'2015'!C:C,B343,'2015'!D:D,"",'2015'!AA:AA,"CRO"), 0)</f>
        <v>0</v>
      </c>
      <c r="BB343" s="0" t="n">
        <f aca="false">IFERROR(BA343/AZ343, 0)</f>
        <v>0</v>
      </c>
      <c r="BC343" s="0" t="n">
        <f aca="false">SUM(BF343,BI343)</f>
        <v>0</v>
      </c>
      <c r="BD343" s="0" t="n">
        <f aca="false">SUM(BG343,BJ343)</f>
        <v>0</v>
      </c>
      <c r="BE343" s="7" t="n">
        <f aca="false">IFERROR(BD343/BC343, 0)</f>
        <v>0</v>
      </c>
      <c r="BF343" s="0" t="n">
        <f aca="false">IFERROR(SUMIFS('2014'!$G:$G,'2014'!F:F,A343,'2014'!C:C,B343,'2014'!D:D,"",'2014'!AA:AA,"JRO",'2014'!L:L,"&lt;&gt;"), 0)</f>
        <v>0</v>
      </c>
      <c r="BG343" s="0" t="n">
        <f aca="false">IFERROR(SUMIFS('2014'!L:L,'2014'!F:F,A343,'2014'!C:C,B343,'2014'!D:D,"",'2014'!AA:AA,"JRO"), 0)</f>
        <v>0</v>
      </c>
      <c r="BH343" s="7" t="n">
        <f aca="false">IFERROR(BG343/BF343, 0)</f>
        <v>0</v>
      </c>
      <c r="BI343" s="0" t="n">
        <f aca="false">IFERROR(SUMIFS('2014'!$G:$G,'2014'!F:F,A343,'2014'!C:C,B343,'2014'!D:D,"",'2014'!AA:AA,"CRO",'2014'!L:L,"&lt;&gt;"), 0)</f>
        <v>0</v>
      </c>
      <c r="BJ343" s="0" t="n">
        <f aca="false">IFERROR(SUMIFS('2014'!L:L,'2014'!F:F,A343,'2014'!C:C,B343,'2014'!D:D,"",'2014'!AA:AA,"CRO"), 0)</f>
        <v>0</v>
      </c>
      <c r="BK343" s="0" t="n">
        <f aca="false">IFERROR(BJ343/BI343, 0)</f>
        <v>0</v>
      </c>
      <c r="BL343" s="0" t="n">
        <f aca="false">IFERROR(SUMIFS('2013'!$G:$G,'2013'!F:F,A343,'2013'!C:C,B343,'2013'!D:D,"",'2013'!AA:AA,"JRO",'2013'!L:L,"&lt;&gt;"), 0)</f>
        <v>0</v>
      </c>
      <c r="BM343" s="0" t="n">
        <f aca="false">IFERROR(SUMIFS('2013'!L:L,'2013'!F:F,A343,'2013'!C:C,B343,'2013'!D:D,"",'2013'!AA:AA,"JRO"), 0)</f>
        <v>0</v>
      </c>
      <c r="BN343" s="0" t="n">
        <f aca="false">IFERROR(BM343/BL343, 0)</f>
        <v>0</v>
      </c>
      <c r="BO343" s="0" t="n">
        <f aca="false">IFERROR(SUMIFS('2012'!$G:$G,'2012'!F:F,A343,'2012'!C:C,B343,'2012'!D:D,"",'2012'!AA:AA,"JRO",'2012'!L:L,"&lt;&gt;"), 0)</f>
        <v>0</v>
      </c>
      <c r="BP343" s="0" t="n">
        <f aca="false">IFERROR(SUMIFS('2012'!L:L,'2012'!F:F,A343,'2012'!C:C,B343,'2012'!D:D,"",'2012'!AA:AA,"JRO"), 0)</f>
        <v>0</v>
      </c>
      <c r="BQ343" s="0" t="n">
        <f aca="false">IFERROR(BP343/BO343, 0)</f>
        <v>0</v>
      </c>
      <c r="BR343" s="0" t="n">
        <f aca="false">IFERROR(SUMIFS('2011'!$G:$G,'2011'!F:F,A343,'2011'!C:C,B343,'2011'!D:D,"",'2011'!AA:AA,"JRO",'2011'!L:L,"&lt;&gt;"), 0)</f>
        <v>0</v>
      </c>
      <c r="BS343" s="0" t="n">
        <f aca="false">IFERROR(SUMIFS('2011'!L:L,'2011'!F:F,A343,'2011'!C:C,B343,'2011'!D:D,"",'2011'!AA:AA,"JRO"), 0)</f>
        <v>0</v>
      </c>
      <c r="BT343" s="7" t="n">
        <f aca="false">IFERROR(BS343/BR343, 0)</f>
        <v>0</v>
      </c>
      <c r="BU343" s="0" t="n">
        <f aca="false">IFERROR(SUMIFS('2010'!$G:$G,'2010'!F:F,A343,'2010'!C:C,B343,'2010'!D:D,"",'2010'!AA:AA,"JRO",'2010'!L:L,"&lt;&gt;"), 0)</f>
        <v>0</v>
      </c>
      <c r="BV343" s="0" t="n">
        <f aca="false">IFERROR(SUMIFS('2010'!L:L,'2010'!F:F,A343,'2010'!C:C,B343,'2010'!D:D,"",'2010'!AA:AA,"JRO"), 0)</f>
        <v>0</v>
      </c>
      <c r="BW343" s="7" t="n">
        <f aca="false">IFERROR(BV343/BU343, 0)</f>
        <v>0</v>
      </c>
      <c r="BX343" s="0" t="n">
        <f aca="false">IFERROR(SUMIFS('2009'!$G:$G,'2009'!F:F,A343,'2009'!C:C,B343,'2009'!D:D,"",'2009'!AA:AA,"JRO",'2009'!L:L,"&lt;&gt;"), 0)</f>
        <v>0</v>
      </c>
      <c r="BY343" s="0" t="n">
        <f aca="false">IFERROR(SUMIFS('2009'!L:L,'2009'!F:F,A343,'2009'!C:C,B343,'2009'!D:D,"",'2009'!AA:AA,"JRO"), 0)</f>
        <v>0</v>
      </c>
      <c r="BZ343" s="7" t="n">
        <f aca="false">IFERROR(BY343/BX343, 0)</f>
        <v>0</v>
      </c>
    </row>
    <row r="344" customFormat="false" ht="15" hidden="false" customHeight="false" outlineLevel="0" collapsed="false">
      <c r="A344" s="0" t="s">
        <v>114</v>
      </c>
      <c r="B344" s="13" t="s">
        <v>54</v>
      </c>
      <c r="C344" s="56" t="n">
        <f aca="false">IFERROR(AVERAGEIFS(I344:BZ344,I$2:BZ$2,"JRO escorts per deportee",I344:BZ344,"&lt;&gt;0"), 0)</f>
        <v>0</v>
      </c>
      <c r="D344" s="13" t="n">
        <f aca="false">IFERROR(AVERAGEIFS(I344:BZ344,I$2:BZ$2,"NRO escorts per deportee",I344:BZ344,"&lt;&gt;0"), 0)</f>
        <v>0</v>
      </c>
      <c r="E344" s="13" t="n">
        <f aca="false">IFERROR(AVERAGEIFS(I344:BZ344,I$2:BZ$2,"CRO escorts per deportee",I344:BZ344,"&lt;&gt;0"), 0)</f>
        <v>0</v>
      </c>
      <c r="G344" s="0" t="n">
        <f aca="false">SUM(J344,M344,P344)</f>
        <v>0</v>
      </c>
      <c r="H344" s="0" t="n">
        <f aca="false">SUM(K344,N344,Q344)</f>
        <v>0</v>
      </c>
      <c r="I344" s="7" t="n">
        <f aca="false">IFERROR(H344/G344, 0)</f>
        <v>0</v>
      </c>
      <c r="J344" s="0" t="n">
        <f aca="false">IFERROR(SUMIFS('2018'!$H:$H,'2018'!$C:$C,B344,'2018'!$F:$F,A344,'2018'!AA:AA,"JRO",'2018'!P:P,"&lt;&gt;")+SUMIFS('2018'!$I:$I,'2018'!$D:$D,B344,'2018'!$F:$F,A344,'2018'!AA:AA,"JRO",'2018'!Q:Q,"&lt;&gt;")+SUMIFS('2018'!$J:$J,'2018'!$E:$E,B344,'2018'!$F:$F,A344,'2018'!AA:AA,"JRO",'2018'!R:R,"&lt;&gt;"), 0)</f>
        <v>0</v>
      </c>
      <c r="K344" s="0" t="n">
        <f aca="false">IFERROR(SUMIFS('2018'!M:M,'2018'!AA:AA,"JRO",'2018'!F:F,A344,'2018'!C:C,B344)+SUMIFS('2018'!P:P,'2018'!AA:AA,"JRO",'2018'!F:F,A344,'2018'!C:C,B344)+SUMIFS('2018'!N:N,'2018'!AA:AA,"JRO",'2018'!F:F,A344,'2018'!D:D,B344)+SUMIFS('2018'!N:N,'2018'!AA:AA,"JRO",'2018'!F:F,A344,'2018'!D:D,B344)+SUMIFS('2018'!O:O,'2018'!AA:AA,"JRO",'2018'!F:F,A344,'2018'!E:E,B344)+SUMIFS('2018'!R:R,'2018'!AA:AA,"JRO",'2018'!F:F,A344,'2018'!E:E,B344), 0)</f>
        <v>0</v>
      </c>
      <c r="L344" s="7" t="n">
        <f aca="false">IFERROR(K344/J344, 0)</f>
        <v>0</v>
      </c>
      <c r="M344" s="0" t="n">
        <f aca="false">IFERROR(SUMIFS('2018'!$H:$H,'2018'!$C:$C,B344,'2018'!$F:$F,A344,'2018'!AA:AA,"NRO",'2018'!P:P,"&lt;&gt;")+SUMIFS('2018'!$I:$I,'2018'!$D:$D,B344,'2018'!$F:$F,A344,'2018'!AA:AA,"NRO",'2018'!Q:Q,"&lt;&gt;")+SUMIFS('2018'!$J:$J,'2018'!$E:$E,B344,'2018'!$F:$F,A344,'2018'!AA:AA,"NRO",'2018'!R:R,"&lt;&gt;"), 0)</f>
        <v>0</v>
      </c>
      <c r="N344" s="0" t="n">
        <f aca="false">IFERROR(SUMIFS('2018'!M:M,'2018'!AA:AA,"NRO",'2018'!F:F,A344,'2018'!C:C,B344)+SUMIFS('2018'!P:P,'2018'!AA:AA,"NRO",'2018'!F:F,A344,'2018'!C:C,B344)+SUMIFS('2018'!N:N,'2018'!AA:AA,"NRO",'2018'!F:F,A344,'2018'!D:D,B344)+SUMIFS('2018'!N:N,'2018'!AA:AA,"NRO",'2018'!F:F,A344,'2018'!D:D,B344)+SUMIFS('2018'!O:O,'2018'!AA:AA,"NRO",'2018'!F:F,A344,'2018'!E:E,B344)+SUMIFS('2018'!R:R,'2018'!AA:AA,"NRO",'2018'!F:F,A344,'2018'!E:E,B344), 0)</f>
        <v>0</v>
      </c>
      <c r="O344" s="7" t="n">
        <f aca="false">IFERROR(N344/M344, 0)</f>
        <v>0</v>
      </c>
      <c r="P344" s="0" t="n">
        <f aca="false">IFERROR(SUMIFS('2018'!$H:$H,'2018'!$C:$C,B344,'2018'!$F:$F,A344,'2018'!AA:AA,"CRO")+SUMIFS('2018'!$I:$I,'2018'!$D:$D,B344,'2018'!$F:$F,A344,'2018'!AA:AA,"CRO")+SUMIFS('2018'!$J:$J,'2018'!$E:$E,B344,'2018'!$F:$F,A344,'2018'!AA:AA,"CRO"), 0)</f>
        <v>0</v>
      </c>
      <c r="Q344" s="0" t="n">
        <f aca="false">IFERROR(SUMIFS('2018'!M:M,'2018'!AA:AA,"CRO",'2018'!F:F,A344,'2018'!C:C,B344)+SUMIFS('2018'!P:P,'2018'!AA:AA,"CRO",'2018'!F:F,A344,'2018'!C:C,B344)+SUMIFS('2018'!N:N,'2018'!AA:AA,"CRO",'2018'!F:F,A344,'2018'!D:D,B344)+SUMIFS('2018'!N:N,'2018'!AA:AA,"CRO",'2018'!F:F,A344,'2018'!D:D,B344)+SUMIFS('2018'!O:O,'2018'!AA:AA,"CRO",'2018'!F:F,A344,'2018'!E:E,B344)+SUMIFS('2018'!R:R,'2018'!AA:AA,"CRO",'2018'!F:F,A344,'2018'!E:E,B344), 0)</f>
        <v>0</v>
      </c>
      <c r="R344" s="7" t="n">
        <f aca="false">IFERROR(Q344/P344, 0)</f>
        <v>0</v>
      </c>
      <c r="S344" s="7" t="n">
        <f aca="false">SUM(V344,Y344,AB344)</f>
        <v>0</v>
      </c>
      <c r="T344" s="7" t="n">
        <f aca="false">SUM(W344,Z344,AC344)</f>
        <v>0</v>
      </c>
      <c r="U344" s="7" t="n">
        <f aca="false">IFERROR(T344/S344, 0)</f>
        <v>0</v>
      </c>
      <c r="V344" s="0" t="n">
        <f aca="false">SUMIFS('2017'!$H:$H,'2017'!$C:$C,B344,'2017'!$F:$F,A344,'2017'!AA:AA,"JRO",'2017'!P:P,"&lt;&gt;")+SUMIFS('2017'!$I:$I,'2017'!$D:$D,B344,'2017'!$F:$F,A344,'2017'!AA:AA,"JRO",'2017'!Q:Q,"&lt;&gt;")+SUMIFS('2017'!$J:$J,'2017'!$E:$E,B344,'2017'!$F:$F,A344,'2017'!AA:AA,"JRO",'2017'!R:R,"&lt;&gt;")</f>
        <v>0</v>
      </c>
      <c r="W344" s="0" t="n">
        <f aca="false">IFERROR(SUMIFS('2017'!M:M,'2017'!AA:AA,"JRO",'2017'!F:F,A344,'2017'!C:C,B344)+SUMIFS('2017'!P:P,'2017'!AA:AA,"JRO",'2017'!F:F,A344,'2017'!C:C,B344)+SUMIFS('2017'!N:N,'2017'!AA:AA,"JRO",'2017'!F:F,A344,'2017'!D:D,B344)+SUMIFS('2017'!N:N,'2017'!AA:AA,"JRO",'2017'!F:F,A344,'2017'!D:D,B344)+SUMIFS('2017'!O:O,'2017'!AA:AA,"JRO",'2017'!F:F,A344,'2017'!E:E,B344)+SUMIFS('2017'!R:R,'2017'!AA:AA,"JRO",'2017'!F:F,A344,'2017'!E:E,B344), 0)</f>
        <v>0</v>
      </c>
      <c r="X344" s="7" t="n">
        <f aca="false">IFERROR(W344/V344, 0)</f>
        <v>0</v>
      </c>
      <c r="Y344" s="0" t="n">
        <f aca="false">IFERROR(SUMIFS('2017'!$H:$H,'2017'!$C:$C,B344,'2017'!$F:$F,A344,'2017'!AA:AA,"NRO",'2017'!P:P,"&lt;&gt;")+SUMIFS('2017'!$I:$I,'2017'!$D:$D,B344,'2017'!$F:$F,A344,'2017'!AA:AA,"NRO",'2017'!Q:Q,"&lt;&gt;")+SUMIFS('2017'!$J:$J,'2017'!$E:$E,B344,'2017'!$F:$F,A344,'2017'!AA:AA,"NRO",'2017'!R:R,"&lt;&gt;"), 0)</f>
        <v>0</v>
      </c>
      <c r="Z344" s="0" t="n">
        <f aca="false">IFERROR(SUMIFS('2017'!M:M,'2017'!AA:AA,"NRO",'2017'!F:F,A344,'2017'!C:C,B344)+SUMIFS('2017'!P:P,'2017'!AA:AA,"NRO",'2017'!F:F,A344,'2017'!C:C,B344)+SUMIFS('2017'!N:N,'2017'!AA:AA,"NRO",'2017'!F:F,A344,'2017'!D:D,B344)+SUMIFS('2017'!N:N,'2017'!AA:AA,"NRO",'2017'!F:F,A344,'2017'!D:D,B344)+SUMIFS('2017'!O:O,'2017'!AA:AA,"NRO",'2017'!F:F,A344,'2017'!E:E,B344)+SUMIFS('2017'!R:R,'2017'!AA:AA,"NRO",'2017'!F:F,A344,'2017'!E:E,B344), 0)</f>
        <v>0</v>
      </c>
      <c r="AA344" s="7" t="n">
        <f aca="false">IFERROR(Z344/Y344, 0)</f>
        <v>0</v>
      </c>
      <c r="AB344" s="0" t="n">
        <f aca="false">IFERROR(SUMIFS('2017'!$H:$H,'2017'!$C:$C,B344,'2017'!$F:$F,A344,'2017'!AA:AA,"CRO",'2017'!P:P,"&lt;&gt;")+SUMIFS('2017'!$I:$I,'2017'!$D:$D,B344,'2017'!$F:$F,A344,'2017'!AA:AA,"CRO",'2017'!Q:Q,"&lt;&gt;")+SUMIFS('2017'!$J:$J,'2017'!$E:$E,B344,'2017'!$F:$F,A344,'2017'!AA:AA,"CRO",'2017'!R:R,"&lt;&gt;"), 0)</f>
        <v>0</v>
      </c>
      <c r="AC344" s="0" t="n">
        <f aca="false">IFERROR(SUMIFS('2017'!M:M,'2017'!AA:AA,"CRO",'2017'!F:F,A344,'2017'!C:C,B344)+SUMIFS('2017'!P:P,'2017'!AA:AA,"CRO",'2017'!F:F,A344,'2017'!C:C,B344)+SUMIFS('2017'!N:N,'2017'!AA:AA,"CRO",'2017'!F:F,A344,'2017'!D:D,B344)+SUMIFS('2017'!N:N,'2017'!AA:AA,"CRO",'2017'!F:F,A344,'2017'!D:D,B344)+SUMIFS('2017'!O:O,'2017'!AA:AA,"CRO",'2017'!F:F,A344,'2017'!E:E,B344)+SUMIFS('2017'!R:R,'2017'!AA:AA,"CRO",'2017'!F:F,A344,'2017'!E:E,B344), 0)</f>
        <v>0</v>
      </c>
      <c r="AD344" s="0" t="n">
        <f aca="false">IFERROR(AC344/AB344, 0)</f>
        <v>0</v>
      </c>
      <c r="AE344" s="0" t="n">
        <f aca="false">SUM(AH344,AK344,AN344)</f>
        <v>0</v>
      </c>
      <c r="AF344" s="0" t="n">
        <f aca="false">SUM(AI344,AL344,AO344)</f>
        <v>0</v>
      </c>
      <c r="AG344" s="7" t="n">
        <f aca="false">IFERROR(AF344/AE344, 0)</f>
        <v>0</v>
      </c>
      <c r="AH344" s="0" t="n">
        <f aca="false">IFERROR(SUMIFS('2016'!$G:$G,'2016'!F:F,A344,'2016'!C:C,B344,'2016'!D:D,"",'2016'!AA:AA,"JRO",'2016'!L:L,"&lt;&gt;"), 0)</f>
        <v>0</v>
      </c>
      <c r="AI344" s="0" t="n">
        <f aca="false">IFERROR(SUMIFS('2016'!L:L,'2016'!F:F,A344,'2016'!C:C,B344,'2016'!D:D,"",'2016'!AA:AA,"JRO"), 0)</f>
        <v>0</v>
      </c>
      <c r="AJ344" s="7" t="n">
        <f aca="false">IFERROR(AI344/AH344, 0)</f>
        <v>0</v>
      </c>
      <c r="AK344" s="0" t="n">
        <f aca="false">IFERROR(SUMIFS('2016'!$G:$G,'2016'!F:F,A344,'2016'!C:C,B344,'2016'!D:D,"",'2016'!AA:AA,"NRO",'2016'!L:L,"&lt;&gt;"), 0)</f>
        <v>0</v>
      </c>
      <c r="AL344" s="0" t="n">
        <f aca="false">IFERROR(SUMIFS('2016'!L:L,'2016'!F:F,A344,'2016'!C:C,B344,'2016'!D:D,"",'2016'!AA:AA,"NRO"), 0)</f>
        <v>0</v>
      </c>
      <c r="AM344" s="0" t="n">
        <f aca="false">IFERROR(AL344/AK344, 0)</f>
        <v>0</v>
      </c>
      <c r="AN344" s="0" t="n">
        <f aca="false">IFERROR(SUMIFS('2016'!$G:$G,'2016'!F:F,A344,'2016'!C:C,B344,'2016'!D:D,"",'2016'!AA:AA,"CRO",'2016'!L:L,"&lt;&gt;"), 0)</f>
        <v>0</v>
      </c>
      <c r="AO344" s="0" t="n">
        <f aca="false">IFERROR(SUMIFS('2016'!L:L,'2016'!F:F,A344,'2016'!C:C,B344,'2016'!D:D,"",'2016'!AA:AA,"CRO"), 0)</f>
        <v>0</v>
      </c>
      <c r="AP344" s="0" t="n">
        <f aca="false">IFERROR(AO344/AN344, 0)</f>
        <v>0</v>
      </c>
      <c r="AQ344" s="0" t="n">
        <f aca="false">SUM(AT344,AW344,AZ344)</f>
        <v>0</v>
      </c>
      <c r="AR344" s="0" t="n">
        <f aca="false">SUM(AU344,AX344,BA344)</f>
        <v>0</v>
      </c>
      <c r="AS344" s="7" t="n">
        <f aca="false">IFERROR(AR344/AQ344, 0)</f>
        <v>0</v>
      </c>
      <c r="AT344" s="0" t="n">
        <f aca="false">IFERROR(SUMIFS('2015'!$G:$G,'2015'!F:F,A344,'2015'!C:C,B344,'2015'!D:D,"",'2015'!AA:AA,"JRO",'2015'!L:L,"&lt;&gt;"), 0)</f>
        <v>0</v>
      </c>
      <c r="AU344" s="0" t="n">
        <f aca="false">IFERROR(SUMIFS('2015'!L:L,'2015'!F:F,A344,'2015'!C:C,B344,'2015'!D:D,"",'2015'!AA:AA,"JRO"), 0)</f>
        <v>0</v>
      </c>
      <c r="AV344" s="0" t="n">
        <f aca="false">IFERROR(AU344/AT344, 0)</f>
        <v>0</v>
      </c>
      <c r="AW344" s="0" t="n">
        <f aca="false">IFERROR(SUMIFS('2015'!$G:$G,'2015'!F:F,A344,'2015'!C:C,B344,'2015'!D:D,"",'2015'!AA:AA,"NRO",'2015'!L:L,"&lt;&gt;"), 0)</f>
        <v>0</v>
      </c>
      <c r="AX344" s="0" t="n">
        <f aca="false">IFERROR(SUMIFS('2015'!L:L,'2015'!F:F,A344,'2015'!C:C,B344,'2015'!D:D,"",'2015'!AA:AA,"NRO"), 0)</f>
        <v>0</v>
      </c>
      <c r="AY344" s="0" t="n">
        <f aca="false">IFERROR(AX344/AW344, 0)</f>
        <v>0</v>
      </c>
      <c r="AZ344" s="0" t="n">
        <f aca="false">IFERROR(SUMIFS('2015'!$G:$G,'2015'!F:F,A344,'2015'!C:C,B344,'2015'!D:D,"",'2015'!AA:AA,"CRO",'2015'!L:L,"&lt;&gt;"), 0)</f>
        <v>0</v>
      </c>
      <c r="BA344" s="0" t="n">
        <f aca="false">IFERROR(SUMIFS('2015'!L:L,'2015'!F:F,A344,'2015'!C:C,B344,'2015'!D:D,"",'2015'!AA:AA,"CRO"), 0)</f>
        <v>0</v>
      </c>
      <c r="BB344" s="0" t="n">
        <f aca="false">IFERROR(BA344/AZ344, 0)</f>
        <v>0</v>
      </c>
      <c r="BC344" s="0" t="n">
        <f aca="false">SUM(BF344,BI344)</f>
        <v>0</v>
      </c>
      <c r="BD344" s="0" t="n">
        <f aca="false">SUM(BG344,BJ344)</f>
        <v>0</v>
      </c>
      <c r="BE344" s="7" t="n">
        <f aca="false">IFERROR(BD344/BC344, 0)</f>
        <v>0</v>
      </c>
      <c r="BF344" s="0" t="n">
        <f aca="false">IFERROR(SUMIFS('2014'!$G:$G,'2014'!F:F,A344,'2014'!C:C,B344,'2014'!D:D,"",'2014'!AA:AA,"JRO",'2014'!L:L,"&lt;&gt;"), 0)</f>
        <v>0</v>
      </c>
      <c r="BG344" s="0" t="n">
        <f aca="false">IFERROR(SUMIFS('2014'!L:L,'2014'!F:F,A344,'2014'!C:C,B344,'2014'!D:D,"",'2014'!AA:AA,"JRO"), 0)</f>
        <v>0</v>
      </c>
      <c r="BH344" s="7" t="n">
        <f aca="false">IFERROR(BG344/BF344, 0)</f>
        <v>0</v>
      </c>
      <c r="BI344" s="0" t="n">
        <f aca="false">IFERROR(SUMIFS('2014'!$G:$G,'2014'!F:F,A344,'2014'!C:C,B344,'2014'!D:D,"",'2014'!AA:AA,"CRO",'2014'!L:L,"&lt;&gt;"), 0)</f>
        <v>0</v>
      </c>
      <c r="BJ344" s="0" t="n">
        <f aca="false">IFERROR(SUMIFS('2014'!L:L,'2014'!F:F,A344,'2014'!C:C,B344,'2014'!D:D,"",'2014'!AA:AA,"CRO"), 0)</f>
        <v>0</v>
      </c>
      <c r="BK344" s="0" t="n">
        <f aca="false">IFERROR(BJ344/BI344, 0)</f>
        <v>0</v>
      </c>
      <c r="BL344" s="0" t="n">
        <f aca="false">IFERROR(SUMIFS('2013'!$G:$G,'2013'!F:F,A344,'2013'!C:C,B344,'2013'!D:D,"",'2013'!AA:AA,"JRO",'2013'!L:L,"&lt;&gt;"), 0)</f>
        <v>0</v>
      </c>
      <c r="BM344" s="0" t="n">
        <f aca="false">IFERROR(SUMIFS('2013'!L:L,'2013'!F:F,A344,'2013'!C:C,B344,'2013'!D:D,"",'2013'!AA:AA,"JRO"), 0)</f>
        <v>0</v>
      </c>
      <c r="BN344" s="0" t="n">
        <f aca="false">IFERROR(BM344/BL344, 0)</f>
        <v>0</v>
      </c>
      <c r="BO344" s="0" t="n">
        <f aca="false">IFERROR(SUMIFS('2012'!$G:$G,'2012'!F:F,A344,'2012'!C:C,B344,'2012'!D:D,"",'2012'!AA:AA,"JRO",'2012'!L:L,"&lt;&gt;"), 0)</f>
        <v>0</v>
      </c>
      <c r="BP344" s="0" t="n">
        <f aca="false">IFERROR(SUMIFS('2012'!L:L,'2012'!F:F,A344,'2012'!C:C,B344,'2012'!D:D,"",'2012'!AA:AA,"JRO"), 0)</f>
        <v>0</v>
      </c>
      <c r="BQ344" s="0" t="n">
        <f aca="false">IFERROR(BP344/BO344, 0)</f>
        <v>0</v>
      </c>
      <c r="BR344" s="0" t="n">
        <f aca="false">IFERROR(SUMIFS('2011'!$G:$G,'2011'!F:F,A344,'2011'!C:C,B344,'2011'!D:D,"",'2011'!AA:AA,"JRO",'2011'!L:L,"&lt;&gt;"), 0)</f>
        <v>27</v>
      </c>
      <c r="BS344" s="0" t="n">
        <f aca="false">IFERROR(SUMIFS('2011'!L:L,'2011'!F:F,A344,'2011'!C:C,B344,'2011'!D:D,"",'2011'!AA:AA,"JRO"), 0)</f>
        <v>55</v>
      </c>
      <c r="BT344" s="7" t="n">
        <f aca="false">IFERROR(BS344/BR344, 0)</f>
        <v>2.03703703703704</v>
      </c>
      <c r="BU344" s="0" t="n">
        <f aca="false">IFERROR(SUMIFS('2010'!$G:$G,'2010'!F:F,A344,'2010'!C:C,B344,'2010'!D:D,"",'2010'!AA:AA,"JRO",'2010'!L:L,"&lt;&gt;"), 0)</f>
        <v>30</v>
      </c>
      <c r="BV344" s="0" t="n">
        <f aca="false">IFERROR(SUMIFS('2010'!L:L,'2010'!F:F,A344,'2010'!C:C,B344,'2010'!D:D,"",'2010'!AA:AA,"JRO"), 0)</f>
        <v>70</v>
      </c>
      <c r="BW344" s="7" t="n">
        <f aca="false">IFERROR(BV344/BU344, 0)</f>
        <v>2.33333333333333</v>
      </c>
      <c r="BX344" s="0" t="n">
        <f aca="false">IFERROR(SUMIFS('2009'!$G:$G,'2009'!F:F,A344,'2009'!C:C,B344,'2009'!D:D,"",'2009'!AA:AA,"JRO",'2009'!L:L,"&lt;&gt;"), 0)</f>
        <v>0</v>
      </c>
      <c r="BY344" s="0" t="n">
        <f aca="false">IFERROR(SUMIFS('2009'!L:L,'2009'!F:F,A344,'2009'!C:C,B344,'2009'!D:D,"",'2009'!AA:AA,"JRO"), 0)</f>
        <v>0</v>
      </c>
      <c r="BZ344" s="7" t="n">
        <f aca="false">IFERROR(BY344/BX344, 0)</f>
        <v>0</v>
      </c>
    </row>
    <row r="345" customFormat="false" ht="15" hidden="false" customHeight="false" outlineLevel="0" collapsed="false">
      <c r="A345" s="0" t="s">
        <v>114</v>
      </c>
      <c r="B345" s="16" t="s">
        <v>44</v>
      </c>
      <c r="C345" s="56" t="n">
        <f aca="false">IFERROR(AVERAGEIFS(I345:BZ345,I$2:BZ$2,"JRO escorts per deportee",I345:BZ345,"&lt;&gt;0"), 0)</f>
        <v>0</v>
      </c>
      <c r="D345" s="13" t="n">
        <f aca="false">IFERROR(AVERAGEIFS(I345:BZ345,I$2:BZ$2,"NRO escorts per deportee",I345:BZ345,"&lt;&gt;0"), 0)</f>
        <v>0</v>
      </c>
      <c r="E345" s="13" t="n">
        <f aca="false">IFERROR(AVERAGEIFS(I345:BZ345,I$2:BZ$2,"CRO escorts per deportee",I345:BZ345,"&lt;&gt;0"), 0)</f>
        <v>0</v>
      </c>
      <c r="G345" s="0" t="n">
        <f aca="false">SUM(J345,M345,P345)</f>
        <v>0</v>
      </c>
      <c r="H345" s="0" t="n">
        <f aca="false">SUM(K345,N345,Q345)</f>
        <v>0</v>
      </c>
      <c r="I345" s="7" t="n">
        <f aca="false">IFERROR(H345/G345, 0)</f>
        <v>0</v>
      </c>
      <c r="J345" s="0" t="n">
        <f aca="false">IFERROR(SUMIFS('2018'!$H:$H,'2018'!$C:$C,B345,'2018'!$F:$F,A345,'2018'!AA:AA,"JRO",'2018'!P:P,"&lt;&gt;")+SUMIFS('2018'!$I:$I,'2018'!$D:$D,B345,'2018'!$F:$F,A345,'2018'!AA:AA,"JRO",'2018'!Q:Q,"&lt;&gt;")+SUMIFS('2018'!$J:$J,'2018'!$E:$E,B345,'2018'!$F:$F,A345,'2018'!AA:AA,"JRO",'2018'!R:R,"&lt;&gt;"), 0)</f>
        <v>0</v>
      </c>
      <c r="K345" s="0" t="n">
        <f aca="false">IFERROR(SUMIFS('2018'!M:M,'2018'!AA:AA,"JRO",'2018'!F:F,A345,'2018'!C:C,B345)+SUMIFS('2018'!P:P,'2018'!AA:AA,"JRO",'2018'!F:F,A345,'2018'!C:C,B345)+SUMIFS('2018'!N:N,'2018'!AA:AA,"JRO",'2018'!F:F,A345,'2018'!D:D,B345)+SUMIFS('2018'!N:N,'2018'!AA:AA,"JRO",'2018'!F:F,A345,'2018'!D:D,B345)+SUMIFS('2018'!O:O,'2018'!AA:AA,"JRO",'2018'!F:F,A345,'2018'!E:E,B345)+SUMIFS('2018'!R:R,'2018'!AA:AA,"JRO",'2018'!F:F,A345,'2018'!E:E,B345), 0)</f>
        <v>0</v>
      </c>
      <c r="L345" s="7" t="n">
        <f aca="false">IFERROR(K345/J345, 0)</f>
        <v>0</v>
      </c>
      <c r="M345" s="0" t="n">
        <f aca="false">IFERROR(SUMIFS('2018'!$H:$H,'2018'!$C:$C,B345,'2018'!$F:$F,A345,'2018'!AA:AA,"NRO",'2018'!P:P,"&lt;&gt;")+SUMIFS('2018'!$I:$I,'2018'!$D:$D,B345,'2018'!$F:$F,A345,'2018'!AA:AA,"NRO",'2018'!Q:Q,"&lt;&gt;")+SUMIFS('2018'!$J:$J,'2018'!$E:$E,B345,'2018'!$F:$F,A345,'2018'!AA:AA,"NRO",'2018'!R:R,"&lt;&gt;"), 0)</f>
        <v>0</v>
      </c>
      <c r="N345" s="0" t="n">
        <f aca="false">IFERROR(SUMIFS('2018'!M:M,'2018'!AA:AA,"NRO",'2018'!F:F,A345,'2018'!C:C,B345)+SUMIFS('2018'!P:P,'2018'!AA:AA,"NRO",'2018'!F:F,A345,'2018'!C:C,B345)+SUMIFS('2018'!N:N,'2018'!AA:AA,"NRO",'2018'!F:F,A345,'2018'!D:D,B345)+SUMIFS('2018'!N:N,'2018'!AA:AA,"NRO",'2018'!F:F,A345,'2018'!D:D,B345)+SUMIFS('2018'!O:O,'2018'!AA:AA,"NRO",'2018'!F:F,A345,'2018'!E:E,B345)+SUMIFS('2018'!R:R,'2018'!AA:AA,"NRO",'2018'!F:F,A345,'2018'!E:E,B345), 0)</f>
        <v>0</v>
      </c>
      <c r="O345" s="7" t="n">
        <f aca="false">IFERROR(N345/M345, 0)</f>
        <v>0</v>
      </c>
      <c r="P345" s="0" t="n">
        <f aca="false">IFERROR(SUMIFS('2018'!$H:$H,'2018'!$C:$C,B345,'2018'!$F:$F,A345,'2018'!AA:AA,"CRO")+SUMIFS('2018'!$I:$I,'2018'!$D:$D,B345,'2018'!$F:$F,A345,'2018'!AA:AA,"CRO")+SUMIFS('2018'!$J:$J,'2018'!$E:$E,B345,'2018'!$F:$F,A345,'2018'!AA:AA,"CRO"), 0)</f>
        <v>0</v>
      </c>
      <c r="Q345" s="0" t="n">
        <f aca="false">IFERROR(SUMIFS('2018'!M:M,'2018'!AA:AA,"CRO",'2018'!F:F,A345,'2018'!C:C,B345)+SUMIFS('2018'!P:P,'2018'!AA:AA,"CRO",'2018'!F:F,A345,'2018'!C:C,B345)+SUMIFS('2018'!N:N,'2018'!AA:AA,"CRO",'2018'!F:F,A345,'2018'!D:D,B345)+SUMIFS('2018'!N:N,'2018'!AA:AA,"CRO",'2018'!F:F,A345,'2018'!D:D,B345)+SUMIFS('2018'!O:O,'2018'!AA:AA,"CRO",'2018'!F:F,A345,'2018'!E:E,B345)+SUMIFS('2018'!R:R,'2018'!AA:AA,"CRO",'2018'!F:F,A345,'2018'!E:E,B345), 0)</f>
        <v>0</v>
      </c>
      <c r="R345" s="7" t="n">
        <f aca="false">IFERROR(Q345/P345, 0)</f>
        <v>0</v>
      </c>
      <c r="S345" s="7" t="n">
        <f aca="false">SUM(V345,Y345,AB345)</f>
        <v>0</v>
      </c>
      <c r="T345" s="7" t="n">
        <f aca="false">SUM(W345,Z345,AC345)</f>
        <v>0</v>
      </c>
      <c r="U345" s="7" t="n">
        <f aca="false">IFERROR(T345/S345, 0)</f>
        <v>0</v>
      </c>
      <c r="V345" s="0" t="n">
        <f aca="false">SUMIFS('2017'!$H:$H,'2017'!$C:$C,B345,'2017'!$F:$F,A345,'2017'!AA:AA,"JRO",'2017'!P:P,"&lt;&gt;")+SUMIFS('2017'!$I:$I,'2017'!$D:$D,B345,'2017'!$F:$F,A345,'2017'!AA:AA,"JRO",'2017'!Q:Q,"&lt;&gt;")+SUMIFS('2017'!$J:$J,'2017'!$E:$E,B345,'2017'!$F:$F,A345,'2017'!AA:AA,"JRO",'2017'!R:R,"&lt;&gt;")</f>
        <v>0</v>
      </c>
      <c r="W345" s="0" t="n">
        <f aca="false">IFERROR(SUMIFS('2017'!M:M,'2017'!AA:AA,"JRO",'2017'!F:F,A345,'2017'!C:C,B345)+SUMIFS('2017'!P:P,'2017'!AA:AA,"JRO",'2017'!F:F,A345,'2017'!C:C,B345)+SUMIFS('2017'!N:N,'2017'!AA:AA,"JRO",'2017'!F:F,A345,'2017'!D:D,B345)+SUMIFS('2017'!N:N,'2017'!AA:AA,"JRO",'2017'!F:F,A345,'2017'!D:D,B345)+SUMIFS('2017'!O:O,'2017'!AA:AA,"JRO",'2017'!F:F,A345,'2017'!E:E,B345)+SUMIFS('2017'!R:R,'2017'!AA:AA,"JRO",'2017'!F:F,A345,'2017'!E:E,B345), 0)</f>
        <v>0</v>
      </c>
      <c r="X345" s="7" t="n">
        <f aca="false">IFERROR(W345/V345, 0)</f>
        <v>0</v>
      </c>
      <c r="Y345" s="0" t="n">
        <f aca="false">IFERROR(SUMIFS('2017'!$H:$H,'2017'!$C:$C,B345,'2017'!$F:$F,A345,'2017'!AA:AA,"NRO",'2017'!P:P,"&lt;&gt;")+SUMIFS('2017'!$I:$I,'2017'!$D:$D,B345,'2017'!$F:$F,A345,'2017'!AA:AA,"NRO",'2017'!Q:Q,"&lt;&gt;")+SUMIFS('2017'!$J:$J,'2017'!$E:$E,B345,'2017'!$F:$F,A345,'2017'!AA:AA,"NRO",'2017'!R:R,"&lt;&gt;"), 0)</f>
        <v>0</v>
      </c>
      <c r="Z345" s="0" t="n">
        <f aca="false">IFERROR(SUMIFS('2017'!M:M,'2017'!AA:AA,"NRO",'2017'!F:F,A345,'2017'!C:C,B345)+SUMIFS('2017'!P:P,'2017'!AA:AA,"NRO",'2017'!F:F,A345,'2017'!C:C,B345)+SUMIFS('2017'!N:N,'2017'!AA:AA,"NRO",'2017'!F:F,A345,'2017'!D:D,B345)+SUMIFS('2017'!N:N,'2017'!AA:AA,"NRO",'2017'!F:F,A345,'2017'!D:D,B345)+SUMIFS('2017'!O:O,'2017'!AA:AA,"NRO",'2017'!F:F,A345,'2017'!E:E,B345)+SUMIFS('2017'!R:R,'2017'!AA:AA,"NRO",'2017'!F:F,A345,'2017'!E:E,B345), 0)</f>
        <v>0</v>
      </c>
      <c r="AA345" s="7" t="n">
        <f aca="false">IFERROR(Z345/Y345, 0)</f>
        <v>0</v>
      </c>
      <c r="AB345" s="0" t="n">
        <f aca="false">IFERROR(SUMIFS('2017'!$H:$H,'2017'!$C:$C,B345,'2017'!$F:$F,A345,'2017'!AA:AA,"CRO",'2017'!P:P,"&lt;&gt;")+SUMIFS('2017'!$I:$I,'2017'!$D:$D,B345,'2017'!$F:$F,A345,'2017'!AA:AA,"CRO",'2017'!Q:Q,"&lt;&gt;")+SUMIFS('2017'!$J:$J,'2017'!$E:$E,B345,'2017'!$F:$F,A345,'2017'!AA:AA,"CRO",'2017'!R:R,"&lt;&gt;"), 0)</f>
        <v>0</v>
      </c>
      <c r="AC345" s="0" t="n">
        <f aca="false">IFERROR(SUMIFS('2017'!M:M,'2017'!AA:AA,"CRO",'2017'!F:F,A345,'2017'!C:C,B345)+SUMIFS('2017'!P:P,'2017'!AA:AA,"CRO",'2017'!F:F,A345,'2017'!C:C,B345)+SUMIFS('2017'!N:N,'2017'!AA:AA,"CRO",'2017'!F:F,A345,'2017'!D:D,B345)+SUMIFS('2017'!N:N,'2017'!AA:AA,"CRO",'2017'!F:F,A345,'2017'!D:D,B345)+SUMIFS('2017'!O:O,'2017'!AA:AA,"CRO",'2017'!F:F,A345,'2017'!E:E,B345)+SUMIFS('2017'!R:R,'2017'!AA:AA,"CRO",'2017'!F:F,A345,'2017'!E:E,B345), 0)</f>
        <v>0</v>
      </c>
      <c r="AD345" s="0" t="n">
        <f aca="false">IFERROR(AC345/AB345, 0)</f>
        <v>0</v>
      </c>
      <c r="AE345" s="0" t="n">
        <f aca="false">SUM(AH345,AK345,AN345)</f>
        <v>0</v>
      </c>
      <c r="AF345" s="0" t="n">
        <f aca="false">SUM(AI345,AL345,AO345)</f>
        <v>0</v>
      </c>
      <c r="AG345" s="7" t="n">
        <f aca="false">IFERROR(AF345/AE345, 0)</f>
        <v>0</v>
      </c>
      <c r="AH345" s="0" t="n">
        <f aca="false">IFERROR(SUMIFS('2016'!$G:$G,'2016'!F:F,A345,'2016'!C:C,B345,'2016'!D:D,"",'2016'!AA:AA,"JRO",'2016'!L:L,"&lt;&gt;"), 0)</f>
        <v>0</v>
      </c>
      <c r="AI345" s="0" t="n">
        <f aca="false">IFERROR(SUMIFS('2016'!L:L,'2016'!F:F,A345,'2016'!C:C,B345,'2016'!D:D,"",'2016'!AA:AA,"JRO"), 0)</f>
        <v>0</v>
      </c>
      <c r="AJ345" s="7" t="n">
        <f aca="false">IFERROR(AI345/AH345, 0)</f>
        <v>0</v>
      </c>
      <c r="AK345" s="0" t="n">
        <f aca="false">IFERROR(SUMIFS('2016'!$G:$G,'2016'!F:F,A345,'2016'!C:C,B345,'2016'!D:D,"",'2016'!AA:AA,"NRO",'2016'!L:L,"&lt;&gt;"), 0)</f>
        <v>0</v>
      </c>
      <c r="AL345" s="0" t="n">
        <f aca="false">IFERROR(SUMIFS('2016'!L:L,'2016'!F:F,A345,'2016'!C:C,B345,'2016'!D:D,"",'2016'!AA:AA,"NRO"), 0)</f>
        <v>0</v>
      </c>
      <c r="AM345" s="0" t="n">
        <f aca="false">IFERROR(AL345/AK345, 0)</f>
        <v>0</v>
      </c>
      <c r="AN345" s="0" t="n">
        <f aca="false">IFERROR(SUMIFS('2016'!$G:$G,'2016'!F:F,A345,'2016'!C:C,B345,'2016'!D:D,"",'2016'!AA:AA,"CRO",'2016'!L:L,"&lt;&gt;"), 0)</f>
        <v>0</v>
      </c>
      <c r="AO345" s="0" t="n">
        <f aca="false">IFERROR(SUMIFS('2016'!L:L,'2016'!F:F,A345,'2016'!C:C,B345,'2016'!D:D,"",'2016'!AA:AA,"CRO"), 0)</f>
        <v>0</v>
      </c>
      <c r="AP345" s="0" t="n">
        <f aca="false">IFERROR(AO345/AN345, 0)</f>
        <v>0</v>
      </c>
      <c r="AQ345" s="0" t="n">
        <f aca="false">SUM(AT345,AW345,AZ345)</f>
        <v>0</v>
      </c>
      <c r="AR345" s="0" t="n">
        <f aca="false">SUM(AU345,AX345,BA345)</f>
        <v>0</v>
      </c>
      <c r="AS345" s="7" t="n">
        <f aca="false">IFERROR(AR345/AQ345, 0)</f>
        <v>0</v>
      </c>
      <c r="AT345" s="0" t="n">
        <f aca="false">IFERROR(SUMIFS('2015'!$G:$G,'2015'!F:F,A345,'2015'!C:C,B345,'2015'!D:D,"",'2015'!AA:AA,"JRO",'2015'!L:L,"&lt;&gt;"), 0)</f>
        <v>0</v>
      </c>
      <c r="AU345" s="0" t="n">
        <f aca="false">IFERROR(SUMIFS('2015'!L:L,'2015'!F:F,A345,'2015'!C:C,B345,'2015'!D:D,"",'2015'!AA:AA,"JRO"), 0)</f>
        <v>0</v>
      </c>
      <c r="AV345" s="0" t="n">
        <f aca="false">IFERROR(AU345/AT345, 0)</f>
        <v>0</v>
      </c>
      <c r="AW345" s="0" t="n">
        <f aca="false">IFERROR(SUMIFS('2015'!$G:$G,'2015'!F:F,A345,'2015'!C:C,B345,'2015'!D:D,"",'2015'!AA:AA,"NRO",'2015'!L:L,"&lt;&gt;"), 0)</f>
        <v>0</v>
      </c>
      <c r="AX345" s="0" t="n">
        <f aca="false">IFERROR(SUMIFS('2015'!L:L,'2015'!F:F,A345,'2015'!C:C,B345,'2015'!D:D,"",'2015'!AA:AA,"NRO"), 0)</f>
        <v>0</v>
      </c>
      <c r="AY345" s="0" t="n">
        <f aca="false">IFERROR(AX345/AW345, 0)</f>
        <v>0</v>
      </c>
      <c r="AZ345" s="0" t="n">
        <f aca="false">IFERROR(SUMIFS('2015'!$G:$G,'2015'!F:F,A345,'2015'!C:C,B345,'2015'!D:D,"",'2015'!AA:AA,"CRO",'2015'!L:L,"&lt;&gt;"), 0)</f>
        <v>0</v>
      </c>
      <c r="BA345" s="0" t="n">
        <f aca="false">IFERROR(SUMIFS('2015'!L:L,'2015'!F:F,A345,'2015'!C:C,B345,'2015'!D:D,"",'2015'!AA:AA,"CRO"), 0)</f>
        <v>0</v>
      </c>
      <c r="BB345" s="0" t="n">
        <f aca="false">IFERROR(BA345/AZ345, 0)</f>
        <v>0</v>
      </c>
      <c r="BC345" s="0" t="n">
        <f aca="false">SUM(BF345,BI345)</f>
        <v>0</v>
      </c>
      <c r="BD345" s="0" t="n">
        <f aca="false">SUM(BG345,BJ345)</f>
        <v>0</v>
      </c>
      <c r="BE345" s="7" t="n">
        <f aca="false">IFERROR(BD345/BC345, 0)</f>
        <v>0</v>
      </c>
      <c r="BF345" s="0" t="n">
        <f aca="false">IFERROR(SUMIFS('2014'!$G:$G,'2014'!F:F,A345,'2014'!C:C,B345,'2014'!D:D,"",'2014'!AA:AA,"JRO",'2014'!L:L,"&lt;&gt;"), 0)</f>
        <v>0</v>
      </c>
      <c r="BG345" s="0" t="n">
        <f aca="false">IFERROR(SUMIFS('2014'!L:L,'2014'!F:F,A345,'2014'!C:C,B345,'2014'!D:D,"",'2014'!AA:AA,"JRO"), 0)</f>
        <v>0</v>
      </c>
      <c r="BH345" s="7" t="n">
        <f aca="false">IFERROR(BG345/BF345, 0)</f>
        <v>0</v>
      </c>
      <c r="BI345" s="0" t="n">
        <f aca="false">IFERROR(SUMIFS('2014'!$G:$G,'2014'!F:F,A345,'2014'!C:C,B345,'2014'!D:D,"",'2014'!AA:AA,"CRO",'2014'!L:L,"&lt;&gt;"), 0)</f>
        <v>0</v>
      </c>
      <c r="BJ345" s="0" t="n">
        <f aca="false">IFERROR(SUMIFS('2014'!L:L,'2014'!F:F,A345,'2014'!C:C,B345,'2014'!D:D,"",'2014'!AA:AA,"CRO"), 0)</f>
        <v>0</v>
      </c>
      <c r="BK345" s="0" t="n">
        <f aca="false">IFERROR(BJ345/BI345, 0)</f>
        <v>0</v>
      </c>
      <c r="BL345" s="0" t="n">
        <f aca="false">IFERROR(SUMIFS('2013'!$G:$G,'2013'!F:F,A345,'2013'!C:C,B345,'2013'!D:D,"",'2013'!AA:AA,"JRO",'2013'!L:L,"&lt;&gt;"), 0)</f>
        <v>0</v>
      </c>
      <c r="BM345" s="0" t="n">
        <f aca="false">IFERROR(SUMIFS('2013'!L:L,'2013'!F:F,A345,'2013'!C:C,B345,'2013'!D:D,"",'2013'!AA:AA,"JRO"), 0)</f>
        <v>0</v>
      </c>
      <c r="BN345" s="0" t="n">
        <f aca="false">IFERROR(BM345/BL345, 0)</f>
        <v>0</v>
      </c>
      <c r="BO345" s="0" t="n">
        <f aca="false">IFERROR(SUMIFS('2012'!$G:$G,'2012'!F:F,A345,'2012'!C:C,B345,'2012'!D:D,"",'2012'!AA:AA,"JRO",'2012'!L:L,"&lt;&gt;"), 0)</f>
        <v>0</v>
      </c>
      <c r="BP345" s="0" t="n">
        <f aca="false">IFERROR(SUMIFS('2012'!L:L,'2012'!F:F,A345,'2012'!C:C,B345,'2012'!D:D,"",'2012'!AA:AA,"JRO"), 0)</f>
        <v>0</v>
      </c>
      <c r="BQ345" s="0" t="n">
        <f aca="false">IFERROR(BP345/BO345, 0)</f>
        <v>0</v>
      </c>
      <c r="BR345" s="0" t="n">
        <f aca="false">IFERROR(SUMIFS('2011'!$G:$G,'2011'!F:F,A345,'2011'!C:C,B345,'2011'!D:D,"",'2011'!AA:AA,"JRO",'2011'!L:L,"&lt;&gt;"), 0)</f>
        <v>0</v>
      </c>
      <c r="BS345" s="0" t="n">
        <f aca="false">IFERROR(SUMIFS('2011'!L:L,'2011'!F:F,A345,'2011'!C:C,B345,'2011'!D:D,"",'2011'!AA:AA,"JRO"), 0)</f>
        <v>0</v>
      </c>
      <c r="BT345" s="7" t="n">
        <f aca="false">IFERROR(BS345/BR345, 0)</f>
        <v>0</v>
      </c>
      <c r="BU345" s="0" t="n">
        <f aca="false">IFERROR(SUMIFS('2010'!$G:$G,'2010'!F:F,A345,'2010'!C:C,B345,'2010'!D:D,"",'2010'!AA:AA,"JRO",'2010'!L:L,"&lt;&gt;"), 0)</f>
        <v>0</v>
      </c>
      <c r="BV345" s="0" t="n">
        <f aca="false">IFERROR(SUMIFS('2010'!L:L,'2010'!F:F,A345,'2010'!C:C,B345,'2010'!D:D,"",'2010'!AA:AA,"JRO"), 0)</f>
        <v>0</v>
      </c>
      <c r="BW345" s="7" t="n">
        <f aca="false">IFERROR(BV345/BU345, 0)</f>
        <v>0</v>
      </c>
      <c r="BX345" s="0" t="n">
        <f aca="false">IFERROR(SUMIFS('2009'!$G:$G,'2009'!F:F,A345,'2009'!C:C,B345,'2009'!D:D,"",'2009'!AA:AA,"JRO",'2009'!L:L,"&lt;&gt;"), 0)</f>
        <v>0</v>
      </c>
      <c r="BY345" s="0" t="n">
        <f aca="false">IFERROR(SUMIFS('2009'!L:L,'2009'!F:F,A345,'2009'!C:C,B345,'2009'!D:D,"",'2009'!AA:AA,"JRO"), 0)</f>
        <v>0</v>
      </c>
      <c r="BZ345" s="7" t="n">
        <f aca="false">IFERROR(BY345/BX345, 0)</f>
        <v>0</v>
      </c>
    </row>
    <row r="346" customFormat="false" ht="15" hidden="false" customHeight="false" outlineLevel="0" collapsed="false">
      <c r="A346" s="0" t="s">
        <v>114</v>
      </c>
      <c r="B346" s="16" t="s">
        <v>61</v>
      </c>
      <c r="C346" s="56" t="n">
        <f aca="false">IFERROR(AVERAGEIFS(I346:BZ346,I$2:BZ$2,"JRO escorts per deportee",I346:BZ346,"&lt;&gt;0"), 0)</f>
        <v>0</v>
      </c>
      <c r="D346" s="13" t="n">
        <f aca="false">IFERROR(AVERAGEIFS(I346:BZ346,I$2:BZ$2,"NRO escorts per deportee",I346:BZ346,"&lt;&gt;0"), 0)</f>
        <v>0</v>
      </c>
      <c r="E346" s="13" t="n">
        <f aca="false">IFERROR(AVERAGEIFS(I346:BZ346,I$2:BZ$2,"CRO escorts per deportee",I346:BZ346,"&lt;&gt;0"), 0)</f>
        <v>0</v>
      </c>
      <c r="G346" s="0" t="n">
        <f aca="false">SUM(J346,M346,P346)</f>
        <v>0</v>
      </c>
      <c r="H346" s="0" t="n">
        <f aca="false">SUM(K346,N346,Q346)</f>
        <v>0</v>
      </c>
      <c r="I346" s="7" t="n">
        <f aca="false">IFERROR(H346/G346, 0)</f>
        <v>0</v>
      </c>
      <c r="J346" s="0" t="n">
        <f aca="false">IFERROR(SUMIFS('2018'!$H:$H,'2018'!$C:$C,B346,'2018'!$F:$F,A346,'2018'!AA:AA,"JRO",'2018'!P:P,"&lt;&gt;")+SUMIFS('2018'!$I:$I,'2018'!$D:$D,B346,'2018'!$F:$F,A346,'2018'!AA:AA,"JRO",'2018'!Q:Q,"&lt;&gt;")+SUMIFS('2018'!$J:$J,'2018'!$E:$E,B346,'2018'!$F:$F,A346,'2018'!AA:AA,"JRO",'2018'!R:R,"&lt;&gt;"), 0)</f>
        <v>0</v>
      </c>
      <c r="K346" s="0" t="n">
        <f aca="false">IFERROR(SUMIFS('2018'!M:M,'2018'!AA:AA,"JRO",'2018'!F:F,A346,'2018'!C:C,B346)+SUMIFS('2018'!P:P,'2018'!AA:AA,"JRO",'2018'!F:F,A346,'2018'!C:C,B346)+SUMIFS('2018'!N:N,'2018'!AA:AA,"JRO",'2018'!F:F,A346,'2018'!D:D,B346)+SUMIFS('2018'!N:N,'2018'!AA:AA,"JRO",'2018'!F:F,A346,'2018'!D:D,B346)+SUMIFS('2018'!O:O,'2018'!AA:AA,"JRO",'2018'!F:F,A346,'2018'!E:E,B346)+SUMIFS('2018'!R:R,'2018'!AA:AA,"JRO",'2018'!F:F,A346,'2018'!E:E,B346), 0)</f>
        <v>0</v>
      </c>
      <c r="L346" s="7" t="n">
        <f aca="false">IFERROR(K346/J346, 0)</f>
        <v>0</v>
      </c>
      <c r="M346" s="0" t="n">
        <f aca="false">IFERROR(SUMIFS('2018'!$H:$H,'2018'!$C:$C,B346,'2018'!$F:$F,A346,'2018'!AA:AA,"NRO",'2018'!P:P,"&lt;&gt;")+SUMIFS('2018'!$I:$I,'2018'!$D:$D,B346,'2018'!$F:$F,A346,'2018'!AA:AA,"NRO",'2018'!Q:Q,"&lt;&gt;")+SUMIFS('2018'!$J:$J,'2018'!$E:$E,B346,'2018'!$F:$F,A346,'2018'!AA:AA,"NRO",'2018'!R:R,"&lt;&gt;"), 0)</f>
        <v>0</v>
      </c>
      <c r="N346" s="0" t="n">
        <f aca="false">IFERROR(SUMIFS('2018'!M:M,'2018'!AA:AA,"NRO",'2018'!F:F,A346,'2018'!C:C,B346)+SUMIFS('2018'!P:P,'2018'!AA:AA,"NRO",'2018'!F:F,A346,'2018'!C:C,B346)+SUMIFS('2018'!N:N,'2018'!AA:AA,"NRO",'2018'!F:F,A346,'2018'!D:D,B346)+SUMIFS('2018'!N:N,'2018'!AA:AA,"NRO",'2018'!F:F,A346,'2018'!D:D,B346)+SUMIFS('2018'!O:O,'2018'!AA:AA,"NRO",'2018'!F:F,A346,'2018'!E:E,B346)+SUMIFS('2018'!R:R,'2018'!AA:AA,"NRO",'2018'!F:F,A346,'2018'!E:E,B346), 0)</f>
        <v>0</v>
      </c>
      <c r="O346" s="7" t="n">
        <f aca="false">IFERROR(N346/M346, 0)</f>
        <v>0</v>
      </c>
      <c r="P346" s="0" t="n">
        <f aca="false">IFERROR(SUMIFS('2018'!$H:$H,'2018'!$C:$C,B346,'2018'!$F:$F,A346,'2018'!AA:AA,"CRO")+SUMIFS('2018'!$I:$I,'2018'!$D:$D,B346,'2018'!$F:$F,A346,'2018'!AA:AA,"CRO")+SUMIFS('2018'!$J:$J,'2018'!$E:$E,B346,'2018'!$F:$F,A346,'2018'!AA:AA,"CRO"), 0)</f>
        <v>0</v>
      </c>
      <c r="Q346" s="0" t="n">
        <f aca="false">IFERROR(SUMIFS('2018'!M:M,'2018'!AA:AA,"CRO",'2018'!F:F,A346,'2018'!C:C,B346)+SUMIFS('2018'!P:P,'2018'!AA:AA,"CRO",'2018'!F:F,A346,'2018'!C:C,B346)+SUMIFS('2018'!N:N,'2018'!AA:AA,"CRO",'2018'!F:F,A346,'2018'!D:D,B346)+SUMIFS('2018'!N:N,'2018'!AA:AA,"CRO",'2018'!F:F,A346,'2018'!D:D,B346)+SUMIFS('2018'!O:O,'2018'!AA:AA,"CRO",'2018'!F:F,A346,'2018'!E:E,B346)+SUMIFS('2018'!R:R,'2018'!AA:AA,"CRO",'2018'!F:F,A346,'2018'!E:E,B346), 0)</f>
        <v>0</v>
      </c>
      <c r="R346" s="7" t="n">
        <f aca="false">IFERROR(Q346/P346, 0)</f>
        <v>0</v>
      </c>
      <c r="S346" s="7" t="n">
        <f aca="false">SUM(V346,Y346,AB346)</f>
        <v>0</v>
      </c>
      <c r="T346" s="7" t="n">
        <f aca="false">SUM(W346,Z346,AC346)</f>
        <v>0</v>
      </c>
      <c r="U346" s="7" t="n">
        <f aca="false">IFERROR(T346/S346, 0)</f>
        <v>0</v>
      </c>
      <c r="V346" s="0" t="n">
        <f aca="false">SUMIFS('2017'!$H:$H,'2017'!$C:$C,B346,'2017'!$F:$F,A346,'2017'!AA:AA,"JRO",'2017'!P:P,"&lt;&gt;")+SUMIFS('2017'!$I:$I,'2017'!$D:$D,B346,'2017'!$F:$F,A346,'2017'!AA:AA,"JRO",'2017'!Q:Q,"&lt;&gt;")+SUMIFS('2017'!$J:$J,'2017'!$E:$E,B346,'2017'!$F:$F,A346,'2017'!AA:AA,"JRO",'2017'!R:R,"&lt;&gt;")</f>
        <v>0</v>
      </c>
      <c r="W346" s="0" t="n">
        <f aca="false">IFERROR(SUMIFS('2017'!M:M,'2017'!AA:AA,"JRO",'2017'!F:F,A346,'2017'!C:C,B346)+SUMIFS('2017'!P:P,'2017'!AA:AA,"JRO",'2017'!F:F,A346,'2017'!C:C,B346)+SUMIFS('2017'!N:N,'2017'!AA:AA,"JRO",'2017'!F:F,A346,'2017'!D:D,B346)+SUMIFS('2017'!N:N,'2017'!AA:AA,"JRO",'2017'!F:F,A346,'2017'!D:D,B346)+SUMIFS('2017'!O:O,'2017'!AA:AA,"JRO",'2017'!F:F,A346,'2017'!E:E,B346)+SUMIFS('2017'!R:R,'2017'!AA:AA,"JRO",'2017'!F:F,A346,'2017'!E:E,B346), 0)</f>
        <v>0</v>
      </c>
      <c r="X346" s="7" t="n">
        <f aca="false">IFERROR(W346/V346, 0)</f>
        <v>0</v>
      </c>
      <c r="Y346" s="0" t="n">
        <f aca="false">IFERROR(SUMIFS('2017'!$H:$H,'2017'!$C:$C,B346,'2017'!$F:$F,A346,'2017'!AA:AA,"NRO",'2017'!P:P,"&lt;&gt;")+SUMIFS('2017'!$I:$I,'2017'!$D:$D,B346,'2017'!$F:$F,A346,'2017'!AA:AA,"NRO",'2017'!Q:Q,"&lt;&gt;")+SUMIFS('2017'!$J:$J,'2017'!$E:$E,B346,'2017'!$F:$F,A346,'2017'!AA:AA,"NRO",'2017'!R:R,"&lt;&gt;"), 0)</f>
        <v>0</v>
      </c>
      <c r="Z346" s="0" t="n">
        <f aca="false">IFERROR(SUMIFS('2017'!M:M,'2017'!AA:AA,"NRO",'2017'!F:F,A346,'2017'!C:C,B346)+SUMIFS('2017'!P:P,'2017'!AA:AA,"NRO",'2017'!F:F,A346,'2017'!C:C,B346)+SUMIFS('2017'!N:N,'2017'!AA:AA,"NRO",'2017'!F:F,A346,'2017'!D:D,B346)+SUMIFS('2017'!N:N,'2017'!AA:AA,"NRO",'2017'!F:F,A346,'2017'!D:D,B346)+SUMIFS('2017'!O:O,'2017'!AA:AA,"NRO",'2017'!F:F,A346,'2017'!E:E,B346)+SUMIFS('2017'!R:R,'2017'!AA:AA,"NRO",'2017'!F:F,A346,'2017'!E:E,B346), 0)</f>
        <v>0</v>
      </c>
      <c r="AA346" s="7" t="n">
        <f aca="false">IFERROR(Z346/Y346, 0)</f>
        <v>0</v>
      </c>
      <c r="AB346" s="0" t="n">
        <f aca="false">IFERROR(SUMIFS('2017'!$H:$H,'2017'!$C:$C,B346,'2017'!$F:$F,A346,'2017'!AA:AA,"CRO",'2017'!P:P,"&lt;&gt;")+SUMIFS('2017'!$I:$I,'2017'!$D:$D,B346,'2017'!$F:$F,A346,'2017'!AA:AA,"CRO",'2017'!Q:Q,"&lt;&gt;")+SUMIFS('2017'!$J:$J,'2017'!$E:$E,B346,'2017'!$F:$F,A346,'2017'!AA:AA,"CRO",'2017'!R:R,"&lt;&gt;"), 0)</f>
        <v>0</v>
      </c>
      <c r="AC346" s="0" t="n">
        <f aca="false">IFERROR(SUMIFS('2017'!M:M,'2017'!AA:AA,"CRO",'2017'!F:F,A346,'2017'!C:C,B346)+SUMIFS('2017'!P:P,'2017'!AA:AA,"CRO",'2017'!F:F,A346,'2017'!C:C,B346)+SUMIFS('2017'!N:N,'2017'!AA:AA,"CRO",'2017'!F:F,A346,'2017'!D:D,B346)+SUMIFS('2017'!N:N,'2017'!AA:AA,"CRO",'2017'!F:F,A346,'2017'!D:D,B346)+SUMIFS('2017'!O:O,'2017'!AA:AA,"CRO",'2017'!F:F,A346,'2017'!E:E,B346)+SUMIFS('2017'!R:R,'2017'!AA:AA,"CRO",'2017'!F:F,A346,'2017'!E:E,B346), 0)</f>
        <v>0</v>
      </c>
      <c r="AD346" s="0" t="n">
        <f aca="false">IFERROR(AC346/AB346, 0)</f>
        <v>0</v>
      </c>
      <c r="AE346" s="0" t="n">
        <f aca="false">SUM(AH346,AK346,AN346)</f>
        <v>0</v>
      </c>
      <c r="AF346" s="0" t="n">
        <f aca="false">SUM(AI346,AL346,AO346)</f>
        <v>0</v>
      </c>
      <c r="AG346" s="7" t="n">
        <f aca="false">IFERROR(AF346/AE346, 0)</f>
        <v>0</v>
      </c>
      <c r="AH346" s="0" t="n">
        <f aca="false">IFERROR(SUMIFS('2016'!$G:$G,'2016'!F:F,A346,'2016'!C:C,B346,'2016'!D:D,"",'2016'!AA:AA,"JRO",'2016'!L:L,"&lt;&gt;"), 0)</f>
        <v>0</v>
      </c>
      <c r="AI346" s="0" t="n">
        <f aca="false">IFERROR(SUMIFS('2016'!L:L,'2016'!F:F,A346,'2016'!C:C,B346,'2016'!D:D,"",'2016'!AA:AA,"JRO"), 0)</f>
        <v>0</v>
      </c>
      <c r="AJ346" s="7" t="n">
        <f aca="false">IFERROR(AI346/AH346, 0)</f>
        <v>0</v>
      </c>
      <c r="AK346" s="0" t="n">
        <f aca="false">IFERROR(SUMIFS('2016'!$G:$G,'2016'!F:F,A346,'2016'!C:C,B346,'2016'!D:D,"",'2016'!AA:AA,"NRO",'2016'!L:L,"&lt;&gt;"), 0)</f>
        <v>0</v>
      </c>
      <c r="AL346" s="0" t="n">
        <f aca="false">IFERROR(SUMIFS('2016'!L:L,'2016'!F:F,A346,'2016'!C:C,B346,'2016'!D:D,"",'2016'!AA:AA,"NRO"), 0)</f>
        <v>0</v>
      </c>
      <c r="AM346" s="0" t="n">
        <f aca="false">IFERROR(AL346/AK346, 0)</f>
        <v>0</v>
      </c>
      <c r="AN346" s="0" t="n">
        <f aca="false">IFERROR(SUMIFS('2016'!$G:$G,'2016'!F:F,A346,'2016'!C:C,B346,'2016'!D:D,"",'2016'!AA:AA,"CRO",'2016'!L:L,"&lt;&gt;"), 0)</f>
        <v>0</v>
      </c>
      <c r="AO346" s="0" t="n">
        <f aca="false">IFERROR(SUMIFS('2016'!L:L,'2016'!F:F,A346,'2016'!C:C,B346,'2016'!D:D,"",'2016'!AA:AA,"CRO"), 0)</f>
        <v>0</v>
      </c>
      <c r="AP346" s="0" t="n">
        <f aca="false">IFERROR(AO346/AN346, 0)</f>
        <v>0</v>
      </c>
      <c r="AQ346" s="0" t="n">
        <f aca="false">SUM(AT346,AW346,AZ346)</f>
        <v>0</v>
      </c>
      <c r="AR346" s="0" t="n">
        <f aca="false">SUM(AU346,AX346,BA346)</f>
        <v>0</v>
      </c>
      <c r="AS346" s="7" t="n">
        <f aca="false">IFERROR(AR346/AQ346, 0)</f>
        <v>0</v>
      </c>
      <c r="AT346" s="0" t="n">
        <f aca="false">IFERROR(SUMIFS('2015'!$G:$G,'2015'!F:F,A346,'2015'!C:C,B346,'2015'!D:D,"",'2015'!AA:AA,"JRO",'2015'!L:L,"&lt;&gt;"), 0)</f>
        <v>0</v>
      </c>
      <c r="AU346" s="0" t="n">
        <f aca="false">IFERROR(SUMIFS('2015'!L:L,'2015'!F:F,A346,'2015'!C:C,B346,'2015'!D:D,"",'2015'!AA:AA,"JRO"), 0)</f>
        <v>0</v>
      </c>
      <c r="AV346" s="0" t="n">
        <f aca="false">IFERROR(AU346/AT346, 0)</f>
        <v>0</v>
      </c>
      <c r="AW346" s="0" t="n">
        <f aca="false">IFERROR(SUMIFS('2015'!$G:$G,'2015'!F:F,A346,'2015'!C:C,B346,'2015'!D:D,"",'2015'!AA:AA,"NRO",'2015'!L:L,"&lt;&gt;"), 0)</f>
        <v>0</v>
      </c>
      <c r="AX346" s="0" t="n">
        <f aca="false">IFERROR(SUMIFS('2015'!L:L,'2015'!F:F,A346,'2015'!C:C,B346,'2015'!D:D,"",'2015'!AA:AA,"NRO"), 0)</f>
        <v>0</v>
      </c>
      <c r="AY346" s="0" t="n">
        <f aca="false">IFERROR(AX346/AW346, 0)</f>
        <v>0</v>
      </c>
      <c r="AZ346" s="0" t="n">
        <f aca="false">IFERROR(SUMIFS('2015'!$G:$G,'2015'!F:F,A346,'2015'!C:C,B346,'2015'!D:D,"",'2015'!AA:AA,"CRO",'2015'!L:L,"&lt;&gt;"), 0)</f>
        <v>0</v>
      </c>
      <c r="BA346" s="0" t="n">
        <f aca="false">IFERROR(SUMIFS('2015'!L:L,'2015'!F:F,A346,'2015'!C:C,B346,'2015'!D:D,"",'2015'!AA:AA,"CRO"), 0)</f>
        <v>0</v>
      </c>
      <c r="BB346" s="0" t="n">
        <f aca="false">IFERROR(BA346/AZ346, 0)</f>
        <v>0</v>
      </c>
      <c r="BC346" s="0" t="n">
        <f aca="false">SUM(BF346,BI346)</f>
        <v>0</v>
      </c>
      <c r="BD346" s="0" t="n">
        <f aca="false">SUM(BG346,BJ346)</f>
        <v>0</v>
      </c>
      <c r="BE346" s="7" t="n">
        <f aca="false">IFERROR(BD346/BC346, 0)</f>
        <v>0</v>
      </c>
      <c r="BF346" s="0" t="n">
        <f aca="false">IFERROR(SUMIFS('2014'!$G:$G,'2014'!F:F,A346,'2014'!C:C,B346,'2014'!D:D,"",'2014'!AA:AA,"JRO",'2014'!L:L,"&lt;&gt;"), 0)</f>
        <v>0</v>
      </c>
      <c r="BG346" s="0" t="n">
        <f aca="false">IFERROR(SUMIFS('2014'!L:L,'2014'!F:F,A346,'2014'!C:C,B346,'2014'!D:D,"",'2014'!AA:AA,"JRO"), 0)</f>
        <v>0</v>
      </c>
      <c r="BH346" s="7" t="n">
        <f aca="false">IFERROR(BG346/BF346, 0)</f>
        <v>0</v>
      </c>
      <c r="BI346" s="0" t="n">
        <f aca="false">IFERROR(SUMIFS('2014'!$G:$G,'2014'!F:F,A346,'2014'!C:C,B346,'2014'!D:D,"",'2014'!AA:AA,"CRO",'2014'!L:L,"&lt;&gt;"), 0)</f>
        <v>0</v>
      </c>
      <c r="BJ346" s="0" t="n">
        <f aca="false">IFERROR(SUMIFS('2014'!L:L,'2014'!F:F,A346,'2014'!C:C,B346,'2014'!D:D,"",'2014'!AA:AA,"CRO"), 0)</f>
        <v>0</v>
      </c>
      <c r="BK346" s="0" t="n">
        <f aca="false">IFERROR(BJ346/BI346, 0)</f>
        <v>0</v>
      </c>
      <c r="BL346" s="0" t="n">
        <f aca="false">IFERROR(SUMIFS('2013'!$G:$G,'2013'!F:F,A346,'2013'!C:C,B346,'2013'!D:D,"",'2013'!AA:AA,"JRO",'2013'!L:L,"&lt;&gt;"), 0)</f>
        <v>0</v>
      </c>
      <c r="BM346" s="0" t="n">
        <f aca="false">IFERROR(SUMIFS('2013'!L:L,'2013'!F:F,A346,'2013'!C:C,B346,'2013'!D:D,"",'2013'!AA:AA,"JRO"), 0)</f>
        <v>0</v>
      </c>
      <c r="BN346" s="0" t="n">
        <f aca="false">IFERROR(BM346/BL346, 0)</f>
        <v>0</v>
      </c>
      <c r="BO346" s="0" t="n">
        <f aca="false">IFERROR(SUMIFS('2012'!$G:$G,'2012'!F:F,A346,'2012'!C:C,B346,'2012'!D:D,"",'2012'!AA:AA,"JRO",'2012'!L:L,"&lt;&gt;"), 0)</f>
        <v>0</v>
      </c>
      <c r="BP346" s="0" t="n">
        <f aca="false">IFERROR(SUMIFS('2012'!L:L,'2012'!F:F,A346,'2012'!C:C,B346,'2012'!D:D,"",'2012'!AA:AA,"JRO"), 0)</f>
        <v>0</v>
      </c>
      <c r="BQ346" s="0" t="n">
        <f aca="false">IFERROR(BP346/BO346, 0)</f>
        <v>0</v>
      </c>
      <c r="BR346" s="0" t="n">
        <f aca="false">IFERROR(SUMIFS('2011'!$G:$G,'2011'!F:F,A346,'2011'!C:C,B346,'2011'!D:D,"",'2011'!AA:AA,"JRO",'2011'!L:L,"&lt;&gt;"), 0)</f>
        <v>0</v>
      </c>
      <c r="BS346" s="0" t="n">
        <f aca="false">IFERROR(SUMIFS('2011'!L:L,'2011'!F:F,A346,'2011'!C:C,B346,'2011'!D:D,"",'2011'!AA:AA,"JRO"), 0)</f>
        <v>0</v>
      </c>
      <c r="BT346" s="7" t="n">
        <f aca="false">IFERROR(BS346/BR346, 0)</f>
        <v>0</v>
      </c>
      <c r="BU346" s="0" t="n">
        <f aca="false">IFERROR(SUMIFS('2010'!$G:$G,'2010'!F:F,A346,'2010'!C:C,B346,'2010'!D:D,"",'2010'!AA:AA,"JRO",'2010'!L:L,"&lt;&gt;"), 0)</f>
        <v>0</v>
      </c>
      <c r="BV346" s="0" t="n">
        <f aca="false">IFERROR(SUMIFS('2010'!L:L,'2010'!F:F,A346,'2010'!C:C,B346,'2010'!D:D,"",'2010'!AA:AA,"JRO"), 0)</f>
        <v>0</v>
      </c>
      <c r="BW346" s="7" t="n">
        <f aca="false">IFERROR(BV346/BU346, 0)</f>
        <v>0</v>
      </c>
      <c r="BX346" s="0" t="n">
        <f aca="false">IFERROR(SUMIFS('2009'!$G:$G,'2009'!F:F,A346,'2009'!C:C,B346,'2009'!D:D,"",'2009'!AA:AA,"JRO",'2009'!L:L,"&lt;&gt;"), 0)</f>
        <v>0</v>
      </c>
      <c r="BY346" s="0" t="n">
        <f aca="false">IFERROR(SUMIFS('2009'!L:L,'2009'!F:F,A346,'2009'!C:C,B346,'2009'!D:D,"",'2009'!AA:AA,"JRO"), 0)</f>
        <v>0</v>
      </c>
      <c r="BZ346" s="7" t="n">
        <f aca="false">IFERROR(BY346/BX346, 0)</f>
        <v>0</v>
      </c>
    </row>
    <row r="347" customFormat="false" ht="15" hidden="false" customHeight="false" outlineLevel="0" collapsed="false">
      <c r="A347" s="0" t="s">
        <v>115</v>
      </c>
      <c r="B347" s="1" t="s">
        <v>49</v>
      </c>
      <c r="C347" s="56" t="n">
        <f aca="false">IFERROR(AVERAGEIFS(I347:BZ347,I$2:BZ$2,"JRO escorts per deportee",I347:BZ347,"&lt;&gt;0"), 0)</f>
        <v>3.11627906976744</v>
      </c>
      <c r="D347" s="13" t="n">
        <f aca="false">IFERROR(AVERAGEIFS(I347:BZ347,I$2:BZ$2,"NRO escorts per deportee",I347:BZ347,"&lt;&gt;0"), 0)</f>
        <v>2.64</v>
      </c>
      <c r="E347" s="13" t="n">
        <f aca="false">IFERROR(AVERAGEIFS(I347:BZ347,I$2:BZ$2,"CRO escorts per deportee",I347:BZ347,"&lt;&gt;0"), 0)</f>
        <v>0</v>
      </c>
      <c r="G347" s="0" t="n">
        <f aca="false">SUM(J347,M347,P347)</f>
        <v>68</v>
      </c>
      <c r="H347" s="0" t="n">
        <f aca="false">SUM(K347,N347,Q347)</f>
        <v>200</v>
      </c>
      <c r="I347" s="7" t="n">
        <f aca="false">IFERROR(H347/G347, 0)</f>
        <v>2.94117647058824</v>
      </c>
      <c r="J347" s="0" t="n">
        <f aca="false">IFERROR(SUMIFS('2018'!$H:$H,'2018'!$C:$C,B347,'2018'!$F:$F,A347,'2018'!AA:AA,"JRO",'2018'!P:P,"&lt;&gt;")+SUMIFS('2018'!$I:$I,'2018'!$D:$D,B347,'2018'!$F:$F,A347,'2018'!AA:AA,"JRO",'2018'!Q:Q,"&lt;&gt;")+SUMIFS('2018'!$J:$J,'2018'!$E:$E,B347,'2018'!$F:$F,A347,'2018'!AA:AA,"JRO",'2018'!R:R,"&lt;&gt;"), 0)</f>
        <v>43</v>
      </c>
      <c r="K347" s="0" t="n">
        <f aca="false">IFERROR(SUMIFS('2018'!M:M,'2018'!AA:AA,"JRO",'2018'!F:F,A347,'2018'!C:C,B347)+SUMIFS('2018'!P:P,'2018'!AA:AA,"JRO",'2018'!F:F,A347,'2018'!C:C,B347)+SUMIFS('2018'!N:N,'2018'!AA:AA,"JRO",'2018'!F:F,A347,'2018'!D:D,B347)+SUMIFS('2018'!N:N,'2018'!AA:AA,"JRO",'2018'!F:F,A347,'2018'!D:D,B347)+SUMIFS('2018'!O:O,'2018'!AA:AA,"JRO",'2018'!F:F,A347,'2018'!E:E,B347)+SUMIFS('2018'!R:R,'2018'!AA:AA,"JRO",'2018'!F:F,A347,'2018'!E:E,B347), 0)</f>
        <v>134</v>
      </c>
      <c r="L347" s="7" t="n">
        <f aca="false">IFERROR(K347/J347, 0)</f>
        <v>3.11627906976744</v>
      </c>
      <c r="M347" s="0" t="n">
        <f aca="false">IFERROR(SUMIFS('2018'!$H:$H,'2018'!$C:$C,B347,'2018'!$F:$F,A347,'2018'!AA:AA,"NRO",'2018'!P:P,"&lt;&gt;")+SUMIFS('2018'!$I:$I,'2018'!$D:$D,B347,'2018'!$F:$F,A347,'2018'!AA:AA,"NRO",'2018'!Q:Q,"&lt;&gt;")+SUMIFS('2018'!$J:$J,'2018'!$E:$E,B347,'2018'!$F:$F,A347,'2018'!AA:AA,"NRO",'2018'!R:R,"&lt;&gt;"), 0)</f>
        <v>25</v>
      </c>
      <c r="N347" s="0" t="n">
        <f aca="false">IFERROR(SUMIFS('2018'!M:M,'2018'!AA:AA,"NRO",'2018'!F:F,A347,'2018'!C:C,B347)+SUMIFS('2018'!P:P,'2018'!AA:AA,"NRO",'2018'!F:F,A347,'2018'!C:C,B347)+SUMIFS('2018'!N:N,'2018'!AA:AA,"NRO",'2018'!F:F,A347,'2018'!D:D,B347)+SUMIFS('2018'!N:N,'2018'!AA:AA,"NRO",'2018'!F:F,A347,'2018'!D:D,B347)+SUMIFS('2018'!O:O,'2018'!AA:AA,"NRO",'2018'!F:F,A347,'2018'!E:E,B347)+SUMIFS('2018'!R:R,'2018'!AA:AA,"NRO",'2018'!F:F,A347,'2018'!E:E,B347), 0)</f>
        <v>66</v>
      </c>
      <c r="O347" s="7" t="n">
        <f aca="false">IFERROR(N347/M347, 0)</f>
        <v>2.64</v>
      </c>
      <c r="P347" s="0" t="n">
        <f aca="false">IFERROR(SUMIFS('2018'!$H:$H,'2018'!$C:$C,B347,'2018'!$F:$F,A347,'2018'!AA:AA,"CRO")+SUMIFS('2018'!$I:$I,'2018'!$D:$D,B347,'2018'!$F:$F,A347,'2018'!AA:AA,"CRO")+SUMIFS('2018'!$J:$J,'2018'!$E:$E,B347,'2018'!$F:$F,A347,'2018'!AA:AA,"CRO"), 0)</f>
        <v>0</v>
      </c>
      <c r="Q347" s="0" t="n">
        <f aca="false">IFERROR(SUMIFS('2018'!M:M,'2018'!AA:AA,"CRO",'2018'!F:F,A347,'2018'!C:C,B347)+SUMIFS('2018'!P:P,'2018'!AA:AA,"CRO",'2018'!F:F,A347,'2018'!C:C,B347)+SUMIFS('2018'!N:N,'2018'!AA:AA,"CRO",'2018'!F:F,A347,'2018'!D:D,B347)+SUMIFS('2018'!N:N,'2018'!AA:AA,"CRO",'2018'!F:F,A347,'2018'!D:D,B347)+SUMIFS('2018'!O:O,'2018'!AA:AA,"CRO",'2018'!F:F,A347,'2018'!E:E,B347)+SUMIFS('2018'!R:R,'2018'!AA:AA,"CRO",'2018'!F:F,A347,'2018'!E:E,B347), 0)</f>
        <v>0</v>
      </c>
      <c r="R347" s="7" t="n">
        <f aca="false">IFERROR(Q347/P347, 0)</f>
        <v>0</v>
      </c>
      <c r="S347" s="7" t="n">
        <f aca="false">SUM(V347,Y347,AB347)</f>
        <v>0</v>
      </c>
      <c r="T347" s="7" t="n">
        <f aca="false">SUM(W347,Z347,AC347)</f>
        <v>0</v>
      </c>
      <c r="U347" s="7" t="n">
        <f aca="false">IFERROR(T347/S347, 0)</f>
        <v>0</v>
      </c>
      <c r="V347" s="0" t="n">
        <f aca="false">SUMIFS('2017'!$H:$H,'2017'!$C:$C,B347,'2017'!$F:$F,A347,'2017'!AA:AA,"JRO",'2017'!P:P,"&lt;&gt;")+SUMIFS('2017'!$I:$I,'2017'!$D:$D,B347,'2017'!$F:$F,A347,'2017'!AA:AA,"JRO",'2017'!Q:Q,"&lt;&gt;")+SUMIFS('2017'!$J:$J,'2017'!$E:$E,B347,'2017'!$F:$F,A347,'2017'!AA:AA,"JRO",'2017'!R:R,"&lt;&gt;")</f>
        <v>0</v>
      </c>
      <c r="W347" s="0" t="n">
        <f aca="false">IFERROR(SUMIFS('2017'!M:M,'2017'!AA:AA,"JRO",'2017'!F:F,A347,'2017'!C:C,B347)+SUMIFS('2017'!P:P,'2017'!AA:AA,"JRO",'2017'!F:F,A347,'2017'!C:C,B347)+SUMIFS('2017'!N:N,'2017'!AA:AA,"JRO",'2017'!F:F,A347,'2017'!D:D,B347)+SUMIFS('2017'!N:N,'2017'!AA:AA,"JRO",'2017'!F:F,A347,'2017'!D:D,B347)+SUMIFS('2017'!O:O,'2017'!AA:AA,"JRO",'2017'!F:F,A347,'2017'!E:E,B347)+SUMIFS('2017'!R:R,'2017'!AA:AA,"JRO",'2017'!F:F,A347,'2017'!E:E,B347), 0)</f>
        <v>0</v>
      </c>
      <c r="X347" s="7" t="n">
        <f aca="false">IFERROR(W347/V347, 0)</f>
        <v>0</v>
      </c>
      <c r="Y347" s="0" t="n">
        <f aca="false">IFERROR(SUMIFS('2017'!$H:$H,'2017'!$C:$C,B347,'2017'!$F:$F,A347,'2017'!AA:AA,"NRO",'2017'!P:P,"&lt;&gt;")+SUMIFS('2017'!$I:$I,'2017'!$D:$D,B347,'2017'!$F:$F,A347,'2017'!AA:AA,"NRO",'2017'!Q:Q,"&lt;&gt;")+SUMIFS('2017'!$J:$J,'2017'!$E:$E,B347,'2017'!$F:$F,A347,'2017'!AA:AA,"NRO",'2017'!R:R,"&lt;&gt;"), 0)</f>
        <v>0</v>
      </c>
      <c r="Z347" s="0" t="n">
        <f aca="false">IFERROR(SUMIFS('2017'!M:M,'2017'!AA:AA,"NRO",'2017'!F:F,A347,'2017'!C:C,B347)+SUMIFS('2017'!P:P,'2017'!AA:AA,"NRO",'2017'!F:F,A347,'2017'!C:C,B347)+SUMIFS('2017'!N:N,'2017'!AA:AA,"NRO",'2017'!F:F,A347,'2017'!D:D,B347)+SUMIFS('2017'!N:N,'2017'!AA:AA,"NRO",'2017'!F:F,A347,'2017'!D:D,B347)+SUMIFS('2017'!O:O,'2017'!AA:AA,"NRO",'2017'!F:F,A347,'2017'!E:E,B347)+SUMIFS('2017'!R:R,'2017'!AA:AA,"NRO",'2017'!F:F,A347,'2017'!E:E,B347), 0)</f>
        <v>0</v>
      </c>
      <c r="AA347" s="7" t="n">
        <f aca="false">IFERROR(Z347/Y347, 0)</f>
        <v>0</v>
      </c>
      <c r="AB347" s="0" t="n">
        <f aca="false">IFERROR(SUMIFS('2017'!$H:$H,'2017'!$C:$C,B347,'2017'!$F:$F,A347,'2017'!AA:AA,"CRO",'2017'!P:P,"&lt;&gt;")+SUMIFS('2017'!$I:$I,'2017'!$D:$D,B347,'2017'!$F:$F,A347,'2017'!AA:AA,"CRO",'2017'!Q:Q,"&lt;&gt;")+SUMIFS('2017'!$J:$J,'2017'!$E:$E,B347,'2017'!$F:$F,A347,'2017'!AA:AA,"CRO",'2017'!R:R,"&lt;&gt;"), 0)</f>
        <v>0</v>
      </c>
      <c r="AC347" s="0" t="n">
        <f aca="false">IFERROR(SUMIFS('2017'!M:M,'2017'!AA:AA,"CRO",'2017'!F:F,A347,'2017'!C:C,B347)+SUMIFS('2017'!P:P,'2017'!AA:AA,"CRO",'2017'!F:F,A347,'2017'!C:C,B347)+SUMIFS('2017'!N:N,'2017'!AA:AA,"CRO",'2017'!F:F,A347,'2017'!D:D,B347)+SUMIFS('2017'!N:N,'2017'!AA:AA,"CRO",'2017'!F:F,A347,'2017'!D:D,B347)+SUMIFS('2017'!O:O,'2017'!AA:AA,"CRO",'2017'!F:F,A347,'2017'!E:E,B347)+SUMIFS('2017'!R:R,'2017'!AA:AA,"CRO",'2017'!F:F,A347,'2017'!E:E,B347), 0)</f>
        <v>0</v>
      </c>
      <c r="AD347" s="0" t="n">
        <f aca="false">IFERROR(AC347/AB347, 0)</f>
        <v>0</v>
      </c>
      <c r="AE347" s="0" t="n">
        <f aca="false">SUM(AH347,AK347,AN347)</f>
        <v>0</v>
      </c>
      <c r="AF347" s="0" t="n">
        <f aca="false">SUM(AI347,AL347,AO347)</f>
        <v>0</v>
      </c>
      <c r="AG347" s="7" t="n">
        <f aca="false">IFERROR(AF347/AE347, 0)</f>
        <v>0</v>
      </c>
      <c r="AH347" s="0" t="n">
        <f aca="false">IFERROR(SUMIFS('2016'!$G:$G,'2016'!F:F,A347,'2016'!C:C,B347,'2016'!D:D,"",'2016'!AA:AA,"JRO",'2016'!L:L,"&lt;&gt;"), 0)</f>
        <v>0</v>
      </c>
      <c r="AI347" s="0" t="n">
        <f aca="false">IFERROR(SUMIFS('2016'!L:L,'2016'!F:F,A347,'2016'!C:C,B347,'2016'!D:D,"",'2016'!AA:AA,"JRO"), 0)</f>
        <v>0</v>
      </c>
      <c r="AJ347" s="7" t="n">
        <f aca="false">IFERROR(AI347/AH347, 0)</f>
        <v>0</v>
      </c>
      <c r="AK347" s="0" t="n">
        <f aca="false">IFERROR(SUMIFS('2016'!$G:$G,'2016'!F:F,A347,'2016'!C:C,B347,'2016'!D:D,"",'2016'!AA:AA,"NRO",'2016'!L:L,"&lt;&gt;"), 0)</f>
        <v>0</v>
      </c>
      <c r="AL347" s="0" t="n">
        <f aca="false">IFERROR(SUMIFS('2016'!L:L,'2016'!F:F,A347,'2016'!C:C,B347,'2016'!D:D,"",'2016'!AA:AA,"NRO"), 0)</f>
        <v>0</v>
      </c>
      <c r="AM347" s="0" t="n">
        <f aca="false">IFERROR(AL347/AK347, 0)</f>
        <v>0</v>
      </c>
      <c r="AN347" s="0" t="n">
        <f aca="false">IFERROR(SUMIFS('2016'!$G:$G,'2016'!F:F,A347,'2016'!C:C,B347,'2016'!D:D,"",'2016'!AA:AA,"CRO",'2016'!L:L,"&lt;&gt;"), 0)</f>
        <v>0</v>
      </c>
      <c r="AO347" s="0" t="n">
        <f aca="false">IFERROR(SUMIFS('2016'!L:L,'2016'!F:F,A347,'2016'!C:C,B347,'2016'!D:D,"",'2016'!AA:AA,"CRO"), 0)</f>
        <v>0</v>
      </c>
      <c r="AP347" s="0" t="n">
        <f aca="false">IFERROR(AO347/AN347, 0)</f>
        <v>0</v>
      </c>
      <c r="AQ347" s="0" t="n">
        <f aca="false">SUM(AT347,AW347,AZ347)</f>
        <v>0</v>
      </c>
      <c r="AR347" s="0" t="n">
        <f aca="false">SUM(AU347,AX347,BA347)</f>
        <v>0</v>
      </c>
      <c r="AS347" s="7" t="n">
        <f aca="false">IFERROR(AR347/AQ347, 0)</f>
        <v>0</v>
      </c>
      <c r="AT347" s="0" t="n">
        <f aca="false">IFERROR(SUMIFS('2015'!$G:$G,'2015'!F:F,A347,'2015'!C:C,B347,'2015'!D:D,"",'2015'!AA:AA,"JRO",'2015'!L:L,"&lt;&gt;"), 0)</f>
        <v>0</v>
      </c>
      <c r="AU347" s="0" t="n">
        <f aca="false">IFERROR(SUMIFS('2015'!L:L,'2015'!F:F,A347,'2015'!C:C,B347,'2015'!D:D,"",'2015'!AA:AA,"JRO"), 0)</f>
        <v>0</v>
      </c>
      <c r="AV347" s="0" t="n">
        <f aca="false">IFERROR(AU347/AT347, 0)</f>
        <v>0</v>
      </c>
      <c r="AW347" s="0" t="n">
        <f aca="false">IFERROR(SUMIFS('2015'!$G:$G,'2015'!F:F,A347,'2015'!C:C,B347,'2015'!D:D,"",'2015'!AA:AA,"NRO",'2015'!L:L,"&lt;&gt;"), 0)</f>
        <v>0</v>
      </c>
      <c r="AX347" s="0" t="n">
        <f aca="false">IFERROR(SUMIFS('2015'!L:L,'2015'!F:F,A347,'2015'!C:C,B347,'2015'!D:D,"",'2015'!AA:AA,"NRO"), 0)</f>
        <v>0</v>
      </c>
      <c r="AY347" s="0" t="n">
        <f aca="false">IFERROR(AX347/AW347, 0)</f>
        <v>0</v>
      </c>
      <c r="AZ347" s="0" t="n">
        <f aca="false">IFERROR(SUMIFS('2015'!$G:$G,'2015'!F:F,A347,'2015'!C:C,B347,'2015'!D:D,"",'2015'!AA:AA,"CRO",'2015'!L:L,"&lt;&gt;"), 0)</f>
        <v>0</v>
      </c>
      <c r="BA347" s="0" t="n">
        <f aca="false">IFERROR(SUMIFS('2015'!L:L,'2015'!F:F,A347,'2015'!C:C,B347,'2015'!D:D,"",'2015'!AA:AA,"CRO"), 0)</f>
        <v>0</v>
      </c>
      <c r="BB347" s="0" t="n">
        <f aca="false">IFERROR(BA347/AZ347, 0)</f>
        <v>0</v>
      </c>
      <c r="BC347" s="0" t="n">
        <f aca="false">SUM(BF347,BI347)</f>
        <v>0</v>
      </c>
      <c r="BD347" s="0" t="n">
        <f aca="false">SUM(BG347,BJ347)</f>
        <v>0</v>
      </c>
      <c r="BE347" s="7" t="n">
        <f aca="false">IFERROR(BD347/BC347, 0)</f>
        <v>0</v>
      </c>
      <c r="BF347" s="0" t="n">
        <f aca="false">IFERROR(SUMIFS('2014'!$G:$G,'2014'!F:F,A347,'2014'!C:C,B347,'2014'!D:D,"",'2014'!AA:AA,"JRO",'2014'!L:L,"&lt;&gt;"), 0)</f>
        <v>0</v>
      </c>
      <c r="BG347" s="0" t="n">
        <f aca="false">IFERROR(SUMIFS('2014'!L:L,'2014'!F:F,A347,'2014'!C:C,B347,'2014'!D:D,"",'2014'!AA:AA,"JRO"), 0)</f>
        <v>0</v>
      </c>
      <c r="BH347" s="7" t="n">
        <f aca="false">IFERROR(BG347/BF347, 0)</f>
        <v>0</v>
      </c>
      <c r="BI347" s="0" t="n">
        <f aca="false">IFERROR(SUMIFS('2014'!$G:$G,'2014'!F:F,A347,'2014'!C:C,B347,'2014'!D:D,"",'2014'!AA:AA,"CRO",'2014'!L:L,"&lt;&gt;"), 0)</f>
        <v>0</v>
      </c>
      <c r="BJ347" s="0" t="n">
        <f aca="false">IFERROR(SUMIFS('2014'!L:L,'2014'!F:F,A347,'2014'!C:C,B347,'2014'!D:D,"",'2014'!AA:AA,"CRO"), 0)</f>
        <v>0</v>
      </c>
      <c r="BK347" s="0" t="n">
        <f aca="false">IFERROR(BJ347/BI347, 0)</f>
        <v>0</v>
      </c>
      <c r="BL347" s="0" t="n">
        <f aca="false">IFERROR(SUMIFS('2013'!$G:$G,'2013'!F:F,A347,'2013'!C:C,B347,'2013'!D:D,"",'2013'!AA:AA,"JRO",'2013'!L:L,"&lt;&gt;"), 0)</f>
        <v>0</v>
      </c>
      <c r="BM347" s="0" t="n">
        <f aca="false">IFERROR(SUMIFS('2013'!L:L,'2013'!F:F,A347,'2013'!C:C,B347,'2013'!D:D,"",'2013'!AA:AA,"JRO"), 0)</f>
        <v>0</v>
      </c>
      <c r="BN347" s="0" t="n">
        <f aca="false">IFERROR(BM347/BL347, 0)</f>
        <v>0</v>
      </c>
      <c r="BO347" s="0" t="n">
        <f aca="false">IFERROR(SUMIFS('2012'!$G:$G,'2012'!F:F,A347,'2012'!C:C,B347,'2012'!D:D,"",'2012'!AA:AA,"JRO",'2012'!L:L,"&lt;&gt;"), 0)</f>
        <v>0</v>
      </c>
      <c r="BP347" s="0" t="n">
        <f aca="false">IFERROR(SUMIFS('2012'!L:L,'2012'!F:F,A347,'2012'!C:C,B347,'2012'!D:D,"",'2012'!AA:AA,"JRO"), 0)</f>
        <v>0</v>
      </c>
      <c r="BQ347" s="0" t="n">
        <f aca="false">IFERROR(BP347/BO347, 0)</f>
        <v>0</v>
      </c>
      <c r="BR347" s="0" t="n">
        <f aca="false">IFERROR(SUMIFS('2011'!$G:$G,'2011'!F:F,A347,'2011'!C:C,B347,'2011'!D:D,"",'2011'!AA:AA,"JRO",'2011'!L:L,"&lt;&gt;"), 0)</f>
        <v>0</v>
      </c>
      <c r="BS347" s="0" t="n">
        <f aca="false">IFERROR(SUMIFS('2011'!L:L,'2011'!F:F,A347,'2011'!C:C,B347,'2011'!D:D,"",'2011'!AA:AA,"JRO"), 0)</f>
        <v>0</v>
      </c>
      <c r="BT347" s="7" t="n">
        <f aca="false">IFERROR(BS347/BR347, 0)</f>
        <v>0</v>
      </c>
      <c r="BU347" s="0" t="n">
        <f aca="false">IFERROR(SUMIFS('2010'!$G:$G,'2010'!F:F,A347,'2010'!C:C,B347,'2010'!D:D,"",'2010'!AA:AA,"JRO",'2010'!L:L,"&lt;&gt;"), 0)</f>
        <v>0</v>
      </c>
      <c r="BV347" s="0" t="n">
        <f aca="false">IFERROR(SUMIFS('2010'!L:L,'2010'!F:F,A347,'2010'!C:C,B347,'2010'!D:D,"",'2010'!AA:AA,"JRO"), 0)</f>
        <v>0</v>
      </c>
      <c r="BW347" s="7" t="n">
        <f aca="false">IFERROR(BV347/BU347, 0)</f>
        <v>0</v>
      </c>
      <c r="BX347" s="0" t="n">
        <f aca="false">IFERROR(SUMIFS('2009'!$G:$G,'2009'!F:F,A347,'2009'!C:C,B347,'2009'!D:D,"",'2009'!AA:AA,"JRO",'2009'!L:L,"&lt;&gt;"), 0)</f>
        <v>0</v>
      </c>
      <c r="BY347" s="0" t="n">
        <f aca="false">IFERROR(SUMIFS('2009'!L:L,'2009'!F:F,A347,'2009'!C:C,B347,'2009'!D:D,"",'2009'!AA:AA,"JRO"), 0)</f>
        <v>0</v>
      </c>
      <c r="BZ347" s="7" t="n">
        <f aca="false">IFERROR(BY347/BX347, 0)</f>
        <v>0</v>
      </c>
    </row>
    <row r="348" customFormat="false" ht="15" hidden="false" customHeight="false" outlineLevel="0" collapsed="false">
      <c r="A348" s="0" t="s">
        <v>115</v>
      </c>
      <c r="B348" s="17" t="s">
        <v>67</v>
      </c>
      <c r="C348" s="56" t="n">
        <f aca="false">IFERROR(AVERAGEIFS(I348:BZ348,I$2:BZ$2,"JRO escorts per deportee",I348:BZ348,"&lt;&gt;0"), 0)</f>
        <v>2.14363768399613</v>
      </c>
      <c r="D348" s="13" t="n">
        <f aca="false">IFERROR(AVERAGEIFS(I348:BZ348,I$2:BZ$2,"NRO escorts per deportee",I348:BZ348,"&lt;&gt;0"), 0)</f>
        <v>0</v>
      </c>
      <c r="E348" s="13" t="n">
        <f aca="false">IFERROR(AVERAGEIFS(I348:BZ348,I$2:BZ$2,"CRO escorts per deportee",I348:BZ348,"&lt;&gt;0"), 0)</f>
        <v>0</v>
      </c>
      <c r="G348" s="0" t="n">
        <f aca="false">SUM(J348,M348,P348)</f>
        <v>13</v>
      </c>
      <c r="H348" s="0" t="n">
        <f aca="false">SUM(K348,N348,Q348)</f>
        <v>32</v>
      </c>
      <c r="I348" s="7" t="n">
        <f aca="false">IFERROR(H348/G348, 0)</f>
        <v>2.46153846153846</v>
      </c>
      <c r="J348" s="0" t="n">
        <f aca="false">IFERROR(SUMIFS('2018'!$H:$H,'2018'!$C:$C,B348,'2018'!$F:$F,A348,'2018'!AA:AA,"JRO",'2018'!P:P,"&lt;&gt;")+SUMIFS('2018'!$I:$I,'2018'!$D:$D,B348,'2018'!$F:$F,A348,'2018'!AA:AA,"JRO",'2018'!Q:Q,"&lt;&gt;")+SUMIFS('2018'!$J:$J,'2018'!$E:$E,B348,'2018'!$F:$F,A348,'2018'!AA:AA,"JRO",'2018'!R:R,"&lt;&gt;"), 0)</f>
        <v>13</v>
      </c>
      <c r="K348" s="0" t="n">
        <f aca="false">IFERROR(SUMIFS('2018'!M:M,'2018'!AA:AA,"JRO",'2018'!F:F,A348,'2018'!C:C,B348)+SUMIFS('2018'!P:P,'2018'!AA:AA,"JRO",'2018'!F:F,A348,'2018'!C:C,B348)+SUMIFS('2018'!N:N,'2018'!AA:AA,"JRO",'2018'!F:F,A348,'2018'!D:D,B348)+SUMIFS('2018'!N:N,'2018'!AA:AA,"JRO",'2018'!F:F,A348,'2018'!D:D,B348)+SUMIFS('2018'!O:O,'2018'!AA:AA,"JRO",'2018'!F:F,A348,'2018'!E:E,B348)+SUMIFS('2018'!R:R,'2018'!AA:AA,"JRO",'2018'!F:F,A348,'2018'!E:E,B348), 0)</f>
        <v>32</v>
      </c>
      <c r="L348" s="7" t="n">
        <f aca="false">IFERROR(K348/J348, 0)</f>
        <v>2.46153846153846</v>
      </c>
      <c r="M348" s="0" t="n">
        <f aca="false">IFERROR(SUMIFS('2018'!$H:$H,'2018'!$C:$C,B348,'2018'!$F:$F,A348,'2018'!AA:AA,"NRO",'2018'!P:P,"&lt;&gt;")+SUMIFS('2018'!$I:$I,'2018'!$D:$D,B348,'2018'!$F:$F,A348,'2018'!AA:AA,"NRO",'2018'!Q:Q,"&lt;&gt;")+SUMIFS('2018'!$J:$J,'2018'!$E:$E,B348,'2018'!$F:$F,A348,'2018'!AA:AA,"NRO",'2018'!R:R,"&lt;&gt;"), 0)</f>
        <v>0</v>
      </c>
      <c r="N348" s="0" t="n">
        <f aca="false">IFERROR(SUMIFS('2018'!M:M,'2018'!AA:AA,"NRO",'2018'!F:F,A348,'2018'!C:C,B348)+SUMIFS('2018'!P:P,'2018'!AA:AA,"NRO",'2018'!F:F,A348,'2018'!C:C,B348)+SUMIFS('2018'!N:N,'2018'!AA:AA,"NRO",'2018'!F:F,A348,'2018'!D:D,B348)+SUMIFS('2018'!N:N,'2018'!AA:AA,"NRO",'2018'!F:F,A348,'2018'!D:D,B348)+SUMIFS('2018'!O:O,'2018'!AA:AA,"NRO",'2018'!F:F,A348,'2018'!E:E,B348)+SUMIFS('2018'!R:R,'2018'!AA:AA,"NRO",'2018'!F:F,A348,'2018'!E:E,B348), 0)</f>
        <v>0</v>
      </c>
      <c r="O348" s="7" t="n">
        <f aca="false">IFERROR(N348/M348, 0)</f>
        <v>0</v>
      </c>
      <c r="P348" s="0" t="n">
        <f aca="false">IFERROR(SUMIFS('2018'!$H:$H,'2018'!$C:$C,B348,'2018'!$F:$F,A348,'2018'!AA:AA,"CRO")+SUMIFS('2018'!$I:$I,'2018'!$D:$D,B348,'2018'!$F:$F,A348,'2018'!AA:AA,"CRO")+SUMIFS('2018'!$J:$J,'2018'!$E:$E,B348,'2018'!$F:$F,A348,'2018'!AA:AA,"CRO"), 0)</f>
        <v>0</v>
      </c>
      <c r="Q348" s="0" t="n">
        <f aca="false">IFERROR(SUMIFS('2018'!M:M,'2018'!AA:AA,"CRO",'2018'!F:F,A348,'2018'!C:C,B348)+SUMIFS('2018'!P:P,'2018'!AA:AA,"CRO",'2018'!F:F,A348,'2018'!C:C,B348)+SUMIFS('2018'!N:N,'2018'!AA:AA,"CRO",'2018'!F:F,A348,'2018'!D:D,B348)+SUMIFS('2018'!N:N,'2018'!AA:AA,"CRO",'2018'!F:F,A348,'2018'!D:D,B348)+SUMIFS('2018'!O:O,'2018'!AA:AA,"CRO",'2018'!F:F,A348,'2018'!E:E,B348)+SUMIFS('2018'!R:R,'2018'!AA:AA,"CRO",'2018'!F:F,A348,'2018'!E:E,B348), 0)</f>
        <v>0</v>
      </c>
      <c r="R348" s="7" t="n">
        <f aca="false">IFERROR(Q348/P348, 0)</f>
        <v>0</v>
      </c>
      <c r="S348" s="7" t="n">
        <f aca="false">SUM(V348,Y348,AB348)</f>
        <v>21</v>
      </c>
      <c r="T348" s="7" t="n">
        <f aca="false">SUM(W348,Z348,AC348)</f>
        <v>50</v>
      </c>
      <c r="U348" s="7" t="n">
        <f aca="false">IFERROR(T348/S348, 0)</f>
        <v>2.38095238095238</v>
      </c>
      <c r="V348" s="0" t="n">
        <f aca="false">SUMIFS('2017'!$H:$H,'2017'!$C:$C,B348,'2017'!$F:$F,A348,'2017'!AA:AA,"JRO",'2017'!P:P,"&lt;&gt;")+SUMIFS('2017'!$I:$I,'2017'!$D:$D,B348,'2017'!$F:$F,A348,'2017'!AA:AA,"JRO",'2017'!Q:Q,"&lt;&gt;")+SUMIFS('2017'!$J:$J,'2017'!$E:$E,B348,'2017'!$F:$F,A348,'2017'!AA:AA,"JRO",'2017'!R:R,"&lt;&gt;")</f>
        <v>21</v>
      </c>
      <c r="W348" s="0" t="n">
        <f aca="false">IFERROR(SUMIFS('2017'!M:M,'2017'!AA:AA,"JRO",'2017'!F:F,A348,'2017'!C:C,B348)+SUMIFS('2017'!P:P,'2017'!AA:AA,"JRO",'2017'!F:F,A348,'2017'!C:C,B348)+SUMIFS('2017'!N:N,'2017'!AA:AA,"JRO",'2017'!F:F,A348,'2017'!D:D,B348)+SUMIFS('2017'!N:N,'2017'!AA:AA,"JRO",'2017'!F:F,A348,'2017'!D:D,B348)+SUMIFS('2017'!O:O,'2017'!AA:AA,"JRO",'2017'!F:F,A348,'2017'!E:E,B348)+SUMIFS('2017'!R:R,'2017'!AA:AA,"JRO",'2017'!F:F,A348,'2017'!E:E,B348), 0)</f>
        <v>50</v>
      </c>
      <c r="X348" s="7" t="n">
        <f aca="false">IFERROR(W348/V348, 0)</f>
        <v>2.38095238095238</v>
      </c>
      <c r="Y348" s="0" t="n">
        <f aca="false">IFERROR(SUMIFS('2017'!$H:$H,'2017'!$C:$C,B348,'2017'!$F:$F,A348,'2017'!AA:AA,"NRO",'2017'!P:P,"&lt;&gt;")+SUMIFS('2017'!$I:$I,'2017'!$D:$D,B348,'2017'!$F:$F,A348,'2017'!AA:AA,"NRO",'2017'!Q:Q,"&lt;&gt;")+SUMIFS('2017'!$J:$J,'2017'!$E:$E,B348,'2017'!$F:$F,A348,'2017'!AA:AA,"NRO",'2017'!R:R,"&lt;&gt;"), 0)</f>
        <v>0</v>
      </c>
      <c r="Z348" s="0" t="n">
        <f aca="false">IFERROR(SUMIFS('2017'!M:M,'2017'!AA:AA,"NRO",'2017'!F:F,A348,'2017'!C:C,B348)+SUMIFS('2017'!P:P,'2017'!AA:AA,"NRO",'2017'!F:F,A348,'2017'!C:C,B348)+SUMIFS('2017'!N:N,'2017'!AA:AA,"NRO",'2017'!F:F,A348,'2017'!D:D,B348)+SUMIFS('2017'!N:N,'2017'!AA:AA,"NRO",'2017'!F:F,A348,'2017'!D:D,B348)+SUMIFS('2017'!O:O,'2017'!AA:AA,"NRO",'2017'!F:F,A348,'2017'!E:E,B348)+SUMIFS('2017'!R:R,'2017'!AA:AA,"NRO",'2017'!F:F,A348,'2017'!E:E,B348), 0)</f>
        <v>0</v>
      </c>
      <c r="AA348" s="7" t="n">
        <f aca="false">IFERROR(Z348/Y348, 0)</f>
        <v>0</v>
      </c>
      <c r="AB348" s="0" t="n">
        <f aca="false">IFERROR(SUMIFS('2017'!$H:$H,'2017'!$C:$C,B348,'2017'!$F:$F,A348,'2017'!AA:AA,"CRO",'2017'!P:P,"&lt;&gt;")+SUMIFS('2017'!$I:$I,'2017'!$D:$D,B348,'2017'!$F:$F,A348,'2017'!AA:AA,"CRO",'2017'!Q:Q,"&lt;&gt;")+SUMIFS('2017'!$J:$J,'2017'!$E:$E,B348,'2017'!$F:$F,A348,'2017'!AA:AA,"CRO",'2017'!R:R,"&lt;&gt;"), 0)</f>
        <v>0</v>
      </c>
      <c r="AC348" s="0" t="n">
        <f aca="false">IFERROR(SUMIFS('2017'!M:M,'2017'!AA:AA,"CRO",'2017'!F:F,A348,'2017'!C:C,B348)+SUMIFS('2017'!P:P,'2017'!AA:AA,"CRO",'2017'!F:F,A348,'2017'!C:C,B348)+SUMIFS('2017'!N:N,'2017'!AA:AA,"CRO",'2017'!F:F,A348,'2017'!D:D,B348)+SUMIFS('2017'!N:N,'2017'!AA:AA,"CRO",'2017'!F:F,A348,'2017'!D:D,B348)+SUMIFS('2017'!O:O,'2017'!AA:AA,"CRO",'2017'!F:F,A348,'2017'!E:E,B348)+SUMIFS('2017'!R:R,'2017'!AA:AA,"CRO",'2017'!F:F,A348,'2017'!E:E,B348), 0)</f>
        <v>0</v>
      </c>
      <c r="AD348" s="0" t="n">
        <f aca="false">IFERROR(AC348/AB348, 0)</f>
        <v>0</v>
      </c>
      <c r="AE348" s="0" t="n">
        <f aca="false">SUM(AH348,AK348,AN348)</f>
        <v>131</v>
      </c>
      <c r="AF348" s="0" t="n">
        <f aca="false">SUM(AI348,AL348,AO348)</f>
        <v>259</v>
      </c>
      <c r="AG348" s="7" t="n">
        <f aca="false">IFERROR(AF348/AE348, 0)</f>
        <v>1.97709923664122</v>
      </c>
      <c r="AH348" s="0" t="n">
        <f aca="false">IFERROR(SUMIFS('2016'!$G:$G,'2016'!F:F,A348,'2016'!C:C,B348,'2016'!D:D,"",'2016'!AA:AA,"JRO",'2016'!L:L,"&lt;&gt;"), 0)</f>
        <v>131</v>
      </c>
      <c r="AI348" s="0" t="n">
        <f aca="false">IFERROR(SUMIFS('2016'!L:L,'2016'!F:F,A348,'2016'!C:C,B348,'2016'!D:D,"",'2016'!AA:AA,"JRO"), 0)</f>
        <v>259</v>
      </c>
      <c r="AJ348" s="7" t="n">
        <f aca="false">IFERROR(AI348/AH348, 0)</f>
        <v>1.97709923664122</v>
      </c>
      <c r="AK348" s="0" t="n">
        <f aca="false">IFERROR(SUMIFS('2016'!$G:$G,'2016'!F:F,A348,'2016'!C:C,B348,'2016'!D:D,"",'2016'!AA:AA,"NRO",'2016'!L:L,"&lt;&gt;"), 0)</f>
        <v>0</v>
      </c>
      <c r="AL348" s="0" t="n">
        <f aca="false">IFERROR(SUMIFS('2016'!L:L,'2016'!F:F,A348,'2016'!C:C,B348,'2016'!D:D,"",'2016'!AA:AA,"NRO"), 0)</f>
        <v>0</v>
      </c>
      <c r="AM348" s="0" t="n">
        <f aca="false">IFERROR(AL348/AK348, 0)</f>
        <v>0</v>
      </c>
      <c r="AN348" s="0" t="n">
        <f aca="false">IFERROR(SUMIFS('2016'!$G:$G,'2016'!F:F,A348,'2016'!C:C,B348,'2016'!D:D,"",'2016'!AA:AA,"CRO",'2016'!L:L,"&lt;&gt;"), 0)</f>
        <v>0</v>
      </c>
      <c r="AO348" s="0" t="n">
        <f aca="false">IFERROR(SUMIFS('2016'!L:L,'2016'!F:F,A348,'2016'!C:C,B348,'2016'!D:D,"",'2016'!AA:AA,"CRO"), 0)</f>
        <v>0</v>
      </c>
      <c r="AP348" s="0" t="n">
        <f aca="false">IFERROR(AO348/AN348, 0)</f>
        <v>0</v>
      </c>
      <c r="AQ348" s="0" t="n">
        <f aca="false">SUM(AT348,AW348,AZ348)</f>
        <v>115</v>
      </c>
      <c r="AR348" s="0" t="n">
        <f aca="false">SUM(AU348,AX348,BA348)</f>
        <v>227</v>
      </c>
      <c r="AS348" s="7" t="n">
        <f aca="false">IFERROR(AR348/AQ348, 0)</f>
        <v>1.97391304347826</v>
      </c>
      <c r="AT348" s="0" t="n">
        <f aca="false">IFERROR(SUMIFS('2015'!$G:$G,'2015'!F:F,A348,'2015'!C:C,B348,'2015'!D:D,"",'2015'!AA:AA,"JRO",'2015'!L:L,"&lt;&gt;"), 0)</f>
        <v>115</v>
      </c>
      <c r="AU348" s="0" t="n">
        <f aca="false">IFERROR(SUMIFS('2015'!L:L,'2015'!F:F,A348,'2015'!C:C,B348,'2015'!D:D,"",'2015'!AA:AA,"JRO"), 0)</f>
        <v>225</v>
      </c>
      <c r="AV348" s="0" t="n">
        <f aca="false">IFERROR(AU348/AT348, 0)</f>
        <v>1.95652173913043</v>
      </c>
      <c r="AW348" s="0" t="n">
        <f aca="false">IFERROR(SUMIFS('2015'!$G:$G,'2015'!F:F,A348,'2015'!C:C,B348,'2015'!D:D,"",'2015'!AA:AA,"NRO",'2015'!L:L,"&lt;&gt;"), 0)</f>
        <v>0</v>
      </c>
      <c r="AX348" s="0" t="n">
        <f aca="false">IFERROR(SUMIFS('2015'!L:L,'2015'!F:F,A348,'2015'!C:C,B348,'2015'!D:D,"",'2015'!AA:AA,"NRO"), 0)</f>
        <v>0</v>
      </c>
      <c r="AY348" s="0" t="n">
        <f aca="false">IFERROR(AX348/AW348, 0)</f>
        <v>0</v>
      </c>
      <c r="AZ348" s="0" t="n">
        <f aca="false">IFERROR(SUMIFS('2015'!$G:$G,'2015'!F:F,A348,'2015'!C:C,B348,'2015'!D:D,"",'2015'!AA:AA,"CRO",'2015'!L:L,"&lt;&gt;"), 0)</f>
        <v>0</v>
      </c>
      <c r="BA348" s="0" t="n">
        <f aca="false">IFERROR(SUMIFS('2015'!L:L,'2015'!F:F,A348,'2015'!C:C,B348,'2015'!D:D,"",'2015'!AA:AA,"CRO"), 0)</f>
        <v>2</v>
      </c>
      <c r="BB348" s="0" t="n">
        <f aca="false">IFERROR(BA348/AZ348, 0)</f>
        <v>0</v>
      </c>
      <c r="BC348" s="0" t="n">
        <f aca="false">SUM(BF348,BI348)</f>
        <v>14</v>
      </c>
      <c r="BD348" s="0" t="n">
        <f aca="false">SUM(BG348,BJ348)</f>
        <v>32</v>
      </c>
      <c r="BE348" s="7" t="n">
        <f aca="false">IFERROR(BD348/BC348, 0)</f>
        <v>2.28571428571429</v>
      </c>
      <c r="BF348" s="0" t="n">
        <f aca="false">IFERROR(SUMIFS('2014'!$G:$G,'2014'!F:F,A348,'2014'!C:C,B348,'2014'!D:D,"",'2014'!AA:AA,"JRO",'2014'!L:L,"&lt;&gt;"), 0)</f>
        <v>14</v>
      </c>
      <c r="BG348" s="0" t="n">
        <f aca="false">IFERROR(SUMIFS('2014'!L:L,'2014'!F:F,A348,'2014'!C:C,B348,'2014'!D:D,"",'2014'!AA:AA,"JRO"), 0)</f>
        <v>32</v>
      </c>
      <c r="BH348" s="7" t="n">
        <f aca="false">IFERROR(BG348/BF348, 0)</f>
        <v>2.28571428571429</v>
      </c>
      <c r="BI348" s="0" t="n">
        <f aca="false">IFERROR(SUMIFS('2014'!$G:$G,'2014'!F:F,A348,'2014'!C:C,B348,'2014'!D:D,"",'2014'!AA:AA,"CRO",'2014'!L:L,"&lt;&gt;"), 0)</f>
        <v>0</v>
      </c>
      <c r="BJ348" s="0" t="n">
        <f aca="false">IFERROR(SUMIFS('2014'!L:L,'2014'!F:F,A348,'2014'!C:C,B348,'2014'!D:D,"",'2014'!AA:AA,"CRO"), 0)</f>
        <v>0</v>
      </c>
      <c r="BK348" s="0" t="n">
        <f aca="false">IFERROR(BJ348/BI348, 0)</f>
        <v>0</v>
      </c>
      <c r="BL348" s="0" t="n">
        <f aca="false">IFERROR(SUMIFS('2013'!$G:$G,'2013'!F:F,A348,'2013'!C:C,B348,'2013'!D:D,"",'2013'!AA:AA,"JRO",'2013'!L:L,"&lt;&gt;"), 0)</f>
        <v>10</v>
      </c>
      <c r="BM348" s="0" t="n">
        <f aca="false">IFERROR(SUMIFS('2013'!L:L,'2013'!F:F,A348,'2013'!C:C,B348,'2013'!D:D,"",'2013'!AA:AA,"JRO"), 0)</f>
        <v>18</v>
      </c>
      <c r="BN348" s="0" t="n">
        <f aca="false">IFERROR(BM348/BL348, 0)</f>
        <v>1.8</v>
      </c>
      <c r="BO348" s="0" t="n">
        <f aca="false">IFERROR(SUMIFS('2012'!$G:$G,'2012'!F:F,A348,'2012'!C:C,B348,'2012'!D:D,"",'2012'!AA:AA,"JRO",'2012'!L:L,"&lt;&gt;"), 0)</f>
        <v>0</v>
      </c>
      <c r="BP348" s="0" t="n">
        <f aca="false">IFERROR(SUMIFS('2012'!L:L,'2012'!F:F,A348,'2012'!C:C,B348,'2012'!D:D,"",'2012'!AA:AA,"JRO"), 0)</f>
        <v>0</v>
      </c>
      <c r="BQ348" s="0" t="n">
        <f aca="false">IFERROR(BP348/BO348, 0)</f>
        <v>0</v>
      </c>
      <c r="BR348" s="0" t="n">
        <f aca="false">IFERROR(SUMIFS('2011'!$G:$G,'2011'!F:F,A348,'2011'!C:C,B348,'2011'!D:D,"",'2011'!AA:AA,"JRO",'2011'!L:L,"&lt;&gt;"), 0)</f>
        <v>0</v>
      </c>
      <c r="BS348" s="0" t="n">
        <f aca="false">IFERROR(SUMIFS('2011'!L:L,'2011'!F:F,A348,'2011'!C:C,B348,'2011'!D:D,"",'2011'!AA:AA,"JRO"), 0)</f>
        <v>0</v>
      </c>
      <c r="BT348" s="7" t="n">
        <f aca="false">IFERROR(BS348/BR348, 0)</f>
        <v>0</v>
      </c>
      <c r="BU348" s="0" t="n">
        <f aca="false">IFERROR(SUMIFS('2010'!$G:$G,'2010'!F:F,A348,'2010'!C:C,B348,'2010'!D:D,"",'2010'!AA:AA,"JRO",'2010'!L:L,"&lt;&gt;"), 0)</f>
        <v>0</v>
      </c>
      <c r="BV348" s="0" t="n">
        <f aca="false">IFERROR(SUMIFS('2010'!L:L,'2010'!F:F,A348,'2010'!C:C,B348,'2010'!D:D,"",'2010'!AA:AA,"JRO"), 0)</f>
        <v>0</v>
      </c>
      <c r="BW348" s="7" t="n">
        <f aca="false">IFERROR(BV348/BU348, 0)</f>
        <v>0</v>
      </c>
      <c r="BX348" s="0" t="n">
        <f aca="false">IFERROR(SUMIFS('2009'!$G:$G,'2009'!F:F,A348,'2009'!C:C,B348,'2009'!D:D,"",'2009'!AA:AA,"JRO",'2009'!L:L,"&lt;&gt;"), 0)</f>
        <v>0</v>
      </c>
      <c r="BY348" s="0" t="n">
        <f aca="false">IFERROR(SUMIFS('2009'!L:L,'2009'!F:F,A348,'2009'!C:C,B348,'2009'!D:D,"",'2009'!AA:AA,"JRO"), 0)</f>
        <v>0</v>
      </c>
      <c r="BZ348" s="7" t="n">
        <f aca="false">IFERROR(BY348/BX348, 0)</f>
        <v>0</v>
      </c>
    </row>
    <row r="349" customFormat="false" ht="15" hidden="false" customHeight="false" outlineLevel="0" collapsed="false">
      <c r="A349" s="0" t="s">
        <v>115</v>
      </c>
      <c r="B349" s="13" t="s">
        <v>62</v>
      </c>
      <c r="C349" s="56" t="n">
        <f aca="false">IFERROR(AVERAGEIFS(I349:BZ349,I$2:BZ$2,"JRO escorts per deportee",I349:BZ349,"&lt;&gt;0"), 0)</f>
        <v>2.125</v>
      </c>
      <c r="D349" s="13" t="n">
        <f aca="false">IFERROR(AVERAGEIFS(I349:BZ349,I$2:BZ$2,"NRO escorts per deportee",I349:BZ349,"&lt;&gt;0"), 0)</f>
        <v>0</v>
      </c>
      <c r="E349" s="13" t="n">
        <f aca="false">IFERROR(AVERAGEIFS(I349:BZ349,I$2:BZ$2,"CRO escorts per deportee",I349:BZ349,"&lt;&gt;0"), 0)</f>
        <v>0</v>
      </c>
      <c r="G349" s="0" t="n">
        <f aca="false">SUM(J349,M349,P349)</f>
        <v>0</v>
      </c>
      <c r="H349" s="0" t="n">
        <f aca="false">SUM(K349,N349,Q349)</f>
        <v>0</v>
      </c>
      <c r="I349" s="7" t="n">
        <f aca="false">IFERROR(H349/G349, 0)</f>
        <v>0</v>
      </c>
      <c r="J349" s="0" t="n">
        <f aca="false">IFERROR(SUMIFS('2018'!$H:$H,'2018'!$C:$C,B349,'2018'!$F:$F,A349,'2018'!AA:AA,"JRO",'2018'!P:P,"&lt;&gt;")+SUMIFS('2018'!$I:$I,'2018'!$D:$D,B349,'2018'!$F:$F,A349,'2018'!AA:AA,"JRO",'2018'!Q:Q,"&lt;&gt;")+SUMIFS('2018'!$J:$J,'2018'!$E:$E,B349,'2018'!$F:$F,A349,'2018'!AA:AA,"JRO",'2018'!R:R,"&lt;&gt;"), 0)</f>
        <v>0</v>
      </c>
      <c r="K349" s="0" t="n">
        <f aca="false">IFERROR(SUMIFS('2018'!M:M,'2018'!AA:AA,"JRO",'2018'!F:F,A349,'2018'!C:C,B349)+SUMIFS('2018'!P:P,'2018'!AA:AA,"JRO",'2018'!F:F,A349,'2018'!C:C,B349)+SUMIFS('2018'!N:N,'2018'!AA:AA,"JRO",'2018'!F:F,A349,'2018'!D:D,B349)+SUMIFS('2018'!N:N,'2018'!AA:AA,"JRO",'2018'!F:F,A349,'2018'!D:D,B349)+SUMIFS('2018'!O:O,'2018'!AA:AA,"JRO",'2018'!F:F,A349,'2018'!E:E,B349)+SUMIFS('2018'!R:R,'2018'!AA:AA,"JRO",'2018'!F:F,A349,'2018'!E:E,B349), 0)</f>
        <v>0</v>
      </c>
      <c r="L349" s="7" t="n">
        <f aca="false">IFERROR(K349/J349, 0)</f>
        <v>0</v>
      </c>
      <c r="M349" s="0" t="n">
        <f aca="false">IFERROR(SUMIFS('2018'!$H:$H,'2018'!$C:$C,B349,'2018'!$F:$F,A349,'2018'!AA:AA,"NRO",'2018'!P:P,"&lt;&gt;")+SUMIFS('2018'!$I:$I,'2018'!$D:$D,B349,'2018'!$F:$F,A349,'2018'!AA:AA,"NRO",'2018'!Q:Q,"&lt;&gt;")+SUMIFS('2018'!$J:$J,'2018'!$E:$E,B349,'2018'!$F:$F,A349,'2018'!AA:AA,"NRO",'2018'!R:R,"&lt;&gt;"), 0)</f>
        <v>0</v>
      </c>
      <c r="N349" s="0" t="n">
        <f aca="false">IFERROR(SUMIFS('2018'!M:M,'2018'!AA:AA,"NRO",'2018'!F:F,A349,'2018'!C:C,B349)+SUMIFS('2018'!P:P,'2018'!AA:AA,"NRO",'2018'!F:F,A349,'2018'!C:C,B349)+SUMIFS('2018'!N:N,'2018'!AA:AA,"NRO",'2018'!F:F,A349,'2018'!D:D,B349)+SUMIFS('2018'!N:N,'2018'!AA:AA,"NRO",'2018'!F:F,A349,'2018'!D:D,B349)+SUMIFS('2018'!O:O,'2018'!AA:AA,"NRO",'2018'!F:F,A349,'2018'!E:E,B349)+SUMIFS('2018'!R:R,'2018'!AA:AA,"NRO",'2018'!F:F,A349,'2018'!E:E,B349), 0)</f>
        <v>0</v>
      </c>
      <c r="O349" s="7" t="n">
        <f aca="false">IFERROR(N349/M349, 0)</f>
        <v>0</v>
      </c>
      <c r="P349" s="0" t="n">
        <f aca="false">IFERROR(SUMIFS('2018'!$H:$H,'2018'!$C:$C,B349,'2018'!$F:$F,A349,'2018'!AA:AA,"CRO")+SUMIFS('2018'!$I:$I,'2018'!$D:$D,B349,'2018'!$F:$F,A349,'2018'!AA:AA,"CRO")+SUMIFS('2018'!$J:$J,'2018'!$E:$E,B349,'2018'!$F:$F,A349,'2018'!AA:AA,"CRO"), 0)</f>
        <v>0</v>
      </c>
      <c r="Q349" s="0" t="n">
        <f aca="false">IFERROR(SUMIFS('2018'!M:M,'2018'!AA:AA,"CRO",'2018'!F:F,A349,'2018'!C:C,B349)+SUMIFS('2018'!P:P,'2018'!AA:AA,"CRO",'2018'!F:F,A349,'2018'!C:C,B349)+SUMIFS('2018'!N:N,'2018'!AA:AA,"CRO",'2018'!F:F,A349,'2018'!D:D,B349)+SUMIFS('2018'!N:N,'2018'!AA:AA,"CRO",'2018'!F:F,A349,'2018'!D:D,B349)+SUMIFS('2018'!O:O,'2018'!AA:AA,"CRO",'2018'!F:F,A349,'2018'!E:E,B349)+SUMIFS('2018'!R:R,'2018'!AA:AA,"CRO",'2018'!F:F,A349,'2018'!E:E,B349), 0)</f>
        <v>0</v>
      </c>
      <c r="R349" s="7" t="n">
        <f aca="false">IFERROR(Q349/P349, 0)</f>
        <v>0</v>
      </c>
      <c r="S349" s="7" t="n">
        <f aca="false">SUM(V349,Y349,AB349)</f>
        <v>8</v>
      </c>
      <c r="T349" s="7" t="n">
        <f aca="false">SUM(W349,Z349,AC349)</f>
        <v>17</v>
      </c>
      <c r="U349" s="7" t="n">
        <f aca="false">IFERROR(T349/S349, 0)</f>
        <v>2.125</v>
      </c>
      <c r="V349" s="0" t="n">
        <f aca="false">SUMIFS('2017'!$H:$H,'2017'!$C:$C,B349,'2017'!$F:$F,A349,'2017'!AA:AA,"JRO",'2017'!P:P,"&lt;&gt;")+SUMIFS('2017'!$I:$I,'2017'!$D:$D,B349,'2017'!$F:$F,A349,'2017'!AA:AA,"JRO",'2017'!Q:Q,"&lt;&gt;")+SUMIFS('2017'!$J:$J,'2017'!$E:$E,B349,'2017'!$F:$F,A349,'2017'!AA:AA,"JRO",'2017'!R:R,"&lt;&gt;")</f>
        <v>8</v>
      </c>
      <c r="W349" s="0" t="n">
        <f aca="false">IFERROR(SUMIFS('2017'!M:M,'2017'!AA:AA,"JRO",'2017'!F:F,A349,'2017'!C:C,B349)+SUMIFS('2017'!P:P,'2017'!AA:AA,"JRO",'2017'!F:F,A349,'2017'!C:C,B349)+SUMIFS('2017'!N:N,'2017'!AA:AA,"JRO",'2017'!F:F,A349,'2017'!D:D,B349)+SUMIFS('2017'!N:N,'2017'!AA:AA,"JRO",'2017'!F:F,A349,'2017'!D:D,B349)+SUMIFS('2017'!O:O,'2017'!AA:AA,"JRO",'2017'!F:F,A349,'2017'!E:E,B349)+SUMIFS('2017'!R:R,'2017'!AA:AA,"JRO",'2017'!F:F,A349,'2017'!E:E,B349), 0)</f>
        <v>17</v>
      </c>
      <c r="X349" s="7" t="n">
        <f aca="false">IFERROR(W349/V349, 0)</f>
        <v>2.125</v>
      </c>
      <c r="Y349" s="0" t="n">
        <f aca="false">IFERROR(SUMIFS('2017'!$H:$H,'2017'!$C:$C,B349,'2017'!$F:$F,A349,'2017'!AA:AA,"NRO",'2017'!P:P,"&lt;&gt;")+SUMIFS('2017'!$I:$I,'2017'!$D:$D,B349,'2017'!$F:$F,A349,'2017'!AA:AA,"NRO",'2017'!Q:Q,"&lt;&gt;")+SUMIFS('2017'!$J:$J,'2017'!$E:$E,B349,'2017'!$F:$F,A349,'2017'!AA:AA,"NRO",'2017'!R:R,"&lt;&gt;"), 0)</f>
        <v>0</v>
      </c>
      <c r="Z349" s="0" t="n">
        <f aca="false">IFERROR(SUMIFS('2017'!M:M,'2017'!AA:AA,"NRO",'2017'!F:F,A349,'2017'!C:C,B349)+SUMIFS('2017'!P:P,'2017'!AA:AA,"NRO",'2017'!F:F,A349,'2017'!C:C,B349)+SUMIFS('2017'!N:N,'2017'!AA:AA,"NRO",'2017'!F:F,A349,'2017'!D:D,B349)+SUMIFS('2017'!N:N,'2017'!AA:AA,"NRO",'2017'!F:F,A349,'2017'!D:D,B349)+SUMIFS('2017'!O:O,'2017'!AA:AA,"NRO",'2017'!F:F,A349,'2017'!E:E,B349)+SUMIFS('2017'!R:R,'2017'!AA:AA,"NRO",'2017'!F:F,A349,'2017'!E:E,B349), 0)</f>
        <v>0</v>
      </c>
      <c r="AA349" s="7" t="n">
        <f aca="false">IFERROR(Z349/Y349, 0)</f>
        <v>0</v>
      </c>
      <c r="AB349" s="0" t="n">
        <f aca="false">IFERROR(SUMIFS('2017'!$H:$H,'2017'!$C:$C,B349,'2017'!$F:$F,A349,'2017'!AA:AA,"CRO",'2017'!P:P,"&lt;&gt;")+SUMIFS('2017'!$I:$I,'2017'!$D:$D,B349,'2017'!$F:$F,A349,'2017'!AA:AA,"CRO",'2017'!Q:Q,"&lt;&gt;")+SUMIFS('2017'!$J:$J,'2017'!$E:$E,B349,'2017'!$F:$F,A349,'2017'!AA:AA,"CRO",'2017'!R:R,"&lt;&gt;"), 0)</f>
        <v>0</v>
      </c>
      <c r="AC349" s="0" t="n">
        <f aca="false">IFERROR(SUMIFS('2017'!M:M,'2017'!AA:AA,"CRO",'2017'!F:F,A349,'2017'!C:C,B349)+SUMIFS('2017'!P:P,'2017'!AA:AA,"CRO",'2017'!F:F,A349,'2017'!C:C,B349)+SUMIFS('2017'!N:N,'2017'!AA:AA,"CRO",'2017'!F:F,A349,'2017'!D:D,B349)+SUMIFS('2017'!N:N,'2017'!AA:AA,"CRO",'2017'!F:F,A349,'2017'!D:D,B349)+SUMIFS('2017'!O:O,'2017'!AA:AA,"CRO",'2017'!F:F,A349,'2017'!E:E,B349)+SUMIFS('2017'!R:R,'2017'!AA:AA,"CRO",'2017'!F:F,A349,'2017'!E:E,B349), 0)</f>
        <v>0</v>
      </c>
      <c r="AD349" s="0" t="n">
        <f aca="false">IFERROR(AC349/AB349, 0)</f>
        <v>0</v>
      </c>
      <c r="AE349" s="0" t="n">
        <f aca="false">SUM(AH349,AK349,AN349)</f>
        <v>0</v>
      </c>
      <c r="AF349" s="0" t="n">
        <f aca="false">SUM(AI349,AL349,AO349)</f>
        <v>0</v>
      </c>
      <c r="AG349" s="7" t="n">
        <f aca="false">IFERROR(AF349/AE349, 0)</f>
        <v>0</v>
      </c>
      <c r="AH349" s="0" t="n">
        <f aca="false">IFERROR(SUMIFS('2016'!$G:$G,'2016'!F:F,A349,'2016'!C:C,B349,'2016'!D:D,"",'2016'!AA:AA,"JRO",'2016'!L:L,"&lt;&gt;"), 0)</f>
        <v>0</v>
      </c>
      <c r="AI349" s="0" t="n">
        <f aca="false">IFERROR(SUMIFS('2016'!L:L,'2016'!F:F,A349,'2016'!C:C,B349,'2016'!D:D,"",'2016'!AA:AA,"JRO"), 0)</f>
        <v>0</v>
      </c>
      <c r="AJ349" s="7" t="n">
        <f aca="false">IFERROR(AI349/AH349, 0)</f>
        <v>0</v>
      </c>
      <c r="AK349" s="0" t="n">
        <f aca="false">IFERROR(SUMIFS('2016'!$G:$G,'2016'!F:F,A349,'2016'!C:C,B349,'2016'!D:D,"",'2016'!AA:AA,"NRO",'2016'!L:L,"&lt;&gt;"), 0)</f>
        <v>0</v>
      </c>
      <c r="AL349" s="0" t="n">
        <f aca="false">IFERROR(SUMIFS('2016'!L:L,'2016'!F:F,A349,'2016'!C:C,B349,'2016'!D:D,"",'2016'!AA:AA,"NRO"), 0)</f>
        <v>0</v>
      </c>
      <c r="AM349" s="0" t="n">
        <f aca="false">IFERROR(AL349/AK349, 0)</f>
        <v>0</v>
      </c>
      <c r="AN349" s="0" t="n">
        <f aca="false">IFERROR(SUMIFS('2016'!$G:$G,'2016'!F:F,A349,'2016'!C:C,B349,'2016'!D:D,"",'2016'!AA:AA,"CRO",'2016'!L:L,"&lt;&gt;"), 0)</f>
        <v>0</v>
      </c>
      <c r="AO349" s="0" t="n">
        <f aca="false">IFERROR(SUMIFS('2016'!L:L,'2016'!F:F,A349,'2016'!C:C,B349,'2016'!D:D,"",'2016'!AA:AA,"CRO"), 0)</f>
        <v>0</v>
      </c>
      <c r="AP349" s="0" t="n">
        <f aca="false">IFERROR(AO349/AN349, 0)</f>
        <v>0</v>
      </c>
      <c r="AQ349" s="0" t="n">
        <f aca="false">SUM(AT349,AW349,AZ349)</f>
        <v>0</v>
      </c>
      <c r="AR349" s="0" t="n">
        <f aca="false">SUM(AU349,AX349,BA349)</f>
        <v>0</v>
      </c>
      <c r="AS349" s="7" t="n">
        <f aca="false">IFERROR(AR349/AQ349, 0)</f>
        <v>0</v>
      </c>
      <c r="AT349" s="0" t="n">
        <f aca="false">IFERROR(SUMIFS('2015'!$G:$G,'2015'!F:F,A349,'2015'!C:C,B349,'2015'!D:D,"",'2015'!AA:AA,"JRO",'2015'!L:L,"&lt;&gt;"), 0)</f>
        <v>0</v>
      </c>
      <c r="AU349" s="0" t="n">
        <f aca="false">IFERROR(SUMIFS('2015'!L:L,'2015'!F:F,A349,'2015'!C:C,B349,'2015'!D:D,"",'2015'!AA:AA,"JRO"), 0)</f>
        <v>0</v>
      </c>
      <c r="AV349" s="0" t="n">
        <f aca="false">IFERROR(AU349/AT349, 0)</f>
        <v>0</v>
      </c>
      <c r="AW349" s="0" t="n">
        <f aca="false">IFERROR(SUMIFS('2015'!$G:$G,'2015'!F:F,A349,'2015'!C:C,B349,'2015'!D:D,"",'2015'!AA:AA,"NRO",'2015'!L:L,"&lt;&gt;"), 0)</f>
        <v>0</v>
      </c>
      <c r="AX349" s="0" t="n">
        <f aca="false">IFERROR(SUMIFS('2015'!L:L,'2015'!F:F,A349,'2015'!C:C,B349,'2015'!D:D,"",'2015'!AA:AA,"NRO"), 0)</f>
        <v>0</v>
      </c>
      <c r="AY349" s="0" t="n">
        <f aca="false">IFERROR(AX349/AW349, 0)</f>
        <v>0</v>
      </c>
      <c r="AZ349" s="0" t="n">
        <f aca="false">IFERROR(SUMIFS('2015'!$G:$G,'2015'!F:F,A349,'2015'!C:C,B349,'2015'!D:D,"",'2015'!AA:AA,"CRO",'2015'!L:L,"&lt;&gt;"), 0)</f>
        <v>0</v>
      </c>
      <c r="BA349" s="0" t="n">
        <f aca="false">IFERROR(SUMIFS('2015'!L:L,'2015'!F:F,A349,'2015'!C:C,B349,'2015'!D:D,"",'2015'!AA:AA,"CRO"), 0)</f>
        <v>0</v>
      </c>
      <c r="BB349" s="0" t="n">
        <f aca="false">IFERROR(BA349/AZ349, 0)</f>
        <v>0</v>
      </c>
      <c r="BC349" s="0" t="n">
        <f aca="false">SUM(BF349,BI349)</f>
        <v>0</v>
      </c>
      <c r="BD349" s="0" t="n">
        <f aca="false">SUM(BG349,BJ349)</f>
        <v>0</v>
      </c>
      <c r="BE349" s="7" t="n">
        <f aca="false">IFERROR(BD349/BC349, 0)</f>
        <v>0</v>
      </c>
      <c r="BF349" s="0" t="n">
        <f aca="false">IFERROR(SUMIFS('2014'!$G:$G,'2014'!F:F,A349,'2014'!C:C,B349,'2014'!D:D,"",'2014'!AA:AA,"JRO",'2014'!L:L,"&lt;&gt;"), 0)</f>
        <v>0</v>
      </c>
      <c r="BG349" s="0" t="n">
        <f aca="false">IFERROR(SUMIFS('2014'!L:L,'2014'!F:F,A349,'2014'!C:C,B349,'2014'!D:D,"",'2014'!AA:AA,"JRO"), 0)</f>
        <v>0</v>
      </c>
      <c r="BH349" s="7" t="n">
        <f aca="false">IFERROR(BG349/BF349, 0)</f>
        <v>0</v>
      </c>
      <c r="BI349" s="0" t="n">
        <f aca="false">IFERROR(SUMIFS('2014'!$G:$G,'2014'!F:F,A349,'2014'!C:C,B349,'2014'!D:D,"",'2014'!AA:AA,"CRO",'2014'!L:L,"&lt;&gt;"), 0)</f>
        <v>0</v>
      </c>
      <c r="BJ349" s="0" t="n">
        <f aca="false">IFERROR(SUMIFS('2014'!L:L,'2014'!F:F,A349,'2014'!C:C,B349,'2014'!D:D,"",'2014'!AA:AA,"CRO"), 0)</f>
        <v>0</v>
      </c>
      <c r="BK349" s="0" t="n">
        <f aca="false">IFERROR(BJ349/BI349, 0)</f>
        <v>0</v>
      </c>
      <c r="BL349" s="0" t="n">
        <f aca="false">IFERROR(SUMIFS('2013'!$G:$G,'2013'!F:F,A349,'2013'!C:C,B349,'2013'!D:D,"",'2013'!AA:AA,"JRO",'2013'!L:L,"&lt;&gt;"), 0)</f>
        <v>0</v>
      </c>
      <c r="BM349" s="0" t="n">
        <f aca="false">IFERROR(SUMIFS('2013'!L:L,'2013'!F:F,A349,'2013'!C:C,B349,'2013'!D:D,"",'2013'!AA:AA,"JRO"), 0)</f>
        <v>0</v>
      </c>
      <c r="BN349" s="0" t="n">
        <f aca="false">IFERROR(BM349/BL349, 0)</f>
        <v>0</v>
      </c>
      <c r="BO349" s="0" t="n">
        <f aca="false">IFERROR(SUMIFS('2012'!$G:$G,'2012'!F:F,A349,'2012'!C:C,B349,'2012'!D:D,"",'2012'!AA:AA,"JRO",'2012'!L:L,"&lt;&gt;"), 0)</f>
        <v>0</v>
      </c>
      <c r="BP349" s="0" t="n">
        <f aca="false">IFERROR(SUMIFS('2012'!L:L,'2012'!F:F,A349,'2012'!C:C,B349,'2012'!D:D,"",'2012'!AA:AA,"JRO"), 0)</f>
        <v>0</v>
      </c>
      <c r="BQ349" s="0" t="n">
        <f aca="false">IFERROR(BP349/BO349, 0)</f>
        <v>0</v>
      </c>
      <c r="BR349" s="0" t="n">
        <f aca="false">IFERROR(SUMIFS('2011'!$G:$G,'2011'!F:F,A349,'2011'!C:C,B349,'2011'!D:D,"",'2011'!AA:AA,"JRO",'2011'!L:L,"&lt;&gt;"), 0)</f>
        <v>0</v>
      </c>
      <c r="BS349" s="0" t="n">
        <f aca="false">IFERROR(SUMIFS('2011'!L:L,'2011'!F:F,A349,'2011'!C:C,B349,'2011'!D:D,"",'2011'!AA:AA,"JRO"), 0)</f>
        <v>0</v>
      </c>
      <c r="BT349" s="7" t="n">
        <f aca="false">IFERROR(BS349/BR349, 0)</f>
        <v>0</v>
      </c>
      <c r="BU349" s="0" t="n">
        <f aca="false">IFERROR(SUMIFS('2010'!$G:$G,'2010'!F:F,A349,'2010'!C:C,B349,'2010'!D:D,"",'2010'!AA:AA,"JRO",'2010'!L:L,"&lt;&gt;"), 0)</f>
        <v>0</v>
      </c>
      <c r="BV349" s="0" t="n">
        <f aca="false">IFERROR(SUMIFS('2010'!L:L,'2010'!F:F,A349,'2010'!C:C,B349,'2010'!D:D,"",'2010'!AA:AA,"JRO"), 0)</f>
        <v>0</v>
      </c>
      <c r="BW349" s="7" t="n">
        <f aca="false">IFERROR(BV349/BU349, 0)</f>
        <v>0</v>
      </c>
      <c r="BX349" s="0" t="n">
        <f aca="false">IFERROR(SUMIFS('2009'!$G:$G,'2009'!F:F,A349,'2009'!C:C,B349,'2009'!D:D,"",'2009'!AA:AA,"JRO",'2009'!L:L,"&lt;&gt;"), 0)</f>
        <v>0</v>
      </c>
      <c r="BY349" s="0" t="n">
        <f aca="false">IFERROR(SUMIFS('2009'!L:L,'2009'!F:F,A349,'2009'!C:C,B349,'2009'!D:D,"",'2009'!AA:AA,"JRO"), 0)</f>
        <v>0</v>
      </c>
      <c r="BZ349" s="7" t="n">
        <f aca="false">IFERROR(BY349/BX349, 0)</f>
        <v>0</v>
      </c>
    </row>
    <row r="350" customFormat="false" ht="15" hidden="false" customHeight="false" outlineLevel="0" collapsed="false">
      <c r="A350" s="0" t="s">
        <v>115</v>
      </c>
      <c r="B350" s="13" t="s">
        <v>45</v>
      </c>
      <c r="C350" s="56" t="n">
        <f aca="false">IFERROR(AVERAGEIFS(I350:BZ350,I$2:BZ$2,"JRO escorts per deportee",I350:BZ350,"&lt;&gt;0"), 0)</f>
        <v>0</v>
      </c>
      <c r="D350" s="13" t="n">
        <f aca="false">IFERROR(AVERAGEIFS(I350:BZ350,I$2:BZ$2,"NRO escorts per deportee",I350:BZ350,"&lt;&gt;0"), 0)</f>
        <v>0</v>
      </c>
      <c r="E350" s="13" t="n">
        <f aca="false">IFERROR(AVERAGEIFS(I350:BZ350,I$2:BZ$2,"CRO escorts per deportee",I350:BZ350,"&lt;&gt;0"), 0)</f>
        <v>0</v>
      </c>
      <c r="G350" s="0" t="n">
        <f aca="false">SUM(J350,M350,P350)</f>
        <v>0</v>
      </c>
      <c r="H350" s="0" t="n">
        <f aca="false">SUM(K350,N350,Q350)</f>
        <v>0</v>
      </c>
      <c r="I350" s="7" t="n">
        <f aca="false">IFERROR(H350/G350, 0)</f>
        <v>0</v>
      </c>
      <c r="J350" s="0" t="n">
        <f aca="false">IFERROR(SUMIFS('2018'!$H:$H,'2018'!$C:$C,B350,'2018'!$F:$F,A350,'2018'!AA:AA,"JRO",'2018'!P:P,"&lt;&gt;")+SUMIFS('2018'!$I:$I,'2018'!$D:$D,B350,'2018'!$F:$F,A350,'2018'!AA:AA,"JRO",'2018'!Q:Q,"&lt;&gt;")+SUMIFS('2018'!$J:$J,'2018'!$E:$E,B350,'2018'!$F:$F,A350,'2018'!AA:AA,"JRO",'2018'!R:R,"&lt;&gt;"), 0)</f>
        <v>0</v>
      </c>
      <c r="K350" s="0" t="n">
        <f aca="false">IFERROR(SUMIFS('2018'!M:M,'2018'!AA:AA,"JRO",'2018'!F:F,A350,'2018'!C:C,B350)+SUMIFS('2018'!P:P,'2018'!AA:AA,"JRO",'2018'!F:F,A350,'2018'!C:C,B350)+SUMIFS('2018'!N:N,'2018'!AA:AA,"JRO",'2018'!F:F,A350,'2018'!D:D,B350)+SUMIFS('2018'!N:N,'2018'!AA:AA,"JRO",'2018'!F:F,A350,'2018'!D:D,B350)+SUMIFS('2018'!O:O,'2018'!AA:AA,"JRO",'2018'!F:F,A350,'2018'!E:E,B350)+SUMIFS('2018'!R:R,'2018'!AA:AA,"JRO",'2018'!F:F,A350,'2018'!E:E,B350), 0)</f>
        <v>0</v>
      </c>
      <c r="L350" s="7" t="n">
        <f aca="false">IFERROR(K350/J350, 0)</f>
        <v>0</v>
      </c>
      <c r="M350" s="0" t="n">
        <f aca="false">IFERROR(SUMIFS('2018'!$H:$H,'2018'!$C:$C,B350,'2018'!$F:$F,A350,'2018'!AA:AA,"NRO",'2018'!P:P,"&lt;&gt;")+SUMIFS('2018'!$I:$I,'2018'!$D:$D,B350,'2018'!$F:$F,A350,'2018'!AA:AA,"NRO",'2018'!Q:Q,"&lt;&gt;")+SUMIFS('2018'!$J:$J,'2018'!$E:$E,B350,'2018'!$F:$F,A350,'2018'!AA:AA,"NRO",'2018'!R:R,"&lt;&gt;"), 0)</f>
        <v>0</v>
      </c>
      <c r="N350" s="0" t="n">
        <f aca="false">IFERROR(SUMIFS('2018'!M:M,'2018'!AA:AA,"NRO",'2018'!F:F,A350,'2018'!C:C,B350)+SUMIFS('2018'!P:P,'2018'!AA:AA,"NRO",'2018'!F:F,A350,'2018'!C:C,B350)+SUMIFS('2018'!N:N,'2018'!AA:AA,"NRO",'2018'!F:F,A350,'2018'!D:D,B350)+SUMIFS('2018'!N:N,'2018'!AA:AA,"NRO",'2018'!F:F,A350,'2018'!D:D,B350)+SUMIFS('2018'!O:O,'2018'!AA:AA,"NRO",'2018'!F:F,A350,'2018'!E:E,B350)+SUMIFS('2018'!R:R,'2018'!AA:AA,"NRO",'2018'!F:F,A350,'2018'!E:E,B350), 0)</f>
        <v>0</v>
      </c>
      <c r="O350" s="7" t="n">
        <f aca="false">IFERROR(N350/M350, 0)</f>
        <v>0</v>
      </c>
      <c r="P350" s="0" t="n">
        <f aca="false">IFERROR(SUMIFS('2018'!$H:$H,'2018'!$C:$C,B350,'2018'!$F:$F,A350,'2018'!AA:AA,"CRO")+SUMIFS('2018'!$I:$I,'2018'!$D:$D,B350,'2018'!$F:$F,A350,'2018'!AA:AA,"CRO")+SUMIFS('2018'!$J:$J,'2018'!$E:$E,B350,'2018'!$F:$F,A350,'2018'!AA:AA,"CRO"), 0)</f>
        <v>0</v>
      </c>
      <c r="Q350" s="0" t="n">
        <f aca="false">IFERROR(SUMIFS('2018'!M:M,'2018'!AA:AA,"CRO",'2018'!F:F,A350,'2018'!C:C,B350)+SUMIFS('2018'!P:P,'2018'!AA:AA,"CRO",'2018'!F:F,A350,'2018'!C:C,B350)+SUMIFS('2018'!N:N,'2018'!AA:AA,"CRO",'2018'!F:F,A350,'2018'!D:D,B350)+SUMIFS('2018'!N:N,'2018'!AA:AA,"CRO",'2018'!F:F,A350,'2018'!D:D,B350)+SUMIFS('2018'!O:O,'2018'!AA:AA,"CRO",'2018'!F:F,A350,'2018'!E:E,B350)+SUMIFS('2018'!R:R,'2018'!AA:AA,"CRO",'2018'!F:F,A350,'2018'!E:E,B350), 0)</f>
        <v>0</v>
      </c>
      <c r="R350" s="7" t="n">
        <f aca="false">IFERROR(Q350/P350, 0)</f>
        <v>0</v>
      </c>
      <c r="S350" s="7" t="n">
        <f aca="false">SUM(V350,Y350,AB350)</f>
        <v>0</v>
      </c>
      <c r="T350" s="7" t="n">
        <f aca="false">SUM(W350,Z350,AC350)</f>
        <v>0</v>
      </c>
      <c r="U350" s="7" t="n">
        <f aca="false">IFERROR(T350/S350, 0)</f>
        <v>0</v>
      </c>
      <c r="V350" s="0" t="n">
        <f aca="false">SUMIFS('2017'!$H:$H,'2017'!$C:$C,B350,'2017'!$F:$F,A350,'2017'!AA:AA,"JRO",'2017'!P:P,"&lt;&gt;")+SUMIFS('2017'!$I:$I,'2017'!$D:$D,B350,'2017'!$F:$F,A350,'2017'!AA:AA,"JRO",'2017'!Q:Q,"&lt;&gt;")+SUMIFS('2017'!$J:$J,'2017'!$E:$E,B350,'2017'!$F:$F,A350,'2017'!AA:AA,"JRO",'2017'!R:R,"&lt;&gt;")</f>
        <v>0</v>
      </c>
      <c r="W350" s="0" t="n">
        <f aca="false">IFERROR(SUMIFS('2017'!M:M,'2017'!AA:AA,"JRO",'2017'!F:F,A350,'2017'!C:C,B350)+SUMIFS('2017'!P:P,'2017'!AA:AA,"JRO",'2017'!F:F,A350,'2017'!C:C,B350)+SUMIFS('2017'!N:N,'2017'!AA:AA,"JRO",'2017'!F:F,A350,'2017'!D:D,B350)+SUMIFS('2017'!N:N,'2017'!AA:AA,"JRO",'2017'!F:F,A350,'2017'!D:D,B350)+SUMIFS('2017'!O:O,'2017'!AA:AA,"JRO",'2017'!F:F,A350,'2017'!E:E,B350)+SUMIFS('2017'!R:R,'2017'!AA:AA,"JRO",'2017'!F:F,A350,'2017'!E:E,B350), 0)</f>
        <v>0</v>
      </c>
      <c r="X350" s="7" t="n">
        <f aca="false">IFERROR(W350/V350, 0)</f>
        <v>0</v>
      </c>
      <c r="Y350" s="0" t="n">
        <f aca="false">IFERROR(SUMIFS('2017'!$H:$H,'2017'!$C:$C,B350,'2017'!$F:$F,A350,'2017'!AA:AA,"NRO",'2017'!P:P,"&lt;&gt;")+SUMIFS('2017'!$I:$I,'2017'!$D:$D,B350,'2017'!$F:$F,A350,'2017'!AA:AA,"NRO",'2017'!Q:Q,"&lt;&gt;")+SUMIFS('2017'!$J:$J,'2017'!$E:$E,B350,'2017'!$F:$F,A350,'2017'!AA:AA,"NRO",'2017'!R:R,"&lt;&gt;"), 0)</f>
        <v>0</v>
      </c>
      <c r="Z350" s="0" t="n">
        <f aca="false">IFERROR(SUMIFS('2017'!M:M,'2017'!AA:AA,"NRO",'2017'!F:F,A350,'2017'!C:C,B350)+SUMIFS('2017'!P:P,'2017'!AA:AA,"NRO",'2017'!F:F,A350,'2017'!C:C,B350)+SUMIFS('2017'!N:N,'2017'!AA:AA,"NRO",'2017'!F:F,A350,'2017'!D:D,B350)+SUMIFS('2017'!N:N,'2017'!AA:AA,"NRO",'2017'!F:F,A350,'2017'!D:D,B350)+SUMIFS('2017'!O:O,'2017'!AA:AA,"NRO",'2017'!F:F,A350,'2017'!E:E,B350)+SUMIFS('2017'!R:R,'2017'!AA:AA,"NRO",'2017'!F:F,A350,'2017'!E:E,B350), 0)</f>
        <v>0</v>
      </c>
      <c r="AA350" s="7" t="n">
        <f aca="false">IFERROR(Z350/Y350, 0)</f>
        <v>0</v>
      </c>
      <c r="AB350" s="0" t="n">
        <f aca="false">IFERROR(SUMIFS('2017'!$H:$H,'2017'!$C:$C,B350,'2017'!$F:$F,A350,'2017'!AA:AA,"CRO",'2017'!P:P,"&lt;&gt;")+SUMIFS('2017'!$I:$I,'2017'!$D:$D,B350,'2017'!$F:$F,A350,'2017'!AA:AA,"CRO",'2017'!Q:Q,"&lt;&gt;")+SUMIFS('2017'!$J:$J,'2017'!$E:$E,B350,'2017'!$F:$F,A350,'2017'!AA:AA,"CRO",'2017'!R:R,"&lt;&gt;"), 0)</f>
        <v>0</v>
      </c>
      <c r="AC350" s="0" t="n">
        <f aca="false">IFERROR(SUMIFS('2017'!M:M,'2017'!AA:AA,"CRO",'2017'!F:F,A350,'2017'!C:C,B350)+SUMIFS('2017'!P:P,'2017'!AA:AA,"CRO",'2017'!F:F,A350,'2017'!C:C,B350)+SUMIFS('2017'!N:N,'2017'!AA:AA,"CRO",'2017'!F:F,A350,'2017'!D:D,B350)+SUMIFS('2017'!N:N,'2017'!AA:AA,"CRO",'2017'!F:F,A350,'2017'!D:D,B350)+SUMIFS('2017'!O:O,'2017'!AA:AA,"CRO",'2017'!F:F,A350,'2017'!E:E,B350)+SUMIFS('2017'!R:R,'2017'!AA:AA,"CRO",'2017'!F:F,A350,'2017'!E:E,B350), 0)</f>
        <v>0</v>
      </c>
      <c r="AD350" s="0" t="n">
        <f aca="false">IFERROR(AC350/AB350, 0)</f>
        <v>0</v>
      </c>
      <c r="AE350" s="0" t="n">
        <f aca="false">SUM(AH350,AK350,AN350)</f>
        <v>0</v>
      </c>
      <c r="AF350" s="0" t="n">
        <f aca="false">SUM(AI350,AL350,AO350)</f>
        <v>0</v>
      </c>
      <c r="AG350" s="7" t="n">
        <f aca="false">IFERROR(AF350/AE350, 0)</f>
        <v>0</v>
      </c>
      <c r="AH350" s="0" t="n">
        <f aca="false">IFERROR(SUMIFS('2016'!$G:$G,'2016'!F:F,A350,'2016'!C:C,B350,'2016'!D:D,"",'2016'!AA:AA,"JRO",'2016'!L:L,"&lt;&gt;"), 0)</f>
        <v>0</v>
      </c>
      <c r="AI350" s="0" t="n">
        <f aca="false">IFERROR(SUMIFS('2016'!L:L,'2016'!F:F,A350,'2016'!C:C,B350,'2016'!D:D,"",'2016'!AA:AA,"JRO"), 0)</f>
        <v>0</v>
      </c>
      <c r="AJ350" s="7" t="n">
        <f aca="false">IFERROR(AI350/AH350, 0)</f>
        <v>0</v>
      </c>
      <c r="AK350" s="0" t="n">
        <f aca="false">IFERROR(SUMIFS('2016'!$G:$G,'2016'!F:F,A350,'2016'!C:C,B350,'2016'!D:D,"",'2016'!AA:AA,"NRO",'2016'!L:L,"&lt;&gt;"), 0)</f>
        <v>0</v>
      </c>
      <c r="AL350" s="0" t="n">
        <f aca="false">IFERROR(SUMIFS('2016'!L:L,'2016'!F:F,A350,'2016'!C:C,B350,'2016'!D:D,"",'2016'!AA:AA,"NRO"), 0)</f>
        <v>0</v>
      </c>
      <c r="AM350" s="0" t="n">
        <f aca="false">IFERROR(AL350/AK350, 0)</f>
        <v>0</v>
      </c>
      <c r="AN350" s="0" t="n">
        <f aca="false">IFERROR(SUMIFS('2016'!$G:$G,'2016'!F:F,A350,'2016'!C:C,B350,'2016'!D:D,"",'2016'!AA:AA,"CRO",'2016'!L:L,"&lt;&gt;"), 0)</f>
        <v>0</v>
      </c>
      <c r="AO350" s="0" t="n">
        <f aca="false">IFERROR(SUMIFS('2016'!L:L,'2016'!F:F,A350,'2016'!C:C,B350,'2016'!D:D,"",'2016'!AA:AA,"CRO"), 0)</f>
        <v>0</v>
      </c>
      <c r="AP350" s="0" t="n">
        <f aca="false">IFERROR(AO350/AN350, 0)</f>
        <v>0</v>
      </c>
      <c r="AQ350" s="0" t="n">
        <f aca="false">SUM(AT350,AW350,AZ350)</f>
        <v>0</v>
      </c>
      <c r="AR350" s="0" t="n">
        <f aca="false">SUM(AU350,AX350,BA350)</f>
        <v>0</v>
      </c>
      <c r="AS350" s="7" t="n">
        <f aca="false">IFERROR(AR350/AQ350, 0)</f>
        <v>0</v>
      </c>
      <c r="AT350" s="0" t="n">
        <f aca="false">IFERROR(SUMIFS('2015'!$G:$G,'2015'!F:F,A350,'2015'!C:C,B350,'2015'!D:D,"",'2015'!AA:AA,"JRO",'2015'!L:L,"&lt;&gt;"), 0)</f>
        <v>0</v>
      </c>
      <c r="AU350" s="0" t="n">
        <f aca="false">IFERROR(SUMIFS('2015'!L:L,'2015'!F:F,A350,'2015'!C:C,B350,'2015'!D:D,"",'2015'!AA:AA,"JRO"), 0)</f>
        <v>0</v>
      </c>
      <c r="AV350" s="0" t="n">
        <f aca="false">IFERROR(AU350/AT350, 0)</f>
        <v>0</v>
      </c>
      <c r="AW350" s="0" t="n">
        <f aca="false">IFERROR(SUMIFS('2015'!$G:$G,'2015'!F:F,A350,'2015'!C:C,B350,'2015'!D:D,"",'2015'!AA:AA,"NRO",'2015'!L:L,"&lt;&gt;"), 0)</f>
        <v>0</v>
      </c>
      <c r="AX350" s="0" t="n">
        <f aca="false">IFERROR(SUMIFS('2015'!L:L,'2015'!F:F,A350,'2015'!C:C,B350,'2015'!D:D,"",'2015'!AA:AA,"NRO"), 0)</f>
        <v>0</v>
      </c>
      <c r="AY350" s="0" t="n">
        <f aca="false">IFERROR(AX350/AW350, 0)</f>
        <v>0</v>
      </c>
      <c r="AZ350" s="0" t="n">
        <f aca="false">IFERROR(SUMIFS('2015'!$G:$G,'2015'!F:F,A350,'2015'!C:C,B350,'2015'!D:D,"",'2015'!AA:AA,"CRO",'2015'!L:L,"&lt;&gt;"), 0)</f>
        <v>0</v>
      </c>
      <c r="BA350" s="0" t="n">
        <f aca="false">IFERROR(SUMIFS('2015'!L:L,'2015'!F:F,A350,'2015'!C:C,B350,'2015'!D:D,"",'2015'!AA:AA,"CRO"), 0)</f>
        <v>0</v>
      </c>
      <c r="BB350" s="0" t="n">
        <f aca="false">IFERROR(BA350/AZ350, 0)</f>
        <v>0</v>
      </c>
      <c r="BC350" s="0" t="n">
        <f aca="false">SUM(BF350,BI350)</f>
        <v>0</v>
      </c>
      <c r="BD350" s="0" t="n">
        <f aca="false">SUM(BG350,BJ350)</f>
        <v>0</v>
      </c>
      <c r="BE350" s="7" t="n">
        <f aca="false">IFERROR(BD350/BC350, 0)</f>
        <v>0</v>
      </c>
      <c r="BF350" s="0" t="n">
        <f aca="false">IFERROR(SUMIFS('2014'!$G:$G,'2014'!F:F,A350,'2014'!C:C,B350,'2014'!D:D,"",'2014'!AA:AA,"JRO",'2014'!L:L,"&lt;&gt;"), 0)</f>
        <v>0</v>
      </c>
      <c r="BG350" s="0" t="n">
        <f aca="false">IFERROR(SUMIFS('2014'!L:L,'2014'!F:F,A350,'2014'!C:C,B350,'2014'!D:D,"",'2014'!AA:AA,"JRO"), 0)</f>
        <v>0</v>
      </c>
      <c r="BH350" s="7" t="n">
        <f aca="false">IFERROR(BG350/BF350, 0)</f>
        <v>0</v>
      </c>
      <c r="BI350" s="0" t="n">
        <f aca="false">IFERROR(SUMIFS('2014'!$G:$G,'2014'!F:F,A350,'2014'!C:C,B350,'2014'!D:D,"",'2014'!AA:AA,"CRO",'2014'!L:L,"&lt;&gt;"), 0)</f>
        <v>0</v>
      </c>
      <c r="BJ350" s="0" t="n">
        <f aca="false">IFERROR(SUMIFS('2014'!L:L,'2014'!F:F,A350,'2014'!C:C,B350,'2014'!D:D,"",'2014'!AA:AA,"CRO"), 0)</f>
        <v>0</v>
      </c>
      <c r="BK350" s="0" t="n">
        <f aca="false">IFERROR(BJ350/BI350, 0)</f>
        <v>0</v>
      </c>
      <c r="BL350" s="0" t="n">
        <f aca="false">IFERROR(SUMIFS('2013'!$G:$G,'2013'!F:F,A350,'2013'!C:C,B350,'2013'!D:D,"",'2013'!AA:AA,"JRO",'2013'!L:L,"&lt;&gt;"), 0)</f>
        <v>0</v>
      </c>
      <c r="BM350" s="0" t="n">
        <f aca="false">IFERROR(SUMIFS('2013'!L:L,'2013'!F:F,A350,'2013'!C:C,B350,'2013'!D:D,"",'2013'!AA:AA,"JRO"), 0)</f>
        <v>0</v>
      </c>
      <c r="BN350" s="0" t="n">
        <f aca="false">IFERROR(BM350/BL350, 0)</f>
        <v>0</v>
      </c>
      <c r="BO350" s="0" t="n">
        <f aca="false">IFERROR(SUMIFS('2012'!$G:$G,'2012'!F:F,A350,'2012'!C:C,B350,'2012'!D:D,"",'2012'!AA:AA,"JRO",'2012'!L:L,"&lt;&gt;"), 0)</f>
        <v>0</v>
      </c>
      <c r="BP350" s="0" t="n">
        <f aca="false">IFERROR(SUMIFS('2012'!L:L,'2012'!F:F,A350,'2012'!C:C,B350,'2012'!D:D,"",'2012'!AA:AA,"JRO"), 0)</f>
        <v>0</v>
      </c>
      <c r="BQ350" s="0" t="n">
        <f aca="false">IFERROR(BP350/BO350, 0)</f>
        <v>0</v>
      </c>
      <c r="BR350" s="0" t="n">
        <f aca="false">IFERROR(SUMIFS('2011'!$G:$G,'2011'!F:F,A350,'2011'!C:C,B350,'2011'!D:D,"",'2011'!AA:AA,"JRO",'2011'!L:L,"&lt;&gt;"), 0)</f>
        <v>0</v>
      </c>
      <c r="BS350" s="0" t="n">
        <f aca="false">IFERROR(SUMIFS('2011'!L:L,'2011'!F:F,A350,'2011'!C:C,B350,'2011'!D:D,"",'2011'!AA:AA,"JRO"), 0)</f>
        <v>0</v>
      </c>
      <c r="BT350" s="7" t="n">
        <f aca="false">IFERROR(BS350/BR350, 0)</f>
        <v>0</v>
      </c>
      <c r="BU350" s="0" t="n">
        <f aca="false">IFERROR(SUMIFS('2010'!$G:$G,'2010'!F:F,A350,'2010'!C:C,B350,'2010'!D:D,"",'2010'!AA:AA,"JRO",'2010'!L:L,"&lt;&gt;"), 0)</f>
        <v>0</v>
      </c>
      <c r="BV350" s="0" t="n">
        <f aca="false">IFERROR(SUMIFS('2010'!L:L,'2010'!F:F,A350,'2010'!C:C,B350,'2010'!D:D,"",'2010'!AA:AA,"JRO"), 0)</f>
        <v>0</v>
      </c>
      <c r="BW350" s="7" t="n">
        <f aca="false">IFERROR(BV350/BU350, 0)</f>
        <v>0</v>
      </c>
      <c r="BX350" s="0" t="n">
        <f aca="false">IFERROR(SUMIFS('2009'!$G:$G,'2009'!F:F,A350,'2009'!C:C,B350,'2009'!D:D,"",'2009'!AA:AA,"JRO",'2009'!L:L,"&lt;&gt;"), 0)</f>
        <v>0</v>
      </c>
      <c r="BY350" s="0" t="n">
        <f aca="false">IFERROR(SUMIFS('2009'!L:L,'2009'!F:F,A350,'2009'!C:C,B350,'2009'!D:D,"",'2009'!AA:AA,"JRO"), 0)</f>
        <v>0</v>
      </c>
      <c r="BZ350" s="7" t="n">
        <f aca="false">IFERROR(BY350/BX350, 0)</f>
        <v>0</v>
      </c>
    </row>
    <row r="351" customFormat="false" ht="15" hidden="false" customHeight="false" outlineLevel="0" collapsed="false">
      <c r="A351" s="0" t="s">
        <v>115</v>
      </c>
      <c r="B351" s="16" t="s">
        <v>52</v>
      </c>
      <c r="C351" s="56" t="n">
        <f aca="false">IFERROR(AVERAGEIFS(I351:BZ351,I$2:BZ$2,"JRO escorts per deportee",I351:BZ351,"&lt;&gt;0"), 0)</f>
        <v>0</v>
      </c>
      <c r="D351" s="13" t="n">
        <f aca="false">IFERROR(AVERAGEIFS(I351:BZ351,I$2:BZ$2,"NRO escorts per deportee",I351:BZ351,"&lt;&gt;0"), 0)</f>
        <v>0</v>
      </c>
      <c r="E351" s="13" t="n">
        <f aca="false">IFERROR(AVERAGEIFS(I351:BZ351,I$2:BZ$2,"CRO escorts per deportee",I351:BZ351,"&lt;&gt;0"), 0)</f>
        <v>0</v>
      </c>
      <c r="G351" s="0" t="n">
        <f aca="false">SUM(J351,M351,P351)</f>
        <v>0</v>
      </c>
      <c r="H351" s="0" t="n">
        <f aca="false">SUM(K351,N351,Q351)</f>
        <v>0</v>
      </c>
      <c r="I351" s="7" t="n">
        <f aca="false">IFERROR(H351/G351, 0)</f>
        <v>0</v>
      </c>
      <c r="J351" s="0" t="n">
        <f aca="false">IFERROR(SUMIFS('2018'!$H:$H,'2018'!$C:$C,B351,'2018'!$F:$F,A351,'2018'!AA:AA,"JRO",'2018'!P:P,"&lt;&gt;")+SUMIFS('2018'!$I:$I,'2018'!$D:$D,B351,'2018'!$F:$F,A351,'2018'!AA:AA,"JRO",'2018'!Q:Q,"&lt;&gt;")+SUMIFS('2018'!$J:$J,'2018'!$E:$E,B351,'2018'!$F:$F,A351,'2018'!AA:AA,"JRO",'2018'!R:R,"&lt;&gt;"), 0)</f>
        <v>0</v>
      </c>
      <c r="K351" s="0" t="n">
        <f aca="false">IFERROR(SUMIFS('2018'!M:M,'2018'!AA:AA,"JRO",'2018'!F:F,A351,'2018'!C:C,B351)+SUMIFS('2018'!P:P,'2018'!AA:AA,"JRO",'2018'!F:F,A351,'2018'!C:C,B351)+SUMIFS('2018'!N:N,'2018'!AA:AA,"JRO",'2018'!F:F,A351,'2018'!D:D,B351)+SUMIFS('2018'!N:N,'2018'!AA:AA,"JRO",'2018'!F:F,A351,'2018'!D:D,B351)+SUMIFS('2018'!O:O,'2018'!AA:AA,"JRO",'2018'!F:F,A351,'2018'!E:E,B351)+SUMIFS('2018'!R:R,'2018'!AA:AA,"JRO",'2018'!F:F,A351,'2018'!E:E,B351), 0)</f>
        <v>0</v>
      </c>
      <c r="L351" s="7" t="n">
        <f aca="false">IFERROR(K351/J351, 0)</f>
        <v>0</v>
      </c>
      <c r="M351" s="0" t="n">
        <f aca="false">IFERROR(SUMIFS('2018'!$H:$H,'2018'!$C:$C,B351,'2018'!$F:$F,A351,'2018'!AA:AA,"NRO",'2018'!P:P,"&lt;&gt;")+SUMIFS('2018'!$I:$I,'2018'!$D:$D,B351,'2018'!$F:$F,A351,'2018'!AA:AA,"NRO",'2018'!Q:Q,"&lt;&gt;")+SUMIFS('2018'!$J:$J,'2018'!$E:$E,B351,'2018'!$F:$F,A351,'2018'!AA:AA,"NRO",'2018'!R:R,"&lt;&gt;"), 0)</f>
        <v>0</v>
      </c>
      <c r="N351" s="0" t="n">
        <f aca="false">IFERROR(SUMIFS('2018'!M:M,'2018'!AA:AA,"NRO",'2018'!F:F,A351,'2018'!C:C,B351)+SUMIFS('2018'!P:P,'2018'!AA:AA,"NRO",'2018'!F:F,A351,'2018'!C:C,B351)+SUMIFS('2018'!N:N,'2018'!AA:AA,"NRO",'2018'!F:F,A351,'2018'!D:D,B351)+SUMIFS('2018'!N:N,'2018'!AA:AA,"NRO",'2018'!F:F,A351,'2018'!D:D,B351)+SUMIFS('2018'!O:O,'2018'!AA:AA,"NRO",'2018'!F:F,A351,'2018'!E:E,B351)+SUMIFS('2018'!R:R,'2018'!AA:AA,"NRO",'2018'!F:F,A351,'2018'!E:E,B351), 0)</f>
        <v>0</v>
      </c>
      <c r="O351" s="7" t="n">
        <f aca="false">IFERROR(N351/M351, 0)</f>
        <v>0</v>
      </c>
      <c r="P351" s="0" t="n">
        <f aca="false">IFERROR(SUMIFS('2018'!$H:$H,'2018'!$C:$C,B351,'2018'!$F:$F,A351,'2018'!AA:AA,"CRO")+SUMIFS('2018'!$I:$I,'2018'!$D:$D,B351,'2018'!$F:$F,A351,'2018'!AA:AA,"CRO")+SUMIFS('2018'!$J:$J,'2018'!$E:$E,B351,'2018'!$F:$F,A351,'2018'!AA:AA,"CRO"), 0)</f>
        <v>0</v>
      </c>
      <c r="Q351" s="0" t="n">
        <f aca="false">IFERROR(SUMIFS('2018'!M:M,'2018'!AA:AA,"CRO",'2018'!F:F,A351,'2018'!C:C,B351)+SUMIFS('2018'!P:P,'2018'!AA:AA,"CRO",'2018'!F:F,A351,'2018'!C:C,B351)+SUMIFS('2018'!N:N,'2018'!AA:AA,"CRO",'2018'!F:F,A351,'2018'!D:D,B351)+SUMIFS('2018'!N:N,'2018'!AA:AA,"CRO",'2018'!F:F,A351,'2018'!D:D,B351)+SUMIFS('2018'!O:O,'2018'!AA:AA,"CRO",'2018'!F:F,A351,'2018'!E:E,B351)+SUMIFS('2018'!R:R,'2018'!AA:AA,"CRO",'2018'!F:F,A351,'2018'!E:E,B351), 0)</f>
        <v>0</v>
      </c>
      <c r="R351" s="7" t="n">
        <f aca="false">IFERROR(Q351/P351, 0)</f>
        <v>0</v>
      </c>
      <c r="S351" s="7" t="n">
        <f aca="false">SUM(V351,Y351,AB351)</f>
        <v>0</v>
      </c>
      <c r="T351" s="7" t="n">
        <f aca="false">SUM(W351,Z351,AC351)</f>
        <v>0</v>
      </c>
      <c r="U351" s="7" t="n">
        <f aca="false">IFERROR(T351/S351, 0)</f>
        <v>0</v>
      </c>
      <c r="V351" s="0" t="n">
        <f aca="false">SUMIFS('2017'!$H:$H,'2017'!$C:$C,B351,'2017'!$F:$F,A351,'2017'!AA:AA,"JRO",'2017'!P:P,"&lt;&gt;")+SUMIFS('2017'!$I:$I,'2017'!$D:$D,B351,'2017'!$F:$F,A351,'2017'!AA:AA,"JRO",'2017'!Q:Q,"&lt;&gt;")+SUMIFS('2017'!$J:$J,'2017'!$E:$E,B351,'2017'!$F:$F,A351,'2017'!AA:AA,"JRO",'2017'!R:R,"&lt;&gt;")</f>
        <v>0</v>
      </c>
      <c r="W351" s="0" t="n">
        <f aca="false">IFERROR(SUMIFS('2017'!M:M,'2017'!AA:AA,"JRO",'2017'!F:F,A351,'2017'!C:C,B351)+SUMIFS('2017'!P:P,'2017'!AA:AA,"JRO",'2017'!F:F,A351,'2017'!C:C,B351)+SUMIFS('2017'!N:N,'2017'!AA:AA,"JRO",'2017'!F:F,A351,'2017'!D:D,B351)+SUMIFS('2017'!N:N,'2017'!AA:AA,"JRO",'2017'!F:F,A351,'2017'!D:D,B351)+SUMIFS('2017'!O:O,'2017'!AA:AA,"JRO",'2017'!F:F,A351,'2017'!E:E,B351)+SUMIFS('2017'!R:R,'2017'!AA:AA,"JRO",'2017'!F:F,A351,'2017'!E:E,B351), 0)</f>
        <v>0</v>
      </c>
      <c r="X351" s="7" t="n">
        <f aca="false">IFERROR(W351/V351, 0)</f>
        <v>0</v>
      </c>
      <c r="Y351" s="0" t="n">
        <f aca="false">IFERROR(SUMIFS('2017'!$H:$H,'2017'!$C:$C,B351,'2017'!$F:$F,A351,'2017'!AA:AA,"NRO",'2017'!P:P,"&lt;&gt;")+SUMIFS('2017'!$I:$I,'2017'!$D:$D,B351,'2017'!$F:$F,A351,'2017'!AA:AA,"NRO",'2017'!Q:Q,"&lt;&gt;")+SUMIFS('2017'!$J:$J,'2017'!$E:$E,B351,'2017'!$F:$F,A351,'2017'!AA:AA,"NRO",'2017'!R:R,"&lt;&gt;"), 0)</f>
        <v>0</v>
      </c>
      <c r="Z351" s="0" t="n">
        <f aca="false">IFERROR(SUMIFS('2017'!M:M,'2017'!AA:AA,"NRO",'2017'!F:F,A351,'2017'!C:C,B351)+SUMIFS('2017'!P:P,'2017'!AA:AA,"NRO",'2017'!F:F,A351,'2017'!C:C,B351)+SUMIFS('2017'!N:N,'2017'!AA:AA,"NRO",'2017'!F:F,A351,'2017'!D:D,B351)+SUMIFS('2017'!N:N,'2017'!AA:AA,"NRO",'2017'!F:F,A351,'2017'!D:D,B351)+SUMIFS('2017'!O:O,'2017'!AA:AA,"NRO",'2017'!F:F,A351,'2017'!E:E,B351)+SUMIFS('2017'!R:R,'2017'!AA:AA,"NRO",'2017'!F:F,A351,'2017'!E:E,B351), 0)</f>
        <v>0</v>
      </c>
      <c r="AA351" s="7" t="n">
        <f aca="false">IFERROR(Z351/Y351, 0)</f>
        <v>0</v>
      </c>
      <c r="AB351" s="0" t="n">
        <f aca="false">IFERROR(SUMIFS('2017'!$H:$H,'2017'!$C:$C,B351,'2017'!$F:$F,A351,'2017'!AA:AA,"CRO",'2017'!P:P,"&lt;&gt;")+SUMIFS('2017'!$I:$I,'2017'!$D:$D,B351,'2017'!$F:$F,A351,'2017'!AA:AA,"CRO",'2017'!Q:Q,"&lt;&gt;")+SUMIFS('2017'!$J:$J,'2017'!$E:$E,B351,'2017'!$F:$F,A351,'2017'!AA:AA,"CRO",'2017'!R:R,"&lt;&gt;"), 0)</f>
        <v>0</v>
      </c>
      <c r="AC351" s="0" t="n">
        <f aca="false">IFERROR(SUMIFS('2017'!M:M,'2017'!AA:AA,"CRO",'2017'!F:F,A351,'2017'!C:C,B351)+SUMIFS('2017'!P:P,'2017'!AA:AA,"CRO",'2017'!F:F,A351,'2017'!C:C,B351)+SUMIFS('2017'!N:N,'2017'!AA:AA,"CRO",'2017'!F:F,A351,'2017'!D:D,B351)+SUMIFS('2017'!N:N,'2017'!AA:AA,"CRO",'2017'!F:F,A351,'2017'!D:D,B351)+SUMIFS('2017'!O:O,'2017'!AA:AA,"CRO",'2017'!F:F,A351,'2017'!E:E,B351)+SUMIFS('2017'!R:R,'2017'!AA:AA,"CRO",'2017'!F:F,A351,'2017'!E:E,B351), 0)</f>
        <v>0</v>
      </c>
      <c r="AD351" s="0" t="n">
        <f aca="false">IFERROR(AC351/AB351, 0)</f>
        <v>0</v>
      </c>
      <c r="AE351" s="0" t="n">
        <f aca="false">SUM(AH351,AK351,AN351)</f>
        <v>0</v>
      </c>
      <c r="AF351" s="0" t="n">
        <f aca="false">SUM(AI351,AL351,AO351)</f>
        <v>0</v>
      </c>
      <c r="AG351" s="7" t="n">
        <f aca="false">IFERROR(AF351/AE351, 0)</f>
        <v>0</v>
      </c>
      <c r="AH351" s="0" t="n">
        <f aca="false">IFERROR(SUMIFS('2016'!$G:$G,'2016'!F:F,A351,'2016'!C:C,B351,'2016'!D:D,"",'2016'!AA:AA,"JRO",'2016'!L:L,"&lt;&gt;"), 0)</f>
        <v>0</v>
      </c>
      <c r="AI351" s="0" t="n">
        <f aca="false">IFERROR(SUMIFS('2016'!L:L,'2016'!F:F,A351,'2016'!C:C,B351,'2016'!D:D,"",'2016'!AA:AA,"JRO"), 0)</f>
        <v>0</v>
      </c>
      <c r="AJ351" s="7" t="n">
        <f aca="false">IFERROR(AI351/AH351, 0)</f>
        <v>0</v>
      </c>
      <c r="AK351" s="0" t="n">
        <f aca="false">IFERROR(SUMIFS('2016'!$G:$G,'2016'!F:F,A351,'2016'!C:C,B351,'2016'!D:D,"",'2016'!AA:AA,"NRO",'2016'!L:L,"&lt;&gt;"), 0)</f>
        <v>0</v>
      </c>
      <c r="AL351" s="0" t="n">
        <f aca="false">IFERROR(SUMIFS('2016'!L:L,'2016'!F:F,A351,'2016'!C:C,B351,'2016'!D:D,"",'2016'!AA:AA,"NRO"), 0)</f>
        <v>0</v>
      </c>
      <c r="AM351" s="0" t="n">
        <f aca="false">IFERROR(AL351/AK351, 0)</f>
        <v>0</v>
      </c>
      <c r="AN351" s="0" t="n">
        <f aca="false">IFERROR(SUMIFS('2016'!$G:$G,'2016'!F:F,A351,'2016'!C:C,B351,'2016'!D:D,"",'2016'!AA:AA,"CRO",'2016'!L:L,"&lt;&gt;"), 0)</f>
        <v>0</v>
      </c>
      <c r="AO351" s="0" t="n">
        <f aca="false">IFERROR(SUMIFS('2016'!L:L,'2016'!F:F,A351,'2016'!C:C,B351,'2016'!D:D,"",'2016'!AA:AA,"CRO"), 0)</f>
        <v>0</v>
      </c>
      <c r="AP351" s="0" t="n">
        <f aca="false">IFERROR(AO351/AN351, 0)</f>
        <v>0</v>
      </c>
      <c r="AQ351" s="0" t="n">
        <f aca="false">SUM(AT351,AW351,AZ351)</f>
        <v>0</v>
      </c>
      <c r="AR351" s="0" t="n">
        <f aca="false">SUM(AU351,AX351,BA351)</f>
        <v>0</v>
      </c>
      <c r="AS351" s="7" t="n">
        <f aca="false">IFERROR(AR351/AQ351, 0)</f>
        <v>0</v>
      </c>
      <c r="AT351" s="0" t="n">
        <f aca="false">IFERROR(SUMIFS('2015'!$G:$G,'2015'!F:F,A351,'2015'!C:C,B351,'2015'!D:D,"",'2015'!AA:AA,"JRO",'2015'!L:L,"&lt;&gt;"), 0)</f>
        <v>0</v>
      </c>
      <c r="AU351" s="0" t="n">
        <f aca="false">IFERROR(SUMIFS('2015'!L:L,'2015'!F:F,A351,'2015'!C:C,B351,'2015'!D:D,"",'2015'!AA:AA,"JRO"), 0)</f>
        <v>0</v>
      </c>
      <c r="AV351" s="0" t="n">
        <f aca="false">IFERROR(AU351/AT351, 0)</f>
        <v>0</v>
      </c>
      <c r="AW351" s="0" t="n">
        <f aca="false">IFERROR(SUMIFS('2015'!$G:$G,'2015'!F:F,A351,'2015'!C:C,B351,'2015'!D:D,"",'2015'!AA:AA,"NRO",'2015'!L:L,"&lt;&gt;"), 0)</f>
        <v>0</v>
      </c>
      <c r="AX351" s="0" t="n">
        <f aca="false">IFERROR(SUMIFS('2015'!L:L,'2015'!F:F,A351,'2015'!C:C,B351,'2015'!D:D,"",'2015'!AA:AA,"NRO"), 0)</f>
        <v>0</v>
      </c>
      <c r="AY351" s="0" t="n">
        <f aca="false">IFERROR(AX351/AW351, 0)</f>
        <v>0</v>
      </c>
      <c r="AZ351" s="0" t="n">
        <f aca="false">IFERROR(SUMIFS('2015'!$G:$G,'2015'!F:F,A351,'2015'!C:C,B351,'2015'!D:D,"",'2015'!AA:AA,"CRO",'2015'!L:L,"&lt;&gt;"), 0)</f>
        <v>0</v>
      </c>
      <c r="BA351" s="0" t="n">
        <f aca="false">IFERROR(SUMIFS('2015'!L:L,'2015'!F:F,A351,'2015'!C:C,B351,'2015'!D:D,"",'2015'!AA:AA,"CRO"), 0)</f>
        <v>0</v>
      </c>
      <c r="BB351" s="0" t="n">
        <f aca="false">IFERROR(BA351/AZ351, 0)</f>
        <v>0</v>
      </c>
      <c r="BC351" s="0" t="n">
        <f aca="false">SUM(BF351,BI351)</f>
        <v>0</v>
      </c>
      <c r="BD351" s="0" t="n">
        <f aca="false">SUM(BG351,BJ351)</f>
        <v>0</v>
      </c>
      <c r="BE351" s="7" t="n">
        <f aca="false">IFERROR(BD351/BC351, 0)</f>
        <v>0</v>
      </c>
      <c r="BF351" s="0" t="n">
        <f aca="false">IFERROR(SUMIFS('2014'!$G:$G,'2014'!F:F,A351,'2014'!C:C,B351,'2014'!D:D,"",'2014'!AA:AA,"JRO",'2014'!L:L,"&lt;&gt;"), 0)</f>
        <v>0</v>
      </c>
      <c r="BG351" s="0" t="n">
        <f aca="false">IFERROR(SUMIFS('2014'!L:L,'2014'!F:F,A351,'2014'!C:C,B351,'2014'!D:D,"",'2014'!AA:AA,"JRO"), 0)</f>
        <v>0</v>
      </c>
      <c r="BH351" s="7" t="n">
        <f aca="false">IFERROR(BG351/BF351, 0)</f>
        <v>0</v>
      </c>
      <c r="BI351" s="0" t="n">
        <f aca="false">IFERROR(SUMIFS('2014'!$G:$G,'2014'!F:F,A351,'2014'!C:C,B351,'2014'!D:D,"",'2014'!AA:AA,"CRO",'2014'!L:L,"&lt;&gt;"), 0)</f>
        <v>0</v>
      </c>
      <c r="BJ351" s="0" t="n">
        <f aca="false">IFERROR(SUMIFS('2014'!L:L,'2014'!F:F,A351,'2014'!C:C,B351,'2014'!D:D,"",'2014'!AA:AA,"CRO"), 0)</f>
        <v>0</v>
      </c>
      <c r="BK351" s="0" t="n">
        <f aca="false">IFERROR(BJ351/BI351, 0)</f>
        <v>0</v>
      </c>
      <c r="BL351" s="0" t="n">
        <f aca="false">IFERROR(SUMIFS('2013'!$G:$G,'2013'!F:F,A351,'2013'!C:C,B351,'2013'!D:D,"",'2013'!AA:AA,"JRO",'2013'!L:L,"&lt;&gt;"), 0)</f>
        <v>0</v>
      </c>
      <c r="BM351" s="0" t="n">
        <f aca="false">IFERROR(SUMIFS('2013'!L:L,'2013'!F:F,A351,'2013'!C:C,B351,'2013'!D:D,"",'2013'!AA:AA,"JRO"), 0)</f>
        <v>0</v>
      </c>
      <c r="BN351" s="0" t="n">
        <f aca="false">IFERROR(BM351/BL351, 0)</f>
        <v>0</v>
      </c>
      <c r="BO351" s="0" t="n">
        <f aca="false">IFERROR(SUMIFS('2012'!$G:$G,'2012'!F:F,A351,'2012'!C:C,B351,'2012'!D:D,"",'2012'!AA:AA,"JRO",'2012'!L:L,"&lt;&gt;"), 0)</f>
        <v>0</v>
      </c>
      <c r="BP351" s="0" t="n">
        <f aca="false">IFERROR(SUMIFS('2012'!L:L,'2012'!F:F,A351,'2012'!C:C,B351,'2012'!D:D,"",'2012'!AA:AA,"JRO"), 0)</f>
        <v>0</v>
      </c>
      <c r="BQ351" s="0" t="n">
        <f aca="false">IFERROR(BP351/BO351, 0)</f>
        <v>0</v>
      </c>
      <c r="BR351" s="0" t="n">
        <f aca="false">IFERROR(SUMIFS('2011'!$G:$G,'2011'!F:F,A351,'2011'!C:C,B351,'2011'!D:D,"",'2011'!AA:AA,"JRO",'2011'!L:L,"&lt;&gt;"), 0)</f>
        <v>0</v>
      </c>
      <c r="BS351" s="0" t="n">
        <f aca="false">IFERROR(SUMIFS('2011'!L:L,'2011'!F:F,A351,'2011'!C:C,B351,'2011'!D:D,"",'2011'!AA:AA,"JRO"), 0)</f>
        <v>0</v>
      </c>
      <c r="BT351" s="7" t="n">
        <f aca="false">IFERROR(BS351/BR351, 0)</f>
        <v>0</v>
      </c>
      <c r="BU351" s="0" t="n">
        <f aca="false">IFERROR(SUMIFS('2010'!$G:$G,'2010'!F:F,A351,'2010'!C:C,B351,'2010'!D:D,"",'2010'!AA:AA,"JRO",'2010'!L:L,"&lt;&gt;"), 0)</f>
        <v>0</v>
      </c>
      <c r="BV351" s="0" t="n">
        <f aca="false">IFERROR(SUMIFS('2010'!L:L,'2010'!F:F,A351,'2010'!C:C,B351,'2010'!D:D,"",'2010'!AA:AA,"JRO"), 0)</f>
        <v>0</v>
      </c>
      <c r="BW351" s="7" t="n">
        <f aca="false">IFERROR(BV351/BU351, 0)</f>
        <v>0</v>
      </c>
      <c r="BX351" s="0" t="n">
        <f aca="false">IFERROR(SUMIFS('2009'!$G:$G,'2009'!F:F,A351,'2009'!C:C,B351,'2009'!D:D,"",'2009'!AA:AA,"JRO",'2009'!L:L,"&lt;&gt;"), 0)</f>
        <v>0</v>
      </c>
      <c r="BY351" s="0" t="n">
        <f aca="false">IFERROR(SUMIFS('2009'!L:L,'2009'!F:F,A351,'2009'!C:C,B351,'2009'!D:D,"",'2009'!AA:AA,"JRO"), 0)</f>
        <v>0</v>
      </c>
      <c r="BZ351" s="7" t="n">
        <f aca="false">IFERROR(BY351/BX351, 0)</f>
        <v>0</v>
      </c>
    </row>
    <row r="352" customFormat="false" ht="15" hidden="false" customHeight="false" outlineLevel="0" collapsed="false">
      <c r="A352" s="0" t="s">
        <v>115</v>
      </c>
      <c r="B352" s="13" t="s">
        <v>82</v>
      </c>
      <c r="C352" s="56" t="n">
        <f aca="false">IFERROR(AVERAGEIFS(I352:BZ352,I$2:BZ$2,"JRO escorts per deportee",I352:BZ352,"&lt;&gt;0"), 0)</f>
        <v>0</v>
      </c>
      <c r="D352" s="13" t="n">
        <f aca="false">IFERROR(AVERAGEIFS(I352:BZ352,I$2:BZ$2,"NRO escorts per deportee",I352:BZ352,"&lt;&gt;0"), 0)</f>
        <v>0</v>
      </c>
      <c r="E352" s="13" t="n">
        <f aca="false">IFERROR(AVERAGEIFS(I352:BZ352,I$2:BZ$2,"CRO escorts per deportee",I352:BZ352,"&lt;&gt;0"), 0)</f>
        <v>0</v>
      </c>
      <c r="G352" s="0" t="n">
        <f aca="false">SUM(J352,M352,P352)</f>
        <v>0</v>
      </c>
      <c r="H352" s="0" t="n">
        <f aca="false">SUM(K352,N352,Q352)</f>
        <v>0</v>
      </c>
      <c r="I352" s="7" t="n">
        <f aca="false">IFERROR(H352/G352, 0)</f>
        <v>0</v>
      </c>
      <c r="J352" s="0" t="n">
        <f aca="false">IFERROR(SUMIFS('2018'!$H:$H,'2018'!$C:$C,B352,'2018'!$F:$F,A352,'2018'!AA:AA,"JRO",'2018'!P:P,"&lt;&gt;")+SUMIFS('2018'!$I:$I,'2018'!$D:$D,B352,'2018'!$F:$F,A352,'2018'!AA:AA,"JRO",'2018'!Q:Q,"&lt;&gt;")+SUMIFS('2018'!$J:$J,'2018'!$E:$E,B352,'2018'!$F:$F,A352,'2018'!AA:AA,"JRO",'2018'!R:R,"&lt;&gt;"), 0)</f>
        <v>0</v>
      </c>
      <c r="K352" s="0" t="n">
        <f aca="false">IFERROR(SUMIFS('2018'!M:M,'2018'!AA:AA,"JRO",'2018'!F:F,A352,'2018'!C:C,B352)+SUMIFS('2018'!P:P,'2018'!AA:AA,"JRO",'2018'!F:F,A352,'2018'!C:C,B352)+SUMIFS('2018'!N:N,'2018'!AA:AA,"JRO",'2018'!F:F,A352,'2018'!D:D,B352)+SUMIFS('2018'!N:N,'2018'!AA:AA,"JRO",'2018'!F:F,A352,'2018'!D:D,B352)+SUMIFS('2018'!O:O,'2018'!AA:AA,"JRO",'2018'!F:F,A352,'2018'!E:E,B352)+SUMIFS('2018'!R:R,'2018'!AA:AA,"JRO",'2018'!F:F,A352,'2018'!E:E,B352), 0)</f>
        <v>0</v>
      </c>
      <c r="L352" s="7" t="n">
        <f aca="false">IFERROR(K352/J352, 0)</f>
        <v>0</v>
      </c>
      <c r="M352" s="0" t="n">
        <f aca="false">IFERROR(SUMIFS('2018'!$H:$H,'2018'!$C:$C,B352,'2018'!$F:$F,A352,'2018'!AA:AA,"NRO",'2018'!P:P,"&lt;&gt;")+SUMIFS('2018'!$I:$I,'2018'!$D:$D,B352,'2018'!$F:$F,A352,'2018'!AA:AA,"NRO",'2018'!Q:Q,"&lt;&gt;")+SUMIFS('2018'!$J:$J,'2018'!$E:$E,B352,'2018'!$F:$F,A352,'2018'!AA:AA,"NRO",'2018'!R:R,"&lt;&gt;"), 0)</f>
        <v>0</v>
      </c>
      <c r="N352" s="0" t="n">
        <f aca="false">IFERROR(SUMIFS('2018'!M:M,'2018'!AA:AA,"NRO",'2018'!F:F,A352,'2018'!C:C,B352)+SUMIFS('2018'!P:P,'2018'!AA:AA,"NRO",'2018'!F:F,A352,'2018'!C:C,B352)+SUMIFS('2018'!N:N,'2018'!AA:AA,"NRO",'2018'!F:F,A352,'2018'!D:D,B352)+SUMIFS('2018'!N:N,'2018'!AA:AA,"NRO",'2018'!F:F,A352,'2018'!D:D,B352)+SUMIFS('2018'!O:O,'2018'!AA:AA,"NRO",'2018'!F:F,A352,'2018'!E:E,B352)+SUMIFS('2018'!R:R,'2018'!AA:AA,"NRO",'2018'!F:F,A352,'2018'!E:E,B352), 0)</f>
        <v>0</v>
      </c>
      <c r="O352" s="7" t="n">
        <f aca="false">IFERROR(N352/M352, 0)</f>
        <v>0</v>
      </c>
      <c r="P352" s="0" t="n">
        <f aca="false">IFERROR(SUMIFS('2018'!$H:$H,'2018'!$C:$C,B352,'2018'!$F:$F,A352,'2018'!AA:AA,"CRO")+SUMIFS('2018'!$I:$I,'2018'!$D:$D,B352,'2018'!$F:$F,A352,'2018'!AA:AA,"CRO")+SUMIFS('2018'!$J:$J,'2018'!$E:$E,B352,'2018'!$F:$F,A352,'2018'!AA:AA,"CRO"), 0)</f>
        <v>0</v>
      </c>
      <c r="Q352" s="0" t="n">
        <f aca="false">IFERROR(SUMIFS('2018'!M:M,'2018'!AA:AA,"CRO",'2018'!F:F,A352,'2018'!C:C,B352)+SUMIFS('2018'!P:P,'2018'!AA:AA,"CRO",'2018'!F:F,A352,'2018'!C:C,B352)+SUMIFS('2018'!N:N,'2018'!AA:AA,"CRO",'2018'!F:F,A352,'2018'!D:D,B352)+SUMIFS('2018'!N:N,'2018'!AA:AA,"CRO",'2018'!F:F,A352,'2018'!D:D,B352)+SUMIFS('2018'!O:O,'2018'!AA:AA,"CRO",'2018'!F:F,A352,'2018'!E:E,B352)+SUMIFS('2018'!R:R,'2018'!AA:AA,"CRO",'2018'!F:F,A352,'2018'!E:E,B352), 0)</f>
        <v>0</v>
      </c>
      <c r="R352" s="7" t="n">
        <f aca="false">IFERROR(Q352/P352, 0)</f>
        <v>0</v>
      </c>
      <c r="S352" s="7" t="n">
        <f aca="false">SUM(V352,Y352,AB352)</f>
        <v>0</v>
      </c>
      <c r="T352" s="7" t="n">
        <f aca="false">SUM(W352,Z352,AC352)</f>
        <v>0</v>
      </c>
      <c r="U352" s="7" t="n">
        <f aca="false">IFERROR(T352/S352, 0)</f>
        <v>0</v>
      </c>
      <c r="V352" s="0" t="n">
        <f aca="false">SUMIFS('2017'!$H:$H,'2017'!$C:$C,B352,'2017'!$F:$F,A352,'2017'!AA:AA,"JRO",'2017'!P:P,"&lt;&gt;")+SUMIFS('2017'!$I:$I,'2017'!$D:$D,B352,'2017'!$F:$F,A352,'2017'!AA:AA,"JRO",'2017'!Q:Q,"&lt;&gt;")+SUMIFS('2017'!$J:$J,'2017'!$E:$E,B352,'2017'!$F:$F,A352,'2017'!AA:AA,"JRO",'2017'!R:R,"&lt;&gt;")</f>
        <v>0</v>
      </c>
      <c r="W352" s="0" t="n">
        <f aca="false">IFERROR(SUMIFS('2017'!M:M,'2017'!AA:AA,"JRO",'2017'!F:F,A352,'2017'!C:C,B352)+SUMIFS('2017'!P:P,'2017'!AA:AA,"JRO",'2017'!F:F,A352,'2017'!C:C,B352)+SUMIFS('2017'!N:N,'2017'!AA:AA,"JRO",'2017'!F:F,A352,'2017'!D:D,B352)+SUMIFS('2017'!N:N,'2017'!AA:AA,"JRO",'2017'!F:F,A352,'2017'!D:D,B352)+SUMIFS('2017'!O:O,'2017'!AA:AA,"JRO",'2017'!F:F,A352,'2017'!E:E,B352)+SUMIFS('2017'!R:R,'2017'!AA:AA,"JRO",'2017'!F:F,A352,'2017'!E:E,B352), 0)</f>
        <v>0</v>
      </c>
      <c r="X352" s="7" t="n">
        <f aca="false">IFERROR(W352/V352, 0)</f>
        <v>0</v>
      </c>
      <c r="Y352" s="0" t="n">
        <f aca="false">IFERROR(SUMIFS('2017'!$H:$H,'2017'!$C:$C,B352,'2017'!$F:$F,A352,'2017'!AA:AA,"NRO",'2017'!P:P,"&lt;&gt;")+SUMIFS('2017'!$I:$I,'2017'!$D:$D,B352,'2017'!$F:$F,A352,'2017'!AA:AA,"NRO",'2017'!Q:Q,"&lt;&gt;")+SUMIFS('2017'!$J:$J,'2017'!$E:$E,B352,'2017'!$F:$F,A352,'2017'!AA:AA,"NRO",'2017'!R:R,"&lt;&gt;"), 0)</f>
        <v>0</v>
      </c>
      <c r="Z352" s="0" t="n">
        <f aca="false">IFERROR(SUMIFS('2017'!M:M,'2017'!AA:AA,"NRO",'2017'!F:F,A352,'2017'!C:C,B352)+SUMIFS('2017'!P:P,'2017'!AA:AA,"NRO",'2017'!F:F,A352,'2017'!C:C,B352)+SUMIFS('2017'!N:N,'2017'!AA:AA,"NRO",'2017'!F:F,A352,'2017'!D:D,B352)+SUMIFS('2017'!N:N,'2017'!AA:AA,"NRO",'2017'!F:F,A352,'2017'!D:D,B352)+SUMIFS('2017'!O:O,'2017'!AA:AA,"NRO",'2017'!F:F,A352,'2017'!E:E,B352)+SUMIFS('2017'!R:R,'2017'!AA:AA,"NRO",'2017'!F:F,A352,'2017'!E:E,B352), 0)</f>
        <v>0</v>
      </c>
      <c r="AA352" s="7" t="n">
        <f aca="false">IFERROR(Z352/Y352, 0)</f>
        <v>0</v>
      </c>
      <c r="AB352" s="0" t="n">
        <f aca="false">IFERROR(SUMIFS('2017'!$H:$H,'2017'!$C:$C,B352,'2017'!$F:$F,A352,'2017'!AA:AA,"CRO",'2017'!P:P,"&lt;&gt;")+SUMIFS('2017'!$I:$I,'2017'!$D:$D,B352,'2017'!$F:$F,A352,'2017'!AA:AA,"CRO",'2017'!Q:Q,"&lt;&gt;")+SUMIFS('2017'!$J:$J,'2017'!$E:$E,B352,'2017'!$F:$F,A352,'2017'!AA:AA,"CRO",'2017'!R:R,"&lt;&gt;"), 0)</f>
        <v>0</v>
      </c>
      <c r="AC352" s="0" t="n">
        <f aca="false">IFERROR(SUMIFS('2017'!M:M,'2017'!AA:AA,"CRO",'2017'!F:F,A352,'2017'!C:C,B352)+SUMIFS('2017'!P:P,'2017'!AA:AA,"CRO",'2017'!F:F,A352,'2017'!C:C,B352)+SUMIFS('2017'!N:N,'2017'!AA:AA,"CRO",'2017'!F:F,A352,'2017'!D:D,B352)+SUMIFS('2017'!N:N,'2017'!AA:AA,"CRO",'2017'!F:F,A352,'2017'!D:D,B352)+SUMIFS('2017'!O:O,'2017'!AA:AA,"CRO",'2017'!F:F,A352,'2017'!E:E,B352)+SUMIFS('2017'!R:R,'2017'!AA:AA,"CRO",'2017'!F:F,A352,'2017'!E:E,B352), 0)</f>
        <v>0</v>
      </c>
      <c r="AD352" s="0" t="n">
        <f aca="false">IFERROR(AC352/AB352, 0)</f>
        <v>0</v>
      </c>
      <c r="AE352" s="0" t="n">
        <f aca="false">SUM(AH352,AK352,AN352)</f>
        <v>0</v>
      </c>
      <c r="AF352" s="0" t="n">
        <f aca="false">SUM(AI352,AL352,AO352)</f>
        <v>0</v>
      </c>
      <c r="AG352" s="7" t="n">
        <f aca="false">IFERROR(AF352/AE352, 0)</f>
        <v>0</v>
      </c>
      <c r="AH352" s="0" t="n">
        <f aca="false">IFERROR(SUMIFS('2016'!$G:$G,'2016'!F:F,A352,'2016'!C:C,B352,'2016'!D:D,"",'2016'!AA:AA,"JRO",'2016'!L:L,"&lt;&gt;"), 0)</f>
        <v>0</v>
      </c>
      <c r="AI352" s="0" t="n">
        <f aca="false">IFERROR(SUMIFS('2016'!L:L,'2016'!F:F,A352,'2016'!C:C,B352,'2016'!D:D,"",'2016'!AA:AA,"JRO"), 0)</f>
        <v>0</v>
      </c>
      <c r="AJ352" s="7" t="n">
        <f aca="false">IFERROR(AI352/AH352, 0)</f>
        <v>0</v>
      </c>
      <c r="AK352" s="0" t="n">
        <f aca="false">IFERROR(SUMIFS('2016'!$G:$G,'2016'!F:F,A352,'2016'!C:C,B352,'2016'!D:D,"",'2016'!AA:AA,"NRO",'2016'!L:L,"&lt;&gt;"), 0)</f>
        <v>0</v>
      </c>
      <c r="AL352" s="0" t="n">
        <f aca="false">IFERROR(SUMIFS('2016'!L:L,'2016'!F:F,A352,'2016'!C:C,B352,'2016'!D:D,"",'2016'!AA:AA,"NRO"), 0)</f>
        <v>0</v>
      </c>
      <c r="AM352" s="0" t="n">
        <f aca="false">IFERROR(AL352/AK352, 0)</f>
        <v>0</v>
      </c>
      <c r="AN352" s="0" t="n">
        <f aca="false">IFERROR(SUMIFS('2016'!$G:$G,'2016'!F:F,A352,'2016'!C:C,B352,'2016'!D:D,"",'2016'!AA:AA,"CRO",'2016'!L:L,"&lt;&gt;"), 0)</f>
        <v>0</v>
      </c>
      <c r="AO352" s="0" t="n">
        <f aca="false">IFERROR(SUMIFS('2016'!L:L,'2016'!F:F,A352,'2016'!C:C,B352,'2016'!D:D,"",'2016'!AA:AA,"CRO"), 0)</f>
        <v>0</v>
      </c>
      <c r="AP352" s="0" t="n">
        <f aca="false">IFERROR(AO352/AN352, 0)</f>
        <v>0</v>
      </c>
      <c r="AQ352" s="0" t="n">
        <f aca="false">SUM(AT352,AW352,AZ352)</f>
        <v>0</v>
      </c>
      <c r="AR352" s="0" t="n">
        <f aca="false">SUM(AU352,AX352,BA352)</f>
        <v>0</v>
      </c>
      <c r="AS352" s="7" t="n">
        <f aca="false">IFERROR(AR352/AQ352, 0)</f>
        <v>0</v>
      </c>
      <c r="AT352" s="0" t="n">
        <f aca="false">IFERROR(SUMIFS('2015'!$G:$G,'2015'!F:F,A352,'2015'!C:C,B352,'2015'!D:D,"",'2015'!AA:AA,"JRO",'2015'!L:L,"&lt;&gt;"), 0)</f>
        <v>0</v>
      </c>
      <c r="AU352" s="0" t="n">
        <f aca="false">IFERROR(SUMIFS('2015'!L:L,'2015'!F:F,A352,'2015'!C:C,B352,'2015'!D:D,"",'2015'!AA:AA,"JRO"), 0)</f>
        <v>0</v>
      </c>
      <c r="AV352" s="0" t="n">
        <f aca="false">IFERROR(AU352/AT352, 0)</f>
        <v>0</v>
      </c>
      <c r="AW352" s="0" t="n">
        <f aca="false">IFERROR(SUMIFS('2015'!$G:$G,'2015'!F:F,A352,'2015'!C:C,B352,'2015'!D:D,"",'2015'!AA:AA,"NRO",'2015'!L:L,"&lt;&gt;"), 0)</f>
        <v>0</v>
      </c>
      <c r="AX352" s="0" t="n">
        <f aca="false">IFERROR(SUMIFS('2015'!L:L,'2015'!F:F,A352,'2015'!C:C,B352,'2015'!D:D,"",'2015'!AA:AA,"NRO"), 0)</f>
        <v>0</v>
      </c>
      <c r="AY352" s="0" t="n">
        <f aca="false">IFERROR(AX352/AW352, 0)</f>
        <v>0</v>
      </c>
      <c r="AZ352" s="0" t="n">
        <f aca="false">IFERROR(SUMIFS('2015'!$G:$G,'2015'!F:F,A352,'2015'!C:C,B352,'2015'!D:D,"",'2015'!AA:AA,"CRO",'2015'!L:L,"&lt;&gt;"), 0)</f>
        <v>0</v>
      </c>
      <c r="BA352" s="0" t="n">
        <f aca="false">IFERROR(SUMIFS('2015'!L:L,'2015'!F:F,A352,'2015'!C:C,B352,'2015'!D:D,"",'2015'!AA:AA,"CRO"), 0)</f>
        <v>0</v>
      </c>
      <c r="BB352" s="0" t="n">
        <f aca="false">IFERROR(BA352/AZ352, 0)</f>
        <v>0</v>
      </c>
      <c r="BC352" s="0" t="n">
        <f aca="false">SUM(BF352,BI352)</f>
        <v>0</v>
      </c>
      <c r="BD352" s="0" t="n">
        <f aca="false">SUM(BG352,BJ352)</f>
        <v>0</v>
      </c>
      <c r="BE352" s="7" t="n">
        <f aca="false">IFERROR(BD352/BC352, 0)</f>
        <v>0</v>
      </c>
      <c r="BF352" s="0" t="n">
        <f aca="false">IFERROR(SUMIFS('2014'!$G:$G,'2014'!F:F,A352,'2014'!C:C,B352,'2014'!D:D,"",'2014'!AA:AA,"JRO",'2014'!L:L,"&lt;&gt;"), 0)</f>
        <v>0</v>
      </c>
      <c r="BG352" s="0" t="n">
        <f aca="false">IFERROR(SUMIFS('2014'!L:L,'2014'!F:F,A352,'2014'!C:C,B352,'2014'!D:D,"",'2014'!AA:AA,"JRO"), 0)</f>
        <v>0</v>
      </c>
      <c r="BH352" s="7" t="n">
        <f aca="false">IFERROR(BG352/BF352, 0)</f>
        <v>0</v>
      </c>
      <c r="BI352" s="0" t="n">
        <f aca="false">IFERROR(SUMIFS('2014'!$G:$G,'2014'!F:F,A352,'2014'!C:C,B352,'2014'!D:D,"",'2014'!AA:AA,"CRO",'2014'!L:L,"&lt;&gt;"), 0)</f>
        <v>0</v>
      </c>
      <c r="BJ352" s="0" t="n">
        <f aca="false">IFERROR(SUMIFS('2014'!L:L,'2014'!F:F,A352,'2014'!C:C,B352,'2014'!D:D,"",'2014'!AA:AA,"CRO"), 0)</f>
        <v>0</v>
      </c>
      <c r="BK352" s="0" t="n">
        <f aca="false">IFERROR(BJ352/BI352, 0)</f>
        <v>0</v>
      </c>
      <c r="BL352" s="0" t="n">
        <f aca="false">IFERROR(SUMIFS('2013'!$G:$G,'2013'!F:F,A352,'2013'!C:C,B352,'2013'!D:D,"",'2013'!AA:AA,"JRO",'2013'!L:L,"&lt;&gt;"), 0)</f>
        <v>0</v>
      </c>
      <c r="BM352" s="0" t="n">
        <f aca="false">IFERROR(SUMIFS('2013'!L:L,'2013'!F:F,A352,'2013'!C:C,B352,'2013'!D:D,"",'2013'!AA:AA,"JRO"), 0)</f>
        <v>0</v>
      </c>
      <c r="BN352" s="0" t="n">
        <f aca="false">IFERROR(BM352/BL352, 0)</f>
        <v>0</v>
      </c>
      <c r="BO352" s="0" t="n">
        <f aca="false">IFERROR(SUMIFS('2012'!$G:$G,'2012'!F:F,A352,'2012'!C:C,B352,'2012'!D:D,"",'2012'!AA:AA,"JRO",'2012'!L:L,"&lt;&gt;"), 0)</f>
        <v>0</v>
      </c>
      <c r="BP352" s="0" t="n">
        <f aca="false">IFERROR(SUMIFS('2012'!L:L,'2012'!F:F,A352,'2012'!C:C,B352,'2012'!D:D,"",'2012'!AA:AA,"JRO"), 0)</f>
        <v>0</v>
      </c>
      <c r="BQ352" s="0" t="n">
        <f aca="false">IFERROR(BP352/BO352, 0)</f>
        <v>0</v>
      </c>
      <c r="BR352" s="0" t="n">
        <f aca="false">IFERROR(SUMIFS('2011'!$G:$G,'2011'!F:F,A352,'2011'!C:C,B352,'2011'!D:D,"",'2011'!AA:AA,"JRO",'2011'!L:L,"&lt;&gt;"), 0)</f>
        <v>0</v>
      </c>
      <c r="BS352" s="0" t="n">
        <f aca="false">IFERROR(SUMIFS('2011'!L:L,'2011'!F:F,A352,'2011'!C:C,B352,'2011'!D:D,"",'2011'!AA:AA,"JRO"), 0)</f>
        <v>0</v>
      </c>
      <c r="BT352" s="7" t="n">
        <f aca="false">IFERROR(BS352/BR352, 0)</f>
        <v>0</v>
      </c>
      <c r="BU352" s="0" t="n">
        <f aca="false">IFERROR(SUMIFS('2010'!$G:$G,'2010'!F:F,A352,'2010'!C:C,B352,'2010'!D:D,"",'2010'!AA:AA,"JRO",'2010'!L:L,"&lt;&gt;"), 0)</f>
        <v>0</v>
      </c>
      <c r="BV352" s="0" t="n">
        <f aca="false">IFERROR(SUMIFS('2010'!L:L,'2010'!F:F,A352,'2010'!C:C,B352,'2010'!D:D,"",'2010'!AA:AA,"JRO"), 0)</f>
        <v>0</v>
      </c>
      <c r="BW352" s="7" t="n">
        <f aca="false">IFERROR(BV352/BU352, 0)</f>
        <v>0</v>
      </c>
      <c r="BX352" s="0" t="n">
        <f aca="false">IFERROR(SUMIFS('2009'!$G:$G,'2009'!F:F,A352,'2009'!C:C,B352,'2009'!D:D,"",'2009'!AA:AA,"JRO",'2009'!L:L,"&lt;&gt;"), 0)</f>
        <v>0</v>
      </c>
      <c r="BY352" s="0" t="n">
        <f aca="false">IFERROR(SUMIFS('2009'!L:L,'2009'!F:F,A352,'2009'!C:C,B352,'2009'!D:D,"",'2009'!AA:AA,"JRO"), 0)</f>
        <v>0</v>
      </c>
      <c r="BZ352" s="7" t="n">
        <f aca="false">IFERROR(BY352/BX352, 0)</f>
        <v>0</v>
      </c>
    </row>
    <row r="353" customFormat="false" ht="15" hidden="false" customHeight="false" outlineLevel="0" collapsed="false">
      <c r="A353" s="0" t="s">
        <v>115</v>
      </c>
      <c r="B353" s="16" t="s">
        <v>85</v>
      </c>
      <c r="C353" s="56" t="n">
        <f aca="false">IFERROR(AVERAGEIFS(I353:BZ353,I$2:BZ$2,"JRO escorts per deportee",I353:BZ353,"&lt;&gt;0"), 0)</f>
        <v>0</v>
      </c>
      <c r="D353" s="13" t="n">
        <f aca="false">IFERROR(AVERAGEIFS(I353:BZ353,I$2:BZ$2,"NRO escorts per deportee",I353:BZ353,"&lt;&gt;0"), 0)</f>
        <v>0</v>
      </c>
      <c r="E353" s="13" t="n">
        <f aca="false">IFERROR(AVERAGEIFS(I353:BZ353,I$2:BZ$2,"CRO escorts per deportee",I353:BZ353,"&lt;&gt;0"), 0)</f>
        <v>0</v>
      </c>
      <c r="G353" s="0" t="n">
        <f aca="false">SUM(J353,M353,P353)</f>
        <v>0</v>
      </c>
      <c r="H353" s="0" t="n">
        <f aca="false">SUM(K353,N353,Q353)</f>
        <v>0</v>
      </c>
      <c r="I353" s="7" t="n">
        <f aca="false">IFERROR(H353/G353, 0)</f>
        <v>0</v>
      </c>
      <c r="J353" s="0" t="n">
        <f aca="false">IFERROR(SUMIFS('2018'!$H:$H,'2018'!$C:$C,B353,'2018'!$F:$F,A353,'2018'!AA:AA,"JRO",'2018'!P:P,"&lt;&gt;")+SUMIFS('2018'!$I:$I,'2018'!$D:$D,B353,'2018'!$F:$F,A353,'2018'!AA:AA,"JRO",'2018'!Q:Q,"&lt;&gt;")+SUMIFS('2018'!$J:$J,'2018'!$E:$E,B353,'2018'!$F:$F,A353,'2018'!AA:AA,"JRO",'2018'!R:R,"&lt;&gt;"), 0)</f>
        <v>0</v>
      </c>
      <c r="K353" s="0" t="n">
        <f aca="false">IFERROR(SUMIFS('2018'!M:M,'2018'!AA:AA,"JRO",'2018'!F:F,A353,'2018'!C:C,B353)+SUMIFS('2018'!P:P,'2018'!AA:AA,"JRO",'2018'!F:F,A353,'2018'!C:C,B353)+SUMIFS('2018'!N:N,'2018'!AA:AA,"JRO",'2018'!F:F,A353,'2018'!D:D,B353)+SUMIFS('2018'!N:N,'2018'!AA:AA,"JRO",'2018'!F:F,A353,'2018'!D:D,B353)+SUMIFS('2018'!O:O,'2018'!AA:AA,"JRO",'2018'!F:F,A353,'2018'!E:E,B353)+SUMIFS('2018'!R:R,'2018'!AA:AA,"JRO",'2018'!F:F,A353,'2018'!E:E,B353), 0)</f>
        <v>0</v>
      </c>
      <c r="L353" s="7" t="n">
        <f aca="false">IFERROR(K353/J353, 0)</f>
        <v>0</v>
      </c>
      <c r="M353" s="0" t="n">
        <f aca="false">IFERROR(SUMIFS('2018'!$H:$H,'2018'!$C:$C,B353,'2018'!$F:$F,A353,'2018'!AA:AA,"NRO",'2018'!P:P,"&lt;&gt;")+SUMIFS('2018'!$I:$I,'2018'!$D:$D,B353,'2018'!$F:$F,A353,'2018'!AA:AA,"NRO",'2018'!Q:Q,"&lt;&gt;")+SUMIFS('2018'!$J:$J,'2018'!$E:$E,B353,'2018'!$F:$F,A353,'2018'!AA:AA,"NRO",'2018'!R:R,"&lt;&gt;"), 0)</f>
        <v>0</v>
      </c>
      <c r="N353" s="0" t="n">
        <f aca="false">IFERROR(SUMIFS('2018'!M:M,'2018'!AA:AA,"NRO",'2018'!F:F,A353,'2018'!C:C,B353)+SUMIFS('2018'!P:P,'2018'!AA:AA,"NRO",'2018'!F:F,A353,'2018'!C:C,B353)+SUMIFS('2018'!N:N,'2018'!AA:AA,"NRO",'2018'!F:F,A353,'2018'!D:D,B353)+SUMIFS('2018'!N:N,'2018'!AA:AA,"NRO",'2018'!F:F,A353,'2018'!D:D,B353)+SUMIFS('2018'!O:O,'2018'!AA:AA,"NRO",'2018'!F:F,A353,'2018'!E:E,B353)+SUMIFS('2018'!R:R,'2018'!AA:AA,"NRO",'2018'!F:F,A353,'2018'!E:E,B353), 0)</f>
        <v>0</v>
      </c>
      <c r="O353" s="7" t="n">
        <f aca="false">IFERROR(N353/M353, 0)</f>
        <v>0</v>
      </c>
      <c r="P353" s="0" t="n">
        <f aca="false">IFERROR(SUMIFS('2018'!$H:$H,'2018'!$C:$C,B353,'2018'!$F:$F,A353,'2018'!AA:AA,"CRO")+SUMIFS('2018'!$I:$I,'2018'!$D:$D,B353,'2018'!$F:$F,A353,'2018'!AA:AA,"CRO")+SUMIFS('2018'!$J:$J,'2018'!$E:$E,B353,'2018'!$F:$F,A353,'2018'!AA:AA,"CRO"), 0)</f>
        <v>0</v>
      </c>
      <c r="Q353" s="0" t="n">
        <f aca="false">IFERROR(SUMIFS('2018'!M:M,'2018'!AA:AA,"CRO",'2018'!F:F,A353,'2018'!C:C,B353)+SUMIFS('2018'!P:P,'2018'!AA:AA,"CRO",'2018'!F:F,A353,'2018'!C:C,B353)+SUMIFS('2018'!N:N,'2018'!AA:AA,"CRO",'2018'!F:F,A353,'2018'!D:D,B353)+SUMIFS('2018'!N:N,'2018'!AA:AA,"CRO",'2018'!F:F,A353,'2018'!D:D,B353)+SUMIFS('2018'!O:O,'2018'!AA:AA,"CRO",'2018'!F:F,A353,'2018'!E:E,B353)+SUMIFS('2018'!R:R,'2018'!AA:AA,"CRO",'2018'!F:F,A353,'2018'!E:E,B353), 0)</f>
        <v>0</v>
      </c>
      <c r="R353" s="7" t="n">
        <f aca="false">IFERROR(Q353/P353, 0)</f>
        <v>0</v>
      </c>
      <c r="S353" s="7" t="n">
        <f aca="false">SUM(V353,Y353,AB353)</f>
        <v>0</v>
      </c>
      <c r="T353" s="7" t="n">
        <f aca="false">SUM(W353,Z353,AC353)</f>
        <v>0</v>
      </c>
      <c r="U353" s="7" t="n">
        <f aca="false">IFERROR(T353/S353, 0)</f>
        <v>0</v>
      </c>
      <c r="V353" s="0" t="n">
        <f aca="false">SUMIFS('2017'!$H:$H,'2017'!$C:$C,B353,'2017'!$F:$F,A353,'2017'!AA:AA,"JRO",'2017'!P:P,"&lt;&gt;")+SUMIFS('2017'!$I:$I,'2017'!$D:$D,B353,'2017'!$F:$F,A353,'2017'!AA:AA,"JRO",'2017'!Q:Q,"&lt;&gt;")+SUMIFS('2017'!$J:$J,'2017'!$E:$E,B353,'2017'!$F:$F,A353,'2017'!AA:AA,"JRO",'2017'!R:R,"&lt;&gt;")</f>
        <v>0</v>
      </c>
      <c r="W353" s="0" t="n">
        <f aca="false">IFERROR(SUMIFS('2017'!M:M,'2017'!AA:AA,"JRO",'2017'!F:F,A353,'2017'!C:C,B353)+SUMIFS('2017'!P:P,'2017'!AA:AA,"JRO",'2017'!F:F,A353,'2017'!C:C,B353)+SUMIFS('2017'!N:N,'2017'!AA:AA,"JRO",'2017'!F:F,A353,'2017'!D:D,B353)+SUMIFS('2017'!N:N,'2017'!AA:AA,"JRO",'2017'!F:F,A353,'2017'!D:D,B353)+SUMIFS('2017'!O:O,'2017'!AA:AA,"JRO",'2017'!F:F,A353,'2017'!E:E,B353)+SUMIFS('2017'!R:R,'2017'!AA:AA,"JRO",'2017'!F:F,A353,'2017'!E:E,B353), 0)</f>
        <v>0</v>
      </c>
      <c r="X353" s="7" t="n">
        <f aca="false">IFERROR(W353/V353, 0)</f>
        <v>0</v>
      </c>
      <c r="Y353" s="0" t="n">
        <f aca="false">IFERROR(SUMIFS('2017'!$H:$H,'2017'!$C:$C,B353,'2017'!$F:$F,A353,'2017'!AA:AA,"NRO",'2017'!P:P,"&lt;&gt;")+SUMIFS('2017'!$I:$I,'2017'!$D:$D,B353,'2017'!$F:$F,A353,'2017'!AA:AA,"NRO",'2017'!Q:Q,"&lt;&gt;")+SUMIFS('2017'!$J:$J,'2017'!$E:$E,B353,'2017'!$F:$F,A353,'2017'!AA:AA,"NRO",'2017'!R:R,"&lt;&gt;"), 0)</f>
        <v>0</v>
      </c>
      <c r="Z353" s="0" t="n">
        <f aca="false">IFERROR(SUMIFS('2017'!M:M,'2017'!AA:AA,"NRO",'2017'!F:F,A353,'2017'!C:C,B353)+SUMIFS('2017'!P:P,'2017'!AA:AA,"NRO",'2017'!F:F,A353,'2017'!C:C,B353)+SUMIFS('2017'!N:N,'2017'!AA:AA,"NRO",'2017'!F:F,A353,'2017'!D:D,B353)+SUMIFS('2017'!N:N,'2017'!AA:AA,"NRO",'2017'!F:F,A353,'2017'!D:D,B353)+SUMIFS('2017'!O:O,'2017'!AA:AA,"NRO",'2017'!F:F,A353,'2017'!E:E,B353)+SUMIFS('2017'!R:R,'2017'!AA:AA,"NRO",'2017'!F:F,A353,'2017'!E:E,B353), 0)</f>
        <v>0</v>
      </c>
      <c r="AA353" s="7" t="n">
        <f aca="false">IFERROR(Z353/Y353, 0)</f>
        <v>0</v>
      </c>
      <c r="AB353" s="0" t="n">
        <f aca="false">IFERROR(SUMIFS('2017'!$H:$H,'2017'!$C:$C,B353,'2017'!$F:$F,A353,'2017'!AA:AA,"CRO",'2017'!P:P,"&lt;&gt;")+SUMIFS('2017'!$I:$I,'2017'!$D:$D,B353,'2017'!$F:$F,A353,'2017'!AA:AA,"CRO",'2017'!Q:Q,"&lt;&gt;")+SUMIFS('2017'!$J:$J,'2017'!$E:$E,B353,'2017'!$F:$F,A353,'2017'!AA:AA,"CRO",'2017'!R:R,"&lt;&gt;"), 0)</f>
        <v>0</v>
      </c>
      <c r="AC353" s="0" t="n">
        <f aca="false">IFERROR(SUMIFS('2017'!M:M,'2017'!AA:AA,"CRO",'2017'!F:F,A353,'2017'!C:C,B353)+SUMIFS('2017'!P:P,'2017'!AA:AA,"CRO",'2017'!F:F,A353,'2017'!C:C,B353)+SUMIFS('2017'!N:N,'2017'!AA:AA,"CRO",'2017'!F:F,A353,'2017'!D:D,B353)+SUMIFS('2017'!N:N,'2017'!AA:AA,"CRO",'2017'!F:F,A353,'2017'!D:D,B353)+SUMIFS('2017'!O:O,'2017'!AA:AA,"CRO",'2017'!F:F,A353,'2017'!E:E,B353)+SUMIFS('2017'!R:R,'2017'!AA:AA,"CRO",'2017'!F:F,A353,'2017'!E:E,B353), 0)</f>
        <v>0</v>
      </c>
      <c r="AD353" s="0" t="n">
        <f aca="false">IFERROR(AC353/AB353, 0)</f>
        <v>0</v>
      </c>
      <c r="AE353" s="0" t="n">
        <f aca="false">SUM(AH353,AK353,AN353)</f>
        <v>0</v>
      </c>
      <c r="AF353" s="0" t="n">
        <f aca="false">SUM(AI353,AL353,AO353)</f>
        <v>0</v>
      </c>
      <c r="AG353" s="7" t="n">
        <f aca="false">IFERROR(AF353/AE353, 0)</f>
        <v>0</v>
      </c>
      <c r="AH353" s="0" t="n">
        <f aca="false">IFERROR(SUMIFS('2016'!$G:$G,'2016'!F:F,A353,'2016'!C:C,B353,'2016'!D:D,"",'2016'!AA:AA,"JRO",'2016'!L:L,"&lt;&gt;"), 0)</f>
        <v>0</v>
      </c>
      <c r="AI353" s="0" t="n">
        <f aca="false">IFERROR(SUMIFS('2016'!L:L,'2016'!F:F,A353,'2016'!C:C,B353,'2016'!D:D,"",'2016'!AA:AA,"JRO"), 0)</f>
        <v>0</v>
      </c>
      <c r="AJ353" s="7" t="n">
        <f aca="false">IFERROR(AI353/AH353, 0)</f>
        <v>0</v>
      </c>
      <c r="AK353" s="0" t="n">
        <f aca="false">IFERROR(SUMIFS('2016'!$G:$G,'2016'!F:F,A353,'2016'!C:C,B353,'2016'!D:D,"",'2016'!AA:AA,"NRO",'2016'!L:L,"&lt;&gt;"), 0)</f>
        <v>0</v>
      </c>
      <c r="AL353" s="0" t="n">
        <f aca="false">IFERROR(SUMIFS('2016'!L:L,'2016'!F:F,A353,'2016'!C:C,B353,'2016'!D:D,"",'2016'!AA:AA,"NRO"), 0)</f>
        <v>0</v>
      </c>
      <c r="AM353" s="0" t="n">
        <f aca="false">IFERROR(AL353/AK353, 0)</f>
        <v>0</v>
      </c>
      <c r="AN353" s="0" t="n">
        <f aca="false">IFERROR(SUMIFS('2016'!$G:$G,'2016'!F:F,A353,'2016'!C:C,B353,'2016'!D:D,"",'2016'!AA:AA,"CRO",'2016'!L:L,"&lt;&gt;"), 0)</f>
        <v>0</v>
      </c>
      <c r="AO353" s="0" t="n">
        <f aca="false">IFERROR(SUMIFS('2016'!L:L,'2016'!F:F,A353,'2016'!C:C,B353,'2016'!D:D,"",'2016'!AA:AA,"CRO"), 0)</f>
        <v>0</v>
      </c>
      <c r="AP353" s="0" t="n">
        <f aca="false">IFERROR(AO353/AN353, 0)</f>
        <v>0</v>
      </c>
      <c r="AQ353" s="0" t="n">
        <f aca="false">SUM(AT353,AW353,AZ353)</f>
        <v>0</v>
      </c>
      <c r="AR353" s="0" t="n">
        <f aca="false">SUM(AU353,AX353,BA353)</f>
        <v>0</v>
      </c>
      <c r="AS353" s="7" t="n">
        <f aca="false">IFERROR(AR353/AQ353, 0)</f>
        <v>0</v>
      </c>
      <c r="AT353" s="0" t="n">
        <f aca="false">IFERROR(SUMIFS('2015'!$G:$G,'2015'!F:F,A353,'2015'!C:C,B353,'2015'!D:D,"",'2015'!AA:AA,"JRO",'2015'!L:L,"&lt;&gt;"), 0)</f>
        <v>0</v>
      </c>
      <c r="AU353" s="0" t="n">
        <f aca="false">IFERROR(SUMIFS('2015'!L:L,'2015'!F:F,A353,'2015'!C:C,B353,'2015'!D:D,"",'2015'!AA:AA,"JRO"), 0)</f>
        <v>0</v>
      </c>
      <c r="AV353" s="0" t="n">
        <f aca="false">IFERROR(AU353/AT353, 0)</f>
        <v>0</v>
      </c>
      <c r="AW353" s="0" t="n">
        <f aca="false">IFERROR(SUMIFS('2015'!$G:$G,'2015'!F:F,A353,'2015'!C:C,B353,'2015'!D:D,"",'2015'!AA:AA,"NRO",'2015'!L:L,"&lt;&gt;"), 0)</f>
        <v>0</v>
      </c>
      <c r="AX353" s="0" t="n">
        <f aca="false">IFERROR(SUMIFS('2015'!L:L,'2015'!F:F,A353,'2015'!C:C,B353,'2015'!D:D,"",'2015'!AA:AA,"NRO"), 0)</f>
        <v>0</v>
      </c>
      <c r="AY353" s="0" t="n">
        <f aca="false">IFERROR(AX353/AW353, 0)</f>
        <v>0</v>
      </c>
      <c r="AZ353" s="0" t="n">
        <f aca="false">IFERROR(SUMIFS('2015'!$G:$G,'2015'!F:F,A353,'2015'!C:C,B353,'2015'!D:D,"",'2015'!AA:AA,"CRO",'2015'!L:L,"&lt;&gt;"), 0)</f>
        <v>0</v>
      </c>
      <c r="BA353" s="0" t="n">
        <f aca="false">IFERROR(SUMIFS('2015'!L:L,'2015'!F:F,A353,'2015'!C:C,B353,'2015'!D:D,"",'2015'!AA:AA,"CRO"), 0)</f>
        <v>0</v>
      </c>
      <c r="BB353" s="0" t="n">
        <f aca="false">IFERROR(BA353/AZ353, 0)</f>
        <v>0</v>
      </c>
      <c r="BC353" s="0" t="n">
        <f aca="false">SUM(BF353,BI353)</f>
        <v>0</v>
      </c>
      <c r="BD353" s="0" t="n">
        <f aca="false">SUM(BG353,BJ353)</f>
        <v>0</v>
      </c>
      <c r="BE353" s="7" t="n">
        <f aca="false">IFERROR(BD353/BC353, 0)</f>
        <v>0</v>
      </c>
      <c r="BF353" s="0" t="n">
        <f aca="false">IFERROR(SUMIFS('2014'!$G:$G,'2014'!F:F,A353,'2014'!C:C,B353,'2014'!D:D,"",'2014'!AA:AA,"JRO",'2014'!L:L,"&lt;&gt;"), 0)</f>
        <v>0</v>
      </c>
      <c r="BG353" s="0" t="n">
        <f aca="false">IFERROR(SUMIFS('2014'!L:L,'2014'!F:F,A353,'2014'!C:C,B353,'2014'!D:D,"",'2014'!AA:AA,"JRO"), 0)</f>
        <v>0</v>
      </c>
      <c r="BH353" s="7" t="n">
        <f aca="false">IFERROR(BG353/BF353, 0)</f>
        <v>0</v>
      </c>
      <c r="BI353" s="0" t="n">
        <f aca="false">IFERROR(SUMIFS('2014'!$G:$G,'2014'!F:F,A353,'2014'!C:C,B353,'2014'!D:D,"",'2014'!AA:AA,"CRO",'2014'!L:L,"&lt;&gt;"), 0)</f>
        <v>0</v>
      </c>
      <c r="BJ353" s="0" t="n">
        <f aca="false">IFERROR(SUMIFS('2014'!L:L,'2014'!F:F,A353,'2014'!C:C,B353,'2014'!D:D,"",'2014'!AA:AA,"CRO"), 0)</f>
        <v>0</v>
      </c>
      <c r="BK353" s="0" t="n">
        <f aca="false">IFERROR(BJ353/BI353, 0)</f>
        <v>0</v>
      </c>
      <c r="BL353" s="0" t="n">
        <f aca="false">IFERROR(SUMIFS('2013'!$G:$G,'2013'!F:F,A353,'2013'!C:C,B353,'2013'!D:D,"",'2013'!AA:AA,"JRO",'2013'!L:L,"&lt;&gt;"), 0)</f>
        <v>0</v>
      </c>
      <c r="BM353" s="0" t="n">
        <f aca="false">IFERROR(SUMIFS('2013'!L:L,'2013'!F:F,A353,'2013'!C:C,B353,'2013'!D:D,"",'2013'!AA:AA,"JRO"), 0)</f>
        <v>0</v>
      </c>
      <c r="BN353" s="0" t="n">
        <f aca="false">IFERROR(BM353/BL353, 0)</f>
        <v>0</v>
      </c>
      <c r="BO353" s="0" t="n">
        <f aca="false">IFERROR(SUMIFS('2012'!$G:$G,'2012'!F:F,A353,'2012'!C:C,B353,'2012'!D:D,"",'2012'!AA:AA,"JRO",'2012'!L:L,"&lt;&gt;"), 0)</f>
        <v>0</v>
      </c>
      <c r="BP353" s="0" t="n">
        <f aca="false">IFERROR(SUMIFS('2012'!L:L,'2012'!F:F,A353,'2012'!C:C,B353,'2012'!D:D,"",'2012'!AA:AA,"JRO"), 0)</f>
        <v>0</v>
      </c>
      <c r="BQ353" s="0" t="n">
        <f aca="false">IFERROR(BP353/BO353, 0)</f>
        <v>0</v>
      </c>
      <c r="BR353" s="0" t="n">
        <f aca="false">IFERROR(SUMIFS('2011'!$G:$G,'2011'!F:F,A353,'2011'!C:C,B353,'2011'!D:D,"",'2011'!AA:AA,"JRO",'2011'!L:L,"&lt;&gt;"), 0)</f>
        <v>0</v>
      </c>
      <c r="BS353" s="0" t="n">
        <f aca="false">IFERROR(SUMIFS('2011'!L:L,'2011'!F:F,A353,'2011'!C:C,B353,'2011'!D:D,"",'2011'!AA:AA,"JRO"), 0)</f>
        <v>0</v>
      </c>
      <c r="BT353" s="7" t="n">
        <f aca="false">IFERROR(BS353/BR353, 0)</f>
        <v>0</v>
      </c>
      <c r="BU353" s="0" t="n">
        <f aca="false">IFERROR(SUMIFS('2010'!$G:$G,'2010'!F:F,A353,'2010'!C:C,B353,'2010'!D:D,"",'2010'!AA:AA,"JRO",'2010'!L:L,"&lt;&gt;"), 0)</f>
        <v>0</v>
      </c>
      <c r="BV353" s="0" t="n">
        <f aca="false">IFERROR(SUMIFS('2010'!L:L,'2010'!F:F,A353,'2010'!C:C,B353,'2010'!D:D,"",'2010'!AA:AA,"JRO"), 0)</f>
        <v>0</v>
      </c>
      <c r="BW353" s="7" t="n">
        <f aca="false">IFERROR(BV353/BU353, 0)</f>
        <v>0</v>
      </c>
      <c r="BX353" s="0" t="n">
        <f aca="false">IFERROR(SUMIFS('2009'!$G:$G,'2009'!F:F,A353,'2009'!C:C,B353,'2009'!D:D,"",'2009'!AA:AA,"JRO",'2009'!L:L,"&lt;&gt;"), 0)</f>
        <v>0</v>
      </c>
      <c r="BY353" s="0" t="n">
        <f aca="false">IFERROR(SUMIFS('2009'!L:L,'2009'!F:F,A353,'2009'!C:C,B353,'2009'!D:D,"",'2009'!AA:AA,"JRO"), 0)</f>
        <v>0</v>
      </c>
      <c r="BZ353" s="7" t="n">
        <f aca="false">IFERROR(BY353/BX353, 0)</f>
        <v>0</v>
      </c>
    </row>
    <row r="354" customFormat="false" ht="15" hidden="false" customHeight="false" outlineLevel="0" collapsed="false">
      <c r="A354" s="0" t="s">
        <v>115</v>
      </c>
      <c r="B354" s="17" t="s">
        <v>72</v>
      </c>
      <c r="C354" s="56" t="n">
        <f aca="false">IFERROR(AVERAGEIFS(I354:BZ354,I$2:BZ$2,"JRO escorts per deportee",I354:BZ354,"&lt;&gt;0"), 0)</f>
        <v>1.53846153846154</v>
      </c>
      <c r="D354" s="13" t="n">
        <f aca="false">IFERROR(AVERAGEIFS(I354:BZ354,I$2:BZ$2,"NRO escorts per deportee",I354:BZ354,"&lt;&gt;0"), 0)</f>
        <v>0</v>
      </c>
      <c r="E354" s="13" t="n">
        <f aca="false">IFERROR(AVERAGEIFS(I354:BZ354,I$2:BZ$2,"CRO escorts per deportee",I354:BZ354,"&lt;&gt;0"), 0)</f>
        <v>0</v>
      </c>
      <c r="G354" s="0" t="n">
        <f aca="false">SUM(J354,M354,P354)</f>
        <v>0</v>
      </c>
      <c r="H354" s="0" t="n">
        <f aca="false">SUM(K354,N354,Q354)</f>
        <v>0</v>
      </c>
      <c r="I354" s="7" t="n">
        <f aca="false">IFERROR(H354/G354, 0)</f>
        <v>0</v>
      </c>
      <c r="J354" s="0" t="n">
        <f aca="false">IFERROR(SUMIFS('2018'!$H:$H,'2018'!$C:$C,B354,'2018'!$F:$F,A354,'2018'!AA:AA,"JRO",'2018'!P:P,"&lt;&gt;")+SUMIFS('2018'!$I:$I,'2018'!$D:$D,B354,'2018'!$F:$F,A354,'2018'!AA:AA,"JRO",'2018'!Q:Q,"&lt;&gt;")+SUMIFS('2018'!$J:$J,'2018'!$E:$E,B354,'2018'!$F:$F,A354,'2018'!AA:AA,"JRO",'2018'!R:R,"&lt;&gt;"), 0)</f>
        <v>0</v>
      </c>
      <c r="K354" s="0" t="n">
        <f aca="false">IFERROR(SUMIFS('2018'!M:M,'2018'!AA:AA,"JRO",'2018'!F:F,A354,'2018'!C:C,B354)+SUMIFS('2018'!P:P,'2018'!AA:AA,"JRO",'2018'!F:F,A354,'2018'!C:C,B354)+SUMIFS('2018'!N:N,'2018'!AA:AA,"JRO",'2018'!F:F,A354,'2018'!D:D,B354)+SUMIFS('2018'!N:N,'2018'!AA:AA,"JRO",'2018'!F:F,A354,'2018'!D:D,B354)+SUMIFS('2018'!O:O,'2018'!AA:AA,"JRO",'2018'!F:F,A354,'2018'!E:E,B354)+SUMIFS('2018'!R:R,'2018'!AA:AA,"JRO",'2018'!F:F,A354,'2018'!E:E,B354), 0)</f>
        <v>0</v>
      </c>
      <c r="L354" s="7" t="n">
        <f aca="false">IFERROR(K354/J354, 0)</f>
        <v>0</v>
      </c>
      <c r="M354" s="0" t="n">
        <f aca="false">IFERROR(SUMIFS('2018'!$H:$H,'2018'!$C:$C,B354,'2018'!$F:$F,A354,'2018'!AA:AA,"NRO",'2018'!P:P,"&lt;&gt;")+SUMIFS('2018'!$I:$I,'2018'!$D:$D,B354,'2018'!$F:$F,A354,'2018'!AA:AA,"NRO",'2018'!Q:Q,"&lt;&gt;")+SUMIFS('2018'!$J:$J,'2018'!$E:$E,B354,'2018'!$F:$F,A354,'2018'!AA:AA,"NRO",'2018'!R:R,"&lt;&gt;"), 0)</f>
        <v>0</v>
      </c>
      <c r="N354" s="0" t="n">
        <f aca="false">IFERROR(SUMIFS('2018'!M:M,'2018'!AA:AA,"NRO",'2018'!F:F,A354,'2018'!C:C,B354)+SUMIFS('2018'!P:P,'2018'!AA:AA,"NRO",'2018'!F:F,A354,'2018'!C:C,B354)+SUMIFS('2018'!N:N,'2018'!AA:AA,"NRO",'2018'!F:F,A354,'2018'!D:D,B354)+SUMIFS('2018'!N:N,'2018'!AA:AA,"NRO",'2018'!F:F,A354,'2018'!D:D,B354)+SUMIFS('2018'!O:O,'2018'!AA:AA,"NRO",'2018'!F:F,A354,'2018'!E:E,B354)+SUMIFS('2018'!R:R,'2018'!AA:AA,"NRO",'2018'!F:F,A354,'2018'!E:E,B354), 0)</f>
        <v>0</v>
      </c>
      <c r="O354" s="7" t="n">
        <f aca="false">IFERROR(N354/M354, 0)</f>
        <v>0</v>
      </c>
      <c r="P354" s="0" t="n">
        <f aca="false">IFERROR(SUMIFS('2018'!$H:$H,'2018'!$C:$C,B354,'2018'!$F:$F,A354,'2018'!AA:AA,"CRO")+SUMIFS('2018'!$I:$I,'2018'!$D:$D,B354,'2018'!$F:$F,A354,'2018'!AA:AA,"CRO")+SUMIFS('2018'!$J:$J,'2018'!$E:$E,B354,'2018'!$F:$F,A354,'2018'!AA:AA,"CRO"), 0)</f>
        <v>0</v>
      </c>
      <c r="Q354" s="0" t="n">
        <f aca="false">IFERROR(SUMIFS('2018'!M:M,'2018'!AA:AA,"CRO",'2018'!F:F,A354,'2018'!C:C,B354)+SUMIFS('2018'!P:P,'2018'!AA:AA,"CRO",'2018'!F:F,A354,'2018'!C:C,B354)+SUMIFS('2018'!N:N,'2018'!AA:AA,"CRO",'2018'!F:F,A354,'2018'!D:D,B354)+SUMIFS('2018'!N:N,'2018'!AA:AA,"CRO",'2018'!F:F,A354,'2018'!D:D,B354)+SUMIFS('2018'!O:O,'2018'!AA:AA,"CRO",'2018'!F:F,A354,'2018'!E:E,B354)+SUMIFS('2018'!R:R,'2018'!AA:AA,"CRO",'2018'!F:F,A354,'2018'!E:E,B354), 0)</f>
        <v>0</v>
      </c>
      <c r="R354" s="7" t="n">
        <f aca="false">IFERROR(Q354/P354, 0)</f>
        <v>0</v>
      </c>
      <c r="S354" s="7" t="n">
        <f aca="false">SUM(V354,Y354,AB354)</f>
        <v>0</v>
      </c>
      <c r="T354" s="7" t="n">
        <f aca="false">SUM(W354,Z354,AC354)</f>
        <v>0</v>
      </c>
      <c r="U354" s="7" t="n">
        <f aca="false">IFERROR(T354/S354, 0)</f>
        <v>0</v>
      </c>
      <c r="V354" s="0" t="n">
        <f aca="false">SUMIFS('2017'!$H:$H,'2017'!$C:$C,B354,'2017'!$F:$F,A354,'2017'!AA:AA,"JRO",'2017'!P:P,"&lt;&gt;")+SUMIFS('2017'!$I:$I,'2017'!$D:$D,B354,'2017'!$F:$F,A354,'2017'!AA:AA,"JRO",'2017'!Q:Q,"&lt;&gt;")+SUMIFS('2017'!$J:$J,'2017'!$E:$E,B354,'2017'!$F:$F,A354,'2017'!AA:AA,"JRO",'2017'!R:R,"&lt;&gt;")</f>
        <v>0</v>
      </c>
      <c r="W354" s="0" t="n">
        <f aca="false">IFERROR(SUMIFS('2017'!M:M,'2017'!AA:AA,"JRO",'2017'!F:F,A354,'2017'!C:C,B354)+SUMIFS('2017'!P:P,'2017'!AA:AA,"JRO",'2017'!F:F,A354,'2017'!C:C,B354)+SUMIFS('2017'!N:N,'2017'!AA:AA,"JRO",'2017'!F:F,A354,'2017'!D:D,B354)+SUMIFS('2017'!N:N,'2017'!AA:AA,"JRO",'2017'!F:F,A354,'2017'!D:D,B354)+SUMIFS('2017'!O:O,'2017'!AA:AA,"JRO",'2017'!F:F,A354,'2017'!E:E,B354)+SUMIFS('2017'!R:R,'2017'!AA:AA,"JRO",'2017'!F:F,A354,'2017'!E:E,B354), 0)</f>
        <v>0</v>
      </c>
      <c r="X354" s="7" t="n">
        <f aca="false">IFERROR(W354/V354, 0)</f>
        <v>0</v>
      </c>
      <c r="Y354" s="0" t="n">
        <f aca="false">IFERROR(SUMIFS('2017'!$H:$H,'2017'!$C:$C,B354,'2017'!$F:$F,A354,'2017'!AA:AA,"NRO",'2017'!P:P,"&lt;&gt;")+SUMIFS('2017'!$I:$I,'2017'!$D:$D,B354,'2017'!$F:$F,A354,'2017'!AA:AA,"NRO",'2017'!Q:Q,"&lt;&gt;")+SUMIFS('2017'!$J:$J,'2017'!$E:$E,B354,'2017'!$F:$F,A354,'2017'!AA:AA,"NRO",'2017'!R:R,"&lt;&gt;"), 0)</f>
        <v>0</v>
      </c>
      <c r="Z354" s="0" t="n">
        <f aca="false">IFERROR(SUMIFS('2017'!M:M,'2017'!AA:AA,"NRO",'2017'!F:F,A354,'2017'!C:C,B354)+SUMIFS('2017'!P:P,'2017'!AA:AA,"NRO",'2017'!F:F,A354,'2017'!C:C,B354)+SUMIFS('2017'!N:N,'2017'!AA:AA,"NRO",'2017'!F:F,A354,'2017'!D:D,B354)+SUMIFS('2017'!N:N,'2017'!AA:AA,"NRO",'2017'!F:F,A354,'2017'!D:D,B354)+SUMIFS('2017'!O:O,'2017'!AA:AA,"NRO",'2017'!F:F,A354,'2017'!E:E,B354)+SUMIFS('2017'!R:R,'2017'!AA:AA,"NRO",'2017'!F:F,A354,'2017'!E:E,B354), 0)</f>
        <v>0</v>
      </c>
      <c r="AA354" s="7" t="n">
        <f aca="false">IFERROR(Z354/Y354, 0)</f>
        <v>0</v>
      </c>
      <c r="AB354" s="0" t="n">
        <f aca="false">IFERROR(SUMIFS('2017'!$H:$H,'2017'!$C:$C,B354,'2017'!$F:$F,A354,'2017'!AA:AA,"CRO",'2017'!P:P,"&lt;&gt;")+SUMIFS('2017'!$I:$I,'2017'!$D:$D,B354,'2017'!$F:$F,A354,'2017'!AA:AA,"CRO",'2017'!Q:Q,"&lt;&gt;")+SUMIFS('2017'!$J:$J,'2017'!$E:$E,B354,'2017'!$F:$F,A354,'2017'!AA:AA,"CRO",'2017'!R:R,"&lt;&gt;"), 0)</f>
        <v>0</v>
      </c>
      <c r="AC354" s="0" t="n">
        <f aca="false">IFERROR(SUMIFS('2017'!M:M,'2017'!AA:AA,"CRO",'2017'!F:F,A354,'2017'!C:C,B354)+SUMIFS('2017'!P:P,'2017'!AA:AA,"CRO",'2017'!F:F,A354,'2017'!C:C,B354)+SUMIFS('2017'!N:N,'2017'!AA:AA,"CRO",'2017'!F:F,A354,'2017'!D:D,B354)+SUMIFS('2017'!N:N,'2017'!AA:AA,"CRO",'2017'!F:F,A354,'2017'!D:D,B354)+SUMIFS('2017'!O:O,'2017'!AA:AA,"CRO",'2017'!F:F,A354,'2017'!E:E,B354)+SUMIFS('2017'!R:R,'2017'!AA:AA,"CRO",'2017'!F:F,A354,'2017'!E:E,B354), 0)</f>
        <v>0</v>
      </c>
      <c r="AD354" s="0" t="n">
        <f aca="false">IFERROR(AC354/AB354, 0)</f>
        <v>0</v>
      </c>
      <c r="AE354" s="0" t="n">
        <f aca="false">SUM(AH354,AK354,AN354)</f>
        <v>0</v>
      </c>
      <c r="AF354" s="0" t="n">
        <f aca="false">SUM(AI354,AL354,AO354)</f>
        <v>0</v>
      </c>
      <c r="AG354" s="7" t="n">
        <f aca="false">IFERROR(AF354/AE354, 0)</f>
        <v>0</v>
      </c>
      <c r="AH354" s="0" t="n">
        <f aca="false">IFERROR(SUMIFS('2016'!$G:$G,'2016'!F:F,A354,'2016'!C:C,B354,'2016'!D:D,"",'2016'!AA:AA,"JRO",'2016'!L:L,"&lt;&gt;"), 0)</f>
        <v>0</v>
      </c>
      <c r="AI354" s="0" t="n">
        <f aca="false">IFERROR(SUMIFS('2016'!L:L,'2016'!F:F,A354,'2016'!C:C,B354,'2016'!D:D,"",'2016'!AA:AA,"JRO"), 0)</f>
        <v>0</v>
      </c>
      <c r="AJ354" s="7" t="n">
        <f aca="false">IFERROR(AI354/AH354, 0)</f>
        <v>0</v>
      </c>
      <c r="AK354" s="0" t="n">
        <f aca="false">IFERROR(SUMIFS('2016'!$G:$G,'2016'!F:F,A354,'2016'!C:C,B354,'2016'!D:D,"",'2016'!AA:AA,"NRO",'2016'!L:L,"&lt;&gt;"), 0)</f>
        <v>0</v>
      </c>
      <c r="AL354" s="0" t="n">
        <f aca="false">IFERROR(SUMIFS('2016'!L:L,'2016'!F:F,A354,'2016'!C:C,B354,'2016'!D:D,"",'2016'!AA:AA,"NRO"), 0)</f>
        <v>0</v>
      </c>
      <c r="AM354" s="0" t="n">
        <f aca="false">IFERROR(AL354/AK354, 0)</f>
        <v>0</v>
      </c>
      <c r="AN354" s="0" t="n">
        <f aca="false">IFERROR(SUMIFS('2016'!$G:$G,'2016'!F:F,A354,'2016'!C:C,B354,'2016'!D:D,"",'2016'!AA:AA,"CRO",'2016'!L:L,"&lt;&gt;"), 0)</f>
        <v>0</v>
      </c>
      <c r="AO354" s="0" t="n">
        <f aca="false">IFERROR(SUMIFS('2016'!L:L,'2016'!F:F,A354,'2016'!C:C,B354,'2016'!D:D,"",'2016'!AA:AA,"CRO"), 0)</f>
        <v>0</v>
      </c>
      <c r="AP354" s="0" t="n">
        <f aca="false">IFERROR(AO354/AN354, 0)</f>
        <v>0</v>
      </c>
      <c r="AQ354" s="0" t="n">
        <f aca="false">SUM(AT354,AW354,AZ354)</f>
        <v>13</v>
      </c>
      <c r="AR354" s="0" t="n">
        <f aca="false">SUM(AU354,AX354,BA354)</f>
        <v>20</v>
      </c>
      <c r="AS354" s="7" t="n">
        <f aca="false">IFERROR(AR354/AQ354, 0)</f>
        <v>1.53846153846154</v>
      </c>
      <c r="AT354" s="0" t="n">
        <f aca="false">IFERROR(SUMIFS('2015'!$G:$G,'2015'!F:F,A354,'2015'!C:C,B354,'2015'!D:D,"",'2015'!AA:AA,"JRO",'2015'!L:L,"&lt;&gt;"), 0)</f>
        <v>13</v>
      </c>
      <c r="AU354" s="0" t="n">
        <f aca="false">IFERROR(SUMIFS('2015'!L:L,'2015'!F:F,A354,'2015'!C:C,B354,'2015'!D:D,"",'2015'!AA:AA,"JRO"), 0)</f>
        <v>20</v>
      </c>
      <c r="AV354" s="0" t="n">
        <f aca="false">IFERROR(AU354/AT354, 0)</f>
        <v>1.53846153846154</v>
      </c>
      <c r="AW354" s="0" t="n">
        <f aca="false">IFERROR(SUMIFS('2015'!$G:$G,'2015'!F:F,A354,'2015'!C:C,B354,'2015'!D:D,"",'2015'!AA:AA,"NRO",'2015'!L:L,"&lt;&gt;"), 0)</f>
        <v>0</v>
      </c>
      <c r="AX354" s="0" t="n">
        <f aca="false">IFERROR(SUMIFS('2015'!L:L,'2015'!F:F,A354,'2015'!C:C,B354,'2015'!D:D,"",'2015'!AA:AA,"NRO"), 0)</f>
        <v>0</v>
      </c>
      <c r="AY354" s="0" t="n">
        <f aca="false">IFERROR(AX354/AW354, 0)</f>
        <v>0</v>
      </c>
      <c r="AZ354" s="0" t="n">
        <f aca="false">IFERROR(SUMIFS('2015'!$G:$G,'2015'!F:F,A354,'2015'!C:C,B354,'2015'!D:D,"",'2015'!AA:AA,"CRO",'2015'!L:L,"&lt;&gt;"), 0)</f>
        <v>0</v>
      </c>
      <c r="BA354" s="0" t="n">
        <f aca="false">IFERROR(SUMIFS('2015'!L:L,'2015'!F:F,A354,'2015'!C:C,B354,'2015'!D:D,"",'2015'!AA:AA,"CRO"), 0)</f>
        <v>0</v>
      </c>
      <c r="BB354" s="0" t="n">
        <f aca="false">IFERROR(BA354/AZ354, 0)</f>
        <v>0</v>
      </c>
      <c r="BC354" s="0" t="n">
        <f aca="false">SUM(BF354,BI354)</f>
        <v>0</v>
      </c>
      <c r="BD354" s="0" t="n">
        <f aca="false">SUM(BG354,BJ354)</f>
        <v>0</v>
      </c>
      <c r="BE354" s="7" t="n">
        <f aca="false">IFERROR(BD354/BC354, 0)</f>
        <v>0</v>
      </c>
      <c r="BF354" s="0" t="n">
        <f aca="false">IFERROR(SUMIFS('2014'!$G:$G,'2014'!F:F,A354,'2014'!C:C,B354,'2014'!D:D,"",'2014'!AA:AA,"JRO",'2014'!L:L,"&lt;&gt;"), 0)</f>
        <v>0</v>
      </c>
      <c r="BG354" s="0" t="n">
        <f aca="false">IFERROR(SUMIFS('2014'!L:L,'2014'!F:F,A354,'2014'!C:C,B354,'2014'!D:D,"",'2014'!AA:AA,"JRO"), 0)</f>
        <v>0</v>
      </c>
      <c r="BH354" s="7" t="n">
        <f aca="false">IFERROR(BG354/BF354, 0)</f>
        <v>0</v>
      </c>
      <c r="BI354" s="0" t="n">
        <f aca="false">IFERROR(SUMIFS('2014'!$G:$G,'2014'!F:F,A354,'2014'!C:C,B354,'2014'!D:D,"",'2014'!AA:AA,"CRO",'2014'!L:L,"&lt;&gt;"), 0)</f>
        <v>0</v>
      </c>
      <c r="BJ354" s="0" t="n">
        <f aca="false">IFERROR(SUMIFS('2014'!L:L,'2014'!F:F,A354,'2014'!C:C,B354,'2014'!D:D,"",'2014'!AA:AA,"CRO"), 0)</f>
        <v>0</v>
      </c>
      <c r="BK354" s="0" t="n">
        <f aca="false">IFERROR(BJ354/BI354, 0)</f>
        <v>0</v>
      </c>
      <c r="BL354" s="0" t="n">
        <f aca="false">IFERROR(SUMIFS('2013'!$G:$G,'2013'!F:F,A354,'2013'!C:C,B354,'2013'!D:D,"",'2013'!AA:AA,"JRO",'2013'!L:L,"&lt;&gt;"), 0)</f>
        <v>0</v>
      </c>
      <c r="BM354" s="0" t="n">
        <f aca="false">IFERROR(SUMIFS('2013'!L:L,'2013'!F:F,A354,'2013'!C:C,B354,'2013'!D:D,"",'2013'!AA:AA,"JRO"), 0)</f>
        <v>0</v>
      </c>
      <c r="BN354" s="0" t="n">
        <f aca="false">IFERROR(BM354/BL354, 0)</f>
        <v>0</v>
      </c>
      <c r="BO354" s="0" t="n">
        <f aca="false">IFERROR(SUMIFS('2012'!$G:$G,'2012'!F:F,A354,'2012'!C:C,B354,'2012'!D:D,"",'2012'!AA:AA,"JRO",'2012'!L:L,"&lt;&gt;"), 0)</f>
        <v>0</v>
      </c>
      <c r="BP354" s="0" t="n">
        <f aca="false">IFERROR(SUMIFS('2012'!L:L,'2012'!F:F,A354,'2012'!C:C,B354,'2012'!D:D,"",'2012'!AA:AA,"JRO"), 0)</f>
        <v>0</v>
      </c>
      <c r="BQ354" s="0" t="n">
        <f aca="false">IFERROR(BP354/BO354, 0)</f>
        <v>0</v>
      </c>
      <c r="BR354" s="0" t="n">
        <f aca="false">IFERROR(SUMIFS('2011'!$G:$G,'2011'!F:F,A354,'2011'!C:C,B354,'2011'!D:D,"",'2011'!AA:AA,"JRO",'2011'!L:L,"&lt;&gt;"), 0)</f>
        <v>0</v>
      </c>
      <c r="BS354" s="0" t="n">
        <f aca="false">IFERROR(SUMIFS('2011'!L:L,'2011'!F:F,A354,'2011'!C:C,B354,'2011'!D:D,"",'2011'!AA:AA,"JRO"), 0)</f>
        <v>0</v>
      </c>
      <c r="BT354" s="7" t="n">
        <f aca="false">IFERROR(BS354/BR354, 0)</f>
        <v>0</v>
      </c>
      <c r="BU354" s="0" t="n">
        <f aca="false">IFERROR(SUMIFS('2010'!$G:$G,'2010'!F:F,A354,'2010'!C:C,B354,'2010'!D:D,"",'2010'!AA:AA,"JRO",'2010'!L:L,"&lt;&gt;"), 0)</f>
        <v>0</v>
      </c>
      <c r="BV354" s="0" t="n">
        <f aca="false">IFERROR(SUMIFS('2010'!L:L,'2010'!F:F,A354,'2010'!C:C,B354,'2010'!D:D,"",'2010'!AA:AA,"JRO"), 0)</f>
        <v>0</v>
      </c>
      <c r="BW354" s="7" t="n">
        <f aca="false">IFERROR(BV354/BU354, 0)</f>
        <v>0</v>
      </c>
      <c r="BX354" s="0" t="n">
        <f aca="false">IFERROR(SUMIFS('2009'!$G:$G,'2009'!F:F,A354,'2009'!C:C,B354,'2009'!D:D,"",'2009'!AA:AA,"JRO",'2009'!L:L,"&lt;&gt;"), 0)</f>
        <v>0</v>
      </c>
      <c r="BY354" s="0" t="n">
        <f aca="false">IFERROR(SUMIFS('2009'!L:L,'2009'!F:F,A354,'2009'!C:C,B354,'2009'!D:D,"",'2009'!AA:AA,"JRO"), 0)</f>
        <v>0</v>
      </c>
      <c r="BZ354" s="7" t="n">
        <f aca="false">IFERROR(BY354/BX354, 0)</f>
        <v>0</v>
      </c>
    </row>
    <row r="355" customFormat="false" ht="15" hidden="false" customHeight="false" outlineLevel="0" collapsed="false">
      <c r="A355" s="0" t="s">
        <v>115</v>
      </c>
      <c r="B355" s="16" t="s">
        <v>73</v>
      </c>
      <c r="C355" s="56" t="n">
        <f aca="false">IFERROR(AVERAGEIFS(I355:BZ355,I$2:BZ$2,"JRO escorts per deportee",I355:BZ355,"&lt;&gt;0"), 0)</f>
        <v>0</v>
      </c>
      <c r="D355" s="13" t="n">
        <f aca="false">IFERROR(AVERAGEIFS(I355:BZ355,I$2:BZ$2,"NRO escorts per deportee",I355:BZ355,"&lt;&gt;0"), 0)</f>
        <v>0</v>
      </c>
      <c r="E355" s="13" t="n">
        <f aca="false">IFERROR(AVERAGEIFS(I355:BZ355,I$2:BZ$2,"CRO escorts per deportee",I355:BZ355,"&lt;&gt;0"), 0)</f>
        <v>0</v>
      </c>
      <c r="G355" s="0" t="n">
        <f aca="false">SUM(J355,M355,P355)</f>
        <v>0</v>
      </c>
      <c r="H355" s="0" t="n">
        <f aca="false">SUM(K355,N355,Q355)</f>
        <v>0</v>
      </c>
      <c r="I355" s="7" t="n">
        <f aca="false">IFERROR(H355/G355, 0)</f>
        <v>0</v>
      </c>
      <c r="J355" s="0" t="n">
        <f aca="false">IFERROR(SUMIFS('2018'!$H:$H,'2018'!$C:$C,B355,'2018'!$F:$F,A355,'2018'!AA:AA,"JRO",'2018'!P:P,"&lt;&gt;")+SUMIFS('2018'!$I:$I,'2018'!$D:$D,B355,'2018'!$F:$F,A355,'2018'!AA:AA,"JRO",'2018'!Q:Q,"&lt;&gt;")+SUMIFS('2018'!$J:$J,'2018'!$E:$E,B355,'2018'!$F:$F,A355,'2018'!AA:AA,"JRO",'2018'!R:R,"&lt;&gt;"), 0)</f>
        <v>0</v>
      </c>
      <c r="K355" s="0" t="n">
        <f aca="false">IFERROR(SUMIFS('2018'!M:M,'2018'!AA:AA,"JRO",'2018'!F:F,A355,'2018'!C:C,B355)+SUMIFS('2018'!P:P,'2018'!AA:AA,"JRO",'2018'!F:F,A355,'2018'!C:C,B355)+SUMIFS('2018'!N:N,'2018'!AA:AA,"JRO",'2018'!F:F,A355,'2018'!D:D,B355)+SUMIFS('2018'!N:N,'2018'!AA:AA,"JRO",'2018'!F:F,A355,'2018'!D:D,B355)+SUMIFS('2018'!O:O,'2018'!AA:AA,"JRO",'2018'!F:F,A355,'2018'!E:E,B355)+SUMIFS('2018'!R:R,'2018'!AA:AA,"JRO",'2018'!F:F,A355,'2018'!E:E,B355), 0)</f>
        <v>0</v>
      </c>
      <c r="L355" s="7" t="n">
        <f aca="false">IFERROR(K355/J355, 0)</f>
        <v>0</v>
      </c>
      <c r="M355" s="0" t="n">
        <f aca="false">IFERROR(SUMIFS('2018'!$H:$H,'2018'!$C:$C,B355,'2018'!$F:$F,A355,'2018'!AA:AA,"NRO",'2018'!P:P,"&lt;&gt;")+SUMIFS('2018'!$I:$I,'2018'!$D:$D,B355,'2018'!$F:$F,A355,'2018'!AA:AA,"NRO",'2018'!Q:Q,"&lt;&gt;")+SUMIFS('2018'!$J:$J,'2018'!$E:$E,B355,'2018'!$F:$F,A355,'2018'!AA:AA,"NRO",'2018'!R:R,"&lt;&gt;"), 0)</f>
        <v>0</v>
      </c>
      <c r="N355" s="0" t="n">
        <f aca="false">IFERROR(SUMIFS('2018'!M:M,'2018'!AA:AA,"NRO",'2018'!F:F,A355,'2018'!C:C,B355)+SUMIFS('2018'!P:P,'2018'!AA:AA,"NRO",'2018'!F:F,A355,'2018'!C:C,B355)+SUMIFS('2018'!N:N,'2018'!AA:AA,"NRO",'2018'!F:F,A355,'2018'!D:D,B355)+SUMIFS('2018'!N:N,'2018'!AA:AA,"NRO",'2018'!F:F,A355,'2018'!D:D,B355)+SUMIFS('2018'!O:O,'2018'!AA:AA,"NRO",'2018'!F:F,A355,'2018'!E:E,B355)+SUMIFS('2018'!R:R,'2018'!AA:AA,"NRO",'2018'!F:F,A355,'2018'!E:E,B355), 0)</f>
        <v>0</v>
      </c>
      <c r="O355" s="7" t="n">
        <f aca="false">IFERROR(N355/M355, 0)</f>
        <v>0</v>
      </c>
      <c r="P355" s="0" t="n">
        <f aca="false">IFERROR(SUMIFS('2018'!$H:$H,'2018'!$C:$C,B355,'2018'!$F:$F,A355,'2018'!AA:AA,"CRO")+SUMIFS('2018'!$I:$I,'2018'!$D:$D,B355,'2018'!$F:$F,A355,'2018'!AA:AA,"CRO")+SUMIFS('2018'!$J:$J,'2018'!$E:$E,B355,'2018'!$F:$F,A355,'2018'!AA:AA,"CRO"), 0)</f>
        <v>0</v>
      </c>
      <c r="Q355" s="0" t="n">
        <f aca="false">IFERROR(SUMIFS('2018'!M:M,'2018'!AA:AA,"CRO",'2018'!F:F,A355,'2018'!C:C,B355)+SUMIFS('2018'!P:P,'2018'!AA:AA,"CRO",'2018'!F:F,A355,'2018'!C:C,B355)+SUMIFS('2018'!N:N,'2018'!AA:AA,"CRO",'2018'!F:F,A355,'2018'!D:D,B355)+SUMIFS('2018'!N:N,'2018'!AA:AA,"CRO",'2018'!F:F,A355,'2018'!D:D,B355)+SUMIFS('2018'!O:O,'2018'!AA:AA,"CRO",'2018'!F:F,A355,'2018'!E:E,B355)+SUMIFS('2018'!R:R,'2018'!AA:AA,"CRO",'2018'!F:F,A355,'2018'!E:E,B355), 0)</f>
        <v>0</v>
      </c>
      <c r="R355" s="7" t="n">
        <f aca="false">IFERROR(Q355/P355, 0)</f>
        <v>0</v>
      </c>
      <c r="S355" s="7" t="n">
        <f aca="false">SUM(V355,Y355,AB355)</f>
        <v>0</v>
      </c>
      <c r="T355" s="7" t="n">
        <f aca="false">SUM(W355,Z355,AC355)</f>
        <v>0</v>
      </c>
      <c r="U355" s="7" t="n">
        <f aca="false">IFERROR(T355/S355, 0)</f>
        <v>0</v>
      </c>
      <c r="V355" s="0" t="n">
        <f aca="false">SUMIFS('2017'!$H:$H,'2017'!$C:$C,B355,'2017'!$F:$F,A355,'2017'!AA:AA,"JRO",'2017'!P:P,"&lt;&gt;")+SUMIFS('2017'!$I:$I,'2017'!$D:$D,B355,'2017'!$F:$F,A355,'2017'!AA:AA,"JRO",'2017'!Q:Q,"&lt;&gt;")+SUMIFS('2017'!$J:$J,'2017'!$E:$E,B355,'2017'!$F:$F,A355,'2017'!AA:AA,"JRO",'2017'!R:R,"&lt;&gt;")</f>
        <v>0</v>
      </c>
      <c r="W355" s="0" t="n">
        <f aca="false">IFERROR(SUMIFS('2017'!M:M,'2017'!AA:AA,"JRO",'2017'!F:F,A355,'2017'!C:C,B355)+SUMIFS('2017'!P:P,'2017'!AA:AA,"JRO",'2017'!F:F,A355,'2017'!C:C,B355)+SUMIFS('2017'!N:N,'2017'!AA:AA,"JRO",'2017'!F:F,A355,'2017'!D:D,B355)+SUMIFS('2017'!N:N,'2017'!AA:AA,"JRO",'2017'!F:F,A355,'2017'!D:D,B355)+SUMIFS('2017'!O:O,'2017'!AA:AA,"JRO",'2017'!F:F,A355,'2017'!E:E,B355)+SUMIFS('2017'!R:R,'2017'!AA:AA,"JRO",'2017'!F:F,A355,'2017'!E:E,B355), 0)</f>
        <v>0</v>
      </c>
      <c r="X355" s="7" t="n">
        <f aca="false">IFERROR(W355/V355, 0)</f>
        <v>0</v>
      </c>
      <c r="Y355" s="0" t="n">
        <f aca="false">IFERROR(SUMIFS('2017'!$H:$H,'2017'!$C:$C,B355,'2017'!$F:$F,A355,'2017'!AA:AA,"NRO",'2017'!P:P,"&lt;&gt;")+SUMIFS('2017'!$I:$I,'2017'!$D:$D,B355,'2017'!$F:$F,A355,'2017'!AA:AA,"NRO",'2017'!Q:Q,"&lt;&gt;")+SUMIFS('2017'!$J:$J,'2017'!$E:$E,B355,'2017'!$F:$F,A355,'2017'!AA:AA,"NRO",'2017'!R:R,"&lt;&gt;"), 0)</f>
        <v>0</v>
      </c>
      <c r="Z355" s="0" t="n">
        <f aca="false">IFERROR(SUMIFS('2017'!M:M,'2017'!AA:AA,"NRO",'2017'!F:F,A355,'2017'!C:C,B355)+SUMIFS('2017'!P:P,'2017'!AA:AA,"NRO",'2017'!F:F,A355,'2017'!C:C,B355)+SUMIFS('2017'!N:N,'2017'!AA:AA,"NRO",'2017'!F:F,A355,'2017'!D:D,B355)+SUMIFS('2017'!N:N,'2017'!AA:AA,"NRO",'2017'!F:F,A355,'2017'!D:D,B355)+SUMIFS('2017'!O:O,'2017'!AA:AA,"NRO",'2017'!F:F,A355,'2017'!E:E,B355)+SUMIFS('2017'!R:R,'2017'!AA:AA,"NRO",'2017'!F:F,A355,'2017'!E:E,B355), 0)</f>
        <v>0</v>
      </c>
      <c r="AA355" s="7" t="n">
        <f aca="false">IFERROR(Z355/Y355, 0)</f>
        <v>0</v>
      </c>
      <c r="AB355" s="0" t="n">
        <f aca="false">IFERROR(SUMIFS('2017'!$H:$H,'2017'!$C:$C,B355,'2017'!$F:$F,A355,'2017'!AA:AA,"CRO",'2017'!P:P,"&lt;&gt;")+SUMIFS('2017'!$I:$I,'2017'!$D:$D,B355,'2017'!$F:$F,A355,'2017'!AA:AA,"CRO",'2017'!Q:Q,"&lt;&gt;")+SUMIFS('2017'!$J:$J,'2017'!$E:$E,B355,'2017'!$F:$F,A355,'2017'!AA:AA,"CRO",'2017'!R:R,"&lt;&gt;"), 0)</f>
        <v>0</v>
      </c>
      <c r="AC355" s="0" t="n">
        <f aca="false">IFERROR(SUMIFS('2017'!M:M,'2017'!AA:AA,"CRO",'2017'!F:F,A355,'2017'!C:C,B355)+SUMIFS('2017'!P:P,'2017'!AA:AA,"CRO",'2017'!F:F,A355,'2017'!C:C,B355)+SUMIFS('2017'!N:N,'2017'!AA:AA,"CRO",'2017'!F:F,A355,'2017'!D:D,B355)+SUMIFS('2017'!N:N,'2017'!AA:AA,"CRO",'2017'!F:F,A355,'2017'!D:D,B355)+SUMIFS('2017'!O:O,'2017'!AA:AA,"CRO",'2017'!F:F,A355,'2017'!E:E,B355)+SUMIFS('2017'!R:R,'2017'!AA:AA,"CRO",'2017'!F:F,A355,'2017'!E:E,B355), 0)</f>
        <v>0</v>
      </c>
      <c r="AD355" s="0" t="n">
        <f aca="false">IFERROR(AC355/AB355, 0)</f>
        <v>0</v>
      </c>
      <c r="AE355" s="0" t="n">
        <f aca="false">SUM(AH355,AK355,AN355)</f>
        <v>0</v>
      </c>
      <c r="AF355" s="0" t="n">
        <f aca="false">SUM(AI355,AL355,AO355)</f>
        <v>0</v>
      </c>
      <c r="AG355" s="7" t="n">
        <f aca="false">IFERROR(AF355/AE355, 0)</f>
        <v>0</v>
      </c>
      <c r="AH355" s="0" t="n">
        <f aca="false">IFERROR(SUMIFS('2016'!$G:$G,'2016'!F:F,A355,'2016'!C:C,B355,'2016'!D:D,"",'2016'!AA:AA,"JRO",'2016'!L:L,"&lt;&gt;"), 0)</f>
        <v>0</v>
      </c>
      <c r="AI355" s="0" t="n">
        <f aca="false">IFERROR(SUMIFS('2016'!L:L,'2016'!F:F,A355,'2016'!C:C,B355,'2016'!D:D,"",'2016'!AA:AA,"JRO"), 0)</f>
        <v>0</v>
      </c>
      <c r="AJ355" s="7" t="n">
        <f aca="false">IFERROR(AI355/AH355, 0)</f>
        <v>0</v>
      </c>
      <c r="AK355" s="0" t="n">
        <f aca="false">IFERROR(SUMIFS('2016'!$G:$G,'2016'!F:F,A355,'2016'!C:C,B355,'2016'!D:D,"",'2016'!AA:AA,"NRO",'2016'!L:L,"&lt;&gt;"), 0)</f>
        <v>0</v>
      </c>
      <c r="AL355" s="0" t="n">
        <f aca="false">IFERROR(SUMIFS('2016'!L:L,'2016'!F:F,A355,'2016'!C:C,B355,'2016'!D:D,"",'2016'!AA:AA,"NRO"), 0)</f>
        <v>0</v>
      </c>
      <c r="AM355" s="0" t="n">
        <f aca="false">IFERROR(AL355/AK355, 0)</f>
        <v>0</v>
      </c>
      <c r="AN355" s="0" t="n">
        <f aca="false">IFERROR(SUMIFS('2016'!$G:$G,'2016'!F:F,A355,'2016'!C:C,B355,'2016'!D:D,"",'2016'!AA:AA,"CRO",'2016'!L:L,"&lt;&gt;"), 0)</f>
        <v>0</v>
      </c>
      <c r="AO355" s="0" t="n">
        <f aca="false">IFERROR(SUMIFS('2016'!L:L,'2016'!F:F,A355,'2016'!C:C,B355,'2016'!D:D,"",'2016'!AA:AA,"CRO"), 0)</f>
        <v>0</v>
      </c>
      <c r="AP355" s="0" t="n">
        <f aca="false">IFERROR(AO355/AN355, 0)</f>
        <v>0</v>
      </c>
      <c r="AQ355" s="0" t="n">
        <f aca="false">SUM(AT355,AW355,AZ355)</f>
        <v>0</v>
      </c>
      <c r="AR355" s="0" t="n">
        <f aca="false">SUM(AU355,AX355,BA355)</f>
        <v>0</v>
      </c>
      <c r="AS355" s="7" t="n">
        <f aca="false">IFERROR(AR355/AQ355, 0)</f>
        <v>0</v>
      </c>
      <c r="AT355" s="0" t="n">
        <f aca="false">IFERROR(SUMIFS('2015'!$G:$G,'2015'!F:F,A355,'2015'!C:C,B355,'2015'!D:D,"",'2015'!AA:AA,"JRO",'2015'!L:L,"&lt;&gt;"), 0)</f>
        <v>0</v>
      </c>
      <c r="AU355" s="0" t="n">
        <f aca="false">IFERROR(SUMIFS('2015'!L:L,'2015'!F:F,A355,'2015'!C:C,B355,'2015'!D:D,"",'2015'!AA:AA,"JRO"), 0)</f>
        <v>0</v>
      </c>
      <c r="AV355" s="0" t="n">
        <f aca="false">IFERROR(AU355/AT355, 0)</f>
        <v>0</v>
      </c>
      <c r="AW355" s="0" t="n">
        <f aca="false">IFERROR(SUMIFS('2015'!$G:$G,'2015'!F:F,A355,'2015'!C:C,B355,'2015'!D:D,"",'2015'!AA:AA,"NRO",'2015'!L:L,"&lt;&gt;"), 0)</f>
        <v>0</v>
      </c>
      <c r="AX355" s="0" t="n">
        <f aca="false">IFERROR(SUMIFS('2015'!L:L,'2015'!F:F,A355,'2015'!C:C,B355,'2015'!D:D,"",'2015'!AA:AA,"NRO"), 0)</f>
        <v>0</v>
      </c>
      <c r="AY355" s="0" t="n">
        <f aca="false">IFERROR(AX355/AW355, 0)</f>
        <v>0</v>
      </c>
      <c r="AZ355" s="0" t="n">
        <f aca="false">IFERROR(SUMIFS('2015'!$G:$G,'2015'!F:F,A355,'2015'!C:C,B355,'2015'!D:D,"",'2015'!AA:AA,"CRO",'2015'!L:L,"&lt;&gt;"), 0)</f>
        <v>0</v>
      </c>
      <c r="BA355" s="0" t="n">
        <f aca="false">IFERROR(SUMIFS('2015'!L:L,'2015'!F:F,A355,'2015'!C:C,B355,'2015'!D:D,"",'2015'!AA:AA,"CRO"), 0)</f>
        <v>0</v>
      </c>
      <c r="BB355" s="0" t="n">
        <f aca="false">IFERROR(BA355/AZ355, 0)</f>
        <v>0</v>
      </c>
      <c r="BC355" s="0" t="n">
        <f aca="false">SUM(BF355,BI355)</f>
        <v>0</v>
      </c>
      <c r="BD355" s="0" t="n">
        <f aca="false">SUM(BG355,BJ355)</f>
        <v>0</v>
      </c>
      <c r="BE355" s="7" t="n">
        <f aca="false">IFERROR(BD355/BC355, 0)</f>
        <v>0</v>
      </c>
      <c r="BF355" s="0" t="n">
        <f aca="false">IFERROR(SUMIFS('2014'!$G:$G,'2014'!F:F,A355,'2014'!C:C,B355,'2014'!D:D,"",'2014'!AA:AA,"JRO",'2014'!L:L,"&lt;&gt;"), 0)</f>
        <v>0</v>
      </c>
      <c r="BG355" s="0" t="n">
        <f aca="false">IFERROR(SUMIFS('2014'!L:L,'2014'!F:F,A355,'2014'!C:C,B355,'2014'!D:D,"",'2014'!AA:AA,"JRO"), 0)</f>
        <v>0</v>
      </c>
      <c r="BH355" s="7" t="n">
        <f aca="false">IFERROR(BG355/BF355, 0)</f>
        <v>0</v>
      </c>
      <c r="BI355" s="0" t="n">
        <f aca="false">IFERROR(SUMIFS('2014'!$G:$G,'2014'!F:F,A355,'2014'!C:C,B355,'2014'!D:D,"",'2014'!AA:AA,"CRO",'2014'!L:L,"&lt;&gt;"), 0)</f>
        <v>0</v>
      </c>
      <c r="BJ355" s="0" t="n">
        <f aca="false">IFERROR(SUMIFS('2014'!L:L,'2014'!F:F,A355,'2014'!C:C,B355,'2014'!D:D,"",'2014'!AA:AA,"CRO"), 0)</f>
        <v>0</v>
      </c>
      <c r="BK355" s="0" t="n">
        <f aca="false">IFERROR(BJ355/BI355, 0)</f>
        <v>0</v>
      </c>
      <c r="BL355" s="0" t="n">
        <f aca="false">IFERROR(SUMIFS('2013'!$G:$G,'2013'!F:F,A355,'2013'!C:C,B355,'2013'!D:D,"",'2013'!AA:AA,"JRO",'2013'!L:L,"&lt;&gt;"), 0)</f>
        <v>0</v>
      </c>
      <c r="BM355" s="0" t="n">
        <f aca="false">IFERROR(SUMIFS('2013'!L:L,'2013'!F:F,A355,'2013'!C:C,B355,'2013'!D:D,"",'2013'!AA:AA,"JRO"), 0)</f>
        <v>0</v>
      </c>
      <c r="BN355" s="0" t="n">
        <f aca="false">IFERROR(BM355/BL355, 0)</f>
        <v>0</v>
      </c>
      <c r="BO355" s="0" t="n">
        <f aca="false">IFERROR(SUMIFS('2012'!$G:$G,'2012'!F:F,A355,'2012'!C:C,B355,'2012'!D:D,"",'2012'!AA:AA,"JRO",'2012'!L:L,"&lt;&gt;"), 0)</f>
        <v>0</v>
      </c>
      <c r="BP355" s="0" t="n">
        <f aca="false">IFERROR(SUMIFS('2012'!L:L,'2012'!F:F,A355,'2012'!C:C,B355,'2012'!D:D,"",'2012'!AA:AA,"JRO"), 0)</f>
        <v>0</v>
      </c>
      <c r="BQ355" s="0" t="n">
        <f aca="false">IFERROR(BP355/BO355, 0)</f>
        <v>0</v>
      </c>
      <c r="BR355" s="0" t="n">
        <f aca="false">IFERROR(SUMIFS('2011'!$G:$G,'2011'!F:F,A355,'2011'!C:C,B355,'2011'!D:D,"",'2011'!AA:AA,"JRO",'2011'!L:L,"&lt;&gt;"), 0)</f>
        <v>0</v>
      </c>
      <c r="BS355" s="0" t="n">
        <f aca="false">IFERROR(SUMIFS('2011'!L:L,'2011'!F:F,A355,'2011'!C:C,B355,'2011'!D:D,"",'2011'!AA:AA,"JRO"), 0)</f>
        <v>0</v>
      </c>
      <c r="BT355" s="7" t="n">
        <f aca="false">IFERROR(BS355/BR355, 0)</f>
        <v>0</v>
      </c>
      <c r="BU355" s="0" t="n">
        <f aca="false">IFERROR(SUMIFS('2010'!$G:$G,'2010'!F:F,A355,'2010'!C:C,B355,'2010'!D:D,"",'2010'!AA:AA,"JRO",'2010'!L:L,"&lt;&gt;"), 0)</f>
        <v>0</v>
      </c>
      <c r="BV355" s="0" t="n">
        <f aca="false">IFERROR(SUMIFS('2010'!L:L,'2010'!F:F,A355,'2010'!C:C,B355,'2010'!D:D,"",'2010'!AA:AA,"JRO"), 0)</f>
        <v>0</v>
      </c>
      <c r="BW355" s="7" t="n">
        <f aca="false">IFERROR(BV355/BU355, 0)</f>
        <v>0</v>
      </c>
      <c r="BX355" s="0" t="n">
        <f aca="false">IFERROR(SUMIFS('2009'!$G:$G,'2009'!F:F,A355,'2009'!C:C,B355,'2009'!D:D,"",'2009'!AA:AA,"JRO",'2009'!L:L,"&lt;&gt;"), 0)</f>
        <v>0</v>
      </c>
      <c r="BY355" s="0" t="n">
        <f aca="false">IFERROR(SUMIFS('2009'!L:L,'2009'!F:F,A355,'2009'!C:C,B355,'2009'!D:D,"",'2009'!AA:AA,"JRO"), 0)</f>
        <v>0</v>
      </c>
      <c r="BZ355" s="7" t="n">
        <f aca="false">IFERROR(BY355/BX355, 0)</f>
        <v>0</v>
      </c>
    </row>
    <row r="356" customFormat="false" ht="15" hidden="false" customHeight="false" outlineLevel="0" collapsed="false">
      <c r="A356" s="0" t="s">
        <v>115</v>
      </c>
      <c r="B356" s="13" t="s">
        <v>78</v>
      </c>
      <c r="C356" s="56" t="n">
        <f aca="false">IFERROR(AVERAGEIFS(I356:BZ356,I$2:BZ$2,"JRO escorts per deportee",I356:BZ356,"&lt;&gt;0"), 0)</f>
        <v>0</v>
      </c>
      <c r="D356" s="13" t="n">
        <f aca="false">IFERROR(AVERAGEIFS(I356:BZ356,I$2:BZ$2,"NRO escorts per deportee",I356:BZ356,"&lt;&gt;0"), 0)</f>
        <v>0</v>
      </c>
      <c r="E356" s="13" t="n">
        <f aca="false">IFERROR(AVERAGEIFS(I356:BZ356,I$2:BZ$2,"CRO escorts per deportee",I356:BZ356,"&lt;&gt;0"), 0)</f>
        <v>0</v>
      </c>
      <c r="G356" s="0" t="n">
        <f aca="false">SUM(J356,M356,P356)</f>
        <v>0</v>
      </c>
      <c r="H356" s="0" t="n">
        <f aca="false">SUM(K356,N356,Q356)</f>
        <v>0</v>
      </c>
      <c r="I356" s="7" t="n">
        <f aca="false">IFERROR(H356/G356, 0)</f>
        <v>0</v>
      </c>
      <c r="J356" s="0" t="n">
        <f aca="false">IFERROR(SUMIFS('2018'!$H:$H,'2018'!$C:$C,B356,'2018'!$F:$F,A356,'2018'!AA:AA,"JRO",'2018'!P:P,"&lt;&gt;")+SUMIFS('2018'!$I:$I,'2018'!$D:$D,B356,'2018'!$F:$F,A356,'2018'!AA:AA,"JRO",'2018'!Q:Q,"&lt;&gt;")+SUMIFS('2018'!$J:$J,'2018'!$E:$E,B356,'2018'!$F:$F,A356,'2018'!AA:AA,"JRO",'2018'!R:R,"&lt;&gt;"), 0)</f>
        <v>0</v>
      </c>
      <c r="K356" s="0" t="n">
        <f aca="false">IFERROR(SUMIFS('2018'!M:M,'2018'!AA:AA,"JRO",'2018'!F:F,A356,'2018'!C:C,B356)+SUMIFS('2018'!P:P,'2018'!AA:AA,"JRO",'2018'!F:F,A356,'2018'!C:C,B356)+SUMIFS('2018'!N:N,'2018'!AA:AA,"JRO",'2018'!F:F,A356,'2018'!D:D,B356)+SUMIFS('2018'!N:N,'2018'!AA:AA,"JRO",'2018'!F:F,A356,'2018'!D:D,B356)+SUMIFS('2018'!O:O,'2018'!AA:AA,"JRO",'2018'!F:F,A356,'2018'!E:E,B356)+SUMIFS('2018'!R:R,'2018'!AA:AA,"JRO",'2018'!F:F,A356,'2018'!E:E,B356), 0)</f>
        <v>0</v>
      </c>
      <c r="L356" s="7" t="n">
        <f aca="false">IFERROR(K356/J356, 0)</f>
        <v>0</v>
      </c>
      <c r="M356" s="0" t="n">
        <f aca="false">IFERROR(SUMIFS('2018'!$H:$H,'2018'!$C:$C,B356,'2018'!$F:$F,A356,'2018'!AA:AA,"NRO",'2018'!P:P,"&lt;&gt;")+SUMIFS('2018'!$I:$I,'2018'!$D:$D,B356,'2018'!$F:$F,A356,'2018'!AA:AA,"NRO",'2018'!Q:Q,"&lt;&gt;")+SUMIFS('2018'!$J:$J,'2018'!$E:$E,B356,'2018'!$F:$F,A356,'2018'!AA:AA,"NRO",'2018'!R:R,"&lt;&gt;"), 0)</f>
        <v>0</v>
      </c>
      <c r="N356" s="0" t="n">
        <f aca="false">IFERROR(SUMIFS('2018'!M:M,'2018'!AA:AA,"NRO",'2018'!F:F,A356,'2018'!C:C,B356)+SUMIFS('2018'!P:P,'2018'!AA:AA,"NRO",'2018'!F:F,A356,'2018'!C:C,B356)+SUMIFS('2018'!N:N,'2018'!AA:AA,"NRO",'2018'!F:F,A356,'2018'!D:D,B356)+SUMIFS('2018'!N:N,'2018'!AA:AA,"NRO",'2018'!F:F,A356,'2018'!D:D,B356)+SUMIFS('2018'!O:O,'2018'!AA:AA,"NRO",'2018'!F:F,A356,'2018'!E:E,B356)+SUMIFS('2018'!R:R,'2018'!AA:AA,"NRO",'2018'!F:F,A356,'2018'!E:E,B356), 0)</f>
        <v>0</v>
      </c>
      <c r="O356" s="7" t="n">
        <f aca="false">IFERROR(N356/M356, 0)</f>
        <v>0</v>
      </c>
      <c r="P356" s="0" t="n">
        <f aca="false">IFERROR(SUMIFS('2018'!$H:$H,'2018'!$C:$C,B356,'2018'!$F:$F,A356,'2018'!AA:AA,"CRO")+SUMIFS('2018'!$I:$I,'2018'!$D:$D,B356,'2018'!$F:$F,A356,'2018'!AA:AA,"CRO")+SUMIFS('2018'!$J:$J,'2018'!$E:$E,B356,'2018'!$F:$F,A356,'2018'!AA:AA,"CRO"), 0)</f>
        <v>0</v>
      </c>
      <c r="Q356" s="0" t="n">
        <f aca="false">IFERROR(SUMIFS('2018'!M:M,'2018'!AA:AA,"CRO",'2018'!F:F,A356,'2018'!C:C,B356)+SUMIFS('2018'!P:P,'2018'!AA:AA,"CRO",'2018'!F:F,A356,'2018'!C:C,B356)+SUMIFS('2018'!N:N,'2018'!AA:AA,"CRO",'2018'!F:F,A356,'2018'!D:D,B356)+SUMIFS('2018'!N:N,'2018'!AA:AA,"CRO",'2018'!F:F,A356,'2018'!D:D,B356)+SUMIFS('2018'!O:O,'2018'!AA:AA,"CRO",'2018'!F:F,A356,'2018'!E:E,B356)+SUMIFS('2018'!R:R,'2018'!AA:AA,"CRO",'2018'!F:F,A356,'2018'!E:E,B356), 0)</f>
        <v>0</v>
      </c>
      <c r="R356" s="7" t="n">
        <f aca="false">IFERROR(Q356/P356, 0)</f>
        <v>0</v>
      </c>
      <c r="S356" s="7" t="n">
        <f aca="false">SUM(V356,Y356,AB356)</f>
        <v>0</v>
      </c>
      <c r="T356" s="7" t="n">
        <f aca="false">SUM(W356,Z356,AC356)</f>
        <v>0</v>
      </c>
      <c r="U356" s="7" t="n">
        <f aca="false">IFERROR(T356/S356, 0)</f>
        <v>0</v>
      </c>
      <c r="V356" s="0" t="n">
        <f aca="false">SUMIFS('2017'!$H:$H,'2017'!$C:$C,B356,'2017'!$F:$F,A356,'2017'!AA:AA,"JRO",'2017'!P:P,"&lt;&gt;")+SUMIFS('2017'!$I:$I,'2017'!$D:$D,B356,'2017'!$F:$F,A356,'2017'!AA:AA,"JRO",'2017'!Q:Q,"&lt;&gt;")+SUMIFS('2017'!$J:$J,'2017'!$E:$E,B356,'2017'!$F:$F,A356,'2017'!AA:AA,"JRO",'2017'!R:R,"&lt;&gt;")</f>
        <v>0</v>
      </c>
      <c r="W356" s="0" t="n">
        <f aca="false">IFERROR(SUMIFS('2017'!M:M,'2017'!AA:AA,"JRO",'2017'!F:F,A356,'2017'!C:C,B356)+SUMIFS('2017'!P:P,'2017'!AA:AA,"JRO",'2017'!F:F,A356,'2017'!C:C,B356)+SUMIFS('2017'!N:N,'2017'!AA:AA,"JRO",'2017'!F:F,A356,'2017'!D:D,B356)+SUMIFS('2017'!N:N,'2017'!AA:AA,"JRO",'2017'!F:F,A356,'2017'!D:D,B356)+SUMIFS('2017'!O:O,'2017'!AA:AA,"JRO",'2017'!F:F,A356,'2017'!E:E,B356)+SUMIFS('2017'!R:R,'2017'!AA:AA,"JRO",'2017'!F:F,A356,'2017'!E:E,B356), 0)</f>
        <v>0</v>
      </c>
      <c r="X356" s="7" t="n">
        <f aca="false">IFERROR(W356/V356, 0)</f>
        <v>0</v>
      </c>
      <c r="Y356" s="0" t="n">
        <f aca="false">IFERROR(SUMIFS('2017'!$H:$H,'2017'!$C:$C,B356,'2017'!$F:$F,A356,'2017'!AA:AA,"NRO",'2017'!P:P,"&lt;&gt;")+SUMIFS('2017'!$I:$I,'2017'!$D:$D,B356,'2017'!$F:$F,A356,'2017'!AA:AA,"NRO",'2017'!Q:Q,"&lt;&gt;")+SUMIFS('2017'!$J:$J,'2017'!$E:$E,B356,'2017'!$F:$F,A356,'2017'!AA:AA,"NRO",'2017'!R:R,"&lt;&gt;"), 0)</f>
        <v>0</v>
      </c>
      <c r="Z356" s="0" t="n">
        <f aca="false">IFERROR(SUMIFS('2017'!M:M,'2017'!AA:AA,"NRO",'2017'!F:F,A356,'2017'!C:C,B356)+SUMIFS('2017'!P:P,'2017'!AA:AA,"NRO",'2017'!F:F,A356,'2017'!C:C,B356)+SUMIFS('2017'!N:N,'2017'!AA:AA,"NRO",'2017'!F:F,A356,'2017'!D:D,B356)+SUMIFS('2017'!N:N,'2017'!AA:AA,"NRO",'2017'!F:F,A356,'2017'!D:D,B356)+SUMIFS('2017'!O:O,'2017'!AA:AA,"NRO",'2017'!F:F,A356,'2017'!E:E,B356)+SUMIFS('2017'!R:R,'2017'!AA:AA,"NRO",'2017'!F:F,A356,'2017'!E:E,B356), 0)</f>
        <v>0</v>
      </c>
      <c r="AA356" s="7" t="n">
        <f aca="false">IFERROR(Z356/Y356, 0)</f>
        <v>0</v>
      </c>
      <c r="AB356" s="0" t="n">
        <f aca="false">IFERROR(SUMIFS('2017'!$H:$H,'2017'!$C:$C,B356,'2017'!$F:$F,A356,'2017'!AA:AA,"CRO",'2017'!P:P,"&lt;&gt;")+SUMIFS('2017'!$I:$I,'2017'!$D:$D,B356,'2017'!$F:$F,A356,'2017'!AA:AA,"CRO",'2017'!Q:Q,"&lt;&gt;")+SUMIFS('2017'!$J:$J,'2017'!$E:$E,B356,'2017'!$F:$F,A356,'2017'!AA:AA,"CRO",'2017'!R:R,"&lt;&gt;"), 0)</f>
        <v>0</v>
      </c>
      <c r="AC356" s="0" t="n">
        <f aca="false">IFERROR(SUMIFS('2017'!M:M,'2017'!AA:AA,"CRO",'2017'!F:F,A356,'2017'!C:C,B356)+SUMIFS('2017'!P:P,'2017'!AA:AA,"CRO",'2017'!F:F,A356,'2017'!C:C,B356)+SUMIFS('2017'!N:N,'2017'!AA:AA,"CRO",'2017'!F:F,A356,'2017'!D:D,B356)+SUMIFS('2017'!N:N,'2017'!AA:AA,"CRO",'2017'!F:F,A356,'2017'!D:D,B356)+SUMIFS('2017'!O:O,'2017'!AA:AA,"CRO",'2017'!F:F,A356,'2017'!E:E,B356)+SUMIFS('2017'!R:R,'2017'!AA:AA,"CRO",'2017'!F:F,A356,'2017'!E:E,B356), 0)</f>
        <v>0</v>
      </c>
      <c r="AD356" s="0" t="n">
        <f aca="false">IFERROR(AC356/AB356, 0)</f>
        <v>0</v>
      </c>
      <c r="AE356" s="0" t="n">
        <f aca="false">SUM(AH356,AK356,AN356)</f>
        <v>0</v>
      </c>
      <c r="AF356" s="0" t="n">
        <f aca="false">SUM(AI356,AL356,AO356)</f>
        <v>0</v>
      </c>
      <c r="AG356" s="7" t="n">
        <f aca="false">IFERROR(AF356/AE356, 0)</f>
        <v>0</v>
      </c>
      <c r="AH356" s="0" t="n">
        <f aca="false">IFERROR(SUMIFS('2016'!$G:$G,'2016'!F:F,A356,'2016'!C:C,B356,'2016'!D:D,"",'2016'!AA:AA,"JRO",'2016'!L:L,"&lt;&gt;"), 0)</f>
        <v>0</v>
      </c>
      <c r="AI356" s="0" t="n">
        <f aca="false">IFERROR(SUMIFS('2016'!L:L,'2016'!F:F,A356,'2016'!C:C,B356,'2016'!D:D,"",'2016'!AA:AA,"JRO"), 0)</f>
        <v>0</v>
      </c>
      <c r="AJ356" s="7" t="n">
        <f aca="false">IFERROR(AI356/AH356, 0)</f>
        <v>0</v>
      </c>
      <c r="AK356" s="0" t="n">
        <f aca="false">IFERROR(SUMIFS('2016'!$G:$G,'2016'!F:F,A356,'2016'!C:C,B356,'2016'!D:D,"",'2016'!AA:AA,"NRO",'2016'!L:L,"&lt;&gt;"), 0)</f>
        <v>0</v>
      </c>
      <c r="AL356" s="0" t="n">
        <f aca="false">IFERROR(SUMIFS('2016'!L:L,'2016'!F:F,A356,'2016'!C:C,B356,'2016'!D:D,"",'2016'!AA:AA,"NRO"), 0)</f>
        <v>0</v>
      </c>
      <c r="AM356" s="0" t="n">
        <f aca="false">IFERROR(AL356/AK356, 0)</f>
        <v>0</v>
      </c>
      <c r="AN356" s="0" t="n">
        <f aca="false">IFERROR(SUMIFS('2016'!$G:$G,'2016'!F:F,A356,'2016'!C:C,B356,'2016'!D:D,"",'2016'!AA:AA,"CRO",'2016'!L:L,"&lt;&gt;"), 0)</f>
        <v>0</v>
      </c>
      <c r="AO356" s="0" t="n">
        <f aca="false">IFERROR(SUMIFS('2016'!L:L,'2016'!F:F,A356,'2016'!C:C,B356,'2016'!D:D,"",'2016'!AA:AA,"CRO"), 0)</f>
        <v>0</v>
      </c>
      <c r="AP356" s="0" t="n">
        <f aca="false">IFERROR(AO356/AN356, 0)</f>
        <v>0</v>
      </c>
      <c r="AQ356" s="0" t="n">
        <f aca="false">SUM(AT356,AW356,AZ356)</f>
        <v>0</v>
      </c>
      <c r="AR356" s="0" t="n">
        <f aca="false">SUM(AU356,AX356,BA356)</f>
        <v>0</v>
      </c>
      <c r="AS356" s="7" t="n">
        <f aca="false">IFERROR(AR356/AQ356, 0)</f>
        <v>0</v>
      </c>
      <c r="AT356" s="0" t="n">
        <f aca="false">IFERROR(SUMIFS('2015'!$G:$G,'2015'!F:F,A356,'2015'!C:C,B356,'2015'!D:D,"",'2015'!AA:AA,"JRO",'2015'!L:L,"&lt;&gt;"), 0)</f>
        <v>0</v>
      </c>
      <c r="AU356" s="0" t="n">
        <f aca="false">IFERROR(SUMIFS('2015'!L:L,'2015'!F:F,A356,'2015'!C:C,B356,'2015'!D:D,"",'2015'!AA:AA,"JRO"), 0)</f>
        <v>0</v>
      </c>
      <c r="AV356" s="0" t="n">
        <f aca="false">IFERROR(AU356/AT356, 0)</f>
        <v>0</v>
      </c>
      <c r="AW356" s="0" t="n">
        <f aca="false">IFERROR(SUMIFS('2015'!$G:$G,'2015'!F:F,A356,'2015'!C:C,B356,'2015'!D:D,"",'2015'!AA:AA,"NRO",'2015'!L:L,"&lt;&gt;"), 0)</f>
        <v>0</v>
      </c>
      <c r="AX356" s="0" t="n">
        <f aca="false">IFERROR(SUMIFS('2015'!L:L,'2015'!F:F,A356,'2015'!C:C,B356,'2015'!D:D,"",'2015'!AA:AA,"NRO"), 0)</f>
        <v>0</v>
      </c>
      <c r="AY356" s="0" t="n">
        <f aca="false">IFERROR(AX356/AW356, 0)</f>
        <v>0</v>
      </c>
      <c r="AZ356" s="0" t="n">
        <f aca="false">IFERROR(SUMIFS('2015'!$G:$G,'2015'!F:F,A356,'2015'!C:C,B356,'2015'!D:D,"",'2015'!AA:AA,"CRO",'2015'!L:L,"&lt;&gt;"), 0)</f>
        <v>0</v>
      </c>
      <c r="BA356" s="0" t="n">
        <f aca="false">IFERROR(SUMIFS('2015'!L:L,'2015'!F:F,A356,'2015'!C:C,B356,'2015'!D:D,"",'2015'!AA:AA,"CRO"), 0)</f>
        <v>0</v>
      </c>
      <c r="BB356" s="0" t="n">
        <f aca="false">IFERROR(BA356/AZ356, 0)</f>
        <v>0</v>
      </c>
      <c r="BC356" s="0" t="n">
        <f aca="false">SUM(BF356,BI356)</f>
        <v>0</v>
      </c>
      <c r="BD356" s="0" t="n">
        <f aca="false">SUM(BG356,BJ356)</f>
        <v>0</v>
      </c>
      <c r="BE356" s="7" t="n">
        <f aca="false">IFERROR(BD356/BC356, 0)</f>
        <v>0</v>
      </c>
      <c r="BF356" s="0" t="n">
        <f aca="false">IFERROR(SUMIFS('2014'!$G:$G,'2014'!F:F,A356,'2014'!C:C,B356,'2014'!D:D,"",'2014'!AA:AA,"JRO",'2014'!L:L,"&lt;&gt;"), 0)</f>
        <v>0</v>
      </c>
      <c r="BG356" s="0" t="n">
        <f aca="false">IFERROR(SUMIFS('2014'!L:L,'2014'!F:F,A356,'2014'!C:C,B356,'2014'!D:D,"",'2014'!AA:AA,"JRO"), 0)</f>
        <v>0</v>
      </c>
      <c r="BH356" s="7" t="n">
        <f aca="false">IFERROR(BG356/BF356, 0)</f>
        <v>0</v>
      </c>
      <c r="BI356" s="0" t="n">
        <f aca="false">IFERROR(SUMIFS('2014'!$G:$G,'2014'!F:F,A356,'2014'!C:C,B356,'2014'!D:D,"",'2014'!AA:AA,"CRO",'2014'!L:L,"&lt;&gt;"), 0)</f>
        <v>0</v>
      </c>
      <c r="BJ356" s="0" t="n">
        <f aca="false">IFERROR(SUMIFS('2014'!L:L,'2014'!F:F,A356,'2014'!C:C,B356,'2014'!D:D,"",'2014'!AA:AA,"CRO"), 0)</f>
        <v>0</v>
      </c>
      <c r="BK356" s="0" t="n">
        <f aca="false">IFERROR(BJ356/BI356, 0)</f>
        <v>0</v>
      </c>
      <c r="BL356" s="0" t="n">
        <f aca="false">IFERROR(SUMIFS('2013'!$G:$G,'2013'!F:F,A356,'2013'!C:C,B356,'2013'!D:D,"",'2013'!AA:AA,"JRO",'2013'!L:L,"&lt;&gt;"), 0)</f>
        <v>0</v>
      </c>
      <c r="BM356" s="0" t="n">
        <f aca="false">IFERROR(SUMIFS('2013'!L:L,'2013'!F:F,A356,'2013'!C:C,B356,'2013'!D:D,"",'2013'!AA:AA,"JRO"), 0)</f>
        <v>0</v>
      </c>
      <c r="BN356" s="0" t="n">
        <f aca="false">IFERROR(BM356/BL356, 0)</f>
        <v>0</v>
      </c>
      <c r="BO356" s="0" t="n">
        <f aca="false">IFERROR(SUMIFS('2012'!$G:$G,'2012'!F:F,A356,'2012'!C:C,B356,'2012'!D:D,"",'2012'!AA:AA,"JRO",'2012'!L:L,"&lt;&gt;"), 0)</f>
        <v>0</v>
      </c>
      <c r="BP356" s="0" t="n">
        <f aca="false">IFERROR(SUMIFS('2012'!L:L,'2012'!F:F,A356,'2012'!C:C,B356,'2012'!D:D,"",'2012'!AA:AA,"JRO"), 0)</f>
        <v>0</v>
      </c>
      <c r="BQ356" s="0" t="n">
        <f aca="false">IFERROR(BP356/BO356, 0)</f>
        <v>0</v>
      </c>
      <c r="BR356" s="0" t="n">
        <f aca="false">IFERROR(SUMIFS('2011'!$G:$G,'2011'!F:F,A356,'2011'!C:C,B356,'2011'!D:D,"",'2011'!AA:AA,"JRO",'2011'!L:L,"&lt;&gt;"), 0)</f>
        <v>0</v>
      </c>
      <c r="BS356" s="0" t="n">
        <f aca="false">IFERROR(SUMIFS('2011'!L:L,'2011'!F:F,A356,'2011'!C:C,B356,'2011'!D:D,"",'2011'!AA:AA,"JRO"), 0)</f>
        <v>0</v>
      </c>
      <c r="BT356" s="7" t="n">
        <f aca="false">IFERROR(BS356/BR356, 0)</f>
        <v>0</v>
      </c>
      <c r="BU356" s="0" t="n">
        <f aca="false">IFERROR(SUMIFS('2010'!$G:$G,'2010'!F:F,A356,'2010'!C:C,B356,'2010'!D:D,"",'2010'!AA:AA,"JRO",'2010'!L:L,"&lt;&gt;"), 0)</f>
        <v>0</v>
      </c>
      <c r="BV356" s="0" t="n">
        <f aca="false">IFERROR(SUMIFS('2010'!L:L,'2010'!F:F,A356,'2010'!C:C,B356,'2010'!D:D,"",'2010'!AA:AA,"JRO"), 0)</f>
        <v>0</v>
      </c>
      <c r="BW356" s="7" t="n">
        <f aca="false">IFERROR(BV356/BU356, 0)</f>
        <v>0</v>
      </c>
      <c r="BX356" s="0" t="n">
        <f aca="false">IFERROR(SUMIFS('2009'!$G:$G,'2009'!F:F,A356,'2009'!C:C,B356,'2009'!D:D,"",'2009'!AA:AA,"JRO",'2009'!L:L,"&lt;&gt;"), 0)</f>
        <v>0</v>
      </c>
      <c r="BY356" s="0" t="n">
        <f aca="false">IFERROR(SUMIFS('2009'!L:L,'2009'!F:F,A356,'2009'!C:C,B356,'2009'!D:D,"",'2009'!AA:AA,"JRO"), 0)</f>
        <v>0</v>
      </c>
      <c r="BZ356" s="7" t="n">
        <f aca="false">IFERROR(BY356/BX356, 0)</f>
        <v>0</v>
      </c>
    </row>
    <row r="357" customFormat="false" ht="15" hidden="false" customHeight="false" outlineLevel="0" collapsed="false">
      <c r="A357" s="0" t="s">
        <v>115</v>
      </c>
      <c r="B357" s="17" t="s">
        <v>76</v>
      </c>
      <c r="C357" s="56" t="n">
        <f aca="false">IFERROR(AVERAGEIFS(I357:BZ357,I$2:BZ$2,"JRO escorts per deportee",I357:BZ357,"&lt;&gt;0"), 0)</f>
        <v>0</v>
      </c>
      <c r="D357" s="13" t="n">
        <f aca="false">IFERROR(AVERAGEIFS(I357:BZ357,I$2:BZ$2,"NRO escorts per deportee",I357:BZ357,"&lt;&gt;0"), 0)</f>
        <v>0</v>
      </c>
      <c r="E357" s="13" t="n">
        <f aca="false">IFERROR(AVERAGEIFS(I357:BZ357,I$2:BZ$2,"CRO escorts per deportee",I357:BZ357,"&lt;&gt;0"), 0)</f>
        <v>0</v>
      </c>
      <c r="G357" s="0" t="n">
        <f aca="false">SUM(J357,M357,P357)</f>
        <v>0</v>
      </c>
      <c r="H357" s="0" t="n">
        <f aca="false">SUM(K357,N357,Q357)</f>
        <v>0</v>
      </c>
      <c r="I357" s="7" t="n">
        <f aca="false">IFERROR(H357/G357, 0)</f>
        <v>0</v>
      </c>
      <c r="J357" s="0" t="n">
        <f aca="false">IFERROR(SUMIFS('2018'!$H:$H,'2018'!$C:$C,B357,'2018'!$F:$F,A357,'2018'!AA:AA,"JRO",'2018'!P:P,"&lt;&gt;")+SUMIFS('2018'!$I:$I,'2018'!$D:$D,B357,'2018'!$F:$F,A357,'2018'!AA:AA,"JRO",'2018'!Q:Q,"&lt;&gt;")+SUMIFS('2018'!$J:$J,'2018'!$E:$E,B357,'2018'!$F:$F,A357,'2018'!AA:AA,"JRO",'2018'!R:R,"&lt;&gt;"), 0)</f>
        <v>0</v>
      </c>
      <c r="K357" s="0" t="n">
        <f aca="false">IFERROR(SUMIFS('2018'!M:M,'2018'!AA:AA,"JRO",'2018'!F:F,A357,'2018'!C:C,B357)+SUMIFS('2018'!P:P,'2018'!AA:AA,"JRO",'2018'!F:F,A357,'2018'!C:C,B357)+SUMIFS('2018'!N:N,'2018'!AA:AA,"JRO",'2018'!F:F,A357,'2018'!D:D,B357)+SUMIFS('2018'!N:N,'2018'!AA:AA,"JRO",'2018'!F:F,A357,'2018'!D:D,B357)+SUMIFS('2018'!O:O,'2018'!AA:AA,"JRO",'2018'!F:F,A357,'2018'!E:E,B357)+SUMIFS('2018'!R:R,'2018'!AA:AA,"JRO",'2018'!F:F,A357,'2018'!E:E,B357), 0)</f>
        <v>0</v>
      </c>
      <c r="L357" s="7" t="n">
        <f aca="false">IFERROR(K357/J357, 0)</f>
        <v>0</v>
      </c>
      <c r="M357" s="0" t="n">
        <f aca="false">IFERROR(SUMIFS('2018'!$H:$H,'2018'!$C:$C,B357,'2018'!$F:$F,A357,'2018'!AA:AA,"NRO",'2018'!P:P,"&lt;&gt;")+SUMIFS('2018'!$I:$I,'2018'!$D:$D,B357,'2018'!$F:$F,A357,'2018'!AA:AA,"NRO",'2018'!Q:Q,"&lt;&gt;")+SUMIFS('2018'!$J:$J,'2018'!$E:$E,B357,'2018'!$F:$F,A357,'2018'!AA:AA,"NRO",'2018'!R:R,"&lt;&gt;"), 0)</f>
        <v>0</v>
      </c>
      <c r="N357" s="0" t="n">
        <f aca="false">IFERROR(SUMIFS('2018'!M:M,'2018'!AA:AA,"NRO",'2018'!F:F,A357,'2018'!C:C,B357)+SUMIFS('2018'!P:P,'2018'!AA:AA,"NRO",'2018'!F:F,A357,'2018'!C:C,B357)+SUMIFS('2018'!N:N,'2018'!AA:AA,"NRO",'2018'!F:F,A357,'2018'!D:D,B357)+SUMIFS('2018'!N:N,'2018'!AA:AA,"NRO",'2018'!F:F,A357,'2018'!D:D,B357)+SUMIFS('2018'!O:O,'2018'!AA:AA,"NRO",'2018'!F:F,A357,'2018'!E:E,B357)+SUMIFS('2018'!R:R,'2018'!AA:AA,"NRO",'2018'!F:F,A357,'2018'!E:E,B357), 0)</f>
        <v>0</v>
      </c>
      <c r="O357" s="7" t="n">
        <f aca="false">IFERROR(N357/M357, 0)</f>
        <v>0</v>
      </c>
      <c r="P357" s="0" t="n">
        <f aca="false">IFERROR(SUMIFS('2018'!$H:$H,'2018'!$C:$C,B357,'2018'!$F:$F,A357,'2018'!AA:AA,"CRO")+SUMIFS('2018'!$I:$I,'2018'!$D:$D,B357,'2018'!$F:$F,A357,'2018'!AA:AA,"CRO")+SUMIFS('2018'!$J:$J,'2018'!$E:$E,B357,'2018'!$F:$F,A357,'2018'!AA:AA,"CRO"), 0)</f>
        <v>0</v>
      </c>
      <c r="Q357" s="0" t="n">
        <f aca="false">IFERROR(SUMIFS('2018'!M:M,'2018'!AA:AA,"CRO",'2018'!F:F,A357,'2018'!C:C,B357)+SUMIFS('2018'!P:P,'2018'!AA:AA,"CRO",'2018'!F:F,A357,'2018'!C:C,B357)+SUMIFS('2018'!N:N,'2018'!AA:AA,"CRO",'2018'!F:F,A357,'2018'!D:D,B357)+SUMIFS('2018'!N:N,'2018'!AA:AA,"CRO",'2018'!F:F,A357,'2018'!D:D,B357)+SUMIFS('2018'!O:O,'2018'!AA:AA,"CRO",'2018'!F:F,A357,'2018'!E:E,B357)+SUMIFS('2018'!R:R,'2018'!AA:AA,"CRO",'2018'!F:F,A357,'2018'!E:E,B357), 0)</f>
        <v>0</v>
      </c>
      <c r="R357" s="7" t="n">
        <f aca="false">IFERROR(Q357/P357, 0)</f>
        <v>0</v>
      </c>
      <c r="S357" s="7" t="n">
        <f aca="false">SUM(V357,Y357,AB357)</f>
        <v>0</v>
      </c>
      <c r="T357" s="7" t="n">
        <f aca="false">SUM(W357,Z357,AC357)</f>
        <v>0</v>
      </c>
      <c r="U357" s="7" t="n">
        <f aca="false">IFERROR(T357/S357, 0)</f>
        <v>0</v>
      </c>
      <c r="V357" s="0" t="n">
        <f aca="false">SUMIFS('2017'!$H:$H,'2017'!$C:$C,B357,'2017'!$F:$F,A357,'2017'!AA:AA,"JRO",'2017'!P:P,"&lt;&gt;")+SUMIFS('2017'!$I:$I,'2017'!$D:$D,B357,'2017'!$F:$F,A357,'2017'!AA:AA,"JRO",'2017'!Q:Q,"&lt;&gt;")+SUMIFS('2017'!$J:$J,'2017'!$E:$E,B357,'2017'!$F:$F,A357,'2017'!AA:AA,"JRO",'2017'!R:R,"&lt;&gt;")</f>
        <v>0</v>
      </c>
      <c r="W357" s="0" t="n">
        <f aca="false">IFERROR(SUMIFS('2017'!M:M,'2017'!AA:AA,"JRO",'2017'!F:F,A357,'2017'!C:C,B357)+SUMIFS('2017'!P:P,'2017'!AA:AA,"JRO",'2017'!F:F,A357,'2017'!C:C,B357)+SUMIFS('2017'!N:N,'2017'!AA:AA,"JRO",'2017'!F:F,A357,'2017'!D:D,B357)+SUMIFS('2017'!N:N,'2017'!AA:AA,"JRO",'2017'!F:F,A357,'2017'!D:D,B357)+SUMIFS('2017'!O:O,'2017'!AA:AA,"JRO",'2017'!F:F,A357,'2017'!E:E,B357)+SUMIFS('2017'!R:R,'2017'!AA:AA,"JRO",'2017'!F:F,A357,'2017'!E:E,B357), 0)</f>
        <v>0</v>
      </c>
      <c r="X357" s="7" t="n">
        <f aca="false">IFERROR(W357/V357, 0)</f>
        <v>0</v>
      </c>
      <c r="Y357" s="0" t="n">
        <f aca="false">IFERROR(SUMIFS('2017'!$H:$H,'2017'!$C:$C,B357,'2017'!$F:$F,A357,'2017'!AA:AA,"NRO",'2017'!P:P,"&lt;&gt;")+SUMIFS('2017'!$I:$I,'2017'!$D:$D,B357,'2017'!$F:$F,A357,'2017'!AA:AA,"NRO",'2017'!Q:Q,"&lt;&gt;")+SUMIFS('2017'!$J:$J,'2017'!$E:$E,B357,'2017'!$F:$F,A357,'2017'!AA:AA,"NRO",'2017'!R:R,"&lt;&gt;"), 0)</f>
        <v>0</v>
      </c>
      <c r="Z357" s="0" t="n">
        <f aca="false">IFERROR(SUMIFS('2017'!M:M,'2017'!AA:AA,"NRO",'2017'!F:F,A357,'2017'!C:C,B357)+SUMIFS('2017'!P:P,'2017'!AA:AA,"NRO",'2017'!F:F,A357,'2017'!C:C,B357)+SUMIFS('2017'!N:N,'2017'!AA:AA,"NRO",'2017'!F:F,A357,'2017'!D:D,B357)+SUMIFS('2017'!N:N,'2017'!AA:AA,"NRO",'2017'!F:F,A357,'2017'!D:D,B357)+SUMIFS('2017'!O:O,'2017'!AA:AA,"NRO",'2017'!F:F,A357,'2017'!E:E,B357)+SUMIFS('2017'!R:R,'2017'!AA:AA,"NRO",'2017'!F:F,A357,'2017'!E:E,B357), 0)</f>
        <v>0</v>
      </c>
      <c r="AA357" s="7" t="n">
        <f aca="false">IFERROR(Z357/Y357, 0)</f>
        <v>0</v>
      </c>
      <c r="AB357" s="0" t="n">
        <f aca="false">IFERROR(SUMIFS('2017'!$H:$H,'2017'!$C:$C,B357,'2017'!$F:$F,A357,'2017'!AA:AA,"CRO",'2017'!P:P,"&lt;&gt;")+SUMIFS('2017'!$I:$I,'2017'!$D:$D,B357,'2017'!$F:$F,A357,'2017'!AA:AA,"CRO",'2017'!Q:Q,"&lt;&gt;")+SUMIFS('2017'!$J:$J,'2017'!$E:$E,B357,'2017'!$F:$F,A357,'2017'!AA:AA,"CRO",'2017'!R:R,"&lt;&gt;"), 0)</f>
        <v>0</v>
      </c>
      <c r="AC357" s="0" t="n">
        <f aca="false">IFERROR(SUMIFS('2017'!M:M,'2017'!AA:AA,"CRO",'2017'!F:F,A357,'2017'!C:C,B357)+SUMIFS('2017'!P:P,'2017'!AA:AA,"CRO",'2017'!F:F,A357,'2017'!C:C,B357)+SUMIFS('2017'!N:N,'2017'!AA:AA,"CRO",'2017'!F:F,A357,'2017'!D:D,B357)+SUMIFS('2017'!N:N,'2017'!AA:AA,"CRO",'2017'!F:F,A357,'2017'!D:D,B357)+SUMIFS('2017'!O:O,'2017'!AA:AA,"CRO",'2017'!F:F,A357,'2017'!E:E,B357)+SUMIFS('2017'!R:R,'2017'!AA:AA,"CRO",'2017'!F:F,A357,'2017'!E:E,B357), 0)</f>
        <v>0</v>
      </c>
      <c r="AD357" s="0" t="n">
        <f aca="false">IFERROR(AC357/AB357, 0)</f>
        <v>0</v>
      </c>
      <c r="AE357" s="0" t="n">
        <f aca="false">SUM(AH357,AK357,AN357)</f>
        <v>0</v>
      </c>
      <c r="AF357" s="0" t="n">
        <f aca="false">SUM(AI357,AL357,AO357)</f>
        <v>0</v>
      </c>
      <c r="AG357" s="7" t="n">
        <f aca="false">IFERROR(AF357/AE357, 0)</f>
        <v>0</v>
      </c>
      <c r="AH357" s="0" t="n">
        <f aca="false">IFERROR(SUMIFS('2016'!$G:$G,'2016'!F:F,A357,'2016'!C:C,B357,'2016'!D:D,"",'2016'!AA:AA,"JRO",'2016'!L:L,"&lt;&gt;"), 0)</f>
        <v>0</v>
      </c>
      <c r="AI357" s="0" t="n">
        <f aca="false">IFERROR(SUMIFS('2016'!L:L,'2016'!F:F,A357,'2016'!C:C,B357,'2016'!D:D,"",'2016'!AA:AA,"JRO"), 0)</f>
        <v>0</v>
      </c>
      <c r="AJ357" s="7" t="n">
        <f aca="false">IFERROR(AI357/AH357, 0)</f>
        <v>0</v>
      </c>
      <c r="AK357" s="0" t="n">
        <f aca="false">IFERROR(SUMIFS('2016'!$G:$G,'2016'!F:F,A357,'2016'!C:C,B357,'2016'!D:D,"",'2016'!AA:AA,"NRO",'2016'!L:L,"&lt;&gt;"), 0)</f>
        <v>0</v>
      </c>
      <c r="AL357" s="0" t="n">
        <f aca="false">IFERROR(SUMIFS('2016'!L:L,'2016'!F:F,A357,'2016'!C:C,B357,'2016'!D:D,"",'2016'!AA:AA,"NRO"), 0)</f>
        <v>0</v>
      </c>
      <c r="AM357" s="0" t="n">
        <f aca="false">IFERROR(AL357/AK357, 0)</f>
        <v>0</v>
      </c>
      <c r="AN357" s="0" t="n">
        <f aca="false">IFERROR(SUMIFS('2016'!$G:$G,'2016'!F:F,A357,'2016'!C:C,B357,'2016'!D:D,"",'2016'!AA:AA,"CRO",'2016'!L:L,"&lt;&gt;"), 0)</f>
        <v>0</v>
      </c>
      <c r="AO357" s="0" t="n">
        <f aca="false">IFERROR(SUMIFS('2016'!L:L,'2016'!F:F,A357,'2016'!C:C,B357,'2016'!D:D,"",'2016'!AA:AA,"CRO"), 0)</f>
        <v>0</v>
      </c>
      <c r="AP357" s="0" t="n">
        <f aca="false">IFERROR(AO357/AN357, 0)</f>
        <v>0</v>
      </c>
      <c r="AQ357" s="0" t="n">
        <f aca="false">SUM(AT357,AW357,AZ357)</f>
        <v>0</v>
      </c>
      <c r="AR357" s="0" t="n">
        <f aca="false">SUM(AU357,AX357,BA357)</f>
        <v>0</v>
      </c>
      <c r="AS357" s="7" t="n">
        <f aca="false">IFERROR(AR357/AQ357, 0)</f>
        <v>0</v>
      </c>
      <c r="AT357" s="0" t="n">
        <f aca="false">IFERROR(SUMIFS('2015'!$G:$G,'2015'!F:F,A357,'2015'!C:C,B357,'2015'!D:D,"",'2015'!AA:AA,"JRO",'2015'!L:L,"&lt;&gt;"), 0)</f>
        <v>0</v>
      </c>
      <c r="AU357" s="0" t="n">
        <f aca="false">IFERROR(SUMIFS('2015'!L:L,'2015'!F:F,A357,'2015'!C:C,B357,'2015'!D:D,"",'2015'!AA:AA,"JRO"), 0)</f>
        <v>0</v>
      </c>
      <c r="AV357" s="0" t="n">
        <f aca="false">IFERROR(AU357/AT357, 0)</f>
        <v>0</v>
      </c>
      <c r="AW357" s="0" t="n">
        <f aca="false">IFERROR(SUMIFS('2015'!$G:$G,'2015'!F:F,A357,'2015'!C:C,B357,'2015'!D:D,"",'2015'!AA:AA,"NRO",'2015'!L:L,"&lt;&gt;"), 0)</f>
        <v>0</v>
      </c>
      <c r="AX357" s="0" t="n">
        <f aca="false">IFERROR(SUMIFS('2015'!L:L,'2015'!F:F,A357,'2015'!C:C,B357,'2015'!D:D,"",'2015'!AA:AA,"NRO"), 0)</f>
        <v>0</v>
      </c>
      <c r="AY357" s="0" t="n">
        <f aca="false">IFERROR(AX357/AW357, 0)</f>
        <v>0</v>
      </c>
      <c r="AZ357" s="0" t="n">
        <f aca="false">IFERROR(SUMIFS('2015'!$G:$G,'2015'!F:F,A357,'2015'!C:C,B357,'2015'!D:D,"",'2015'!AA:AA,"CRO",'2015'!L:L,"&lt;&gt;"), 0)</f>
        <v>0</v>
      </c>
      <c r="BA357" s="0" t="n">
        <f aca="false">IFERROR(SUMIFS('2015'!L:L,'2015'!F:F,A357,'2015'!C:C,B357,'2015'!D:D,"",'2015'!AA:AA,"CRO"), 0)</f>
        <v>0</v>
      </c>
      <c r="BB357" s="0" t="n">
        <f aca="false">IFERROR(BA357/AZ357, 0)</f>
        <v>0</v>
      </c>
      <c r="BC357" s="0" t="n">
        <f aca="false">SUM(BF357,BI357)</f>
        <v>0</v>
      </c>
      <c r="BD357" s="0" t="n">
        <f aca="false">SUM(BG357,BJ357)</f>
        <v>0</v>
      </c>
      <c r="BE357" s="7" t="n">
        <f aca="false">IFERROR(BD357/BC357, 0)</f>
        <v>0</v>
      </c>
      <c r="BF357" s="0" t="n">
        <f aca="false">IFERROR(SUMIFS('2014'!$G:$G,'2014'!F:F,A357,'2014'!C:C,B357,'2014'!D:D,"",'2014'!AA:AA,"JRO",'2014'!L:L,"&lt;&gt;"), 0)</f>
        <v>0</v>
      </c>
      <c r="BG357" s="0" t="n">
        <f aca="false">IFERROR(SUMIFS('2014'!L:L,'2014'!F:F,A357,'2014'!C:C,B357,'2014'!D:D,"",'2014'!AA:AA,"JRO"), 0)</f>
        <v>0</v>
      </c>
      <c r="BH357" s="7" t="n">
        <f aca="false">IFERROR(BG357/BF357, 0)</f>
        <v>0</v>
      </c>
      <c r="BI357" s="0" t="n">
        <f aca="false">IFERROR(SUMIFS('2014'!$G:$G,'2014'!F:F,A357,'2014'!C:C,B357,'2014'!D:D,"",'2014'!AA:AA,"CRO",'2014'!L:L,"&lt;&gt;"), 0)</f>
        <v>0</v>
      </c>
      <c r="BJ357" s="0" t="n">
        <f aca="false">IFERROR(SUMIFS('2014'!L:L,'2014'!F:F,A357,'2014'!C:C,B357,'2014'!D:D,"",'2014'!AA:AA,"CRO"), 0)</f>
        <v>0</v>
      </c>
      <c r="BK357" s="0" t="n">
        <f aca="false">IFERROR(BJ357/BI357, 0)</f>
        <v>0</v>
      </c>
      <c r="BL357" s="0" t="n">
        <f aca="false">IFERROR(SUMIFS('2013'!$G:$G,'2013'!F:F,A357,'2013'!C:C,B357,'2013'!D:D,"",'2013'!AA:AA,"JRO",'2013'!L:L,"&lt;&gt;"), 0)</f>
        <v>0</v>
      </c>
      <c r="BM357" s="0" t="n">
        <f aca="false">IFERROR(SUMIFS('2013'!L:L,'2013'!F:F,A357,'2013'!C:C,B357,'2013'!D:D,"",'2013'!AA:AA,"JRO"), 0)</f>
        <v>0</v>
      </c>
      <c r="BN357" s="0" t="n">
        <f aca="false">IFERROR(BM357/BL357, 0)</f>
        <v>0</v>
      </c>
      <c r="BO357" s="0" t="n">
        <f aca="false">IFERROR(SUMIFS('2012'!$G:$G,'2012'!F:F,A357,'2012'!C:C,B357,'2012'!D:D,"",'2012'!AA:AA,"JRO",'2012'!L:L,"&lt;&gt;"), 0)</f>
        <v>0</v>
      </c>
      <c r="BP357" s="0" t="n">
        <f aca="false">IFERROR(SUMIFS('2012'!L:L,'2012'!F:F,A357,'2012'!C:C,B357,'2012'!D:D,"",'2012'!AA:AA,"JRO"), 0)</f>
        <v>0</v>
      </c>
      <c r="BQ357" s="0" t="n">
        <f aca="false">IFERROR(BP357/BO357, 0)</f>
        <v>0</v>
      </c>
      <c r="BR357" s="0" t="n">
        <f aca="false">IFERROR(SUMIFS('2011'!$G:$G,'2011'!F:F,A357,'2011'!C:C,B357,'2011'!D:D,"",'2011'!AA:AA,"JRO",'2011'!L:L,"&lt;&gt;"), 0)</f>
        <v>0</v>
      </c>
      <c r="BS357" s="0" t="n">
        <f aca="false">IFERROR(SUMIFS('2011'!L:L,'2011'!F:F,A357,'2011'!C:C,B357,'2011'!D:D,"",'2011'!AA:AA,"JRO"), 0)</f>
        <v>0</v>
      </c>
      <c r="BT357" s="7" t="n">
        <f aca="false">IFERROR(BS357/BR357, 0)</f>
        <v>0</v>
      </c>
      <c r="BU357" s="0" t="n">
        <f aca="false">IFERROR(SUMIFS('2010'!$G:$G,'2010'!F:F,A357,'2010'!C:C,B357,'2010'!D:D,"",'2010'!AA:AA,"JRO",'2010'!L:L,"&lt;&gt;"), 0)</f>
        <v>0</v>
      </c>
      <c r="BV357" s="0" t="n">
        <f aca="false">IFERROR(SUMIFS('2010'!L:L,'2010'!F:F,A357,'2010'!C:C,B357,'2010'!D:D,"",'2010'!AA:AA,"JRO"), 0)</f>
        <v>0</v>
      </c>
      <c r="BW357" s="7" t="n">
        <f aca="false">IFERROR(BV357/BU357, 0)</f>
        <v>0</v>
      </c>
      <c r="BX357" s="0" t="n">
        <f aca="false">IFERROR(SUMIFS('2009'!$G:$G,'2009'!F:F,A357,'2009'!C:C,B357,'2009'!D:D,"",'2009'!AA:AA,"JRO",'2009'!L:L,"&lt;&gt;"), 0)</f>
        <v>0</v>
      </c>
      <c r="BY357" s="0" t="n">
        <f aca="false">IFERROR(SUMIFS('2009'!L:L,'2009'!F:F,A357,'2009'!C:C,B357,'2009'!D:D,"",'2009'!AA:AA,"JRO"), 0)</f>
        <v>0</v>
      </c>
      <c r="BZ357" s="7" t="n">
        <f aca="false">IFERROR(BY357/BX357, 0)</f>
        <v>0</v>
      </c>
    </row>
    <row r="358" customFormat="false" ht="15" hidden="false" customHeight="false" outlineLevel="0" collapsed="false">
      <c r="A358" s="0" t="s">
        <v>115</v>
      </c>
      <c r="B358" s="17" t="s">
        <v>55</v>
      </c>
      <c r="C358" s="56" t="n">
        <f aca="false">IFERROR(AVERAGEIFS(I358:BZ358,I$2:BZ$2,"JRO escorts per deportee",I358:BZ358,"&lt;&gt;0"), 0)</f>
        <v>2.83333333333333</v>
      </c>
      <c r="D358" s="13" t="n">
        <f aca="false">IFERROR(AVERAGEIFS(I358:BZ358,I$2:BZ$2,"NRO escorts per deportee",I358:BZ358,"&lt;&gt;0"), 0)</f>
        <v>0</v>
      </c>
      <c r="E358" s="13" t="n">
        <f aca="false">IFERROR(AVERAGEIFS(I358:BZ358,I$2:BZ$2,"CRO escorts per deportee",I358:BZ358,"&lt;&gt;0"), 0)</f>
        <v>0</v>
      </c>
      <c r="G358" s="0" t="n">
        <f aca="false">SUM(J358,M358,P358)</f>
        <v>0</v>
      </c>
      <c r="H358" s="0" t="n">
        <f aca="false">SUM(K358,N358,Q358)</f>
        <v>0</v>
      </c>
      <c r="I358" s="7" t="n">
        <f aca="false">IFERROR(H358/G358, 0)</f>
        <v>0</v>
      </c>
      <c r="J358" s="0" t="n">
        <f aca="false">IFERROR(SUMIFS('2018'!$H:$H,'2018'!$C:$C,B358,'2018'!$F:$F,A358,'2018'!AA:AA,"JRO",'2018'!P:P,"&lt;&gt;")+SUMIFS('2018'!$I:$I,'2018'!$D:$D,B358,'2018'!$F:$F,A358,'2018'!AA:AA,"JRO",'2018'!Q:Q,"&lt;&gt;")+SUMIFS('2018'!$J:$J,'2018'!$E:$E,B358,'2018'!$F:$F,A358,'2018'!AA:AA,"JRO",'2018'!R:R,"&lt;&gt;"), 0)</f>
        <v>0</v>
      </c>
      <c r="K358" s="0" t="n">
        <f aca="false">IFERROR(SUMIFS('2018'!M:M,'2018'!AA:AA,"JRO",'2018'!F:F,A358,'2018'!C:C,B358)+SUMIFS('2018'!P:P,'2018'!AA:AA,"JRO",'2018'!F:F,A358,'2018'!C:C,B358)+SUMIFS('2018'!N:N,'2018'!AA:AA,"JRO",'2018'!F:F,A358,'2018'!D:D,B358)+SUMIFS('2018'!N:N,'2018'!AA:AA,"JRO",'2018'!F:F,A358,'2018'!D:D,B358)+SUMIFS('2018'!O:O,'2018'!AA:AA,"JRO",'2018'!F:F,A358,'2018'!E:E,B358)+SUMIFS('2018'!R:R,'2018'!AA:AA,"JRO",'2018'!F:F,A358,'2018'!E:E,B358), 0)</f>
        <v>0</v>
      </c>
      <c r="L358" s="7" t="n">
        <f aca="false">IFERROR(K358/J358, 0)</f>
        <v>0</v>
      </c>
      <c r="M358" s="0" t="n">
        <f aca="false">IFERROR(SUMIFS('2018'!$H:$H,'2018'!$C:$C,B358,'2018'!$F:$F,A358,'2018'!AA:AA,"NRO",'2018'!P:P,"&lt;&gt;")+SUMIFS('2018'!$I:$I,'2018'!$D:$D,B358,'2018'!$F:$F,A358,'2018'!AA:AA,"NRO",'2018'!Q:Q,"&lt;&gt;")+SUMIFS('2018'!$J:$J,'2018'!$E:$E,B358,'2018'!$F:$F,A358,'2018'!AA:AA,"NRO",'2018'!R:R,"&lt;&gt;"), 0)</f>
        <v>0</v>
      </c>
      <c r="N358" s="0" t="n">
        <f aca="false">IFERROR(SUMIFS('2018'!M:M,'2018'!AA:AA,"NRO",'2018'!F:F,A358,'2018'!C:C,B358)+SUMIFS('2018'!P:P,'2018'!AA:AA,"NRO",'2018'!F:F,A358,'2018'!C:C,B358)+SUMIFS('2018'!N:N,'2018'!AA:AA,"NRO",'2018'!F:F,A358,'2018'!D:D,B358)+SUMIFS('2018'!N:N,'2018'!AA:AA,"NRO",'2018'!F:F,A358,'2018'!D:D,B358)+SUMIFS('2018'!O:O,'2018'!AA:AA,"NRO",'2018'!F:F,A358,'2018'!E:E,B358)+SUMIFS('2018'!R:R,'2018'!AA:AA,"NRO",'2018'!F:F,A358,'2018'!E:E,B358), 0)</f>
        <v>0</v>
      </c>
      <c r="O358" s="7" t="n">
        <f aca="false">IFERROR(N358/M358, 0)</f>
        <v>0</v>
      </c>
      <c r="P358" s="0" t="n">
        <f aca="false">IFERROR(SUMIFS('2018'!$H:$H,'2018'!$C:$C,B358,'2018'!$F:$F,A358,'2018'!AA:AA,"CRO")+SUMIFS('2018'!$I:$I,'2018'!$D:$D,B358,'2018'!$F:$F,A358,'2018'!AA:AA,"CRO")+SUMIFS('2018'!$J:$J,'2018'!$E:$E,B358,'2018'!$F:$F,A358,'2018'!AA:AA,"CRO"), 0)</f>
        <v>0</v>
      </c>
      <c r="Q358" s="0" t="n">
        <f aca="false">IFERROR(SUMIFS('2018'!M:M,'2018'!AA:AA,"CRO",'2018'!F:F,A358,'2018'!C:C,B358)+SUMIFS('2018'!P:P,'2018'!AA:AA,"CRO",'2018'!F:F,A358,'2018'!C:C,B358)+SUMIFS('2018'!N:N,'2018'!AA:AA,"CRO",'2018'!F:F,A358,'2018'!D:D,B358)+SUMIFS('2018'!N:N,'2018'!AA:AA,"CRO",'2018'!F:F,A358,'2018'!D:D,B358)+SUMIFS('2018'!O:O,'2018'!AA:AA,"CRO",'2018'!F:F,A358,'2018'!E:E,B358)+SUMIFS('2018'!R:R,'2018'!AA:AA,"CRO",'2018'!F:F,A358,'2018'!E:E,B358), 0)</f>
        <v>0</v>
      </c>
      <c r="R358" s="7" t="n">
        <f aca="false">IFERROR(Q358/P358, 0)</f>
        <v>0</v>
      </c>
      <c r="S358" s="7" t="n">
        <f aca="false">SUM(V358,Y358,AB358)</f>
        <v>3</v>
      </c>
      <c r="T358" s="7" t="n">
        <f aca="false">SUM(W358,Z358,AC358)</f>
        <v>8</v>
      </c>
      <c r="U358" s="7" t="n">
        <f aca="false">IFERROR(T358/S358, 0)</f>
        <v>2.66666666666667</v>
      </c>
      <c r="V358" s="0" t="n">
        <f aca="false">SUMIFS('2017'!$H:$H,'2017'!$C:$C,B358,'2017'!$F:$F,A358,'2017'!AA:AA,"JRO",'2017'!P:P,"&lt;&gt;")+SUMIFS('2017'!$I:$I,'2017'!$D:$D,B358,'2017'!$F:$F,A358,'2017'!AA:AA,"JRO",'2017'!Q:Q,"&lt;&gt;")+SUMIFS('2017'!$J:$J,'2017'!$E:$E,B358,'2017'!$F:$F,A358,'2017'!AA:AA,"JRO",'2017'!R:R,"&lt;&gt;")</f>
        <v>3</v>
      </c>
      <c r="W358" s="0" t="n">
        <f aca="false">IFERROR(SUMIFS('2017'!M:M,'2017'!AA:AA,"JRO",'2017'!F:F,A358,'2017'!C:C,B358)+SUMIFS('2017'!P:P,'2017'!AA:AA,"JRO",'2017'!F:F,A358,'2017'!C:C,B358)+SUMIFS('2017'!N:N,'2017'!AA:AA,"JRO",'2017'!F:F,A358,'2017'!D:D,B358)+SUMIFS('2017'!N:N,'2017'!AA:AA,"JRO",'2017'!F:F,A358,'2017'!D:D,B358)+SUMIFS('2017'!O:O,'2017'!AA:AA,"JRO",'2017'!F:F,A358,'2017'!E:E,B358)+SUMIFS('2017'!R:R,'2017'!AA:AA,"JRO",'2017'!F:F,A358,'2017'!E:E,B358), 0)</f>
        <v>8</v>
      </c>
      <c r="X358" s="7" t="n">
        <f aca="false">IFERROR(W358/V358, 0)</f>
        <v>2.66666666666667</v>
      </c>
      <c r="Y358" s="0" t="n">
        <f aca="false">IFERROR(SUMIFS('2017'!$H:$H,'2017'!$C:$C,B358,'2017'!$F:$F,A358,'2017'!AA:AA,"NRO",'2017'!P:P,"&lt;&gt;")+SUMIFS('2017'!$I:$I,'2017'!$D:$D,B358,'2017'!$F:$F,A358,'2017'!AA:AA,"NRO",'2017'!Q:Q,"&lt;&gt;")+SUMIFS('2017'!$J:$J,'2017'!$E:$E,B358,'2017'!$F:$F,A358,'2017'!AA:AA,"NRO",'2017'!R:R,"&lt;&gt;"), 0)</f>
        <v>0</v>
      </c>
      <c r="Z358" s="0" t="n">
        <f aca="false">IFERROR(SUMIFS('2017'!M:M,'2017'!AA:AA,"NRO",'2017'!F:F,A358,'2017'!C:C,B358)+SUMIFS('2017'!P:P,'2017'!AA:AA,"NRO",'2017'!F:F,A358,'2017'!C:C,B358)+SUMIFS('2017'!N:N,'2017'!AA:AA,"NRO",'2017'!F:F,A358,'2017'!D:D,B358)+SUMIFS('2017'!N:N,'2017'!AA:AA,"NRO",'2017'!F:F,A358,'2017'!D:D,B358)+SUMIFS('2017'!O:O,'2017'!AA:AA,"NRO",'2017'!F:F,A358,'2017'!E:E,B358)+SUMIFS('2017'!R:R,'2017'!AA:AA,"NRO",'2017'!F:F,A358,'2017'!E:E,B358), 0)</f>
        <v>0</v>
      </c>
      <c r="AA358" s="7" t="n">
        <f aca="false">IFERROR(Z358/Y358, 0)</f>
        <v>0</v>
      </c>
      <c r="AB358" s="0" t="n">
        <f aca="false">IFERROR(SUMIFS('2017'!$H:$H,'2017'!$C:$C,B358,'2017'!$F:$F,A358,'2017'!AA:AA,"CRO",'2017'!P:P,"&lt;&gt;")+SUMIFS('2017'!$I:$I,'2017'!$D:$D,B358,'2017'!$F:$F,A358,'2017'!AA:AA,"CRO",'2017'!Q:Q,"&lt;&gt;")+SUMIFS('2017'!$J:$J,'2017'!$E:$E,B358,'2017'!$F:$F,A358,'2017'!AA:AA,"CRO",'2017'!R:R,"&lt;&gt;"), 0)</f>
        <v>0</v>
      </c>
      <c r="AC358" s="0" t="n">
        <f aca="false">IFERROR(SUMIFS('2017'!M:M,'2017'!AA:AA,"CRO",'2017'!F:F,A358,'2017'!C:C,B358)+SUMIFS('2017'!P:P,'2017'!AA:AA,"CRO",'2017'!F:F,A358,'2017'!C:C,B358)+SUMIFS('2017'!N:N,'2017'!AA:AA,"CRO",'2017'!F:F,A358,'2017'!D:D,B358)+SUMIFS('2017'!N:N,'2017'!AA:AA,"CRO",'2017'!F:F,A358,'2017'!D:D,B358)+SUMIFS('2017'!O:O,'2017'!AA:AA,"CRO",'2017'!F:F,A358,'2017'!E:E,B358)+SUMIFS('2017'!R:R,'2017'!AA:AA,"CRO",'2017'!F:F,A358,'2017'!E:E,B358), 0)</f>
        <v>0</v>
      </c>
      <c r="AD358" s="0" t="n">
        <f aca="false">IFERROR(AC358/AB358, 0)</f>
        <v>0</v>
      </c>
      <c r="AE358" s="0" t="n">
        <f aca="false">SUM(AH358,AK358,AN358)</f>
        <v>0</v>
      </c>
      <c r="AF358" s="0" t="n">
        <f aca="false">SUM(AI358,AL358,AO358)</f>
        <v>0</v>
      </c>
      <c r="AG358" s="7" t="n">
        <f aca="false">IFERROR(AF358/AE358, 0)</f>
        <v>0</v>
      </c>
      <c r="AH358" s="0" t="n">
        <f aca="false">IFERROR(SUMIFS('2016'!$G:$G,'2016'!F:F,A358,'2016'!C:C,B358,'2016'!D:D,"",'2016'!AA:AA,"JRO",'2016'!L:L,"&lt;&gt;"), 0)</f>
        <v>0</v>
      </c>
      <c r="AI358" s="0" t="n">
        <f aca="false">IFERROR(SUMIFS('2016'!L:L,'2016'!F:F,A358,'2016'!C:C,B358,'2016'!D:D,"",'2016'!AA:AA,"JRO"), 0)</f>
        <v>0</v>
      </c>
      <c r="AJ358" s="7" t="n">
        <f aca="false">IFERROR(AI358/AH358, 0)</f>
        <v>0</v>
      </c>
      <c r="AK358" s="0" t="n">
        <f aca="false">IFERROR(SUMIFS('2016'!$G:$G,'2016'!F:F,A358,'2016'!C:C,B358,'2016'!D:D,"",'2016'!AA:AA,"NRO",'2016'!L:L,"&lt;&gt;"), 0)</f>
        <v>0</v>
      </c>
      <c r="AL358" s="0" t="n">
        <f aca="false">IFERROR(SUMIFS('2016'!L:L,'2016'!F:F,A358,'2016'!C:C,B358,'2016'!D:D,"",'2016'!AA:AA,"NRO"), 0)</f>
        <v>0</v>
      </c>
      <c r="AM358" s="0" t="n">
        <f aca="false">IFERROR(AL358/AK358, 0)</f>
        <v>0</v>
      </c>
      <c r="AN358" s="0" t="n">
        <f aca="false">IFERROR(SUMIFS('2016'!$G:$G,'2016'!F:F,A358,'2016'!C:C,B358,'2016'!D:D,"",'2016'!AA:AA,"CRO",'2016'!L:L,"&lt;&gt;"), 0)</f>
        <v>0</v>
      </c>
      <c r="AO358" s="0" t="n">
        <f aca="false">IFERROR(SUMIFS('2016'!L:L,'2016'!F:F,A358,'2016'!C:C,B358,'2016'!D:D,"",'2016'!AA:AA,"CRO"), 0)</f>
        <v>0</v>
      </c>
      <c r="AP358" s="0" t="n">
        <f aca="false">IFERROR(AO358/AN358, 0)</f>
        <v>0</v>
      </c>
      <c r="AQ358" s="0" t="n">
        <f aca="false">SUM(AT358,AW358,AZ358)</f>
        <v>1</v>
      </c>
      <c r="AR358" s="0" t="n">
        <f aca="false">SUM(AU358,AX358,BA358)</f>
        <v>3</v>
      </c>
      <c r="AS358" s="7" t="n">
        <f aca="false">IFERROR(AR358/AQ358, 0)</f>
        <v>3</v>
      </c>
      <c r="AT358" s="0" t="n">
        <f aca="false">IFERROR(SUMIFS('2015'!$G:$G,'2015'!F:F,A358,'2015'!C:C,B358,'2015'!D:D,"",'2015'!AA:AA,"JRO",'2015'!L:L,"&lt;&gt;"), 0)</f>
        <v>1</v>
      </c>
      <c r="AU358" s="0" t="n">
        <f aca="false">IFERROR(SUMIFS('2015'!L:L,'2015'!F:F,A358,'2015'!C:C,B358,'2015'!D:D,"",'2015'!AA:AA,"JRO"), 0)</f>
        <v>3</v>
      </c>
      <c r="AV358" s="0" t="n">
        <f aca="false">IFERROR(AU358/AT358, 0)</f>
        <v>3</v>
      </c>
      <c r="AW358" s="0" t="n">
        <f aca="false">IFERROR(SUMIFS('2015'!$G:$G,'2015'!F:F,A358,'2015'!C:C,B358,'2015'!D:D,"",'2015'!AA:AA,"NRO",'2015'!L:L,"&lt;&gt;"), 0)</f>
        <v>0</v>
      </c>
      <c r="AX358" s="0" t="n">
        <f aca="false">IFERROR(SUMIFS('2015'!L:L,'2015'!F:F,A358,'2015'!C:C,B358,'2015'!D:D,"",'2015'!AA:AA,"NRO"), 0)</f>
        <v>0</v>
      </c>
      <c r="AY358" s="0" t="n">
        <f aca="false">IFERROR(AX358/AW358, 0)</f>
        <v>0</v>
      </c>
      <c r="AZ358" s="0" t="n">
        <f aca="false">IFERROR(SUMIFS('2015'!$G:$G,'2015'!F:F,A358,'2015'!C:C,B358,'2015'!D:D,"",'2015'!AA:AA,"CRO",'2015'!L:L,"&lt;&gt;"), 0)</f>
        <v>0</v>
      </c>
      <c r="BA358" s="0" t="n">
        <f aca="false">IFERROR(SUMIFS('2015'!L:L,'2015'!F:F,A358,'2015'!C:C,B358,'2015'!D:D,"",'2015'!AA:AA,"CRO"), 0)</f>
        <v>0</v>
      </c>
      <c r="BB358" s="0" t="n">
        <f aca="false">IFERROR(BA358/AZ358, 0)</f>
        <v>0</v>
      </c>
      <c r="BC358" s="0" t="n">
        <f aca="false">SUM(BF358,BI358)</f>
        <v>0</v>
      </c>
      <c r="BD358" s="0" t="n">
        <f aca="false">SUM(BG358,BJ358)</f>
        <v>0</v>
      </c>
      <c r="BE358" s="7" t="n">
        <f aca="false">IFERROR(BD358/BC358, 0)</f>
        <v>0</v>
      </c>
      <c r="BF358" s="0" t="n">
        <f aca="false">IFERROR(SUMIFS('2014'!$G:$G,'2014'!F:F,A358,'2014'!C:C,B358,'2014'!D:D,"",'2014'!AA:AA,"JRO",'2014'!L:L,"&lt;&gt;"), 0)</f>
        <v>0</v>
      </c>
      <c r="BG358" s="0" t="n">
        <f aca="false">IFERROR(SUMIFS('2014'!L:L,'2014'!F:F,A358,'2014'!C:C,B358,'2014'!D:D,"",'2014'!AA:AA,"JRO"), 0)</f>
        <v>0</v>
      </c>
      <c r="BH358" s="7" t="n">
        <f aca="false">IFERROR(BG358/BF358, 0)</f>
        <v>0</v>
      </c>
      <c r="BI358" s="0" t="n">
        <f aca="false">IFERROR(SUMIFS('2014'!$G:$G,'2014'!F:F,A358,'2014'!C:C,B358,'2014'!D:D,"",'2014'!AA:AA,"CRO",'2014'!L:L,"&lt;&gt;"), 0)</f>
        <v>0</v>
      </c>
      <c r="BJ358" s="0" t="n">
        <f aca="false">IFERROR(SUMIFS('2014'!L:L,'2014'!F:F,A358,'2014'!C:C,B358,'2014'!D:D,"",'2014'!AA:AA,"CRO"), 0)</f>
        <v>0</v>
      </c>
      <c r="BK358" s="0" t="n">
        <f aca="false">IFERROR(BJ358/BI358, 0)</f>
        <v>0</v>
      </c>
      <c r="BL358" s="0" t="n">
        <f aca="false">IFERROR(SUMIFS('2013'!$G:$G,'2013'!F:F,A358,'2013'!C:C,B358,'2013'!D:D,"",'2013'!AA:AA,"JRO",'2013'!L:L,"&lt;&gt;"), 0)</f>
        <v>0</v>
      </c>
      <c r="BM358" s="0" t="n">
        <f aca="false">IFERROR(SUMIFS('2013'!L:L,'2013'!F:F,A358,'2013'!C:C,B358,'2013'!D:D,"",'2013'!AA:AA,"JRO"), 0)</f>
        <v>0</v>
      </c>
      <c r="BN358" s="0" t="n">
        <f aca="false">IFERROR(BM358/BL358, 0)</f>
        <v>0</v>
      </c>
      <c r="BO358" s="0" t="n">
        <f aca="false">IFERROR(SUMIFS('2012'!$G:$G,'2012'!F:F,A358,'2012'!C:C,B358,'2012'!D:D,"",'2012'!AA:AA,"JRO",'2012'!L:L,"&lt;&gt;"), 0)</f>
        <v>0</v>
      </c>
      <c r="BP358" s="0" t="n">
        <f aca="false">IFERROR(SUMIFS('2012'!L:L,'2012'!F:F,A358,'2012'!C:C,B358,'2012'!D:D,"",'2012'!AA:AA,"JRO"), 0)</f>
        <v>0</v>
      </c>
      <c r="BQ358" s="0" t="n">
        <f aca="false">IFERROR(BP358/BO358, 0)</f>
        <v>0</v>
      </c>
      <c r="BR358" s="0" t="n">
        <f aca="false">IFERROR(SUMIFS('2011'!$G:$G,'2011'!F:F,A358,'2011'!C:C,B358,'2011'!D:D,"",'2011'!AA:AA,"JRO",'2011'!L:L,"&lt;&gt;"), 0)</f>
        <v>0</v>
      </c>
      <c r="BS358" s="0" t="n">
        <f aca="false">IFERROR(SUMIFS('2011'!L:L,'2011'!F:F,A358,'2011'!C:C,B358,'2011'!D:D,"",'2011'!AA:AA,"JRO"), 0)</f>
        <v>0</v>
      </c>
      <c r="BT358" s="7" t="n">
        <f aca="false">IFERROR(BS358/BR358, 0)</f>
        <v>0</v>
      </c>
      <c r="BU358" s="0" t="n">
        <f aca="false">IFERROR(SUMIFS('2010'!$G:$G,'2010'!F:F,A358,'2010'!C:C,B358,'2010'!D:D,"",'2010'!AA:AA,"JRO",'2010'!L:L,"&lt;&gt;"), 0)</f>
        <v>0</v>
      </c>
      <c r="BV358" s="0" t="n">
        <f aca="false">IFERROR(SUMIFS('2010'!L:L,'2010'!F:F,A358,'2010'!C:C,B358,'2010'!D:D,"",'2010'!AA:AA,"JRO"), 0)</f>
        <v>0</v>
      </c>
      <c r="BW358" s="7" t="n">
        <f aca="false">IFERROR(BV358/BU358, 0)</f>
        <v>0</v>
      </c>
      <c r="BX358" s="0" t="n">
        <f aca="false">IFERROR(SUMIFS('2009'!$G:$G,'2009'!F:F,A358,'2009'!C:C,B358,'2009'!D:D,"",'2009'!AA:AA,"JRO",'2009'!L:L,"&lt;&gt;"), 0)</f>
        <v>0</v>
      </c>
      <c r="BY358" s="0" t="n">
        <f aca="false">IFERROR(SUMIFS('2009'!L:L,'2009'!F:F,A358,'2009'!C:C,B358,'2009'!D:D,"",'2009'!AA:AA,"JRO"), 0)</f>
        <v>0</v>
      </c>
      <c r="BZ358" s="7" t="n">
        <f aca="false">IFERROR(BY358/BX358, 0)</f>
        <v>0</v>
      </c>
    </row>
    <row r="359" customFormat="false" ht="15" hidden="false" customHeight="false" outlineLevel="0" collapsed="false">
      <c r="A359" s="0" t="s">
        <v>115</v>
      </c>
      <c r="B359" s="17" t="s">
        <v>77</v>
      </c>
      <c r="C359" s="56" t="n">
        <f aca="false">IFERROR(AVERAGEIFS(I359:BZ359,I$2:BZ$2,"JRO escorts per deportee",I359:BZ359,"&lt;&gt;0"), 0)</f>
        <v>0</v>
      </c>
      <c r="D359" s="13" t="n">
        <f aca="false">IFERROR(AVERAGEIFS(I359:BZ359,I$2:BZ$2,"NRO escorts per deportee",I359:BZ359,"&lt;&gt;0"), 0)</f>
        <v>0</v>
      </c>
      <c r="E359" s="13" t="n">
        <f aca="false">IFERROR(AVERAGEIFS(I359:BZ359,I$2:BZ$2,"CRO escorts per deportee",I359:BZ359,"&lt;&gt;0"), 0)</f>
        <v>0</v>
      </c>
      <c r="G359" s="0" t="n">
        <f aca="false">SUM(J359,M359,P359)</f>
        <v>0</v>
      </c>
      <c r="H359" s="0" t="n">
        <f aca="false">SUM(K359,N359,Q359)</f>
        <v>0</v>
      </c>
      <c r="I359" s="7" t="n">
        <f aca="false">IFERROR(H359/G359, 0)</f>
        <v>0</v>
      </c>
      <c r="J359" s="0" t="n">
        <f aca="false">IFERROR(SUMIFS('2018'!$H:$H,'2018'!$C:$C,B359,'2018'!$F:$F,A359,'2018'!AA:AA,"JRO",'2018'!P:P,"&lt;&gt;")+SUMIFS('2018'!$I:$I,'2018'!$D:$D,B359,'2018'!$F:$F,A359,'2018'!AA:AA,"JRO",'2018'!Q:Q,"&lt;&gt;")+SUMIFS('2018'!$J:$J,'2018'!$E:$E,B359,'2018'!$F:$F,A359,'2018'!AA:AA,"JRO",'2018'!R:R,"&lt;&gt;"), 0)</f>
        <v>0</v>
      </c>
      <c r="K359" s="0" t="n">
        <f aca="false">IFERROR(SUMIFS('2018'!M:M,'2018'!AA:AA,"JRO",'2018'!F:F,A359,'2018'!C:C,B359)+SUMIFS('2018'!P:P,'2018'!AA:AA,"JRO",'2018'!F:F,A359,'2018'!C:C,B359)+SUMIFS('2018'!N:N,'2018'!AA:AA,"JRO",'2018'!F:F,A359,'2018'!D:D,B359)+SUMIFS('2018'!N:N,'2018'!AA:AA,"JRO",'2018'!F:F,A359,'2018'!D:D,B359)+SUMIFS('2018'!O:O,'2018'!AA:AA,"JRO",'2018'!F:F,A359,'2018'!E:E,B359)+SUMIFS('2018'!R:R,'2018'!AA:AA,"JRO",'2018'!F:F,A359,'2018'!E:E,B359), 0)</f>
        <v>0</v>
      </c>
      <c r="L359" s="7" t="n">
        <f aca="false">IFERROR(K359/J359, 0)</f>
        <v>0</v>
      </c>
      <c r="M359" s="0" t="n">
        <f aca="false">IFERROR(SUMIFS('2018'!$H:$H,'2018'!$C:$C,B359,'2018'!$F:$F,A359,'2018'!AA:AA,"NRO",'2018'!P:P,"&lt;&gt;")+SUMIFS('2018'!$I:$I,'2018'!$D:$D,B359,'2018'!$F:$F,A359,'2018'!AA:AA,"NRO",'2018'!Q:Q,"&lt;&gt;")+SUMIFS('2018'!$J:$J,'2018'!$E:$E,B359,'2018'!$F:$F,A359,'2018'!AA:AA,"NRO",'2018'!R:R,"&lt;&gt;"), 0)</f>
        <v>0</v>
      </c>
      <c r="N359" s="0" t="n">
        <f aca="false">IFERROR(SUMIFS('2018'!M:M,'2018'!AA:AA,"NRO",'2018'!F:F,A359,'2018'!C:C,B359)+SUMIFS('2018'!P:P,'2018'!AA:AA,"NRO",'2018'!F:F,A359,'2018'!C:C,B359)+SUMIFS('2018'!N:N,'2018'!AA:AA,"NRO",'2018'!F:F,A359,'2018'!D:D,B359)+SUMIFS('2018'!N:N,'2018'!AA:AA,"NRO",'2018'!F:F,A359,'2018'!D:D,B359)+SUMIFS('2018'!O:O,'2018'!AA:AA,"NRO",'2018'!F:F,A359,'2018'!E:E,B359)+SUMIFS('2018'!R:R,'2018'!AA:AA,"NRO",'2018'!F:F,A359,'2018'!E:E,B359), 0)</f>
        <v>0</v>
      </c>
      <c r="O359" s="7" t="n">
        <f aca="false">IFERROR(N359/M359, 0)</f>
        <v>0</v>
      </c>
      <c r="P359" s="0" t="n">
        <f aca="false">IFERROR(SUMIFS('2018'!$H:$H,'2018'!$C:$C,B359,'2018'!$F:$F,A359,'2018'!AA:AA,"CRO")+SUMIFS('2018'!$I:$I,'2018'!$D:$D,B359,'2018'!$F:$F,A359,'2018'!AA:AA,"CRO")+SUMIFS('2018'!$J:$J,'2018'!$E:$E,B359,'2018'!$F:$F,A359,'2018'!AA:AA,"CRO"), 0)</f>
        <v>0</v>
      </c>
      <c r="Q359" s="0" t="n">
        <f aca="false">IFERROR(SUMIFS('2018'!M:M,'2018'!AA:AA,"CRO",'2018'!F:F,A359,'2018'!C:C,B359)+SUMIFS('2018'!P:P,'2018'!AA:AA,"CRO",'2018'!F:F,A359,'2018'!C:C,B359)+SUMIFS('2018'!N:N,'2018'!AA:AA,"CRO",'2018'!F:F,A359,'2018'!D:D,B359)+SUMIFS('2018'!N:N,'2018'!AA:AA,"CRO",'2018'!F:F,A359,'2018'!D:D,B359)+SUMIFS('2018'!O:O,'2018'!AA:AA,"CRO",'2018'!F:F,A359,'2018'!E:E,B359)+SUMIFS('2018'!R:R,'2018'!AA:AA,"CRO",'2018'!F:F,A359,'2018'!E:E,B359), 0)</f>
        <v>0</v>
      </c>
      <c r="R359" s="7" t="n">
        <f aca="false">IFERROR(Q359/P359, 0)</f>
        <v>0</v>
      </c>
      <c r="S359" s="7" t="n">
        <f aca="false">SUM(V359,Y359,AB359)</f>
        <v>0</v>
      </c>
      <c r="T359" s="7" t="n">
        <f aca="false">SUM(W359,Z359,AC359)</f>
        <v>0</v>
      </c>
      <c r="U359" s="7" t="n">
        <f aca="false">IFERROR(T359/S359, 0)</f>
        <v>0</v>
      </c>
      <c r="V359" s="0" t="n">
        <f aca="false">SUMIFS('2017'!$H:$H,'2017'!$C:$C,B359,'2017'!$F:$F,A359,'2017'!AA:AA,"JRO",'2017'!P:P,"&lt;&gt;")+SUMIFS('2017'!$I:$I,'2017'!$D:$D,B359,'2017'!$F:$F,A359,'2017'!AA:AA,"JRO",'2017'!Q:Q,"&lt;&gt;")+SUMIFS('2017'!$J:$J,'2017'!$E:$E,B359,'2017'!$F:$F,A359,'2017'!AA:AA,"JRO",'2017'!R:R,"&lt;&gt;")</f>
        <v>0</v>
      </c>
      <c r="W359" s="0" t="n">
        <f aca="false">IFERROR(SUMIFS('2017'!M:M,'2017'!AA:AA,"JRO",'2017'!F:F,A359,'2017'!C:C,B359)+SUMIFS('2017'!P:P,'2017'!AA:AA,"JRO",'2017'!F:F,A359,'2017'!C:C,B359)+SUMIFS('2017'!N:N,'2017'!AA:AA,"JRO",'2017'!F:F,A359,'2017'!D:D,B359)+SUMIFS('2017'!N:N,'2017'!AA:AA,"JRO",'2017'!F:F,A359,'2017'!D:D,B359)+SUMIFS('2017'!O:O,'2017'!AA:AA,"JRO",'2017'!F:F,A359,'2017'!E:E,B359)+SUMIFS('2017'!R:R,'2017'!AA:AA,"JRO",'2017'!F:F,A359,'2017'!E:E,B359), 0)</f>
        <v>0</v>
      </c>
      <c r="X359" s="7" t="n">
        <f aca="false">IFERROR(W359/V359, 0)</f>
        <v>0</v>
      </c>
      <c r="Y359" s="0" t="n">
        <f aca="false">IFERROR(SUMIFS('2017'!$H:$H,'2017'!$C:$C,B359,'2017'!$F:$F,A359,'2017'!AA:AA,"NRO",'2017'!P:P,"&lt;&gt;")+SUMIFS('2017'!$I:$I,'2017'!$D:$D,B359,'2017'!$F:$F,A359,'2017'!AA:AA,"NRO",'2017'!Q:Q,"&lt;&gt;")+SUMIFS('2017'!$J:$J,'2017'!$E:$E,B359,'2017'!$F:$F,A359,'2017'!AA:AA,"NRO",'2017'!R:R,"&lt;&gt;"), 0)</f>
        <v>0</v>
      </c>
      <c r="Z359" s="0" t="n">
        <f aca="false">IFERROR(SUMIFS('2017'!M:M,'2017'!AA:AA,"NRO",'2017'!F:F,A359,'2017'!C:C,B359)+SUMIFS('2017'!P:P,'2017'!AA:AA,"NRO",'2017'!F:F,A359,'2017'!C:C,B359)+SUMIFS('2017'!N:N,'2017'!AA:AA,"NRO",'2017'!F:F,A359,'2017'!D:D,B359)+SUMIFS('2017'!N:N,'2017'!AA:AA,"NRO",'2017'!F:F,A359,'2017'!D:D,B359)+SUMIFS('2017'!O:O,'2017'!AA:AA,"NRO",'2017'!F:F,A359,'2017'!E:E,B359)+SUMIFS('2017'!R:R,'2017'!AA:AA,"NRO",'2017'!F:F,A359,'2017'!E:E,B359), 0)</f>
        <v>0</v>
      </c>
      <c r="AA359" s="7" t="n">
        <f aca="false">IFERROR(Z359/Y359, 0)</f>
        <v>0</v>
      </c>
      <c r="AB359" s="0" t="n">
        <f aca="false">IFERROR(SUMIFS('2017'!$H:$H,'2017'!$C:$C,B359,'2017'!$F:$F,A359,'2017'!AA:AA,"CRO",'2017'!P:P,"&lt;&gt;")+SUMIFS('2017'!$I:$I,'2017'!$D:$D,B359,'2017'!$F:$F,A359,'2017'!AA:AA,"CRO",'2017'!Q:Q,"&lt;&gt;")+SUMIFS('2017'!$J:$J,'2017'!$E:$E,B359,'2017'!$F:$F,A359,'2017'!AA:AA,"CRO",'2017'!R:R,"&lt;&gt;"), 0)</f>
        <v>0</v>
      </c>
      <c r="AC359" s="0" t="n">
        <f aca="false">IFERROR(SUMIFS('2017'!M:M,'2017'!AA:AA,"CRO",'2017'!F:F,A359,'2017'!C:C,B359)+SUMIFS('2017'!P:P,'2017'!AA:AA,"CRO",'2017'!F:F,A359,'2017'!C:C,B359)+SUMIFS('2017'!N:N,'2017'!AA:AA,"CRO",'2017'!F:F,A359,'2017'!D:D,B359)+SUMIFS('2017'!N:N,'2017'!AA:AA,"CRO",'2017'!F:F,A359,'2017'!D:D,B359)+SUMIFS('2017'!O:O,'2017'!AA:AA,"CRO",'2017'!F:F,A359,'2017'!E:E,B359)+SUMIFS('2017'!R:R,'2017'!AA:AA,"CRO",'2017'!F:F,A359,'2017'!E:E,B359), 0)</f>
        <v>0</v>
      </c>
      <c r="AD359" s="0" t="n">
        <f aca="false">IFERROR(AC359/AB359, 0)</f>
        <v>0</v>
      </c>
      <c r="AE359" s="0" t="n">
        <f aca="false">SUM(AH359,AK359,AN359)</f>
        <v>0</v>
      </c>
      <c r="AF359" s="0" t="n">
        <f aca="false">SUM(AI359,AL359,AO359)</f>
        <v>0</v>
      </c>
      <c r="AG359" s="7" t="n">
        <f aca="false">IFERROR(AF359/AE359, 0)</f>
        <v>0</v>
      </c>
      <c r="AH359" s="0" t="n">
        <f aca="false">IFERROR(SUMIFS('2016'!$G:$G,'2016'!F:F,A359,'2016'!C:C,B359,'2016'!D:D,"",'2016'!AA:AA,"JRO",'2016'!L:L,"&lt;&gt;"), 0)</f>
        <v>0</v>
      </c>
      <c r="AI359" s="0" t="n">
        <f aca="false">IFERROR(SUMIFS('2016'!L:L,'2016'!F:F,A359,'2016'!C:C,B359,'2016'!D:D,"",'2016'!AA:AA,"JRO"), 0)</f>
        <v>0</v>
      </c>
      <c r="AJ359" s="7" t="n">
        <f aca="false">IFERROR(AI359/AH359, 0)</f>
        <v>0</v>
      </c>
      <c r="AK359" s="0" t="n">
        <f aca="false">IFERROR(SUMIFS('2016'!$G:$G,'2016'!F:F,A359,'2016'!C:C,B359,'2016'!D:D,"",'2016'!AA:AA,"NRO",'2016'!L:L,"&lt;&gt;"), 0)</f>
        <v>0</v>
      </c>
      <c r="AL359" s="0" t="n">
        <f aca="false">IFERROR(SUMIFS('2016'!L:L,'2016'!F:F,A359,'2016'!C:C,B359,'2016'!D:D,"",'2016'!AA:AA,"NRO"), 0)</f>
        <v>0</v>
      </c>
      <c r="AM359" s="0" t="n">
        <f aca="false">IFERROR(AL359/AK359, 0)</f>
        <v>0</v>
      </c>
      <c r="AN359" s="0" t="n">
        <f aca="false">IFERROR(SUMIFS('2016'!$G:$G,'2016'!F:F,A359,'2016'!C:C,B359,'2016'!D:D,"",'2016'!AA:AA,"CRO",'2016'!L:L,"&lt;&gt;"), 0)</f>
        <v>0</v>
      </c>
      <c r="AO359" s="0" t="n">
        <f aca="false">IFERROR(SUMIFS('2016'!L:L,'2016'!F:F,A359,'2016'!C:C,B359,'2016'!D:D,"",'2016'!AA:AA,"CRO"), 0)</f>
        <v>0</v>
      </c>
      <c r="AP359" s="0" t="n">
        <f aca="false">IFERROR(AO359/AN359, 0)</f>
        <v>0</v>
      </c>
      <c r="AQ359" s="0" t="n">
        <f aca="false">SUM(AT359,AW359,AZ359)</f>
        <v>0</v>
      </c>
      <c r="AR359" s="0" t="n">
        <f aca="false">SUM(AU359,AX359,BA359)</f>
        <v>0</v>
      </c>
      <c r="AS359" s="7" t="n">
        <f aca="false">IFERROR(AR359/AQ359, 0)</f>
        <v>0</v>
      </c>
      <c r="AT359" s="0" t="n">
        <f aca="false">IFERROR(SUMIFS('2015'!$G:$G,'2015'!F:F,A359,'2015'!C:C,B359,'2015'!D:D,"",'2015'!AA:AA,"JRO",'2015'!L:L,"&lt;&gt;"), 0)</f>
        <v>0</v>
      </c>
      <c r="AU359" s="0" t="n">
        <f aca="false">IFERROR(SUMIFS('2015'!L:L,'2015'!F:F,A359,'2015'!C:C,B359,'2015'!D:D,"",'2015'!AA:AA,"JRO"), 0)</f>
        <v>0</v>
      </c>
      <c r="AV359" s="0" t="n">
        <f aca="false">IFERROR(AU359/AT359, 0)</f>
        <v>0</v>
      </c>
      <c r="AW359" s="0" t="n">
        <f aca="false">IFERROR(SUMIFS('2015'!$G:$G,'2015'!F:F,A359,'2015'!C:C,B359,'2015'!D:D,"",'2015'!AA:AA,"NRO",'2015'!L:L,"&lt;&gt;"), 0)</f>
        <v>0</v>
      </c>
      <c r="AX359" s="0" t="n">
        <f aca="false">IFERROR(SUMIFS('2015'!L:L,'2015'!F:F,A359,'2015'!C:C,B359,'2015'!D:D,"",'2015'!AA:AA,"NRO"), 0)</f>
        <v>0</v>
      </c>
      <c r="AY359" s="0" t="n">
        <f aca="false">IFERROR(AX359/AW359, 0)</f>
        <v>0</v>
      </c>
      <c r="AZ359" s="0" t="n">
        <f aca="false">IFERROR(SUMIFS('2015'!$G:$G,'2015'!F:F,A359,'2015'!C:C,B359,'2015'!D:D,"",'2015'!AA:AA,"CRO",'2015'!L:L,"&lt;&gt;"), 0)</f>
        <v>0</v>
      </c>
      <c r="BA359" s="0" t="n">
        <f aca="false">IFERROR(SUMIFS('2015'!L:L,'2015'!F:F,A359,'2015'!C:C,B359,'2015'!D:D,"",'2015'!AA:AA,"CRO"), 0)</f>
        <v>0</v>
      </c>
      <c r="BB359" s="0" t="n">
        <f aca="false">IFERROR(BA359/AZ359, 0)</f>
        <v>0</v>
      </c>
      <c r="BC359" s="0" t="n">
        <f aca="false">SUM(BF359,BI359)</f>
        <v>0</v>
      </c>
      <c r="BD359" s="0" t="n">
        <f aca="false">SUM(BG359,BJ359)</f>
        <v>0</v>
      </c>
      <c r="BE359" s="7" t="n">
        <f aca="false">IFERROR(BD359/BC359, 0)</f>
        <v>0</v>
      </c>
      <c r="BF359" s="0" t="n">
        <f aca="false">IFERROR(SUMIFS('2014'!$G:$G,'2014'!F:F,A359,'2014'!C:C,B359,'2014'!D:D,"",'2014'!AA:AA,"JRO",'2014'!L:L,"&lt;&gt;"), 0)</f>
        <v>0</v>
      </c>
      <c r="BG359" s="0" t="n">
        <f aca="false">IFERROR(SUMIFS('2014'!L:L,'2014'!F:F,A359,'2014'!C:C,B359,'2014'!D:D,"",'2014'!AA:AA,"JRO"), 0)</f>
        <v>0</v>
      </c>
      <c r="BH359" s="7" t="n">
        <f aca="false">IFERROR(BG359/BF359, 0)</f>
        <v>0</v>
      </c>
      <c r="BI359" s="0" t="n">
        <f aca="false">IFERROR(SUMIFS('2014'!$G:$G,'2014'!F:F,A359,'2014'!C:C,B359,'2014'!D:D,"",'2014'!AA:AA,"CRO",'2014'!L:L,"&lt;&gt;"), 0)</f>
        <v>0</v>
      </c>
      <c r="BJ359" s="0" t="n">
        <f aca="false">IFERROR(SUMIFS('2014'!L:L,'2014'!F:F,A359,'2014'!C:C,B359,'2014'!D:D,"",'2014'!AA:AA,"CRO"), 0)</f>
        <v>0</v>
      </c>
      <c r="BK359" s="0" t="n">
        <f aca="false">IFERROR(BJ359/BI359, 0)</f>
        <v>0</v>
      </c>
      <c r="BL359" s="0" t="n">
        <f aca="false">IFERROR(SUMIFS('2013'!$G:$G,'2013'!F:F,A359,'2013'!C:C,B359,'2013'!D:D,"",'2013'!AA:AA,"JRO",'2013'!L:L,"&lt;&gt;"), 0)</f>
        <v>0</v>
      </c>
      <c r="BM359" s="0" t="n">
        <f aca="false">IFERROR(SUMIFS('2013'!L:L,'2013'!F:F,A359,'2013'!C:C,B359,'2013'!D:D,"",'2013'!AA:AA,"JRO"), 0)</f>
        <v>0</v>
      </c>
      <c r="BN359" s="0" t="n">
        <f aca="false">IFERROR(BM359/BL359, 0)</f>
        <v>0</v>
      </c>
      <c r="BO359" s="0" t="n">
        <f aca="false">IFERROR(SUMIFS('2012'!$G:$G,'2012'!F:F,A359,'2012'!C:C,B359,'2012'!D:D,"",'2012'!AA:AA,"JRO",'2012'!L:L,"&lt;&gt;"), 0)</f>
        <v>0</v>
      </c>
      <c r="BP359" s="0" t="n">
        <f aca="false">IFERROR(SUMIFS('2012'!L:L,'2012'!F:F,A359,'2012'!C:C,B359,'2012'!D:D,"",'2012'!AA:AA,"JRO"), 0)</f>
        <v>0</v>
      </c>
      <c r="BQ359" s="0" t="n">
        <f aca="false">IFERROR(BP359/BO359, 0)</f>
        <v>0</v>
      </c>
      <c r="BR359" s="0" t="n">
        <f aca="false">IFERROR(SUMIFS('2011'!$G:$G,'2011'!F:F,A359,'2011'!C:C,B359,'2011'!D:D,"",'2011'!AA:AA,"JRO",'2011'!L:L,"&lt;&gt;"), 0)</f>
        <v>0</v>
      </c>
      <c r="BS359" s="0" t="n">
        <f aca="false">IFERROR(SUMIFS('2011'!L:L,'2011'!F:F,A359,'2011'!C:C,B359,'2011'!D:D,"",'2011'!AA:AA,"JRO"), 0)</f>
        <v>0</v>
      </c>
      <c r="BT359" s="7" t="n">
        <f aca="false">IFERROR(BS359/BR359, 0)</f>
        <v>0</v>
      </c>
      <c r="BU359" s="0" t="n">
        <f aca="false">IFERROR(SUMIFS('2010'!$G:$G,'2010'!F:F,A359,'2010'!C:C,B359,'2010'!D:D,"",'2010'!AA:AA,"JRO",'2010'!L:L,"&lt;&gt;"), 0)</f>
        <v>0</v>
      </c>
      <c r="BV359" s="0" t="n">
        <f aca="false">IFERROR(SUMIFS('2010'!L:L,'2010'!F:F,A359,'2010'!C:C,B359,'2010'!D:D,"",'2010'!AA:AA,"JRO"), 0)</f>
        <v>0</v>
      </c>
      <c r="BW359" s="7" t="n">
        <f aca="false">IFERROR(BV359/BU359, 0)</f>
        <v>0</v>
      </c>
      <c r="BX359" s="0" t="n">
        <f aca="false">IFERROR(SUMIFS('2009'!$G:$G,'2009'!F:F,A359,'2009'!C:C,B359,'2009'!D:D,"",'2009'!AA:AA,"JRO",'2009'!L:L,"&lt;&gt;"), 0)</f>
        <v>0</v>
      </c>
      <c r="BY359" s="0" t="n">
        <f aca="false">IFERROR(SUMIFS('2009'!L:L,'2009'!F:F,A359,'2009'!C:C,B359,'2009'!D:D,"",'2009'!AA:AA,"JRO"), 0)</f>
        <v>0</v>
      </c>
      <c r="BZ359" s="7" t="n">
        <f aca="false">IFERROR(BY359/BX359, 0)</f>
        <v>0</v>
      </c>
    </row>
    <row r="360" customFormat="false" ht="15" hidden="false" customHeight="false" outlineLevel="0" collapsed="false">
      <c r="A360" s="0" t="s">
        <v>115</v>
      </c>
      <c r="B360" s="17" t="s">
        <v>75</v>
      </c>
      <c r="C360" s="56" t="n">
        <f aca="false">IFERROR(AVERAGEIFS(I360:BZ360,I$2:BZ$2,"JRO escorts per deportee",I360:BZ360,"&lt;&gt;0"), 0)</f>
        <v>0</v>
      </c>
      <c r="D360" s="13" t="n">
        <f aca="false">IFERROR(AVERAGEIFS(I360:BZ360,I$2:BZ$2,"NRO escorts per deportee",I360:BZ360,"&lt;&gt;0"), 0)</f>
        <v>0</v>
      </c>
      <c r="E360" s="13" t="n">
        <f aca="false">IFERROR(AVERAGEIFS(I360:BZ360,I$2:BZ$2,"CRO escorts per deportee",I360:BZ360,"&lt;&gt;0"), 0)</f>
        <v>0</v>
      </c>
      <c r="G360" s="0" t="n">
        <f aca="false">SUM(J360,M360,P360)</f>
        <v>0</v>
      </c>
      <c r="H360" s="0" t="n">
        <f aca="false">SUM(K360,N360,Q360)</f>
        <v>0</v>
      </c>
      <c r="I360" s="7" t="n">
        <f aca="false">IFERROR(H360/G360, 0)</f>
        <v>0</v>
      </c>
      <c r="J360" s="0" t="n">
        <f aca="false">IFERROR(SUMIFS('2018'!$H:$H,'2018'!$C:$C,B360,'2018'!$F:$F,A360,'2018'!AA:AA,"JRO",'2018'!P:P,"&lt;&gt;")+SUMIFS('2018'!$I:$I,'2018'!$D:$D,B360,'2018'!$F:$F,A360,'2018'!AA:AA,"JRO",'2018'!Q:Q,"&lt;&gt;")+SUMIFS('2018'!$J:$J,'2018'!$E:$E,B360,'2018'!$F:$F,A360,'2018'!AA:AA,"JRO",'2018'!R:R,"&lt;&gt;"), 0)</f>
        <v>0</v>
      </c>
      <c r="K360" s="0" t="n">
        <f aca="false">IFERROR(SUMIFS('2018'!M:M,'2018'!AA:AA,"JRO",'2018'!F:F,A360,'2018'!C:C,B360)+SUMIFS('2018'!P:P,'2018'!AA:AA,"JRO",'2018'!F:F,A360,'2018'!C:C,B360)+SUMIFS('2018'!N:N,'2018'!AA:AA,"JRO",'2018'!F:F,A360,'2018'!D:D,B360)+SUMIFS('2018'!N:N,'2018'!AA:AA,"JRO",'2018'!F:F,A360,'2018'!D:D,B360)+SUMIFS('2018'!O:O,'2018'!AA:AA,"JRO",'2018'!F:F,A360,'2018'!E:E,B360)+SUMIFS('2018'!R:R,'2018'!AA:AA,"JRO",'2018'!F:F,A360,'2018'!E:E,B360), 0)</f>
        <v>0</v>
      </c>
      <c r="L360" s="7" t="n">
        <f aca="false">IFERROR(K360/J360, 0)</f>
        <v>0</v>
      </c>
      <c r="M360" s="0" t="n">
        <f aca="false">IFERROR(SUMIFS('2018'!$H:$H,'2018'!$C:$C,B360,'2018'!$F:$F,A360,'2018'!AA:AA,"NRO",'2018'!P:P,"&lt;&gt;")+SUMIFS('2018'!$I:$I,'2018'!$D:$D,B360,'2018'!$F:$F,A360,'2018'!AA:AA,"NRO",'2018'!Q:Q,"&lt;&gt;")+SUMIFS('2018'!$J:$J,'2018'!$E:$E,B360,'2018'!$F:$F,A360,'2018'!AA:AA,"NRO",'2018'!R:R,"&lt;&gt;"), 0)</f>
        <v>0</v>
      </c>
      <c r="N360" s="0" t="n">
        <f aca="false">IFERROR(SUMIFS('2018'!M:M,'2018'!AA:AA,"NRO",'2018'!F:F,A360,'2018'!C:C,B360)+SUMIFS('2018'!P:P,'2018'!AA:AA,"NRO",'2018'!F:F,A360,'2018'!C:C,B360)+SUMIFS('2018'!N:N,'2018'!AA:AA,"NRO",'2018'!F:F,A360,'2018'!D:D,B360)+SUMIFS('2018'!N:N,'2018'!AA:AA,"NRO",'2018'!F:F,A360,'2018'!D:D,B360)+SUMIFS('2018'!O:O,'2018'!AA:AA,"NRO",'2018'!F:F,A360,'2018'!E:E,B360)+SUMIFS('2018'!R:R,'2018'!AA:AA,"NRO",'2018'!F:F,A360,'2018'!E:E,B360), 0)</f>
        <v>0</v>
      </c>
      <c r="O360" s="7" t="n">
        <f aca="false">IFERROR(N360/M360, 0)</f>
        <v>0</v>
      </c>
      <c r="P360" s="0" t="n">
        <f aca="false">IFERROR(SUMIFS('2018'!$H:$H,'2018'!$C:$C,B360,'2018'!$F:$F,A360,'2018'!AA:AA,"CRO")+SUMIFS('2018'!$I:$I,'2018'!$D:$D,B360,'2018'!$F:$F,A360,'2018'!AA:AA,"CRO")+SUMIFS('2018'!$J:$J,'2018'!$E:$E,B360,'2018'!$F:$F,A360,'2018'!AA:AA,"CRO"), 0)</f>
        <v>0</v>
      </c>
      <c r="Q360" s="0" t="n">
        <f aca="false">IFERROR(SUMIFS('2018'!M:M,'2018'!AA:AA,"CRO",'2018'!F:F,A360,'2018'!C:C,B360)+SUMIFS('2018'!P:P,'2018'!AA:AA,"CRO",'2018'!F:F,A360,'2018'!C:C,B360)+SUMIFS('2018'!N:N,'2018'!AA:AA,"CRO",'2018'!F:F,A360,'2018'!D:D,B360)+SUMIFS('2018'!N:N,'2018'!AA:AA,"CRO",'2018'!F:F,A360,'2018'!D:D,B360)+SUMIFS('2018'!O:O,'2018'!AA:AA,"CRO",'2018'!F:F,A360,'2018'!E:E,B360)+SUMIFS('2018'!R:R,'2018'!AA:AA,"CRO",'2018'!F:F,A360,'2018'!E:E,B360), 0)</f>
        <v>0</v>
      </c>
      <c r="R360" s="7" t="n">
        <f aca="false">IFERROR(Q360/P360, 0)</f>
        <v>0</v>
      </c>
      <c r="S360" s="7" t="n">
        <f aca="false">SUM(V360,Y360,AB360)</f>
        <v>0</v>
      </c>
      <c r="T360" s="7" t="n">
        <f aca="false">SUM(W360,Z360,AC360)</f>
        <v>0</v>
      </c>
      <c r="U360" s="7" t="n">
        <f aca="false">IFERROR(T360/S360, 0)</f>
        <v>0</v>
      </c>
      <c r="V360" s="0" t="n">
        <f aca="false">SUMIFS('2017'!$H:$H,'2017'!$C:$C,B360,'2017'!$F:$F,A360,'2017'!AA:AA,"JRO",'2017'!P:P,"&lt;&gt;")+SUMIFS('2017'!$I:$I,'2017'!$D:$D,B360,'2017'!$F:$F,A360,'2017'!AA:AA,"JRO",'2017'!Q:Q,"&lt;&gt;")+SUMIFS('2017'!$J:$J,'2017'!$E:$E,B360,'2017'!$F:$F,A360,'2017'!AA:AA,"JRO",'2017'!R:R,"&lt;&gt;")</f>
        <v>0</v>
      </c>
      <c r="W360" s="0" t="n">
        <f aca="false">IFERROR(SUMIFS('2017'!M:M,'2017'!AA:AA,"JRO",'2017'!F:F,A360,'2017'!C:C,B360)+SUMIFS('2017'!P:P,'2017'!AA:AA,"JRO",'2017'!F:F,A360,'2017'!C:C,B360)+SUMIFS('2017'!N:N,'2017'!AA:AA,"JRO",'2017'!F:F,A360,'2017'!D:D,B360)+SUMIFS('2017'!N:N,'2017'!AA:AA,"JRO",'2017'!F:F,A360,'2017'!D:D,B360)+SUMIFS('2017'!O:O,'2017'!AA:AA,"JRO",'2017'!F:F,A360,'2017'!E:E,B360)+SUMIFS('2017'!R:R,'2017'!AA:AA,"JRO",'2017'!F:F,A360,'2017'!E:E,B360), 0)</f>
        <v>0</v>
      </c>
      <c r="X360" s="7" t="n">
        <f aca="false">IFERROR(W360/V360, 0)</f>
        <v>0</v>
      </c>
      <c r="Y360" s="0" t="n">
        <f aca="false">IFERROR(SUMIFS('2017'!$H:$H,'2017'!$C:$C,B360,'2017'!$F:$F,A360,'2017'!AA:AA,"NRO",'2017'!P:P,"&lt;&gt;")+SUMIFS('2017'!$I:$I,'2017'!$D:$D,B360,'2017'!$F:$F,A360,'2017'!AA:AA,"NRO",'2017'!Q:Q,"&lt;&gt;")+SUMIFS('2017'!$J:$J,'2017'!$E:$E,B360,'2017'!$F:$F,A360,'2017'!AA:AA,"NRO",'2017'!R:R,"&lt;&gt;"), 0)</f>
        <v>0</v>
      </c>
      <c r="Z360" s="0" t="n">
        <f aca="false">IFERROR(SUMIFS('2017'!M:M,'2017'!AA:AA,"NRO",'2017'!F:F,A360,'2017'!C:C,B360)+SUMIFS('2017'!P:P,'2017'!AA:AA,"NRO",'2017'!F:F,A360,'2017'!C:C,B360)+SUMIFS('2017'!N:N,'2017'!AA:AA,"NRO",'2017'!F:F,A360,'2017'!D:D,B360)+SUMIFS('2017'!N:N,'2017'!AA:AA,"NRO",'2017'!F:F,A360,'2017'!D:D,B360)+SUMIFS('2017'!O:O,'2017'!AA:AA,"NRO",'2017'!F:F,A360,'2017'!E:E,B360)+SUMIFS('2017'!R:R,'2017'!AA:AA,"NRO",'2017'!F:F,A360,'2017'!E:E,B360), 0)</f>
        <v>0</v>
      </c>
      <c r="AA360" s="7" t="n">
        <f aca="false">IFERROR(Z360/Y360, 0)</f>
        <v>0</v>
      </c>
      <c r="AB360" s="0" t="n">
        <f aca="false">IFERROR(SUMIFS('2017'!$H:$H,'2017'!$C:$C,B360,'2017'!$F:$F,A360,'2017'!AA:AA,"CRO",'2017'!P:P,"&lt;&gt;")+SUMIFS('2017'!$I:$I,'2017'!$D:$D,B360,'2017'!$F:$F,A360,'2017'!AA:AA,"CRO",'2017'!Q:Q,"&lt;&gt;")+SUMIFS('2017'!$J:$J,'2017'!$E:$E,B360,'2017'!$F:$F,A360,'2017'!AA:AA,"CRO",'2017'!R:R,"&lt;&gt;"), 0)</f>
        <v>0</v>
      </c>
      <c r="AC360" s="0" t="n">
        <f aca="false">IFERROR(SUMIFS('2017'!M:M,'2017'!AA:AA,"CRO",'2017'!F:F,A360,'2017'!C:C,B360)+SUMIFS('2017'!P:P,'2017'!AA:AA,"CRO",'2017'!F:F,A360,'2017'!C:C,B360)+SUMIFS('2017'!N:N,'2017'!AA:AA,"CRO",'2017'!F:F,A360,'2017'!D:D,B360)+SUMIFS('2017'!N:N,'2017'!AA:AA,"CRO",'2017'!F:F,A360,'2017'!D:D,B360)+SUMIFS('2017'!O:O,'2017'!AA:AA,"CRO",'2017'!F:F,A360,'2017'!E:E,B360)+SUMIFS('2017'!R:R,'2017'!AA:AA,"CRO",'2017'!F:F,A360,'2017'!E:E,B360), 0)</f>
        <v>0</v>
      </c>
      <c r="AD360" s="0" t="n">
        <f aca="false">IFERROR(AC360/AB360, 0)</f>
        <v>0</v>
      </c>
      <c r="AE360" s="0" t="n">
        <f aca="false">SUM(AH360,AK360,AN360)</f>
        <v>0</v>
      </c>
      <c r="AF360" s="0" t="n">
        <f aca="false">SUM(AI360,AL360,AO360)</f>
        <v>0</v>
      </c>
      <c r="AG360" s="7" t="n">
        <f aca="false">IFERROR(AF360/AE360, 0)</f>
        <v>0</v>
      </c>
      <c r="AH360" s="0" t="n">
        <f aca="false">IFERROR(SUMIFS('2016'!$G:$G,'2016'!F:F,A360,'2016'!C:C,B360,'2016'!D:D,"",'2016'!AA:AA,"JRO",'2016'!L:L,"&lt;&gt;"), 0)</f>
        <v>0</v>
      </c>
      <c r="AI360" s="0" t="n">
        <f aca="false">IFERROR(SUMIFS('2016'!L:L,'2016'!F:F,A360,'2016'!C:C,B360,'2016'!D:D,"",'2016'!AA:AA,"JRO"), 0)</f>
        <v>0</v>
      </c>
      <c r="AJ360" s="7" t="n">
        <f aca="false">IFERROR(AI360/AH360, 0)</f>
        <v>0</v>
      </c>
      <c r="AK360" s="0" t="n">
        <f aca="false">IFERROR(SUMIFS('2016'!$G:$G,'2016'!F:F,A360,'2016'!C:C,B360,'2016'!D:D,"",'2016'!AA:AA,"NRO",'2016'!L:L,"&lt;&gt;"), 0)</f>
        <v>0</v>
      </c>
      <c r="AL360" s="0" t="n">
        <f aca="false">IFERROR(SUMIFS('2016'!L:L,'2016'!F:F,A360,'2016'!C:C,B360,'2016'!D:D,"",'2016'!AA:AA,"NRO"), 0)</f>
        <v>0</v>
      </c>
      <c r="AM360" s="0" t="n">
        <f aca="false">IFERROR(AL360/AK360, 0)</f>
        <v>0</v>
      </c>
      <c r="AN360" s="0" t="n">
        <f aca="false">IFERROR(SUMIFS('2016'!$G:$G,'2016'!F:F,A360,'2016'!C:C,B360,'2016'!D:D,"",'2016'!AA:AA,"CRO",'2016'!L:L,"&lt;&gt;"), 0)</f>
        <v>0</v>
      </c>
      <c r="AO360" s="0" t="n">
        <f aca="false">IFERROR(SUMIFS('2016'!L:L,'2016'!F:F,A360,'2016'!C:C,B360,'2016'!D:D,"",'2016'!AA:AA,"CRO"), 0)</f>
        <v>0</v>
      </c>
      <c r="AP360" s="0" t="n">
        <f aca="false">IFERROR(AO360/AN360, 0)</f>
        <v>0</v>
      </c>
      <c r="AQ360" s="0" t="n">
        <f aca="false">SUM(AT360,AW360,AZ360)</f>
        <v>0</v>
      </c>
      <c r="AR360" s="0" t="n">
        <f aca="false">SUM(AU360,AX360,BA360)</f>
        <v>0</v>
      </c>
      <c r="AS360" s="7" t="n">
        <f aca="false">IFERROR(AR360/AQ360, 0)</f>
        <v>0</v>
      </c>
      <c r="AT360" s="0" t="n">
        <f aca="false">IFERROR(SUMIFS('2015'!$G:$G,'2015'!F:F,A360,'2015'!C:C,B360,'2015'!D:D,"",'2015'!AA:AA,"JRO",'2015'!L:L,"&lt;&gt;"), 0)</f>
        <v>0</v>
      </c>
      <c r="AU360" s="0" t="n">
        <f aca="false">IFERROR(SUMIFS('2015'!L:L,'2015'!F:F,A360,'2015'!C:C,B360,'2015'!D:D,"",'2015'!AA:AA,"JRO"), 0)</f>
        <v>0</v>
      </c>
      <c r="AV360" s="0" t="n">
        <f aca="false">IFERROR(AU360/AT360, 0)</f>
        <v>0</v>
      </c>
      <c r="AW360" s="0" t="n">
        <f aca="false">IFERROR(SUMIFS('2015'!$G:$G,'2015'!F:F,A360,'2015'!C:C,B360,'2015'!D:D,"",'2015'!AA:AA,"NRO",'2015'!L:L,"&lt;&gt;"), 0)</f>
        <v>0</v>
      </c>
      <c r="AX360" s="0" t="n">
        <f aca="false">IFERROR(SUMIFS('2015'!L:L,'2015'!F:F,A360,'2015'!C:C,B360,'2015'!D:D,"",'2015'!AA:AA,"NRO"), 0)</f>
        <v>0</v>
      </c>
      <c r="AY360" s="0" t="n">
        <f aca="false">IFERROR(AX360/AW360, 0)</f>
        <v>0</v>
      </c>
      <c r="AZ360" s="0" t="n">
        <f aca="false">IFERROR(SUMIFS('2015'!$G:$G,'2015'!F:F,A360,'2015'!C:C,B360,'2015'!D:D,"",'2015'!AA:AA,"CRO",'2015'!L:L,"&lt;&gt;"), 0)</f>
        <v>0</v>
      </c>
      <c r="BA360" s="0" t="n">
        <f aca="false">IFERROR(SUMIFS('2015'!L:L,'2015'!F:F,A360,'2015'!C:C,B360,'2015'!D:D,"",'2015'!AA:AA,"CRO"), 0)</f>
        <v>0</v>
      </c>
      <c r="BB360" s="0" t="n">
        <f aca="false">IFERROR(BA360/AZ360, 0)</f>
        <v>0</v>
      </c>
      <c r="BC360" s="0" t="n">
        <f aca="false">SUM(BF360,BI360)</f>
        <v>0</v>
      </c>
      <c r="BD360" s="0" t="n">
        <f aca="false">SUM(BG360,BJ360)</f>
        <v>0</v>
      </c>
      <c r="BE360" s="7" t="n">
        <f aca="false">IFERROR(BD360/BC360, 0)</f>
        <v>0</v>
      </c>
      <c r="BF360" s="0" t="n">
        <f aca="false">IFERROR(SUMIFS('2014'!$G:$G,'2014'!F:F,A360,'2014'!C:C,B360,'2014'!D:D,"",'2014'!AA:AA,"JRO",'2014'!L:L,"&lt;&gt;"), 0)</f>
        <v>0</v>
      </c>
      <c r="BG360" s="0" t="n">
        <f aca="false">IFERROR(SUMIFS('2014'!L:L,'2014'!F:F,A360,'2014'!C:C,B360,'2014'!D:D,"",'2014'!AA:AA,"JRO"), 0)</f>
        <v>0</v>
      </c>
      <c r="BH360" s="7" t="n">
        <f aca="false">IFERROR(BG360/BF360, 0)</f>
        <v>0</v>
      </c>
      <c r="BI360" s="0" t="n">
        <f aca="false">IFERROR(SUMIFS('2014'!$G:$G,'2014'!F:F,A360,'2014'!C:C,B360,'2014'!D:D,"",'2014'!AA:AA,"CRO",'2014'!L:L,"&lt;&gt;"), 0)</f>
        <v>0</v>
      </c>
      <c r="BJ360" s="0" t="n">
        <f aca="false">IFERROR(SUMIFS('2014'!L:L,'2014'!F:F,A360,'2014'!C:C,B360,'2014'!D:D,"",'2014'!AA:AA,"CRO"), 0)</f>
        <v>0</v>
      </c>
      <c r="BK360" s="0" t="n">
        <f aca="false">IFERROR(BJ360/BI360, 0)</f>
        <v>0</v>
      </c>
      <c r="BL360" s="0" t="n">
        <f aca="false">IFERROR(SUMIFS('2013'!$G:$G,'2013'!F:F,A360,'2013'!C:C,B360,'2013'!D:D,"",'2013'!AA:AA,"JRO",'2013'!L:L,"&lt;&gt;"), 0)</f>
        <v>0</v>
      </c>
      <c r="BM360" s="0" t="n">
        <f aca="false">IFERROR(SUMIFS('2013'!L:L,'2013'!F:F,A360,'2013'!C:C,B360,'2013'!D:D,"",'2013'!AA:AA,"JRO"), 0)</f>
        <v>0</v>
      </c>
      <c r="BN360" s="0" t="n">
        <f aca="false">IFERROR(BM360/BL360, 0)</f>
        <v>0</v>
      </c>
      <c r="BO360" s="0" t="n">
        <f aca="false">IFERROR(SUMIFS('2012'!$G:$G,'2012'!F:F,A360,'2012'!C:C,B360,'2012'!D:D,"",'2012'!AA:AA,"JRO",'2012'!L:L,"&lt;&gt;"), 0)</f>
        <v>0</v>
      </c>
      <c r="BP360" s="0" t="n">
        <f aca="false">IFERROR(SUMIFS('2012'!L:L,'2012'!F:F,A360,'2012'!C:C,B360,'2012'!D:D,"",'2012'!AA:AA,"JRO"), 0)</f>
        <v>0</v>
      </c>
      <c r="BQ360" s="0" t="n">
        <f aca="false">IFERROR(BP360/BO360, 0)</f>
        <v>0</v>
      </c>
      <c r="BR360" s="0" t="n">
        <f aca="false">IFERROR(SUMIFS('2011'!$G:$G,'2011'!F:F,A360,'2011'!C:C,B360,'2011'!D:D,"",'2011'!AA:AA,"JRO",'2011'!L:L,"&lt;&gt;"), 0)</f>
        <v>0</v>
      </c>
      <c r="BS360" s="0" t="n">
        <f aca="false">IFERROR(SUMIFS('2011'!L:L,'2011'!F:F,A360,'2011'!C:C,B360,'2011'!D:D,"",'2011'!AA:AA,"JRO"), 0)</f>
        <v>0</v>
      </c>
      <c r="BT360" s="7" t="n">
        <f aca="false">IFERROR(BS360/BR360, 0)</f>
        <v>0</v>
      </c>
      <c r="BU360" s="0" t="n">
        <f aca="false">IFERROR(SUMIFS('2010'!$G:$G,'2010'!F:F,A360,'2010'!C:C,B360,'2010'!D:D,"",'2010'!AA:AA,"JRO",'2010'!L:L,"&lt;&gt;"), 0)</f>
        <v>0</v>
      </c>
      <c r="BV360" s="0" t="n">
        <f aca="false">IFERROR(SUMIFS('2010'!L:L,'2010'!F:F,A360,'2010'!C:C,B360,'2010'!D:D,"",'2010'!AA:AA,"JRO"), 0)</f>
        <v>0</v>
      </c>
      <c r="BW360" s="7" t="n">
        <f aca="false">IFERROR(BV360/BU360, 0)</f>
        <v>0</v>
      </c>
      <c r="BX360" s="0" t="n">
        <f aca="false">IFERROR(SUMIFS('2009'!$G:$G,'2009'!F:F,A360,'2009'!C:C,B360,'2009'!D:D,"",'2009'!AA:AA,"JRO",'2009'!L:L,"&lt;&gt;"), 0)</f>
        <v>0</v>
      </c>
      <c r="BY360" s="0" t="n">
        <f aca="false">IFERROR(SUMIFS('2009'!L:L,'2009'!F:F,A360,'2009'!C:C,B360,'2009'!D:D,"",'2009'!AA:AA,"JRO"), 0)</f>
        <v>0</v>
      </c>
      <c r="BZ360" s="7" t="n">
        <f aca="false">IFERROR(BY360/BX360, 0)</f>
        <v>0</v>
      </c>
    </row>
    <row r="361" customFormat="false" ht="15" hidden="false" customHeight="false" outlineLevel="0" collapsed="false">
      <c r="A361" s="0" t="s">
        <v>115</v>
      </c>
      <c r="B361" s="13" t="s">
        <v>60</v>
      </c>
      <c r="C361" s="56" t="n">
        <f aca="false">IFERROR(AVERAGEIFS(I361:BZ361,I$2:BZ$2,"JRO escorts per deportee",I361:BZ361,"&lt;&gt;0"), 0)</f>
        <v>0</v>
      </c>
      <c r="D361" s="13" t="n">
        <f aca="false">IFERROR(AVERAGEIFS(I361:BZ361,I$2:BZ$2,"NRO escorts per deportee",I361:BZ361,"&lt;&gt;0"), 0)</f>
        <v>0</v>
      </c>
      <c r="E361" s="13" t="n">
        <f aca="false">IFERROR(AVERAGEIFS(I361:BZ361,I$2:BZ$2,"CRO escorts per deportee",I361:BZ361,"&lt;&gt;0"), 0)</f>
        <v>0</v>
      </c>
      <c r="G361" s="0" t="n">
        <f aca="false">SUM(J361,M361,P361)</f>
        <v>0</v>
      </c>
      <c r="H361" s="0" t="n">
        <f aca="false">SUM(K361,N361,Q361)</f>
        <v>0</v>
      </c>
      <c r="I361" s="7" t="n">
        <f aca="false">IFERROR(H361/G361, 0)</f>
        <v>0</v>
      </c>
      <c r="J361" s="0" t="n">
        <f aca="false">IFERROR(SUMIFS('2018'!$H:$H,'2018'!$C:$C,B361,'2018'!$F:$F,A361,'2018'!AA:AA,"JRO",'2018'!P:P,"&lt;&gt;")+SUMIFS('2018'!$I:$I,'2018'!$D:$D,B361,'2018'!$F:$F,A361,'2018'!AA:AA,"JRO",'2018'!Q:Q,"&lt;&gt;")+SUMIFS('2018'!$J:$J,'2018'!$E:$E,B361,'2018'!$F:$F,A361,'2018'!AA:AA,"JRO",'2018'!R:R,"&lt;&gt;"), 0)</f>
        <v>0</v>
      </c>
      <c r="K361" s="0" t="n">
        <f aca="false">IFERROR(SUMIFS('2018'!M:M,'2018'!AA:AA,"JRO",'2018'!F:F,A361,'2018'!C:C,B361)+SUMIFS('2018'!P:P,'2018'!AA:AA,"JRO",'2018'!F:F,A361,'2018'!C:C,B361)+SUMIFS('2018'!N:N,'2018'!AA:AA,"JRO",'2018'!F:F,A361,'2018'!D:D,B361)+SUMIFS('2018'!N:N,'2018'!AA:AA,"JRO",'2018'!F:F,A361,'2018'!D:D,B361)+SUMIFS('2018'!O:O,'2018'!AA:AA,"JRO",'2018'!F:F,A361,'2018'!E:E,B361)+SUMIFS('2018'!R:R,'2018'!AA:AA,"JRO",'2018'!F:F,A361,'2018'!E:E,B361), 0)</f>
        <v>0</v>
      </c>
      <c r="L361" s="7" t="n">
        <f aca="false">IFERROR(K361/J361, 0)</f>
        <v>0</v>
      </c>
      <c r="M361" s="0" t="n">
        <f aca="false">IFERROR(SUMIFS('2018'!$H:$H,'2018'!$C:$C,B361,'2018'!$F:$F,A361,'2018'!AA:AA,"NRO",'2018'!P:P,"&lt;&gt;")+SUMIFS('2018'!$I:$I,'2018'!$D:$D,B361,'2018'!$F:$F,A361,'2018'!AA:AA,"NRO",'2018'!Q:Q,"&lt;&gt;")+SUMIFS('2018'!$J:$J,'2018'!$E:$E,B361,'2018'!$F:$F,A361,'2018'!AA:AA,"NRO",'2018'!R:R,"&lt;&gt;"), 0)</f>
        <v>0</v>
      </c>
      <c r="N361" s="0" t="n">
        <f aca="false">IFERROR(SUMIFS('2018'!M:M,'2018'!AA:AA,"NRO",'2018'!F:F,A361,'2018'!C:C,B361)+SUMIFS('2018'!P:P,'2018'!AA:AA,"NRO",'2018'!F:F,A361,'2018'!C:C,B361)+SUMIFS('2018'!N:N,'2018'!AA:AA,"NRO",'2018'!F:F,A361,'2018'!D:D,B361)+SUMIFS('2018'!N:N,'2018'!AA:AA,"NRO",'2018'!F:F,A361,'2018'!D:D,B361)+SUMIFS('2018'!O:O,'2018'!AA:AA,"NRO",'2018'!F:F,A361,'2018'!E:E,B361)+SUMIFS('2018'!R:R,'2018'!AA:AA,"NRO",'2018'!F:F,A361,'2018'!E:E,B361), 0)</f>
        <v>0</v>
      </c>
      <c r="O361" s="7" t="n">
        <f aca="false">IFERROR(N361/M361, 0)</f>
        <v>0</v>
      </c>
      <c r="P361" s="0" t="n">
        <f aca="false">IFERROR(SUMIFS('2018'!$H:$H,'2018'!$C:$C,B361,'2018'!$F:$F,A361,'2018'!AA:AA,"CRO")+SUMIFS('2018'!$I:$I,'2018'!$D:$D,B361,'2018'!$F:$F,A361,'2018'!AA:AA,"CRO")+SUMIFS('2018'!$J:$J,'2018'!$E:$E,B361,'2018'!$F:$F,A361,'2018'!AA:AA,"CRO"), 0)</f>
        <v>0</v>
      </c>
      <c r="Q361" s="0" t="n">
        <f aca="false">IFERROR(SUMIFS('2018'!M:M,'2018'!AA:AA,"CRO",'2018'!F:F,A361,'2018'!C:C,B361)+SUMIFS('2018'!P:P,'2018'!AA:AA,"CRO",'2018'!F:F,A361,'2018'!C:C,B361)+SUMIFS('2018'!N:N,'2018'!AA:AA,"CRO",'2018'!F:F,A361,'2018'!D:D,B361)+SUMIFS('2018'!N:N,'2018'!AA:AA,"CRO",'2018'!F:F,A361,'2018'!D:D,B361)+SUMIFS('2018'!O:O,'2018'!AA:AA,"CRO",'2018'!F:F,A361,'2018'!E:E,B361)+SUMIFS('2018'!R:R,'2018'!AA:AA,"CRO",'2018'!F:F,A361,'2018'!E:E,B361), 0)</f>
        <v>0</v>
      </c>
      <c r="R361" s="7" t="n">
        <f aca="false">IFERROR(Q361/P361, 0)</f>
        <v>0</v>
      </c>
      <c r="S361" s="7" t="n">
        <f aca="false">SUM(V361,Y361,AB361)</f>
        <v>0</v>
      </c>
      <c r="T361" s="7" t="n">
        <f aca="false">SUM(W361,Z361,AC361)</f>
        <v>0</v>
      </c>
      <c r="U361" s="7" t="n">
        <f aca="false">IFERROR(T361/S361, 0)</f>
        <v>0</v>
      </c>
      <c r="V361" s="0" t="n">
        <f aca="false">SUMIFS('2017'!$H:$H,'2017'!$C:$C,B361,'2017'!$F:$F,A361,'2017'!AA:AA,"JRO",'2017'!P:P,"&lt;&gt;")+SUMIFS('2017'!$I:$I,'2017'!$D:$D,B361,'2017'!$F:$F,A361,'2017'!AA:AA,"JRO",'2017'!Q:Q,"&lt;&gt;")+SUMIFS('2017'!$J:$J,'2017'!$E:$E,B361,'2017'!$F:$F,A361,'2017'!AA:AA,"JRO",'2017'!R:R,"&lt;&gt;")</f>
        <v>0</v>
      </c>
      <c r="W361" s="0" t="n">
        <f aca="false">IFERROR(SUMIFS('2017'!M:M,'2017'!AA:AA,"JRO",'2017'!F:F,A361,'2017'!C:C,B361)+SUMIFS('2017'!P:P,'2017'!AA:AA,"JRO",'2017'!F:F,A361,'2017'!C:C,B361)+SUMIFS('2017'!N:N,'2017'!AA:AA,"JRO",'2017'!F:F,A361,'2017'!D:D,B361)+SUMIFS('2017'!N:N,'2017'!AA:AA,"JRO",'2017'!F:F,A361,'2017'!D:D,B361)+SUMIFS('2017'!O:O,'2017'!AA:AA,"JRO",'2017'!F:F,A361,'2017'!E:E,B361)+SUMIFS('2017'!R:R,'2017'!AA:AA,"JRO",'2017'!F:F,A361,'2017'!E:E,B361), 0)</f>
        <v>0</v>
      </c>
      <c r="X361" s="7" t="n">
        <f aca="false">IFERROR(W361/V361, 0)</f>
        <v>0</v>
      </c>
      <c r="Y361" s="0" t="n">
        <f aca="false">IFERROR(SUMIFS('2017'!$H:$H,'2017'!$C:$C,B361,'2017'!$F:$F,A361,'2017'!AA:AA,"NRO",'2017'!P:P,"&lt;&gt;")+SUMIFS('2017'!$I:$I,'2017'!$D:$D,B361,'2017'!$F:$F,A361,'2017'!AA:AA,"NRO",'2017'!Q:Q,"&lt;&gt;")+SUMIFS('2017'!$J:$J,'2017'!$E:$E,B361,'2017'!$F:$F,A361,'2017'!AA:AA,"NRO",'2017'!R:R,"&lt;&gt;"), 0)</f>
        <v>0</v>
      </c>
      <c r="Z361" s="0" t="n">
        <f aca="false">IFERROR(SUMIFS('2017'!M:M,'2017'!AA:AA,"NRO",'2017'!F:F,A361,'2017'!C:C,B361)+SUMIFS('2017'!P:P,'2017'!AA:AA,"NRO",'2017'!F:F,A361,'2017'!C:C,B361)+SUMIFS('2017'!N:N,'2017'!AA:AA,"NRO",'2017'!F:F,A361,'2017'!D:D,B361)+SUMIFS('2017'!N:N,'2017'!AA:AA,"NRO",'2017'!F:F,A361,'2017'!D:D,B361)+SUMIFS('2017'!O:O,'2017'!AA:AA,"NRO",'2017'!F:F,A361,'2017'!E:E,B361)+SUMIFS('2017'!R:R,'2017'!AA:AA,"NRO",'2017'!F:F,A361,'2017'!E:E,B361), 0)</f>
        <v>0</v>
      </c>
      <c r="AA361" s="7" t="n">
        <f aca="false">IFERROR(Z361/Y361, 0)</f>
        <v>0</v>
      </c>
      <c r="AB361" s="0" t="n">
        <f aca="false">IFERROR(SUMIFS('2017'!$H:$H,'2017'!$C:$C,B361,'2017'!$F:$F,A361,'2017'!AA:AA,"CRO",'2017'!P:P,"&lt;&gt;")+SUMIFS('2017'!$I:$I,'2017'!$D:$D,B361,'2017'!$F:$F,A361,'2017'!AA:AA,"CRO",'2017'!Q:Q,"&lt;&gt;")+SUMIFS('2017'!$J:$J,'2017'!$E:$E,B361,'2017'!$F:$F,A361,'2017'!AA:AA,"CRO",'2017'!R:R,"&lt;&gt;"), 0)</f>
        <v>0</v>
      </c>
      <c r="AC361" s="0" t="n">
        <f aca="false">IFERROR(SUMIFS('2017'!M:M,'2017'!AA:AA,"CRO",'2017'!F:F,A361,'2017'!C:C,B361)+SUMIFS('2017'!P:P,'2017'!AA:AA,"CRO",'2017'!F:F,A361,'2017'!C:C,B361)+SUMIFS('2017'!N:N,'2017'!AA:AA,"CRO",'2017'!F:F,A361,'2017'!D:D,B361)+SUMIFS('2017'!N:N,'2017'!AA:AA,"CRO",'2017'!F:F,A361,'2017'!D:D,B361)+SUMIFS('2017'!O:O,'2017'!AA:AA,"CRO",'2017'!F:F,A361,'2017'!E:E,B361)+SUMIFS('2017'!R:R,'2017'!AA:AA,"CRO",'2017'!F:F,A361,'2017'!E:E,B361), 0)</f>
        <v>0</v>
      </c>
      <c r="AD361" s="0" t="n">
        <f aca="false">IFERROR(AC361/AB361, 0)</f>
        <v>0</v>
      </c>
      <c r="AE361" s="0" t="n">
        <f aca="false">SUM(AH361,AK361,AN361)</f>
        <v>0</v>
      </c>
      <c r="AF361" s="0" t="n">
        <f aca="false">SUM(AI361,AL361,AO361)</f>
        <v>0</v>
      </c>
      <c r="AG361" s="7" t="n">
        <f aca="false">IFERROR(AF361/AE361, 0)</f>
        <v>0</v>
      </c>
      <c r="AH361" s="0" t="n">
        <f aca="false">IFERROR(SUMIFS('2016'!$G:$G,'2016'!F:F,A361,'2016'!C:C,B361,'2016'!D:D,"",'2016'!AA:AA,"JRO",'2016'!L:L,"&lt;&gt;"), 0)</f>
        <v>0</v>
      </c>
      <c r="AI361" s="0" t="n">
        <f aca="false">IFERROR(SUMIFS('2016'!L:L,'2016'!F:F,A361,'2016'!C:C,B361,'2016'!D:D,"",'2016'!AA:AA,"JRO"), 0)</f>
        <v>0</v>
      </c>
      <c r="AJ361" s="7" t="n">
        <f aca="false">IFERROR(AI361/AH361, 0)</f>
        <v>0</v>
      </c>
      <c r="AK361" s="0" t="n">
        <f aca="false">IFERROR(SUMIFS('2016'!$G:$G,'2016'!F:F,A361,'2016'!C:C,B361,'2016'!D:D,"",'2016'!AA:AA,"NRO",'2016'!L:L,"&lt;&gt;"), 0)</f>
        <v>0</v>
      </c>
      <c r="AL361" s="0" t="n">
        <f aca="false">IFERROR(SUMIFS('2016'!L:L,'2016'!F:F,A361,'2016'!C:C,B361,'2016'!D:D,"",'2016'!AA:AA,"NRO"), 0)</f>
        <v>0</v>
      </c>
      <c r="AM361" s="0" t="n">
        <f aca="false">IFERROR(AL361/AK361, 0)</f>
        <v>0</v>
      </c>
      <c r="AN361" s="0" t="n">
        <f aca="false">IFERROR(SUMIFS('2016'!$G:$G,'2016'!F:F,A361,'2016'!C:C,B361,'2016'!D:D,"",'2016'!AA:AA,"CRO",'2016'!L:L,"&lt;&gt;"), 0)</f>
        <v>0</v>
      </c>
      <c r="AO361" s="0" t="n">
        <f aca="false">IFERROR(SUMIFS('2016'!L:L,'2016'!F:F,A361,'2016'!C:C,B361,'2016'!D:D,"",'2016'!AA:AA,"CRO"), 0)</f>
        <v>0</v>
      </c>
      <c r="AP361" s="0" t="n">
        <f aca="false">IFERROR(AO361/AN361, 0)</f>
        <v>0</v>
      </c>
      <c r="AQ361" s="0" t="n">
        <f aca="false">SUM(AT361,AW361,AZ361)</f>
        <v>0</v>
      </c>
      <c r="AR361" s="0" t="n">
        <f aca="false">SUM(AU361,AX361,BA361)</f>
        <v>0</v>
      </c>
      <c r="AS361" s="7" t="n">
        <f aca="false">IFERROR(AR361/AQ361, 0)</f>
        <v>0</v>
      </c>
      <c r="AT361" s="0" t="n">
        <f aca="false">IFERROR(SUMIFS('2015'!$G:$G,'2015'!F:F,A361,'2015'!C:C,B361,'2015'!D:D,"",'2015'!AA:AA,"JRO",'2015'!L:L,"&lt;&gt;"), 0)</f>
        <v>0</v>
      </c>
      <c r="AU361" s="0" t="n">
        <f aca="false">IFERROR(SUMIFS('2015'!L:L,'2015'!F:F,A361,'2015'!C:C,B361,'2015'!D:D,"",'2015'!AA:AA,"JRO"), 0)</f>
        <v>0</v>
      </c>
      <c r="AV361" s="0" t="n">
        <f aca="false">IFERROR(AU361/AT361, 0)</f>
        <v>0</v>
      </c>
      <c r="AW361" s="0" t="n">
        <f aca="false">IFERROR(SUMIFS('2015'!$G:$G,'2015'!F:F,A361,'2015'!C:C,B361,'2015'!D:D,"",'2015'!AA:AA,"NRO",'2015'!L:L,"&lt;&gt;"), 0)</f>
        <v>0</v>
      </c>
      <c r="AX361" s="0" t="n">
        <f aca="false">IFERROR(SUMIFS('2015'!L:L,'2015'!F:F,A361,'2015'!C:C,B361,'2015'!D:D,"",'2015'!AA:AA,"NRO"), 0)</f>
        <v>0</v>
      </c>
      <c r="AY361" s="0" t="n">
        <f aca="false">IFERROR(AX361/AW361, 0)</f>
        <v>0</v>
      </c>
      <c r="AZ361" s="0" t="n">
        <f aca="false">IFERROR(SUMIFS('2015'!$G:$G,'2015'!F:F,A361,'2015'!C:C,B361,'2015'!D:D,"",'2015'!AA:AA,"CRO",'2015'!L:L,"&lt;&gt;"), 0)</f>
        <v>0</v>
      </c>
      <c r="BA361" s="0" t="n">
        <f aca="false">IFERROR(SUMIFS('2015'!L:L,'2015'!F:F,A361,'2015'!C:C,B361,'2015'!D:D,"",'2015'!AA:AA,"CRO"), 0)</f>
        <v>0</v>
      </c>
      <c r="BB361" s="0" t="n">
        <f aca="false">IFERROR(BA361/AZ361, 0)</f>
        <v>0</v>
      </c>
      <c r="BC361" s="0" t="n">
        <f aca="false">SUM(BF361,BI361)</f>
        <v>0</v>
      </c>
      <c r="BD361" s="0" t="n">
        <f aca="false">SUM(BG361,BJ361)</f>
        <v>0</v>
      </c>
      <c r="BE361" s="7" t="n">
        <f aca="false">IFERROR(BD361/BC361, 0)</f>
        <v>0</v>
      </c>
      <c r="BF361" s="0" t="n">
        <f aca="false">IFERROR(SUMIFS('2014'!$G:$G,'2014'!F:F,A361,'2014'!C:C,B361,'2014'!D:D,"",'2014'!AA:AA,"JRO",'2014'!L:L,"&lt;&gt;"), 0)</f>
        <v>0</v>
      </c>
      <c r="BG361" s="0" t="n">
        <f aca="false">IFERROR(SUMIFS('2014'!L:L,'2014'!F:F,A361,'2014'!C:C,B361,'2014'!D:D,"",'2014'!AA:AA,"JRO"), 0)</f>
        <v>0</v>
      </c>
      <c r="BH361" s="7" t="n">
        <f aca="false">IFERROR(BG361/BF361, 0)</f>
        <v>0</v>
      </c>
      <c r="BI361" s="0" t="n">
        <f aca="false">IFERROR(SUMIFS('2014'!$G:$G,'2014'!F:F,A361,'2014'!C:C,B361,'2014'!D:D,"",'2014'!AA:AA,"CRO",'2014'!L:L,"&lt;&gt;"), 0)</f>
        <v>0</v>
      </c>
      <c r="BJ361" s="0" t="n">
        <f aca="false">IFERROR(SUMIFS('2014'!L:L,'2014'!F:F,A361,'2014'!C:C,B361,'2014'!D:D,"",'2014'!AA:AA,"CRO"), 0)</f>
        <v>0</v>
      </c>
      <c r="BK361" s="0" t="n">
        <f aca="false">IFERROR(BJ361/BI361, 0)</f>
        <v>0</v>
      </c>
      <c r="BL361" s="0" t="n">
        <f aca="false">IFERROR(SUMIFS('2013'!$G:$G,'2013'!F:F,A361,'2013'!C:C,B361,'2013'!D:D,"",'2013'!AA:AA,"JRO",'2013'!L:L,"&lt;&gt;"), 0)</f>
        <v>0</v>
      </c>
      <c r="BM361" s="0" t="n">
        <f aca="false">IFERROR(SUMIFS('2013'!L:L,'2013'!F:F,A361,'2013'!C:C,B361,'2013'!D:D,"",'2013'!AA:AA,"JRO"), 0)</f>
        <v>0</v>
      </c>
      <c r="BN361" s="0" t="n">
        <f aca="false">IFERROR(BM361/BL361, 0)</f>
        <v>0</v>
      </c>
      <c r="BO361" s="0" t="n">
        <f aca="false">IFERROR(SUMIFS('2012'!$G:$G,'2012'!F:F,A361,'2012'!C:C,B361,'2012'!D:D,"",'2012'!AA:AA,"JRO",'2012'!L:L,"&lt;&gt;"), 0)</f>
        <v>0</v>
      </c>
      <c r="BP361" s="0" t="n">
        <f aca="false">IFERROR(SUMIFS('2012'!L:L,'2012'!F:F,A361,'2012'!C:C,B361,'2012'!D:D,"",'2012'!AA:AA,"JRO"), 0)</f>
        <v>0</v>
      </c>
      <c r="BQ361" s="0" t="n">
        <f aca="false">IFERROR(BP361/BO361, 0)</f>
        <v>0</v>
      </c>
      <c r="BR361" s="0" t="n">
        <f aca="false">IFERROR(SUMIFS('2011'!$G:$G,'2011'!F:F,A361,'2011'!C:C,B361,'2011'!D:D,"",'2011'!AA:AA,"JRO",'2011'!L:L,"&lt;&gt;"), 0)</f>
        <v>0</v>
      </c>
      <c r="BS361" s="0" t="n">
        <f aca="false">IFERROR(SUMIFS('2011'!L:L,'2011'!F:F,A361,'2011'!C:C,B361,'2011'!D:D,"",'2011'!AA:AA,"JRO"), 0)</f>
        <v>0</v>
      </c>
      <c r="BT361" s="7" t="n">
        <f aca="false">IFERROR(BS361/BR361, 0)</f>
        <v>0</v>
      </c>
      <c r="BU361" s="0" t="n">
        <f aca="false">IFERROR(SUMIFS('2010'!$G:$G,'2010'!F:F,A361,'2010'!C:C,B361,'2010'!D:D,"",'2010'!AA:AA,"JRO",'2010'!L:L,"&lt;&gt;"), 0)</f>
        <v>0</v>
      </c>
      <c r="BV361" s="0" t="n">
        <f aca="false">IFERROR(SUMIFS('2010'!L:L,'2010'!F:F,A361,'2010'!C:C,B361,'2010'!D:D,"",'2010'!AA:AA,"JRO"), 0)</f>
        <v>0</v>
      </c>
      <c r="BW361" s="7" t="n">
        <f aca="false">IFERROR(BV361/BU361, 0)</f>
        <v>0</v>
      </c>
      <c r="BX361" s="0" t="n">
        <f aca="false">IFERROR(SUMIFS('2009'!$G:$G,'2009'!F:F,A361,'2009'!C:C,B361,'2009'!D:D,"",'2009'!AA:AA,"JRO",'2009'!L:L,"&lt;&gt;"), 0)</f>
        <v>0</v>
      </c>
      <c r="BY361" s="0" t="n">
        <f aca="false">IFERROR(SUMIFS('2009'!L:L,'2009'!F:F,A361,'2009'!C:C,B361,'2009'!D:D,"",'2009'!AA:AA,"JRO"), 0)</f>
        <v>0</v>
      </c>
      <c r="BZ361" s="7" t="n">
        <f aca="false">IFERROR(BY361/BX361, 0)</f>
        <v>0</v>
      </c>
    </row>
    <row r="362" customFormat="false" ht="15" hidden="false" customHeight="false" outlineLevel="0" collapsed="false">
      <c r="A362" s="0" t="s">
        <v>115</v>
      </c>
      <c r="B362" s="13" t="s">
        <v>48</v>
      </c>
      <c r="C362" s="56" t="n">
        <f aca="false">IFERROR(AVERAGEIFS(I362:BZ362,I$2:BZ$2,"JRO escorts per deportee",I362:BZ362,"&lt;&gt;0"), 0)</f>
        <v>2.5</v>
      </c>
      <c r="D362" s="13" t="n">
        <f aca="false">IFERROR(AVERAGEIFS(I362:BZ362,I$2:BZ$2,"NRO escorts per deportee",I362:BZ362,"&lt;&gt;0"), 0)</f>
        <v>0</v>
      </c>
      <c r="E362" s="13" t="n">
        <f aca="false">IFERROR(AVERAGEIFS(I362:BZ362,I$2:BZ$2,"CRO escorts per deportee",I362:BZ362,"&lt;&gt;0"), 0)</f>
        <v>0</v>
      </c>
      <c r="G362" s="0" t="n">
        <f aca="false">SUM(J362,M362,P362)</f>
        <v>2</v>
      </c>
      <c r="H362" s="0" t="n">
        <f aca="false">SUM(K362,N362,Q362)</f>
        <v>0</v>
      </c>
      <c r="I362" s="7" t="n">
        <f aca="false">IFERROR(H362/G362, 0)</f>
        <v>0</v>
      </c>
      <c r="J362" s="0" t="n">
        <f aca="false">IFERROR(SUMIFS('2018'!$H:$H,'2018'!$C:$C,B362,'2018'!$F:$F,A362,'2018'!AA:AA,"JRO",'2018'!P:P,"&lt;&gt;")+SUMIFS('2018'!$I:$I,'2018'!$D:$D,B362,'2018'!$F:$F,A362,'2018'!AA:AA,"JRO",'2018'!Q:Q,"&lt;&gt;")+SUMIFS('2018'!$J:$J,'2018'!$E:$E,B362,'2018'!$F:$F,A362,'2018'!AA:AA,"JRO",'2018'!R:R,"&lt;&gt;"), 0)</f>
        <v>2</v>
      </c>
      <c r="K362" s="0" t="n">
        <f aca="false">IFERROR(SUMIFS('2018'!M:M,'2018'!AA:AA,"JRO",'2018'!F:F,A362,'2018'!C:C,B362)+SUMIFS('2018'!P:P,'2018'!AA:AA,"JRO",'2018'!F:F,A362,'2018'!C:C,B362)+SUMIFS('2018'!N:N,'2018'!AA:AA,"JRO",'2018'!F:F,A362,'2018'!D:D,B362)+SUMIFS('2018'!N:N,'2018'!AA:AA,"JRO",'2018'!F:F,A362,'2018'!D:D,B362)+SUMIFS('2018'!O:O,'2018'!AA:AA,"JRO",'2018'!F:F,A362,'2018'!E:E,B362)+SUMIFS('2018'!R:R,'2018'!AA:AA,"JRO",'2018'!F:F,A362,'2018'!E:E,B362), 0)</f>
        <v>0</v>
      </c>
      <c r="L362" s="7" t="n">
        <f aca="false">IFERROR(K362/J362, 0)</f>
        <v>0</v>
      </c>
      <c r="M362" s="0" t="n">
        <f aca="false">IFERROR(SUMIFS('2018'!$H:$H,'2018'!$C:$C,B362,'2018'!$F:$F,A362,'2018'!AA:AA,"NRO",'2018'!P:P,"&lt;&gt;")+SUMIFS('2018'!$I:$I,'2018'!$D:$D,B362,'2018'!$F:$F,A362,'2018'!AA:AA,"NRO",'2018'!Q:Q,"&lt;&gt;")+SUMIFS('2018'!$J:$J,'2018'!$E:$E,B362,'2018'!$F:$F,A362,'2018'!AA:AA,"NRO",'2018'!R:R,"&lt;&gt;"), 0)</f>
        <v>0</v>
      </c>
      <c r="N362" s="0" t="n">
        <f aca="false">IFERROR(SUMIFS('2018'!M:M,'2018'!AA:AA,"NRO",'2018'!F:F,A362,'2018'!C:C,B362)+SUMIFS('2018'!P:P,'2018'!AA:AA,"NRO",'2018'!F:F,A362,'2018'!C:C,B362)+SUMIFS('2018'!N:N,'2018'!AA:AA,"NRO",'2018'!F:F,A362,'2018'!D:D,B362)+SUMIFS('2018'!N:N,'2018'!AA:AA,"NRO",'2018'!F:F,A362,'2018'!D:D,B362)+SUMIFS('2018'!O:O,'2018'!AA:AA,"NRO",'2018'!F:F,A362,'2018'!E:E,B362)+SUMIFS('2018'!R:R,'2018'!AA:AA,"NRO",'2018'!F:F,A362,'2018'!E:E,B362), 0)</f>
        <v>0</v>
      </c>
      <c r="O362" s="7" t="n">
        <f aca="false">IFERROR(N362/M362, 0)</f>
        <v>0</v>
      </c>
      <c r="P362" s="0" t="n">
        <f aca="false">IFERROR(SUMIFS('2018'!$H:$H,'2018'!$C:$C,B362,'2018'!$F:$F,A362,'2018'!AA:AA,"CRO")+SUMIFS('2018'!$I:$I,'2018'!$D:$D,B362,'2018'!$F:$F,A362,'2018'!AA:AA,"CRO")+SUMIFS('2018'!$J:$J,'2018'!$E:$E,B362,'2018'!$F:$F,A362,'2018'!AA:AA,"CRO"), 0)</f>
        <v>0</v>
      </c>
      <c r="Q362" s="0" t="n">
        <f aca="false">IFERROR(SUMIFS('2018'!M:M,'2018'!AA:AA,"CRO",'2018'!F:F,A362,'2018'!C:C,B362)+SUMIFS('2018'!P:P,'2018'!AA:AA,"CRO",'2018'!F:F,A362,'2018'!C:C,B362)+SUMIFS('2018'!N:N,'2018'!AA:AA,"CRO",'2018'!F:F,A362,'2018'!D:D,B362)+SUMIFS('2018'!N:N,'2018'!AA:AA,"CRO",'2018'!F:F,A362,'2018'!D:D,B362)+SUMIFS('2018'!O:O,'2018'!AA:AA,"CRO",'2018'!F:F,A362,'2018'!E:E,B362)+SUMIFS('2018'!R:R,'2018'!AA:AA,"CRO",'2018'!F:F,A362,'2018'!E:E,B362), 0)</f>
        <v>0</v>
      </c>
      <c r="R362" s="7" t="n">
        <f aca="false">IFERROR(Q362/P362, 0)</f>
        <v>0</v>
      </c>
      <c r="S362" s="7" t="n">
        <f aca="false">SUM(V362,Y362,AB362)</f>
        <v>2</v>
      </c>
      <c r="T362" s="7" t="n">
        <f aca="false">SUM(W362,Z362,AC362)</f>
        <v>5</v>
      </c>
      <c r="U362" s="7" t="n">
        <f aca="false">IFERROR(T362/S362, 0)</f>
        <v>2.5</v>
      </c>
      <c r="V362" s="0" t="n">
        <f aca="false">SUMIFS('2017'!$H:$H,'2017'!$C:$C,B362,'2017'!$F:$F,A362,'2017'!AA:AA,"JRO",'2017'!P:P,"&lt;&gt;")+SUMIFS('2017'!$I:$I,'2017'!$D:$D,B362,'2017'!$F:$F,A362,'2017'!AA:AA,"JRO",'2017'!Q:Q,"&lt;&gt;")+SUMIFS('2017'!$J:$J,'2017'!$E:$E,B362,'2017'!$F:$F,A362,'2017'!AA:AA,"JRO",'2017'!R:R,"&lt;&gt;")</f>
        <v>2</v>
      </c>
      <c r="W362" s="0" t="n">
        <f aca="false">IFERROR(SUMIFS('2017'!M:M,'2017'!AA:AA,"JRO",'2017'!F:F,A362,'2017'!C:C,B362)+SUMIFS('2017'!P:P,'2017'!AA:AA,"JRO",'2017'!F:F,A362,'2017'!C:C,B362)+SUMIFS('2017'!N:N,'2017'!AA:AA,"JRO",'2017'!F:F,A362,'2017'!D:D,B362)+SUMIFS('2017'!N:N,'2017'!AA:AA,"JRO",'2017'!F:F,A362,'2017'!D:D,B362)+SUMIFS('2017'!O:O,'2017'!AA:AA,"JRO",'2017'!F:F,A362,'2017'!E:E,B362)+SUMIFS('2017'!R:R,'2017'!AA:AA,"JRO",'2017'!F:F,A362,'2017'!E:E,B362), 0)</f>
        <v>5</v>
      </c>
      <c r="X362" s="7" t="n">
        <f aca="false">IFERROR(W362/V362, 0)</f>
        <v>2.5</v>
      </c>
      <c r="Y362" s="0" t="n">
        <f aca="false">IFERROR(SUMIFS('2017'!$H:$H,'2017'!$C:$C,B362,'2017'!$F:$F,A362,'2017'!AA:AA,"NRO",'2017'!P:P,"&lt;&gt;")+SUMIFS('2017'!$I:$I,'2017'!$D:$D,B362,'2017'!$F:$F,A362,'2017'!AA:AA,"NRO",'2017'!Q:Q,"&lt;&gt;")+SUMIFS('2017'!$J:$J,'2017'!$E:$E,B362,'2017'!$F:$F,A362,'2017'!AA:AA,"NRO",'2017'!R:R,"&lt;&gt;"), 0)</f>
        <v>0</v>
      </c>
      <c r="Z362" s="0" t="n">
        <f aca="false">IFERROR(SUMIFS('2017'!M:M,'2017'!AA:AA,"NRO",'2017'!F:F,A362,'2017'!C:C,B362)+SUMIFS('2017'!P:P,'2017'!AA:AA,"NRO",'2017'!F:F,A362,'2017'!C:C,B362)+SUMIFS('2017'!N:N,'2017'!AA:AA,"NRO",'2017'!F:F,A362,'2017'!D:D,B362)+SUMIFS('2017'!N:N,'2017'!AA:AA,"NRO",'2017'!F:F,A362,'2017'!D:D,B362)+SUMIFS('2017'!O:O,'2017'!AA:AA,"NRO",'2017'!F:F,A362,'2017'!E:E,B362)+SUMIFS('2017'!R:R,'2017'!AA:AA,"NRO",'2017'!F:F,A362,'2017'!E:E,B362), 0)</f>
        <v>0</v>
      </c>
      <c r="AA362" s="7" t="n">
        <f aca="false">IFERROR(Z362/Y362, 0)</f>
        <v>0</v>
      </c>
      <c r="AB362" s="0" t="n">
        <f aca="false">IFERROR(SUMIFS('2017'!$H:$H,'2017'!$C:$C,B362,'2017'!$F:$F,A362,'2017'!AA:AA,"CRO",'2017'!P:P,"&lt;&gt;")+SUMIFS('2017'!$I:$I,'2017'!$D:$D,B362,'2017'!$F:$F,A362,'2017'!AA:AA,"CRO",'2017'!Q:Q,"&lt;&gt;")+SUMIFS('2017'!$J:$J,'2017'!$E:$E,B362,'2017'!$F:$F,A362,'2017'!AA:AA,"CRO",'2017'!R:R,"&lt;&gt;"), 0)</f>
        <v>0</v>
      </c>
      <c r="AC362" s="0" t="n">
        <f aca="false">IFERROR(SUMIFS('2017'!M:M,'2017'!AA:AA,"CRO",'2017'!F:F,A362,'2017'!C:C,B362)+SUMIFS('2017'!P:P,'2017'!AA:AA,"CRO",'2017'!F:F,A362,'2017'!C:C,B362)+SUMIFS('2017'!N:N,'2017'!AA:AA,"CRO",'2017'!F:F,A362,'2017'!D:D,B362)+SUMIFS('2017'!N:N,'2017'!AA:AA,"CRO",'2017'!F:F,A362,'2017'!D:D,B362)+SUMIFS('2017'!O:O,'2017'!AA:AA,"CRO",'2017'!F:F,A362,'2017'!E:E,B362)+SUMIFS('2017'!R:R,'2017'!AA:AA,"CRO",'2017'!F:F,A362,'2017'!E:E,B362), 0)</f>
        <v>0</v>
      </c>
      <c r="AD362" s="0" t="n">
        <f aca="false">IFERROR(AC362/AB362, 0)</f>
        <v>0</v>
      </c>
      <c r="AE362" s="0" t="n">
        <f aca="false">SUM(AH362,AK362,AN362)</f>
        <v>0</v>
      </c>
      <c r="AF362" s="0" t="n">
        <f aca="false">SUM(AI362,AL362,AO362)</f>
        <v>0</v>
      </c>
      <c r="AG362" s="7" t="n">
        <f aca="false">IFERROR(AF362/AE362, 0)</f>
        <v>0</v>
      </c>
      <c r="AH362" s="0" t="n">
        <f aca="false">IFERROR(SUMIFS('2016'!$G:$G,'2016'!F:F,A362,'2016'!C:C,B362,'2016'!D:D,"",'2016'!AA:AA,"JRO",'2016'!L:L,"&lt;&gt;"), 0)</f>
        <v>0</v>
      </c>
      <c r="AI362" s="0" t="n">
        <f aca="false">IFERROR(SUMIFS('2016'!L:L,'2016'!F:F,A362,'2016'!C:C,B362,'2016'!D:D,"",'2016'!AA:AA,"JRO"), 0)</f>
        <v>0</v>
      </c>
      <c r="AJ362" s="7" t="n">
        <f aca="false">IFERROR(AI362/AH362, 0)</f>
        <v>0</v>
      </c>
      <c r="AK362" s="0" t="n">
        <f aca="false">IFERROR(SUMIFS('2016'!$G:$G,'2016'!F:F,A362,'2016'!C:C,B362,'2016'!D:D,"",'2016'!AA:AA,"NRO",'2016'!L:L,"&lt;&gt;"), 0)</f>
        <v>0</v>
      </c>
      <c r="AL362" s="0" t="n">
        <f aca="false">IFERROR(SUMIFS('2016'!L:L,'2016'!F:F,A362,'2016'!C:C,B362,'2016'!D:D,"",'2016'!AA:AA,"NRO"), 0)</f>
        <v>0</v>
      </c>
      <c r="AM362" s="0" t="n">
        <f aca="false">IFERROR(AL362/AK362, 0)</f>
        <v>0</v>
      </c>
      <c r="AN362" s="0" t="n">
        <f aca="false">IFERROR(SUMIFS('2016'!$G:$G,'2016'!F:F,A362,'2016'!C:C,B362,'2016'!D:D,"",'2016'!AA:AA,"CRO",'2016'!L:L,"&lt;&gt;"), 0)</f>
        <v>0</v>
      </c>
      <c r="AO362" s="0" t="n">
        <f aca="false">IFERROR(SUMIFS('2016'!L:L,'2016'!F:F,A362,'2016'!C:C,B362,'2016'!D:D,"",'2016'!AA:AA,"CRO"), 0)</f>
        <v>0</v>
      </c>
      <c r="AP362" s="0" t="n">
        <f aca="false">IFERROR(AO362/AN362, 0)</f>
        <v>0</v>
      </c>
      <c r="AQ362" s="0" t="n">
        <f aca="false">SUM(AT362,AW362,AZ362)</f>
        <v>0</v>
      </c>
      <c r="AR362" s="0" t="n">
        <f aca="false">SUM(AU362,AX362,BA362)</f>
        <v>0</v>
      </c>
      <c r="AS362" s="7" t="n">
        <f aca="false">IFERROR(AR362/AQ362, 0)</f>
        <v>0</v>
      </c>
      <c r="AT362" s="0" t="n">
        <f aca="false">IFERROR(SUMIFS('2015'!$G:$G,'2015'!F:F,A362,'2015'!C:C,B362,'2015'!D:D,"",'2015'!AA:AA,"JRO",'2015'!L:L,"&lt;&gt;"), 0)</f>
        <v>0</v>
      </c>
      <c r="AU362" s="0" t="n">
        <f aca="false">IFERROR(SUMIFS('2015'!L:L,'2015'!F:F,A362,'2015'!C:C,B362,'2015'!D:D,"",'2015'!AA:AA,"JRO"), 0)</f>
        <v>0</v>
      </c>
      <c r="AV362" s="0" t="n">
        <f aca="false">IFERROR(AU362/AT362, 0)</f>
        <v>0</v>
      </c>
      <c r="AW362" s="0" t="n">
        <f aca="false">IFERROR(SUMIFS('2015'!$G:$G,'2015'!F:F,A362,'2015'!C:C,B362,'2015'!D:D,"",'2015'!AA:AA,"NRO",'2015'!L:L,"&lt;&gt;"), 0)</f>
        <v>0</v>
      </c>
      <c r="AX362" s="0" t="n">
        <f aca="false">IFERROR(SUMIFS('2015'!L:L,'2015'!F:F,A362,'2015'!C:C,B362,'2015'!D:D,"",'2015'!AA:AA,"NRO"), 0)</f>
        <v>0</v>
      </c>
      <c r="AY362" s="0" t="n">
        <f aca="false">IFERROR(AX362/AW362, 0)</f>
        <v>0</v>
      </c>
      <c r="AZ362" s="0" t="n">
        <f aca="false">IFERROR(SUMIFS('2015'!$G:$G,'2015'!F:F,A362,'2015'!C:C,B362,'2015'!D:D,"",'2015'!AA:AA,"CRO",'2015'!L:L,"&lt;&gt;"), 0)</f>
        <v>0</v>
      </c>
      <c r="BA362" s="0" t="n">
        <f aca="false">IFERROR(SUMIFS('2015'!L:L,'2015'!F:F,A362,'2015'!C:C,B362,'2015'!D:D,"",'2015'!AA:AA,"CRO"), 0)</f>
        <v>0</v>
      </c>
      <c r="BB362" s="0" t="n">
        <f aca="false">IFERROR(BA362/AZ362, 0)</f>
        <v>0</v>
      </c>
      <c r="BC362" s="0" t="n">
        <f aca="false">SUM(BF362,BI362)</f>
        <v>0</v>
      </c>
      <c r="BD362" s="0" t="n">
        <f aca="false">SUM(BG362,BJ362)</f>
        <v>0</v>
      </c>
      <c r="BE362" s="7" t="n">
        <f aca="false">IFERROR(BD362/BC362, 0)</f>
        <v>0</v>
      </c>
      <c r="BF362" s="0" t="n">
        <f aca="false">IFERROR(SUMIFS('2014'!$G:$G,'2014'!F:F,A362,'2014'!C:C,B362,'2014'!D:D,"",'2014'!AA:AA,"JRO",'2014'!L:L,"&lt;&gt;"), 0)</f>
        <v>0</v>
      </c>
      <c r="BG362" s="0" t="n">
        <f aca="false">IFERROR(SUMIFS('2014'!L:L,'2014'!F:F,A362,'2014'!C:C,B362,'2014'!D:D,"",'2014'!AA:AA,"JRO"), 0)</f>
        <v>0</v>
      </c>
      <c r="BH362" s="7" t="n">
        <f aca="false">IFERROR(BG362/BF362, 0)</f>
        <v>0</v>
      </c>
      <c r="BI362" s="0" t="n">
        <f aca="false">IFERROR(SUMIFS('2014'!$G:$G,'2014'!F:F,A362,'2014'!C:C,B362,'2014'!D:D,"",'2014'!AA:AA,"CRO",'2014'!L:L,"&lt;&gt;"), 0)</f>
        <v>0</v>
      </c>
      <c r="BJ362" s="0" t="n">
        <f aca="false">IFERROR(SUMIFS('2014'!L:L,'2014'!F:F,A362,'2014'!C:C,B362,'2014'!D:D,"",'2014'!AA:AA,"CRO"), 0)</f>
        <v>0</v>
      </c>
      <c r="BK362" s="0" t="n">
        <f aca="false">IFERROR(BJ362/BI362, 0)</f>
        <v>0</v>
      </c>
      <c r="BL362" s="0" t="n">
        <f aca="false">IFERROR(SUMIFS('2013'!$G:$G,'2013'!F:F,A362,'2013'!C:C,B362,'2013'!D:D,"",'2013'!AA:AA,"JRO",'2013'!L:L,"&lt;&gt;"), 0)</f>
        <v>0</v>
      </c>
      <c r="BM362" s="0" t="n">
        <f aca="false">IFERROR(SUMIFS('2013'!L:L,'2013'!F:F,A362,'2013'!C:C,B362,'2013'!D:D,"",'2013'!AA:AA,"JRO"), 0)</f>
        <v>0</v>
      </c>
      <c r="BN362" s="0" t="n">
        <f aca="false">IFERROR(BM362/BL362, 0)</f>
        <v>0</v>
      </c>
      <c r="BO362" s="0" t="n">
        <f aca="false">IFERROR(SUMIFS('2012'!$G:$G,'2012'!F:F,A362,'2012'!C:C,B362,'2012'!D:D,"",'2012'!AA:AA,"JRO",'2012'!L:L,"&lt;&gt;"), 0)</f>
        <v>0</v>
      </c>
      <c r="BP362" s="0" t="n">
        <f aca="false">IFERROR(SUMIFS('2012'!L:L,'2012'!F:F,A362,'2012'!C:C,B362,'2012'!D:D,"",'2012'!AA:AA,"JRO"), 0)</f>
        <v>0</v>
      </c>
      <c r="BQ362" s="0" t="n">
        <f aca="false">IFERROR(BP362/BO362, 0)</f>
        <v>0</v>
      </c>
      <c r="BR362" s="0" t="n">
        <f aca="false">IFERROR(SUMIFS('2011'!$G:$G,'2011'!F:F,A362,'2011'!C:C,B362,'2011'!D:D,"",'2011'!AA:AA,"JRO",'2011'!L:L,"&lt;&gt;"), 0)</f>
        <v>0</v>
      </c>
      <c r="BS362" s="0" t="n">
        <f aca="false">IFERROR(SUMIFS('2011'!L:L,'2011'!F:F,A362,'2011'!C:C,B362,'2011'!D:D,"",'2011'!AA:AA,"JRO"), 0)</f>
        <v>0</v>
      </c>
      <c r="BT362" s="7" t="n">
        <f aca="false">IFERROR(BS362/BR362, 0)</f>
        <v>0</v>
      </c>
      <c r="BU362" s="0" t="n">
        <f aca="false">IFERROR(SUMIFS('2010'!$G:$G,'2010'!F:F,A362,'2010'!C:C,B362,'2010'!D:D,"",'2010'!AA:AA,"JRO",'2010'!L:L,"&lt;&gt;"), 0)</f>
        <v>0</v>
      </c>
      <c r="BV362" s="0" t="n">
        <f aca="false">IFERROR(SUMIFS('2010'!L:L,'2010'!F:F,A362,'2010'!C:C,B362,'2010'!D:D,"",'2010'!AA:AA,"JRO"), 0)</f>
        <v>0</v>
      </c>
      <c r="BW362" s="7" t="n">
        <f aca="false">IFERROR(BV362/BU362, 0)</f>
        <v>0</v>
      </c>
      <c r="BX362" s="0" t="n">
        <f aca="false">IFERROR(SUMIFS('2009'!$G:$G,'2009'!F:F,A362,'2009'!C:C,B362,'2009'!D:D,"",'2009'!AA:AA,"JRO",'2009'!L:L,"&lt;&gt;"), 0)</f>
        <v>0</v>
      </c>
      <c r="BY362" s="0" t="n">
        <f aca="false">IFERROR(SUMIFS('2009'!L:L,'2009'!F:F,A362,'2009'!C:C,B362,'2009'!D:D,"",'2009'!AA:AA,"JRO"), 0)</f>
        <v>0</v>
      </c>
      <c r="BZ362" s="7" t="n">
        <f aca="false">IFERROR(BY362/BX362, 0)</f>
        <v>0</v>
      </c>
    </row>
    <row r="363" customFormat="false" ht="15" hidden="false" customHeight="false" outlineLevel="0" collapsed="false">
      <c r="A363" s="0" t="s">
        <v>115</v>
      </c>
      <c r="B363" s="17" t="s">
        <v>63</v>
      </c>
      <c r="C363" s="56" t="n">
        <f aca="false">IFERROR(AVERAGEIFS(I363:BZ363,I$2:BZ$2,"JRO escorts per deportee",I363:BZ363,"&lt;&gt;0"), 0)</f>
        <v>2.62962962962963</v>
      </c>
      <c r="D363" s="13" t="n">
        <f aca="false">IFERROR(AVERAGEIFS(I363:BZ363,I$2:BZ$2,"NRO escorts per deportee",I363:BZ363,"&lt;&gt;0"), 0)</f>
        <v>0</v>
      </c>
      <c r="E363" s="13" t="n">
        <f aca="false">IFERROR(AVERAGEIFS(I363:BZ363,I$2:BZ$2,"CRO escorts per deportee",I363:BZ363,"&lt;&gt;0"), 0)</f>
        <v>0</v>
      </c>
      <c r="G363" s="0" t="n">
        <f aca="false">SUM(J363,M363,P363)</f>
        <v>4</v>
      </c>
      <c r="H363" s="0" t="n">
        <f aca="false">SUM(K363,N363,Q363)</f>
        <v>0</v>
      </c>
      <c r="I363" s="7" t="n">
        <f aca="false">IFERROR(H363/G363, 0)</f>
        <v>0</v>
      </c>
      <c r="J363" s="0" t="n">
        <f aca="false">IFERROR(SUMIFS('2018'!$H:$H,'2018'!$C:$C,B363,'2018'!$F:$F,A363,'2018'!AA:AA,"JRO",'2018'!P:P,"&lt;&gt;")+SUMIFS('2018'!$I:$I,'2018'!$D:$D,B363,'2018'!$F:$F,A363,'2018'!AA:AA,"JRO",'2018'!Q:Q,"&lt;&gt;")+SUMIFS('2018'!$J:$J,'2018'!$E:$E,B363,'2018'!$F:$F,A363,'2018'!AA:AA,"JRO",'2018'!R:R,"&lt;&gt;"), 0)</f>
        <v>0</v>
      </c>
      <c r="K363" s="0" t="n">
        <f aca="false">IFERROR(SUMIFS('2018'!M:M,'2018'!AA:AA,"JRO",'2018'!F:F,A363,'2018'!C:C,B363)+SUMIFS('2018'!P:P,'2018'!AA:AA,"JRO",'2018'!F:F,A363,'2018'!C:C,B363)+SUMIFS('2018'!N:N,'2018'!AA:AA,"JRO",'2018'!F:F,A363,'2018'!D:D,B363)+SUMIFS('2018'!N:N,'2018'!AA:AA,"JRO",'2018'!F:F,A363,'2018'!D:D,B363)+SUMIFS('2018'!O:O,'2018'!AA:AA,"JRO",'2018'!F:F,A363,'2018'!E:E,B363)+SUMIFS('2018'!R:R,'2018'!AA:AA,"JRO",'2018'!F:F,A363,'2018'!E:E,B363), 0)</f>
        <v>0</v>
      </c>
      <c r="L363" s="7" t="n">
        <f aca="false">IFERROR(K363/J363, 0)</f>
        <v>0</v>
      </c>
      <c r="M363" s="0" t="n">
        <f aca="false">IFERROR(SUMIFS('2018'!$H:$H,'2018'!$C:$C,B363,'2018'!$F:$F,A363,'2018'!AA:AA,"NRO",'2018'!P:P,"&lt;&gt;")+SUMIFS('2018'!$I:$I,'2018'!$D:$D,B363,'2018'!$F:$F,A363,'2018'!AA:AA,"NRO",'2018'!Q:Q,"&lt;&gt;")+SUMIFS('2018'!$J:$J,'2018'!$E:$E,B363,'2018'!$F:$F,A363,'2018'!AA:AA,"NRO",'2018'!R:R,"&lt;&gt;"), 0)</f>
        <v>0</v>
      </c>
      <c r="N363" s="0" t="n">
        <f aca="false">IFERROR(SUMIFS('2018'!M:M,'2018'!AA:AA,"NRO",'2018'!F:F,A363,'2018'!C:C,B363)+SUMIFS('2018'!P:P,'2018'!AA:AA,"NRO",'2018'!F:F,A363,'2018'!C:C,B363)+SUMIFS('2018'!N:N,'2018'!AA:AA,"NRO",'2018'!F:F,A363,'2018'!D:D,B363)+SUMIFS('2018'!N:N,'2018'!AA:AA,"NRO",'2018'!F:F,A363,'2018'!D:D,B363)+SUMIFS('2018'!O:O,'2018'!AA:AA,"NRO",'2018'!F:F,A363,'2018'!E:E,B363)+SUMIFS('2018'!R:R,'2018'!AA:AA,"NRO",'2018'!F:F,A363,'2018'!E:E,B363), 0)</f>
        <v>0</v>
      </c>
      <c r="O363" s="7" t="n">
        <f aca="false">IFERROR(N363/M363, 0)</f>
        <v>0</v>
      </c>
      <c r="P363" s="0" t="n">
        <f aca="false">IFERROR(SUMIFS('2018'!$H:$H,'2018'!$C:$C,B363,'2018'!$F:$F,A363,'2018'!AA:AA,"CRO")+SUMIFS('2018'!$I:$I,'2018'!$D:$D,B363,'2018'!$F:$F,A363,'2018'!AA:AA,"CRO")+SUMIFS('2018'!$J:$J,'2018'!$E:$E,B363,'2018'!$F:$F,A363,'2018'!AA:AA,"CRO"), 0)</f>
        <v>4</v>
      </c>
      <c r="Q363" s="0" t="n">
        <f aca="false">IFERROR(SUMIFS('2018'!M:M,'2018'!AA:AA,"CRO",'2018'!F:F,A363,'2018'!C:C,B363)+SUMIFS('2018'!P:P,'2018'!AA:AA,"CRO",'2018'!F:F,A363,'2018'!C:C,B363)+SUMIFS('2018'!N:N,'2018'!AA:AA,"CRO",'2018'!F:F,A363,'2018'!D:D,B363)+SUMIFS('2018'!N:N,'2018'!AA:AA,"CRO",'2018'!F:F,A363,'2018'!D:D,B363)+SUMIFS('2018'!O:O,'2018'!AA:AA,"CRO",'2018'!F:F,A363,'2018'!E:E,B363)+SUMIFS('2018'!R:R,'2018'!AA:AA,"CRO",'2018'!F:F,A363,'2018'!E:E,B363), 0)</f>
        <v>0</v>
      </c>
      <c r="R363" s="7" t="n">
        <f aca="false">IFERROR(Q363/P363, 0)</f>
        <v>0</v>
      </c>
      <c r="S363" s="7" t="n">
        <f aca="false">SUM(V363,Y363,AB363)</f>
        <v>14</v>
      </c>
      <c r="T363" s="7" t="n">
        <f aca="false">SUM(W363,Z363,AC363)</f>
        <v>0</v>
      </c>
      <c r="U363" s="7" t="n">
        <f aca="false">IFERROR(T363/S363, 0)</f>
        <v>0</v>
      </c>
      <c r="V363" s="0" t="n">
        <f aca="false">SUMIFS('2017'!$H:$H,'2017'!$C:$C,B363,'2017'!$F:$F,A363,'2017'!AA:AA,"JRO",'2017'!P:P,"&lt;&gt;")+SUMIFS('2017'!$I:$I,'2017'!$D:$D,B363,'2017'!$F:$F,A363,'2017'!AA:AA,"JRO",'2017'!Q:Q,"&lt;&gt;")+SUMIFS('2017'!$J:$J,'2017'!$E:$E,B363,'2017'!$F:$F,A363,'2017'!AA:AA,"JRO",'2017'!R:R,"&lt;&gt;")</f>
        <v>14</v>
      </c>
      <c r="W363" s="0" t="n">
        <f aca="false">IFERROR(SUMIFS('2017'!M:M,'2017'!AA:AA,"JRO",'2017'!F:F,A363,'2017'!C:C,B363)+SUMIFS('2017'!P:P,'2017'!AA:AA,"JRO",'2017'!F:F,A363,'2017'!C:C,B363)+SUMIFS('2017'!N:N,'2017'!AA:AA,"JRO",'2017'!F:F,A363,'2017'!D:D,B363)+SUMIFS('2017'!N:N,'2017'!AA:AA,"JRO",'2017'!F:F,A363,'2017'!D:D,B363)+SUMIFS('2017'!O:O,'2017'!AA:AA,"JRO",'2017'!F:F,A363,'2017'!E:E,B363)+SUMIFS('2017'!R:R,'2017'!AA:AA,"JRO",'2017'!F:F,A363,'2017'!E:E,B363), 0)</f>
        <v>0</v>
      </c>
      <c r="X363" s="7" t="n">
        <f aca="false">IFERROR(W363/V363, 0)</f>
        <v>0</v>
      </c>
      <c r="Y363" s="0" t="n">
        <f aca="false">IFERROR(SUMIFS('2017'!$H:$H,'2017'!$C:$C,B363,'2017'!$F:$F,A363,'2017'!AA:AA,"NRO",'2017'!P:P,"&lt;&gt;")+SUMIFS('2017'!$I:$I,'2017'!$D:$D,B363,'2017'!$F:$F,A363,'2017'!AA:AA,"NRO",'2017'!Q:Q,"&lt;&gt;")+SUMIFS('2017'!$J:$J,'2017'!$E:$E,B363,'2017'!$F:$F,A363,'2017'!AA:AA,"NRO",'2017'!R:R,"&lt;&gt;"), 0)</f>
        <v>0</v>
      </c>
      <c r="Z363" s="0" t="n">
        <f aca="false">IFERROR(SUMIFS('2017'!M:M,'2017'!AA:AA,"NRO",'2017'!F:F,A363,'2017'!C:C,B363)+SUMIFS('2017'!P:P,'2017'!AA:AA,"NRO",'2017'!F:F,A363,'2017'!C:C,B363)+SUMIFS('2017'!N:N,'2017'!AA:AA,"NRO",'2017'!F:F,A363,'2017'!D:D,B363)+SUMIFS('2017'!N:N,'2017'!AA:AA,"NRO",'2017'!F:F,A363,'2017'!D:D,B363)+SUMIFS('2017'!O:O,'2017'!AA:AA,"NRO",'2017'!F:F,A363,'2017'!E:E,B363)+SUMIFS('2017'!R:R,'2017'!AA:AA,"NRO",'2017'!F:F,A363,'2017'!E:E,B363), 0)</f>
        <v>0</v>
      </c>
      <c r="AA363" s="7" t="n">
        <f aca="false">IFERROR(Z363/Y363, 0)</f>
        <v>0</v>
      </c>
      <c r="AB363" s="0" t="n">
        <f aca="false">IFERROR(SUMIFS('2017'!$H:$H,'2017'!$C:$C,B363,'2017'!$F:$F,A363,'2017'!AA:AA,"CRO",'2017'!P:P,"&lt;&gt;")+SUMIFS('2017'!$I:$I,'2017'!$D:$D,B363,'2017'!$F:$F,A363,'2017'!AA:AA,"CRO",'2017'!Q:Q,"&lt;&gt;")+SUMIFS('2017'!$J:$J,'2017'!$E:$E,B363,'2017'!$F:$F,A363,'2017'!AA:AA,"CRO",'2017'!R:R,"&lt;&gt;"), 0)</f>
        <v>0</v>
      </c>
      <c r="AC363" s="0" t="n">
        <f aca="false">IFERROR(SUMIFS('2017'!M:M,'2017'!AA:AA,"CRO",'2017'!F:F,A363,'2017'!C:C,B363)+SUMIFS('2017'!P:P,'2017'!AA:AA,"CRO",'2017'!F:F,A363,'2017'!C:C,B363)+SUMIFS('2017'!N:N,'2017'!AA:AA,"CRO",'2017'!F:F,A363,'2017'!D:D,B363)+SUMIFS('2017'!N:N,'2017'!AA:AA,"CRO",'2017'!F:F,A363,'2017'!D:D,B363)+SUMIFS('2017'!O:O,'2017'!AA:AA,"CRO",'2017'!F:F,A363,'2017'!E:E,B363)+SUMIFS('2017'!R:R,'2017'!AA:AA,"CRO",'2017'!F:F,A363,'2017'!E:E,B363), 0)</f>
        <v>0</v>
      </c>
      <c r="AD363" s="0" t="n">
        <f aca="false">IFERROR(AC363/AB363, 0)</f>
        <v>0</v>
      </c>
      <c r="AE363" s="0" t="n">
        <f aca="false">SUM(AH363,AK363,AN363)</f>
        <v>0</v>
      </c>
      <c r="AF363" s="0" t="n">
        <f aca="false">SUM(AI363,AL363,AO363)</f>
        <v>0</v>
      </c>
      <c r="AG363" s="7" t="n">
        <f aca="false">IFERROR(AF363/AE363, 0)</f>
        <v>0</v>
      </c>
      <c r="AH363" s="0" t="n">
        <f aca="false">IFERROR(SUMIFS('2016'!$G:$G,'2016'!F:F,A363,'2016'!C:C,B363,'2016'!D:D,"",'2016'!AA:AA,"JRO",'2016'!L:L,"&lt;&gt;"), 0)</f>
        <v>0</v>
      </c>
      <c r="AI363" s="0" t="n">
        <f aca="false">IFERROR(SUMIFS('2016'!L:L,'2016'!F:F,A363,'2016'!C:C,B363,'2016'!D:D,"",'2016'!AA:AA,"JRO"), 0)</f>
        <v>0</v>
      </c>
      <c r="AJ363" s="7" t="n">
        <f aca="false">IFERROR(AI363/AH363, 0)</f>
        <v>0</v>
      </c>
      <c r="AK363" s="0" t="n">
        <f aca="false">IFERROR(SUMIFS('2016'!$G:$G,'2016'!F:F,A363,'2016'!C:C,B363,'2016'!D:D,"",'2016'!AA:AA,"NRO",'2016'!L:L,"&lt;&gt;"), 0)</f>
        <v>0</v>
      </c>
      <c r="AL363" s="0" t="n">
        <f aca="false">IFERROR(SUMIFS('2016'!L:L,'2016'!F:F,A363,'2016'!C:C,B363,'2016'!D:D,"",'2016'!AA:AA,"NRO"), 0)</f>
        <v>0</v>
      </c>
      <c r="AM363" s="0" t="n">
        <f aca="false">IFERROR(AL363/AK363, 0)</f>
        <v>0</v>
      </c>
      <c r="AN363" s="0" t="n">
        <f aca="false">IFERROR(SUMIFS('2016'!$G:$G,'2016'!F:F,A363,'2016'!C:C,B363,'2016'!D:D,"",'2016'!AA:AA,"CRO",'2016'!L:L,"&lt;&gt;"), 0)</f>
        <v>0</v>
      </c>
      <c r="AO363" s="0" t="n">
        <f aca="false">IFERROR(SUMIFS('2016'!L:L,'2016'!F:F,A363,'2016'!C:C,B363,'2016'!D:D,"",'2016'!AA:AA,"CRO"), 0)</f>
        <v>0</v>
      </c>
      <c r="AP363" s="0" t="n">
        <f aca="false">IFERROR(AO363/AN363, 0)</f>
        <v>0</v>
      </c>
      <c r="AQ363" s="0" t="n">
        <f aca="false">SUM(AT363,AW363,AZ363)</f>
        <v>9</v>
      </c>
      <c r="AR363" s="0" t="n">
        <f aca="false">SUM(AU363,AX363,BA363)</f>
        <v>17</v>
      </c>
      <c r="AS363" s="7" t="n">
        <f aca="false">IFERROR(AR363/AQ363, 0)</f>
        <v>1.88888888888889</v>
      </c>
      <c r="AT363" s="0" t="n">
        <f aca="false">IFERROR(SUMIFS('2015'!$G:$G,'2015'!F:F,A363,'2015'!C:C,B363,'2015'!D:D,"",'2015'!AA:AA,"JRO",'2015'!L:L,"&lt;&gt;"), 0)</f>
        <v>9</v>
      </c>
      <c r="AU363" s="0" t="n">
        <f aca="false">IFERROR(SUMIFS('2015'!L:L,'2015'!F:F,A363,'2015'!C:C,B363,'2015'!D:D,"",'2015'!AA:AA,"JRO"), 0)</f>
        <v>17</v>
      </c>
      <c r="AV363" s="0" t="n">
        <f aca="false">IFERROR(AU363/AT363, 0)</f>
        <v>1.88888888888889</v>
      </c>
      <c r="AW363" s="0" t="n">
        <f aca="false">IFERROR(SUMIFS('2015'!$G:$G,'2015'!F:F,A363,'2015'!C:C,B363,'2015'!D:D,"",'2015'!AA:AA,"NRO",'2015'!L:L,"&lt;&gt;"), 0)</f>
        <v>0</v>
      </c>
      <c r="AX363" s="0" t="n">
        <f aca="false">IFERROR(SUMIFS('2015'!L:L,'2015'!F:F,A363,'2015'!C:C,B363,'2015'!D:D,"",'2015'!AA:AA,"NRO"), 0)</f>
        <v>0</v>
      </c>
      <c r="AY363" s="0" t="n">
        <f aca="false">IFERROR(AX363/AW363, 0)</f>
        <v>0</v>
      </c>
      <c r="AZ363" s="0" t="n">
        <f aca="false">IFERROR(SUMIFS('2015'!$G:$G,'2015'!F:F,A363,'2015'!C:C,B363,'2015'!D:D,"",'2015'!AA:AA,"CRO",'2015'!L:L,"&lt;&gt;"), 0)</f>
        <v>0</v>
      </c>
      <c r="BA363" s="0" t="n">
        <f aca="false">IFERROR(SUMIFS('2015'!L:L,'2015'!F:F,A363,'2015'!C:C,B363,'2015'!D:D,"",'2015'!AA:AA,"CRO"), 0)</f>
        <v>0</v>
      </c>
      <c r="BB363" s="0" t="n">
        <f aca="false">IFERROR(BA363/AZ363, 0)</f>
        <v>0</v>
      </c>
      <c r="BC363" s="0" t="n">
        <f aca="false">SUM(BF363,BI363)</f>
        <v>1</v>
      </c>
      <c r="BD363" s="0" t="n">
        <f aca="false">SUM(BG363,BJ363)</f>
        <v>3</v>
      </c>
      <c r="BE363" s="7" t="n">
        <f aca="false">IFERROR(BD363/BC363, 0)</f>
        <v>3</v>
      </c>
      <c r="BF363" s="0" t="n">
        <f aca="false">IFERROR(SUMIFS('2014'!$G:$G,'2014'!F:F,A363,'2014'!C:C,B363,'2014'!D:D,"",'2014'!AA:AA,"JRO",'2014'!L:L,"&lt;&gt;"), 0)</f>
        <v>1</v>
      </c>
      <c r="BG363" s="0" t="n">
        <f aca="false">IFERROR(SUMIFS('2014'!L:L,'2014'!F:F,A363,'2014'!C:C,B363,'2014'!D:D,"",'2014'!AA:AA,"JRO"), 0)</f>
        <v>3</v>
      </c>
      <c r="BH363" s="7" t="n">
        <f aca="false">IFERROR(BG363/BF363, 0)</f>
        <v>3</v>
      </c>
      <c r="BI363" s="0" t="n">
        <f aca="false">IFERROR(SUMIFS('2014'!$G:$G,'2014'!F:F,A363,'2014'!C:C,B363,'2014'!D:D,"",'2014'!AA:AA,"CRO",'2014'!L:L,"&lt;&gt;"), 0)</f>
        <v>0</v>
      </c>
      <c r="BJ363" s="0" t="n">
        <f aca="false">IFERROR(SUMIFS('2014'!L:L,'2014'!F:F,A363,'2014'!C:C,B363,'2014'!D:D,"",'2014'!AA:AA,"CRO"), 0)</f>
        <v>0</v>
      </c>
      <c r="BK363" s="0" t="n">
        <f aca="false">IFERROR(BJ363/BI363, 0)</f>
        <v>0</v>
      </c>
      <c r="BL363" s="0" t="n">
        <f aca="false">IFERROR(SUMIFS('2013'!$G:$G,'2013'!F:F,A363,'2013'!C:C,B363,'2013'!D:D,"",'2013'!AA:AA,"JRO",'2013'!L:L,"&lt;&gt;"), 0)</f>
        <v>1</v>
      </c>
      <c r="BM363" s="0" t="n">
        <f aca="false">IFERROR(SUMIFS('2013'!L:L,'2013'!F:F,A363,'2013'!C:C,B363,'2013'!D:D,"",'2013'!AA:AA,"JRO"), 0)</f>
        <v>3</v>
      </c>
      <c r="BN363" s="0" t="n">
        <f aca="false">IFERROR(BM363/BL363, 0)</f>
        <v>3</v>
      </c>
      <c r="BO363" s="0" t="n">
        <f aca="false">IFERROR(SUMIFS('2012'!$G:$G,'2012'!F:F,A363,'2012'!C:C,B363,'2012'!D:D,"",'2012'!AA:AA,"JRO",'2012'!L:L,"&lt;&gt;"), 0)</f>
        <v>5</v>
      </c>
      <c r="BP363" s="0" t="n">
        <f aca="false">IFERROR(SUMIFS('2012'!L:L,'2012'!F:F,A363,'2012'!C:C,B363,'2012'!D:D,"",'2012'!AA:AA,"JRO"), 0)</f>
        <v>11</v>
      </c>
      <c r="BQ363" s="0" t="n">
        <f aca="false">IFERROR(BP363/BO363, 0)</f>
        <v>2.2</v>
      </c>
      <c r="BR363" s="0" t="n">
        <f aca="false">IFERROR(SUMIFS('2011'!$G:$G,'2011'!F:F,A363,'2011'!C:C,B363,'2011'!D:D,"",'2011'!AA:AA,"JRO",'2011'!L:L,"&lt;&gt;"), 0)</f>
        <v>0</v>
      </c>
      <c r="BS363" s="0" t="n">
        <f aca="false">IFERROR(SUMIFS('2011'!L:L,'2011'!F:F,A363,'2011'!C:C,B363,'2011'!D:D,"",'2011'!AA:AA,"JRO"), 0)</f>
        <v>0</v>
      </c>
      <c r="BT363" s="7" t="n">
        <f aca="false">IFERROR(BS363/BR363, 0)</f>
        <v>0</v>
      </c>
      <c r="BU363" s="0" t="n">
        <f aca="false">IFERROR(SUMIFS('2010'!$G:$G,'2010'!F:F,A363,'2010'!C:C,B363,'2010'!D:D,"",'2010'!AA:AA,"JRO",'2010'!L:L,"&lt;&gt;"), 0)</f>
        <v>0</v>
      </c>
      <c r="BV363" s="0" t="n">
        <f aca="false">IFERROR(SUMIFS('2010'!L:L,'2010'!F:F,A363,'2010'!C:C,B363,'2010'!D:D,"",'2010'!AA:AA,"JRO"), 0)</f>
        <v>0</v>
      </c>
      <c r="BW363" s="7" t="n">
        <f aca="false">IFERROR(BV363/BU363, 0)</f>
        <v>0</v>
      </c>
      <c r="BX363" s="0" t="n">
        <f aca="false">IFERROR(SUMIFS('2009'!$G:$G,'2009'!F:F,A363,'2009'!C:C,B363,'2009'!D:D,"",'2009'!AA:AA,"JRO",'2009'!L:L,"&lt;&gt;"), 0)</f>
        <v>0</v>
      </c>
      <c r="BY363" s="0" t="n">
        <f aca="false">IFERROR(SUMIFS('2009'!L:L,'2009'!F:F,A363,'2009'!C:C,B363,'2009'!D:D,"",'2009'!AA:AA,"JRO"), 0)</f>
        <v>0</v>
      </c>
      <c r="BZ363" s="7" t="n">
        <f aca="false">IFERROR(BY363/BX363, 0)</f>
        <v>0</v>
      </c>
    </row>
    <row r="364" customFormat="false" ht="15" hidden="false" customHeight="false" outlineLevel="0" collapsed="false">
      <c r="A364" s="0" t="s">
        <v>115</v>
      </c>
      <c r="B364" s="13" t="s">
        <v>56</v>
      </c>
      <c r="C364" s="56" t="n">
        <f aca="false">IFERROR(AVERAGEIFS(I364:BZ364,I$2:BZ$2,"JRO escorts per deportee",I364:BZ364,"&lt;&gt;0"), 0)</f>
        <v>0</v>
      </c>
      <c r="D364" s="13" t="n">
        <f aca="false">IFERROR(AVERAGEIFS(I364:BZ364,I$2:BZ$2,"NRO escorts per deportee",I364:BZ364,"&lt;&gt;0"), 0)</f>
        <v>0</v>
      </c>
      <c r="E364" s="13" t="n">
        <f aca="false">IFERROR(AVERAGEIFS(I364:BZ364,I$2:BZ$2,"CRO escorts per deportee",I364:BZ364,"&lt;&gt;0"), 0)</f>
        <v>0</v>
      </c>
      <c r="G364" s="0" t="n">
        <f aca="false">SUM(J364,M364,P364)</f>
        <v>0</v>
      </c>
      <c r="H364" s="0" t="n">
        <f aca="false">SUM(K364,N364,Q364)</f>
        <v>0</v>
      </c>
      <c r="I364" s="7" t="n">
        <f aca="false">IFERROR(H364/G364, 0)</f>
        <v>0</v>
      </c>
      <c r="J364" s="0" t="n">
        <f aca="false">IFERROR(SUMIFS('2018'!$H:$H,'2018'!$C:$C,B364,'2018'!$F:$F,A364,'2018'!AA:AA,"JRO",'2018'!P:P,"&lt;&gt;")+SUMIFS('2018'!$I:$I,'2018'!$D:$D,B364,'2018'!$F:$F,A364,'2018'!AA:AA,"JRO",'2018'!Q:Q,"&lt;&gt;")+SUMIFS('2018'!$J:$J,'2018'!$E:$E,B364,'2018'!$F:$F,A364,'2018'!AA:AA,"JRO",'2018'!R:R,"&lt;&gt;"), 0)</f>
        <v>0</v>
      </c>
      <c r="K364" s="0" t="n">
        <f aca="false">IFERROR(SUMIFS('2018'!M:M,'2018'!AA:AA,"JRO",'2018'!F:F,A364,'2018'!C:C,B364)+SUMIFS('2018'!P:P,'2018'!AA:AA,"JRO",'2018'!F:F,A364,'2018'!C:C,B364)+SUMIFS('2018'!N:N,'2018'!AA:AA,"JRO",'2018'!F:F,A364,'2018'!D:D,B364)+SUMIFS('2018'!N:N,'2018'!AA:AA,"JRO",'2018'!F:F,A364,'2018'!D:D,B364)+SUMIFS('2018'!O:O,'2018'!AA:AA,"JRO",'2018'!F:F,A364,'2018'!E:E,B364)+SUMIFS('2018'!R:R,'2018'!AA:AA,"JRO",'2018'!F:F,A364,'2018'!E:E,B364), 0)</f>
        <v>0</v>
      </c>
      <c r="L364" s="7" t="n">
        <f aca="false">IFERROR(K364/J364, 0)</f>
        <v>0</v>
      </c>
      <c r="M364" s="0" t="n">
        <f aca="false">IFERROR(SUMIFS('2018'!$H:$H,'2018'!$C:$C,B364,'2018'!$F:$F,A364,'2018'!AA:AA,"NRO",'2018'!P:P,"&lt;&gt;")+SUMIFS('2018'!$I:$I,'2018'!$D:$D,B364,'2018'!$F:$F,A364,'2018'!AA:AA,"NRO",'2018'!Q:Q,"&lt;&gt;")+SUMIFS('2018'!$J:$J,'2018'!$E:$E,B364,'2018'!$F:$F,A364,'2018'!AA:AA,"NRO",'2018'!R:R,"&lt;&gt;"), 0)</f>
        <v>0</v>
      </c>
      <c r="N364" s="0" t="n">
        <f aca="false">IFERROR(SUMIFS('2018'!M:M,'2018'!AA:AA,"NRO",'2018'!F:F,A364,'2018'!C:C,B364)+SUMIFS('2018'!P:P,'2018'!AA:AA,"NRO",'2018'!F:F,A364,'2018'!C:C,B364)+SUMIFS('2018'!N:N,'2018'!AA:AA,"NRO",'2018'!F:F,A364,'2018'!D:D,B364)+SUMIFS('2018'!N:N,'2018'!AA:AA,"NRO",'2018'!F:F,A364,'2018'!D:D,B364)+SUMIFS('2018'!O:O,'2018'!AA:AA,"NRO",'2018'!F:F,A364,'2018'!E:E,B364)+SUMIFS('2018'!R:R,'2018'!AA:AA,"NRO",'2018'!F:F,A364,'2018'!E:E,B364), 0)</f>
        <v>0</v>
      </c>
      <c r="O364" s="7" t="n">
        <f aca="false">IFERROR(N364/M364, 0)</f>
        <v>0</v>
      </c>
      <c r="P364" s="0" t="n">
        <f aca="false">IFERROR(SUMIFS('2018'!$H:$H,'2018'!$C:$C,B364,'2018'!$F:$F,A364,'2018'!AA:AA,"CRO")+SUMIFS('2018'!$I:$I,'2018'!$D:$D,B364,'2018'!$F:$F,A364,'2018'!AA:AA,"CRO")+SUMIFS('2018'!$J:$J,'2018'!$E:$E,B364,'2018'!$F:$F,A364,'2018'!AA:AA,"CRO"), 0)</f>
        <v>0</v>
      </c>
      <c r="Q364" s="0" t="n">
        <f aca="false">IFERROR(SUMIFS('2018'!M:M,'2018'!AA:AA,"CRO",'2018'!F:F,A364,'2018'!C:C,B364)+SUMIFS('2018'!P:P,'2018'!AA:AA,"CRO",'2018'!F:F,A364,'2018'!C:C,B364)+SUMIFS('2018'!N:N,'2018'!AA:AA,"CRO",'2018'!F:F,A364,'2018'!D:D,B364)+SUMIFS('2018'!N:N,'2018'!AA:AA,"CRO",'2018'!F:F,A364,'2018'!D:D,B364)+SUMIFS('2018'!O:O,'2018'!AA:AA,"CRO",'2018'!F:F,A364,'2018'!E:E,B364)+SUMIFS('2018'!R:R,'2018'!AA:AA,"CRO",'2018'!F:F,A364,'2018'!E:E,B364), 0)</f>
        <v>0</v>
      </c>
      <c r="R364" s="7" t="n">
        <f aca="false">IFERROR(Q364/P364, 0)</f>
        <v>0</v>
      </c>
      <c r="S364" s="7" t="n">
        <f aca="false">SUM(V364,Y364,AB364)</f>
        <v>1</v>
      </c>
      <c r="T364" s="7" t="n">
        <f aca="false">SUM(W364,Z364,AC364)</f>
        <v>0</v>
      </c>
      <c r="U364" s="7" t="n">
        <f aca="false">IFERROR(T364/S364, 0)</f>
        <v>0</v>
      </c>
      <c r="V364" s="0" t="n">
        <f aca="false">SUMIFS('2017'!$H:$H,'2017'!$C:$C,B364,'2017'!$F:$F,A364,'2017'!AA:AA,"JRO",'2017'!P:P,"&lt;&gt;")+SUMIFS('2017'!$I:$I,'2017'!$D:$D,B364,'2017'!$F:$F,A364,'2017'!AA:AA,"JRO",'2017'!Q:Q,"&lt;&gt;")+SUMIFS('2017'!$J:$J,'2017'!$E:$E,B364,'2017'!$F:$F,A364,'2017'!AA:AA,"JRO",'2017'!R:R,"&lt;&gt;")</f>
        <v>1</v>
      </c>
      <c r="W364" s="0" t="n">
        <f aca="false">IFERROR(SUMIFS('2017'!M:M,'2017'!AA:AA,"JRO",'2017'!F:F,A364,'2017'!C:C,B364)+SUMIFS('2017'!P:P,'2017'!AA:AA,"JRO",'2017'!F:F,A364,'2017'!C:C,B364)+SUMIFS('2017'!N:N,'2017'!AA:AA,"JRO",'2017'!F:F,A364,'2017'!D:D,B364)+SUMIFS('2017'!N:N,'2017'!AA:AA,"JRO",'2017'!F:F,A364,'2017'!D:D,B364)+SUMIFS('2017'!O:O,'2017'!AA:AA,"JRO",'2017'!F:F,A364,'2017'!E:E,B364)+SUMIFS('2017'!R:R,'2017'!AA:AA,"JRO",'2017'!F:F,A364,'2017'!E:E,B364), 0)</f>
        <v>0</v>
      </c>
      <c r="X364" s="7" t="n">
        <f aca="false">IFERROR(W364/V364, 0)</f>
        <v>0</v>
      </c>
      <c r="Y364" s="0" t="n">
        <f aca="false">IFERROR(SUMIFS('2017'!$H:$H,'2017'!$C:$C,B364,'2017'!$F:$F,A364,'2017'!AA:AA,"NRO",'2017'!P:P,"&lt;&gt;")+SUMIFS('2017'!$I:$I,'2017'!$D:$D,B364,'2017'!$F:$F,A364,'2017'!AA:AA,"NRO",'2017'!Q:Q,"&lt;&gt;")+SUMIFS('2017'!$J:$J,'2017'!$E:$E,B364,'2017'!$F:$F,A364,'2017'!AA:AA,"NRO",'2017'!R:R,"&lt;&gt;"), 0)</f>
        <v>0</v>
      </c>
      <c r="Z364" s="0" t="n">
        <f aca="false">IFERROR(SUMIFS('2017'!M:M,'2017'!AA:AA,"NRO",'2017'!F:F,A364,'2017'!C:C,B364)+SUMIFS('2017'!P:P,'2017'!AA:AA,"NRO",'2017'!F:F,A364,'2017'!C:C,B364)+SUMIFS('2017'!N:N,'2017'!AA:AA,"NRO",'2017'!F:F,A364,'2017'!D:D,B364)+SUMIFS('2017'!N:N,'2017'!AA:AA,"NRO",'2017'!F:F,A364,'2017'!D:D,B364)+SUMIFS('2017'!O:O,'2017'!AA:AA,"NRO",'2017'!F:F,A364,'2017'!E:E,B364)+SUMIFS('2017'!R:R,'2017'!AA:AA,"NRO",'2017'!F:F,A364,'2017'!E:E,B364), 0)</f>
        <v>0</v>
      </c>
      <c r="AA364" s="7" t="n">
        <f aca="false">IFERROR(Z364/Y364, 0)</f>
        <v>0</v>
      </c>
      <c r="AB364" s="0" t="n">
        <f aca="false">IFERROR(SUMIFS('2017'!$H:$H,'2017'!$C:$C,B364,'2017'!$F:$F,A364,'2017'!AA:AA,"CRO",'2017'!P:P,"&lt;&gt;")+SUMIFS('2017'!$I:$I,'2017'!$D:$D,B364,'2017'!$F:$F,A364,'2017'!AA:AA,"CRO",'2017'!Q:Q,"&lt;&gt;")+SUMIFS('2017'!$J:$J,'2017'!$E:$E,B364,'2017'!$F:$F,A364,'2017'!AA:AA,"CRO",'2017'!R:R,"&lt;&gt;"), 0)</f>
        <v>0</v>
      </c>
      <c r="AC364" s="0" t="n">
        <f aca="false">IFERROR(SUMIFS('2017'!M:M,'2017'!AA:AA,"CRO",'2017'!F:F,A364,'2017'!C:C,B364)+SUMIFS('2017'!P:P,'2017'!AA:AA,"CRO",'2017'!F:F,A364,'2017'!C:C,B364)+SUMIFS('2017'!N:N,'2017'!AA:AA,"CRO",'2017'!F:F,A364,'2017'!D:D,B364)+SUMIFS('2017'!N:N,'2017'!AA:AA,"CRO",'2017'!F:F,A364,'2017'!D:D,B364)+SUMIFS('2017'!O:O,'2017'!AA:AA,"CRO",'2017'!F:F,A364,'2017'!E:E,B364)+SUMIFS('2017'!R:R,'2017'!AA:AA,"CRO",'2017'!F:F,A364,'2017'!E:E,B364), 0)</f>
        <v>0</v>
      </c>
      <c r="AD364" s="0" t="n">
        <f aca="false">IFERROR(AC364/AB364, 0)</f>
        <v>0</v>
      </c>
      <c r="AE364" s="0" t="n">
        <f aca="false">SUM(AH364,AK364,AN364)</f>
        <v>0</v>
      </c>
      <c r="AF364" s="0" t="n">
        <f aca="false">SUM(AI364,AL364,AO364)</f>
        <v>0</v>
      </c>
      <c r="AG364" s="7" t="n">
        <f aca="false">IFERROR(AF364/AE364, 0)</f>
        <v>0</v>
      </c>
      <c r="AH364" s="0" t="n">
        <f aca="false">IFERROR(SUMIFS('2016'!$G:$G,'2016'!F:F,A364,'2016'!C:C,B364,'2016'!D:D,"",'2016'!AA:AA,"JRO",'2016'!L:L,"&lt;&gt;"), 0)</f>
        <v>0</v>
      </c>
      <c r="AI364" s="0" t="n">
        <f aca="false">IFERROR(SUMIFS('2016'!L:L,'2016'!F:F,A364,'2016'!C:C,B364,'2016'!D:D,"",'2016'!AA:AA,"JRO"), 0)</f>
        <v>0</v>
      </c>
      <c r="AJ364" s="7" t="n">
        <f aca="false">IFERROR(AI364/AH364, 0)</f>
        <v>0</v>
      </c>
      <c r="AK364" s="0" t="n">
        <f aca="false">IFERROR(SUMIFS('2016'!$G:$G,'2016'!F:F,A364,'2016'!C:C,B364,'2016'!D:D,"",'2016'!AA:AA,"NRO",'2016'!L:L,"&lt;&gt;"), 0)</f>
        <v>0</v>
      </c>
      <c r="AL364" s="0" t="n">
        <f aca="false">IFERROR(SUMIFS('2016'!L:L,'2016'!F:F,A364,'2016'!C:C,B364,'2016'!D:D,"",'2016'!AA:AA,"NRO"), 0)</f>
        <v>0</v>
      </c>
      <c r="AM364" s="0" t="n">
        <f aca="false">IFERROR(AL364/AK364, 0)</f>
        <v>0</v>
      </c>
      <c r="AN364" s="0" t="n">
        <f aca="false">IFERROR(SUMIFS('2016'!$G:$G,'2016'!F:F,A364,'2016'!C:C,B364,'2016'!D:D,"",'2016'!AA:AA,"CRO",'2016'!L:L,"&lt;&gt;"), 0)</f>
        <v>0</v>
      </c>
      <c r="AO364" s="0" t="n">
        <f aca="false">IFERROR(SUMIFS('2016'!L:L,'2016'!F:F,A364,'2016'!C:C,B364,'2016'!D:D,"",'2016'!AA:AA,"CRO"), 0)</f>
        <v>0</v>
      </c>
      <c r="AP364" s="0" t="n">
        <f aca="false">IFERROR(AO364/AN364, 0)</f>
        <v>0</v>
      </c>
      <c r="AQ364" s="0" t="n">
        <f aca="false">SUM(AT364,AW364,AZ364)</f>
        <v>0</v>
      </c>
      <c r="AR364" s="0" t="n">
        <f aca="false">SUM(AU364,AX364,BA364)</f>
        <v>0</v>
      </c>
      <c r="AS364" s="7" t="n">
        <f aca="false">IFERROR(AR364/AQ364, 0)</f>
        <v>0</v>
      </c>
      <c r="AT364" s="0" t="n">
        <f aca="false">IFERROR(SUMIFS('2015'!$G:$G,'2015'!F:F,A364,'2015'!C:C,B364,'2015'!D:D,"",'2015'!AA:AA,"JRO",'2015'!L:L,"&lt;&gt;"), 0)</f>
        <v>0</v>
      </c>
      <c r="AU364" s="0" t="n">
        <f aca="false">IFERROR(SUMIFS('2015'!L:L,'2015'!F:F,A364,'2015'!C:C,B364,'2015'!D:D,"",'2015'!AA:AA,"JRO"), 0)</f>
        <v>0</v>
      </c>
      <c r="AV364" s="0" t="n">
        <f aca="false">IFERROR(AU364/AT364, 0)</f>
        <v>0</v>
      </c>
      <c r="AW364" s="0" t="n">
        <f aca="false">IFERROR(SUMIFS('2015'!$G:$G,'2015'!F:F,A364,'2015'!C:C,B364,'2015'!D:D,"",'2015'!AA:AA,"NRO",'2015'!L:L,"&lt;&gt;"), 0)</f>
        <v>0</v>
      </c>
      <c r="AX364" s="0" t="n">
        <f aca="false">IFERROR(SUMIFS('2015'!L:L,'2015'!F:F,A364,'2015'!C:C,B364,'2015'!D:D,"",'2015'!AA:AA,"NRO"), 0)</f>
        <v>0</v>
      </c>
      <c r="AY364" s="0" t="n">
        <f aca="false">IFERROR(AX364/AW364, 0)</f>
        <v>0</v>
      </c>
      <c r="AZ364" s="0" t="n">
        <f aca="false">IFERROR(SUMIFS('2015'!$G:$G,'2015'!F:F,A364,'2015'!C:C,B364,'2015'!D:D,"",'2015'!AA:AA,"CRO",'2015'!L:L,"&lt;&gt;"), 0)</f>
        <v>0</v>
      </c>
      <c r="BA364" s="0" t="n">
        <f aca="false">IFERROR(SUMIFS('2015'!L:L,'2015'!F:F,A364,'2015'!C:C,B364,'2015'!D:D,"",'2015'!AA:AA,"CRO"), 0)</f>
        <v>0</v>
      </c>
      <c r="BB364" s="0" t="n">
        <f aca="false">IFERROR(BA364/AZ364, 0)</f>
        <v>0</v>
      </c>
      <c r="BC364" s="0" t="n">
        <f aca="false">SUM(BF364,BI364)</f>
        <v>0</v>
      </c>
      <c r="BD364" s="0" t="n">
        <f aca="false">SUM(BG364,BJ364)</f>
        <v>0</v>
      </c>
      <c r="BE364" s="7" t="n">
        <f aca="false">IFERROR(BD364/BC364, 0)</f>
        <v>0</v>
      </c>
      <c r="BF364" s="0" t="n">
        <f aca="false">IFERROR(SUMIFS('2014'!$G:$G,'2014'!F:F,A364,'2014'!C:C,B364,'2014'!D:D,"",'2014'!AA:AA,"JRO",'2014'!L:L,"&lt;&gt;"), 0)</f>
        <v>0</v>
      </c>
      <c r="BG364" s="0" t="n">
        <f aca="false">IFERROR(SUMIFS('2014'!L:L,'2014'!F:F,A364,'2014'!C:C,B364,'2014'!D:D,"",'2014'!AA:AA,"JRO"), 0)</f>
        <v>0</v>
      </c>
      <c r="BH364" s="7" t="n">
        <f aca="false">IFERROR(BG364/BF364, 0)</f>
        <v>0</v>
      </c>
      <c r="BI364" s="0" t="n">
        <f aca="false">IFERROR(SUMIFS('2014'!$G:$G,'2014'!F:F,A364,'2014'!C:C,B364,'2014'!D:D,"",'2014'!AA:AA,"CRO",'2014'!L:L,"&lt;&gt;"), 0)</f>
        <v>0</v>
      </c>
      <c r="BJ364" s="0" t="n">
        <f aca="false">IFERROR(SUMIFS('2014'!L:L,'2014'!F:F,A364,'2014'!C:C,B364,'2014'!D:D,"",'2014'!AA:AA,"CRO"), 0)</f>
        <v>0</v>
      </c>
      <c r="BK364" s="0" t="n">
        <f aca="false">IFERROR(BJ364/BI364, 0)</f>
        <v>0</v>
      </c>
      <c r="BL364" s="0" t="n">
        <f aca="false">IFERROR(SUMIFS('2013'!$G:$G,'2013'!F:F,A364,'2013'!C:C,B364,'2013'!D:D,"",'2013'!AA:AA,"JRO",'2013'!L:L,"&lt;&gt;"), 0)</f>
        <v>0</v>
      </c>
      <c r="BM364" s="0" t="n">
        <f aca="false">IFERROR(SUMIFS('2013'!L:L,'2013'!F:F,A364,'2013'!C:C,B364,'2013'!D:D,"",'2013'!AA:AA,"JRO"), 0)</f>
        <v>0</v>
      </c>
      <c r="BN364" s="0" t="n">
        <f aca="false">IFERROR(BM364/BL364, 0)</f>
        <v>0</v>
      </c>
      <c r="BO364" s="0" t="n">
        <f aca="false">IFERROR(SUMIFS('2012'!$G:$G,'2012'!F:F,A364,'2012'!C:C,B364,'2012'!D:D,"",'2012'!AA:AA,"JRO",'2012'!L:L,"&lt;&gt;"), 0)</f>
        <v>0</v>
      </c>
      <c r="BP364" s="0" t="n">
        <f aca="false">IFERROR(SUMIFS('2012'!L:L,'2012'!F:F,A364,'2012'!C:C,B364,'2012'!D:D,"",'2012'!AA:AA,"JRO"), 0)</f>
        <v>0</v>
      </c>
      <c r="BQ364" s="0" t="n">
        <f aca="false">IFERROR(BP364/BO364, 0)</f>
        <v>0</v>
      </c>
      <c r="BR364" s="0" t="n">
        <f aca="false">IFERROR(SUMIFS('2011'!$G:$G,'2011'!F:F,A364,'2011'!C:C,B364,'2011'!D:D,"",'2011'!AA:AA,"JRO",'2011'!L:L,"&lt;&gt;"), 0)</f>
        <v>0</v>
      </c>
      <c r="BS364" s="0" t="n">
        <f aca="false">IFERROR(SUMIFS('2011'!L:L,'2011'!F:F,A364,'2011'!C:C,B364,'2011'!D:D,"",'2011'!AA:AA,"JRO"), 0)</f>
        <v>0</v>
      </c>
      <c r="BT364" s="7" t="n">
        <f aca="false">IFERROR(BS364/BR364, 0)</f>
        <v>0</v>
      </c>
      <c r="BU364" s="0" t="n">
        <f aca="false">IFERROR(SUMIFS('2010'!$G:$G,'2010'!F:F,A364,'2010'!C:C,B364,'2010'!D:D,"",'2010'!AA:AA,"JRO",'2010'!L:L,"&lt;&gt;"), 0)</f>
        <v>0</v>
      </c>
      <c r="BV364" s="0" t="n">
        <f aca="false">IFERROR(SUMIFS('2010'!L:L,'2010'!F:F,A364,'2010'!C:C,B364,'2010'!D:D,"",'2010'!AA:AA,"JRO"), 0)</f>
        <v>0</v>
      </c>
      <c r="BW364" s="7" t="n">
        <f aca="false">IFERROR(BV364/BU364, 0)</f>
        <v>0</v>
      </c>
      <c r="BX364" s="0" t="n">
        <f aca="false">IFERROR(SUMIFS('2009'!$G:$G,'2009'!F:F,A364,'2009'!C:C,B364,'2009'!D:D,"",'2009'!AA:AA,"JRO",'2009'!L:L,"&lt;&gt;"), 0)</f>
        <v>0</v>
      </c>
      <c r="BY364" s="0" t="n">
        <f aca="false">IFERROR(SUMIFS('2009'!L:L,'2009'!F:F,A364,'2009'!C:C,B364,'2009'!D:D,"",'2009'!AA:AA,"JRO"), 0)</f>
        <v>0</v>
      </c>
      <c r="BZ364" s="7" t="n">
        <f aca="false">IFERROR(BY364/BX364, 0)</f>
        <v>0</v>
      </c>
    </row>
    <row r="365" customFormat="false" ht="15" hidden="false" customHeight="false" outlineLevel="0" collapsed="false">
      <c r="A365" s="0" t="s">
        <v>115</v>
      </c>
      <c r="B365" s="13" t="s">
        <v>46</v>
      </c>
      <c r="C365" s="56" t="n">
        <f aca="false">IFERROR(AVERAGEIFS(I365:BZ365,I$2:BZ$2,"JRO escorts per deportee",I365:BZ365,"&lt;&gt;0"), 0)</f>
        <v>0</v>
      </c>
      <c r="D365" s="13" t="n">
        <f aca="false">IFERROR(AVERAGEIFS(I365:BZ365,I$2:BZ$2,"NRO escorts per deportee",I365:BZ365,"&lt;&gt;0"), 0)</f>
        <v>0</v>
      </c>
      <c r="E365" s="13" t="n">
        <f aca="false">IFERROR(AVERAGEIFS(I365:BZ365,I$2:BZ$2,"CRO escorts per deportee",I365:BZ365,"&lt;&gt;0"), 0)</f>
        <v>0</v>
      </c>
      <c r="G365" s="0" t="n">
        <f aca="false">SUM(J365,M365,P365)</f>
        <v>0</v>
      </c>
      <c r="H365" s="0" t="n">
        <f aca="false">SUM(K365,N365,Q365)</f>
        <v>0</v>
      </c>
      <c r="I365" s="7" t="n">
        <f aca="false">IFERROR(H365/G365, 0)</f>
        <v>0</v>
      </c>
      <c r="J365" s="0" t="n">
        <f aca="false">IFERROR(SUMIFS('2018'!$H:$H,'2018'!$C:$C,B365,'2018'!$F:$F,A365,'2018'!AA:AA,"JRO",'2018'!P:P,"&lt;&gt;")+SUMIFS('2018'!$I:$I,'2018'!$D:$D,B365,'2018'!$F:$F,A365,'2018'!AA:AA,"JRO",'2018'!Q:Q,"&lt;&gt;")+SUMIFS('2018'!$J:$J,'2018'!$E:$E,B365,'2018'!$F:$F,A365,'2018'!AA:AA,"JRO",'2018'!R:R,"&lt;&gt;"), 0)</f>
        <v>0</v>
      </c>
      <c r="K365" s="0" t="n">
        <f aca="false">IFERROR(SUMIFS('2018'!M:M,'2018'!AA:AA,"JRO",'2018'!F:F,A365,'2018'!C:C,B365)+SUMIFS('2018'!P:P,'2018'!AA:AA,"JRO",'2018'!F:F,A365,'2018'!C:C,B365)+SUMIFS('2018'!N:N,'2018'!AA:AA,"JRO",'2018'!F:F,A365,'2018'!D:D,B365)+SUMIFS('2018'!N:N,'2018'!AA:AA,"JRO",'2018'!F:F,A365,'2018'!D:D,B365)+SUMIFS('2018'!O:O,'2018'!AA:AA,"JRO",'2018'!F:F,A365,'2018'!E:E,B365)+SUMIFS('2018'!R:R,'2018'!AA:AA,"JRO",'2018'!F:F,A365,'2018'!E:E,B365), 0)</f>
        <v>0</v>
      </c>
      <c r="L365" s="7" t="n">
        <f aca="false">IFERROR(K365/J365, 0)</f>
        <v>0</v>
      </c>
      <c r="M365" s="0" t="n">
        <f aca="false">IFERROR(SUMIFS('2018'!$H:$H,'2018'!$C:$C,B365,'2018'!$F:$F,A365,'2018'!AA:AA,"NRO",'2018'!P:P,"&lt;&gt;")+SUMIFS('2018'!$I:$I,'2018'!$D:$D,B365,'2018'!$F:$F,A365,'2018'!AA:AA,"NRO",'2018'!Q:Q,"&lt;&gt;")+SUMIFS('2018'!$J:$J,'2018'!$E:$E,B365,'2018'!$F:$F,A365,'2018'!AA:AA,"NRO",'2018'!R:R,"&lt;&gt;"), 0)</f>
        <v>0</v>
      </c>
      <c r="N365" s="0" t="n">
        <f aca="false">IFERROR(SUMIFS('2018'!M:M,'2018'!AA:AA,"NRO",'2018'!F:F,A365,'2018'!C:C,B365)+SUMIFS('2018'!P:P,'2018'!AA:AA,"NRO",'2018'!F:F,A365,'2018'!C:C,B365)+SUMIFS('2018'!N:N,'2018'!AA:AA,"NRO",'2018'!F:F,A365,'2018'!D:D,B365)+SUMIFS('2018'!N:N,'2018'!AA:AA,"NRO",'2018'!F:F,A365,'2018'!D:D,B365)+SUMIFS('2018'!O:O,'2018'!AA:AA,"NRO",'2018'!F:F,A365,'2018'!E:E,B365)+SUMIFS('2018'!R:R,'2018'!AA:AA,"NRO",'2018'!F:F,A365,'2018'!E:E,B365), 0)</f>
        <v>0</v>
      </c>
      <c r="O365" s="7" t="n">
        <f aca="false">IFERROR(N365/M365, 0)</f>
        <v>0</v>
      </c>
      <c r="P365" s="0" t="n">
        <f aca="false">IFERROR(SUMIFS('2018'!$H:$H,'2018'!$C:$C,B365,'2018'!$F:$F,A365,'2018'!AA:AA,"CRO")+SUMIFS('2018'!$I:$I,'2018'!$D:$D,B365,'2018'!$F:$F,A365,'2018'!AA:AA,"CRO")+SUMIFS('2018'!$J:$J,'2018'!$E:$E,B365,'2018'!$F:$F,A365,'2018'!AA:AA,"CRO"), 0)</f>
        <v>0</v>
      </c>
      <c r="Q365" s="0" t="n">
        <f aca="false">IFERROR(SUMIFS('2018'!M:M,'2018'!AA:AA,"CRO",'2018'!F:F,A365,'2018'!C:C,B365)+SUMIFS('2018'!P:P,'2018'!AA:AA,"CRO",'2018'!F:F,A365,'2018'!C:C,B365)+SUMIFS('2018'!N:N,'2018'!AA:AA,"CRO",'2018'!F:F,A365,'2018'!D:D,B365)+SUMIFS('2018'!N:N,'2018'!AA:AA,"CRO",'2018'!F:F,A365,'2018'!D:D,B365)+SUMIFS('2018'!O:O,'2018'!AA:AA,"CRO",'2018'!F:F,A365,'2018'!E:E,B365)+SUMIFS('2018'!R:R,'2018'!AA:AA,"CRO",'2018'!F:F,A365,'2018'!E:E,B365), 0)</f>
        <v>0</v>
      </c>
      <c r="R365" s="7" t="n">
        <f aca="false">IFERROR(Q365/P365, 0)</f>
        <v>0</v>
      </c>
      <c r="S365" s="7" t="n">
        <f aca="false">SUM(V365,Y365,AB365)</f>
        <v>0</v>
      </c>
      <c r="T365" s="7" t="n">
        <f aca="false">SUM(W365,Z365,AC365)</f>
        <v>0</v>
      </c>
      <c r="U365" s="7" t="n">
        <f aca="false">IFERROR(T365/S365, 0)</f>
        <v>0</v>
      </c>
      <c r="V365" s="0" t="n">
        <f aca="false">SUMIFS('2017'!$H:$H,'2017'!$C:$C,B365,'2017'!$F:$F,A365,'2017'!AA:AA,"JRO",'2017'!P:P,"&lt;&gt;")+SUMIFS('2017'!$I:$I,'2017'!$D:$D,B365,'2017'!$F:$F,A365,'2017'!AA:AA,"JRO",'2017'!Q:Q,"&lt;&gt;")+SUMIFS('2017'!$J:$J,'2017'!$E:$E,B365,'2017'!$F:$F,A365,'2017'!AA:AA,"JRO",'2017'!R:R,"&lt;&gt;")</f>
        <v>0</v>
      </c>
      <c r="W365" s="0" t="n">
        <f aca="false">IFERROR(SUMIFS('2017'!M:M,'2017'!AA:AA,"JRO",'2017'!F:F,A365,'2017'!C:C,B365)+SUMIFS('2017'!P:P,'2017'!AA:AA,"JRO",'2017'!F:F,A365,'2017'!C:C,B365)+SUMIFS('2017'!N:N,'2017'!AA:AA,"JRO",'2017'!F:F,A365,'2017'!D:D,B365)+SUMIFS('2017'!N:N,'2017'!AA:AA,"JRO",'2017'!F:F,A365,'2017'!D:D,B365)+SUMIFS('2017'!O:O,'2017'!AA:AA,"JRO",'2017'!F:F,A365,'2017'!E:E,B365)+SUMIFS('2017'!R:R,'2017'!AA:AA,"JRO",'2017'!F:F,A365,'2017'!E:E,B365), 0)</f>
        <v>0</v>
      </c>
      <c r="X365" s="7" t="n">
        <f aca="false">IFERROR(W365/V365, 0)</f>
        <v>0</v>
      </c>
      <c r="Y365" s="0" t="n">
        <f aca="false">IFERROR(SUMIFS('2017'!$H:$H,'2017'!$C:$C,B365,'2017'!$F:$F,A365,'2017'!AA:AA,"NRO",'2017'!P:P,"&lt;&gt;")+SUMIFS('2017'!$I:$I,'2017'!$D:$D,B365,'2017'!$F:$F,A365,'2017'!AA:AA,"NRO",'2017'!Q:Q,"&lt;&gt;")+SUMIFS('2017'!$J:$J,'2017'!$E:$E,B365,'2017'!$F:$F,A365,'2017'!AA:AA,"NRO",'2017'!R:R,"&lt;&gt;"), 0)</f>
        <v>0</v>
      </c>
      <c r="Z365" s="0" t="n">
        <f aca="false">IFERROR(SUMIFS('2017'!M:M,'2017'!AA:AA,"NRO",'2017'!F:F,A365,'2017'!C:C,B365)+SUMIFS('2017'!P:P,'2017'!AA:AA,"NRO",'2017'!F:F,A365,'2017'!C:C,B365)+SUMIFS('2017'!N:N,'2017'!AA:AA,"NRO",'2017'!F:F,A365,'2017'!D:D,B365)+SUMIFS('2017'!N:N,'2017'!AA:AA,"NRO",'2017'!F:F,A365,'2017'!D:D,B365)+SUMIFS('2017'!O:O,'2017'!AA:AA,"NRO",'2017'!F:F,A365,'2017'!E:E,B365)+SUMIFS('2017'!R:R,'2017'!AA:AA,"NRO",'2017'!F:F,A365,'2017'!E:E,B365), 0)</f>
        <v>0</v>
      </c>
      <c r="AA365" s="7" t="n">
        <f aca="false">IFERROR(Z365/Y365, 0)</f>
        <v>0</v>
      </c>
      <c r="AB365" s="0" t="n">
        <f aca="false">IFERROR(SUMIFS('2017'!$H:$H,'2017'!$C:$C,B365,'2017'!$F:$F,A365,'2017'!AA:AA,"CRO",'2017'!P:P,"&lt;&gt;")+SUMIFS('2017'!$I:$I,'2017'!$D:$D,B365,'2017'!$F:$F,A365,'2017'!AA:AA,"CRO",'2017'!Q:Q,"&lt;&gt;")+SUMIFS('2017'!$J:$J,'2017'!$E:$E,B365,'2017'!$F:$F,A365,'2017'!AA:AA,"CRO",'2017'!R:R,"&lt;&gt;"), 0)</f>
        <v>0</v>
      </c>
      <c r="AC365" s="0" t="n">
        <f aca="false">IFERROR(SUMIFS('2017'!M:M,'2017'!AA:AA,"CRO",'2017'!F:F,A365,'2017'!C:C,B365)+SUMIFS('2017'!P:P,'2017'!AA:AA,"CRO",'2017'!F:F,A365,'2017'!C:C,B365)+SUMIFS('2017'!N:N,'2017'!AA:AA,"CRO",'2017'!F:F,A365,'2017'!D:D,B365)+SUMIFS('2017'!N:N,'2017'!AA:AA,"CRO",'2017'!F:F,A365,'2017'!D:D,B365)+SUMIFS('2017'!O:O,'2017'!AA:AA,"CRO",'2017'!F:F,A365,'2017'!E:E,B365)+SUMIFS('2017'!R:R,'2017'!AA:AA,"CRO",'2017'!F:F,A365,'2017'!E:E,B365), 0)</f>
        <v>0</v>
      </c>
      <c r="AD365" s="0" t="n">
        <f aca="false">IFERROR(AC365/AB365, 0)</f>
        <v>0</v>
      </c>
      <c r="AE365" s="0" t="n">
        <f aca="false">SUM(AH365,AK365,AN365)</f>
        <v>0</v>
      </c>
      <c r="AF365" s="0" t="n">
        <f aca="false">SUM(AI365,AL365,AO365)</f>
        <v>0</v>
      </c>
      <c r="AG365" s="7" t="n">
        <f aca="false">IFERROR(AF365/AE365, 0)</f>
        <v>0</v>
      </c>
      <c r="AH365" s="0" t="n">
        <f aca="false">IFERROR(SUMIFS('2016'!$G:$G,'2016'!F:F,A365,'2016'!C:C,B365,'2016'!D:D,"",'2016'!AA:AA,"JRO",'2016'!L:L,"&lt;&gt;"), 0)</f>
        <v>0</v>
      </c>
      <c r="AI365" s="0" t="n">
        <f aca="false">IFERROR(SUMIFS('2016'!L:L,'2016'!F:F,A365,'2016'!C:C,B365,'2016'!D:D,"",'2016'!AA:AA,"JRO"), 0)</f>
        <v>0</v>
      </c>
      <c r="AJ365" s="7" t="n">
        <f aca="false">IFERROR(AI365/AH365, 0)</f>
        <v>0</v>
      </c>
      <c r="AK365" s="0" t="n">
        <f aca="false">IFERROR(SUMIFS('2016'!$G:$G,'2016'!F:F,A365,'2016'!C:C,B365,'2016'!D:D,"",'2016'!AA:AA,"NRO",'2016'!L:L,"&lt;&gt;"), 0)</f>
        <v>0</v>
      </c>
      <c r="AL365" s="0" t="n">
        <f aca="false">IFERROR(SUMIFS('2016'!L:L,'2016'!F:F,A365,'2016'!C:C,B365,'2016'!D:D,"",'2016'!AA:AA,"NRO"), 0)</f>
        <v>0</v>
      </c>
      <c r="AM365" s="0" t="n">
        <f aca="false">IFERROR(AL365/AK365, 0)</f>
        <v>0</v>
      </c>
      <c r="AN365" s="0" t="n">
        <f aca="false">IFERROR(SUMIFS('2016'!$G:$G,'2016'!F:F,A365,'2016'!C:C,B365,'2016'!D:D,"",'2016'!AA:AA,"CRO",'2016'!L:L,"&lt;&gt;"), 0)</f>
        <v>0</v>
      </c>
      <c r="AO365" s="0" t="n">
        <f aca="false">IFERROR(SUMIFS('2016'!L:L,'2016'!F:F,A365,'2016'!C:C,B365,'2016'!D:D,"",'2016'!AA:AA,"CRO"), 0)</f>
        <v>0</v>
      </c>
      <c r="AP365" s="0" t="n">
        <f aca="false">IFERROR(AO365/AN365, 0)</f>
        <v>0</v>
      </c>
      <c r="AQ365" s="0" t="n">
        <f aca="false">SUM(AT365,AW365,AZ365)</f>
        <v>0</v>
      </c>
      <c r="AR365" s="0" t="n">
        <f aca="false">SUM(AU365,AX365,BA365)</f>
        <v>0</v>
      </c>
      <c r="AS365" s="7" t="n">
        <f aca="false">IFERROR(AR365/AQ365, 0)</f>
        <v>0</v>
      </c>
      <c r="AT365" s="0" t="n">
        <f aca="false">IFERROR(SUMIFS('2015'!$G:$G,'2015'!F:F,A365,'2015'!C:C,B365,'2015'!D:D,"",'2015'!AA:AA,"JRO",'2015'!L:L,"&lt;&gt;"), 0)</f>
        <v>0</v>
      </c>
      <c r="AU365" s="0" t="n">
        <f aca="false">IFERROR(SUMIFS('2015'!L:L,'2015'!F:F,A365,'2015'!C:C,B365,'2015'!D:D,"",'2015'!AA:AA,"JRO"), 0)</f>
        <v>0</v>
      </c>
      <c r="AV365" s="0" t="n">
        <f aca="false">IFERROR(AU365/AT365, 0)</f>
        <v>0</v>
      </c>
      <c r="AW365" s="0" t="n">
        <f aca="false">IFERROR(SUMIFS('2015'!$G:$G,'2015'!F:F,A365,'2015'!C:C,B365,'2015'!D:D,"",'2015'!AA:AA,"NRO",'2015'!L:L,"&lt;&gt;"), 0)</f>
        <v>0</v>
      </c>
      <c r="AX365" s="0" t="n">
        <f aca="false">IFERROR(SUMIFS('2015'!L:L,'2015'!F:F,A365,'2015'!C:C,B365,'2015'!D:D,"",'2015'!AA:AA,"NRO"), 0)</f>
        <v>0</v>
      </c>
      <c r="AY365" s="0" t="n">
        <f aca="false">IFERROR(AX365/AW365, 0)</f>
        <v>0</v>
      </c>
      <c r="AZ365" s="0" t="n">
        <f aca="false">IFERROR(SUMIFS('2015'!$G:$G,'2015'!F:F,A365,'2015'!C:C,B365,'2015'!D:D,"",'2015'!AA:AA,"CRO",'2015'!L:L,"&lt;&gt;"), 0)</f>
        <v>0</v>
      </c>
      <c r="BA365" s="0" t="n">
        <f aca="false">IFERROR(SUMIFS('2015'!L:L,'2015'!F:F,A365,'2015'!C:C,B365,'2015'!D:D,"",'2015'!AA:AA,"CRO"), 0)</f>
        <v>0</v>
      </c>
      <c r="BB365" s="0" t="n">
        <f aca="false">IFERROR(BA365/AZ365, 0)</f>
        <v>0</v>
      </c>
      <c r="BC365" s="0" t="n">
        <f aca="false">SUM(BF365,BI365)</f>
        <v>0</v>
      </c>
      <c r="BD365" s="0" t="n">
        <f aca="false">SUM(BG365,BJ365)</f>
        <v>0</v>
      </c>
      <c r="BE365" s="7" t="n">
        <f aca="false">IFERROR(BD365/BC365, 0)</f>
        <v>0</v>
      </c>
      <c r="BF365" s="0" t="n">
        <f aca="false">IFERROR(SUMIFS('2014'!$G:$G,'2014'!F:F,A365,'2014'!C:C,B365,'2014'!D:D,"",'2014'!AA:AA,"JRO",'2014'!L:L,"&lt;&gt;"), 0)</f>
        <v>0</v>
      </c>
      <c r="BG365" s="0" t="n">
        <f aca="false">IFERROR(SUMIFS('2014'!L:L,'2014'!F:F,A365,'2014'!C:C,B365,'2014'!D:D,"",'2014'!AA:AA,"JRO"), 0)</f>
        <v>0</v>
      </c>
      <c r="BH365" s="7" t="n">
        <f aca="false">IFERROR(BG365/BF365, 0)</f>
        <v>0</v>
      </c>
      <c r="BI365" s="0" t="n">
        <f aca="false">IFERROR(SUMIFS('2014'!$G:$G,'2014'!F:F,A365,'2014'!C:C,B365,'2014'!D:D,"",'2014'!AA:AA,"CRO",'2014'!L:L,"&lt;&gt;"), 0)</f>
        <v>0</v>
      </c>
      <c r="BJ365" s="0" t="n">
        <f aca="false">IFERROR(SUMIFS('2014'!L:L,'2014'!F:F,A365,'2014'!C:C,B365,'2014'!D:D,"",'2014'!AA:AA,"CRO"), 0)</f>
        <v>0</v>
      </c>
      <c r="BK365" s="0" t="n">
        <f aca="false">IFERROR(BJ365/BI365, 0)</f>
        <v>0</v>
      </c>
      <c r="BL365" s="0" t="n">
        <f aca="false">IFERROR(SUMIFS('2013'!$G:$G,'2013'!F:F,A365,'2013'!C:C,B365,'2013'!D:D,"",'2013'!AA:AA,"JRO",'2013'!L:L,"&lt;&gt;"), 0)</f>
        <v>0</v>
      </c>
      <c r="BM365" s="0" t="n">
        <f aca="false">IFERROR(SUMIFS('2013'!L:L,'2013'!F:F,A365,'2013'!C:C,B365,'2013'!D:D,"",'2013'!AA:AA,"JRO"), 0)</f>
        <v>0</v>
      </c>
      <c r="BN365" s="0" t="n">
        <f aca="false">IFERROR(BM365/BL365, 0)</f>
        <v>0</v>
      </c>
      <c r="BO365" s="0" t="n">
        <f aca="false">IFERROR(SUMIFS('2012'!$G:$G,'2012'!F:F,A365,'2012'!C:C,B365,'2012'!D:D,"",'2012'!AA:AA,"JRO",'2012'!L:L,"&lt;&gt;"), 0)</f>
        <v>0</v>
      </c>
      <c r="BP365" s="0" t="n">
        <f aca="false">IFERROR(SUMIFS('2012'!L:L,'2012'!F:F,A365,'2012'!C:C,B365,'2012'!D:D,"",'2012'!AA:AA,"JRO"), 0)</f>
        <v>0</v>
      </c>
      <c r="BQ365" s="0" t="n">
        <f aca="false">IFERROR(BP365/BO365, 0)</f>
        <v>0</v>
      </c>
      <c r="BR365" s="0" t="n">
        <f aca="false">IFERROR(SUMIFS('2011'!$G:$G,'2011'!F:F,A365,'2011'!C:C,B365,'2011'!D:D,"",'2011'!AA:AA,"JRO",'2011'!L:L,"&lt;&gt;"), 0)</f>
        <v>0</v>
      </c>
      <c r="BS365" s="0" t="n">
        <f aca="false">IFERROR(SUMIFS('2011'!L:L,'2011'!F:F,A365,'2011'!C:C,B365,'2011'!D:D,"",'2011'!AA:AA,"JRO"), 0)</f>
        <v>0</v>
      </c>
      <c r="BT365" s="7" t="n">
        <f aca="false">IFERROR(BS365/BR365, 0)</f>
        <v>0</v>
      </c>
      <c r="BU365" s="0" t="n">
        <f aca="false">IFERROR(SUMIFS('2010'!$G:$G,'2010'!F:F,A365,'2010'!C:C,B365,'2010'!D:D,"",'2010'!AA:AA,"JRO",'2010'!L:L,"&lt;&gt;"), 0)</f>
        <v>0</v>
      </c>
      <c r="BV365" s="0" t="n">
        <f aca="false">IFERROR(SUMIFS('2010'!L:L,'2010'!F:F,A365,'2010'!C:C,B365,'2010'!D:D,"",'2010'!AA:AA,"JRO"), 0)</f>
        <v>0</v>
      </c>
      <c r="BW365" s="7" t="n">
        <f aca="false">IFERROR(BV365/BU365, 0)</f>
        <v>0</v>
      </c>
      <c r="BX365" s="0" t="n">
        <f aca="false">IFERROR(SUMIFS('2009'!$G:$G,'2009'!F:F,A365,'2009'!C:C,B365,'2009'!D:D,"",'2009'!AA:AA,"JRO",'2009'!L:L,"&lt;&gt;"), 0)</f>
        <v>0</v>
      </c>
      <c r="BY365" s="0" t="n">
        <f aca="false">IFERROR(SUMIFS('2009'!L:L,'2009'!F:F,A365,'2009'!C:C,B365,'2009'!D:D,"",'2009'!AA:AA,"JRO"), 0)</f>
        <v>0</v>
      </c>
      <c r="BZ365" s="7" t="n">
        <f aca="false">IFERROR(BY365/BX365, 0)</f>
        <v>0</v>
      </c>
    </row>
    <row r="366" customFormat="false" ht="15" hidden="false" customHeight="false" outlineLevel="0" collapsed="false">
      <c r="A366" s="0" t="s">
        <v>115</v>
      </c>
      <c r="B366" s="16" t="s">
        <v>51</v>
      </c>
      <c r="C366" s="56" t="n">
        <f aca="false">IFERROR(AVERAGEIFS(I366:BZ366,I$2:BZ$2,"JRO escorts per deportee",I366:BZ366,"&lt;&gt;0"), 0)</f>
        <v>0</v>
      </c>
      <c r="D366" s="13" t="n">
        <f aca="false">IFERROR(AVERAGEIFS(I366:BZ366,I$2:BZ$2,"NRO escorts per deportee",I366:BZ366,"&lt;&gt;0"), 0)</f>
        <v>0</v>
      </c>
      <c r="E366" s="13" t="n">
        <f aca="false">IFERROR(AVERAGEIFS(I366:BZ366,I$2:BZ$2,"CRO escorts per deportee",I366:BZ366,"&lt;&gt;0"), 0)</f>
        <v>0</v>
      </c>
      <c r="G366" s="0" t="n">
        <f aca="false">SUM(J366,M366,P366)</f>
        <v>0</v>
      </c>
      <c r="H366" s="0" t="n">
        <f aca="false">SUM(K366,N366,Q366)</f>
        <v>0</v>
      </c>
      <c r="I366" s="7" t="n">
        <f aca="false">IFERROR(H366/G366, 0)</f>
        <v>0</v>
      </c>
      <c r="J366" s="0" t="n">
        <f aca="false">IFERROR(SUMIFS('2018'!$H:$H,'2018'!$C:$C,B366,'2018'!$F:$F,A366,'2018'!AA:AA,"JRO",'2018'!P:P,"&lt;&gt;")+SUMIFS('2018'!$I:$I,'2018'!$D:$D,B366,'2018'!$F:$F,A366,'2018'!AA:AA,"JRO",'2018'!Q:Q,"&lt;&gt;")+SUMIFS('2018'!$J:$J,'2018'!$E:$E,B366,'2018'!$F:$F,A366,'2018'!AA:AA,"JRO",'2018'!R:R,"&lt;&gt;"), 0)</f>
        <v>0</v>
      </c>
      <c r="K366" s="0" t="n">
        <f aca="false">IFERROR(SUMIFS('2018'!M:M,'2018'!AA:AA,"JRO",'2018'!F:F,A366,'2018'!C:C,B366)+SUMIFS('2018'!P:P,'2018'!AA:AA,"JRO",'2018'!F:F,A366,'2018'!C:C,B366)+SUMIFS('2018'!N:N,'2018'!AA:AA,"JRO",'2018'!F:F,A366,'2018'!D:D,B366)+SUMIFS('2018'!N:N,'2018'!AA:AA,"JRO",'2018'!F:F,A366,'2018'!D:D,B366)+SUMIFS('2018'!O:O,'2018'!AA:AA,"JRO",'2018'!F:F,A366,'2018'!E:E,B366)+SUMIFS('2018'!R:R,'2018'!AA:AA,"JRO",'2018'!F:F,A366,'2018'!E:E,B366), 0)</f>
        <v>0</v>
      </c>
      <c r="L366" s="7" t="n">
        <f aca="false">IFERROR(K366/J366, 0)</f>
        <v>0</v>
      </c>
      <c r="M366" s="0" t="n">
        <f aca="false">IFERROR(SUMIFS('2018'!$H:$H,'2018'!$C:$C,B366,'2018'!$F:$F,A366,'2018'!AA:AA,"NRO",'2018'!P:P,"&lt;&gt;")+SUMIFS('2018'!$I:$I,'2018'!$D:$D,B366,'2018'!$F:$F,A366,'2018'!AA:AA,"NRO",'2018'!Q:Q,"&lt;&gt;")+SUMIFS('2018'!$J:$J,'2018'!$E:$E,B366,'2018'!$F:$F,A366,'2018'!AA:AA,"NRO",'2018'!R:R,"&lt;&gt;"), 0)</f>
        <v>0</v>
      </c>
      <c r="N366" s="0" t="n">
        <f aca="false">IFERROR(SUMIFS('2018'!M:M,'2018'!AA:AA,"NRO",'2018'!F:F,A366,'2018'!C:C,B366)+SUMIFS('2018'!P:P,'2018'!AA:AA,"NRO",'2018'!F:F,A366,'2018'!C:C,B366)+SUMIFS('2018'!N:N,'2018'!AA:AA,"NRO",'2018'!F:F,A366,'2018'!D:D,B366)+SUMIFS('2018'!N:N,'2018'!AA:AA,"NRO",'2018'!F:F,A366,'2018'!D:D,B366)+SUMIFS('2018'!O:O,'2018'!AA:AA,"NRO",'2018'!F:F,A366,'2018'!E:E,B366)+SUMIFS('2018'!R:R,'2018'!AA:AA,"NRO",'2018'!F:F,A366,'2018'!E:E,B366), 0)</f>
        <v>0</v>
      </c>
      <c r="O366" s="7" t="n">
        <f aca="false">IFERROR(N366/M366, 0)</f>
        <v>0</v>
      </c>
      <c r="P366" s="0" t="n">
        <f aca="false">IFERROR(SUMIFS('2018'!$H:$H,'2018'!$C:$C,B366,'2018'!$F:$F,A366,'2018'!AA:AA,"CRO")+SUMIFS('2018'!$I:$I,'2018'!$D:$D,B366,'2018'!$F:$F,A366,'2018'!AA:AA,"CRO")+SUMIFS('2018'!$J:$J,'2018'!$E:$E,B366,'2018'!$F:$F,A366,'2018'!AA:AA,"CRO"), 0)</f>
        <v>0</v>
      </c>
      <c r="Q366" s="0" t="n">
        <f aca="false">IFERROR(SUMIFS('2018'!M:M,'2018'!AA:AA,"CRO",'2018'!F:F,A366,'2018'!C:C,B366)+SUMIFS('2018'!P:P,'2018'!AA:AA,"CRO",'2018'!F:F,A366,'2018'!C:C,B366)+SUMIFS('2018'!N:N,'2018'!AA:AA,"CRO",'2018'!F:F,A366,'2018'!D:D,B366)+SUMIFS('2018'!N:N,'2018'!AA:AA,"CRO",'2018'!F:F,A366,'2018'!D:D,B366)+SUMIFS('2018'!O:O,'2018'!AA:AA,"CRO",'2018'!F:F,A366,'2018'!E:E,B366)+SUMIFS('2018'!R:R,'2018'!AA:AA,"CRO",'2018'!F:F,A366,'2018'!E:E,B366), 0)</f>
        <v>0</v>
      </c>
      <c r="R366" s="7" t="n">
        <f aca="false">IFERROR(Q366/P366, 0)</f>
        <v>0</v>
      </c>
      <c r="S366" s="7" t="n">
        <f aca="false">SUM(V366,Y366,AB366)</f>
        <v>0</v>
      </c>
      <c r="T366" s="7" t="n">
        <f aca="false">SUM(W366,Z366,AC366)</f>
        <v>0</v>
      </c>
      <c r="U366" s="7" t="n">
        <f aca="false">IFERROR(T366/S366, 0)</f>
        <v>0</v>
      </c>
      <c r="V366" s="0" t="n">
        <f aca="false">SUMIFS('2017'!$H:$H,'2017'!$C:$C,B366,'2017'!$F:$F,A366,'2017'!AA:AA,"JRO",'2017'!P:P,"&lt;&gt;")+SUMIFS('2017'!$I:$I,'2017'!$D:$D,B366,'2017'!$F:$F,A366,'2017'!AA:AA,"JRO",'2017'!Q:Q,"&lt;&gt;")+SUMIFS('2017'!$J:$J,'2017'!$E:$E,B366,'2017'!$F:$F,A366,'2017'!AA:AA,"JRO",'2017'!R:R,"&lt;&gt;")</f>
        <v>0</v>
      </c>
      <c r="W366" s="0" t="n">
        <f aca="false">IFERROR(SUMIFS('2017'!M:M,'2017'!AA:AA,"JRO",'2017'!F:F,A366,'2017'!C:C,B366)+SUMIFS('2017'!P:P,'2017'!AA:AA,"JRO",'2017'!F:F,A366,'2017'!C:C,B366)+SUMIFS('2017'!N:N,'2017'!AA:AA,"JRO",'2017'!F:F,A366,'2017'!D:D,B366)+SUMIFS('2017'!N:N,'2017'!AA:AA,"JRO",'2017'!F:F,A366,'2017'!D:D,B366)+SUMIFS('2017'!O:O,'2017'!AA:AA,"JRO",'2017'!F:F,A366,'2017'!E:E,B366)+SUMIFS('2017'!R:R,'2017'!AA:AA,"JRO",'2017'!F:F,A366,'2017'!E:E,B366), 0)</f>
        <v>0</v>
      </c>
      <c r="X366" s="7" t="n">
        <f aca="false">IFERROR(W366/V366, 0)</f>
        <v>0</v>
      </c>
      <c r="Y366" s="0" t="n">
        <f aca="false">IFERROR(SUMIFS('2017'!$H:$H,'2017'!$C:$C,B366,'2017'!$F:$F,A366,'2017'!AA:AA,"NRO",'2017'!P:P,"&lt;&gt;")+SUMIFS('2017'!$I:$I,'2017'!$D:$D,B366,'2017'!$F:$F,A366,'2017'!AA:AA,"NRO",'2017'!Q:Q,"&lt;&gt;")+SUMIFS('2017'!$J:$J,'2017'!$E:$E,B366,'2017'!$F:$F,A366,'2017'!AA:AA,"NRO",'2017'!R:R,"&lt;&gt;"), 0)</f>
        <v>0</v>
      </c>
      <c r="Z366" s="0" t="n">
        <f aca="false">IFERROR(SUMIFS('2017'!M:M,'2017'!AA:AA,"NRO",'2017'!F:F,A366,'2017'!C:C,B366)+SUMIFS('2017'!P:P,'2017'!AA:AA,"NRO",'2017'!F:F,A366,'2017'!C:C,B366)+SUMIFS('2017'!N:N,'2017'!AA:AA,"NRO",'2017'!F:F,A366,'2017'!D:D,B366)+SUMIFS('2017'!N:N,'2017'!AA:AA,"NRO",'2017'!F:F,A366,'2017'!D:D,B366)+SUMIFS('2017'!O:O,'2017'!AA:AA,"NRO",'2017'!F:F,A366,'2017'!E:E,B366)+SUMIFS('2017'!R:R,'2017'!AA:AA,"NRO",'2017'!F:F,A366,'2017'!E:E,B366), 0)</f>
        <v>0</v>
      </c>
      <c r="AA366" s="7" t="n">
        <f aca="false">IFERROR(Z366/Y366, 0)</f>
        <v>0</v>
      </c>
      <c r="AB366" s="0" t="n">
        <f aca="false">IFERROR(SUMIFS('2017'!$H:$H,'2017'!$C:$C,B366,'2017'!$F:$F,A366,'2017'!AA:AA,"CRO",'2017'!P:P,"&lt;&gt;")+SUMIFS('2017'!$I:$I,'2017'!$D:$D,B366,'2017'!$F:$F,A366,'2017'!AA:AA,"CRO",'2017'!Q:Q,"&lt;&gt;")+SUMIFS('2017'!$J:$J,'2017'!$E:$E,B366,'2017'!$F:$F,A366,'2017'!AA:AA,"CRO",'2017'!R:R,"&lt;&gt;"), 0)</f>
        <v>0</v>
      </c>
      <c r="AC366" s="0" t="n">
        <f aca="false">IFERROR(SUMIFS('2017'!M:M,'2017'!AA:AA,"CRO",'2017'!F:F,A366,'2017'!C:C,B366)+SUMIFS('2017'!P:P,'2017'!AA:AA,"CRO",'2017'!F:F,A366,'2017'!C:C,B366)+SUMIFS('2017'!N:N,'2017'!AA:AA,"CRO",'2017'!F:F,A366,'2017'!D:D,B366)+SUMIFS('2017'!N:N,'2017'!AA:AA,"CRO",'2017'!F:F,A366,'2017'!D:D,B366)+SUMIFS('2017'!O:O,'2017'!AA:AA,"CRO",'2017'!F:F,A366,'2017'!E:E,B366)+SUMIFS('2017'!R:R,'2017'!AA:AA,"CRO",'2017'!F:F,A366,'2017'!E:E,B366), 0)</f>
        <v>0</v>
      </c>
      <c r="AD366" s="0" t="n">
        <f aca="false">IFERROR(AC366/AB366, 0)</f>
        <v>0</v>
      </c>
      <c r="AE366" s="0" t="n">
        <f aca="false">SUM(AH366,AK366,AN366)</f>
        <v>0</v>
      </c>
      <c r="AF366" s="0" t="n">
        <f aca="false">SUM(AI366,AL366,AO366)</f>
        <v>0</v>
      </c>
      <c r="AG366" s="7" t="n">
        <f aca="false">IFERROR(AF366/AE366, 0)</f>
        <v>0</v>
      </c>
      <c r="AH366" s="0" t="n">
        <f aca="false">IFERROR(SUMIFS('2016'!$G:$G,'2016'!F:F,A366,'2016'!C:C,B366,'2016'!D:D,"",'2016'!AA:AA,"JRO",'2016'!L:L,"&lt;&gt;"), 0)</f>
        <v>0</v>
      </c>
      <c r="AI366" s="0" t="n">
        <f aca="false">IFERROR(SUMIFS('2016'!L:L,'2016'!F:F,A366,'2016'!C:C,B366,'2016'!D:D,"",'2016'!AA:AA,"JRO"), 0)</f>
        <v>0</v>
      </c>
      <c r="AJ366" s="7" t="n">
        <f aca="false">IFERROR(AI366/AH366, 0)</f>
        <v>0</v>
      </c>
      <c r="AK366" s="0" t="n">
        <f aca="false">IFERROR(SUMIFS('2016'!$G:$G,'2016'!F:F,A366,'2016'!C:C,B366,'2016'!D:D,"",'2016'!AA:AA,"NRO",'2016'!L:L,"&lt;&gt;"), 0)</f>
        <v>0</v>
      </c>
      <c r="AL366" s="0" t="n">
        <f aca="false">IFERROR(SUMIFS('2016'!L:L,'2016'!F:F,A366,'2016'!C:C,B366,'2016'!D:D,"",'2016'!AA:AA,"NRO"), 0)</f>
        <v>0</v>
      </c>
      <c r="AM366" s="0" t="n">
        <f aca="false">IFERROR(AL366/AK366, 0)</f>
        <v>0</v>
      </c>
      <c r="AN366" s="0" t="n">
        <f aca="false">IFERROR(SUMIFS('2016'!$G:$G,'2016'!F:F,A366,'2016'!C:C,B366,'2016'!D:D,"",'2016'!AA:AA,"CRO",'2016'!L:L,"&lt;&gt;"), 0)</f>
        <v>0</v>
      </c>
      <c r="AO366" s="0" t="n">
        <f aca="false">IFERROR(SUMIFS('2016'!L:L,'2016'!F:F,A366,'2016'!C:C,B366,'2016'!D:D,"",'2016'!AA:AA,"CRO"), 0)</f>
        <v>0</v>
      </c>
      <c r="AP366" s="0" t="n">
        <f aca="false">IFERROR(AO366/AN366, 0)</f>
        <v>0</v>
      </c>
      <c r="AQ366" s="0" t="n">
        <f aca="false">SUM(AT366,AW366,AZ366)</f>
        <v>0</v>
      </c>
      <c r="AR366" s="0" t="n">
        <f aca="false">SUM(AU366,AX366,BA366)</f>
        <v>0</v>
      </c>
      <c r="AS366" s="7" t="n">
        <f aca="false">IFERROR(AR366/AQ366, 0)</f>
        <v>0</v>
      </c>
      <c r="AT366" s="0" t="n">
        <f aca="false">IFERROR(SUMIFS('2015'!$G:$G,'2015'!F:F,A366,'2015'!C:C,B366,'2015'!D:D,"",'2015'!AA:AA,"JRO",'2015'!L:L,"&lt;&gt;"), 0)</f>
        <v>0</v>
      </c>
      <c r="AU366" s="0" t="n">
        <f aca="false">IFERROR(SUMIFS('2015'!L:L,'2015'!F:F,A366,'2015'!C:C,B366,'2015'!D:D,"",'2015'!AA:AA,"JRO"), 0)</f>
        <v>0</v>
      </c>
      <c r="AV366" s="0" t="n">
        <f aca="false">IFERROR(AU366/AT366, 0)</f>
        <v>0</v>
      </c>
      <c r="AW366" s="0" t="n">
        <f aca="false">IFERROR(SUMIFS('2015'!$G:$G,'2015'!F:F,A366,'2015'!C:C,B366,'2015'!D:D,"",'2015'!AA:AA,"NRO",'2015'!L:L,"&lt;&gt;"), 0)</f>
        <v>0</v>
      </c>
      <c r="AX366" s="0" t="n">
        <f aca="false">IFERROR(SUMIFS('2015'!L:L,'2015'!F:F,A366,'2015'!C:C,B366,'2015'!D:D,"",'2015'!AA:AA,"NRO"), 0)</f>
        <v>0</v>
      </c>
      <c r="AY366" s="0" t="n">
        <f aca="false">IFERROR(AX366/AW366, 0)</f>
        <v>0</v>
      </c>
      <c r="AZ366" s="0" t="n">
        <f aca="false">IFERROR(SUMIFS('2015'!$G:$G,'2015'!F:F,A366,'2015'!C:C,B366,'2015'!D:D,"",'2015'!AA:AA,"CRO",'2015'!L:L,"&lt;&gt;"), 0)</f>
        <v>0</v>
      </c>
      <c r="BA366" s="0" t="n">
        <f aca="false">IFERROR(SUMIFS('2015'!L:L,'2015'!F:F,A366,'2015'!C:C,B366,'2015'!D:D,"",'2015'!AA:AA,"CRO"), 0)</f>
        <v>0</v>
      </c>
      <c r="BB366" s="0" t="n">
        <f aca="false">IFERROR(BA366/AZ366, 0)</f>
        <v>0</v>
      </c>
      <c r="BC366" s="0" t="n">
        <f aca="false">SUM(BF366,BI366)</f>
        <v>0</v>
      </c>
      <c r="BD366" s="0" t="n">
        <f aca="false">SUM(BG366,BJ366)</f>
        <v>0</v>
      </c>
      <c r="BE366" s="7" t="n">
        <f aca="false">IFERROR(BD366/BC366, 0)</f>
        <v>0</v>
      </c>
      <c r="BF366" s="0" t="n">
        <f aca="false">IFERROR(SUMIFS('2014'!$G:$G,'2014'!F:F,A366,'2014'!C:C,B366,'2014'!D:D,"",'2014'!AA:AA,"JRO",'2014'!L:L,"&lt;&gt;"), 0)</f>
        <v>0</v>
      </c>
      <c r="BG366" s="0" t="n">
        <f aca="false">IFERROR(SUMIFS('2014'!L:L,'2014'!F:F,A366,'2014'!C:C,B366,'2014'!D:D,"",'2014'!AA:AA,"JRO"), 0)</f>
        <v>0</v>
      </c>
      <c r="BH366" s="7" t="n">
        <f aca="false">IFERROR(BG366/BF366, 0)</f>
        <v>0</v>
      </c>
      <c r="BI366" s="0" t="n">
        <f aca="false">IFERROR(SUMIFS('2014'!$G:$G,'2014'!F:F,A366,'2014'!C:C,B366,'2014'!D:D,"",'2014'!AA:AA,"CRO",'2014'!L:L,"&lt;&gt;"), 0)</f>
        <v>0</v>
      </c>
      <c r="BJ366" s="0" t="n">
        <f aca="false">IFERROR(SUMIFS('2014'!L:L,'2014'!F:F,A366,'2014'!C:C,B366,'2014'!D:D,"",'2014'!AA:AA,"CRO"), 0)</f>
        <v>0</v>
      </c>
      <c r="BK366" s="0" t="n">
        <f aca="false">IFERROR(BJ366/BI366, 0)</f>
        <v>0</v>
      </c>
      <c r="BL366" s="0" t="n">
        <f aca="false">IFERROR(SUMIFS('2013'!$G:$G,'2013'!F:F,A366,'2013'!C:C,B366,'2013'!D:D,"",'2013'!AA:AA,"JRO",'2013'!L:L,"&lt;&gt;"), 0)</f>
        <v>0</v>
      </c>
      <c r="BM366" s="0" t="n">
        <f aca="false">IFERROR(SUMIFS('2013'!L:L,'2013'!F:F,A366,'2013'!C:C,B366,'2013'!D:D,"",'2013'!AA:AA,"JRO"), 0)</f>
        <v>0</v>
      </c>
      <c r="BN366" s="0" t="n">
        <f aca="false">IFERROR(BM366/BL366, 0)</f>
        <v>0</v>
      </c>
      <c r="BO366" s="0" t="n">
        <f aca="false">IFERROR(SUMIFS('2012'!$G:$G,'2012'!F:F,A366,'2012'!C:C,B366,'2012'!D:D,"",'2012'!AA:AA,"JRO",'2012'!L:L,"&lt;&gt;"), 0)</f>
        <v>0</v>
      </c>
      <c r="BP366" s="0" t="n">
        <f aca="false">IFERROR(SUMIFS('2012'!L:L,'2012'!F:F,A366,'2012'!C:C,B366,'2012'!D:D,"",'2012'!AA:AA,"JRO"), 0)</f>
        <v>0</v>
      </c>
      <c r="BQ366" s="0" t="n">
        <f aca="false">IFERROR(BP366/BO366, 0)</f>
        <v>0</v>
      </c>
      <c r="BR366" s="0" t="n">
        <f aca="false">IFERROR(SUMIFS('2011'!$G:$G,'2011'!F:F,A366,'2011'!C:C,B366,'2011'!D:D,"",'2011'!AA:AA,"JRO",'2011'!L:L,"&lt;&gt;"), 0)</f>
        <v>71</v>
      </c>
      <c r="BS366" s="0" t="n">
        <f aca="false">IFERROR(SUMIFS('2011'!L:L,'2011'!F:F,A366,'2011'!C:C,B366,'2011'!D:D,"",'2011'!AA:AA,"JRO"), 0)</f>
        <v>190</v>
      </c>
      <c r="BT366" s="7" t="n">
        <f aca="false">IFERROR(BS366/BR366, 0)</f>
        <v>2.67605633802817</v>
      </c>
      <c r="BU366" s="0" t="n">
        <f aca="false">IFERROR(SUMIFS('2010'!$G:$G,'2010'!F:F,A366,'2010'!C:C,B366,'2010'!D:D,"",'2010'!AA:AA,"JRO",'2010'!L:L,"&lt;&gt;"), 0)</f>
        <v>90</v>
      </c>
      <c r="BV366" s="0" t="n">
        <f aca="false">IFERROR(SUMIFS('2010'!L:L,'2010'!F:F,A366,'2010'!C:C,B366,'2010'!D:D,"",'2010'!AA:AA,"JRO"), 0)</f>
        <v>230</v>
      </c>
      <c r="BW366" s="7" t="n">
        <f aca="false">IFERROR(BV366/BU366, 0)</f>
        <v>2.55555555555556</v>
      </c>
      <c r="BX366" s="0" t="n">
        <f aca="false">IFERROR(SUMIFS('2009'!$G:$G,'2009'!F:F,A366,'2009'!C:C,B366,'2009'!D:D,"",'2009'!AA:AA,"JRO",'2009'!L:L,"&lt;&gt;"), 0)</f>
        <v>0</v>
      </c>
      <c r="BY366" s="0" t="n">
        <f aca="false">IFERROR(SUMIFS('2009'!L:L,'2009'!F:F,A366,'2009'!C:C,B366,'2009'!D:D,"",'2009'!AA:AA,"JRO"), 0)</f>
        <v>0</v>
      </c>
      <c r="BZ366" s="7" t="n">
        <f aca="false">IFERROR(BY366/BX366, 0)</f>
        <v>0</v>
      </c>
    </row>
    <row r="367" customFormat="false" ht="15" hidden="false" customHeight="false" outlineLevel="0" collapsed="false">
      <c r="A367" s="0" t="s">
        <v>115</v>
      </c>
      <c r="B367" s="13" t="s">
        <v>80</v>
      </c>
      <c r="C367" s="56" t="n">
        <f aca="false">IFERROR(AVERAGEIFS(I367:BZ367,I$2:BZ$2,"JRO escorts per deportee",I367:BZ367,"&lt;&gt;0"), 0)</f>
        <v>0</v>
      </c>
      <c r="D367" s="13" t="n">
        <f aca="false">IFERROR(AVERAGEIFS(I367:BZ367,I$2:BZ$2,"NRO escorts per deportee",I367:BZ367,"&lt;&gt;0"), 0)</f>
        <v>0</v>
      </c>
      <c r="E367" s="13" t="n">
        <f aca="false">IFERROR(AVERAGEIFS(I367:BZ367,I$2:BZ$2,"CRO escorts per deportee",I367:BZ367,"&lt;&gt;0"), 0)</f>
        <v>0</v>
      </c>
      <c r="G367" s="0" t="n">
        <f aca="false">SUM(J367,M367,P367)</f>
        <v>0</v>
      </c>
      <c r="H367" s="0" t="n">
        <f aca="false">SUM(K367,N367,Q367)</f>
        <v>0</v>
      </c>
      <c r="I367" s="7" t="n">
        <f aca="false">IFERROR(H367/G367, 0)</f>
        <v>0</v>
      </c>
      <c r="J367" s="0" t="n">
        <f aca="false">IFERROR(SUMIFS('2018'!$H:$H,'2018'!$C:$C,B367,'2018'!$F:$F,A367,'2018'!AA:AA,"JRO",'2018'!P:P,"&lt;&gt;")+SUMIFS('2018'!$I:$I,'2018'!$D:$D,B367,'2018'!$F:$F,A367,'2018'!AA:AA,"JRO",'2018'!Q:Q,"&lt;&gt;")+SUMIFS('2018'!$J:$J,'2018'!$E:$E,B367,'2018'!$F:$F,A367,'2018'!AA:AA,"JRO",'2018'!R:R,"&lt;&gt;"), 0)</f>
        <v>0</v>
      </c>
      <c r="K367" s="0" t="n">
        <f aca="false">IFERROR(SUMIFS('2018'!M:M,'2018'!AA:AA,"JRO",'2018'!F:F,A367,'2018'!C:C,B367)+SUMIFS('2018'!P:P,'2018'!AA:AA,"JRO",'2018'!F:F,A367,'2018'!C:C,B367)+SUMIFS('2018'!N:N,'2018'!AA:AA,"JRO",'2018'!F:F,A367,'2018'!D:D,B367)+SUMIFS('2018'!N:N,'2018'!AA:AA,"JRO",'2018'!F:F,A367,'2018'!D:D,B367)+SUMIFS('2018'!O:O,'2018'!AA:AA,"JRO",'2018'!F:F,A367,'2018'!E:E,B367)+SUMIFS('2018'!R:R,'2018'!AA:AA,"JRO",'2018'!F:F,A367,'2018'!E:E,B367), 0)</f>
        <v>0</v>
      </c>
      <c r="L367" s="7" t="n">
        <f aca="false">IFERROR(K367/J367, 0)</f>
        <v>0</v>
      </c>
      <c r="M367" s="0" t="n">
        <f aca="false">IFERROR(SUMIFS('2018'!$H:$H,'2018'!$C:$C,B367,'2018'!$F:$F,A367,'2018'!AA:AA,"NRO",'2018'!P:P,"&lt;&gt;")+SUMIFS('2018'!$I:$I,'2018'!$D:$D,B367,'2018'!$F:$F,A367,'2018'!AA:AA,"NRO",'2018'!Q:Q,"&lt;&gt;")+SUMIFS('2018'!$J:$J,'2018'!$E:$E,B367,'2018'!$F:$F,A367,'2018'!AA:AA,"NRO",'2018'!R:R,"&lt;&gt;"), 0)</f>
        <v>0</v>
      </c>
      <c r="N367" s="0" t="n">
        <f aca="false">IFERROR(SUMIFS('2018'!M:M,'2018'!AA:AA,"NRO",'2018'!F:F,A367,'2018'!C:C,B367)+SUMIFS('2018'!P:P,'2018'!AA:AA,"NRO",'2018'!F:F,A367,'2018'!C:C,B367)+SUMIFS('2018'!N:N,'2018'!AA:AA,"NRO",'2018'!F:F,A367,'2018'!D:D,B367)+SUMIFS('2018'!N:N,'2018'!AA:AA,"NRO",'2018'!F:F,A367,'2018'!D:D,B367)+SUMIFS('2018'!O:O,'2018'!AA:AA,"NRO",'2018'!F:F,A367,'2018'!E:E,B367)+SUMIFS('2018'!R:R,'2018'!AA:AA,"NRO",'2018'!F:F,A367,'2018'!E:E,B367), 0)</f>
        <v>0</v>
      </c>
      <c r="O367" s="7" t="n">
        <f aca="false">IFERROR(N367/M367, 0)</f>
        <v>0</v>
      </c>
      <c r="P367" s="0" t="n">
        <f aca="false">IFERROR(SUMIFS('2018'!$H:$H,'2018'!$C:$C,B367,'2018'!$F:$F,A367,'2018'!AA:AA,"CRO")+SUMIFS('2018'!$I:$I,'2018'!$D:$D,B367,'2018'!$F:$F,A367,'2018'!AA:AA,"CRO")+SUMIFS('2018'!$J:$J,'2018'!$E:$E,B367,'2018'!$F:$F,A367,'2018'!AA:AA,"CRO"), 0)</f>
        <v>0</v>
      </c>
      <c r="Q367" s="0" t="n">
        <f aca="false">IFERROR(SUMIFS('2018'!M:M,'2018'!AA:AA,"CRO",'2018'!F:F,A367,'2018'!C:C,B367)+SUMIFS('2018'!P:P,'2018'!AA:AA,"CRO",'2018'!F:F,A367,'2018'!C:C,B367)+SUMIFS('2018'!N:N,'2018'!AA:AA,"CRO",'2018'!F:F,A367,'2018'!D:D,B367)+SUMIFS('2018'!N:N,'2018'!AA:AA,"CRO",'2018'!F:F,A367,'2018'!D:D,B367)+SUMIFS('2018'!O:O,'2018'!AA:AA,"CRO",'2018'!F:F,A367,'2018'!E:E,B367)+SUMIFS('2018'!R:R,'2018'!AA:AA,"CRO",'2018'!F:F,A367,'2018'!E:E,B367), 0)</f>
        <v>0</v>
      </c>
      <c r="R367" s="7" t="n">
        <f aca="false">IFERROR(Q367/P367, 0)</f>
        <v>0</v>
      </c>
      <c r="S367" s="7" t="n">
        <f aca="false">SUM(V367,Y367,AB367)</f>
        <v>0</v>
      </c>
      <c r="T367" s="7" t="n">
        <f aca="false">SUM(W367,Z367,AC367)</f>
        <v>0</v>
      </c>
      <c r="U367" s="7" t="n">
        <f aca="false">IFERROR(T367/S367, 0)</f>
        <v>0</v>
      </c>
      <c r="V367" s="0" t="n">
        <f aca="false">SUMIFS('2017'!$H:$H,'2017'!$C:$C,B367,'2017'!$F:$F,A367,'2017'!AA:AA,"JRO",'2017'!P:P,"&lt;&gt;")+SUMIFS('2017'!$I:$I,'2017'!$D:$D,B367,'2017'!$F:$F,A367,'2017'!AA:AA,"JRO",'2017'!Q:Q,"&lt;&gt;")+SUMIFS('2017'!$J:$J,'2017'!$E:$E,B367,'2017'!$F:$F,A367,'2017'!AA:AA,"JRO",'2017'!R:R,"&lt;&gt;")</f>
        <v>0</v>
      </c>
      <c r="W367" s="0" t="n">
        <f aca="false">IFERROR(SUMIFS('2017'!M:M,'2017'!AA:AA,"JRO",'2017'!F:F,A367,'2017'!C:C,B367)+SUMIFS('2017'!P:P,'2017'!AA:AA,"JRO",'2017'!F:F,A367,'2017'!C:C,B367)+SUMIFS('2017'!N:N,'2017'!AA:AA,"JRO",'2017'!F:F,A367,'2017'!D:D,B367)+SUMIFS('2017'!N:N,'2017'!AA:AA,"JRO",'2017'!F:F,A367,'2017'!D:D,B367)+SUMIFS('2017'!O:O,'2017'!AA:AA,"JRO",'2017'!F:F,A367,'2017'!E:E,B367)+SUMIFS('2017'!R:R,'2017'!AA:AA,"JRO",'2017'!F:F,A367,'2017'!E:E,B367), 0)</f>
        <v>0</v>
      </c>
      <c r="X367" s="7" t="n">
        <f aca="false">IFERROR(W367/V367, 0)</f>
        <v>0</v>
      </c>
      <c r="Y367" s="0" t="n">
        <f aca="false">IFERROR(SUMIFS('2017'!$H:$H,'2017'!$C:$C,B367,'2017'!$F:$F,A367,'2017'!AA:AA,"NRO",'2017'!P:P,"&lt;&gt;")+SUMIFS('2017'!$I:$I,'2017'!$D:$D,B367,'2017'!$F:$F,A367,'2017'!AA:AA,"NRO",'2017'!Q:Q,"&lt;&gt;")+SUMIFS('2017'!$J:$J,'2017'!$E:$E,B367,'2017'!$F:$F,A367,'2017'!AA:AA,"NRO",'2017'!R:R,"&lt;&gt;"), 0)</f>
        <v>0</v>
      </c>
      <c r="Z367" s="0" t="n">
        <f aca="false">IFERROR(SUMIFS('2017'!M:M,'2017'!AA:AA,"NRO",'2017'!F:F,A367,'2017'!C:C,B367)+SUMIFS('2017'!P:P,'2017'!AA:AA,"NRO",'2017'!F:F,A367,'2017'!C:C,B367)+SUMIFS('2017'!N:N,'2017'!AA:AA,"NRO",'2017'!F:F,A367,'2017'!D:D,B367)+SUMIFS('2017'!N:N,'2017'!AA:AA,"NRO",'2017'!F:F,A367,'2017'!D:D,B367)+SUMIFS('2017'!O:O,'2017'!AA:AA,"NRO",'2017'!F:F,A367,'2017'!E:E,B367)+SUMIFS('2017'!R:R,'2017'!AA:AA,"NRO",'2017'!F:F,A367,'2017'!E:E,B367), 0)</f>
        <v>0</v>
      </c>
      <c r="AA367" s="7" t="n">
        <f aca="false">IFERROR(Z367/Y367, 0)</f>
        <v>0</v>
      </c>
      <c r="AB367" s="0" t="n">
        <f aca="false">IFERROR(SUMIFS('2017'!$H:$H,'2017'!$C:$C,B367,'2017'!$F:$F,A367,'2017'!AA:AA,"CRO",'2017'!P:P,"&lt;&gt;")+SUMIFS('2017'!$I:$I,'2017'!$D:$D,B367,'2017'!$F:$F,A367,'2017'!AA:AA,"CRO",'2017'!Q:Q,"&lt;&gt;")+SUMIFS('2017'!$J:$J,'2017'!$E:$E,B367,'2017'!$F:$F,A367,'2017'!AA:AA,"CRO",'2017'!R:R,"&lt;&gt;"), 0)</f>
        <v>0</v>
      </c>
      <c r="AC367" s="0" t="n">
        <f aca="false">IFERROR(SUMIFS('2017'!M:M,'2017'!AA:AA,"CRO",'2017'!F:F,A367,'2017'!C:C,B367)+SUMIFS('2017'!P:P,'2017'!AA:AA,"CRO",'2017'!F:F,A367,'2017'!C:C,B367)+SUMIFS('2017'!N:N,'2017'!AA:AA,"CRO",'2017'!F:F,A367,'2017'!D:D,B367)+SUMIFS('2017'!N:N,'2017'!AA:AA,"CRO",'2017'!F:F,A367,'2017'!D:D,B367)+SUMIFS('2017'!O:O,'2017'!AA:AA,"CRO",'2017'!F:F,A367,'2017'!E:E,B367)+SUMIFS('2017'!R:R,'2017'!AA:AA,"CRO",'2017'!F:F,A367,'2017'!E:E,B367), 0)</f>
        <v>0</v>
      </c>
      <c r="AD367" s="0" t="n">
        <f aca="false">IFERROR(AC367/AB367, 0)</f>
        <v>0</v>
      </c>
      <c r="AE367" s="0" t="n">
        <f aca="false">SUM(AH367,AK367,AN367)</f>
        <v>0</v>
      </c>
      <c r="AF367" s="0" t="n">
        <f aca="false">SUM(AI367,AL367,AO367)</f>
        <v>0</v>
      </c>
      <c r="AG367" s="7" t="n">
        <f aca="false">IFERROR(AF367/AE367, 0)</f>
        <v>0</v>
      </c>
      <c r="AH367" s="0" t="n">
        <f aca="false">IFERROR(SUMIFS('2016'!$G:$G,'2016'!F:F,A367,'2016'!C:C,B367,'2016'!D:D,"",'2016'!AA:AA,"JRO",'2016'!L:L,"&lt;&gt;"), 0)</f>
        <v>0</v>
      </c>
      <c r="AI367" s="0" t="n">
        <f aca="false">IFERROR(SUMIFS('2016'!L:L,'2016'!F:F,A367,'2016'!C:C,B367,'2016'!D:D,"",'2016'!AA:AA,"JRO"), 0)</f>
        <v>0</v>
      </c>
      <c r="AJ367" s="7" t="n">
        <f aca="false">IFERROR(AI367/AH367, 0)</f>
        <v>0</v>
      </c>
      <c r="AK367" s="0" t="n">
        <f aca="false">IFERROR(SUMIFS('2016'!$G:$G,'2016'!F:F,A367,'2016'!C:C,B367,'2016'!D:D,"",'2016'!AA:AA,"NRO",'2016'!L:L,"&lt;&gt;"), 0)</f>
        <v>0</v>
      </c>
      <c r="AL367" s="0" t="n">
        <f aca="false">IFERROR(SUMIFS('2016'!L:L,'2016'!F:F,A367,'2016'!C:C,B367,'2016'!D:D,"",'2016'!AA:AA,"NRO"), 0)</f>
        <v>0</v>
      </c>
      <c r="AM367" s="0" t="n">
        <f aca="false">IFERROR(AL367/AK367, 0)</f>
        <v>0</v>
      </c>
      <c r="AN367" s="0" t="n">
        <f aca="false">IFERROR(SUMIFS('2016'!$G:$G,'2016'!F:F,A367,'2016'!C:C,B367,'2016'!D:D,"",'2016'!AA:AA,"CRO",'2016'!L:L,"&lt;&gt;"), 0)</f>
        <v>0</v>
      </c>
      <c r="AO367" s="0" t="n">
        <f aca="false">IFERROR(SUMIFS('2016'!L:L,'2016'!F:F,A367,'2016'!C:C,B367,'2016'!D:D,"",'2016'!AA:AA,"CRO"), 0)</f>
        <v>0</v>
      </c>
      <c r="AP367" s="0" t="n">
        <f aca="false">IFERROR(AO367/AN367, 0)</f>
        <v>0</v>
      </c>
      <c r="AQ367" s="0" t="n">
        <f aca="false">SUM(AT367,AW367,AZ367)</f>
        <v>0</v>
      </c>
      <c r="AR367" s="0" t="n">
        <f aca="false">SUM(AU367,AX367,BA367)</f>
        <v>0</v>
      </c>
      <c r="AS367" s="7" t="n">
        <f aca="false">IFERROR(AR367/AQ367, 0)</f>
        <v>0</v>
      </c>
      <c r="AT367" s="0" t="n">
        <f aca="false">IFERROR(SUMIFS('2015'!$G:$G,'2015'!F:F,A367,'2015'!C:C,B367,'2015'!D:D,"",'2015'!AA:AA,"JRO",'2015'!L:L,"&lt;&gt;"), 0)</f>
        <v>0</v>
      </c>
      <c r="AU367" s="0" t="n">
        <f aca="false">IFERROR(SUMIFS('2015'!L:L,'2015'!F:F,A367,'2015'!C:C,B367,'2015'!D:D,"",'2015'!AA:AA,"JRO"), 0)</f>
        <v>0</v>
      </c>
      <c r="AV367" s="0" t="n">
        <f aca="false">IFERROR(AU367/AT367, 0)</f>
        <v>0</v>
      </c>
      <c r="AW367" s="0" t="n">
        <f aca="false">IFERROR(SUMIFS('2015'!$G:$G,'2015'!F:F,A367,'2015'!C:C,B367,'2015'!D:D,"",'2015'!AA:AA,"NRO",'2015'!L:L,"&lt;&gt;"), 0)</f>
        <v>0</v>
      </c>
      <c r="AX367" s="0" t="n">
        <f aca="false">IFERROR(SUMIFS('2015'!L:L,'2015'!F:F,A367,'2015'!C:C,B367,'2015'!D:D,"",'2015'!AA:AA,"NRO"), 0)</f>
        <v>0</v>
      </c>
      <c r="AY367" s="0" t="n">
        <f aca="false">IFERROR(AX367/AW367, 0)</f>
        <v>0</v>
      </c>
      <c r="AZ367" s="0" t="n">
        <f aca="false">IFERROR(SUMIFS('2015'!$G:$G,'2015'!F:F,A367,'2015'!C:C,B367,'2015'!D:D,"",'2015'!AA:AA,"CRO",'2015'!L:L,"&lt;&gt;"), 0)</f>
        <v>0</v>
      </c>
      <c r="BA367" s="0" t="n">
        <f aca="false">IFERROR(SUMIFS('2015'!L:L,'2015'!F:F,A367,'2015'!C:C,B367,'2015'!D:D,"",'2015'!AA:AA,"CRO"), 0)</f>
        <v>0</v>
      </c>
      <c r="BB367" s="0" t="n">
        <f aca="false">IFERROR(BA367/AZ367, 0)</f>
        <v>0</v>
      </c>
      <c r="BC367" s="0" t="n">
        <f aca="false">SUM(BF367,BI367)</f>
        <v>0</v>
      </c>
      <c r="BD367" s="0" t="n">
        <f aca="false">SUM(BG367,BJ367)</f>
        <v>0</v>
      </c>
      <c r="BE367" s="7" t="n">
        <f aca="false">IFERROR(BD367/BC367, 0)</f>
        <v>0</v>
      </c>
      <c r="BF367" s="0" t="n">
        <f aca="false">IFERROR(SUMIFS('2014'!$G:$G,'2014'!F:F,A367,'2014'!C:C,B367,'2014'!D:D,"",'2014'!AA:AA,"JRO",'2014'!L:L,"&lt;&gt;"), 0)</f>
        <v>0</v>
      </c>
      <c r="BG367" s="0" t="n">
        <f aca="false">IFERROR(SUMIFS('2014'!L:L,'2014'!F:F,A367,'2014'!C:C,B367,'2014'!D:D,"",'2014'!AA:AA,"JRO"), 0)</f>
        <v>0</v>
      </c>
      <c r="BH367" s="7" t="n">
        <f aca="false">IFERROR(BG367/BF367, 0)</f>
        <v>0</v>
      </c>
      <c r="BI367" s="0" t="n">
        <f aca="false">IFERROR(SUMIFS('2014'!$G:$G,'2014'!F:F,A367,'2014'!C:C,B367,'2014'!D:D,"",'2014'!AA:AA,"CRO",'2014'!L:L,"&lt;&gt;"), 0)</f>
        <v>0</v>
      </c>
      <c r="BJ367" s="0" t="n">
        <f aca="false">IFERROR(SUMIFS('2014'!L:L,'2014'!F:F,A367,'2014'!C:C,B367,'2014'!D:D,"",'2014'!AA:AA,"CRO"), 0)</f>
        <v>0</v>
      </c>
      <c r="BK367" s="0" t="n">
        <f aca="false">IFERROR(BJ367/BI367, 0)</f>
        <v>0</v>
      </c>
      <c r="BL367" s="0" t="n">
        <f aca="false">IFERROR(SUMIFS('2013'!$G:$G,'2013'!F:F,A367,'2013'!C:C,B367,'2013'!D:D,"",'2013'!AA:AA,"JRO",'2013'!L:L,"&lt;&gt;"), 0)</f>
        <v>0</v>
      </c>
      <c r="BM367" s="0" t="n">
        <f aca="false">IFERROR(SUMIFS('2013'!L:L,'2013'!F:F,A367,'2013'!C:C,B367,'2013'!D:D,"",'2013'!AA:AA,"JRO"), 0)</f>
        <v>0</v>
      </c>
      <c r="BN367" s="0" t="n">
        <f aca="false">IFERROR(BM367/BL367, 0)</f>
        <v>0</v>
      </c>
      <c r="BO367" s="0" t="n">
        <f aca="false">IFERROR(SUMIFS('2012'!$G:$G,'2012'!F:F,A367,'2012'!C:C,B367,'2012'!D:D,"",'2012'!AA:AA,"JRO",'2012'!L:L,"&lt;&gt;"), 0)</f>
        <v>0</v>
      </c>
      <c r="BP367" s="0" t="n">
        <f aca="false">IFERROR(SUMIFS('2012'!L:L,'2012'!F:F,A367,'2012'!C:C,B367,'2012'!D:D,"",'2012'!AA:AA,"JRO"), 0)</f>
        <v>0</v>
      </c>
      <c r="BQ367" s="0" t="n">
        <f aca="false">IFERROR(BP367/BO367, 0)</f>
        <v>0</v>
      </c>
      <c r="BR367" s="0" t="n">
        <f aca="false">IFERROR(SUMIFS('2011'!$G:$G,'2011'!F:F,A367,'2011'!C:C,B367,'2011'!D:D,"",'2011'!AA:AA,"JRO",'2011'!L:L,"&lt;&gt;"), 0)</f>
        <v>0</v>
      </c>
      <c r="BS367" s="0" t="n">
        <f aca="false">IFERROR(SUMIFS('2011'!L:L,'2011'!F:F,A367,'2011'!C:C,B367,'2011'!D:D,"",'2011'!AA:AA,"JRO"), 0)</f>
        <v>0</v>
      </c>
      <c r="BT367" s="7" t="n">
        <f aca="false">IFERROR(BS367/BR367, 0)</f>
        <v>0</v>
      </c>
      <c r="BU367" s="0" t="n">
        <f aca="false">IFERROR(SUMIFS('2010'!$G:$G,'2010'!F:F,A367,'2010'!C:C,B367,'2010'!D:D,"",'2010'!AA:AA,"JRO",'2010'!L:L,"&lt;&gt;"), 0)</f>
        <v>0</v>
      </c>
      <c r="BV367" s="0" t="n">
        <f aca="false">IFERROR(SUMIFS('2010'!L:L,'2010'!F:F,A367,'2010'!C:C,B367,'2010'!D:D,"",'2010'!AA:AA,"JRO"), 0)</f>
        <v>0</v>
      </c>
      <c r="BW367" s="7" t="n">
        <f aca="false">IFERROR(BV367/BU367, 0)</f>
        <v>0</v>
      </c>
      <c r="BX367" s="0" t="n">
        <f aca="false">IFERROR(SUMIFS('2009'!$G:$G,'2009'!F:F,A367,'2009'!C:C,B367,'2009'!D:D,"",'2009'!AA:AA,"JRO",'2009'!L:L,"&lt;&gt;"), 0)</f>
        <v>0</v>
      </c>
      <c r="BY367" s="0" t="n">
        <f aca="false">IFERROR(SUMIFS('2009'!L:L,'2009'!F:F,A367,'2009'!C:C,B367,'2009'!D:D,"",'2009'!AA:AA,"JRO"), 0)</f>
        <v>0</v>
      </c>
      <c r="BZ367" s="7" t="n">
        <f aca="false">IFERROR(BY367/BX367, 0)</f>
        <v>0</v>
      </c>
    </row>
    <row r="368" customFormat="false" ht="15" hidden="false" customHeight="false" outlineLevel="0" collapsed="false">
      <c r="A368" s="0" t="s">
        <v>115</v>
      </c>
      <c r="B368" s="17" t="s">
        <v>69</v>
      </c>
      <c r="C368" s="56" t="n">
        <f aca="false">IFERROR(AVERAGEIFS(I368:BZ368,I$2:BZ$2,"JRO escorts per deportee",I368:BZ368,"&lt;&gt;0"), 0)</f>
        <v>2.0068592697625</v>
      </c>
      <c r="D368" s="13" t="n">
        <f aca="false">IFERROR(AVERAGEIFS(I368:BZ368,I$2:BZ$2,"NRO escorts per deportee",I368:BZ368,"&lt;&gt;0"), 0)</f>
        <v>0</v>
      </c>
      <c r="E368" s="13" t="n">
        <f aca="false">IFERROR(AVERAGEIFS(I368:BZ368,I$2:BZ$2,"CRO escorts per deportee",I368:BZ368,"&lt;&gt;0"), 0)</f>
        <v>0</v>
      </c>
      <c r="G368" s="0" t="n">
        <f aca="false">SUM(J368,M368,P368)</f>
        <v>13</v>
      </c>
      <c r="H368" s="0" t="n">
        <f aca="false">SUM(K368,N368,Q368)</f>
        <v>27</v>
      </c>
      <c r="I368" s="7" t="n">
        <f aca="false">IFERROR(H368/G368, 0)</f>
        <v>2.07692307692308</v>
      </c>
      <c r="J368" s="0" t="n">
        <f aca="false">IFERROR(SUMIFS('2018'!$H:$H,'2018'!$C:$C,B368,'2018'!$F:$F,A368,'2018'!AA:AA,"JRO",'2018'!P:P,"&lt;&gt;")+SUMIFS('2018'!$I:$I,'2018'!$D:$D,B368,'2018'!$F:$F,A368,'2018'!AA:AA,"JRO",'2018'!Q:Q,"&lt;&gt;")+SUMIFS('2018'!$J:$J,'2018'!$E:$E,B368,'2018'!$F:$F,A368,'2018'!AA:AA,"JRO",'2018'!R:R,"&lt;&gt;"), 0)</f>
        <v>13</v>
      </c>
      <c r="K368" s="0" t="n">
        <f aca="false">IFERROR(SUMIFS('2018'!M:M,'2018'!AA:AA,"JRO",'2018'!F:F,A368,'2018'!C:C,B368)+SUMIFS('2018'!P:P,'2018'!AA:AA,"JRO",'2018'!F:F,A368,'2018'!C:C,B368)+SUMIFS('2018'!N:N,'2018'!AA:AA,"JRO",'2018'!F:F,A368,'2018'!D:D,B368)+SUMIFS('2018'!N:N,'2018'!AA:AA,"JRO",'2018'!F:F,A368,'2018'!D:D,B368)+SUMIFS('2018'!O:O,'2018'!AA:AA,"JRO",'2018'!F:F,A368,'2018'!E:E,B368)+SUMIFS('2018'!R:R,'2018'!AA:AA,"JRO",'2018'!F:F,A368,'2018'!E:E,B368), 0)</f>
        <v>27</v>
      </c>
      <c r="L368" s="7" t="n">
        <f aca="false">IFERROR(K368/J368, 0)</f>
        <v>2.07692307692308</v>
      </c>
      <c r="M368" s="0" t="n">
        <f aca="false">IFERROR(SUMIFS('2018'!$H:$H,'2018'!$C:$C,B368,'2018'!$F:$F,A368,'2018'!AA:AA,"NRO",'2018'!P:P,"&lt;&gt;")+SUMIFS('2018'!$I:$I,'2018'!$D:$D,B368,'2018'!$F:$F,A368,'2018'!AA:AA,"NRO",'2018'!Q:Q,"&lt;&gt;")+SUMIFS('2018'!$J:$J,'2018'!$E:$E,B368,'2018'!$F:$F,A368,'2018'!AA:AA,"NRO",'2018'!R:R,"&lt;&gt;"), 0)</f>
        <v>0</v>
      </c>
      <c r="N368" s="0" t="n">
        <f aca="false">IFERROR(SUMIFS('2018'!M:M,'2018'!AA:AA,"NRO",'2018'!F:F,A368,'2018'!C:C,B368)+SUMIFS('2018'!P:P,'2018'!AA:AA,"NRO",'2018'!F:F,A368,'2018'!C:C,B368)+SUMIFS('2018'!N:N,'2018'!AA:AA,"NRO",'2018'!F:F,A368,'2018'!D:D,B368)+SUMIFS('2018'!N:N,'2018'!AA:AA,"NRO",'2018'!F:F,A368,'2018'!D:D,B368)+SUMIFS('2018'!O:O,'2018'!AA:AA,"NRO",'2018'!F:F,A368,'2018'!E:E,B368)+SUMIFS('2018'!R:R,'2018'!AA:AA,"NRO",'2018'!F:F,A368,'2018'!E:E,B368), 0)</f>
        <v>0</v>
      </c>
      <c r="O368" s="7" t="n">
        <f aca="false">IFERROR(N368/M368, 0)</f>
        <v>0</v>
      </c>
      <c r="P368" s="0" t="n">
        <f aca="false">IFERROR(SUMIFS('2018'!$H:$H,'2018'!$C:$C,B368,'2018'!$F:$F,A368,'2018'!AA:AA,"CRO")+SUMIFS('2018'!$I:$I,'2018'!$D:$D,B368,'2018'!$F:$F,A368,'2018'!AA:AA,"CRO")+SUMIFS('2018'!$J:$J,'2018'!$E:$E,B368,'2018'!$F:$F,A368,'2018'!AA:AA,"CRO"), 0)</f>
        <v>0</v>
      </c>
      <c r="Q368" s="0" t="n">
        <f aca="false">IFERROR(SUMIFS('2018'!M:M,'2018'!AA:AA,"CRO",'2018'!F:F,A368,'2018'!C:C,B368)+SUMIFS('2018'!P:P,'2018'!AA:AA,"CRO",'2018'!F:F,A368,'2018'!C:C,B368)+SUMIFS('2018'!N:N,'2018'!AA:AA,"CRO",'2018'!F:F,A368,'2018'!D:D,B368)+SUMIFS('2018'!N:N,'2018'!AA:AA,"CRO",'2018'!F:F,A368,'2018'!D:D,B368)+SUMIFS('2018'!O:O,'2018'!AA:AA,"CRO",'2018'!F:F,A368,'2018'!E:E,B368)+SUMIFS('2018'!R:R,'2018'!AA:AA,"CRO",'2018'!F:F,A368,'2018'!E:E,B368), 0)</f>
        <v>0</v>
      </c>
      <c r="R368" s="7" t="n">
        <f aca="false">IFERROR(Q368/P368, 0)</f>
        <v>0</v>
      </c>
      <c r="S368" s="7" t="n">
        <f aca="false">SUM(V368,Y368,AB368)</f>
        <v>9</v>
      </c>
      <c r="T368" s="7" t="n">
        <f aca="false">SUM(W368,Z368,AC368)</f>
        <v>0</v>
      </c>
      <c r="U368" s="7" t="n">
        <f aca="false">IFERROR(T368/S368, 0)</f>
        <v>0</v>
      </c>
      <c r="V368" s="0" t="n">
        <f aca="false">SUMIFS('2017'!$H:$H,'2017'!$C:$C,B368,'2017'!$F:$F,A368,'2017'!AA:AA,"JRO",'2017'!P:P,"&lt;&gt;")+SUMIFS('2017'!$I:$I,'2017'!$D:$D,B368,'2017'!$F:$F,A368,'2017'!AA:AA,"JRO",'2017'!Q:Q,"&lt;&gt;")+SUMIFS('2017'!$J:$J,'2017'!$E:$E,B368,'2017'!$F:$F,A368,'2017'!AA:AA,"JRO",'2017'!R:R,"&lt;&gt;")</f>
        <v>9</v>
      </c>
      <c r="W368" s="0" t="n">
        <f aca="false">IFERROR(SUMIFS('2017'!M:M,'2017'!AA:AA,"JRO",'2017'!F:F,A368,'2017'!C:C,B368)+SUMIFS('2017'!P:P,'2017'!AA:AA,"JRO",'2017'!F:F,A368,'2017'!C:C,B368)+SUMIFS('2017'!N:N,'2017'!AA:AA,"JRO",'2017'!F:F,A368,'2017'!D:D,B368)+SUMIFS('2017'!N:N,'2017'!AA:AA,"JRO",'2017'!F:F,A368,'2017'!D:D,B368)+SUMIFS('2017'!O:O,'2017'!AA:AA,"JRO",'2017'!F:F,A368,'2017'!E:E,B368)+SUMIFS('2017'!R:R,'2017'!AA:AA,"JRO",'2017'!F:F,A368,'2017'!E:E,B368), 0)</f>
        <v>0</v>
      </c>
      <c r="X368" s="7" t="n">
        <f aca="false">IFERROR(W368/V368, 0)</f>
        <v>0</v>
      </c>
      <c r="Y368" s="0" t="n">
        <f aca="false">IFERROR(SUMIFS('2017'!$H:$H,'2017'!$C:$C,B368,'2017'!$F:$F,A368,'2017'!AA:AA,"NRO",'2017'!P:P,"&lt;&gt;")+SUMIFS('2017'!$I:$I,'2017'!$D:$D,B368,'2017'!$F:$F,A368,'2017'!AA:AA,"NRO",'2017'!Q:Q,"&lt;&gt;")+SUMIFS('2017'!$J:$J,'2017'!$E:$E,B368,'2017'!$F:$F,A368,'2017'!AA:AA,"NRO",'2017'!R:R,"&lt;&gt;"), 0)</f>
        <v>0</v>
      </c>
      <c r="Z368" s="0" t="n">
        <f aca="false">IFERROR(SUMIFS('2017'!M:M,'2017'!AA:AA,"NRO",'2017'!F:F,A368,'2017'!C:C,B368)+SUMIFS('2017'!P:P,'2017'!AA:AA,"NRO",'2017'!F:F,A368,'2017'!C:C,B368)+SUMIFS('2017'!N:N,'2017'!AA:AA,"NRO",'2017'!F:F,A368,'2017'!D:D,B368)+SUMIFS('2017'!N:N,'2017'!AA:AA,"NRO",'2017'!F:F,A368,'2017'!D:D,B368)+SUMIFS('2017'!O:O,'2017'!AA:AA,"NRO",'2017'!F:F,A368,'2017'!E:E,B368)+SUMIFS('2017'!R:R,'2017'!AA:AA,"NRO",'2017'!F:F,A368,'2017'!E:E,B368), 0)</f>
        <v>0</v>
      </c>
      <c r="AA368" s="7" t="n">
        <f aca="false">IFERROR(Z368/Y368, 0)</f>
        <v>0</v>
      </c>
      <c r="AB368" s="0" t="n">
        <f aca="false">IFERROR(SUMIFS('2017'!$H:$H,'2017'!$C:$C,B368,'2017'!$F:$F,A368,'2017'!AA:AA,"CRO",'2017'!P:P,"&lt;&gt;")+SUMIFS('2017'!$I:$I,'2017'!$D:$D,B368,'2017'!$F:$F,A368,'2017'!AA:AA,"CRO",'2017'!Q:Q,"&lt;&gt;")+SUMIFS('2017'!$J:$J,'2017'!$E:$E,B368,'2017'!$F:$F,A368,'2017'!AA:AA,"CRO",'2017'!R:R,"&lt;&gt;"), 0)</f>
        <v>0</v>
      </c>
      <c r="AC368" s="0" t="n">
        <f aca="false">IFERROR(SUMIFS('2017'!M:M,'2017'!AA:AA,"CRO",'2017'!F:F,A368,'2017'!C:C,B368)+SUMIFS('2017'!P:P,'2017'!AA:AA,"CRO",'2017'!F:F,A368,'2017'!C:C,B368)+SUMIFS('2017'!N:N,'2017'!AA:AA,"CRO",'2017'!F:F,A368,'2017'!D:D,B368)+SUMIFS('2017'!N:N,'2017'!AA:AA,"CRO",'2017'!F:F,A368,'2017'!D:D,B368)+SUMIFS('2017'!O:O,'2017'!AA:AA,"CRO",'2017'!F:F,A368,'2017'!E:E,B368)+SUMIFS('2017'!R:R,'2017'!AA:AA,"CRO",'2017'!F:F,A368,'2017'!E:E,B368), 0)</f>
        <v>0</v>
      </c>
      <c r="AD368" s="0" t="n">
        <f aca="false">IFERROR(AC368/AB368, 0)</f>
        <v>0</v>
      </c>
      <c r="AE368" s="0" t="n">
        <f aca="false">SUM(AH368,AK368,AN368)</f>
        <v>35</v>
      </c>
      <c r="AF368" s="0" t="n">
        <f aca="false">SUM(AI368,AL368,AO368)</f>
        <v>66</v>
      </c>
      <c r="AG368" s="7" t="n">
        <f aca="false">IFERROR(AF368/AE368, 0)</f>
        <v>1.88571428571429</v>
      </c>
      <c r="AH368" s="0" t="n">
        <f aca="false">IFERROR(SUMIFS('2016'!$G:$G,'2016'!F:F,A368,'2016'!C:C,B368,'2016'!D:D,"",'2016'!AA:AA,"JRO",'2016'!L:L,"&lt;&gt;"), 0)</f>
        <v>35</v>
      </c>
      <c r="AI368" s="0" t="n">
        <f aca="false">IFERROR(SUMIFS('2016'!L:L,'2016'!F:F,A368,'2016'!C:C,B368,'2016'!D:D,"",'2016'!AA:AA,"JRO"), 0)</f>
        <v>66</v>
      </c>
      <c r="AJ368" s="7" t="n">
        <f aca="false">IFERROR(AI368/AH368, 0)</f>
        <v>1.88571428571429</v>
      </c>
      <c r="AK368" s="0" t="n">
        <f aca="false">IFERROR(SUMIFS('2016'!$G:$G,'2016'!F:F,A368,'2016'!C:C,B368,'2016'!D:D,"",'2016'!AA:AA,"NRO",'2016'!L:L,"&lt;&gt;"), 0)</f>
        <v>0</v>
      </c>
      <c r="AL368" s="0" t="n">
        <f aca="false">IFERROR(SUMIFS('2016'!L:L,'2016'!F:F,A368,'2016'!C:C,B368,'2016'!D:D,"",'2016'!AA:AA,"NRO"), 0)</f>
        <v>0</v>
      </c>
      <c r="AM368" s="0" t="n">
        <f aca="false">IFERROR(AL368/AK368, 0)</f>
        <v>0</v>
      </c>
      <c r="AN368" s="0" t="n">
        <f aca="false">IFERROR(SUMIFS('2016'!$G:$G,'2016'!F:F,A368,'2016'!C:C,B368,'2016'!D:D,"",'2016'!AA:AA,"CRO",'2016'!L:L,"&lt;&gt;"), 0)</f>
        <v>0</v>
      </c>
      <c r="AO368" s="0" t="n">
        <f aca="false">IFERROR(SUMIFS('2016'!L:L,'2016'!F:F,A368,'2016'!C:C,B368,'2016'!D:D,"",'2016'!AA:AA,"CRO"), 0)</f>
        <v>0</v>
      </c>
      <c r="AP368" s="0" t="n">
        <f aca="false">IFERROR(AO368/AN368, 0)</f>
        <v>0</v>
      </c>
      <c r="AQ368" s="0" t="n">
        <f aca="false">SUM(AT368,AW368,AZ368)</f>
        <v>31</v>
      </c>
      <c r="AR368" s="0" t="n">
        <f aca="false">SUM(AU368,AX368,BA368)</f>
        <v>64</v>
      </c>
      <c r="AS368" s="7" t="n">
        <f aca="false">IFERROR(AR368/AQ368, 0)</f>
        <v>2.06451612903226</v>
      </c>
      <c r="AT368" s="0" t="n">
        <f aca="false">IFERROR(SUMIFS('2015'!$G:$G,'2015'!F:F,A368,'2015'!C:C,B368,'2015'!D:D,"",'2015'!AA:AA,"JRO",'2015'!L:L,"&lt;&gt;"), 0)</f>
        <v>31</v>
      </c>
      <c r="AU368" s="0" t="n">
        <f aca="false">IFERROR(SUMIFS('2015'!L:L,'2015'!F:F,A368,'2015'!C:C,B368,'2015'!D:D,"",'2015'!AA:AA,"JRO"), 0)</f>
        <v>64</v>
      </c>
      <c r="AV368" s="0" t="n">
        <f aca="false">IFERROR(AU368/AT368, 0)</f>
        <v>2.06451612903226</v>
      </c>
      <c r="AW368" s="0" t="n">
        <f aca="false">IFERROR(SUMIFS('2015'!$G:$G,'2015'!F:F,A368,'2015'!C:C,B368,'2015'!D:D,"",'2015'!AA:AA,"NRO",'2015'!L:L,"&lt;&gt;"), 0)</f>
        <v>0</v>
      </c>
      <c r="AX368" s="0" t="n">
        <f aca="false">IFERROR(SUMIFS('2015'!L:L,'2015'!F:F,A368,'2015'!C:C,B368,'2015'!D:D,"",'2015'!AA:AA,"NRO"), 0)</f>
        <v>0</v>
      </c>
      <c r="AY368" s="0" t="n">
        <f aca="false">IFERROR(AX368/AW368, 0)</f>
        <v>0</v>
      </c>
      <c r="AZ368" s="0" t="n">
        <f aca="false">IFERROR(SUMIFS('2015'!$G:$G,'2015'!F:F,A368,'2015'!C:C,B368,'2015'!D:D,"",'2015'!AA:AA,"CRO",'2015'!L:L,"&lt;&gt;"), 0)</f>
        <v>0</v>
      </c>
      <c r="BA368" s="0" t="n">
        <f aca="false">IFERROR(SUMIFS('2015'!L:L,'2015'!F:F,A368,'2015'!C:C,B368,'2015'!D:D,"",'2015'!AA:AA,"CRO"), 0)</f>
        <v>0</v>
      </c>
      <c r="BB368" s="0" t="n">
        <f aca="false">IFERROR(BA368/AZ368, 0)</f>
        <v>0</v>
      </c>
      <c r="BC368" s="0" t="n">
        <f aca="false">SUM(BF368,BI368)</f>
        <v>28</v>
      </c>
      <c r="BD368" s="0" t="n">
        <f aca="false">SUM(BG368,BJ368)</f>
        <v>69</v>
      </c>
      <c r="BE368" s="7" t="n">
        <f aca="false">IFERROR(BD368/BC368, 0)</f>
        <v>2.46428571428571</v>
      </c>
      <c r="BF368" s="0" t="n">
        <f aca="false">IFERROR(SUMIFS('2014'!$G:$G,'2014'!F:F,A368,'2014'!C:C,B368,'2014'!D:D,"",'2014'!AA:AA,"JRO",'2014'!L:L,"&lt;&gt;"), 0)</f>
        <v>28</v>
      </c>
      <c r="BG368" s="0" t="n">
        <f aca="false">IFERROR(SUMIFS('2014'!L:L,'2014'!F:F,A368,'2014'!C:C,B368,'2014'!D:D,"",'2014'!AA:AA,"JRO"), 0)</f>
        <v>69</v>
      </c>
      <c r="BH368" s="7" t="n">
        <f aca="false">IFERROR(BG368/BF368, 0)</f>
        <v>2.46428571428571</v>
      </c>
      <c r="BI368" s="0" t="n">
        <f aca="false">IFERROR(SUMIFS('2014'!$G:$G,'2014'!F:F,A368,'2014'!C:C,B368,'2014'!D:D,"",'2014'!AA:AA,"CRO",'2014'!L:L,"&lt;&gt;"), 0)</f>
        <v>0</v>
      </c>
      <c r="BJ368" s="0" t="n">
        <f aca="false">IFERROR(SUMIFS('2014'!L:L,'2014'!F:F,A368,'2014'!C:C,B368,'2014'!D:D,"",'2014'!AA:AA,"CRO"), 0)</f>
        <v>0</v>
      </c>
      <c r="BK368" s="0" t="n">
        <f aca="false">IFERROR(BJ368/BI368, 0)</f>
        <v>0</v>
      </c>
      <c r="BL368" s="0" t="n">
        <f aca="false">IFERROR(SUMIFS('2013'!$G:$G,'2013'!F:F,A368,'2013'!C:C,B368,'2013'!D:D,"",'2013'!AA:AA,"JRO",'2013'!L:L,"&lt;&gt;"), 0)</f>
        <v>35</v>
      </c>
      <c r="BM368" s="0" t="n">
        <f aca="false">IFERROR(SUMIFS('2013'!L:L,'2013'!F:F,A368,'2013'!C:C,B368,'2013'!D:D,"",'2013'!AA:AA,"JRO"), 0)</f>
        <v>54</v>
      </c>
      <c r="BN368" s="0" t="n">
        <f aca="false">IFERROR(BM368/BL368, 0)</f>
        <v>1.54285714285714</v>
      </c>
      <c r="BO368" s="0" t="n">
        <f aca="false">IFERROR(SUMIFS('2012'!$G:$G,'2012'!F:F,A368,'2012'!C:C,B368,'2012'!D:D,"",'2012'!AA:AA,"JRO",'2012'!L:L,"&lt;&gt;"), 0)</f>
        <v>42</v>
      </c>
      <c r="BP368" s="0" t="n">
        <f aca="false">IFERROR(SUMIFS('2012'!L:L,'2012'!F:F,A368,'2012'!C:C,B368,'2012'!D:D,"",'2012'!AA:AA,"JRO"), 0)</f>
        <v>77</v>
      </c>
      <c r="BQ368" s="0" t="n">
        <f aca="false">IFERROR(BP368/BO368, 0)</f>
        <v>1.83333333333333</v>
      </c>
      <c r="BR368" s="0" t="n">
        <f aca="false">IFERROR(SUMIFS('2011'!$G:$G,'2011'!F:F,A368,'2011'!C:C,B368,'2011'!D:D,"",'2011'!AA:AA,"JRO",'2011'!L:L,"&lt;&gt;"), 0)</f>
        <v>25</v>
      </c>
      <c r="BS368" s="0" t="n">
        <f aca="false">IFERROR(SUMIFS('2011'!L:L,'2011'!F:F,A368,'2011'!C:C,B368,'2011'!D:D,"",'2011'!AA:AA,"JRO"), 0)</f>
        <v>44</v>
      </c>
      <c r="BT368" s="7" t="n">
        <f aca="false">IFERROR(BS368/BR368, 0)</f>
        <v>1.76</v>
      </c>
      <c r="BU368" s="0" t="n">
        <f aca="false">IFERROR(SUMIFS('2010'!$G:$G,'2010'!F:F,A368,'2010'!C:C,B368,'2010'!D:D,"",'2010'!AA:AA,"JRO",'2010'!L:L,"&lt;&gt;"), 0)</f>
        <v>32</v>
      </c>
      <c r="BV368" s="0" t="n">
        <f aca="false">IFERROR(SUMIFS('2010'!L:L,'2010'!F:F,A368,'2010'!C:C,B368,'2010'!D:D,"",'2010'!AA:AA,"JRO"), 0)</f>
        <v>49</v>
      </c>
      <c r="BW368" s="7" t="n">
        <f aca="false">IFERROR(BV368/BU368, 0)</f>
        <v>1.53125</v>
      </c>
      <c r="BX368" s="0" t="n">
        <f aca="false">IFERROR(SUMIFS('2009'!$G:$G,'2009'!F:F,A368,'2009'!C:C,B368,'2009'!D:D,"",'2009'!AA:AA,"JRO",'2009'!L:L,"&lt;&gt;"), 0)</f>
        <v>0</v>
      </c>
      <c r="BY368" s="0" t="n">
        <f aca="false">IFERROR(SUMIFS('2009'!L:L,'2009'!F:F,A368,'2009'!C:C,B368,'2009'!D:D,"",'2009'!AA:AA,"JRO"), 0)</f>
        <v>0</v>
      </c>
      <c r="BZ368" s="7" t="n">
        <f aca="false">IFERROR(BY368/BX368, 0)</f>
        <v>0</v>
      </c>
    </row>
    <row r="369" customFormat="false" ht="15" hidden="false" customHeight="false" outlineLevel="0" collapsed="false">
      <c r="A369" s="0" t="s">
        <v>115</v>
      </c>
      <c r="B369" s="13" t="s">
        <v>81</v>
      </c>
      <c r="C369" s="56" t="n">
        <f aca="false">IFERROR(AVERAGEIFS(I369:BZ369,I$2:BZ$2,"JRO escorts per deportee",I369:BZ369,"&lt;&gt;0"), 0)</f>
        <v>0</v>
      </c>
      <c r="D369" s="13" t="n">
        <f aca="false">IFERROR(AVERAGEIFS(I369:BZ369,I$2:BZ$2,"NRO escorts per deportee",I369:BZ369,"&lt;&gt;0"), 0)</f>
        <v>0</v>
      </c>
      <c r="E369" s="13" t="n">
        <f aca="false">IFERROR(AVERAGEIFS(I369:BZ369,I$2:BZ$2,"CRO escorts per deportee",I369:BZ369,"&lt;&gt;0"), 0)</f>
        <v>0</v>
      </c>
      <c r="G369" s="0" t="n">
        <f aca="false">SUM(J369,M369,P369)</f>
        <v>0</v>
      </c>
      <c r="H369" s="0" t="n">
        <f aca="false">SUM(K369,N369,Q369)</f>
        <v>0</v>
      </c>
      <c r="I369" s="7" t="n">
        <f aca="false">IFERROR(H369/G369, 0)</f>
        <v>0</v>
      </c>
      <c r="J369" s="0" t="n">
        <f aca="false">IFERROR(SUMIFS('2018'!$H:$H,'2018'!$C:$C,B369,'2018'!$F:$F,A369,'2018'!AA:AA,"JRO",'2018'!P:P,"&lt;&gt;")+SUMIFS('2018'!$I:$I,'2018'!$D:$D,B369,'2018'!$F:$F,A369,'2018'!AA:AA,"JRO",'2018'!Q:Q,"&lt;&gt;")+SUMIFS('2018'!$J:$J,'2018'!$E:$E,B369,'2018'!$F:$F,A369,'2018'!AA:AA,"JRO",'2018'!R:R,"&lt;&gt;"), 0)</f>
        <v>0</v>
      </c>
      <c r="K369" s="0" t="n">
        <f aca="false">IFERROR(SUMIFS('2018'!M:M,'2018'!AA:AA,"JRO",'2018'!F:F,A369,'2018'!C:C,B369)+SUMIFS('2018'!P:P,'2018'!AA:AA,"JRO",'2018'!F:F,A369,'2018'!C:C,B369)+SUMIFS('2018'!N:N,'2018'!AA:AA,"JRO",'2018'!F:F,A369,'2018'!D:D,B369)+SUMIFS('2018'!N:N,'2018'!AA:AA,"JRO",'2018'!F:F,A369,'2018'!D:D,B369)+SUMIFS('2018'!O:O,'2018'!AA:AA,"JRO",'2018'!F:F,A369,'2018'!E:E,B369)+SUMIFS('2018'!R:R,'2018'!AA:AA,"JRO",'2018'!F:F,A369,'2018'!E:E,B369), 0)</f>
        <v>0</v>
      </c>
      <c r="L369" s="7" t="n">
        <f aca="false">IFERROR(K369/J369, 0)</f>
        <v>0</v>
      </c>
      <c r="M369" s="0" t="n">
        <f aca="false">IFERROR(SUMIFS('2018'!$H:$H,'2018'!$C:$C,B369,'2018'!$F:$F,A369,'2018'!AA:AA,"NRO",'2018'!P:P,"&lt;&gt;")+SUMIFS('2018'!$I:$I,'2018'!$D:$D,B369,'2018'!$F:$F,A369,'2018'!AA:AA,"NRO",'2018'!Q:Q,"&lt;&gt;")+SUMIFS('2018'!$J:$J,'2018'!$E:$E,B369,'2018'!$F:$F,A369,'2018'!AA:AA,"NRO",'2018'!R:R,"&lt;&gt;"), 0)</f>
        <v>0</v>
      </c>
      <c r="N369" s="0" t="n">
        <f aca="false">IFERROR(SUMIFS('2018'!M:M,'2018'!AA:AA,"NRO",'2018'!F:F,A369,'2018'!C:C,B369)+SUMIFS('2018'!P:P,'2018'!AA:AA,"NRO",'2018'!F:F,A369,'2018'!C:C,B369)+SUMIFS('2018'!N:N,'2018'!AA:AA,"NRO",'2018'!F:F,A369,'2018'!D:D,B369)+SUMIFS('2018'!N:N,'2018'!AA:AA,"NRO",'2018'!F:F,A369,'2018'!D:D,B369)+SUMIFS('2018'!O:O,'2018'!AA:AA,"NRO",'2018'!F:F,A369,'2018'!E:E,B369)+SUMIFS('2018'!R:R,'2018'!AA:AA,"NRO",'2018'!F:F,A369,'2018'!E:E,B369), 0)</f>
        <v>0</v>
      </c>
      <c r="O369" s="7" t="n">
        <f aca="false">IFERROR(N369/M369, 0)</f>
        <v>0</v>
      </c>
      <c r="P369" s="0" t="n">
        <f aca="false">IFERROR(SUMIFS('2018'!$H:$H,'2018'!$C:$C,B369,'2018'!$F:$F,A369,'2018'!AA:AA,"CRO")+SUMIFS('2018'!$I:$I,'2018'!$D:$D,B369,'2018'!$F:$F,A369,'2018'!AA:AA,"CRO")+SUMIFS('2018'!$J:$J,'2018'!$E:$E,B369,'2018'!$F:$F,A369,'2018'!AA:AA,"CRO"), 0)</f>
        <v>0</v>
      </c>
      <c r="Q369" s="0" t="n">
        <f aca="false">IFERROR(SUMIFS('2018'!M:M,'2018'!AA:AA,"CRO",'2018'!F:F,A369,'2018'!C:C,B369)+SUMIFS('2018'!P:P,'2018'!AA:AA,"CRO",'2018'!F:F,A369,'2018'!C:C,B369)+SUMIFS('2018'!N:N,'2018'!AA:AA,"CRO",'2018'!F:F,A369,'2018'!D:D,B369)+SUMIFS('2018'!N:N,'2018'!AA:AA,"CRO",'2018'!F:F,A369,'2018'!D:D,B369)+SUMIFS('2018'!O:O,'2018'!AA:AA,"CRO",'2018'!F:F,A369,'2018'!E:E,B369)+SUMIFS('2018'!R:R,'2018'!AA:AA,"CRO",'2018'!F:F,A369,'2018'!E:E,B369), 0)</f>
        <v>0</v>
      </c>
      <c r="R369" s="7" t="n">
        <f aca="false">IFERROR(Q369/P369, 0)</f>
        <v>0</v>
      </c>
      <c r="S369" s="7" t="n">
        <f aca="false">SUM(V369,Y369,AB369)</f>
        <v>0</v>
      </c>
      <c r="T369" s="7" t="n">
        <f aca="false">SUM(W369,Z369,AC369)</f>
        <v>0</v>
      </c>
      <c r="U369" s="7" t="n">
        <f aca="false">IFERROR(T369/S369, 0)</f>
        <v>0</v>
      </c>
      <c r="V369" s="0" t="n">
        <f aca="false">SUMIFS('2017'!$H:$H,'2017'!$C:$C,B369,'2017'!$F:$F,A369,'2017'!AA:AA,"JRO",'2017'!P:P,"&lt;&gt;")+SUMIFS('2017'!$I:$I,'2017'!$D:$D,B369,'2017'!$F:$F,A369,'2017'!AA:AA,"JRO",'2017'!Q:Q,"&lt;&gt;")+SUMIFS('2017'!$J:$J,'2017'!$E:$E,B369,'2017'!$F:$F,A369,'2017'!AA:AA,"JRO",'2017'!R:R,"&lt;&gt;")</f>
        <v>0</v>
      </c>
      <c r="W369" s="0" t="n">
        <f aca="false">IFERROR(SUMIFS('2017'!M:M,'2017'!AA:AA,"JRO",'2017'!F:F,A369,'2017'!C:C,B369)+SUMIFS('2017'!P:P,'2017'!AA:AA,"JRO",'2017'!F:F,A369,'2017'!C:C,B369)+SUMIFS('2017'!N:N,'2017'!AA:AA,"JRO",'2017'!F:F,A369,'2017'!D:D,B369)+SUMIFS('2017'!N:N,'2017'!AA:AA,"JRO",'2017'!F:F,A369,'2017'!D:D,B369)+SUMIFS('2017'!O:O,'2017'!AA:AA,"JRO",'2017'!F:F,A369,'2017'!E:E,B369)+SUMIFS('2017'!R:R,'2017'!AA:AA,"JRO",'2017'!F:F,A369,'2017'!E:E,B369), 0)</f>
        <v>0</v>
      </c>
      <c r="X369" s="7" t="n">
        <f aca="false">IFERROR(W369/V369, 0)</f>
        <v>0</v>
      </c>
      <c r="Y369" s="0" t="n">
        <f aca="false">IFERROR(SUMIFS('2017'!$H:$H,'2017'!$C:$C,B369,'2017'!$F:$F,A369,'2017'!AA:AA,"NRO",'2017'!P:P,"&lt;&gt;")+SUMIFS('2017'!$I:$I,'2017'!$D:$D,B369,'2017'!$F:$F,A369,'2017'!AA:AA,"NRO",'2017'!Q:Q,"&lt;&gt;")+SUMIFS('2017'!$J:$J,'2017'!$E:$E,B369,'2017'!$F:$F,A369,'2017'!AA:AA,"NRO",'2017'!R:R,"&lt;&gt;"), 0)</f>
        <v>0</v>
      </c>
      <c r="Z369" s="0" t="n">
        <f aca="false">IFERROR(SUMIFS('2017'!M:M,'2017'!AA:AA,"NRO",'2017'!F:F,A369,'2017'!C:C,B369)+SUMIFS('2017'!P:P,'2017'!AA:AA,"NRO",'2017'!F:F,A369,'2017'!C:C,B369)+SUMIFS('2017'!N:N,'2017'!AA:AA,"NRO",'2017'!F:F,A369,'2017'!D:D,B369)+SUMIFS('2017'!N:N,'2017'!AA:AA,"NRO",'2017'!F:F,A369,'2017'!D:D,B369)+SUMIFS('2017'!O:O,'2017'!AA:AA,"NRO",'2017'!F:F,A369,'2017'!E:E,B369)+SUMIFS('2017'!R:R,'2017'!AA:AA,"NRO",'2017'!F:F,A369,'2017'!E:E,B369), 0)</f>
        <v>0</v>
      </c>
      <c r="AA369" s="7" t="n">
        <f aca="false">IFERROR(Z369/Y369, 0)</f>
        <v>0</v>
      </c>
      <c r="AB369" s="0" t="n">
        <f aca="false">IFERROR(SUMIFS('2017'!$H:$H,'2017'!$C:$C,B369,'2017'!$F:$F,A369,'2017'!AA:AA,"CRO",'2017'!P:P,"&lt;&gt;")+SUMIFS('2017'!$I:$I,'2017'!$D:$D,B369,'2017'!$F:$F,A369,'2017'!AA:AA,"CRO",'2017'!Q:Q,"&lt;&gt;")+SUMIFS('2017'!$J:$J,'2017'!$E:$E,B369,'2017'!$F:$F,A369,'2017'!AA:AA,"CRO",'2017'!R:R,"&lt;&gt;"), 0)</f>
        <v>0</v>
      </c>
      <c r="AC369" s="0" t="n">
        <f aca="false">IFERROR(SUMIFS('2017'!M:M,'2017'!AA:AA,"CRO",'2017'!F:F,A369,'2017'!C:C,B369)+SUMIFS('2017'!P:P,'2017'!AA:AA,"CRO",'2017'!F:F,A369,'2017'!C:C,B369)+SUMIFS('2017'!N:N,'2017'!AA:AA,"CRO",'2017'!F:F,A369,'2017'!D:D,B369)+SUMIFS('2017'!N:N,'2017'!AA:AA,"CRO",'2017'!F:F,A369,'2017'!D:D,B369)+SUMIFS('2017'!O:O,'2017'!AA:AA,"CRO",'2017'!F:F,A369,'2017'!E:E,B369)+SUMIFS('2017'!R:R,'2017'!AA:AA,"CRO",'2017'!F:F,A369,'2017'!E:E,B369), 0)</f>
        <v>0</v>
      </c>
      <c r="AD369" s="0" t="n">
        <f aca="false">IFERROR(AC369/AB369, 0)</f>
        <v>0</v>
      </c>
      <c r="AE369" s="0" t="n">
        <f aca="false">SUM(AH369,AK369,AN369)</f>
        <v>0</v>
      </c>
      <c r="AF369" s="0" t="n">
        <f aca="false">SUM(AI369,AL369,AO369)</f>
        <v>0</v>
      </c>
      <c r="AG369" s="7" t="n">
        <f aca="false">IFERROR(AF369/AE369, 0)</f>
        <v>0</v>
      </c>
      <c r="AH369" s="0" t="n">
        <f aca="false">IFERROR(SUMIFS('2016'!$G:$G,'2016'!F:F,A369,'2016'!C:C,B369,'2016'!D:D,"",'2016'!AA:AA,"JRO",'2016'!L:L,"&lt;&gt;"), 0)</f>
        <v>0</v>
      </c>
      <c r="AI369" s="0" t="n">
        <f aca="false">IFERROR(SUMIFS('2016'!L:L,'2016'!F:F,A369,'2016'!C:C,B369,'2016'!D:D,"",'2016'!AA:AA,"JRO"), 0)</f>
        <v>0</v>
      </c>
      <c r="AJ369" s="7" t="n">
        <f aca="false">IFERROR(AI369/AH369, 0)</f>
        <v>0</v>
      </c>
      <c r="AK369" s="0" t="n">
        <f aca="false">IFERROR(SUMIFS('2016'!$G:$G,'2016'!F:F,A369,'2016'!C:C,B369,'2016'!D:D,"",'2016'!AA:AA,"NRO",'2016'!L:L,"&lt;&gt;"), 0)</f>
        <v>0</v>
      </c>
      <c r="AL369" s="0" t="n">
        <f aca="false">IFERROR(SUMIFS('2016'!L:L,'2016'!F:F,A369,'2016'!C:C,B369,'2016'!D:D,"",'2016'!AA:AA,"NRO"), 0)</f>
        <v>0</v>
      </c>
      <c r="AM369" s="0" t="n">
        <f aca="false">IFERROR(AL369/AK369, 0)</f>
        <v>0</v>
      </c>
      <c r="AN369" s="0" t="n">
        <f aca="false">IFERROR(SUMIFS('2016'!$G:$G,'2016'!F:F,A369,'2016'!C:C,B369,'2016'!D:D,"",'2016'!AA:AA,"CRO",'2016'!L:L,"&lt;&gt;"), 0)</f>
        <v>0</v>
      </c>
      <c r="AO369" s="0" t="n">
        <f aca="false">IFERROR(SUMIFS('2016'!L:L,'2016'!F:F,A369,'2016'!C:C,B369,'2016'!D:D,"",'2016'!AA:AA,"CRO"), 0)</f>
        <v>0</v>
      </c>
      <c r="AP369" s="0" t="n">
        <f aca="false">IFERROR(AO369/AN369, 0)</f>
        <v>0</v>
      </c>
      <c r="AQ369" s="0" t="n">
        <f aca="false">SUM(AT369,AW369,AZ369)</f>
        <v>0</v>
      </c>
      <c r="AR369" s="0" t="n">
        <f aca="false">SUM(AU369,AX369,BA369)</f>
        <v>0</v>
      </c>
      <c r="AS369" s="7" t="n">
        <f aca="false">IFERROR(AR369/AQ369, 0)</f>
        <v>0</v>
      </c>
      <c r="AT369" s="0" t="n">
        <f aca="false">IFERROR(SUMIFS('2015'!$G:$G,'2015'!F:F,A369,'2015'!C:C,B369,'2015'!D:D,"",'2015'!AA:AA,"JRO",'2015'!L:L,"&lt;&gt;"), 0)</f>
        <v>0</v>
      </c>
      <c r="AU369" s="0" t="n">
        <f aca="false">IFERROR(SUMIFS('2015'!L:L,'2015'!F:F,A369,'2015'!C:C,B369,'2015'!D:D,"",'2015'!AA:AA,"JRO"), 0)</f>
        <v>0</v>
      </c>
      <c r="AV369" s="0" t="n">
        <f aca="false">IFERROR(AU369/AT369, 0)</f>
        <v>0</v>
      </c>
      <c r="AW369" s="0" t="n">
        <f aca="false">IFERROR(SUMIFS('2015'!$G:$G,'2015'!F:F,A369,'2015'!C:C,B369,'2015'!D:D,"",'2015'!AA:AA,"NRO",'2015'!L:L,"&lt;&gt;"), 0)</f>
        <v>0</v>
      </c>
      <c r="AX369" s="0" t="n">
        <f aca="false">IFERROR(SUMIFS('2015'!L:L,'2015'!F:F,A369,'2015'!C:C,B369,'2015'!D:D,"",'2015'!AA:AA,"NRO"), 0)</f>
        <v>0</v>
      </c>
      <c r="AY369" s="0" t="n">
        <f aca="false">IFERROR(AX369/AW369, 0)</f>
        <v>0</v>
      </c>
      <c r="AZ369" s="0" t="n">
        <f aca="false">IFERROR(SUMIFS('2015'!$G:$G,'2015'!F:F,A369,'2015'!C:C,B369,'2015'!D:D,"",'2015'!AA:AA,"CRO",'2015'!L:L,"&lt;&gt;"), 0)</f>
        <v>0</v>
      </c>
      <c r="BA369" s="0" t="n">
        <f aca="false">IFERROR(SUMIFS('2015'!L:L,'2015'!F:F,A369,'2015'!C:C,B369,'2015'!D:D,"",'2015'!AA:AA,"CRO"), 0)</f>
        <v>0</v>
      </c>
      <c r="BB369" s="0" t="n">
        <f aca="false">IFERROR(BA369/AZ369, 0)</f>
        <v>0</v>
      </c>
      <c r="BC369" s="0" t="n">
        <f aca="false">SUM(BF369,BI369)</f>
        <v>0</v>
      </c>
      <c r="BD369" s="0" t="n">
        <f aca="false">SUM(BG369,BJ369)</f>
        <v>0</v>
      </c>
      <c r="BE369" s="7" t="n">
        <f aca="false">IFERROR(BD369/BC369, 0)</f>
        <v>0</v>
      </c>
      <c r="BF369" s="0" t="n">
        <f aca="false">IFERROR(SUMIFS('2014'!$G:$G,'2014'!F:F,A369,'2014'!C:C,B369,'2014'!D:D,"",'2014'!AA:AA,"JRO",'2014'!L:L,"&lt;&gt;"), 0)</f>
        <v>0</v>
      </c>
      <c r="BG369" s="0" t="n">
        <f aca="false">IFERROR(SUMIFS('2014'!L:L,'2014'!F:F,A369,'2014'!C:C,B369,'2014'!D:D,"",'2014'!AA:AA,"JRO"), 0)</f>
        <v>0</v>
      </c>
      <c r="BH369" s="7" t="n">
        <f aca="false">IFERROR(BG369/BF369, 0)</f>
        <v>0</v>
      </c>
      <c r="BI369" s="0" t="n">
        <f aca="false">IFERROR(SUMIFS('2014'!$G:$G,'2014'!F:F,A369,'2014'!C:C,B369,'2014'!D:D,"",'2014'!AA:AA,"CRO",'2014'!L:L,"&lt;&gt;"), 0)</f>
        <v>0</v>
      </c>
      <c r="BJ369" s="0" t="n">
        <f aca="false">IFERROR(SUMIFS('2014'!L:L,'2014'!F:F,A369,'2014'!C:C,B369,'2014'!D:D,"",'2014'!AA:AA,"CRO"), 0)</f>
        <v>0</v>
      </c>
      <c r="BK369" s="0" t="n">
        <f aca="false">IFERROR(BJ369/BI369, 0)</f>
        <v>0</v>
      </c>
      <c r="BL369" s="0" t="n">
        <f aca="false">IFERROR(SUMIFS('2013'!$G:$G,'2013'!F:F,A369,'2013'!C:C,B369,'2013'!D:D,"",'2013'!AA:AA,"JRO",'2013'!L:L,"&lt;&gt;"), 0)</f>
        <v>0</v>
      </c>
      <c r="BM369" s="0" t="n">
        <f aca="false">IFERROR(SUMIFS('2013'!L:L,'2013'!F:F,A369,'2013'!C:C,B369,'2013'!D:D,"",'2013'!AA:AA,"JRO"), 0)</f>
        <v>0</v>
      </c>
      <c r="BN369" s="0" t="n">
        <f aca="false">IFERROR(BM369/BL369, 0)</f>
        <v>0</v>
      </c>
      <c r="BO369" s="0" t="n">
        <f aca="false">IFERROR(SUMIFS('2012'!$G:$G,'2012'!F:F,A369,'2012'!C:C,B369,'2012'!D:D,"",'2012'!AA:AA,"JRO",'2012'!L:L,"&lt;&gt;"), 0)</f>
        <v>0</v>
      </c>
      <c r="BP369" s="0" t="n">
        <f aca="false">IFERROR(SUMIFS('2012'!L:L,'2012'!F:F,A369,'2012'!C:C,B369,'2012'!D:D,"",'2012'!AA:AA,"JRO"), 0)</f>
        <v>0</v>
      </c>
      <c r="BQ369" s="0" t="n">
        <f aca="false">IFERROR(BP369/BO369, 0)</f>
        <v>0</v>
      </c>
      <c r="BR369" s="0" t="n">
        <f aca="false">IFERROR(SUMIFS('2011'!$G:$G,'2011'!F:F,A369,'2011'!C:C,B369,'2011'!D:D,"",'2011'!AA:AA,"JRO",'2011'!L:L,"&lt;&gt;"), 0)</f>
        <v>0</v>
      </c>
      <c r="BS369" s="0" t="n">
        <f aca="false">IFERROR(SUMIFS('2011'!L:L,'2011'!F:F,A369,'2011'!C:C,B369,'2011'!D:D,"",'2011'!AA:AA,"JRO"), 0)</f>
        <v>0</v>
      </c>
      <c r="BT369" s="7" t="n">
        <f aca="false">IFERROR(BS369/BR369, 0)</f>
        <v>0</v>
      </c>
      <c r="BU369" s="0" t="n">
        <f aca="false">IFERROR(SUMIFS('2010'!$G:$G,'2010'!F:F,A369,'2010'!C:C,B369,'2010'!D:D,"",'2010'!AA:AA,"JRO",'2010'!L:L,"&lt;&gt;"), 0)</f>
        <v>0</v>
      </c>
      <c r="BV369" s="0" t="n">
        <f aca="false">IFERROR(SUMIFS('2010'!L:L,'2010'!F:F,A369,'2010'!C:C,B369,'2010'!D:D,"",'2010'!AA:AA,"JRO"), 0)</f>
        <v>0</v>
      </c>
      <c r="BW369" s="7" t="n">
        <f aca="false">IFERROR(BV369/BU369, 0)</f>
        <v>0</v>
      </c>
      <c r="BX369" s="0" t="n">
        <f aca="false">IFERROR(SUMIFS('2009'!$G:$G,'2009'!F:F,A369,'2009'!C:C,B369,'2009'!D:D,"",'2009'!AA:AA,"JRO",'2009'!L:L,"&lt;&gt;"), 0)</f>
        <v>0</v>
      </c>
      <c r="BY369" s="0" t="n">
        <f aca="false">IFERROR(SUMIFS('2009'!L:L,'2009'!F:F,A369,'2009'!C:C,B369,'2009'!D:D,"",'2009'!AA:AA,"JRO"), 0)</f>
        <v>0</v>
      </c>
      <c r="BZ369" s="7" t="n">
        <f aca="false">IFERROR(BY369/BX369, 0)</f>
        <v>0</v>
      </c>
    </row>
    <row r="370" customFormat="false" ht="15" hidden="false" customHeight="false" outlineLevel="0" collapsed="false">
      <c r="A370" s="0" t="s">
        <v>115</v>
      </c>
      <c r="B370" s="13" t="s">
        <v>57</v>
      </c>
      <c r="C370" s="56" t="n">
        <f aca="false">IFERROR(AVERAGEIFS(I370:BZ370,I$2:BZ$2,"JRO escorts per deportee",I370:BZ370,"&lt;&gt;0"), 0)</f>
        <v>0</v>
      </c>
      <c r="D370" s="13" t="n">
        <f aca="false">IFERROR(AVERAGEIFS(I370:BZ370,I$2:BZ$2,"NRO escorts per deportee",I370:BZ370,"&lt;&gt;0"), 0)</f>
        <v>0</v>
      </c>
      <c r="E370" s="13" t="n">
        <f aca="false">IFERROR(AVERAGEIFS(I370:BZ370,I$2:BZ$2,"CRO escorts per deportee",I370:BZ370,"&lt;&gt;0"), 0)</f>
        <v>0</v>
      </c>
      <c r="G370" s="0" t="n">
        <f aca="false">SUM(J370,M370,P370)</f>
        <v>0</v>
      </c>
      <c r="H370" s="0" t="n">
        <f aca="false">SUM(K370,N370,Q370)</f>
        <v>0</v>
      </c>
      <c r="I370" s="7" t="n">
        <f aca="false">IFERROR(H370/G370, 0)</f>
        <v>0</v>
      </c>
      <c r="J370" s="0" t="n">
        <f aca="false">IFERROR(SUMIFS('2018'!$H:$H,'2018'!$C:$C,B370,'2018'!$F:$F,A370,'2018'!AA:AA,"JRO",'2018'!P:P,"&lt;&gt;")+SUMIFS('2018'!$I:$I,'2018'!$D:$D,B370,'2018'!$F:$F,A370,'2018'!AA:AA,"JRO",'2018'!Q:Q,"&lt;&gt;")+SUMIFS('2018'!$J:$J,'2018'!$E:$E,B370,'2018'!$F:$F,A370,'2018'!AA:AA,"JRO",'2018'!R:R,"&lt;&gt;"), 0)</f>
        <v>0</v>
      </c>
      <c r="K370" s="0" t="n">
        <f aca="false">IFERROR(SUMIFS('2018'!M:M,'2018'!AA:AA,"JRO",'2018'!F:F,A370,'2018'!C:C,B370)+SUMIFS('2018'!P:P,'2018'!AA:AA,"JRO",'2018'!F:F,A370,'2018'!C:C,B370)+SUMIFS('2018'!N:N,'2018'!AA:AA,"JRO",'2018'!F:F,A370,'2018'!D:D,B370)+SUMIFS('2018'!N:N,'2018'!AA:AA,"JRO",'2018'!F:F,A370,'2018'!D:D,B370)+SUMIFS('2018'!O:O,'2018'!AA:AA,"JRO",'2018'!F:F,A370,'2018'!E:E,B370)+SUMIFS('2018'!R:R,'2018'!AA:AA,"JRO",'2018'!F:F,A370,'2018'!E:E,B370), 0)</f>
        <v>0</v>
      </c>
      <c r="L370" s="7" t="n">
        <f aca="false">IFERROR(K370/J370, 0)</f>
        <v>0</v>
      </c>
      <c r="M370" s="0" t="n">
        <f aca="false">IFERROR(SUMIFS('2018'!$H:$H,'2018'!$C:$C,B370,'2018'!$F:$F,A370,'2018'!AA:AA,"NRO",'2018'!P:P,"&lt;&gt;")+SUMIFS('2018'!$I:$I,'2018'!$D:$D,B370,'2018'!$F:$F,A370,'2018'!AA:AA,"NRO",'2018'!Q:Q,"&lt;&gt;")+SUMIFS('2018'!$J:$J,'2018'!$E:$E,B370,'2018'!$F:$F,A370,'2018'!AA:AA,"NRO",'2018'!R:R,"&lt;&gt;"), 0)</f>
        <v>0</v>
      </c>
      <c r="N370" s="0" t="n">
        <f aca="false">IFERROR(SUMIFS('2018'!M:M,'2018'!AA:AA,"NRO",'2018'!F:F,A370,'2018'!C:C,B370)+SUMIFS('2018'!P:P,'2018'!AA:AA,"NRO",'2018'!F:F,A370,'2018'!C:C,B370)+SUMIFS('2018'!N:N,'2018'!AA:AA,"NRO",'2018'!F:F,A370,'2018'!D:D,B370)+SUMIFS('2018'!N:N,'2018'!AA:AA,"NRO",'2018'!F:F,A370,'2018'!D:D,B370)+SUMIFS('2018'!O:O,'2018'!AA:AA,"NRO",'2018'!F:F,A370,'2018'!E:E,B370)+SUMIFS('2018'!R:R,'2018'!AA:AA,"NRO",'2018'!F:F,A370,'2018'!E:E,B370), 0)</f>
        <v>0</v>
      </c>
      <c r="O370" s="7" t="n">
        <f aca="false">IFERROR(N370/M370, 0)</f>
        <v>0</v>
      </c>
      <c r="P370" s="0" t="n">
        <f aca="false">IFERROR(SUMIFS('2018'!$H:$H,'2018'!$C:$C,B370,'2018'!$F:$F,A370,'2018'!AA:AA,"CRO")+SUMIFS('2018'!$I:$I,'2018'!$D:$D,B370,'2018'!$F:$F,A370,'2018'!AA:AA,"CRO")+SUMIFS('2018'!$J:$J,'2018'!$E:$E,B370,'2018'!$F:$F,A370,'2018'!AA:AA,"CRO"), 0)</f>
        <v>0</v>
      </c>
      <c r="Q370" s="0" t="n">
        <f aca="false">IFERROR(SUMIFS('2018'!M:M,'2018'!AA:AA,"CRO",'2018'!F:F,A370,'2018'!C:C,B370)+SUMIFS('2018'!P:P,'2018'!AA:AA,"CRO",'2018'!F:F,A370,'2018'!C:C,B370)+SUMIFS('2018'!N:N,'2018'!AA:AA,"CRO",'2018'!F:F,A370,'2018'!D:D,B370)+SUMIFS('2018'!N:N,'2018'!AA:AA,"CRO",'2018'!F:F,A370,'2018'!D:D,B370)+SUMIFS('2018'!O:O,'2018'!AA:AA,"CRO",'2018'!F:F,A370,'2018'!E:E,B370)+SUMIFS('2018'!R:R,'2018'!AA:AA,"CRO",'2018'!F:F,A370,'2018'!E:E,B370), 0)</f>
        <v>0</v>
      </c>
      <c r="R370" s="7" t="n">
        <f aca="false">IFERROR(Q370/P370, 0)</f>
        <v>0</v>
      </c>
      <c r="S370" s="7" t="n">
        <f aca="false">SUM(V370,Y370,AB370)</f>
        <v>0</v>
      </c>
      <c r="T370" s="7" t="n">
        <f aca="false">SUM(W370,Z370,AC370)</f>
        <v>0</v>
      </c>
      <c r="U370" s="7" t="n">
        <f aca="false">IFERROR(T370/S370, 0)</f>
        <v>0</v>
      </c>
      <c r="V370" s="0" t="n">
        <f aca="false">SUMIFS('2017'!$H:$H,'2017'!$C:$C,B370,'2017'!$F:$F,A370,'2017'!AA:AA,"JRO",'2017'!P:P,"&lt;&gt;")+SUMIFS('2017'!$I:$I,'2017'!$D:$D,B370,'2017'!$F:$F,A370,'2017'!AA:AA,"JRO",'2017'!Q:Q,"&lt;&gt;")+SUMIFS('2017'!$J:$J,'2017'!$E:$E,B370,'2017'!$F:$F,A370,'2017'!AA:AA,"JRO",'2017'!R:R,"&lt;&gt;")</f>
        <v>0</v>
      </c>
      <c r="W370" s="0" t="n">
        <f aca="false">IFERROR(SUMIFS('2017'!M:M,'2017'!AA:AA,"JRO",'2017'!F:F,A370,'2017'!C:C,B370)+SUMIFS('2017'!P:P,'2017'!AA:AA,"JRO",'2017'!F:F,A370,'2017'!C:C,B370)+SUMIFS('2017'!N:N,'2017'!AA:AA,"JRO",'2017'!F:F,A370,'2017'!D:D,B370)+SUMIFS('2017'!N:N,'2017'!AA:AA,"JRO",'2017'!F:F,A370,'2017'!D:D,B370)+SUMIFS('2017'!O:O,'2017'!AA:AA,"JRO",'2017'!F:F,A370,'2017'!E:E,B370)+SUMIFS('2017'!R:R,'2017'!AA:AA,"JRO",'2017'!F:F,A370,'2017'!E:E,B370), 0)</f>
        <v>0</v>
      </c>
      <c r="X370" s="7" t="n">
        <f aca="false">IFERROR(W370/V370, 0)</f>
        <v>0</v>
      </c>
      <c r="Y370" s="0" t="n">
        <f aca="false">IFERROR(SUMIFS('2017'!$H:$H,'2017'!$C:$C,B370,'2017'!$F:$F,A370,'2017'!AA:AA,"NRO",'2017'!P:P,"&lt;&gt;")+SUMIFS('2017'!$I:$I,'2017'!$D:$D,B370,'2017'!$F:$F,A370,'2017'!AA:AA,"NRO",'2017'!Q:Q,"&lt;&gt;")+SUMIFS('2017'!$J:$J,'2017'!$E:$E,B370,'2017'!$F:$F,A370,'2017'!AA:AA,"NRO",'2017'!R:R,"&lt;&gt;"), 0)</f>
        <v>0</v>
      </c>
      <c r="Z370" s="0" t="n">
        <f aca="false">IFERROR(SUMIFS('2017'!M:M,'2017'!AA:AA,"NRO",'2017'!F:F,A370,'2017'!C:C,B370)+SUMIFS('2017'!P:P,'2017'!AA:AA,"NRO",'2017'!F:F,A370,'2017'!C:C,B370)+SUMIFS('2017'!N:N,'2017'!AA:AA,"NRO",'2017'!F:F,A370,'2017'!D:D,B370)+SUMIFS('2017'!N:N,'2017'!AA:AA,"NRO",'2017'!F:F,A370,'2017'!D:D,B370)+SUMIFS('2017'!O:O,'2017'!AA:AA,"NRO",'2017'!F:F,A370,'2017'!E:E,B370)+SUMIFS('2017'!R:R,'2017'!AA:AA,"NRO",'2017'!F:F,A370,'2017'!E:E,B370), 0)</f>
        <v>0</v>
      </c>
      <c r="AA370" s="7" t="n">
        <f aca="false">IFERROR(Z370/Y370, 0)</f>
        <v>0</v>
      </c>
      <c r="AB370" s="0" t="n">
        <f aca="false">IFERROR(SUMIFS('2017'!$H:$H,'2017'!$C:$C,B370,'2017'!$F:$F,A370,'2017'!AA:AA,"CRO",'2017'!P:P,"&lt;&gt;")+SUMIFS('2017'!$I:$I,'2017'!$D:$D,B370,'2017'!$F:$F,A370,'2017'!AA:AA,"CRO",'2017'!Q:Q,"&lt;&gt;")+SUMIFS('2017'!$J:$J,'2017'!$E:$E,B370,'2017'!$F:$F,A370,'2017'!AA:AA,"CRO",'2017'!R:R,"&lt;&gt;"), 0)</f>
        <v>0</v>
      </c>
      <c r="AC370" s="0" t="n">
        <f aca="false">IFERROR(SUMIFS('2017'!M:M,'2017'!AA:AA,"CRO",'2017'!F:F,A370,'2017'!C:C,B370)+SUMIFS('2017'!P:P,'2017'!AA:AA,"CRO",'2017'!F:F,A370,'2017'!C:C,B370)+SUMIFS('2017'!N:N,'2017'!AA:AA,"CRO",'2017'!F:F,A370,'2017'!D:D,B370)+SUMIFS('2017'!N:N,'2017'!AA:AA,"CRO",'2017'!F:F,A370,'2017'!D:D,B370)+SUMIFS('2017'!O:O,'2017'!AA:AA,"CRO",'2017'!F:F,A370,'2017'!E:E,B370)+SUMIFS('2017'!R:R,'2017'!AA:AA,"CRO",'2017'!F:F,A370,'2017'!E:E,B370), 0)</f>
        <v>0</v>
      </c>
      <c r="AD370" s="0" t="n">
        <f aca="false">IFERROR(AC370/AB370, 0)</f>
        <v>0</v>
      </c>
      <c r="AE370" s="0" t="n">
        <f aca="false">SUM(AH370,AK370,AN370)</f>
        <v>0</v>
      </c>
      <c r="AF370" s="0" t="n">
        <f aca="false">SUM(AI370,AL370,AO370)</f>
        <v>0</v>
      </c>
      <c r="AG370" s="7" t="n">
        <f aca="false">IFERROR(AF370/AE370, 0)</f>
        <v>0</v>
      </c>
      <c r="AH370" s="0" t="n">
        <f aca="false">IFERROR(SUMIFS('2016'!$G:$G,'2016'!F:F,A370,'2016'!C:C,B370,'2016'!D:D,"",'2016'!AA:AA,"JRO",'2016'!L:L,"&lt;&gt;"), 0)</f>
        <v>0</v>
      </c>
      <c r="AI370" s="0" t="n">
        <f aca="false">IFERROR(SUMIFS('2016'!L:L,'2016'!F:F,A370,'2016'!C:C,B370,'2016'!D:D,"",'2016'!AA:AA,"JRO"), 0)</f>
        <v>0</v>
      </c>
      <c r="AJ370" s="7" t="n">
        <f aca="false">IFERROR(AI370/AH370, 0)</f>
        <v>0</v>
      </c>
      <c r="AK370" s="0" t="n">
        <f aca="false">IFERROR(SUMIFS('2016'!$G:$G,'2016'!F:F,A370,'2016'!C:C,B370,'2016'!D:D,"",'2016'!AA:AA,"NRO",'2016'!L:L,"&lt;&gt;"), 0)</f>
        <v>0</v>
      </c>
      <c r="AL370" s="0" t="n">
        <f aca="false">IFERROR(SUMIFS('2016'!L:L,'2016'!F:F,A370,'2016'!C:C,B370,'2016'!D:D,"",'2016'!AA:AA,"NRO"), 0)</f>
        <v>0</v>
      </c>
      <c r="AM370" s="0" t="n">
        <f aca="false">IFERROR(AL370/AK370, 0)</f>
        <v>0</v>
      </c>
      <c r="AN370" s="0" t="n">
        <f aca="false">IFERROR(SUMIFS('2016'!$G:$G,'2016'!F:F,A370,'2016'!C:C,B370,'2016'!D:D,"",'2016'!AA:AA,"CRO",'2016'!L:L,"&lt;&gt;"), 0)</f>
        <v>0</v>
      </c>
      <c r="AO370" s="0" t="n">
        <f aca="false">IFERROR(SUMIFS('2016'!L:L,'2016'!F:F,A370,'2016'!C:C,B370,'2016'!D:D,"",'2016'!AA:AA,"CRO"), 0)</f>
        <v>0</v>
      </c>
      <c r="AP370" s="0" t="n">
        <f aca="false">IFERROR(AO370/AN370, 0)</f>
        <v>0</v>
      </c>
      <c r="AQ370" s="0" t="n">
        <f aca="false">SUM(AT370,AW370,AZ370)</f>
        <v>0</v>
      </c>
      <c r="AR370" s="0" t="n">
        <f aca="false">SUM(AU370,AX370,BA370)</f>
        <v>0</v>
      </c>
      <c r="AS370" s="7" t="n">
        <f aca="false">IFERROR(AR370/AQ370, 0)</f>
        <v>0</v>
      </c>
      <c r="AT370" s="0" t="n">
        <f aca="false">IFERROR(SUMIFS('2015'!$G:$G,'2015'!F:F,A370,'2015'!C:C,B370,'2015'!D:D,"",'2015'!AA:AA,"JRO",'2015'!L:L,"&lt;&gt;"), 0)</f>
        <v>0</v>
      </c>
      <c r="AU370" s="0" t="n">
        <f aca="false">IFERROR(SUMIFS('2015'!L:L,'2015'!F:F,A370,'2015'!C:C,B370,'2015'!D:D,"",'2015'!AA:AA,"JRO"), 0)</f>
        <v>0</v>
      </c>
      <c r="AV370" s="0" t="n">
        <f aca="false">IFERROR(AU370/AT370, 0)</f>
        <v>0</v>
      </c>
      <c r="AW370" s="0" t="n">
        <f aca="false">IFERROR(SUMIFS('2015'!$G:$G,'2015'!F:F,A370,'2015'!C:C,B370,'2015'!D:D,"",'2015'!AA:AA,"NRO",'2015'!L:L,"&lt;&gt;"), 0)</f>
        <v>0</v>
      </c>
      <c r="AX370" s="0" t="n">
        <f aca="false">IFERROR(SUMIFS('2015'!L:L,'2015'!F:F,A370,'2015'!C:C,B370,'2015'!D:D,"",'2015'!AA:AA,"NRO"), 0)</f>
        <v>0</v>
      </c>
      <c r="AY370" s="0" t="n">
        <f aca="false">IFERROR(AX370/AW370, 0)</f>
        <v>0</v>
      </c>
      <c r="AZ370" s="0" t="n">
        <f aca="false">IFERROR(SUMIFS('2015'!$G:$G,'2015'!F:F,A370,'2015'!C:C,B370,'2015'!D:D,"",'2015'!AA:AA,"CRO",'2015'!L:L,"&lt;&gt;"), 0)</f>
        <v>0</v>
      </c>
      <c r="BA370" s="0" t="n">
        <f aca="false">IFERROR(SUMIFS('2015'!L:L,'2015'!F:F,A370,'2015'!C:C,B370,'2015'!D:D,"",'2015'!AA:AA,"CRO"), 0)</f>
        <v>0</v>
      </c>
      <c r="BB370" s="0" t="n">
        <f aca="false">IFERROR(BA370/AZ370, 0)</f>
        <v>0</v>
      </c>
      <c r="BC370" s="0" t="n">
        <f aca="false">SUM(BF370,BI370)</f>
        <v>0</v>
      </c>
      <c r="BD370" s="0" t="n">
        <f aca="false">SUM(BG370,BJ370)</f>
        <v>0</v>
      </c>
      <c r="BE370" s="7" t="n">
        <f aca="false">IFERROR(BD370/BC370, 0)</f>
        <v>0</v>
      </c>
      <c r="BF370" s="0" t="n">
        <f aca="false">IFERROR(SUMIFS('2014'!$G:$G,'2014'!F:F,A370,'2014'!C:C,B370,'2014'!D:D,"",'2014'!AA:AA,"JRO",'2014'!L:L,"&lt;&gt;"), 0)</f>
        <v>0</v>
      </c>
      <c r="BG370" s="0" t="n">
        <f aca="false">IFERROR(SUMIFS('2014'!L:L,'2014'!F:F,A370,'2014'!C:C,B370,'2014'!D:D,"",'2014'!AA:AA,"JRO"), 0)</f>
        <v>0</v>
      </c>
      <c r="BH370" s="7" t="n">
        <f aca="false">IFERROR(BG370/BF370, 0)</f>
        <v>0</v>
      </c>
      <c r="BI370" s="0" t="n">
        <f aca="false">IFERROR(SUMIFS('2014'!$G:$G,'2014'!F:F,A370,'2014'!C:C,B370,'2014'!D:D,"",'2014'!AA:AA,"CRO",'2014'!L:L,"&lt;&gt;"), 0)</f>
        <v>0</v>
      </c>
      <c r="BJ370" s="0" t="n">
        <f aca="false">IFERROR(SUMIFS('2014'!L:L,'2014'!F:F,A370,'2014'!C:C,B370,'2014'!D:D,"",'2014'!AA:AA,"CRO"), 0)</f>
        <v>0</v>
      </c>
      <c r="BK370" s="0" t="n">
        <f aca="false">IFERROR(BJ370/BI370, 0)</f>
        <v>0</v>
      </c>
      <c r="BL370" s="0" t="n">
        <f aca="false">IFERROR(SUMIFS('2013'!$G:$G,'2013'!F:F,A370,'2013'!C:C,B370,'2013'!D:D,"",'2013'!AA:AA,"JRO",'2013'!L:L,"&lt;&gt;"), 0)</f>
        <v>0</v>
      </c>
      <c r="BM370" s="0" t="n">
        <f aca="false">IFERROR(SUMIFS('2013'!L:L,'2013'!F:F,A370,'2013'!C:C,B370,'2013'!D:D,"",'2013'!AA:AA,"JRO"), 0)</f>
        <v>0</v>
      </c>
      <c r="BN370" s="0" t="n">
        <f aca="false">IFERROR(BM370/BL370, 0)</f>
        <v>0</v>
      </c>
      <c r="BO370" s="0" t="n">
        <f aca="false">IFERROR(SUMIFS('2012'!$G:$G,'2012'!F:F,A370,'2012'!C:C,B370,'2012'!D:D,"",'2012'!AA:AA,"JRO",'2012'!L:L,"&lt;&gt;"), 0)</f>
        <v>0</v>
      </c>
      <c r="BP370" s="0" t="n">
        <f aca="false">IFERROR(SUMIFS('2012'!L:L,'2012'!F:F,A370,'2012'!C:C,B370,'2012'!D:D,"",'2012'!AA:AA,"JRO"), 0)</f>
        <v>0</v>
      </c>
      <c r="BQ370" s="0" t="n">
        <f aca="false">IFERROR(BP370/BO370, 0)</f>
        <v>0</v>
      </c>
      <c r="BR370" s="0" t="n">
        <f aca="false">IFERROR(SUMIFS('2011'!$G:$G,'2011'!F:F,A370,'2011'!C:C,B370,'2011'!D:D,"",'2011'!AA:AA,"JRO",'2011'!L:L,"&lt;&gt;"), 0)</f>
        <v>0</v>
      </c>
      <c r="BS370" s="0" t="n">
        <f aca="false">IFERROR(SUMIFS('2011'!L:L,'2011'!F:F,A370,'2011'!C:C,B370,'2011'!D:D,"",'2011'!AA:AA,"JRO"), 0)</f>
        <v>0</v>
      </c>
      <c r="BT370" s="7" t="n">
        <f aca="false">IFERROR(BS370/BR370, 0)</f>
        <v>0</v>
      </c>
      <c r="BU370" s="0" t="n">
        <f aca="false">IFERROR(SUMIFS('2010'!$G:$G,'2010'!F:F,A370,'2010'!C:C,B370,'2010'!D:D,"",'2010'!AA:AA,"JRO",'2010'!L:L,"&lt;&gt;"), 0)</f>
        <v>0</v>
      </c>
      <c r="BV370" s="0" t="n">
        <f aca="false">IFERROR(SUMIFS('2010'!L:L,'2010'!F:F,A370,'2010'!C:C,B370,'2010'!D:D,"",'2010'!AA:AA,"JRO"), 0)</f>
        <v>0</v>
      </c>
      <c r="BW370" s="7" t="n">
        <f aca="false">IFERROR(BV370/BU370, 0)</f>
        <v>0</v>
      </c>
      <c r="BX370" s="0" t="n">
        <f aca="false">IFERROR(SUMIFS('2009'!$G:$G,'2009'!F:F,A370,'2009'!C:C,B370,'2009'!D:D,"",'2009'!AA:AA,"JRO",'2009'!L:L,"&lt;&gt;"), 0)</f>
        <v>0</v>
      </c>
      <c r="BY370" s="0" t="n">
        <f aca="false">IFERROR(SUMIFS('2009'!L:L,'2009'!F:F,A370,'2009'!C:C,B370,'2009'!D:D,"",'2009'!AA:AA,"JRO"), 0)</f>
        <v>0</v>
      </c>
      <c r="BZ370" s="7" t="n">
        <f aca="false">IFERROR(BY370/BX370, 0)</f>
        <v>0</v>
      </c>
    </row>
    <row r="371" customFormat="false" ht="15" hidden="false" customHeight="false" outlineLevel="0" collapsed="false">
      <c r="A371" s="0" t="s">
        <v>115</v>
      </c>
      <c r="B371" s="17" t="s">
        <v>68</v>
      </c>
      <c r="C371" s="56" t="n">
        <f aca="false">IFERROR(AVERAGEIFS(I371:BZ371,I$2:BZ$2,"JRO escorts per deportee",I371:BZ371,"&lt;&gt;0"), 0)</f>
        <v>1</v>
      </c>
      <c r="D371" s="13" t="n">
        <f aca="false">IFERROR(AVERAGEIFS(I371:BZ371,I$2:BZ$2,"NRO escorts per deportee",I371:BZ371,"&lt;&gt;0"), 0)</f>
        <v>0</v>
      </c>
      <c r="E371" s="13" t="n">
        <f aca="false">IFERROR(AVERAGEIFS(I371:BZ371,I$2:BZ$2,"CRO escorts per deportee",I371:BZ371,"&lt;&gt;0"), 0)</f>
        <v>0</v>
      </c>
      <c r="G371" s="0" t="n">
        <f aca="false">SUM(J371,M371,P371)</f>
        <v>0</v>
      </c>
      <c r="H371" s="0" t="n">
        <f aca="false">SUM(K371,N371,Q371)</f>
        <v>0</v>
      </c>
      <c r="I371" s="7" t="n">
        <f aca="false">IFERROR(H371/G371, 0)</f>
        <v>0</v>
      </c>
      <c r="J371" s="0" t="n">
        <f aca="false">IFERROR(SUMIFS('2018'!$H:$H,'2018'!$C:$C,B371,'2018'!$F:$F,A371,'2018'!AA:AA,"JRO",'2018'!P:P,"&lt;&gt;")+SUMIFS('2018'!$I:$I,'2018'!$D:$D,B371,'2018'!$F:$F,A371,'2018'!AA:AA,"JRO",'2018'!Q:Q,"&lt;&gt;")+SUMIFS('2018'!$J:$J,'2018'!$E:$E,B371,'2018'!$F:$F,A371,'2018'!AA:AA,"JRO",'2018'!R:R,"&lt;&gt;"), 0)</f>
        <v>0</v>
      </c>
      <c r="K371" s="0" t="n">
        <f aca="false">IFERROR(SUMIFS('2018'!M:M,'2018'!AA:AA,"JRO",'2018'!F:F,A371,'2018'!C:C,B371)+SUMIFS('2018'!P:P,'2018'!AA:AA,"JRO",'2018'!F:F,A371,'2018'!C:C,B371)+SUMIFS('2018'!N:N,'2018'!AA:AA,"JRO",'2018'!F:F,A371,'2018'!D:D,B371)+SUMIFS('2018'!N:N,'2018'!AA:AA,"JRO",'2018'!F:F,A371,'2018'!D:D,B371)+SUMIFS('2018'!O:O,'2018'!AA:AA,"JRO",'2018'!F:F,A371,'2018'!E:E,B371)+SUMIFS('2018'!R:R,'2018'!AA:AA,"JRO",'2018'!F:F,A371,'2018'!E:E,B371), 0)</f>
        <v>0</v>
      </c>
      <c r="L371" s="7" t="n">
        <f aca="false">IFERROR(K371/J371, 0)</f>
        <v>0</v>
      </c>
      <c r="M371" s="0" t="n">
        <f aca="false">IFERROR(SUMIFS('2018'!$H:$H,'2018'!$C:$C,B371,'2018'!$F:$F,A371,'2018'!AA:AA,"NRO",'2018'!P:P,"&lt;&gt;")+SUMIFS('2018'!$I:$I,'2018'!$D:$D,B371,'2018'!$F:$F,A371,'2018'!AA:AA,"NRO",'2018'!Q:Q,"&lt;&gt;")+SUMIFS('2018'!$J:$J,'2018'!$E:$E,B371,'2018'!$F:$F,A371,'2018'!AA:AA,"NRO",'2018'!R:R,"&lt;&gt;"), 0)</f>
        <v>0</v>
      </c>
      <c r="N371" s="0" t="n">
        <f aca="false">IFERROR(SUMIFS('2018'!M:M,'2018'!AA:AA,"NRO",'2018'!F:F,A371,'2018'!C:C,B371)+SUMIFS('2018'!P:P,'2018'!AA:AA,"NRO",'2018'!F:F,A371,'2018'!C:C,B371)+SUMIFS('2018'!N:N,'2018'!AA:AA,"NRO",'2018'!F:F,A371,'2018'!D:D,B371)+SUMIFS('2018'!N:N,'2018'!AA:AA,"NRO",'2018'!F:F,A371,'2018'!D:D,B371)+SUMIFS('2018'!O:O,'2018'!AA:AA,"NRO",'2018'!F:F,A371,'2018'!E:E,B371)+SUMIFS('2018'!R:R,'2018'!AA:AA,"NRO",'2018'!F:F,A371,'2018'!E:E,B371), 0)</f>
        <v>0</v>
      </c>
      <c r="O371" s="7" t="n">
        <f aca="false">IFERROR(N371/M371, 0)</f>
        <v>0</v>
      </c>
      <c r="P371" s="0" t="n">
        <f aca="false">IFERROR(SUMIFS('2018'!$H:$H,'2018'!$C:$C,B371,'2018'!$F:$F,A371,'2018'!AA:AA,"CRO")+SUMIFS('2018'!$I:$I,'2018'!$D:$D,B371,'2018'!$F:$F,A371,'2018'!AA:AA,"CRO")+SUMIFS('2018'!$J:$J,'2018'!$E:$E,B371,'2018'!$F:$F,A371,'2018'!AA:AA,"CRO"), 0)</f>
        <v>0</v>
      </c>
      <c r="Q371" s="0" t="n">
        <f aca="false">IFERROR(SUMIFS('2018'!M:M,'2018'!AA:AA,"CRO",'2018'!F:F,A371,'2018'!C:C,B371)+SUMIFS('2018'!P:P,'2018'!AA:AA,"CRO",'2018'!F:F,A371,'2018'!C:C,B371)+SUMIFS('2018'!N:N,'2018'!AA:AA,"CRO",'2018'!F:F,A371,'2018'!D:D,B371)+SUMIFS('2018'!N:N,'2018'!AA:AA,"CRO",'2018'!F:F,A371,'2018'!D:D,B371)+SUMIFS('2018'!O:O,'2018'!AA:AA,"CRO",'2018'!F:F,A371,'2018'!E:E,B371)+SUMIFS('2018'!R:R,'2018'!AA:AA,"CRO",'2018'!F:F,A371,'2018'!E:E,B371), 0)</f>
        <v>0</v>
      </c>
      <c r="R371" s="7" t="n">
        <f aca="false">IFERROR(Q371/P371, 0)</f>
        <v>0</v>
      </c>
      <c r="S371" s="7" t="n">
        <f aca="false">SUM(V371,Y371,AB371)</f>
        <v>0</v>
      </c>
      <c r="T371" s="7" t="n">
        <f aca="false">SUM(W371,Z371,AC371)</f>
        <v>0</v>
      </c>
      <c r="U371" s="7" t="n">
        <f aca="false">IFERROR(T371/S371, 0)</f>
        <v>0</v>
      </c>
      <c r="V371" s="0" t="n">
        <f aca="false">SUMIFS('2017'!$H:$H,'2017'!$C:$C,B371,'2017'!$F:$F,A371,'2017'!AA:AA,"JRO",'2017'!P:P,"&lt;&gt;")+SUMIFS('2017'!$I:$I,'2017'!$D:$D,B371,'2017'!$F:$F,A371,'2017'!AA:AA,"JRO",'2017'!Q:Q,"&lt;&gt;")+SUMIFS('2017'!$J:$J,'2017'!$E:$E,B371,'2017'!$F:$F,A371,'2017'!AA:AA,"JRO",'2017'!R:R,"&lt;&gt;")</f>
        <v>0</v>
      </c>
      <c r="W371" s="0" t="n">
        <f aca="false">IFERROR(SUMIFS('2017'!M:M,'2017'!AA:AA,"JRO",'2017'!F:F,A371,'2017'!C:C,B371)+SUMIFS('2017'!P:P,'2017'!AA:AA,"JRO",'2017'!F:F,A371,'2017'!C:C,B371)+SUMIFS('2017'!N:N,'2017'!AA:AA,"JRO",'2017'!F:F,A371,'2017'!D:D,B371)+SUMIFS('2017'!N:N,'2017'!AA:AA,"JRO",'2017'!F:F,A371,'2017'!D:D,B371)+SUMIFS('2017'!O:O,'2017'!AA:AA,"JRO",'2017'!F:F,A371,'2017'!E:E,B371)+SUMIFS('2017'!R:R,'2017'!AA:AA,"JRO",'2017'!F:F,A371,'2017'!E:E,B371), 0)</f>
        <v>0</v>
      </c>
      <c r="X371" s="7" t="n">
        <f aca="false">IFERROR(W371/V371, 0)</f>
        <v>0</v>
      </c>
      <c r="Y371" s="0" t="n">
        <f aca="false">IFERROR(SUMIFS('2017'!$H:$H,'2017'!$C:$C,B371,'2017'!$F:$F,A371,'2017'!AA:AA,"NRO",'2017'!P:P,"&lt;&gt;")+SUMIFS('2017'!$I:$I,'2017'!$D:$D,B371,'2017'!$F:$F,A371,'2017'!AA:AA,"NRO",'2017'!Q:Q,"&lt;&gt;")+SUMIFS('2017'!$J:$J,'2017'!$E:$E,B371,'2017'!$F:$F,A371,'2017'!AA:AA,"NRO",'2017'!R:R,"&lt;&gt;"), 0)</f>
        <v>0</v>
      </c>
      <c r="Z371" s="0" t="n">
        <f aca="false">IFERROR(SUMIFS('2017'!M:M,'2017'!AA:AA,"NRO",'2017'!F:F,A371,'2017'!C:C,B371)+SUMIFS('2017'!P:P,'2017'!AA:AA,"NRO",'2017'!F:F,A371,'2017'!C:C,B371)+SUMIFS('2017'!N:N,'2017'!AA:AA,"NRO",'2017'!F:F,A371,'2017'!D:D,B371)+SUMIFS('2017'!N:N,'2017'!AA:AA,"NRO",'2017'!F:F,A371,'2017'!D:D,B371)+SUMIFS('2017'!O:O,'2017'!AA:AA,"NRO",'2017'!F:F,A371,'2017'!E:E,B371)+SUMIFS('2017'!R:R,'2017'!AA:AA,"NRO",'2017'!F:F,A371,'2017'!E:E,B371), 0)</f>
        <v>0</v>
      </c>
      <c r="AA371" s="7" t="n">
        <f aca="false">IFERROR(Z371/Y371, 0)</f>
        <v>0</v>
      </c>
      <c r="AB371" s="0" t="n">
        <f aca="false">IFERROR(SUMIFS('2017'!$H:$H,'2017'!$C:$C,B371,'2017'!$F:$F,A371,'2017'!AA:AA,"CRO",'2017'!P:P,"&lt;&gt;")+SUMIFS('2017'!$I:$I,'2017'!$D:$D,B371,'2017'!$F:$F,A371,'2017'!AA:AA,"CRO",'2017'!Q:Q,"&lt;&gt;")+SUMIFS('2017'!$J:$J,'2017'!$E:$E,B371,'2017'!$F:$F,A371,'2017'!AA:AA,"CRO",'2017'!R:R,"&lt;&gt;"), 0)</f>
        <v>0</v>
      </c>
      <c r="AC371" s="0" t="n">
        <f aca="false">IFERROR(SUMIFS('2017'!M:M,'2017'!AA:AA,"CRO",'2017'!F:F,A371,'2017'!C:C,B371)+SUMIFS('2017'!P:P,'2017'!AA:AA,"CRO",'2017'!F:F,A371,'2017'!C:C,B371)+SUMIFS('2017'!N:N,'2017'!AA:AA,"CRO",'2017'!F:F,A371,'2017'!D:D,B371)+SUMIFS('2017'!N:N,'2017'!AA:AA,"CRO",'2017'!F:F,A371,'2017'!D:D,B371)+SUMIFS('2017'!O:O,'2017'!AA:AA,"CRO",'2017'!F:F,A371,'2017'!E:E,B371)+SUMIFS('2017'!R:R,'2017'!AA:AA,"CRO",'2017'!F:F,A371,'2017'!E:E,B371), 0)</f>
        <v>0</v>
      </c>
      <c r="AD371" s="0" t="n">
        <f aca="false">IFERROR(AC371/AB371, 0)</f>
        <v>0</v>
      </c>
      <c r="AE371" s="0" t="n">
        <f aca="false">SUM(AH371,AK371,AN371)</f>
        <v>0</v>
      </c>
      <c r="AF371" s="0" t="n">
        <f aca="false">SUM(AI371,AL371,AO371)</f>
        <v>0</v>
      </c>
      <c r="AG371" s="7" t="n">
        <f aca="false">IFERROR(AF371/AE371, 0)</f>
        <v>0</v>
      </c>
      <c r="AH371" s="0" t="n">
        <f aca="false">IFERROR(SUMIFS('2016'!$G:$G,'2016'!F:F,A371,'2016'!C:C,B371,'2016'!D:D,"",'2016'!AA:AA,"JRO",'2016'!L:L,"&lt;&gt;"), 0)</f>
        <v>0</v>
      </c>
      <c r="AI371" s="0" t="n">
        <f aca="false">IFERROR(SUMIFS('2016'!L:L,'2016'!F:F,A371,'2016'!C:C,B371,'2016'!D:D,"",'2016'!AA:AA,"JRO"), 0)</f>
        <v>0</v>
      </c>
      <c r="AJ371" s="7" t="n">
        <f aca="false">IFERROR(AI371/AH371, 0)</f>
        <v>0</v>
      </c>
      <c r="AK371" s="0" t="n">
        <f aca="false">IFERROR(SUMIFS('2016'!$G:$G,'2016'!F:F,A371,'2016'!C:C,B371,'2016'!D:D,"",'2016'!AA:AA,"NRO",'2016'!L:L,"&lt;&gt;"), 0)</f>
        <v>0</v>
      </c>
      <c r="AL371" s="0" t="n">
        <f aca="false">IFERROR(SUMIFS('2016'!L:L,'2016'!F:F,A371,'2016'!C:C,B371,'2016'!D:D,"",'2016'!AA:AA,"NRO"), 0)</f>
        <v>0</v>
      </c>
      <c r="AM371" s="0" t="n">
        <f aca="false">IFERROR(AL371/AK371, 0)</f>
        <v>0</v>
      </c>
      <c r="AN371" s="0" t="n">
        <f aca="false">IFERROR(SUMIFS('2016'!$G:$G,'2016'!F:F,A371,'2016'!C:C,B371,'2016'!D:D,"",'2016'!AA:AA,"CRO",'2016'!L:L,"&lt;&gt;"), 0)</f>
        <v>0</v>
      </c>
      <c r="AO371" s="0" t="n">
        <f aca="false">IFERROR(SUMIFS('2016'!L:L,'2016'!F:F,A371,'2016'!C:C,B371,'2016'!D:D,"",'2016'!AA:AA,"CRO"), 0)</f>
        <v>0</v>
      </c>
      <c r="AP371" s="0" t="n">
        <f aca="false">IFERROR(AO371/AN371, 0)</f>
        <v>0</v>
      </c>
      <c r="AQ371" s="0" t="n">
        <f aca="false">SUM(AT371,AW371,AZ371)</f>
        <v>0</v>
      </c>
      <c r="AR371" s="0" t="n">
        <f aca="false">SUM(AU371,AX371,BA371)</f>
        <v>0</v>
      </c>
      <c r="AS371" s="7" t="n">
        <f aca="false">IFERROR(AR371/AQ371, 0)</f>
        <v>0</v>
      </c>
      <c r="AT371" s="0" t="n">
        <f aca="false">IFERROR(SUMIFS('2015'!$G:$G,'2015'!F:F,A371,'2015'!C:C,B371,'2015'!D:D,"",'2015'!AA:AA,"JRO",'2015'!L:L,"&lt;&gt;"), 0)</f>
        <v>0</v>
      </c>
      <c r="AU371" s="0" t="n">
        <f aca="false">IFERROR(SUMIFS('2015'!L:L,'2015'!F:F,A371,'2015'!C:C,B371,'2015'!D:D,"",'2015'!AA:AA,"JRO"), 0)</f>
        <v>0</v>
      </c>
      <c r="AV371" s="0" t="n">
        <f aca="false">IFERROR(AU371/AT371, 0)</f>
        <v>0</v>
      </c>
      <c r="AW371" s="0" t="n">
        <f aca="false">IFERROR(SUMIFS('2015'!$G:$G,'2015'!F:F,A371,'2015'!C:C,B371,'2015'!D:D,"",'2015'!AA:AA,"NRO",'2015'!L:L,"&lt;&gt;"), 0)</f>
        <v>0</v>
      </c>
      <c r="AX371" s="0" t="n">
        <f aca="false">IFERROR(SUMIFS('2015'!L:L,'2015'!F:F,A371,'2015'!C:C,B371,'2015'!D:D,"",'2015'!AA:AA,"NRO"), 0)</f>
        <v>0</v>
      </c>
      <c r="AY371" s="0" t="n">
        <f aca="false">IFERROR(AX371/AW371, 0)</f>
        <v>0</v>
      </c>
      <c r="AZ371" s="0" t="n">
        <f aca="false">IFERROR(SUMIFS('2015'!$G:$G,'2015'!F:F,A371,'2015'!C:C,B371,'2015'!D:D,"",'2015'!AA:AA,"CRO",'2015'!L:L,"&lt;&gt;"), 0)</f>
        <v>0</v>
      </c>
      <c r="BA371" s="0" t="n">
        <f aca="false">IFERROR(SUMIFS('2015'!L:L,'2015'!F:F,A371,'2015'!C:C,B371,'2015'!D:D,"",'2015'!AA:AA,"CRO"), 0)</f>
        <v>0</v>
      </c>
      <c r="BB371" s="0" t="n">
        <f aca="false">IFERROR(BA371/AZ371, 0)</f>
        <v>0</v>
      </c>
      <c r="BC371" s="0" t="n">
        <f aca="false">SUM(BF371,BI371)</f>
        <v>6</v>
      </c>
      <c r="BD371" s="0" t="n">
        <f aca="false">SUM(BG371,BJ371)</f>
        <v>6</v>
      </c>
      <c r="BE371" s="7" t="n">
        <f aca="false">IFERROR(BD371/BC371, 0)</f>
        <v>1</v>
      </c>
      <c r="BF371" s="0" t="n">
        <f aca="false">IFERROR(SUMIFS('2014'!$G:$G,'2014'!F:F,A371,'2014'!C:C,B371,'2014'!D:D,"",'2014'!AA:AA,"JRO",'2014'!L:L,"&lt;&gt;"), 0)</f>
        <v>6</v>
      </c>
      <c r="BG371" s="0" t="n">
        <f aca="false">IFERROR(SUMIFS('2014'!L:L,'2014'!F:F,A371,'2014'!C:C,B371,'2014'!D:D,"",'2014'!AA:AA,"JRO"), 0)</f>
        <v>6</v>
      </c>
      <c r="BH371" s="7" t="n">
        <f aca="false">IFERROR(BG371/BF371, 0)</f>
        <v>1</v>
      </c>
      <c r="BI371" s="0" t="n">
        <f aca="false">IFERROR(SUMIFS('2014'!$G:$G,'2014'!F:F,A371,'2014'!C:C,B371,'2014'!D:D,"",'2014'!AA:AA,"CRO",'2014'!L:L,"&lt;&gt;"), 0)</f>
        <v>0</v>
      </c>
      <c r="BJ371" s="0" t="n">
        <f aca="false">IFERROR(SUMIFS('2014'!L:L,'2014'!F:F,A371,'2014'!C:C,B371,'2014'!D:D,"",'2014'!AA:AA,"CRO"), 0)</f>
        <v>0</v>
      </c>
      <c r="BK371" s="0" t="n">
        <f aca="false">IFERROR(BJ371/BI371, 0)</f>
        <v>0</v>
      </c>
      <c r="BL371" s="0" t="n">
        <f aca="false">IFERROR(SUMIFS('2013'!$G:$G,'2013'!F:F,A371,'2013'!C:C,B371,'2013'!D:D,"",'2013'!AA:AA,"JRO",'2013'!L:L,"&lt;&gt;"), 0)</f>
        <v>0</v>
      </c>
      <c r="BM371" s="0" t="n">
        <f aca="false">IFERROR(SUMIFS('2013'!L:L,'2013'!F:F,A371,'2013'!C:C,B371,'2013'!D:D,"",'2013'!AA:AA,"JRO"), 0)</f>
        <v>0</v>
      </c>
      <c r="BN371" s="0" t="n">
        <f aca="false">IFERROR(BM371/BL371, 0)</f>
        <v>0</v>
      </c>
      <c r="BO371" s="0" t="n">
        <f aca="false">IFERROR(SUMIFS('2012'!$G:$G,'2012'!F:F,A371,'2012'!C:C,B371,'2012'!D:D,"",'2012'!AA:AA,"JRO",'2012'!L:L,"&lt;&gt;"), 0)</f>
        <v>0</v>
      </c>
      <c r="BP371" s="0" t="n">
        <f aca="false">IFERROR(SUMIFS('2012'!L:L,'2012'!F:F,A371,'2012'!C:C,B371,'2012'!D:D,"",'2012'!AA:AA,"JRO"), 0)</f>
        <v>0</v>
      </c>
      <c r="BQ371" s="0" t="n">
        <f aca="false">IFERROR(BP371/BO371, 0)</f>
        <v>0</v>
      </c>
      <c r="BR371" s="0" t="n">
        <f aca="false">IFERROR(SUMIFS('2011'!$G:$G,'2011'!F:F,A371,'2011'!C:C,B371,'2011'!D:D,"",'2011'!AA:AA,"JRO",'2011'!L:L,"&lt;&gt;"), 0)</f>
        <v>0</v>
      </c>
      <c r="BS371" s="0" t="n">
        <f aca="false">IFERROR(SUMIFS('2011'!L:L,'2011'!F:F,A371,'2011'!C:C,B371,'2011'!D:D,"",'2011'!AA:AA,"JRO"), 0)</f>
        <v>0</v>
      </c>
      <c r="BT371" s="7" t="n">
        <f aca="false">IFERROR(BS371/BR371, 0)</f>
        <v>0</v>
      </c>
      <c r="BU371" s="0" t="n">
        <f aca="false">IFERROR(SUMIFS('2010'!$G:$G,'2010'!F:F,A371,'2010'!C:C,B371,'2010'!D:D,"",'2010'!AA:AA,"JRO",'2010'!L:L,"&lt;&gt;"), 0)</f>
        <v>0</v>
      </c>
      <c r="BV371" s="0" t="n">
        <f aca="false">IFERROR(SUMIFS('2010'!L:L,'2010'!F:F,A371,'2010'!C:C,B371,'2010'!D:D,"",'2010'!AA:AA,"JRO"), 0)</f>
        <v>0</v>
      </c>
      <c r="BW371" s="7" t="n">
        <f aca="false">IFERROR(BV371/BU371, 0)</f>
        <v>0</v>
      </c>
      <c r="BX371" s="0" t="n">
        <f aca="false">IFERROR(SUMIFS('2009'!$G:$G,'2009'!F:F,A371,'2009'!C:C,B371,'2009'!D:D,"",'2009'!AA:AA,"JRO",'2009'!L:L,"&lt;&gt;"), 0)</f>
        <v>0</v>
      </c>
      <c r="BY371" s="0" t="n">
        <f aca="false">IFERROR(SUMIFS('2009'!L:L,'2009'!F:F,A371,'2009'!C:C,B371,'2009'!D:D,"",'2009'!AA:AA,"JRO"), 0)</f>
        <v>0</v>
      </c>
      <c r="BZ371" s="7" t="n">
        <f aca="false">IFERROR(BY371/BX371, 0)</f>
        <v>0</v>
      </c>
    </row>
    <row r="372" customFormat="false" ht="15" hidden="false" customHeight="false" outlineLevel="0" collapsed="false">
      <c r="A372" s="0" t="s">
        <v>115</v>
      </c>
      <c r="B372" s="13" t="s">
        <v>74</v>
      </c>
      <c r="C372" s="56" t="n">
        <f aca="false">IFERROR(AVERAGEIFS(I372:BZ372,I$2:BZ$2,"JRO escorts per deportee",I372:BZ372,"&lt;&gt;0"), 0)</f>
        <v>0</v>
      </c>
      <c r="D372" s="13" t="n">
        <f aca="false">IFERROR(AVERAGEIFS(I372:BZ372,I$2:BZ$2,"NRO escorts per deportee",I372:BZ372,"&lt;&gt;0"), 0)</f>
        <v>0</v>
      </c>
      <c r="E372" s="13" t="n">
        <f aca="false">IFERROR(AVERAGEIFS(I372:BZ372,I$2:BZ$2,"CRO escorts per deportee",I372:BZ372,"&lt;&gt;0"), 0)</f>
        <v>0</v>
      </c>
      <c r="G372" s="0" t="n">
        <f aca="false">SUM(J372,M372,P372)</f>
        <v>0</v>
      </c>
      <c r="H372" s="0" t="n">
        <f aca="false">SUM(K372,N372,Q372)</f>
        <v>0</v>
      </c>
      <c r="I372" s="7" t="n">
        <f aca="false">IFERROR(H372/G372, 0)</f>
        <v>0</v>
      </c>
      <c r="J372" s="0" t="n">
        <f aca="false">IFERROR(SUMIFS('2018'!$H:$H,'2018'!$C:$C,B372,'2018'!$F:$F,A372,'2018'!AA:AA,"JRO",'2018'!P:P,"&lt;&gt;")+SUMIFS('2018'!$I:$I,'2018'!$D:$D,B372,'2018'!$F:$F,A372,'2018'!AA:AA,"JRO",'2018'!Q:Q,"&lt;&gt;")+SUMIFS('2018'!$J:$J,'2018'!$E:$E,B372,'2018'!$F:$F,A372,'2018'!AA:AA,"JRO",'2018'!R:R,"&lt;&gt;"), 0)</f>
        <v>0</v>
      </c>
      <c r="K372" s="0" t="n">
        <f aca="false">IFERROR(SUMIFS('2018'!M:M,'2018'!AA:AA,"JRO",'2018'!F:F,A372,'2018'!C:C,B372)+SUMIFS('2018'!P:P,'2018'!AA:AA,"JRO",'2018'!F:F,A372,'2018'!C:C,B372)+SUMIFS('2018'!N:N,'2018'!AA:AA,"JRO",'2018'!F:F,A372,'2018'!D:D,B372)+SUMIFS('2018'!N:N,'2018'!AA:AA,"JRO",'2018'!F:F,A372,'2018'!D:D,B372)+SUMIFS('2018'!O:O,'2018'!AA:AA,"JRO",'2018'!F:F,A372,'2018'!E:E,B372)+SUMIFS('2018'!R:R,'2018'!AA:AA,"JRO",'2018'!F:F,A372,'2018'!E:E,B372), 0)</f>
        <v>0</v>
      </c>
      <c r="L372" s="7" t="n">
        <f aca="false">IFERROR(K372/J372, 0)</f>
        <v>0</v>
      </c>
      <c r="M372" s="0" t="n">
        <f aca="false">IFERROR(SUMIFS('2018'!$H:$H,'2018'!$C:$C,B372,'2018'!$F:$F,A372,'2018'!AA:AA,"NRO",'2018'!P:P,"&lt;&gt;")+SUMIFS('2018'!$I:$I,'2018'!$D:$D,B372,'2018'!$F:$F,A372,'2018'!AA:AA,"NRO",'2018'!Q:Q,"&lt;&gt;")+SUMIFS('2018'!$J:$J,'2018'!$E:$E,B372,'2018'!$F:$F,A372,'2018'!AA:AA,"NRO",'2018'!R:R,"&lt;&gt;"), 0)</f>
        <v>0</v>
      </c>
      <c r="N372" s="0" t="n">
        <f aca="false">IFERROR(SUMIFS('2018'!M:M,'2018'!AA:AA,"NRO",'2018'!F:F,A372,'2018'!C:C,B372)+SUMIFS('2018'!P:P,'2018'!AA:AA,"NRO",'2018'!F:F,A372,'2018'!C:C,B372)+SUMIFS('2018'!N:N,'2018'!AA:AA,"NRO",'2018'!F:F,A372,'2018'!D:D,B372)+SUMIFS('2018'!N:N,'2018'!AA:AA,"NRO",'2018'!F:F,A372,'2018'!D:D,B372)+SUMIFS('2018'!O:O,'2018'!AA:AA,"NRO",'2018'!F:F,A372,'2018'!E:E,B372)+SUMIFS('2018'!R:R,'2018'!AA:AA,"NRO",'2018'!F:F,A372,'2018'!E:E,B372), 0)</f>
        <v>0</v>
      </c>
      <c r="O372" s="7" t="n">
        <f aca="false">IFERROR(N372/M372, 0)</f>
        <v>0</v>
      </c>
      <c r="P372" s="0" t="n">
        <f aca="false">IFERROR(SUMIFS('2018'!$H:$H,'2018'!$C:$C,B372,'2018'!$F:$F,A372,'2018'!AA:AA,"CRO")+SUMIFS('2018'!$I:$I,'2018'!$D:$D,B372,'2018'!$F:$F,A372,'2018'!AA:AA,"CRO")+SUMIFS('2018'!$J:$J,'2018'!$E:$E,B372,'2018'!$F:$F,A372,'2018'!AA:AA,"CRO"), 0)</f>
        <v>0</v>
      </c>
      <c r="Q372" s="0" t="n">
        <f aca="false">IFERROR(SUMIFS('2018'!M:M,'2018'!AA:AA,"CRO",'2018'!F:F,A372,'2018'!C:C,B372)+SUMIFS('2018'!P:P,'2018'!AA:AA,"CRO",'2018'!F:F,A372,'2018'!C:C,B372)+SUMIFS('2018'!N:N,'2018'!AA:AA,"CRO",'2018'!F:F,A372,'2018'!D:D,B372)+SUMIFS('2018'!N:N,'2018'!AA:AA,"CRO",'2018'!F:F,A372,'2018'!D:D,B372)+SUMIFS('2018'!O:O,'2018'!AA:AA,"CRO",'2018'!F:F,A372,'2018'!E:E,B372)+SUMIFS('2018'!R:R,'2018'!AA:AA,"CRO",'2018'!F:F,A372,'2018'!E:E,B372), 0)</f>
        <v>0</v>
      </c>
      <c r="R372" s="7" t="n">
        <f aca="false">IFERROR(Q372/P372, 0)</f>
        <v>0</v>
      </c>
      <c r="S372" s="7" t="n">
        <f aca="false">SUM(V372,Y372,AB372)</f>
        <v>0</v>
      </c>
      <c r="T372" s="7" t="n">
        <f aca="false">SUM(W372,Z372,AC372)</f>
        <v>0</v>
      </c>
      <c r="U372" s="7" t="n">
        <f aca="false">IFERROR(T372/S372, 0)</f>
        <v>0</v>
      </c>
      <c r="V372" s="0" t="n">
        <f aca="false">SUMIFS('2017'!$H:$H,'2017'!$C:$C,B372,'2017'!$F:$F,A372,'2017'!AA:AA,"JRO",'2017'!P:P,"&lt;&gt;")+SUMIFS('2017'!$I:$I,'2017'!$D:$D,B372,'2017'!$F:$F,A372,'2017'!AA:AA,"JRO",'2017'!Q:Q,"&lt;&gt;")+SUMIFS('2017'!$J:$J,'2017'!$E:$E,B372,'2017'!$F:$F,A372,'2017'!AA:AA,"JRO",'2017'!R:R,"&lt;&gt;")</f>
        <v>0</v>
      </c>
      <c r="W372" s="0" t="n">
        <f aca="false">IFERROR(SUMIFS('2017'!M:M,'2017'!AA:AA,"JRO",'2017'!F:F,A372,'2017'!C:C,B372)+SUMIFS('2017'!P:P,'2017'!AA:AA,"JRO",'2017'!F:F,A372,'2017'!C:C,B372)+SUMIFS('2017'!N:N,'2017'!AA:AA,"JRO",'2017'!F:F,A372,'2017'!D:D,B372)+SUMIFS('2017'!N:N,'2017'!AA:AA,"JRO",'2017'!F:F,A372,'2017'!D:D,B372)+SUMIFS('2017'!O:O,'2017'!AA:AA,"JRO",'2017'!F:F,A372,'2017'!E:E,B372)+SUMIFS('2017'!R:R,'2017'!AA:AA,"JRO",'2017'!F:F,A372,'2017'!E:E,B372), 0)</f>
        <v>0</v>
      </c>
      <c r="X372" s="7" t="n">
        <f aca="false">IFERROR(W372/V372, 0)</f>
        <v>0</v>
      </c>
      <c r="Y372" s="0" t="n">
        <f aca="false">IFERROR(SUMIFS('2017'!$H:$H,'2017'!$C:$C,B372,'2017'!$F:$F,A372,'2017'!AA:AA,"NRO",'2017'!P:P,"&lt;&gt;")+SUMIFS('2017'!$I:$I,'2017'!$D:$D,B372,'2017'!$F:$F,A372,'2017'!AA:AA,"NRO",'2017'!Q:Q,"&lt;&gt;")+SUMIFS('2017'!$J:$J,'2017'!$E:$E,B372,'2017'!$F:$F,A372,'2017'!AA:AA,"NRO",'2017'!R:R,"&lt;&gt;"), 0)</f>
        <v>0</v>
      </c>
      <c r="Z372" s="0" t="n">
        <f aca="false">IFERROR(SUMIFS('2017'!M:M,'2017'!AA:AA,"NRO",'2017'!F:F,A372,'2017'!C:C,B372)+SUMIFS('2017'!P:P,'2017'!AA:AA,"NRO",'2017'!F:F,A372,'2017'!C:C,B372)+SUMIFS('2017'!N:N,'2017'!AA:AA,"NRO",'2017'!F:F,A372,'2017'!D:D,B372)+SUMIFS('2017'!N:N,'2017'!AA:AA,"NRO",'2017'!F:F,A372,'2017'!D:D,B372)+SUMIFS('2017'!O:O,'2017'!AA:AA,"NRO",'2017'!F:F,A372,'2017'!E:E,B372)+SUMIFS('2017'!R:R,'2017'!AA:AA,"NRO",'2017'!F:F,A372,'2017'!E:E,B372), 0)</f>
        <v>0</v>
      </c>
      <c r="AA372" s="7" t="n">
        <f aca="false">IFERROR(Z372/Y372, 0)</f>
        <v>0</v>
      </c>
      <c r="AB372" s="0" t="n">
        <f aca="false">IFERROR(SUMIFS('2017'!$H:$H,'2017'!$C:$C,B372,'2017'!$F:$F,A372,'2017'!AA:AA,"CRO",'2017'!P:P,"&lt;&gt;")+SUMIFS('2017'!$I:$I,'2017'!$D:$D,B372,'2017'!$F:$F,A372,'2017'!AA:AA,"CRO",'2017'!Q:Q,"&lt;&gt;")+SUMIFS('2017'!$J:$J,'2017'!$E:$E,B372,'2017'!$F:$F,A372,'2017'!AA:AA,"CRO",'2017'!R:R,"&lt;&gt;"), 0)</f>
        <v>0</v>
      </c>
      <c r="AC372" s="0" t="n">
        <f aca="false">IFERROR(SUMIFS('2017'!M:M,'2017'!AA:AA,"CRO",'2017'!F:F,A372,'2017'!C:C,B372)+SUMIFS('2017'!P:P,'2017'!AA:AA,"CRO",'2017'!F:F,A372,'2017'!C:C,B372)+SUMIFS('2017'!N:N,'2017'!AA:AA,"CRO",'2017'!F:F,A372,'2017'!D:D,B372)+SUMIFS('2017'!N:N,'2017'!AA:AA,"CRO",'2017'!F:F,A372,'2017'!D:D,B372)+SUMIFS('2017'!O:O,'2017'!AA:AA,"CRO",'2017'!F:F,A372,'2017'!E:E,B372)+SUMIFS('2017'!R:R,'2017'!AA:AA,"CRO",'2017'!F:F,A372,'2017'!E:E,B372), 0)</f>
        <v>0</v>
      </c>
      <c r="AD372" s="0" t="n">
        <f aca="false">IFERROR(AC372/AB372, 0)</f>
        <v>0</v>
      </c>
      <c r="AE372" s="0" t="n">
        <f aca="false">SUM(AH372,AK372,AN372)</f>
        <v>0</v>
      </c>
      <c r="AF372" s="0" t="n">
        <f aca="false">SUM(AI372,AL372,AO372)</f>
        <v>0</v>
      </c>
      <c r="AG372" s="7" t="n">
        <f aca="false">IFERROR(AF372/AE372, 0)</f>
        <v>0</v>
      </c>
      <c r="AH372" s="0" t="n">
        <f aca="false">IFERROR(SUMIFS('2016'!$G:$G,'2016'!F:F,A372,'2016'!C:C,B372,'2016'!D:D,"",'2016'!AA:AA,"JRO",'2016'!L:L,"&lt;&gt;"), 0)</f>
        <v>0</v>
      </c>
      <c r="AI372" s="0" t="n">
        <f aca="false">IFERROR(SUMIFS('2016'!L:L,'2016'!F:F,A372,'2016'!C:C,B372,'2016'!D:D,"",'2016'!AA:AA,"JRO"), 0)</f>
        <v>0</v>
      </c>
      <c r="AJ372" s="7" t="n">
        <f aca="false">IFERROR(AI372/AH372, 0)</f>
        <v>0</v>
      </c>
      <c r="AK372" s="0" t="n">
        <f aca="false">IFERROR(SUMIFS('2016'!$G:$G,'2016'!F:F,A372,'2016'!C:C,B372,'2016'!D:D,"",'2016'!AA:AA,"NRO",'2016'!L:L,"&lt;&gt;"), 0)</f>
        <v>0</v>
      </c>
      <c r="AL372" s="0" t="n">
        <f aca="false">IFERROR(SUMIFS('2016'!L:L,'2016'!F:F,A372,'2016'!C:C,B372,'2016'!D:D,"",'2016'!AA:AA,"NRO"), 0)</f>
        <v>0</v>
      </c>
      <c r="AM372" s="0" t="n">
        <f aca="false">IFERROR(AL372/AK372, 0)</f>
        <v>0</v>
      </c>
      <c r="AN372" s="0" t="n">
        <f aca="false">IFERROR(SUMIFS('2016'!$G:$G,'2016'!F:F,A372,'2016'!C:C,B372,'2016'!D:D,"",'2016'!AA:AA,"CRO",'2016'!L:L,"&lt;&gt;"), 0)</f>
        <v>0</v>
      </c>
      <c r="AO372" s="0" t="n">
        <f aca="false">IFERROR(SUMIFS('2016'!L:L,'2016'!F:F,A372,'2016'!C:C,B372,'2016'!D:D,"",'2016'!AA:AA,"CRO"), 0)</f>
        <v>0</v>
      </c>
      <c r="AP372" s="0" t="n">
        <f aca="false">IFERROR(AO372/AN372, 0)</f>
        <v>0</v>
      </c>
      <c r="AQ372" s="0" t="n">
        <f aca="false">SUM(AT372,AW372,AZ372)</f>
        <v>0</v>
      </c>
      <c r="AR372" s="0" t="n">
        <f aca="false">SUM(AU372,AX372,BA372)</f>
        <v>0</v>
      </c>
      <c r="AS372" s="7" t="n">
        <f aca="false">IFERROR(AR372/AQ372, 0)</f>
        <v>0</v>
      </c>
      <c r="AT372" s="0" t="n">
        <f aca="false">IFERROR(SUMIFS('2015'!$G:$G,'2015'!F:F,A372,'2015'!C:C,B372,'2015'!D:D,"",'2015'!AA:AA,"JRO",'2015'!L:L,"&lt;&gt;"), 0)</f>
        <v>0</v>
      </c>
      <c r="AU372" s="0" t="n">
        <f aca="false">IFERROR(SUMIFS('2015'!L:L,'2015'!F:F,A372,'2015'!C:C,B372,'2015'!D:D,"",'2015'!AA:AA,"JRO"), 0)</f>
        <v>0</v>
      </c>
      <c r="AV372" s="0" t="n">
        <f aca="false">IFERROR(AU372/AT372, 0)</f>
        <v>0</v>
      </c>
      <c r="AW372" s="0" t="n">
        <f aca="false">IFERROR(SUMIFS('2015'!$G:$G,'2015'!F:F,A372,'2015'!C:C,B372,'2015'!D:D,"",'2015'!AA:AA,"NRO",'2015'!L:L,"&lt;&gt;"), 0)</f>
        <v>0</v>
      </c>
      <c r="AX372" s="0" t="n">
        <f aca="false">IFERROR(SUMIFS('2015'!L:L,'2015'!F:F,A372,'2015'!C:C,B372,'2015'!D:D,"",'2015'!AA:AA,"NRO"), 0)</f>
        <v>0</v>
      </c>
      <c r="AY372" s="0" t="n">
        <f aca="false">IFERROR(AX372/AW372, 0)</f>
        <v>0</v>
      </c>
      <c r="AZ372" s="0" t="n">
        <f aca="false">IFERROR(SUMIFS('2015'!$G:$G,'2015'!F:F,A372,'2015'!C:C,B372,'2015'!D:D,"",'2015'!AA:AA,"CRO",'2015'!L:L,"&lt;&gt;"), 0)</f>
        <v>0</v>
      </c>
      <c r="BA372" s="0" t="n">
        <f aca="false">IFERROR(SUMIFS('2015'!L:L,'2015'!F:F,A372,'2015'!C:C,B372,'2015'!D:D,"",'2015'!AA:AA,"CRO"), 0)</f>
        <v>0</v>
      </c>
      <c r="BB372" s="0" t="n">
        <f aca="false">IFERROR(BA372/AZ372, 0)</f>
        <v>0</v>
      </c>
      <c r="BC372" s="0" t="n">
        <f aca="false">SUM(BF372,BI372)</f>
        <v>0</v>
      </c>
      <c r="BD372" s="0" t="n">
        <f aca="false">SUM(BG372,BJ372)</f>
        <v>0</v>
      </c>
      <c r="BE372" s="7" t="n">
        <f aca="false">IFERROR(BD372/BC372, 0)</f>
        <v>0</v>
      </c>
      <c r="BF372" s="0" t="n">
        <f aca="false">IFERROR(SUMIFS('2014'!$G:$G,'2014'!F:F,A372,'2014'!C:C,B372,'2014'!D:D,"",'2014'!AA:AA,"JRO",'2014'!L:L,"&lt;&gt;"), 0)</f>
        <v>0</v>
      </c>
      <c r="BG372" s="0" t="n">
        <f aca="false">IFERROR(SUMIFS('2014'!L:L,'2014'!F:F,A372,'2014'!C:C,B372,'2014'!D:D,"",'2014'!AA:AA,"JRO"), 0)</f>
        <v>0</v>
      </c>
      <c r="BH372" s="7" t="n">
        <f aca="false">IFERROR(BG372/BF372, 0)</f>
        <v>0</v>
      </c>
      <c r="BI372" s="0" t="n">
        <f aca="false">IFERROR(SUMIFS('2014'!$G:$G,'2014'!F:F,A372,'2014'!C:C,B372,'2014'!D:D,"",'2014'!AA:AA,"CRO",'2014'!L:L,"&lt;&gt;"), 0)</f>
        <v>0</v>
      </c>
      <c r="BJ372" s="0" t="n">
        <f aca="false">IFERROR(SUMIFS('2014'!L:L,'2014'!F:F,A372,'2014'!C:C,B372,'2014'!D:D,"",'2014'!AA:AA,"CRO"), 0)</f>
        <v>0</v>
      </c>
      <c r="BK372" s="0" t="n">
        <f aca="false">IFERROR(BJ372/BI372, 0)</f>
        <v>0</v>
      </c>
      <c r="BL372" s="0" t="n">
        <f aca="false">IFERROR(SUMIFS('2013'!$G:$G,'2013'!F:F,A372,'2013'!C:C,B372,'2013'!D:D,"",'2013'!AA:AA,"JRO",'2013'!L:L,"&lt;&gt;"), 0)</f>
        <v>0</v>
      </c>
      <c r="BM372" s="0" t="n">
        <f aca="false">IFERROR(SUMIFS('2013'!L:L,'2013'!F:F,A372,'2013'!C:C,B372,'2013'!D:D,"",'2013'!AA:AA,"JRO"), 0)</f>
        <v>0</v>
      </c>
      <c r="BN372" s="0" t="n">
        <f aca="false">IFERROR(BM372/BL372, 0)</f>
        <v>0</v>
      </c>
      <c r="BO372" s="0" t="n">
        <f aca="false">IFERROR(SUMIFS('2012'!$G:$G,'2012'!F:F,A372,'2012'!C:C,B372,'2012'!D:D,"",'2012'!AA:AA,"JRO",'2012'!L:L,"&lt;&gt;"), 0)</f>
        <v>0</v>
      </c>
      <c r="BP372" s="0" t="n">
        <f aca="false">IFERROR(SUMIFS('2012'!L:L,'2012'!F:F,A372,'2012'!C:C,B372,'2012'!D:D,"",'2012'!AA:AA,"JRO"), 0)</f>
        <v>0</v>
      </c>
      <c r="BQ372" s="0" t="n">
        <f aca="false">IFERROR(BP372/BO372, 0)</f>
        <v>0</v>
      </c>
      <c r="BR372" s="0" t="n">
        <f aca="false">IFERROR(SUMIFS('2011'!$G:$G,'2011'!F:F,A372,'2011'!C:C,B372,'2011'!D:D,"",'2011'!AA:AA,"JRO",'2011'!L:L,"&lt;&gt;"), 0)</f>
        <v>0</v>
      </c>
      <c r="BS372" s="0" t="n">
        <f aca="false">IFERROR(SUMIFS('2011'!L:L,'2011'!F:F,A372,'2011'!C:C,B372,'2011'!D:D,"",'2011'!AA:AA,"JRO"), 0)</f>
        <v>0</v>
      </c>
      <c r="BT372" s="7" t="n">
        <f aca="false">IFERROR(BS372/BR372, 0)</f>
        <v>0</v>
      </c>
      <c r="BU372" s="0" t="n">
        <f aca="false">IFERROR(SUMIFS('2010'!$G:$G,'2010'!F:F,A372,'2010'!C:C,B372,'2010'!D:D,"",'2010'!AA:AA,"JRO",'2010'!L:L,"&lt;&gt;"), 0)</f>
        <v>0</v>
      </c>
      <c r="BV372" s="0" t="n">
        <f aca="false">IFERROR(SUMIFS('2010'!L:L,'2010'!F:F,A372,'2010'!C:C,B372,'2010'!D:D,"",'2010'!AA:AA,"JRO"), 0)</f>
        <v>0</v>
      </c>
      <c r="BW372" s="7" t="n">
        <f aca="false">IFERROR(BV372/BU372, 0)</f>
        <v>0</v>
      </c>
      <c r="BX372" s="0" t="n">
        <f aca="false">IFERROR(SUMIFS('2009'!$G:$G,'2009'!F:F,A372,'2009'!C:C,B372,'2009'!D:D,"",'2009'!AA:AA,"JRO",'2009'!L:L,"&lt;&gt;"), 0)</f>
        <v>0</v>
      </c>
      <c r="BY372" s="0" t="n">
        <f aca="false">IFERROR(SUMIFS('2009'!L:L,'2009'!F:F,A372,'2009'!C:C,B372,'2009'!D:D,"",'2009'!AA:AA,"JRO"), 0)</f>
        <v>0</v>
      </c>
      <c r="BZ372" s="7" t="n">
        <f aca="false">IFERROR(BY372/BX372, 0)</f>
        <v>0</v>
      </c>
    </row>
    <row r="373" customFormat="false" ht="15" hidden="false" customHeight="false" outlineLevel="0" collapsed="false">
      <c r="A373" s="0" t="s">
        <v>115</v>
      </c>
      <c r="B373" s="16" t="s">
        <v>64</v>
      </c>
      <c r="C373" s="56" t="n">
        <f aca="false">IFERROR(AVERAGEIFS(I373:BZ373,I$2:BZ$2,"JRO escorts per deportee",I373:BZ373,"&lt;&gt;0"), 0)</f>
        <v>1.24786324786325</v>
      </c>
      <c r="D373" s="13" t="n">
        <f aca="false">IFERROR(AVERAGEIFS(I373:BZ373,I$2:BZ$2,"NRO escorts per deportee",I373:BZ373,"&lt;&gt;0"), 0)</f>
        <v>0</v>
      </c>
      <c r="E373" s="13" t="n">
        <f aca="false">IFERROR(AVERAGEIFS(I373:BZ373,I$2:BZ$2,"CRO escorts per deportee",I373:BZ373,"&lt;&gt;0"), 0)</f>
        <v>0</v>
      </c>
      <c r="G373" s="0" t="n">
        <f aca="false">SUM(J373,M373,P373)</f>
        <v>0</v>
      </c>
      <c r="H373" s="0" t="n">
        <f aca="false">SUM(K373,N373,Q373)</f>
        <v>0</v>
      </c>
      <c r="I373" s="7" t="n">
        <f aca="false">IFERROR(H373/G373, 0)</f>
        <v>0</v>
      </c>
      <c r="J373" s="0" t="n">
        <f aca="false">IFERROR(SUMIFS('2018'!$H:$H,'2018'!$C:$C,B373,'2018'!$F:$F,A373,'2018'!AA:AA,"JRO",'2018'!P:P,"&lt;&gt;")+SUMIFS('2018'!$I:$I,'2018'!$D:$D,B373,'2018'!$F:$F,A373,'2018'!AA:AA,"JRO",'2018'!Q:Q,"&lt;&gt;")+SUMIFS('2018'!$J:$J,'2018'!$E:$E,B373,'2018'!$F:$F,A373,'2018'!AA:AA,"JRO",'2018'!R:R,"&lt;&gt;"), 0)</f>
        <v>0</v>
      </c>
      <c r="K373" s="0" t="n">
        <f aca="false">IFERROR(SUMIFS('2018'!M:M,'2018'!AA:AA,"JRO",'2018'!F:F,A373,'2018'!C:C,B373)+SUMIFS('2018'!P:P,'2018'!AA:AA,"JRO",'2018'!F:F,A373,'2018'!C:C,B373)+SUMIFS('2018'!N:N,'2018'!AA:AA,"JRO",'2018'!F:F,A373,'2018'!D:D,B373)+SUMIFS('2018'!N:N,'2018'!AA:AA,"JRO",'2018'!F:F,A373,'2018'!D:D,B373)+SUMIFS('2018'!O:O,'2018'!AA:AA,"JRO",'2018'!F:F,A373,'2018'!E:E,B373)+SUMIFS('2018'!R:R,'2018'!AA:AA,"JRO",'2018'!F:F,A373,'2018'!E:E,B373), 0)</f>
        <v>0</v>
      </c>
      <c r="L373" s="7" t="n">
        <f aca="false">IFERROR(K373/J373, 0)</f>
        <v>0</v>
      </c>
      <c r="M373" s="0" t="n">
        <f aca="false">IFERROR(SUMIFS('2018'!$H:$H,'2018'!$C:$C,B373,'2018'!$F:$F,A373,'2018'!AA:AA,"NRO",'2018'!P:P,"&lt;&gt;")+SUMIFS('2018'!$I:$I,'2018'!$D:$D,B373,'2018'!$F:$F,A373,'2018'!AA:AA,"NRO",'2018'!Q:Q,"&lt;&gt;")+SUMIFS('2018'!$J:$J,'2018'!$E:$E,B373,'2018'!$F:$F,A373,'2018'!AA:AA,"NRO",'2018'!R:R,"&lt;&gt;"), 0)</f>
        <v>0</v>
      </c>
      <c r="N373" s="0" t="n">
        <f aca="false">IFERROR(SUMIFS('2018'!M:M,'2018'!AA:AA,"NRO",'2018'!F:F,A373,'2018'!C:C,B373)+SUMIFS('2018'!P:P,'2018'!AA:AA,"NRO",'2018'!F:F,A373,'2018'!C:C,B373)+SUMIFS('2018'!N:N,'2018'!AA:AA,"NRO",'2018'!F:F,A373,'2018'!D:D,B373)+SUMIFS('2018'!N:N,'2018'!AA:AA,"NRO",'2018'!F:F,A373,'2018'!D:D,B373)+SUMIFS('2018'!O:O,'2018'!AA:AA,"NRO",'2018'!F:F,A373,'2018'!E:E,B373)+SUMIFS('2018'!R:R,'2018'!AA:AA,"NRO",'2018'!F:F,A373,'2018'!E:E,B373), 0)</f>
        <v>0</v>
      </c>
      <c r="O373" s="7" t="n">
        <f aca="false">IFERROR(N373/M373, 0)</f>
        <v>0</v>
      </c>
      <c r="P373" s="0" t="n">
        <f aca="false">IFERROR(SUMIFS('2018'!$H:$H,'2018'!$C:$C,B373,'2018'!$F:$F,A373,'2018'!AA:AA,"CRO")+SUMIFS('2018'!$I:$I,'2018'!$D:$D,B373,'2018'!$F:$F,A373,'2018'!AA:AA,"CRO")+SUMIFS('2018'!$J:$J,'2018'!$E:$E,B373,'2018'!$F:$F,A373,'2018'!AA:AA,"CRO"), 0)</f>
        <v>0</v>
      </c>
      <c r="Q373" s="0" t="n">
        <f aca="false">IFERROR(SUMIFS('2018'!M:M,'2018'!AA:AA,"CRO",'2018'!F:F,A373,'2018'!C:C,B373)+SUMIFS('2018'!P:P,'2018'!AA:AA,"CRO",'2018'!F:F,A373,'2018'!C:C,B373)+SUMIFS('2018'!N:N,'2018'!AA:AA,"CRO",'2018'!F:F,A373,'2018'!D:D,B373)+SUMIFS('2018'!N:N,'2018'!AA:AA,"CRO",'2018'!F:F,A373,'2018'!D:D,B373)+SUMIFS('2018'!O:O,'2018'!AA:AA,"CRO",'2018'!F:F,A373,'2018'!E:E,B373)+SUMIFS('2018'!R:R,'2018'!AA:AA,"CRO",'2018'!F:F,A373,'2018'!E:E,B373), 0)</f>
        <v>0</v>
      </c>
      <c r="R373" s="7" t="n">
        <f aca="false">IFERROR(Q373/P373, 0)</f>
        <v>0</v>
      </c>
      <c r="S373" s="7" t="n">
        <f aca="false">SUM(V373,Y373,AB373)</f>
        <v>0</v>
      </c>
      <c r="T373" s="7" t="n">
        <f aca="false">SUM(W373,Z373,AC373)</f>
        <v>0</v>
      </c>
      <c r="U373" s="7" t="n">
        <f aca="false">IFERROR(T373/S373, 0)</f>
        <v>0</v>
      </c>
      <c r="V373" s="0" t="n">
        <f aca="false">SUMIFS('2017'!$H:$H,'2017'!$C:$C,B373,'2017'!$F:$F,A373,'2017'!AA:AA,"JRO",'2017'!P:P,"&lt;&gt;")+SUMIFS('2017'!$I:$I,'2017'!$D:$D,B373,'2017'!$F:$F,A373,'2017'!AA:AA,"JRO",'2017'!Q:Q,"&lt;&gt;")+SUMIFS('2017'!$J:$J,'2017'!$E:$E,B373,'2017'!$F:$F,A373,'2017'!AA:AA,"JRO",'2017'!R:R,"&lt;&gt;")</f>
        <v>0</v>
      </c>
      <c r="W373" s="0" t="n">
        <f aca="false">IFERROR(SUMIFS('2017'!M:M,'2017'!AA:AA,"JRO",'2017'!F:F,A373,'2017'!C:C,B373)+SUMIFS('2017'!P:P,'2017'!AA:AA,"JRO",'2017'!F:F,A373,'2017'!C:C,B373)+SUMIFS('2017'!N:N,'2017'!AA:AA,"JRO",'2017'!F:F,A373,'2017'!D:D,B373)+SUMIFS('2017'!N:N,'2017'!AA:AA,"JRO",'2017'!F:F,A373,'2017'!D:D,B373)+SUMIFS('2017'!O:O,'2017'!AA:AA,"JRO",'2017'!F:F,A373,'2017'!E:E,B373)+SUMIFS('2017'!R:R,'2017'!AA:AA,"JRO",'2017'!F:F,A373,'2017'!E:E,B373), 0)</f>
        <v>0</v>
      </c>
      <c r="X373" s="7" t="n">
        <f aca="false">IFERROR(W373/V373, 0)</f>
        <v>0</v>
      </c>
      <c r="Y373" s="0" t="n">
        <f aca="false">IFERROR(SUMIFS('2017'!$H:$H,'2017'!$C:$C,B373,'2017'!$F:$F,A373,'2017'!AA:AA,"NRO",'2017'!P:P,"&lt;&gt;")+SUMIFS('2017'!$I:$I,'2017'!$D:$D,B373,'2017'!$F:$F,A373,'2017'!AA:AA,"NRO",'2017'!Q:Q,"&lt;&gt;")+SUMIFS('2017'!$J:$J,'2017'!$E:$E,B373,'2017'!$F:$F,A373,'2017'!AA:AA,"NRO",'2017'!R:R,"&lt;&gt;"), 0)</f>
        <v>0</v>
      </c>
      <c r="Z373" s="0" t="n">
        <f aca="false">IFERROR(SUMIFS('2017'!M:M,'2017'!AA:AA,"NRO",'2017'!F:F,A373,'2017'!C:C,B373)+SUMIFS('2017'!P:P,'2017'!AA:AA,"NRO",'2017'!F:F,A373,'2017'!C:C,B373)+SUMIFS('2017'!N:N,'2017'!AA:AA,"NRO",'2017'!F:F,A373,'2017'!D:D,B373)+SUMIFS('2017'!N:N,'2017'!AA:AA,"NRO",'2017'!F:F,A373,'2017'!D:D,B373)+SUMIFS('2017'!O:O,'2017'!AA:AA,"NRO",'2017'!F:F,A373,'2017'!E:E,B373)+SUMIFS('2017'!R:R,'2017'!AA:AA,"NRO",'2017'!F:F,A373,'2017'!E:E,B373), 0)</f>
        <v>0</v>
      </c>
      <c r="AA373" s="7" t="n">
        <f aca="false">IFERROR(Z373/Y373, 0)</f>
        <v>0</v>
      </c>
      <c r="AB373" s="0" t="n">
        <f aca="false">IFERROR(SUMIFS('2017'!$H:$H,'2017'!$C:$C,B373,'2017'!$F:$F,A373,'2017'!AA:AA,"CRO",'2017'!P:P,"&lt;&gt;")+SUMIFS('2017'!$I:$I,'2017'!$D:$D,B373,'2017'!$F:$F,A373,'2017'!AA:AA,"CRO",'2017'!Q:Q,"&lt;&gt;")+SUMIFS('2017'!$J:$J,'2017'!$E:$E,B373,'2017'!$F:$F,A373,'2017'!AA:AA,"CRO",'2017'!R:R,"&lt;&gt;"), 0)</f>
        <v>0</v>
      </c>
      <c r="AC373" s="0" t="n">
        <f aca="false">IFERROR(SUMIFS('2017'!M:M,'2017'!AA:AA,"CRO",'2017'!F:F,A373,'2017'!C:C,B373)+SUMIFS('2017'!P:P,'2017'!AA:AA,"CRO",'2017'!F:F,A373,'2017'!C:C,B373)+SUMIFS('2017'!N:N,'2017'!AA:AA,"CRO",'2017'!F:F,A373,'2017'!D:D,B373)+SUMIFS('2017'!N:N,'2017'!AA:AA,"CRO",'2017'!F:F,A373,'2017'!D:D,B373)+SUMIFS('2017'!O:O,'2017'!AA:AA,"CRO",'2017'!F:F,A373,'2017'!E:E,B373)+SUMIFS('2017'!R:R,'2017'!AA:AA,"CRO",'2017'!F:F,A373,'2017'!E:E,B373), 0)</f>
        <v>0</v>
      </c>
      <c r="AD373" s="0" t="n">
        <f aca="false">IFERROR(AC373/AB373, 0)</f>
        <v>0</v>
      </c>
      <c r="AE373" s="0" t="n">
        <f aca="false">SUM(AH373,AK373,AN373)</f>
        <v>0</v>
      </c>
      <c r="AF373" s="0" t="n">
        <f aca="false">SUM(AI373,AL373,AO373)</f>
        <v>0</v>
      </c>
      <c r="AG373" s="7" t="n">
        <f aca="false">IFERROR(AF373/AE373, 0)</f>
        <v>0</v>
      </c>
      <c r="AH373" s="0" t="n">
        <f aca="false">IFERROR(SUMIFS('2016'!$G:$G,'2016'!F:F,A373,'2016'!C:C,B373,'2016'!D:D,"",'2016'!AA:AA,"JRO",'2016'!L:L,"&lt;&gt;"), 0)</f>
        <v>0</v>
      </c>
      <c r="AI373" s="0" t="n">
        <f aca="false">IFERROR(SUMIFS('2016'!L:L,'2016'!F:F,A373,'2016'!C:C,B373,'2016'!D:D,"",'2016'!AA:AA,"JRO"), 0)</f>
        <v>0</v>
      </c>
      <c r="AJ373" s="7" t="n">
        <f aca="false">IFERROR(AI373/AH373, 0)</f>
        <v>0</v>
      </c>
      <c r="AK373" s="0" t="n">
        <f aca="false">IFERROR(SUMIFS('2016'!$G:$G,'2016'!F:F,A373,'2016'!C:C,B373,'2016'!D:D,"",'2016'!AA:AA,"NRO",'2016'!L:L,"&lt;&gt;"), 0)</f>
        <v>0</v>
      </c>
      <c r="AL373" s="0" t="n">
        <f aca="false">IFERROR(SUMIFS('2016'!L:L,'2016'!F:F,A373,'2016'!C:C,B373,'2016'!D:D,"",'2016'!AA:AA,"NRO"), 0)</f>
        <v>0</v>
      </c>
      <c r="AM373" s="0" t="n">
        <f aca="false">IFERROR(AL373/AK373, 0)</f>
        <v>0</v>
      </c>
      <c r="AN373" s="0" t="n">
        <f aca="false">IFERROR(SUMIFS('2016'!$G:$G,'2016'!F:F,A373,'2016'!C:C,B373,'2016'!D:D,"",'2016'!AA:AA,"CRO",'2016'!L:L,"&lt;&gt;"), 0)</f>
        <v>0</v>
      </c>
      <c r="AO373" s="0" t="n">
        <f aca="false">IFERROR(SUMIFS('2016'!L:L,'2016'!F:F,A373,'2016'!C:C,B373,'2016'!D:D,"",'2016'!AA:AA,"CRO"), 0)</f>
        <v>0</v>
      </c>
      <c r="AP373" s="0" t="n">
        <f aca="false">IFERROR(AO373/AN373, 0)</f>
        <v>0</v>
      </c>
      <c r="AQ373" s="0" t="n">
        <f aca="false">SUM(AT373,AW373,AZ373)</f>
        <v>0</v>
      </c>
      <c r="AR373" s="0" t="n">
        <f aca="false">SUM(AU373,AX373,BA373)</f>
        <v>0</v>
      </c>
      <c r="AS373" s="7" t="n">
        <f aca="false">IFERROR(AR373/AQ373, 0)</f>
        <v>0</v>
      </c>
      <c r="AT373" s="0" t="n">
        <f aca="false">IFERROR(SUMIFS('2015'!$G:$G,'2015'!F:F,A373,'2015'!C:C,B373,'2015'!D:D,"",'2015'!AA:AA,"JRO",'2015'!L:L,"&lt;&gt;"), 0)</f>
        <v>0</v>
      </c>
      <c r="AU373" s="0" t="n">
        <f aca="false">IFERROR(SUMIFS('2015'!L:L,'2015'!F:F,A373,'2015'!C:C,B373,'2015'!D:D,"",'2015'!AA:AA,"JRO"), 0)</f>
        <v>0</v>
      </c>
      <c r="AV373" s="0" t="n">
        <f aca="false">IFERROR(AU373/AT373, 0)</f>
        <v>0</v>
      </c>
      <c r="AW373" s="0" t="n">
        <f aca="false">IFERROR(SUMIFS('2015'!$G:$G,'2015'!F:F,A373,'2015'!C:C,B373,'2015'!D:D,"",'2015'!AA:AA,"NRO",'2015'!L:L,"&lt;&gt;"), 0)</f>
        <v>0</v>
      </c>
      <c r="AX373" s="0" t="n">
        <f aca="false">IFERROR(SUMIFS('2015'!L:L,'2015'!F:F,A373,'2015'!C:C,B373,'2015'!D:D,"",'2015'!AA:AA,"NRO"), 0)</f>
        <v>0</v>
      </c>
      <c r="AY373" s="0" t="n">
        <f aca="false">IFERROR(AX373/AW373, 0)</f>
        <v>0</v>
      </c>
      <c r="AZ373" s="0" t="n">
        <f aca="false">IFERROR(SUMIFS('2015'!$G:$G,'2015'!F:F,A373,'2015'!C:C,B373,'2015'!D:D,"",'2015'!AA:AA,"CRO",'2015'!L:L,"&lt;&gt;"), 0)</f>
        <v>0</v>
      </c>
      <c r="BA373" s="0" t="n">
        <f aca="false">IFERROR(SUMIFS('2015'!L:L,'2015'!F:F,A373,'2015'!C:C,B373,'2015'!D:D,"",'2015'!AA:AA,"CRO"), 0)</f>
        <v>0</v>
      </c>
      <c r="BB373" s="0" t="n">
        <f aca="false">IFERROR(BA373/AZ373, 0)</f>
        <v>0</v>
      </c>
      <c r="BC373" s="0" t="n">
        <f aca="false">SUM(BF373,BI373)</f>
        <v>0</v>
      </c>
      <c r="BD373" s="0" t="n">
        <f aca="false">SUM(BG373,BJ373)</f>
        <v>0</v>
      </c>
      <c r="BE373" s="7" t="n">
        <f aca="false">IFERROR(BD373/BC373, 0)</f>
        <v>0</v>
      </c>
      <c r="BF373" s="0" t="n">
        <f aca="false">IFERROR(SUMIFS('2014'!$G:$G,'2014'!F:F,A373,'2014'!C:C,B373,'2014'!D:D,"",'2014'!AA:AA,"JRO",'2014'!L:L,"&lt;&gt;"), 0)</f>
        <v>0</v>
      </c>
      <c r="BG373" s="0" t="n">
        <f aca="false">IFERROR(SUMIFS('2014'!L:L,'2014'!F:F,A373,'2014'!C:C,B373,'2014'!D:D,"",'2014'!AA:AA,"JRO"), 0)</f>
        <v>0</v>
      </c>
      <c r="BH373" s="7" t="n">
        <f aca="false">IFERROR(BG373/BF373, 0)</f>
        <v>0</v>
      </c>
      <c r="BI373" s="0" t="n">
        <f aca="false">IFERROR(SUMIFS('2014'!$G:$G,'2014'!F:F,A373,'2014'!C:C,B373,'2014'!D:D,"",'2014'!AA:AA,"CRO",'2014'!L:L,"&lt;&gt;"), 0)</f>
        <v>0</v>
      </c>
      <c r="BJ373" s="0" t="n">
        <f aca="false">IFERROR(SUMIFS('2014'!L:L,'2014'!F:F,A373,'2014'!C:C,B373,'2014'!D:D,"",'2014'!AA:AA,"CRO"), 0)</f>
        <v>0</v>
      </c>
      <c r="BK373" s="0" t="n">
        <f aca="false">IFERROR(BJ373/BI373, 0)</f>
        <v>0</v>
      </c>
      <c r="BL373" s="0" t="n">
        <f aca="false">IFERROR(SUMIFS('2013'!$G:$G,'2013'!F:F,A373,'2013'!C:C,B373,'2013'!D:D,"",'2013'!AA:AA,"JRO",'2013'!L:L,"&lt;&gt;"), 0)</f>
        <v>0</v>
      </c>
      <c r="BM373" s="0" t="n">
        <f aca="false">IFERROR(SUMIFS('2013'!L:L,'2013'!F:F,A373,'2013'!C:C,B373,'2013'!D:D,"",'2013'!AA:AA,"JRO"), 0)</f>
        <v>0</v>
      </c>
      <c r="BN373" s="0" t="n">
        <f aca="false">IFERROR(BM373/BL373, 0)</f>
        <v>0</v>
      </c>
      <c r="BO373" s="0" t="n">
        <f aca="false">IFERROR(SUMIFS('2012'!$G:$G,'2012'!F:F,A373,'2012'!C:C,B373,'2012'!D:D,"",'2012'!AA:AA,"JRO",'2012'!L:L,"&lt;&gt;"), 0)</f>
        <v>0</v>
      </c>
      <c r="BP373" s="0" t="n">
        <f aca="false">IFERROR(SUMIFS('2012'!L:L,'2012'!F:F,A373,'2012'!C:C,B373,'2012'!D:D,"",'2012'!AA:AA,"JRO"), 0)</f>
        <v>0</v>
      </c>
      <c r="BQ373" s="0" t="n">
        <f aca="false">IFERROR(BP373/BO373, 0)</f>
        <v>0</v>
      </c>
      <c r="BR373" s="0" t="n">
        <f aca="false">IFERROR(SUMIFS('2011'!$G:$G,'2011'!F:F,A373,'2011'!C:C,B373,'2011'!D:D,"",'2011'!AA:AA,"JRO",'2011'!L:L,"&lt;&gt;"), 0)</f>
        <v>0</v>
      </c>
      <c r="BS373" s="0" t="n">
        <f aca="false">IFERROR(SUMIFS('2011'!L:L,'2011'!F:F,A373,'2011'!C:C,B373,'2011'!D:D,"",'2011'!AA:AA,"JRO"), 0)</f>
        <v>0</v>
      </c>
      <c r="BT373" s="7" t="n">
        <f aca="false">IFERROR(BS373/BR373, 0)</f>
        <v>0</v>
      </c>
      <c r="BU373" s="0" t="n">
        <f aca="false">IFERROR(SUMIFS('2010'!$G:$G,'2010'!F:F,A373,'2010'!C:C,B373,'2010'!D:D,"",'2010'!AA:AA,"JRO",'2010'!L:L,"&lt;&gt;"), 0)</f>
        <v>0</v>
      </c>
      <c r="BV373" s="0" t="n">
        <f aca="false">IFERROR(SUMIFS('2010'!L:L,'2010'!F:F,A373,'2010'!C:C,B373,'2010'!D:D,"",'2010'!AA:AA,"JRO"), 0)</f>
        <v>0</v>
      </c>
      <c r="BW373" s="7" t="n">
        <f aca="false">IFERROR(BV373/BU373, 0)</f>
        <v>0</v>
      </c>
      <c r="BX373" s="0" t="n">
        <f aca="false">IFERROR(SUMIFS('2009'!$G:$G,'2009'!F:F,A373,'2009'!C:C,B373,'2009'!D:D,"",'2009'!AA:AA,"JRO",'2009'!L:L,"&lt;&gt;"), 0)</f>
        <v>117</v>
      </c>
      <c r="BY373" s="0" t="n">
        <f aca="false">IFERROR(SUMIFS('2009'!L:L,'2009'!F:F,A373,'2009'!C:C,B373,'2009'!D:D,"",'2009'!AA:AA,"JRO"), 0)</f>
        <v>146</v>
      </c>
      <c r="BZ373" s="7" t="n">
        <f aca="false">IFERROR(BY373/BX373, 0)</f>
        <v>1.24786324786325</v>
      </c>
    </row>
    <row r="374" customFormat="false" ht="15" hidden="false" customHeight="false" outlineLevel="0" collapsed="false">
      <c r="A374" s="0" t="s">
        <v>115</v>
      </c>
      <c r="B374" s="13" t="s">
        <v>71</v>
      </c>
      <c r="C374" s="56" t="n">
        <f aca="false">IFERROR(AVERAGEIFS(I374:BZ374,I$2:BZ$2,"JRO escorts per deportee",I374:BZ374,"&lt;&gt;0"), 0)</f>
        <v>0</v>
      </c>
      <c r="D374" s="13" t="n">
        <f aca="false">IFERROR(AVERAGEIFS(I374:BZ374,I$2:BZ$2,"NRO escorts per deportee",I374:BZ374,"&lt;&gt;0"), 0)</f>
        <v>0</v>
      </c>
      <c r="E374" s="13" t="n">
        <f aca="false">IFERROR(AVERAGEIFS(I374:BZ374,I$2:BZ$2,"CRO escorts per deportee",I374:BZ374,"&lt;&gt;0"), 0)</f>
        <v>0</v>
      </c>
      <c r="G374" s="0" t="n">
        <f aca="false">SUM(J374,M374,P374)</f>
        <v>0</v>
      </c>
      <c r="H374" s="0" t="n">
        <f aca="false">SUM(K374,N374,Q374)</f>
        <v>0</v>
      </c>
      <c r="I374" s="7" t="n">
        <f aca="false">IFERROR(H374/G374, 0)</f>
        <v>0</v>
      </c>
      <c r="J374" s="0" t="n">
        <f aca="false">IFERROR(SUMIFS('2018'!$H:$H,'2018'!$C:$C,B374,'2018'!$F:$F,A374,'2018'!AA:AA,"JRO",'2018'!P:P,"&lt;&gt;")+SUMIFS('2018'!$I:$I,'2018'!$D:$D,B374,'2018'!$F:$F,A374,'2018'!AA:AA,"JRO",'2018'!Q:Q,"&lt;&gt;")+SUMIFS('2018'!$J:$J,'2018'!$E:$E,B374,'2018'!$F:$F,A374,'2018'!AA:AA,"JRO",'2018'!R:R,"&lt;&gt;"), 0)</f>
        <v>0</v>
      </c>
      <c r="K374" s="0" t="n">
        <f aca="false">IFERROR(SUMIFS('2018'!M:M,'2018'!AA:AA,"JRO",'2018'!F:F,A374,'2018'!C:C,B374)+SUMIFS('2018'!P:P,'2018'!AA:AA,"JRO",'2018'!F:F,A374,'2018'!C:C,B374)+SUMIFS('2018'!N:N,'2018'!AA:AA,"JRO",'2018'!F:F,A374,'2018'!D:D,B374)+SUMIFS('2018'!N:N,'2018'!AA:AA,"JRO",'2018'!F:F,A374,'2018'!D:D,B374)+SUMIFS('2018'!O:O,'2018'!AA:AA,"JRO",'2018'!F:F,A374,'2018'!E:E,B374)+SUMIFS('2018'!R:R,'2018'!AA:AA,"JRO",'2018'!F:F,A374,'2018'!E:E,B374), 0)</f>
        <v>0</v>
      </c>
      <c r="L374" s="7" t="n">
        <f aca="false">IFERROR(K374/J374, 0)</f>
        <v>0</v>
      </c>
      <c r="M374" s="0" t="n">
        <f aca="false">IFERROR(SUMIFS('2018'!$H:$H,'2018'!$C:$C,B374,'2018'!$F:$F,A374,'2018'!AA:AA,"NRO",'2018'!P:P,"&lt;&gt;")+SUMIFS('2018'!$I:$I,'2018'!$D:$D,B374,'2018'!$F:$F,A374,'2018'!AA:AA,"NRO",'2018'!Q:Q,"&lt;&gt;")+SUMIFS('2018'!$J:$J,'2018'!$E:$E,B374,'2018'!$F:$F,A374,'2018'!AA:AA,"NRO",'2018'!R:R,"&lt;&gt;"), 0)</f>
        <v>0</v>
      </c>
      <c r="N374" s="0" t="n">
        <f aca="false">IFERROR(SUMIFS('2018'!M:M,'2018'!AA:AA,"NRO",'2018'!F:F,A374,'2018'!C:C,B374)+SUMIFS('2018'!P:P,'2018'!AA:AA,"NRO",'2018'!F:F,A374,'2018'!C:C,B374)+SUMIFS('2018'!N:N,'2018'!AA:AA,"NRO",'2018'!F:F,A374,'2018'!D:D,B374)+SUMIFS('2018'!N:N,'2018'!AA:AA,"NRO",'2018'!F:F,A374,'2018'!D:D,B374)+SUMIFS('2018'!O:O,'2018'!AA:AA,"NRO",'2018'!F:F,A374,'2018'!E:E,B374)+SUMIFS('2018'!R:R,'2018'!AA:AA,"NRO",'2018'!F:F,A374,'2018'!E:E,B374), 0)</f>
        <v>0</v>
      </c>
      <c r="O374" s="7" t="n">
        <f aca="false">IFERROR(N374/M374, 0)</f>
        <v>0</v>
      </c>
      <c r="P374" s="0" t="n">
        <f aca="false">IFERROR(SUMIFS('2018'!$H:$H,'2018'!$C:$C,B374,'2018'!$F:$F,A374,'2018'!AA:AA,"CRO")+SUMIFS('2018'!$I:$I,'2018'!$D:$D,B374,'2018'!$F:$F,A374,'2018'!AA:AA,"CRO")+SUMIFS('2018'!$J:$J,'2018'!$E:$E,B374,'2018'!$F:$F,A374,'2018'!AA:AA,"CRO"), 0)</f>
        <v>0</v>
      </c>
      <c r="Q374" s="0" t="n">
        <f aca="false">IFERROR(SUMIFS('2018'!M:M,'2018'!AA:AA,"CRO",'2018'!F:F,A374,'2018'!C:C,B374)+SUMIFS('2018'!P:P,'2018'!AA:AA,"CRO",'2018'!F:F,A374,'2018'!C:C,B374)+SUMIFS('2018'!N:N,'2018'!AA:AA,"CRO",'2018'!F:F,A374,'2018'!D:D,B374)+SUMIFS('2018'!N:N,'2018'!AA:AA,"CRO",'2018'!F:F,A374,'2018'!D:D,B374)+SUMIFS('2018'!O:O,'2018'!AA:AA,"CRO",'2018'!F:F,A374,'2018'!E:E,B374)+SUMIFS('2018'!R:R,'2018'!AA:AA,"CRO",'2018'!F:F,A374,'2018'!E:E,B374), 0)</f>
        <v>0</v>
      </c>
      <c r="R374" s="7" t="n">
        <f aca="false">IFERROR(Q374/P374, 0)</f>
        <v>0</v>
      </c>
      <c r="S374" s="7" t="n">
        <f aca="false">SUM(V374,Y374,AB374)</f>
        <v>0</v>
      </c>
      <c r="T374" s="7" t="n">
        <f aca="false">SUM(W374,Z374,AC374)</f>
        <v>0</v>
      </c>
      <c r="U374" s="7" t="n">
        <f aca="false">IFERROR(T374/S374, 0)</f>
        <v>0</v>
      </c>
      <c r="V374" s="0" t="n">
        <f aca="false">SUMIFS('2017'!$H:$H,'2017'!$C:$C,B374,'2017'!$F:$F,A374,'2017'!AA:AA,"JRO",'2017'!P:P,"&lt;&gt;")+SUMIFS('2017'!$I:$I,'2017'!$D:$D,B374,'2017'!$F:$F,A374,'2017'!AA:AA,"JRO",'2017'!Q:Q,"&lt;&gt;")+SUMIFS('2017'!$J:$J,'2017'!$E:$E,B374,'2017'!$F:$F,A374,'2017'!AA:AA,"JRO",'2017'!R:R,"&lt;&gt;")</f>
        <v>0</v>
      </c>
      <c r="W374" s="0" t="n">
        <f aca="false">IFERROR(SUMIFS('2017'!M:M,'2017'!AA:AA,"JRO",'2017'!F:F,A374,'2017'!C:C,B374)+SUMIFS('2017'!P:P,'2017'!AA:AA,"JRO",'2017'!F:F,A374,'2017'!C:C,B374)+SUMIFS('2017'!N:N,'2017'!AA:AA,"JRO",'2017'!F:F,A374,'2017'!D:D,B374)+SUMIFS('2017'!N:N,'2017'!AA:AA,"JRO",'2017'!F:F,A374,'2017'!D:D,B374)+SUMIFS('2017'!O:O,'2017'!AA:AA,"JRO",'2017'!F:F,A374,'2017'!E:E,B374)+SUMIFS('2017'!R:R,'2017'!AA:AA,"JRO",'2017'!F:F,A374,'2017'!E:E,B374), 0)</f>
        <v>0</v>
      </c>
      <c r="X374" s="7" t="n">
        <f aca="false">IFERROR(W374/V374, 0)</f>
        <v>0</v>
      </c>
      <c r="Y374" s="0" t="n">
        <f aca="false">IFERROR(SUMIFS('2017'!$H:$H,'2017'!$C:$C,B374,'2017'!$F:$F,A374,'2017'!AA:AA,"NRO",'2017'!P:P,"&lt;&gt;")+SUMIFS('2017'!$I:$I,'2017'!$D:$D,B374,'2017'!$F:$F,A374,'2017'!AA:AA,"NRO",'2017'!Q:Q,"&lt;&gt;")+SUMIFS('2017'!$J:$J,'2017'!$E:$E,B374,'2017'!$F:$F,A374,'2017'!AA:AA,"NRO",'2017'!R:R,"&lt;&gt;"), 0)</f>
        <v>0</v>
      </c>
      <c r="Z374" s="0" t="n">
        <f aca="false">IFERROR(SUMIFS('2017'!M:M,'2017'!AA:AA,"NRO",'2017'!F:F,A374,'2017'!C:C,B374)+SUMIFS('2017'!P:P,'2017'!AA:AA,"NRO",'2017'!F:F,A374,'2017'!C:C,B374)+SUMIFS('2017'!N:N,'2017'!AA:AA,"NRO",'2017'!F:F,A374,'2017'!D:D,B374)+SUMIFS('2017'!N:N,'2017'!AA:AA,"NRO",'2017'!F:F,A374,'2017'!D:D,B374)+SUMIFS('2017'!O:O,'2017'!AA:AA,"NRO",'2017'!F:F,A374,'2017'!E:E,B374)+SUMIFS('2017'!R:R,'2017'!AA:AA,"NRO",'2017'!F:F,A374,'2017'!E:E,B374), 0)</f>
        <v>0</v>
      </c>
      <c r="AA374" s="7" t="n">
        <f aca="false">IFERROR(Z374/Y374, 0)</f>
        <v>0</v>
      </c>
      <c r="AB374" s="0" t="n">
        <f aca="false">IFERROR(SUMIFS('2017'!$H:$H,'2017'!$C:$C,B374,'2017'!$F:$F,A374,'2017'!AA:AA,"CRO",'2017'!P:P,"&lt;&gt;")+SUMIFS('2017'!$I:$I,'2017'!$D:$D,B374,'2017'!$F:$F,A374,'2017'!AA:AA,"CRO",'2017'!Q:Q,"&lt;&gt;")+SUMIFS('2017'!$J:$J,'2017'!$E:$E,B374,'2017'!$F:$F,A374,'2017'!AA:AA,"CRO",'2017'!R:R,"&lt;&gt;"), 0)</f>
        <v>0</v>
      </c>
      <c r="AC374" s="0" t="n">
        <f aca="false">IFERROR(SUMIFS('2017'!M:M,'2017'!AA:AA,"CRO",'2017'!F:F,A374,'2017'!C:C,B374)+SUMIFS('2017'!P:P,'2017'!AA:AA,"CRO",'2017'!F:F,A374,'2017'!C:C,B374)+SUMIFS('2017'!N:N,'2017'!AA:AA,"CRO",'2017'!F:F,A374,'2017'!D:D,B374)+SUMIFS('2017'!N:N,'2017'!AA:AA,"CRO",'2017'!F:F,A374,'2017'!D:D,B374)+SUMIFS('2017'!O:O,'2017'!AA:AA,"CRO",'2017'!F:F,A374,'2017'!E:E,B374)+SUMIFS('2017'!R:R,'2017'!AA:AA,"CRO",'2017'!F:F,A374,'2017'!E:E,B374), 0)</f>
        <v>0</v>
      </c>
      <c r="AD374" s="0" t="n">
        <f aca="false">IFERROR(AC374/AB374, 0)</f>
        <v>0</v>
      </c>
      <c r="AE374" s="0" t="n">
        <f aca="false">SUM(AH374,AK374,AN374)</f>
        <v>0</v>
      </c>
      <c r="AF374" s="0" t="n">
        <f aca="false">SUM(AI374,AL374,AO374)</f>
        <v>0</v>
      </c>
      <c r="AG374" s="7" t="n">
        <f aca="false">IFERROR(AF374/AE374, 0)</f>
        <v>0</v>
      </c>
      <c r="AH374" s="0" t="n">
        <f aca="false">IFERROR(SUMIFS('2016'!$G:$G,'2016'!F:F,A374,'2016'!C:C,B374,'2016'!D:D,"",'2016'!AA:AA,"JRO",'2016'!L:L,"&lt;&gt;"), 0)</f>
        <v>0</v>
      </c>
      <c r="AI374" s="0" t="n">
        <f aca="false">IFERROR(SUMIFS('2016'!L:L,'2016'!F:F,A374,'2016'!C:C,B374,'2016'!D:D,"",'2016'!AA:AA,"JRO"), 0)</f>
        <v>0</v>
      </c>
      <c r="AJ374" s="7" t="n">
        <f aca="false">IFERROR(AI374/AH374, 0)</f>
        <v>0</v>
      </c>
      <c r="AK374" s="0" t="n">
        <f aca="false">IFERROR(SUMIFS('2016'!$G:$G,'2016'!F:F,A374,'2016'!C:C,B374,'2016'!D:D,"",'2016'!AA:AA,"NRO",'2016'!L:L,"&lt;&gt;"), 0)</f>
        <v>0</v>
      </c>
      <c r="AL374" s="0" t="n">
        <f aca="false">IFERROR(SUMIFS('2016'!L:L,'2016'!F:F,A374,'2016'!C:C,B374,'2016'!D:D,"",'2016'!AA:AA,"NRO"), 0)</f>
        <v>0</v>
      </c>
      <c r="AM374" s="0" t="n">
        <f aca="false">IFERROR(AL374/AK374, 0)</f>
        <v>0</v>
      </c>
      <c r="AN374" s="0" t="n">
        <f aca="false">IFERROR(SUMIFS('2016'!$G:$G,'2016'!F:F,A374,'2016'!C:C,B374,'2016'!D:D,"",'2016'!AA:AA,"CRO",'2016'!L:L,"&lt;&gt;"), 0)</f>
        <v>0</v>
      </c>
      <c r="AO374" s="0" t="n">
        <f aca="false">IFERROR(SUMIFS('2016'!L:L,'2016'!F:F,A374,'2016'!C:C,B374,'2016'!D:D,"",'2016'!AA:AA,"CRO"), 0)</f>
        <v>0</v>
      </c>
      <c r="AP374" s="0" t="n">
        <f aca="false">IFERROR(AO374/AN374, 0)</f>
        <v>0</v>
      </c>
      <c r="AQ374" s="0" t="n">
        <f aca="false">SUM(AT374,AW374,AZ374)</f>
        <v>0</v>
      </c>
      <c r="AR374" s="0" t="n">
        <f aca="false">SUM(AU374,AX374,BA374)</f>
        <v>0</v>
      </c>
      <c r="AS374" s="7" t="n">
        <f aca="false">IFERROR(AR374/AQ374, 0)</f>
        <v>0</v>
      </c>
      <c r="AT374" s="0" t="n">
        <f aca="false">IFERROR(SUMIFS('2015'!$G:$G,'2015'!F:F,A374,'2015'!C:C,B374,'2015'!D:D,"",'2015'!AA:AA,"JRO",'2015'!L:L,"&lt;&gt;"), 0)</f>
        <v>0</v>
      </c>
      <c r="AU374" s="0" t="n">
        <f aca="false">IFERROR(SUMIFS('2015'!L:L,'2015'!F:F,A374,'2015'!C:C,B374,'2015'!D:D,"",'2015'!AA:AA,"JRO"), 0)</f>
        <v>0</v>
      </c>
      <c r="AV374" s="0" t="n">
        <f aca="false">IFERROR(AU374/AT374, 0)</f>
        <v>0</v>
      </c>
      <c r="AW374" s="0" t="n">
        <f aca="false">IFERROR(SUMIFS('2015'!$G:$G,'2015'!F:F,A374,'2015'!C:C,B374,'2015'!D:D,"",'2015'!AA:AA,"NRO",'2015'!L:L,"&lt;&gt;"), 0)</f>
        <v>0</v>
      </c>
      <c r="AX374" s="0" t="n">
        <f aca="false">IFERROR(SUMIFS('2015'!L:L,'2015'!F:F,A374,'2015'!C:C,B374,'2015'!D:D,"",'2015'!AA:AA,"NRO"), 0)</f>
        <v>0</v>
      </c>
      <c r="AY374" s="0" t="n">
        <f aca="false">IFERROR(AX374/AW374, 0)</f>
        <v>0</v>
      </c>
      <c r="AZ374" s="0" t="n">
        <f aca="false">IFERROR(SUMIFS('2015'!$G:$G,'2015'!F:F,A374,'2015'!C:C,B374,'2015'!D:D,"",'2015'!AA:AA,"CRO",'2015'!L:L,"&lt;&gt;"), 0)</f>
        <v>0</v>
      </c>
      <c r="BA374" s="0" t="n">
        <f aca="false">IFERROR(SUMIFS('2015'!L:L,'2015'!F:F,A374,'2015'!C:C,B374,'2015'!D:D,"",'2015'!AA:AA,"CRO"), 0)</f>
        <v>0</v>
      </c>
      <c r="BB374" s="0" t="n">
        <f aca="false">IFERROR(BA374/AZ374, 0)</f>
        <v>0</v>
      </c>
      <c r="BC374" s="0" t="n">
        <f aca="false">SUM(BF374,BI374)</f>
        <v>0</v>
      </c>
      <c r="BD374" s="0" t="n">
        <f aca="false">SUM(BG374,BJ374)</f>
        <v>0</v>
      </c>
      <c r="BE374" s="7" t="n">
        <f aca="false">IFERROR(BD374/BC374, 0)</f>
        <v>0</v>
      </c>
      <c r="BF374" s="0" t="n">
        <f aca="false">IFERROR(SUMIFS('2014'!$G:$G,'2014'!F:F,A374,'2014'!C:C,B374,'2014'!D:D,"",'2014'!AA:AA,"JRO",'2014'!L:L,"&lt;&gt;"), 0)</f>
        <v>0</v>
      </c>
      <c r="BG374" s="0" t="n">
        <f aca="false">IFERROR(SUMIFS('2014'!L:L,'2014'!F:F,A374,'2014'!C:C,B374,'2014'!D:D,"",'2014'!AA:AA,"JRO"), 0)</f>
        <v>0</v>
      </c>
      <c r="BH374" s="7" t="n">
        <f aca="false">IFERROR(BG374/BF374, 0)</f>
        <v>0</v>
      </c>
      <c r="BI374" s="0" t="n">
        <f aca="false">IFERROR(SUMIFS('2014'!$G:$G,'2014'!F:F,A374,'2014'!C:C,B374,'2014'!D:D,"",'2014'!AA:AA,"CRO",'2014'!L:L,"&lt;&gt;"), 0)</f>
        <v>0</v>
      </c>
      <c r="BJ374" s="0" t="n">
        <f aca="false">IFERROR(SUMIFS('2014'!L:L,'2014'!F:F,A374,'2014'!C:C,B374,'2014'!D:D,"",'2014'!AA:AA,"CRO"), 0)</f>
        <v>0</v>
      </c>
      <c r="BK374" s="0" t="n">
        <f aca="false">IFERROR(BJ374/BI374, 0)</f>
        <v>0</v>
      </c>
      <c r="BL374" s="0" t="n">
        <f aca="false">IFERROR(SUMIFS('2013'!$G:$G,'2013'!F:F,A374,'2013'!C:C,B374,'2013'!D:D,"",'2013'!AA:AA,"JRO",'2013'!L:L,"&lt;&gt;"), 0)</f>
        <v>0</v>
      </c>
      <c r="BM374" s="0" t="n">
        <f aca="false">IFERROR(SUMIFS('2013'!L:L,'2013'!F:F,A374,'2013'!C:C,B374,'2013'!D:D,"",'2013'!AA:AA,"JRO"), 0)</f>
        <v>0</v>
      </c>
      <c r="BN374" s="0" t="n">
        <f aca="false">IFERROR(BM374/BL374, 0)</f>
        <v>0</v>
      </c>
      <c r="BO374" s="0" t="n">
        <f aca="false">IFERROR(SUMIFS('2012'!$G:$G,'2012'!F:F,A374,'2012'!C:C,B374,'2012'!D:D,"",'2012'!AA:AA,"JRO",'2012'!L:L,"&lt;&gt;"), 0)</f>
        <v>0</v>
      </c>
      <c r="BP374" s="0" t="n">
        <f aca="false">IFERROR(SUMIFS('2012'!L:L,'2012'!F:F,A374,'2012'!C:C,B374,'2012'!D:D,"",'2012'!AA:AA,"JRO"), 0)</f>
        <v>0</v>
      </c>
      <c r="BQ374" s="0" t="n">
        <f aca="false">IFERROR(BP374/BO374, 0)</f>
        <v>0</v>
      </c>
      <c r="BR374" s="0" t="n">
        <f aca="false">IFERROR(SUMIFS('2011'!$G:$G,'2011'!F:F,A374,'2011'!C:C,B374,'2011'!D:D,"",'2011'!AA:AA,"JRO",'2011'!L:L,"&lt;&gt;"), 0)</f>
        <v>0</v>
      </c>
      <c r="BS374" s="0" t="n">
        <f aca="false">IFERROR(SUMIFS('2011'!L:L,'2011'!F:F,A374,'2011'!C:C,B374,'2011'!D:D,"",'2011'!AA:AA,"JRO"), 0)</f>
        <v>0</v>
      </c>
      <c r="BT374" s="7" t="n">
        <f aca="false">IFERROR(BS374/BR374, 0)</f>
        <v>0</v>
      </c>
      <c r="BU374" s="0" t="n">
        <f aca="false">IFERROR(SUMIFS('2010'!$G:$G,'2010'!F:F,A374,'2010'!C:C,B374,'2010'!D:D,"",'2010'!AA:AA,"JRO",'2010'!L:L,"&lt;&gt;"), 0)</f>
        <v>0</v>
      </c>
      <c r="BV374" s="0" t="n">
        <f aca="false">IFERROR(SUMIFS('2010'!L:L,'2010'!F:F,A374,'2010'!C:C,B374,'2010'!D:D,"",'2010'!AA:AA,"JRO"), 0)</f>
        <v>0</v>
      </c>
      <c r="BW374" s="7" t="n">
        <f aca="false">IFERROR(BV374/BU374, 0)</f>
        <v>0</v>
      </c>
      <c r="BX374" s="0" t="n">
        <f aca="false">IFERROR(SUMIFS('2009'!$G:$G,'2009'!F:F,A374,'2009'!C:C,B374,'2009'!D:D,"",'2009'!AA:AA,"JRO",'2009'!L:L,"&lt;&gt;"), 0)</f>
        <v>0</v>
      </c>
      <c r="BY374" s="0" t="n">
        <f aca="false">IFERROR(SUMIFS('2009'!L:L,'2009'!F:F,A374,'2009'!C:C,B374,'2009'!D:D,"",'2009'!AA:AA,"JRO"), 0)</f>
        <v>0</v>
      </c>
      <c r="BZ374" s="7" t="n">
        <f aca="false">IFERROR(BY374/BX374, 0)</f>
        <v>0</v>
      </c>
    </row>
    <row r="375" customFormat="false" ht="15" hidden="false" customHeight="false" outlineLevel="0" collapsed="false">
      <c r="A375" s="0" t="s">
        <v>115</v>
      </c>
      <c r="B375" s="17" t="s">
        <v>53</v>
      </c>
      <c r="C375" s="56" t="n">
        <f aca="false">IFERROR(AVERAGEIFS(I375:BZ375,I$2:BZ$2,"JRO escorts per deportee",I375:BZ375,"&lt;&gt;0"), 0)</f>
        <v>3.36372655122655</v>
      </c>
      <c r="D375" s="13" t="n">
        <f aca="false">IFERROR(AVERAGEIFS(I375:BZ375,I$2:BZ$2,"NRO escorts per deportee",I375:BZ375,"&lt;&gt;0"), 0)</f>
        <v>0</v>
      </c>
      <c r="E375" s="13" t="n">
        <f aca="false">IFERROR(AVERAGEIFS(I375:BZ375,I$2:BZ$2,"CRO escorts per deportee",I375:BZ375,"&lt;&gt;0"), 0)</f>
        <v>0</v>
      </c>
      <c r="G375" s="0" t="n">
        <f aca="false">SUM(J375,M375,P375)</f>
        <v>7</v>
      </c>
      <c r="H375" s="0" t="n">
        <f aca="false">SUM(K375,N375,Q375)</f>
        <v>25</v>
      </c>
      <c r="I375" s="7" t="n">
        <f aca="false">IFERROR(H375/G375, 0)</f>
        <v>3.57142857142857</v>
      </c>
      <c r="J375" s="0" t="n">
        <f aca="false">IFERROR(SUMIFS('2018'!$H:$H,'2018'!$C:$C,B375,'2018'!$F:$F,A375,'2018'!AA:AA,"JRO",'2018'!P:P,"&lt;&gt;")+SUMIFS('2018'!$I:$I,'2018'!$D:$D,B375,'2018'!$F:$F,A375,'2018'!AA:AA,"JRO",'2018'!Q:Q,"&lt;&gt;")+SUMIFS('2018'!$J:$J,'2018'!$E:$E,B375,'2018'!$F:$F,A375,'2018'!AA:AA,"JRO",'2018'!R:R,"&lt;&gt;"), 0)</f>
        <v>7</v>
      </c>
      <c r="K375" s="0" t="n">
        <f aca="false">IFERROR(SUMIFS('2018'!M:M,'2018'!AA:AA,"JRO",'2018'!F:F,A375,'2018'!C:C,B375)+SUMIFS('2018'!P:P,'2018'!AA:AA,"JRO",'2018'!F:F,A375,'2018'!C:C,B375)+SUMIFS('2018'!N:N,'2018'!AA:AA,"JRO",'2018'!F:F,A375,'2018'!D:D,B375)+SUMIFS('2018'!N:N,'2018'!AA:AA,"JRO",'2018'!F:F,A375,'2018'!D:D,B375)+SUMIFS('2018'!O:O,'2018'!AA:AA,"JRO",'2018'!F:F,A375,'2018'!E:E,B375)+SUMIFS('2018'!R:R,'2018'!AA:AA,"JRO",'2018'!F:F,A375,'2018'!E:E,B375), 0)</f>
        <v>25</v>
      </c>
      <c r="L375" s="7" t="n">
        <f aca="false">IFERROR(K375/J375, 0)</f>
        <v>3.57142857142857</v>
      </c>
      <c r="M375" s="0" t="n">
        <f aca="false">IFERROR(SUMIFS('2018'!$H:$H,'2018'!$C:$C,B375,'2018'!$F:$F,A375,'2018'!AA:AA,"NRO",'2018'!P:P,"&lt;&gt;")+SUMIFS('2018'!$I:$I,'2018'!$D:$D,B375,'2018'!$F:$F,A375,'2018'!AA:AA,"NRO",'2018'!Q:Q,"&lt;&gt;")+SUMIFS('2018'!$J:$J,'2018'!$E:$E,B375,'2018'!$F:$F,A375,'2018'!AA:AA,"NRO",'2018'!R:R,"&lt;&gt;"), 0)</f>
        <v>0</v>
      </c>
      <c r="N375" s="0" t="n">
        <f aca="false">IFERROR(SUMIFS('2018'!M:M,'2018'!AA:AA,"NRO",'2018'!F:F,A375,'2018'!C:C,B375)+SUMIFS('2018'!P:P,'2018'!AA:AA,"NRO",'2018'!F:F,A375,'2018'!C:C,B375)+SUMIFS('2018'!N:N,'2018'!AA:AA,"NRO",'2018'!F:F,A375,'2018'!D:D,B375)+SUMIFS('2018'!N:N,'2018'!AA:AA,"NRO",'2018'!F:F,A375,'2018'!D:D,B375)+SUMIFS('2018'!O:O,'2018'!AA:AA,"NRO",'2018'!F:F,A375,'2018'!E:E,B375)+SUMIFS('2018'!R:R,'2018'!AA:AA,"NRO",'2018'!F:F,A375,'2018'!E:E,B375), 0)</f>
        <v>0</v>
      </c>
      <c r="O375" s="7" t="n">
        <f aca="false">IFERROR(N375/M375, 0)</f>
        <v>0</v>
      </c>
      <c r="P375" s="0" t="n">
        <f aca="false">IFERROR(SUMIFS('2018'!$H:$H,'2018'!$C:$C,B375,'2018'!$F:$F,A375,'2018'!AA:AA,"CRO")+SUMIFS('2018'!$I:$I,'2018'!$D:$D,B375,'2018'!$F:$F,A375,'2018'!AA:AA,"CRO")+SUMIFS('2018'!$J:$J,'2018'!$E:$E,B375,'2018'!$F:$F,A375,'2018'!AA:AA,"CRO"), 0)</f>
        <v>0</v>
      </c>
      <c r="Q375" s="0" t="n">
        <f aca="false">IFERROR(SUMIFS('2018'!M:M,'2018'!AA:AA,"CRO",'2018'!F:F,A375,'2018'!C:C,B375)+SUMIFS('2018'!P:P,'2018'!AA:AA,"CRO",'2018'!F:F,A375,'2018'!C:C,B375)+SUMIFS('2018'!N:N,'2018'!AA:AA,"CRO",'2018'!F:F,A375,'2018'!D:D,B375)+SUMIFS('2018'!N:N,'2018'!AA:AA,"CRO",'2018'!F:F,A375,'2018'!D:D,B375)+SUMIFS('2018'!O:O,'2018'!AA:AA,"CRO",'2018'!F:F,A375,'2018'!E:E,B375)+SUMIFS('2018'!R:R,'2018'!AA:AA,"CRO",'2018'!F:F,A375,'2018'!E:E,B375), 0)</f>
        <v>0</v>
      </c>
      <c r="R375" s="7" t="n">
        <f aca="false">IFERROR(Q375/P375, 0)</f>
        <v>0</v>
      </c>
      <c r="S375" s="7" t="n">
        <f aca="false">SUM(V375,Y375,AB375)</f>
        <v>2</v>
      </c>
      <c r="T375" s="7" t="n">
        <f aca="false">SUM(W375,Z375,AC375)</f>
        <v>0</v>
      </c>
      <c r="U375" s="7" t="n">
        <f aca="false">IFERROR(T375/S375, 0)</f>
        <v>0</v>
      </c>
      <c r="V375" s="0" t="n">
        <f aca="false">SUMIFS('2017'!$H:$H,'2017'!$C:$C,B375,'2017'!$F:$F,A375,'2017'!AA:AA,"JRO",'2017'!P:P,"&lt;&gt;")+SUMIFS('2017'!$I:$I,'2017'!$D:$D,B375,'2017'!$F:$F,A375,'2017'!AA:AA,"JRO",'2017'!Q:Q,"&lt;&gt;")+SUMIFS('2017'!$J:$J,'2017'!$E:$E,B375,'2017'!$F:$F,A375,'2017'!AA:AA,"JRO",'2017'!R:R,"&lt;&gt;")</f>
        <v>2</v>
      </c>
      <c r="W375" s="0" t="n">
        <f aca="false">IFERROR(SUMIFS('2017'!M:M,'2017'!AA:AA,"JRO",'2017'!F:F,A375,'2017'!C:C,B375)+SUMIFS('2017'!P:P,'2017'!AA:AA,"JRO",'2017'!F:F,A375,'2017'!C:C,B375)+SUMIFS('2017'!N:N,'2017'!AA:AA,"JRO",'2017'!F:F,A375,'2017'!D:D,B375)+SUMIFS('2017'!N:N,'2017'!AA:AA,"JRO",'2017'!F:F,A375,'2017'!D:D,B375)+SUMIFS('2017'!O:O,'2017'!AA:AA,"JRO",'2017'!F:F,A375,'2017'!E:E,B375)+SUMIFS('2017'!R:R,'2017'!AA:AA,"JRO",'2017'!F:F,A375,'2017'!E:E,B375), 0)</f>
        <v>0</v>
      </c>
      <c r="X375" s="7" t="n">
        <f aca="false">IFERROR(W375/V375, 0)</f>
        <v>0</v>
      </c>
      <c r="Y375" s="0" t="n">
        <f aca="false">IFERROR(SUMIFS('2017'!$H:$H,'2017'!$C:$C,B375,'2017'!$F:$F,A375,'2017'!AA:AA,"NRO",'2017'!P:P,"&lt;&gt;")+SUMIFS('2017'!$I:$I,'2017'!$D:$D,B375,'2017'!$F:$F,A375,'2017'!AA:AA,"NRO",'2017'!Q:Q,"&lt;&gt;")+SUMIFS('2017'!$J:$J,'2017'!$E:$E,B375,'2017'!$F:$F,A375,'2017'!AA:AA,"NRO",'2017'!R:R,"&lt;&gt;"), 0)</f>
        <v>0</v>
      </c>
      <c r="Z375" s="0" t="n">
        <f aca="false">IFERROR(SUMIFS('2017'!M:M,'2017'!AA:AA,"NRO",'2017'!F:F,A375,'2017'!C:C,B375)+SUMIFS('2017'!P:P,'2017'!AA:AA,"NRO",'2017'!F:F,A375,'2017'!C:C,B375)+SUMIFS('2017'!N:N,'2017'!AA:AA,"NRO",'2017'!F:F,A375,'2017'!D:D,B375)+SUMIFS('2017'!N:N,'2017'!AA:AA,"NRO",'2017'!F:F,A375,'2017'!D:D,B375)+SUMIFS('2017'!O:O,'2017'!AA:AA,"NRO",'2017'!F:F,A375,'2017'!E:E,B375)+SUMIFS('2017'!R:R,'2017'!AA:AA,"NRO",'2017'!F:F,A375,'2017'!E:E,B375), 0)</f>
        <v>0</v>
      </c>
      <c r="AA375" s="7" t="n">
        <f aca="false">IFERROR(Z375/Y375, 0)</f>
        <v>0</v>
      </c>
      <c r="AB375" s="0" t="n">
        <f aca="false">IFERROR(SUMIFS('2017'!$H:$H,'2017'!$C:$C,B375,'2017'!$F:$F,A375,'2017'!AA:AA,"CRO",'2017'!P:P,"&lt;&gt;")+SUMIFS('2017'!$I:$I,'2017'!$D:$D,B375,'2017'!$F:$F,A375,'2017'!AA:AA,"CRO",'2017'!Q:Q,"&lt;&gt;")+SUMIFS('2017'!$J:$J,'2017'!$E:$E,B375,'2017'!$F:$F,A375,'2017'!AA:AA,"CRO",'2017'!R:R,"&lt;&gt;"), 0)</f>
        <v>0</v>
      </c>
      <c r="AC375" s="0" t="n">
        <f aca="false">IFERROR(SUMIFS('2017'!M:M,'2017'!AA:AA,"CRO",'2017'!F:F,A375,'2017'!C:C,B375)+SUMIFS('2017'!P:P,'2017'!AA:AA,"CRO",'2017'!F:F,A375,'2017'!C:C,B375)+SUMIFS('2017'!N:N,'2017'!AA:AA,"CRO",'2017'!F:F,A375,'2017'!D:D,B375)+SUMIFS('2017'!N:N,'2017'!AA:AA,"CRO",'2017'!F:F,A375,'2017'!D:D,B375)+SUMIFS('2017'!O:O,'2017'!AA:AA,"CRO",'2017'!F:F,A375,'2017'!E:E,B375)+SUMIFS('2017'!R:R,'2017'!AA:AA,"CRO",'2017'!F:F,A375,'2017'!E:E,B375), 0)</f>
        <v>0</v>
      </c>
      <c r="AD375" s="0" t="n">
        <f aca="false">IFERROR(AC375/AB375, 0)</f>
        <v>0</v>
      </c>
      <c r="AE375" s="0" t="n">
        <f aca="false">SUM(AH375,AK375,AN375)</f>
        <v>14</v>
      </c>
      <c r="AF375" s="0" t="n">
        <f aca="false">SUM(AI375,AL375,AO375)</f>
        <v>50</v>
      </c>
      <c r="AG375" s="7" t="n">
        <f aca="false">IFERROR(AF375/AE375, 0)</f>
        <v>3.57142857142857</v>
      </c>
      <c r="AH375" s="0" t="n">
        <f aca="false">IFERROR(SUMIFS('2016'!$G:$G,'2016'!F:F,A375,'2016'!C:C,B375,'2016'!D:D,"",'2016'!AA:AA,"JRO",'2016'!L:L,"&lt;&gt;"), 0)</f>
        <v>14</v>
      </c>
      <c r="AI375" s="0" t="n">
        <f aca="false">IFERROR(SUMIFS('2016'!L:L,'2016'!F:F,A375,'2016'!C:C,B375,'2016'!D:D,"",'2016'!AA:AA,"JRO"), 0)</f>
        <v>50</v>
      </c>
      <c r="AJ375" s="7" t="n">
        <f aca="false">IFERROR(AI375/AH375, 0)</f>
        <v>3.57142857142857</v>
      </c>
      <c r="AK375" s="0" t="n">
        <f aca="false">IFERROR(SUMIFS('2016'!$G:$G,'2016'!F:F,A375,'2016'!C:C,B375,'2016'!D:D,"",'2016'!AA:AA,"NRO",'2016'!L:L,"&lt;&gt;"), 0)</f>
        <v>0</v>
      </c>
      <c r="AL375" s="0" t="n">
        <f aca="false">IFERROR(SUMIFS('2016'!L:L,'2016'!F:F,A375,'2016'!C:C,B375,'2016'!D:D,"",'2016'!AA:AA,"NRO"), 0)</f>
        <v>0</v>
      </c>
      <c r="AM375" s="0" t="n">
        <f aca="false">IFERROR(AL375/AK375, 0)</f>
        <v>0</v>
      </c>
      <c r="AN375" s="0" t="n">
        <f aca="false">IFERROR(SUMIFS('2016'!$G:$G,'2016'!F:F,A375,'2016'!C:C,B375,'2016'!D:D,"",'2016'!AA:AA,"CRO",'2016'!L:L,"&lt;&gt;"), 0)</f>
        <v>0</v>
      </c>
      <c r="AO375" s="0" t="n">
        <f aca="false">IFERROR(SUMIFS('2016'!L:L,'2016'!F:F,A375,'2016'!C:C,B375,'2016'!D:D,"",'2016'!AA:AA,"CRO"), 0)</f>
        <v>0</v>
      </c>
      <c r="AP375" s="0" t="n">
        <f aca="false">IFERROR(AO375/AN375, 0)</f>
        <v>0</v>
      </c>
      <c r="AQ375" s="0" t="n">
        <f aca="false">SUM(AT375,AW375,AZ375)</f>
        <v>8</v>
      </c>
      <c r="AR375" s="0" t="n">
        <f aca="false">SUM(AU375,AX375,BA375)</f>
        <v>23</v>
      </c>
      <c r="AS375" s="7" t="n">
        <f aca="false">IFERROR(AR375/AQ375, 0)</f>
        <v>2.875</v>
      </c>
      <c r="AT375" s="0" t="n">
        <f aca="false">IFERROR(SUMIFS('2015'!$G:$G,'2015'!F:F,A375,'2015'!C:C,B375,'2015'!D:D,"",'2015'!AA:AA,"JRO",'2015'!L:L,"&lt;&gt;"), 0)</f>
        <v>8</v>
      </c>
      <c r="AU375" s="0" t="n">
        <f aca="false">IFERROR(SUMIFS('2015'!L:L,'2015'!F:F,A375,'2015'!C:C,B375,'2015'!D:D,"",'2015'!AA:AA,"JRO"), 0)</f>
        <v>23</v>
      </c>
      <c r="AV375" s="0" t="n">
        <f aca="false">IFERROR(AU375/AT375, 0)</f>
        <v>2.875</v>
      </c>
      <c r="AW375" s="0" t="n">
        <f aca="false">IFERROR(SUMIFS('2015'!$G:$G,'2015'!F:F,A375,'2015'!C:C,B375,'2015'!D:D,"",'2015'!AA:AA,"NRO",'2015'!L:L,"&lt;&gt;"), 0)</f>
        <v>0</v>
      </c>
      <c r="AX375" s="0" t="n">
        <f aca="false">IFERROR(SUMIFS('2015'!L:L,'2015'!F:F,A375,'2015'!C:C,B375,'2015'!D:D,"",'2015'!AA:AA,"NRO"), 0)</f>
        <v>0</v>
      </c>
      <c r="AY375" s="0" t="n">
        <f aca="false">IFERROR(AX375/AW375, 0)</f>
        <v>0</v>
      </c>
      <c r="AZ375" s="0" t="n">
        <f aca="false">IFERROR(SUMIFS('2015'!$G:$G,'2015'!F:F,A375,'2015'!C:C,B375,'2015'!D:D,"",'2015'!AA:AA,"CRO",'2015'!L:L,"&lt;&gt;"), 0)</f>
        <v>0</v>
      </c>
      <c r="BA375" s="0" t="n">
        <f aca="false">IFERROR(SUMIFS('2015'!L:L,'2015'!F:F,A375,'2015'!C:C,B375,'2015'!D:D,"",'2015'!AA:AA,"CRO"), 0)</f>
        <v>0</v>
      </c>
      <c r="BB375" s="0" t="n">
        <f aca="false">IFERROR(BA375/AZ375, 0)</f>
        <v>0</v>
      </c>
      <c r="BC375" s="0" t="n">
        <f aca="false">SUM(BF375,BI375)</f>
        <v>11</v>
      </c>
      <c r="BD375" s="0" t="n">
        <f aca="false">SUM(BG375,BJ375)</f>
        <v>39</v>
      </c>
      <c r="BE375" s="7" t="n">
        <f aca="false">IFERROR(BD375/BC375, 0)</f>
        <v>3.54545454545455</v>
      </c>
      <c r="BF375" s="0" t="n">
        <f aca="false">IFERROR(SUMIFS('2014'!$G:$G,'2014'!F:F,A375,'2014'!C:C,B375,'2014'!D:D,"",'2014'!AA:AA,"JRO",'2014'!L:L,"&lt;&gt;"), 0)</f>
        <v>11</v>
      </c>
      <c r="BG375" s="0" t="n">
        <f aca="false">IFERROR(SUMIFS('2014'!L:L,'2014'!F:F,A375,'2014'!C:C,B375,'2014'!D:D,"",'2014'!AA:AA,"JRO"), 0)</f>
        <v>39</v>
      </c>
      <c r="BH375" s="7" t="n">
        <f aca="false">IFERROR(BG375/BF375, 0)</f>
        <v>3.54545454545455</v>
      </c>
      <c r="BI375" s="0" t="n">
        <f aca="false">IFERROR(SUMIFS('2014'!$G:$G,'2014'!F:F,A375,'2014'!C:C,B375,'2014'!D:D,"",'2014'!AA:AA,"CRO",'2014'!L:L,"&lt;&gt;"), 0)</f>
        <v>0</v>
      </c>
      <c r="BJ375" s="0" t="n">
        <f aca="false">IFERROR(SUMIFS('2014'!L:L,'2014'!F:F,A375,'2014'!C:C,B375,'2014'!D:D,"",'2014'!AA:AA,"CRO"), 0)</f>
        <v>0</v>
      </c>
      <c r="BK375" s="0" t="n">
        <f aca="false">IFERROR(BJ375/BI375, 0)</f>
        <v>0</v>
      </c>
      <c r="BL375" s="0" t="n">
        <f aca="false">IFERROR(SUMIFS('2013'!$G:$G,'2013'!F:F,A375,'2013'!C:C,B375,'2013'!D:D,"",'2013'!AA:AA,"JRO",'2013'!L:L,"&lt;&gt;"), 0)</f>
        <v>14</v>
      </c>
      <c r="BM375" s="0" t="n">
        <f aca="false">IFERROR(SUMIFS('2013'!L:L,'2013'!F:F,A375,'2013'!C:C,B375,'2013'!D:D,"",'2013'!AA:AA,"JRO"), 0)</f>
        <v>46</v>
      </c>
      <c r="BN375" s="0" t="n">
        <f aca="false">IFERROR(BM375/BL375, 0)</f>
        <v>3.28571428571429</v>
      </c>
      <c r="BO375" s="0" t="n">
        <f aca="false">IFERROR(SUMIFS('2012'!$G:$G,'2012'!F:F,A375,'2012'!C:C,B375,'2012'!D:D,"",'2012'!AA:AA,"JRO",'2012'!L:L,"&lt;&gt;"), 0)</f>
        <v>14</v>
      </c>
      <c r="BP375" s="0" t="n">
        <f aca="false">IFERROR(SUMIFS('2012'!L:L,'2012'!F:F,A375,'2012'!C:C,B375,'2012'!D:D,"",'2012'!AA:AA,"JRO"), 0)</f>
        <v>37</v>
      </c>
      <c r="BQ375" s="0" t="n">
        <f aca="false">IFERROR(BP375/BO375, 0)</f>
        <v>2.64285714285714</v>
      </c>
      <c r="BR375" s="0" t="n">
        <f aca="false">IFERROR(SUMIFS('2011'!$G:$G,'2011'!F:F,A375,'2011'!C:C,B375,'2011'!D:D,"",'2011'!AA:AA,"JRO",'2011'!L:L,"&lt;&gt;"), 0)</f>
        <v>17</v>
      </c>
      <c r="BS375" s="0" t="n">
        <f aca="false">IFERROR(SUMIFS('2011'!L:L,'2011'!F:F,A375,'2011'!C:C,B375,'2011'!D:D,"",'2011'!AA:AA,"JRO"), 0)</f>
        <v>43</v>
      </c>
      <c r="BT375" s="7" t="n">
        <f aca="false">IFERROR(BS375/BR375, 0)</f>
        <v>2.52941176470588</v>
      </c>
      <c r="BU375" s="0" t="n">
        <f aca="false">IFERROR(SUMIFS('2010'!$G:$G,'2010'!F:F,A375,'2010'!C:C,B375,'2010'!D:D,"",'2010'!AA:AA,"JRO",'2010'!L:L,"&lt;&gt;"), 0)</f>
        <v>5</v>
      </c>
      <c r="BV375" s="0" t="n">
        <f aca="false">IFERROR(SUMIFS('2010'!L:L,'2010'!F:F,A375,'2010'!C:C,B375,'2010'!D:D,"",'2010'!AA:AA,"JRO"), 0)</f>
        <v>17</v>
      </c>
      <c r="BW375" s="7" t="n">
        <f aca="false">IFERROR(BV375/BU375, 0)</f>
        <v>3.4</v>
      </c>
      <c r="BX375" s="0" t="n">
        <f aca="false">IFERROR(SUMIFS('2009'!$G:$G,'2009'!F:F,A375,'2009'!C:C,B375,'2009'!D:D,"",'2009'!AA:AA,"JRO",'2009'!L:L,"&lt;&gt;"), 0)</f>
        <v>9</v>
      </c>
      <c r="BY375" s="0" t="n">
        <f aca="false">IFERROR(SUMIFS('2009'!L:L,'2009'!F:F,A375,'2009'!C:C,B375,'2009'!D:D,"",'2009'!AA:AA,"JRO"), 0)</f>
        <v>30</v>
      </c>
      <c r="BZ375" s="7" t="n">
        <f aca="false">IFERROR(BY375/BX375, 0)</f>
        <v>3.33333333333333</v>
      </c>
    </row>
    <row r="376" customFormat="false" ht="15" hidden="false" customHeight="false" outlineLevel="0" collapsed="false">
      <c r="A376" s="0" t="s">
        <v>115</v>
      </c>
      <c r="B376" s="17" t="s">
        <v>50</v>
      </c>
      <c r="C376" s="56" t="n">
        <f aca="false">IFERROR(AVERAGEIFS(I376:BZ376,I$2:BZ$2,"JRO escorts per deportee",I376:BZ376,"&lt;&gt;0"), 0)</f>
        <v>2.12222222222222</v>
      </c>
      <c r="D376" s="13" t="n">
        <f aca="false">IFERROR(AVERAGEIFS(I376:BZ376,I$2:BZ$2,"NRO escorts per deportee",I376:BZ376,"&lt;&gt;0"), 0)</f>
        <v>0</v>
      </c>
      <c r="E376" s="13" t="n">
        <f aca="false">IFERROR(AVERAGEIFS(I376:BZ376,I$2:BZ$2,"CRO escorts per deportee",I376:BZ376,"&lt;&gt;0"), 0)</f>
        <v>0</v>
      </c>
      <c r="G376" s="0" t="n">
        <f aca="false">SUM(J376,M376,P376)</f>
        <v>15</v>
      </c>
      <c r="H376" s="0" t="n">
        <f aca="false">SUM(K376,N376,Q376)</f>
        <v>39</v>
      </c>
      <c r="I376" s="7" t="n">
        <f aca="false">IFERROR(H376/G376, 0)</f>
        <v>2.6</v>
      </c>
      <c r="J376" s="0" t="n">
        <f aca="false">IFERROR(SUMIFS('2018'!$H:$H,'2018'!$C:$C,B376,'2018'!$F:$F,A376,'2018'!AA:AA,"JRO",'2018'!P:P,"&lt;&gt;")+SUMIFS('2018'!$I:$I,'2018'!$D:$D,B376,'2018'!$F:$F,A376,'2018'!AA:AA,"JRO",'2018'!Q:Q,"&lt;&gt;")+SUMIFS('2018'!$J:$J,'2018'!$E:$E,B376,'2018'!$F:$F,A376,'2018'!AA:AA,"JRO",'2018'!R:R,"&lt;&gt;"), 0)</f>
        <v>15</v>
      </c>
      <c r="K376" s="0" t="n">
        <f aca="false">IFERROR(SUMIFS('2018'!M:M,'2018'!AA:AA,"JRO",'2018'!F:F,A376,'2018'!C:C,B376)+SUMIFS('2018'!P:P,'2018'!AA:AA,"JRO",'2018'!F:F,A376,'2018'!C:C,B376)+SUMIFS('2018'!N:N,'2018'!AA:AA,"JRO",'2018'!F:F,A376,'2018'!D:D,B376)+SUMIFS('2018'!N:N,'2018'!AA:AA,"JRO",'2018'!F:F,A376,'2018'!D:D,B376)+SUMIFS('2018'!O:O,'2018'!AA:AA,"JRO",'2018'!F:F,A376,'2018'!E:E,B376)+SUMIFS('2018'!R:R,'2018'!AA:AA,"JRO",'2018'!F:F,A376,'2018'!E:E,B376), 0)</f>
        <v>39</v>
      </c>
      <c r="L376" s="7" t="n">
        <f aca="false">IFERROR(K376/J376, 0)</f>
        <v>2.6</v>
      </c>
      <c r="M376" s="0" t="n">
        <f aca="false">IFERROR(SUMIFS('2018'!$H:$H,'2018'!$C:$C,B376,'2018'!$F:$F,A376,'2018'!AA:AA,"NRO",'2018'!P:P,"&lt;&gt;")+SUMIFS('2018'!$I:$I,'2018'!$D:$D,B376,'2018'!$F:$F,A376,'2018'!AA:AA,"NRO",'2018'!Q:Q,"&lt;&gt;")+SUMIFS('2018'!$J:$J,'2018'!$E:$E,B376,'2018'!$F:$F,A376,'2018'!AA:AA,"NRO",'2018'!R:R,"&lt;&gt;"), 0)</f>
        <v>0</v>
      </c>
      <c r="N376" s="0" t="n">
        <f aca="false">IFERROR(SUMIFS('2018'!M:M,'2018'!AA:AA,"NRO",'2018'!F:F,A376,'2018'!C:C,B376)+SUMIFS('2018'!P:P,'2018'!AA:AA,"NRO",'2018'!F:F,A376,'2018'!C:C,B376)+SUMIFS('2018'!N:N,'2018'!AA:AA,"NRO",'2018'!F:F,A376,'2018'!D:D,B376)+SUMIFS('2018'!N:N,'2018'!AA:AA,"NRO",'2018'!F:F,A376,'2018'!D:D,B376)+SUMIFS('2018'!O:O,'2018'!AA:AA,"NRO",'2018'!F:F,A376,'2018'!E:E,B376)+SUMIFS('2018'!R:R,'2018'!AA:AA,"NRO",'2018'!F:F,A376,'2018'!E:E,B376), 0)</f>
        <v>0</v>
      </c>
      <c r="O376" s="7" t="n">
        <f aca="false">IFERROR(N376/M376, 0)</f>
        <v>0</v>
      </c>
      <c r="P376" s="0" t="n">
        <f aca="false">IFERROR(SUMIFS('2018'!$H:$H,'2018'!$C:$C,B376,'2018'!$F:$F,A376,'2018'!AA:AA,"CRO")+SUMIFS('2018'!$I:$I,'2018'!$D:$D,B376,'2018'!$F:$F,A376,'2018'!AA:AA,"CRO")+SUMIFS('2018'!$J:$J,'2018'!$E:$E,B376,'2018'!$F:$F,A376,'2018'!AA:AA,"CRO"), 0)</f>
        <v>0</v>
      </c>
      <c r="Q376" s="0" t="n">
        <f aca="false">IFERROR(SUMIFS('2018'!M:M,'2018'!AA:AA,"CRO",'2018'!F:F,A376,'2018'!C:C,B376)+SUMIFS('2018'!P:P,'2018'!AA:AA,"CRO",'2018'!F:F,A376,'2018'!C:C,B376)+SUMIFS('2018'!N:N,'2018'!AA:AA,"CRO",'2018'!F:F,A376,'2018'!D:D,B376)+SUMIFS('2018'!N:N,'2018'!AA:AA,"CRO",'2018'!F:F,A376,'2018'!D:D,B376)+SUMIFS('2018'!O:O,'2018'!AA:AA,"CRO",'2018'!F:F,A376,'2018'!E:E,B376)+SUMIFS('2018'!R:R,'2018'!AA:AA,"CRO",'2018'!F:F,A376,'2018'!E:E,B376), 0)</f>
        <v>0</v>
      </c>
      <c r="R376" s="7" t="n">
        <f aca="false">IFERROR(Q376/P376, 0)</f>
        <v>0</v>
      </c>
      <c r="S376" s="7" t="n">
        <f aca="false">SUM(V376,Y376,AB376)</f>
        <v>0</v>
      </c>
      <c r="T376" s="7" t="n">
        <f aca="false">SUM(W376,Z376,AC376)</f>
        <v>0</v>
      </c>
      <c r="U376" s="7" t="n">
        <f aca="false">IFERROR(T376/S376, 0)</f>
        <v>0</v>
      </c>
      <c r="V376" s="0" t="n">
        <f aca="false">SUMIFS('2017'!$H:$H,'2017'!$C:$C,B376,'2017'!$F:$F,A376,'2017'!AA:AA,"JRO",'2017'!P:P,"&lt;&gt;")+SUMIFS('2017'!$I:$I,'2017'!$D:$D,B376,'2017'!$F:$F,A376,'2017'!AA:AA,"JRO",'2017'!Q:Q,"&lt;&gt;")+SUMIFS('2017'!$J:$J,'2017'!$E:$E,B376,'2017'!$F:$F,A376,'2017'!AA:AA,"JRO",'2017'!R:R,"&lt;&gt;")</f>
        <v>0</v>
      </c>
      <c r="W376" s="0" t="n">
        <f aca="false">IFERROR(SUMIFS('2017'!M:M,'2017'!AA:AA,"JRO",'2017'!F:F,A376,'2017'!C:C,B376)+SUMIFS('2017'!P:P,'2017'!AA:AA,"JRO",'2017'!F:F,A376,'2017'!C:C,B376)+SUMIFS('2017'!N:N,'2017'!AA:AA,"JRO",'2017'!F:F,A376,'2017'!D:D,B376)+SUMIFS('2017'!N:N,'2017'!AA:AA,"JRO",'2017'!F:F,A376,'2017'!D:D,B376)+SUMIFS('2017'!O:O,'2017'!AA:AA,"JRO",'2017'!F:F,A376,'2017'!E:E,B376)+SUMIFS('2017'!R:R,'2017'!AA:AA,"JRO",'2017'!F:F,A376,'2017'!E:E,B376), 0)</f>
        <v>0</v>
      </c>
      <c r="X376" s="7" t="n">
        <f aca="false">IFERROR(W376/V376, 0)</f>
        <v>0</v>
      </c>
      <c r="Y376" s="0" t="n">
        <f aca="false">IFERROR(SUMIFS('2017'!$H:$H,'2017'!$C:$C,B376,'2017'!$F:$F,A376,'2017'!AA:AA,"NRO",'2017'!P:P,"&lt;&gt;")+SUMIFS('2017'!$I:$I,'2017'!$D:$D,B376,'2017'!$F:$F,A376,'2017'!AA:AA,"NRO",'2017'!Q:Q,"&lt;&gt;")+SUMIFS('2017'!$J:$J,'2017'!$E:$E,B376,'2017'!$F:$F,A376,'2017'!AA:AA,"NRO",'2017'!R:R,"&lt;&gt;"), 0)</f>
        <v>0</v>
      </c>
      <c r="Z376" s="0" t="n">
        <f aca="false">IFERROR(SUMIFS('2017'!M:M,'2017'!AA:AA,"NRO",'2017'!F:F,A376,'2017'!C:C,B376)+SUMIFS('2017'!P:P,'2017'!AA:AA,"NRO",'2017'!F:F,A376,'2017'!C:C,B376)+SUMIFS('2017'!N:N,'2017'!AA:AA,"NRO",'2017'!F:F,A376,'2017'!D:D,B376)+SUMIFS('2017'!N:N,'2017'!AA:AA,"NRO",'2017'!F:F,A376,'2017'!D:D,B376)+SUMIFS('2017'!O:O,'2017'!AA:AA,"NRO",'2017'!F:F,A376,'2017'!E:E,B376)+SUMIFS('2017'!R:R,'2017'!AA:AA,"NRO",'2017'!F:F,A376,'2017'!E:E,B376), 0)</f>
        <v>0</v>
      </c>
      <c r="AA376" s="7" t="n">
        <f aca="false">IFERROR(Z376/Y376, 0)</f>
        <v>0</v>
      </c>
      <c r="AB376" s="0" t="n">
        <f aca="false">IFERROR(SUMIFS('2017'!$H:$H,'2017'!$C:$C,B376,'2017'!$F:$F,A376,'2017'!AA:AA,"CRO",'2017'!P:P,"&lt;&gt;")+SUMIFS('2017'!$I:$I,'2017'!$D:$D,B376,'2017'!$F:$F,A376,'2017'!AA:AA,"CRO",'2017'!Q:Q,"&lt;&gt;")+SUMIFS('2017'!$J:$J,'2017'!$E:$E,B376,'2017'!$F:$F,A376,'2017'!AA:AA,"CRO",'2017'!R:R,"&lt;&gt;"), 0)</f>
        <v>0</v>
      </c>
      <c r="AC376" s="0" t="n">
        <f aca="false">IFERROR(SUMIFS('2017'!M:M,'2017'!AA:AA,"CRO",'2017'!F:F,A376,'2017'!C:C,B376)+SUMIFS('2017'!P:P,'2017'!AA:AA,"CRO",'2017'!F:F,A376,'2017'!C:C,B376)+SUMIFS('2017'!N:N,'2017'!AA:AA,"CRO",'2017'!F:F,A376,'2017'!D:D,B376)+SUMIFS('2017'!N:N,'2017'!AA:AA,"CRO",'2017'!F:F,A376,'2017'!D:D,B376)+SUMIFS('2017'!O:O,'2017'!AA:AA,"CRO",'2017'!F:F,A376,'2017'!E:E,B376)+SUMIFS('2017'!R:R,'2017'!AA:AA,"CRO",'2017'!F:F,A376,'2017'!E:E,B376), 0)</f>
        <v>0</v>
      </c>
      <c r="AD376" s="0" t="n">
        <f aca="false">IFERROR(AC376/AB376, 0)</f>
        <v>0</v>
      </c>
      <c r="AE376" s="0" t="n">
        <f aca="false">SUM(AH376,AK376,AN376)</f>
        <v>2</v>
      </c>
      <c r="AF376" s="0" t="n">
        <f aca="false">SUM(AI376,AL376,AO376)</f>
        <v>5</v>
      </c>
      <c r="AG376" s="7" t="n">
        <f aca="false">IFERROR(AF376/AE376, 0)</f>
        <v>2.5</v>
      </c>
      <c r="AH376" s="0" t="n">
        <f aca="false">IFERROR(SUMIFS('2016'!$G:$G,'2016'!F:F,A376,'2016'!C:C,B376,'2016'!D:D,"",'2016'!AA:AA,"JRO",'2016'!L:L,"&lt;&gt;"), 0)</f>
        <v>2</v>
      </c>
      <c r="AI376" s="0" t="n">
        <f aca="false">IFERROR(SUMIFS('2016'!L:L,'2016'!F:F,A376,'2016'!C:C,B376,'2016'!D:D,"",'2016'!AA:AA,"JRO"), 0)</f>
        <v>5</v>
      </c>
      <c r="AJ376" s="7" t="n">
        <f aca="false">IFERROR(AI376/AH376, 0)</f>
        <v>2.5</v>
      </c>
      <c r="AK376" s="0" t="n">
        <f aca="false">IFERROR(SUMIFS('2016'!$G:$G,'2016'!F:F,A376,'2016'!C:C,B376,'2016'!D:D,"",'2016'!AA:AA,"NRO",'2016'!L:L,"&lt;&gt;"), 0)</f>
        <v>0</v>
      </c>
      <c r="AL376" s="0" t="n">
        <f aca="false">IFERROR(SUMIFS('2016'!L:L,'2016'!F:F,A376,'2016'!C:C,B376,'2016'!D:D,"",'2016'!AA:AA,"NRO"), 0)</f>
        <v>0</v>
      </c>
      <c r="AM376" s="0" t="n">
        <f aca="false">IFERROR(AL376/AK376, 0)</f>
        <v>0</v>
      </c>
      <c r="AN376" s="0" t="n">
        <f aca="false">IFERROR(SUMIFS('2016'!$G:$G,'2016'!F:F,A376,'2016'!C:C,B376,'2016'!D:D,"",'2016'!AA:AA,"CRO",'2016'!L:L,"&lt;&gt;"), 0)</f>
        <v>0</v>
      </c>
      <c r="AO376" s="0" t="n">
        <f aca="false">IFERROR(SUMIFS('2016'!L:L,'2016'!F:F,A376,'2016'!C:C,B376,'2016'!D:D,"",'2016'!AA:AA,"CRO"), 0)</f>
        <v>0</v>
      </c>
      <c r="AP376" s="0" t="n">
        <f aca="false">IFERROR(AO376/AN376, 0)</f>
        <v>0</v>
      </c>
      <c r="AQ376" s="0" t="n">
        <f aca="false">SUM(AT376,AW376,AZ376)</f>
        <v>0</v>
      </c>
      <c r="AR376" s="0" t="n">
        <f aca="false">SUM(AU376,AX376,BA376)</f>
        <v>0</v>
      </c>
      <c r="AS376" s="7" t="n">
        <f aca="false">IFERROR(AR376/AQ376, 0)</f>
        <v>0</v>
      </c>
      <c r="AT376" s="0" t="n">
        <f aca="false">IFERROR(SUMIFS('2015'!$G:$G,'2015'!F:F,A376,'2015'!C:C,B376,'2015'!D:D,"",'2015'!AA:AA,"JRO",'2015'!L:L,"&lt;&gt;"), 0)</f>
        <v>0</v>
      </c>
      <c r="AU376" s="0" t="n">
        <f aca="false">IFERROR(SUMIFS('2015'!L:L,'2015'!F:F,A376,'2015'!C:C,B376,'2015'!D:D,"",'2015'!AA:AA,"JRO"), 0)</f>
        <v>0</v>
      </c>
      <c r="AV376" s="0" t="n">
        <f aca="false">IFERROR(AU376/AT376, 0)</f>
        <v>0</v>
      </c>
      <c r="AW376" s="0" t="n">
        <f aca="false">IFERROR(SUMIFS('2015'!$G:$G,'2015'!F:F,A376,'2015'!C:C,B376,'2015'!D:D,"",'2015'!AA:AA,"NRO",'2015'!L:L,"&lt;&gt;"), 0)</f>
        <v>0</v>
      </c>
      <c r="AX376" s="0" t="n">
        <f aca="false">IFERROR(SUMIFS('2015'!L:L,'2015'!F:F,A376,'2015'!C:C,B376,'2015'!D:D,"",'2015'!AA:AA,"NRO"), 0)</f>
        <v>0</v>
      </c>
      <c r="AY376" s="0" t="n">
        <f aca="false">IFERROR(AX376/AW376, 0)</f>
        <v>0</v>
      </c>
      <c r="AZ376" s="0" t="n">
        <f aca="false">IFERROR(SUMIFS('2015'!$G:$G,'2015'!F:F,A376,'2015'!C:C,B376,'2015'!D:D,"",'2015'!AA:AA,"CRO",'2015'!L:L,"&lt;&gt;"), 0)</f>
        <v>0</v>
      </c>
      <c r="BA376" s="0" t="n">
        <f aca="false">IFERROR(SUMIFS('2015'!L:L,'2015'!F:F,A376,'2015'!C:C,B376,'2015'!D:D,"",'2015'!AA:AA,"CRO"), 0)</f>
        <v>0</v>
      </c>
      <c r="BB376" s="0" t="n">
        <f aca="false">IFERROR(BA376/AZ376, 0)</f>
        <v>0</v>
      </c>
      <c r="BC376" s="0" t="n">
        <f aca="false">SUM(BF376,BI376)</f>
        <v>9</v>
      </c>
      <c r="BD376" s="0" t="n">
        <f aca="false">SUM(BG376,BJ376)</f>
        <v>17</v>
      </c>
      <c r="BE376" s="7" t="n">
        <f aca="false">IFERROR(BD376/BC376, 0)</f>
        <v>1.88888888888889</v>
      </c>
      <c r="BF376" s="0" t="n">
        <f aca="false">IFERROR(SUMIFS('2014'!$G:$G,'2014'!F:F,A376,'2014'!C:C,B376,'2014'!D:D,"",'2014'!AA:AA,"JRO",'2014'!L:L,"&lt;&gt;"), 0)</f>
        <v>9</v>
      </c>
      <c r="BG376" s="0" t="n">
        <f aca="false">IFERROR(SUMIFS('2014'!L:L,'2014'!F:F,A376,'2014'!C:C,B376,'2014'!D:D,"",'2014'!AA:AA,"JRO"), 0)</f>
        <v>17</v>
      </c>
      <c r="BH376" s="7" t="n">
        <f aca="false">IFERROR(BG376/BF376, 0)</f>
        <v>1.88888888888889</v>
      </c>
      <c r="BI376" s="0" t="n">
        <f aca="false">IFERROR(SUMIFS('2014'!$G:$G,'2014'!F:F,A376,'2014'!C:C,B376,'2014'!D:D,"",'2014'!AA:AA,"CRO",'2014'!L:L,"&lt;&gt;"), 0)</f>
        <v>0</v>
      </c>
      <c r="BJ376" s="0" t="n">
        <f aca="false">IFERROR(SUMIFS('2014'!L:L,'2014'!F:F,A376,'2014'!C:C,B376,'2014'!D:D,"",'2014'!AA:AA,"CRO"), 0)</f>
        <v>0</v>
      </c>
      <c r="BK376" s="0" t="n">
        <f aca="false">IFERROR(BJ376/BI376, 0)</f>
        <v>0</v>
      </c>
      <c r="BL376" s="0" t="n">
        <f aca="false">IFERROR(SUMIFS('2013'!$G:$G,'2013'!F:F,A376,'2013'!C:C,B376,'2013'!D:D,"",'2013'!AA:AA,"JRO",'2013'!L:L,"&lt;&gt;"), 0)</f>
        <v>4</v>
      </c>
      <c r="BM376" s="0" t="n">
        <f aca="false">IFERROR(SUMIFS('2013'!L:L,'2013'!F:F,A376,'2013'!C:C,B376,'2013'!D:D,"",'2013'!AA:AA,"JRO"), 0)</f>
        <v>6</v>
      </c>
      <c r="BN376" s="0" t="n">
        <f aca="false">IFERROR(BM376/BL376, 0)</f>
        <v>1.5</v>
      </c>
      <c r="BO376" s="0" t="n">
        <f aca="false">IFERROR(SUMIFS('2012'!$G:$G,'2012'!F:F,A376,'2012'!C:C,B376,'2012'!D:D,"",'2012'!AA:AA,"JRO",'2012'!L:L,"&lt;&gt;"), 0)</f>
        <v>2</v>
      </c>
      <c r="BP376" s="0" t="n">
        <f aca="false">IFERROR(SUMIFS('2012'!L:L,'2012'!F:F,A376,'2012'!C:C,B376,'2012'!D:D,"",'2012'!AA:AA,"JRO"), 0)</f>
        <v>6</v>
      </c>
      <c r="BQ376" s="0" t="n">
        <f aca="false">IFERROR(BP376/BO376, 0)</f>
        <v>3</v>
      </c>
      <c r="BR376" s="0" t="n">
        <f aca="false">IFERROR(SUMIFS('2011'!$G:$G,'2011'!F:F,A376,'2011'!C:C,B376,'2011'!D:D,"",'2011'!AA:AA,"JRO",'2011'!L:L,"&lt;&gt;"), 0)</f>
        <v>0</v>
      </c>
      <c r="BS376" s="0" t="n">
        <f aca="false">IFERROR(SUMIFS('2011'!L:L,'2011'!F:F,A376,'2011'!C:C,B376,'2011'!D:D,"",'2011'!AA:AA,"JRO"), 0)</f>
        <v>0</v>
      </c>
      <c r="BT376" s="7" t="n">
        <f aca="false">IFERROR(BS376/BR376, 0)</f>
        <v>0</v>
      </c>
      <c r="BU376" s="0" t="n">
        <f aca="false">IFERROR(SUMIFS('2010'!$G:$G,'2010'!F:F,A376,'2010'!C:C,B376,'2010'!D:D,"",'2010'!AA:AA,"JRO",'2010'!L:L,"&lt;&gt;"), 0)</f>
        <v>0</v>
      </c>
      <c r="BV376" s="0" t="n">
        <f aca="false">IFERROR(SUMIFS('2010'!L:L,'2010'!F:F,A376,'2010'!C:C,B376,'2010'!D:D,"",'2010'!AA:AA,"JRO"), 0)</f>
        <v>0</v>
      </c>
      <c r="BW376" s="7" t="n">
        <f aca="false">IFERROR(BV376/BU376, 0)</f>
        <v>0</v>
      </c>
      <c r="BX376" s="0" t="n">
        <f aca="false">IFERROR(SUMIFS('2009'!$G:$G,'2009'!F:F,A376,'2009'!C:C,B376,'2009'!D:D,"",'2009'!AA:AA,"JRO",'2009'!L:L,"&lt;&gt;"), 0)</f>
        <v>0</v>
      </c>
      <c r="BY376" s="0" t="n">
        <f aca="false">IFERROR(SUMIFS('2009'!L:L,'2009'!F:F,A376,'2009'!C:C,B376,'2009'!D:D,"",'2009'!AA:AA,"JRO"), 0)</f>
        <v>0</v>
      </c>
      <c r="BZ376" s="7" t="n">
        <f aca="false">IFERROR(BY376/BX376, 0)</f>
        <v>0</v>
      </c>
    </row>
    <row r="377" customFormat="false" ht="15" hidden="false" customHeight="false" outlineLevel="0" collapsed="false">
      <c r="A377" s="0" t="s">
        <v>115</v>
      </c>
      <c r="B377" s="13" t="s">
        <v>83</v>
      </c>
      <c r="C377" s="56" t="n">
        <f aca="false">IFERROR(AVERAGEIFS(I377:BZ377,I$2:BZ$2,"JRO escorts per deportee",I377:BZ377,"&lt;&gt;0"), 0)</f>
        <v>0</v>
      </c>
      <c r="D377" s="13" t="n">
        <f aca="false">IFERROR(AVERAGEIFS(I377:BZ377,I$2:BZ$2,"NRO escorts per deportee",I377:BZ377,"&lt;&gt;0"), 0)</f>
        <v>0</v>
      </c>
      <c r="E377" s="13" t="n">
        <f aca="false">IFERROR(AVERAGEIFS(I377:BZ377,I$2:BZ$2,"CRO escorts per deportee",I377:BZ377,"&lt;&gt;0"), 0)</f>
        <v>0</v>
      </c>
      <c r="G377" s="0" t="n">
        <f aca="false">SUM(J377,M377,P377)</f>
        <v>0</v>
      </c>
      <c r="H377" s="0" t="n">
        <f aca="false">SUM(K377,N377,Q377)</f>
        <v>0</v>
      </c>
      <c r="I377" s="7" t="n">
        <f aca="false">IFERROR(H377/G377, 0)</f>
        <v>0</v>
      </c>
      <c r="J377" s="0" t="n">
        <f aca="false">IFERROR(SUMIFS('2018'!$H:$H,'2018'!$C:$C,B377,'2018'!$F:$F,A377,'2018'!AA:AA,"JRO",'2018'!P:P,"&lt;&gt;")+SUMIFS('2018'!$I:$I,'2018'!$D:$D,B377,'2018'!$F:$F,A377,'2018'!AA:AA,"JRO",'2018'!Q:Q,"&lt;&gt;")+SUMIFS('2018'!$J:$J,'2018'!$E:$E,B377,'2018'!$F:$F,A377,'2018'!AA:AA,"JRO",'2018'!R:R,"&lt;&gt;"), 0)</f>
        <v>0</v>
      </c>
      <c r="K377" s="0" t="n">
        <f aca="false">IFERROR(SUMIFS('2018'!M:M,'2018'!AA:AA,"JRO",'2018'!F:F,A377,'2018'!C:C,B377)+SUMIFS('2018'!P:P,'2018'!AA:AA,"JRO",'2018'!F:F,A377,'2018'!C:C,B377)+SUMIFS('2018'!N:N,'2018'!AA:AA,"JRO",'2018'!F:F,A377,'2018'!D:D,B377)+SUMIFS('2018'!N:N,'2018'!AA:AA,"JRO",'2018'!F:F,A377,'2018'!D:D,B377)+SUMIFS('2018'!O:O,'2018'!AA:AA,"JRO",'2018'!F:F,A377,'2018'!E:E,B377)+SUMIFS('2018'!R:R,'2018'!AA:AA,"JRO",'2018'!F:F,A377,'2018'!E:E,B377), 0)</f>
        <v>0</v>
      </c>
      <c r="L377" s="7" t="n">
        <f aca="false">IFERROR(K377/J377, 0)</f>
        <v>0</v>
      </c>
      <c r="M377" s="0" t="n">
        <f aca="false">IFERROR(SUMIFS('2018'!$H:$H,'2018'!$C:$C,B377,'2018'!$F:$F,A377,'2018'!AA:AA,"NRO",'2018'!P:P,"&lt;&gt;")+SUMIFS('2018'!$I:$I,'2018'!$D:$D,B377,'2018'!$F:$F,A377,'2018'!AA:AA,"NRO",'2018'!Q:Q,"&lt;&gt;")+SUMIFS('2018'!$J:$J,'2018'!$E:$E,B377,'2018'!$F:$F,A377,'2018'!AA:AA,"NRO",'2018'!R:R,"&lt;&gt;"), 0)</f>
        <v>0</v>
      </c>
      <c r="N377" s="0" t="n">
        <f aca="false">IFERROR(SUMIFS('2018'!M:M,'2018'!AA:AA,"NRO",'2018'!F:F,A377,'2018'!C:C,B377)+SUMIFS('2018'!P:P,'2018'!AA:AA,"NRO",'2018'!F:F,A377,'2018'!C:C,B377)+SUMIFS('2018'!N:N,'2018'!AA:AA,"NRO",'2018'!F:F,A377,'2018'!D:D,B377)+SUMIFS('2018'!N:N,'2018'!AA:AA,"NRO",'2018'!F:F,A377,'2018'!D:D,B377)+SUMIFS('2018'!O:O,'2018'!AA:AA,"NRO",'2018'!F:F,A377,'2018'!E:E,B377)+SUMIFS('2018'!R:R,'2018'!AA:AA,"NRO",'2018'!F:F,A377,'2018'!E:E,B377), 0)</f>
        <v>0</v>
      </c>
      <c r="O377" s="7" t="n">
        <f aca="false">IFERROR(N377/M377, 0)</f>
        <v>0</v>
      </c>
      <c r="P377" s="0" t="n">
        <f aca="false">IFERROR(SUMIFS('2018'!$H:$H,'2018'!$C:$C,B377,'2018'!$F:$F,A377,'2018'!AA:AA,"CRO")+SUMIFS('2018'!$I:$I,'2018'!$D:$D,B377,'2018'!$F:$F,A377,'2018'!AA:AA,"CRO")+SUMIFS('2018'!$J:$J,'2018'!$E:$E,B377,'2018'!$F:$F,A377,'2018'!AA:AA,"CRO"), 0)</f>
        <v>0</v>
      </c>
      <c r="Q377" s="0" t="n">
        <f aca="false">IFERROR(SUMIFS('2018'!M:M,'2018'!AA:AA,"CRO",'2018'!F:F,A377,'2018'!C:C,B377)+SUMIFS('2018'!P:P,'2018'!AA:AA,"CRO",'2018'!F:F,A377,'2018'!C:C,B377)+SUMIFS('2018'!N:N,'2018'!AA:AA,"CRO",'2018'!F:F,A377,'2018'!D:D,B377)+SUMIFS('2018'!N:N,'2018'!AA:AA,"CRO",'2018'!F:F,A377,'2018'!D:D,B377)+SUMIFS('2018'!O:O,'2018'!AA:AA,"CRO",'2018'!F:F,A377,'2018'!E:E,B377)+SUMIFS('2018'!R:R,'2018'!AA:AA,"CRO",'2018'!F:F,A377,'2018'!E:E,B377), 0)</f>
        <v>0</v>
      </c>
      <c r="R377" s="7" t="n">
        <f aca="false">IFERROR(Q377/P377, 0)</f>
        <v>0</v>
      </c>
      <c r="S377" s="7" t="n">
        <f aca="false">SUM(V377,Y377,AB377)</f>
        <v>0</v>
      </c>
      <c r="T377" s="7" t="n">
        <f aca="false">SUM(W377,Z377,AC377)</f>
        <v>0</v>
      </c>
      <c r="U377" s="7" t="n">
        <f aca="false">IFERROR(T377/S377, 0)</f>
        <v>0</v>
      </c>
      <c r="V377" s="0" t="n">
        <f aca="false">SUMIFS('2017'!$H:$H,'2017'!$C:$C,B377,'2017'!$F:$F,A377,'2017'!AA:AA,"JRO",'2017'!P:P,"&lt;&gt;")+SUMIFS('2017'!$I:$I,'2017'!$D:$D,B377,'2017'!$F:$F,A377,'2017'!AA:AA,"JRO",'2017'!Q:Q,"&lt;&gt;")+SUMIFS('2017'!$J:$J,'2017'!$E:$E,B377,'2017'!$F:$F,A377,'2017'!AA:AA,"JRO",'2017'!R:R,"&lt;&gt;")</f>
        <v>0</v>
      </c>
      <c r="W377" s="0" t="n">
        <f aca="false">IFERROR(SUMIFS('2017'!M:M,'2017'!AA:AA,"JRO",'2017'!F:F,A377,'2017'!C:C,B377)+SUMIFS('2017'!P:P,'2017'!AA:AA,"JRO",'2017'!F:F,A377,'2017'!C:C,B377)+SUMIFS('2017'!N:N,'2017'!AA:AA,"JRO",'2017'!F:F,A377,'2017'!D:D,B377)+SUMIFS('2017'!N:N,'2017'!AA:AA,"JRO",'2017'!F:F,A377,'2017'!D:D,B377)+SUMIFS('2017'!O:O,'2017'!AA:AA,"JRO",'2017'!F:F,A377,'2017'!E:E,B377)+SUMIFS('2017'!R:R,'2017'!AA:AA,"JRO",'2017'!F:F,A377,'2017'!E:E,B377), 0)</f>
        <v>0</v>
      </c>
      <c r="X377" s="7" t="n">
        <f aca="false">IFERROR(W377/V377, 0)</f>
        <v>0</v>
      </c>
      <c r="Y377" s="0" t="n">
        <f aca="false">IFERROR(SUMIFS('2017'!$H:$H,'2017'!$C:$C,B377,'2017'!$F:$F,A377,'2017'!AA:AA,"NRO",'2017'!P:P,"&lt;&gt;")+SUMIFS('2017'!$I:$I,'2017'!$D:$D,B377,'2017'!$F:$F,A377,'2017'!AA:AA,"NRO",'2017'!Q:Q,"&lt;&gt;")+SUMIFS('2017'!$J:$J,'2017'!$E:$E,B377,'2017'!$F:$F,A377,'2017'!AA:AA,"NRO",'2017'!R:R,"&lt;&gt;"), 0)</f>
        <v>0</v>
      </c>
      <c r="Z377" s="0" t="n">
        <f aca="false">IFERROR(SUMIFS('2017'!M:M,'2017'!AA:AA,"NRO",'2017'!F:F,A377,'2017'!C:C,B377)+SUMIFS('2017'!P:P,'2017'!AA:AA,"NRO",'2017'!F:F,A377,'2017'!C:C,B377)+SUMIFS('2017'!N:N,'2017'!AA:AA,"NRO",'2017'!F:F,A377,'2017'!D:D,B377)+SUMIFS('2017'!N:N,'2017'!AA:AA,"NRO",'2017'!F:F,A377,'2017'!D:D,B377)+SUMIFS('2017'!O:O,'2017'!AA:AA,"NRO",'2017'!F:F,A377,'2017'!E:E,B377)+SUMIFS('2017'!R:R,'2017'!AA:AA,"NRO",'2017'!F:F,A377,'2017'!E:E,B377), 0)</f>
        <v>0</v>
      </c>
      <c r="AA377" s="7" t="n">
        <f aca="false">IFERROR(Z377/Y377, 0)</f>
        <v>0</v>
      </c>
      <c r="AB377" s="0" t="n">
        <f aca="false">IFERROR(SUMIFS('2017'!$H:$H,'2017'!$C:$C,B377,'2017'!$F:$F,A377,'2017'!AA:AA,"CRO",'2017'!P:P,"&lt;&gt;")+SUMIFS('2017'!$I:$I,'2017'!$D:$D,B377,'2017'!$F:$F,A377,'2017'!AA:AA,"CRO",'2017'!Q:Q,"&lt;&gt;")+SUMIFS('2017'!$J:$J,'2017'!$E:$E,B377,'2017'!$F:$F,A377,'2017'!AA:AA,"CRO",'2017'!R:R,"&lt;&gt;"), 0)</f>
        <v>0</v>
      </c>
      <c r="AC377" s="0" t="n">
        <f aca="false">IFERROR(SUMIFS('2017'!M:M,'2017'!AA:AA,"CRO",'2017'!F:F,A377,'2017'!C:C,B377)+SUMIFS('2017'!P:P,'2017'!AA:AA,"CRO",'2017'!F:F,A377,'2017'!C:C,B377)+SUMIFS('2017'!N:N,'2017'!AA:AA,"CRO",'2017'!F:F,A377,'2017'!D:D,B377)+SUMIFS('2017'!N:N,'2017'!AA:AA,"CRO",'2017'!F:F,A377,'2017'!D:D,B377)+SUMIFS('2017'!O:O,'2017'!AA:AA,"CRO",'2017'!F:F,A377,'2017'!E:E,B377)+SUMIFS('2017'!R:R,'2017'!AA:AA,"CRO",'2017'!F:F,A377,'2017'!E:E,B377), 0)</f>
        <v>0</v>
      </c>
      <c r="AD377" s="0" t="n">
        <f aca="false">IFERROR(AC377/AB377, 0)</f>
        <v>0</v>
      </c>
      <c r="AE377" s="0" t="n">
        <f aca="false">SUM(AH377,AK377,AN377)</f>
        <v>0</v>
      </c>
      <c r="AF377" s="0" t="n">
        <f aca="false">SUM(AI377,AL377,AO377)</f>
        <v>0</v>
      </c>
      <c r="AG377" s="7" t="n">
        <f aca="false">IFERROR(AF377/AE377, 0)</f>
        <v>0</v>
      </c>
      <c r="AH377" s="0" t="n">
        <f aca="false">IFERROR(SUMIFS('2016'!$G:$G,'2016'!F:F,A377,'2016'!C:C,B377,'2016'!D:D,"",'2016'!AA:AA,"JRO",'2016'!L:L,"&lt;&gt;"), 0)</f>
        <v>0</v>
      </c>
      <c r="AI377" s="0" t="n">
        <f aca="false">IFERROR(SUMIFS('2016'!L:L,'2016'!F:F,A377,'2016'!C:C,B377,'2016'!D:D,"",'2016'!AA:AA,"JRO"), 0)</f>
        <v>0</v>
      </c>
      <c r="AJ377" s="7" t="n">
        <f aca="false">IFERROR(AI377/AH377, 0)</f>
        <v>0</v>
      </c>
      <c r="AK377" s="0" t="n">
        <f aca="false">IFERROR(SUMIFS('2016'!$G:$G,'2016'!F:F,A377,'2016'!C:C,B377,'2016'!D:D,"",'2016'!AA:AA,"NRO",'2016'!L:L,"&lt;&gt;"), 0)</f>
        <v>0</v>
      </c>
      <c r="AL377" s="0" t="n">
        <f aca="false">IFERROR(SUMIFS('2016'!L:L,'2016'!F:F,A377,'2016'!C:C,B377,'2016'!D:D,"",'2016'!AA:AA,"NRO"), 0)</f>
        <v>0</v>
      </c>
      <c r="AM377" s="0" t="n">
        <f aca="false">IFERROR(AL377/AK377, 0)</f>
        <v>0</v>
      </c>
      <c r="AN377" s="0" t="n">
        <f aca="false">IFERROR(SUMIFS('2016'!$G:$G,'2016'!F:F,A377,'2016'!C:C,B377,'2016'!D:D,"",'2016'!AA:AA,"CRO",'2016'!L:L,"&lt;&gt;"), 0)</f>
        <v>0</v>
      </c>
      <c r="AO377" s="0" t="n">
        <f aca="false">IFERROR(SUMIFS('2016'!L:L,'2016'!F:F,A377,'2016'!C:C,B377,'2016'!D:D,"",'2016'!AA:AA,"CRO"), 0)</f>
        <v>0</v>
      </c>
      <c r="AP377" s="0" t="n">
        <f aca="false">IFERROR(AO377/AN377, 0)</f>
        <v>0</v>
      </c>
      <c r="AQ377" s="0" t="n">
        <f aca="false">SUM(AT377,AW377,AZ377)</f>
        <v>0</v>
      </c>
      <c r="AR377" s="0" t="n">
        <f aca="false">SUM(AU377,AX377,BA377)</f>
        <v>0</v>
      </c>
      <c r="AS377" s="7" t="n">
        <f aca="false">IFERROR(AR377/AQ377, 0)</f>
        <v>0</v>
      </c>
      <c r="AT377" s="0" t="n">
        <f aca="false">IFERROR(SUMIFS('2015'!$G:$G,'2015'!F:F,A377,'2015'!C:C,B377,'2015'!D:D,"",'2015'!AA:AA,"JRO",'2015'!L:L,"&lt;&gt;"), 0)</f>
        <v>0</v>
      </c>
      <c r="AU377" s="0" t="n">
        <f aca="false">IFERROR(SUMIFS('2015'!L:L,'2015'!F:F,A377,'2015'!C:C,B377,'2015'!D:D,"",'2015'!AA:AA,"JRO"), 0)</f>
        <v>0</v>
      </c>
      <c r="AV377" s="0" t="n">
        <f aca="false">IFERROR(AU377/AT377, 0)</f>
        <v>0</v>
      </c>
      <c r="AW377" s="0" t="n">
        <f aca="false">IFERROR(SUMIFS('2015'!$G:$G,'2015'!F:F,A377,'2015'!C:C,B377,'2015'!D:D,"",'2015'!AA:AA,"NRO",'2015'!L:L,"&lt;&gt;"), 0)</f>
        <v>0</v>
      </c>
      <c r="AX377" s="0" t="n">
        <f aca="false">IFERROR(SUMIFS('2015'!L:L,'2015'!F:F,A377,'2015'!C:C,B377,'2015'!D:D,"",'2015'!AA:AA,"NRO"), 0)</f>
        <v>0</v>
      </c>
      <c r="AY377" s="0" t="n">
        <f aca="false">IFERROR(AX377/AW377, 0)</f>
        <v>0</v>
      </c>
      <c r="AZ377" s="0" t="n">
        <f aca="false">IFERROR(SUMIFS('2015'!$G:$G,'2015'!F:F,A377,'2015'!C:C,B377,'2015'!D:D,"",'2015'!AA:AA,"CRO",'2015'!L:L,"&lt;&gt;"), 0)</f>
        <v>0</v>
      </c>
      <c r="BA377" s="0" t="n">
        <f aca="false">IFERROR(SUMIFS('2015'!L:L,'2015'!F:F,A377,'2015'!C:C,B377,'2015'!D:D,"",'2015'!AA:AA,"CRO"), 0)</f>
        <v>0</v>
      </c>
      <c r="BB377" s="0" t="n">
        <f aca="false">IFERROR(BA377/AZ377, 0)</f>
        <v>0</v>
      </c>
      <c r="BC377" s="0" t="n">
        <f aca="false">SUM(BF377,BI377)</f>
        <v>0</v>
      </c>
      <c r="BD377" s="0" t="n">
        <f aca="false">SUM(BG377,BJ377)</f>
        <v>0</v>
      </c>
      <c r="BE377" s="7" t="n">
        <f aca="false">IFERROR(BD377/BC377, 0)</f>
        <v>0</v>
      </c>
      <c r="BF377" s="0" t="n">
        <f aca="false">IFERROR(SUMIFS('2014'!$G:$G,'2014'!F:F,A377,'2014'!C:C,B377,'2014'!D:D,"",'2014'!AA:AA,"JRO",'2014'!L:L,"&lt;&gt;"), 0)</f>
        <v>0</v>
      </c>
      <c r="BG377" s="0" t="n">
        <f aca="false">IFERROR(SUMIFS('2014'!L:L,'2014'!F:F,A377,'2014'!C:C,B377,'2014'!D:D,"",'2014'!AA:AA,"JRO"), 0)</f>
        <v>0</v>
      </c>
      <c r="BH377" s="7" t="n">
        <f aca="false">IFERROR(BG377/BF377, 0)</f>
        <v>0</v>
      </c>
      <c r="BI377" s="0" t="n">
        <f aca="false">IFERROR(SUMIFS('2014'!$G:$G,'2014'!F:F,A377,'2014'!C:C,B377,'2014'!D:D,"",'2014'!AA:AA,"CRO",'2014'!L:L,"&lt;&gt;"), 0)</f>
        <v>0</v>
      </c>
      <c r="BJ377" s="0" t="n">
        <f aca="false">IFERROR(SUMIFS('2014'!L:L,'2014'!F:F,A377,'2014'!C:C,B377,'2014'!D:D,"",'2014'!AA:AA,"CRO"), 0)</f>
        <v>0</v>
      </c>
      <c r="BK377" s="0" t="n">
        <f aca="false">IFERROR(BJ377/BI377, 0)</f>
        <v>0</v>
      </c>
      <c r="BL377" s="0" t="n">
        <f aca="false">IFERROR(SUMIFS('2013'!$G:$G,'2013'!F:F,A377,'2013'!C:C,B377,'2013'!D:D,"",'2013'!AA:AA,"JRO",'2013'!L:L,"&lt;&gt;"), 0)</f>
        <v>0</v>
      </c>
      <c r="BM377" s="0" t="n">
        <f aca="false">IFERROR(SUMIFS('2013'!L:L,'2013'!F:F,A377,'2013'!C:C,B377,'2013'!D:D,"",'2013'!AA:AA,"JRO"), 0)</f>
        <v>0</v>
      </c>
      <c r="BN377" s="0" t="n">
        <f aca="false">IFERROR(BM377/BL377, 0)</f>
        <v>0</v>
      </c>
      <c r="BO377" s="0" t="n">
        <f aca="false">IFERROR(SUMIFS('2012'!$G:$G,'2012'!F:F,A377,'2012'!C:C,B377,'2012'!D:D,"",'2012'!AA:AA,"JRO",'2012'!L:L,"&lt;&gt;"), 0)</f>
        <v>0</v>
      </c>
      <c r="BP377" s="0" t="n">
        <f aca="false">IFERROR(SUMIFS('2012'!L:L,'2012'!F:F,A377,'2012'!C:C,B377,'2012'!D:D,"",'2012'!AA:AA,"JRO"), 0)</f>
        <v>0</v>
      </c>
      <c r="BQ377" s="0" t="n">
        <f aca="false">IFERROR(BP377/BO377, 0)</f>
        <v>0</v>
      </c>
      <c r="BR377" s="0" t="n">
        <f aca="false">IFERROR(SUMIFS('2011'!$G:$G,'2011'!F:F,A377,'2011'!C:C,B377,'2011'!D:D,"",'2011'!AA:AA,"JRO",'2011'!L:L,"&lt;&gt;"), 0)</f>
        <v>0</v>
      </c>
      <c r="BS377" s="0" t="n">
        <f aca="false">IFERROR(SUMIFS('2011'!L:L,'2011'!F:F,A377,'2011'!C:C,B377,'2011'!D:D,"",'2011'!AA:AA,"JRO"), 0)</f>
        <v>0</v>
      </c>
      <c r="BT377" s="7" t="n">
        <f aca="false">IFERROR(BS377/BR377, 0)</f>
        <v>0</v>
      </c>
      <c r="BU377" s="0" t="n">
        <f aca="false">IFERROR(SUMIFS('2010'!$G:$G,'2010'!F:F,A377,'2010'!C:C,B377,'2010'!D:D,"",'2010'!AA:AA,"JRO",'2010'!L:L,"&lt;&gt;"), 0)</f>
        <v>0</v>
      </c>
      <c r="BV377" s="0" t="n">
        <f aca="false">IFERROR(SUMIFS('2010'!L:L,'2010'!F:F,A377,'2010'!C:C,B377,'2010'!D:D,"",'2010'!AA:AA,"JRO"), 0)</f>
        <v>0</v>
      </c>
      <c r="BW377" s="7" t="n">
        <f aca="false">IFERROR(BV377/BU377, 0)</f>
        <v>0</v>
      </c>
      <c r="BX377" s="0" t="n">
        <f aca="false">IFERROR(SUMIFS('2009'!$G:$G,'2009'!F:F,A377,'2009'!C:C,B377,'2009'!D:D,"",'2009'!AA:AA,"JRO",'2009'!L:L,"&lt;&gt;"), 0)</f>
        <v>0</v>
      </c>
      <c r="BY377" s="0" t="n">
        <f aca="false">IFERROR(SUMIFS('2009'!L:L,'2009'!F:F,A377,'2009'!C:C,B377,'2009'!D:D,"",'2009'!AA:AA,"JRO"), 0)</f>
        <v>0</v>
      </c>
      <c r="BZ377" s="7" t="n">
        <f aca="false">IFERROR(BY377/BX377, 0)</f>
        <v>0</v>
      </c>
    </row>
    <row r="378" customFormat="false" ht="15" hidden="false" customHeight="false" outlineLevel="0" collapsed="false">
      <c r="A378" s="0" t="s">
        <v>115</v>
      </c>
      <c r="B378" s="18" t="s">
        <v>65</v>
      </c>
      <c r="C378" s="56" t="n">
        <f aca="false">IFERROR(AVERAGEIFS(I378:BZ378,I$2:BZ$2,"JRO escorts per deportee",I378:BZ378,"&lt;&gt;0"), 0)</f>
        <v>2.25</v>
      </c>
      <c r="D378" s="13" t="n">
        <f aca="false">IFERROR(AVERAGEIFS(I378:BZ378,I$2:BZ$2,"NRO escorts per deportee",I378:BZ378,"&lt;&gt;0"), 0)</f>
        <v>0</v>
      </c>
      <c r="E378" s="13" t="n">
        <f aca="false">IFERROR(AVERAGEIFS(I378:BZ378,I$2:BZ$2,"CRO escorts per deportee",I378:BZ378,"&lt;&gt;0"), 0)</f>
        <v>0</v>
      </c>
      <c r="G378" s="0" t="n">
        <f aca="false">SUM(J378,M378,P378)</f>
        <v>4</v>
      </c>
      <c r="H378" s="0" t="n">
        <f aca="false">SUM(K378,N378,Q378)</f>
        <v>9</v>
      </c>
      <c r="I378" s="7" t="n">
        <f aca="false">IFERROR(H378/G378, 0)</f>
        <v>2.25</v>
      </c>
      <c r="J378" s="0" t="n">
        <f aca="false">IFERROR(SUMIFS('2018'!$H:$H,'2018'!$C:$C,B378,'2018'!$F:$F,A378,'2018'!AA:AA,"JRO",'2018'!P:P,"&lt;&gt;")+SUMIFS('2018'!$I:$I,'2018'!$D:$D,B378,'2018'!$F:$F,A378,'2018'!AA:AA,"JRO",'2018'!Q:Q,"&lt;&gt;")+SUMIFS('2018'!$J:$J,'2018'!$E:$E,B378,'2018'!$F:$F,A378,'2018'!AA:AA,"JRO",'2018'!R:R,"&lt;&gt;"), 0)</f>
        <v>4</v>
      </c>
      <c r="K378" s="0" t="n">
        <f aca="false">IFERROR(SUMIFS('2018'!M:M,'2018'!AA:AA,"JRO",'2018'!F:F,A378,'2018'!C:C,B378)+SUMIFS('2018'!P:P,'2018'!AA:AA,"JRO",'2018'!F:F,A378,'2018'!C:C,B378)+SUMIFS('2018'!N:N,'2018'!AA:AA,"JRO",'2018'!F:F,A378,'2018'!D:D,B378)+SUMIFS('2018'!N:N,'2018'!AA:AA,"JRO",'2018'!F:F,A378,'2018'!D:D,B378)+SUMIFS('2018'!O:O,'2018'!AA:AA,"JRO",'2018'!F:F,A378,'2018'!E:E,B378)+SUMIFS('2018'!R:R,'2018'!AA:AA,"JRO",'2018'!F:F,A378,'2018'!E:E,B378), 0)</f>
        <v>9</v>
      </c>
      <c r="L378" s="7" t="n">
        <f aca="false">IFERROR(K378/J378, 0)</f>
        <v>2.25</v>
      </c>
      <c r="M378" s="0" t="n">
        <f aca="false">IFERROR(SUMIFS('2018'!$H:$H,'2018'!$C:$C,B378,'2018'!$F:$F,A378,'2018'!AA:AA,"NRO",'2018'!P:P,"&lt;&gt;")+SUMIFS('2018'!$I:$I,'2018'!$D:$D,B378,'2018'!$F:$F,A378,'2018'!AA:AA,"NRO",'2018'!Q:Q,"&lt;&gt;")+SUMIFS('2018'!$J:$J,'2018'!$E:$E,B378,'2018'!$F:$F,A378,'2018'!AA:AA,"NRO",'2018'!R:R,"&lt;&gt;"), 0)</f>
        <v>0</v>
      </c>
      <c r="N378" s="0" t="n">
        <f aca="false">IFERROR(SUMIFS('2018'!M:M,'2018'!AA:AA,"NRO",'2018'!F:F,A378,'2018'!C:C,B378)+SUMIFS('2018'!P:P,'2018'!AA:AA,"NRO",'2018'!F:F,A378,'2018'!C:C,B378)+SUMIFS('2018'!N:N,'2018'!AA:AA,"NRO",'2018'!F:F,A378,'2018'!D:D,B378)+SUMIFS('2018'!N:N,'2018'!AA:AA,"NRO",'2018'!F:F,A378,'2018'!D:D,B378)+SUMIFS('2018'!O:O,'2018'!AA:AA,"NRO",'2018'!F:F,A378,'2018'!E:E,B378)+SUMIFS('2018'!R:R,'2018'!AA:AA,"NRO",'2018'!F:F,A378,'2018'!E:E,B378), 0)</f>
        <v>0</v>
      </c>
      <c r="O378" s="7" t="n">
        <f aca="false">IFERROR(N378/M378, 0)</f>
        <v>0</v>
      </c>
      <c r="P378" s="0" t="n">
        <f aca="false">IFERROR(SUMIFS('2018'!$H:$H,'2018'!$C:$C,B378,'2018'!$F:$F,A378,'2018'!AA:AA,"CRO")+SUMIFS('2018'!$I:$I,'2018'!$D:$D,B378,'2018'!$F:$F,A378,'2018'!AA:AA,"CRO")+SUMIFS('2018'!$J:$J,'2018'!$E:$E,B378,'2018'!$F:$F,A378,'2018'!AA:AA,"CRO"), 0)</f>
        <v>0</v>
      </c>
      <c r="Q378" s="0" t="n">
        <f aca="false">IFERROR(SUMIFS('2018'!M:M,'2018'!AA:AA,"CRO",'2018'!F:F,A378,'2018'!C:C,B378)+SUMIFS('2018'!P:P,'2018'!AA:AA,"CRO",'2018'!F:F,A378,'2018'!C:C,B378)+SUMIFS('2018'!N:N,'2018'!AA:AA,"CRO",'2018'!F:F,A378,'2018'!D:D,B378)+SUMIFS('2018'!N:N,'2018'!AA:AA,"CRO",'2018'!F:F,A378,'2018'!D:D,B378)+SUMIFS('2018'!O:O,'2018'!AA:AA,"CRO",'2018'!F:F,A378,'2018'!E:E,B378)+SUMIFS('2018'!R:R,'2018'!AA:AA,"CRO",'2018'!F:F,A378,'2018'!E:E,B378), 0)</f>
        <v>0</v>
      </c>
      <c r="R378" s="7" t="n">
        <f aca="false">IFERROR(Q378/P378, 0)</f>
        <v>0</v>
      </c>
      <c r="S378" s="7" t="n">
        <f aca="false">SUM(V378,Y378,AB378)</f>
        <v>0</v>
      </c>
      <c r="T378" s="7" t="n">
        <f aca="false">SUM(W378,Z378,AC378)</f>
        <v>0</v>
      </c>
      <c r="U378" s="7" t="n">
        <f aca="false">IFERROR(T378/S378, 0)</f>
        <v>0</v>
      </c>
      <c r="V378" s="0" t="n">
        <f aca="false">SUMIFS('2017'!$H:$H,'2017'!$C:$C,B378,'2017'!$F:$F,A378,'2017'!AA:AA,"JRO",'2017'!P:P,"&lt;&gt;")+SUMIFS('2017'!$I:$I,'2017'!$D:$D,B378,'2017'!$F:$F,A378,'2017'!AA:AA,"JRO",'2017'!Q:Q,"&lt;&gt;")+SUMIFS('2017'!$J:$J,'2017'!$E:$E,B378,'2017'!$F:$F,A378,'2017'!AA:AA,"JRO",'2017'!R:R,"&lt;&gt;")</f>
        <v>0</v>
      </c>
      <c r="W378" s="0" t="n">
        <f aca="false">IFERROR(SUMIFS('2017'!M:M,'2017'!AA:AA,"JRO",'2017'!F:F,A378,'2017'!C:C,B378)+SUMIFS('2017'!P:P,'2017'!AA:AA,"JRO",'2017'!F:F,A378,'2017'!C:C,B378)+SUMIFS('2017'!N:N,'2017'!AA:AA,"JRO",'2017'!F:F,A378,'2017'!D:D,B378)+SUMIFS('2017'!N:N,'2017'!AA:AA,"JRO",'2017'!F:F,A378,'2017'!D:D,B378)+SUMIFS('2017'!O:O,'2017'!AA:AA,"JRO",'2017'!F:F,A378,'2017'!E:E,B378)+SUMIFS('2017'!R:R,'2017'!AA:AA,"JRO",'2017'!F:F,A378,'2017'!E:E,B378), 0)</f>
        <v>0</v>
      </c>
      <c r="X378" s="7" t="n">
        <f aca="false">IFERROR(W378/V378, 0)</f>
        <v>0</v>
      </c>
      <c r="Y378" s="0" t="n">
        <f aca="false">IFERROR(SUMIFS('2017'!$H:$H,'2017'!$C:$C,B378,'2017'!$F:$F,A378,'2017'!AA:AA,"NRO",'2017'!P:P,"&lt;&gt;")+SUMIFS('2017'!$I:$I,'2017'!$D:$D,B378,'2017'!$F:$F,A378,'2017'!AA:AA,"NRO",'2017'!Q:Q,"&lt;&gt;")+SUMIFS('2017'!$J:$J,'2017'!$E:$E,B378,'2017'!$F:$F,A378,'2017'!AA:AA,"NRO",'2017'!R:R,"&lt;&gt;"), 0)</f>
        <v>0</v>
      </c>
      <c r="Z378" s="0" t="n">
        <f aca="false">IFERROR(SUMIFS('2017'!M:M,'2017'!AA:AA,"NRO",'2017'!F:F,A378,'2017'!C:C,B378)+SUMIFS('2017'!P:P,'2017'!AA:AA,"NRO",'2017'!F:F,A378,'2017'!C:C,B378)+SUMIFS('2017'!N:N,'2017'!AA:AA,"NRO",'2017'!F:F,A378,'2017'!D:D,B378)+SUMIFS('2017'!N:N,'2017'!AA:AA,"NRO",'2017'!F:F,A378,'2017'!D:D,B378)+SUMIFS('2017'!O:O,'2017'!AA:AA,"NRO",'2017'!F:F,A378,'2017'!E:E,B378)+SUMIFS('2017'!R:R,'2017'!AA:AA,"NRO",'2017'!F:F,A378,'2017'!E:E,B378), 0)</f>
        <v>0</v>
      </c>
      <c r="AA378" s="7" t="n">
        <f aca="false">IFERROR(Z378/Y378, 0)</f>
        <v>0</v>
      </c>
      <c r="AB378" s="0" t="n">
        <f aca="false">IFERROR(SUMIFS('2017'!$H:$H,'2017'!$C:$C,B378,'2017'!$F:$F,A378,'2017'!AA:AA,"CRO",'2017'!P:P,"&lt;&gt;")+SUMIFS('2017'!$I:$I,'2017'!$D:$D,B378,'2017'!$F:$F,A378,'2017'!AA:AA,"CRO",'2017'!Q:Q,"&lt;&gt;")+SUMIFS('2017'!$J:$J,'2017'!$E:$E,B378,'2017'!$F:$F,A378,'2017'!AA:AA,"CRO",'2017'!R:R,"&lt;&gt;"), 0)</f>
        <v>0</v>
      </c>
      <c r="AC378" s="0" t="n">
        <f aca="false">IFERROR(SUMIFS('2017'!M:M,'2017'!AA:AA,"CRO",'2017'!F:F,A378,'2017'!C:C,B378)+SUMIFS('2017'!P:P,'2017'!AA:AA,"CRO",'2017'!F:F,A378,'2017'!C:C,B378)+SUMIFS('2017'!N:N,'2017'!AA:AA,"CRO",'2017'!F:F,A378,'2017'!D:D,B378)+SUMIFS('2017'!N:N,'2017'!AA:AA,"CRO",'2017'!F:F,A378,'2017'!D:D,B378)+SUMIFS('2017'!O:O,'2017'!AA:AA,"CRO",'2017'!F:F,A378,'2017'!E:E,B378)+SUMIFS('2017'!R:R,'2017'!AA:AA,"CRO",'2017'!F:F,A378,'2017'!E:E,B378), 0)</f>
        <v>0</v>
      </c>
      <c r="AD378" s="0" t="n">
        <f aca="false">IFERROR(AC378/AB378, 0)</f>
        <v>0</v>
      </c>
      <c r="AE378" s="0" t="n">
        <f aca="false">SUM(AH378,AK378,AN378)</f>
        <v>0</v>
      </c>
      <c r="AF378" s="0" t="n">
        <f aca="false">SUM(AI378,AL378,AO378)</f>
        <v>0</v>
      </c>
      <c r="AG378" s="7" t="n">
        <f aca="false">IFERROR(AF378/AE378, 0)</f>
        <v>0</v>
      </c>
      <c r="AH378" s="0" t="n">
        <f aca="false">IFERROR(SUMIFS('2016'!$G:$G,'2016'!F:F,A378,'2016'!C:C,B378,'2016'!D:D,"",'2016'!AA:AA,"JRO",'2016'!L:L,"&lt;&gt;"), 0)</f>
        <v>0</v>
      </c>
      <c r="AI378" s="0" t="n">
        <f aca="false">IFERROR(SUMIFS('2016'!L:L,'2016'!F:F,A378,'2016'!C:C,B378,'2016'!D:D,"",'2016'!AA:AA,"JRO"), 0)</f>
        <v>0</v>
      </c>
      <c r="AJ378" s="7" t="n">
        <f aca="false">IFERROR(AI378/AH378, 0)</f>
        <v>0</v>
      </c>
      <c r="AK378" s="0" t="n">
        <f aca="false">IFERROR(SUMIFS('2016'!$G:$G,'2016'!F:F,A378,'2016'!C:C,B378,'2016'!D:D,"",'2016'!AA:AA,"NRO",'2016'!L:L,"&lt;&gt;"), 0)</f>
        <v>0</v>
      </c>
      <c r="AL378" s="0" t="n">
        <f aca="false">IFERROR(SUMIFS('2016'!L:L,'2016'!F:F,A378,'2016'!C:C,B378,'2016'!D:D,"",'2016'!AA:AA,"NRO"), 0)</f>
        <v>0</v>
      </c>
      <c r="AM378" s="0" t="n">
        <f aca="false">IFERROR(AL378/AK378, 0)</f>
        <v>0</v>
      </c>
      <c r="AN378" s="0" t="n">
        <f aca="false">IFERROR(SUMIFS('2016'!$G:$G,'2016'!F:F,A378,'2016'!C:C,B378,'2016'!D:D,"",'2016'!AA:AA,"CRO",'2016'!L:L,"&lt;&gt;"), 0)</f>
        <v>0</v>
      </c>
      <c r="AO378" s="0" t="n">
        <f aca="false">IFERROR(SUMIFS('2016'!L:L,'2016'!F:F,A378,'2016'!C:C,B378,'2016'!D:D,"",'2016'!AA:AA,"CRO"), 0)</f>
        <v>0</v>
      </c>
      <c r="AP378" s="0" t="n">
        <f aca="false">IFERROR(AO378/AN378, 0)</f>
        <v>0</v>
      </c>
      <c r="AQ378" s="0" t="n">
        <f aca="false">SUM(AT378,AW378,AZ378)</f>
        <v>0</v>
      </c>
      <c r="AR378" s="0" t="n">
        <f aca="false">SUM(AU378,AX378,BA378)</f>
        <v>0</v>
      </c>
      <c r="AS378" s="7" t="n">
        <f aca="false">IFERROR(AR378/AQ378, 0)</f>
        <v>0</v>
      </c>
      <c r="AT378" s="0" t="n">
        <f aca="false">IFERROR(SUMIFS('2015'!$G:$G,'2015'!F:F,A378,'2015'!C:C,B378,'2015'!D:D,"",'2015'!AA:AA,"JRO",'2015'!L:L,"&lt;&gt;"), 0)</f>
        <v>0</v>
      </c>
      <c r="AU378" s="0" t="n">
        <f aca="false">IFERROR(SUMIFS('2015'!L:L,'2015'!F:F,A378,'2015'!C:C,B378,'2015'!D:D,"",'2015'!AA:AA,"JRO"), 0)</f>
        <v>0</v>
      </c>
      <c r="AV378" s="0" t="n">
        <f aca="false">IFERROR(AU378/AT378, 0)</f>
        <v>0</v>
      </c>
      <c r="AW378" s="0" t="n">
        <f aca="false">IFERROR(SUMIFS('2015'!$G:$G,'2015'!F:F,A378,'2015'!C:C,B378,'2015'!D:D,"",'2015'!AA:AA,"NRO",'2015'!L:L,"&lt;&gt;"), 0)</f>
        <v>0</v>
      </c>
      <c r="AX378" s="0" t="n">
        <f aca="false">IFERROR(SUMIFS('2015'!L:L,'2015'!F:F,A378,'2015'!C:C,B378,'2015'!D:D,"",'2015'!AA:AA,"NRO"), 0)</f>
        <v>0</v>
      </c>
      <c r="AY378" s="0" t="n">
        <f aca="false">IFERROR(AX378/AW378, 0)</f>
        <v>0</v>
      </c>
      <c r="AZ378" s="0" t="n">
        <f aca="false">IFERROR(SUMIFS('2015'!$G:$G,'2015'!F:F,A378,'2015'!C:C,B378,'2015'!D:D,"",'2015'!AA:AA,"CRO",'2015'!L:L,"&lt;&gt;"), 0)</f>
        <v>0</v>
      </c>
      <c r="BA378" s="0" t="n">
        <f aca="false">IFERROR(SUMIFS('2015'!L:L,'2015'!F:F,A378,'2015'!C:C,B378,'2015'!D:D,"",'2015'!AA:AA,"CRO"), 0)</f>
        <v>0</v>
      </c>
      <c r="BB378" s="0" t="n">
        <f aca="false">IFERROR(BA378/AZ378, 0)</f>
        <v>0</v>
      </c>
      <c r="BC378" s="0" t="n">
        <f aca="false">SUM(BF378,BI378)</f>
        <v>0</v>
      </c>
      <c r="BD378" s="0" t="n">
        <f aca="false">SUM(BG378,BJ378)</f>
        <v>0</v>
      </c>
      <c r="BE378" s="7" t="n">
        <f aca="false">IFERROR(BD378/BC378, 0)</f>
        <v>0</v>
      </c>
      <c r="BF378" s="0" t="n">
        <f aca="false">IFERROR(SUMIFS('2014'!$G:$G,'2014'!F:F,A378,'2014'!C:C,B378,'2014'!D:D,"",'2014'!AA:AA,"JRO",'2014'!L:L,"&lt;&gt;"), 0)</f>
        <v>0</v>
      </c>
      <c r="BG378" s="0" t="n">
        <f aca="false">IFERROR(SUMIFS('2014'!L:L,'2014'!F:F,A378,'2014'!C:C,B378,'2014'!D:D,"",'2014'!AA:AA,"JRO"), 0)</f>
        <v>0</v>
      </c>
      <c r="BH378" s="7" t="n">
        <f aca="false">IFERROR(BG378/BF378, 0)</f>
        <v>0</v>
      </c>
      <c r="BI378" s="0" t="n">
        <f aca="false">IFERROR(SUMIFS('2014'!$G:$G,'2014'!F:F,A378,'2014'!C:C,B378,'2014'!D:D,"",'2014'!AA:AA,"CRO",'2014'!L:L,"&lt;&gt;"), 0)</f>
        <v>0</v>
      </c>
      <c r="BJ378" s="0" t="n">
        <f aca="false">IFERROR(SUMIFS('2014'!L:L,'2014'!F:F,A378,'2014'!C:C,B378,'2014'!D:D,"",'2014'!AA:AA,"CRO"), 0)</f>
        <v>0</v>
      </c>
      <c r="BK378" s="0" t="n">
        <f aca="false">IFERROR(BJ378/BI378, 0)</f>
        <v>0</v>
      </c>
      <c r="BL378" s="0" t="n">
        <f aca="false">IFERROR(SUMIFS('2013'!$G:$G,'2013'!F:F,A378,'2013'!C:C,B378,'2013'!D:D,"",'2013'!AA:AA,"JRO",'2013'!L:L,"&lt;&gt;"), 0)</f>
        <v>0</v>
      </c>
      <c r="BM378" s="0" t="n">
        <f aca="false">IFERROR(SUMIFS('2013'!L:L,'2013'!F:F,A378,'2013'!C:C,B378,'2013'!D:D,"",'2013'!AA:AA,"JRO"), 0)</f>
        <v>0</v>
      </c>
      <c r="BN378" s="0" t="n">
        <f aca="false">IFERROR(BM378/BL378, 0)</f>
        <v>0</v>
      </c>
      <c r="BO378" s="0" t="n">
        <f aca="false">IFERROR(SUMIFS('2012'!$G:$G,'2012'!F:F,A378,'2012'!C:C,B378,'2012'!D:D,"",'2012'!AA:AA,"JRO",'2012'!L:L,"&lt;&gt;"), 0)</f>
        <v>0</v>
      </c>
      <c r="BP378" s="0" t="n">
        <f aca="false">IFERROR(SUMIFS('2012'!L:L,'2012'!F:F,A378,'2012'!C:C,B378,'2012'!D:D,"",'2012'!AA:AA,"JRO"), 0)</f>
        <v>0</v>
      </c>
      <c r="BQ378" s="0" t="n">
        <f aca="false">IFERROR(BP378/BO378, 0)</f>
        <v>0</v>
      </c>
      <c r="BR378" s="0" t="n">
        <f aca="false">IFERROR(SUMIFS('2011'!$G:$G,'2011'!F:F,A378,'2011'!C:C,B378,'2011'!D:D,"",'2011'!AA:AA,"JRO",'2011'!L:L,"&lt;&gt;"), 0)</f>
        <v>0</v>
      </c>
      <c r="BS378" s="0" t="n">
        <f aca="false">IFERROR(SUMIFS('2011'!L:L,'2011'!F:F,A378,'2011'!C:C,B378,'2011'!D:D,"",'2011'!AA:AA,"JRO"), 0)</f>
        <v>0</v>
      </c>
      <c r="BT378" s="7" t="n">
        <f aca="false">IFERROR(BS378/BR378, 0)</f>
        <v>0</v>
      </c>
      <c r="BU378" s="0" t="n">
        <f aca="false">IFERROR(SUMIFS('2010'!$G:$G,'2010'!F:F,A378,'2010'!C:C,B378,'2010'!D:D,"",'2010'!AA:AA,"JRO",'2010'!L:L,"&lt;&gt;"), 0)</f>
        <v>0</v>
      </c>
      <c r="BV378" s="0" t="n">
        <f aca="false">IFERROR(SUMIFS('2010'!L:L,'2010'!F:F,A378,'2010'!C:C,B378,'2010'!D:D,"",'2010'!AA:AA,"JRO"), 0)</f>
        <v>0</v>
      </c>
      <c r="BW378" s="7" t="n">
        <f aca="false">IFERROR(BV378/BU378, 0)</f>
        <v>0</v>
      </c>
      <c r="BX378" s="0" t="n">
        <f aca="false">IFERROR(SUMIFS('2009'!$G:$G,'2009'!F:F,A378,'2009'!C:C,B378,'2009'!D:D,"",'2009'!AA:AA,"JRO",'2009'!L:L,"&lt;&gt;"), 0)</f>
        <v>0</v>
      </c>
      <c r="BY378" s="0" t="n">
        <f aca="false">IFERROR(SUMIFS('2009'!L:L,'2009'!F:F,A378,'2009'!C:C,B378,'2009'!D:D,"",'2009'!AA:AA,"JRO"), 0)</f>
        <v>0</v>
      </c>
      <c r="BZ378" s="7" t="n">
        <f aca="false">IFERROR(BY378/BX378, 0)</f>
        <v>0</v>
      </c>
    </row>
    <row r="379" customFormat="false" ht="15" hidden="false" customHeight="false" outlineLevel="0" collapsed="false">
      <c r="A379" s="0" t="s">
        <v>115</v>
      </c>
      <c r="B379" s="13" t="s">
        <v>58</v>
      </c>
      <c r="C379" s="56" t="n">
        <f aca="false">IFERROR(AVERAGEIFS(I379:BZ379,I$2:BZ$2,"JRO escorts per deportee",I379:BZ379,"&lt;&gt;0"), 0)</f>
        <v>0</v>
      </c>
      <c r="D379" s="13" t="n">
        <f aca="false">IFERROR(AVERAGEIFS(I379:BZ379,I$2:BZ$2,"NRO escorts per deportee",I379:BZ379,"&lt;&gt;0"), 0)</f>
        <v>0</v>
      </c>
      <c r="E379" s="13" t="n">
        <f aca="false">IFERROR(AVERAGEIFS(I379:BZ379,I$2:BZ$2,"CRO escorts per deportee",I379:BZ379,"&lt;&gt;0"), 0)</f>
        <v>0</v>
      </c>
      <c r="G379" s="0" t="n">
        <f aca="false">SUM(J379,M379,P379)</f>
        <v>0</v>
      </c>
      <c r="H379" s="0" t="n">
        <f aca="false">SUM(K379,N379,Q379)</f>
        <v>0</v>
      </c>
      <c r="I379" s="7" t="n">
        <f aca="false">IFERROR(H379/G379, 0)</f>
        <v>0</v>
      </c>
      <c r="J379" s="0" t="n">
        <f aca="false">IFERROR(SUMIFS('2018'!$H:$H,'2018'!$C:$C,B379,'2018'!$F:$F,A379,'2018'!AA:AA,"JRO",'2018'!P:P,"&lt;&gt;")+SUMIFS('2018'!$I:$I,'2018'!$D:$D,B379,'2018'!$F:$F,A379,'2018'!AA:AA,"JRO",'2018'!Q:Q,"&lt;&gt;")+SUMIFS('2018'!$J:$J,'2018'!$E:$E,B379,'2018'!$F:$F,A379,'2018'!AA:AA,"JRO",'2018'!R:R,"&lt;&gt;"), 0)</f>
        <v>0</v>
      </c>
      <c r="K379" s="0" t="n">
        <f aca="false">IFERROR(SUMIFS('2018'!M:M,'2018'!AA:AA,"JRO",'2018'!F:F,A379,'2018'!C:C,B379)+SUMIFS('2018'!P:P,'2018'!AA:AA,"JRO",'2018'!F:F,A379,'2018'!C:C,B379)+SUMIFS('2018'!N:N,'2018'!AA:AA,"JRO",'2018'!F:F,A379,'2018'!D:D,B379)+SUMIFS('2018'!N:N,'2018'!AA:AA,"JRO",'2018'!F:F,A379,'2018'!D:D,B379)+SUMIFS('2018'!O:O,'2018'!AA:AA,"JRO",'2018'!F:F,A379,'2018'!E:E,B379)+SUMIFS('2018'!R:R,'2018'!AA:AA,"JRO",'2018'!F:F,A379,'2018'!E:E,B379), 0)</f>
        <v>0</v>
      </c>
      <c r="L379" s="7" t="n">
        <f aca="false">IFERROR(K379/J379, 0)</f>
        <v>0</v>
      </c>
      <c r="M379" s="0" t="n">
        <f aca="false">IFERROR(SUMIFS('2018'!$H:$H,'2018'!$C:$C,B379,'2018'!$F:$F,A379,'2018'!AA:AA,"NRO",'2018'!P:P,"&lt;&gt;")+SUMIFS('2018'!$I:$I,'2018'!$D:$D,B379,'2018'!$F:$F,A379,'2018'!AA:AA,"NRO",'2018'!Q:Q,"&lt;&gt;")+SUMIFS('2018'!$J:$J,'2018'!$E:$E,B379,'2018'!$F:$F,A379,'2018'!AA:AA,"NRO",'2018'!R:R,"&lt;&gt;"), 0)</f>
        <v>0</v>
      </c>
      <c r="N379" s="0" t="n">
        <f aca="false">IFERROR(SUMIFS('2018'!M:M,'2018'!AA:AA,"NRO",'2018'!F:F,A379,'2018'!C:C,B379)+SUMIFS('2018'!P:P,'2018'!AA:AA,"NRO",'2018'!F:F,A379,'2018'!C:C,B379)+SUMIFS('2018'!N:N,'2018'!AA:AA,"NRO",'2018'!F:F,A379,'2018'!D:D,B379)+SUMIFS('2018'!N:N,'2018'!AA:AA,"NRO",'2018'!F:F,A379,'2018'!D:D,B379)+SUMIFS('2018'!O:O,'2018'!AA:AA,"NRO",'2018'!F:F,A379,'2018'!E:E,B379)+SUMIFS('2018'!R:R,'2018'!AA:AA,"NRO",'2018'!F:F,A379,'2018'!E:E,B379), 0)</f>
        <v>0</v>
      </c>
      <c r="O379" s="7" t="n">
        <f aca="false">IFERROR(N379/M379, 0)</f>
        <v>0</v>
      </c>
      <c r="P379" s="0" t="n">
        <f aca="false">IFERROR(SUMIFS('2018'!$H:$H,'2018'!$C:$C,B379,'2018'!$F:$F,A379,'2018'!AA:AA,"CRO")+SUMIFS('2018'!$I:$I,'2018'!$D:$D,B379,'2018'!$F:$F,A379,'2018'!AA:AA,"CRO")+SUMIFS('2018'!$J:$J,'2018'!$E:$E,B379,'2018'!$F:$F,A379,'2018'!AA:AA,"CRO"), 0)</f>
        <v>0</v>
      </c>
      <c r="Q379" s="0" t="n">
        <f aca="false">IFERROR(SUMIFS('2018'!M:M,'2018'!AA:AA,"CRO",'2018'!F:F,A379,'2018'!C:C,B379)+SUMIFS('2018'!P:P,'2018'!AA:AA,"CRO",'2018'!F:F,A379,'2018'!C:C,B379)+SUMIFS('2018'!N:N,'2018'!AA:AA,"CRO",'2018'!F:F,A379,'2018'!D:D,B379)+SUMIFS('2018'!N:N,'2018'!AA:AA,"CRO",'2018'!F:F,A379,'2018'!D:D,B379)+SUMIFS('2018'!O:O,'2018'!AA:AA,"CRO",'2018'!F:F,A379,'2018'!E:E,B379)+SUMIFS('2018'!R:R,'2018'!AA:AA,"CRO",'2018'!F:F,A379,'2018'!E:E,B379), 0)</f>
        <v>0</v>
      </c>
      <c r="R379" s="7" t="n">
        <f aca="false">IFERROR(Q379/P379, 0)</f>
        <v>0</v>
      </c>
      <c r="S379" s="7" t="n">
        <f aca="false">SUM(V379,Y379,AB379)</f>
        <v>0</v>
      </c>
      <c r="T379" s="7" t="n">
        <f aca="false">SUM(W379,Z379,AC379)</f>
        <v>0</v>
      </c>
      <c r="U379" s="7" t="n">
        <f aca="false">IFERROR(T379/S379, 0)</f>
        <v>0</v>
      </c>
      <c r="V379" s="0" t="n">
        <f aca="false">SUMIFS('2017'!$H:$H,'2017'!$C:$C,B379,'2017'!$F:$F,A379,'2017'!AA:AA,"JRO",'2017'!P:P,"&lt;&gt;")+SUMIFS('2017'!$I:$I,'2017'!$D:$D,B379,'2017'!$F:$F,A379,'2017'!AA:AA,"JRO",'2017'!Q:Q,"&lt;&gt;")+SUMIFS('2017'!$J:$J,'2017'!$E:$E,B379,'2017'!$F:$F,A379,'2017'!AA:AA,"JRO",'2017'!R:R,"&lt;&gt;")</f>
        <v>0</v>
      </c>
      <c r="W379" s="0" t="n">
        <f aca="false">IFERROR(SUMIFS('2017'!M:M,'2017'!AA:AA,"JRO",'2017'!F:F,A379,'2017'!C:C,B379)+SUMIFS('2017'!P:P,'2017'!AA:AA,"JRO",'2017'!F:F,A379,'2017'!C:C,B379)+SUMIFS('2017'!N:N,'2017'!AA:AA,"JRO",'2017'!F:F,A379,'2017'!D:D,B379)+SUMIFS('2017'!N:N,'2017'!AA:AA,"JRO",'2017'!F:F,A379,'2017'!D:D,B379)+SUMIFS('2017'!O:O,'2017'!AA:AA,"JRO",'2017'!F:F,A379,'2017'!E:E,B379)+SUMIFS('2017'!R:R,'2017'!AA:AA,"JRO",'2017'!F:F,A379,'2017'!E:E,B379), 0)</f>
        <v>0</v>
      </c>
      <c r="X379" s="7" t="n">
        <f aca="false">IFERROR(W379/V379, 0)</f>
        <v>0</v>
      </c>
      <c r="Y379" s="0" t="n">
        <f aca="false">IFERROR(SUMIFS('2017'!$H:$H,'2017'!$C:$C,B379,'2017'!$F:$F,A379,'2017'!AA:AA,"NRO",'2017'!P:P,"&lt;&gt;")+SUMIFS('2017'!$I:$I,'2017'!$D:$D,B379,'2017'!$F:$F,A379,'2017'!AA:AA,"NRO",'2017'!Q:Q,"&lt;&gt;")+SUMIFS('2017'!$J:$J,'2017'!$E:$E,B379,'2017'!$F:$F,A379,'2017'!AA:AA,"NRO",'2017'!R:R,"&lt;&gt;"), 0)</f>
        <v>0</v>
      </c>
      <c r="Z379" s="0" t="n">
        <f aca="false">IFERROR(SUMIFS('2017'!M:M,'2017'!AA:AA,"NRO",'2017'!F:F,A379,'2017'!C:C,B379)+SUMIFS('2017'!P:P,'2017'!AA:AA,"NRO",'2017'!F:F,A379,'2017'!C:C,B379)+SUMIFS('2017'!N:N,'2017'!AA:AA,"NRO",'2017'!F:F,A379,'2017'!D:D,B379)+SUMIFS('2017'!N:N,'2017'!AA:AA,"NRO",'2017'!F:F,A379,'2017'!D:D,B379)+SUMIFS('2017'!O:O,'2017'!AA:AA,"NRO",'2017'!F:F,A379,'2017'!E:E,B379)+SUMIFS('2017'!R:R,'2017'!AA:AA,"NRO",'2017'!F:F,A379,'2017'!E:E,B379), 0)</f>
        <v>0</v>
      </c>
      <c r="AA379" s="7" t="n">
        <f aca="false">IFERROR(Z379/Y379, 0)</f>
        <v>0</v>
      </c>
      <c r="AB379" s="0" t="n">
        <f aca="false">IFERROR(SUMIFS('2017'!$H:$H,'2017'!$C:$C,B379,'2017'!$F:$F,A379,'2017'!AA:AA,"CRO",'2017'!P:P,"&lt;&gt;")+SUMIFS('2017'!$I:$I,'2017'!$D:$D,B379,'2017'!$F:$F,A379,'2017'!AA:AA,"CRO",'2017'!Q:Q,"&lt;&gt;")+SUMIFS('2017'!$J:$J,'2017'!$E:$E,B379,'2017'!$F:$F,A379,'2017'!AA:AA,"CRO",'2017'!R:R,"&lt;&gt;"), 0)</f>
        <v>0</v>
      </c>
      <c r="AC379" s="0" t="n">
        <f aca="false">IFERROR(SUMIFS('2017'!M:M,'2017'!AA:AA,"CRO",'2017'!F:F,A379,'2017'!C:C,B379)+SUMIFS('2017'!P:P,'2017'!AA:AA,"CRO",'2017'!F:F,A379,'2017'!C:C,B379)+SUMIFS('2017'!N:N,'2017'!AA:AA,"CRO",'2017'!F:F,A379,'2017'!D:D,B379)+SUMIFS('2017'!N:N,'2017'!AA:AA,"CRO",'2017'!F:F,A379,'2017'!D:D,B379)+SUMIFS('2017'!O:O,'2017'!AA:AA,"CRO",'2017'!F:F,A379,'2017'!E:E,B379)+SUMIFS('2017'!R:R,'2017'!AA:AA,"CRO",'2017'!F:F,A379,'2017'!E:E,B379), 0)</f>
        <v>0</v>
      </c>
      <c r="AD379" s="0" t="n">
        <f aca="false">IFERROR(AC379/AB379, 0)</f>
        <v>0</v>
      </c>
      <c r="AE379" s="0" t="n">
        <f aca="false">SUM(AH379,AK379,AN379)</f>
        <v>0</v>
      </c>
      <c r="AF379" s="0" t="n">
        <f aca="false">SUM(AI379,AL379,AO379)</f>
        <v>0</v>
      </c>
      <c r="AG379" s="7" t="n">
        <f aca="false">IFERROR(AF379/AE379, 0)</f>
        <v>0</v>
      </c>
      <c r="AH379" s="0" t="n">
        <f aca="false">IFERROR(SUMIFS('2016'!$G:$G,'2016'!F:F,A379,'2016'!C:C,B379,'2016'!D:D,"",'2016'!AA:AA,"JRO",'2016'!L:L,"&lt;&gt;"), 0)</f>
        <v>0</v>
      </c>
      <c r="AI379" s="0" t="n">
        <f aca="false">IFERROR(SUMIFS('2016'!L:L,'2016'!F:F,A379,'2016'!C:C,B379,'2016'!D:D,"",'2016'!AA:AA,"JRO"), 0)</f>
        <v>0</v>
      </c>
      <c r="AJ379" s="7" t="n">
        <f aca="false">IFERROR(AI379/AH379, 0)</f>
        <v>0</v>
      </c>
      <c r="AK379" s="0" t="n">
        <f aca="false">IFERROR(SUMIFS('2016'!$G:$G,'2016'!F:F,A379,'2016'!C:C,B379,'2016'!D:D,"",'2016'!AA:AA,"NRO",'2016'!L:L,"&lt;&gt;"), 0)</f>
        <v>0</v>
      </c>
      <c r="AL379" s="0" t="n">
        <f aca="false">IFERROR(SUMIFS('2016'!L:L,'2016'!F:F,A379,'2016'!C:C,B379,'2016'!D:D,"",'2016'!AA:AA,"NRO"), 0)</f>
        <v>0</v>
      </c>
      <c r="AM379" s="0" t="n">
        <f aca="false">IFERROR(AL379/AK379, 0)</f>
        <v>0</v>
      </c>
      <c r="AN379" s="0" t="n">
        <f aca="false">IFERROR(SUMIFS('2016'!$G:$G,'2016'!F:F,A379,'2016'!C:C,B379,'2016'!D:D,"",'2016'!AA:AA,"CRO",'2016'!L:L,"&lt;&gt;"), 0)</f>
        <v>0</v>
      </c>
      <c r="AO379" s="0" t="n">
        <f aca="false">IFERROR(SUMIFS('2016'!L:L,'2016'!F:F,A379,'2016'!C:C,B379,'2016'!D:D,"",'2016'!AA:AA,"CRO"), 0)</f>
        <v>0</v>
      </c>
      <c r="AP379" s="0" t="n">
        <f aca="false">IFERROR(AO379/AN379, 0)</f>
        <v>0</v>
      </c>
      <c r="AQ379" s="0" t="n">
        <f aca="false">SUM(AT379,AW379,AZ379)</f>
        <v>0</v>
      </c>
      <c r="AR379" s="0" t="n">
        <f aca="false">SUM(AU379,AX379,BA379)</f>
        <v>0</v>
      </c>
      <c r="AS379" s="7" t="n">
        <f aca="false">IFERROR(AR379/AQ379, 0)</f>
        <v>0</v>
      </c>
      <c r="AT379" s="0" t="n">
        <f aca="false">IFERROR(SUMIFS('2015'!$G:$G,'2015'!F:F,A379,'2015'!C:C,B379,'2015'!D:D,"",'2015'!AA:AA,"JRO",'2015'!L:L,"&lt;&gt;"), 0)</f>
        <v>0</v>
      </c>
      <c r="AU379" s="0" t="n">
        <f aca="false">IFERROR(SUMIFS('2015'!L:L,'2015'!F:F,A379,'2015'!C:C,B379,'2015'!D:D,"",'2015'!AA:AA,"JRO"), 0)</f>
        <v>0</v>
      </c>
      <c r="AV379" s="0" t="n">
        <f aca="false">IFERROR(AU379/AT379, 0)</f>
        <v>0</v>
      </c>
      <c r="AW379" s="0" t="n">
        <f aca="false">IFERROR(SUMIFS('2015'!$G:$G,'2015'!F:F,A379,'2015'!C:C,B379,'2015'!D:D,"",'2015'!AA:AA,"NRO",'2015'!L:L,"&lt;&gt;"), 0)</f>
        <v>0</v>
      </c>
      <c r="AX379" s="0" t="n">
        <f aca="false">IFERROR(SUMIFS('2015'!L:L,'2015'!F:F,A379,'2015'!C:C,B379,'2015'!D:D,"",'2015'!AA:AA,"NRO"), 0)</f>
        <v>0</v>
      </c>
      <c r="AY379" s="0" t="n">
        <f aca="false">IFERROR(AX379/AW379, 0)</f>
        <v>0</v>
      </c>
      <c r="AZ379" s="0" t="n">
        <f aca="false">IFERROR(SUMIFS('2015'!$G:$G,'2015'!F:F,A379,'2015'!C:C,B379,'2015'!D:D,"",'2015'!AA:AA,"CRO",'2015'!L:L,"&lt;&gt;"), 0)</f>
        <v>0</v>
      </c>
      <c r="BA379" s="0" t="n">
        <f aca="false">IFERROR(SUMIFS('2015'!L:L,'2015'!F:F,A379,'2015'!C:C,B379,'2015'!D:D,"",'2015'!AA:AA,"CRO"), 0)</f>
        <v>0</v>
      </c>
      <c r="BB379" s="0" t="n">
        <f aca="false">IFERROR(BA379/AZ379, 0)</f>
        <v>0</v>
      </c>
      <c r="BC379" s="0" t="n">
        <f aca="false">SUM(BF379,BI379)</f>
        <v>0</v>
      </c>
      <c r="BD379" s="0" t="n">
        <f aca="false">SUM(BG379,BJ379)</f>
        <v>0</v>
      </c>
      <c r="BE379" s="7" t="n">
        <f aca="false">IFERROR(BD379/BC379, 0)</f>
        <v>0</v>
      </c>
      <c r="BF379" s="0" t="n">
        <f aca="false">IFERROR(SUMIFS('2014'!$G:$G,'2014'!F:F,A379,'2014'!C:C,B379,'2014'!D:D,"",'2014'!AA:AA,"JRO",'2014'!L:L,"&lt;&gt;"), 0)</f>
        <v>0</v>
      </c>
      <c r="BG379" s="0" t="n">
        <f aca="false">IFERROR(SUMIFS('2014'!L:L,'2014'!F:F,A379,'2014'!C:C,B379,'2014'!D:D,"",'2014'!AA:AA,"JRO"), 0)</f>
        <v>0</v>
      </c>
      <c r="BH379" s="7" t="n">
        <f aca="false">IFERROR(BG379/BF379, 0)</f>
        <v>0</v>
      </c>
      <c r="BI379" s="0" t="n">
        <f aca="false">IFERROR(SUMIFS('2014'!$G:$G,'2014'!F:F,A379,'2014'!C:C,B379,'2014'!D:D,"",'2014'!AA:AA,"CRO",'2014'!L:L,"&lt;&gt;"), 0)</f>
        <v>0</v>
      </c>
      <c r="BJ379" s="0" t="n">
        <f aca="false">IFERROR(SUMIFS('2014'!L:L,'2014'!F:F,A379,'2014'!C:C,B379,'2014'!D:D,"",'2014'!AA:AA,"CRO"), 0)</f>
        <v>0</v>
      </c>
      <c r="BK379" s="0" t="n">
        <f aca="false">IFERROR(BJ379/BI379, 0)</f>
        <v>0</v>
      </c>
      <c r="BL379" s="0" t="n">
        <f aca="false">IFERROR(SUMIFS('2013'!$G:$G,'2013'!F:F,A379,'2013'!C:C,B379,'2013'!D:D,"",'2013'!AA:AA,"JRO",'2013'!L:L,"&lt;&gt;"), 0)</f>
        <v>0</v>
      </c>
      <c r="BM379" s="0" t="n">
        <f aca="false">IFERROR(SUMIFS('2013'!L:L,'2013'!F:F,A379,'2013'!C:C,B379,'2013'!D:D,"",'2013'!AA:AA,"JRO"), 0)</f>
        <v>0</v>
      </c>
      <c r="BN379" s="0" t="n">
        <f aca="false">IFERROR(BM379/BL379, 0)</f>
        <v>0</v>
      </c>
      <c r="BO379" s="0" t="n">
        <f aca="false">IFERROR(SUMIFS('2012'!$G:$G,'2012'!F:F,A379,'2012'!C:C,B379,'2012'!D:D,"",'2012'!AA:AA,"JRO",'2012'!L:L,"&lt;&gt;"), 0)</f>
        <v>0</v>
      </c>
      <c r="BP379" s="0" t="n">
        <f aca="false">IFERROR(SUMIFS('2012'!L:L,'2012'!F:F,A379,'2012'!C:C,B379,'2012'!D:D,"",'2012'!AA:AA,"JRO"), 0)</f>
        <v>0</v>
      </c>
      <c r="BQ379" s="0" t="n">
        <f aca="false">IFERROR(BP379/BO379, 0)</f>
        <v>0</v>
      </c>
      <c r="BR379" s="0" t="n">
        <f aca="false">IFERROR(SUMIFS('2011'!$G:$G,'2011'!F:F,A379,'2011'!C:C,B379,'2011'!D:D,"",'2011'!AA:AA,"JRO",'2011'!L:L,"&lt;&gt;"), 0)</f>
        <v>0</v>
      </c>
      <c r="BS379" s="0" t="n">
        <f aca="false">IFERROR(SUMIFS('2011'!L:L,'2011'!F:F,A379,'2011'!C:C,B379,'2011'!D:D,"",'2011'!AA:AA,"JRO"), 0)</f>
        <v>0</v>
      </c>
      <c r="BT379" s="7" t="n">
        <f aca="false">IFERROR(BS379/BR379, 0)</f>
        <v>0</v>
      </c>
      <c r="BU379" s="0" t="n">
        <f aca="false">IFERROR(SUMIFS('2010'!$G:$G,'2010'!F:F,A379,'2010'!C:C,B379,'2010'!D:D,"",'2010'!AA:AA,"JRO",'2010'!L:L,"&lt;&gt;"), 0)</f>
        <v>0</v>
      </c>
      <c r="BV379" s="0" t="n">
        <f aca="false">IFERROR(SUMIFS('2010'!L:L,'2010'!F:F,A379,'2010'!C:C,B379,'2010'!D:D,"",'2010'!AA:AA,"JRO"), 0)</f>
        <v>0</v>
      </c>
      <c r="BW379" s="7" t="n">
        <f aca="false">IFERROR(BV379/BU379, 0)</f>
        <v>0</v>
      </c>
      <c r="BX379" s="0" t="n">
        <f aca="false">IFERROR(SUMIFS('2009'!$G:$G,'2009'!F:F,A379,'2009'!C:C,B379,'2009'!D:D,"",'2009'!AA:AA,"JRO",'2009'!L:L,"&lt;&gt;"), 0)</f>
        <v>0</v>
      </c>
      <c r="BY379" s="0" t="n">
        <f aca="false">IFERROR(SUMIFS('2009'!L:L,'2009'!F:F,A379,'2009'!C:C,B379,'2009'!D:D,"",'2009'!AA:AA,"JRO"), 0)</f>
        <v>0</v>
      </c>
      <c r="BZ379" s="7" t="n">
        <f aca="false">IFERROR(BY379/BX379, 0)</f>
        <v>0</v>
      </c>
    </row>
    <row r="380" customFormat="false" ht="15" hidden="false" customHeight="false" outlineLevel="0" collapsed="false">
      <c r="A380" s="0" t="s">
        <v>115</v>
      </c>
      <c r="B380" s="17" t="s">
        <v>70</v>
      </c>
      <c r="C380" s="56" t="n">
        <f aca="false">IFERROR(AVERAGEIFS(I380:BZ380,I$2:BZ$2,"JRO escorts per deportee",I380:BZ380,"&lt;&gt;0"), 0)</f>
        <v>1.85872162485066</v>
      </c>
      <c r="D380" s="13" t="n">
        <f aca="false">IFERROR(AVERAGEIFS(I380:BZ380,I$2:BZ$2,"NRO escorts per deportee",I380:BZ380,"&lt;&gt;0"), 0)</f>
        <v>0</v>
      </c>
      <c r="E380" s="13" t="n">
        <f aca="false">IFERROR(AVERAGEIFS(I380:BZ380,I$2:BZ$2,"CRO escorts per deportee",I380:BZ380,"&lt;&gt;0"), 0)</f>
        <v>0</v>
      </c>
      <c r="G380" s="0" t="n">
        <f aca="false">SUM(J380,M380,P380)</f>
        <v>1</v>
      </c>
      <c r="H380" s="0" t="n">
        <f aca="false">SUM(K380,N380,Q380)</f>
        <v>0</v>
      </c>
      <c r="I380" s="7" t="n">
        <f aca="false">IFERROR(H380/G380, 0)</f>
        <v>0</v>
      </c>
      <c r="J380" s="0" t="n">
        <f aca="false">IFERROR(SUMIFS('2018'!$H:$H,'2018'!$C:$C,B380,'2018'!$F:$F,A380,'2018'!AA:AA,"JRO",'2018'!P:P,"&lt;&gt;")+SUMIFS('2018'!$I:$I,'2018'!$D:$D,B380,'2018'!$F:$F,A380,'2018'!AA:AA,"JRO",'2018'!Q:Q,"&lt;&gt;")+SUMIFS('2018'!$J:$J,'2018'!$E:$E,B380,'2018'!$F:$F,A380,'2018'!AA:AA,"JRO",'2018'!R:R,"&lt;&gt;"), 0)</f>
        <v>0</v>
      </c>
      <c r="K380" s="0" t="n">
        <f aca="false">IFERROR(SUMIFS('2018'!M:M,'2018'!AA:AA,"JRO",'2018'!F:F,A380,'2018'!C:C,B380)+SUMIFS('2018'!P:P,'2018'!AA:AA,"JRO",'2018'!F:F,A380,'2018'!C:C,B380)+SUMIFS('2018'!N:N,'2018'!AA:AA,"JRO",'2018'!F:F,A380,'2018'!D:D,B380)+SUMIFS('2018'!N:N,'2018'!AA:AA,"JRO",'2018'!F:F,A380,'2018'!D:D,B380)+SUMIFS('2018'!O:O,'2018'!AA:AA,"JRO",'2018'!F:F,A380,'2018'!E:E,B380)+SUMIFS('2018'!R:R,'2018'!AA:AA,"JRO",'2018'!F:F,A380,'2018'!E:E,B380), 0)</f>
        <v>0</v>
      </c>
      <c r="L380" s="7" t="n">
        <f aca="false">IFERROR(K380/J380, 0)</f>
        <v>0</v>
      </c>
      <c r="M380" s="0" t="n">
        <f aca="false">IFERROR(SUMIFS('2018'!$H:$H,'2018'!$C:$C,B380,'2018'!$F:$F,A380,'2018'!AA:AA,"NRO",'2018'!P:P,"&lt;&gt;")+SUMIFS('2018'!$I:$I,'2018'!$D:$D,B380,'2018'!$F:$F,A380,'2018'!AA:AA,"NRO",'2018'!Q:Q,"&lt;&gt;")+SUMIFS('2018'!$J:$J,'2018'!$E:$E,B380,'2018'!$F:$F,A380,'2018'!AA:AA,"NRO",'2018'!R:R,"&lt;&gt;"), 0)</f>
        <v>0</v>
      </c>
      <c r="N380" s="0" t="n">
        <f aca="false">IFERROR(SUMIFS('2018'!M:M,'2018'!AA:AA,"NRO",'2018'!F:F,A380,'2018'!C:C,B380)+SUMIFS('2018'!P:P,'2018'!AA:AA,"NRO",'2018'!F:F,A380,'2018'!C:C,B380)+SUMIFS('2018'!N:N,'2018'!AA:AA,"NRO",'2018'!F:F,A380,'2018'!D:D,B380)+SUMIFS('2018'!N:N,'2018'!AA:AA,"NRO",'2018'!F:F,A380,'2018'!D:D,B380)+SUMIFS('2018'!O:O,'2018'!AA:AA,"NRO",'2018'!F:F,A380,'2018'!E:E,B380)+SUMIFS('2018'!R:R,'2018'!AA:AA,"NRO",'2018'!F:F,A380,'2018'!E:E,B380), 0)</f>
        <v>0</v>
      </c>
      <c r="O380" s="7" t="n">
        <f aca="false">IFERROR(N380/M380, 0)</f>
        <v>0</v>
      </c>
      <c r="P380" s="0" t="n">
        <f aca="false">IFERROR(SUMIFS('2018'!$H:$H,'2018'!$C:$C,B380,'2018'!$F:$F,A380,'2018'!AA:AA,"CRO")+SUMIFS('2018'!$I:$I,'2018'!$D:$D,B380,'2018'!$F:$F,A380,'2018'!AA:AA,"CRO")+SUMIFS('2018'!$J:$J,'2018'!$E:$E,B380,'2018'!$F:$F,A380,'2018'!AA:AA,"CRO"), 0)</f>
        <v>1</v>
      </c>
      <c r="Q380" s="0" t="n">
        <f aca="false">IFERROR(SUMIFS('2018'!M:M,'2018'!AA:AA,"CRO",'2018'!F:F,A380,'2018'!C:C,B380)+SUMIFS('2018'!P:P,'2018'!AA:AA,"CRO",'2018'!F:F,A380,'2018'!C:C,B380)+SUMIFS('2018'!N:N,'2018'!AA:AA,"CRO",'2018'!F:F,A380,'2018'!D:D,B380)+SUMIFS('2018'!N:N,'2018'!AA:AA,"CRO",'2018'!F:F,A380,'2018'!D:D,B380)+SUMIFS('2018'!O:O,'2018'!AA:AA,"CRO",'2018'!F:F,A380,'2018'!E:E,B380)+SUMIFS('2018'!R:R,'2018'!AA:AA,"CRO",'2018'!F:F,A380,'2018'!E:E,B380), 0)</f>
        <v>0</v>
      </c>
      <c r="R380" s="7" t="n">
        <f aca="false">IFERROR(Q380/P380, 0)</f>
        <v>0</v>
      </c>
      <c r="S380" s="7" t="n">
        <f aca="false">SUM(V380,Y380,AB380)</f>
        <v>0</v>
      </c>
      <c r="T380" s="7" t="n">
        <f aca="false">SUM(W380,Z380,AC380)</f>
        <v>0</v>
      </c>
      <c r="U380" s="7" t="n">
        <f aca="false">IFERROR(T380/S380, 0)</f>
        <v>0</v>
      </c>
      <c r="V380" s="0" t="n">
        <f aca="false">SUMIFS('2017'!$H:$H,'2017'!$C:$C,B380,'2017'!$F:$F,A380,'2017'!AA:AA,"JRO",'2017'!P:P,"&lt;&gt;")+SUMIFS('2017'!$I:$I,'2017'!$D:$D,B380,'2017'!$F:$F,A380,'2017'!AA:AA,"JRO",'2017'!Q:Q,"&lt;&gt;")+SUMIFS('2017'!$J:$J,'2017'!$E:$E,B380,'2017'!$F:$F,A380,'2017'!AA:AA,"JRO",'2017'!R:R,"&lt;&gt;")</f>
        <v>0</v>
      </c>
      <c r="W380" s="0" t="n">
        <f aca="false">IFERROR(SUMIFS('2017'!M:M,'2017'!AA:AA,"JRO",'2017'!F:F,A380,'2017'!C:C,B380)+SUMIFS('2017'!P:P,'2017'!AA:AA,"JRO",'2017'!F:F,A380,'2017'!C:C,B380)+SUMIFS('2017'!N:N,'2017'!AA:AA,"JRO",'2017'!F:F,A380,'2017'!D:D,B380)+SUMIFS('2017'!N:N,'2017'!AA:AA,"JRO",'2017'!F:F,A380,'2017'!D:D,B380)+SUMIFS('2017'!O:O,'2017'!AA:AA,"JRO",'2017'!F:F,A380,'2017'!E:E,B380)+SUMIFS('2017'!R:R,'2017'!AA:AA,"JRO",'2017'!F:F,A380,'2017'!E:E,B380), 0)</f>
        <v>0</v>
      </c>
      <c r="X380" s="7" t="n">
        <f aca="false">IFERROR(W380/V380, 0)</f>
        <v>0</v>
      </c>
      <c r="Y380" s="0" t="n">
        <f aca="false">IFERROR(SUMIFS('2017'!$H:$H,'2017'!$C:$C,B380,'2017'!$F:$F,A380,'2017'!AA:AA,"NRO",'2017'!P:P,"&lt;&gt;")+SUMIFS('2017'!$I:$I,'2017'!$D:$D,B380,'2017'!$F:$F,A380,'2017'!AA:AA,"NRO",'2017'!Q:Q,"&lt;&gt;")+SUMIFS('2017'!$J:$J,'2017'!$E:$E,B380,'2017'!$F:$F,A380,'2017'!AA:AA,"NRO",'2017'!R:R,"&lt;&gt;"), 0)</f>
        <v>0</v>
      </c>
      <c r="Z380" s="0" t="n">
        <f aca="false">IFERROR(SUMIFS('2017'!M:M,'2017'!AA:AA,"NRO",'2017'!F:F,A380,'2017'!C:C,B380)+SUMIFS('2017'!P:P,'2017'!AA:AA,"NRO",'2017'!F:F,A380,'2017'!C:C,B380)+SUMIFS('2017'!N:N,'2017'!AA:AA,"NRO",'2017'!F:F,A380,'2017'!D:D,B380)+SUMIFS('2017'!N:N,'2017'!AA:AA,"NRO",'2017'!F:F,A380,'2017'!D:D,B380)+SUMIFS('2017'!O:O,'2017'!AA:AA,"NRO",'2017'!F:F,A380,'2017'!E:E,B380)+SUMIFS('2017'!R:R,'2017'!AA:AA,"NRO",'2017'!F:F,A380,'2017'!E:E,B380), 0)</f>
        <v>0</v>
      </c>
      <c r="AA380" s="7" t="n">
        <f aca="false">IFERROR(Z380/Y380, 0)</f>
        <v>0</v>
      </c>
      <c r="AB380" s="0" t="n">
        <f aca="false">IFERROR(SUMIFS('2017'!$H:$H,'2017'!$C:$C,B380,'2017'!$F:$F,A380,'2017'!AA:AA,"CRO",'2017'!P:P,"&lt;&gt;")+SUMIFS('2017'!$I:$I,'2017'!$D:$D,B380,'2017'!$F:$F,A380,'2017'!AA:AA,"CRO",'2017'!Q:Q,"&lt;&gt;")+SUMIFS('2017'!$J:$J,'2017'!$E:$E,B380,'2017'!$F:$F,A380,'2017'!AA:AA,"CRO",'2017'!R:R,"&lt;&gt;"), 0)</f>
        <v>0</v>
      </c>
      <c r="AC380" s="0" t="n">
        <f aca="false">IFERROR(SUMIFS('2017'!M:M,'2017'!AA:AA,"CRO",'2017'!F:F,A380,'2017'!C:C,B380)+SUMIFS('2017'!P:P,'2017'!AA:AA,"CRO",'2017'!F:F,A380,'2017'!C:C,B380)+SUMIFS('2017'!N:N,'2017'!AA:AA,"CRO",'2017'!F:F,A380,'2017'!D:D,B380)+SUMIFS('2017'!N:N,'2017'!AA:AA,"CRO",'2017'!F:F,A380,'2017'!D:D,B380)+SUMIFS('2017'!O:O,'2017'!AA:AA,"CRO",'2017'!F:F,A380,'2017'!E:E,B380)+SUMIFS('2017'!R:R,'2017'!AA:AA,"CRO",'2017'!F:F,A380,'2017'!E:E,B380), 0)</f>
        <v>0</v>
      </c>
      <c r="AD380" s="0" t="n">
        <f aca="false">IFERROR(AC380/AB380, 0)</f>
        <v>0</v>
      </c>
      <c r="AE380" s="0" t="n">
        <f aca="false">SUM(AH380,AK380,AN380)</f>
        <v>9</v>
      </c>
      <c r="AF380" s="0" t="n">
        <f aca="false">SUM(AI380,AL380,AO380)</f>
        <v>28</v>
      </c>
      <c r="AG380" s="7" t="n">
        <f aca="false">IFERROR(AF380/AE380, 0)</f>
        <v>3.11111111111111</v>
      </c>
      <c r="AH380" s="0" t="n">
        <f aca="false">IFERROR(SUMIFS('2016'!$G:$G,'2016'!F:F,A380,'2016'!C:C,B380,'2016'!D:D,"",'2016'!AA:AA,"JRO",'2016'!L:L,"&lt;&gt;"), 0)</f>
        <v>9</v>
      </c>
      <c r="AI380" s="0" t="n">
        <f aca="false">IFERROR(SUMIFS('2016'!L:L,'2016'!F:F,A380,'2016'!C:C,B380,'2016'!D:D,"",'2016'!AA:AA,"JRO"), 0)</f>
        <v>28</v>
      </c>
      <c r="AJ380" s="7" t="n">
        <f aca="false">IFERROR(AI380/AH380, 0)</f>
        <v>3.11111111111111</v>
      </c>
      <c r="AK380" s="0" t="n">
        <f aca="false">IFERROR(SUMIFS('2016'!$G:$G,'2016'!F:F,A380,'2016'!C:C,B380,'2016'!D:D,"",'2016'!AA:AA,"NRO",'2016'!L:L,"&lt;&gt;"), 0)</f>
        <v>0</v>
      </c>
      <c r="AL380" s="0" t="n">
        <f aca="false">IFERROR(SUMIFS('2016'!L:L,'2016'!F:F,A380,'2016'!C:C,B380,'2016'!D:D,"",'2016'!AA:AA,"NRO"), 0)</f>
        <v>0</v>
      </c>
      <c r="AM380" s="0" t="n">
        <f aca="false">IFERROR(AL380/AK380, 0)</f>
        <v>0</v>
      </c>
      <c r="AN380" s="0" t="n">
        <f aca="false">IFERROR(SUMIFS('2016'!$G:$G,'2016'!F:F,A380,'2016'!C:C,B380,'2016'!D:D,"",'2016'!AA:AA,"CRO",'2016'!L:L,"&lt;&gt;"), 0)</f>
        <v>0</v>
      </c>
      <c r="AO380" s="0" t="n">
        <f aca="false">IFERROR(SUMIFS('2016'!L:L,'2016'!F:F,A380,'2016'!C:C,B380,'2016'!D:D,"",'2016'!AA:AA,"CRO"), 0)</f>
        <v>0</v>
      </c>
      <c r="AP380" s="0" t="n">
        <f aca="false">IFERROR(AO380/AN380, 0)</f>
        <v>0</v>
      </c>
      <c r="AQ380" s="0" t="n">
        <f aca="false">SUM(AT380,AW380,AZ380)</f>
        <v>0</v>
      </c>
      <c r="AR380" s="0" t="n">
        <f aca="false">SUM(AU380,AX380,BA380)</f>
        <v>0</v>
      </c>
      <c r="AS380" s="7" t="n">
        <f aca="false">IFERROR(AR380/AQ380, 0)</f>
        <v>0</v>
      </c>
      <c r="AT380" s="0" t="n">
        <f aca="false">IFERROR(SUMIFS('2015'!$G:$G,'2015'!F:F,A380,'2015'!C:C,B380,'2015'!D:D,"",'2015'!AA:AA,"JRO",'2015'!L:L,"&lt;&gt;"), 0)</f>
        <v>0</v>
      </c>
      <c r="AU380" s="0" t="n">
        <f aca="false">IFERROR(SUMIFS('2015'!L:L,'2015'!F:F,A380,'2015'!C:C,B380,'2015'!D:D,"",'2015'!AA:AA,"JRO"), 0)</f>
        <v>0</v>
      </c>
      <c r="AV380" s="0" t="n">
        <f aca="false">IFERROR(AU380/AT380, 0)</f>
        <v>0</v>
      </c>
      <c r="AW380" s="0" t="n">
        <f aca="false">IFERROR(SUMIFS('2015'!$G:$G,'2015'!F:F,A380,'2015'!C:C,B380,'2015'!D:D,"",'2015'!AA:AA,"NRO",'2015'!L:L,"&lt;&gt;"), 0)</f>
        <v>0</v>
      </c>
      <c r="AX380" s="0" t="n">
        <f aca="false">IFERROR(SUMIFS('2015'!L:L,'2015'!F:F,A380,'2015'!C:C,B380,'2015'!D:D,"",'2015'!AA:AA,"NRO"), 0)</f>
        <v>0</v>
      </c>
      <c r="AY380" s="0" t="n">
        <f aca="false">IFERROR(AX380/AW380, 0)</f>
        <v>0</v>
      </c>
      <c r="AZ380" s="0" t="n">
        <f aca="false">IFERROR(SUMIFS('2015'!$G:$G,'2015'!F:F,A380,'2015'!C:C,B380,'2015'!D:D,"",'2015'!AA:AA,"CRO",'2015'!L:L,"&lt;&gt;"), 0)</f>
        <v>0</v>
      </c>
      <c r="BA380" s="0" t="n">
        <f aca="false">IFERROR(SUMIFS('2015'!L:L,'2015'!F:F,A380,'2015'!C:C,B380,'2015'!D:D,"",'2015'!AA:AA,"CRO"), 0)</f>
        <v>0</v>
      </c>
      <c r="BB380" s="0" t="n">
        <f aca="false">IFERROR(BA380/AZ380, 0)</f>
        <v>0</v>
      </c>
      <c r="BC380" s="0" t="n">
        <f aca="false">SUM(BF380,BI380)</f>
        <v>24</v>
      </c>
      <c r="BD380" s="0" t="n">
        <f aca="false">SUM(BG380,BJ380)</f>
        <v>22</v>
      </c>
      <c r="BE380" s="7" t="n">
        <f aca="false">IFERROR(BD380/BC380, 0)</f>
        <v>0.916666666666667</v>
      </c>
      <c r="BF380" s="0" t="n">
        <f aca="false">IFERROR(SUMIFS('2014'!$G:$G,'2014'!F:F,A380,'2014'!C:C,B380,'2014'!D:D,"",'2014'!AA:AA,"JRO",'2014'!L:L,"&lt;&gt;"), 0)</f>
        <v>24</v>
      </c>
      <c r="BG380" s="0" t="n">
        <f aca="false">IFERROR(SUMIFS('2014'!L:L,'2014'!F:F,A380,'2014'!C:C,B380,'2014'!D:D,"",'2014'!AA:AA,"JRO"), 0)</f>
        <v>22</v>
      </c>
      <c r="BH380" s="7" t="n">
        <f aca="false">IFERROR(BG380/BF380, 0)</f>
        <v>0.916666666666667</v>
      </c>
      <c r="BI380" s="0" t="n">
        <f aca="false">IFERROR(SUMIFS('2014'!$G:$G,'2014'!F:F,A380,'2014'!C:C,B380,'2014'!D:D,"",'2014'!AA:AA,"CRO",'2014'!L:L,"&lt;&gt;"), 0)</f>
        <v>0</v>
      </c>
      <c r="BJ380" s="0" t="n">
        <f aca="false">IFERROR(SUMIFS('2014'!L:L,'2014'!F:F,A380,'2014'!C:C,B380,'2014'!D:D,"",'2014'!AA:AA,"CRO"), 0)</f>
        <v>0</v>
      </c>
      <c r="BK380" s="0" t="n">
        <f aca="false">IFERROR(BJ380/BI380, 0)</f>
        <v>0</v>
      </c>
      <c r="BL380" s="0" t="n">
        <f aca="false">IFERROR(SUMIFS('2013'!$G:$G,'2013'!F:F,A380,'2013'!C:C,B380,'2013'!D:D,"",'2013'!AA:AA,"JRO",'2013'!L:L,"&lt;&gt;"), 0)</f>
        <v>62</v>
      </c>
      <c r="BM380" s="0" t="n">
        <f aca="false">IFERROR(SUMIFS('2013'!L:L,'2013'!F:F,A380,'2013'!C:C,B380,'2013'!D:D,"",'2013'!AA:AA,"JRO"), 0)</f>
        <v>96</v>
      </c>
      <c r="BN380" s="0" t="n">
        <f aca="false">IFERROR(BM380/BL380, 0)</f>
        <v>1.54838709677419</v>
      </c>
      <c r="BO380" s="0" t="n">
        <f aca="false">IFERROR(SUMIFS('2012'!$G:$G,'2012'!F:F,A380,'2012'!C:C,B380,'2012'!D:D,"",'2012'!AA:AA,"JRO",'2012'!L:L,"&lt;&gt;"), 0)</f>
        <v>126</v>
      </c>
      <c r="BP380" s="0" t="n">
        <f aca="false">IFERROR(SUMIFS('2012'!L:L,'2012'!F:F,A380,'2012'!C:C,B380,'2012'!D:D,"",'2012'!AA:AA,"JRO"), 0)</f>
        <v>197</v>
      </c>
      <c r="BQ380" s="0" t="n">
        <f aca="false">IFERROR(BP380/BO380, 0)</f>
        <v>1.56349206349206</v>
      </c>
      <c r="BR380" s="0" t="n">
        <f aca="false">IFERROR(SUMIFS('2011'!$G:$G,'2011'!F:F,A380,'2011'!C:C,B380,'2011'!D:D,"",'2011'!AA:AA,"JRO",'2011'!L:L,"&lt;&gt;"), 0)</f>
        <v>14</v>
      </c>
      <c r="BS380" s="0" t="n">
        <f aca="false">IFERROR(SUMIFS('2011'!L:L,'2011'!F:F,A380,'2011'!C:C,B380,'2011'!D:D,"",'2011'!AA:AA,"JRO"), 0)</f>
        <v>20</v>
      </c>
      <c r="BT380" s="7" t="n">
        <f aca="false">IFERROR(BS380/BR380, 0)</f>
        <v>1.42857142857143</v>
      </c>
      <c r="BU380" s="0" t="n">
        <f aca="false">IFERROR(SUMIFS('2010'!$G:$G,'2010'!F:F,A380,'2010'!C:C,B380,'2010'!D:D,"",'2010'!AA:AA,"JRO",'2010'!L:L,"&lt;&gt;"), 0)</f>
        <v>0</v>
      </c>
      <c r="BV380" s="0" t="n">
        <f aca="false">IFERROR(SUMIFS('2010'!L:L,'2010'!F:F,A380,'2010'!C:C,B380,'2010'!D:D,"",'2010'!AA:AA,"JRO"), 0)</f>
        <v>0</v>
      </c>
      <c r="BW380" s="7" t="n">
        <f aca="false">IFERROR(BV380/BU380, 0)</f>
        <v>0</v>
      </c>
      <c r="BX380" s="0" t="n">
        <f aca="false">IFERROR(SUMIFS('2009'!$G:$G,'2009'!F:F,A380,'2009'!C:C,B380,'2009'!D:D,"",'2009'!AA:AA,"JRO",'2009'!L:L,"&lt;&gt;"), 0)</f>
        <v>0</v>
      </c>
      <c r="BY380" s="0" t="n">
        <f aca="false">IFERROR(SUMIFS('2009'!L:L,'2009'!F:F,A380,'2009'!C:C,B380,'2009'!D:D,"",'2009'!AA:AA,"JRO"), 0)</f>
        <v>0</v>
      </c>
      <c r="BZ380" s="7" t="n">
        <f aca="false">IFERROR(BY380/BX380, 0)</f>
        <v>0</v>
      </c>
    </row>
    <row r="381" customFormat="false" ht="15" hidden="false" customHeight="false" outlineLevel="0" collapsed="false">
      <c r="A381" s="0" t="s">
        <v>115</v>
      </c>
      <c r="B381" s="13" t="s">
        <v>43</v>
      </c>
      <c r="C381" s="56" t="n">
        <f aca="false">IFERROR(AVERAGEIFS(I381:BZ381,I$2:BZ$2,"JRO escorts per deportee",I381:BZ381,"&lt;&gt;0"), 0)</f>
        <v>0</v>
      </c>
      <c r="D381" s="13" t="n">
        <f aca="false">IFERROR(AVERAGEIFS(I381:BZ381,I$2:BZ$2,"NRO escorts per deportee",I381:BZ381,"&lt;&gt;0"), 0)</f>
        <v>0</v>
      </c>
      <c r="E381" s="13" t="n">
        <f aca="false">IFERROR(AVERAGEIFS(I381:BZ381,I$2:BZ$2,"CRO escorts per deportee",I381:BZ381,"&lt;&gt;0"), 0)</f>
        <v>0</v>
      </c>
      <c r="G381" s="0" t="n">
        <f aca="false">SUM(J381,M381,P381)</f>
        <v>0</v>
      </c>
      <c r="H381" s="0" t="n">
        <f aca="false">SUM(K381,N381,Q381)</f>
        <v>0</v>
      </c>
      <c r="I381" s="7" t="n">
        <f aca="false">IFERROR(H381/G381, 0)</f>
        <v>0</v>
      </c>
      <c r="J381" s="0" t="n">
        <f aca="false">IFERROR(SUMIFS('2018'!$H:$H,'2018'!$C:$C,B381,'2018'!$F:$F,A381,'2018'!AA:AA,"JRO",'2018'!P:P,"&lt;&gt;")+SUMIFS('2018'!$I:$I,'2018'!$D:$D,B381,'2018'!$F:$F,A381,'2018'!AA:AA,"JRO",'2018'!Q:Q,"&lt;&gt;")+SUMIFS('2018'!$J:$J,'2018'!$E:$E,B381,'2018'!$F:$F,A381,'2018'!AA:AA,"JRO",'2018'!R:R,"&lt;&gt;"), 0)</f>
        <v>0</v>
      </c>
      <c r="K381" s="0" t="n">
        <f aca="false">IFERROR(SUMIFS('2018'!M:M,'2018'!AA:AA,"JRO",'2018'!F:F,A381,'2018'!C:C,B381)+SUMIFS('2018'!P:P,'2018'!AA:AA,"JRO",'2018'!F:F,A381,'2018'!C:C,B381)+SUMIFS('2018'!N:N,'2018'!AA:AA,"JRO",'2018'!F:F,A381,'2018'!D:D,B381)+SUMIFS('2018'!N:N,'2018'!AA:AA,"JRO",'2018'!F:F,A381,'2018'!D:D,B381)+SUMIFS('2018'!O:O,'2018'!AA:AA,"JRO",'2018'!F:F,A381,'2018'!E:E,B381)+SUMIFS('2018'!R:R,'2018'!AA:AA,"JRO",'2018'!F:F,A381,'2018'!E:E,B381), 0)</f>
        <v>0</v>
      </c>
      <c r="L381" s="7" t="n">
        <f aca="false">IFERROR(K381/J381, 0)</f>
        <v>0</v>
      </c>
      <c r="M381" s="0" t="n">
        <f aca="false">IFERROR(SUMIFS('2018'!$H:$H,'2018'!$C:$C,B381,'2018'!$F:$F,A381,'2018'!AA:AA,"NRO",'2018'!P:P,"&lt;&gt;")+SUMIFS('2018'!$I:$I,'2018'!$D:$D,B381,'2018'!$F:$F,A381,'2018'!AA:AA,"NRO",'2018'!Q:Q,"&lt;&gt;")+SUMIFS('2018'!$J:$J,'2018'!$E:$E,B381,'2018'!$F:$F,A381,'2018'!AA:AA,"NRO",'2018'!R:R,"&lt;&gt;"), 0)</f>
        <v>0</v>
      </c>
      <c r="N381" s="0" t="n">
        <f aca="false">IFERROR(SUMIFS('2018'!M:M,'2018'!AA:AA,"NRO",'2018'!F:F,A381,'2018'!C:C,B381)+SUMIFS('2018'!P:P,'2018'!AA:AA,"NRO",'2018'!F:F,A381,'2018'!C:C,B381)+SUMIFS('2018'!N:N,'2018'!AA:AA,"NRO",'2018'!F:F,A381,'2018'!D:D,B381)+SUMIFS('2018'!N:N,'2018'!AA:AA,"NRO",'2018'!F:F,A381,'2018'!D:D,B381)+SUMIFS('2018'!O:O,'2018'!AA:AA,"NRO",'2018'!F:F,A381,'2018'!E:E,B381)+SUMIFS('2018'!R:R,'2018'!AA:AA,"NRO",'2018'!F:F,A381,'2018'!E:E,B381), 0)</f>
        <v>0</v>
      </c>
      <c r="O381" s="7" t="n">
        <f aca="false">IFERROR(N381/M381, 0)</f>
        <v>0</v>
      </c>
      <c r="P381" s="0" t="n">
        <f aca="false">IFERROR(SUMIFS('2018'!$H:$H,'2018'!$C:$C,B381,'2018'!$F:$F,A381,'2018'!AA:AA,"CRO")+SUMIFS('2018'!$I:$I,'2018'!$D:$D,B381,'2018'!$F:$F,A381,'2018'!AA:AA,"CRO")+SUMIFS('2018'!$J:$J,'2018'!$E:$E,B381,'2018'!$F:$F,A381,'2018'!AA:AA,"CRO"), 0)</f>
        <v>0</v>
      </c>
      <c r="Q381" s="0" t="n">
        <f aca="false">IFERROR(SUMIFS('2018'!M:M,'2018'!AA:AA,"CRO",'2018'!F:F,A381,'2018'!C:C,B381)+SUMIFS('2018'!P:P,'2018'!AA:AA,"CRO",'2018'!F:F,A381,'2018'!C:C,B381)+SUMIFS('2018'!N:N,'2018'!AA:AA,"CRO",'2018'!F:F,A381,'2018'!D:D,B381)+SUMIFS('2018'!N:N,'2018'!AA:AA,"CRO",'2018'!F:F,A381,'2018'!D:D,B381)+SUMIFS('2018'!O:O,'2018'!AA:AA,"CRO",'2018'!F:F,A381,'2018'!E:E,B381)+SUMIFS('2018'!R:R,'2018'!AA:AA,"CRO",'2018'!F:F,A381,'2018'!E:E,B381), 0)</f>
        <v>0</v>
      </c>
      <c r="R381" s="7" t="n">
        <f aca="false">IFERROR(Q381/P381, 0)</f>
        <v>0</v>
      </c>
      <c r="S381" s="7" t="n">
        <f aca="false">SUM(V381,Y381,AB381)</f>
        <v>0</v>
      </c>
      <c r="T381" s="7" t="n">
        <f aca="false">SUM(W381,Z381,AC381)</f>
        <v>0</v>
      </c>
      <c r="U381" s="7" t="n">
        <f aca="false">IFERROR(T381/S381, 0)</f>
        <v>0</v>
      </c>
      <c r="V381" s="0" t="n">
        <f aca="false">SUMIFS('2017'!$H:$H,'2017'!$C:$C,B381,'2017'!$F:$F,A381,'2017'!AA:AA,"JRO",'2017'!P:P,"&lt;&gt;")+SUMIFS('2017'!$I:$I,'2017'!$D:$D,B381,'2017'!$F:$F,A381,'2017'!AA:AA,"JRO",'2017'!Q:Q,"&lt;&gt;")+SUMIFS('2017'!$J:$J,'2017'!$E:$E,B381,'2017'!$F:$F,A381,'2017'!AA:AA,"JRO",'2017'!R:R,"&lt;&gt;")</f>
        <v>0</v>
      </c>
      <c r="W381" s="0" t="n">
        <f aca="false">IFERROR(SUMIFS('2017'!M:M,'2017'!AA:AA,"JRO",'2017'!F:F,A381,'2017'!C:C,B381)+SUMIFS('2017'!P:P,'2017'!AA:AA,"JRO",'2017'!F:F,A381,'2017'!C:C,B381)+SUMIFS('2017'!N:N,'2017'!AA:AA,"JRO",'2017'!F:F,A381,'2017'!D:D,B381)+SUMIFS('2017'!N:N,'2017'!AA:AA,"JRO",'2017'!F:F,A381,'2017'!D:D,B381)+SUMIFS('2017'!O:O,'2017'!AA:AA,"JRO",'2017'!F:F,A381,'2017'!E:E,B381)+SUMIFS('2017'!R:R,'2017'!AA:AA,"JRO",'2017'!F:F,A381,'2017'!E:E,B381), 0)</f>
        <v>0</v>
      </c>
      <c r="X381" s="7" t="n">
        <f aca="false">IFERROR(W381/V381, 0)</f>
        <v>0</v>
      </c>
      <c r="Y381" s="0" t="n">
        <f aca="false">IFERROR(SUMIFS('2017'!$H:$H,'2017'!$C:$C,B381,'2017'!$F:$F,A381,'2017'!AA:AA,"NRO",'2017'!P:P,"&lt;&gt;")+SUMIFS('2017'!$I:$I,'2017'!$D:$D,B381,'2017'!$F:$F,A381,'2017'!AA:AA,"NRO",'2017'!Q:Q,"&lt;&gt;")+SUMIFS('2017'!$J:$J,'2017'!$E:$E,B381,'2017'!$F:$F,A381,'2017'!AA:AA,"NRO",'2017'!R:R,"&lt;&gt;"), 0)</f>
        <v>0</v>
      </c>
      <c r="Z381" s="0" t="n">
        <f aca="false">IFERROR(SUMIFS('2017'!M:M,'2017'!AA:AA,"NRO",'2017'!F:F,A381,'2017'!C:C,B381)+SUMIFS('2017'!P:P,'2017'!AA:AA,"NRO",'2017'!F:F,A381,'2017'!C:C,B381)+SUMIFS('2017'!N:N,'2017'!AA:AA,"NRO",'2017'!F:F,A381,'2017'!D:D,B381)+SUMIFS('2017'!N:N,'2017'!AA:AA,"NRO",'2017'!F:F,A381,'2017'!D:D,B381)+SUMIFS('2017'!O:O,'2017'!AA:AA,"NRO",'2017'!F:F,A381,'2017'!E:E,B381)+SUMIFS('2017'!R:R,'2017'!AA:AA,"NRO",'2017'!F:F,A381,'2017'!E:E,B381), 0)</f>
        <v>0</v>
      </c>
      <c r="AA381" s="7" t="n">
        <f aca="false">IFERROR(Z381/Y381, 0)</f>
        <v>0</v>
      </c>
      <c r="AB381" s="0" t="n">
        <f aca="false">IFERROR(SUMIFS('2017'!$H:$H,'2017'!$C:$C,B381,'2017'!$F:$F,A381,'2017'!AA:AA,"CRO",'2017'!P:P,"&lt;&gt;")+SUMIFS('2017'!$I:$I,'2017'!$D:$D,B381,'2017'!$F:$F,A381,'2017'!AA:AA,"CRO",'2017'!Q:Q,"&lt;&gt;")+SUMIFS('2017'!$J:$J,'2017'!$E:$E,B381,'2017'!$F:$F,A381,'2017'!AA:AA,"CRO",'2017'!R:R,"&lt;&gt;"), 0)</f>
        <v>0</v>
      </c>
      <c r="AC381" s="0" t="n">
        <f aca="false">IFERROR(SUMIFS('2017'!M:M,'2017'!AA:AA,"CRO",'2017'!F:F,A381,'2017'!C:C,B381)+SUMIFS('2017'!P:P,'2017'!AA:AA,"CRO",'2017'!F:F,A381,'2017'!C:C,B381)+SUMIFS('2017'!N:N,'2017'!AA:AA,"CRO",'2017'!F:F,A381,'2017'!D:D,B381)+SUMIFS('2017'!N:N,'2017'!AA:AA,"CRO",'2017'!F:F,A381,'2017'!D:D,B381)+SUMIFS('2017'!O:O,'2017'!AA:AA,"CRO",'2017'!F:F,A381,'2017'!E:E,B381)+SUMIFS('2017'!R:R,'2017'!AA:AA,"CRO",'2017'!F:F,A381,'2017'!E:E,B381), 0)</f>
        <v>0</v>
      </c>
      <c r="AD381" s="0" t="n">
        <f aca="false">IFERROR(AC381/AB381, 0)</f>
        <v>0</v>
      </c>
      <c r="AE381" s="0" t="n">
        <f aca="false">SUM(AH381,AK381,AN381)</f>
        <v>0</v>
      </c>
      <c r="AF381" s="0" t="n">
        <f aca="false">SUM(AI381,AL381,AO381)</f>
        <v>0</v>
      </c>
      <c r="AG381" s="7" t="n">
        <f aca="false">IFERROR(AF381/AE381, 0)</f>
        <v>0</v>
      </c>
      <c r="AH381" s="0" t="n">
        <f aca="false">IFERROR(SUMIFS('2016'!$G:$G,'2016'!F:F,A381,'2016'!C:C,B381,'2016'!D:D,"",'2016'!AA:AA,"JRO",'2016'!L:L,"&lt;&gt;"), 0)</f>
        <v>0</v>
      </c>
      <c r="AI381" s="0" t="n">
        <f aca="false">IFERROR(SUMIFS('2016'!L:L,'2016'!F:F,A381,'2016'!C:C,B381,'2016'!D:D,"",'2016'!AA:AA,"JRO"), 0)</f>
        <v>0</v>
      </c>
      <c r="AJ381" s="7" t="n">
        <f aca="false">IFERROR(AI381/AH381, 0)</f>
        <v>0</v>
      </c>
      <c r="AK381" s="0" t="n">
        <f aca="false">IFERROR(SUMIFS('2016'!$G:$G,'2016'!F:F,A381,'2016'!C:C,B381,'2016'!D:D,"",'2016'!AA:AA,"NRO",'2016'!L:L,"&lt;&gt;"), 0)</f>
        <v>0</v>
      </c>
      <c r="AL381" s="0" t="n">
        <f aca="false">IFERROR(SUMIFS('2016'!L:L,'2016'!F:F,A381,'2016'!C:C,B381,'2016'!D:D,"",'2016'!AA:AA,"NRO"), 0)</f>
        <v>0</v>
      </c>
      <c r="AM381" s="0" t="n">
        <f aca="false">IFERROR(AL381/AK381, 0)</f>
        <v>0</v>
      </c>
      <c r="AN381" s="0" t="n">
        <f aca="false">IFERROR(SUMIFS('2016'!$G:$G,'2016'!F:F,A381,'2016'!C:C,B381,'2016'!D:D,"",'2016'!AA:AA,"CRO",'2016'!L:L,"&lt;&gt;"), 0)</f>
        <v>0</v>
      </c>
      <c r="AO381" s="0" t="n">
        <f aca="false">IFERROR(SUMIFS('2016'!L:L,'2016'!F:F,A381,'2016'!C:C,B381,'2016'!D:D,"",'2016'!AA:AA,"CRO"), 0)</f>
        <v>0</v>
      </c>
      <c r="AP381" s="0" t="n">
        <f aca="false">IFERROR(AO381/AN381, 0)</f>
        <v>0</v>
      </c>
      <c r="AQ381" s="0" t="n">
        <f aca="false">SUM(AT381,AW381,AZ381)</f>
        <v>0</v>
      </c>
      <c r="AR381" s="0" t="n">
        <f aca="false">SUM(AU381,AX381,BA381)</f>
        <v>0</v>
      </c>
      <c r="AS381" s="7" t="n">
        <f aca="false">IFERROR(AR381/AQ381, 0)</f>
        <v>0</v>
      </c>
      <c r="AT381" s="0" t="n">
        <f aca="false">IFERROR(SUMIFS('2015'!$G:$G,'2015'!F:F,A381,'2015'!C:C,B381,'2015'!D:D,"",'2015'!AA:AA,"JRO",'2015'!L:L,"&lt;&gt;"), 0)</f>
        <v>0</v>
      </c>
      <c r="AU381" s="0" t="n">
        <f aca="false">IFERROR(SUMIFS('2015'!L:L,'2015'!F:F,A381,'2015'!C:C,B381,'2015'!D:D,"",'2015'!AA:AA,"JRO"), 0)</f>
        <v>0</v>
      </c>
      <c r="AV381" s="0" t="n">
        <f aca="false">IFERROR(AU381/AT381, 0)</f>
        <v>0</v>
      </c>
      <c r="AW381" s="0" t="n">
        <f aca="false">IFERROR(SUMIFS('2015'!$G:$G,'2015'!F:F,A381,'2015'!C:C,B381,'2015'!D:D,"",'2015'!AA:AA,"NRO",'2015'!L:L,"&lt;&gt;"), 0)</f>
        <v>0</v>
      </c>
      <c r="AX381" s="0" t="n">
        <f aca="false">IFERROR(SUMIFS('2015'!L:L,'2015'!F:F,A381,'2015'!C:C,B381,'2015'!D:D,"",'2015'!AA:AA,"NRO"), 0)</f>
        <v>0</v>
      </c>
      <c r="AY381" s="0" t="n">
        <f aca="false">IFERROR(AX381/AW381, 0)</f>
        <v>0</v>
      </c>
      <c r="AZ381" s="0" t="n">
        <f aca="false">IFERROR(SUMIFS('2015'!$G:$G,'2015'!F:F,A381,'2015'!C:C,B381,'2015'!D:D,"",'2015'!AA:AA,"CRO",'2015'!L:L,"&lt;&gt;"), 0)</f>
        <v>0</v>
      </c>
      <c r="BA381" s="0" t="n">
        <f aca="false">IFERROR(SUMIFS('2015'!L:L,'2015'!F:F,A381,'2015'!C:C,B381,'2015'!D:D,"",'2015'!AA:AA,"CRO"), 0)</f>
        <v>0</v>
      </c>
      <c r="BB381" s="0" t="n">
        <f aca="false">IFERROR(BA381/AZ381, 0)</f>
        <v>0</v>
      </c>
      <c r="BC381" s="0" t="n">
        <f aca="false">SUM(BF381,BI381)</f>
        <v>0</v>
      </c>
      <c r="BD381" s="0" t="n">
        <f aca="false">SUM(BG381,BJ381)</f>
        <v>0</v>
      </c>
      <c r="BE381" s="7" t="n">
        <f aca="false">IFERROR(BD381/BC381, 0)</f>
        <v>0</v>
      </c>
      <c r="BF381" s="0" t="n">
        <f aca="false">IFERROR(SUMIFS('2014'!$G:$G,'2014'!F:F,A381,'2014'!C:C,B381,'2014'!D:D,"",'2014'!AA:AA,"JRO",'2014'!L:L,"&lt;&gt;"), 0)</f>
        <v>0</v>
      </c>
      <c r="BG381" s="0" t="n">
        <f aca="false">IFERROR(SUMIFS('2014'!L:L,'2014'!F:F,A381,'2014'!C:C,B381,'2014'!D:D,"",'2014'!AA:AA,"JRO"), 0)</f>
        <v>0</v>
      </c>
      <c r="BH381" s="7" t="n">
        <f aca="false">IFERROR(BG381/BF381, 0)</f>
        <v>0</v>
      </c>
      <c r="BI381" s="0" t="n">
        <f aca="false">IFERROR(SUMIFS('2014'!$G:$G,'2014'!F:F,A381,'2014'!C:C,B381,'2014'!D:D,"",'2014'!AA:AA,"CRO",'2014'!L:L,"&lt;&gt;"), 0)</f>
        <v>0</v>
      </c>
      <c r="BJ381" s="0" t="n">
        <f aca="false">IFERROR(SUMIFS('2014'!L:L,'2014'!F:F,A381,'2014'!C:C,B381,'2014'!D:D,"",'2014'!AA:AA,"CRO"), 0)</f>
        <v>0</v>
      </c>
      <c r="BK381" s="0" t="n">
        <f aca="false">IFERROR(BJ381/BI381, 0)</f>
        <v>0</v>
      </c>
      <c r="BL381" s="0" t="n">
        <f aca="false">IFERROR(SUMIFS('2013'!$G:$G,'2013'!F:F,A381,'2013'!C:C,B381,'2013'!D:D,"",'2013'!AA:AA,"JRO",'2013'!L:L,"&lt;&gt;"), 0)</f>
        <v>0</v>
      </c>
      <c r="BM381" s="0" t="n">
        <f aca="false">IFERROR(SUMIFS('2013'!L:L,'2013'!F:F,A381,'2013'!C:C,B381,'2013'!D:D,"",'2013'!AA:AA,"JRO"), 0)</f>
        <v>0</v>
      </c>
      <c r="BN381" s="0" t="n">
        <f aca="false">IFERROR(BM381/BL381, 0)</f>
        <v>0</v>
      </c>
      <c r="BO381" s="0" t="n">
        <f aca="false">IFERROR(SUMIFS('2012'!$G:$G,'2012'!F:F,A381,'2012'!C:C,B381,'2012'!D:D,"",'2012'!AA:AA,"JRO",'2012'!L:L,"&lt;&gt;"), 0)</f>
        <v>0</v>
      </c>
      <c r="BP381" s="0" t="n">
        <f aca="false">IFERROR(SUMIFS('2012'!L:L,'2012'!F:F,A381,'2012'!C:C,B381,'2012'!D:D,"",'2012'!AA:AA,"JRO"), 0)</f>
        <v>0</v>
      </c>
      <c r="BQ381" s="0" t="n">
        <f aca="false">IFERROR(BP381/BO381, 0)</f>
        <v>0</v>
      </c>
      <c r="BR381" s="0" t="n">
        <f aca="false">IFERROR(SUMIFS('2011'!$G:$G,'2011'!F:F,A381,'2011'!C:C,B381,'2011'!D:D,"",'2011'!AA:AA,"JRO",'2011'!L:L,"&lt;&gt;"), 0)</f>
        <v>0</v>
      </c>
      <c r="BS381" s="0" t="n">
        <f aca="false">IFERROR(SUMIFS('2011'!L:L,'2011'!F:F,A381,'2011'!C:C,B381,'2011'!D:D,"",'2011'!AA:AA,"JRO"), 0)</f>
        <v>0</v>
      </c>
      <c r="BT381" s="7" t="n">
        <f aca="false">IFERROR(BS381/BR381, 0)</f>
        <v>0</v>
      </c>
      <c r="BU381" s="0" t="n">
        <f aca="false">IFERROR(SUMIFS('2010'!$G:$G,'2010'!F:F,A381,'2010'!C:C,B381,'2010'!D:D,"",'2010'!AA:AA,"JRO",'2010'!L:L,"&lt;&gt;"), 0)</f>
        <v>0</v>
      </c>
      <c r="BV381" s="0" t="n">
        <f aca="false">IFERROR(SUMIFS('2010'!L:L,'2010'!F:F,A381,'2010'!C:C,B381,'2010'!D:D,"",'2010'!AA:AA,"JRO"), 0)</f>
        <v>0</v>
      </c>
      <c r="BW381" s="7" t="n">
        <f aca="false">IFERROR(BV381/BU381, 0)</f>
        <v>0</v>
      </c>
      <c r="BX381" s="0" t="n">
        <f aca="false">IFERROR(SUMIFS('2009'!$G:$G,'2009'!F:F,A381,'2009'!C:C,B381,'2009'!D:D,"",'2009'!AA:AA,"JRO",'2009'!L:L,"&lt;&gt;"), 0)</f>
        <v>0</v>
      </c>
      <c r="BY381" s="0" t="n">
        <f aca="false">IFERROR(SUMIFS('2009'!L:L,'2009'!F:F,A381,'2009'!C:C,B381,'2009'!D:D,"",'2009'!AA:AA,"JRO"), 0)</f>
        <v>0</v>
      </c>
      <c r="BZ381" s="7" t="n">
        <f aca="false">IFERROR(BY381/BX381, 0)</f>
        <v>0</v>
      </c>
    </row>
    <row r="382" customFormat="false" ht="15" hidden="false" customHeight="false" outlineLevel="0" collapsed="false">
      <c r="A382" s="0" t="s">
        <v>115</v>
      </c>
      <c r="B382" s="13" t="s">
        <v>47</v>
      </c>
      <c r="C382" s="56" t="n">
        <f aca="false">IFERROR(AVERAGEIFS(I382:BZ382,I$2:BZ$2,"JRO escorts per deportee",I382:BZ382,"&lt;&gt;0"), 0)</f>
        <v>0</v>
      </c>
      <c r="D382" s="13" t="n">
        <f aca="false">IFERROR(AVERAGEIFS(I382:BZ382,I$2:BZ$2,"NRO escorts per deportee",I382:BZ382,"&lt;&gt;0"), 0)</f>
        <v>0</v>
      </c>
      <c r="E382" s="13" t="n">
        <f aca="false">IFERROR(AVERAGEIFS(I382:BZ382,I$2:BZ$2,"CRO escorts per deportee",I382:BZ382,"&lt;&gt;0"), 0)</f>
        <v>0</v>
      </c>
      <c r="G382" s="0" t="n">
        <f aca="false">SUM(J382,M382,P382)</f>
        <v>0</v>
      </c>
      <c r="H382" s="0" t="n">
        <f aca="false">SUM(K382,N382,Q382)</f>
        <v>0</v>
      </c>
      <c r="I382" s="7" t="n">
        <f aca="false">IFERROR(H382/G382, 0)</f>
        <v>0</v>
      </c>
      <c r="J382" s="0" t="n">
        <f aca="false">IFERROR(SUMIFS('2018'!$H:$H,'2018'!$C:$C,B382,'2018'!$F:$F,A382,'2018'!AA:AA,"JRO",'2018'!P:P,"&lt;&gt;")+SUMIFS('2018'!$I:$I,'2018'!$D:$D,B382,'2018'!$F:$F,A382,'2018'!AA:AA,"JRO",'2018'!Q:Q,"&lt;&gt;")+SUMIFS('2018'!$J:$J,'2018'!$E:$E,B382,'2018'!$F:$F,A382,'2018'!AA:AA,"JRO",'2018'!R:R,"&lt;&gt;"), 0)</f>
        <v>0</v>
      </c>
      <c r="K382" s="0" t="n">
        <f aca="false">IFERROR(SUMIFS('2018'!M:M,'2018'!AA:AA,"JRO",'2018'!F:F,A382,'2018'!C:C,B382)+SUMIFS('2018'!P:P,'2018'!AA:AA,"JRO",'2018'!F:F,A382,'2018'!C:C,B382)+SUMIFS('2018'!N:N,'2018'!AA:AA,"JRO",'2018'!F:F,A382,'2018'!D:D,B382)+SUMIFS('2018'!N:N,'2018'!AA:AA,"JRO",'2018'!F:F,A382,'2018'!D:D,B382)+SUMIFS('2018'!O:O,'2018'!AA:AA,"JRO",'2018'!F:F,A382,'2018'!E:E,B382)+SUMIFS('2018'!R:R,'2018'!AA:AA,"JRO",'2018'!F:F,A382,'2018'!E:E,B382), 0)</f>
        <v>0</v>
      </c>
      <c r="L382" s="7" t="n">
        <f aca="false">IFERROR(K382/J382, 0)</f>
        <v>0</v>
      </c>
      <c r="M382" s="0" t="n">
        <f aca="false">IFERROR(SUMIFS('2018'!$H:$H,'2018'!$C:$C,B382,'2018'!$F:$F,A382,'2018'!AA:AA,"NRO",'2018'!P:P,"&lt;&gt;")+SUMIFS('2018'!$I:$I,'2018'!$D:$D,B382,'2018'!$F:$F,A382,'2018'!AA:AA,"NRO",'2018'!Q:Q,"&lt;&gt;")+SUMIFS('2018'!$J:$J,'2018'!$E:$E,B382,'2018'!$F:$F,A382,'2018'!AA:AA,"NRO",'2018'!R:R,"&lt;&gt;"), 0)</f>
        <v>0</v>
      </c>
      <c r="N382" s="0" t="n">
        <f aca="false">IFERROR(SUMIFS('2018'!M:M,'2018'!AA:AA,"NRO",'2018'!F:F,A382,'2018'!C:C,B382)+SUMIFS('2018'!P:P,'2018'!AA:AA,"NRO",'2018'!F:F,A382,'2018'!C:C,B382)+SUMIFS('2018'!N:N,'2018'!AA:AA,"NRO",'2018'!F:F,A382,'2018'!D:D,B382)+SUMIFS('2018'!N:N,'2018'!AA:AA,"NRO",'2018'!F:F,A382,'2018'!D:D,B382)+SUMIFS('2018'!O:O,'2018'!AA:AA,"NRO",'2018'!F:F,A382,'2018'!E:E,B382)+SUMIFS('2018'!R:R,'2018'!AA:AA,"NRO",'2018'!F:F,A382,'2018'!E:E,B382), 0)</f>
        <v>0</v>
      </c>
      <c r="O382" s="7" t="n">
        <f aca="false">IFERROR(N382/M382, 0)</f>
        <v>0</v>
      </c>
      <c r="P382" s="0" t="n">
        <f aca="false">IFERROR(SUMIFS('2018'!$H:$H,'2018'!$C:$C,B382,'2018'!$F:$F,A382,'2018'!AA:AA,"CRO")+SUMIFS('2018'!$I:$I,'2018'!$D:$D,B382,'2018'!$F:$F,A382,'2018'!AA:AA,"CRO")+SUMIFS('2018'!$J:$J,'2018'!$E:$E,B382,'2018'!$F:$F,A382,'2018'!AA:AA,"CRO"), 0)</f>
        <v>0</v>
      </c>
      <c r="Q382" s="0" t="n">
        <f aca="false">IFERROR(SUMIFS('2018'!M:M,'2018'!AA:AA,"CRO",'2018'!F:F,A382,'2018'!C:C,B382)+SUMIFS('2018'!P:P,'2018'!AA:AA,"CRO",'2018'!F:F,A382,'2018'!C:C,B382)+SUMIFS('2018'!N:N,'2018'!AA:AA,"CRO",'2018'!F:F,A382,'2018'!D:D,B382)+SUMIFS('2018'!N:N,'2018'!AA:AA,"CRO",'2018'!F:F,A382,'2018'!D:D,B382)+SUMIFS('2018'!O:O,'2018'!AA:AA,"CRO",'2018'!F:F,A382,'2018'!E:E,B382)+SUMIFS('2018'!R:R,'2018'!AA:AA,"CRO",'2018'!F:F,A382,'2018'!E:E,B382), 0)</f>
        <v>0</v>
      </c>
      <c r="R382" s="7" t="n">
        <f aca="false">IFERROR(Q382/P382, 0)</f>
        <v>0</v>
      </c>
      <c r="S382" s="7" t="n">
        <f aca="false">SUM(V382,Y382,AB382)</f>
        <v>0</v>
      </c>
      <c r="T382" s="7" t="n">
        <f aca="false">SUM(W382,Z382,AC382)</f>
        <v>0</v>
      </c>
      <c r="U382" s="7" t="n">
        <f aca="false">IFERROR(T382/S382, 0)</f>
        <v>0</v>
      </c>
      <c r="V382" s="0" t="n">
        <f aca="false">SUMIFS('2017'!$H:$H,'2017'!$C:$C,B382,'2017'!$F:$F,A382,'2017'!AA:AA,"JRO",'2017'!P:P,"&lt;&gt;")+SUMIFS('2017'!$I:$I,'2017'!$D:$D,B382,'2017'!$F:$F,A382,'2017'!AA:AA,"JRO",'2017'!Q:Q,"&lt;&gt;")+SUMIFS('2017'!$J:$J,'2017'!$E:$E,B382,'2017'!$F:$F,A382,'2017'!AA:AA,"JRO",'2017'!R:R,"&lt;&gt;")</f>
        <v>0</v>
      </c>
      <c r="W382" s="0" t="n">
        <f aca="false">IFERROR(SUMIFS('2017'!M:M,'2017'!AA:AA,"JRO",'2017'!F:F,A382,'2017'!C:C,B382)+SUMIFS('2017'!P:P,'2017'!AA:AA,"JRO",'2017'!F:F,A382,'2017'!C:C,B382)+SUMIFS('2017'!N:N,'2017'!AA:AA,"JRO",'2017'!F:F,A382,'2017'!D:D,B382)+SUMIFS('2017'!N:N,'2017'!AA:AA,"JRO",'2017'!F:F,A382,'2017'!D:D,B382)+SUMIFS('2017'!O:O,'2017'!AA:AA,"JRO",'2017'!F:F,A382,'2017'!E:E,B382)+SUMIFS('2017'!R:R,'2017'!AA:AA,"JRO",'2017'!F:F,A382,'2017'!E:E,B382), 0)</f>
        <v>0</v>
      </c>
      <c r="X382" s="7" t="n">
        <f aca="false">IFERROR(W382/V382, 0)</f>
        <v>0</v>
      </c>
      <c r="Y382" s="0" t="n">
        <f aca="false">IFERROR(SUMIFS('2017'!$H:$H,'2017'!$C:$C,B382,'2017'!$F:$F,A382,'2017'!AA:AA,"NRO",'2017'!P:P,"&lt;&gt;")+SUMIFS('2017'!$I:$I,'2017'!$D:$D,B382,'2017'!$F:$F,A382,'2017'!AA:AA,"NRO",'2017'!Q:Q,"&lt;&gt;")+SUMIFS('2017'!$J:$J,'2017'!$E:$E,B382,'2017'!$F:$F,A382,'2017'!AA:AA,"NRO",'2017'!R:R,"&lt;&gt;"), 0)</f>
        <v>0</v>
      </c>
      <c r="Z382" s="0" t="n">
        <f aca="false">IFERROR(SUMIFS('2017'!M:M,'2017'!AA:AA,"NRO",'2017'!F:F,A382,'2017'!C:C,B382)+SUMIFS('2017'!P:P,'2017'!AA:AA,"NRO",'2017'!F:F,A382,'2017'!C:C,B382)+SUMIFS('2017'!N:N,'2017'!AA:AA,"NRO",'2017'!F:F,A382,'2017'!D:D,B382)+SUMIFS('2017'!N:N,'2017'!AA:AA,"NRO",'2017'!F:F,A382,'2017'!D:D,B382)+SUMIFS('2017'!O:O,'2017'!AA:AA,"NRO",'2017'!F:F,A382,'2017'!E:E,B382)+SUMIFS('2017'!R:R,'2017'!AA:AA,"NRO",'2017'!F:F,A382,'2017'!E:E,B382), 0)</f>
        <v>0</v>
      </c>
      <c r="AA382" s="7" t="n">
        <f aca="false">IFERROR(Z382/Y382, 0)</f>
        <v>0</v>
      </c>
      <c r="AB382" s="0" t="n">
        <f aca="false">IFERROR(SUMIFS('2017'!$H:$H,'2017'!$C:$C,B382,'2017'!$F:$F,A382,'2017'!AA:AA,"CRO",'2017'!P:P,"&lt;&gt;")+SUMIFS('2017'!$I:$I,'2017'!$D:$D,B382,'2017'!$F:$F,A382,'2017'!AA:AA,"CRO",'2017'!Q:Q,"&lt;&gt;")+SUMIFS('2017'!$J:$J,'2017'!$E:$E,B382,'2017'!$F:$F,A382,'2017'!AA:AA,"CRO",'2017'!R:R,"&lt;&gt;"), 0)</f>
        <v>0</v>
      </c>
      <c r="AC382" s="0" t="n">
        <f aca="false">IFERROR(SUMIFS('2017'!M:M,'2017'!AA:AA,"CRO",'2017'!F:F,A382,'2017'!C:C,B382)+SUMIFS('2017'!P:P,'2017'!AA:AA,"CRO",'2017'!F:F,A382,'2017'!C:C,B382)+SUMIFS('2017'!N:N,'2017'!AA:AA,"CRO",'2017'!F:F,A382,'2017'!D:D,B382)+SUMIFS('2017'!N:N,'2017'!AA:AA,"CRO",'2017'!F:F,A382,'2017'!D:D,B382)+SUMIFS('2017'!O:O,'2017'!AA:AA,"CRO",'2017'!F:F,A382,'2017'!E:E,B382)+SUMIFS('2017'!R:R,'2017'!AA:AA,"CRO",'2017'!F:F,A382,'2017'!E:E,B382), 0)</f>
        <v>0</v>
      </c>
      <c r="AD382" s="0" t="n">
        <f aca="false">IFERROR(AC382/AB382, 0)</f>
        <v>0</v>
      </c>
      <c r="AE382" s="0" t="n">
        <f aca="false">SUM(AH382,AK382,AN382)</f>
        <v>0</v>
      </c>
      <c r="AF382" s="0" t="n">
        <f aca="false">SUM(AI382,AL382,AO382)</f>
        <v>0</v>
      </c>
      <c r="AG382" s="7" t="n">
        <f aca="false">IFERROR(AF382/AE382, 0)</f>
        <v>0</v>
      </c>
      <c r="AH382" s="0" t="n">
        <f aca="false">IFERROR(SUMIFS('2016'!$G:$G,'2016'!F:F,A382,'2016'!C:C,B382,'2016'!D:D,"",'2016'!AA:AA,"JRO",'2016'!L:L,"&lt;&gt;"), 0)</f>
        <v>0</v>
      </c>
      <c r="AI382" s="0" t="n">
        <f aca="false">IFERROR(SUMIFS('2016'!L:L,'2016'!F:F,A382,'2016'!C:C,B382,'2016'!D:D,"",'2016'!AA:AA,"JRO"), 0)</f>
        <v>0</v>
      </c>
      <c r="AJ382" s="7" t="n">
        <f aca="false">IFERROR(AI382/AH382, 0)</f>
        <v>0</v>
      </c>
      <c r="AK382" s="0" t="n">
        <f aca="false">IFERROR(SUMIFS('2016'!$G:$G,'2016'!F:F,A382,'2016'!C:C,B382,'2016'!D:D,"",'2016'!AA:AA,"NRO",'2016'!L:L,"&lt;&gt;"), 0)</f>
        <v>0</v>
      </c>
      <c r="AL382" s="0" t="n">
        <f aca="false">IFERROR(SUMIFS('2016'!L:L,'2016'!F:F,A382,'2016'!C:C,B382,'2016'!D:D,"",'2016'!AA:AA,"NRO"), 0)</f>
        <v>0</v>
      </c>
      <c r="AM382" s="0" t="n">
        <f aca="false">IFERROR(AL382/AK382, 0)</f>
        <v>0</v>
      </c>
      <c r="AN382" s="0" t="n">
        <f aca="false">IFERROR(SUMIFS('2016'!$G:$G,'2016'!F:F,A382,'2016'!C:C,B382,'2016'!D:D,"",'2016'!AA:AA,"CRO",'2016'!L:L,"&lt;&gt;"), 0)</f>
        <v>0</v>
      </c>
      <c r="AO382" s="0" t="n">
        <f aca="false">IFERROR(SUMIFS('2016'!L:L,'2016'!F:F,A382,'2016'!C:C,B382,'2016'!D:D,"",'2016'!AA:AA,"CRO"), 0)</f>
        <v>0</v>
      </c>
      <c r="AP382" s="0" t="n">
        <f aca="false">IFERROR(AO382/AN382, 0)</f>
        <v>0</v>
      </c>
      <c r="AQ382" s="0" t="n">
        <f aca="false">SUM(AT382,AW382,AZ382)</f>
        <v>0</v>
      </c>
      <c r="AR382" s="0" t="n">
        <f aca="false">SUM(AU382,AX382,BA382)</f>
        <v>0</v>
      </c>
      <c r="AS382" s="7" t="n">
        <f aca="false">IFERROR(AR382/AQ382, 0)</f>
        <v>0</v>
      </c>
      <c r="AT382" s="0" t="n">
        <f aca="false">IFERROR(SUMIFS('2015'!$G:$G,'2015'!F:F,A382,'2015'!C:C,B382,'2015'!D:D,"",'2015'!AA:AA,"JRO",'2015'!L:L,"&lt;&gt;"), 0)</f>
        <v>0</v>
      </c>
      <c r="AU382" s="0" t="n">
        <f aca="false">IFERROR(SUMIFS('2015'!L:L,'2015'!F:F,A382,'2015'!C:C,B382,'2015'!D:D,"",'2015'!AA:AA,"JRO"), 0)</f>
        <v>0</v>
      </c>
      <c r="AV382" s="0" t="n">
        <f aca="false">IFERROR(AU382/AT382, 0)</f>
        <v>0</v>
      </c>
      <c r="AW382" s="0" t="n">
        <f aca="false">IFERROR(SUMIFS('2015'!$G:$G,'2015'!F:F,A382,'2015'!C:C,B382,'2015'!D:D,"",'2015'!AA:AA,"NRO",'2015'!L:L,"&lt;&gt;"), 0)</f>
        <v>0</v>
      </c>
      <c r="AX382" s="0" t="n">
        <f aca="false">IFERROR(SUMIFS('2015'!L:L,'2015'!F:F,A382,'2015'!C:C,B382,'2015'!D:D,"",'2015'!AA:AA,"NRO"), 0)</f>
        <v>0</v>
      </c>
      <c r="AY382" s="0" t="n">
        <f aca="false">IFERROR(AX382/AW382, 0)</f>
        <v>0</v>
      </c>
      <c r="AZ382" s="0" t="n">
        <f aca="false">IFERROR(SUMIFS('2015'!$G:$G,'2015'!F:F,A382,'2015'!C:C,B382,'2015'!D:D,"",'2015'!AA:AA,"CRO",'2015'!L:L,"&lt;&gt;"), 0)</f>
        <v>0</v>
      </c>
      <c r="BA382" s="0" t="n">
        <f aca="false">IFERROR(SUMIFS('2015'!L:L,'2015'!F:F,A382,'2015'!C:C,B382,'2015'!D:D,"",'2015'!AA:AA,"CRO"), 0)</f>
        <v>0</v>
      </c>
      <c r="BB382" s="0" t="n">
        <f aca="false">IFERROR(BA382/AZ382, 0)</f>
        <v>0</v>
      </c>
      <c r="BC382" s="0" t="n">
        <f aca="false">SUM(BF382,BI382)</f>
        <v>0</v>
      </c>
      <c r="BD382" s="0" t="n">
        <f aca="false">SUM(BG382,BJ382)</f>
        <v>0</v>
      </c>
      <c r="BE382" s="7" t="n">
        <f aca="false">IFERROR(BD382/BC382, 0)</f>
        <v>0</v>
      </c>
      <c r="BF382" s="0" t="n">
        <f aca="false">IFERROR(SUMIFS('2014'!$G:$G,'2014'!F:F,A382,'2014'!C:C,B382,'2014'!D:D,"",'2014'!AA:AA,"JRO",'2014'!L:L,"&lt;&gt;"), 0)</f>
        <v>0</v>
      </c>
      <c r="BG382" s="0" t="n">
        <f aca="false">IFERROR(SUMIFS('2014'!L:L,'2014'!F:F,A382,'2014'!C:C,B382,'2014'!D:D,"",'2014'!AA:AA,"JRO"), 0)</f>
        <v>0</v>
      </c>
      <c r="BH382" s="7" t="n">
        <f aca="false">IFERROR(BG382/BF382, 0)</f>
        <v>0</v>
      </c>
      <c r="BI382" s="0" t="n">
        <f aca="false">IFERROR(SUMIFS('2014'!$G:$G,'2014'!F:F,A382,'2014'!C:C,B382,'2014'!D:D,"",'2014'!AA:AA,"CRO",'2014'!L:L,"&lt;&gt;"), 0)</f>
        <v>0</v>
      </c>
      <c r="BJ382" s="0" t="n">
        <f aca="false">IFERROR(SUMIFS('2014'!L:L,'2014'!F:F,A382,'2014'!C:C,B382,'2014'!D:D,"",'2014'!AA:AA,"CRO"), 0)</f>
        <v>0</v>
      </c>
      <c r="BK382" s="0" t="n">
        <f aca="false">IFERROR(BJ382/BI382, 0)</f>
        <v>0</v>
      </c>
      <c r="BL382" s="0" t="n">
        <f aca="false">IFERROR(SUMIFS('2013'!$G:$G,'2013'!F:F,A382,'2013'!C:C,B382,'2013'!D:D,"",'2013'!AA:AA,"JRO",'2013'!L:L,"&lt;&gt;"), 0)</f>
        <v>0</v>
      </c>
      <c r="BM382" s="0" t="n">
        <f aca="false">IFERROR(SUMIFS('2013'!L:L,'2013'!F:F,A382,'2013'!C:C,B382,'2013'!D:D,"",'2013'!AA:AA,"JRO"), 0)</f>
        <v>0</v>
      </c>
      <c r="BN382" s="0" t="n">
        <f aca="false">IFERROR(BM382/BL382, 0)</f>
        <v>0</v>
      </c>
      <c r="BO382" s="0" t="n">
        <f aca="false">IFERROR(SUMIFS('2012'!$G:$G,'2012'!F:F,A382,'2012'!C:C,B382,'2012'!D:D,"",'2012'!AA:AA,"JRO",'2012'!L:L,"&lt;&gt;"), 0)</f>
        <v>0</v>
      </c>
      <c r="BP382" s="0" t="n">
        <f aca="false">IFERROR(SUMIFS('2012'!L:L,'2012'!F:F,A382,'2012'!C:C,B382,'2012'!D:D,"",'2012'!AA:AA,"JRO"), 0)</f>
        <v>0</v>
      </c>
      <c r="BQ382" s="0" t="n">
        <f aca="false">IFERROR(BP382/BO382, 0)</f>
        <v>0</v>
      </c>
      <c r="BR382" s="0" t="n">
        <f aca="false">IFERROR(SUMIFS('2011'!$G:$G,'2011'!F:F,A382,'2011'!C:C,B382,'2011'!D:D,"",'2011'!AA:AA,"JRO",'2011'!L:L,"&lt;&gt;"), 0)</f>
        <v>0</v>
      </c>
      <c r="BS382" s="0" t="n">
        <f aca="false">IFERROR(SUMIFS('2011'!L:L,'2011'!F:F,A382,'2011'!C:C,B382,'2011'!D:D,"",'2011'!AA:AA,"JRO"), 0)</f>
        <v>0</v>
      </c>
      <c r="BT382" s="7" t="n">
        <f aca="false">IFERROR(BS382/BR382, 0)</f>
        <v>0</v>
      </c>
      <c r="BU382" s="0" t="n">
        <f aca="false">IFERROR(SUMIFS('2010'!$G:$G,'2010'!F:F,A382,'2010'!C:C,B382,'2010'!D:D,"",'2010'!AA:AA,"JRO",'2010'!L:L,"&lt;&gt;"), 0)</f>
        <v>0</v>
      </c>
      <c r="BV382" s="0" t="n">
        <f aca="false">IFERROR(SUMIFS('2010'!L:L,'2010'!F:F,A382,'2010'!C:C,B382,'2010'!D:D,"",'2010'!AA:AA,"JRO"), 0)</f>
        <v>0</v>
      </c>
      <c r="BW382" s="7" t="n">
        <f aca="false">IFERROR(BV382/BU382, 0)</f>
        <v>0</v>
      </c>
      <c r="BX382" s="0" t="n">
        <f aca="false">IFERROR(SUMIFS('2009'!$G:$G,'2009'!F:F,A382,'2009'!C:C,B382,'2009'!D:D,"",'2009'!AA:AA,"JRO",'2009'!L:L,"&lt;&gt;"), 0)</f>
        <v>0</v>
      </c>
      <c r="BY382" s="0" t="n">
        <f aca="false">IFERROR(SUMIFS('2009'!L:L,'2009'!F:F,A382,'2009'!C:C,B382,'2009'!D:D,"",'2009'!AA:AA,"JRO"), 0)</f>
        <v>0</v>
      </c>
      <c r="BZ382" s="7" t="n">
        <f aca="false">IFERROR(BY382/BX382, 0)</f>
        <v>0</v>
      </c>
    </row>
    <row r="383" customFormat="false" ht="15" hidden="false" customHeight="false" outlineLevel="0" collapsed="false">
      <c r="A383" s="0" t="s">
        <v>115</v>
      </c>
      <c r="B383" s="13" t="s">
        <v>59</v>
      </c>
      <c r="C383" s="56" t="n">
        <f aca="false">IFERROR(AVERAGEIFS(I383:BZ383,I$2:BZ$2,"JRO escorts per deportee",I383:BZ383,"&lt;&gt;0"), 0)</f>
        <v>0</v>
      </c>
      <c r="D383" s="13" t="n">
        <f aca="false">IFERROR(AVERAGEIFS(I383:BZ383,I$2:BZ$2,"NRO escorts per deportee",I383:BZ383,"&lt;&gt;0"), 0)</f>
        <v>0</v>
      </c>
      <c r="E383" s="13" t="n">
        <f aca="false">IFERROR(AVERAGEIFS(I383:BZ383,I$2:BZ$2,"CRO escorts per deportee",I383:BZ383,"&lt;&gt;0"), 0)</f>
        <v>0</v>
      </c>
      <c r="G383" s="0" t="n">
        <f aca="false">SUM(J383,M383,P383)</f>
        <v>0</v>
      </c>
      <c r="H383" s="0" t="n">
        <f aca="false">SUM(K383,N383,Q383)</f>
        <v>0</v>
      </c>
      <c r="I383" s="7" t="n">
        <f aca="false">IFERROR(H383/G383, 0)</f>
        <v>0</v>
      </c>
      <c r="J383" s="0" t="n">
        <f aca="false">IFERROR(SUMIFS('2018'!$H:$H,'2018'!$C:$C,B383,'2018'!$F:$F,A383,'2018'!AA:AA,"JRO",'2018'!P:P,"&lt;&gt;")+SUMIFS('2018'!$I:$I,'2018'!$D:$D,B383,'2018'!$F:$F,A383,'2018'!AA:AA,"JRO",'2018'!Q:Q,"&lt;&gt;")+SUMIFS('2018'!$J:$J,'2018'!$E:$E,B383,'2018'!$F:$F,A383,'2018'!AA:AA,"JRO",'2018'!R:R,"&lt;&gt;"), 0)</f>
        <v>0</v>
      </c>
      <c r="K383" s="0" t="n">
        <f aca="false">IFERROR(SUMIFS('2018'!M:M,'2018'!AA:AA,"JRO",'2018'!F:F,A383,'2018'!C:C,B383)+SUMIFS('2018'!P:P,'2018'!AA:AA,"JRO",'2018'!F:F,A383,'2018'!C:C,B383)+SUMIFS('2018'!N:N,'2018'!AA:AA,"JRO",'2018'!F:F,A383,'2018'!D:D,B383)+SUMIFS('2018'!N:N,'2018'!AA:AA,"JRO",'2018'!F:F,A383,'2018'!D:D,B383)+SUMIFS('2018'!O:O,'2018'!AA:AA,"JRO",'2018'!F:F,A383,'2018'!E:E,B383)+SUMIFS('2018'!R:R,'2018'!AA:AA,"JRO",'2018'!F:F,A383,'2018'!E:E,B383), 0)</f>
        <v>0</v>
      </c>
      <c r="L383" s="7" t="n">
        <f aca="false">IFERROR(K383/J383, 0)</f>
        <v>0</v>
      </c>
      <c r="M383" s="0" t="n">
        <f aca="false">IFERROR(SUMIFS('2018'!$H:$H,'2018'!$C:$C,B383,'2018'!$F:$F,A383,'2018'!AA:AA,"NRO",'2018'!P:P,"&lt;&gt;")+SUMIFS('2018'!$I:$I,'2018'!$D:$D,B383,'2018'!$F:$F,A383,'2018'!AA:AA,"NRO",'2018'!Q:Q,"&lt;&gt;")+SUMIFS('2018'!$J:$J,'2018'!$E:$E,B383,'2018'!$F:$F,A383,'2018'!AA:AA,"NRO",'2018'!R:R,"&lt;&gt;"), 0)</f>
        <v>0</v>
      </c>
      <c r="N383" s="0" t="n">
        <f aca="false">IFERROR(SUMIFS('2018'!M:M,'2018'!AA:AA,"NRO",'2018'!F:F,A383,'2018'!C:C,B383)+SUMIFS('2018'!P:P,'2018'!AA:AA,"NRO",'2018'!F:F,A383,'2018'!C:C,B383)+SUMIFS('2018'!N:N,'2018'!AA:AA,"NRO",'2018'!F:F,A383,'2018'!D:D,B383)+SUMIFS('2018'!N:N,'2018'!AA:AA,"NRO",'2018'!F:F,A383,'2018'!D:D,B383)+SUMIFS('2018'!O:O,'2018'!AA:AA,"NRO",'2018'!F:F,A383,'2018'!E:E,B383)+SUMIFS('2018'!R:R,'2018'!AA:AA,"NRO",'2018'!F:F,A383,'2018'!E:E,B383), 0)</f>
        <v>0</v>
      </c>
      <c r="O383" s="7" t="n">
        <f aca="false">IFERROR(N383/M383, 0)</f>
        <v>0</v>
      </c>
      <c r="P383" s="0" t="n">
        <f aca="false">IFERROR(SUMIFS('2018'!$H:$H,'2018'!$C:$C,B383,'2018'!$F:$F,A383,'2018'!AA:AA,"CRO")+SUMIFS('2018'!$I:$I,'2018'!$D:$D,B383,'2018'!$F:$F,A383,'2018'!AA:AA,"CRO")+SUMIFS('2018'!$J:$J,'2018'!$E:$E,B383,'2018'!$F:$F,A383,'2018'!AA:AA,"CRO"), 0)</f>
        <v>0</v>
      </c>
      <c r="Q383" s="0" t="n">
        <f aca="false">IFERROR(SUMIFS('2018'!M:M,'2018'!AA:AA,"CRO",'2018'!F:F,A383,'2018'!C:C,B383)+SUMIFS('2018'!P:P,'2018'!AA:AA,"CRO",'2018'!F:F,A383,'2018'!C:C,B383)+SUMIFS('2018'!N:N,'2018'!AA:AA,"CRO",'2018'!F:F,A383,'2018'!D:D,B383)+SUMIFS('2018'!N:N,'2018'!AA:AA,"CRO",'2018'!F:F,A383,'2018'!D:D,B383)+SUMIFS('2018'!O:O,'2018'!AA:AA,"CRO",'2018'!F:F,A383,'2018'!E:E,B383)+SUMIFS('2018'!R:R,'2018'!AA:AA,"CRO",'2018'!F:F,A383,'2018'!E:E,B383), 0)</f>
        <v>0</v>
      </c>
      <c r="R383" s="7" t="n">
        <f aca="false">IFERROR(Q383/P383, 0)</f>
        <v>0</v>
      </c>
      <c r="S383" s="7" t="n">
        <f aca="false">SUM(V383,Y383,AB383)</f>
        <v>0</v>
      </c>
      <c r="T383" s="7" t="n">
        <f aca="false">SUM(W383,Z383,AC383)</f>
        <v>0</v>
      </c>
      <c r="U383" s="7" t="n">
        <f aca="false">IFERROR(T383/S383, 0)</f>
        <v>0</v>
      </c>
      <c r="V383" s="0" t="n">
        <f aca="false">SUMIFS('2017'!$H:$H,'2017'!$C:$C,B383,'2017'!$F:$F,A383,'2017'!AA:AA,"JRO",'2017'!P:P,"&lt;&gt;")+SUMIFS('2017'!$I:$I,'2017'!$D:$D,B383,'2017'!$F:$F,A383,'2017'!AA:AA,"JRO",'2017'!Q:Q,"&lt;&gt;")+SUMIFS('2017'!$J:$J,'2017'!$E:$E,B383,'2017'!$F:$F,A383,'2017'!AA:AA,"JRO",'2017'!R:R,"&lt;&gt;")</f>
        <v>0</v>
      </c>
      <c r="W383" s="0" t="n">
        <f aca="false">IFERROR(SUMIFS('2017'!M:M,'2017'!AA:AA,"JRO",'2017'!F:F,A383,'2017'!C:C,B383)+SUMIFS('2017'!P:P,'2017'!AA:AA,"JRO",'2017'!F:F,A383,'2017'!C:C,B383)+SUMIFS('2017'!N:N,'2017'!AA:AA,"JRO",'2017'!F:F,A383,'2017'!D:D,B383)+SUMIFS('2017'!N:N,'2017'!AA:AA,"JRO",'2017'!F:F,A383,'2017'!D:D,B383)+SUMIFS('2017'!O:O,'2017'!AA:AA,"JRO",'2017'!F:F,A383,'2017'!E:E,B383)+SUMIFS('2017'!R:R,'2017'!AA:AA,"JRO",'2017'!F:F,A383,'2017'!E:E,B383), 0)</f>
        <v>0</v>
      </c>
      <c r="X383" s="7" t="n">
        <f aca="false">IFERROR(W383/V383, 0)</f>
        <v>0</v>
      </c>
      <c r="Y383" s="0" t="n">
        <f aca="false">IFERROR(SUMIFS('2017'!$H:$H,'2017'!$C:$C,B383,'2017'!$F:$F,A383,'2017'!AA:AA,"NRO",'2017'!P:P,"&lt;&gt;")+SUMIFS('2017'!$I:$I,'2017'!$D:$D,B383,'2017'!$F:$F,A383,'2017'!AA:AA,"NRO",'2017'!Q:Q,"&lt;&gt;")+SUMIFS('2017'!$J:$J,'2017'!$E:$E,B383,'2017'!$F:$F,A383,'2017'!AA:AA,"NRO",'2017'!R:R,"&lt;&gt;"), 0)</f>
        <v>0</v>
      </c>
      <c r="Z383" s="0" t="n">
        <f aca="false">IFERROR(SUMIFS('2017'!M:M,'2017'!AA:AA,"NRO",'2017'!F:F,A383,'2017'!C:C,B383)+SUMIFS('2017'!P:P,'2017'!AA:AA,"NRO",'2017'!F:F,A383,'2017'!C:C,B383)+SUMIFS('2017'!N:N,'2017'!AA:AA,"NRO",'2017'!F:F,A383,'2017'!D:D,B383)+SUMIFS('2017'!N:N,'2017'!AA:AA,"NRO",'2017'!F:F,A383,'2017'!D:D,B383)+SUMIFS('2017'!O:O,'2017'!AA:AA,"NRO",'2017'!F:F,A383,'2017'!E:E,B383)+SUMIFS('2017'!R:R,'2017'!AA:AA,"NRO",'2017'!F:F,A383,'2017'!E:E,B383), 0)</f>
        <v>0</v>
      </c>
      <c r="AA383" s="7" t="n">
        <f aca="false">IFERROR(Z383/Y383, 0)</f>
        <v>0</v>
      </c>
      <c r="AB383" s="0" t="n">
        <f aca="false">IFERROR(SUMIFS('2017'!$H:$H,'2017'!$C:$C,B383,'2017'!$F:$F,A383,'2017'!AA:AA,"CRO",'2017'!P:P,"&lt;&gt;")+SUMIFS('2017'!$I:$I,'2017'!$D:$D,B383,'2017'!$F:$F,A383,'2017'!AA:AA,"CRO",'2017'!Q:Q,"&lt;&gt;")+SUMIFS('2017'!$J:$J,'2017'!$E:$E,B383,'2017'!$F:$F,A383,'2017'!AA:AA,"CRO",'2017'!R:R,"&lt;&gt;"), 0)</f>
        <v>0</v>
      </c>
      <c r="AC383" s="0" t="n">
        <f aca="false">IFERROR(SUMIFS('2017'!M:M,'2017'!AA:AA,"CRO",'2017'!F:F,A383,'2017'!C:C,B383)+SUMIFS('2017'!P:P,'2017'!AA:AA,"CRO",'2017'!F:F,A383,'2017'!C:C,B383)+SUMIFS('2017'!N:N,'2017'!AA:AA,"CRO",'2017'!F:F,A383,'2017'!D:D,B383)+SUMIFS('2017'!N:N,'2017'!AA:AA,"CRO",'2017'!F:F,A383,'2017'!D:D,B383)+SUMIFS('2017'!O:O,'2017'!AA:AA,"CRO",'2017'!F:F,A383,'2017'!E:E,B383)+SUMIFS('2017'!R:R,'2017'!AA:AA,"CRO",'2017'!F:F,A383,'2017'!E:E,B383), 0)</f>
        <v>0</v>
      </c>
      <c r="AD383" s="0" t="n">
        <f aca="false">IFERROR(AC383/AB383, 0)</f>
        <v>0</v>
      </c>
      <c r="AE383" s="0" t="n">
        <f aca="false">SUM(AH383,AK383,AN383)</f>
        <v>0</v>
      </c>
      <c r="AF383" s="0" t="n">
        <f aca="false">SUM(AI383,AL383,AO383)</f>
        <v>0</v>
      </c>
      <c r="AG383" s="7" t="n">
        <f aca="false">IFERROR(AF383/AE383, 0)</f>
        <v>0</v>
      </c>
      <c r="AH383" s="0" t="n">
        <f aca="false">IFERROR(SUMIFS('2016'!$G:$G,'2016'!F:F,A383,'2016'!C:C,B383,'2016'!D:D,"",'2016'!AA:AA,"JRO",'2016'!L:L,"&lt;&gt;"), 0)</f>
        <v>0</v>
      </c>
      <c r="AI383" s="0" t="n">
        <f aca="false">IFERROR(SUMIFS('2016'!L:L,'2016'!F:F,A383,'2016'!C:C,B383,'2016'!D:D,"",'2016'!AA:AA,"JRO"), 0)</f>
        <v>0</v>
      </c>
      <c r="AJ383" s="7" t="n">
        <f aca="false">IFERROR(AI383/AH383, 0)</f>
        <v>0</v>
      </c>
      <c r="AK383" s="0" t="n">
        <f aca="false">IFERROR(SUMIFS('2016'!$G:$G,'2016'!F:F,A383,'2016'!C:C,B383,'2016'!D:D,"",'2016'!AA:AA,"NRO",'2016'!L:L,"&lt;&gt;"), 0)</f>
        <v>0</v>
      </c>
      <c r="AL383" s="0" t="n">
        <f aca="false">IFERROR(SUMIFS('2016'!L:L,'2016'!F:F,A383,'2016'!C:C,B383,'2016'!D:D,"",'2016'!AA:AA,"NRO"), 0)</f>
        <v>0</v>
      </c>
      <c r="AM383" s="0" t="n">
        <f aca="false">IFERROR(AL383/AK383, 0)</f>
        <v>0</v>
      </c>
      <c r="AN383" s="0" t="n">
        <f aca="false">IFERROR(SUMIFS('2016'!$G:$G,'2016'!F:F,A383,'2016'!C:C,B383,'2016'!D:D,"",'2016'!AA:AA,"CRO",'2016'!L:L,"&lt;&gt;"), 0)</f>
        <v>0</v>
      </c>
      <c r="AO383" s="0" t="n">
        <f aca="false">IFERROR(SUMIFS('2016'!L:L,'2016'!F:F,A383,'2016'!C:C,B383,'2016'!D:D,"",'2016'!AA:AA,"CRO"), 0)</f>
        <v>0</v>
      </c>
      <c r="AP383" s="0" t="n">
        <f aca="false">IFERROR(AO383/AN383, 0)</f>
        <v>0</v>
      </c>
      <c r="AQ383" s="0" t="n">
        <f aca="false">SUM(AT383,AW383,AZ383)</f>
        <v>0</v>
      </c>
      <c r="AR383" s="0" t="n">
        <f aca="false">SUM(AU383,AX383,BA383)</f>
        <v>0</v>
      </c>
      <c r="AS383" s="7" t="n">
        <f aca="false">IFERROR(AR383/AQ383, 0)</f>
        <v>0</v>
      </c>
      <c r="AT383" s="0" t="n">
        <f aca="false">IFERROR(SUMIFS('2015'!$G:$G,'2015'!F:F,A383,'2015'!C:C,B383,'2015'!D:D,"",'2015'!AA:AA,"JRO",'2015'!L:L,"&lt;&gt;"), 0)</f>
        <v>0</v>
      </c>
      <c r="AU383" s="0" t="n">
        <f aca="false">IFERROR(SUMIFS('2015'!L:L,'2015'!F:F,A383,'2015'!C:C,B383,'2015'!D:D,"",'2015'!AA:AA,"JRO"), 0)</f>
        <v>0</v>
      </c>
      <c r="AV383" s="0" t="n">
        <f aca="false">IFERROR(AU383/AT383, 0)</f>
        <v>0</v>
      </c>
      <c r="AW383" s="0" t="n">
        <f aca="false">IFERROR(SUMIFS('2015'!$G:$G,'2015'!F:F,A383,'2015'!C:C,B383,'2015'!D:D,"",'2015'!AA:AA,"NRO",'2015'!L:L,"&lt;&gt;"), 0)</f>
        <v>0</v>
      </c>
      <c r="AX383" s="0" t="n">
        <f aca="false">IFERROR(SUMIFS('2015'!L:L,'2015'!F:F,A383,'2015'!C:C,B383,'2015'!D:D,"",'2015'!AA:AA,"NRO"), 0)</f>
        <v>0</v>
      </c>
      <c r="AY383" s="0" t="n">
        <f aca="false">IFERROR(AX383/AW383, 0)</f>
        <v>0</v>
      </c>
      <c r="AZ383" s="0" t="n">
        <f aca="false">IFERROR(SUMIFS('2015'!$G:$G,'2015'!F:F,A383,'2015'!C:C,B383,'2015'!D:D,"",'2015'!AA:AA,"CRO",'2015'!L:L,"&lt;&gt;"), 0)</f>
        <v>0</v>
      </c>
      <c r="BA383" s="0" t="n">
        <f aca="false">IFERROR(SUMIFS('2015'!L:L,'2015'!F:F,A383,'2015'!C:C,B383,'2015'!D:D,"",'2015'!AA:AA,"CRO"), 0)</f>
        <v>0</v>
      </c>
      <c r="BB383" s="0" t="n">
        <f aca="false">IFERROR(BA383/AZ383, 0)</f>
        <v>0</v>
      </c>
      <c r="BC383" s="0" t="n">
        <f aca="false">SUM(BF383,BI383)</f>
        <v>0</v>
      </c>
      <c r="BD383" s="0" t="n">
        <f aca="false">SUM(BG383,BJ383)</f>
        <v>0</v>
      </c>
      <c r="BE383" s="7" t="n">
        <f aca="false">IFERROR(BD383/BC383, 0)</f>
        <v>0</v>
      </c>
      <c r="BF383" s="0" t="n">
        <f aca="false">IFERROR(SUMIFS('2014'!$G:$G,'2014'!F:F,A383,'2014'!C:C,B383,'2014'!D:D,"",'2014'!AA:AA,"JRO",'2014'!L:L,"&lt;&gt;"), 0)</f>
        <v>0</v>
      </c>
      <c r="BG383" s="0" t="n">
        <f aca="false">IFERROR(SUMIFS('2014'!L:L,'2014'!F:F,A383,'2014'!C:C,B383,'2014'!D:D,"",'2014'!AA:AA,"JRO"), 0)</f>
        <v>0</v>
      </c>
      <c r="BH383" s="7" t="n">
        <f aca="false">IFERROR(BG383/BF383, 0)</f>
        <v>0</v>
      </c>
      <c r="BI383" s="0" t="n">
        <f aca="false">IFERROR(SUMIFS('2014'!$G:$G,'2014'!F:F,A383,'2014'!C:C,B383,'2014'!D:D,"",'2014'!AA:AA,"CRO",'2014'!L:L,"&lt;&gt;"), 0)</f>
        <v>0</v>
      </c>
      <c r="BJ383" s="0" t="n">
        <f aca="false">IFERROR(SUMIFS('2014'!L:L,'2014'!F:F,A383,'2014'!C:C,B383,'2014'!D:D,"",'2014'!AA:AA,"CRO"), 0)</f>
        <v>0</v>
      </c>
      <c r="BK383" s="0" t="n">
        <f aca="false">IFERROR(BJ383/BI383, 0)</f>
        <v>0</v>
      </c>
      <c r="BL383" s="0" t="n">
        <f aca="false">IFERROR(SUMIFS('2013'!$G:$G,'2013'!F:F,A383,'2013'!C:C,B383,'2013'!D:D,"",'2013'!AA:AA,"JRO",'2013'!L:L,"&lt;&gt;"), 0)</f>
        <v>0</v>
      </c>
      <c r="BM383" s="0" t="n">
        <f aca="false">IFERROR(SUMIFS('2013'!L:L,'2013'!F:F,A383,'2013'!C:C,B383,'2013'!D:D,"",'2013'!AA:AA,"JRO"), 0)</f>
        <v>0</v>
      </c>
      <c r="BN383" s="0" t="n">
        <f aca="false">IFERROR(BM383/BL383, 0)</f>
        <v>0</v>
      </c>
      <c r="BO383" s="0" t="n">
        <f aca="false">IFERROR(SUMIFS('2012'!$G:$G,'2012'!F:F,A383,'2012'!C:C,B383,'2012'!D:D,"",'2012'!AA:AA,"JRO",'2012'!L:L,"&lt;&gt;"), 0)</f>
        <v>0</v>
      </c>
      <c r="BP383" s="0" t="n">
        <f aca="false">IFERROR(SUMIFS('2012'!L:L,'2012'!F:F,A383,'2012'!C:C,B383,'2012'!D:D,"",'2012'!AA:AA,"JRO"), 0)</f>
        <v>0</v>
      </c>
      <c r="BQ383" s="0" t="n">
        <f aca="false">IFERROR(BP383/BO383, 0)</f>
        <v>0</v>
      </c>
      <c r="BR383" s="0" t="n">
        <f aca="false">IFERROR(SUMIFS('2011'!$G:$G,'2011'!F:F,A383,'2011'!C:C,B383,'2011'!D:D,"",'2011'!AA:AA,"JRO",'2011'!L:L,"&lt;&gt;"), 0)</f>
        <v>0</v>
      </c>
      <c r="BS383" s="0" t="n">
        <f aca="false">IFERROR(SUMIFS('2011'!L:L,'2011'!F:F,A383,'2011'!C:C,B383,'2011'!D:D,"",'2011'!AA:AA,"JRO"), 0)</f>
        <v>0</v>
      </c>
      <c r="BT383" s="7" t="n">
        <f aca="false">IFERROR(BS383/BR383, 0)</f>
        <v>0</v>
      </c>
      <c r="BU383" s="0" t="n">
        <f aca="false">IFERROR(SUMIFS('2010'!$G:$G,'2010'!F:F,A383,'2010'!C:C,B383,'2010'!D:D,"",'2010'!AA:AA,"JRO",'2010'!L:L,"&lt;&gt;"), 0)</f>
        <v>0</v>
      </c>
      <c r="BV383" s="0" t="n">
        <f aca="false">IFERROR(SUMIFS('2010'!L:L,'2010'!F:F,A383,'2010'!C:C,B383,'2010'!D:D,"",'2010'!AA:AA,"JRO"), 0)</f>
        <v>0</v>
      </c>
      <c r="BW383" s="7" t="n">
        <f aca="false">IFERROR(BV383/BU383, 0)</f>
        <v>0</v>
      </c>
      <c r="BX383" s="0" t="n">
        <f aca="false">IFERROR(SUMIFS('2009'!$G:$G,'2009'!F:F,A383,'2009'!C:C,B383,'2009'!D:D,"",'2009'!AA:AA,"JRO",'2009'!L:L,"&lt;&gt;"), 0)</f>
        <v>0</v>
      </c>
      <c r="BY383" s="0" t="n">
        <f aca="false">IFERROR(SUMIFS('2009'!L:L,'2009'!F:F,A383,'2009'!C:C,B383,'2009'!D:D,"",'2009'!AA:AA,"JRO"), 0)</f>
        <v>0</v>
      </c>
      <c r="BZ383" s="7" t="n">
        <f aca="false">IFERROR(BY383/BX383, 0)</f>
        <v>0</v>
      </c>
    </row>
    <row r="384" customFormat="false" ht="15" hidden="false" customHeight="false" outlineLevel="0" collapsed="false">
      <c r="A384" s="0" t="s">
        <v>115</v>
      </c>
      <c r="B384" s="16" t="s">
        <v>86</v>
      </c>
      <c r="C384" s="56" t="n">
        <f aca="false">IFERROR(AVERAGEIFS(I384:BZ384,I$2:BZ$2,"JRO escorts per deportee",I384:BZ384,"&lt;&gt;0"), 0)</f>
        <v>0</v>
      </c>
      <c r="D384" s="13" t="n">
        <f aca="false">IFERROR(AVERAGEIFS(I384:BZ384,I$2:BZ$2,"NRO escorts per deportee",I384:BZ384,"&lt;&gt;0"), 0)</f>
        <v>0</v>
      </c>
      <c r="E384" s="13" t="n">
        <f aca="false">IFERROR(AVERAGEIFS(I384:BZ384,I$2:BZ$2,"CRO escorts per deportee",I384:BZ384,"&lt;&gt;0"), 0)</f>
        <v>0</v>
      </c>
      <c r="G384" s="0" t="n">
        <f aca="false">SUM(J384,M384,P384)</f>
        <v>0</v>
      </c>
      <c r="H384" s="0" t="n">
        <f aca="false">SUM(K384,N384,Q384)</f>
        <v>0</v>
      </c>
      <c r="I384" s="7" t="n">
        <f aca="false">IFERROR(H384/G384, 0)</f>
        <v>0</v>
      </c>
      <c r="J384" s="0" t="n">
        <f aca="false">IFERROR(SUMIFS('2018'!$H:$H,'2018'!$C:$C,B384,'2018'!$F:$F,A384,'2018'!AA:AA,"JRO",'2018'!P:P,"&lt;&gt;")+SUMIFS('2018'!$I:$I,'2018'!$D:$D,B384,'2018'!$F:$F,A384,'2018'!AA:AA,"JRO",'2018'!Q:Q,"&lt;&gt;")+SUMIFS('2018'!$J:$J,'2018'!$E:$E,B384,'2018'!$F:$F,A384,'2018'!AA:AA,"JRO",'2018'!R:R,"&lt;&gt;"), 0)</f>
        <v>0</v>
      </c>
      <c r="K384" s="0" t="n">
        <f aca="false">IFERROR(SUMIFS('2018'!M:M,'2018'!AA:AA,"JRO",'2018'!F:F,A384,'2018'!C:C,B384)+SUMIFS('2018'!P:P,'2018'!AA:AA,"JRO",'2018'!F:F,A384,'2018'!C:C,B384)+SUMIFS('2018'!N:N,'2018'!AA:AA,"JRO",'2018'!F:F,A384,'2018'!D:D,B384)+SUMIFS('2018'!N:N,'2018'!AA:AA,"JRO",'2018'!F:F,A384,'2018'!D:D,B384)+SUMIFS('2018'!O:O,'2018'!AA:AA,"JRO",'2018'!F:F,A384,'2018'!E:E,B384)+SUMIFS('2018'!R:R,'2018'!AA:AA,"JRO",'2018'!F:F,A384,'2018'!E:E,B384), 0)</f>
        <v>0</v>
      </c>
      <c r="L384" s="7" t="n">
        <f aca="false">IFERROR(K384/J384, 0)</f>
        <v>0</v>
      </c>
      <c r="M384" s="0" t="n">
        <f aca="false">IFERROR(SUMIFS('2018'!$H:$H,'2018'!$C:$C,B384,'2018'!$F:$F,A384,'2018'!AA:AA,"NRO",'2018'!P:P,"&lt;&gt;")+SUMIFS('2018'!$I:$I,'2018'!$D:$D,B384,'2018'!$F:$F,A384,'2018'!AA:AA,"NRO",'2018'!Q:Q,"&lt;&gt;")+SUMIFS('2018'!$J:$J,'2018'!$E:$E,B384,'2018'!$F:$F,A384,'2018'!AA:AA,"NRO",'2018'!R:R,"&lt;&gt;"), 0)</f>
        <v>0</v>
      </c>
      <c r="N384" s="0" t="n">
        <f aca="false">IFERROR(SUMIFS('2018'!M:M,'2018'!AA:AA,"NRO",'2018'!F:F,A384,'2018'!C:C,B384)+SUMIFS('2018'!P:P,'2018'!AA:AA,"NRO",'2018'!F:F,A384,'2018'!C:C,B384)+SUMIFS('2018'!N:N,'2018'!AA:AA,"NRO",'2018'!F:F,A384,'2018'!D:D,B384)+SUMIFS('2018'!N:N,'2018'!AA:AA,"NRO",'2018'!F:F,A384,'2018'!D:D,B384)+SUMIFS('2018'!O:O,'2018'!AA:AA,"NRO",'2018'!F:F,A384,'2018'!E:E,B384)+SUMIFS('2018'!R:R,'2018'!AA:AA,"NRO",'2018'!F:F,A384,'2018'!E:E,B384), 0)</f>
        <v>0</v>
      </c>
      <c r="O384" s="7" t="n">
        <f aca="false">IFERROR(N384/M384, 0)</f>
        <v>0</v>
      </c>
      <c r="P384" s="0" t="n">
        <f aca="false">IFERROR(SUMIFS('2018'!$H:$H,'2018'!$C:$C,B384,'2018'!$F:$F,A384,'2018'!AA:AA,"CRO")+SUMIFS('2018'!$I:$I,'2018'!$D:$D,B384,'2018'!$F:$F,A384,'2018'!AA:AA,"CRO")+SUMIFS('2018'!$J:$J,'2018'!$E:$E,B384,'2018'!$F:$F,A384,'2018'!AA:AA,"CRO"), 0)</f>
        <v>0</v>
      </c>
      <c r="Q384" s="0" t="n">
        <f aca="false">IFERROR(SUMIFS('2018'!M:M,'2018'!AA:AA,"CRO",'2018'!F:F,A384,'2018'!C:C,B384)+SUMIFS('2018'!P:P,'2018'!AA:AA,"CRO",'2018'!F:F,A384,'2018'!C:C,B384)+SUMIFS('2018'!N:N,'2018'!AA:AA,"CRO",'2018'!F:F,A384,'2018'!D:D,B384)+SUMIFS('2018'!N:N,'2018'!AA:AA,"CRO",'2018'!F:F,A384,'2018'!D:D,B384)+SUMIFS('2018'!O:O,'2018'!AA:AA,"CRO",'2018'!F:F,A384,'2018'!E:E,B384)+SUMIFS('2018'!R:R,'2018'!AA:AA,"CRO",'2018'!F:F,A384,'2018'!E:E,B384), 0)</f>
        <v>0</v>
      </c>
      <c r="R384" s="7" t="n">
        <f aca="false">IFERROR(Q384/P384, 0)</f>
        <v>0</v>
      </c>
      <c r="S384" s="7" t="n">
        <f aca="false">SUM(V384,Y384,AB384)</f>
        <v>0</v>
      </c>
      <c r="T384" s="7" t="n">
        <f aca="false">SUM(W384,Z384,AC384)</f>
        <v>0</v>
      </c>
      <c r="U384" s="7" t="n">
        <f aca="false">IFERROR(T384/S384, 0)</f>
        <v>0</v>
      </c>
      <c r="V384" s="0" t="n">
        <f aca="false">SUMIFS('2017'!$H:$H,'2017'!$C:$C,B384,'2017'!$F:$F,A384,'2017'!AA:AA,"JRO",'2017'!P:P,"&lt;&gt;")+SUMIFS('2017'!$I:$I,'2017'!$D:$D,B384,'2017'!$F:$F,A384,'2017'!AA:AA,"JRO",'2017'!Q:Q,"&lt;&gt;")+SUMIFS('2017'!$J:$J,'2017'!$E:$E,B384,'2017'!$F:$F,A384,'2017'!AA:AA,"JRO",'2017'!R:R,"&lt;&gt;")</f>
        <v>0</v>
      </c>
      <c r="W384" s="0" t="n">
        <f aca="false">IFERROR(SUMIFS('2017'!M:M,'2017'!AA:AA,"JRO",'2017'!F:F,A384,'2017'!C:C,B384)+SUMIFS('2017'!P:P,'2017'!AA:AA,"JRO",'2017'!F:F,A384,'2017'!C:C,B384)+SUMIFS('2017'!N:N,'2017'!AA:AA,"JRO",'2017'!F:F,A384,'2017'!D:D,B384)+SUMIFS('2017'!N:N,'2017'!AA:AA,"JRO",'2017'!F:F,A384,'2017'!D:D,B384)+SUMIFS('2017'!O:O,'2017'!AA:AA,"JRO",'2017'!F:F,A384,'2017'!E:E,B384)+SUMIFS('2017'!R:R,'2017'!AA:AA,"JRO",'2017'!F:F,A384,'2017'!E:E,B384), 0)</f>
        <v>0</v>
      </c>
      <c r="X384" s="7" t="n">
        <f aca="false">IFERROR(W384/V384, 0)</f>
        <v>0</v>
      </c>
      <c r="Y384" s="0" t="n">
        <f aca="false">IFERROR(SUMIFS('2017'!$H:$H,'2017'!$C:$C,B384,'2017'!$F:$F,A384,'2017'!AA:AA,"NRO",'2017'!P:P,"&lt;&gt;")+SUMIFS('2017'!$I:$I,'2017'!$D:$D,B384,'2017'!$F:$F,A384,'2017'!AA:AA,"NRO",'2017'!Q:Q,"&lt;&gt;")+SUMIFS('2017'!$J:$J,'2017'!$E:$E,B384,'2017'!$F:$F,A384,'2017'!AA:AA,"NRO",'2017'!R:R,"&lt;&gt;"), 0)</f>
        <v>0</v>
      </c>
      <c r="Z384" s="0" t="n">
        <f aca="false">IFERROR(SUMIFS('2017'!M:M,'2017'!AA:AA,"NRO",'2017'!F:F,A384,'2017'!C:C,B384)+SUMIFS('2017'!P:P,'2017'!AA:AA,"NRO",'2017'!F:F,A384,'2017'!C:C,B384)+SUMIFS('2017'!N:N,'2017'!AA:AA,"NRO",'2017'!F:F,A384,'2017'!D:D,B384)+SUMIFS('2017'!N:N,'2017'!AA:AA,"NRO",'2017'!F:F,A384,'2017'!D:D,B384)+SUMIFS('2017'!O:O,'2017'!AA:AA,"NRO",'2017'!F:F,A384,'2017'!E:E,B384)+SUMIFS('2017'!R:R,'2017'!AA:AA,"NRO",'2017'!F:F,A384,'2017'!E:E,B384), 0)</f>
        <v>0</v>
      </c>
      <c r="AA384" s="7" t="n">
        <f aca="false">IFERROR(Z384/Y384, 0)</f>
        <v>0</v>
      </c>
      <c r="AB384" s="0" t="n">
        <f aca="false">IFERROR(SUMIFS('2017'!$H:$H,'2017'!$C:$C,B384,'2017'!$F:$F,A384,'2017'!AA:AA,"CRO",'2017'!P:P,"&lt;&gt;")+SUMIFS('2017'!$I:$I,'2017'!$D:$D,B384,'2017'!$F:$F,A384,'2017'!AA:AA,"CRO",'2017'!Q:Q,"&lt;&gt;")+SUMIFS('2017'!$J:$J,'2017'!$E:$E,B384,'2017'!$F:$F,A384,'2017'!AA:AA,"CRO",'2017'!R:R,"&lt;&gt;"), 0)</f>
        <v>0</v>
      </c>
      <c r="AC384" s="0" t="n">
        <f aca="false">IFERROR(SUMIFS('2017'!M:M,'2017'!AA:AA,"CRO",'2017'!F:F,A384,'2017'!C:C,B384)+SUMIFS('2017'!P:P,'2017'!AA:AA,"CRO",'2017'!F:F,A384,'2017'!C:C,B384)+SUMIFS('2017'!N:N,'2017'!AA:AA,"CRO",'2017'!F:F,A384,'2017'!D:D,B384)+SUMIFS('2017'!N:N,'2017'!AA:AA,"CRO",'2017'!F:F,A384,'2017'!D:D,B384)+SUMIFS('2017'!O:O,'2017'!AA:AA,"CRO",'2017'!F:F,A384,'2017'!E:E,B384)+SUMIFS('2017'!R:R,'2017'!AA:AA,"CRO",'2017'!F:F,A384,'2017'!E:E,B384), 0)</f>
        <v>0</v>
      </c>
      <c r="AD384" s="0" t="n">
        <f aca="false">IFERROR(AC384/AB384, 0)</f>
        <v>0</v>
      </c>
      <c r="AE384" s="0" t="n">
        <f aca="false">SUM(AH384,AK384,AN384)</f>
        <v>0</v>
      </c>
      <c r="AF384" s="0" t="n">
        <f aca="false">SUM(AI384,AL384,AO384)</f>
        <v>0</v>
      </c>
      <c r="AG384" s="7" t="n">
        <f aca="false">IFERROR(AF384/AE384, 0)</f>
        <v>0</v>
      </c>
      <c r="AH384" s="0" t="n">
        <f aca="false">IFERROR(SUMIFS('2016'!$G:$G,'2016'!F:F,A384,'2016'!C:C,B384,'2016'!D:D,"",'2016'!AA:AA,"JRO",'2016'!L:L,"&lt;&gt;"), 0)</f>
        <v>0</v>
      </c>
      <c r="AI384" s="0" t="n">
        <f aca="false">IFERROR(SUMIFS('2016'!L:L,'2016'!F:F,A384,'2016'!C:C,B384,'2016'!D:D,"",'2016'!AA:AA,"JRO"), 0)</f>
        <v>0</v>
      </c>
      <c r="AJ384" s="7" t="n">
        <f aca="false">IFERROR(AI384/AH384, 0)</f>
        <v>0</v>
      </c>
      <c r="AK384" s="0" t="n">
        <f aca="false">IFERROR(SUMIFS('2016'!$G:$G,'2016'!F:F,A384,'2016'!C:C,B384,'2016'!D:D,"",'2016'!AA:AA,"NRO",'2016'!L:L,"&lt;&gt;"), 0)</f>
        <v>0</v>
      </c>
      <c r="AL384" s="0" t="n">
        <f aca="false">IFERROR(SUMIFS('2016'!L:L,'2016'!F:F,A384,'2016'!C:C,B384,'2016'!D:D,"",'2016'!AA:AA,"NRO"), 0)</f>
        <v>0</v>
      </c>
      <c r="AM384" s="0" t="n">
        <f aca="false">IFERROR(AL384/AK384, 0)</f>
        <v>0</v>
      </c>
      <c r="AN384" s="0" t="n">
        <f aca="false">IFERROR(SUMIFS('2016'!$G:$G,'2016'!F:F,A384,'2016'!C:C,B384,'2016'!D:D,"",'2016'!AA:AA,"CRO",'2016'!L:L,"&lt;&gt;"), 0)</f>
        <v>0</v>
      </c>
      <c r="AO384" s="0" t="n">
        <f aca="false">IFERROR(SUMIFS('2016'!L:L,'2016'!F:F,A384,'2016'!C:C,B384,'2016'!D:D,"",'2016'!AA:AA,"CRO"), 0)</f>
        <v>0</v>
      </c>
      <c r="AP384" s="0" t="n">
        <f aca="false">IFERROR(AO384/AN384, 0)</f>
        <v>0</v>
      </c>
      <c r="AQ384" s="0" t="n">
        <f aca="false">SUM(AT384,AW384,AZ384)</f>
        <v>0</v>
      </c>
      <c r="AR384" s="0" t="n">
        <f aca="false">SUM(AU384,AX384,BA384)</f>
        <v>0</v>
      </c>
      <c r="AS384" s="7" t="n">
        <f aca="false">IFERROR(AR384/AQ384, 0)</f>
        <v>0</v>
      </c>
      <c r="AT384" s="0" t="n">
        <f aca="false">IFERROR(SUMIFS('2015'!$G:$G,'2015'!F:F,A384,'2015'!C:C,B384,'2015'!D:D,"",'2015'!AA:AA,"JRO",'2015'!L:L,"&lt;&gt;"), 0)</f>
        <v>0</v>
      </c>
      <c r="AU384" s="0" t="n">
        <f aca="false">IFERROR(SUMIFS('2015'!L:L,'2015'!F:F,A384,'2015'!C:C,B384,'2015'!D:D,"",'2015'!AA:AA,"JRO"), 0)</f>
        <v>0</v>
      </c>
      <c r="AV384" s="0" t="n">
        <f aca="false">IFERROR(AU384/AT384, 0)</f>
        <v>0</v>
      </c>
      <c r="AW384" s="0" t="n">
        <f aca="false">IFERROR(SUMIFS('2015'!$G:$G,'2015'!F:F,A384,'2015'!C:C,B384,'2015'!D:D,"",'2015'!AA:AA,"NRO",'2015'!L:L,"&lt;&gt;"), 0)</f>
        <v>0</v>
      </c>
      <c r="AX384" s="0" t="n">
        <f aca="false">IFERROR(SUMIFS('2015'!L:L,'2015'!F:F,A384,'2015'!C:C,B384,'2015'!D:D,"",'2015'!AA:AA,"NRO"), 0)</f>
        <v>0</v>
      </c>
      <c r="AY384" s="0" t="n">
        <f aca="false">IFERROR(AX384/AW384, 0)</f>
        <v>0</v>
      </c>
      <c r="AZ384" s="0" t="n">
        <f aca="false">IFERROR(SUMIFS('2015'!$G:$G,'2015'!F:F,A384,'2015'!C:C,B384,'2015'!D:D,"",'2015'!AA:AA,"CRO",'2015'!L:L,"&lt;&gt;"), 0)</f>
        <v>0</v>
      </c>
      <c r="BA384" s="0" t="n">
        <f aca="false">IFERROR(SUMIFS('2015'!L:L,'2015'!F:F,A384,'2015'!C:C,B384,'2015'!D:D,"",'2015'!AA:AA,"CRO"), 0)</f>
        <v>0</v>
      </c>
      <c r="BB384" s="0" t="n">
        <f aca="false">IFERROR(BA384/AZ384, 0)</f>
        <v>0</v>
      </c>
      <c r="BC384" s="0" t="n">
        <f aca="false">SUM(BF384,BI384)</f>
        <v>0</v>
      </c>
      <c r="BD384" s="0" t="n">
        <f aca="false">SUM(BG384,BJ384)</f>
        <v>0</v>
      </c>
      <c r="BE384" s="7" t="n">
        <f aca="false">IFERROR(BD384/BC384, 0)</f>
        <v>0</v>
      </c>
      <c r="BF384" s="0" t="n">
        <f aca="false">IFERROR(SUMIFS('2014'!$G:$G,'2014'!F:F,A384,'2014'!C:C,B384,'2014'!D:D,"",'2014'!AA:AA,"JRO",'2014'!L:L,"&lt;&gt;"), 0)</f>
        <v>0</v>
      </c>
      <c r="BG384" s="0" t="n">
        <f aca="false">IFERROR(SUMIFS('2014'!L:L,'2014'!F:F,A384,'2014'!C:C,B384,'2014'!D:D,"",'2014'!AA:AA,"JRO"), 0)</f>
        <v>0</v>
      </c>
      <c r="BH384" s="7" t="n">
        <f aca="false">IFERROR(BG384/BF384, 0)</f>
        <v>0</v>
      </c>
      <c r="BI384" s="0" t="n">
        <f aca="false">IFERROR(SUMIFS('2014'!$G:$G,'2014'!F:F,A384,'2014'!C:C,B384,'2014'!D:D,"",'2014'!AA:AA,"CRO",'2014'!L:L,"&lt;&gt;"), 0)</f>
        <v>0</v>
      </c>
      <c r="BJ384" s="0" t="n">
        <f aca="false">IFERROR(SUMIFS('2014'!L:L,'2014'!F:F,A384,'2014'!C:C,B384,'2014'!D:D,"",'2014'!AA:AA,"CRO"), 0)</f>
        <v>0</v>
      </c>
      <c r="BK384" s="0" t="n">
        <f aca="false">IFERROR(BJ384/BI384, 0)</f>
        <v>0</v>
      </c>
      <c r="BL384" s="0" t="n">
        <f aca="false">IFERROR(SUMIFS('2013'!$G:$G,'2013'!F:F,A384,'2013'!C:C,B384,'2013'!D:D,"",'2013'!AA:AA,"JRO",'2013'!L:L,"&lt;&gt;"), 0)</f>
        <v>0</v>
      </c>
      <c r="BM384" s="0" t="n">
        <f aca="false">IFERROR(SUMIFS('2013'!L:L,'2013'!F:F,A384,'2013'!C:C,B384,'2013'!D:D,"",'2013'!AA:AA,"JRO"), 0)</f>
        <v>0</v>
      </c>
      <c r="BN384" s="0" t="n">
        <f aca="false">IFERROR(BM384/BL384, 0)</f>
        <v>0</v>
      </c>
      <c r="BO384" s="0" t="n">
        <f aca="false">IFERROR(SUMIFS('2012'!$G:$G,'2012'!F:F,A384,'2012'!C:C,B384,'2012'!D:D,"",'2012'!AA:AA,"JRO",'2012'!L:L,"&lt;&gt;"), 0)</f>
        <v>0</v>
      </c>
      <c r="BP384" s="0" t="n">
        <f aca="false">IFERROR(SUMIFS('2012'!L:L,'2012'!F:F,A384,'2012'!C:C,B384,'2012'!D:D,"",'2012'!AA:AA,"JRO"), 0)</f>
        <v>0</v>
      </c>
      <c r="BQ384" s="0" t="n">
        <f aca="false">IFERROR(BP384/BO384, 0)</f>
        <v>0</v>
      </c>
      <c r="BR384" s="0" t="n">
        <f aca="false">IFERROR(SUMIFS('2011'!$G:$G,'2011'!F:F,A384,'2011'!C:C,B384,'2011'!D:D,"",'2011'!AA:AA,"JRO",'2011'!L:L,"&lt;&gt;"), 0)</f>
        <v>0</v>
      </c>
      <c r="BS384" s="0" t="n">
        <f aca="false">IFERROR(SUMIFS('2011'!L:L,'2011'!F:F,A384,'2011'!C:C,B384,'2011'!D:D,"",'2011'!AA:AA,"JRO"), 0)</f>
        <v>0</v>
      </c>
      <c r="BT384" s="7" t="n">
        <f aca="false">IFERROR(BS384/BR384, 0)</f>
        <v>0</v>
      </c>
      <c r="BU384" s="0" t="n">
        <f aca="false">IFERROR(SUMIFS('2010'!$G:$G,'2010'!F:F,A384,'2010'!C:C,B384,'2010'!D:D,"",'2010'!AA:AA,"JRO",'2010'!L:L,"&lt;&gt;"), 0)</f>
        <v>0</v>
      </c>
      <c r="BV384" s="0" t="n">
        <f aca="false">IFERROR(SUMIFS('2010'!L:L,'2010'!F:F,A384,'2010'!C:C,B384,'2010'!D:D,"",'2010'!AA:AA,"JRO"), 0)</f>
        <v>0</v>
      </c>
      <c r="BW384" s="7" t="n">
        <f aca="false">IFERROR(BV384/BU384, 0)</f>
        <v>0</v>
      </c>
      <c r="BX384" s="0" t="n">
        <f aca="false">IFERROR(SUMIFS('2009'!$G:$G,'2009'!F:F,A384,'2009'!C:C,B384,'2009'!D:D,"",'2009'!AA:AA,"JRO",'2009'!L:L,"&lt;&gt;"), 0)</f>
        <v>0</v>
      </c>
      <c r="BY384" s="0" t="n">
        <f aca="false">IFERROR(SUMIFS('2009'!L:L,'2009'!F:F,A384,'2009'!C:C,B384,'2009'!D:D,"",'2009'!AA:AA,"JRO"), 0)</f>
        <v>0</v>
      </c>
      <c r="BZ384" s="7" t="n">
        <f aca="false">IFERROR(BY384/BX384, 0)</f>
        <v>0</v>
      </c>
    </row>
    <row r="385" customFormat="false" ht="15" hidden="false" customHeight="false" outlineLevel="0" collapsed="false">
      <c r="A385" s="0" t="s">
        <v>115</v>
      </c>
      <c r="B385" s="13" t="s">
        <v>79</v>
      </c>
      <c r="C385" s="56" t="n">
        <f aca="false">IFERROR(AVERAGEIFS(I385:BZ385,I$2:BZ$2,"JRO escorts per deportee",I385:BZ385,"&lt;&gt;0"), 0)</f>
        <v>0</v>
      </c>
      <c r="D385" s="13" t="n">
        <f aca="false">IFERROR(AVERAGEIFS(I385:BZ385,I$2:BZ$2,"NRO escorts per deportee",I385:BZ385,"&lt;&gt;0"), 0)</f>
        <v>0</v>
      </c>
      <c r="E385" s="13" t="n">
        <f aca="false">IFERROR(AVERAGEIFS(I385:BZ385,I$2:BZ$2,"CRO escorts per deportee",I385:BZ385,"&lt;&gt;0"), 0)</f>
        <v>0</v>
      </c>
      <c r="G385" s="0" t="n">
        <f aca="false">SUM(J385,M385,P385)</f>
        <v>0</v>
      </c>
      <c r="H385" s="0" t="n">
        <f aca="false">SUM(K385,N385,Q385)</f>
        <v>0</v>
      </c>
      <c r="I385" s="7" t="n">
        <f aca="false">IFERROR(H385/G385, 0)</f>
        <v>0</v>
      </c>
      <c r="J385" s="0" t="n">
        <f aca="false">IFERROR(SUMIFS('2018'!$H:$H,'2018'!$C:$C,B385,'2018'!$F:$F,A385,'2018'!AA:AA,"JRO",'2018'!P:P,"&lt;&gt;")+SUMIFS('2018'!$I:$I,'2018'!$D:$D,B385,'2018'!$F:$F,A385,'2018'!AA:AA,"JRO",'2018'!Q:Q,"&lt;&gt;")+SUMIFS('2018'!$J:$J,'2018'!$E:$E,B385,'2018'!$F:$F,A385,'2018'!AA:AA,"JRO",'2018'!R:R,"&lt;&gt;"), 0)</f>
        <v>0</v>
      </c>
      <c r="K385" s="0" t="n">
        <f aca="false">IFERROR(SUMIFS('2018'!M:M,'2018'!AA:AA,"JRO",'2018'!F:F,A385,'2018'!C:C,B385)+SUMIFS('2018'!P:P,'2018'!AA:AA,"JRO",'2018'!F:F,A385,'2018'!C:C,B385)+SUMIFS('2018'!N:N,'2018'!AA:AA,"JRO",'2018'!F:F,A385,'2018'!D:D,B385)+SUMIFS('2018'!N:N,'2018'!AA:AA,"JRO",'2018'!F:F,A385,'2018'!D:D,B385)+SUMIFS('2018'!O:O,'2018'!AA:AA,"JRO",'2018'!F:F,A385,'2018'!E:E,B385)+SUMIFS('2018'!R:R,'2018'!AA:AA,"JRO",'2018'!F:F,A385,'2018'!E:E,B385), 0)</f>
        <v>0</v>
      </c>
      <c r="L385" s="7" t="n">
        <f aca="false">IFERROR(K385/J385, 0)</f>
        <v>0</v>
      </c>
      <c r="M385" s="0" t="n">
        <f aca="false">IFERROR(SUMIFS('2018'!$H:$H,'2018'!$C:$C,B385,'2018'!$F:$F,A385,'2018'!AA:AA,"NRO",'2018'!P:P,"&lt;&gt;")+SUMIFS('2018'!$I:$I,'2018'!$D:$D,B385,'2018'!$F:$F,A385,'2018'!AA:AA,"NRO",'2018'!Q:Q,"&lt;&gt;")+SUMIFS('2018'!$J:$J,'2018'!$E:$E,B385,'2018'!$F:$F,A385,'2018'!AA:AA,"NRO",'2018'!R:R,"&lt;&gt;"), 0)</f>
        <v>0</v>
      </c>
      <c r="N385" s="0" t="n">
        <f aca="false">IFERROR(SUMIFS('2018'!M:M,'2018'!AA:AA,"NRO",'2018'!F:F,A385,'2018'!C:C,B385)+SUMIFS('2018'!P:P,'2018'!AA:AA,"NRO",'2018'!F:F,A385,'2018'!C:C,B385)+SUMIFS('2018'!N:N,'2018'!AA:AA,"NRO",'2018'!F:F,A385,'2018'!D:D,B385)+SUMIFS('2018'!N:N,'2018'!AA:AA,"NRO",'2018'!F:F,A385,'2018'!D:D,B385)+SUMIFS('2018'!O:O,'2018'!AA:AA,"NRO",'2018'!F:F,A385,'2018'!E:E,B385)+SUMIFS('2018'!R:R,'2018'!AA:AA,"NRO",'2018'!F:F,A385,'2018'!E:E,B385), 0)</f>
        <v>0</v>
      </c>
      <c r="O385" s="7" t="n">
        <f aca="false">IFERROR(N385/M385, 0)</f>
        <v>0</v>
      </c>
      <c r="P385" s="0" t="n">
        <f aca="false">IFERROR(SUMIFS('2018'!$H:$H,'2018'!$C:$C,B385,'2018'!$F:$F,A385,'2018'!AA:AA,"CRO")+SUMIFS('2018'!$I:$I,'2018'!$D:$D,B385,'2018'!$F:$F,A385,'2018'!AA:AA,"CRO")+SUMIFS('2018'!$J:$J,'2018'!$E:$E,B385,'2018'!$F:$F,A385,'2018'!AA:AA,"CRO"), 0)</f>
        <v>0</v>
      </c>
      <c r="Q385" s="0" t="n">
        <f aca="false">IFERROR(SUMIFS('2018'!M:M,'2018'!AA:AA,"CRO",'2018'!F:F,A385,'2018'!C:C,B385)+SUMIFS('2018'!P:P,'2018'!AA:AA,"CRO",'2018'!F:F,A385,'2018'!C:C,B385)+SUMIFS('2018'!N:N,'2018'!AA:AA,"CRO",'2018'!F:F,A385,'2018'!D:D,B385)+SUMIFS('2018'!N:N,'2018'!AA:AA,"CRO",'2018'!F:F,A385,'2018'!D:D,B385)+SUMIFS('2018'!O:O,'2018'!AA:AA,"CRO",'2018'!F:F,A385,'2018'!E:E,B385)+SUMIFS('2018'!R:R,'2018'!AA:AA,"CRO",'2018'!F:F,A385,'2018'!E:E,B385), 0)</f>
        <v>0</v>
      </c>
      <c r="R385" s="7" t="n">
        <f aca="false">IFERROR(Q385/P385, 0)</f>
        <v>0</v>
      </c>
      <c r="S385" s="7" t="n">
        <f aca="false">SUM(V385,Y385,AB385)</f>
        <v>0</v>
      </c>
      <c r="T385" s="7" t="n">
        <f aca="false">SUM(W385,Z385,AC385)</f>
        <v>0</v>
      </c>
      <c r="U385" s="7" t="n">
        <f aca="false">IFERROR(T385/S385, 0)</f>
        <v>0</v>
      </c>
      <c r="V385" s="0" t="n">
        <f aca="false">SUMIFS('2017'!$H:$H,'2017'!$C:$C,B385,'2017'!$F:$F,A385,'2017'!AA:AA,"JRO",'2017'!P:P,"&lt;&gt;")+SUMIFS('2017'!$I:$I,'2017'!$D:$D,B385,'2017'!$F:$F,A385,'2017'!AA:AA,"JRO",'2017'!Q:Q,"&lt;&gt;")+SUMIFS('2017'!$J:$J,'2017'!$E:$E,B385,'2017'!$F:$F,A385,'2017'!AA:AA,"JRO",'2017'!R:R,"&lt;&gt;")</f>
        <v>0</v>
      </c>
      <c r="W385" s="0" t="n">
        <f aca="false">IFERROR(SUMIFS('2017'!M:M,'2017'!AA:AA,"JRO",'2017'!F:F,A385,'2017'!C:C,B385)+SUMIFS('2017'!P:P,'2017'!AA:AA,"JRO",'2017'!F:F,A385,'2017'!C:C,B385)+SUMIFS('2017'!N:N,'2017'!AA:AA,"JRO",'2017'!F:F,A385,'2017'!D:D,B385)+SUMIFS('2017'!N:N,'2017'!AA:AA,"JRO",'2017'!F:F,A385,'2017'!D:D,B385)+SUMIFS('2017'!O:O,'2017'!AA:AA,"JRO",'2017'!F:F,A385,'2017'!E:E,B385)+SUMIFS('2017'!R:R,'2017'!AA:AA,"JRO",'2017'!F:F,A385,'2017'!E:E,B385), 0)</f>
        <v>0</v>
      </c>
      <c r="X385" s="7" t="n">
        <f aca="false">IFERROR(W385/V385, 0)</f>
        <v>0</v>
      </c>
      <c r="Y385" s="0" t="n">
        <f aca="false">IFERROR(SUMIFS('2017'!$H:$H,'2017'!$C:$C,B385,'2017'!$F:$F,A385,'2017'!AA:AA,"NRO",'2017'!P:P,"&lt;&gt;")+SUMIFS('2017'!$I:$I,'2017'!$D:$D,B385,'2017'!$F:$F,A385,'2017'!AA:AA,"NRO",'2017'!Q:Q,"&lt;&gt;")+SUMIFS('2017'!$J:$J,'2017'!$E:$E,B385,'2017'!$F:$F,A385,'2017'!AA:AA,"NRO",'2017'!R:R,"&lt;&gt;"), 0)</f>
        <v>0</v>
      </c>
      <c r="Z385" s="0" t="n">
        <f aca="false">IFERROR(SUMIFS('2017'!M:M,'2017'!AA:AA,"NRO",'2017'!F:F,A385,'2017'!C:C,B385)+SUMIFS('2017'!P:P,'2017'!AA:AA,"NRO",'2017'!F:F,A385,'2017'!C:C,B385)+SUMIFS('2017'!N:N,'2017'!AA:AA,"NRO",'2017'!F:F,A385,'2017'!D:D,B385)+SUMIFS('2017'!N:N,'2017'!AA:AA,"NRO",'2017'!F:F,A385,'2017'!D:D,B385)+SUMIFS('2017'!O:O,'2017'!AA:AA,"NRO",'2017'!F:F,A385,'2017'!E:E,B385)+SUMIFS('2017'!R:R,'2017'!AA:AA,"NRO",'2017'!F:F,A385,'2017'!E:E,B385), 0)</f>
        <v>0</v>
      </c>
      <c r="AA385" s="7" t="n">
        <f aca="false">IFERROR(Z385/Y385, 0)</f>
        <v>0</v>
      </c>
      <c r="AB385" s="0" t="n">
        <f aca="false">IFERROR(SUMIFS('2017'!$H:$H,'2017'!$C:$C,B385,'2017'!$F:$F,A385,'2017'!AA:AA,"CRO",'2017'!P:P,"&lt;&gt;")+SUMIFS('2017'!$I:$I,'2017'!$D:$D,B385,'2017'!$F:$F,A385,'2017'!AA:AA,"CRO",'2017'!Q:Q,"&lt;&gt;")+SUMIFS('2017'!$J:$J,'2017'!$E:$E,B385,'2017'!$F:$F,A385,'2017'!AA:AA,"CRO",'2017'!R:R,"&lt;&gt;"), 0)</f>
        <v>0</v>
      </c>
      <c r="AC385" s="0" t="n">
        <f aca="false">IFERROR(SUMIFS('2017'!M:M,'2017'!AA:AA,"CRO",'2017'!F:F,A385,'2017'!C:C,B385)+SUMIFS('2017'!P:P,'2017'!AA:AA,"CRO",'2017'!F:F,A385,'2017'!C:C,B385)+SUMIFS('2017'!N:N,'2017'!AA:AA,"CRO",'2017'!F:F,A385,'2017'!D:D,B385)+SUMIFS('2017'!N:N,'2017'!AA:AA,"CRO",'2017'!F:F,A385,'2017'!D:D,B385)+SUMIFS('2017'!O:O,'2017'!AA:AA,"CRO",'2017'!F:F,A385,'2017'!E:E,B385)+SUMIFS('2017'!R:R,'2017'!AA:AA,"CRO",'2017'!F:F,A385,'2017'!E:E,B385), 0)</f>
        <v>0</v>
      </c>
      <c r="AD385" s="0" t="n">
        <f aca="false">IFERROR(AC385/AB385, 0)</f>
        <v>0</v>
      </c>
      <c r="AE385" s="0" t="n">
        <f aca="false">SUM(AH385,AK385,AN385)</f>
        <v>0</v>
      </c>
      <c r="AF385" s="0" t="n">
        <f aca="false">SUM(AI385,AL385,AO385)</f>
        <v>0</v>
      </c>
      <c r="AG385" s="7" t="n">
        <f aca="false">IFERROR(AF385/AE385, 0)</f>
        <v>0</v>
      </c>
      <c r="AH385" s="0" t="n">
        <f aca="false">IFERROR(SUMIFS('2016'!$G:$G,'2016'!F:F,A385,'2016'!C:C,B385,'2016'!D:D,"",'2016'!AA:AA,"JRO",'2016'!L:L,"&lt;&gt;"), 0)</f>
        <v>0</v>
      </c>
      <c r="AI385" s="0" t="n">
        <f aca="false">IFERROR(SUMIFS('2016'!L:L,'2016'!F:F,A385,'2016'!C:C,B385,'2016'!D:D,"",'2016'!AA:AA,"JRO"), 0)</f>
        <v>0</v>
      </c>
      <c r="AJ385" s="7" t="n">
        <f aca="false">IFERROR(AI385/AH385, 0)</f>
        <v>0</v>
      </c>
      <c r="AK385" s="0" t="n">
        <f aca="false">IFERROR(SUMIFS('2016'!$G:$G,'2016'!F:F,A385,'2016'!C:C,B385,'2016'!D:D,"",'2016'!AA:AA,"NRO",'2016'!L:L,"&lt;&gt;"), 0)</f>
        <v>0</v>
      </c>
      <c r="AL385" s="0" t="n">
        <f aca="false">IFERROR(SUMIFS('2016'!L:L,'2016'!F:F,A385,'2016'!C:C,B385,'2016'!D:D,"",'2016'!AA:AA,"NRO"), 0)</f>
        <v>0</v>
      </c>
      <c r="AM385" s="0" t="n">
        <f aca="false">IFERROR(AL385/AK385, 0)</f>
        <v>0</v>
      </c>
      <c r="AN385" s="0" t="n">
        <f aca="false">IFERROR(SUMIFS('2016'!$G:$G,'2016'!F:F,A385,'2016'!C:C,B385,'2016'!D:D,"",'2016'!AA:AA,"CRO",'2016'!L:L,"&lt;&gt;"), 0)</f>
        <v>0</v>
      </c>
      <c r="AO385" s="0" t="n">
        <f aca="false">IFERROR(SUMIFS('2016'!L:L,'2016'!F:F,A385,'2016'!C:C,B385,'2016'!D:D,"",'2016'!AA:AA,"CRO"), 0)</f>
        <v>0</v>
      </c>
      <c r="AP385" s="0" t="n">
        <f aca="false">IFERROR(AO385/AN385, 0)</f>
        <v>0</v>
      </c>
      <c r="AQ385" s="0" t="n">
        <f aca="false">SUM(AT385,AW385,AZ385)</f>
        <v>0</v>
      </c>
      <c r="AR385" s="0" t="n">
        <f aca="false">SUM(AU385,AX385,BA385)</f>
        <v>0</v>
      </c>
      <c r="AS385" s="7" t="n">
        <f aca="false">IFERROR(AR385/AQ385, 0)</f>
        <v>0</v>
      </c>
      <c r="AT385" s="0" t="n">
        <f aca="false">IFERROR(SUMIFS('2015'!$G:$G,'2015'!F:F,A385,'2015'!C:C,B385,'2015'!D:D,"",'2015'!AA:AA,"JRO",'2015'!L:L,"&lt;&gt;"), 0)</f>
        <v>0</v>
      </c>
      <c r="AU385" s="0" t="n">
        <f aca="false">IFERROR(SUMIFS('2015'!L:L,'2015'!F:F,A385,'2015'!C:C,B385,'2015'!D:D,"",'2015'!AA:AA,"JRO"), 0)</f>
        <v>0</v>
      </c>
      <c r="AV385" s="0" t="n">
        <f aca="false">IFERROR(AU385/AT385, 0)</f>
        <v>0</v>
      </c>
      <c r="AW385" s="0" t="n">
        <f aca="false">IFERROR(SUMIFS('2015'!$G:$G,'2015'!F:F,A385,'2015'!C:C,B385,'2015'!D:D,"",'2015'!AA:AA,"NRO",'2015'!L:L,"&lt;&gt;"), 0)</f>
        <v>0</v>
      </c>
      <c r="AX385" s="0" t="n">
        <f aca="false">IFERROR(SUMIFS('2015'!L:L,'2015'!F:F,A385,'2015'!C:C,B385,'2015'!D:D,"",'2015'!AA:AA,"NRO"), 0)</f>
        <v>0</v>
      </c>
      <c r="AY385" s="0" t="n">
        <f aca="false">IFERROR(AX385/AW385, 0)</f>
        <v>0</v>
      </c>
      <c r="AZ385" s="0" t="n">
        <f aca="false">IFERROR(SUMIFS('2015'!$G:$G,'2015'!F:F,A385,'2015'!C:C,B385,'2015'!D:D,"",'2015'!AA:AA,"CRO",'2015'!L:L,"&lt;&gt;"), 0)</f>
        <v>0</v>
      </c>
      <c r="BA385" s="0" t="n">
        <f aca="false">IFERROR(SUMIFS('2015'!L:L,'2015'!F:F,A385,'2015'!C:C,B385,'2015'!D:D,"",'2015'!AA:AA,"CRO"), 0)</f>
        <v>0</v>
      </c>
      <c r="BB385" s="0" t="n">
        <f aca="false">IFERROR(BA385/AZ385, 0)</f>
        <v>0</v>
      </c>
      <c r="BC385" s="0" t="n">
        <f aca="false">SUM(BF385,BI385)</f>
        <v>0</v>
      </c>
      <c r="BD385" s="0" t="n">
        <f aca="false">SUM(BG385,BJ385)</f>
        <v>0</v>
      </c>
      <c r="BE385" s="7" t="n">
        <f aca="false">IFERROR(BD385/BC385, 0)</f>
        <v>0</v>
      </c>
      <c r="BF385" s="0" t="n">
        <f aca="false">IFERROR(SUMIFS('2014'!$G:$G,'2014'!F:F,A385,'2014'!C:C,B385,'2014'!D:D,"",'2014'!AA:AA,"JRO",'2014'!L:L,"&lt;&gt;"), 0)</f>
        <v>0</v>
      </c>
      <c r="BG385" s="0" t="n">
        <f aca="false">IFERROR(SUMIFS('2014'!L:L,'2014'!F:F,A385,'2014'!C:C,B385,'2014'!D:D,"",'2014'!AA:AA,"JRO"), 0)</f>
        <v>0</v>
      </c>
      <c r="BH385" s="7" t="n">
        <f aca="false">IFERROR(BG385/BF385, 0)</f>
        <v>0</v>
      </c>
      <c r="BI385" s="0" t="n">
        <f aca="false">IFERROR(SUMIFS('2014'!$G:$G,'2014'!F:F,A385,'2014'!C:C,B385,'2014'!D:D,"",'2014'!AA:AA,"CRO",'2014'!L:L,"&lt;&gt;"), 0)</f>
        <v>0</v>
      </c>
      <c r="BJ385" s="0" t="n">
        <f aca="false">IFERROR(SUMIFS('2014'!L:L,'2014'!F:F,A385,'2014'!C:C,B385,'2014'!D:D,"",'2014'!AA:AA,"CRO"), 0)</f>
        <v>0</v>
      </c>
      <c r="BK385" s="0" t="n">
        <f aca="false">IFERROR(BJ385/BI385, 0)</f>
        <v>0</v>
      </c>
      <c r="BL385" s="0" t="n">
        <f aca="false">IFERROR(SUMIFS('2013'!$G:$G,'2013'!F:F,A385,'2013'!C:C,B385,'2013'!D:D,"",'2013'!AA:AA,"JRO",'2013'!L:L,"&lt;&gt;"), 0)</f>
        <v>0</v>
      </c>
      <c r="BM385" s="0" t="n">
        <f aca="false">IFERROR(SUMIFS('2013'!L:L,'2013'!F:F,A385,'2013'!C:C,B385,'2013'!D:D,"",'2013'!AA:AA,"JRO"), 0)</f>
        <v>0</v>
      </c>
      <c r="BN385" s="0" t="n">
        <f aca="false">IFERROR(BM385/BL385, 0)</f>
        <v>0</v>
      </c>
      <c r="BO385" s="0" t="n">
        <f aca="false">IFERROR(SUMIFS('2012'!$G:$G,'2012'!F:F,A385,'2012'!C:C,B385,'2012'!D:D,"",'2012'!AA:AA,"JRO",'2012'!L:L,"&lt;&gt;"), 0)</f>
        <v>0</v>
      </c>
      <c r="BP385" s="0" t="n">
        <f aca="false">IFERROR(SUMIFS('2012'!L:L,'2012'!F:F,A385,'2012'!C:C,B385,'2012'!D:D,"",'2012'!AA:AA,"JRO"), 0)</f>
        <v>0</v>
      </c>
      <c r="BQ385" s="0" t="n">
        <f aca="false">IFERROR(BP385/BO385, 0)</f>
        <v>0</v>
      </c>
      <c r="BR385" s="0" t="n">
        <f aca="false">IFERROR(SUMIFS('2011'!$G:$G,'2011'!F:F,A385,'2011'!C:C,B385,'2011'!D:D,"",'2011'!AA:AA,"JRO",'2011'!L:L,"&lt;&gt;"), 0)</f>
        <v>0</v>
      </c>
      <c r="BS385" s="0" t="n">
        <f aca="false">IFERROR(SUMIFS('2011'!L:L,'2011'!F:F,A385,'2011'!C:C,B385,'2011'!D:D,"",'2011'!AA:AA,"JRO"), 0)</f>
        <v>0</v>
      </c>
      <c r="BT385" s="7" t="n">
        <f aca="false">IFERROR(BS385/BR385, 0)</f>
        <v>0</v>
      </c>
      <c r="BU385" s="0" t="n">
        <f aca="false">IFERROR(SUMIFS('2010'!$G:$G,'2010'!F:F,A385,'2010'!C:C,B385,'2010'!D:D,"",'2010'!AA:AA,"JRO",'2010'!L:L,"&lt;&gt;"), 0)</f>
        <v>0</v>
      </c>
      <c r="BV385" s="0" t="n">
        <f aca="false">IFERROR(SUMIFS('2010'!L:L,'2010'!F:F,A385,'2010'!C:C,B385,'2010'!D:D,"",'2010'!AA:AA,"JRO"), 0)</f>
        <v>0</v>
      </c>
      <c r="BW385" s="7" t="n">
        <f aca="false">IFERROR(BV385/BU385, 0)</f>
        <v>0</v>
      </c>
      <c r="BX385" s="0" t="n">
        <f aca="false">IFERROR(SUMIFS('2009'!$G:$G,'2009'!F:F,A385,'2009'!C:C,B385,'2009'!D:D,"",'2009'!AA:AA,"JRO",'2009'!L:L,"&lt;&gt;"), 0)</f>
        <v>0</v>
      </c>
      <c r="BY385" s="0" t="n">
        <f aca="false">IFERROR(SUMIFS('2009'!L:L,'2009'!F:F,A385,'2009'!C:C,B385,'2009'!D:D,"",'2009'!AA:AA,"JRO"), 0)</f>
        <v>0</v>
      </c>
      <c r="BZ385" s="7" t="n">
        <f aca="false">IFERROR(BY385/BX385, 0)</f>
        <v>0</v>
      </c>
    </row>
    <row r="386" customFormat="false" ht="15" hidden="false" customHeight="false" outlineLevel="0" collapsed="false">
      <c r="A386" s="0" t="s">
        <v>115</v>
      </c>
      <c r="B386" s="13" t="s">
        <v>66</v>
      </c>
      <c r="C386" s="56" t="n">
        <f aca="false">IFERROR(AVERAGEIFS(I386:BZ386,I$2:BZ$2,"JRO escorts per deportee",I386:BZ386,"&lt;&gt;0"), 0)</f>
        <v>0</v>
      </c>
      <c r="D386" s="13" t="n">
        <f aca="false">IFERROR(AVERAGEIFS(I386:BZ386,I$2:BZ$2,"NRO escorts per deportee",I386:BZ386,"&lt;&gt;0"), 0)</f>
        <v>0</v>
      </c>
      <c r="E386" s="13" t="n">
        <f aca="false">IFERROR(AVERAGEIFS(I386:BZ386,I$2:BZ$2,"CRO escorts per deportee",I386:BZ386,"&lt;&gt;0"), 0)</f>
        <v>0</v>
      </c>
      <c r="G386" s="0" t="n">
        <f aca="false">SUM(J386,M386,P386)</f>
        <v>0</v>
      </c>
      <c r="H386" s="0" t="n">
        <f aca="false">SUM(K386,N386,Q386)</f>
        <v>0</v>
      </c>
      <c r="I386" s="7" t="n">
        <f aca="false">IFERROR(H386/G386, 0)</f>
        <v>0</v>
      </c>
      <c r="J386" s="0" t="n">
        <f aca="false">IFERROR(SUMIFS('2018'!$H:$H,'2018'!$C:$C,B386,'2018'!$F:$F,A386,'2018'!AA:AA,"JRO",'2018'!P:P,"&lt;&gt;")+SUMIFS('2018'!$I:$I,'2018'!$D:$D,B386,'2018'!$F:$F,A386,'2018'!AA:AA,"JRO",'2018'!Q:Q,"&lt;&gt;")+SUMIFS('2018'!$J:$J,'2018'!$E:$E,B386,'2018'!$F:$F,A386,'2018'!AA:AA,"JRO",'2018'!R:R,"&lt;&gt;"), 0)</f>
        <v>0</v>
      </c>
      <c r="K386" s="0" t="n">
        <f aca="false">IFERROR(SUMIFS('2018'!M:M,'2018'!AA:AA,"JRO",'2018'!F:F,A386,'2018'!C:C,B386)+SUMIFS('2018'!P:P,'2018'!AA:AA,"JRO",'2018'!F:F,A386,'2018'!C:C,B386)+SUMIFS('2018'!N:N,'2018'!AA:AA,"JRO",'2018'!F:F,A386,'2018'!D:D,B386)+SUMIFS('2018'!N:N,'2018'!AA:AA,"JRO",'2018'!F:F,A386,'2018'!D:D,B386)+SUMIFS('2018'!O:O,'2018'!AA:AA,"JRO",'2018'!F:F,A386,'2018'!E:E,B386)+SUMIFS('2018'!R:R,'2018'!AA:AA,"JRO",'2018'!F:F,A386,'2018'!E:E,B386), 0)</f>
        <v>0</v>
      </c>
      <c r="L386" s="7" t="n">
        <f aca="false">IFERROR(K386/J386, 0)</f>
        <v>0</v>
      </c>
      <c r="M386" s="0" t="n">
        <f aca="false">IFERROR(SUMIFS('2018'!$H:$H,'2018'!$C:$C,B386,'2018'!$F:$F,A386,'2018'!AA:AA,"NRO",'2018'!P:P,"&lt;&gt;")+SUMIFS('2018'!$I:$I,'2018'!$D:$D,B386,'2018'!$F:$F,A386,'2018'!AA:AA,"NRO",'2018'!Q:Q,"&lt;&gt;")+SUMIFS('2018'!$J:$J,'2018'!$E:$E,B386,'2018'!$F:$F,A386,'2018'!AA:AA,"NRO",'2018'!R:R,"&lt;&gt;"), 0)</f>
        <v>0</v>
      </c>
      <c r="N386" s="0" t="n">
        <f aca="false">IFERROR(SUMIFS('2018'!M:M,'2018'!AA:AA,"NRO",'2018'!F:F,A386,'2018'!C:C,B386)+SUMIFS('2018'!P:P,'2018'!AA:AA,"NRO",'2018'!F:F,A386,'2018'!C:C,B386)+SUMIFS('2018'!N:N,'2018'!AA:AA,"NRO",'2018'!F:F,A386,'2018'!D:D,B386)+SUMIFS('2018'!N:N,'2018'!AA:AA,"NRO",'2018'!F:F,A386,'2018'!D:D,B386)+SUMIFS('2018'!O:O,'2018'!AA:AA,"NRO",'2018'!F:F,A386,'2018'!E:E,B386)+SUMIFS('2018'!R:R,'2018'!AA:AA,"NRO",'2018'!F:F,A386,'2018'!E:E,B386), 0)</f>
        <v>0</v>
      </c>
      <c r="O386" s="7" t="n">
        <f aca="false">IFERROR(N386/M386, 0)</f>
        <v>0</v>
      </c>
      <c r="P386" s="0" t="n">
        <f aca="false">IFERROR(SUMIFS('2018'!$H:$H,'2018'!$C:$C,B386,'2018'!$F:$F,A386,'2018'!AA:AA,"CRO")+SUMIFS('2018'!$I:$I,'2018'!$D:$D,B386,'2018'!$F:$F,A386,'2018'!AA:AA,"CRO")+SUMIFS('2018'!$J:$J,'2018'!$E:$E,B386,'2018'!$F:$F,A386,'2018'!AA:AA,"CRO"), 0)</f>
        <v>0</v>
      </c>
      <c r="Q386" s="0" t="n">
        <f aca="false">IFERROR(SUMIFS('2018'!M:M,'2018'!AA:AA,"CRO",'2018'!F:F,A386,'2018'!C:C,B386)+SUMIFS('2018'!P:P,'2018'!AA:AA,"CRO",'2018'!F:F,A386,'2018'!C:C,B386)+SUMIFS('2018'!N:N,'2018'!AA:AA,"CRO",'2018'!F:F,A386,'2018'!D:D,B386)+SUMIFS('2018'!N:N,'2018'!AA:AA,"CRO",'2018'!F:F,A386,'2018'!D:D,B386)+SUMIFS('2018'!O:O,'2018'!AA:AA,"CRO",'2018'!F:F,A386,'2018'!E:E,B386)+SUMIFS('2018'!R:R,'2018'!AA:AA,"CRO",'2018'!F:F,A386,'2018'!E:E,B386), 0)</f>
        <v>0</v>
      </c>
      <c r="R386" s="7" t="n">
        <f aca="false">IFERROR(Q386/P386, 0)</f>
        <v>0</v>
      </c>
      <c r="S386" s="7" t="n">
        <f aca="false">SUM(V386,Y386,AB386)</f>
        <v>0</v>
      </c>
      <c r="T386" s="7" t="n">
        <f aca="false">SUM(W386,Z386,AC386)</f>
        <v>0</v>
      </c>
      <c r="U386" s="7" t="n">
        <f aca="false">IFERROR(T386/S386, 0)</f>
        <v>0</v>
      </c>
      <c r="V386" s="0" t="n">
        <f aca="false">SUMIFS('2017'!$H:$H,'2017'!$C:$C,B386,'2017'!$F:$F,A386,'2017'!AA:AA,"JRO",'2017'!P:P,"&lt;&gt;")+SUMIFS('2017'!$I:$I,'2017'!$D:$D,B386,'2017'!$F:$F,A386,'2017'!AA:AA,"JRO",'2017'!Q:Q,"&lt;&gt;")+SUMIFS('2017'!$J:$J,'2017'!$E:$E,B386,'2017'!$F:$F,A386,'2017'!AA:AA,"JRO",'2017'!R:R,"&lt;&gt;")</f>
        <v>0</v>
      </c>
      <c r="W386" s="0" t="n">
        <f aca="false">IFERROR(SUMIFS('2017'!M:M,'2017'!AA:AA,"JRO",'2017'!F:F,A386,'2017'!C:C,B386)+SUMIFS('2017'!P:P,'2017'!AA:AA,"JRO",'2017'!F:F,A386,'2017'!C:C,B386)+SUMIFS('2017'!N:N,'2017'!AA:AA,"JRO",'2017'!F:F,A386,'2017'!D:D,B386)+SUMIFS('2017'!N:N,'2017'!AA:AA,"JRO",'2017'!F:F,A386,'2017'!D:D,B386)+SUMIFS('2017'!O:O,'2017'!AA:AA,"JRO",'2017'!F:F,A386,'2017'!E:E,B386)+SUMIFS('2017'!R:R,'2017'!AA:AA,"JRO",'2017'!F:F,A386,'2017'!E:E,B386), 0)</f>
        <v>0</v>
      </c>
      <c r="X386" s="7" t="n">
        <f aca="false">IFERROR(W386/V386, 0)</f>
        <v>0</v>
      </c>
      <c r="Y386" s="0" t="n">
        <f aca="false">IFERROR(SUMIFS('2017'!$H:$H,'2017'!$C:$C,B386,'2017'!$F:$F,A386,'2017'!AA:AA,"NRO",'2017'!P:P,"&lt;&gt;")+SUMIFS('2017'!$I:$I,'2017'!$D:$D,B386,'2017'!$F:$F,A386,'2017'!AA:AA,"NRO",'2017'!Q:Q,"&lt;&gt;")+SUMIFS('2017'!$J:$J,'2017'!$E:$E,B386,'2017'!$F:$F,A386,'2017'!AA:AA,"NRO",'2017'!R:R,"&lt;&gt;"), 0)</f>
        <v>0</v>
      </c>
      <c r="Z386" s="0" t="n">
        <f aca="false">IFERROR(SUMIFS('2017'!M:M,'2017'!AA:AA,"NRO",'2017'!F:F,A386,'2017'!C:C,B386)+SUMIFS('2017'!P:P,'2017'!AA:AA,"NRO",'2017'!F:F,A386,'2017'!C:C,B386)+SUMIFS('2017'!N:N,'2017'!AA:AA,"NRO",'2017'!F:F,A386,'2017'!D:D,B386)+SUMIFS('2017'!N:N,'2017'!AA:AA,"NRO",'2017'!F:F,A386,'2017'!D:D,B386)+SUMIFS('2017'!O:O,'2017'!AA:AA,"NRO",'2017'!F:F,A386,'2017'!E:E,B386)+SUMIFS('2017'!R:R,'2017'!AA:AA,"NRO",'2017'!F:F,A386,'2017'!E:E,B386), 0)</f>
        <v>0</v>
      </c>
      <c r="AA386" s="7" t="n">
        <f aca="false">IFERROR(Z386/Y386, 0)</f>
        <v>0</v>
      </c>
      <c r="AB386" s="0" t="n">
        <f aca="false">IFERROR(SUMIFS('2017'!$H:$H,'2017'!$C:$C,B386,'2017'!$F:$F,A386,'2017'!AA:AA,"CRO",'2017'!P:P,"&lt;&gt;")+SUMIFS('2017'!$I:$I,'2017'!$D:$D,B386,'2017'!$F:$F,A386,'2017'!AA:AA,"CRO",'2017'!Q:Q,"&lt;&gt;")+SUMIFS('2017'!$J:$J,'2017'!$E:$E,B386,'2017'!$F:$F,A386,'2017'!AA:AA,"CRO",'2017'!R:R,"&lt;&gt;"), 0)</f>
        <v>0</v>
      </c>
      <c r="AC386" s="0" t="n">
        <f aca="false">IFERROR(SUMIFS('2017'!M:M,'2017'!AA:AA,"CRO",'2017'!F:F,A386,'2017'!C:C,B386)+SUMIFS('2017'!P:P,'2017'!AA:AA,"CRO",'2017'!F:F,A386,'2017'!C:C,B386)+SUMIFS('2017'!N:N,'2017'!AA:AA,"CRO",'2017'!F:F,A386,'2017'!D:D,B386)+SUMIFS('2017'!N:N,'2017'!AA:AA,"CRO",'2017'!F:F,A386,'2017'!D:D,B386)+SUMIFS('2017'!O:O,'2017'!AA:AA,"CRO",'2017'!F:F,A386,'2017'!E:E,B386)+SUMIFS('2017'!R:R,'2017'!AA:AA,"CRO",'2017'!F:F,A386,'2017'!E:E,B386), 0)</f>
        <v>0</v>
      </c>
      <c r="AD386" s="0" t="n">
        <f aca="false">IFERROR(AC386/AB386, 0)</f>
        <v>0</v>
      </c>
      <c r="AE386" s="0" t="n">
        <f aca="false">SUM(AH386,AK386,AN386)</f>
        <v>0</v>
      </c>
      <c r="AF386" s="0" t="n">
        <f aca="false">SUM(AI386,AL386,AO386)</f>
        <v>0</v>
      </c>
      <c r="AG386" s="7" t="n">
        <f aca="false">IFERROR(AF386/AE386, 0)</f>
        <v>0</v>
      </c>
      <c r="AH386" s="0" t="n">
        <f aca="false">IFERROR(SUMIFS('2016'!$G:$G,'2016'!F:F,A386,'2016'!C:C,B386,'2016'!D:D,"",'2016'!AA:AA,"JRO",'2016'!L:L,"&lt;&gt;"), 0)</f>
        <v>0</v>
      </c>
      <c r="AI386" s="0" t="n">
        <f aca="false">IFERROR(SUMIFS('2016'!L:L,'2016'!F:F,A386,'2016'!C:C,B386,'2016'!D:D,"",'2016'!AA:AA,"JRO"), 0)</f>
        <v>0</v>
      </c>
      <c r="AJ386" s="7" t="n">
        <f aca="false">IFERROR(AI386/AH386, 0)</f>
        <v>0</v>
      </c>
      <c r="AK386" s="0" t="n">
        <f aca="false">IFERROR(SUMIFS('2016'!$G:$G,'2016'!F:F,A386,'2016'!C:C,B386,'2016'!D:D,"",'2016'!AA:AA,"NRO",'2016'!L:L,"&lt;&gt;"), 0)</f>
        <v>0</v>
      </c>
      <c r="AL386" s="0" t="n">
        <f aca="false">IFERROR(SUMIFS('2016'!L:L,'2016'!F:F,A386,'2016'!C:C,B386,'2016'!D:D,"",'2016'!AA:AA,"NRO"), 0)</f>
        <v>0</v>
      </c>
      <c r="AM386" s="0" t="n">
        <f aca="false">IFERROR(AL386/AK386, 0)</f>
        <v>0</v>
      </c>
      <c r="AN386" s="0" t="n">
        <f aca="false">IFERROR(SUMIFS('2016'!$G:$G,'2016'!F:F,A386,'2016'!C:C,B386,'2016'!D:D,"",'2016'!AA:AA,"CRO",'2016'!L:L,"&lt;&gt;"), 0)</f>
        <v>0</v>
      </c>
      <c r="AO386" s="0" t="n">
        <f aca="false">IFERROR(SUMIFS('2016'!L:L,'2016'!F:F,A386,'2016'!C:C,B386,'2016'!D:D,"",'2016'!AA:AA,"CRO"), 0)</f>
        <v>0</v>
      </c>
      <c r="AP386" s="0" t="n">
        <f aca="false">IFERROR(AO386/AN386, 0)</f>
        <v>0</v>
      </c>
      <c r="AQ386" s="0" t="n">
        <f aca="false">SUM(AT386,AW386,AZ386)</f>
        <v>0</v>
      </c>
      <c r="AR386" s="0" t="n">
        <f aca="false">SUM(AU386,AX386,BA386)</f>
        <v>0</v>
      </c>
      <c r="AS386" s="7" t="n">
        <f aca="false">IFERROR(AR386/AQ386, 0)</f>
        <v>0</v>
      </c>
      <c r="AT386" s="0" t="n">
        <f aca="false">IFERROR(SUMIFS('2015'!$G:$G,'2015'!F:F,A386,'2015'!C:C,B386,'2015'!D:D,"",'2015'!AA:AA,"JRO",'2015'!L:L,"&lt;&gt;"), 0)</f>
        <v>0</v>
      </c>
      <c r="AU386" s="0" t="n">
        <f aca="false">IFERROR(SUMIFS('2015'!L:L,'2015'!F:F,A386,'2015'!C:C,B386,'2015'!D:D,"",'2015'!AA:AA,"JRO"), 0)</f>
        <v>0</v>
      </c>
      <c r="AV386" s="0" t="n">
        <f aca="false">IFERROR(AU386/AT386, 0)</f>
        <v>0</v>
      </c>
      <c r="AW386" s="0" t="n">
        <f aca="false">IFERROR(SUMIFS('2015'!$G:$G,'2015'!F:F,A386,'2015'!C:C,B386,'2015'!D:D,"",'2015'!AA:AA,"NRO",'2015'!L:L,"&lt;&gt;"), 0)</f>
        <v>0</v>
      </c>
      <c r="AX386" s="0" t="n">
        <f aca="false">IFERROR(SUMIFS('2015'!L:L,'2015'!F:F,A386,'2015'!C:C,B386,'2015'!D:D,"",'2015'!AA:AA,"NRO"), 0)</f>
        <v>0</v>
      </c>
      <c r="AY386" s="0" t="n">
        <f aca="false">IFERROR(AX386/AW386, 0)</f>
        <v>0</v>
      </c>
      <c r="AZ386" s="0" t="n">
        <f aca="false">IFERROR(SUMIFS('2015'!$G:$G,'2015'!F:F,A386,'2015'!C:C,B386,'2015'!D:D,"",'2015'!AA:AA,"CRO",'2015'!L:L,"&lt;&gt;"), 0)</f>
        <v>0</v>
      </c>
      <c r="BA386" s="0" t="n">
        <f aca="false">IFERROR(SUMIFS('2015'!L:L,'2015'!F:F,A386,'2015'!C:C,B386,'2015'!D:D,"",'2015'!AA:AA,"CRO"), 0)</f>
        <v>0</v>
      </c>
      <c r="BB386" s="0" t="n">
        <f aca="false">IFERROR(BA386/AZ386, 0)</f>
        <v>0</v>
      </c>
      <c r="BC386" s="0" t="n">
        <f aca="false">SUM(BF386,BI386)</f>
        <v>0</v>
      </c>
      <c r="BD386" s="0" t="n">
        <f aca="false">SUM(BG386,BJ386)</f>
        <v>0</v>
      </c>
      <c r="BE386" s="7" t="n">
        <f aca="false">IFERROR(BD386/BC386, 0)</f>
        <v>0</v>
      </c>
      <c r="BF386" s="0" t="n">
        <f aca="false">IFERROR(SUMIFS('2014'!$G:$G,'2014'!F:F,A386,'2014'!C:C,B386,'2014'!D:D,"",'2014'!AA:AA,"JRO",'2014'!L:L,"&lt;&gt;"), 0)</f>
        <v>0</v>
      </c>
      <c r="BG386" s="0" t="n">
        <f aca="false">IFERROR(SUMIFS('2014'!L:L,'2014'!F:F,A386,'2014'!C:C,B386,'2014'!D:D,"",'2014'!AA:AA,"JRO"), 0)</f>
        <v>0</v>
      </c>
      <c r="BH386" s="7" t="n">
        <f aca="false">IFERROR(BG386/BF386, 0)</f>
        <v>0</v>
      </c>
      <c r="BI386" s="0" t="n">
        <f aca="false">IFERROR(SUMIFS('2014'!$G:$G,'2014'!F:F,A386,'2014'!C:C,B386,'2014'!D:D,"",'2014'!AA:AA,"CRO",'2014'!L:L,"&lt;&gt;"), 0)</f>
        <v>0</v>
      </c>
      <c r="BJ386" s="0" t="n">
        <f aca="false">IFERROR(SUMIFS('2014'!L:L,'2014'!F:F,A386,'2014'!C:C,B386,'2014'!D:D,"",'2014'!AA:AA,"CRO"), 0)</f>
        <v>0</v>
      </c>
      <c r="BK386" s="0" t="n">
        <f aca="false">IFERROR(BJ386/BI386, 0)</f>
        <v>0</v>
      </c>
      <c r="BL386" s="0" t="n">
        <f aca="false">IFERROR(SUMIFS('2013'!$G:$G,'2013'!F:F,A386,'2013'!C:C,B386,'2013'!D:D,"",'2013'!AA:AA,"JRO",'2013'!L:L,"&lt;&gt;"), 0)</f>
        <v>0</v>
      </c>
      <c r="BM386" s="0" t="n">
        <f aca="false">IFERROR(SUMIFS('2013'!L:L,'2013'!F:F,A386,'2013'!C:C,B386,'2013'!D:D,"",'2013'!AA:AA,"JRO"), 0)</f>
        <v>0</v>
      </c>
      <c r="BN386" s="0" t="n">
        <f aca="false">IFERROR(BM386/BL386, 0)</f>
        <v>0</v>
      </c>
      <c r="BO386" s="0" t="n">
        <f aca="false">IFERROR(SUMIFS('2012'!$G:$G,'2012'!F:F,A386,'2012'!C:C,B386,'2012'!D:D,"",'2012'!AA:AA,"JRO",'2012'!L:L,"&lt;&gt;"), 0)</f>
        <v>0</v>
      </c>
      <c r="BP386" s="0" t="n">
        <f aca="false">IFERROR(SUMIFS('2012'!L:L,'2012'!F:F,A386,'2012'!C:C,B386,'2012'!D:D,"",'2012'!AA:AA,"JRO"), 0)</f>
        <v>0</v>
      </c>
      <c r="BQ386" s="0" t="n">
        <f aca="false">IFERROR(BP386/BO386, 0)</f>
        <v>0</v>
      </c>
      <c r="BR386" s="0" t="n">
        <f aca="false">IFERROR(SUMIFS('2011'!$G:$G,'2011'!F:F,A386,'2011'!C:C,B386,'2011'!D:D,"",'2011'!AA:AA,"JRO",'2011'!L:L,"&lt;&gt;"), 0)</f>
        <v>0</v>
      </c>
      <c r="BS386" s="0" t="n">
        <f aca="false">IFERROR(SUMIFS('2011'!L:L,'2011'!F:F,A386,'2011'!C:C,B386,'2011'!D:D,"",'2011'!AA:AA,"JRO"), 0)</f>
        <v>0</v>
      </c>
      <c r="BT386" s="7" t="n">
        <f aca="false">IFERROR(BS386/BR386, 0)</f>
        <v>0</v>
      </c>
      <c r="BU386" s="0" t="n">
        <f aca="false">IFERROR(SUMIFS('2010'!$G:$G,'2010'!F:F,A386,'2010'!C:C,B386,'2010'!D:D,"",'2010'!AA:AA,"JRO",'2010'!L:L,"&lt;&gt;"), 0)</f>
        <v>0</v>
      </c>
      <c r="BV386" s="0" t="n">
        <f aca="false">IFERROR(SUMIFS('2010'!L:L,'2010'!F:F,A386,'2010'!C:C,B386,'2010'!D:D,"",'2010'!AA:AA,"JRO"), 0)</f>
        <v>0</v>
      </c>
      <c r="BW386" s="7" t="n">
        <f aca="false">IFERROR(BV386/BU386, 0)</f>
        <v>0</v>
      </c>
      <c r="BX386" s="0" t="n">
        <f aca="false">IFERROR(SUMIFS('2009'!$G:$G,'2009'!F:F,A386,'2009'!C:C,B386,'2009'!D:D,"",'2009'!AA:AA,"JRO",'2009'!L:L,"&lt;&gt;"), 0)</f>
        <v>0</v>
      </c>
      <c r="BY386" s="0" t="n">
        <f aca="false">IFERROR(SUMIFS('2009'!L:L,'2009'!F:F,A386,'2009'!C:C,B386,'2009'!D:D,"",'2009'!AA:AA,"JRO"), 0)</f>
        <v>0</v>
      </c>
      <c r="BZ386" s="7" t="n">
        <f aca="false">IFERROR(BY386/BX386, 0)</f>
        <v>0</v>
      </c>
    </row>
    <row r="387" customFormat="false" ht="15" hidden="false" customHeight="false" outlineLevel="0" collapsed="false">
      <c r="A387" s="0" t="s">
        <v>115</v>
      </c>
      <c r="B387" s="13" t="s">
        <v>54</v>
      </c>
      <c r="C387" s="56" t="n">
        <f aca="false">IFERROR(AVERAGEIFS(I387:BZ387,I$2:BZ$2,"JRO escorts per deportee",I387:BZ387,"&lt;&gt;0"), 0)</f>
        <v>0</v>
      </c>
      <c r="D387" s="13" t="n">
        <f aca="false">IFERROR(AVERAGEIFS(I387:BZ387,I$2:BZ$2,"NRO escorts per deportee",I387:BZ387,"&lt;&gt;0"), 0)</f>
        <v>0</v>
      </c>
      <c r="E387" s="13" t="n">
        <f aca="false">IFERROR(AVERAGEIFS(I387:BZ387,I$2:BZ$2,"CRO escorts per deportee",I387:BZ387,"&lt;&gt;0"), 0)</f>
        <v>0</v>
      </c>
      <c r="G387" s="0" t="n">
        <f aca="false">SUM(J387,M387,P387)</f>
        <v>0</v>
      </c>
      <c r="H387" s="0" t="n">
        <f aca="false">SUM(K387,N387,Q387)</f>
        <v>0</v>
      </c>
      <c r="I387" s="7" t="n">
        <f aca="false">IFERROR(H387/G387, 0)</f>
        <v>0</v>
      </c>
      <c r="J387" s="0" t="n">
        <f aca="false">IFERROR(SUMIFS('2018'!$H:$H,'2018'!$C:$C,B387,'2018'!$F:$F,A387,'2018'!AA:AA,"JRO",'2018'!P:P,"&lt;&gt;")+SUMIFS('2018'!$I:$I,'2018'!$D:$D,B387,'2018'!$F:$F,A387,'2018'!AA:AA,"JRO",'2018'!Q:Q,"&lt;&gt;")+SUMIFS('2018'!$J:$J,'2018'!$E:$E,B387,'2018'!$F:$F,A387,'2018'!AA:AA,"JRO",'2018'!R:R,"&lt;&gt;"), 0)</f>
        <v>0</v>
      </c>
      <c r="K387" s="0" t="n">
        <f aca="false">IFERROR(SUMIFS('2018'!M:M,'2018'!AA:AA,"JRO",'2018'!F:F,A387,'2018'!C:C,B387)+SUMIFS('2018'!P:P,'2018'!AA:AA,"JRO",'2018'!F:F,A387,'2018'!C:C,B387)+SUMIFS('2018'!N:N,'2018'!AA:AA,"JRO",'2018'!F:F,A387,'2018'!D:D,B387)+SUMIFS('2018'!N:N,'2018'!AA:AA,"JRO",'2018'!F:F,A387,'2018'!D:D,B387)+SUMIFS('2018'!O:O,'2018'!AA:AA,"JRO",'2018'!F:F,A387,'2018'!E:E,B387)+SUMIFS('2018'!R:R,'2018'!AA:AA,"JRO",'2018'!F:F,A387,'2018'!E:E,B387), 0)</f>
        <v>0</v>
      </c>
      <c r="L387" s="7" t="n">
        <f aca="false">IFERROR(K387/J387, 0)</f>
        <v>0</v>
      </c>
      <c r="M387" s="0" t="n">
        <f aca="false">IFERROR(SUMIFS('2018'!$H:$H,'2018'!$C:$C,B387,'2018'!$F:$F,A387,'2018'!AA:AA,"NRO",'2018'!P:P,"&lt;&gt;")+SUMIFS('2018'!$I:$I,'2018'!$D:$D,B387,'2018'!$F:$F,A387,'2018'!AA:AA,"NRO",'2018'!Q:Q,"&lt;&gt;")+SUMIFS('2018'!$J:$J,'2018'!$E:$E,B387,'2018'!$F:$F,A387,'2018'!AA:AA,"NRO",'2018'!R:R,"&lt;&gt;"), 0)</f>
        <v>0</v>
      </c>
      <c r="N387" s="0" t="n">
        <f aca="false">IFERROR(SUMIFS('2018'!M:M,'2018'!AA:AA,"NRO",'2018'!F:F,A387,'2018'!C:C,B387)+SUMIFS('2018'!P:P,'2018'!AA:AA,"NRO",'2018'!F:F,A387,'2018'!C:C,B387)+SUMIFS('2018'!N:N,'2018'!AA:AA,"NRO",'2018'!F:F,A387,'2018'!D:D,B387)+SUMIFS('2018'!N:N,'2018'!AA:AA,"NRO",'2018'!F:F,A387,'2018'!D:D,B387)+SUMIFS('2018'!O:O,'2018'!AA:AA,"NRO",'2018'!F:F,A387,'2018'!E:E,B387)+SUMIFS('2018'!R:R,'2018'!AA:AA,"NRO",'2018'!F:F,A387,'2018'!E:E,B387), 0)</f>
        <v>0</v>
      </c>
      <c r="O387" s="7" t="n">
        <f aca="false">IFERROR(N387/M387, 0)</f>
        <v>0</v>
      </c>
      <c r="P387" s="0" t="n">
        <f aca="false">IFERROR(SUMIFS('2018'!$H:$H,'2018'!$C:$C,B387,'2018'!$F:$F,A387,'2018'!AA:AA,"CRO")+SUMIFS('2018'!$I:$I,'2018'!$D:$D,B387,'2018'!$F:$F,A387,'2018'!AA:AA,"CRO")+SUMIFS('2018'!$J:$J,'2018'!$E:$E,B387,'2018'!$F:$F,A387,'2018'!AA:AA,"CRO"), 0)</f>
        <v>0</v>
      </c>
      <c r="Q387" s="0" t="n">
        <f aca="false">IFERROR(SUMIFS('2018'!M:M,'2018'!AA:AA,"CRO",'2018'!F:F,A387,'2018'!C:C,B387)+SUMIFS('2018'!P:P,'2018'!AA:AA,"CRO",'2018'!F:F,A387,'2018'!C:C,B387)+SUMIFS('2018'!N:N,'2018'!AA:AA,"CRO",'2018'!F:F,A387,'2018'!D:D,B387)+SUMIFS('2018'!N:N,'2018'!AA:AA,"CRO",'2018'!F:F,A387,'2018'!D:D,B387)+SUMIFS('2018'!O:O,'2018'!AA:AA,"CRO",'2018'!F:F,A387,'2018'!E:E,B387)+SUMIFS('2018'!R:R,'2018'!AA:AA,"CRO",'2018'!F:F,A387,'2018'!E:E,B387), 0)</f>
        <v>0</v>
      </c>
      <c r="R387" s="7" t="n">
        <f aca="false">IFERROR(Q387/P387, 0)</f>
        <v>0</v>
      </c>
      <c r="S387" s="7" t="n">
        <f aca="false">SUM(V387,Y387,AB387)</f>
        <v>0</v>
      </c>
      <c r="T387" s="7" t="n">
        <f aca="false">SUM(W387,Z387,AC387)</f>
        <v>0</v>
      </c>
      <c r="U387" s="7" t="n">
        <f aca="false">IFERROR(T387/S387, 0)</f>
        <v>0</v>
      </c>
      <c r="V387" s="0" t="n">
        <f aca="false">SUMIFS('2017'!$H:$H,'2017'!$C:$C,B387,'2017'!$F:$F,A387,'2017'!AA:AA,"JRO",'2017'!P:P,"&lt;&gt;")+SUMIFS('2017'!$I:$I,'2017'!$D:$D,B387,'2017'!$F:$F,A387,'2017'!AA:AA,"JRO",'2017'!Q:Q,"&lt;&gt;")+SUMIFS('2017'!$J:$J,'2017'!$E:$E,B387,'2017'!$F:$F,A387,'2017'!AA:AA,"JRO",'2017'!R:R,"&lt;&gt;")</f>
        <v>0</v>
      </c>
      <c r="W387" s="0" t="n">
        <f aca="false">IFERROR(SUMIFS('2017'!M:M,'2017'!AA:AA,"JRO",'2017'!F:F,A387,'2017'!C:C,B387)+SUMIFS('2017'!P:P,'2017'!AA:AA,"JRO",'2017'!F:F,A387,'2017'!C:C,B387)+SUMIFS('2017'!N:N,'2017'!AA:AA,"JRO",'2017'!F:F,A387,'2017'!D:D,B387)+SUMIFS('2017'!N:N,'2017'!AA:AA,"JRO",'2017'!F:F,A387,'2017'!D:D,B387)+SUMIFS('2017'!O:O,'2017'!AA:AA,"JRO",'2017'!F:F,A387,'2017'!E:E,B387)+SUMIFS('2017'!R:R,'2017'!AA:AA,"JRO",'2017'!F:F,A387,'2017'!E:E,B387), 0)</f>
        <v>0</v>
      </c>
      <c r="X387" s="7" t="n">
        <f aca="false">IFERROR(W387/V387, 0)</f>
        <v>0</v>
      </c>
      <c r="Y387" s="0" t="n">
        <f aca="false">IFERROR(SUMIFS('2017'!$H:$H,'2017'!$C:$C,B387,'2017'!$F:$F,A387,'2017'!AA:AA,"NRO",'2017'!P:P,"&lt;&gt;")+SUMIFS('2017'!$I:$I,'2017'!$D:$D,B387,'2017'!$F:$F,A387,'2017'!AA:AA,"NRO",'2017'!Q:Q,"&lt;&gt;")+SUMIFS('2017'!$J:$J,'2017'!$E:$E,B387,'2017'!$F:$F,A387,'2017'!AA:AA,"NRO",'2017'!R:R,"&lt;&gt;"), 0)</f>
        <v>0</v>
      </c>
      <c r="Z387" s="0" t="n">
        <f aca="false">IFERROR(SUMIFS('2017'!M:M,'2017'!AA:AA,"NRO",'2017'!F:F,A387,'2017'!C:C,B387)+SUMIFS('2017'!P:P,'2017'!AA:AA,"NRO",'2017'!F:F,A387,'2017'!C:C,B387)+SUMIFS('2017'!N:N,'2017'!AA:AA,"NRO",'2017'!F:F,A387,'2017'!D:D,B387)+SUMIFS('2017'!N:N,'2017'!AA:AA,"NRO",'2017'!F:F,A387,'2017'!D:D,B387)+SUMIFS('2017'!O:O,'2017'!AA:AA,"NRO",'2017'!F:F,A387,'2017'!E:E,B387)+SUMIFS('2017'!R:R,'2017'!AA:AA,"NRO",'2017'!F:F,A387,'2017'!E:E,B387), 0)</f>
        <v>0</v>
      </c>
      <c r="AA387" s="7" t="n">
        <f aca="false">IFERROR(Z387/Y387, 0)</f>
        <v>0</v>
      </c>
      <c r="AB387" s="0" t="n">
        <f aca="false">IFERROR(SUMIFS('2017'!$H:$H,'2017'!$C:$C,B387,'2017'!$F:$F,A387,'2017'!AA:AA,"CRO",'2017'!P:P,"&lt;&gt;")+SUMIFS('2017'!$I:$I,'2017'!$D:$D,B387,'2017'!$F:$F,A387,'2017'!AA:AA,"CRO",'2017'!Q:Q,"&lt;&gt;")+SUMIFS('2017'!$J:$J,'2017'!$E:$E,B387,'2017'!$F:$F,A387,'2017'!AA:AA,"CRO",'2017'!R:R,"&lt;&gt;"), 0)</f>
        <v>0</v>
      </c>
      <c r="AC387" s="0" t="n">
        <f aca="false">IFERROR(SUMIFS('2017'!M:M,'2017'!AA:AA,"CRO",'2017'!F:F,A387,'2017'!C:C,B387)+SUMIFS('2017'!P:P,'2017'!AA:AA,"CRO",'2017'!F:F,A387,'2017'!C:C,B387)+SUMIFS('2017'!N:N,'2017'!AA:AA,"CRO",'2017'!F:F,A387,'2017'!D:D,B387)+SUMIFS('2017'!N:N,'2017'!AA:AA,"CRO",'2017'!F:F,A387,'2017'!D:D,B387)+SUMIFS('2017'!O:O,'2017'!AA:AA,"CRO",'2017'!F:F,A387,'2017'!E:E,B387)+SUMIFS('2017'!R:R,'2017'!AA:AA,"CRO",'2017'!F:F,A387,'2017'!E:E,B387), 0)</f>
        <v>0</v>
      </c>
      <c r="AD387" s="0" t="n">
        <f aca="false">IFERROR(AC387/AB387, 0)</f>
        <v>0</v>
      </c>
      <c r="AE387" s="0" t="n">
        <f aca="false">SUM(AH387,AK387,AN387)</f>
        <v>0</v>
      </c>
      <c r="AF387" s="0" t="n">
        <f aca="false">SUM(AI387,AL387,AO387)</f>
        <v>0</v>
      </c>
      <c r="AG387" s="7" t="n">
        <f aca="false">IFERROR(AF387/AE387, 0)</f>
        <v>0</v>
      </c>
      <c r="AH387" s="0" t="n">
        <f aca="false">IFERROR(SUMIFS('2016'!$G:$G,'2016'!F:F,A387,'2016'!C:C,B387,'2016'!D:D,"",'2016'!AA:AA,"JRO",'2016'!L:L,"&lt;&gt;"), 0)</f>
        <v>0</v>
      </c>
      <c r="AI387" s="0" t="n">
        <f aca="false">IFERROR(SUMIFS('2016'!L:L,'2016'!F:F,A387,'2016'!C:C,B387,'2016'!D:D,"",'2016'!AA:AA,"JRO"), 0)</f>
        <v>0</v>
      </c>
      <c r="AJ387" s="7" t="n">
        <f aca="false">IFERROR(AI387/AH387, 0)</f>
        <v>0</v>
      </c>
      <c r="AK387" s="0" t="n">
        <f aca="false">IFERROR(SUMIFS('2016'!$G:$G,'2016'!F:F,A387,'2016'!C:C,B387,'2016'!D:D,"",'2016'!AA:AA,"NRO",'2016'!L:L,"&lt;&gt;"), 0)</f>
        <v>0</v>
      </c>
      <c r="AL387" s="0" t="n">
        <f aca="false">IFERROR(SUMIFS('2016'!L:L,'2016'!F:F,A387,'2016'!C:C,B387,'2016'!D:D,"",'2016'!AA:AA,"NRO"), 0)</f>
        <v>0</v>
      </c>
      <c r="AM387" s="0" t="n">
        <f aca="false">IFERROR(AL387/AK387, 0)</f>
        <v>0</v>
      </c>
      <c r="AN387" s="0" t="n">
        <f aca="false">IFERROR(SUMIFS('2016'!$G:$G,'2016'!F:F,A387,'2016'!C:C,B387,'2016'!D:D,"",'2016'!AA:AA,"CRO",'2016'!L:L,"&lt;&gt;"), 0)</f>
        <v>0</v>
      </c>
      <c r="AO387" s="0" t="n">
        <f aca="false">IFERROR(SUMIFS('2016'!L:L,'2016'!F:F,A387,'2016'!C:C,B387,'2016'!D:D,"",'2016'!AA:AA,"CRO"), 0)</f>
        <v>0</v>
      </c>
      <c r="AP387" s="0" t="n">
        <f aca="false">IFERROR(AO387/AN387, 0)</f>
        <v>0</v>
      </c>
      <c r="AQ387" s="0" t="n">
        <f aca="false">SUM(AT387,AW387,AZ387)</f>
        <v>0</v>
      </c>
      <c r="AR387" s="0" t="n">
        <f aca="false">SUM(AU387,AX387,BA387)</f>
        <v>0</v>
      </c>
      <c r="AS387" s="7" t="n">
        <f aca="false">IFERROR(AR387/AQ387, 0)</f>
        <v>0</v>
      </c>
      <c r="AT387" s="0" t="n">
        <f aca="false">IFERROR(SUMIFS('2015'!$G:$G,'2015'!F:F,A387,'2015'!C:C,B387,'2015'!D:D,"",'2015'!AA:AA,"JRO",'2015'!L:L,"&lt;&gt;"), 0)</f>
        <v>0</v>
      </c>
      <c r="AU387" s="0" t="n">
        <f aca="false">IFERROR(SUMIFS('2015'!L:L,'2015'!F:F,A387,'2015'!C:C,B387,'2015'!D:D,"",'2015'!AA:AA,"JRO"), 0)</f>
        <v>0</v>
      </c>
      <c r="AV387" s="0" t="n">
        <f aca="false">IFERROR(AU387/AT387, 0)</f>
        <v>0</v>
      </c>
      <c r="AW387" s="0" t="n">
        <f aca="false">IFERROR(SUMIFS('2015'!$G:$G,'2015'!F:F,A387,'2015'!C:C,B387,'2015'!D:D,"",'2015'!AA:AA,"NRO",'2015'!L:L,"&lt;&gt;"), 0)</f>
        <v>0</v>
      </c>
      <c r="AX387" s="0" t="n">
        <f aca="false">IFERROR(SUMIFS('2015'!L:L,'2015'!F:F,A387,'2015'!C:C,B387,'2015'!D:D,"",'2015'!AA:AA,"NRO"), 0)</f>
        <v>0</v>
      </c>
      <c r="AY387" s="0" t="n">
        <f aca="false">IFERROR(AX387/AW387, 0)</f>
        <v>0</v>
      </c>
      <c r="AZ387" s="0" t="n">
        <f aca="false">IFERROR(SUMIFS('2015'!$G:$G,'2015'!F:F,A387,'2015'!C:C,B387,'2015'!D:D,"",'2015'!AA:AA,"CRO",'2015'!L:L,"&lt;&gt;"), 0)</f>
        <v>0</v>
      </c>
      <c r="BA387" s="0" t="n">
        <f aca="false">IFERROR(SUMIFS('2015'!L:L,'2015'!F:F,A387,'2015'!C:C,B387,'2015'!D:D,"",'2015'!AA:AA,"CRO"), 0)</f>
        <v>0</v>
      </c>
      <c r="BB387" s="0" t="n">
        <f aca="false">IFERROR(BA387/AZ387, 0)</f>
        <v>0</v>
      </c>
      <c r="BC387" s="0" t="n">
        <f aca="false">SUM(BF387,BI387)</f>
        <v>0</v>
      </c>
      <c r="BD387" s="0" t="n">
        <f aca="false">SUM(BG387,BJ387)</f>
        <v>0</v>
      </c>
      <c r="BE387" s="7" t="n">
        <f aca="false">IFERROR(BD387/BC387, 0)</f>
        <v>0</v>
      </c>
      <c r="BF387" s="0" t="n">
        <f aca="false">IFERROR(SUMIFS('2014'!$G:$G,'2014'!F:F,A387,'2014'!C:C,B387,'2014'!D:D,"",'2014'!AA:AA,"JRO",'2014'!L:L,"&lt;&gt;"), 0)</f>
        <v>0</v>
      </c>
      <c r="BG387" s="0" t="n">
        <f aca="false">IFERROR(SUMIFS('2014'!L:L,'2014'!F:F,A387,'2014'!C:C,B387,'2014'!D:D,"",'2014'!AA:AA,"JRO"), 0)</f>
        <v>0</v>
      </c>
      <c r="BH387" s="7" t="n">
        <f aca="false">IFERROR(BG387/BF387, 0)</f>
        <v>0</v>
      </c>
      <c r="BI387" s="0" t="n">
        <f aca="false">IFERROR(SUMIFS('2014'!$G:$G,'2014'!F:F,A387,'2014'!C:C,B387,'2014'!D:D,"",'2014'!AA:AA,"CRO",'2014'!L:L,"&lt;&gt;"), 0)</f>
        <v>0</v>
      </c>
      <c r="BJ387" s="0" t="n">
        <f aca="false">IFERROR(SUMIFS('2014'!L:L,'2014'!F:F,A387,'2014'!C:C,B387,'2014'!D:D,"",'2014'!AA:AA,"CRO"), 0)</f>
        <v>0</v>
      </c>
      <c r="BK387" s="0" t="n">
        <f aca="false">IFERROR(BJ387/BI387, 0)</f>
        <v>0</v>
      </c>
      <c r="BL387" s="0" t="n">
        <f aca="false">IFERROR(SUMIFS('2013'!$G:$G,'2013'!F:F,A387,'2013'!C:C,B387,'2013'!D:D,"",'2013'!AA:AA,"JRO",'2013'!L:L,"&lt;&gt;"), 0)</f>
        <v>0</v>
      </c>
      <c r="BM387" s="0" t="n">
        <f aca="false">IFERROR(SUMIFS('2013'!L:L,'2013'!F:F,A387,'2013'!C:C,B387,'2013'!D:D,"",'2013'!AA:AA,"JRO"), 0)</f>
        <v>0</v>
      </c>
      <c r="BN387" s="0" t="n">
        <f aca="false">IFERROR(BM387/BL387, 0)</f>
        <v>0</v>
      </c>
      <c r="BO387" s="0" t="n">
        <f aca="false">IFERROR(SUMIFS('2012'!$G:$G,'2012'!F:F,A387,'2012'!C:C,B387,'2012'!D:D,"",'2012'!AA:AA,"JRO",'2012'!L:L,"&lt;&gt;"), 0)</f>
        <v>0</v>
      </c>
      <c r="BP387" s="0" t="n">
        <f aca="false">IFERROR(SUMIFS('2012'!L:L,'2012'!F:F,A387,'2012'!C:C,B387,'2012'!D:D,"",'2012'!AA:AA,"JRO"), 0)</f>
        <v>0</v>
      </c>
      <c r="BQ387" s="0" t="n">
        <f aca="false">IFERROR(BP387/BO387, 0)</f>
        <v>0</v>
      </c>
      <c r="BR387" s="0" t="n">
        <f aca="false">IFERROR(SUMIFS('2011'!$G:$G,'2011'!F:F,A387,'2011'!C:C,B387,'2011'!D:D,"",'2011'!AA:AA,"JRO",'2011'!L:L,"&lt;&gt;"), 0)</f>
        <v>1</v>
      </c>
      <c r="BS387" s="0" t="n">
        <f aca="false">IFERROR(SUMIFS('2011'!L:L,'2011'!F:F,A387,'2011'!C:C,B387,'2011'!D:D,"",'2011'!AA:AA,"JRO"), 0)</f>
        <v>4</v>
      </c>
      <c r="BT387" s="7" t="n">
        <f aca="false">IFERROR(BS387/BR387, 0)</f>
        <v>4</v>
      </c>
      <c r="BU387" s="0" t="n">
        <f aca="false">IFERROR(SUMIFS('2010'!$G:$G,'2010'!F:F,A387,'2010'!C:C,B387,'2010'!D:D,"",'2010'!AA:AA,"JRO",'2010'!L:L,"&lt;&gt;"), 0)</f>
        <v>0</v>
      </c>
      <c r="BV387" s="0" t="n">
        <f aca="false">IFERROR(SUMIFS('2010'!L:L,'2010'!F:F,A387,'2010'!C:C,B387,'2010'!D:D,"",'2010'!AA:AA,"JRO"), 0)</f>
        <v>0</v>
      </c>
      <c r="BW387" s="7" t="n">
        <f aca="false">IFERROR(BV387/BU387, 0)</f>
        <v>0</v>
      </c>
      <c r="BX387" s="0" t="n">
        <f aca="false">IFERROR(SUMIFS('2009'!$G:$G,'2009'!F:F,A387,'2009'!C:C,B387,'2009'!D:D,"",'2009'!AA:AA,"JRO",'2009'!L:L,"&lt;&gt;"), 0)</f>
        <v>0</v>
      </c>
      <c r="BY387" s="0" t="n">
        <f aca="false">IFERROR(SUMIFS('2009'!L:L,'2009'!F:F,A387,'2009'!C:C,B387,'2009'!D:D,"",'2009'!AA:AA,"JRO"), 0)</f>
        <v>0</v>
      </c>
      <c r="BZ387" s="7" t="n">
        <f aca="false">IFERROR(BY387/BX387, 0)</f>
        <v>0</v>
      </c>
    </row>
    <row r="388" customFormat="false" ht="15" hidden="false" customHeight="false" outlineLevel="0" collapsed="false">
      <c r="A388" s="0" t="s">
        <v>115</v>
      </c>
      <c r="B388" s="16" t="s">
        <v>44</v>
      </c>
      <c r="C388" s="56" t="n">
        <f aca="false">IFERROR(AVERAGEIFS(I388:BZ388,I$2:BZ$2,"JRO escorts per deportee",I388:BZ388,"&lt;&gt;0"), 0)</f>
        <v>0</v>
      </c>
      <c r="D388" s="13" t="n">
        <f aca="false">IFERROR(AVERAGEIFS(I388:BZ388,I$2:BZ$2,"NRO escorts per deportee",I388:BZ388,"&lt;&gt;0"), 0)</f>
        <v>0</v>
      </c>
      <c r="E388" s="13" t="n">
        <f aca="false">IFERROR(AVERAGEIFS(I388:BZ388,I$2:BZ$2,"CRO escorts per deportee",I388:BZ388,"&lt;&gt;0"), 0)</f>
        <v>0</v>
      </c>
      <c r="G388" s="0" t="n">
        <f aca="false">SUM(J388,M388,P388)</f>
        <v>0</v>
      </c>
      <c r="H388" s="0" t="n">
        <f aca="false">SUM(K388,N388,Q388)</f>
        <v>0</v>
      </c>
      <c r="I388" s="7" t="n">
        <f aca="false">IFERROR(H388/G388, 0)</f>
        <v>0</v>
      </c>
      <c r="J388" s="0" t="n">
        <f aca="false">IFERROR(SUMIFS('2018'!$H:$H,'2018'!$C:$C,B388,'2018'!$F:$F,A388,'2018'!AA:AA,"JRO",'2018'!P:P,"&lt;&gt;")+SUMIFS('2018'!$I:$I,'2018'!$D:$D,B388,'2018'!$F:$F,A388,'2018'!AA:AA,"JRO",'2018'!Q:Q,"&lt;&gt;")+SUMIFS('2018'!$J:$J,'2018'!$E:$E,B388,'2018'!$F:$F,A388,'2018'!AA:AA,"JRO",'2018'!R:R,"&lt;&gt;"), 0)</f>
        <v>0</v>
      </c>
      <c r="K388" s="0" t="n">
        <f aca="false">IFERROR(SUMIFS('2018'!M:M,'2018'!AA:AA,"JRO",'2018'!F:F,A388,'2018'!C:C,B388)+SUMIFS('2018'!P:P,'2018'!AA:AA,"JRO",'2018'!F:F,A388,'2018'!C:C,B388)+SUMIFS('2018'!N:N,'2018'!AA:AA,"JRO",'2018'!F:F,A388,'2018'!D:D,B388)+SUMIFS('2018'!N:N,'2018'!AA:AA,"JRO",'2018'!F:F,A388,'2018'!D:D,B388)+SUMIFS('2018'!O:O,'2018'!AA:AA,"JRO",'2018'!F:F,A388,'2018'!E:E,B388)+SUMIFS('2018'!R:R,'2018'!AA:AA,"JRO",'2018'!F:F,A388,'2018'!E:E,B388), 0)</f>
        <v>0</v>
      </c>
      <c r="L388" s="7" t="n">
        <f aca="false">IFERROR(K388/J388, 0)</f>
        <v>0</v>
      </c>
      <c r="M388" s="0" t="n">
        <f aca="false">IFERROR(SUMIFS('2018'!$H:$H,'2018'!$C:$C,B388,'2018'!$F:$F,A388,'2018'!AA:AA,"NRO",'2018'!P:P,"&lt;&gt;")+SUMIFS('2018'!$I:$I,'2018'!$D:$D,B388,'2018'!$F:$F,A388,'2018'!AA:AA,"NRO",'2018'!Q:Q,"&lt;&gt;")+SUMIFS('2018'!$J:$J,'2018'!$E:$E,B388,'2018'!$F:$F,A388,'2018'!AA:AA,"NRO",'2018'!R:R,"&lt;&gt;"), 0)</f>
        <v>0</v>
      </c>
      <c r="N388" s="0" t="n">
        <f aca="false">IFERROR(SUMIFS('2018'!M:M,'2018'!AA:AA,"NRO",'2018'!F:F,A388,'2018'!C:C,B388)+SUMIFS('2018'!P:P,'2018'!AA:AA,"NRO",'2018'!F:F,A388,'2018'!C:C,B388)+SUMIFS('2018'!N:N,'2018'!AA:AA,"NRO",'2018'!F:F,A388,'2018'!D:D,B388)+SUMIFS('2018'!N:N,'2018'!AA:AA,"NRO",'2018'!F:F,A388,'2018'!D:D,B388)+SUMIFS('2018'!O:O,'2018'!AA:AA,"NRO",'2018'!F:F,A388,'2018'!E:E,B388)+SUMIFS('2018'!R:R,'2018'!AA:AA,"NRO",'2018'!F:F,A388,'2018'!E:E,B388), 0)</f>
        <v>0</v>
      </c>
      <c r="O388" s="7" t="n">
        <f aca="false">IFERROR(N388/M388, 0)</f>
        <v>0</v>
      </c>
      <c r="P388" s="0" t="n">
        <f aca="false">IFERROR(SUMIFS('2018'!$H:$H,'2018'!$C:$C,B388,'2018'!$F:$F,A388,'2018'!AA:AA,"CRO")+SUMIFS('2018'!$I:$I,'2018'!$D:$D,B388,'2018'!$F:$F,A388,'2018'!AA:AA,"CRO")+SUMIFS('2018'!$J:$J,'2018'!$E:$E,B388,'2018'!$F:$F,A388,'2018'!AA:AA,"CRO"), 0)</f>
        <v>0</v>
      </c>
      <c r="Q388" s="0" t="n">
        <f aca="false">IFERROR(SUMIFS('2018'!M:M,'2018'!AA:AA,"CRO",'2018'!F:F,A388,'2018'!C:C,B388)+SUMIFS('2018'!P:P,'2018'!AA:AA,"CRO",'2018'!F:F,A388,'2018'!C:C,B388)+SUMIFS('2018'!N:N,'2018'!AA:AA,"CRO",'2018'!F:F,A388,'2018'!D:D,B388)+SUMIFS('2018'!N:N,'2018'!AA:AA,"CRO",'2018'!F:F,A388,'2018'!D:D,B388)+SUMIFS('2018'!O:O,'2018'!AA:AA,"CRO",'2018'!F:F,A388,'2018'!E:E,B388)+SUMIFS('2018'!R:R,'2018'!AA:AA,"CRO",'2018'!F:F,A388,'2018'!E:E,B388), 0)</f>
        <v>0</v>
      </c>
      <c r="R388" s="7" t="n">
        <f aca="false">IFERROR(Q388/P388, 0)</f>
        <v>0</v>
      </c>
      <c r="S388" s="7" t="n">
        <f aca="false">SUM(V388,Y388,AB388)</f>
        <v>0</v>
      </c>
      <c r="T388" s="7" t="n">
        <f aca="false">SUM(W388,Z388,AC388)</f>
        <v>0</v>
      </c>
      <c r="U388" s="7" t="n">
        <f aca="false">IFERROR(T388/S388, 0)</f>
        <v>0</v>
      </c>
      <c r="V388" s="0" t="n">
        <f aca="false">SUMIFS('2017'!$H:$H,'2017'!$C:$C,B388,'2017'!$F:$F,A388,'2017'!AA:AA,"JRO",'2017'!P:P,"&lt;&gt;")+SUMIFS('2017'!$I:$I,'2017'!$D:$D,B388,'2017'!$F:$F,A388,'2017'!AA:AA,"JRO",'2017'!Q:Q,"&lt;&gt;")+SUMIFS('2017'!$J:$J,'2017'!$E:$E,B388,'2017'!$F:$F,A388,'2017'!AA:AA,"JRO",'2017'!R:R,"&lt;&gt;")</f>
        <v>0</v>
      </c>
      <c r="W388" s="0" t="n">
        <f aca="false">IFERROR(SUMIFS('2017'!M:M,'2017'!AA:AA,"JRO",'2017'!F:F,A388,'2017'!C:C,B388)+SUMIFS('2017'!P:P,'2017'!AA:AA,"JRO",'2017'!F:F,A388,'2017'!C:C,B388)+SUMIFS('2017'!N:N,'2017'!AA:AA,"JRO",'2017'!F:F,A388,'2017'!D:D,B388)+SUMIFS('2017'!N:N,'2017'!AA:AA,"JRO",'2017'!F:F,A388,'2017'!D:D,B388)+SUMIFS('2017'!O:O,'2017'!AA:AA,"JRO",'2017'!F:F,A388,'2017'!E:E,B388)+SUMIFS('2017'!R:R,'2017'!AA:AA,"JRO",'2017'!F:F,A388,'2017'!E:E,B388), 0)</f>
        <v>0</v>
      </c>
      <c r="X388" s="7" t="n">
        <f aca="false">IFERROR(W388/V388, 0)</f>
        <v>0</v>
      </c>
      <c r="Y388" s="0" t="n">
        <f aca="false">IFERROR(SUMIFS('2017'!$H:$H,'2017'!$C:$C,B388,'2017'!$F:$F,A388,'2017'!AA:AA,"NRO",'2017'!P:P,"&lt;&gt;")+SUMIFS('2017'!$I:$I,'2017'!$D:$D,B388,'2017'!$F:$F,A388,'2017'!AA:AA,"NRO",'2017'!Q:Q,"&lt;&gt;")+SUMIFS('2017'!$J:$J,'2017'!$E:$E,B388,'2017'!$F:$F,A388,'2017'!AA:AA,"NRO",'2017'!R:R,"&lt;&gt;"), 0)</f>
        <v>0</v>
      </c>
      <c r="Z388" s="0" t="n">
        <f aca="false">IFERROR(SUMIFS('2017'!M:M,'2017'!AA:AA,"NRO",'2017'!F:F,A388,'2017'!C:C,B388)+SUMIFS('2017'!P:P,'2017'!AA:AA,"NRO",'2017'!F:F,A388,'2017'!C:C,B388)+SUMIFS('2017'!N:N,'2017'!AA:AA,"NRO",'2017'!F:F,A388,'2017'!D:D,B388)+SUMIFS('2017'!N:N,'2017'!AA:AA,"NRO",'2017'!F:F,A388,'2017'!D:D,B388)+SUMIFS('2017'!O:O,'2017'!AA:AA,"NRO",'2017'!F:F,A388,'2017'!E:E,B388)+SUMIFS('2017'!R:R,'2017'!AA:AA,"NRO",'2017'!F:F,A388,'2017'!E:E,B388), 0)</f>
        <v>0</v>
      </c>
      <c r="AA388" s="7" t="n">
        <f aca="false">IFERROR(Z388/Y388, 0)</f>
        <v>0</v>
      </c>
      <c r="AB388" s="0" t="n">
        <f aca="false">IFERROR(SUMIFS('2017'!$H:$H,'2017'!$C:$C,B388,'2017'!$F:$F,A388,'2017'!AA:AA,"CRO",'2017'!P:P,"&lt;&gt;")+SUMIFS('2017'!$I:$I,'2017'!$D:$D,B388,'2017'!$F:$F,A388,'2017'!AA:AA,"CRO",'2017'!Q:Q,"&lt;&gt;")+SUMIFS('2017'!$J:$J,'2017'!$E:$E,B388,'2017'!$F:$F,A388,'2017'!AA:AA,"CRO",'2017'!R:R,"&lt;&gt;"), 0)</f>
        <v>0</v>
      </c>
      <c r="AC388" s="0" t="n">
        <f aca="false">IFERROR(SUMIFS('2017'!M:M,'2017'!AA:AA,"CRO",'2017'!F:F,A388,'2017'!C:C,B388)+SUMIFS('2017'!P:P,'2017'!AA:AA,"CRO",'2017'!F:F,A388,'2017'!C:C,B388)+SUMIFS('2017'!N:N,'2017'!AA:AA,"CRO",'2017'!F:F,A388,'2017'!D:D,B388)+SUMIFS('2017'!N:N,'2017'!AA:AA,"CRO",'2017'!F:F,A388,'2017'!D:D,B388)+SUMIFS('2017'!O:O,'2017'!AA:AA,"CRO",'2017'!F:F,A388,'2017'!E:E,B388)+SUMIFS('2017'!R:R,'2017'!AA:AA,"CRO",'2017'!F:F,A388,'2017'!E:E,B388), 0)</f>
        <v>0</v>
      </c>
      <c r="AD388" s="0" t="n">
        <f aca="false">IFERROR(AC388/AB388, 0)</f>
        <v>0</v>
      </c>
      <c r="AE388" s="0" t="n">
        <f aca="false">SUM(AH388,AK388,AN388)</f>
        <v>0</v>
      </c>
      <c r="AF388" s="0" t="n">
        <f aca="false">SUM(AI388,AL388,AO388)</f>
        <v>0</v>
      </c>
      <c r="AG388" s="7" t="n">
        <f aca="false">IFERROR(AF388/AE388, 0)</f>
        <v>0</v>
      </c>
      <c r="AH388" s="0" t="n">
        <f aca="false">IFERROR(SUMIFS('2016'!$G:$G,'2016'!F:F,A388,'2016'!C:C,B388,'2016'!D:D,"",'2016'!AA:AA,"JRO",'2016'!L:L,"&lt;&gt;"), 0)</f>
        <v>0</v>
      </c>
      <c r="AI388" s="0" t="n">
        <f aca="false">IFERROR(SUMIFS('2016'!L:L,'2016'!F:F,A388,'2016'!C:C,B388,'2016'!D:D,"",'2016'!AA:AA,"JRO"), 0)</f>
        <v>0</v>
      </c>
      <c r="AJ388" s="7" t="n">
        <f aca="false">IFERROR(AI388/AH388, 0)</f>
        <v>0</v>
      </c>
      <c r="AK388" s="0" t="n">
        <f aca="false">IFERROR(SUMIFS('2016'!$G:$G,'2016'!F:F,A388,'2016'!C:C,B388,'2016'!D:D,"",'2016'!AA:AA,"NRO",'2016'!L:L,"&lt;&gt;"), 0)</f>
        <v>0</v>
      </c>
      <c r="AL388" s="0" t="n">
        <f aca="false">IFERROR(SUMIFS('2016'!L:L,'2016'!F:F,A388,'2016'!C:C,B388,'2016'!D:D,"",'2016'!AA:AA,"NRO"), 0)</f>
        <v>0</v>
      </c>
      <c r="AM388" s="0" t="n">
        <f aca="false">IFERROR(AL388/AK388, 0)</f>
        <v>0</v>
      </c>
      <c r="AN388" s="0" t="n">
        <f aca="false">IFERROR(SUMIFS('2016'!$G:$G,'2016'!F:F,A388,'2016'!C:C,B388,'2016'!D:D,"",'2016'!AA:AA,"CRO",'2016'!L:L,"&lt;&gt;"), 0)</f>
        <v>0</v>
      </c>
      <c r="AO388" s="0" t="n">
        <f aca="false">IFERROR(SUMIFS('2016'!L:L,'2016'!F:F,A388,'2016'!C:C,B388,'2016'!D:D,"",'2016'!AA:AA,"CRO"), 0)</f>
        <v>0</v>
      </c>
      <c r="AP388" s="0" t="n">
        <f aca="false">IFERROR(AO388/AN388, 0)</f>
        <v>0</v>
      </c>
      <c r="AQ388" s="0" t="n">
        <f aca="false">SUM(AT388,AW388,AZ388)</f>
        <v>0</v>
      </c>
      <c r="AR388" s="0" t="n">
        <f aca="false">SUM(AU388,AX388,BA388)</f>
        <v>0</v>
      </c>
      <c r="AS388" s="7" t="n">
        <f aca="false">IFERROR(AR388/AQ388, 0)</f>
        <v>0</v>
      </c>
      <c r="AT388" s="0" t="n">
        <f aca="false">IFERROR(SUMIFS('2015'!$G:$G,'2015'!F:F,A388,'2015'!C:C,B388,'2015'!D:D,"",'2015'!AA:AA,"JRO",'2015'!L:L,"&lt;&gt;"), 0)</f>
        <v>0</v>
      </c>
      <c r="AU388" s="0" t="n">
        <f aca="false">IFERROR(SUMIFS('2015'!L:L,'2015'!F:F,A388,'2015'!C:C,B388,'2015'!D:D,"",'2015'!AA:AA,"JRO"), 0)</f>
        <v>0</v>
      </c>
      <c r="AV388" s="0" t="n">
        <f aca="false">IFERROR(AU388/AT388, 0)</f>
        <v>0</v>
      </c>
      <c r="AW388" s="0" t="n">
        <f aca="false">IFERROR(SUMIFS('2015'!$G:$G,'2015'!F:F,A388,'2015'!C:C,B388,'2015'!D:D,"",'2015'!AA:AA,"NRO",'2015'!L:L,"&lt;&gt;"), 0)</f>
        <v>0</v>
      </c>
      <c r="AX388" s="0" t="n">
        <f aca="false">IFERROR(SUMIFS('2015'!L:L,'2015'!F:F,A388,'2015'!C:C,B388,'2015'!D:D,"",'2015'!AA:AA,"NRO"), 0)</f>
        <v>0</v>
      </c>
      <c r="AY388" s="0" t="n">
        <f aca="false">IFERROR(AX388/AW388, 0)</f>
        <v>0</v>
      </c>
      <c r="AZ388" s="0" t="n">
        <f aca="false">IFERROR(SUMIFS('2015'!$G:$G,'2015'!F:F,A388,'2015'!C:C,B388,'2015'!D:D,"",'2015'!AA:AA,"CRO",'2015'!L:L,"&lt;&gt;"), 0)</f>
        <v>0</v>
      </c>
      <c r="BA388" s="0" t="n">
        <f aca="false">IFERROR(SUMIFS('2015'!L:L,'2015'!F:F,A388,'2015'!C:C,B388,'2015'!D:D,"",'2015'!AA:AA,"CRO"), 0)</f>
        <v>0</v>
      </c>
      <c r="BB388" s="0" t="n">
        <f aca="false">IFERROR(BA388/AZ388, 0)</f>
        <v>0</v>
      </c>
      <c r="BC388" s="0" t="n">
        <f aca="false">SUM(BF388,BI388)</f>
        <v>0</v>
      </c>
      <c r="BD388" s="0" t="n">
        <f aca="false">SUM(BG388,BJ388)</f>
        <v>0</v>
      </c>
      <c r="BE388" s="7" t="n">
        <f aca="false">IFERROR(BD388/BC388, 0)</f>
        <v>0</v>
      </c>
      <c r="BF388" s="0" t="n">
        <f aca="false">IFERROR(SUMIFS('2014'!$G:$G,'2014'!F:F,A388,'2014'!C:C,B388,'2014'!D:D,"",'2014'!AA:AA,"JRO",'2014'!L:L,"&lt;&gt;"), 0)</f>
        <v>0</v>
      </c>
      <c r="BG388" s="0" t="n">
        <f aca="false">IFERROR(SUMIFS('2014'!L:L,'2014'!F:F,A388,'2014'!C:C,B388,'2014'!D:D,"",'2014'!AA:AA,"JRO"), 0)</f>
        <v>0</v>
      </c>
      <c r="BH388" s="7" t="n">
        <f aca="false">IFERROR(BG388/BF388, 0)</f>
        <v>0</v>
      </c>
      <c r="BI388" s="0" t="n">
        <f aca="false">IFERROR(SUMIFS('2014'!$G:$G,'2014'!F:F,A388,'2014'!C:C,B388,'2014'!D:D,"",'2014'!AA:AA,"CRO",'2014'!L:L,"&lt;&gt;"), 0)</f>
        <v>0</v>
      </c>
      <c r="BJ388" s="0" t="n">
        <f aca="false">IFERROR(SUMIFS('2014'!L:L,'2014'!F:F,A388,'2014'!C:C,B388,'2014'!D:D,"",'2014'!AA:AA,"CRO"), 0)</f>
        <v>0</v>
      </c>
      <c r="BK388" s="0" t="n">
        <f aca="false">IFERROR(BJ388/BI388, 0)</f>
        <v>0</v>
      </c>
      <c r="BL388" s="0" t="n">
        <f aca="false">IFERROR(SUMIFS('2013'!$G:$G,'2013'!F:F,A388,'2013'!C:C,B388,'2013'!D:D,"",'2013'!AA:AA,"JRO",'2013'!L:L,"&lt;&gt;"), 0)</f>
        <v>0</v>
      </c>
      <c r="BM388" s="0" t="n">
        <f aca="false">IFERROR(SUMIFS('2013'!L:L,'2013'!F:F,A388,'2013'!C:C,B388,'2013'!D:D,"",'2013'!AA:AA,"JRO"), 0)</f>
        <v>0</v>
      </c>
      <c r="BN388" s="0" t="n">
        <f aca="false">IFERROR(BM388/BL388, 0)</f>
        <v>0</v>
      </c>
      <c r="BO388" s="0" t="n">
        <f aca="false">IFERROR(SUMIFS('2012'!$G:$G,'2012'!F:F,A388,'2012'!C:C,B388,'2012'!D:D,"",'2012'!AA:AA,"JRO",'2012'!L:L,"&lt;&gt;"), 0)</f>
        <v>5</v>
      </c>
      <c r="BP388" s="0" t="n">
        <f aca="false">IFERROR(SUMIFS('2012'!L:L,'2012'!F:F,A388,'2012'!C:C,B388,'2012'!D:D,"",'2012'!AA:AA,"JRO"), 0)</f>
        <v>23</v>
      </c>
      <c r="BQ388" s="0" t="n">
        <f aca="false">IFERROR(BP388/BO388, 0)</f>
        <v>4.6</v>
      </c>
      <c r="BR388" s="0" t="n">
        <f aca="false">IFERROR(SUMIFS('2011'!$G:$G,'2011'!F:F,A388,'2011'!C:C,B388,'2011'!D:D,"",'2011'!AA:AA,"JRO",'2011'!L:L,"&lt;&gt;"), 0)</f>
        <v>0</v>
      </c>
      <c r="BS388" s="0" t="n">
        <f aca="false">IFERROR(SUMIFS('2011'!L:L,'2011'!F:F,A388,'2011'!C:C,B388,'2011'!D:D,"",'2011'!AA:AA,"JRO"), 0)</f>
        <v>0</v>
      </c>
      <c r="BT388" s="7" t="n">
        <f aca="false">IFERROR(BS388/BR388, 0)</f>
        <v>0</v>
      </c>
      <c r="BU388" s="0" t="n">
        <f aca="false">IFERROR(SUMIFS('2010'!$G:$G,'2010'!F:F,A388,'2010'!C:C,B388,'2010'!D:D,"",'2010'!AA:AA,"JRO",'2010'!L:L,"&lt;&gt;"), 0)</f>
        <v>0</v>
      </c>
      <c r="BV388" s="0" t="n">
        <f aca="false">IFERROR(SUMIFS('2010'!L:L,'2010'!F:F,A388,'2010'!C:C,B388,'2010'!D:D,"",'2010'!AA:AA,"JRO"), 0)</f>
        <v>0</v>
      </c>
      <c r="BW388" s="7" t="n">
        <f aca="false">IFERROR(BV388/BU388, 0)</f>
        <v>0</v>
      </c>
      <c r="BX388" s="0" t="n">
        <f aca="false">IFERROR(SUMIFS('2009'!$G:$G,'2009'!F:F,A388,'2009'!C:C,B388,'2009'!D:D,"",'2009'!AA:AA,"JRO",'2009'!L:L,"&lt;&gt;"), 0)</f>
        <v>0</v>
      </c>
      <c r="BY388" s="0" t="n">
        <f aca="false">IFERROR(SUMIFS('2009'!L:L,'2009'!F:F,A388,'2009'!C:C,B388,'2009'!D:D,"",'2009'!AA:AA,"JRO"), 0)</f>
        <v>0</v>
      </c>
      <c r="BZ388" s="7" t="n">
        <f aca="false">IFERROR(BY388/BX388, 0)</f>
        <v>0</v>
      </c>
    </row>
    <row r="389" customFormat="false" ht="15" hidden="false" customHeight="false" outlineLevel="0" collapsed="false">
      <c r="A389" s="0" t="s">
        <v>115</v>
      </c>
      <c r="B389" s="16" t="s">
        <v>61</v>
      </c>
      <c r="C389" s="56" t="n">
        <f aca="false">IFERROR(AVERAGEIFS(I389:BZ389,I$2:BZ$2,"JRO escorts per deportee",I389:BZ389,"&lt;&gt;0"), 0)</f>
        <v>0</v>
      </c>
      <c r="D389" s="13" t="n">
        <f aca="false">IFERROR(AVERAGEIFS(I389:BZ389,I$2:BZ$2,"NRO escorts per deportee",I389:BZ389,"&lt;&gt;0"), 0)</f>
        <v>0</v>
      </c>
      <c r="E389" s="13" t="n">
        <f aca="false">IFERROR(AVERAGEIFS(I389:BZ389,I$2:BZ$2,"CRO escorts per deportee",I389:BZ389,"&lt;&gt;0"), 0)</f>
        <v>0</v>
      </c>
      <c r="G389" s="0" t="n">
        <f aca="false">SUM(J389,M389,P389)</f>
        <v>0</v>
      </c>
      <c r="H389" s="0" t="n">
        <f aca="false">SUM(K389,N389,Q389)</f>
        <v>0</v>
      </c>
      <c r="I389" s="7" t="n">
        <f aca="false">IFERROR(H389/G389, 0)</f>
        <v>0</v>
      </c>
      <c r="J389" s="0" t="n">
        <f aca="false">IFERROR(SUMIFS('2018'!$H:$H,'2018'!$C:$C,B389,'2018'!$F:$F,A389,'2018'!AA:AA,"JRO",'2018'!P:P,"&lt;&gt;")+SUMIFS('2018'!$I:$I,'2018'!$D:$D,B389,'2018'!$F:$F,A389,'2018'!AA:AA,"JRO",'2018'!Q:Q,"&lt;&gt;")+SUMIFS('2018'!$J:$J,'2018'!$E:$E,B389,'2018'!$F:$F,A389,'2018'!AA:AA,"JRO",'2018'!R:R,"&lt;&gt;"), 0)</f>
        <v>0</v>
      </c>
      <c r="K389" s="0" t="n">
        <f aca="false">IFERROR(SUMIFS('2018'!M:M,'2018'!AA:AA,"JRO",'2018'!F:F,A389,'2018'!C:C,B389)+SUMIFS('2018'!P:P,'2018'!AA:AA,"JRO",'2018'!F:F,A389,'2018'!C:C,B389)+SUMIFS('2018'!N:N,'2018'!AA:AA,"JRO",'2018'!F:F,A389,'2018'!D:D,B389)+SUMIFS('2018'!N:N,'2018'!AA:AA,"JRO",'2018'!F:F,A389,'2018'!D:D,B389)+SUMIFS('2018'!O:O,'2018'!AA:AA,"JRO",'2018'!F:F,A389,'2018'!E:E,B389)+SUMIFS('2018'!R:R,'2018'!AA:AA,"JRO",'2018'!F:F,A389,'2018'!E:E,B389), 0)</f>
        <v>0</v>
      </c>
      <c r="L389" s="7" t="n">
        <f aca="false">IFERROR(K389/J389, 0)</f>
        <v>0</v>
      </c>
      <c r="M389" s="0" t="n">
        <f aca="false">IFERROR(SUMIFS('2018'!$H:$H,'2018'!$C:$C,B389,'2018'!$F:$F,A389,'2018'!AA:AA,"NRO",'2018'!P:P,"&lt;&gt;")+SUMIFS('2018'!$I:$I,'2018'!$D:$D,B389,'2018'!$F:$F,A389,'2018'!AA:AA,"NRO",'2018'!Q:Q,"&lt;&gt;")+SUMIFS('2018'!$J:$J,'2018'!$E:$E,B389,'2018'!$F:$F,A389,'2018'!AA:AA,"NRO",'2018'!R:R,"&lt;&gt;"), 0)</f>
        <v>0</v>
      </c>
      <c r="N389" s="0" t="n">
        <f aca="false">IFERROR(SUMIFS('2018'!M:M,'2018'!AA:AA,"NRO",'2018'!F:F,A389,'2018'!C:C,B389)+SUMIFS('2018'!P:P,'2018'!AA:AA,"NRO",'2018'!F:F,A389,'2018'!C:C,B389)+SUMIFS('2018'!N:N,'2018'!AA:AA,"NRO",'2018'!F:F,A389,'2018'!D:D,B389)+SUMIFS('2018'!N:N,'2018'!AA:AA,"NRO",'2018'!F:F,A389,'2018'!D:D,B389)+SUMIFS('2018'!O:O,'2018'!AA:AA,"NRO",'2018'!F:F,A389,'2018'!E:E,B389)+SUMIFS('2018'!R:R,'2018'!AA:AA,"NRO",'2018'!F:F,A389,'2018'!E:E,B389), 0)</f>
        <v>0</v>
      </c>
      <c r="O389" s="7" t="n">
        <f aca="false">IFERROR(N389/M389, 0)</f>
        <v>0</v>
      </c>
      <c r="P389" s="0" t="n">
        <f aca="false">IFERROR(SUMIFS('2018'!$H:$H,'2018'!$C:$C,B389,'2018'!$F:$F,A389,'2018'!AA:AA,"CRO")+SUMIFS('2018'!$I:$I,'2018'!$D:$D,B389,'2018'!$F:$F,A389,'2018'!AA:AA,"CRO")+SUMIFS('2018'!$J:$J,'2018'!$E:$E,B389,'2018'!$F:$F,A389,'2018'!AA:AA,"CRO"), 0)</f>
        <v>0</v>
      </c>
      <c r="Q389" s="0" t="n">
        <f aca="false">IFERROR(SUMIFS('2018'!M:M,'2018'!AA:AA,"CRO",'2018'!F:F,A389,'2018'!C:C,B389)+SUMIFS('2018'!P:P,'2018'!AA:AA,"CRO",'2018'!F:F,A389,'2018'!C:C,B389)+SUMIFS('2018'!N:N,'2018'!AA:AA,"CRO",'2018'!F:F,A389,'2018'!D:D,B389)+SUMIFS('2018'!N:N,'2018'!AA:AA,"CRO",'2018'!F:F,A389,'2018'!D:D,B389)+SUMIFS('2018'!O:O,'2018'!AA:AA,"CRO",'2018'!F:F,A389,'2018'!E:E,B389)+SUMIFS('2018'!R:R,'2018'!AA:AA,"CRO",'2018'!F:F,A389,'2018'!E:E,B389), 0)</f>
        <v>0</v>
      </c>
      <c r="R389" s="7" t="n">
        <f aca="false">IFERROR(Q389/P389, 0)</f>
        <v>0</v>
      </c>
      <c r="S389" s="7" t="n">
        <f aca="false">SUM(V389,Y389,AB389)</f>
        <v>0</v>
      </c>
      <c r="T389" s="7" t="n">
        <f aca="false">SUM(W389,Z389,AC389)</f>
        <v>0</v>
      </c>
      <c r="U389" s="7" t="n">
        <f aca="false">IFERROR(T389/S389, 0)</f>
        <v>0</v>
      </c>
      <c r="V389" s="0" t="n">
        <f aca="false">SUMIFS('2017'!$H:$H,'2017'!$C:$C,B389,'2017'!$F:$F,A389,'2017'!AA:AA,"JRO",'2017'!P:P,"&lt;&gt;")+SUMIFS('2017'!$I:$I,'2017'!$D:$D,B389,'2017'!$F:$F,A389,'2017'!AA:AA,"JRO",'2017'!Q:Q,"&lt;&gt;")+SUMIFS('2017'!$J:$J,'2017'!$E:$E,B389,'2017'!$F:$F,A389,'2017'!AA:AA,"JRO",'2017'!R:R,"&lt;&gt;")</f>
        <v>0</v>
      </c>
      <c r="W389" s="0" t="n">
        <f aca="false">IFERROR(SUMIFS('2017'!M:M,'2017'!AA:AA,"JRO",'2017'!F:F,A389,'2017'!C:C,B389)+SUMIFS('2017'!P:P,'2017'!AA:AA,"JRO",'2017'!F:F,A389,'2017'!C:C,B389)+SUMIFS('2017'!N:N,'2017'!AA:AA,"JRO",'2017'!F:F,A389,'2017'!D:D,B389)+SUMIFS('2017'!N:N,'2017'!AA:AA,"JRO",'2017'!F:F,A389,'2017'!D:D,B389)+SUMIFS('2017'!O:O,'2017'!AA:AA,"JRO",'2017'!F:F,A389,'2017'!E:E,B389)+SUMIFS('2017'!R:R,'2017'!AA:AA,"JRO",'2017'!F:F,A389,'2017'!E:E,B389), 0)</f>
        <v>0</v>
      </c>
      <c r="X389" s="7" t="n">
        <f aca="false">IFERROR(W389/V389, 0)</f>
        <v>0</v>
      </c>
      <c r="Y389" s="0" t="n">
        <f aca="false">IFERROR(SUMIFS('2017'!$H:$H,'2017'!$C:$C,B389,'2017'!$F:$F,A389,'2017'!AA:AA,"NRO",'2017'!P:P,"&lt;&gt;")+SUMIFS('2017'!$I:$I,'2017'!$D:$D,B389,'2017'!$F:$F,A389,'2017'!AA:AA,"NRO",'2017'!Q:Q,"&lt;&gt;")+SUMIFS('2017'!$J:$J,'2017'!$E:$E,B389,'2017'!$F:$F,A389,'2017'!AA:AA,"NRO",'2017'!R:R,"&lt;&gt;"), 0)</f>
        <v>0</v>
      </c>
      <c r="Z389" s="0" t="n">
        <f aca="false">IFERROR(SUMIFS('2017'!M:M,'2017'!AA:AA,"NRO",'2017'!F:F,A389,'2017'!C:C,B389)+SUMIFS('2017'!P:P,'2017'!AA:AA,"NRO",'2017'!F:F,A389,'2017'!C:C,B389)+SUMIFS('2017'!N:N,'2017'!AA:AA,"NRO",'2017'!F:F,A389,'2017'!D:D,B389)+SUMIFS('2017'!N:N,'2017'!AA:AA,"NRO",'2017'!F:F,A389,'2017'!D:D,B389)+SUMIFS('2017'!O:O,'2017'!AA:AA,"NRO",'2017'!F:F,A389,'2017'!E:E,B389)+SUMIFS('2017'!R:R,'2017'!AA:AA,"NRO",'2017'!F:F,A389,'2017'!E:E,B389), 0)</f>
        <v>0</v>
      </c>
      <c r="AA389" s="7" t="n">
        <f aca="false">IFERROR(Z389/Y389, 0)</f>
        <v>0</v>
      </c>
      <c r="AB389" s="0" t="n">
        <f aca="false">IFERROR(SUMIFS('2017'!$H:$H,'2017'!$C:$C,B389,'2017'!$F:$F,A389,'2017'!AA:AA,"CRO",'2017'!P:P,"&lt;&gt;")+SUMIFS('2017'!$I:$I,'2017'!$D:$D,B389,'2017'!$F:$F,A389,'2017'!AA:AA,"CRO",'2017'!Q:Q,"&lt;&gt;")+SUMIFS('2017'!$J:$J,'2017'!$E:$E,B389,'2017'!$F:$F,A389,'2017'!AA:AA,"CRO",'2017'!R:R,"&lt;&gt;"), 0)</f>
        <v>0</v>
      </c>
      <c r="AC389" s="0" t="n">
        <f aca="false">IFERROR(SUMIFS('2017'!M:M,'2017'!AA:AA,"CRO",'2017'!F:F,A389,'2017'!C:C,B389)+SUMIFS('2017'!P:P,'2017'!AA:AA,"CRO",'2017'!F:F,A389,'2017'!C:C,B389)+SUMIFS('2017'!N:N,'2017'!AA:AA,"CRO",'2017'!F:F,A389,'2017'!D:D,B389)+SUMIFS('2017'!N:N,'2017'!AA:AA,"CRO",'2017'!F:F,A389,'2017'!D:D,B389)+SUMIFS('2017'!O:O,'2017'!AA:AA,"CRO",'2017'!F:F,A389,'2017'!E:E,B389)+SUMIFS('2017'!R:R,'2017'!AA:AA,"CRO",'2017'!F:F,A389,'2017'!E:E,B389), 0)</f>
        <v>0</v>
      </c>
      <c r="AD389" s="0" t="n">
        <f aca="false">IFERROR(AC389/AB389, 0)</f>
        <v>0</v>
      </c>
      <c r="AE389" s="0" t="n">
        <f aca="false">SUM(AH389,AK389,AN389)</f>
        <v>0</v>
      </c>
      <c r="AF389" s="0" t="n">
        <f aca="false">SUM(AI389,AL389,AO389)</f>
        <v>0</v>
      </c>
      <c r="AG389" s="7" t="n">
        <f aca="false">IFERROR(AF389/AE389, 0)</f>
        <v>0</v>
      </c>
      <c r="AH389" s="0" t="n">
        <f aca="false">IFERROR(SUMIFS('2016'!$G:$G,'2016'!F:F,A389,'2016'!C:C,B389,'2016'!D:D,"",'2016'!AA:AA,"JRO",'2016'!L:L,"&lt;&gt;"), 0)</f>
        <v>0</v>
      </c>
      <c r="AI389" s="0" t="n">
        <f aca="false">IFERROR(SUMIFS('2016'!L:L,'2016'!F:F,A389,'2016'!C:C,B389,'2016'!D:D,"",'2016'!AA:AA,"JRO"), 0)</f>
        <v>0</v>
      </c>
      <c r="AJ389" s="7" t="n">
        <f aca="false">IFERROR(AI389/AH389, 0)</f>
        <v>0</v>
      </c>
      <c r="AK389" s="0" t="n">
        <f aca="false">IFERROR(SUMIFS('2016'!$G:$G,'2016'!F:F,A389,'2016'!C:C,B389,'2016'!D:D,"",'2016'!AA:AA,"NRO",'2016'!L:L,"&lt;&gt;"), 0)</f>
        <v>0</v>
      </c>
      <c r="AL389" s="0" t="n">
        <f aca="false">IFERROR(SUMIFS('2016'!L:L,'2016'!F:F,A389,'2016'!C:C,B389,'2016'!D:D,"",'2016'!AA:AA,"NRO"), 0)</f>
        <v>0</v>
      </c>
      <c r="AM389" s="0" t="n">
        <f aca="false">IFERROR(AL389/AK389, 0)</f>
        <v>0</v>
      </c>
      <c r="AN389" s="0" t="n">
        <f aca="false">IFERROR(SUMIFS('2016'!$G:$G,'2016'!F:F,A389,'2016'!C:C,B389,'2016'!D:D,"",'2016'!AA:AA,"CRO",'2016'!L:L,"&lt;&gt;"), 0)</f>
        <v>0</v>
      </c>
      <c r="AO389" s="0" t="n">
        <f aca="false">IFERROR(SUMIFS('2016'!L:L,'2016'!F:F,A389,'2016'!C:C,B389,'2016'!D:D,"",'2016'!AA:AA,"CRO"), 0)</f>
        <v>0</v>
      </c>
      <c r="AP389" s="0" t="n">
        <f aca="false">IFERROR(AO389/AN389, 0)</f>
        <v>0</v>
      </c>
      <c r="AQ389" s="0" t="n">
        <f aca="false">SUM(AT389,AW389,AZ389)</f>
        <v>0</v>
      </c>
      <c r="AR389" s="0" t="n">
        <f aca="false">SUM(AU389,AX389,BA389)</f>
        <v>0</v>
      </c>
      <c r="AS389" s="7" t="n">
        <f aca="false">IFERROR(AR389/AQ389, 0)</f>
        <v>0</v>
      </c>
      <c r="AT389" s="0" t="n">
        <f aca="false">IFERROR(SUMIFS('2015'!$G:$G,'2015'!F:F,A389,'2015'!C:C,B389,'2015'!D:D,"",'2015'!AA:AA,"JRO",'2015'!L:L,"&lt;&gt;"), 0)</f>
        <v>0</v>
      </c>
      <c r="AU389" s="0" t="n">
        <f aca="false">IFERROR(SUMIFS('2015'!L:L,'2015'!F:F,A389,'2015'!C:C,B389,'2015'!D:D,"",'2015'!AA:AA,"JRO"), 0)</f>
        <v>0</v>
      </c>
      <c r="AV389" s="0" t="n">
        <f aca="false">IFERROR(AU389/AT389, 0)</f>
        <v>0</v>
      </c>
      <c r="AW389" s="0" t="n">
        <f aca="false">IFERROR(SUMIFS('2015'!$G:$G,'2015'!F:F,A389,'2015'!C:C,B389,'2015'!D:D,"",'2015'!AA:AA,"NRO",'2015'!L:L,"&lt;&gt;"), 0)</f>
        <v>0</v>
      </c>
      <c r="AX389" s="0" t="n">
        <f aca="false">IFERROR(SUMIFS('2015'!L:L,'2015'!F:F,A389,'2015'!C:C,B389,'2015'!D:D,"",'2015'!AA:AA,"NRO"), 0)</f>
        <v>0</v>
      </c>
      <c r="AY389" s="0" t="n">
        <f aca="false">IFERROR(AX389/AW389, 0)</f>
        <v>0</v>
      </c>
      <c r="AZ389" s="0" t="n">
        <f aca="false">IFERROR(SUMIFS('2015'!$G:$G,'2015'!F:F,A389,'2015'!C:C,B389,'2015'!D:D,"",'2015'!AA:AA,"CRO",'2015'!L:L,"&lt;&gt;"), 0)</f>
        <v>0</v>
      </c>
      <c r="BA389" s="0" t="n">
        <f aca="false">IFERROR(SUMIFS('2015'!L:L,'2015'!F:F,A389,'2015'!C:C,B389,'2015'!D:D,"",'2015'!AA:AA,"CRO"), 0)</f>
        <v>0</v>
      </c>
      <c r="BB389" s="0" t="n">
        <f aca="false">IFERROR(BA389/AZ389, 0)</f>
        <v>0</v>
      </c>
      <c r="BC389" s="0" t="n">
        <f aca="false">SUM(BF389,BI389)</f>
        <v>0</v>
      </c>
      <c r="BD389" s="0" t="n">
        <f aca="false">SUM(BG389,BJ389)</f>
        <v>0</v>
      </c>
      <c r="BE389" s="7" t="n">
        <f aca="false">IFERROR(BD389/BC389, 0)</f>
        <v>0</v>
      </c>
      <c r="BF389" s="0" t="n">
        <f aca="false">IFERROR(SUMIFS('2014'!$G:$G,'2014'!F:F,A389,'2014'!C:C,B389,'2014'!D:D,"",'2014'!AA:AA,"JRO",'2014'!L:L,"&lt;&gt;"), 0)</f>
        <v>0</v>
      </c>
      <c r="BG389" s="0" t="n">
        <f aca="false">IFERROR(SUMIFS('2014'!L:L,'2014'!F:F,A389,'2014'!C:C,B389,'2014'!D:D,"",'2014'!AA:AA,"JRO"), 0)</f>
        <v>0</v>
      </c>
      <c r="BH389" s="7" t="n">
        <f aca="false">IFERROR(BG389/BF389, 0)</f>
        <v>0</v>
      </c>
      <c r="BI389" s="0" t="n">
        <f aca="false">IFERROR(SUMIFS('2014'!$G:$G,'2014'!F:F,A389,'2014'!C:C,B389,'2014'!D:D,"",'2014'!AA:AA,"CRO",'2014'!L:L,"&lt;&gt;"), 0)</f>
        <v>0</v>
      </c>
      <c r="BJ389" s="0" t="n">
        <f aca="false">IFERROR(SUMIFS('2014'!L:L,'2014'!F:F,A389,'2014'!C:C,B389,'2014'!D:D,"",'2014'!AA:AA,"CRO"), 0)</f>
        <v>0</v>
      </c>
      <c r="BK389" s="0" t="n">
        <f aca="false">IFERROR(BJ389/BI389, 0)</f>
        <v>0</v>
      </c>
      <c r="BL389" s="0" t="n">
        <f aca="false">IFERROR(SUMIFS('2013'!$G:$G,'2013'!F:F,A389,'2013'!C:C,B389,'2013'!D:D,"",'2013'!AA:AA,"JRO",'2013'!L:L,"&lt;&gt;"), 0)</f>
        <v>0</v>
      </c>
      <c r="BM389" s="0" t="n">
        <f aca="false">IFERROR(SUMIFS('2013'!L:L,'2013'!F:F,A389,'2013'!C:C,B389,'2013'!D:D,"",'2013'!AA:AA,"JRO"), 0)</f>
        <v>0</v>
      </c>
      <c r="BN389" s="0" t="n">
        <f aca="false">IFERROR(BM389/BL389, 0)</f>
        <v>0</v>
      </c>
      <c r="BO389" s="0" t="n">
        <f aca="false">IFERROR(SUMIFS('2012'!$G:$G,'2012'!F:F,A389,'2012'!C:C,B389,'2012'!D:D,"",'2012'!AA:AA,"JRO",'2012'!L:L,"&lt;&gt;"), 0)</f>
        <v>0</v>
      </c>
      <c r="BP389" s="0" t="n">
        <f aca="false">IFERROR(SUMIFS('2012'!L:L,'2012'!F:F,A389,'2012'!C:C,B389,'2012'!D:D,"",'2012'!AA:AA,"JRO"), 0)</f>
        <v>0</v>
      </c>
      <c r="BQ389" s="0" t="n">
        <f aca="false">IFERROR(BP389/BO389, 0)</f>
        <v>0</v>
      </c>
      <c r="BR389" s="0" t="n">
        <f aca="false">IFERROR(SUMIFS('2011'!$G:$G,'2011'!F:F,A389,'2011'!C:C,B389,'2011'!D:D,"",'2011'!AA:AA,"JRO",'2011'!L:L,"&lt;&gt;"), 0)</f>
        <v>0</v>
      </c>
      <c r="BS389" s="0" t="n">
        <f aca="false">IFERROR(SUMIFS('2011'!L:L,'2011'!F:F,A389,'2011'!C:C,B389,'2011'!D:D,"",'2011'!AA:AA,"JRO"), 0)</f>
        <v>0</v>
      </c>
      <c r="BT389" s="7" t="n">
        <f aca="false">IFERROR(BS389/BR389, 0)</f>
        <v>0</v>
      </c>
      <c r="BU389" s="0" t="n">
        <f aca="false">IFERROR(SUMIFS('2010'!$G:$G,'2010'!F:F,A389,'2010'!C:C,B389,'2010'!D:D,"",'2010'!AA:AA,"JRO",'2010'!L:L,"&lt;&gt;"), 0)</f>
        <v>0</v>
      </c>
      <c r="BV389" s="0" t="n">
        <f aca="false">IFERROR(SUMIFS('2010'!L:L,'2010'!F:F,A389,'2010'!C:C,B389,'2010'!D:D,"",'2010'!AA:AA,"JRO"), 0)</f>
        <v>0</v>
      </c>
      <c r="BW389" s="7" t="n">
        <f aca="false">IFERROR(BV389/BU389, 0)</f>
        <v>0</v>
      </c>
      <c r="BX389" s="0" t="n">
        <f aca="false">IFERROR(SUMIFS('2009'!$G:$G,'2009'!F:F,A389,'2009'!C:C,B389,'2009'!D:D,"",'2009'!AA:AA,"JRO",'2009'!L:L,"&lt;&gt;"), 0)</f>
        <v>0</v>
      </c>
      <c r="BY389" s="0" t="n">
        <f aca="false">IFERROR(SUMIFS('2009'!L:L,'2009'!F:F,A389,'2009'!C:C,B389,'2009'!D:D,"",'2009'!AA:AA,"JRO"), 0)</f>
        <v>0</v>
      </c>
      <c r="BZ389" s="7" t="n">
        <f aca="false">IFERROR(BY389/BX389, 0)</f>
        <v>0</v>
      </c>
    </row>
    <row r="390" customFormat="false" ht="15" hidden="false" customHeight="false" outlineLevel="0" collapsed="false">
      <c r="A390" s="0" t="s">
        <v>98</v>
      </c>
      <c r="B390" s="1" t="s">
        <v>49</v>
      </c>
      <c r="C390" s="56" t="n">
        <f aca="false">IFERROR(AVERAGEIFS(I390:BZ390,I$2:BZ$2,"JRO escorts per deportee",I390:BZ390,"&lt;&gt;0"), 0)</f>
        <v>2.5</v>
      </c>
      <c r="D390" s="13" t="n">
        <f aca="false">IFERROR(AVERAGEIFS(I390:BZ390,I$2:BZ$2,"NRO escorts per deportee",I390:BZ390,"&lt;&gt;0"), 0)</f>
        <v>0</v>
      </c>
      <c r="E390" s="13" t="n">
        <f aca="false">IFERROR(AVERAGEIFS(I390:BZ390,I$2:BZ$2,"CRO escorts per deportee",I390:BZ390,"&lt;&gt;0"), 0)</f>
        <v>0</v>
      </c>
      <c r="I390" s="7" t="n">
        <f aca="false">IFERROR(H390/G390, 0)</f>
        <v>0</v>
      </c>
      <c r="J390" s="0" t="n">
        <f aca="false">IFERROR(SUMIFS('2018'!$H:$H,'2018'!$C:$C,B390,'2018'!$F:$F,A390,'2018'!AA:AA,"JRO",'2018'!P:P,"&lt;&gt;")+SUMIFS('2018'!$I:$I,'2018'!$D:$D,B390,'2018'!$F:$F,A390,'2018'!AA:AA,"JRO",'2018'!Q:Q,"&lt;&gt;")+SUMIFS('2018'!$J:$J,'2018'!$E:$E,B390,'2018'!$F:$F,A390,'2018'!AA:AA,"JRO",'2018'!R:R,"&lt;&gt;"), 0)</f>
        <v>6</v>
      </c>
      <c r="K390" s="0" t="n">
        <f aca="false">IFERROR(SUMIFS('2018'!M:M,'2018'!AA:AA,"JRO",'2018'!F:F,A390,'2018'!C:C,B390)+SUMIFS('2018'!P:P,'2018'!AA:AA,"JRO",'2018'!F:F,A390,'2018'!C:C,B390)+SUMIFS('2018'!N:N,'2018'!AA:AA,"JRO",'2018'!F:F,A390,'2018'!D:D,B390)+SUMIFS('2018'!N:N,'2018'!AA:AA,"JRO",'2018'!F:F,A390,'2018'!D:D,B390)+SUMIFS('2018'!O:O,'2018'!AA:AA,"JRO",'2018'!F:F,A390,'2018'!E:E,B390)+SUMIFS('2018'!R:R,'2018'!AA:AA,"JRO",'2018'!F:F,A390,'2018'!E:E,B390), 0)</f>
        <v>15</v>
      </c>
      <c r="L390" s="7" t="n">
        <f aca="false">IFERROR(K390/J390, 0)</f>
        <v>2.5</v>
      </c>
      <c r="M390" s="0" t="n">
        <f aca="false">IFERROR(SUMIFS('2018'!$H:$H,'2018'!$C:$C,B390,'2018'!$F:$F,A390,'2018'!AA:AA,"NRO",'2018'!P:P,"&lt;&gt;")+SUMIFS('2018'!$I:$I,'2018'!$D:$D,B390,'2018'!$F:$F,A390,'2018'!AA:AA,"NRO",'2018'!Q:Q,"&lt;&gt;")+SUMIFS('2018'!$J:$J,'2018'!$E:$E,B390,'2018'!$F:$F,A390,'2018'!AA:AA,"NRO",'2018'!R:R,"&lt;&gt;"), 0)</f>
        <v>0</v>
      </c>
      <c r="N390" s="0" t="n">
        <f aca="false">IFERROR(SUMIFS('2018'!M:M,'2018'!AA:AA,"NRO",'2018'!F:F,A390,'2018'!C:C,B390)+SUMIFS('2018'!P:P,'2018'!AA:AA,"NRO",'2018'!F:F,A390,'2018'!C:C,B390)+SUMIFS('2018'!N:N,'2018'!AA:AA,"NRO",'2018'!F:F,A390,'2018'!D:D,B390)+SUMIFS('2018'!N:N,'2018'!AA:AA,"NRO",'2018'!F:F,A390,'2018'!D:D,B390)+SUMIFS('2018'!O:O,'2018'!AA:AA,"NRO",'2018'!F:F,A390,'2018'!E:E,B390)+SUMIFS('2018'!R:R,'2018'!AA:AA,"NRO",'2018'!F:F,A390,'2018'!E:E,B390), 0)</f>
        <v>0</v>
      </c>
      <c r="O390" s="7" t="n">
        <f aca="false">IFERROR(N390/M390, 0)</f>
        <v>0</v>
      </c>
      <c r="P390" s="0" t="n">
        <f aca="false">IFERROR(SUMIFS('2018'!$H:$H,'2018'!$C:$C,B390,'2018'!$F:$F,A390,'2018'!AA:AA,"CRO")+SUMIFS('2018'!$I:$I,'2018'!$D:$D,B390,'2018'!$F:$F,A390,'2018'!AA:AA,"CRO")+SUMIFS('2018'!$J:$J,'2018'!$E:$E,B390,'2018'!$F:$F,A390,'2018'!AA:AA,"CRO"), 0)</f>
        <v>0</v>
      </c>
      <c r="Q390" s="0" t="n">
        <f aca="false">IFERROR(SUMIFS('2018'!M:M,'2018'!AA:AA,"CRO",'2018'!F:F,A390,'2018'!C:C,B390)+SUMIFS('2018'!P:P,'2018'!AA:AA,"CRO",'2018'!F:F,A390,'2018'!C:C,B390)+SUMIFS('2018'!N:N,'2018'!AA:AA,"CRO",'2018'!F:F,A390,'2018'!D:D,B390)+SUMIFS('2018'!N:N,'2018'!AA:AA,"CRO",'2018'!F:F,A390,'2018'!D:D,B390)+SUMIFS('2018'!O:O,'2018'!AA:AA,"CRO",'2018'!F:F,A390,'2018'!E:E,B390)+SUMIFS('2018'!R:R,'2018'!AA:AA,"CRO",'2018'!F:F,A390,'2018'!E:E,B390), 0)</f>
        <v>0</v>
      </c>
      <c r="R390" s="7" t="n">
        <f aca="false">IFERROR(Q390/P390, 0)</f>
        <v>0</v>
      </c>
      <c r="S390" s="7" t="n">
        <f aca="false">SUM(V390,Y390,AB390)</f>
        <v>0</v>
      </c>
      <c r="T390" s="7" t="n">
        <f aca="false">SUM(W390,Z390,AC390)</f>
        <v>0</v>
      </c>
      <c r="U390" s="7" t="n">
        <f aca="false">IFERROR(T390/S390, 0)</f>
        <v>0</v>
      </c>
      <c r="V390" s="0" t="n">
        <f aca="false">SUMIFS('2017'!$H:$H,'2017'!$C:$C,B390,'2017'!$F:$F,A390,'2017'!AA:AA,"JRO",'2017'!P:P,"&lt;&gt;")+SUMIFS('2017'!$I:$I,'2017'!$D:$D,B390,'2017'!$F:$F,A390,'2017'!AA:AA,"JRO",'2017'!Q:Q,"&lt;&gt;")+SUMIFS('2017'!$J:$J,'2017'!$E:$E,B390,'2017'!$F:$F,A390,'2017'!AA:AA,"JRO",'2017'!R:R,"&lt;&gt;")</f>
        <v>0</v>
      </c>
      <c r="W390" s="0" t="n">
        <f aca="false">IFERROR(SUMIFS('2017'!M:M,'2017'!AA:AA,"JRO",'2017'!F:F,A390,'2017'!C:C,B390)+SUMIFS('2017'!P:P,'2017'!AA:AA,"JRO",'2017'!F:F,A390,'2017'!C:C,B390)+SUMIFS('2017'!N:N,'2017'!AA:AA,"JRO",'2017'!F:F,A390,'2017'!D:D,B390)+SUMIFS('2017'!N:N,'2017'!AA:AA,"JRO",'2017'!F:F,A390,'2017'!D:D,B390)+SUMIFS('2017'!O:O,'2017'!AA:AA,"JRO",'2017'!F:F,A390,'2017'!E:E,B390)+SUMIFS('2017'!R:R,'2017'!AA:AA,"JRO",'2017'!F:F,A390,'2017'!E:E,B390), 0)</f>
        <v>0</v>
      </c>
      <c r="X390" s="7" t="n">
        <f aca="false">IFERROR(W390/V390, 0)</f>
        <v>0</v>
      </c>
      <c r="Y390" s="0" t="n">
        <f aca="false">IFERROR(SUMIFS('2017'!$H:$H,'2017'!$C:$C,B390,'2017'!$F:$F,A390,'2017'!AA:AA,"NRO",'2017'!P:P,"&lt;&gt;")+SUMIFS('2017'!$I:$I,'2017'!$D:$D,B390,'2017'!$F:$F,A390,'2017'!AA:AA,"NRO",'2017'!Q:Q,"&lt;&gt;")+SUMIFS('2017'!$J:$J,'2017'!$E:$E,B390,'2017'!$F:$F,A390,'2017'!AA:AA,"NRO",'2017'!R:R,"&lt;&gt;"), 0)</f>
        <v>0</v>
      </c>
      <c r="Z390" s="0" t="n">
        <f aca="false">IFERROR(SUMIFS('2017'!M:M,'2017'!AA:AA,"NRO",'2017'!F:F,A390,'2017'!C:C,B390)+SUMIFS('2017'!P:P,'2017'!AA:AA,"NRO",'2017'!F:F,A390,'2017'!C:C,B390)+SUMIFS('2017'!N:N,'2017'!AA:AA,"NRO",'2017'!F:F,A390,'2017'!D:D,B390)+SUMIFS('2017'!N:N,'2017'!AA:AA,"NRO",'2017'!F:F,A390,'2017'!D:D,B390)+SUMIFS('2017'!O:O,'2017'!AA:AA,"NRO",'2017'!F:F,A390,'2017'!E:E,B390)+SUMIFS('2017'!R:R,'2017'!AA:AA,"NRO",'2017'!F:F,A390,'2017'!E:E,B390), 0)</f>
        <v>0</v>
      </c>
      <c r="AA390" s="7" t="n">
        <f aca="false">IFERROR(Z390/Y390, 0)</f>
        <v>0</v>
      </c>
      <c r="AB390" s="0" t="n">
        <f aca="false">IFERROR(SUMIFS('2017'!$H:$H,'2017'!$C:$C,B390,'2017'!$F:$F,A390,'2017'!AA:AA,"CRO",'2017'!P:P,"&lt;&gt;")+SUMIFS('2017'!$I:$I,'2017'!$D:$D,B390,'2017'!$F:$F,A390,'2017'!AA:AA,"CRO",'2017'!Q:Q,"&lt;&gt;")+SUMIFS('2017'!$J:$J,'2017'!$E:$E,B390,'2017'!$F:$F,A390,'2017'!AA:AA,"CRO",'2017'!R:R,"&lt;&gt;"), 0)</f>
        <v>0</v>
      </c>
      <c r="AC390" s="0" t="n">
        <f aca="false">IFERROR(SUMIFS('2017'!M:M,'2017'!AA:AA,"CRO",'2017'!F:F,A390,'2017'!C:C,B390)+SUMIFS('2017'!P:P,'2017'!AA:AA,"CRO",'2017'!F:F,A390,'2017'!C:C,B390)+SUMIFS('2017'!N:N,'2017'!AA:AA,"CRO",'2017'!F:F,A390,'2017'!D:D,B390)+SUMIFS('2017'!N:N,'2017'!AA:AA,"CRO",'2017'!F:F,A390,'2017'!D:D,B390)+SUMIFS('2017'!O:O,'2017'!AA:AA,"CRO",'2017'!F:F,A390,'2017'!E:E,B390)+SUMIFS('2017'!R:R,'2017'!AA:AA,"CRO",'2017'!F:F,A390,'2017'!E:E,B390), 0)</f>
        <v>0</v>
      </c>
      <c r="AD390" s="0" t="n">
        <f aca="false">IFERROR(AC390/AB390, 0)</f>
        <v>0</v>
      </c>
      <c r="AE390" s="0" t="n">
        <f aca="false">SUM(AH390,AK390,AN390)</f>
        <v>0</v>
      </c>
      <c r="AF390" s="0" t="n">
        <f aca="false">SUM(AI390,AL390,AO390)</f>
        <v>0</v>
      </c>
      <c r="AG390" s="7" t="n">
        <f aca="false">IFERROR(AF390/AE390, 0)</f>
        <v>0</v>
      </c>
      <c r="AH390" s="0" t="n">
        <f aca="false">IFERROR(SUMIFS('2016'!$G:$G,'2016'!F:F,A390,'2016'!C:C,B390,'2016'!D:D,"",'2016'!AA:AA,"JRO",'2016'!L:L,"&lt;&gt;"), 0)</f>
        <v>0</v>
      </c>
      <c r="AI390" s="0" t="n">
        <f aca="false">IFERROR(SUMIFS('2016'!L:L,'2016'!F:F,A390,'2016'!C:C,B390,'2016'!D:D,"",'2016'!AA:AA,"JRO"), 0)</f>
        <v>0</v>
      </c>
      <c r="AJ390" s="7" t="n">
        <f aca="false">IFERROR(AI390/AH390, 0)</f>
        <v>0</v>
      </c>
      <c r="AK390" s="0" t="n">
        <f aca="false">IFERROR(SUMIFS('2016'!$G:$G,'2016'!F:F,A390,'2016'!C:C,B390,'2016'!D:D,"",'2016'!AA:AA,"NRO",'2016'!L:L,"&lt;&gt;"), 0)</f>
        <v>0</v>
      </c>
      <c r="AL390" s="0" t="n">
        <f aca="false">IFERROR(SUMIFS('2016'!L:L,'2016'!F:F,A390,'2016'!C:C,B390,'2016'!D:D,"",'2016'!AA:AA,"NRO"), 0)</f>
        <v>0</v>
      </c>
      <c r="AM390" s="0" t="n">
        <f aca="false">IFERROR(AL390/AK390, 0)</f>
        <v>0</v>
      </c>
      <c r="AN390" s="0" t="n">
        <f aca="false">IFERROR(SUMIFS('2016'!$G:$G,'2016'!F:F,A390,'2016'!C:C,B390,'2016'!D:D,"",'2016'!AA:AA,"CRO",'2016'!L:L,"&lt;&gt;"), 0)</f>
        <v>0</v>
      </c>
      <c r="AO390" s="0" t="n">
        <f aca="false">IFERROR(SUMIFS('2016'!L:L,'2016'!F:F,A390,'2016'!C:C,B390,'2016'!D:D,"",'2016'!AA:AA,"CRO"), 0)</f>
        <v>0</v>
      </c>
      <c r="AP390" s="0" t="n">
        <f aca="false">IFERROR(AO390/AN390, 0)</f>
        <v>0</v>
      </c>
      <c r="AQ390" s="0" t="n">
        <f aca="false">SUM(AT390,AW390,AZ390)</f>
        <v>0</v>
      </c>
      <c r="AR390" s="0" t="n">
        <f aca="false">SUM(AU390,AX390,BA390)</f>
        <v>0</v>
      </c>
      <c r="AS390" s="7" t="n">
        <f aca="false">IFERROR(AR390/AQ390, 0)</f>
        <v>0</v>
      </c>
      <c r="AT390" s="0" t="n">
        <f aca="false">IFERROR(SUMIFS('2015'!$G:$G,'2015'!F:F,A390,'2015'!C:C,B390,'2015'!D:D,"",'2015'!AA:AA,"JRO",'2015'!L:L,"&lt;&gt;"), 0)</f>
        <v>0</v>
      </c>
      <c r="AU390" s="0" t="n">
        <f aca="false">IFERROR(SUMIFS('2015'!L:L,'2015'!F:F,A390,'2015'!C:C,B390,'2015'!D:D,"",'2015'!AA:AA,"JRO"), 0)</f>
        <v>0</v>
      </c>
      <c r="AV390" s="0" t="n">
        <f aca="false">IFERROR(AU390/AT390, 0)</f>
        <v>0</v>
      </c>
      <c r="AW390" s="0" t="n">
        <f aca="false">IFERROR(SUMIFS('2015'!$G:$G,'2015'!F:F,A390,'2015'!C:C,B390,'2015'!D:D,"",'2015'!AA:AA,"NRO",'2015'!L:L,"&lt;&gt;"), 0)</f>
        <v>0</v>
      </c>
      <c r="AX390" s="0" t="n">
        <f aca="false">IFERROR(SUMIFS('2015'!L:L,'2015'!F:F,A390,'2015'!C:C,B390,'2015'!D:D,"",'2015'!AA:AA,"NRO"), 0)</f>
        <v>0</v>
      </c>
      <c r="AY390" s="0" t="n">
        <f aca="false">IFERROR(AX390/AW390, 0)</f>
        <v>0</v>
      </c>
      <c r="AZ390" s="0" t="n">
        <f aca="false">IFERROR(SUMIFS('2015'!$G:$G,'2015'!F:F,A390,'2015'!C:C,B390,'2015'!D:D,"",'2015'!AA:AA,"CRO",'2015'!L:L,"&lt;&gt;"), 0)</f>
        <v>0</v>
      </c>
      <c r="BA390" s="0" t="n">
        <f aca="false">IFERROR(SUMIFS('2015'!L:L,'2015'!F:F,A390,'2015'!C:C,B390,'2015'!D:D,"",'2015'!AA:AA,"CRO"), 0)</f>
        <v>0</v>
      </c>
      <c r="BB390" s="0" t="n">
        <f aca="false">IFERROR(BA390/AZ390, 0)</f>
        <v>0</v>
      </c>
      <c r="BC390" s="0" t="n">
        <f aca="false">SUM(BF390,BI390)</f>
        <v>0</v>
      </c>
      <c r="BD390" s="0" t="n">
        <f aca="false">SUM(BG390,BJ390)</f>
        <v>0</v>
      </c>
      <c r="BE390" s="7" t="n">
        <f aca="false">IFERROR(BD390/BC390, 0)</f>
        <v>0</v>
      </c>
      <c r="BF390" s="0" t="n">
        <f aca="false">IFERROR(SUMIFS('2014'!$G:$G,'2014'!F:F,A390,'2014'!C:C,B390,'2014'!D:D,"",'2014'!AA:AA,"JRO",'2014'!L:L,"&lt;&gt;"), 0)</f>
        <v>0</v>
      </c>
      <c r="BG390" s="0" t="n">
        <f aca="false">IFERROR(SUMIFS('2014'!L:L,'2014'!F:F,A390,'2014'!C:C,B390,'2014'!D:D,"",'2014'!AA:AA,"JRO"), 0)</f>
        <v>0</v>
      </c>
      <c r="BH390" s="7" t="n">
        <f aca="false">IFERROR(BG390/BF390, 0)</f>
        <v>0</v>
      </c>
      <c r="BI390" s="0" t="n">
        <f aca="false">IFERROR(SUMIFS('2014'!$G:$G,'2014'!F:F,A390,'2014'!C:C,B390,'2014'!D:D,"",'2014'!AA:AA,"CRO",'2014'!L:L,"&lt;&gt;"), 0)</f>
        <v>0</v>
      </c>
      <c r="BJ390" s="0" t="n">
        <f aca="false">IFERROR(SUMIFS('2014'!L:L,'2014'!F:F,A390,'2014'!C:C,B390,'2014'!D:D,"",'2014'!AA:AA,"CRO"), 0)</f>
        <v>0</v>
      </c>
      <c r="BK390" s="0" t="n">
        <f aca="false">IFERROR(BJ390/BI390, 0)</f>
        <v>0</v>
      </c>
      <c r="BL390" s="0" t="n">
        <f aca="false">IFERROR(SUMIFS('2013'!$G:$G,'2013'!F:F,A390,'2013'!C:C,B390,'2013'!D:D,"",'2013'!AA:AA,"JRO",'2013'!L:L,"&lt;&gt;"), 0)</f>
        <v>0</v>
      </c>
      <c r="BM390" s="0" t="n">
        <f aca="false">IFERROR(SUMIFS('2013'!L:L,'2013'!F:F,A390,'2013'!C:C,B390,'2013'!D:D,"",'2013'!AA:AA,"JRO"), 0)</f>
        <v>0</v>
      </c>
      <c r="BN390" s="0" t="n">
        <f aca="false">IFERROR(BM390/BL390, 0)</f>
        <v>0</v>
      </c>
      <c r="BO390" s="0" t="n">
        <f aca="false">IFERROR(SUMIFS('2012'!$G:$G,'2012'!F:F,A390,'2012'!C:C,B390,'2012'!D:D,"",'2012'!AA:AA,"JRO",'2012'!L:L,"&lt;&gt;"), 0)</f>
        <v>0</v>
      </c>
      <c r="BP390" s="0" t="n">
        <f aca="false">IFERROR(SUMIFS('2012'!L:L,'2012'!F:F,A390,'2012'!C:C,B390,'2012'!D:D,"",'2012'!AA:AA,"JRO"), 0)</f>
        <v>0</v>
      </c>
      <c r="BQ390" s="0" t="n">
        <f aca="false">IFERROR(BP390/BO390, 0)</f>
        <v>0</v>
      </c>
      <c r="BR390" s="0" t="n">
        <f aca="false">IFERROR(SUMIFS('2011'!$G:$G,'2011'!F:F,A390,'2011'!C:C,B390,'2011'!D:D,"",'2011'!AA:AA,"JRO",'2011'!L:L,"&lt;&gt;"), 0)</f>
        <v>0</v>
      </c>
      <c r="BS390" s="0" t="n">
        <f aca="false">IFERROR(SUMIFS('2011'!L:L,'2011'!F:F,A390,'2011'!C:C,B390,'2011'!D:D,"",'2011'!AA:AA,"JRO"), 0)</f>
        <v>0</v>
      </c>
      <c r="BT390" s="7" t="n">
        <f aca="false">IFERROR(BS390/BR390, 0)</f>
        <v>0</v>
      </c>
      <c r="BU390" s="0" t="n">
        <f aca="false">IFERROR(SUMIFS('2010'!$G:$G,'2010'!F:F,A390,'2010'!C:C,B390,'2010'!D:D,"",'2010'!AA:AA,"JRO",'2010'!L:L,"&lt;&gt;"), 0)</f>
        <v>0</v>
      </c>
      <c r="BV390" s="0" t="n">
        <f aca="false">IFERROR(SUMIFS('2010'!L:L,'2010'!F:F,A390,'2010'!C:C,B390,'2010'!D:D,"",'2010'!AA:AA,"JRO"), 0)</f>
        <v>0</v>
      </c>
      <c r="BW390" s="7" t="n">
        <f aca="false">IFERROR(BV390/BU390, 0)</f>
        <v>0</v>
      </c>
      <c r="BX390" s="0" t="n">
        <f aca="false">IFERROR(SUMIFS('2009'!$G:$G,'2009'!F:F,A390,'2009'!C:C,B390,'2009'!D:D,"",'2009'!AA:AA,"JRO",'2009'!L:L,"&lt;&gt;"), 0)</f>
        <v>0</v>
      </c>
      <c r="BY390" s="0" t="n">
        <f aca="false">IFERROR(SUMIFS('2009'!L:L,'2009'!F:F,A390,'2009'!C:C,B390,'2009'!D:D,"",'2009'!AA:AA,"JRO"), 0)</f>
        <v>0</v>
      </c>
      <c r="BZ390" s="7" t="n">
        <f aca="false">IFERROR(BY390/BX390, 0)</f>
        <v>0</v>
      </c>
    </row>
    <row r="391" customFormat="false" ht="15" hidden="false" customHeight="false" outlineLevel="0" collapsed="false">
      <c r="A391" s="0" t="s">
        <v>98</v>
      </c>
      <c r="B391" s="17" t="s">
        <v>67</v>
      </c>
      <c r="C391" s="56" t="n">
        <f aca="false">IFERROR(AVERAGEIFS(I391:BZ391,I$2:BZ$2,"JRO escorts per deportee",I391:BZ391,"&lt;&gt;0"), 0)</f>
        <v>0</v>
      </c>
      <c r="D391" s="13" t="n">
        <f aca="false">IFERROR(AVERAGEIFS(I391:BZ391,I$2:BZ$2,"NRO escorts per deportee",I391:BZ391,"&lt;&gt;0"), 0)</f>
        <v>0</v>
      </c>
      <c r="E391" s="13" t="n">
        <f aca="false">IFERROR(AVERAGEIFS(I391:BZ391,I$2:BZ$2,"CRO escorts per deportee",I391:BZ391,"&lt;&gt;0"), 0)</f>
        <v>0</v>
      </c>
      <c r="I391" s="7" t="n">
        <f aca="false">IFERROR(H391/G391, 0)</f>
        <v>0</v>
      </c>
      <c r="J391" s="0" t="n">
        <f aca="false">IFERROR(SUMIFS('2018'!$H:$H,'2018'!$C:$C,B391,'2018'!$F:$F,A391,'2018'!AA:AA,"JRO",'2018'!P:P,"&lt;&gt;")+SUMIFS('2018'!$I:$I,'2018'!$D:$D,B391,'2018'!$F:$F,A391,'2018'!AA:AA,"JRO",'2018'!Q:Q,"&lt;&gt;")+SUMIFS('2018'!$J:$J,'2018'!$E:$E,B391,'2018'!$F:$F,A391,'2018'!AA:AA,"JRO",'2018'!R:R,"&lt;&gt;"), 0)</f>
        <v>0</v>
      </c>
      <c r="K391" s="0" t="n">
        <f aca="false">IFERROR(SUMIFS('2018'!M:M,'2018'!AA:AA,"JRO",'2018'!F:F,A391,'2018'!C:C,B391)+SUMIFS('2018'!P:P,'2018'!AA:AA,"JRO",'2018'!F:F,A391,'2018'!C:C,B391)+SUMIFS('2018'!N:N,'2018'!AA:AA,"JRO",'2018'!F:F,A391,'2018'!D:D,B391)+SUMIFS('2018'!N:N,'2018'!AA:AA,"JRO",'2018'!F:F,A391,'2018'!D:D,B391)+SUMIFS('2018'!O:O,'2018'!AA:AA,"JRO",'2018'!F:F,A391,'2018'!E:E,B391)+SUMIFS('2018'!R:R,'2018'!AA:AA,"JRO",'2018'!F:F,A391,'2018'!E:E,B391), 0)</f>
        <v>0</v>
      </c>
      <c r="L391" s="7" t="n">
        <f aca="false">IFERROR(K391/J391, 0)</f>
        <v>0</v>
      </c>
      <c r="M391" s="0" t="n">
        <f aca="false">IFERROR(SUMIFS('2018'!$H:$H,'2018'!$C:$C,B391,'2018'!$F:$F,A391,'2018'!AA:AA,"NRO",'2018'!P:P,"&lt;&gt;")+SUMIFS('2018'!$I:$I,'2018'!$D:$D,B391,'2018'!$F:$F,A391,'2018'!AA:AA,"NRO",'2018'!Q:Q,"&lt;&gt;")+SUMIFS('2018'!$J:$J,'2018'!$E:$E,B391,'2018'!$F:$F,A391,'2018'!AA:AA,"NRO",'2018'!R:R,"&lt;&gt;"), 0)</f>
        <v>0</v>
      </c>
      <c r="N391" s="0" t="n">
        <f aca="false">IFERROR(SUMIFS('2018'!M:M,'2018'!AA:AA,"NRO",'2018'!F:F,A391,'2018'!C:C,B391)+SUMIFS('2018'!P:P,'2018'!AA:AA,"NRO",'2018'!F:F,A391,'2018'!C:C,B391)+SUMIFS('2018'!N:N,'2018'!AA:AA,"NRO",'2018'!F:F,A391,'2018'!D:D,B391)+SUMIFS('2018'!N:N,'2018'!AA:AA,"NRO",'2018'!F:F,A391,'2018'!D:D,B391)+SUMIFS('2018'!O:O,'2018'!AA:AA,"NRO",'2018'!F:F,A391,'2018'!E:E,B391)+SUMIFS('2018'!R:R,'2018'!AA:AA,"NRO",'2018'!F:F,A391,'2018'!E:E,B391), 0)</f>
        <v>0</v>
      </c>
      <c r="O391" s="7" t="n">
        <f aca="false">IFERROR(N391/M391, 0)</f>
        <v>0</v>
      </c>
      <c r="P391" s="0" t="n">
        <f aca="false">IFERROR(SUMIFS('2018'!$H:$H,'2018'!$C:$C,B391,'2018'!$F:$F,A391,'2018'!AA:AA,"CRO")+SUMIFS('2018'!$I:$I,'2018'!$D:$D,B391,'2018'!$F:$F,A391,'2018'!AA:AA,"CRO")+SUMIFS('2018'!$J:$J,'2018'!$E:$E,B391,'2018'!$F:$F,A391,'2018'!AA:AA,"CRO"), 0)</f>
        <v>0</v>
      </c>
      <c r="Q391" s="0" t="n">
        <f aca="false">IFERROR(SUMIFS('2018'!M:M,'2018'!AA:AA,"CRO",'2018'!F:F,A391,'2018'!C:C,B391)+SUMIFS('2018'!P:P,'2018'!AA:AA,"CRO",'2018'!F:F,A391,'2018'!C:C,B391)+SUMIFS('2018'!N:N,'2018'!AA:AA,"CRO",'2018'!F:F,A391,'2018'!D:D,B391)+SUMIFS('2018'!N:N,'2018'!AA:AA,"CRO",'2018'!F:F,A391,'2018'!D:D,B391)+SUMIFS('2018'!O:O,'2018'!AA:AA,"CRO",'2018'!F:F,A391,'2018'!E:E,B391)+SUMIFS('2018'!R:R,'2018'!AA:AA,"CRO",'2018'!F:F,A391,'2018'!E:E,B391), 0)</f>
        <v>0</v>
      </c>
      <c r="R391" s="7" t="n">
        <f aca="false">IFERROR(Q391/P391, 0)</f>
        <v>0</v>
      </c>
      <c r="S391" s="7" t="n">
        <f aca="false">SUM(V391,Y391,AB391)</f>
        <v>0</v>
      </c>
      <c r="T391" s="7" t="n">
        <f aca="false">SUM(W391,Z391,AC391)</f>
        <v>0</v>
      </c>
      <c r="U391" s="7" t="n">
        <f aca="false">IFERROR(T391/S391, 0)</f>
        <v>0</v>
      </c>
      <c r="V391" s="0" t="n">
        <f aca="false">SUMIFS('2017'!$H:$H,'2017'!$C:$C,B391,'2017'!$F:$F,A391,'2017'!AA:AA,"JRO",'2017'!P:P,"&lt;&gt;")+SUMIFS('2017'!$I:$I,'2017'!$D:$D,B391,'2017'!$F:$F,A391,'2017'!AA:AA,"JRO",'2017'!Q:Q,"&lt;&gt;")+SUMIFS('2017'!$J:$J,'2017'!$E:$E,B391,'2017'!$F:$F,A391,'2017'!AA:AA,"JRO",'2017'!R:R,"&lt;&gt;")</f>
        <v>0</v>
      </c>
      <c r="W391" s="0" t="n">
        <f aca="false">IFERROR(SUMIFS('2017'!M:M,'2017'!AA:AA,"JRO",'2017'!F:F,A391,'2017'!C:C,B391)+SUMIFS('2017'!P:P,'2017'!AA:AA,"JRO",'2017'!F:F,A391,'2017'!C:C,B391)+SUMIFS('2017'!N:N,'2017'!AA:AA,"JRO",'2017'!F:F,A391,'2017'!D:D,B391)+SUMIFS('2017'!N:N,'2017'!AA:AA,"JRO",'2017'!F:F,A391,'2017'!D:D,B391)+SUMIFS('2017'!O:O,'2017'!AA:AA,"JRO",'2017'!F:F,A391,'2017'!E:E,B391)+SUMIFS('2017'!R:R,'2017'!AA:AA,"JRO",'2017'!F:F,A391,'2017'!E:E,B391), 0)</f>
        <v>0</v>
      </c>
      <c r="X391" s="7" t="n">
        <f aca="false">IFERROR(W391/V391, 0)</f>
        <v>0</v>
      </c>
      <c r="Y391" s="0" t="n">
        <f aca="false">IFERROR(SUMIFS('2017'!$H:$H,'2017'!$C:$C,B391,'2017'!$F:$F,A391,'2017'!AA:AA,"NRO",'2017'!P:P,"&lt;&gt;")+SUMIFS('2017'!$I:$I,'2017'!$D:$D,B391,'2017'!$F:$F,A391,'2017'!AA:AA,"NRO",'2017'!Q:Q,"&lt;&gt;")+SUMIFS('2017'!$J:$J,'2017'!$E:$E,B391,'2017'!$F:$F,A391,'2017'!AA:AA,"NRO",'2017'!R:R,"&lt;&gt;"), 0)</f>
        <v>0</v>
      </c>
      <c r="Z391" s="0" t="n">
        <f aca="false">IFERROR(SUMIFS('2017'!M:M,'2017'!AA:AA,"NRO",'2017'!F:F,A391,'2017'!C:C,B391)+SUMIFS('2017'!P:P,'2017'!AA:AA,"NRO",'2017'!F:F,A391,'2017'!C:C,B391)+SUMIFS('2017'!N:N,'2017'!AA:AA,"NRO",'2017'!F:F,A391,'2017'!D:D,B391)+SUMIFS('2017'!N:N,'2017'!AA:AA,"NRO",'2017'!F:F,A391,'2017'!D:D,B391)+SUMIFS('2017'!O:O,'2017'!AA:AA,"NRO",'2017'!F:F,A391,'2017'!E:E,B391)+SUMIFS('2017'!R:R,'2017'!AA:AA,"NRO",'2017'!F:F,A391,'2017'!E:E,B391), 0)</f>
        <v>0</v>
      </c>
      <c r="AA391" s="7" t="n">
        <f aca="false">IFERROR(Z391/Y391, 0)</f>
        <v>0</v>
      </c>
      <c r="AB391" s="0" t="n">
        <f aca="false">IFERROR(SUMIFS('2017'!$H:$H,'2017'!$C:$C,B391,'2017'!$F:$F,A391,'2017'!AA:AA,"CRO",'2017'!P:P,"&lt;&gt;")+SUMIFS('2017'!$I:$I,'2017'!$D:$D,B391,'2017'!$F:$F,A391,'2017'!AA:AA,"CRO",'2017'!Q:Q,"&lt;&gt;")+SUMIFS('2017'!$J:$J,'2017'!$E:$E,B391,'2017'!$F:$F,A391,'2017'!AA:AA,"CRO",'2017'!R:R,"&lt;&gt;"), 0)</f>
        <v>0</v>
      </c>
      <c r="AC391" s="0" t="n">
        <f aca="false">IFERROR(SUMIFS('2017'!M:M,'2017'!AA:AA,"CRO",'2017'!F:F,A391,'2017'!C:C,B391)+SUMIFS('2017'!P:P,'2017'!AA:AA,"CRO",'2017'!F:F,A391,'2017'!C:C,B391)+SUMIFS('2017'!N:N,'2017'!AA:AA,"CRO",'2017'!F:F,A391,'2017'!D:D,B391)+SUMIFS('2017'!N:N,'2017'!AA:AA,"CRO",'2017'!F:F,A391,'2017'!D:D,B391)+SUMIFS('2017'!O:O,'2017'!AA:AA,"CRO",'2017'!F:F,A391,'2017'!E:E,B391)+SUMIFS('2017'!R:R,'2017'!AA:AA,"CRO",'2017'!F:F,A391,'2017'!E:E,B391), 0)</f>
        <v>0</v>
      </c>
      <c r="AD391" s="0" t="n">
        <f aca="false">IFERROR(AC391/AB391, 0)</f>
        <v>0</v>
      </c>
      <c r="AE391" s="0" t="n">
        <f aca="false">SUM(AH391,AK391,AN391)</f>
        <v>0</v>
      </c>
      <c r="AF391" s="0" t="n">
        <f aca="false">SUM(AI391,AL391,AO391)</f>
        <v>0</v>
      </c>
      <c r="AG391" s="7" t="n">
        <f aca="false">IFERROR(AF391/AE391, 0)</f>
        <v>0</v>
      </c>
      <c r="AH391" s="0" t="n">
        <f aca="false">IFERROR(SUMIFS('2016'!$G:$G,'2016'!F:F,A391,'2016'!C:C,B391,'2016'!D:D,"",'2016'!AA:AA,"JRO",'2016'!L:L,"&lt;&gt;"), 0)</f>
        <v>0</v>
      </c>
      <c r="AI391" s="0" t="n">
        <f aca="false">IFERROR(SUMIFS('2016'!L:L,'2016'!F:F,A391,'2016'!C:C,B391,'2016'!D:D,"",'2016'!AA:AA,"JRO"), 0)</f>
        <v>0</v>
      </c>
      <c r="AJ391" s="7" t="n">
        <f aca="false">IFERROR(AI391/AH391, 0)</f>
        <v>0</v>
      </c>
      <c r="AK391" s="0" t="n">
        <f aca="false">IFERROR(SUMIFS('2016'!$G:$G,'2016'!F:F,A391,'2016'!C:C,B391,'2016'!D:D,"",'2016'!AA:AA,"NRO",'2016'!L:L,"&lt;&gt;"), 0)</f>
        <v>0</v>
      </c>
      <c r="AL391" s="0" t="n">
        <f aca="false">IFERROR(SUMIFS('2016'!L:L,'2016'!F:F,A391,'2016'!C:C,B391,'2016'!D:D,"",'2016'!AA:AA,"NRO"), 0)</f>
        <v>0</v>
      </c>
      <c r="AM391" s="0" t="n">
        <f aca="false">IFERROR(AL391/AK391, 0)</f>
        <v>0</v>
      </c>
      <c r="AN391" s="0" t="n">
        <f aca="false">IFERROR(SUMIFS('2016'!$G:$G,'2016'!F:F,A391,'2016'!C:C,B391,'2016'!D:D,"",'2016'!AA:AA,"CRO",'2016'!L:L,"&lt;&gt;"), 0)</f>
        <v>0</v>
      </c>
      <c r="AO391" s="0" t="n">
        <f aca="false">IFERROR(SUMIFS('2016'!L:L,'2016'!F:F,A391,'2016'!C:C,B391,'2016'!D:D,"",'2016'!AA:AA,"CRO"), 0)</f>
        <v>0</v>
      </c>
      <c r="AP391" s="0" t="n">
        <f aca="false">IFERROR(AO391/AN391, 0)</f>
        <v>0</v>
      </c>
      <c r="AQ391" s="0" t="n">
        <f aca="false">SUM(AT391,AW391,AZ391)</f>
        <v>0</v>
      </c>
      <c r="AR391" s="0" t="n">
        <f aca="false">SUM(AU391,AX391,BA391)</f>
        <v>0</v>
      </c>
      <c r="AS391" s="7" t="n">
        <f aca="false">IFERROR(AR391/AQ391, 0)</f>
        <v>0</v>
      </c>
      <c r="AT391" s="0" t="n">
        <f aca="false">IFERROR(SUMIFS('2015'!$G:$G,'2015'!F:F,A391,'2015'!C:C,B391,'2015'!D:D,"",'2015'!AA:AA,"JRO",'2015'!L:L,"&lt;&gt;"), 0)</f>
        <v>0</v>
      </c>
      <c r="AU391" s="0" t="n">
        <f aca="false">IFERROR(SUMIFS('2015'!L:L,'2015'!F:F,A391,'2015'!C:C,B391,'2015'!D:D,"",'2015'!AA:AA,"JRO"), 0)</f>
        <v>0</v>
      </c>
      <c r="AV391" s="0" t="n">
        <f aca="false">IFERROR(AU391/AT391, 0)</f>
        <v>0</v>
      </c>
      <c r="AW391" s="0" t="n">
        <f aca="false">IFERROR(SUMIFS('2015'!$G:$G,'2015'!F:F,A391,'2015'!C:C,B391,'2015'!D:D,"",'2015'!AA:AA,"NRO",'2015'!L:L,"&lt;&gt;"), 0)</f>
        <v>0</v>
      </c>
      <c r="AX391" s="0" t="n">
        <f aca="false">IFERROR(SUMIFS('2015'!L:L,'2015'!F:F,A391,'2015'!C:C,B391,'2015'!D:D,"",'2015'!AA:AA,"NRO"), 0)</f>
        <v>0</v>
      </c>
      <c r="AY391" s="0" t="n">
        <f aca="false">IFERROR(AX391/AW391, 0)</f>
        <v>0</v>
      </c>
      <c r="AZ391" s="0" t="n">
        <f aca="false">IFERROR(SUMIFS('2015'!$G:$G,'2015'!F:F,A391,'2015'!C:C,B391,'2015'!D:D,"",'2015'!AA:AA,"CRO",'2015'!L:L,"&lt;&gt;"), 0)</f>
        <v>0</v>
      </c>
      <c r="BA391" s="0" t="n">
        <f aca="false">IFERROR(SUMIFS('2015'!L:L,'2015'!F:F,A391,'2015'!C:C,B391,'2015'!D:D,"",'2015'!AA:AA,"CRO"), 0)</f>
        <v>0</v>
      </c>
      <c r="BB391" s="0" t="n">
        <f aca="false">IFERROR(BA391/AZ391, 0)</f>
        <v>0</v>
      </c>
      <c r="BC391" s="0" t="n">
        <f aca="false">SUM(BF391,BI391)</f>
        <v>0</v>
      </c>
      <c r="BD391" s="0" t="n">
        <f aca="false">SUM(BG391,BJ391)</f>
        <v>0</v>
      </c>
      <c r="BE391" s="7" t="n">
        <f aca="false">IFERROR(BD391/BC391, 0)</f>
        <v>0</v>
      </c>
      <c r="BF391" s="0" t="n">
        <f aca="false">IFERROR(SUMIFS('2014'!$G:$G,'2014'!F:F,A391,'2014'!C:C,B391,'2014'!D:D,"",'2014'!AA:AA,"JRO",'2014'!L:L,"&lt;&gt;"), 0)</f>
        <v>0</v>
      </c>
      <c r="BG391" s="0" t="n">
        <f aca="false">IFERROR(SUMIFS('2014'!L:L,'2014'!F:F,A391,'2014'!C:C,B391,'2014'!D:D,"",'2014'!AA:AA,"JRO"), 0)</f>
        <v>0</v>
      </c>
      <c r="BH391" s="7" t="n">
        <f aca="false">IFERROR(BG391/BF391, 0)</f>
        <v>0</v>
      </c>
      <c r="BI391" s="0" t="n">
        <f aca="false">IFERROR(SUMIFS('2014'!$G:$G,'2014'!F:F,A391,'2014'!C:C,B391,'2014'!D:D,"",'2014'!AA:AA,"CRO",'2014'!L:L,"&lt;&gt;"), 0)</f>
        <v>0</v>
      </c>
      <c r="BJ391" s="0" t="n">
        <f aca="false">IFERROR(SUMIFS('2014'!L:L,'2014'!F:F,A391,'2014'!C:C,B391,'2014'!D:D,"",'2014'!AA:AA,"CRO"), 0)</f>
        <v>0</v>
      </c>
      <c r="BK391" s="0" t="n">
        <f aca="false">IFERROR(BJ391/BI391, 0)</f>
        <v>0</v>
      </c>
      <c r="BL391" s="0" t="n">
        <f aca="false">IFERROR(SUMIFS('2013'!$G:$G,'2013'!F:F,A391,'2013'!C:C,B391,'2013'!D:D,"",'2013'!AA:AA,"JRO",'2013'!L:L,"&lt;&gt;"), 0)</f>
        <v>0</v>
      </c>
      <c r="BM391" s="0" t="n">
        <f aca="false">IFERROR(SUMIFS('2013'!L:L,'2013'!F:F,A391,'2013'!C:C,B391,'2013'!D:D,"",'2013'!AA:AA,"JRO"), 0)</f>
        <v>0</v>
      </c>
      <c r="BN391" s="0" t="n">
        <f aca="false">IFERROR(BM391/BL391, 0)</f>
        <v>0</v>
      </c>
      <c r="BO391" s="0" t="n">
        <f aca="false">IFERROR(SUMIFS('2012'!$G:$G,'2012'!F:F,A391,'2012'!C:C,B391,'2012'!D:D,"",'2012'!AA:AA,"JRO",'2012'!L:L,"&lt;&gt;"), 0)</f>
        <v>0</v>
      </c>
      <c r="BP391" s="0" t="n">
        <f aca="false">IFERROR(SUMIFS('2012'!L:L,'2012'!F:F,A391,'2012'!C:C,B391,'2012'!D:D,"",'2012'!AA:AA,"JRO"), 0)</f>
        <v>0</v>
      </c>
      <c r="BQ391" s="0" t="n">
        <f aca="false">IFERROR(BP391/BO391, 0)</f>
        <v>0</v>
      </c>
      <c r="BR391" s="0" t="n">
        <f aca="false">IFERROR(SUMIFS('2011'!$G:$G,'2011'!F:F,A391,'2011'!C:C,B391,'2011'!D:D,"",'2011'!AA:AA,"JRO",'2011'!L:L,"&lt;&gt;"), 0)</f>
        <v>0</v>
      </c>
      <c r="BS391" s="0" t="n">
        <f aca="false">IFERROR(SUMIFS('2011'!L:L,'2011'!F:F,A391,'2011'!C:C,B391,'2011'!D:D,"",'2011'!AA:AA,"JRO"), 0)</f>
        <v>0</v>
      </c>
      <c r="BT391" s="7" t="n">
        <f aca="false">IFERROR(BS391/BR391, 0)</f>
        <v>0</v>
      </c>
      <c r="BU391" s="0" t="n">
        <f aca="false">IFERROR(SUMIFS('2010'!$G:$G,'2010'!F:F,A391,'2010'!C:C,B391,'2010'!D:D,"",'2010'!AA:AA,"JRO",'2010'!L:L,"&lt;&gt;"), 0)</f>
        <v>0</v>
      </c>
      <c r="BV391" s="0" t="n">
        <f aca="false">IFERROR(SUMIFS('2010'!L:L,'2010'!F:F,A391,'2010'!C:C,B391,'2010'!D:D,"",'2010'!AA:AA,"JRO"), 0)</f>
        <v>0</v>
      </c>
      <c r="BW391" s="7" t="n">
        <f aca="false">IFERROR(BV391/BU391, 0)</f>
        <v>0</v>
      </c>
      <c r="BX391" s="0" t="n">
        <f aca="false">IFERROR(SUMIFS('2009'!$G:$G,'2009'!F:F,A391,'2009'!C:C,B391,'2009'!D:D,"",'2009'!AA:AA,"JRO",'2009'!L:L,"&lt;&gt;"), 0)</f>
        <v>0</v>
      </c>
      <c r="BY391" s="0" t="n">
        <f aca="false">IFERROR(SUMIFS('2009'!L:L,'2009'!F:F,A391,'2009'!C:C,B391,'2009'!D:D,"",'2009'!AA:AA,"JRO"), 0)</f>
        <v>0</v>
      </c>
      <c r="BZ391" s="7" t="n">
        <f aca="false">IFERROR(BY391/BX391, 0)</f>
        <v>0</v>
      </c>
    </row>
    <row r="392" customFormat="false" ht="15" hidden="false" customHeight="false" outlineLevel="0" collapsed="false">
      <c r="A392" s="0" t="s">
        <v>98</v>
      </c>
      <c r="B392" s="13" t="s">
        <v>62</v>
      </c>
      <c r="C392" s="56" t="n">
        <f aca="false">IFERROR(AVERAGEIFS(I392:BZ392,I$2:BZ$2,"JRO escorts per deportee",I392:BZ392,"&lt;&gt;0"), 0)</f>
        <v>2.375</v>
      </c>
      <c r="D392" s="13" t="n">
        <f aca="false">IFERROR(AVERAGEIFS(I392:BZ392,I$2:BZ$2,"NRO escorts per deportee",I392:BZ392,"&lt;&gt;0"), 0)</f>
        <v>0</v>
      </c>
      <c r="E392" s="13" t="n">
        <f aca="false">IFERROR(AVERAGEIFS(I392:BZ392,I$2:BZ$2,"CRO escorts per deportee",I392:BZ392,"&lt;&gt;0"), 0)</f>
        <v>0</v>
      </c>
      <c r="I392" s="7" t="n">
        <f aca="false">IFERROR(H392/G392, 0)</f>
        <v>0</v>
      </c>
      <c r="J392" s="0" t="n">
        <f aca="false">IFERROR(SUMIFS('2018'!$H:$H,'2018'!$C:$C,B392,'2018'!$F:$F,A392,'2018'!AA:AA,"JRO",'2018'!P:P,"&lt;&gt;")+SUMIFS('2018'!$I:$I,'2018'!$D:$D,B392,'2018'!$F:$F,A392,'2018'!AA:AA,"JRO",'2018'!Q:Q,"&lt;&gt;")+SUMIFS('2018'!$J:$J,'2018'!$E:$E,B392,'2018'!$F:$F,A392,'2018'!AA:AA,"JRO",'2018'!R:R,"&lt;&gt;"), 0)</f>
        <v>0</v>
      </c>
      <c r="K392" s="0" t="n">
        <f aca="false">IFERROR(SUMIFS('2018'!M:M,'2018'!AA:AA,"JRO",'2018'!F:F,A392,'2018'!C:C,B392)+SUMIFS('2018'!P:P,'2018'!AA:AA,"JRO",'2018'!F:F,A392,'2018'!C:C,B392)+SUMIFS('2018'!N:N,'2018'!AA:AA,"JRO",'2018'!F:F,A392,'2018'!D:D,B392)+SUMIFS('2018'!N:N,'2018'!AA:AA,"JRO",'2018'!F:F,A392,'2018'!D:D,B392)+SUMIFS('2018'!O:O,'2018'!AA:AA,"JRO",'2018'!F:F,A392,'2018'!E:E,B392)+SUMIFS('2018'!R:R,'2018'!AA:AA,"JRO",'2018'!F:F,A392,'2018'!E:E,B392), 0)</f>
        <v>0</v>
      </c>
      <c r="L392" s="7" t="n">
        <f aca="false">IFERROR(K392/J392, 0)</f>
        <v>0</v>
      </c>
      <c r="M392" s="0" t="n">
        <f aca="false">IFERROR(SUMIFS('2018'!$H:$H,'2018'!$C:$C,B392,'2018'!$F:$F,A392,'2018'!AA:AA,"NRO",'2018'!P:P,"&lt;&gt;")+SUMIFS('2018'!$I:$I,'2018'!$D:$D,B392,'2018'!$F:$F,A392,'2018'!AA:AA,"NRO",'2018'!Q:Q,"&lt;&gt;")+SUMIFS('2018'!$J:$J,'2018'!$E:$E,B392,'2018'!$F:$F,A392,'2018'!AA:AA,"NRO",'2018'!R:R,"&lt;&gt;"), 0)</f>
        <v>0</v>
      </c>
      <c r="N392" s="0" t="n">
        <f aca="false">IFERROR(SUMIFS('2018'!M:M,'2018'!AA:AA,"NRO",'2018'!F:F,A392,'2018'!C:C,B392)+SUMIFS('2018'!P:P,'2018'!AA:AA,"NRO",'2018'!F:F,A392,'2018'!C:C,B392)+SUMIFS('2018'!N:N,'2018'!AA:AA,"NRO",'2018'!F:F,A392,'2018'!D:D,B392)+SUMIFS('2018'!N:N,'2018'!AA:AA,"NRO",'2018'!F:F,A392,'2018'!D:D,B392)+SUMIFS('2018'!O:O,'2018'!AA:AA,"NRO",'2018'!F:F,A392,'2018'!E:E,B392)+SUMIFS('2018'!R:R,'2018'!AA:AA,"NRO",'2018'!F:F,A392,'2018'!E:E,B392), 0)</f>
        <v>0</v>
      </c>
      <c r="O392" s="7" t="n">
        <f aca="false">IFERROR(N392/M392, 0)</f>
        <v>0</v>
      </c>
      <c r="P392" s="0" t="n">
        <f aca="false">IFERROR(SUMIFS('2018'!$H:$H,'2018'!$C:$C,B392,'2018'!$F:$F,A392,'2018'!AA:AA,"CRO")+SUMIFS('2018'!$I:$I,'2018'!$D:$D,B392,'2018'!$F:$F,A392,'2018'!AA:AA,"CRO")+SUMIFS('2018'!$J:$J,'2018'!$E:$E,B392,'2018'!$F:$F,A392,'2018'!AA:AA,"CRO"), 0)</f>
        <v>0</v>
      </c>
      <c r="Q392" s="0" t="n">
        <f aca="false">IFERROR(SUMIFS('2018'!M:M,'2018'!AA:AA,"CRO",'2018'!F:F,A392,'2018'!C:C,B392)+SUMIFS('2018'!P:P,'2018'!AA:AA,"CRO",'2018'!F:F,A392,'2018'!C:C,B392)+SUMIFS('2018'!N:N,'2018'!AA:AA,"CRO",'2018'!F:F,A392,'2018'!D:D,B392)+SUMIFS('2018'!N:N,'2018'!AA:AA,"CRO",'2018'!F:F,A392,'2018'!D:D,B392)+SUMIFS('2018'!O:O,'2018'!AA:AA,"CRO",'2018'!F:F,A392,'2018'!E:E,B392)+SUMIFS('2018'!R:R,'2018'!AA:AA,"CRO",'2018'!F:F,A392,'2018'!E:E,B392), 0)</f>
        <v>0</v>
      </c>
      <c r="R392" s="7" t="n">
        <f aca="false">IFERROR(Q392/P392, 0)</f>
        <v>0</v>
      </c>
      <c r="S392" s="7" t="n">
        <f aca="false">SUM(V392,Y392,AB392)</f>
        <v>4</v>
      </c>
      <c r="T392" s="7" t="n">
        <f aca="false">SUM(W392,Z392,AC392)</f>
        <v>9.5</v>
      </c>
      <c r="U392" s="7" t="n">
        <f aca="false">IFERROR(T392/S392, 0)</f>
        <v>2.375</v>
      </c>
      <c r="V392" s="0" t="n">
        <f aca="false">SUMIFS('2017'!$H:$H,'2017'!$C:$C,B392,'2017'!$F:$F,A392,'2017'!AA:AA,"JRO",'2017'!P:P,"&lt;&gt;")+SUMIFS('2017'!$I:$I,'2017'!$D:$D,B392,'2017'!$F:$F,A392,'2017'!AA:AA,"JRO",'2017'!Q:Q,"&lt;&gt;")+SUMIFS('2017'!$J:$J,'2017'!$E:$E,B392,'2017'!$F:$F,A392,'2017'!AA:AA,"JRO",'2017'!R:R,"&lt;&gt;")</f>
        <v>4</v>
      </c>
      <c r="W392" s="0" t="n">
        <f aca="false">IFERROR(SUMIFS('2017'!M:M,'2017'!AA:AA,"JRO",'2017'!F:F,A392,'2017'!C:C,B392)+SUMIFS('2017'!P:P,'2017'!AA:AA,"JRO",'2017'!F:F,A392,'2017'!C:C,B392)+SUMIFS('2017'!N:N,'2017'!AA:AA,"JRO",'2017'!F:F,A392,'2017'!D:D,B392)+SUMIFS('2017'!N:N,'2017'!AA:AA,"JRO",'2017'!F:F,A392,'2017'!D:D,B392)+SUMIFS('2017'!O:O,'2017'!AA:AA,"JRO",'2017'!F:F,A392,'2017'!E:E,B392)+SUMIFS('2017'!R:R,'2017'!AA:AA,"JRO",'2017'!F:F,A392,'2017'!E:E,B392), 0)</f>
        <v>9.5</v>
      </c>
      <c r="X392" s="7" t="n">
        <f aca="false">IFERROR(W392/V392, 0)</f>
        <v>2.375</v>
      </c>
      <c r="Y392" s="0" t="n">
        <f aca="false">IFERROR(SUMIFS('2017'!$H:$H,'2017'!$C:$C,B392,'2017'!$F:$F,A392,'2017'!AA:AA,"NRO",'2017'!P:P,"&lt;&gt;")+SUMIFS('2017'!$I:$I,'2017'!$D:$D,B392,'2017'!$F:$F,A392,'2017'!AA:AA,"NRO",'2017'!Q:Q,"&lt;&gt;")+SUMIFS('2017'!$J:$J,'2017'!$E:$E,B392,'2017'!$F:$F,A392,'2017'!AA:AA,"NRO",'2017'!R:R,"&lt;&gt;"), 0)</f>
        <v>0</v>
      </c>
      <c r="Z392" s="0" t="n">
        <f aca="false">IFERROR(SUMIFS('2017'!M:M,'2017'!AA:AA,"NRO",'2017'!F:F,A392,'2017'!C:C,B392)+SUMIFS('2017'!P:P,'2017'!AA:AA,"NRO",'2017'!F:F,A392,'2017'!C:C,B392)+SUMIFS('2017'!N:N,'2017'!AA:AA,"NRO",'2017'!F:F,A392,'2017'!D:D,B392)+SUMIFS('2017'!N:N,'2017'!AA:AA,"NRO",'2017'!F:F,A392,'2017'!D:D,B392)+SUMIFS('2017'!O:O,'2017'!AA:AA,"NRO",'2017'!F:F,A392,'2017'!E:E,B392)+SUMIFS('2017'!R:R,'2017'!AA:AA,"NRO",'2017'!F:F,A392,'2017'!E:E,B392), 0)</f>
        <v>0</v>
      </c>
      <c r="AA392" s="7" t="n">
        <f aca="false">IFERROR(Z392/Y392, 0)</f>
        <v>0</v>
      </c>
      <c r="AB392" s="0" t="n">
        <f aca="false">IFERROR(SUMIFS('2017'!$H:$H,'2017'!$C:$C,B392,'2017'!$F:$F,A392,'2017'!AA:AA,"CRO",'2017'!P:P,"&lt;&gt;")+SUMIFS('2017'!$I:$I,'2017'!$D:$D,B392,'2017'!$F:$F,A392,'2017'!AA:AA,"CRO",'2017'!Q:Q,"&lt;&gt;")+SUMIFS('2017'!$J:$J,'2017'!$E:$E,B392,'2017'!$F:$F,A392,'2017'!AA:AA,"CRO",'2017'!R:R,"&lt;&gt;"), 0)</f>
        <v>0</v>
      </c>
      <c r="AC392" s="0" t="n">
        <f aca="false">IFERROR(SUMIFS('2017'!M:M,'2017'!AA:AA,"CRO",'2017'!F:F,A392,'2017'!C:C,B392)+SUMIFS('2017'!P:P,'2017'!AA:AA,"CRO",'2017'!F:F,A392,'2017'!C:C,B392)+SUMIFS('2017'!N:N,'2017'!AA:AA,"CRO",'2017'!F:F,A392,'2017'!D:D,B392)+SUMIFS('2017'!N:N,'2017'!AA:AA,"CRO",'2017'!F:F,A392,'2017'!D:D,B392)+SUMIFS('2017'!O:O,'2017'!AA:AA,"CRO",'2017'!F:F,A392,'2017'!E:E,B392)+SUMIFS('2017'!R:R,'2017'!AA:AA,"CRO",'2017'!F:F,A392,'2017'!E:E,B392), 0)</f>
        <v>0</v>
      </c>
      <c r="AD392" s="0" t="n">
        <f aca="false">IFERROR(AC392/AB392, 0)</f>
        <v>0</v>
      </c>
      <c r="AE392" s="0" t="n">
        <f aca="false">SUM(AH392,AK392,AN392)</f>
        <v>0</v>
      </c>
      <c r="AF392" s="0" t="n">
        <f aca="false">SUM(AI392,AL392,AO392)</f>
        <v>0</v>
      </c>
      <c r="AG392" s="7" t="n">
        <f aca="false">IFERROR(AF392/AE392, 0)</f>
        <v>0</v>
      </c>
      <c r="AH392" s="0" t="n">
        <f aca="false">IFERROR(SUMIFS('2016'!$G:$G,'2016'!F:F,A392,'2016'!C:C,B392,'2016'!D:D,"",'2016'!AA:AA,"JRO",'2016'!L:L,"&lt;&gt;"), 0)</f>
        <v>0</v>
      </c>
      <c r="AI392" s="0" t="n">
        <f aca="false">IFERROR(SUMIFS('2016'!L:L,'2016'!F:F,A392,'2016'!C:C,B392,'2016'!D:D,"",'2016'!AA:AA,"JRO"), 0)</f>
        <v>0</v>
      </c>
      <c r="AJ392" s="7" t="n">
        <f aca="false">IFERROR(AI392/AH392, 0)</f>
        <v>0</v>
      </c>
      <c r="AK392" s="0" t="n">
        <f aca="false">IFERROR(SUMIFS('2016'!$G:$G,'2016'!F:F,A392,'2016'!C:C,B392,'2016'!D:D,"",'2016'!AA:AA,"NRO",'2016'!L:L,"&lt;&gt;"), 0)</f>
        <v>0</v>
      </c>
      <c r="AL392" s="0" t="n">
        <f aca="false">IFERROR(SUMIFS('2016'!L:L,'2016'!F:F,A392,'2016'!C:C,B392,'2016'!D:D,"",'2016'!AA:AA,"NRO"), 0)</f>
        <v>0</v>
      </c>
      <c r="AM392" s="0" t="n">
        <f aca="false">IFERROR(AL392/AK392, 0)</f>
        <v>0</v>
      </c>
      <c r="AN392" s="0" t="n">
        <f aca="false">IFERROR(SUMIFS('2016'!$G:$G,'2016'!F:F,A392,'2016'!C:C,B392,'2016'!D:D,"",'2016'!AA:AA,"CRO",'2016'!L:L,"&lt;&gt;"), 0)</f>
        <v>0</v>
      </c>
      <c r="AO392" s="0" t="n">
        <f aca="false">IFERROR(SUMIFS('2016'!L:L,'2016'!F:F,A392,'2016'!C:C,B392,'2016'!D:D,"",'2016'!AA:AA,"CRO"), 0)</f>
        <v>0</v>
      </c>
      <c r="AP392" s="0" t="n">
        <f aca="false">IFERROR(AO392/AN392, 0)</f>
        <v>0</v>
      </c>
      <c r="AQ392" s="0" t="n">
        <f aca="false">SUM(AT392,AW392,AZ392)</f>
        <v>0</v>
      </c>
      <c r="AR392" s="0" t="n">
        <f aca="false">SUM(AU392,AX392,BA392)</f>
        <v>0</v>
      </c>
      <c r="AS392" s="7" t="n">
        <f aca="false">IFERROR(AR392/AQ392, 0)</f>
        <v>0</v>
      </c>
      <c r="AT392" s="0" t="n">
        <f aca="false">IFERROR(SUMIFS('2015'!$G:$G,'2015'!F:F,A392,'2015'!C:C,B392,'2015'!D:D,"",'2015'!AA:AA,"JRO",'2015'!L:L,"&lt;&gt;"), 0)</f>
        <v>0</v>
      </c>
      <c r="AU392" s="0" t="n">
        <f aca="false">IFERROR(SUMIFS('2015'!L:L,'2015'!F:F,A392,'2015'!C:C,B392,'2015'!D:D,"",'2015'!AA:AA,"JRO"), 0)</f>
        <v>0</v>
      </c>
      <c r="AV392" s="0" t="n">
        <f aca="false">IFERROR(AU392/AT392, 0)</f>
        <v>0</v>
      </c>
      <c r="AW392" s="0" t="n">
        <f aca="false">IFERROR(SUMIFS('2015'!$G:$G,'2015'!F:F,A392,'2015'!C:C,B392,'2015'!D:D,"",'2015'!AA:AA,"NRO",'2015'!L:L,"&lt;&gt;"), 0)</f>
        <v>0</v>
      </c>
      <c r="AX392" s="0" t="n">
        <f aca="false">IFERROR(SUMIFS('2015'!L:L,'2015'!F:F,A392,'2015'!C:C,B392,'2015'!D:D,"",'2015'!AA:AA,"NRO"), 0)</f>
        <v>0</v>
      </c>
      <c r="AY392" s="0" t="n">
        <f aca="false">IFERROR(AX392/AW392, 0)</f>
        <v>0</v>
      </c>
      <c r="AZ392" s="0" t="n">
        <f aca="false">IFERROR(SUMIFS('2015'!$G:$G,'2015'!F:F,A392,'2015'!C:C,B392,'2015'!D:D,"",'2015'!AA:AA,"CRO",'2015'!L:L,"&lt;&gt;"), 0)</f>
        <v>0</v>
      </c>
      <c r="BA392" s="0" t="n">
        <f aca="false">IFERROR(SUMIFS('2015'!L:L,'2015'!F:F,A392,'2015'!C:C,B392,'2015'!D:D,"",'2015'!AA:AA,"CRO"), 0)</f>
        <v>0</v>
      </c>
      <c r="BB392" s="0" t="n">
        <f aca="false">IFERROR(BA392/AZ392, 0)</f>
        <v>0</v>
      </c>
      <c r="BC392" s="0" t="n">
        <f aca="false">SUM(BF392,BI392)</f>
        <v>0</v>
      </c>
      <c r="BD392" s="0" t="n">
        <f aca="false">SUM(BG392,BJ392)</f>
        <v>0</v>
      </c>
      <c r="BE392" s="7" t="n">
        <f aca="false">IFERROR(BD392/BC392, 0)</f>
        <v>0</v>
      </c>
      <c r="BF392" s="0" t="n">
        <f aca="false">IFERROR(SUMIFS('2014'!$G:$G,'2014'!F:F,A392,'2014'!C:C,B392,'2014'!D:D,"",'2014'!AA:AA,"JRO",'2014'!L:L,"&lt;&gt;"), 0)</f>
        <v>0</v>
      </c>
      <c r="BG392" s="0" t="n">
        <f aca="false">IFERROR(SUMIFS('2014'!L:L,'2014'!F:F,A392,'2014'!C:C,B392,'2014'!D:D,"",'2014'!AA:AA,"JRO"), 0)</f>
        <v>0</v>
      </c>
      <c r="BH392" s="7" t="n">
        <f aca="false">IFERROR(BG392/BF392, 0)</f>
        <v>0</v>
      </c>
      <c r="BI392" s="0" t="n">
        <f aca="false">IFERROR(SUMIFS('2014'!$G:$G,'2014'!F:F,A392,'2014'!C:C,B392,'2014'!D:D,"",'2014'!AA:AA,"CRO",'2014'!L:L,"&lt;&gt;"), 0)</f>
        <v>0</v>
      </c>
      <c r="BJ392" s="0" t="n">
        <f aca="false">IFERROR(SUMIFS('2014'!L:L,'2014'!F:F,A392,'2014'!C:C,B392,'2014'!D:D,"",'2014'!AA:AA,"CRO"), 0)</f>
        <v>0</v>
      </c>
      <c r="BK392" s="0" t="n">
        <f aca="false">IFERROR(BJ392/BI392, 0)</f>
        <v>0</v>
      </c>
      <c r="BL392" s="0" t="n">
        <f aca="false">IFERROR(SUMIFS('2013'!$G:$G,'2013'!F:F,A392,'2013'!C:C,B392,'2013'!D:D,"",'2013'!AA:AA,"JRO",'2013'!L:L,"&lt;&gt;"), 0)</f>
        <v>0</v>
      </c>
      <c r="BM392" s="0" t="n">
        <f aca="false">IFERROR(SUMIFS('2013'!L:L,'2013'!F:F,A392,'2013'!C:C,B392,'2013'!D:D,"",'2013'!AA:AA,"JRO"), 0)</f>
        <v>0</v>
      </c>
      <c r="BN392" s="0" t="n">
        <f aca="false">IFERROR(BM392/BL392, 0)</f>
        <v>0</v>
      </c>
      <c r="BO392" s="0" t="n">
        <f aca="false">IFERROR(SUMIFS('2012'!$G:$G,'2012'!F:F,A392,'2012'!C:C,B392,'2012'!D:D,"",'2012'!AA:AA,"JRO",'2012'!L:L,"&lt;&gt;"), 0)</f>
        <v>0</v>
      </c>
      <c r="BP392" s="0" t="n">
        <f aca="false">IFERROR(SUMIFS('2012'!L:L,'2012'!F:F,A392,'2012'!C:C,B392,'2012'!D:D,"",'2012'!AA:AA,"JRO"), 0)</f>
        <v>0</v>
      </c>
      <c r="BQ392" s="0" t="n">
        <f aca="false">IFERROR(BP392/BO392, 0)</f>
        <v>0</v>
      </c>
      <c r="BR392" s="0" t="n">
        <f aca="false">IFERROR(SUMIFS('2011'!$G:$G,'2011'!F:F,A392,'2011'!C:C,B392,'2011'!D:D,"",'2011'!AA:AA,"JRO",'2011'!L:L,"&lt;&gt;"), 0)</f>
        <v>0</v>
      </c>
      <c r="BS392" s="0" t="n">
        <f aca="false">IFERROR(SUMIFS('2011'!L:L,'2011'!F:F,A392,'2011'!C:C,B392,'2011'!D:D,"",'2011'!AA:AA,"JRO"), 0)</f>
        <v>0</v>
      </c>
      <c r="BT392" s="7" t="n">
        <f aca="false">IFERROR(BS392/BR392, 0)</f>
        <v>0</v>
      </c>
      <c r="BU392" s="0" t="n">
        <f aca="false">IFERROR(SUMIFS('2010'!$G:$G,'2010'!F:F,A392,'2010'!C:C,B392,'2010'!D:D,"",'2010'!AA:AA,"JRO",'2010'!L:L,"&lt;&gt;"), 0)</f>
        <v>0</v>
      </c>
      <c r="BV392" s="0" t="n">
        <f aca="false">IFERROR(SUMIFS('2010'!L:L,'2010'!F:F,A392,'2010'!C:C,B392,'2010'!D:D,"",'2010'!AA:AA,"JRO"), 0)</f>
        <v>0</v>
      </c>
      <c r="BW392" s="7" t="n">
        <f aca="false">IFERROR(BV392/BU392, 0)</f>
        <v>0</v>
      </c>
      <c r="BX392" s="0" t="n">
        <f aca="false">IFERROR(SUMIFS('2009'!$G:$G,'2009'!F:F,A392,'2009'!C:C,B392,'2009'!D:D,"",'2009'!AA:AA,"JRO",'2009'!L:L,"&lt;&gt;"), 0)</f>
        <v>0</v>
      </c>
      <c r="BY392" s="0" t="n">
        <f aca="false">IFERROR(SUMIFS('2009'!L:L,'2009'!F:F,A392,'2009'!C:C,B392,'2009'!D:D,"",'2009'!AA:AA,"JRO"), 0)</f>
        <v>0</v>
      </c>
      <c r="BZ392" s="7" t="n">
        <f aca="false">IFERROR(BY392/BX392, 0)</f>
        <v>0</v>
      </c>
    </row>
    <row r="393" customFormat="false" ht="15" hidden="false" customHeight="false" outlineLevel="0" collapsed="false">
      <c r="A393" s="0" t="s">
        <v>98</v>
      </c>
      <c r="B393" s="13" t="s">
        <v>45</v>
      </c>
      <c r="C393" s="56" t="n">
        <f aca="false">IFERROR(AVERAGEIFS(I393:BZ393,I$2:BZ$2,"JRO escorts per deportee",I393:BZ393,"&lt;&gt;0"), 0)</f>
        <v>0</v>
      </c>
      <c r="D393" s="13" t="n">
        <f aca="false">IFERROR(AVERAGEIFS(I393:BZ393,I$2:BZ$2,"NRO escorts per deportee",I393:BZ393,"&lt;&gt;0"), 0)</f>
        <v>0</v>
      </c>
      <c r="E393" s="13" t="n">
        <f aca="false">IFERROR(AVERAGEIFS(I393:BZ393,I$2:BZ$2,"CRO escorts per deportee",I393:BZ393,"&lt;&gt;0"), 0)</f>
        <v>0</v>
      </c>
      <c r="I393" s="7" t="n">
        <f aca="false">IFERROR(H393/G393, 0)</f>
        <v>0</v>
      </c>
      <c r="J393" s="0" t="n">
        <f aca="false">IFERROR(SUMIFS('2018'!$H:$H,'2018'!$C:$C,B393,'2018'!$F:$F,A393,'2018'!AA:AA,"JRO",'2018'!P:P,"&lt;&gt;")+SUMIFS('2018'!$I:$I,'2018'!$D:$D,B393,'2018'!$F:$F,A393,'2018'!AA:AA,"JRO",'2018'!Q:Q,"&lt;&gt;")+SUMIFS('2018'!$J:$J,'2018'!$E:$E,B393,'2018'!$F:$F,A393,'2018'!AA:AA,"JRO",'2018'!R:R,"&lt;&gt;"), 0)</f>
        <v>0</v>
      </c>
      <c r="K393" s="0" t="n">
        <f aca="false">IFERROR(SUMIFS('2018'!M:M,'2018'!AA:AA,"JRO",'2018'!F:F,A393,'2018'!C:C,B393)+SUMIFS('2018'!P:P,'2018'!AA:AA,"JRO",'2018'!F:F,A393,'2018'!C:C,B393)+SUMIFS('2018'!N:N,'2018'!AA:AA,"JRO",'2018'!F:F,A393,'2018'!D:D,B393)+SUMIFS('2018'!N:N,'2018'!AA:AA,"JRO",'2018'!F:F,A393,'2018'!D:D,B393)+SUMIFS('2018'!O:O,'2018'!AA:AA,"JRO",'2018'!F:F,A393,'2018'!E:E,B393)+SUMIFS('2018'!R:R,'2018'!AA:AA,"JRO",'2018'!F:F,A393,'2018'!E:E,B393), 0)</f>
        <v>0</v>
      </c>
      <c r="L393" s="7" t="n">
        <f aca="false">IFERROR(K393/J393, 0)</f>
        <v>0</v>
      </c>
      <c r="M393" s="0" t="n">
        <f aca="false">IFERROR(SUMIFS('2018'!$H:$H,'2018'!$C:$C,B393,'2018'!$F:$F,A393,'2018'!AA:AA,"NRO",'2018'!P:P,"&lt;&gt;")+SUMIFS('2018'!$I:$I,'2018'!$D:$D,B393,'2018'!$F:$F,A393,'2018'!AA:AA,"NRO",'2018'!Q:Q,"&lt;&gt;")+SUMIFS('2018'!$J:$J,'2018'!$E:$E,B393,'2018'!$F:$F,A393,'2018'!AA:AA,"NRO",'2018'!R:R,"&lt;&gt;"), 0)</f>
        <v>0</v>
      </c>
      <c r="N393" s="0" t="n">
        <f aca="false">IFERROR(SUMIFS('2018'!M:M,'2018'!AA:AA,"NRO",'2018'!F:F,A393,'2018'!C:C,B393)+SUMIFS('2018'!P:P,'2018'!AA:AA,"NRO",'2018'!F:F,A393,'2018'!C:C,B393)+SUMIFS('2018'!N:N,'2018'!AA:AA,"NRO",'2018'!F:F,A393,'2018'!D:D,B393)+SUMIFS('2018'!N:N,'2018'!AA:AA,"NRO",'2018'!F:F,A393,'2018'!D:D,B393)+SUMIFS('2018'!O:O,'2018'!AA:AA,"NRO",'2018'!F:F,A393,'2018'!E:E,B393)+SUMIFS('2018'!R:R,'2018'!AA:AA,"NRO",'2018'!F:F,A393,'2018'!E:E,B393), 0)</f>
        <v>0</v>
      </c>
      <c r="O393" s="7" t="n">
        <f aca="false">IFERROR(N393/M393, 0)</f>
        <v>0</v>
      </c>
      <c r="P393" s="0" t="n">
        <f aca="false">IFERROR(SUMIFS('2018'!$H:$H,'2018'!$C:$C,B393,'2018'!$F:$F,A393,'2018'!AA:AA,"CRO")+SUMIFS('2018'!$I:$I,'2018'!$D:$D,B393,'2018'!$F:$F,A393,'2018'!AA:AA,"CRO")+SUMIFS('2018'!$J:$J,'2018'!$E:$E,B393,'2018'!$F:$F,A393,'2018'!AA:AA,"CRO"), 0)</f>
        <v>0</v>
      </c>
      <c r="Q393" s="0" t="n">
        <f aca="false">IFERROR(SUMIFS('2018'!M:M,'2018'!AA:AA,"CRO",'2018'!F:F,A393,'2018'!C:C,B393)+SUMIFS('2018'!P:P,'2018'!AA:AA,"CRO",'2018'!F:F,A393,'2018'!C:C,B393)+SUMIFS('2018'!N:N,'2018'!AA:AA,"CRO",'2018'!F:F,A393,'2018'!D:D,B393)+SUMIFS('2018'!N:N,'2018'!AA:AA,"CRO",'2018'!F:F,A393,'2018'!D:D,B393)+SUMIFS('2018'!O:O,'2018'!AA:AA,"CRO",'2018'!F:F,A393,'2018'!E:E,B393)+SUMIFS('2018'!R:R,'2018'!AA:AA,"CRO",'2018'!F:F,A393,'2018'!E:E,B393), 0)</f>
        <v>0</v>
      </c>
      <c r="R393" s="7" t="n">
        <f aca="false">IFERROR(Q393/P393, 0)</f>
        <v>0</v>
      </c>
      <c r="S393" s="7" t="n">
        <f aca="false">SUM(V393,Y393,AB393)</f>
        <v>0</v>
      </c>
      <c r="T393" s="7" t="n">
        <f aca="false">SUM(W393,Z393,AC393)</f>
        <v>0</v>
      </c>
      <c r="U393" s="7" t="n">
        <f aca="false">IFERROR(T393/S393, 0)</f>
        <v>0</v>
      </c>
      <c r="V393" s="0" t="n">
        <f aca="false">SUMIFS('2017'!$H:$H,'2017'!$C:$C,B393,'2017'!$F:$F,A393,'2017'!AA:AA,"JRO",'2017'!P:P,"&lt;&gt;")+SUMIFS('2017'!$I:$I,'2017'!$D:$D,B393,'2017'!$F:$F,A393,'2017'!AA:AA,"JRO",'2017'!Q:Q,"&lt;&gt;")+SUMIFS('2017'!$J:$J,'2017'!$E:$E,B393,'2017'!$F:$F,A393,'2017'!AA:AA,"JRO",'2017'!R:R,"&lt;&gt;")</f>
        <v>0</v>
      </c>
      <c r="W393" s="0" t="n">
        <f aca="false">IFERROR(SUMIFS('2017'!M:M,'2017'!AA:AA,"JRO",'2017'!F:F,A393,'2017'!C:C,B393)+SUMIFS('2017'!P:P,'2017'!AA:AA,"JRO",'2017'!F:F,A393,'2017'!C:C,B393)+SUMIFS('2017'!N:N,'2017'!AA:AA,"JRO",'2017'!F:F,A393,'2017'!D:D,B393)+SUMIFS('2017'!N:N,'2017'!AA:AA,"JRO",'2017'!F:F,A393,'2017'!D:D,B393)+SUMIFS('2017'!O:O,'2017'!AA:AA,"JRO",'2017'!F:F,A393,'2017'!E:E,B393)+SUMIFS('2017'!R:R,'2017'!AA:AA,"JRO",'2017'!F:F,A393,'2017'!E:E,B393), 0)</f>
        <v>0</v>
      </c>
      <c r="X393" s="7" t="n">
        <f aca="false">IFERROR(W393/V393, 0)</f>
        <v>0</v>
      </c>
      <c r="Y393" s="0" t="n">
        <f aca="false">IFERROR(SUMIFS('2017'!$H:$H,'2017'!$C:$C,B393,'2017'!$F:$F,A393,'2017'!AA:AA,"NRO",'2017'!P:P,"&lt;&gt;")+SUMIFS('2017'!$I:$I,'2017'!$D:$D,B393,'2017'!$F:$F,A393,'2017'!AA:AA,"NRO",'2017'!Q:Q,"&lt;&gt;")+SUMIFS('2017'!$J:$J,'2017'!$E:$E,B393,'2017'!$F:$F,A393,'2017'!AA:AA,"NRO",'2017'!R:R,"&lt;&gt;"), 0)</f>
        <v>0</v>
      </c>
      <c r="Z393" s="0" t="n">
        <f aca="false">IFERROR(SUMIFS('2017'!M:M,'2017'!AA:AA,"NRO",'2017'!F:F,A393,'2017'!C:C,B393)+SUMIFS('2017'!P:P,'2017'!AA:AA,"NRO",'2017'!F:F,A393,'2017'!C:C,B393)+SUMIFS('2017'!N:N,'2017'!AA:AA,"NRO",'2017'!F:F,A393,'2017'!D:D,B393)+SUMIFS('2017'!N:N,'2017'!AA:AA,"NRO",'2017'!F:F,A393,'2017'!D:D,B393)+SUMIFS('2017'!O:O,'2017'!AA:AA,"NRO",'2017'!F:F,A393,'2017'!E:E,B393)+SUMIFS('2017'!R:R,'2017'!AA:AA,"NRO",'2017'!F:F,A393,'2017'!E:E,B393), 0)</f>
        <v>0</v>
      </c>
      <c r="AA393" s="7" t="n">
        <f aca="false">IFERROR(Z393/Y393, 0)</f>
        <v>0</v>
      </c>
      <c r="AB393" s="0" t="n">
        <f aca="false">IFERROR(SUMIFS('2017'!$H:$H,'2017'!$C:$C,B393,'2017'!$F:$F,A393,'2017'!AA:AA,"CRO",'2017'!P:P,"&lt;&gt;")+SUMIFS('2017'!$I:$I,'2017'!$D:$D,B393,'2017'!$F:$F,A393,'2017'!AA:AA,"CRO",'2017'!Q:Q,"&lt;&gt;")+SUMIFS('2017'!$J:$J,'2017'!$E:$E,B393,'2017'!$F:$F,A393,'2017'!AA:AA,"CRO",'2017'!R:R,"&lt;&gt;"), 0)</f>
        <v>0</v>
      </c>
      <c r="AC393" s="0" t="n">
        <f aca="false">IFERROR(SUMIFS('2017'!M:M,'2017'!AA:AA,"CRO",'2017'!F:F,A393,'2017'!C:C,B393)+SUMIFS('2017'!P:P,'2017'!AA:AA,"CRO",'2017'!F:F,A393,'2017'!C:C,B393)+SUMIFS('2017'!N:N,'2017'!AA:AA,"CRO",'2017'!F:F,A393,'2017'!D:D,B393)+SUMIFS('2017'!N:N,'2017'!AA:AA,"CRO",'2017'!F:F,A393,'2017'!D:D,B393)+SUMIFS('2017'!O:O,'2017'!AA:AA,"CRO",'2017'!F:F,A393,'2017'!E:E,B393)+SUMIFS('2017'!R:R,'2017'!AA:AA,"CRO",'2017'!F:F,A393,'2017'!E:E,B393), 0)</f>
        <v>0</v>
      </c>
      <c r="AD393" s="0" t="n">
        <f aca="false">IFERROR(AC393/AB393, 0)</f>
        <v>0</v>
      </c>
      <c r="AE393" s="0" t="n">
        <f aca="false">SUM(AH393,AK393,AN393)</f>
        <v>0</v>
      </c>
      <c r="AF393" s="0" t="n">
        <f aca="false">SUM(AI393,AL393,AO393)</f>
        <v>0</v>
      </c>
      <c r="AG393" s="7" t="n">
        <f aca="false">IFERROR(AF393/AE393, 0)</f>
        <v>0</v>
      </c>
      <c r="AH393" s="0" t="n">
        <f aca="false">IFERROR(SUMIFS('2016'!$G:$G,'2016'!F:F,A393,'2016'!C:C,B393,'2016'!D:D,"",'2016'!AA:AA,"JRO",'2016'!L:L,"&lt;&gt;"), 0)</f>
        <v>0</v>
      </c>
      <c r="AI393" s="0" t="n">
        <f aca="false">IFERROR(SUMIFS('2016'!L:L,'2016'!F:F,A393,'2016'!C:C,B393,'2016'!D:D,"",'2016'!AA:AA,"JRO"), 0)</f>
        <v>0</v>
      </c>
      <c r="AJ393" s="7" t="n">
        <f aca="false">IFERROR(AI393/AH393, 0)</f>
        <v>0</v>
      </c>
      <c r="AK393" s="0" t="n">
        <f aca="false">IFERROR(SUMIFS('2016'!$G:$G,'2016'!F:F,A393,'2016'!C:C,B393,'2016'!D:D,"",'2016'!AA:AA,"NRO",'2016'!L:L,"&lt;&gt;"), 0)</f>
        <v>0</v>
      </c>
      <c r="AL393" s="0" t="n">
        <f aca="false">IFERROR(SUMIFS('2016'!L:L,'2016'!F:F,A393,'2016'!C:C,B393,'2016'!D:D,"",'2016'!AA:AA,"NRO"), 0)</f>
        <v>0</v>
      </c>
      <c r="AM393" s="0" t="n">
        <f aca="false">IFERROR(AL393/AK393, 0)</f>
        <v>0</v>
      </c>
      <c r="AN393" s="0" t="n">
        <f aca="false">IFERROR(SUMIFS('2016'!$G:$G,'2016'!F:F,A393,'2016'!C:C,B393,'2016'!D:D,"",'2016'!AA:AA,"CRO",'2016'!L:L,"&lt;&gt;"), 0)</f>
        <v>0</v>
      </c>
      <c r="AO393" s="0" t="n">
        <f aca="false">IFERROR(SUMIFS('2016'!L:L,'2016'!F:F,A393,'2016'!C:C,B393,'2016'!D:D,"",'2016'!AA:AA,"CRO"), 0)</f>
        <v>0</v>
      </c>
      <c r="AP393" s="0" t="n">
        <f aca="false">IFERROR(AO393/AN393, 0)</f>
        <v>0</v>
      </c>
      <c r="AQ393" s="0" t="n">
        <f aca="false">SUM(AT393,AW393,AZ393)</f>
        <v>0</v>
      </c>
      <c r="AR393" s="0" t="n">
        <f aca="false">SUM(AU393,AX393,BA393)</f>
        <v>0</v>
      </c>
      <c r="AS393" s="7" t="n">
        <f aca="false">IFERROR(AR393/AQ393, 0)</f>
        <v>0</v>
      </c>
      <c r="AT393" s="0" t="n">
        <f aca="false">IFERROR(SUMIFS('2015'!$G:$G,'2015'!F:F,A393,'2015'!C:C,B393,'2015'!D:D,"",'2015'!AA:AA,"JRO",'2015'!L:L,"&lt;&gt;"), 0)</f>
        <v>0</v>
      </c>
      <c r="AU393" s="0" t="n">
        <f aca="false">IFERROR(SUMIFS('2015'!L:L,'2015'!F:F,A393,'2015'!C:C,B393,'2015'!D:D,"",'2015'!AA:AA,"JRO"), 0)</f>
        <v>0</v>
      </c>
      <c r="AV393" s="0" t="n">
        <f aca="false">IFERROR(AU393/AT393, 0)</f>
        <v>0</v>
      </c>
      <c r="AW393" s="0" t="n">
        <f aca="false">IFERROR(SUMIFS('2015'!$G:$G,'2015'!F:F,A393,'2015'!C:C,B393,'2015'!D:D,"",'2015'!AA:AA,"NRO",'2015'!L:L,"&lt;&gt;"), 0)</f>
        <v>0</v>
      </c>
      <c r="AX393" s="0" t="n">
        <f aca="false">IFERROR(SUMIFS('2015'!L:L,'2015'!F:F,A393,'2015'!C:C,B393,'2015'!D:D,"",'2015'!AA:AA,"NRO"), 0)</f>
        <v>0</v>
      </c>
      <c r="AY393" s="0" t="n">
        <f aca="false">IFERROR(AX393/AW393, 0)</f>
        <v>0</v>
      </c>
      <c r="AZ393" s="0" t="n">
        <f aca="false">IFERROR(SUMIFS('2015'!$G:$G,'2015'!F:F,A393,'2015'!C:C,B393,'2015'!D:D,"",'2015'!AA:AA,"CRO",'2015'!L:L,"&lt;&gt;"), 0)</f>
        <v>0</v>
      </c>
      <c r="BA393" s="0" t="n">
        <f aca="false">IFERROR(SUMIFS('2015'!L:L,'2015'!F:F,A393,'2015'!C:C,B393,'2015'!D:D,"",'2015'!AA:AA,"CRO"), 0)</f>
        <v>0</v>
      </c>
      <c r="BB393" s="0" t="n">
        <f aca="false">IFERROR(BA393/AZ393, 0)</f>
        <v>0</v>
      </c>
      <c r="BC393" s="0" t="n">
        <f aca="false">SUM(BF393,BI393)</f>
        <v>0</v>
      </c>
      <c r="BD393" s="0" t="n">
        <f aca="false">SUM(BG393,BJ393)</f>
        <v>0</v>
      </c>
      <c r="BE393" s="7" t="n">
        <f aca="false">IFERROR(BD393/BC393, 0)</f>
        <v>0</v>
      </c>
      <c r="BF393" s="0" t="n">
        <f aca="false">IFERROR(SUMIFS('2014'!$G:$G,'2014'!F:F,A393,'2014'!C:C,B393,'2014'!D:D,"",'2014'!AA:AA,"JRO",'2014'!L:L,"&lt;&gt;"), 0)</f>
        <v>0</v>
      </c>
      <c r="BG393" s="0" t="n">
        <f aca="false">IFERROR(SUMIFS('2014'!L:L,'2014'!F:F,A393,'2014'!C:C,B393,'2014'!D:D,"",'2014'!AA:AA,"JRO"), 0)</f>
        <v>0</v>
      </c>
      <c r="BH393" s="7" t="n">
        <f aca="false">IFERROR(BG393/BF393, 0)</f>
        <v>0</v>
      </c>
      <c r="BI393" s="0" t="n">
        <f aca="false">IFERROR(SUMIFS('2014'!$G:$G,'2014'!F:F,A393,'2014'!C:C,B393,'2014'!D:D,"",'2014'!AA:AA,"CRO",'2014'!L:L,"&lt;&gt;"), 0)</f>
        <v>0</v>
      </c>
      <c r="BJ393" s="0" t="n">
        <f aca="false">IFERROR(SUMIFS('2014'!L:L,'2014'!F:F,A393,'2014'!C:C,B393,'2014'!D:D,"",'2014'!AA:AA,"CRO"), 0)</f>
        <v>0</v>
      </c>
      <c r="BK393" s="0" t="n">
        <f aca="false">IFERROR(BJ393/BI393, 0)</f>
        <v>0</v>
      </c>
      <c r="BL393" s="0" t="n">
        <f aca="false">IFERROR(SUMIFS('2013'!$G:$G,'2013'!F:F,A393,'2013'!C:C,B393,'2013'!D:D,"",'2013'!AA:AA,"JRO",'2013'!L:L,"&lt;&gt;"), 0)</f>
        <v>0</v>
      </c>
      <c r="BM393" s="0" t="n">
        <f aca="false">IFERROR(SUMIFS('2013'!L:L,'2013'!F:F,A393,'2013'!C:C,B393,'2013'!D:D,"",'2013'!AA:AA,"JRO"), 0)</f>
        <v>0</v>
      </c>
      <c r="BN393" s="0" t="n">
        <f aca="false">IFERROR(BM393/BL393, 0)</f>
        <v>0</v>
      </c>
      <c r="BO393" s="0" t="n">
        <f aca="false">IFERROR(SUMIFS('2012'!$G:$G,'2012'!F:F,A393,'2012'!C:C,B393,'2012'!D:D,"",'2012'!AA:AA,"JRO",'2012'!L:L,"&lt;&gt;"), 0)</f>
        <v>0</v>
      </c>
      <c r="BP393" s="0" t="n">
        <f aca="false">IFERROR(SUMIFS('2012'!L:L,'2012'!F:F,A393,'2012'!C:C,B393,'2012'!D:D,"",'2012'!AA:AA,"JRO"), 0)</f>
        <v>0</v>
      </c>
      <c r="BQ393" s="0" t="n">
        <f aca="false">IFERROR(BP393/BO393, 0)</f>
        <v>0</v>
      </c>
      <c r="BR393" s="0" t="n">
        <f aca="false">IFERROR(SUMIFS('2011'!$G:$G,'2011'!F:F,A393,'2011'!C:C,B393,'2011'!D:D,"",'2011'!AA:AA,"JRO",'2011'!L:L,"&lt;&gt;"), 0)</f>
        <v>0</v>
      </c>
      <c r="BS393" s="0" t="n">
        <f aca="false">IFERROR(SUMIFS('2011'!L:L,'2011'!F:F,A393,'2011'!C:C,B393,'2011'!D:D,"",'2011'!AA:AA,"JRO"), 0)</f>
        <v>0</v>
      </c>
      <c r="BT393" s="7" t="n">
        <f aca="false">IFERROR(BS393/BR393, 0)</f>
        <v>0</v>
      </c>
      <c r="BU393" s="0" t="n">
        <f aca="false">IFERROR(SUMIFS('2010'!$G:$G,'2010'!F:F,A393,'2010'!C:C,B393,'2010'!D:D,"",'2010'!AA:AA,"JRO",'2010'!L:L,"&lt;&gt;"), 0)</f>
        <v>0</v>
      </c>
      <c r="BV393" s="0" t="n">
        <f aca="false">IFERROR(SUMIFS('2010'!L:L,'2010'!F:F,A393,'2010'!C:C,B393,'2010'!D:D,"",'2010'!AA:AA,"JRO"), 0)</f>
        <v>0</v>
      </c>
      <c r="BW393" s="7" t="n">
        <f aca="false">IFERROR(BV393/BU393, 0)</f>
        <v>0</v>
      </c>
      <c r="BX393" s="0" t="n">
        <f aca="false">IFERROR(SUMIFS('2009'!$G:$G,'2009'!F:F,A393,'2009'!C:C,B393,'2009'!D:D,"",'2009'!AA:AA,"JRO",'2009'!L:L,"&lt;&gt;"), 0)</f>
        <v>0</v>
      </c>
      <c r="BY393" s="0" t="n">
        <f aca="false">IFERROR(SUMIFS('2009'!L:L,'2009'!F:F,A393,'2009'!C:C,B393,'2009'!D:D,"",'2009'!AA:AA,"JRO"), 0)</f>
        <v>0</v>
      </c>
      <c r="BZ393" s="7" t="n">
        <f aca="false">IFERROR(BY393/BX393, 0)</f>
        <v>0</v>
      </c>
    </row>
    <row r="394" customFormat="false" ht="15" hidden="false" customHeight="false" outlineLevel="0" collapsed="false">
      <c r="A394" s="0" t="s">
        <v>98</v>
      </c>
      <c r="B394" s="16" t="s">
        <v>52</v>
      </c>
      <c r="C394" s="56" t="n">
        <f aca="false">IFERROR(AVERAGEIFS(I394:BZ394,I$2:BZ$2,"JRO escorts per deportee",I394:BZ394,"&lt;&gt;0"), 0)</f>
        <v>0</v>
      </c>
      <c r="D394" s="13" t="n">
        <f aca="false">IFERROR(AVERAGEIFS(I394:BZ394,I$2:BZ$2,"NRO escorts per deportee",I394:BZ394,"&lt;&gt;0"), 0)</f>
        <v>0</v>
      </c>
      <c r="E394" s="13" t="n">
        <f aca="false">IFERROR(AVERAGEIFS(I394:BZ394,I$2:BZ$2,"CRO escorts per deportee",I394:BZ394,"&lt;&gt;0"), 0)</f>
        <v>0</v>
      </c>
      <c r="I394" s="7" t="n">
        <f aca="false">IFERROR(H394/G394, 0)</f>
        <v>0</v>
      </c>
      <c r="J394" s="0" t="n">
        <f aca="false">IFERROR(SUMIFS('2018'!$H:$H,'2018'!$C:$C,B394,'2018'!$F:$F,A394,'2018'!AA:AA,"JRO",'2018'!P:P,"&lt;&gt;")+SUMIFS('2018'!$I:$I,'2018'!$D:$D,B394,'2018'!$F:$F,A394,'2018'!AA:AA,"JRO",'2018'!Q:Q,"&lt;&gt;")+SUMIFS('2018'!$J:$J,'2018'!$E:$E,B394,'2018'!$F:$F,A394,'2018'!AA:AA,"JRO",'2018'!R:R,"&lt;&gt;"), 0)</f>
        <v>0</v>
      </c>
      <c r="K394" s="0" t="n">
        <f aca="false">IFERROR(SUMIFS('2018'!M:M,'2018'!AA:AA,"JRO",'2018'!F:F,A394,'2018'!C:C,B394)+SUMIFS('2018'!P:P,'2018'!AA:AA,"JRO",'2018'!F:F,A394,'2018'!C:C,B394)+SUMIFS('2018'!N:N,'2018'!AA:AA,"JRO",'2018'!F:F,A394,'2018'!D:D,B394)+SUMIFS('2018'!N:N,'2018'!AA:AA,"JRO",'2018'!F:F,A394,'2018'!D:D,B394)+SUMIFS('2018'!O:O,'2018'!AA:AA,"JRO",'2018'!F:F,A394,'2018'!E:E,B394)+SUMIFS('2018'!R:R,'2018'!AA:AA,"JRO",'2018'!F:F,A394,'2018'!E:E,B394), 0)</f>
        <v>0</v>
      </c>
      <c r="L394" s="7" t="n">
        <f aca="false">IFERROR(K394/J394, 0)</f>
        <v>0</v>
      </c>
      <c r="M394" s="0" t="n">
        <f aca="false">IFERROR(SUMIFS('2018'!$H:$H,'2018'!$C:$C,B394,'2018'!$F:$F,A394,'2018'!AA:AA,"NRO",'2018'!P:P,"&lt;&gt;")+SUMIFS('2018'!$I:$I,'2018'!$D:$D,B394,'2018'!$F:$F,A394,'2018'!AA:AA,"NRO",'2018'!Q:Q,"&lt;&gt;")+SUMIFS('2018'!$J:$J,'2018'!$E:$E,B394,'2018'!$F:$F,A394,'2018'!AA:AA,"NRO",'2018'!R:R,"&lt;&gt;"), 0)</f>
        <v>0</v>
      </c>
      <c r="N394" s="0" t="n">
        <f aca="false">IFERROR(SUMIFS('2018'!M:M,'2018'!AA:AA,"NRO",'2018'!F:F,A394,'2018'!C:C,B394)+SUMIFS('2018'!P:P,'2018'!AA:AA,"NRO",'2018'!F:F,A394,'2018'!C:C,B394)+SUMIFS('2018'!N:N,'2018'!AA:AA,"NRO",'2018'!F:F,A394,'2018'!D:D,B394)+SUMIFS('2018'!N:N,'2018'!AA:AA,"NRO",'2018'!F:F,A394,'2018'!D:D,B394)+SUMIFS('2018'!O:O,'2018'!AA:AA,"NRO",'2018'!F:F,A394,'2018'!E:E,B394)+SUMIFS('2018'!R:R,'2018'!AA:AA,"NRO",'2018'!F:F,A394,'2018'!E:E,B394), 0)</f>
        <v>0</v>
      </c>
      <c r="O394" s="7" t="n">
        <f aca="false">IFERROR(N394/M394, 0)</f>
        <v>0</v>
      </c>
      <c r="P394" s="0" t="n">
        <f aca="false">IFERROR(SUMIFS('2018'!$H:$H,'2018'!$C:$C,B394,'2018'!$F:$F,A394,'2018'!AA:AA,"CRO")+SUMIFS('2018'!$I:$I,'2018'!$D:$D,B394,'2018'!$F:$F,A394,'2018'!AA:AA,"CRO")+SUMIFS('2018'!$J:$J,'2018'!$E:$E,B394,'2018'!$F:$F,A394,'2018'!AA:AA,"CRO"), 0)</f>
        <v>0</v>
      </c>
      <c r="Q394" s="0" t="n">
        <f aca="false">IFERROR(SUMIFS('2018'!M:M,'2018'!AA:AA,"CRO",'2018'!F:F,A394,'2018'!C:C,B394)+SUMIFS('2018'!P:P,'2018'!AA:AA,"CRO",'2018'!F:F,A394,'2018'!C:C,B394)+SUMIFS('2018'!N:N,'2018'!AA:AA,"CRO",'2018'!F:F,A394,'2018'!D:D,B394)+SUMIFS('2018'!N:N,'2018'!AA:AA,"CRO",'2018'!F:F,A394,'2018'!D:D,B394)+SUMIFS('2018'!O:O,'2018'!AA:AA,"CRO",'2018'!F:F,A394,'2018'!E:E,B394)+SUMIFS('2018'!R:R,'2018'!AA:AA,"CRO",'2018'!F:F,A394,'2018'!E:E,B394), 0)</f>
        <v>0</v>
      </c>
      <c r="R394" s="7" t="n">
        <f aca="false">IFERROR(Q394/P394, 0)</f>
        <v>0</v>
      </c>
      <c r="S394" s="7" t="n">
        <f aca="false">SUM(V394,Y394,AB394)</f>
        <v>0</v>
      </c>
      <c r="T394" s="7" t="n">
        <f aca="false">SUM(W394,Z394,AC394)</f>
        <v>0</v>
      </c>
      <c r="U394" s="7" t="n">
        <f aca="false">IFERROR(T394/S394, 0)</f>
        <v>0</v>
      </c>
      <c r="V394" s="0" t="n">
        <f aca="false">SUMIFS('2017'!$H:$H,'2017'!$C:$C,B394,'2017'!$F:$F,A394,'2017'!AA:AA,"JRO",'2017'!P:P,"&lt;&gt;")+SUMIFS('2017'!$I:$I,'2017'!$D:$D,B394,'2017'!$F:$F,A394,'2017'!AA:AA,"JRO",'2017'!Q:Q,"&lt;&gt;")+SUMIFS('2017'!$J:$J,'2017'!$E:$E,B394,'2017'!$F:$F,A394,'2017'!AA:AA,"JRO",'2017'!R:R,"&lt;&gt;")</f>
        <v>0</v>
      </c>
      <c r="W394" s="0" t="n">
        <f aca="false">IFERROR(SUMIFS('2017'!M:M,'2017'!AA:AA,"JRO",'2017'!F:F,A394,'2017'!C:C,B394)+SUMIFS('2017'!P:P,'2017'!AA:AA,"JRO",'2017'!F:F,A394,'2017'!C:C,B394)+SUMIFS('2017'!N:N,'2017'!AA:AA,"JRO",'2017'!F:F,A394,'2017'!D:D,B394)+SUMIFS('2017'!N:N,'2017'!AA:AA,"JRO",'2017'!F:F,A394,'2017'!D:D,B394)+SUMIFS('2017'!O:O,'2017'!AA:AA,"JRO",'2017'!F:F,A394,'2017'!E:E,B394)+SUMIFS('2017'!R:R,'2017'!AA:AA,"JRO",'2017'!F:F,A394,'2017'!E:E,B394), 0)</f>
        <v>0</v>
      </c>
      <c r="X394" s="7" t="n">
        <f aca="false">IFERROR(W394/V394, 0)</f>
        <v>0</v>
      </c>
      <c r="Y394" s="0" t="n">
        <f aca="false">IFERROR(SUMIFS('2017'!$H:$H,'2017'!$C:$C,B394,'2017'!$F:$F,A394,'2017'!AA:AA,"NRO",'2017'!P:P,"&lt;&gt;")+SUMIFS('2017'!$I:$I,'2017'!$D:$D,B394,'2017'!$F:$F,A394,'2017'!AA:AA,"NRO",'2017'!Q:Q,"&lt;&gt;")+SUMIFS('2017'!$J:$J,'2017'!$E:$E,B394,'2017'!$F:$F,A394,'2017'!AA:AA,"NRO",'2017'!R:R,"&lt;&gt;"), 0)</f>
        <v>0</v>
      </c>
      <c r="Z394" s="0" t="n">
        <f aca="false">IFERROR(SUMIFS('2017'!M:M,'2017'!AA:AA,"NRO",'2017'!F:F,A394,'2017'!C:C,B394)+SUMIFS('2017'!P:P,'2017'!AA:AA,"NRO",'2017'!F:F,A394,'2017'!C:C,B394)+SUMIFS('2017'!N:N,'2017'!AA:AA,"NRO",'2017'!F:F,A394,'2017'!D:D,B394)+SUMIFS('2017'!N:N,'2017'!AA:AA,"NRO",'2017'!F:F,A394,'2017'!D:D,B394)+SUMIFS('2017'!O:O,'2017'!AA:AA,"NRO",'2017'!F:F,A394,'2017'!E:E,B394)+SUMIFS('2017'!R:R,'2017'!AA:AA,"NRO",'2017'!F:F,A394,'2017'!E:E,B394), 0)</f>
        <v>0</v>
      </c>
      <c r="AA394" s="7" t="n">
        <f aca="false">IFERROR(Z394/Y394, 0)</f>
        <v>0</v>
      </c>
      <c r="AB394" s="0" t="n">
        <f aca="false">IFERROR(SUMIFS('2017'!$H:$H,'2017'!$C:$C,B394,'2017'!$F:$F,A394,'2017'!AA:AA,"CRO",'2017'!P:P,"&lt;&gt;")+SUMIFS('2017'!$I:$I,'2017'!$D:$D,B394,'2017'!$F:$F,A394,'2017'!AA:AA,"CRO",'2017'!Q:Q,"&lt;&gt;")+SUMIFS('2017'!$J:$J,'2017'!$E:$E,B394,'2017'!$F:$F,A394,'2017'!AA:AA,"CRO",'2017'!R:R,"&lt;&gt;"), 0)</f>
        <v>0</v>
      </c>
      <c r="AC394" s="0" t="n">
        <f aca="false">IFERROR(SUMIFS('2017'!M:M,'2017'!AA:AA,"CRO",'2017'!F:F,A394,'2017'!C:C,B394)+SUMIFS('2017'!P:P,'2017'!AA:AA,"CRO",'2017'!F:F,A394,'2017'!C:C,B394)+SUMIFS('2017'!N:N,'2017'!AA:AA,"CRO",'2017'!F:F,A394,'2017'!D:D,B394)+SUMIFS('2017'!N:N,'2017'!AA:AA,"CRO",'2017'!F:F,A394,'2017'!D:D,B394)+SUMIFS('2017'!O:O,'2017'!AA:AA,"CRO",'2017'!F:F,A394,'2017'!E:E,B394)+SUMIFS('2017'!R:R,'2017'!AA:AA,"CRO",'2017'!F:F,A394,'2017'!E:E,B394), 0)</f>
        <v>0</v>
      </c>
      <c r="AD394" s="0" t="n">
        <f aca="false">IFERROR(AC394/AB394, 0)</f>
        <v>0</v>
      </c>
      <c r="AE394" s="0" t="n">
        <f aca="false">SUM(AH394,AK394,AN394)</f>
        <v>0</v>
      </c>
      <c r="AF394" s="0" t="n">
        <f aca="false">SUM(AI394,AL394,AO394)</f>
        <v>0</v>
      </c>
      <c r="AG394" s="7" t="n">
        <f aca="false">IFERROR(AF394/AE394, 0)</f>
        <v>0</v>
      </c>
      <c r="AH394" s="0" t="n">
        <f aca="false">IFERROR(SUMIFS('2016'!$G:$G,'2016'!F:F,A394,'2016'!C:C,B394,'2016'!D:D,"",'2016'!AA:AA,"JRO",'2016'!L:L,"&lt;&gt;"), 0)</f>
        <v>0</v>
      </c>
      <c r="AI394" s="0" t="n">
        <f aca="false">IFERROR(SUMIFS('2016'!L:L,'2016'!F:F,A394,'2016'!C:C,B394,'2016'!D:D,"",'2016'!AA:AA,"JRO"), 0)</f>
        <v>0</v>
      </c>
      <c r="AJ394" s="7" t="n">
        <f aca="false">IFERROR(AI394/AH394, 0)</f>
        <v>0</v>
      </c>
      <c r="AK394" s="0" t="n">
        <f aca="false">IFERROR(SUMIFS('2016'!$G:$G,'2016'!F:F,A394,'2016'!C:C,B394,'2016'!D:D,"",'2016'!AA:AA,"NRO",'2016'!L:L,"&lt;&gt;"), 0)</f>
        <v>0</v>
      </c>
      <c r="AL394" s="0" t="n">
        <f aca="false">IFERROR(SUMIFS('2016'!L:L,'2016'!F:F,A394,'2016'!C:C,B394,'2016'!D:D,"",'2016'!AA:AA,"NRO"), 0)</f>
        <v>0</v>
      </c>
      <c r="AM394" s="0" t="n">
        <f aca="false">IFERROR(AL394/AK394, 0)</f>
        <v>0</v>
      </c>
      <c r="AN394" s="0" t="n">
        <f aca="false">IFERROR(SUMIFS('2016'!$G:$G,'2016'!F:F,A394,'2016'!C:C,B394,'2016'!D:D,"",'2016'!AA:AA,"CRO",'2016'!L:L,"&lt;&gt;"), 0)</f>
        <v>0</v>
      </c>
      <c r="AO394" s="0" t="n">
        <f aca="false">IFERROR(SUMIFS('2016'!L:L,'2016'!F:F,A394,'2016'!C:C,B394,'2016'!D:D,"",'2016'!AA:AA,"CRO"), 0)</f>
        <v>0</v>
      </c>
      <c r="AP394" s="0" t="n">
        <f aca="false">IFERROR(AO394/AN394, 0)</f>
        <v>0</v>
      </c>
      <c r="AQ394" s="0" t="n">
        <f aca="false">SUM(AT394,AW394,AZ394)</f>
        <v>0</v>
      </c>
      <c r="AR394" s="0" t="n">
        <f aca="false">SUM(AU394,AX394,BA394)</f>
        <v>0</v>
      </c>
      <c r="AS394" s="7" t="n">
        <f aca="false">IFERROR(AR394/AQ394, 0)</f>
        <v>0</v>
      </c>
      <c r="AT394" s="0" t="n">
        <f aca="false">IFERROR(SUMIFS('2015'!$G:$G,'2015'!F:F,A394,'2015'!C:C,B394,'2015'!D:D,"",'2015'!AA:AA,"JRO",'2015'!L:L,"&lt;&gt;"), 0)</f>
        <v>0</v>
      </c>
      <c r="AU394" s="0" t="n">
        <f aca="false">IFERROR(SUMIFS('2015'!L:L,'2015'!F:F,A394,'2015'!C:C,B394,'2015'!D:D,"",'2015'!AA:AA,"JRO"), 0)</f>
        <v>0</v>
      </c>
      <c r="AV394" s="0" t="n">
        <f aca="false">IFERROR(AU394/AT394, 0)</f>
        <v>0</v>
      </c>
      <c r="AW394" s="0" t="n">
        <f aca="false">IFERROR(SUMIFS('2015'!$G:$G,'2015'!F:F,A394,'2015'!C:C,B394,'2015'!D:D,"",'2015'!AA:AA,"NRO",'2015'!L:L,"&lt;&gt;"), 0)</f>
        <v>0</v>
      </c>
      <c r="AX394" s="0" t="n">
        <f aca="false">IFERROR(SUMIFS('2015'!L:L,'2015'!F:F,A394,'2015'!C:C,B394,'2015'!D:D,"",'2015'!AA:AA,"NRO"), 0)</f>
        <v>0</v>
      </c>
      <c r="AY394" s="0" t="n">
        <f aca="false">IFERROR(AX394/AW394, 0)</f>
        <v>0</v>
      </c>
      <c r="AZ394" s="0" t="n">
        <f aca="false">IFERROR(SUMIFS('2015'!$G:$G,'2015'!F:F,A394,'2015'!C:C,B394,'2015'!D:D,"",'2015'!AA:AA,"CRO",'2015'!L:L,"&lt;&gt;"), 0)</f>
        <v>0</v>
      </c>
      <c r="BA394" s="0" t="n">
        <f aca="false">IFERROR(SUMIFS('2015'!L:L,'2015'!F:F,A394,'2015'!C:C,B394,'2015'!D:D,"",'2015'!AA:AA,"CRO"), 0)</f>
        <v>0</v>
      </c>
      <c r="BB394" s="0" t="n">
        <f aca="false">IFERROR(BA394/AZ394, 0)</f>
        <v>0</v>
      </c>
      <c r="BC394" s="0" t="n">
        <f aca="false">SUM(BF394,BI394)</f>
        <v>0</v>
      </c>
      <c r="BD394" s="0" t="n">
        <f aca="false">SUM(BG394,BJ394)</f>
        <v>0</v>
      </c>
      <c r="BE394" s="7" t="n">
        <f aca="false">IFERROR(BD394/BC394, 0)</f>
        <v>0</v>
      </c>
      <c r="BF394" s="0" t="n">
        <f aca="false">IFERROR(SUMIFS('2014'!$G:$G,'2014'!F:F,A394,'2014'!C:C,B394,'2014'!D:D,"",'2014'!AA:AA,"JRO",'2014'!L:L,"&lt;&gt;"), 0)</f>
        <v>0</v>
      </c>
      <c r="BG394" s="0" t="n">
        <f aca="false">IFERROR(SUMIFS('2014'!L:L,'2014'!F:F,A394,'2014'!C:C,B394,'2014'!D:D,"",'2014'!AA:AA,"JRO"), 0)</f>
        <v>0</v>
      </c>
      <c r="BH394" s="7" t="n">
        <f aca="false">IFERROR(BG394/BF394, 0)</f>
        <v>0</v>
      </c>
      <c r="BI394" s="0" t="n">
        <f aca="false">IFERROR(SUMIFS('2014'!$G:$G,'2014'!F:F,A394,'2014'!C:C,B394,'2014'!D:D,"",'2014'!AA:AA,"CRO",'2014'!L:L,"&lt;&gt;"), 0)</f>
        <v>0</v>
      </c>
      <c r="BJ394" s="0" t="n">
        <f aca="false">IFERROR(SUMIFS('2014'!L:L,'2014'!F:F,A394,'2014'!C:C,B394,'2014'!D:D,"",'2014'!AA:AA,"CRO"), 0)</f>
        <v>0</v>
      </c>
      <c r="BK394" s="0" t="n">
        <f aca="false">IFERROR(BJ394/BI394, 0)</f>
        <v>0</v>
      </c>
      <c r="BL394" s="0" t="n">
        <f aca="false">IFERROR(SUMIFS('2013'!$G:$G,'2013'!F:F,A394,'2013'!C:C,B394,'2013'!D:D,"",'2013'!AA:AA,"JRO",'2013'!L:L,"&lt;&gt;"), 0)</f>
        <v>0</v>
      </c>
      <c r="BM394" s="0" t="n">
        <f aca="false">IFERROR(SUMIFS('2013'!L:L,'2013'!F:F,A394,'2013'!C:C,B394,'2013'!D:D,"",'2013'!AA:AA,"JRO"), 0)</f>
        <v>0</v>
      </c>
      <c r="BN394" s="0" t="n">
        <f aca="false">IFERROR(BM394/BL394, 0)</f>
        <v>0</v>
      </c>
      <c r="BO394" s="0" t="n">
        <f aca="false">IFERROR(SUMIFS('2012'!$G:$G,'2012'!F:F,A394,'2012'!C:C,B394,'2012'!D:D,"",'2012'!AA:AA,"JRO",'2012'!L:L,"&lt;&gt;"), 0)</f>
        <v>0</v>
      </c>
      <c r="BP394" s="0" t="n">
        <f aca="false">IFERROR(SUMIFS('2012'!L:L,'2012'!F:F,A394,'2012'!C:C,B394,'2012'!D:D,"",'2012'!AA:AA,"JRO"), 0)</f>
        <v>0</v>
      </c>
      <c r="BQ394" s="0" t="n">
        <f aca="false">IFERROR(BP394/BO394, 0)</f>
        <v>0</v>
      </c>
      <c r="BR394" s="0" t="n">
        <f aca="false">IFERROR(SUMIFS('2011'!$G:$G,'2011'!F:F,A394,'2011'!C:C,B394,'2011'!D:D,"",'2011'!AA:AA,"JRO",'2011'!L:L,"&lt;&gt;"), 0)</f>
        <v>0</v>
      </c>
      <c r="BS394" s="0" t="n">
        <f aca="false">IFERROR(SUMIFS('2011'!L:L,'2011'!F:F,A394,'2011'!C:C,B394,'2011'!D:D,"",'2011'!AA:AA,"JRO"), 0)</f>
        <v>0</v>
      </c>
      <c r="BT394" s="7" t="n">
        <f aca="false">IFERROR(BS394/BR394, 0)</f>
        <v>0</v>
      </c>
      <c r="BU394" s="0" t="n">
        <f aca="false">IFERROR(SUMIFS('2010'!$G:$G,'2010'!F:F,A394,'2010'!C:C,B394,'2010'!D:D,"",'2010'!AA:AA,"JRO",'2010'!L:L,"&lt;&gt;"), 0)</f>
        <v>0</v>
      </c>
      <c r="BV394" s="0" t="n">
        <f aca="false">IFERROR(SUMIFS('2010'!L:L,'2010'!F:F,A394,'2010'!C:C,B394,'2010'!D:D,"",'2010'!AA:AA,"JRO"), 0)</f>
        <v>0</v>
      </c>
      <c r="BW394" s="7" t="n">
        <f aca="false">IFERROR(BV394/BU394, 0)</f>
        <v>0</v>
      </c>
      <c r="BX394" s="0" t="n">
        <f aca="false">IFERROR(SUMIFS('2009'!$G:$G,'2009'!F:F,A394,'2009'!C:C,B394,'2009'!D:D,"",'2009'!AA:AA,"JRO",'2009'!L:L,"&lt;&gt;"), 0)</f>
        <v>0</v>
      </c>
      <c r="BY394" s="0" t="n">
        <f aca="false">IFERROR(SUMIFS('2009'!L:L,'2009'!F:F,A394,'2009'!C:C,B394,'2009'!D:D,"",'2009'!AA:AA,"JRO"), 0)</f>
        <v>0</v>
      </c>
      <c r="BZ394" s="7" t="n">
        <f aca="false">IFERROR(BY394/BX394, 0)</f>
        <v>0</v>
      </c>
    </row>
    <row r="395" customFormat="false" ht="15" hidden="false" customHeight="false" outlineLevel="0" collapsed="false">
      <c r="A395" s="0" t="s">
        <v>98</v>
      </c>
      <c r="B395" s="13" t="s">
        <v>82</v>
      </c>
      <c r="C395" s="56" t="n">
        <f aca="false">IFERROR(AVERAGEIFS(I395:BZ395,I$2:BZ$2,"JRO escorts per deportee",I395:BZ395,"&lt;&gt;0"), 0)</f>
        <v>0</v>
      </c>
      <c r="D395" s="13" t="n">
        <f aca="false">IFERROR(AVERAGEIFS(I395:BZ395,I$2:BZ$2,"NRO escorts per deportee",I395:BZ395,"&lt;&gt;0"), 0)</f>
        <v>0</v>
      </c>
      <c r="E395" s="13" t="n">
        <f aca="false">IFERROR(AVERAGEIFS(I395:BZ395,I$2:BZ$2,"CRO escorts per deportee",I395:BZ395,"&lt;&gt;0"), 0)</f>
        <v>0</v>
      </c>
      <c r="I395" s="7" t="n">
        <f aca="false">IFERROR(H395/G395, 0)</f>
        <v>0</v>
      </c>
      <c r="J395" s="0" t="n">
        <f aca="false">IFERROR(SUMIFS('2018'!$H:$H,'2018'!$C:$C,B395,'2018'!$F:$F,A395,'2018'!AA:AA,"JRO",'2018'!P:P,"&lt;&gt;")+SUMIFS('2018'!$I:$I,'2018'!$D:$D,B395,'2018'!$F:$F,A395,'2018'!AA:AA,"JRO",'2018'!Q:Q,"&lt;&gt;")+SUMIFS('2018'!$J:$J,'2018'!$E:$E,B395,'2018'!$F:$F,A395,'2018'!AA:AA,"JRO",'2018'!R:R,"&lt;&gt;"), 0)</f>
        <v>0</v>
      </c>
      <c r="K395" s="0" t="n">
        <f aca="false">IFERROR(SUMIFS('2018'!M:M,'2018'!AA:AA,"JRO",'2018'!F:F,A395,'2018'!C:C,B395)+SUMIFS('2018'!P:P,'2018'!AA:AA,"JRO",'2018'!F:F,A395,'2018'!C:C,B395)+SUMIFS('2018'!N:N,'2018'!AA:AA,"JRO",'2018'!F:F,A395,'2018'!D:D,B395)+SUMIFS('2018'!N:N,'2018'!AA:AA,"JRO",'2018'!F:F,A395,'2018'!D:D,B395)+SUMIFS('2018'!O:O,'2018'!AA:AA,"JRO",'2018'!F:F,A395,'2018'!E:E,B395)+SUMIFS('2018'!R:R,'2018'!AA:AA,"JRO",'2018'!F:F,A395,'2018'!E:E,B395), 0)</f>
        <v>0</v>
      </c>
      <c r="L395" s="7" t="n">
        <f aca="false">IFERROR(K395/J395, 0)</f>
        <v>0</v>
      </c>
      <c r="M395" s="0" t="n">
        <f aca="false">IFERROR(SUMIFS('2018'!$H:$H,'2018'!$C:$C,B395,'2018'!$F:$F,A395,'2018'!AA:AA,"NRO",'2018'!P:P,"&lt;&gt;")+SUMIFS('2018'!$I:$I,'2018'!$D:$D,B395,'2018'!$F:$F,A395,'2018'!AA:AA,"NRO",'2018'!Q:Q,"&lt;&gt;")+SUMIFS('2018'!$J:$J,'2018'!$E:$E,B395,'2018'!$F:$F,A395,'2018'!AA:AA,"NRO",'2018'!R:R,"&lt;&gt;"), 0)</f>
        <v>0</v>
      </c>
      <c r="N395" s="0" t="n">
        <f aca="false">IFERROR(SUMIFS('2018'!M:M,'2018'!AA:AA,"NRO",'2018'!F:F,A395,'2018'!C:C,B395)+SUMIFS('2018'!P:P,'2018'!AA:AA,"NRO",'2018'!F:F,A395,'2018'!C:C,B395)+SUMIFS('2018'!N:N,'2018'!AA:AA,"NRO",'2018'!F:F,A395,'2018'!D:D,B395)+SUMIFS('2018'!N:N,'2018'!AA:AA,"NRO",'2018'!F:F,A395,'2018'!D:D,B395)+SUMIFS('2018'!O:O,'2018'!AA:AA,"NRO",'2018'!F:F,A395,'2018'!E:E,B395)+SUMIFS('2018'!R:R,'2018'!AA:AA,"NRO",'2018'!F:F,A395,'2018'!E:E,B395), 0)</f>
        <v>0</v>
      </c>
      <c r="O395" s="7" t="n">
        <f aca="false">IFERROR(N395/M395, 0)</f>
        <v>0</v>
      </c>
      <c r="P395" s="0" t="n">
        <f aca="false">IFERROR(SUMIFS('2018'!$H:$H,'2018'!$C:$C,B395,'2018'!$F:$F,A395,'2018'!AA:AA,"CRO")+SUMIFS('2018'!$I:$I,'2018'!$D:$D,B395,'2018'!$F:$F,A395,'2018'!AA:AA,"CRO")+SUMIFS('2018'!$J:$J,'2018'!$E:$E,B395,'2018'!$F:$F,A395,'2018'!AA:AA,"CRO"), 0)</f>
        <v>0</v>
      </c>
      <c r="Q395" s="0" t="n">
        <f aca="false">IFERROR(SUMIFS('2018'!M:M,'2018'!AA:AA,"CRO",'2018'!F:F,A395,'2018'!C:C,B395)+SUMIFS('2018'!P:P,'2018'!AA:AA,"CRO",'2018'!F:F,A395,'2018'!C:C,B395)+SUMIFS('2018'!N:N,'2018'!AA:AA,"CRO",'2018'!F:F,A395,'2018'!D:D,B395)+SUMIFS('2018'!N:N,'2018'!AA:AA,"CRO",'2018'!F:F,A395,'2018'!D:D,B395)+SUMIFS('2018'!O:O,'2018'!AA:AA,"CRO",'2018'!F:F,A395,'2018'!E:E,B395)+SUMIFS('2018'!R:R,'2018'!AA:AA,"CRO",'2018'!F:F,A395,'2018'!E:E,B395), 0)</f>
        <v>0</v>
      </c>
      <c r="R395" s="7" t="n">
        <f aca="false">IFERROR(Q395/P395, 0)</f>
        <v>0</v>
      </c>
      <c r="S395" s="7" t="n">
        <f aca="false">SUM(V395,Y395,AB395)</f>
        <v>0</v>
      </c>
      <c r="T395" s="7" t="n">
        <f aca="false">SUM(W395,Z395,AC395)</f>
        <v>0</v>
      </c>
      <c r="U395" s="7" t="n">
        <f aca="false">IFERROR(T395/S395, 0)</f>
        <v>0</v>
      </c>
      <c r="V395" s="0" t="n">
        <f aca="false">SUMIFS('2017'!$H:$H,'2017'!$C:$C,B395,'2017'!$F:$F,A395,'2017'!AA:AA,"JRO",'2017'!P:P,"&lt;&gt;")+SUMIFS('2017'!$I:$I,'2017'!$D:$D,B395,'2017'!$F:$F,A395,'2017'!AA:AA,"JRO",'2017'!Q:Q,"&lt;&gt;")+SUMIFS('2017'!$J:$J,'2017'!$E:$E,B395,'2017'!$F:$F,A395,'2017'!AA:AA,"JRO",'2017'!R:R,"&lt;&gt;")</f>
        <v>0</v>
      </c>
      <c r="W395" s="0" t="n">
        <f aca="false">IFERROR(SUMIFS('2017'!M:M,'2017'!AA:AA,"JRO",'2017'!F:F,A395,'2017'!C:C,B395)+SUMIFS('2017'!P:P,'2017'!AA:AA,"JRO",'2017'!F:F,A395,'2017'!C:C,B395)+SUMIFS('2017'!N:N,'2017'!AA:AA,"JRO",'2017'!F:F,A395,'2017'!D:D,B395)+SUMIFS('2017'!N:N,'2017'!AA:AA,"JRO",'2017'!F:F,A395,'2017'!D:D,B395)+SUMIFS('2017'!O:O,'2017'!AA:AA,"JRO",'2017'!F:F,A395,'2017'!E:E,B395)+SUMIFS('2017'!R:R,'2017'!AA:AA,"JRO",'2017'!F:F,A395,'2017'!E:E,B395), 0)</f>
        <v>0</v>
      </c>
      <c r="X395" s="7" t="n">
        <f aca="false">IFERROR(W395/V395, 0)</f>
        <v>0</v>
      </c>
      <c r="Y395" s="0" t="n">
        <f aca="false">IFERROR(SUMIFS('2017'!$H:$H,'2017'!$C:$C,B395,'2017'!$F:$F,A395,'2017'!AA:AA,"NRO",'2017'!P:P,"&lt;&gt;")+SUMIFS('2017'!$I:$I,'2017'!$D:$D,B395,'2017'!$F:$F,A395,'2017'!AA:AA,"NRO",'2017'!Q:Q,"&lt;&gt;")+SUMIFS('2017'!$J:$J,'2017'!$E:$E,B395,'2017'!$F:$F,A395,'2017'!AA:AA,"NRO",'2017'!R:R,"&lt;&gt;"), 0)</f>
        <v>0</v>
      </c>
      <c r="Z395" s="0" t="n">
        <f aca="false">IFERROR(SUMIFS('2017'!M:M,'2017'!AA:AA,"NRO",'2017'!F:F,A395,'2017'!C:C,B395)+SUMIFS('2017'!P:P,'2017'!AA:AA,"NRO",'2017'!F:F,A395,'2017'!C:C,B395)+SUMIFS('2017'!N:N,'2017'!AA:AA,"NRO",'2017'!F:F,A395,'2017'!D:D,B395)+SUMIFS('2017'!N:N,'2017'!AA:AA,"NRO",'2017'!F:F,A395,'2017'!D:D,B395)+SUMIFS('2017'!O:O,'2017'!AA:AA,"NRO",'2017'!F:F,A395,'2017'!E:E,B395)+SUMIFS('2017'!R:R,'2017'!AA:AA,"NRO",'2017'!F:F,A395,'2017'!E:E,B395), 0)</f>
        <v>0</v>
      </c>
      <c r="AA395" s="7" t="n">
        <f aca="false">IFERROR(Z395/Y395, 0)</f>
        <v>0</v>
      </c>
      <c r="AB395" s="0" t="n">
        <f aca="false">IFERROR(SUMIFS('2017'!$H:$H,'2017'!$C:$C,B395,'2017'!$F:$F,A395,'2017'!AA:AA,"CRO",'2017'!P:P,"&lt;&gt;")+SUMIFS('2017'!$I:$I,'2017'!$D:$D,B395,'2017'!$F:$F,A395,'2017'!AA:AA,"CRO",'2017'!Q:Q,"&lt;&gt;")+SUMIFS('2017'!$J:$J,'2017'!$E:$E,B395,'2017'!$F:$F,A395,'2017'!AA:AA,"CRO",'2017'!R:R,"&lt;&gt;"), 0)</f>
        <v>0</v>
      </c>
      <c r="AC395" s="0" t="n">
        <f aca="false">IFERROR(SUMIFS('2017'!M:M,'2017'!AA:AA,"CRO",'2017'!F:F,A395,'2017'!C:C,B395)+SUMIFS('2017'!P:P,'2017'!AA:AA,"CRO",'2017'!F:F,A395,'2017'!C:C,B395)+SUMIFS('2017'!N:N,'2017'!AA:AA,"CRO",'2017'!F:F,A395,'2017'!D:D,B395)+SUMIFS('2017'!N:N,'2017'!AA:AA,"CRO",'2017'!F:F,A395,'2017'!D:D,B395)+SUMIFS('2017'!O:O,'2017'!AA:AA,"CRO",'2017'!F:F,A395,'2017'!E:E,B395)+SUMIFS('2017'!R:R,'2017'!AA:AA,"CRO",'2017'!F:F,A395,'2017'!E:E,B395), 0)</f>
        <v>0</v>
      </c>
      <c r="AD395" s="0" t="n">
        <f aca="false">IFERROR(AC395/AB395, 0)</f>
        <v>0</v>
      </c>
      <c r="AE395" s="0" t="n">
        <f aca="false">SUM(AH395,AK395,AN395)</f>
        <v>0</v>
      </c>
      <c r="AF395" s="0" t="n">
        <f aca="false">SUM(AI395,AL395,AO395)</f>
        <v>0</v>
      </c>
      <c r="AG395" s="7" t="n">
        <f aca="false">IFERROR(AF395/AE395, 0)</f>
        <v>0</v>
      </c>
      <c r="AH395" s="0" t="n">
        <f aca="false">IFERROR(SUMIFS('2016'!$G:$G,'2016'!F:F,A395,'2016'!C:C,B395,'2016'!D:D,"",'2016'!AA:AA,"JRO",'2016'!L:L,"&lt;&gt;"), 0)</f>
        <v>0</v>
      </c>
      <c r="AI395" s="0" t="n">
        <f aca="false">IFERROR(SUMIFS('2016'!L:L,'2016'!F:F,A395,'2016'!C:C,B395,'2016'!D:D,"",'2016'!AA:AA,"JRO"), 0)</f>
        <v>0</v>
      </c>
      <c r="AJ395" s="7" t="n">
        <f aca="false">IFERROR(AI395/AH395, 0)</f>
        <v>0</v>
      </c>
      <c r="AK395" s="0" t="n">
        <f aca="false">IFERROR(SUMIFS('2016'!$G:$G,'2016'!F:F,A395,'2016'!C:C,B395,'2016'!D:D,"",'2016'!AA:AA,"NRO",'2016'!L:L,"&lt;&gt;"), 0)</f>
        <v>0</v>
      </c>
      <c r="AL395" s="0" t="n">
        <f aca="false">IFERROR(SUMIFS('2016'!L:L,'2016'!F:F,A395,'2016'!C:C,B395,'2016'!D:D,"",'2016'!AA:AA,"NRO"), 0)</f>
        <v>0</v>
      </c>
      <c r="AM395" s="0" t="n">
        <f aca="false">IFERROR(AL395/AK395, 0)</f>
        <v>0</v>
      </c>
      <c r="AN395" s="0" t="n">
        <f aca="false">IFERROR(SUMIFS('2016'!$G:$G,'2016'!F:F,A395,'2016'!C:C,B395,'2016'!D:D,"",'2016'!AA:AA,"CRO",'2016'!L:L,"&lt;&gt;"), 0)</f>
        <v>0</v>
      </c>
      <c r="AO395" s="0" t="n">
        <f aca="false">IFERROR(SUMIFS('2016'!L:L,'2016'!F:F,A395,'2016'!C:C,B395,'2016'!D:D,"",'2016'!AA:AA,"CRO"), 0)</f>
        <v>0</v>
      </c>
      <c r="AP395" s="0" t="n">
        <f aca="false">IFERROR(AO395/AN395, 0)</f>
        <v>0</v>
      </c>
      <c r="AQ395" s="0" t="n">
        <f aca="false">SUM(AT395,AW395,AZ395)</f>
        <v>0</v>
      </c>
      <c r="AR395" s="0" t="n">
        <f aca="false">SUM(AU395,AX395,BA395)</f>
        <v>0</v>
      </c>
      <c r="AS395" s="7" t="n">
        <f aca="false">IFERROR(AR395/AQ395, 0)</f>
        <v>0</v>
      </c>
      <c r="AT395" s="0" t="n">
        <f aca="false">IFERROR(SUMIFS('2015'!$G:$G,'2015'!F:F,A395,'2015'!C:C,B395,'2015'!D:D,"",'2015'!AA:AA,"JRO",'2015'!L:L,"&lt;&gt;"), 0)</f>
        <v>0</v>
      </c>
      <c r="AU395" s="0" t="n">
        <f aca="false">IFERROR(SUMIFS('2015'!L:L,'2015'!F:F,A395,'2015'!C:C,B395,'2015'!D:D,"",'2015'!AA:AA,"JRO"), 0)</f>
        <v>0</v>
      </c>
      <c r="AV395" s="0" t="n">
        <f aca="false">IFERROR(AU395/AT395, 0)</f>
        <v>0</v>
      </c>
      <c r="AW395" s="0" t="n">
        <f aca="false">IFERROR(SUMIFS('2015'!$G:$G,'2015'!F:F,A395,'2015'!C:C,B395,'2015'!D:D,"",'2015'!AA:AA,"NRO",'2015'!L:L,"&lt;&gt;"), 0)</f>
        <v>0</v>
      </c>
      <c r="AX395" s="0" t="n">
        <f aca="false">IFERROR(SUMIFS('2015'!L:L,'2015'!F:F,A395,'2015'!C:C,B395,'2015'!D:D,"",'2015'!AA:AA,"NRO"), 0)</f>
        <v>0</v>
      </c>
      <c r="AY395" s="0" t="n">
        <f aca="false">IFERROR(AX395/AW395, 0)</f>
        <v>0</v>
      </c>
      <c r="AZ395" s="0" t="n">
        <f aca="false">IFERROR(SUMIFS('2015'!$G:$G,'2015'!F:F,A395,'2015'!C:C,B395,'2015'!D:D,"",'2015'!AA:AA,"CRO",'2015'!L:L,"&lt;&gt;"), 0)</f>
        <v>0</v>
      </c>
      <c r="BA395" s="0" t="n">
        <f aca="false">IFERROR(SUMIFS('2015'!L:L,'2015'!F:F,A395,'2015'!C:C,B395,'2015'!D:D,"",'2015'!AA:AA,"CRO"), 0)</f>
        <v>0</v>
      </c>
      <c r="BB395" s="0" t="n">
        <f aca="false">IFERROR(BA395/AZ395, 0)</f>
        <v>0</v>
      </c>
      <c r="BC395" s="0" t="n">
        <f aca="false">SUM(BF395,BI395)</f>
        <v>0</v>
      </c>
      <c r="BD395" s="0" t="n">
        <f aca="false">SUM(BG395,BJ395)</f>
        <v>0</v>
      </c>
      <c r="BE395" s="7" t="n">
        <f aca="false">IFERROR(BD395/BC395, 0)</f>
        <v>0</v>
      </c>
      <c r="BF395" s="0" t="n">
        <f aca="false">IFERROR(SUMIFS('2014'!$G:$G,'2014'!F:F,A395,'2014'!C:C,B395,'2014'!D:D,"",'2014'!AA:AA,"JRO",'2014'!L:L,"&lt;&gt;"), 0)</f>
        <v>0</v>
      </c>
      <c r="BG395" s="0" t="n">
        <f aca="false">IFERROR(SUMIFS('2014'!L:L,'2014'!F:F,A395,'2014'!C:C,B395,'2014'!D:D,"",'2014'!AA:AA,"JRO"), 0)</f>
        <v>0</v>
      </c>
      <c r="BH395" s="7" t="n">
        <f aca="false">IFERROR(BG395/BF395, 0)</f>
        <v>0</v>
      </c>
      <c r="BI395" s="0" t="n">
        <f aca="false">IFERROR(SUMIFS('2014'!$G:$G,'2014'!F:F,A395,'2014'!C:C,B395,'2014'!D:D,"",'2014'!AA:AA,"CRO",'2014'!L:L,"&lt;&gt;"), 0)</f>
        <v>0</v>
      </c>
      <c r="BJ395" s="0" t="n">
        <f aca="false">IFERROR(SUMIFS('2014'!L:L,'2014'!F:F,A395,'2014'!C:C,B395,'2014'!D:D,"",'2014'!AA:AA,"CRO"), 0)</f>
        <v>0</v>
      </c>
      <c r="BK395" s="0" t="n">
        <f aca="false">IFERROR(BJ395/BI395, 0)</f>
        <v>0</v>
      </c>
      <c r="BL395" s="0" t="n">
        <f aca="false">IFERROR(SUMIFS('2013'!$G:$G,'2013'!F:F,A395,'2013'!C:C,B395,'2013'!D:D,"",'2013'!AA:AA,"JRO",'2013'!L:L,"&lt;&gt;"), 0)</f>
        <v>0</v>
      </c>
      <c r="BM395" s="0" t="n">
        <f aca="false">IFERROR(SUMIFS('2013'!L:L,'2013'!F:F,A395,'2013'!C:C,B395,'2013'!D:D,"",'2013'!AA:AA,"JRO"), 0)</f>
        <v>0</v>
      </c>
      <c r="BN395" s="0" t="n">
        <f aca="false">IFERROR(BM395/BL395, 0)</f>
        <v>0</v>
      </c>
      <c r="BO395" s="0" t="n">
        <f aca="false">IFERROR(SUMIFS('2012'!$G:$G,'2012'!F:F,A395,'2012'!C:C,B395,'2012'!D:D,"",'2012'!AA:AA,"JRO",'2012'!L:L,"&lt;&gt;"), 0)</f>
        <v>0</v>
      </c>
      <c r="BP395" s="0" t="n">
        <f aca="false">IFERROR(SUMIFS('2012'!L:L,'2012'!F:F,A395,'2012'!C:C,B395,'2012'!D:D,"",'2012'!AA:AA,"JRO"), 0)</f>
        <v>0</v>
      </c>
      <c r="BQ395" s="0" t="n">
        <f aca="false">IFERROR(BP395/BO395, 0)</f>
        <v>0</v>
      </c>
      <c r="BR395" s="0" t="n">
        <f aca="false">IFERROR(SUMIFS('2011'!$G:$G,'2011'!F:F,A395,'2011'!C:C,B395,'2011'!D:D,"",'2011'!AA:AA,"JRO",'2011'!L:L,"&lt;&gt;"), 0)</f>
        <v>0</v>
      </c>
      <c r="BS395" s="0" t="n">
        <f aca="false">IFERROR(SUMIFS('2011'!L:L,'2011'!F:F,A395,'2011'!C:C,B395,'2011'!D:D,"",'2011'!AA:AA,"JRO"), 0)</f>
        <v>0</v>
      </c>
      <c r="BT395" s="7" t="n">
        <f aca="false">IFERROR(BS395/BR395, 0)</f>
        <v>0</v>
      </c>
      <c r="BU395" s="0" t="n">
        <f aca="false">IFERROR(SUMIFS('2010'!$G:$G,'2010'!F:F,A395,'2010'!C:C,B395,'2010'!D:D,"",'2010'!AA:AA,"JRO",'2010'!L:L,"&lt;&gt;"), 0)</f>
        <v>0</v>
      </c>
      <c r="BV395" s="0" t="n">
        <f aca="false">IFERROR(SUMIFS('2010'!L:L,'2010'!F:F,A395,'2010'!C:C,B395,'2010'!D:D,"",'2010'!AA:AA,"JRO"), 0)</f>
        <v>0</v>
      </c>
      <c r="BW395" s="7" t="n">
        <f aca="false">IFERROR(BV395/BU395, 0)</f>
        <v>0</v>
      </c>
      <c r="BX395" s="0" t="n">
        <f aca="false">IFERROR(SUMIFS('2009'!$G:$G,'2009'!F:F,A395,'2009'!C:C,B395,'2009'!D:D,"",'2009'!AA:AA,"JRO",'2009'!L:L,"&lt;&gt;"), 0)</f>
        <v>0</v>
      </c>
      <c r="BY395" s="0" t="n">
        <f aca="false">IFERROR(SUMIFS('2009'!L:L,'2009'!F:F,A395,'2009'!C:C,B395,'2009'!D:D,"",'2009'!AA:AA,"JRO"), 0)</f>
        <v>0</v>
      </c>
      <c r="BZ395" s="7" t="n">
        <f aca="false">IFERROR(BY395/BX395, 0)</f>
        <v>0</v>
      </c>
    </row>
    <row r="396" customFormat="false" ht="15" hidden="false" customHeight="false" outlineLevel="0" collapsed="false">
      <c r="A396" s="0" t="s">
        <v>98</v>
      </c>
      <c r="B396" s="16" t="s">
        <v>85</v>
      </c>
      <c r="C396" s="56" t="n">
        <f aca="false">IFERROR(AVERAGEIFS(I396:BZ396,I$2:BZ$2,"JRO escorts per deportee",I396:BZ396,"&lt;&gt;0"), 0)</f>
        <v>0</v>
      </c>
      <c r="D396" s="13" t="n">
        <f aca="false">IFERROR(AVERAGEIFS(I396:BZ396,I$2:BZ$2,"NRO escorts per deportee",I396:BZ396,"&lt;&gt;0"), 0)</f>
        <v>0</v>
      </c>
      <c r="E396" s="13" t="n">
        <f aca="false">IFERROR(AVERAGEIFS(I396:BZ396,I$2:BZ$2,"CRO escorts per deportee",I396:BZ396,"&lt;&gt;0"), 0)</f>
        <v>0</v>
      </c>
      <c r="I396" s="7" t="n">
        <f aca="false">IFERROR(H396/G396, 0)</f>
        <v>0</v>
      </c>
      <c r="J396" s="0" t="n">
        <f aca="false">IFERROR(SUMIFS('2018'!$H:$H,'2018'!$C:$C,B396,'2018'!$F:$F,A396,'2018'!AA:AA,"JRO",'2018'!P:P,"&lt;&gt;")+SUMIFS('2018'!$I:$I,'2018'!$D:$D,B396,'2018'!$F:$F,A396,'2018'!AA:AA,"JRO",'2018'!Q:Q,"&lt;&gt;")+SUMIFS('2018'!$J:$J,'2018'!$E:$E,B396,'2018'!$F:$F,A396,'2018'!AA:AA,"JRO",'2018'!R:R,"&lt;&gt;"), 0)</f>
        <v>0</v>
      </c>
      <c r="K396" s="0" t="n">
        <f aca="false">IFERROR(SUMIFS('2018'!M:M,'2018'!AA:AA,"JRO",'2018'!F:F,A396,'2018'!C:C,B396)+SUMIFS('2018'!P:P,'2018'!AA:AA,"JRO",'2018'!F:F,A396,'2018'!C:C,B396)+SUMIFS('2018'!N:N,'2018'!AA:AA,"JRO",'2018'!F:F,A396,'2018'!D:D,B396)+SUMIFS('2018'!N:N,'2018'!AA:AA,"JRO",'2018'!F:F,A396,'2018'!D:D,B396)+SUMIFS('2018'!O:O,'2018'!AA:AA,"JRO",'2018'!F:F,A396,'2018'!E:E,B396)+SUMIFS('2018'!R:R,'2018'!AA:AA,"JRO",'2018'!F:F,A396,'2018'!E:E,B396), 0)</f>
        <v>0</v>
      </c>
      <c r="L396" s="7" t="n">
        <f aca="false">IFERROR(K396/J396, 0)</f>
        <v>0</v>
      </c>
      <c r="M396" s="0" t="n">
        <f aca="false">IFERROR(SUMIFS('2018'!$H:$H,'2018'!$C:$C,B396,'2018'!$F:$F,A396,'2018'!AA:AA,"NRO",'2018'!P:P,"&lt;&gt;")+SUMIFS('2018'!$I:$I,'2018'!$D:$D,B396,'2018'!$F:$F,A396,'2018'!AA:AA,"NRO",'2018'!Q:Q,"&lt;&gt;")+SUMIFS('2018'!$J:$J,'2018'!$E:$E,B396,'2018'!$F:$F,A396,'2018'!AA:AA,"NRO",'2018'!R:R,"&lt;&gt;"), 0)</f>
        <v>0</v>
      </c>
      <c r="N396" s="0" t="n">
        <f aca="false">IFERROR(SUMIFS('2018'!M:M,'2018'!AA:AA,"NRO",'2018'!F:F,A396,'2018'!C:C,B396)+SUMIFS('2018'!P:P,'2018'!AA:AA,"NRO",'2018'!F:F,A396,'2018'!C:C,B396)+SUMIFS('2018'!N:N,'2018'!AA:AA,"NRO",'2018'!F:F,A396,'2018'!D:D,B396)+SUMIFS('2018'!N:N,'2018'!AA:AA,"NRO",'2018'!F:F,A396,'2018'!D:D,B396)+SUMIFS('2018'!O:O,'2018'!AA:AA,"NRO",'2018'!F:F,A396,'2018'!E:E,B396)+SUMIFS('2018'!R:R,'2018'!AA:AA,"NRO",'2018'!F:F,A396,'2018'!E:E,B396), 0)</f>
        <v>0</v>
      </c>
      <c r="O396" s="7" t="n">
        <f aca="false">IFERROR(N396/M396, 0)</f>
        <v>0</v>
      </c>
      <c r="P396" s="0" t="n">
        <f aca="false">IFERROR(SUMIFS('2018'!$H:$H,'2018'!$C:$C,B396,'2018'!$F:$F,A396,'2018'!AA:AA,"CRO")+SUMIFS('2018'!$I:$I,'2018'!$D:$D,B396,'2018'!$F:$F,A396,'2018'!AA:AA,"CRO")+SUMIFS('2018'!$J:$J,'2018'!$E:$E,B396,'2018'!$F:$F,A396,'2018'!AA:AA,"CRO"), 0)</f>
        <v>0</v>
      </c>
      <c r="Q396" s="0" t="n">
        <f aca="false">IFERROR(SUMIFS('2018'!M:M,'2018'!AA:AA,"CRO",'2018'!F:F,A396,'2018'!C:C,B396)+SUMIFS('2018'!P:P,'2018'!AA:AA,"CRO",'2018'!F:F,A396,'2018'!C:C,B396)+SUMIFS('2018'!N:N,'2018'!AA:AA,"CRO",'2018'!F:F,A396,'2018'!D:D,B396)+SUMIFS('2018'!N:N,'2018'!AA:AA,"CRO",'2018'!F:F,A396,'2018'!D:D,B396)+SUMIFS('2018'!O:O,'2018'!AA:AA,"CRO",'2018'!F:F,A396,'2018'!E:E,B396)+SUMIFS('2018'!R:R,'2018'!AA:AA,"CRO",'2018'!F:F,A396,'2018'!E:E,B396), 0)</f>
        <v>0</v>
      </c>
      <c r="R396" s="7" t="n">
        <f aca="false">IFERROR(Q396/P396, 0)</f>
        <v>0</v>
      </c>
      <c r="S396" s="7" t="n">
        <f aca="false">SUM(V396,Y396,AB396)</f>
        <v>0</v>
      </c>
      <c r="T396" s="7" t="n">
        <f aca="false">SUM(W396,Z396,AC396)</f>
        <v>0</v>
      </c>
      <c r="U396" s="7" t="n">
        <f aca="false">IFERROR(T396/S396, 0)</f>
        <v>0</v>
      </c>
      <c r="V396" s="0" t="n">
        <f aca="false">SUMIFS('2017'!$H:$H,'2017'!$C:$C,B396,'2017'!$F:$F,A396,'2017'!AA:AA,"JRO",'2017'!P:P,"&lt;&gt;")+SUMIFS('2017'!$I:$I,'2017'!$D:$D,B396,'2017'!$F:$F,A396,'2017'!AA:AA,"JRO",'2017'!Q:Q,"&lt;&gt;")+SUMIFS('2017'!$J:$J,'2017'!$E:$E,B396,'2017'!$F:$F,A396,'2017'!AA:AA,"JRO",'2017'!R:R,"&lt;&gt;")</f>
        <v>0</v>
      </c>
      <c r="W396" s="0" t="n">
        <f aca="false">IFERROR(SUMIFS('2017'!M:M,'2017'!AA:AA,"JRO",'2017'!F:F,A396,'2017'!C:C,B396)+SUMIFS('2017'!P:P,'2017'!AA:AA,"JRO",'2017'!F:F,A396,'2017'!C:C,B396)+SUMIFS('2017'!N:N,'2017'!AA:AA,"JRO",'2017'!F:F,A396,'2017'!D:D,B396)+SUMIFS('2017'!N:N,'2017'!AA:AA,"JRO",'2017'!F:F,A396,'2017'!D:D,B396)+SUMIFS('2017'!O:O,'2017'!AA:AA,"JRO",'2017'!F:F,A396,'2017'!E:E,B396)+SUMIFS('2017'!R:R,'2017'!AA:AA,"JRO",'2017'!F:F,A396,'2017'!E:E,B396), 0)</f>
        <v>0</v>
      </c>
      <c r="X396" s="7" t="n">
        <f aca="false">IFERROR(W396/V396, 0)</f>
        <v>0</v>
      </c>
      <c r="Y396" s="0" t="n">
        <f aca="false">IFERROR(SUMIFS('2017'!$H:$H,'2017'!$C:$C,B396,'2017'!$F:$F,A396,'2017'!AA:AA,"NRO",'2017'!P:P,"&lt;&gt;")+SUMIFS('2017'!$I:$I,'2017'!$D:$D,B396,'2017'!$F:$F,A396,'2017'!AA:AA,"NRO",'2017'!Q:Q,"&lt;&gt;")+SUMIFS('2017'!$J:$J,'2017'!$E:$E,B396,'2017'!$F:$F,A396,'2017'!AA:AA,"NRO",'2017'!R:R,"&lt;&gt;"), 0)</f>
        <v>0</v>
      </c>
      <c r="Z396" s="0" t="n">
        <f aca="false">IFERROR(SUMIFS('2017'!M:M,'2017'!AA:AA,"NRO",'2017'!F:F,A396,'2017'!C:C,B396)+SUMIFS('2017'!P:P,'2017'!AA:AA,"NRO",'2017'!F:F,A396,'2017'!C:C,B396)+SUMIFS('2017'!N:N,'2017'!AA:AA,"NRO",'2017'!F:F,A396,'2017'!D:D,B396)+SUMIFS('2017'!N:N,'2017'!AA:AA,"NRO",'2017'!F:F,A396,'2017'!D:D,B396)+SUMIFS('2017'!O:O,'2017'!AA:AA,"NRO",'2017'!F:F,A396,'2017'!E:E,B396)+SUMIFS('2017'!R:R,'2017'!AA:AA,"NRO",'2017'!F:F,A396,'2017'!E:E,B396), 0)</f>
        <v>0</v>
      </c>
      <c r="AA396" s="7" t="n">
        <f aca="false">IFERROR(Z396/Y396, 0)</f>
        <v>0</v>
      </c>
      <c r="AB396" s="0" t="n">
        <f aca="false">IFERROR(SUMIFS('2017'!$H:$H,'2017'!$C:$C,B396,'2017'!$F:$F,A396,'2017'!AA:AA,"CRO",'2017'!P:P,"&lt;&gt;")+SUMIFS('2017'!$I:$I,'2017'!$D:$D,B396,'2017'!$F:$F,A396,'2017'!AA:AA,"CRO",'2017'!Q:Q,"&lt;&gt;")+SUMIFS('2017'!$J:$J,'2017'!$E:$E,B396,'2017'!$F:$F,A396,'2017'!AA:AA,"CRO",'2017'!R:R,"&lt;&gt;"), 0)</f>
        <v>0</v>
      </c>
      <c r="AC396" s="0" t="n">
        <f aca="false">IFERROR(SUMIFS('2017'!M:M,'2017'!AA:AA,"CRO",'2017'!F:F,A396,'2017'!C:C,B396)+SUMIFS('2017'!P:P,'2017'!AA:AA,"CRO",'2017'!F:F,A396,'2017'!C:C,B396)+SUMIFS('2017'!N:N,'2017'!AA:AA,"CRO",'2017'!F:F,A396,'2017'!D:D,B396)+SUMIFS('2017'!N:N,'2017'!AA:AA,"CRO",'2017'!F:F,A396,'2017'!D:D,B396)+SUMIFS('2017'!O:O,'2017'!AA:AA,"CRO",'2017'!F:F,A396,'2017'!E:E,B396)+SUMIFS('2017'!R:R,'2017'!AA:AA,"CRO",'2017'!F:F,A396,'2017'!E:E,B396), 0)</f>
        <v>0</v>
      </c>
      <c r="AD396" s="0" t="n">
        <f aca="false">IFERROR(AC396/AB396, 0)</f>
        <v>0</v>
      </c>
      <c r="AE396" s="0" t="n">
        <f aca="false">SUM(AH396,AK396,AN396)</f>
        <v>0</v>
      </c>
      <c r="AF396" s="0" t="n">
        <f aca="false">SUM(AI396,AL396,AO396)</f>
        <v>0</v>
      </c>
      <c r="AG396" s="7" t="n">
        <f aca="false">IFERROR(AF396/AE396, 0)</f>
        <v>0</v>
      </c>
      <c r="AH396" s="0" t="n">
        <f aca="false">IFERROR(SUMIFS('2016'!$G:$G,'2016'!F:F,A396,'2016'!C:C,B396,'2016'!D:D,"",'2016'!AA:AA,"JRO",'2016'!L:L,"&lt;&gt;"), 0)</f>
        <v>0</v>
      </c>
      <c r="AI396" s="0" t="n">
        <f aca="false">IFERROR(SUMIFS('2016'!L:L,'2016'!F:F,A396,'2016'!C:C,B396,'2016'!D:D,"",'2016'!AA:AA,"JRO"), 0)</f>
        <v>0</v>
      </c>
      <c r="AJ396" s="7" t="n">
        <f aca="false">IFERROR(AI396/AH396, 0)</f>
        <v>0</v>
      </c>
      <c r="AK396" s="0" t="n">
        <f aca="false">IFERROR(SUMIFS('2016'!$G:$G,'2016'!F:F,A396,'2016'!C:C,B396,'2016'!D:D,"",'2016'!AA:AA,"NRO",'2016'!L:L,"&lt;&gt;"), 0)</f>
        <v>0</v>
      </c>
      <c r="AL396" s="0" t="n">
        <f aca="false">IFERROR(SUMIFS('2016'!L:L,'2016'!F:F,A396,'2016'!C:C,B396,'2016'!D:D,"",'2016'!AA:AA,"NRO"), 0)</f>
        <v>0</v>
      </c>
      <c r="AM396" s="0" t="n">
        <f aca="false">IFERROR(AL396/AK396, 0)</f>
        <v>0</v>
      </c>
      <c r="AN396" s="0" t="n">
        <f aca="false">IFERROR(SUMIFS('2016'!$G:$G,'2016'!F:F,A396,'2016'!C:C,B396,'2016'!D:D,"",'2016'!AA:AA,"CRO",'2016'!L:L,"&lt;&gt;"), 0)</f>
        <v>0</v>
      </c>
      <c r="AO396" s="0" t="n">
        <f aca="false">IFERROR(SUMIFS('2016'!L:L,'2016'!F:F,A396,'2016'!C:C,B396,'2016'!D:D,"",'2016'!AA:AA,"CRO"), 0)</f>
        <v>0</v>
      </c>
      <c r="AP396" s="0" t="n">
        <f aca="false">IFERROR(AO396/AN396, 0)</f>
        <v>0</v>
      </c>
      <c r="AQ396" s="0" t="n">
        <f aca="false">SUM(AT396,AW396,AZ396)</f>
        <v>0</v>
      </c>
      <c r="AR396" s="0" t="n">
        <f aca="false">SUM(AU396,AX396,BA396)</f>
        <v>0</v>
      </c>
      <c r="AS396" s="7" t="n">
        <f aca="false">IFERROR(AR396/AQ396, 0)</f>
        <v>0</v>
      </c>
      <c r="AT396" s="0" t="n">
        <f aca="false">IFERROR(SUMIFS('2015'!$G:$G,'2015'!F:F,A396,'2015'!C:C,B396,'2015'!D:D,"",'2015'!AA:AA,"JRO",'2015'!L:L,"&lt;&gt;"), 0)</f>
        <v>0</v>
      </c>
      <c r="AU396" s="0" t="n">
        <f aca="false">IFERROR(SUMIFS('2015'!L:L,'2015'!F:F,A396,'2015'!C:C,B396,'2015'!D:D,"",'2015'!AA:AA,"JRO"), 0)</f>
        <v>0</v>
      </c>
      <c r="AV396" s="0" t="n">
        <f aca="false">IFERROR(AU396/AT396, 0)</f>
        <v>0</v>
      </c>
      <c r="AW396" s="0" t="n">
        <f aca="false">IFERROR(SUMIFS('2015'!$G:$G,'2015'!F:F,A396,'2015'!C:C,B396,'2015'!D:D,"",'2015'!AA:AA,"NRO",'2015'!L:L,"&lt;&gt;"), 0)</f>
        <v>0</v>
      </c>
      <c r="AX396" s="0" t="n">
        <f aca="false">IFERROR(SUMIFS('2015'!L:L,'2015'!F:F,A396,'2015'!C:C,B396,'2015'!D:D,"",'2015'!AA:AA,"NRO"), 0)</f>
        <v>0</v>
      </c>
      <c r="AY396" s="0" t="n">
        <f aca="false">IFERROR(AX396/AW396, 0)</f>
        <v>0</v>
      </c>
      <c r="AZ396" s="0" t="n">
        <f aca="false">IFERROR(SUMIFS('2015'!$G:$G,'2015'!F:F,A396,'2015'!C:C,B396,'2015'!D:D,"",'2015'!AA:AA,"CRO",'2015'!L:L,"&lt;&gt;"), 0)</f>
        <v>0</v>
      </c>
      <c r="BA396" s="0" t="n">
        <f aca="false">IFERROR(SUMIFS('2015'!L:L,'2015'!F:F,A396,'2015'!C:C,B396,'2015'!D:D,"",'2015'!AA:AA,"CRO"), 0)</f>
        <v>0</v>
      </c>
      <c r="BB396" s="0" t="n">
        <f aca="false">IFERROR(BA396/AZ396, 0)</f>
        <v>0</v>
      </c>
      <c r="BC396" s="0" t="n">
        <f aca="false">SUM(BF396,BI396)</f>
        <v>0</v>
      </c>
      <c r="BD396" s="0" t="n">
        <f aca="false">SUM(BG396,BJ396)</f>
        <v>0</v>
      </c>
      <c r="BE396" s="7" t="n">
        <f aca="false">IFERROR(BD396/BC396, 0)</f>
        <v>0</v>
      </c>
      <c r="BF396" s="0" t="n">
        <f aca="false">IFERROR(SUMIFS('2014'!$G:$G,'2014'!F:F,A396,'2014'!C:C,B396,'2014'!D:D,"",'2014'!AA:AA,"JRO",'2014'!L:L,"&lt;&gt;"), 0)</f>
        <v>0</v>
      </c>
      <c r="BG396" s="0" t="n">
        <f aca="false">IFERROR(SUMIFS('2014'!L:L,'2014'!F:F,A396,'2014'!C:C,B396,'2014'!D:D,"",'2014'!AA:AA,"JRO"), 0)</f>
        <v>0</v>
      </c>
      <c r="BH396" s="7" t="n">
        <f aca="false">IFERROR(BG396/BF396, 0)</f>
        <v>0</v>
      </c>
      <c r="BI396" s="0" t="n">
        <f aca="false">IFERROR(SUMIFS('2014'!$G:$G,'2014'!F:F,A396,'2014'!C:C,B396,'2014'!D:D,"",'2014'!AA:AA,"CRO",'2014'!L:L,"&lt;&gt;"), 0)</f>
        <v>0</v>
      </c>
      <c r="BJ396" s="0" t="n">
        <f aca="false">IFERROR(SUMIFS('2014'!L:L,'2014'!F:F,A396,'2014'!C:C,B396,'2014'!D:D,"",'2014'!AA:AA,"CRO"), 0)</f>
        <v>0</v>
      </c>
      <c r="BK396" s="0" t="n">
        <f aca="false">IFERROR(BJ396/BI396, 0)</f>
        <v>0</v>
      </c>
      <c r="BL396" s="0" t="n">
        <f aca="false">IFERROR(SUMIFS('2013'!$G:$G,'2013'!F:F,A396,'2013'!C:C,B396,'2013'!D:D,"",'2013'!AA:AA,"JRO",'2013'!L:L,"&lt;&gt;"), 0)</f>
        <v>0</v>
      </c>
      <c r="BM396" s="0" t="n">
        <f aca="false">IFERROR(SUMIFS('2013'!L:L,'2013'!F:F,A396,'2013'!C:C,B396,'2013'!D:D,"",'2013'!AA:AA,"JRO"), 0)</f>
        <v>0</v>
      </c>
      <c r="BN396" s="0" t="n">
        <f aca="false">IFERROR(BM396/BL396, 0)</f>
        <v>0</v>
      </c>
      <c r="BO396" s="0" t="n">
        <f aca="false">IFERROR(SUMIFS('2012'!$G:$G,'2012'!F:F,A396,'2012'!C:C,B396,'2012'!D:D,"",'2012'!AA:AA,"JRO",'2012'!L:L,"&lt;&gt;"), 0)</f>
        <v>0</v>
      </c>
      <c r="BP396" s="0" t="n">
        <f aca="false">IFERROR(SUMIFS('2012'!L:L,'2012'!F:F,A396,'2012'!C:C,B396,'2012'!D:D,"",'2012'!AA:AA,"JRO"), 0)</f>
        <v>0</v>
      </c>
      <c r="BQ396" s="0" t="n">
        <f aca="false">IFERROR(BP396/BO396, 0)</f>
        <v>0</v>
      </c>
      <c r="BR396" s="0" t="n">
        <f aca="false">IFERROR(SUMIFS('2011'!$G:$G,'2011'!F:F,A396,'2011'!C:C,B396,'2011'!D:D,"",'2011'!AA:AA,"JRO",'2011'!L:L,"&lt;&gt;"), 0)</f>
        <v>0</v>
      </c>
      <c r="BS396" s="0" t="n">
        <f aca="false">IFERROR(SUMIFS('2011'!L:L,'2011'!F:F,A396,'2011'!C:C,B396,'2011'!D:D,"",'2011'!AA:AA,"JRO"), 0)</f>
        <v>0</v>
      </c>
      <c r="BT396" s="7" t="n">
        <f aca="false">IFERROR(BS396/BR396, 0)</f>
        <v>0</v>
      </c>
      <c r="BU396" s="0" t="n">
        <f aca="false">IFERROR(SUMIFS('2010'!$G:$G,'2010'!F:F,A396,'2010'!C:C,B396,'2010'!D:D,"",'2010'!AA:AA,"JRO",'2010'!L:L,"&lt;&gt;"), 0)</f>
        <v>0</v>
      </c>
      <c r="BV396" s="0" t="n">
        <f aca="false">IFERROR(SUMIFS('2010'!L:L,'2010'!F:F,A396,'2010'!C:C,B396,'2010'!D:D,"",'2010'!AA:AA,"JRO"), 0)</f>
        <v>0</v>
      </c>
      <c r="BW396" s="7" t="n">
        <f aca="false">IFERROR(BV396/BU396, 0)</f>
        <v>0</v>
      </c>
      <c r="BX396" s="0" t="n">
        <f aca="false">IFERROR(SUMIFS('2009'!$G:$G,'2009'!F:F,A396,'2009'!C:C,B396,'2009'!D:D,"",'2009'!AA:AA,"JRO",'2009'!L:L,"&lt;&gt;"), 0)</f>
        <v>0</v>
      </c>
      <c r="BY396" s="0" t="n">
        <f aca="false">IFERROR(SUMIFS('2009'!L:L,'2009'!F:F,A396,'2009'!C:C,B396,'2009'!D:D,"",'2009'!AA:AA,"JRO"), 0)</f>
        <v>0</v>
      </c>
      <c r="BZ396" s="7" t="n">
        <f aca="false">IFERROR(BY396/BX396, 0)</f>
        <v>0</v>
      </c>
    </row>
    <row r="397" customFormat="false" ht="15" hidden="false" customHeight="false" outlineLevel="0" collapsed="false">
      <c r="A397" s="0" t="s">
        <v>98</v>
      </c>
      <c r="B397" s="17" t="s">
        <v>72</v>
      </c>
      <c r="C397" s="56" t="n">
        <f aca="false">IFERROR(AVERAGEIFS(I397:BZ397,I$2:BZ$2,"JRO escorts per deportee",I397:BZ397,"&lt;&gt;0"), 0)</f>
        <v>0</v>
      </c>
      <c r="D397" s="13" t="n">
        <f aca="false">IFERROR(AVERAGEIFS(I397:BZ397,I$2:BZ$2,"NRO escorts per deportee",I397:BZ397,"&lt;&gt;0"), 0)</f>
        <v>0</v>
      </c>
      <c r="E397" s="13" t="n">
        <f aca="false">IFERROR(AVERAGEIFS(I397:BZ397,I$2:BZ$2,"CRO escorts per deportee",I397:BZ397,"&lt;&gt;0"), 0)</f>
        <v>0</v>
      </c>
      <c r="I397" s="7" t="n">
        <f aca="false">IFERROR(H397/G397, 0)</f>
        <v>0</v>
      </c>
      <c r="J397" s="0" t="n">
        <f aca="false">IFERROR(SUMIFS('2018'!$H:$H,'2018'!$C:$C,B397,'2018'!$F:$F,A397,'2018'!AA:AA,"JRO",'2018'!P:P,"&lt;&gt;")+SUMIFS('2018'!$I:$I,'2018'!$D:$D,B397,'2018'!$F:$F,A397,'2018'!AA:AA,"JRO",'2018'!Q:Q,"&lt;&gt;")+SUMIFS('2018'!$J:$J,'2018'!$E:$E,B397,'2018'!$F:$F,A397,'2018'!AA:AA,"JRO",'2018'!R:R,"&lt;&gt;"), 0)</f>
        <v>0</v>
      </c>
      <c r="K397" s="0" t="n">
        <f aca="false">IFERROR(SUMIFS('2018'!M:M,'2018'!AA:AA,"JRO",'2018'!F:F,A397,'2018'!C:C,B397)+SUMIFS('2018'!P:P,'2018'!AA:AA,"JRO",'2018'!F:F,A397,'2018'!C:C,B397)+SUMIFS('2018'!N:N,'2018'!AA:AA,"JRO",'2018'!F:F,A397,'2018'!D:D,B397)+SUMIFS('2018'!N:N,'2018'!AA:AA,"JRO",'2018'!F:F,A397,'2018'!D:D,B397)+SUMIFS('2018'!O:O,'2018'!AA:AA,"JRO",'2018'!F:F,A397,'2018'!E:E,B397)+SUMIFS('2018'!R:R,'2018'!AA:AA,"JRO",'2018'!F:F,A397,'2018'!E:E,B397), 0)</f>
        <v>0</v>
      </c>
      <c r="L397" s="7" t="n">
        <f aca="false">IFERROR(K397/J397, 0)</f>
        <v>0</v>
      </c>
      <c r="M397" s="0" t="n">
        <f aca="false">IFERROR(SUMIFS('2018'!$H:$H,'2018'!$C:$C,B397,'2018'!$F:$F,A397,'2018'!AA:AA,"NRO",'2018'!P:P,"&lt;&gt;")+SUMIFS('2018'!$I:$I,'2018'!$D:$D,B397,'2018'!$F:$F,A397,'2018'!AA:AA,"NRO",'2018'!Q:Q,"&lt;&gt;")+SUMIFS('2018'!$J:$J,'2018'!$E:$E,B397,'2018'!$F:$F,A397,'2018'!AA:AA,"NRO",'2018'!R:R,"&lt;&gt;"), 0)</f>
        <v>0</v>
      </c>
      <c r="N397" s="0" t="n">
        <f aca="false">IFERROR(SUMIFS('2018'!M:M,'2018'!AA:AA,"NRO",'2018'!F:F,A397,'2018'!C:C,B397)+SUMIFS('2018'!P:P,'2018'!AA:AA,"NRO",'2018'!F:F,A397,'2018'!C:C,B397)+SUMIFS('2018'!N:N,'2018'!AA:AA,"NRO",'2018'!F:F,A397,'2018'!D:D,B397)+SUMIFS('2018'!N:N,'2018'!AA:AA,"NRO",'2018'!F:F,A397,'2018'!D:D,B397)+SUMIFS('2018'!O:O,'2018'!AA:AA,"NRO",'2018'!F:F,A397,'2018'!E:E,B397)+SUMIFS('2018'!R:R,'2018'!AA:AA,"NRO",'2018'!F:F,A397,'2018'!E:E,B397), 0)</f>
        <v>0</v>
      </c>
      <c r="O397" s="7" t="n">
        <f aca="false">IFERROR(N397/M397, 0)</f>
        <v>0</v>
      </c>
      <c r="P397" s="0" t="n">
        <f aca="false">IFERROR(SUMIFS('2018'!$H:$H,'2018'!$C:$C,B397,'2018'!$F:$F,A397,'2018'!AA:AA,"CRO")+SUMIFS('2018'!$I:$I,'2018'!$D:$D,B397,'2018'!$F:$F,A397,'2018'!AA:AA,"CRO")+SUMIFS('2018'!$J:$J,'2018'!$E:$E,B397,'2018'!$F:$F,A397,'2018'!AA:AA,"CRO"), 0)</f>
        <v>0</v>
      </c>
      <c r="Q397" s="0" t="n">
        <f aca="false">IFERROR(SUMIFS('2018'!M:M,'2018'!AA:AA,"CRO",'2018'!F:F,A397,'2018'!C:C,B397)+SUMIFS('2018'!P:P,'2018'!AA:AA,"CRO",'2018'!F:F,A397,'2018'!C:C,B397)+SUMIFS('2018'!N:N,'2018'!AA:AA,"CRO",'2018'!F:F,A397,'2018'!D:D,B397)+SUMIFS('2018'!N:N,'2018'!AA:AA,"CRO",'2018'!F:F,A397,'2018'!D:D,B397)+SUMIFS('2018'!O:O,'2018'!AA:AA,"CRO",'2018'!F:F,A397,'2018'!E:E,B397)+SUMIFS('2018'!R:R,'2018'!AA:AA,"CRO",'2018'!F:F,A397,'2018'!E:E,B397), 0)</f>
        <v>0</v>
      </c>
      <c r="R397" s="7" t="n">
        <f aca="false">IFERROR(Q397/P397, 0)</f>
        <v>0</v>
      </c>
      <c r="S397" s="7" t="n">
        <f aca="false">SUM(V397,Y397,AB397)</f>
        <v>0</v>
      </c>
      <c r="T397" s="7" t="n">
        <f aca="false">SUM(W397,Z397,AC397)</f>
        <v>0</v>
      </c>
      <c r="U397" s="7" t="n">
        <f aca="false">IFERROR(T397/S397, 0)</f>
        <v>0</v>
      </c>
      <c r="V397" s="0" t="n">
        <f aca="false">SUMIFS('2017'!$H:$H,'2017'!$C:$C,B397,'2017'!$F:$F,A397,'2017'!AA:AA,"JRO",'2017'!P:P,"&lt;&gt;")+SUMIFS('2017'!$I:$I,'2017'!$D:$D,B397,'2017'!$F:$F,A397,'2017'!AA:AA,"JRO",'2017'!Q:Q,"&lt;&gt;")+SUMIFS('2017'!$J:$J,'2017'!$E:$E,B397,'2017'!$F:$F,A397,'2017'!AA:AA,"JRO",'2017'!R:R,"&lt;&gt;")</f>
        <v>0</v>
      </c>
      <c r="W397" s="0" t="n">
        <f aca="false">IFERROR(SUMIFS('2017'!M:M,'2017'!AA:AA,"JRO",'2017'!F:F,A397,'2017'!C:C,B397)+SUMIFS('2017'!P:P,'2017'!AA:AA,"JRO",'2017'!F:F,A397,'2017'!C:C,B397)+SUMIFS('2017'!N:N,'2017'!AA:AA,"JRO",'2017'!F:F,A397,'2017'!D:D,B397)+SUMIFS('2017'!N:N,'2017'!AA:AA,"JRO",'2017'!F:F,A397,'2017'!D:D,B397)+SUMIFS('2017'!O:O,'2017'!AA:AA,"JRO",'2017'!F:F,A397,'2017'!E:E,B397)+SUMIFS('2017'!R:R,'2017'!AA:AA,"JRO",'2017'!F:F,A397,'2017'!E:E,B397), 0)</f>
        <v>0</v>
      </c>
      <c r="X397" s="7" t="n">
        <f aca="false">IFERROR(W397/V397, 0)</f>
        <v>0</v>
      </c>
      <c r="Y397" s="0" t="n">
        <f aca="false">IFERROR(SUMIFS('2017'!$H:$H,'2017'!$C:$C,B397,'2017'!$F:$F,A397,'2017'!AA:AA,"NRO",'2017'!P:P,"&lt;&gt;")+SUMIFS('2017'!$I:$I,'2017'!$D:$D,B397,'2017'!$F:$F,A397,'2017'!AA:AA,"NRO",'2017'!Q:Q,"&lt;&gt;")+SUMIFS('2017'!$J:$J,'2017'!$E:$E,B397,'2017'!$F:$F,A397,'2017'!AA:AA,"NRO",'2017'!R:R,"&lt;&gt;"), 0)</f>
        <v>0</v>
      </c>
      <c r="Z397" s="0" t="n">
        <f aca="false">IFERROR(SUMIFS('2017'!M:M,'2017'!AA:AA,"NRO",'2017'!F:F,A397,'2017'!C:C,B397)+SUMIFS('2017'!P:P,'2017'!AA:AA,"NRO",'2017'!F:F,A397,'2017'!C:C,B397)+SUMIFS('2017'!N:N,'2017'!AA:AA,"NRO",'2017'!F:F,A397,'2017'!D:D,B397)+SUMIFS('2017'!N:N,'2017'!AA:AA,"NRO",'2017'!F:F,A397,'2017'!D:D,B397)+SUMIFS('2017'!O:O,'2017'!AA:AA,"NRO",'2017'!F:F,A397,'2017'!E:E,B397)+SUMIFS('2017'!R:R,'2017'!AA:AA,"NRO",'2017'!F:F,A397,'2017'!E:E,B397), 0)</f>
        <v>0</v>
      </c>
      <c r="AA397" s="7" t="n">
        <f aca="false">IFERROR(Z397/Y397, 0)</f>
        <v>0</v>
      </c>
      <c r="AB397" s="0" t="n">
        <f aca="false">IFERROR(SUMIFS('2017'!$H:$H,'2017'!$C:$C,B397,'2017'!$F:$F,A397,'2017'!AA:AA,"CRO",'2017'!P:P,"&lt;&gt;")+SUMIFS('2017'!$I:$I,'2017'!$D:$D,B397,'2017'!$F:$F,A397,'2017'!AA:AA,"CRO",'2017'!Q:Q,"&lt;&gt;")+SUMIFS('2017'!$J:$J,'2017'!$E:$E,B397,'2017'!$F:$F,A397,'2017'!AA:AA,"CRO",'2017'!R:R,"&lt;&gt;"), 0)</f>
        <v>0</v>
      </c>
      <c r="AC397" s="0" t="n">
        <f aca="false">IFERROR(SUMIFS('2017'!M:M,'2017'!AA:AA,"CRO",'2017'!F:F,A397,'2017'!C:C,B397)+SUMIFS('2017'!P:P,'2017'!AA:AA,"CRO",'2017'!F:F,A397,'2017'!C:C,B397)+SUMIFS('2017'!N:N,'2017'!AA:AA,"CRO",'2017'!F:F,A397,'2017'!D:D,B397)+SUMIFS('2017'!N:N,'2017'!AA:AA,"CRO",'2017'!F:F,A397,'2017'!D:D,B397)+SUMIFS('2017'!O:O,'2017'!AA:AA,"CRO",'2017'!F:F,A397,'2017'!E:E,B397)+SUMIFS('2017'!R:R,'2017'!AA:AA,"CRO",'2017'!F:F,A397,'2017'!E:E,B397), 0)</f>
        <v>0</v>
      </c>
      <c r="AD397" s="0" t="n">
        <f aca="false">IFERROR(AC397/AB397, 0)</f>
        <v>0</v>
      </c>
      <c r="AE397" s="0" t="n">
        <f aca="false">SUM(AH397,AK397,AN397)</f>
        <v>0</v>
      </c>
      <c r="AF397" s="0" t="n">
        <f aca="false">SUM(AI397,AL397,AO397)</f>
        <v>0</v>
      </c>
      <c r="AG397" s="7" t="n">
        <f aca="false">IFERROR(AF397/AE397, 0)</f>
        <v>0</v>
      </c>
      <c r="AH397" s="0" t="n">
        <f aca="false">IFERROR(SUMIFS('2016'!$G:$G,'2016'!F:F,A397,'2016'!C:C,B397,'2016'!D:D,"",'2016'!AA:AA,"JRO",'2016'!L:L,"&lt;&gt;"), 0)</f>
        <v>0</v>
      </c>
      <c r="AI397" s="0" t="n">
        <f aca="false">IFERROR(SUMIFS('2016'!L:L,'2016'!F:F,A397,'2016'!C:C,B397,'2016'!D:D,"",'2016'!AA:AA,"JRO"), 0)</f>
        <v>0</v>
      </c>
      <c r="AJ397" s="7" t="n">
        <f aca="false">IFERROR(AI397/AH397, 0)</f>
        <v>0</v>
      </c>
      <c r="AK397" s="0" t="n">
        <f aca="false">IFERROR(SUMIFS('2016'!$G:$G,'2016'!F:F,A397,'2016'!C:C,B397,'2016'!D:D,"",'2016'!AA:AA,"NRO",'2016'!L:L,"&lt;&gt;"), 0)</f>
        <v>0</v>
      </c>
      <c r="AL397" s="0" t="n">
        <f aca="false">IFERROR(SUMIFS('2016'!L:L,'2016'!F:F,A397,'2016'!C:C,B397,'2016'!D:D,"",'2016'!AA:AA,"NRO"), 0)</f>
        <v>0</v>
      </c>
      <c r="AM397" s="0" t="n">
        <f aca="false">IFERROR(AL397/AK397, 0)</f>
        <v>0</v>
      </c>
      <c r="AN397" s="0" t="n">
        <f aca="false">IFERROR(SUMIFS('2016'!$G:$G,'2016'!F:F,A397,'2016'!C:C,B397,'2016'!D:D,"",'2016'!AA:AA,"CRO",'2016'!L:L,"&lt;&gt;"), 0)</f>
        <v>0</v>
      </c>
      <c r="AO397" s="0" t="n">
        <f aca="false">IFERROR(SUMIFS('2016'!L:L,'2016'!F:F,A397,'2016'!C:C,B397,'2016'!D:D,"",'2016'!AA:AA,"CRO"), 0)</f>
        <v>0</v>
      </c>
      <c r="AP397" s="0" t="n">
        <f aca="false">IFERROR(AO397/AN397, 0)</f>
        <v>0</v>
      </c>
      <c r="AQ397" s="0" t="n">
        <f aca="false">SUM(AT397,AW397,AZ397)</f>
        <v>0</v>
      </c>
      <c r="AR397" s="0" t="n">
        <f aca="false">SUM(AU397,AX397,BA397)</f>
        <v>0</v>
      </c>
      <c r="AS397" s="7" t="n">
        <f aca="false">IFERROR(AR397/AQ397, 0)</f>
        <v>0</v>
      </c>
      <c r="AT397" s="0" t="n">
        <f aca="false">IFERROR(SUMIFS('2015'!$G:$G,'2015'!F:F,A397,'2015'!C:C,B397,'2015'!D:D,"",'2015'!AA:AA,"JRO",'2015'!L:L,"&lt;&gt;"), 0)</f>
        <v>0</v>
      </c>
      <c r="AU397" s="0" t="n">
        <f aca="false">IFERROR(SUMIFS('2015'!L:L,'2015'!F:F,A397,'2015'!C:C,B397,'2015'!D:D,"",'2015'!AA:AA,"JRO"), 0)</f>
        <v>0</v>
      </c>
      <c r="AV397" s="0" t="n">
        <f aca="false">IFERROR(AU397/AT397, 0)</f>
        <v>0</v>
      </c>
      <c r="AW397" s="0" t="n">
        <f aca="false">IFERROR(SUMIFS('2015'!$G:$G,'2015'!F:F,A397,'2015'!C:C,B397,'2015'!D:D,"",'2015'!AA:AA,"NRO",'2015'!L:L,"&lt;&gt;"), 0)</f>
        <v>0</v>
      </c>
      <c r="AX397" s="0" t="n">
        <f aca="false">IFERROR(SUMIFS('2015'!L:L,'2015'!F:F,A397,'2015'!C:C,B397,'2015'!D:D,"",'2015'!AA:AA,"NRO"), 0)</f>
        <v>0</v>
      </c>
      <c r="AY397" s="0" t="n">
        <f aca="false">IFERROR(AX397/AW397, 0)</f>
        <v>0</v>
      </c>
      <c r="AZ397" s="0" t="n">
        <f aca="false">IFERROR(SUMIFS('2015'!$G:$G,'2015'!F:F,A397,'2015'!C:C,B397,'2015'!D:D,"",'2015'!AA:AA,"CRO",'2015'!L:L,"&lt;&gt;"), 0)</f>
        <v>0</v>
      </c>
      <c r="BA397" s="0" t="n">
        <f aca="false">IFERROR(SUMIFS('2015'!L:L,'2015'!F:F,A397,'2015'!C:C,B397,'2015'!D:D,"",'2015'!AA:AA,"CRO"), 0)</f>
        <v>0</v>
      </c>
      <c r="BB397" s="0" t="n">
        <f aca="false">IFERROR(BA397/AZ397, 0)</f>
        <v>0</v>
      </c>
      <c r="BC397" s="0" t="n">
        <f aca="false">SUM(BF397,BI397)</f>
        <v>0</v>
      </c>
      <c r="BD397" s="0" t="n">
        <f aca="false">SUM(BG397,BJ397)</f>
        <v>0</v>
      </c>
      <c r="BE397" s="7" t="n">
        <f aca="false">IFERROR(BD397/BC397, 0)</f>
        <v>0</v>
      </c>
      <c r="BF397" s="0" t="n">
        <f aca="false">IFERROR(SUMIFS('2014'!$G:$G,'2014'!F:F,A397,'2014'!C:C,B397,'2014'!D:D,"",'2014'!AA:AA,"JRO",'2014'!L:L,"&lt;&gt;"), 0)</f>
        <v>0</v>
      </c>
      <c r="BG397" s="0" t="n">
        <f aca="false">IFERROR(SUMIFS('2014'!L:L,'2014'!F:F,A397,'2014'!C:C,B397,'2014'!D:D,"",'2014'!AA:AA,"JRO"), 0)</f>
        <v>0</v>
      </c>
      <c r="BH397" s="7" t="n">
        <f aca="false">IFERROR(BG397/BF397, 0)</f>
        <v>0</v>
      </c>
      <c r="BI397" s="0" t="n">
        <f aca="false">IFERROR(SUMIFS('2014'!$G:$G,'2014'!F:F,A397,'2014'!C:C,B397,'2014'!D:D,"",'2014'!AA:AA,"CRO",'2014'!L:L,"&lt;&gt;"), 0)</f>
        <v>0</v>
      </c>
      <c r="BJ397" s="0" t="n">
        <f aca="false">IFERROR(SUMIFS('2014'!L:L,'2014'!F:F,A397,'2014'!C:C,B397,'2014'!D:D,"",'2014'!AA:AA,"CRO"), 0)</f>
        <v>0</v>
      </c>
      <c r="BK397" s="0" t="n">
        <f aca="false">IFERROR(BJ397/BI397, 0)</f>
        <v>0</v>
      </c>
      <c r="BL397" s="0" t="n">
        <f aca="false">IFERROR(SUMIFS('2013'!$G:$G,'2013'!F:F,A397,'2013'!C:C,B397,'2013'!D:D,"",'2013'!AA:AA,"JRO",'2013'!L:L,"&lt;&gt;"), 0)</f>
        <v>0</v>
      </c>
      <c r="BM397" s="0" t="n">
        <f aca="false">IFERROR(SUMIFS('2013'!L:L,'2013'!F:F,A397,'2013'!C:C,B397,'2013'!D:D,"",'2013'!AA:AA,"JRO"), 0)</f>
        <v>0</v>
      </c>
      <c r="BN397" s="0" t="n">
        <f aca="false">IFERROR(BM397/BL397, 0)</f>
        <v>0</v>
      </c>
      <c r="BO397" s="0" t="n">
        <f aca="false">IFERROR(SUMIFS('2012'!$G:$G,'2012'!F:F,A397,'2012'!C:C,B397,'2012'!D:D,"",'2012'!AA:AA,"JRO",'2012'!L:L,"&lt;&gt;"), 0)</f>
        <v>0</v>
      </c>
      <c r="BP397" s="0" t="n">
        <f aca="false">IFERROR(SUMIFS('2012'!L:L,'2012'!F:F,A397,'2012'!C:C,B397,'2012'!D:D,"",'2012'!AA:AA,"JRO"), 0)</f>
        <v>0</v>
      </c>
      <c r="BQ397" s="0" t="n">
        <f aca="false">IFERROR(BP397/BO397, 0)</f>
        <v>0</v>
      </c>
      <c r="BR397" s="0" t="n">
        <f aca="false">IFERROR(SUMIFS('2011'!$G:$G,'2011'!F:F,A397,'2011'!C:C,B397,'2011'!D:D,"",'2011'!AA:AA,"JRO",'2011'!L:L,"&lt;&gt;"), 0)</f>
        <v>0</v>
      </c>
      <c r="BS397" s="0" t="n">
        <f aca="false">IFERROR(SUMIFS('2011'!L:L,'2011'!F:F,A397,'2011'!C:C,B397,'2011'!D:D,"",'2011'!AA:AA,"JRO"), 0)</f>
        <v>0</v>
      </c>
      <c r="BT397" s="7" t="n">
        <f aca="false">IFERROR(BS397/BR397, 0)</f>
        <v>0</v>
      </c>
      <c r="BU397" s="0" t="n">
        <f aca="false">IFERROR(SUMIFS('2010'!$G:$G,'2010'!F:F,A397,'2010'!C:C,B397,'2010'!D:D,"",'2010'!AA:AA,"JRO",'2010'!L:L,"&lt;&gt;"), 0)</f>
        <v>0</v>
      </c>
      <c r="BV397" s="0" t="n">
        <f aca="false">IFERROR(SUMIFS('2010'!L:L,'2010'!F:F,A397,'2010'!C:C,B397,'2010'!D:D,"",'2010'!AA:AA,"JRO"), 0)</f>
        <v>0</v>
      </c>
      <c r="BW397" s="7" t="n">
        <f aca="false">IFERROR(BV397/BU397, 0)</f>
        <v>0</v>
      </c>
      <c r="BX397" s="0" t="n">
        <f aca="false">IFERROR(SUMIFS('2009'!$G:$G,'2009'!F:F,A397,'2009'!C:C,B397,'2009'!D:D,"",'2009'!AA:AA,"JRO",'2009'!L:L,"&lt;&gt;"), 0)</f>
        <v>0</v>
      </c>
      <c r="BY397" s="0" t="n">
        <f aca="false">IFERROR(SUMIFS('2009'!L:L,'2009'!F:F,A397,'2009'!C:C,B397,'2009'!D:D,"",'2009'!AA:AA,"JRO"), 0)</f>
        <v>0</v>
      </c>
      <c r="BZ397" s="7" t="n">
        <f aca="false">IFERROR(BY397/BX397, 0)</f>
        <v>0</v>
      </c>
    </row>
    <row r="398" customFormat="false" ht="15" hidden="false" customHeight="false" outlineLevel="0" collapsed="false">
      <c r="A398" s="0" t="s">
        <v>98</v>
      </c>
      <c r="B398" s="16" t="s">
        <v>73</v>
      </c>
      <c r="C398" s="56" t="n">
        <f aca="false">IFERROR(AVERAGEIFS(I398:BZ398,I$2:BZ$2,"JRO escorts per deportee",I398:BZ398,"&lt;&gt;0"), 0)</f>
        <v>0</v>
      </c>
      <c r="D398" s="13" t="n">
        <f aca="false">IFERROR(AVERAGEIFS(I398:BZ398,I$2:BZ$2,"NRO escorts per deportee",I398:BZ398,"&lt;&gt;0"), 0)</f>
        <v>0</v>
      </c>
      <c r="E398" s="13" t="n">
        <f aca="false">IFERROR(AVERAGEIFS(I398:BZ398,I$2:BZ$2,"CRO escorts per deportee",I398:BZ398,"&lt;&gt;0"), 0)</f>
        <v>0</v>
      </c>
      <c r="I398" s="7" t="n">
        <f aca="false">IFERROR(H398/G398, 0)</f>
        <v>0</v>
      </c>
      <c r="J398" s="0" t="n">
        <f aca="false">IFERROR(SUMIFS('2018'!$H:$H,'2018'!$C:$C,B398,'2018'!$F:$F,A398,'2018'!AA:AA,"JRO",'2018'!P:P,"&lt;&gt;")+SUMIFS('2018'!$I:$I,'2018'!$D:$D,B398,'2018'!$F:$F,A398,'2018'!AA:AA,"JRO",'2018'!Q:Q,"&lt;&gt;")+SUMIFS('2018'!$J:$J,'2018'!$E:$E,B398,'2018'!$F:$F,A398,'2018'!AA:AA,"JRO",'2018'!R:R,"&lt;&gt;"), 0)</f>
        <v>0</v>
      </c>
      <c r="K398" s="0" t="n">
        <f aca="false">IFERROR(SUMIFS('2018'!M:M,'2018'!AA:AA,"JRO",'2018'!F:F,A398,'2018'!C:C,B398)+SUMIFS('2018'!P:P,'2018'!AA:AA,"JRO",'2018'!F:F,A398,'2018'!C:C,B398)+SUMIFS('2018'!N:N,'2018'!AA:AA,"JRO",'2018'!F:F,A398,'2018'!D:D,B398)+SUMIFS('2018'!N:N,'2018'!AA:AA,"JRO",'2018'!F:F,A398,'2018'!D:D,B398)+SUMIFS('2018'!O:O,'2018'!AA:AA,"JRO",'2018'!F:F,A398,'2018'!E:E,B398)+SUMIFS('2018'!R:R,'2018'!AA:AA,"JRO",'2018'!F:F,A398,'2018'!E:E,B398), 0)</f>
        <v>0</v>
      </c>
      <c r="L398" s="7" t="n">
        <f aca="false">IFERROR(K398/J398, 0)</f>
        <v>0</v>
      </c>
      <c r="M398" s="0" t="n">
        <f aca="false">IFERROR(SUMIFS('2018'!$H:$H,'2018'!$C:$C,B398,'2018'!$F:$F,A398,'2018'!AA:AA,"NRO",'2018'!P:P,"&lt;&gt;")+SUMIFS('2018'!$I:$I,'2018'!$D:$D,B398,'2018'!$F:$F,A398,'2018'!AA:AA,"NRO",'2018'!Q:Q,"&lt;&gt;")+SUMIFS('2018'!$J:$J,'2018'!$E:$E,B398,'2018'!$F:$F,A398,'2018'!AA:AA,"NRO",'2018'!R:R,"&lt;&gt;"), 0)</f>
        <v>0</v>
      </c>
      <c r="N398" s="0" t="n">
        <f aca="false">IFERROR(SUMIFS('2018'!M:M,'2018'!AA:AA,"NRO",'2018'!F:F,A398,'2018'!C:C,B398)+SUMIFS('2018'!P:P,'2018'!AA:AA,"NRO",'2018'!F:F,A398,'2018'!C:C,B398)+SUMIFS('2018'!N:N,'2018'!AA:AA,"NRO",'2018'!F:F,A398,'2018'!D:D,B398)+SUMIFS('2018'!N:N,'2018'!AA:AA,"NRO",'2018'!F:F,A398,'2018'!D:D,B398)+SUMIFS('2018'!O:O,'2018'!AA:AA,"NRO",'2018'!F:F,A398,'2018'!E:E,B398)+SUMIFS('2018'!R:R,'2018'!AA:AA,"NRO",'2018'!F:F,A398,'2018'!E:E,B398), 0)</f>
        <v>0</v>
      </c>
      <c r="O398" s="7" t="n">
        <f aca="false">IFERROR(N398/M398, 0)</f>
        <v>0</v>
      </c>
      <c r="P398" s="0" t="n">
        <f aca="false">IFERROR(SUMIFS('2018'!$H:$H,'2018'!$C:$C,B398,'2018'!$F:$F,A398,'2018'!AA:AA,"CRO")+SUMIFS('2018'!$I:$I,'2018'!$D:$D,B398,'2018'!$F:$F,A398,'2018'!AA:AA,"CRO")+SUMIFS('2018'!$J:$J,'2018'!$E:$E,B398,'2018'!$F:$F,A398,'2018'!AA:AA,"CRO"), 0)</f>
        <v>0</v>
      </c>
      <c r="Q398" s="0" t="n">
        <f aca="false">IFERROR(SUMIFS('2018'!M:M,'2018'!AA:AA,"CRO",'2018'!F:F,A398,'2018'!C:C,B398)+SUMIFS('2018'!P:P,'2018'!AA:AA,"CRO",'2018'!F:F,A398,'2018'!C:C,B398)+SUMIFS('2018'!N:N,'2018'!AA:AA,"CRO",'2018'!F:F,A398,'2018'!D:D,B398)+SUMIFS('2018'!N:N,'2018'!AA:AA,"CRO",'2018'!F:F,A398,'2018'!D:D,B398)+SUMIFS('2018'!O:O,'2018'!AA:AA,"CRO",'2018'!F:F,A398,'2018'!E:E,B398)+SUMIFS('2018'!R:R,'2018'!AA:AA,"CRO",'2018'!F:F,A398,'2018'!E:E,B398), 0)</f>
        <v>0</v>
      </c>
      <c r="R398" s="7" t="n">
        <f aca="false">IFERROR(Q398/P398, 0)</f>
        <v>0</v>
      </c>
      <c r="S398" s="7" t="n">
        <f aca="false">SUM(V398,Y398,AB398)</f>
        <v>0</v>
      </c>
      <c r="T398" s="7" t="n">
        <f aca="false">SUM(W398,Z398,AC398)</f>
        <v>0</v>
      </c>
      <c r="U398" s="7" t="n">
        <f aca="false">IFERROR(T398/S398, 0)</f>
        <v>0</v>
      </c>
      <c r="V398" s="0" t="n">
        <f aca="false">SUMIFS('2017'!$H:$H,'2017'!$C:$C,B398,'2017'!$F:$F,A398,'2017'!AA:AA,"JRO",'2017'!P:P,"&lt;&gt;")+SUMIFS('2017'!$I:$I,'2017'!$D:$D,B398,'2017'!$F:$F,A398,'2017'!AA:AA,"JRO",'2017'!Q:Q,"&lt;&gt;")+SUMIFS('2017'!$J:$J,'2017'!$E:$E,B398,'2017'!$F:$F,A398,'2017'!AA:AA,"JRO",'2017'!R:R,"&lt;&gt;")</f>
        <v>0</v>
      </c>
      <c r="W398" s="0" t="n">
        <f aca="false">IFERROR(SUMIFS('2017'!M:M,'2017'!AA:AA,"JRO",'2017'!F:F,A398,'2017'!C:C,B398)+SUMIFS('2017'!P:P,'2017'!AA:AA,"JRO",'2017'!F:F,A398,'2017'!C:C,B398)+SUMIFS('2017'!N:N,'2017'!AA:AA,"JRO",'2017'!F:F,A398,'2017'!D:D,B398)+SUMIFS('2017'!N:N,'2017'!AA:AA,"JRO",'2017'!F:F,A398,'2017'!D:D,B398)+SUMIFS('2017'!O:O,'2017'!AA:AA,"JRO",'2017'!F:F,A398,'2017'!E:E,B398)+SUMIFS('2017'!R:R,'2017'!AA:AA,"JRO",'2017'!F:F,A398,'2017'!E:E,B398), 0)</f>
        <v>0</v>
      </c>
      <c r="X398" s="7" t="n">
        <f aca="false">IFERROR(W398/V398, 0)</f>
        <v>0</v>
      </c>
      <c r="Y398" s="0" t="n">
        <f aca="false">IFERROR(SUMIFS('2017'!$H:$H,'2017'!$C:$C,B398,'2017'!$F:$F,A398,'2017'!AA:AA,"NRO",'2017'!P:P,"&lt;&gt;")+SUMIFS('2017'!$I:$I,'2017'!$D:$D,B398,'2017'!$F:$F,A398,'2017'!AA:AA,"NRO",'2017'!Q:Q,"&lt;&gt;")+SUMIFS('2017'!$J:$J,'2017'!$E:$E,B398,'2017'!$F:$F,A398,'2017'!AA:AA,"NRO",'2017'!R:R,"&lt;&gt;"), 0)</f>
        <v>0</v>
      </c>
      <c r="Z398" s="0" t="n">
        <f aca="false">IFERROR(SUMIFS('2017'!M:M,'2017'!AA:AA,"NRO",'2017'!F:F,A398,'2017'!C:C,B398)+SUMIFS('2017'!P:P,'2017'!AA:AA,"NRO",'2017'!F:F,A398,'2017'!C:C,B398)+SUMIFS('2017'!N:N,'2017'!AA:AA,"NRO",'2017'!F:F,A398,'2017'!D:D,B398)+SUMIFS('2017'!N:N,'2017'!AA:AA,"NRO",'2017'!F:F,A398,'2017'!D:D,B398)+SUMIFS('2017'!O:O,'2017'!AA:AA,"NRO",'2017'!F:F,A398,'2017'!E:E,B398)+SUMIFS('2017'!R:R,'2017'!AA:AA,"NRO",'2017'!F:F,A398,'2017'!E:E,B398), 0)</f>
        <v>0</v>
      </c>
      <c r="AA398" s="7" t="n">
        <f aca="false">IFERROR(Z398/Y398, 0)</f>
        <v>0</v>
      </c>
      <c r="AB398" s="0" t="n">
        <f aca="false">IFERROR(SUMIFS('2017'!$H:$H,'2017'!$C:$C,B398,'2017'!$F:$F,A398,'2017'!AA:AA,"CRO",'2017'!P:P,"&lt;&gt;")+SUMIFS('2017'!$I:$I,'2017'!$D:$D,B398,'2017'!$F:$F,A398,'2017'!AA:AA,"CRO",'2017'!Q:Q,"&lt;&gt;")+SUMIFS('2017'!$J:$J,'2017'!$E:$E,B398,'2017'!$F:$F,A398,'2017'!AA:AA,"CRO",'2017'!R:R,"&lt;&gt;"), 0)</f>
        <v>0</v>
      </c>
      <c r="AC398" s="0" t="n">
        <f aca="false">IFERROR(SUMIFS('2017'!M:M,'2017'!AA:AA,"CRO",'2017'!F:F,A398,'2017'!C:C,B398)+SUMIFS('2017'!P:P,'2017'!AA:AA,"CRO",'2017'!F:F,A398,'2017'!C:C,B398)+SUMIFS('2017'!N:N,'2017'!AA:AA,"CRO",'2017'!F:F,A398,'2017'!D:D,B398)+SUMIFS('2017'!N:N,'2017'!AA:AA,"CRO",'2017'!F:F,A398,'2017'!D:D,B398)+SUMIFS('2017'!O:O,'2017'!AA:AA,"CRO",'2017'!F:F,A398,'2017'!E:E,B398)+SUMIFS('2017'!R:R,'2017'!AA:AA,"CRO",'2017'!F:F,A398,'2017'!E:E,B398), 0)</f>
        <v>0</v>
      </c>
      <c r="AD398" s="0" t="n">
        <f aca="false">IFERROR(AC398/AB398, 0)</f>
        <v>0</v>
      </c>
      <c r="AE398" s="0" t="n">
        <f aca="false">SUM(AH398,AK398,AN398)</f>
        <v>0</v>
      </c>
      <c r="AF398" s="0" t="n">
        <f aca="false">SUM(AI398,AL398,AO398)</f>
        <v>0</v>
      </c>
      <c r="AG398" s="7" t="n">
        <f aca="false">IFERROR(AF398/AE398, 0)</f>
        <v>0</v>
      </c>
      <c r="AH398" s="0" t="n">
        <f aca="false">IFERROR(SUMIFS('2016'!$G:$G,'2016'!F:F,A398,'2016'!C:C,B398,'2016'!D:D,"",'2016'!AA:AA,"JRO",'2016'!L:L,"&lt;&gt;"), 0)</f>
        <v>0</v>
      </c>
      <c r="AI398" s="0" t="n">
        <f aca="false">IFERROR(SUMIFS('2016'!L:L,'2016'!F:F,A398,'2016'!C:C,B398,'2016'!D:D,"",'2016'!AA:AA,"JRO"), 0)</f>
        <v>0</v>
      </c>
      <c r="AJ398" s="7" t="n">
        <f aca="false">IFERROR(AI398/AH398, 0)</f>
        <v>0</v>
      </c>
      <c r="AK398" s="0" t="n">
        <f aca="false">IFERROR(SUMIFS('2016'!$G:$G,'2016'!F:F,A398,'2016'!C:C,B398,'2016'!D:D,"",'2016'!AA:AA,"NRO",'2016'!L:L,"&lt;&gt;"), 0)</f>
        <v>0</v>
      </c>
      <c r="AL398" s="0" t="n">
        <f aca="false">IFERROR(SUMIFS('2016'!L:L,'2016'!F:F,A398,'2016'!C:C,B398,'2016'!D:D,"",'2016'!AA:AA,"NRO"), 0)</f>
        <v>0</v>
      </c>
      <c r="AM398" s="0" t="n">
        <f aca="false">IFERROR(AL398/AK398, 0)</f>
        <v>0</v>
      </c>
      <c r="AN398" s="0" t="n">
        <f aca="false">IFERROR(SUMIFS('2016'!$G:$G,'2016'!F:F,A398,'2016'!C:C,B398,'2016'!D:D,"",'2016'!AA:AA,"CRO",'2016'!L:L,"&lt;&gt;"), 0)</f>
        <v>0</v>
      </c>
      <c r="AO398" s="0" t="n">
        <f aca="false">IFERROR(SUMIFS('2016'!L:L,'2016'!F:F,A398,'2016'!C:C,B398,'2016'!D:D,"",'2016'!AA:AA,"CRO"), 0)</f>
        <v>0</v>
      </c>
      <c r="AP398" s="0" t="n">
        <f aca="false">IFERROR(AO398/AN398, 0)</f>
        <v>0</v>
      </c>
      <c r="AQ398" s="0" t="n">
        <f aca="false">SUM(AT398,AW398,AZ398)</f>
        <v>0</v>
      </c>
      <c r="AR398" s="0" t="n">
        <f aca="false">SUM(AU398,AX398,BA398)</f>
        <v>0</v>
      </c>
      <c r="AS398" s="7" t="n">
        <f aca="false">IFERROR(AR398/AQ398, 0)</f>
        <v>0</v>
      </c>
      <c r="AT398" s="0" t="n">
        <f aca="false">IFERROR(SUMIFS('2015'!$G:$G,'2015'!F:F,A398,'2015'!C:C,B398,'2015'!D:D,"",'2015'!AA:AA,"JRO",'2015'!L:L,"&lt;&gt;"), 0)</f>
        <v>0</v>
      </c>
      <c r="AU398" s="0" t="n">
        <f aca="false">IFERROR(SUMIFS('2015'!L:L,'2015'!F:F,A398,'2015'!C:C,B398,'2015'!D:D,"",'2015'!AA:AA,"JRO"), 0)</f>
        <v>0</v>
      </c>
      <c r="AV398" s="0" t="n">
        <f aca="false">IFERROR(AU398/AT398, 0)</f>
        <v>0</v>
      </c>
      <c r="AW398" s="0" t="n">
        <f aca="false">IFERROR(SUMIFS('2015'!$G:$G,'2015'!F:F,A398,'2015'!C:C,B398,'2015'!D:D,"",'2015'!AA:AA,"NRO",'2015'!L:L,"&lt;&gt;"), 0)</f>
        <v>0</v>
      </c>
      <c r="AX398" s="0" t="n">
        <f aca="false">IFERROR(SUMIFS('2015'!L:L,'2015'!F:F,A398,'2015'!C:C,B398,'2015'!D:D,"",'2015'!AA:AA,"NRO"), 0)</f>
        <v>0</v>
      </c>
      <c r="AY398" s="0" t="n">
        <f aca="false">IFERROR(AX398/AW398, 0)</f>
        <v>0</v>
      </c>
      <c r="AZ398" s="0" t="n">
        <f aca="false">IFERROR(SUMIFS('2015'!$G:$G,'2015'!F:F,A398,'2015'!C:C,B398,'2015'!D:D,"",'2015'!AA:AA,"CRO",'2015'!L:L,"&lt;&gt;"), 0)</f>
        <v>0</v>
      </c>
      <c r="BA398" s="0" t="n">
        <f aca="false">IFERROR(SUMIFS('2015'!L:L,'2015'!F:F,A398,'2015'!C:C,B398,'2015'!D:D,"",'2015'!AA:AA,"CRO"), 0)</f>
        <v>0</v>
      </c>
      <c r="BB398" s="0" t="n">
        <f aca="false">IFERROR(BA398/AZ398, 0)</f>
        <v>0</v>
      </c>
      <c r="BC398" s="0" t="n">
        <f aca="false">SUM(BF398,BI398)</f>
        <v>0</v>
      </c>
      <c r="BD398" s="0" t="n">
        <f aca="false">SUM(BG398,BJ398)</f>
        <v>0</v>
      </c>
      <c r="BE398" s="7" t="n">
        <f aca="false">IFERROR(BD398/BC398, 0)</f>
        <v>0</v>
      </c>
      <c r="BF398" s="0" t="n">
        <f aca="false">IFERROR(SUMIFS('2014'!$G:$G,'2014'!F:F,A398,'2014'!C:C,B398,'2014'!D:D,"",'2014'!AA:AA,"JRO",'2014'!L:L,"&lt;&gt;"), 0)</f>
        <v>0</v>
      </c>
      <c r="BG398" s="0" t="n">
        <f aca="false">IFERROR(SUMIFS('2014'!L:L,'2014'!F:F,A398,'2014'!C:C,B398,'2014'!D:D,"",'2014'!AA:AA,"JRO"), 0)</f>
        <v>0</v>
      </c>
      <c r="BH398" s="7" t="n">
        <f aca="false">IFERROR(BG398/BF398, 0)</f>
        <v>0</v>
      </c>
      <c r="BI398" s="0" t="n">
        <f aca="false">IFERROR(SUMIFS('2014'!$G:$G,'2014'!F:F,A398,'2014'!C:C,B398,'2014'!D:D,"",'2014'!AA:AA,"CRO",'2014'!L:L,"&lt;&gt;"), 0)</f>
        <v>0</v>
      </c>
      <c r="BJ398" s="0" t="n">
        <f aca="false">IFERROR(SUMIFS('2014'!L:L,'2014'!F:F,A398,'2014'!C:C,B398,'2014'!D:D,"",'2014'!AA:AA,"CRO"), 0)</f>
        <v>0</v>
      </c>
      <c r="BK398" s="0" t="n">
        <f aca="false">IFERROR(BJ398/BI398, 0)</f>
        <v>0</v>
      </c>
      <c r="BL398" s="0" t="n">
        <f aca="false">IFERROR(SUMIFS('2013'!$G:$G,'2013'!F:F,A398,'2013'!C:C,B398,'2013'!D:D,"",'2013'!AA:AA,"JRO",'2013'!L:L,"&lt;&gt;"), 0)</f>
        <v>0</v>
      </c>
      <c r="BM398" s="0" t="n">
        <f aca="false">IFERROR(SUMIFS('2013'!L:L,'2013'!F:F,A398,'2013'!C:C,B398,'2013'!D:D,"",'2013'!AA:AA,"JRO"), 0)</f>
        <v>0</v>
      </c>
      <c r="BN398" s="0" t="n">
        <f aca="false">IFERROR(BM398/BL398, 0)</f>
        <v>0</v>
      </c>
      <c r="BO398" s="0" t="n">
        <f aca="false">IFERROR(SUMIFS('2012'!$G:$G,'2012'!F:F,A398,'2012'!C:C,B398,'2012'!D:D,"",'2012'!AA:AA,"JRO",'2012'!L:L,"&lt;&gt;"), 0)</f>
        <v>0</v>
      </c>
      <c r="BP398" s="0" t="n">
        <f aca="false">IFERROR(SUMIFS('2012'!L:L,'2012'!F:F,A398,'2012'!C:C,B398,'2012'!D:D,"",'2012'!AA:AA,"JRO"), 0)</f>
        <v>0</v>
      </c>
      <c r="BQ398" s="0" t="n">
        <f aca="false">IFERROR(BP398/BO398, 0)</f>
        <v>0</v>
      </c>
      <c r="BR398" s="0" t="n">
        <f aca="false">IFERROR(SUMIFS('2011'!$G:$G,'2011'!F:F,A398,'2011'!C:C,B398,'2011'!D:D,"",'2011'!AA:AA,"JRO",'2011'!L:L,"&lt;&gt;"), 0)</f>
        <v>0</v>
      </c>
      <c r="BS398" s="0" t="n">
        <f aca="false">IFERROR(SUMIFS('2011'!L:L,'2011'!F:F,A398,'2011'!C:C,B398,'2011'!D:D,"",'2011'!AA:AA,"JRO"), 0)</f>
        <v>0</v>
      </c>
      <c r="BT398" s="7" t="n">
        <f aca="false">IFERROR(BS398/BR398, 0)</f>
        <v>0</v>
      </c>
      <c r="BU398" s="0" t="n">
        <f aca="false">IFERROR(SUMIFS('2010'!$G:$G,'2010'!F:F,A398,'2010'!C:C,B398,'2010'!D:D,"",'2010'!AA:AA,"JRO",'2010'!L:L,"&lt;&gt;"), 0)</f>
        <v>0</v>
      </c>
      <c r="BV398" s="0" t="n">
        <f aca="false">IFERROR(SUMIFS('2010'!L:L,'2010'!F:F,A398,'2010'!C:C,B398,'2010'!D:D,"",'2010'!AA:AA,"JRO"), 0)</f>
        <v>0</v>
      </c>
      <c r="BW398" s="7" t="n">
        <f aca="false">IFERROR(BV398/BU398, 0)</f>
        <v>0</v>
      </c>
      <c r="BX398" s="0" t="n">
        <f aca="false">IFERROR(SUMIFS('2009'!$G:$G,'2009'!F:F,A398,'2009'!C:C,B398,'2009'!D:D,"",'2009'!AA:AA,"JRO",'2009'!L:L,"&lt;&gt;"), 0)</f>
        <v>0</v>
      </c>
      <c r="BY398" s="0" t="n">
        <f aca="false">IFERROR(SUMIFS('2009'!L:L,'2009'!F:F,A398,'2009'!C:C,B398,'2009'!D:D,"",'2009'!AA:AA,"JRO"), 0)</f>
        <v>0</v>
      </c>
      <c r="BZ398" s="7" t="n">
        <f aca="false">IFERROR(BY398/BX398, 0)</f>
        <v>0</v>
      </c>
    </row>
    <row r="399" customFormat="false" ht="15" hidden="false" customHeight="false" outlineLevel="0" collapsed="false">
      <c r="A399" s="0" t="s">
        <v>98</v>
      </c>
      <c r="B399" s="13" t="s">
        <v>78</v>
      </c>
      <c r="C399" s="56" t="n">
        <f aca="false">IFERROR(AVERAGEIFS(I399:BZ399,I$2:BZ$2,"JRO escorts per deportee",I399:BZ399,"&lt;&gt;0"), 0)</f>
        <v>0</v>
      </c>
      <c r="D399" s="13" t="n">
        <f aca="false">IFERROR(AVERAGEIFS(I399:BZ399,I$2:BZ$2,"NRO escorts per deportee",I399:BZ399,"&lt;&gt;0"), 0)</f>
        <v>0</v>
      </c>
      <c r="E399" s="13" t="n">
        <f aca="false">IFERROR(AVERAGEIFS(I399:BZ399,I$2:BZ$2,"CRO escorts per deportee",I399:BZ399,"&lt;&gt;0"), 0)</f>
        <v>0</v>
      </c>
      <c r="I399" s="7" t="n">
        <f aca="false">IFERROR(H399/G399, 0)</f>
        <v>0</v>
      </c>
      <c r="J399" s="0" t="n">
        <f aca="false">IFERROR(SUMIFS('2018'!$H:$H,'2018'!$C:$C,B399,'2018'!$F:$F,A399,'2018'!AA:AA,"JRO",'2018'!P:P,"&lt;&gt;")+SUMIFS('2018'!$I:$I,'2018'!$D:$D,B399,'2018'!$F:$F,A399,'2018'!AA:AA,"JRO",'2018'!Q:Q,"&lt;&gt;")+SUMIFS('2018'!$J:$J,'2018'!$E:$E,B399,'2018'!$F:$F,A399,'2018'!AA:AA,"JRO",'2018'!R:R,"&lt;&gt;"), 0)</f>
        <v>0</v>
      </c>
      <c r="K399" s="0" t="n">
        <f aca="false">IFERROR(SUMIFS('2018'!M:M,'2018'!AA:AA,"JRO",'2018'!F:F,A399,'2018'!C:C,B399)+SUMIFS('2018'!P:P,'2018'!AA:AA,"JRO",'2018'!F:F,A399,'2018'!C:C,B399)+SUMIFS('2018'!N:N,'2018'!AA:AA,"JRO",'2018'!F:F,A399,'2018'!D:D,B399)+SUMIFS('2018'!N:N,'2018'!AA:AA,"JRO",'2018'!F:F,A399,'2018'!D:D,B399)+SUMIFS('2018'!O:O,'2018'!AA:AA,"JRO",'2018'!F:F,A399,'2018'!E:E,B399)+SUMIFS('2018'!R:R,'2018'!AA:AA,"JRO",'2018'!F:F,A399,'2018'!E:E,B399), 0)</f>
        <v>0</v>
      </c>
      <c r="L399" s="7" t="n">
        <f aca="false">IFERROR(K399/J399, 0)</f>
        <v>0</v>
      </c>
      <c r="M399" s="0" t="n">
        <f aca="false">IFERROR(SUMIFS('2018'!$H:$H,'2018'!$C:$C,B399,'2018'!$F:$F,A399,'2018'!AA:AA,"NRO",'2018'!P:P,"&lt;&gt;")+SUMIFS('2018'!$I:$I,'2018'!$D:$D,B399,'2018'!$F:$F,A399,'2018'!AA:AA,"NRO",'2018'!Q:Q,"&lt;&gt;")+SUMIFS('2018'!$J:$J,'2018'!$E:$E,B399,'2018'!$F:$F,A399,'2018'!AA:AA,"NRO",'2018'!R:R,"&lt;&gt;"), 0)</f>
        <v>0</v>
      </c>
      <c r="N399" s="0" t="n">
        <f aca="false">IFERROR(SUMIFS('2018'!M:M,'2018'!AA:AA,"NRO",'2018'!F:F,A399,'2018'!C:C,B399)+SUMIFS('2018'!P:P,'2018'!AA:AA,"NRO",'2018'!F:F,A399,'2018'!C:C,B399)+SUMIFS('2018'!N:N,'2018'!AA:AA,"NRO",'2018'!F:F,A399,'2018'!D:D,B399)+SUMIFS('2018'!N:N,'2018'!AA:AA,"NRO",'2018'!F:F,A399,'2018'!D:D,B399)+SUMIFS('2018'!O:O,'2018'!AA:AA,"NRO",'2018'!F:F,A399,'2018'!E:E,B399)+SUMIFS('2018'!R:R,'2018'!AA:AA,"NRO",'2018'!F:F,A399,'2018'!E:E,B399), 0)</f>
        <v>0</v>
      </c>
      <c r="O399" s="7" t="n">
        <f aca="false">IFERROR(N399/M399, 0)</f>
        <v>0</v>
      </c>
      <c r="P399" s="0" t="n">
        <f aca="false">IFERROR(SUMIFS('2018'!$H:$H,'2018'!$C:$C,B399,'2018'!$F:$F,A399,'2018'!AA:AA,"CRO")+SUMIFS('2018'!$I:$I,'2018'!$D:$D,B399,'2018'!$F:$F,A399,'2018'!AA:AA,"CRO")+SUMIFS('2018'!$J:$J,'2018'!$E:$E,B399,'2018'!$F:$F,A399,'2018'!AA:AA,"CRO"), 0)</f>
        <v>0</v>
      </c>
      <c r="Q399" s="0" t="n">
        <f aca="false">IFERROR(SUMIFS('2018'!M:M,'2018'!AA:AA,"CRO",'2018'!F:F,A399,'2018'!C:C,B399)+SUMIFS('2018'!P:P,'2018'!AA:AA,"CRO",'2018'!F:F,A399,'2018'!C:C,B399)+SUMIFS('2018'!N:N,'2018'!AA:AA,"CRO",'2018'!F:F,A399,'2018'!D:D,B399)+SUMIFS('2018'!N:N,'2018'!AA:AA,"CRO",'2018'!F:F,A399,'2018'!D:D,B399)+SUMIFS('2018'!O:O,'2018'!AA:AA,"CRO",'2018'!F:F,A399,'2018'!E:E,B399)+SUMIFS('2018'!R:R,'2018'!AA:AA,"CRO",'2018'!F:F,A399,'2018'!E:E,B399), 0)</f>
        <v>0</v>
      </c>
      <c r="R399" s="7" t="n">
        <f aca="false">IFERROR(Q399/P399, 0)</f>
        <v>0</v>
      </c>
      <c r="S399" s="7" t="n">
        <f aca="false">SUM(V399,Y399,AB399)</f>
        <v>0</v>
      </c>
      <c r="T399" s="7" t="n">
        <f aca="false">SUM(W399,Z399,AC399)</f>
        <v>0</v>
      </c>
      <c r="U399" s="7" t="n">
        <f aca="false">IFERROR(T399/S399, 0)</f>
        <v>0</v>
      </c>
      <c r="V399" s="0" t="n">
        <f aca="false">SUMIFS('2017'!$H:$H,'2017'!$C:$C,B399,'2017'!$F:$F,A399,'2017'!AA:AA,"JRO",'2017'!P:P,"&lt;&gt;")+SUMIFS('2017'!$I:$I,'2017'!$D:$D,B399,'2017'!$F:$F,A399,'2017'!AA:AA,"JRO",'2017'!Q:Q,"&lt;&gt;")+SUMIFS('2017'!$J:$J,'2017'!$E:$E,B399,'2017'!$F:$F,A399,'2017'!AA:AA,"JRO",'2017'!R:R,"&lt;&gt;")</f>
        <v>0</v>
      </c>
      <c r="W399" s="0" t="n">
        <f aca="false">IFERROR(SUMIFS('2017'!M:M,'2017'!AA:AA,"JRO",'2017'!F:F,A399,'2017'!C:C,B399)+SUMIFS('2017'!P:P,'2017'!AA:AA,"JRO",'2017'!F:F,A399,'2017'!C:C,B399)+SUMIFS('2017'!N:N,'2017'!AA:AA,"JRO",'2017'!F:F,A399,'2017'!D:D,B399)+SUMIFS('2017'!N:N,'2017'!AA:AA,"JRO",'2017'!F:F,A399,'2017'!D:D,B399)+SUMIFS('2017'!O:O,'2017'!AA:AA,"JRO",'2017'!F:F,A399,'2017'!E:E,B399)+SUMIFS('2017'!R:R,'2017'!AA:AA,"JRO",'2017'!F:F,A399,'2017'!E:E,B399), 0)</f>
        <v>0</v>
      </c>
      <c r="X399" s="7" t="n">
        <f aca="false">IFERROR(W399/V399, 0)</f>
        <v>0</v>
      </c>
      <c r="Y399" s="0" t="n">
        <f aca="false">IFERROR(SUMIFS('2017'!$H:$H,'2017'!$C:$C,B399,'2017'!$F:$F,A399,'2017'!AA:AA,"NRO",'2017'!P:P,"&lt;&gt;")+SUMIFS('2017'!$I:$I,'2017'!$D:$D,B399,'2017'!$F:$F,A399,'2017'!AA:AA,"NRO",'2017'!Q:Q,"&lt;&gt;")+SUMIFS('2017'!$J:$J,'2017'!$E:$E,B399,'2017'!$F:$F,A399,'2017'!AA:AA,"NRO",'2017'!R:R,"&lt;&gt;"), 0)</f>
        <v>0</v>
      </c>
      <c r="Z399" s="0" t="n">
        <f aca="false">IFERROR(SUMIFS('2017'!M:M,'2017'!AA:AA,"NRO",'2017'!F:F,A399,'2017'!C:C,B399)+SUMIFS('2017'!P:P,'2017'!AA:AA,"NRO",'2017'!F:F,A399,'2017'!C:C,B399)+SUMIFS('2017'!N:N,'2017'!AA:AA,"NRO",'2017'!F:F,A399,'2017'!D:D,B399)+SUMIFS('2017'!N:N,'2017'!AA:AA,"NRO",'2017'!F:F,A399,'2017'!D:D,B399)+SUMIFS('2017'!O:O,'2017'!AA:AA,"NRO",'2017'!F:F,A399,'2017'!E:E,B399)+SUMIFS('2017'!R:R,'2017'!AA:AA,"NRO",'2017'!F:F,A399,'2017'!E:E,B399), 0)</f>
        <v>0</v>
      </c>
      <c r="AA399" s="7" t="n">
        <f aca="false">IFERROR(Z399/Y399, 0)</f>
        <v>0</v>
      </c>
      <c r="AB399" s="0" t="n">
        <f aca="false">IFERROR(SUMIFS('2017'!$H:$H,'2017'!$C:$C,B399,'2017'!$F:$F,A399,'2017'!AA:AA,"CRO",'2017'!P:P,"&lt;&gt;")+SUMIFS('2017'!$I:$I,'2017'!$D:$D,B399,'2017'!$F:$F,A399,'2017'!AA:AA,"CRO",'2017'!Q:Q,"&lt;&gt;")+SUMIFS('2017'!$J:$J,'2017'!$E:$E,B399,'2017'!$F:$F,A399,'2017'!AA:AA,"CRO",'2017'!R:R,"&lt;&gt;"), 0)</f>
        <v>0</v>
      </c>
      <c r="AC399" s="0" t="n">
        <f aca="false">IFERROR(SUMIFS('2017'!M:M,'2017'!AA:AA,"CRO",'2017'!F:F,A399,'2017'!C:C,B399)+SUMIFS('2017'!P:P,'2017'!AA:AA,"CRO",'2017'!F:F,A399,'2017'!C:C,B399)+SUMIFS('2017'!N:N,'2017'!AA:AA,"CRO",'2017'!F:F,A399,'2017'!D:D,B399)+SUMIFS('2017'!N:N,'2017'!AA:AA,"CRO",'2017'!F:F,A399,'2017'!D:D,B399)+SUMIFS('2017'!O:O,'2017'!AA:AA,"CRO",'2017'!F:F,A399,'2017'!E:E,B399)+SUMIFS('2017'!R:R,'2017'!AA:AA,"CRO",'2017'!F:F,A399,'2017'!E:E,B399), 0)</f>
        <v>0</v>
      </c>
      <c r="AD399" s="0" t="n">
        <f aca="false">IFERROR(AC399/AB399, 0)</f>
        <v>0</v>
      </c>
      <c r="AE399" s="0" t="n">
        <f aca="false">SUM(AH399,AK399,AN399)</f>
        <v>0</v>
      </c>
      <c r="AF399" s="0" t="n">
        <f aca="false">SUM(AI399,AL399,AO399)</f>
        <v>0</v>
      </c>
      <c r="AG399" s="7" t="n">
        <f aca="false">IFERROR(AF399/AE399, 0)</f>
        <v>0</v>
      </c>
      <c r="AH399" s="0" t="n">
        <f aca="false">IFERROR(SUMIFS('2016'!$G:$G,'2016'!F:F,A399,'2016'!C:C,B399,'2016'!D:D,"",'2016'!AA:AA,"JRO",'2016'!L:L,"&lt;&gt;"), 0)</f>
        <v>0</v>
      </c>
      <c r="AI399" s="0" t="n">
        <f aca="false">IFERROR(SUMIFS('2016'!L:L,'2016'!F:F,A399,'2016'!C:C,B399,'2016'!D:D,"",'2016'!AA:AA,"JRO"), 0)</f>
        <v>0</v>
      </c>
      <c r="AJ399" s="7" t="n">
        <f aca="false">IFERROR(AI399/AH399, 0)</f>
        <v>0</v>
      </c>
      <c r="AK399" s="0" t="n">
        <f aca="false">IFERROR(SUMIFS('2016'!$G:$G,'2016'!F:F,A399,'2016'!C:C,B399,'2016'!D:D,"",'2016'!AA:AA,"NRO",'2016'!L:L,"&lt;&gt;"), 0)</f>
        <v>0</v>
      </c>
      <c r="AL399" s="0" t="n">
        <f aca="false">IFERROR(SUMIFS('2016'!L:L,'2016'!F:F,A399,'2016'!C:C,B399,'2016'!D:D,"",'2016'!AA:AA,"NRO"), 0)</f>
        <v>0</v>
      </c>
      <c r="AM399" s="0" t="n">
        <f aca="false">IFERROR(AL399/AK399, 0)</f>
        <v>0</v>
      </c>
      <c r="AN399" s="0" t="n">
        <f aca="false">IFERROR(SUMIFS('2016'!$G:$G,'2016'!F:F,A399,'2016'!C:C,B399,'2016'!D:D,"",'2016'!AA:AA,"CRO",'2016'!L:L,"&lt;&gt;"), 0)</f>
        <v>0</v>
      </c>
      <c r="AO399" s="0" t="n">
        <f aca="false">IFERROR(SUMIFS('2016'!L:L,'2016'!F:F,A399,'2016'!C:C,B399,'2016'!D:D,"",'2016'!AA:AA,"CRO"), 0)</f>
        <v>0</v>
      </c>
      <c r="AP399" s="0" t="n">
        <f aca="false">IFERROR(AO399/AN399, 0)</f>
        <v>0</v>
      </c>
      <c r="AQ399" s="0" t="n">
        <f aca="false">SUM(AT399,AW399,AZ399)</f>
        <v>0</v>
      </c>
      <c r="AR399" s="0" t="n">
        <f aca="false">SUM(AU399,AX399,BA399)</f>
        <v>0</v>
      </c>
      <c r="AS399" s="7" t="n">
        <f aca="false">IFERROR(AR399/AQ399, 0)</f>
        <v>0</v>
      </c>
      <c r="AT399" s="0" t="n">
        <f aca="false">IFERROR(SUMIFS('2015'!$G:$G,'2015'!F:F,A399,'2015'!C:C,B399,'2015'!D:D,"",'2015'!AA:AA,"JRO",'2015'!L:L,"&lt;&gt;"), 0)</f>
        <v>0</v>
      </c>
      <c r="AU399" s="0" t="n">
        <f aca="false">IFERROR(SUMIFS('2015'!L:L,'2015'!F:F,A399,'2015'!C:C,B399,'2015'!D:D,"",'2015'!AA:AA,"JRO"), 0)</f>
        <v>0</v>
      </c>
      <c r="AV399" s="0" t="n">
        <f aca="false">IFERROR(AU399/AT399, 0)</f>
        <v>0</v>
      </c>
      <c r="AW399" s="0" t="n">
        <f aca="false">IFERROR(SUMIFS('2015'!$G:$G,'2015'!F:F,A399,'2015'!C:C,B399,'2015'!D:D,"",'2015'!AA:AA,"NRO",'2015'!L:L,"&lt;&gt;"), 0)</f>
        <v>0</v>
      </c>
      <c r="AX399" s="0" t="n">
        <f aca="false">IFERROR(SUMIFS('2015'!L:L,'2015'!F:F,A399,'2015'!C:C,B399,'2015'!D:D,"",'2015'!AA:AA,"NRO"), 0)</f>
        <v>0</v>
      </c>
      <c r="AY399" s="0" t="n">
        <f aca="false">IFERROR(AX399/AW399, 0)</f>
        <v>0</v>
      </c>
      <c r="AZ399" s="0" t="n">
        <f aca="false">IFERROR(SUMIFS('2015'!$G:$G,'2015'!F:F,A399,'2015'!C:C,B399,'2015'!D:D,"",'2015'!AA:AA,"CRO",'2015'!L:L,"&lt;&gt;"), 0)</f>
        <v>0</v>
      </c>
      <c r="BA399" s="0" t="n">
        <f aca="false">IFERROR(SUMIFS('2015'!L:L,'2015'!F:F,A399,'2015'!C:C,B399,'2015'!D:D,"",'2015'!AA:AA,"CRO"), 0)</f>
        <v>0</v>
      </c>
      <c r="BB399" s="0" t="n">
        <f aca="false">IFERROR(BA399/AZ399, 0)</f>
        <v>0</v>
      </c>
      <c r="BC399" s="0" t="n">
        <f aca="false">SUM(BF399,BI399)</f>
        <v>0</v>
      </c>
      <c r="BD399" s="0" t="n">
        <f aca="false">SUM(BG399,BJ399)</f>
        <v>0</v>
      </c>
      <c r="BE399" s="7" t="n">
        <f aca="false">IFERROR(BD399/BC399, 0)</f>
        <v>0</v>
      </c>
      <c r="BF399" s="0" t="n">
        <f aca="false">IFERROR(SUMIFS('2014'!$G:$G,'2014'!F:F,A399,'2014'!C:C,B399,'2014'!D:D,"",'2014'!AA:AA,"JRO",'2014'!L:L,"&lt;&gt;"), 0)</f>
        <v>0</v>
      </c>
      <c r="BG399" s="0" t="n">
        <f aca="false">IFERROR(SUMIFS('2014'!L:L,'2014'!F:F,A399,'2014'!C:C,B399,'2014'!D:D,"",'2014'!AA:AA,"JRO"), 0)</f>
        <v>0</v>
      </c>
      <c r="BH399" s="7" t="n">
        <f aca="false">IFERROR(BG399/BF399, 0)</f>
        <v>0</v>
      </c>
      <c r="BI399" s="0" t="n">
        <f aca="false">IFERROR(SUMIFS('2014'!$G:$G,'2014'!F:F,A399,'2014'!C:C,B399,'2014'!D:D,"",'2014'!AA:AA,"CRO",'2014'!L:L,"&lt;&gt;"), 0)</f>
        <v>0</v>
      </c>
      <c r="BJ399" s="0" t="n">
        <f aca="false">IFERROR(SUMIFS('2014'!L:L,'2014'!F:F,A399,'2014'!C:C,B399,'2014'!D:D,"",'2014'!AA:AA,"CRO"), 0)</f>
        <v>0</v>
      </c>
      <c r="BK399" s="0" t="n">
        <f aca="false">IFERROR(BJ399/BI399, 0)</f>
        <v>0</v>
      </c>
      <c r="BL399" s="0" t="n">
        <f aca="false">IFERROR(SUMIFS('2013'!$G:$G,'2013'!F:F,A399,'2013'!C:C,B399,'2013'!D:D,"",'2013'!AA:AA,"JRO",'2013'!L:L,"&lt;&gt;"), 0)</f>
        <v>0</v>
      </c>
      <c r="BM399" s="0" t="n">
        <f aca="false">IFERROR(SUMIFS('2013'!L:L,'2013'!F:F,A399,'2013'!C:C,B399,'2013'!D:D,"",'2013'!AA:AA,"JRO"), 0)</f>
        <v>0</v>
      </c>
      <c r="BN399" s="0" t="n">
        <f aca="false">IFERROR(BM399/BL399, 0)</f>
        <v>0</v>
      </c>
      <c r="BO399" s="0" t="n">
        <f aca="false">IFERROR(SUMIFS('2012'!$G:$G,'2012'!F:F,A399,'2012'!C:C,B399,'2012'!D:D,"",'2012'!AA:AA,"JRO",'2012'!L:L,"&lt;&gt;"), 0)</f>
        <v>0</v>
      </c>
      <c r="BP399" s="0" t="n">
        <f aca="false">IFERROR(SUMIFS('2012'!L:L,'2012'!F:F,A399,'2012'!C:C,B399,'2012'!D:D,"",'2012'!AA:AA,"JRO"), 0)</f>
        <v>0</v>
      </c>
      <c r="BQ399" s="0" t="n">
        <f aca="false">IFERROR(BP399/BO399, 0)</f>
        <v>0</v>
      </c>
      <c r="BR399" s="0" t="n">
        <f aca="false">IFERROR(SUMIFS('2011'!$G:$G,'2011'!F:F,A399,'2011'!C:C,B399,'2011'!D:D,"",'2011'!AA:AA,"JRO",'2011'!L:L,"&lt;&gt;"), 0)</f>
        <v>0</v>
      </c>
      <c r="BS399" s="0" t="n">
        <f aca="false">IFERROR(SUMIFS('2011'!L:L,'2011'!F:F,A399,'2011'!C:C,B399,'2011'!D:D,"",'2011'!AA:AA,"JRO"), 0)</f>
        <v>0</v>
      </c>
      <c r="BT399" s="7" t="n">
        <f aca="false">IFERROR(BS399/BR399, 0)</f>
        <v>0</v>
      </c>
      <c r="BU399" s="0" t="n">
        <f aca="false">IFERROR(SUMIFS('2010'!$G:$G,'2010'!F:F,A399,'2010'!C:C,B399,'2010'!D:D,"",'2010'!AA:AA,"JRO",'2010'!L:L,"&lt;&gt;"), 0)</f>
        <v>0</v>
      </c>
      <c r="BV399" s="0" t="n">
        <f aca="false">IFERROR(SUMIFS('2010'!L:L,'2010'!F:F,A399,'2010'!C:C,B399,'2010'!D:D,"",'2010'!AA:AA,"JRO"), 0)</f>
        <v>0</v>
      </c>
      <c r="BW399" s="7" t="n">
        <f aca="false">IFERROR(BV399/BU399, 0)</f>
        <v>0</v>
      </c>
      <c r="BX399" s="0" t="n">
        <f aca="false">IFERROR(SUMIFS('2009'!$G:$G,'2009'!F:F,A399,'2009'!C:C,B399,'2009'!D:D,"",'2009'!AA:AA,"JRO",'2009'!L:L,"&lt;&gt;"), 0)</f>
        <v>0</v>
      </c>
      <c r="BY399" s="0" t="n">
        <f aca="false">IFERROR(SUMIFS('2009'!L:L,'2009'!F:F,A399,'2009'!C:C,B399,'2009'!D:D,"",'2009'!AA:AA,"JRO"), 0)</f>
        <v>0</v>
      </c>
      <c r="BZ399" s="7" t="n">
        <f aca="false">IFERROR(BY399/BX399, 0)</f>
        <v>0</v>
      </c>
    </row>
    <row r="400" customFormat="false" ht="15" hidden="false" customHeight="false" outlineLevel="0" collapsed="false">
      <c r="A400" s="0" t="s">
        <v>98</v>
      </c>
      <c r="B400" s="17" t="s">
        <v>76</v>
      </c>
      <c r="C400" s="56" t="n">
        <f aca="false">IFERROR(AVERAGEIFS(I400:BZ400,I$2:BZ$2,"JRO escorts per deportee",I400:BZ400,"&lt;&gt;0"), 0)</f>
        <v>0</v>
      </c>
      <c r="D400" s="13" t="n">
        <f aca="false">IFERROR(AVERAGEIFS(I400:BZ400,I$2:BZ$2,"NRO escorts per deportee",I400:BZ400,"&lt;&gt;0"), 0)</f>
        <v>0</v>
      </c>
      <c r="E400" s="13" t="n">
        <f aca="false">IFERROR(AVERAGEIFS(I400:BZ400,I$2:BZ$2,"CRO escorts per deportee",I400:BZ400,"&lt;&gt;0"), 0)</f>
        <v>0</v>
      </c>
      <c r="I400" s="7" t="n">
        <f aca="false">IFERROR(H400/G400, 0)</f>
        <v>0</v>
      </c>
      <c r="J400" s="0" t="n">
        <f aca="false">IFERROR(SUMIFS('2018'!$H:$H,'2018'!$C:$C,B400,'2018'!$F:$F,A400,'2018'!AA:AA,"JRO",'2018'!P:P,"&lt;&gt;")+SUMIFS('2018'!$I:$I,'2018'!$D:$D,B400,'2018'!$F:$F,A400,'2018'!AA:AA,"JRO",'2018'!Q:Q,"&lt;&gt;")+SUMIFS('2018'!$J:$J,'2018'!$E:$E,B400,'2018'!$F:$F,A400,'2018'!AA:AA,"JRO",'2018'!R:R,"&lt;&gt;"), 0)</f>
        <v>0</v>
      </c>
      <c r="K400" s="0" t="n">
        <f aca="false">IFERROR(SUMIFS('2018'!M:M,'2018'!AA:AA,"JRO",'2018'!F:F,A400,'2018'!C:C,B400)+SUMIFS('2018'!P:P,'2018'!AA:AA,"JRO",'2018'!F:F,A400,'2018'!C:C,B400)+SUMIFS('2018'!N:N,'2018'!AA:AA,"JRO",'2018'!F:F,A400,'2018'!D:D,B400)+SUMIFS('2018'!N:N,'2018'!AA:AA,"JRO",'2018'!F:F,A400,'2018'!D:D,B400)+SUMIFS('2018'!O:O,'2018'!AA:AA,"JRO",'2018'!F:F,A400,'2018'!E:E,B400)+SUMIFS('2018'!R:R,'2018'!AA:AA,"JRO",'2018'!F:F,A400,'2018'!E:E,B400), 0)</f>
        <v>0</v>
      </c>
      <c r="L400" s="7" t="n">
        <f aca="false">IFERROR(K400/J400, 0)</f>
        <v>0</v>
      </c>
      <c r="M400" s="0" t="n">
        <f aca="false">IFERROR(SUMIFS('2018'!$H:$H,'2018'!$C:$C,B400,'2018'!$F:$F,A400,'2018'!AA:AA,"NRO",'2018'!P:P,"&lt;&gt;")+SUMIFS('2018'!$I:$I,'2018'!$D:$D,B400,'2018'!$F:$F,A400,'2018'!AA:AA,"NRO",'2018'!Q:Q,"&lt;&gt;")+SUMIFS('2018'!$J:$J,'2018'!$E:$E,B400,'2018'!$F:$F,A400,'2018'!AA:AA,"NRO",'2018'!R:R,"&lt;&gt;"), 0)</f>
        <v>0</v>
      </c>
      <c r="N400" s="0" t="n">
        <f aca="false">IFERROR(SUMIFS('2018'!M:M,'2018'!AA:AA,"NRO",'2018'!F:F,A400,'2018'!C:C,B400)+SUMIFS('2018'!P:P,'2018'!AA:AA,"NRO",'2018'!F:F,A400,'2018'!C:C,B400)+SUMIFS('2018'!N:N,'2018'!AA:AA,"NRO",'2018'!F:F,A400,'2018'!D:D,B400)+SUMIFS('2018'!N:N,'2018'!AA:AA,"NRO",'2018'!F:F,A400,'2018'!D:D,B400)+SUMIFS('2018'!O:O,'2018'!AA:AA,"NRO",'2018'!F:F,A400,'2018'!E:E,B400)+SUMIFS('2018'!R:R,'2018'!AA:AA,"NRO",'2018'!F:F,A400,'2018'!E:E,B400), 0)</f>
        <v>0</v>
      </c>
      <c r="O400" s="7" t="n">
        <f aca="false">IFERROR(N400/M400, 0)</f>
        <v>0</v>
      </c>
      <c r="P400" s="0" t="n">
        <f aca="false">IFERROR(SUMIFS('2018'!$H:$H,'2018'!$C:$C,B400,'2018'!$F:$F,A400,'2018'!AA:AA,"CRO")+SUMIFS('2018'!$I:$I,'2018'!$D:$D,B400,'2018'!$F:$F,A400,'2018'!AA:AA,"CRO")+SUMIFS('2018'!$J:$J,'2018'!$E:$E,B400,'2018'!$F:$F,A400,'2018'!AA:AA,"CRO"), 0)</f>
        <v>0</v>
      </c>
      <c r="Q400" s="0" t="n">
        <f aca="false">IFERROR(SUMIFS('2018'!M:M,'2018'!AA:AA,"CRO",'2018'!F:F,A400,'2018'!C:C,B400)+SUMIFS('2018'!P:P,'2018'!AA:AA,"CRO",'2018'!F:F,A400,'2018'!C:C,B400)+SUMIFS('2018'!N:N,'2018'!AA:AA,"CRO",'2018'!F:F,A400,'2018'!D:D,B400)+SUMIFS('2018'!N:N,'2018'!AA:AA,"CRO",'2018'!F:F,A400,'2018'!D:D,B400)+SUMIFS('2018'!O:O,'2018'!AA:AA,"CRO",'2018'!F:F,A400,'2018'!E:E,B400)+SUMIFS('2018'!R:R,'2018'!AA:AA,"CRO",'2018'!F:F,A400,'2018'!E:E,B400), 0)</f>
        <v>0</v>
      </c>
      <c r="R400" s="7" t="n">
        <f aca="false">IFERROR(Q400/P400, 0)</f>
        <v>0</v>
      </c>
      <c r="S400" s="7" t="n">
        <f aca="false">SUM(V400,Y400,AB400)</f>
        <v>0</v>
      </c>
      <c r="T400" s="7" t="n">
        <f aca="false">SUM(W400,Z400,AC400)</f>
        <v>0</v>
      </c>
      <c r="U400" s="7" t="n">
        <f aca="false">IFERROR(T400/S400, 0)</f>
        <v>0</v>
      </c>
      <c r="V400" s="0" t="n">
        <f aca="false">SUMIFS('2017'!$H:$H,'2017'!$C:$C,B400,'2017'!$F:$F,A400,'2017'!AA:AA,"JRO",'2017'!P:P,"&lt;&gt;")+SUMIFS('2017'!$I:$I,'2017'!$D:$D,B400,'2017'!$F:$F,A400,'2017'!AA:AA,"JRO",'2017'!Q:Q,"&lt;&gt;")+SUMIFS('2017'!$J:$J,'2017'!$E:$E,B400,'2017'!$F:$F,A400,'2017'!AA:AA,"JRO",'2017'!R:R,"&lt;&gt;")</f>
        <v>0</v>
      </c>
      <c r="W400" s="0" t="n">
        <f aca="false">IFERROR(SUMIFS('2017'!M:M,'2017'!AA:AA,"JRO",'2017'!F:F,A400,'2017'!C:C,B400)+SUMIFS('2017'!P:P,'2017'!AA:AA,"JRO",'2017'!F:F,A400,'2017'!C:C,B400)+SUMIFS('2017'!N:N,'2017'!AA:AA,"JRO",'2017'!F:F,A400,'2017'!D:D,B400)+SUMIFS('2017'!N:N,'2017'!AA:AA,"JRO",'2017'!F:F,A400,'2017'!D:D,B400)+SUMIFS('2017'!O:O,'2017'!AA:AA,"JRO",'2017'!F:F,A400,'2017'!E:E,B400)+SUMIFS('2017'!R:R,'2017'!AA:AA,"JRO",'2017'!F:F,A400,'2017'!E:E,B400), 0)</f>
        <v>0</v>
      </c>
      <c r="X400" s="7" t="n">
        <f aca="false">IFERROR(W400/V400, 0)</f>
        <v>0</v>
      </c>
      <c r="Y400" s="0" t="n">
        <f aca="false">IFERROR(SUMIFS('2017'!$H:$H,'2017'!$C:$C,B400,'2017'!$F:$F,A400,'2017'!AA:AA,"NRO",'2017'!P:P,"&lt;&gt;")+SUMIFS('2017'!$I:$I,'2017'!$D:$D,B400,'2017'!$F:$F,A400,'2017'!AA:AA,"NRO",'2017'!Q:Q,"&lt;&gt;")+SUMIFS('2017'!$J:$J,'2017'!$E:$E,B400,'2017'!$F:$F,A400,'2017'!AA:AA,"NRO",'2017'!R:R,"&lt;&gt;"), 0)</f>
        <v>0</v>
      </c>
      <c r="Z400" s="0" t="n">
        <f aca="false">IFERROR(SUMIFS('2017'!M:M,'2017'!AA:AA,"NRO",'2017'!F:F,A400,'2017'!C:C,B400)+SUMIFS('2017'!P:P,'2017'!AA:AA,"NRO",'2017'!F:F,A400,'2017'!C:C,B400)+SUMIFS('2017'!N:N,'2017'!AA:AA,"NRO",'2017'!F:F,A400,'2017'!D:D,B400)+SUMIFS('2017'!N:N,'2017'!AA:AA,"NRO",'2017'!F:F,A400,'2017'!D:D,B400)+SUMIFS('2017'!O:O,'2017'!AA:AA,"NRO",'2017'!F:F,A400,'2017'!E:E,B400)+SUMIFS('2017'!R:R,'2017'!AA:AA,"NRO",'2017'!F:F,A400,'2017'!E:E,B400), 0)</f>
        <v>0</v>
      </c>
      <c r="AA400" s="7" t="n">
        <f aca="false">IFERROR(Z400/Y400, 0)</f>
        <v>0</v>
      </c>
      <c r="AB400" s="0" t="n">
        <f aca="false">IFERROR(SUMIFS('2017'!$H:$H,'2017'!$C:$C,B400,'2017'!$F:$F,A400,'2017'!AA:AA,"CRO",'2017'!P:P,"&lt;&gt;")+SUMIFS('2017'!$I:$I,'2017'!$D:$D,B400,'2017'!$F:$F,A400,'2017'!AA:AA,"CRO",'2017'!Q:Q,"&lt;&gt;")+SUMIFS('2017'!$J:$J,'2017'!$E:$E,B400,'2017'!$F:$F,A400,'2017'!AA:AA,"CRO",'2017'!R:R,"&lt;&gt;"), 0)</f>
        <v>0</v>
      </c>
      <c r="AC400" s="0" t="n">
        <f aca="false">IFERROR(SUMIFS('2017'!M:M,'2017'!AA:AA,"CRO",'2017'!F:F,A400,'2017'!C:C,B400)+SUMIFS('2017'!P:P,'2017'!AA:AA,"CRO",'2017'!F:F,A400,'2017'!C:C,B400)+SUMIFS('2017'!N:N,'2017'!AA:AA,"CRO",'2017'!F:F,A400,'2017'!D:D,B400)+SUMIFS('2017'!N:N,'2017'!AA:AA,"CRO",'2017'!F:F,A400,'2017'!D:D,B400)+SUMIFS('2017'!O:O,'2017'!AA:AA,"CRO",'2017'!F:F,A400,'2017'!E:E,B400)+SUMIFS('2017'!R:R,'2017'!AA:AA,"CRO",'2017'!F:F,A400,'2017'!E:E,B400), 0)</f>
        <v>0</v>
      </c>
      <c r="AD400" s="0" t="n">
        <f aca="false">IFERROR(AC400/AB400, 0)</f>
        <v>0</v>
      </c>
      <c r="AE400" s="0" t="n">
        <f aca="false">SUM(AH400,AK400,AN400)</f>
        <v>0</v>
      </c>
      <c r="AF400" s="0" t="n">
        <f aca="false">SUM(AI400,AL400,AO400)</f>
        <v>0</v>
      </c>
      <c r="AG400" s="7" t="n">
        <f aca="false">IFERROR(AF400/AE400, 0)</f>
        <v>0</v>
      </c>
      <c r="AH400" s="0" t="n">
        <f aca="false">IFERROR(SUMIFS('2016'!$G:$G,'2016'!F:F,A400,'2016'!C:C,B400,'2016'!D:D,"",'2016'!AA:AA,"JRO",'2016'!L:L,"&lt;&gt;"), 0)</f>
        <v>0</v>
      </c>
      <c r="AI400" s="0" t="n">
        <f aca="false">IFERROR(SUMIFS('2016'!L:L,'2016'!F:F,A400,'2016'!C:C,B400,'2016'!D:D,"",'2016'!AA:AA,"JRO"), 0)</f>
        <v>0</v>
      </c>
      <c r="AJ400" s="7" t="n">
        <f aca="false">IFERROR(AI400/AH400, 0)</f>
        <v>0</v>
      </c>
      <c r="AK400" s="0" t="n">
        <f aca="false">IFERROR(SUMIFS('2016'!$G:$G,'2016'!F:F,A400,'2016'!C:C,B400,'2016'!D:D,"",'2016'!AA:AA,"NRO",'2016'!L:L,"&lt;&gt;"), 0)</f>
        <v>0</v>
      </c>
      <c r="AL400" s="0" t="n">
        <f aca="false">IFERROR(SUMIFS('2016'!L:L,'2016'!F:F,A400,'2016'!C:C,B400,'2016'!D:D,"",'2016'!AA:AA,"NRO"), 0)</f>
        <v>0</v>
      </c>
      <c r="AM400" s="0" t="n">
        <f aca="false">IFERROR(AL400/AK400, 0)</f>
        <v>0</v>
      </c>
      <c r="AN400" s="0" t="n">
        <f aca="false">IFERROR(SUMIFS('2016'!$G:$G,'2016'!F:F,A400,'2016'!C:C,B400,'2016'!D:D,"",'2016'!AA:AA,"CRO",'2016'!L:L,"&lt;&gt;"), 0)</f>
        <v>0</v>
      </c>
      <c r="AO400" s="0" t="n">
        <f aca="false">IFERROR(SUMIFS('2016'!L:L,'2016'!F:F,A400,'2016'!C:C,B400,'2016'!D:D,"",'2016'!AA:AA,"CRO"), 0)</f>
        <v>0</v>
      </c>
      <c r="AP400" s="0" t="n">
        <f aca="false">IFERROR(AO400/AN400, 0)</f>
        <v>0</v>
      </c>
      <c r="AQ400" s="0" t="n">
        <f aca="false">SUM(AT400,AW400,AZ400)</f>
        <v>0</v>
      </c>
      <c r="AR400" s="0" t="n">
        <f aca="false">SUM(AU400,AX400,BA400)</f>
        <v>0</v>
      </c>
      <c r="AS400" s="7" t="n">
        <f aca="false">IFERROR(AR400/AQ400, 0)</f>
        <v>0</v>
      </c>
      <c r="AT400" s="0" t="n">
        <f aca="false">IFERROR(SUMIFS('2015'!$G:$G,'2015'!F:F,A400,'2015'!C:C,B400,'2015'!D:D,"",'2015'!AA:AA,"JRO",'2015'!L:L,"&lt;&gt;"), 0)</f>
        <v>0</v>
      </c>
      <c r="AU400" s="0" t="n">
        <f aca="false">IFERROR(SUMIFS('2015'!L:L,'2015'!F:F,A400,'2015'!C:C,B400,'2015'!D:D,"",'2015'!AA:AA,"JRO"), 0)</f>
        <v>0</v>
      </c>
      <c r="AV400" s="0" t="n">
        <f aca="false">IFERROR(AU400/AT400, 0)</f>
        <v>0</v>
      </c>
      <c r="AW400" s="0" t="n">
        <f aca="false">IFERROR(SUMIFS('2015'!$G:$G,'2015'!F:F,A400,'2015'!C:C,B400,'2015'!D:D,"",'2015'!AA:AA,"NRO",'2015'!L:L,"&lt;&gt;"), 0)</f>
        <v>0</v>
      </c>
      <c r="AX400" s="0" t="n">
        <f aca="false">IFERROR(SUMIFS('2015'!L:L,'2015'!F:F,A400,'2015'!C:C,B400,'2015'!D:D,"",'2015'!AA:AA,"NRO"), 0)</f>
        <v>0</v>
      </c>
      <c r="AY400" s="0" t="n">
        <f aca="false">IFERROR(AX400/AW400, 0)</f>
        <v>0</v>
      </c>
      <c r="AZ400" s="0" t="n">
        <f aca="false">IFERROR(SUMIFS('2015'!$G:$G,'2015'!F:F,A400,'2015'!C:C,B400,'2015'!D:D,"",'2015'!AA:AA,"CRO",'2015'!L:L,"&lt;&gt;"), 0)</f>
        <v>0</v>
      </c>
      <c r="BA400" s="0" t="n">
        <f aca="false">IFERROR(SUMIFS('2015'!L:L,'2015'!F:F,A400,'2015'!C:C,B400,'2015'!D:D,"",'2015'!AA:AA,"CRO"), 0)</f>
        <v>0</v>
      </c>
      <c r="BB400" s="0" t="n">
        <f aca="false">IFERROR(BA400/AZ400, 0)</f>
        <v>0</v>
      </c>
      <c r="BC400" s="0" t="n">
        <f aca="false">SUM(BF400,BI400)</f>
        <v>0</v>
      </c>
      <c r="BD400" s="0" t="n">
        <f aca="false">SUM(BG400,BJ400)</f>
        <v>0</v>
      </c>
      <c r="BE400" s="7" t="n">
        <f aca="false">IFERROR(BD400/BC400, 0)</f>
        <v>0</v>
      </c>
      <c r="BF400" s="0" t="n">
        <f aca="false">IFERROR(SUMIFS('2014'!$G:$G,'2014'!F:F,A400,'2014'!C:C,B400,'2014'!D:D,"",'2014'!AA:AA,"JRO",'2014'!L:L,"&lt;&gt;"), 0)</f>
        <v>0</v>
      </c>
      <c r="BG400" s="0" t="n">
        <f aca="false">IFERROR(SUMIFS('2014'!L:L,'2014'!F:F,A400,'2014'!C:C,B400,'2014'!D:D,"",'2014'!AA:AA,"JRO"), 0)</f>
        <v>0</v>
      </c>
      <c r="BH400" s="7" t="n">
        <f aca="false">IFERROR(BG400/BF400, 0)</f>
        <v>0</v>
      </c>
      <c r="BI400" s="0" t="n">
        <f aca="false">IFERROR(SUMIFS('2014'!$G:$G,'2014'!F:F,A400,'2014'!C:C,B400,'2014'!D:D,"",'2014'!AA:AA,"CRO",'2014'!L:L,"&lt;&gt;"), 0)</f>
        <v>0</v>
      </c>
      <c r="BJ400" s="0" t="n">
        <f aca="false">IFERROR(SUMIFS('2014'!L:L,'2014'!F:F,A400,'2014'!C:C,B400,'2014'!D:D,"",'2014'!AA:AA,"CRO"), 0)</f>
        <v>0</v>
      </c>
      <c r="BK400" s="0" t="n">
        <f aca="false">IFERROR(BJ400/BI400, 0)</f>
        <v>0</v>
      </c>
      <c r="BL400" s="0" t="n">
        <f aca="false">IFERROR(SUMIFS('2013'!$G:$G,'2013'!F:F,A400,'2013'!C:C,B400,'2013'!D:D,"",'2013'!AA:AA,"JRO",'2013'!L:L,"&lt;&gt;"), 0)</f>
        <v>0</v>
      </c>
      <c r="BM400" s="0" t="n">
        <f aca="false">IFERROR(SUMIFS('2013'!L:L,'2013'!F:F,A400,'2013'!C:C,B400,'2013'!D:D,"",'2013'!AA:AA,"JRO"), 0)</f>
        <v>0</v>
      </c>
      <c r="BN400" s="0" t="n">
        <f aca="false">IFERROR(BM400/BL400, 0)</f>
        <v>0</v>
      </c>
      <c r="BO400" s="0" t="n">
        <f aca="false">IFERROR(SUMIFS('2012'!$G:$G,'2012'!F:F,A400,'2012'!C:C,B400,'2012'!D:D,"",'2012'!AA:AA,"JRO",'2012'!L:L,"&lt;&gt;"), 0)</f>
        <v>0</v>
      </c>
      <c r="BP400" s="0" t="n">
        <f aca="false">IFERROR(SUMIFS('2012'!L:L,'2012'!F:F,A400,'2012'!C:C,B400,'2012'!D:D,"",'2012'!AA:AA,"JRO"), 0)</f>
        <v>0</v>
      </c>
      <c r="BQ400" s="0" t="n">
        <f aca="false">IFERROR(BP400/BO400, 0)</f>
        <v>0</v>
      </c>
      <c r="BR400" s="0" t="n">
        <f aca="false">IFERROR(SUMIFS('2011'!$G:$G,'2011'!F:F,A400,'2011'!C:C,B400,'2011'!D:D,"",'2011'!AA:AA,"JRO",'2011'!L:L,"&lt;&gt;"), 0)</f>
        <v>0</v>
      </c>
      <c r="BS400" s="0" t="n">
        <f aca="false">IFERROR(SUMIFS('2011'!L:L,'2011'!F:F,A400,'2011'!C:C,B400,'2011'!D:D,"",'2011'!AA:AA,"JRO"), 0)</f>
        <v>0</v>
      </c>
      <c r="BT400" s="7" t="n">
        <f aca="false">IFERROR(BS400/BR400, 0)</f>
        <v>0</v>
      </c>
      <c r="BU400" s="0" t="n">
        <f aca="false">IFERROR(SUMIFS('2010'!$G:$G,'2010'!F:F,A400,'2010'!C:C,B400,'2010'!D:D,"",'2010'!AA:AA,"JRO",'2010'!L:L,"&lt;&gt;"), 0)</f>
        <v>0</v>
      </c>
      <c r="BV400" s="0" t="n">
        <f aca="false">IFERROR(SUMIFS('2010'!L:L,'2010'!F:F,A400,'2010'!C:C,B400,'2010'!D:D,"",'2010'!AA:AA,"JRO"), 0)</f>
        <v>0</v>
      </c>
      <c r="BW400" s="7" t="n">
        <f aca="false">IFERROR(BV400/BU400, 0)</f>
        <v>0</v>
      </c>
      <c r="BX400" s="0" t="n">
        <f aca="false">IFERROR(SUMIFS('2009'!$G:$G,'2009'!F:F,A400,'2009'!C:C,B400,'2009'!D:D,"",'2009'!AA:AA,"JRO",'2009'!L:L,"&lt;&gt;"), 0)</f>
        <v>0</v>
      </c>
      <c r="BY400" s="0" t="n">
        <f aca="false">IFERROR(SUMIFS('2009'!L:L,'2009'!F:F,A400,'2009'!C:C,B400,'2009'!D:D,"",'2009'!AA:AA,"JRO"), 0)</f>
        <v>0</v>
      </c>
      <c r="BZ400" s="7" t="n">
        <f aca="false">IFERROR(BY400/BX400, 0)</f>
        <v>0</v>
      </c>
    </row>
    <row r="401" customFormat="false" ht="15" hidden="false" customHeight="false" outlineLevel="0" collapsed="false">
      <c r="A401" s="0" t="s">
        <v>98</v>
      </c>
      <c r="B401" s="17" t="s">
        <v>55</v>
      </c>
      <c r="C401" s="56" t="n">
        <f aca="false">IFERROR(AVERAGEIFS(I401:BZ401,I$2:BZ$2,"JRO escorts per deportee",I401:BZ401,"&lt;&gt;0"), 0)</f>
        <v>0</v>
      </c>
      <c r="D401" s="13" t="n">
        <f aca="false">IFERROR(AVERAGEIFS(I401:BZ401,I$2:BZ$2,"NRO escorts per deportee",I401:BZ401,"&lt;&gt;0"), 0)</f>
        <v>0</v>
      </c>
      <c r="E401" s="13" t="n">
        <f aca="false">IFERROR(AVERAGEIFS(I401:BZ401,I$2:BZ$2,"CRO escorts per deportee",I401:BZ401,"&lt;&gt;0"), 0)</f>
        <v>0</v>
      </c>
      <c r="I401" s="7" t="n">
        <f aca="false">IFERROR(H401/G401, 0)</f>
        <v>0</v>
      </c>
      <c r="J401" s="0" t="n">
        <f aca="false">IFERROR(SUMIFS('2018'!$H:$H,'2018'!$C:$C,B401,'2018'!$F:$F,A401,'2018'!AA:AA,"JRO",'2018'!P:P,"&lt;&gt;")+SUMIFS('2018'!$I:$I,'2018'!$D:$D,B401,'2018'!$F:$F,A401,'2018'!AA:AA,"JRO",'2018'!Q:Q,"&lt;&gt;")+SUMIFS('2018'!$J:$J,'2018'!$E:$E,B401,'2018'!$F:$F,A401,'2018'!AA:AA,"JRO",'2018'!R:R,"&lt;&gt;"), 0)</f>
        <v>0</v>
      </c>
      <c r="K401" s="0" t="n">
        <f aca="false">IFERROR(SUMIFS('2018'!M:M,'2018'!AA:AA,"JRO",'2018'!F:F,A401,'2018'!C:C,B401)+SUMIFS('2018'!P:P,'2018'!AA:AA,"JRO",'2018'!F:F,A401,'2018'!C:C,B401)+SUMIFS('2018'!N:N,'2018'!AA:AA,"JRO",'2018'!F:F,A401,'2018'!D:D,B401)+SUMIFS('2018'!N:N,'2018'!AA:AA,"JRO",'2018'!F:F,A401,'2018'!D:D,B401)+SUMIFS('2018'!O:O,'2018'!AA:AA,"JRO",'2018'!F:F,A401,'2018'!E:E,B401)+SUMIFS('2018'!R:R,'2018'!AA:AA,"JRO",'2018'!F:F,A401,'2018'!E:E,B401), 0)</f>
        <v>0</v>
      </c>
      <c r="L401" s="7" t="n">
        <f aca="false">IFERROR(K401/J401, 0)</f>
        <v>0</v>
      </c>
      <c r="M401" s="0" t="n">
        <f aca="false">IFERROR(SUMIFS('2018'!$H:$H,'2018'!$C:$C,B401,'2018'!$F:$F,A401,'2018'!AA:AA,"NRO",'2018'!P:P,"&lt;&gt;")+SUMIFS('2018'!$I:$I,'2018'!$D:$D,B401,'2018'!$F:$F,A401,'2018'!AA:AA,"NRO",'2018'!Q:Q,"&lt;&gt;")+SUMIFS('2018'!$J:$J,'2018'!$E:$E,B401,'2018'!$F:$F,A401,'2018'!AA:AA,"NRO",'2018'!R:R,"&lt;&gt;"), 0)</f>
        <v>0</v>
      </c>
      <c r="N401" s="0" t="n">
        <f aca="false">IFERROR(SUMIFS('2018'!M:M,'2018'!AA:AA,"NRO",'2018'!F:F,A401,'2018'!C:C,B401)+SUMIFS('2018'!P:P,'2018'!AA:AA,"NRO",'2018'!F:F,A401,'2018'!C:C,B401)+SUMIFS('2018'!N:N,'2018'!AA:AA,"NRO",'2018'!F:F,A401,'2018'!D:D,B401)+SUMIFS('2018'!N:N,'2018'!AA:AA,"NRO",'2018'!F:F,A401,'2018'!D:D,B401)+SUMIFS('2018'!O:O,'2018'!AA:AA,"NRO",'2018'!F:F,A401,'2018'!E:E,B401)+SUMIFS('2018'!R:R,'2018'!AA:AA,"NRO",'2018'!F:F,A401,'2018'!E:E,B401), 0)</f>
        <v>0</v>
      </c>
      <c r="O401" s="7" t="n">
        <f aca="false">IFERROR(N401/M401, 0)</f>
        <v>0</v>
      </c>
      <c r="P401" s="0" t="n">
        <f aca="false">IFERROR(SUMIFS('2018'!$H:$H,'2018'!$C:$C,B401,'2018'!$F:$F,A401,'2018'!AA:AA,"CRO")+SUMIFS('2018'!$I:$I,'2018'!$D:$D,B401,'2018'!$F:$F,A401,'2018'!AA:AA,"CRO")+SUMIFS('2018'!$J:$J,'2018'!$E:$E,B401,'2018'!$F:$F,A401,'2018'!AA:AA,"CRO"), 0)</f>
        <v>0</v>
      </c>
      <c r="Q401" s="0" t="n">
        <f aca="false">IFERROR(SUMIFS('2018'!M:M,'2018'!AA:AA,"CRO",'2018'!F:F,A401,'2018'!C:C,B401)+SUMIFS('2018'!P:P,'2018'!AA:AA,"CRO",'2018'!F:F,A401,'2018'!C:C,B401)+SUMIFS('2018'!N:N,'2018'!AA:AA,"CRO",'2018'!F:F,A401,'2018'!D:D,B401)+SUMIFS('2018'!N:N,'2018'!AA:AA,"CRO",'2018'!F:F,A401,'2018'!D:D,B401)+SUMIFS('2018'!O:O,'2018'!AA:AA,"CRO",'2018'!F:F,A401,'2018'!E:E,B401)+SUMIFS('2018'!R:R,'2018'!AA:AA,"CRO",'2018'!F:F,A401,'2018'!E:E,B401), 0)</f>
        <v>0</v>
      </c>
      <c r="R401" s="7" t="n">
        <f aca="false">IFERROR(Q401/P401, 0)</f>
        <v>0</v>
      </c>
      <c r="S401" s="7" t="n">
        <f aca="false">SUM(V401,Y401,AB401)</f>
        <v>0</v>
      </c>
      <c r="T401" s="7" t="n">
        <f aca="false">SUM(W401,Z401,AC401)</f>
        <v>0</v>
      </c>
      <c r="U401" s="7" t="n">
        <f aca="false">IFERROR(T401/S401, 0)</f>
        <v>0</v>
      </c>
      <c r="V401" s="0" t="n">
        <f aca="false">SUMIFS('2017'!$H:$H,'2017'!$C:$C,B401,'2017'!$F:$F,A401,'2017'!AA:AA,"JRO",'2017'!P:P,"&lt;&gt;")+SUMIFS('2017'!$I:$I,'2017'!$D:$D,B401,'2017'!$F:$F,A401,'2017'!AA:AA,"JRO",'2017'!Q:Q,"&lt;&gt;")+SUMIFS('2017'!$J:$J,'2017'!$E:$E,B401,'2017'!$F:$F,A401,'2017'!AA:AA,"JRO",'2017'!R:R,"&lt;&gt;")</f>
        <v>0</v>
      </c>
      <c r="W401" s="0" t="n">
        <f aca="false">IFERROR(SUMIFS('2017'!M:M,'2017'!AA:AA,"JRO",'2017'!F:F,A401,'2017'!C:C,B401)+SUMIFS('2017'!P:P,'2017'!AA:AA,"JRO",'2017'!F:F,A401,'2017'!C:C,B401)+SUMIFS('2017'!N:N,'2017'!AA:AA,"JRO",'2017'!F:F,A401,'2017'!D:D,B401)+SUMIFS('2017'!N:N,'2017'!AA:AA,"JRO",'2017'!F:F,A401,'2017'!D:D,B401)+SUMIFS('2017'!O:O,'2017'!AA:AA,"JRO",'2017'!F:F,A401,'2017'!E:E,B401)+SUMIFS('2017'!R:R,'2017'!AA:AA,"JRO",'2017'!F:F,A401,'2017'!E:E,B401), 0)</f>
        <v>0</v>
      </c>
      <c r="X401" s="7" t="n">
        <f aca="false">IFERROR(W401/V401, 0)</f>
        <v>0</v>
      </c>
      <c r="Y401" s="0" t="n">
        <f aca="false">IFERROR(SUMIFS('2017'!$H:$H,'2017'!$C:$C,B401,'2017'!$F:$F,A401,'2017'!AA:AA,"NRO",'2017'!P:P,"&lt;&gt;")+SUMIFS('2017'!$I:$I,'2017'!$D:$D,B401,'2017'!$F:$F,A401,'2017'!AA:AA,"NRO",'2017'!Q:Q,"&lt;&gt;")+SUMIFS('2017'!$J:$J,'2017'!$E:$E,B401,'2017'!$F:$F,A401,'2017'!AA:AA,"NRO",'2017'!R:R,"&lt;&gt;"), 0)</f>
        <v>0</v>
      </c>
      <c r="Z401" s="0" t="n">
        <f aca="false">IFERROR(SUMIFS('2017'!M:M,'2017'!AA:AA,"NRO",'2017'!F:F,A401,'2017'!C:C,B401)+SUMIFS('2017'!P:P,'2017'!AA:AA,"NRO",'2017'!F:F,A401,'2017'!C:C,B401)+SUMIFS('2017'!N:N,'2017'!AA:AA,"NRO",'2017'!F:F,A401,'2017'!D:D,B401)+SUMIFS('2017'!N:N,'2017'!AA:AA,"NRO",'2017'!F:F,A401,'2017'!D:D,B401)+SUMIFS('2017'!O:O,'2017'!AA:AA,"NRO",'2017'!F:F,A401,'2017'!E:E,B401)+SUMIFS('2017'!R:R,'2017'!AA:AA,"NRO",'2017'!F:F,A401,'2017'!E:E,B401), 0)</f>
        <v>0</v>
      </c>
      <c r="AA401" s="7" t="n">
        <f aca="false">IFERROR(Z401/Y401, 0)</f>
        <v>0</v>
      </c>
      <c r="AB401" s="0" t="n">
        <f aca="false">IFERROR(SUMIFS('2017'!$H:$H,'2017'!$C:$C,B401,'2017'!$F:$F,A401,'2017'!AA:AA,"CRO",'2017'!P:P,"&lt;&gt;")+SUMIFS('2017'!$I:$I,'2017'!$D:$D,B401,'2017'!$F:$F,A401,'2017'!AA:AA,"CRO",'2017'!Q:Q,"&lt;&gt;")+SUMIFS('2017'!$J:$J,'2017'!$E:$E,B401,'2017'!$F:$F,A401,'2017'!AA:AA,"CRO",'2017'!R:R,"&lt;&gt;"), 0)</f>
        <v>0</v>
      </c>
      <c r="AC401" s="0" t="n">
        <f aca="false">IFERROR(SUMIFS('2017'!M:M,'2017'!AA:AA,"CRO",'2017'!F:F,A401,'2017'!C:C,B401)+SUMIFS('2017'!P:P,'2017'!AA:AA,"CRO",'2017'!F:F,A401,'2017'!C:C,B401)+SUMIFS('2017'!N:N,'2017'!AA:AA,"CRO",'2017'!F:F,A401,'2017'!D:D,B401)+SUMIFS('2017'!N:N,'2017'!AA:AA,"CRO",'2017'!F:F,A401,'2017'!D:D,B401)+SUMIFS('2017'!O:O,'2017'!AA:AA,"CRO",'2017'!F:F,A401,'2017'!E:E,B401)+SUMIFS('2017'!R:R,'2017'!AA:AA,"CRO",'2017'!F:F,A401,'2017'!E:E,B401), 0)</f>
        <v>0</v>
      </c>
      <c r="AD401" s="0" t="n">
        <f aca="false">IFERROR(AC401/AB401, 0)</f>
        <v>0</v>
      </c>
      <c r="AE401" s="0" t="n">
        <f aca="false">SUM(AH401,AK401,AN401)</f>
        <v>0</v>
      </c>
      <c r="AF401" s="0" t="n">
        <f aca="false">SUM(AI401,AL401,AO401)</f>
        <v>0</v>
      </c>
      <c r="AG401" s="7" t="n">
        <f aca="false">IFERROR(AF401/AE401, 0)</f>
        <v>0</v>
      </c>
      <c r="AH401" s="0" t="n">
        <f aca="false">IFERROR(SUMIFS('2016'!$G:$G,'2016'!F:F,A401,'2016'!C:C,B401,'2016'!D:D,"",'2016'!AA:AA,"JRO",'2016'!L:L,"&lt;&gt;"), 0)</f>
        <v>0</v>
      </c>
      <c r="AI401" s="0" t="n">
        <f aca="false">IFERROR(SUMIFS('2016'!L:L,'2016'!F:F,A401,'2016'!C:C,B401,'2016'!D:D,"",'2016'!AA:AA,"JRO"), 0)</f>
        <v>0</v>
      </c>
      <c r="AJ401" s="7" t="n">
        <f aca="false">IFERROR(AI401/AH401, 0)</f>
        <v>0</v>
      </c>
      <c r="AK401" s="0" t="n">
        <f aca="false">IFERROR(SUMIFS('2016'!$G:$G,'2016'!F:F,A401,'2016'!C:C,B401,'2016'!D:D,"",'2016'!AA:AA,"NRO",'2016'!L:L,"&lt;&gt;"), 0)</f>
        <v>0</v>
      </c>
      <c r="AL401" s="0" t="n">
        <f aca="false">IFERROR(SUMIFS('2016'!L:L,'2016'!F:F,A401,'2016'!C:C,B401,'2016'!D:D,"",'2016'!AA:AA,"NRO"), 0)</f>
        <v>0</v>
      </c>
      <c r="AM401" s="0" t="n">
        <f aca="false">IFERROR(AL401/AK401, 0)</f>
        <v>0</v>
      </c>
      <c r="AN401" s="0" t="n">
        <f aca="false">IFERROR(SUMIFS('2016'!$G:$G,'2016'!F:F,A401,'2016'!C:C,B401,'2016'!D:D,"",'2016'!AA:AA,"CRO",'2016'!L:L,"&lt;&gt;"), 0)</f>
        <v>0</v>
      </c>
      <c r="AO401" s="0" t="n">
        <f aca="false">IFERROR(SUMIFS('2016'!L:L,'2016'!F:F,A401,'2016'!C:C,B401,'2016'!D:D,"",'2016'!AA:AA,"CRO"), 0)</f>
        <v>0</v>
      </c>
      <c r="AP401" s="0" t="n">
        <f aca="false">IFERROR(AO401/AN401, 0)</f>
        <v>0</v>
      </c>
      <c r="AQ401" s="0" t="n">
        <f aca="false">SUM(AT401,AW401,AZ401)</f>
        <v>0</v>
      </c>
      <c r="AR401" s="0" t="n">
        <f aca="false">SUM(AU401,AX401,BA401)</f>
        <v>0</v>
      </c>
      <c r="AS401" s="7" t="n">
        <f aca="false">IFERROR(AR401/AQ401, 0)</f>
        <v>0</v>
      </c>
      <c r="AT401" s="0" t="n">
        <f aca="false">IFERROR(SUMIFS('2015'!$G:$G,'2015'!F:F,A401,'2015'!C:C,B401,'2015'!D:D,"",'2015'!AA:AA,"JRO",'2015'!L:L,"&lt;&gt;"), 0)</f>
        <v>0</v>
      </c>
      <c r="AU401" s="0" t="n">
        <f aca="false">IFERROR(SUMIFS('2015'!L:L,'2015'!F:F,A401,'2015'!C:C,B401,'2015'!D:D,"",'2015'!AA:AA,"JRO"), 0)</f>
        <v>0</v>
      </c>
      <c r="AV401" s="0" t="n">
        <f aca="false">IFERROR(AU401/AT401, 0)</f>
        <v>0</v>
      </c>
      <c r="AW401" s="0" t="n">
        <f aca="false">IFERROR(SUMIFS('2015'!$G:$G,'2015'!F:F,A401,'2015'!C:C,B401,'2015'!D:D,"",'2015'!AA:AA,"NRO",'2015'!L:L,"&lt;&gt;"), 0)</f>
        <v>0</v>
      </c>
      <c r="AX401" s="0" t="n">
        <f aca="false">IFERROR(SUMIFS('2015'!L:L,'2015'!F:F,A401,'2015'!C:C,B401,'2015'!D:D,"",'2015'!AA:AA,"NRO"), 0)</f>
        <v>0</v>
      </c>
      <c r="AY401" s="0" t="n">
        <f aca="false">IFERROR(AX401/AW401, 0)</f>
        <v>0</v>
      </c>
      <c r="AZ401" s="0" t="n">
        <f aca="false">IFERROR(SUMIFS('2015'!$G:$G,'2015'!F:F,A401,'2015'!C:C,B401,'2015'!D:D,"",'2015'!AA:AA,"CRO",'2015'!L:L,"&lt;&gt;"), 0)</f>
        <v>0</v>
      </c>
      <c r="BA401" s="0" t="n">
        <f aca="false">IFERROR(SUMIFS('2015'!L:L,'2015'!F:F,A401,'2015'!C:C,B401,'2015'!D:D,"",'2015'!AA:AA,"CRO"), 0)</f>
        <v>0</v>
      </c>
      <c r="BB401" s="0" t="n">
        <f aca="false">IFERROR(BA401/AZ401, 0)</f>
        <v>0</v>
      </c>
      <c r="BC401" s="0" t="n">
        <f aca="false">SUM(BF401,BI401)</f>
        <v>0</v>
      </c>
      <c r="BD401" s="0" t="n">
        <f aca="false">SUM(BG401,BJ401)</f>
        <v>0</v>
      </c>
      <c r="BE401" s="7" t="n">
        <f aca="false">IFERROR(BD401/BC401, 0)</f>
        <v>0</v>
      </c>
      <c r="BF401" s="0" t="n">
        <f aca="false">IFERROR(SUMIFS('2014'!$G:$G,'2014'!F:F,A401,'2014'!C:C,B401,'2014'!D:D,"",'2014'!AA:AA,"JRO",'2014'!L:L,"&lt;&gt;"), 0)</f>
        <v>0</v>
      </c>
      <c r="BG401" s="0" t="n">
        <f aca="false">IFERROR(SUMIFS('2014'!L:L,'2014'!F:F,A401,'2014'!C:C,B401,'2014'!D:D,"",'2014'!AA:AA,"JRO"), 0)</f>
        <v>0</v>
      </c>
      <c r="BH401" s="7" t="n">
        <f aca="false">IFERROR(BG401/BF401, 0)</f>
        <v>0</v>
      </c>
      <c r="BI401" s="0" t="n">
        <f aca="false">IFERROR(SUMIFS('2014'!$G:$G,'2014'!F:F,A401,'2014'!C:C,B401,'2014'!D:D,"",'2014'!AA:AA,"CRO",'2014'!L:L,"&lt;&gt;"), 0)</f>
        <v>0</v>
      </c>
      <c r="BJ401" s="0" t="n">
        <f aca="false">IFERROR(SUMIFS('2014'!L:L,'2014'!F:F,A401,'2014'!C:C,B401,'2014'!D:D,"",'2014'!AA:AA,"CRO"), 0)</f>
        <v>0</v>
      </c>
      <c r="BK401" s="0" t="n">
        <f aca="false">IFERROR(BJ401/BI401, 0)</f>
        <v>0</v>
      </c>
      <c r="BL401" s="0" t="n">
        <f aca="false">IFERROR(SUMIFS('2013'!$G:$G,'2013'!F:F,A401,'2013'!C:C,B401,'2013'!D:D,"",'2013'!AA:AA,"JRO",'2013'!L:L,"&lt;&gt;"), 0)</f>
        <v>0</v>
      </c>
      <c r="BM401" s="0" t="n">
        <f aca="false">IFERROR(SUMIFS('2013'!L:L,'2013'!F:F,A401,'2013'!C:C,B401,'2013'!D:D,"",'2013'!AA:AA,"JRO"), 0)</f>
        <v>0</v>
      </c>
      <c r="BN401" s="0" t="n">
        <f aca="false">IFERROR(BM401/BL401, 0)</f>
        <v>0</v>
      </c>
      <c r="BO401" s="0" t="n">
        <f aca="false">IFERROR(SUMIFS('2012'!$G:$G,'2012'!F:F,A401,'2012'!C:C,B401,'2012'!D:D,"",'2012'!AA:AA,"JRO",'2012'!L:L,"&lt;&gt;"), 0)</f>
        <v>0</v>
      </c>
      <c r="BP401" s="0" t="n">
        <f aca="false">IFERROR(SUMIFS('2012'!L:L,'2012'!F:F,A401,'2012'!C:C,B401,'2012'!D:D,"",'2012'!AA:AA,"JRO"), 0)</f>
        <v>0</v>
      </c>
      <c r="BQ401" s="0" t="n">
        <f aca="false">IFERROR(BP401/BO401, 0)</f>
        <v>0</v>
      </c>
      <c r="BR401" s="0" t="n">
        <f aca="false">IFERROR(SUMIFS('2011'!$G:$G,'2011'!F:F,A401,'2011'!C:C,B401,'2011'!D:D,"",'2011'!AA:AA,"JRO",'2011'!L:L,"&lt;&gt;"), 0)</f>
        <v>0</v>
      </c>
      <c r="BS401" s="0" t="n">
        <f aca="false">IFERROR(SUMIFS('2011'!L:L,'2011'!F:F,A401,'2011'!C:C,B401,'2011'!D:D,"",'2011'!AA:AA,"JRO"), 0)</f>
        <v>0</v>
      </c>
      <c r="BT401" s="7" t="n">
        <f aca="false">IFERROR(BS401/BR401, 0)</f>
        <v>0</v>
      </c>
      <c r="BU401" s="0" t="n">
        <f aca="false">IFERROR(SUMIFS('2010'!$G:$G,'2010'!F:F,A401,'2010'!C:C,B401,'2010'!D:D,"",'2010'!AA:AA,"JRO",'2010'!L:L,"&lt;&gt;"), 0)</f>
        <v>0</v>
      </c>
      <c r="BV401" s="0" t="n">
        <f aca="false">IFERROR(SUMIFS('2010'!L:L,'2010'!F:F,A401,'2010'!C:C,B401,'2010'!D:D,"",'2010'!AA:AA,"JRO"), 0)</f>
        <v>0</v>
      </c>
      <c r="BW401" s="7" t="n">
        <f aca="false">IFERROR(BV401/BU401, 0)</f>
        <v>0</v>
      </c>
      <c r="BX401" s="0" t="n">
        <f aca="false">IFERROR(SUMIFS('2009'!$G:$G,'2009'!F:F,A401,'2009'!C:C,B401,'2009'!D:D,"",'2009'!AA:AA,"JRO",'2009'!L:L,"&lt;&gt;"), 0)</f>
        <v>0</v>
      </c>
      <c r="BY401" s="0" t="n">
        <f aca="false">IFERROR(SUMIFS('2009'!L:L,'2009'!F:F,A401,'2009'!C:C,B401,'2009'!D:D,"",'2009'!AA:AA,"JRO"), 0)</f>
        <v>0</v>
      </c>
      <c r="BZ401" s="7" t="n">
        <f aca="false">IFERROR(BY401/BX401, 0)</f>
        <v>0</v>
      </c>
    </row>
    <row r="402" customFormat="false" ht="15" hidden="false" customHeight="false" outlineLevel="0" collapsed="false">
      <c r="A402" s="0" t="s">
        <v>98</v>
      </c>
      <c r="B402" s="17" t="s">
        <v>77</v>
      </c>
      <c r="C402" s="56" t="n">
        <f aca="false">IFERROR(AVERAGEIFS(I402:BZ402,I$2:BZ$2,"JRO escorts per deportee",I402:BZ402,"&lt;&gt;0"), 0)</f>
        <v>0</v>
      </c>
      <c r="D402" s="13" t="n">
        <f aca="false">IFERROR(AVERAGEIFS(I402:BZ402,I$2:BZ$2,"NRO escorts per deportee",I402:BZ402,"&lt;&gt;0"), 0)</f>
        <v>0</v>
      </c>
      <c r="E402" s="13" t="n">
        <f aca="false">IFERROR(AVERAGEIFS(I402:BZ402,I$2:BZ$2,"CRO escorts per deportee",I402:BZ402,"&lt;&gt;0"), 0)</f>
        <v>0</v>
      </c>
      <c r="I402" s="7" t="n">
        <f aca="false">IFERROR(H402/G402, 0)</f>
        <v>0</v>
      </c>
      <c r="J402" s="0" t="n">
        <f aca="false">IFERROR(SUMIFS('2018'!$H:$H,'2018'!$C:$C,B402,'2018'!$F:$F,A402,'2018'!AA:AA,"JRO",'2018'!P:P,"&lt;&gt;")+SUMIFS('2018'!$I:$I,'2018'!$D:$D,B402,'2018'!$F:$F,A402,'2018'!AA:AA,"JRO",'2018'!Q:Q,"&lt;&gt;")+SUMIFS('2018'!$J:$J,'2018'!$E:$E,B402,'2018'!$F:$F,A402,'2018'!AA:AA,"JRO",'2018'!R:R,"&lt;&gt;"), 0)</f>
        <v>0</v>
      </c>
      <c r="K402" s="0" t="n">
        <f aca="false">IFERROR(SUMIFS('2018'!M:M,'2018'!AA:AA,"JRO",'2018'!F:F,A402,'2018'!C:C,B402)+SUMIFS('2018'!P:P,'2018'!AA:AA,"JRO",'2018'!F:F,A402,'2018'!C:C,B402)+SUMIFS('2018'!N:N,'2018'!AA:AA,"JRO",'2018'!F:F,A402,'2018'!D:D,B402)+SUMIFS('2018'!N:N,'2018'!AA:AA,"JRO",'2018'!F:F,A402,'2018'!D:D,B402)+SUMIFS('2018'!O:O,'2018'!AA:AA,"JRO",'2018'!F:F,A402,'2018'!E:E,B402)+SUMIFS('2018'!R:R,'2018'!AA:AA,"JRO",'2018'!F:F,A402,'2018'!E:E,B402), 0)</f>
        <v>0</v>
      </c>
      <c r="L402" s="7" t="n">
        <f aca="false">IFERROR(K402/J402, 0)</f>
        <v>0</v>
      </c>
      <c r="M402" s="0" t="n">
        <f aca="false">IFERROR(SUMIFS('2018'!$H:$H,'2018'!$C:$C,B402,'2018'!$F:$F,A402,'2018'!AA:AA,"NRO",'2018'!P:P,"&lt;&gt;")+SUMIFS('2018'!$I:$I,'2018'!$D:$D,B402,'2018'!$F:$F,A402,'2018'!AA:AA,"NRO",'2018'!Q:Q,"&lt;&gt;")+SUMIFS('2018'!$J:$J,'2018'!$E:$E,B402,'2018'!$F:$F,A402,'2018'!AA:AA,"NRO",'2018'!R:R,"&lt;&gt;"), 0)</f>
        <v>0</v>
      </c>
      <c r="N402" s="0" t="n">
        <f aca="false">IFERROR(SUMIFS('2018'!M:M,'2018'!AA:AA,"NRO",'2018'!F:F,A402,'2018'!C:C,B402)+SUMIFS('2018'!P:P,'2018'!AA:AA,"NRO",'2018'!F:F,A402,'2018'!C:C,B402)+SUMIFS('2018'!N:N,'2018'!AA:AA,"NRO",'2018'!F:F,A402,'2018'!D:D,B402)+SUMIFS('2018'!N:N,'2018'!AA:AA,"NRO",'2018'!F:F,A402,'2018'!D:D,B402)+SUMIFS('2018'!O:O,'2018'!AA:AA,"NRO",'2018'!F:F,A402,'2018'!E:E,B402)+SUMIFS('2018'!R:R,'2018'!AA:AA,"NRO",'2018'!F:F,A402,'2018'!E:E,B402), 0)</f>
        <v>0</v>
      </c>
      <c r="O402" s="7" t="n">
        <f aca="false">IFERROR(N402/M402, 0)</f>
        <v>0</v>
      </c>
      <c r="P402" s="0" t="n">
        <f aca="false">IFERROR(SUMIFS('2018'!$H:$H,'2018'!$C:$C,B402,'2018'!$F:$F,A402,'2018'!AA:AA,"CRO")+SUMIFS('2018'!$I:$I,'2018'!$D:$D,B402,'2018'!$F:$F,A402,'2018'!AA:AA,"CRO")+SUMIFS('2018'!$J:$J,'2018'!$E:$E,B402,'2018'!$F:$F,A402,'2018'!AA:AA,"CRO"), 0)</f>
        <v>0</v>
      </c>
      <c r="Q402" s="0" t="n">
        <f aca="false">IFERROR(SUMIFS('2018'!M:M,'2018'!AA:AA,"CRO",'2018'!F:F,A402,'2018'!C:C,B402)+SUMIFS('2018'!P:P,'2018'!AA:AA,"CRO",'2018'!F:F,A402,'2018'!C:C,B402)+SUMIFS('2018'!N:N,'2018'!AA:AA,"CRO",'2018'!F:F,A402,'2018'!D:D,B402)+SUMIFS('2018'!N:N,'2018'!AA:AA,"CRO",'2018'!F:F,A402,'2018'!D:D,B402)+SUMIFS('2018'!O:O,'2018'!AA:AA,"CRO",'2018'!F:F,A402,'2018'!E:E,B402)+SUMIFS('2018'!R:R,'2018'!AA:AA,"CRO",'2018'!F:F,A402,'2018'!E:E,B402), 0)</f>
        <v>0</v>
      </c>
      <c r="R402" s="7" t="n">
        <f aca="false">IFERROR(Q402/P402, 0)</f>
        <v>0</v>
      </c>
      <c r="S402" s="7" t="n">
        <f aca="false">SUM(V402,Y402,AB402)</f>
        <v>0</v>
      </c>
      <c r="T402" s="7" t="n">
        <f aca="false">SUM(W402,Z402,AC402)</f>
        <v>0</v>
      </c>
      <c r="U402" s="7" t="n">
        <f aca="false">IFERROR(T402/S402, 0)</f>
        <v>0</v>
      </c>
      <c r="V402" s="0" t="n">
        <f aca="false">SUMIFS('2017'!$H:$H,'2017'!$C:$C,B402,'2017'!$F:$F,A402,'2017'!AA:AA,"JRO",'2017'!P:P,"&lt;&gt;")+SUMIFS('2017'!$I:$I,'2017'!$D:$D,B402,'2017'!$F:$F,A402,'2017'!AA:AA,"JRO",'2017'!Q:Q,"&lt;&gt;")+SUMIFS('2017'!$J:$J,'2017'!$E:$E,B402,'2017'!$F:$F,A402,'2017'!AA:AA,"JRO",'2017'!R:R,"&lt;&gt;")</f>
        <v>0</v>
      </c>
      <c r="W402" s="0" t="n">
        <f aca="false">IFERROR(SUMIFS('2017'!M:M,'2017'!AA:AA,"JRO",'2017'!F:F,A402,'2017'!C:C,B402)+SUMIFS('2017'!P:P,'2017'!AA:AA,"JRO",'2017'!F:F,A402,'2017'!C:C,B402)+SUMIFS('2017'!N:N,'2017'!AA:AA,"JRO",'2017'!F:F,A402,'2017'!D:D,B402)+SUMIFS('2017'!N:N,'2017'!AA:AA,"JRO",'2017'!F:F,A402,'2017'!D:D,B402)+SUMIFS('2017'!O:O,'2017'!AA:AA,"JRO",'2017'!F:F,A402,'2017'!E:E,B402)+SUMIFS('2017'!R:R,'2017'!AA:AA,"JRO",'2017'!F:F,A402,'2017'!E:E,B402), 0)</f>
        <v>0</v>
      </c>
      <c r="X402" s="7" t="n">
        <f aca="false">IFERROR(W402/V402, 0)</f>
        <v>0</v>
      </c>
      <c r="Y402" s="0" t="n">
        <f aca="false">IFERROR(SUMIFS('2017'!$H:$H,'2017'!$C:$C,B402,'2017'!$F:$F,A402,'2017'!AA:AA,"NRO",'2017'!P:P,"&lt;&gt;")+SUMIFS('2017'!$I:$I,'2017'!$D:$D,B402,'2017'!$F:$F,A402,'2017'!AA:AA,"NRO",'2017'!Q:Q,"&lt;&gt;")+SUMIFS('2017'!$J:$J,'2017'!$E:$E,B402,'2017'!$F:$F,A402,'2017'!AA:AA,"NRO",'2017'!R:R,"&lt;&gt;"), 0)</f>
        <v>0</v>
      </c>
      <c r="Z402" s="0" t="n">
        <f aca="false">IFERROR(SUMIFS('2017'!M:M,'2017'!AA:AA,"NRO",'2017'!F:F,A402,'2017'!C:C,B402)+SUMIFS('2017'!P:P,'2017'!AA:AA,"NRO",'2017'!F:F,A402,'2017'!C:C,B402)+SUMIFS('2017'!N:N,'2017'!AA:AA,"NRO",'2017'!F:F,A402,'2017'!D:D,B402)+SUMIFS('2017'!N:N,'2017'!AA:AA,"NRO",'2017'!F:F,A402,'2017'!D:D,B402)+SUMIFS('2017'!O:O,'2017'!AA:AA,"NRO",'2017'!F:F,A402,'2017'!E:E,B402)+SUMIFS('2017'!R:R,'2017'!AA:AA,"NRO",'2017'!F:F,A402,'2017'!E:E,B402), 0)</f>
        <v>0</v>
      </c>
      <c r="AA402" s="7" t="n">
        <f aca="false">IFERROR(Z402/Y402, 0)</f>
        <v>0</v>
      </c>
      <c r="AB402" s="0" t="n">
        <f aca="false">IFERROR(SUMIFS('2017'!$H:$H,'2017'!$C:$C,B402,'2017'!$F:$F,A402,'2017'!AA:AA,"CRO",'2017'!P:P,"&lt;&gt;")+SUMIFS('2017'!$I:$I,'2017'!$D:$D,B402,'2017'!$F:$F,A402,'2017'!AA:AA,"CRO",'2017'!Q:Q,"&lt;&gt;")+SUMIFS('2017'!$J:$J,'2017'!$E:$E,B402,'2017'!$F:$F,A402,'2017'!AA:AA,"CRO",'2017'!R:R,"&lt;&gt;"), 0)</f>
        <v>0</v>
      </c>
      <c r="AC402" s="0" t="n">
        <f aca="false">IFERROR(SUMIFS('2017'!M:M,'2017'!AA:AA,"CRO",'2017'!F:F,A402,'2017'!C:C,B402)+SUMIFS('2017'!P:P,'2017'!AA:AA,"CRO",'2017'!F:F,A402,'2017'!C:C,B402)+SUMIFS('2017'!N:N,'2017'!AA:AA,"CRO",'2017'!F:F,A402,'2017'!D:D,B402)+SUMIFS('2017'!N:N,'2017'!AA:AA,"CRO",'2017'!F:F,A402,'2017'!D:D,B402)+SUMIFS('2017'!O:O,'2017'!AA:AA,"CRO",'2017'!F:F,A402,'2017'!E:E,B402)+SUMIFS('2017'!R:R,'2017'!AA:AA,"CRO",'2017'!F:F,A402,'2017'!E:E,B402), 0)</f>
        <v>0</v>
      </c>
      <c r="AD402" s="0" t="n">
        <f aca="false">IFERROR(AC402/AB402, 0)</f>
        <v>0</v>
      </c>
      <c r="AE402" s="0" t="n">
        <f aca="false">SUM(AH402,AK402,AN402)</f>
        <v>0</v>
      </c>
      <c r="AF402" s="0" t="n">
        <f aca="false">SUM(AI402,AL402,AO402)</f>
        <v>0</v>
      </c>
      <c r="AG402" s="7" t="n">
        <f aca="false">IFERROR(AF402/AE402, 0)</f>
        <v>0</v>
      </c>
      <c r="AH402" s="0" t="n">
        <f aca="false">IFERROR(SUMIFS('2016'!$G:$G,'2016'!F:F,A402,'2016'!C:C,B402,'2016'!D:D,"",'2016'!AA:AA,"JRO",'2016'!L:L,"&lt;&gt;"), 0)</f>
        <v>0</v>
      </c>
      <c r="AI402" s="0" t="n">
        <f aca="false">IFERROR(SUMIFS('2016'!L:L,'2016'!F:F,A402,'2016'!C:C,B402,'2016'!D:D,"",'2016'!AA:AA,"JRO"), 0)</f>
        <v>0</v>
      </c>
      <c r="AJ402" s="7" t="n">
        <f aca="false">IFERROR(AI402/AH402, 0)</f>
        <v>0</v>
      </c>
      <c r="AK402" s="0" t="n">
        <f aca="false">IFERROR(SUMIFS('2016'!$G:$G,'2016'!F:F,A402,'2016'!C:C,B402,'2016'!D:D,"",'2016'!AA:AA,"NRO",'2016'!L:L,"&lt;&gt;"), 0)</f>
        <v>0</v>
      </c>
      <c r="AL402" s="0" t="n">
        <f aca="false">IFERROR(SUMIFS('2016'!L:L,'2016'!F:F,A402,'2016'!C:C,B402,'2016'!D:D,"",'2016'!AA:AA,"NRO"), 0)</f>
        <v>0</v>
      </c>
      <c r="AM402" s="0" t="n">
        <f aca="false">IFERROR(AL402/AK402, 0)</f>
        <v>0</v>
      </c>
      <c r="AN402" s="0" t="n">
        <f aca="false">IFERROR(SUMIFS('2016'!$G:$G,'2016'!F:F,A402,'2016'!C:C,B402,'2016'!D:D,"",'2016'!AA:AA,"CRO",'2016'!L:L,"&lt;&gt;"), 0)</f>
        <v>0</v>
      </c>
      <c r="AO402" s="0" t="n">
        <f aca="false">IFERROR(SUMIFS('2016'!L:L,'2016'!F:F,A402,'2016'!C:C,B402,'2016'!D:D,"",'2016'!AA:AA,"CRO"), 0)</f>
        <v>0</v>
      </c>
      <c r="AP402" s="0" t="n">
        <f aca="false">IFERROR(AO402/AN402, 0)</f>
        <v>0</v>
      </c>
      <c r="AQ402" s="0" t="n">
        <f aca="false">SUM(AT402,AW402,AZ402)</f>
        <v>0</v>
      </c>
      <c r="AR402" s="0" t="n">
        <f aca="false">SUM(AU402,AX402,BA402)</f>
        <v>0</v>
      </c>
      <c r="AS402" s="7" t="n">
        <f aca="false">IFERROR(AR402/AQ402, 0)</f>
        <v>0</v>
      </c>
      <c r="AT402" s="0" t="n">
        <f aca="false">IFERROR(SUMIFS('2015'!$G:$G,'2015'!F:F,A402,'2015'!C:C,B402,'2015'!D:D,"",'2015'!AA:AA,"JRO",'2015'!L:L,"&lt;&gt;"), 0)</f>
        <v>0</v>
      </c>
      <c r="AU402" s="0" t="n">
        <f aca="false">IFERROR(SUMIFS('2015'!L:L,'2015'!F:F,A402,'2015'!C:C,B402,'2015'!D:D,"",'2015'!AA:AA,"JRO"), 0)</f>
        <v>0</v>
      </c>
      <c r="AV402" s="0" t="n">
        <f aca="false">IFERROR(AU402/AT402, 0)</f>
        <v>0</v>
      </c>
      <c r="AW402" s="0" t="n">
        <f aca="false">IFERROR(SUMIFS('2015'!$G:$G,'2015'!F:F,A402,'2015'!C:C,B402,'2015'!D:D,"",'2015'!AA:AA,"NRO",'2015'!L:L,"&lt;&gt;"), 0)</f>
        <v>0</v>
      </c>
      <c r="AX402" s="0" t="n">
        <f aca="false">IFERROR(SUMIFS('2015'!L:L,'2015'!F:F,A402,'2015'!C:C,B402,'2015'!D:D,"",'2015'!AA:AA,"NRO"), 0)</f>
        <v>0</v>
      </c>
      <c r="AY402" s="0" t="n">
        <f aca="false">IFERROR(AX402/AW402, 0)</f>
        <v>0</v>
      </c>
      <c r="AZ402" s="0" t="n">
        <f aca="false">IFERROR(SUMIFS('2015'!$G:$G,'2015'!F:F,A402,'2015'!C:C,B402,'2015'!D:D,"",'2015'!AA:AA,"CRO",'2015'!L:L,"&lt;&gt;"), 0)</f>
        <v>0</v>
      </c>
      <c r="BA402" s="0" t="n">
        <f aca="false">IFERROR(SUMIFS('2015'!L:L,'2015'!F:F,A402,'2015'!C:C,B402,'2015'!D:D,"",'2015'!AA:AA,"CRO"), 0)</f>
        <v>0</v>
      </c>
      <c r="BB402" s="0" t="n">
        <f aca="false">IFERROR(BA402/AZ402, 0)</f>
        <v>0</v>
      </c>
      <c r="BC402" s="0" t="n">
        <f aca="false">SUM(BF402,BI402)</f>
        <v>0</v>
      </c>
      <c r="BD402" s="0" t="n">
        <f aca="false">SUM(BG402,BJ402)</f>
        <v>0</v>
      </c>
      <c r="BE402" s="7" t="n">
        <f aca="false">IFERROR(BD402/BC402, 0)</f>
        <v>0</v>
      </c>
      <c r="BF402" s="0" t="n">
        <f aca="false">IFERROR(SUMIFS('2014'!$G:$G,'2014'!F:F,A402,'2014'!C:C,B402,'2014'!D:D,"",'2014'!AA:AA,"JRO",'2014'!L:L,"&lt;&gt;"), 0)</f>
        <v>0</v>
      </c>
      <c r="BG402" s="0" t="n">
        <f aca="false">IFERROR(SUMIFS('2014'!L:L,'2014'!F:F,A402,'2014'!C:C,B402,'2014'!D:D,"",'2014'!AA:AA,"JRO"), 0)</f>
        <v>0</v>
      </c>
      <c r="BH402" s="7" t="n">
        <f aca="false">IFERROR(BG402/BF402, 0)</f>
        <v>0</v>
      </c>
      <c r="BI402" s="0" t="n">
        <f aca="false">IFERROR(SUMIFS('2014'!$G:$G,'2014'!F:F,A402,'2014'!C:C,B402,'2014'!D:D,"",'2014'!AA:AA,"CRO",'2014'!L:L,"&lt;&gt;"), 0)</f>
        <v>0</v>
      </c>
      <c r="BJ402" s="0" t="n">
        <f aca="false">IFERROR(SUMIFS('2014'!L:L,'2014'!F:F,A402,'2014'!C:C,B402,'2014'!D:D,"",'2014'!AA:AA,"CRO"), 0)</f>
        <v>0</v>
      </c>
      <c r="BK402" s="0" t="n">
        <f aca="false">IFERROR(BJ402/BI402, 0)</f>
        <v>0</v>
      </c>
      <c r="BL402" s="0" t="n">
        <f aca="false">IFERROR(SUMIFS('2013'!$G:$G,'2013'!F:F,A402,'2013'!C:C,B402,'2013'!D:D,"",'2013'!AA:AA,"JRO",'2013'!L:L,"&lt;&gt;"), 0)</f>
        <v>0</v>
      </c>
      <c r="BM402" s="0" t="n">
        <f aca="false">IFERROR(SUMIFS('2013'!L:L,'2013'!F:F,A402,'2013'!C:C,B402,'2013'!D:D,"",'2013'!AA:AA,"JRO"), 0)</f>
        <v>0</v>
      </c>
      <c r="BN402" s="0" t="n">
        <f aca="false">IFERROR(BM402/BL402, 0)</f>
        <v>0</v>
      </c>
      <c r="BO402" s="0" t="n">
        <f aca="false">IFERROR(SUMIFS('2012'!$G:$G,'2012'!F:F,A402,'2012'!C:C,B402,'2012'!D:D,"",'2012'!AA:AA,"JRO",'2012'!L:L,"&lt;&gt;"), 0)</f>
        <v>0</v>
      </c>
      <c r="BP402" s="0" t="n">
        <f aca="false">IFERROR(SUMIFS('2012'!L:L,'2012'!F:F,A402,'2012'!C:C,B402,'2012'!D:D,"",'2012'!AA:AA,"JRO"), 0)</f>
        <v>0</v>
      </c>
      <c r="BQ402" s="0" t="n">
        <f aca="false">IFERROR(BP402/BO402, 0)</f>
        <v>0</v>
      </c>
      <c r="BR402" s="0" t="n">
        <f aca="false">IFERROR(SUMIFS('2011'!$G:$G,'2011'!F:F,A402,'2011'!C:C,B402,'2011'!D:D,"",'2011'!AA:AA,"JRO",'2011'!L:L,"&lt;&gt;"), 0)</f>
        <v>0</v>
      </c>
      <c r="BS402" s="0" t="n">
        <f aca="false">IFERROR(SUMIFS('2011'!L:L,'2011'!F:F,A402,'2011'!C:C,B402,'2011'!D:D,"",'2011'!AA:AA,"JRO"), 0)</f>
        <v>0</v>
      </c>
      <c r="BT402" s="7" t="n">
        <f aca="false">IFERROR(BS402/BR402, 0)</f>
        <v>0</v>
      </c>
      <c r="BU402" s="0" t="n">
        <f aca="false">IFERROR(SUMIFS('2010'!$G:$G,'2010'!F:F,A402,'2010'!C:C,B402,'2010'!D:D,"",'2010'!AA:AA,"JRO",'2010'!L:L,"&lt;&gt;"), 0)</f>
        <v>0</v>
      </c>
      <c r="BV402" s="0" t="n">
        <f aca="false">IFERROR(SUMIFS('2010'!L:L,'2010'!F:F,A402,'2010'!C:C,B402,'2010'!D:D,"",'2010'!AA:AA,"JRO"), 0)</f>
        <v>0</v>
      </c>
      <c r="BW402" s="7" t="n">
        <f aca="false">IFERROR(BV402/BU402, 0)</f>
        <v>0</v>
      </c>
      <c r="BX402" s="0" t="n">
        <f aca="false">IFERROR(SUMIFS('2009'!$G:$G,'2009'!F:F,A402,'2009'!C:C,B402,'2009'!D:D,"",'2009'!AA:AA,"JRO",'2009'!L:L,"&lt;&gt;"), 0)</f>
        <v>0</v>
      </c>
      <c r="BY402" s="0" t="n">
        <f aca="false">IFERROR(SUMIFS('2009'!L:L,'2009'!F:F,A402,'2009'!C:C,B402,'2009'!D:D,"",'2009'!AA:AA,"JRO"), 0)</f>
        <v>0</v>
      </c>
      <c r="BZ402" s="7" t="n">
        <f aca="false">IFERROR(BY402/BX402, 0)</f>
        <v>0</v>
      </c>
    </row>
    <row r="403" customFormat="false" ht="15" hidden="false" customHeight="false" outlineLevel="0" collapsed="false">
      <c r="A403" s="0" t="s">
        <v>98</v>
      </c>
      <c r="B403" s="17" t="s">
        <v>75</v>
      </c>
      <c r="C403" s="56" t="n">
        <f aca="false">IFERROR(AVERAGEIFS(I403:BZ403,I$2:BZ$2,"JRO escorts per deportee",I403:BZ403,"&lt;&gt;0"), 0)</f>
        <v>0</v>
      </c>
      <c r="D403" s="13" t="n">
        <f aca="false">IFERROR(AVERAGEIFS(I403:BZ403,I$2:BZ$2,"NRO escorts per deportee",I403:BZ403,"&lt;&gt;0"), 0)</f>
        <v>0</v>
      </c>
      <c r="E403" s="13" t="n">
        <f aca="false">IFERROR(AVERAGEIFS(I403:BZ403,I$2:BZ$2,"CRO escorts per deportee",I403:BZ403,"&lt;&gt;0"), 0)</f>
        <v>0</v>
      </c>
      <c r="I403" s="7" t="n">
        <f aca="false">IFERROR(H403/G403, 0)</f>
        <v>0</v>
      </c>
      <c r="J403" s="0" t="n">
        <f aca="false">IFERROR(SUMIFS('2018'!$H:$H,'2018'!$C:$C,B403,'2018'!$F:$F,A403,'2018'!AA:AA,"JRO",'2018'!P:P,"&lt;&gt;")+SUMIFS('2018'!$I:$I,'2018'!$D:$D,B403,'2018'!$F:$F,A403,'2018'!AA:AA,"JRO",'2018'!Q:Q,"&lt;&gt;")+SUMIFS('2018'!$J:$J,'2018'!$E:$E,B403,'2018'!$F:$F,A403,'2018'!AA:AA,"JRO",'2018'!R:R,"&lt;&gt;"), 0)</f>
        <v>0</v>
      </c>
      <c r="K403" s="0" t="n">
        <f aca="false">IFERROR(SUMIFS('2018'!M:M,'2018'!AA:AA,"JRO",'2018'!F:F,A403,'2018'!C:C,B403)+SUMIFS('2018'!P:P,'2018'!AA:AA,"JRO",'2018'!F:F,A403,'2018'!C:C,B403)+SUMIFS('2018'!N:N,'2018'!AA:AA,"JRO",'2018'!F:F,A403,'2018'!D:D,B403)+SUMIFS('2018'!N:N,'2018'!AA:AA,"JRO",'2018'!F:F,A403,'2018'!D:D,B403)+SUMIFS('2018'!O:O,'2018'!AA:AA,"JRO",'2018'!F:F,A403,'2018'!E:E,B403)+SUMIFS('2018'!R:R,'2018'!AA:AA,"JRO",'2018'!F:F,A403,'2018'!E:E,B403), 0)</f>
        <v>0</v>
      </c>
      <c r="L403" s="7" t="n">
        <f aca="false">IFERROR(K403/J403, 0)</f>
        <v>0</v>
      </c>
      <c r="M403" s="0" t="n">
        <f aca="false">IFERROR(SUMIFS('2018'!$H:$H,'2018'!$C:$C,B403,'2018'!$F:$F,A403,'2018'!AA:AA,"NRO",'2018'!P:P,"&lt;&gt;")+SUMIFS('2018'!$I:$I,'2018'!$D:$D,B403,'2018'!$F:$F,A403,'2018'!AA:AA,"NRO",'2018'!Q:Q,"&lt;&gt;")+SUMIFS('2018'!$J:$J,'2018'!$E:$E,B403,'2018'!$F:$F,A403,'2018'!AA:AA,"NRO",'2018'!R:R,"&lt;&gt;"), 0)</f>
        <v>0</v>
      </c>
      <c r="N403" s="0" t="n">
        <f aca="false">IFERROR(SUMIFS('2018'!M:M,'2018'!AA:AA,"NRO",'2018'!F:F,A403,'2018'!C:C,B403)+SUMIFS('2018'!P:P,'2018'!AA:AA,"NRO",'2018'!F:F,A403,'2018'!C:C,B403)+SUMIFS('2018'!N:N,'2018'!AA:AA,"NRO",'2018'!F:F,A403,'2018'!D:D,B403)+SUMIFS('2018'!N:N,'2018'!AA:AA,"NRO",'2018'!F:F,A403,'2018'!D:D,B403)+SUMIFS('2018'!O:O,'2018'!AA:AA,"NRO",'2018'!F:F,A403,'2018'!E:E,B403)+SUMIFS('2018'!R:R,'2018'!AA:AA,"NRO",'2018'!F:F,A403,'2018'!E:E,B403), 0)</f>
        <v>0</v>
      </c>
      <c r="O403" s="7" t="n">
        <f aca="false">IFERROR(N403/M403, 0)</f>
        <v>0</v>
      </c>
      <c r="P403" s="0" t="n">
        <f aca="false">IFERROR(SUMIFS('2018'!$H:$H,'2018'!$C:$C,B403,'2018'!$F:$F,A403,'2018'!AA:AA,"CRO")+SUMIFS('2018'!$I:$I,'2018'!$D:$D,B403,'2018'!$F:$F,A403,'2018'!AA:AA,"CRO")+SUMIFS('2018'!$J:$J,'2018'!$E:$E,B403,'2018'!$F:$F,A403,'2018'!AA:AA,"CRO"), 0)</f>
        <v>0</v>
      </c>
      <c r="Q403" s="0" t="n">
        <f aca="false">IFERROR(SUMIFS('2018'!M:M,'2018'!AA:AA,"CRO",'2018'!F:F,A403,'2018'!C:C,B403)+SUMIFS('2018'!P:P,'2018'!AA:AA,"CRO",'2018'!F:F,A403,'2018'!C:C,B403)+SUMIFS('2018'!N:N,'2018'!AA:AA,"CRO",'2018'!F:F,A403,'2018'!D:D,B403)+SUMIFS('2018'!N:N,'2018'!AA:AA,"CRO",'2018'!F:F,A403,'2018'!D:D,B403)+SUMIFS('2018'!O:O,'2018'!AA:AA,"CRO",'2018'!F:F,A403,'2018'!E:E,B403)+SUMIFS('2018'!R:R,'2018'!AA:AA,"CRO",'2018'!F:F,A403,'2018'!E:E,B403), 0)</f>
        <v>0</v>
      </c>
      <c r="R403" s="7" t="n">
        <f aca="false">IFERROR(Q403/P403, 0)</f>
        <v>0</v>
      </c>
      <c r="S403" s="7" t="n">
        <f aca="false">SUM(V403,Y403,AB403)</f>
        <v>0</v>
      </c>
      <c r="T403" s="7" t="n">
        <f aca="false">SUM(W403,Z403,AC403)</f>
        <v>0</v>
      </c>
      <c r="U403" s="7" t="n">
        <f aca="false">IFERROR(T403/S403, 0)</f>
        <v>0</v>
      </c>
      <c r="V403" s="0" t="n">
        <f aca="false">SUMIFS('2017'!$H:$H,'2017'!$C:$C,B403,'2017'!$F:$F,A403,'2017'!AA:AA,"JRO",'2017'!P:P,"&lt;&gt;")+SUMIFS('2017'!$I:$I,'2017'!$D:$D,B403,'2017'!$F:$F,A403,'2017'!AA:AA,"JRO",'2017'!Q:Q,"&lt;&gt;")+SUMIFS('2017'!$J:$J,'2017'!$E:$E,B403,'2017'!$F:$F,A403,'2017'!AA:AA,"JRO",'2017'!R:R,"&lt;&gt;")</f>
        <v>0</v>
      </c>
      <c r="W403" s="0" t="n">
        <f aca="false">IFERROR(SUMIFS('2017'!M:M,'2017'!AA:AA,"JRO",'2017'!F:F,A403,'2017'!C:C,B403)+SUMIFS('2017'!P:P,'2017'!AA:AA,"JRO",'2017'!F:F,A403,'2017'!C:C,B403)+SUMIFS('2017'!N:N,'2017'!AA:AA,"JRO",'2017'!F:F,A403,'2017'!D:D,B403)+SUMIFS('2017'!N:N,'2017'!AA:AA,"JRO",'2017'!F:F,A403,'2017'!D:D,B403)+SUMIFS('2017'!O:O,'2017'!AA:AA,"JRO",'2017'!F:F,A403,'2017'!E:E,B403)+SUMIFS('2017'!R:R,'2017'!AA:AA,"JRO",'2017'!F:F,A403,'2017'!E:E,B403), 0)</f>
        <v>0</v>
      </c>
      <c r="X403" s="7" t="n">
        <f aca="false">IFERROR(W403/V403, 0)</f>
        <v>0</v>
      </c>
      <c r="Y403" s="0" t="n">
        <f aca="false">IFERROR(SUMIFS('2017'!$H:$H,'2017'!$C:$C,B403,'2017'!$F:$F,A403,'2017'!AA:AA,"NRO",'2017'!P:P,"&lt;&gt;")+SUMIFS('2017'!$I:$I,'2017'!$D:$D,B403,'2017'!$F:$F,A403,'2017'!AA:AA,"NRO",'2017'!Q:Q,"&lt;&gt;")+SUMIFS('2017'!$J:$J,'2017'!$E:$E,B403,'2017'!$F:$F,A403,'2017'!AA:AA,"NRO",'2017'!R:R,"&lt;&gt;"), 0)</f>
        <v>0</v>
      </c>
      <c r="Z403" s="0" t="n">
        <f aca="false">IFERROR(SUMIFS('2017'!M:M,'2017'!AA:AA,"NRO",'2017'!F:F,A403,'2017'!C:C,B403)+SUMIFS('2017'!P:P,'2017'!AA:AA,"NRO",'2017'!F:F,A403,'2017'!C:C,B403)+SUMIFS('2017'!N:N,'2017'!AA:AA,"NRO",'2017'!F:F,A403,'2017'!D:D,B403)+SUMIFS('2017'!N:N,'2017'!AA:AA,"NRO",'2017'!F:F,A403,'2017'!D:D,B403)+SUMIFS('2017'!O:O,'2017'!AA:AA,"NRO",'2017'!F:F,A403,'2017'!E:E,B403)+SUMIFS('2017'!R:R,'2017'!AA:AA,"NRO",'2017'!F:F,A403,'2017'!E:E,B403), 0)</f>
        <v>0</v>
      </c>
      <c r="AA403" s="7" t="n">
        <f aca="false">IFERROR(Z403/Y403, 0)</f>
        <v>0</v>
      </c>
      <c r="AB403" s="0" t="n">
        <f aca="false">IFERROR(SUMIFS('2017'!$H:$H,'2017'!$C:$C,B403,'2017'!$F:$F,A403,'2017'!AA:AA,"CRO",'2017'!P:P,"&lt;&gt;")+SUMIFS('2017'!$I:$I,'2017'!$D:$D,B403,'2017'!$F:$F,A403,'2017'!AA:AA,"CRO",'2017'!Q:Q,"&lt;&gt;")+SUMIFS('2017'!$J:$J,'2017'!$E:$E,B403,'2017'!$F:$F,A403,'2017'!AA:AA,"CRO",'2017'!R:R,"&lt;&gt;"), 0)</f>
        <v>0</v>
      </c>
      <c r="AC403" s="0" t="n">
        <f aca="false">IFERROR(SUMIFS('2017'!M:M,'2017'!AA:AA,"CRO",'2017'!F:F,A403,'2017'!C:C,B403)+SUMIFS('2017'!P:P,'2017'!AA:AA,"CRO",'2017'!F:F,A403,'2017'!C:C,B403)+SUMIFS('2017'!N:N,'2017'!AA:AA,"CRO",'2017'!F:F,A403,'2017'!D:D,B403)+SUMIFS('2017'!N:N,'2017'!AA:AA,"CRO",'2017'!F:F,A403,'2017'!D:D,B403)+SUMIFS('2017'!O:O,'2017'!AA:AA,"CRO",'2017'!F:F,A403,'2017'!E:E,B403)+SUMIFS('2017'!R:R,'2017'!AA:AA,"CRO",'2017'!F:F,A403,'2017'!E:E,B403), 0)</f>
        <v>0</v>
      </c>
      <c r="AD403" s="0" t="n">
        <f aca="false">IFERROR(AC403/AB403, 0)</f>
        <v>0</v>
      </c>
      <c r="AE403" s="0" t="n">
        <f aca="false">SUM(AH403,AK403,AN403)</f>
        <v>0</v>
      </c>
      <c r="AF403" s="0" t="n">
        <f aca="false">SUM(AI403,AL403,AO403)</f>
        <v>0</v>
      </c>
      <c r="AG403" s="7" t="n">
        <f aca="false">IFERROR(AF403/AE403, 0)</f>
        <v>0</v>
      </c>
      <c r="AH403" s="0" t="n">
        <f aca="false">IFERROR(SUMIFS('2016'!$G:$G,'2016'!F:F,A403,'2016'!C:C,B403,'2016'!D:D,"",'2016'!AA:AA,"JRO",'2016'!L:L,"&lt;&gt;"), 0)</f>
        <v>0</v>
      </c>
      <c r="AI403" s="0" t="n">
        <f aca="false">IFERROR(SUMIFS('2016'!L:L,'2016'!F:F,A403,'2016'!C:C,B403,'2016'!D:D,"",'2016'!AA:AA,"JRO"), 0)</f>
        <v>0</v>
      </c>
      <c r="AJ403" s="7" t="n">
        <f aca="false">IFERROR(AI403/AH403, 0)</f>
        <v>0</v>
      </c>
      <c r="AK403" s="0" t="n">
        <f aca="false">IFERROR(SUMIFS('2016'!$G:$G,'2016'!F:F,A403,'2016'!C:C,B403,'2016'!D:D,"",'2016'!AA:AA,"NRO",'2016'!L:L,"&lt;&gt;"), 0)</f>
        <v>0</v>
      </c>
      <c r="AL403" s="0" t="n">
        <f aca="false">IFERROR(SUMIFS('2016'!L:L,'2016'!F:F,A403,'2016'!C:C,B403,'2016'!D:D,"",'2016'!AA:AA,"NRO"), 0)</f>
        <v>0</v>
      </c>
      <c r="AM403" s="0" t="n">
        <f aca="false">IFERROR(AL403/AK403, 0)</f>
        <v>0</v>
      </c>
      <c r="AN403" s="0" t="n">
        <f aca="false">IFERROR(SUMIFS('2016'!$G:$G,'2016'!F:F,A403,'2016'!C:C,B403,'2016'!D:D,"",'2016'!AA:AA,"CRO",'2016'!L:L,"&lt;&gt;"), 0)</f>
        <v>0</v>
      </c>
      <c r="AO403" s="0" t="n">
        <f aca="false">IFERROR(SUMIFS('2016'!L:L,'2016'!F:F,A403,'2016'!C:C,B403,'2016'!D:D,"",'2016'!AA:AA,"CRO"), 0)</f>
        <v>0</v>
      </c>
      <c r="AP403" s="0" t="n">
        <f aca="false">IFERROR(AO403/AN403, 0)</f>
        <v>0</v>
      </c>
      <c r="AQ403" s="0" t="n">
        <f aca="false">SUM(AT403,AW403,AZ403)</f>
        <v>0</v>
      </c>
      <c r="AR403" s="0" t="n">
        <f aca="false">SUM(AU403,AX403,BA403)</f>
        <v>0</v>
      </c>
      <c r="AS403" s="7" t="n">
        <f aca="false">IFERROR(AR403/AQ403, 0)</f>
        <v>0</v>
      </c>
      <c r="AT403" s="0" t="n">
        <f aca="false">IFERROR(SUMIFS('2015'!$G:$G,'2015'!F:F,A403,'2015'!C:C,B403,'2015'!D:D,"",'2015'!AA:AA,"JRO",'2015'!L:L,"&lt;&gt;"), 0)</f>
        <v>0</v>
      </c>
      <c r="AU403" s="0" t="n">
        <f aca="false">IFERROR(SUMIFS('2015'!L:L,'2015'!F:F,A403,'2015'!C:C,B403,'2015'!D:D,"",'2015'!AA:AA,"JRO"), 0)</f>
        <v>0</v>
      </c>
      <c r="AV403" s="0" t="n">
        <f aca="false">IFERROR(AU403/AT403, 0)</f>
        <v>0</v>
      </c>
      <c r="AW403" s="0" t="n">
        <f aca="false">IFERROR(SUMIFS('2015'!$G:$G,'2015'!F:F,A403,'2015'!C:C,B403,'2015'!D:D,"",'2015'!AA:AA,"NRO",'2015'!L:L,"&lt;&gt;"), 0)</f>
        <v>0</v>
      </c>
      <c r="AX403" s="0" t="n">
        <f aca="false">IFERROR(SUMIFS('2015'!L:L,'2015'!F:F,A403,'2015'!C:C,B403,'2015'!D:D,"",'2015'!AA:AA,"NRO"), 0)</f>
        <v>0</v>
      </c>
      <c r="AY403" s="0" t="n">
        <f aca="false">IFERROR(AX403/AW403, 0)</f>
        <v>0</v>
      </c>
      <c r="AZ403" s="0" t="n">
        <f aca="false">IFERROR(SUMIFS('2015'!$G:$G,'2015'!F:F,A403,'2015'!C:C,B403,'2015'!D:D,"",'2015'!AA:AA,"CRO",'2015'!L:L,"&lt;&gt;"), 0)</f>
        <v>0</v>
      </c>
      <c r="BA403" s="0" t="n">
        <f aca="false">IFERROR(SUMIFS('2015'!L:L,'2015'!F:F,A403,'2015'!C:C,B403,'2015'!D:D,"",'2015'!AA:AA,"CRO"), 0)</f>
        <v>0</v>
      </c>
      <c r="BB403" s="0" t="n">
        <f aca="false">IFERROR(BA403/AZ403, 0)</f>
        <v>0</v>
      </c>
      <c r="BC403" s="0" t="n">
        <f aca="false">SUM(BF403,BI403)</f>
        <v>0</v>
      </c>
      <c r="BD403" s="0" t="n">
        <f aca="false">SUM(BG403,BJ403)</f>
        <v>0</v>
      </c>
      <c r="BE403" s="7" t="n">
        <f aca="false">IFERROR(BD403/BC403, 0)</f>
        <v>0</v>
      </c>
      <c r="BF403" s="0" t="n">
        <f aca="false">IFERROR(SUMIFS('2014'!$G:$G,'2014'!F:F,A403,'2014'!C:C,B403,'2014'!D:D,"",'2014'!AA:AA,"JRO",'2014'!L:L,"&lt;&gt;"), 0)</f>
        <v>0</v>
      </c>
      <c r="BG403" s="0" t="n">
        <f aca="false">IFERROR(SUMIFS('2014'!L:L,'2014'!F:F,A403,'2014'!C:C,B403,'2014'!D:D,"",'2014'!AA:AA,"JRO"), 0)</f>
        <v>0</v>
      </c>
      <c r="BH403" s="7" t="n">
        <f aca="false">IFERROR(BG403/BF403, 0)</f>
        <v>0</v>
      </c>
      <c r="BI403" s="0" t="n">
        <f aca="false">IFERROR(SUMIFS('2014'!$G:$G,'2014'!F:F,A403,'2014'!C:C,B403,'2014'!D:D,"",'2014'!AA:AA,"CRO",'2014'!L:L,"&lt;&gt;"), 0)</f>
        <v>0</v>
      </c>
      <c r="BJ403" s="0" t="n">
        <f aca="false">IFERROR(SUMIFS('2014'!L:L,'2014'!F:F,A403,'2014'!C:C,B403,'2014'!D:D,"",'2014'!AA:AA,"CRO"), 0)</f>
        <v>0</v>
      </c>
      <c r="BK403" s="0" t="n">
        <f aca="false">IFERROR(BJ403/BI403, 0)</f>
        <v>0</v>
      </c>
      <c r="BL403" s="0" t="n">
        <f aca="false">IFERROR(SUMIFS('2013'!$G:$G,'2013'!F:F,A403,'2013'!C:C,B403,'2013'!D:D,"",'2013'!AA:AA,"JRO",'2013'!L:L,"&lt;&gt;"), 0)</f>
        <v>0</v>
      </c>
      <c r="BM403" s="0" t="n">
        <f aca="false">IFERROR(SUMIFS('2013'!L:L,'2013'!F:F,A403,'2013'!C:C,B403,'2013'!D:D,"",'2013'!AA:AA,"JRO"), 0)</f>
        <v>0</v>
      </c>
      <c r="BN403" s="0" t="n">
        <f aca="false">IFERROR(BM403/BL403, 0)</f>
        <v>0</v>
      </c>
      <c r="BO403" s="0" t="n">
        <f aca="false">IFERROR(SUMIFS('2012'!$G:$G,'2012'!F:F,A403,'2012'!C:C,B403,'2012'!D:D,"",'2012'!AA:AA,"JRO",'2012'!L:L,"&lt;&gt;"), 0)</f>
        <v>0</v>
      </c>
      <c r="BP403" s="0" t="n">
        <f aca="false">IFERROR(SUMIFS('2012'!L:L,'2012'!F:F,A403,'2012'!C:C,B403,'2012'!D:D,"",'2012'!AA:AA,"JRO"), 0)</f>
        <v>0</v>
      </c>
      <c r="BQ403" s="0" t="n">
        <f aca="false">IFERROR(BP403/BO403, 0)</f>
        <v>0</v>
      </c>
      <c r="BR403" s="0" t="n">
        <f aca="false">IFERROR(SUMIFS('2011'!$G:$G,'2011'!F:F,A403,'2011'!C:C,B403,'2011'!D:D,"",'2011'!AA:AA,"JRO",'2011'!L:L,"&lt;&gt;"), 0)</f>
        <v>0</v>
      </c>
      <c r="BS403" s="0" t="n">
        <f aca="false">IFERROR(SUMIFS('2011'!L:L,'2011'!F:F,A403,'2011'!C:C,B403,'2011'!D:D,"",'2011'!AA:AA,"JRO"), 0)</f>
        <v>0</v>
      </c>
      <c r="BT403" s="7" t="n">
        <f aca="false">IFERROR(BS403/BR403, 0)</f>
        <v>0</v>
      </c>
      <c r="BU403" s="0" t="n">
        <f aca="false">IFERROR(SUMIFS('2010'!$G:$G,'2010'!F:F,A403,'2010'!C:C,B403,'2010'!D:D,"",'2010'!AA:AA,"JRO",'2010'!L:L,"&lt;&gt;"), 0)</f>
        <v>0</v>
      </c>
      <c r="BV403" s="0" t="n">
        <f aca="false">IFERROR(SUMIFS('2010'!L:L,'2010'!F:F,A403,'2010'!C:C,B403,'2010'!D:D,"",'2010'!AA:AA,"JRO"), 0)</f>
        <v>0</v>
      </c>
      <c r="BW403" s="7" t="n">
        <f aca="false">IFERROR(BV403/BU403, 0)</f>
        <v>0</v>
      </c>
      <c r="BX403" s="0" t="n">
        <f aca="false">IFERROR(SUMIFS('2009'!$G:$G,'2009'!F:F,A403,'2009'!C:C,B403,'2009'!D:D,"",'2009'!AA:AA,"JRO",'2009'!L:L,"&lt;&gt;"), 0)</f>
        <v>0</v>
      </c>
      <c r="BY403" s="0" t="n">
        <f aca="false">IFERROR(SUMIFS('2009'!L:L,'2009'!F:F,A403,'2009'!C:C,B403,'2009'!D:D,"",'2009'!AA:AA,"JRO"), 0)</f>
        <v>0</v>
      </c>
      <c r="BZ403" s="7" t="n">
        <f aca="false">IFERROR(BY403/BX403, 0)</f>
        <v>0</v>
      </c>
    </row>
    <row r="404" customFormat="false" ht="15" hidden="false" customHeight="false" outlineLevel="0" collapsed="false">
      <c r="A404" s="0" t="s">
        <v>98</v>
      </c>
      <c r="B404" s="13" t="s">
        <v>60</v>
      </c>
      <c r="C404" s="56" t="n">
        <f aca="false">IFERROR(AVERAGEIFS(I404:BZ404,I$2:BZ$2,"JRO escorts per deportee",I404:BZ404,"&lt;&gt;0"), 0)</f>
        <v>0</v>
      </c>
      <c r="D404" s="13" t="n">
        <f aca="false">IFERROR(AVERAGEIFS(I404:BZ404,I$2:BZ$2,"NRO escorts per deportee",I404:BZ404,"&lt;&gt;0"), 0)</f>
        <v>0</v>
      </c>
      <c r="E404" s="13" t="n">
        <f aca="false">IFERROR(AVERAGEIFS(I404:BZ404,I$2:BZ$2,"CRO escorts per deportee",I404:BZ404,"&lt;&gt;0"), 0)</f>
        <v>0</v>
      </c>
      <c r="I404" s="7" t="n">
        <f aca="false">IFERROR(H404/G404, 0)</f>
        <v>0</v>
      </c>
      <c r="J404" s="0" t="n">
        <f aca="false">IFERROR(SUMIFS('2018'!$H:$H,'2018'!$C:$C,B404,'2018'!$F:$F,A404,'2018'!AA:AA,"JRO",'2018'!P:P,"&lt;&gt;")+SUMIFS('2018'!$I:$I,'2018'!$D:$D,B404,'2018'!$F:$F,A404,'2018'!AA:AA,"JRO",'2018'!Q:Q,"&lt;&gt;")+SUMIFS('2018'!$J:$J,'2018'!$E:$E,B404,'2018'!$F:$F,A404,'2018'!AA:AA,"JRO",'2018'!R:R,"&lt;&gt;"), 0)</f>
        <v>0</v>
      </c>
      <c r="K404" s="0" t="n">
        <f aca="false">IFERROR(SUMIFS('2018'!M:M,'2018'!AA:AA,"JRO",'2018'!F:F,A404,'2018'!C:C,B404)+SUMIFS('2018'!P:P,'2018'!AA:AA,"JRO",'2018'!F:F,A404,'2018'!C:C,B404)+SUMIFS('2018'!N:N,'2018'!AA:AA,"JRO",'2018'!F:F,A404,'2018'!D:D,B404)+SUMIFS('2018'!N:N,'2018'!AA:AA,"JRO",'2018'!F:F,A404,'2018'!D:D,B404)+SUMIFS('2018'!O:O,'2018'!AA:AA,"JRO",'2018'!F:F,A404,'2018'!E:E,B404)+SUMIFS('2018'!R:R,'2018'!AA:AA,"JRO",'2018'!F:F,A404,'2018'!E:E,B404), 0)</f>
        <v>0</v>
      </c>
      <c r="L404" s="7" t="n">
        <f aca="false">IFERROR(K404/J404, 0)</f>
        <v>0</v>
      </c>
      <c r="M404" s="0" t="n">
        <f aca="false">IFERROR(SUMIFS('2018'!$H:$H,'2018'!$C:$C,B404,'2018'!$F:$F,A404,'2018'!AA:AA,"NRO",'2018'!P:P,"&lt;&gt;")+SUMIFS('2018'!$I:$I,'2018'!$D:$D,B404,'2018'!$F:$F,A404,'2018'!AA:AA,"NRO",'2018'!Q:Q,"&lt;&gt;")+SUMIFS('2018'!$J:$J,'2018'!$E:$E,B404,'2018'!$F:$F,A404,'2018'!AA:AA,"NRO",'2018'!R:R,"&lt;&gt;"), 0)</f>
        <v>0</v>
      </c>
      <c r="N404" s="0" t="n">
        <f aca="false">IFERROR(SUMIFS('2018'!M:M,'2018'!AA:AA,"NRO",'2018'!F:F,A404,'2018'!C:C,B404)+SUMIFS('2018'!P:P,'2018'!AA:AA,"NRO",'2018'!F:F,A404,'2018'!C:C,B404)+SUMIFS('2018'!N:N,'2018'!AA:AA,"NRO",'2018'!F:F,A404,'2018'!D:D,B404)+SUMIFS('2018'!N:N,'2018'!AA:AA,"NRO",'2018'!F:F,A404,'2018'!D:D,B404)+SUMIFS('2018'!O:O,'2018'!AA:AA,"NRO",'2018'!F:F,A404,'2018'!E:E,B404)+SUMIFS('2018'!R:R,'2018'!AA:AA,"NRO",'2018'!F:F,A404,'2018'!E:E,B404), 0)</f>
        <v>0</v>
      </c>
      <c r="O404" s="7" t="n">
        <f aca="false">IFERROR(N404/M404, 0)</f>
        <v>0</v>
      </c>
      <c r="P404" s="0" t="n">
        <f aca="false">IFERROR(SUMIFS('2018'!$H:$H,'2018'!$C:$C,B404,'2018'!$F:$F,A404,'2018'!AA:AA,"CRO")+SUMIFS('2018'!$I:$I,'2018'!$D:$D,B404,'2018'!$F:$F,A404,'2018'!AA:AA,"CRO")+SUMIFS('2018'!$J:$J,'2018'!$E:$E,B404,'2018'!$F:$F,A404,'2018'!AA:AA,"CRO"), 0)</f>
        <v>0</v>
      </c>
      <c r="Q404" s="0" t="n">
        <f aca="false">IFERROR(SUMIFS('2018'!M:M,'2018'!AA:AA,"CRO",'2018'!F:F,A404,'2018'!C:C,B404)+SUMIFS('2018'!P:P,'2018'!AA:AA,"CRO",'2018'!F:F,A404,'2018'!C:C,B404)+SUMIFS('2018'!N:N,'2018'!AA:AA,"CRO",'2018'!F:F,A404,'2018'!D:D,B404)+SUMIFS('2018'!N:N,'2018'!AA:AA,"CRO",'2018'!F:F,A404,'2018'!D:D,B404)+SUMIFS('2018'!O:O,'2018'!AA:AA,"CRO",'2018'!F:F,A404,'2018'!E:E,B404)+SUMIFS('2018'!R:R,'2018'!AA:AA,"CRO",'2018'!F:F,A404,'2018'!E:E,B404), 0)</f>
        <v>0</v>
      </c>
      <c r="R404" s="7" t="n">
        <f aca="false">IFERROR(Q404/P404, 0)</f>
        <v>0</v>
      </c>
      <c r="S404" s="7" t="n">
        <f aca="false">SUM(V404,Y404,AB404)</f>
        <v>0</v>
      </c>
      <c r="T404" s="7" t="n">
        <f aca="false">SUM(W404,Z404,AC404)</f>
        <v>0</v>
      </c>
      <c r="U404" s="7" t="n">
        <f aca="false">IFERROR(T404/S404, 0)</f>
        <v>0</v>
      </c>
      <c r="V404" s="0" t="n">
        <f aca="false">SUMIFS('2017'!$H:$H,'2017'!$C:$C,B404,'2017'!$F:$F,A404,'2017'!AA:AA,"JRO",'2017'!P:P,"&lt;&gt;")+SUMIFS('2017'!$I:$I,'2017'!$D:$D,B404,'2017'!$F:$F,A404,'2017'!AA:AA,"JRO",'2017'!Q:Q,"&lt;&gt;")+SUMIFS('2017'!$J:$J,'2017'!$E:$E,B404,'2017'!$F:$F,A404,'2017'!AA:AA,"JRO",'2017'!R:R,"&lt;&gt;")</f>
        <v>0</v>
      </c>
      <c r="W404" s="0" t="n">
        <f aca="false">IFERROR(SUMIFS('2017'!M:M,'2017'!AA:AA,"JRO",'2017'!F:F,A404,'2017'!C:C,B404)+SUMIFS('2017'!P:P,'2017'!AA:AA,"JRO",'2017'!F:F,A404,'2017'!C:C,B404)+SUMIFS('2017'!N:N,'2017'!AA:AA,"JRO",'2017'!F:F,A404,'2017'!D:D,B404)+SUMIFS('2017'!N:N,'2017'!AA:AA,"JRO",'2017'!F:F,A404,'2017'!D:D,B404)+SUMIFS('2017'!O:O,'2017'!AA:AA,"JRO",'2017'!F:F,A404,'2017'!E:E,B404)+SUMIFS('2017'!R:R,'2017'!AA:AA,"JRO",'2017'!F:F,A404,'2017'!E:E,B404), 0)</f>
        <v>0</v>
      </c>
      <c r="X404" s="7" t="n">
        <f aca="false">IFERROR(W404/V404, 0)</f>
        <v>0</v>
      </c>
      <c r="Y404" s="0" t="n">
        <f aca="false">IFERROR(SUMIFS('2017'!$H:$H,'2017'!$C:$C,B404,'2017'!$F:$F,A404,'2017'!AA:AA,"NRO",'2017'!P:P,"&lt;&gt;")+SUMIFS('2017'!$I:$I,'2017'!$D:$D,B404,'2017'!$F:$F,A404,'2017'!AA:AA,"NRO",'2017'!Q:Q,"&lt;&gt;")+SUMIFS('2017'!$J:$J,'2017'!$E:$E,B404,'2017'!$F:$F,A404,'2017'!AA:AA,"NRO",'2017'!R:R,"&lt;&gt;"), 0)</f>
        <v>0</v>
      </c>
      <c r="Z404" s="0" t="n">
        <f aca="false">IFERROR(SUMIFS('2017'!M:M,'2017'!AA:AA,"NRO",'2017'!F:F,A404,'2017'!C:C,B404)+SUMIFS('2017'!P:P,'2017'!AA:AA,"NRO",'2017'!F:F,A404,'2017'!C:C,B404)+SUMIFS('2017'!N:N,'2017'!AA:AA,"NRO",'2017'!F:F,A404,'2017'!D:D,B404)+SUMIFS('2017'!N:N,'2017'!AA:AA,"NRO",'2017'!F:F,A404,'2017'!D:D,B404)+SUMIFS('2017'!O:O,'2017'!AA:AA,"NRO",'2017'!F:F,A404,'2017'!E:E,B404)+SUMIFS('2017'!R:R,'2017'!AA:AA,"NRO",'2017'!F:F,A404,'2017'!E:E,B404), 0)</f>
        <v>0</v>
      </c>
      <c r="AA404" s="7" t="n">
        <f aca="false">IFERROR(Z404/Y404, 0)</f>
        <v>0</v>
      </c>
      <c r="AB404" s="0" t="n">
        <f aca="false">IFERROR(SUMIFS('2017'!$H:$H,'2017'!$C:$C,B404,'2017'!$F:$F,A404,'2017'!AA:AA,"CRO",'2017'!P:P,"&lt;&gt;")+SUMIFS('2017'!$I:$I,'2017'!$D:$D,B404,'2017'!$F:$F,A404,'2017'!AA:AA,"CRO",'2017'!Q:Q,"&lt;&gt;")+SUMIFS('2017'!$J:$J,'2017'!$E:$E,B404,'2017'!$F:$F,A404,'2017'!AA:AA,"CRO",'2017'!R:R,"&lt;&gt;"), 0)</f>
        <v>0</v>
      </c>
      <c r="AC404" s="0" t="n">
        <f aca="false">IFERROR(SUMIFS('2017'!M:M,'2017'!AA:AA,"CRO",'2017'!F:F,A404,'2017'!C:C,B404)+SUMIFS('2017'!P:P,'2017'!AA:AA,"CRO",'2017'!F:F,A404,'2017'!C:C,B404)+SUMIFS('2017'!N:N,'2017'!AA:AA,"CRO",'2017'!F:F,A404,'2017'!D:D,B404)+SUMIFS('2017'!N:N,'2017'!AA:AA,"CRO",'2017'!F:F,A404,'2017'!D:D,B404)+SUMIFS('2017'!O:O,'2017'!AA:AA,"CRO",'2017'!F:F,A404,'2017'!E:E,B404)+SUMIFS('2017'!R:R,'2017'!AA:AA,"CRO",'2017'!F:F,A404,'2017'!E:E,B404), 0)</f>
        <v>0</v>
      </c>
      <c r="AD404" s="0" t="n">
        <f aca="false">IFERROR(AC404/AB404, 0)</f>
        <v>0</v>
      </c>
      <c r="AE404" s="0" t="n">
        <f aca="false">SUM(AH404,AK404,AN404)</f>
        <v>0</v>
      </c>
      <c r="AF404" s="0" t="n">
        <f aca="false">SUM(AI404,AL404,AO404)</f>
        <v>0</v>
      </c>
      <c r="AG404" s="7" t="n">
        <f aca="false">IFERROR(AF404/AE404, 0)</f>
        <v>0</v>
      </c>
      <c r="AH404" s="0" t="n">
        <f aca="false">IFERROR(SUMIFS('2016'!$G:$G,'2016'!F:F,A404,'2016'!C:C,B404,'2016'!D:D,"",'2016'!AA:AA,"JRO",'2016'!L:L,"&lt;&gt;"), 0)</f>
        <v>0</v>
      </c>
      <c r="AI404" s="0" t="n">
        <f aca="false">IFERROR(SUMIFS('2016'!L:L,'2016'!F:F,A404,'2016'!C:C,B404,'2016'!D:D,"",'2016'!AA:AA,"JRO"), 0)</f>
        <v>0</v>
      </c>
      <c r="AJ404" s="7" t="n">
        <f aca="false">IFERROR(AI404/AH404, 0)</f>
        <v>0</v>
      </c>
      <c r="AK404" s="0" t="n">
        <f aca="false">IFERROR(SUMIFS('2016'!$G:$G,'2016'!F:F,A404,'2016'!C:C,B404,'2016'!D:D,"",'2016'!AA:AA,"NRO",'2016'!L:L,"&lt;&gt;"), 0)</f>
        <v>0</v>
      </c>
      <c r="AL404" s="0" t="n">
        <f aca="false">IFERROR(SUMIFS('2016'!L:L,'2016'!F:F,A404,'2016'!C:C,B404,'2016'!D:D,"",'2016'!AA:AA,"NRO"), 0)</f>
        <v>0</v>
      </c>
      <c r="AM404" s="0" t="n">
        <f aca="false">IFERROR(AL404/AK404, 0)</f>
        <v>0</v>
      </c>
      <c r="AN404" s="0" t="n">
        <f aca="false">IFERROR(SUMIFS('2016'!$G:$G,'2016'!F:F,A404,'2016'!C:C,B404,'2016'!D:D,"",'2016'!AA:AA,"CRO",'2016'!L:L,"&lt;&gt;"), 0)</f>
        <v>0</v>
      </c>
      <c r="AO404" s="0" t="n">
        <f aca="false">IFERROR(SUMIFS('2016'!L:L,'2016'!F:F,A404,'2016'!C:C,B404,'2016'!D:D,"",'2016'!AA:AA,"CRO"), 0)</f>
        <v>0</v>
      </c>
      <c r="AP404" s="0" t="n">
        <f aca="false">IFERROR(AO404/AN404, 0)</f>
        <v>0</v>
      </c>
      <c r="AQ404" s="0" t="n">
        <f aca="false">SUM(AT404,AW404,AZ404)</f>
        <v>0</v>
      </c>
      <c r="AR404" s="0" t="n">
        <f aca="false">SUM(AU404,AX404,BA404)</f>
        <v>0</v>
      </c>
      <c r="AS404" s="7" t="n">
        <f aca="false">IFERROR(AR404/AQ404, 0)</f>
        <v>0</v>
      </c>
      <c r="AT404" s="0" t="n">
        <f aca="false">IFERROR(SUMIFS('2015'!$G:$G,'2015'!F:F,A404,'2015'!C:C,B404,'2015'!D:D,"",'2015'!AA:AA,"JRO",'2015'!L:L,"&lt;&gt;"), 0)</f>
        <v>0</v>
      </c>
      <c r="AU404" s="0" t="n">
        <f aca="false">IFERROR(SUMIFS('2015'!L:L,'2015'!F:F,A404,'2015'!C:C,B404,'2015'!D:D,"",'2015'!AA:AA,"JRO"), 0)</f>
        <v>0</v>
      </c>
      <c r="AV404" s="0" t="n">
        <f aca="false">IFERROR(AU404/AT404, 0)</f>
        <v>0</v>
      </c>
      <c r="AW404" s="0" t="n">
        <f aca="false">IFERROR(SUMIFS('2015'!$G:$G,'2015'!F:F,A404,'2015'!C:C,B404,'2015'!D:D,"",'2015'!AA:AA,"NRO",'2015'!L:L,"&lt;&gt;"), 0)</f>
        <v>0</v>
      </c>
      <c r="AX404" s="0" t="n">
        <f aca="false">IFERROR(SUMIFS('2015'!L:L,'2015'!F:F,A404,'2015'!C:C,B404,'2015'!D:D,"",'2015'!AA:AA,"NRO"), 0)</f>
        <v>0</v>
      </c>
      <c r="AY404" s="0" t="n">
        <f aca="false">IFERROR(AX404/AW404, 0)</f>
        <v>0</v>
      </c>
      <c r="AZ404" s="0" t="n">
        <f aca="false">IFERROR(SUMIFS('2015'!$G:$G,'2015'!F:F,A404,'2015'!C:C,B404,'2015'!D:D,"",'2015'!AA:AA,"CRO",'2015'!L:L,"&lt;&gt;"), 0)</f>
        <v>0</v>
      </c>
      <c r="BA404" s="0" t="n">
        <f aca="false">IFERROR(SUMIFS('2015'!L:L,'2015'!F:F,A404,'2015'!C:C,B404,'2015'!D:D,"",'2015'!AA:AA,"CRO"), 0)</f>
        <v>0</v>
      </c>
      <c r="BB404" s="0" t="n">
        <f aca="false">IFERROR(BA404/AZ404, 0)</f>
        <v>0</v>
      </c>
      <c r="BC404" s="0" t="n">
        <f aca="false">SUM(BF404,BI404)</f>
        <v>0</v>
      </c>
      <c r="BD404" s="0" t="n">
        <f aca="false">SUM(BG404,BJ404)</f>
        <v>0</v>
      </c>
      <c r="BE404" s="7" t="n">
        <f aca="false">IFERROR(BD404/BC404, 0)</f>
        <v>0</v>
      </c>
      <c r="BF404" s="0" t="n">
        <f aca="false">IFERROR(SUMIFS('2014'!$G:$G,'2014'!F:F,A404,'2014'!C:C,B404,'2014'!D:D,"",'2014'!AA:AA,"JRO",'2014'!L:L,"&lt;&gt;"), 0)</f>
        <v>0</v>
      </c>
      <c r="BG404" s="0" t="n">
        <f aca="false">IFERROR(SUMIFS('2014'!L:L,'2014'!F:F,A404,'2014'!C:C,B404,'2014'!D:D,"",'2014'!AA:AA,"JRO"), 0)</f>
        <v>0</v>
      </c>
      <c r="BH404" s="7" t="n">
        <f aca="false">IFERROR(BG404/BF404, 0)</f>
        <v>0</v>
      </c>
      <c r="BI404" s="0" t="n">
        <f aca="false">IFERROR(SUMIFS('2014'!$G:$G,'2014'!F:F,A404,'2014'!C:C,B404,'2014'!D:D,"",'2014'!AA:AA,"CRO",'2014'!L:L,"&lt;&gt;"), 0)</f>
        <v>0</v>
      </c>
      <c r="BJ404" s="0" t="n">
        <f aca="false">IFERROR(SUMIFS('2014'!L:L,'2014'!F:F,A404,'2014'!C:C,B404,'2014'!D:D,"",'2014'!AA:AA,"CRO"), 0)</f>
        <v>0</v>
      </c>
      <c r="BK404" s="0" t="n">
        <f aca="false">IFERROR(BJ404/BI404, 0)</f>
        <v>0</v>
      </c>
      <c r="BL404" s="0" t="n">
        <f aca="false">IFERROR(SUMIFS('2013'!$G:$G,'2013'!F:F,A404,'2013'!C:C,B404,'2013'!D:D,"",'2013'!AA:AA,"JRO",'2013'!L:L,"&lt;&gt;"), 0)</f>
        <v>0</v>
      </c>
      <c r="BM404" s="0" t="n">
        <f aca="false">IFERROR(SUMIFS('2013'!L:L,'2013'!F:F,A404,'2013'!C:C,B404,'2013'!D:D,"",'2013'!AA:AA,"JRO"), 0)</f>
        <v>0</v>
      </c>
      <c r="BN404" s="0" t="n">
        <f aca="false">IFERROR(BM404/BL404, 0)</f>
        <v>0</v>
      </c>
      <c r="BO404" s="0" t="n">
        <f aca="false">IFERROR(SUMIFS('2012'!$G:$G,'2012'!F:F,A404,'2012'!C:C,B404,'2012'!D:D,"",'2012'!AA:AA,"JRO",'2012'!L:L,"&lt;&gt;"), 0)</f>
        <v>0</v>
      </c>
      <c r="BP404" s="0" t="n">
        <f aca="false">IFERROR(SUMIFS('2012'!L:L,'2012'!F:F,A404,'2012'!C:C,B404,'2012'!D:D,"",'2012'!AA:AA,"JRO"), 0)</f>
        <v>0</v>
      </c>
      <c r="BQ404" s="0" t="n">
        <f aca="false">IFERROR(BP404/BO404, 0)</f>
        <v>0</v>
      </c>
      <c r="BR404" s="0" t="n">
        <f aca="false">IFERROR(SUMIFS('2011'!$G:$G,'2011'!F:F,A404,'2011'!C:C,B404,'2011'!D:D,"",'2011'!AA:AA,"JRO",'2011'!L:L,"&lt;&gt;"), 0)</f>
        <v>0</v>
      </c>
      <c r="BS404" s="0" t="n">
        <f aca="false">IFERROR(SUMIFS('2011'!L:L,'2011'!F:F,A404,'2011'!C:C,B404,'2011'!D:D,"",'2011'!AA:AA,"JRO"), 0)</f>
        <v>0</v>
      </c>
      <c r="BT404" s="7" t="n">
        <f aca="false">IFERROR(BS404/BR404, 0)</f>
        <v>0</v>
      </c>
      <c r="BU404" s="0" t="n">
        <f aca="false">IFERROR(SUMIFS('2010'!$G:$G,'2010'!F:F,A404,'2010'!C:C,B404,'2010'!D:D,"",'2010'!AA:AA,"JRO",'2010'!L:L,"&lt;&gt;"), 0)</f>
        <v>0</v>
      </c>
      <c r="BV404" s="0" t="n">
        <f aca="false">IFERROR(SUMIFS('2010'!L:L,'2010'!F:F,A404,'2010'!C:C,B404,'2010'!D:D,"",'2010'!AA:AA,"JRO"), 0)</f>
        <v>0</v>
      </c>
      <c r="BW404" s="7" t="n">
        <f aca="false">IFERROR(BV404/BU404, 0)</f>
        <v>0</v>
      </c>
      <c r="BX404" s="0" t="n">
        <f aca="false">IFERROR(SUMIFS('2009'!$G:$G,'2009'!F:F,A404,'2009'!C:C,B404,'2009'!D:D,"",'2009'!AA:AA,"JRO",'2009'!L:L,"&lt;&gt;"), 0)</f>
        <v>0</v>
      </c>
      <c r="BY404" s="0" t="n">
        <f aca="false">IFERROR(SUMIFS('2009'!L:L,'2009'!F:F,A404,'2009'!C:C,B404,'2009'!D:D,"",'2009'!AA:AA,"JRO"), 0)</f>
        <v>0</v>
      </c>
      <c r="BZ404" s="7" t="n">
        <f aca="false">IFERROR(BY404/BX404, 0)</f>
        <v>0</v>
      </c>
    </row>
    <row r="405" customFormat="false" ht="15" hidden="false" customHeight="false" outlineLevel="0" collapsed="false">
      <c r="A405" s="0" t="s">
        <v>98</v>
      </c>
      <c r="B405" s="13" t="s">
        <v>48</v>
      </c>
      <c r="C405" s="56" t="n">
        <f aca="false">IFERROR(AVERAGEIFS(I405:BZ405,I$2:BZ$2,"JRO escorts per deportee",I405:BZ405,"&lt;&gt;0"), 0)</f>
        <v>0</v>
      </c>
      <c r="D405" s="13" t="n">
        <f aca="false">IFERROR(AVERAGEIFS(I405:BZ405,I$2:BZ$2,"NRO escorts per deportee",I405:BZ405,"&lt;&gt;0"), 0)</f>
        <v>0</v>
      </c>
      <c r="E405" s="13" t="n">
        <f aca="false">IFERROR(AVERAGEIFS(I405:BZ405,I$2:BZ$2,"CRO escorts per deportee",I405:BZ405,"&lt;&gt;0"), 0)</f>
        <v>0</v>
      </c>
      <c r="I405" s="7" t="n">
        <f aca="false">IFERROR(H405/G405, 0)</f>
        <v>0</v>
      </c>
      <c r="J405" s="0" t="n">
        <f aca="false">IFERROR(SUMIFS('2018'!$H:$H,'2018'!$C:$C,B405,'2018'!$F:$F,A405,'2018'!AA:AA,"JRO",'2018'!P:P,"&lt;&gt;")+SUMIFS('2018'!$I:$I,'2018'!$D:$D,B405,'2018'!$F:$F,A405,'2018'!AA:AA,"JRO",'2018'!Q:Q,"&lt;&gt;")+SUMIFS('2018'!$J:$J,'2018'!$E:$E,B405,'2018'!$F:$F,A405,'2018'!AA:AA,"JRO",'2018'!R:R,"&lt;&gt;"), 0)</f>
        <v>0</v>
      </c>
      <c r="K405" s="0" t="n">
        <f aca="false">IFERROR(SUMIFS('2018'!M:M,'2018'!AA:AA,"JRO",'2018'!F:F,A405,'2018'!C:C,B405)+SUMIFS('2018'!P:P,'2018'!AA:AA,"JRO",'2018'!F:F,A405,'2018'!C:C,B405)+SUMIFS('2018'!N:N,'2018'!AA:AA,"JRO",'2018'!F:F,A405,'2018'!D:D,B405)+SUMIFS('2018'!N:N,'2018'!AA:AA,"JRO",'2018'!F:F,A405,'2018'!D:D,B405)+SUMIFS('2018'!O:O,'2018'!AA:AA,"JRO",'2018'!F:F,A405,'2018'!E:E,B405)+SUMIFS('2018'!R:R,'2018'!AA:AA,"JRO",'2018'!F:F,A405,'2018'!E:E,B405), 0)</f>
        <v>0</v>
      </c>
      <c r="L405" s="7" t="n">
        <f aca="false">IFERROR(K405/J405, 0)</f>
        <v>0</v>
      </c>
      <c r="M405" s="0" t="n">
        <f aca="false">IFERROR(SUMIFS('2018'!$H:$H,'2018'!$C:$C,B405,'2018'!$F:$F,A405,'2018'!AA:AA,"NRO",'2018'!P:P,"&lt;&gt;")+SUMIFS('2018'!$I:$I,'2018'!$D:$D,B405,'2018'!$F:$F,A405,'2018'!AA:AA,"NRO",'2018'!Q:Q,"&lt;&gt;")+SUMIFS('2018'!$J:$J,'2018'!$E:$E,B405,'2018'!$F:$F,A405,'2018'!AA:AA,"NRO",'2018'!R:R,"&lt;&gt;"), 0)</f>
        <v>0</v>
      </c>
      <c r="N405" s="0" t="n">
        <f aca="false">IFERROR(SUMIFS('2018'!M:M,'2018'!AA:AA,"NRO",'2018'!F:F,A405,'2018'!C:C,B405)+SUMIFS('2018'!P:P,'2018'!AA:AA,"NRO",'2018'!F:F,A405,'2018'!C:C,B405)+SUMIFS('2018'!N:N,'2018'!AA:AA,"NRO",'2018'!F:F,A405,'2018'!D:D,B405)+SUMIFS('2018'!N:N,'2018'!AA:AA,"NRO",'2018'!F:F,A405,'2018'!D:D,B405)+SUMIFS('2018'!O:O,'2018'!AA:AA,"NRO",'2018'!F:F,A405,'2018'!E:E,B405)+SUMIFS('2018'!R:R,'2018'!AA:AA,"NRO",'2018'!F:F,A405,'2018'!E:E,B405), 0)</f>
        <v>0</v>
      </c>
      <c r="O405" s="7" t="n">
        <f aca="false">IFERROR(N405/M405, 0)</f>
        <v>0</v>
      </c>
      <c r="P405" s="0" t="n">
        <f aca="false">IFERROR(SUMIFS('2018'!$H:$H,'2018'!$C:$C,B405,'2018'!$F:$F,A405,'2018'!AA:AA,"CRO")+SUMIFS('2018'!$I:$I,'2018'!$D:$D,B405,'2018'!$F:$F,A405,'2018'!AA:AA,"CRO")+SUMIFS('2018'!$J:$J,'2018'!$E:$E,B405,'2018'!$F:$F,A405,'2018'!AA:AA,"CRO"), 0)</f>
        <v>0</v>
      </c>
      <c r="Q405" s="0" t="n">
        <f aca="false">IFERROR(SUMIFS('2018'!M:M,'2018'!AA:AA,"CRO",'2018'!F:F,A405,'2018'!C:C,B405)+SUMIFS('2018'!P:P,'2018'!AA:AA,"CRO",'2018'!F:F,A405,'2018'!C:C,B405)+SUMIFS('2018'!N:N,'2018'!AA:AA,"CRO",'2018'!F:F,A405,'2018'!D:D,B405)+SUMIFS('2018'!N:N,'2018'!AA:AA,"CRO",'2018'!F:F,A405,'2018'!D:D,B405)+SUMIFS('2018'!O:O,'2018'!AA:AA,"CRO",'2018'!F:F,A405,'2018'!E:E,B405)+SUMIFS('2018'!R:R,'2018'!AA:AA,"CRO",'2018'!F:F,A405,'2018'!E:E,B405), 0)</f>
        <v>0</v>
      </c>
      <c r="R405" s="7" t="n">
        <f aca="false">IFERROR(Q405/P405, 0)</f>
        <v>0</v>
      </c>
      <c r="S405" s="7" t="n">
        <f aca="false">SUM(V405,Y405,AB405)</f>
        <v>0</v>
      </c>
      <c r="T405" s="7" t="n">
        <f aca="false">SUM(W405,Z405,AC405)</f>
        <v>0</v>
      </c>
      <c r="U405" s="7" t="n">
        <f aca="false">IFERROR(T405/S405, 0)</f>
        <v>0</v>
      </c>
      <c r="V405" s="0" t="n">
        <f aca="false">SUMIFS('2017'!$H:$H,'2017'!$C:$C,B405,'2017'!$F:$F,A405,'2017'!AA:AA,"JRO",'2017'!P:P,"&lt;&gt;")+SUMIFS('2017'!$I:$I,'2017'!$D:$D,B405,'2017'!$F:$F,A405,'2017'!AA:AA,"JRO",'2017'!Q:Q,"&lt;&gt;")+SUMIFS('2017'!$J:$J,'2017'!$E:$E,B405,'2017'!$F:$F,A405,'2017'!AA:AA,"JRO",'2017'!R:R,"&lt;&gt;")</f>
        <v>0</v>
      </c>
      <c r="W405" s="0" t="n">
        <f aca="false">IFERROR(SUMIFS('2017'!M:M,'2017'!AA:AA,"JRO",'2017'!F:F,A405,'2017'!C:C,B405)+SUMIFS('2017'!P:P,'2017'!AA:AA,"JRO",'2017'!F:F,A405,'2017'!C:C,B405)+SUMIFS('2017'!N:N,'2017'!AA:AA,"JRO",'2017'!F:F,A405,'2017'!D:D,B405)+SUMIFS('2017'!N:N,'2017'!AA:AA,"JRO",'2017'!F:F,A405,'2017'!D:D,B405)+SUMIFS('2017'!O:O,'2017'!AA:AA,"JRO",'2017'!F:F,A405,'2017'!E:E,B405)+SUMIFS('2017'!R:R,'2017'!AA:AA,"JRO",'2017'!F:F,A405,'2017'!E:E,B405), 0)</f>
        <v>0</v>
      </c>
      <c r="X405" s="7" t="n">
        <f aca="false">IFERROR(W405/V405, 0)</f>
        <v>0</v>
      </c>
      <c r="Y405" s="0" t="n">
        <f aca="false">IFERROR(SUMIFS('2017'!$H:$H,'2017'!$C:$C,B405,'2017'!$F:$F,A405,'2017'!AA:AA,"NRO",'2017'!P:P,"&lt;&gt;")+SUMIFS('2017'!$I:$I,'2017'!$D:$D,B405,'2017'!$F:$F,A405,'2017'!AA:AA,"NRO",'2017'!Q:Q,"&lt;&gt;")+SUMIFS('2017'!$J:$J,'2017'!$E:$E,B405,'2017'!$F:$F,A405,'2017'!AA:AA,"NRO",'2017'!R:R,"&lt;&gt;"), 0)</f>
        <v>0</v>
      </c>
      <c r="Z405" s="0" t="n">
        <f aca="false">IFERROR(SUMIFS('2017'!M:M,'2017'!AA:AA,"NRO",'2017'!F:F,A405,'2017'!C:C,B405)+SUMIFS('2017'!P:P,'2017'!AA:AA,"NRO",'2017'!F:F,A405,'2017'!C:C,B405)+SUMIFS('2017'!N:N,'2017'!AA:AA,"NRO",'2017'!F:F,A405,'2017'!D:D,B405)+SUMIFS('2017'!N:N,'2017'!AA:AA,"NRO",'2017'!F:F,A405,'2017'!D:D,B405)+SUMIFS('2017'!O:O,'2017'!AA:AA,"NRO",'2017'!F:F,A405,'2017'!E:E,B405)+SUMIFS('2017'!R:R,'2017'!AA:AA,"NRO",'2017'!F:F,A405,'2017'!E:E,B405), 0)</f>
        <v>0</v>
      </c>
      <c r="AA405" s="7" t="n">
        <f aca="false">IFERROR(Z405/Y405, 0)</f>
        <v>0</v>
      </c>
      <c r="AB405" s="0" t="n">
        <f aca="false">IFERROR(SUMIFS('2017'!$H:$H,'2017'!$C:$C,B405,'2017'!$F:$F,A405,'2017'!AA:AA,"CRO",'2017'!P:P,"&lt;&gt;")+SUMIFS('2017'!$I:$I,'2017'!$D:$D,B405,'2017'!$F:$F,A405,'2017'!AA:AA,"CRO",'2017'!Q:Q,"&lt;&gt;")+SUMIFS('2017'!$J:$J,'2017'!$E:$E,B405,'2017'!$F:$F,A405,'2017'!AA:AA,"CRO",'2017'!R:R,"&lt;&gt;"), 0)</f>
        <v>0</v>
      </c>
      <c r="AC405" s="0" t="n">
        <f aca="false">IFERROR(SUMIFS('2017'!M:M,'2017'!AA:AA,"CRO",'2017'!F:F,A405,'2017'!C:C,B405)+SUMIFS('2017'!P:P,'2017'!AA:AA,"CRO",'2017'!F:F,A405,'2017'!C:C,B405)+SUMIFS('2017'!N:N,'2017'!AA:AA,"CRO",'2017'!F:F,A405,'2017'!D:D,B405)+SUMIFS('2017'!N:N,'2017'!AA:AA,"CRO",'2017'!F:F,A405,'2017'!D:D,B405)+SUMIFS('2017'!O:O,'2017'!AA:AA,"CRO",'2017'!F:F,A405,'2017'!E:E,B405)+SUMIFS('2017'!R:R,'2017'!AA:AA,"CRO",'2017'!F:F,A405,'2017'!E:E,B405), 0)</f>
        <v>0</v>
      </c>
      <c r="AD405" s="0" t="n">
        <f aca="false">IFERROR(AC405/AB405, 0)</f>
        <v>0</v>
      </c>
      <c r="AE405" s="0" t="n">
        <f aca="false">SUM(AH405,AK405,AN405)</f>
        <v>0</v>
      </c>
      <c r="AF405" s="0" t="n">
        <f aca="false">SUM(AI405,AL405,AO405)</f>
        <v>0</v>
      </c>
      <c r="AG405" s="7" t="n">
        <f aca="false">IFERROR(AF405/AE405, 0)</f>
        <v>0</v>
      </c>
      <c r="AH405" s="0" t="n">
        <f aca="false">IFERROR(SUMIFS('2016'!$G:$G,'2016'!F:F,A405,'2016'!C:C,B405,'2016'!D:D,"",'2016'!AA:AA,"JRO",'2016'!L:L,"&lt;&gt;"), 0)</f>
        <v>0</v>
      </c>
      <c r="AI405" s="0" t="n">
        <f aca="false">IFERROR(SUMIFS('2016'!L:L,'2016'!F:F,A405,'2016'!C:C,B405,'2016'!D:D,"",'2016'!AA:AA,"JRO"), 0)</f>
        <v>0</v>
      </c>
      <c r="AJ405" s="7" t="n">
        <f aca="false">IFERROR(AI405/AH405, 0)</f>
        <v>0</v>
      </c>
      <c r="AK405" s="0" t="n">
        <f aca="false">IFERROR(SUMIFS('2016'!$G:$G,'2016'!F:F,A405,'2016'!C:C,B405,'2016'!D:D,"",'2016'!AA:AA,"NRO",'2016'!L:L,"&lt;&gt;"), 0)</f>
        <v>0</v>
      </c>
      <c r="AL405" s="0" t="n">
        <f aca="false">IFERROR(SUMIFS('2016'!L:L,'2016'!F:F,A405,'2016'!C:C,B405,'2016'!D:D,"",'2016'!AA:AA,"NRO"), 0)</f>
        <v>0</v>
      </c>
      <c r="AM405" s="0" t="n">
        <f aca="false">IFERROR(AL405/AK405, 0)</f>
        <v>0</v>
      </c>
      <c r="AN405" s="0" t="n">
        <f aca="false">IFERROR(SUMIFS('2016'!$G:$G,'2016'!F:F,A405,'2016'!C:C,B405,'2016'!D:D,"",'2016'!AA:AA,"CRO",'2016'!L:L,"&lt;&gt;"), 0)</f>
        <v>0</v>
      </c>
      <c r="AO405" s="0" t="n">
        <f aca="false">IFERROR(SUMIFS('2016'!L:L,'2016'!F:F,A405,'2016'!C:C,B405,'2016'!D:D,"",'2016'!AA:AA,"CRO"), 0)</f>
        <v>0</v>
      </c>
      <c r="AP405" s="0" t="n">
        <f aca="false">IFERROR(AO405/AN405, 0)</f>
        <v>0</v>
      </c>
      <c r="AQ405" s="0" t="n">
        <f aca="false">SUM(AT405,AW405,AZ405)</f>
        <v>0</v>
      </c>
      <c r="AR405" s="0" t="n">
        <f aca="false">SUM(AU405,AX405,BA405)</f>
        <v>0</v>
      </c>
      <c r="AS405" s="7" t="n">
        <f aca="false">IFERROR(AR405/AQ405, 0)</f>
        <v>0</v>
      </c>
      <c r="AT405" s="0" t="n">
        <f aca="false">IFERROR(SUMIFS('2015'!$G:$G,'2015'!F:F,A405,'2015'!C:C,B405,'2015'!D:D,"",'2015'!AA:AA,"JRO",'2015'!L:L,"&lt;&gt;"), 0)</f>
        <v>0</v>
      </c>
      <c r="AU405" s="0" t="n">
        <f aca="false">IFERROR(SUMIFS('2015'!L:L,'2015'!F:F,A405,'2015'!C:C,B405,'2015'!D:D,"",'2015'!AA:AA,"JRO"), 0)</f>
        <v>0</v>
      </c>
      <c r="AV405" s="0" t="n">
        <f aca="false">IFERROR(AU405/AT405, 0)</f>
        <v>0</v>
      </c>
      <c r="AW405" s="0" t="n">
        <f aca="false">IFERROR(SUMIFS('2015'!$G:$G,'2015'!F:F,A405,'2015'!C:C,B405,'2015'!D:D,"",'2015'!AA:AA,"NRO",'2015'!L:L,"&lt;&gt;"), 0)</f>
        <v>0</v>
      </c>
      <c r="AX405" s="0" t="n">
        <f aca="false">IFERROR(SUMIFS('2015'!L:L,'2015'!F:F,A405,'2015'!C:C,B405,'2015'!D:D,"",'2015'!AA:AA,"NRO"), 0)</f>
        <v>0</v>
      </c>
      <c r="AY405" s="0" t="n">
        <f aca="false">IFERROR(AX405/AW405, 0)</f>
        <v>0</v>
      </c>
      <c r="AZ405" s="0" t="n">
        <f aca="false">IFERROR(SUMIFS('2015'!$G:$G,'2015'!F:F,A405,'2015'!C:C,B405,'2015'!D:D,"",'2015'!AA:AA,"CRO",'2015'!L:L,"&lt;&gt;"), 0)</f>
        <v>0</v>
      </c>
      <c r="BA405" s="0" t="n">
        <f aca="false">IFERROR(SUMIFS('2015'!L:L,'2015'!F:F,A405,'2015'!C:C,B405,'2015'!D:D,"",'2015'!AA:AA,"CRO"), 0)</f>
        <v>0</v>
      </c>
      <c r="BB405" s="0" t="n">
        <f aca="false">IFERROR(BA405/AZ405, 0)</f>
        <v>0</v>
      </c>
      <c r="BC405" s="0" t="n">
        <f aca="false">SUM(BF405,BI405)</f>
        <v>0</v>
      </c>
      <c r="BD405" s="0" t="n">
        <f aca="false">SUM(BG405,BJ405)</f>
        <v>0</v>
      </c>
      <c r="BE405" s="7" t="n">
        <f aca="false">IFERROR(BD405/BC405, 0)</f>
        <v>0</v>
      </c>
      <c r="BF405" s="0" t="n">
        <f aca="false">IFERROR(SUMIFS('2014'!$G:$G,'2014'!F:F,A405,'2014'!C:C,B405,'2014'!D:D,"",'2014'!AA:AA,"JRO",'2014'!L:L,"&lt;&gt;"), 0)</f>
        <v>0</v>
      </c>
      <c r="BG405" s="0" t="n">
        <f aca="false">IFERROR(SUMIFS('2014'!L:L,'2014'!F:F,A405,'2014'!C:C,B405,'2014'!D:D,"",'2014'!AA:AA,"JRO"), 0)</f>
        <v>0</v>
      </c>
      <c r="BH405" s="7" t="n">
        <f aca="false">IFERROR(BG405/BF405, 0)</f>
        <v>0</v>
      </c>
      <c r="BI405" s="0" t="n">
        <f aca="false">IFERROR(SUMIFS('2014'!$G:$G,'2014'!F:F,A405,'2014'!C:C,B405,'2014'!D:D,"",'2014'!AA:AA,"CRO",'2014'!L:L,"&lt;&gt;"), 0)</f>
        <v>0</v>
      </c>
      <c r="BJ405" s="0" t="n">
        <f aca="false">IFERROR(SUMIFS('2014'!L:L,'2014'!F:F,A405,'2014'!C:C,B405,'2014'!D:D,"",'2014'!AA:AA,"CRO"), 0)</f>
        <v>0</v>
      </c>
      <c r="BK405" s="0" t="n">
        <f aca="false">IFERROR(BJ405/BI405, 0)</f>
        <v>0</v>
      </c>
      <c r="BL405" s="0" t="n">
        <f aca="false">IFERROR(SUMIFS('2013'!$G:$G,'2013'!F:F,A405,'2013'!C:C,B405,'2013'!D:D,"",'2013'!AA:AA,"JRO",'2013'!L:L,"&lt;&gt;"), 0)</f>
        <v>0</v>
      </c>
      <c r="BM405" s="0" t="n">
        <f aca="false">IFERROR(SUMIFS('2013'!L:L,'2013'!F:F,A405,'2013'!C:C,B405,'2013'!D:D,"",'2013'!AA:AA,"JRO"), 0)</f>
        <v>0</v>
      </c>
      <c r="BN405" s="0" t="n">
        <f aca="false">IFERROR(BM405/BL405, 0)</f>
        <v>0</v>
      </c>
      <c r="BO405" s="0" t="n">
        <f aca="false">IFERROR(SUMIFS('2012'!$G:$G,'2012'!F:F,A405,'2012'!C:C,B405,'2012'!D:D,"",'2012'!AA:AA,"JRO",'2012'!L:L,"&lt;&gt;"), 0)</f>
        <v>0</v>
      </c>
      <c r="BP405" s="0" t="n">
        <f aca="false">IFERROR(SUMIFS('2012'!L:L,'2012'!F:F,A405,'2012'!C:C,B405,'2012'!D:D,"",'2012'!AA:AA,"JRO"), 0)</f>
        <v>0</v>
      </c>
      <c r="BQ405" s="0" t="n">
        <f aca="false">IFERROR(BP405/BO405, 0)</f>
        <v>0</v>
      </c>
      <c r="BR405" s="0" t="n">
        <f aca="false">IFERROR(SUMIFS('2011'!$G:$G,'2011'!F:F,A405,'2011'!C:C,B405,'2011'!D:D,"",'2011'!AA:AA,"JRO",'2011'!L:L,"&lt;&gt;"), 0)</f>
        <v>0</v>
      </c>
      <c r="BS405" s="0" t="n">
        <f aca="false">IFERROR(SUMIFS('2011'!L:L,'2011'!F:F,A405,'2011'!C:C,B405,'2011'!D:D,"",'2011'!AA:AA,"JRO"), 0)</f>
        <v>0</v>
      </c>
      <c r="BT405" s="7" t="n">
        <f aca="false">IFERROR(BS405/BR405, 0)</f>
        <v>0</v>
      </c>
      <c r="BU405" s="0" t="n">
        <f aca="false">IFERROR(SUMIFS('2010'!$G:$G,'2010'!F:F,A405,'2010'!C:C,B405,'2010'!D:D,"",'2010'!AA:AA,"JRO",'2010'!L:L,"&lt;&gt;"), 0)</f>
        <v>0</v>
      </c>
      <c r="BV405" s="0" t="n">
        <f aca="false">IFERROR(SUMIFS('2010'!L:L,'2010'!F:F,A405,'2010'!C:C,B405,'2010'!D:D,"",'2010'!AA:AA,"JRO"), 0)</f>
        <v>0</v>
      </c>
      <c r="BW405" s="7" t="n">
        <f aca="false">IFERROR(BV405/BU405, 0)</f>
        <v>0</v>
      </c>
      <c r="BX405" s="0" t="n">
        <f aca="false">IFERROR(SUMIFS('2009'!$G:$G,'2009'!F:F,A405,'2009'!C:C,B405,'2009'!D:D,"",'2009'!AA:AA,"JRO",'2009'!L:L,"&lt;&gt;"), 0)</f>
        <v>0</v>
      </c>
      <c r="BY405" s="0" t="n">
        <f aca="false">IFERROR(SUMIFS('2009'!L:L,'2009'!F:F,A405,'2009'!C:C,B405,'2009'!D:D,"",'2009'!AA:AA,"JRO"), 0)</f>
        <v>0</v>
      </c>
      <c r="BZ405" s="7" t="n">
        <f aca="false">IFERROR(BY405/BX405, 0)</f>
        <v>0</v>
      </c>
    </row>
    <row r="406" customFormat="false" ht="15" hidden="false" customHeight="false" outlineLevel="0" collapsed="false">
      <c r="A406" s="0" t="s">
        <v>98</v>
      </c>
      <c r="B406" s="17" t="s">
        <v>63</v>
      </c>
      <c r="C406" s="56" t="n">
        <f aca="false">IFERROR(AVERAGEIFS(I406:BZ406,I$2:BZ$2,"JRO escorts per deportee",I406:BZ406,"&lt;&gt;0"), 0)</f>
        <v>2.34253246753247</v>
      </c>
      <c r="D406" s="13" t="n">
        <f aca="false">IFERROR(AVERAGEIFS(I406:BZ406,I$2:BZ$2,"NRO escorts per deportee",I406:BZ406,"&lt;&gt;0"), 0)</f>
        <v>0</v>
      </c>
      <c r="E406" s="13" t="n">
        <f aca="false">IFERROR(AVERAGEIFS(I406:BZ406,I$2:BZ$2,"CRO escorts per deportee",I406:BZ406,"&lt;&gt;0"), 0)</f>
        <v>0</v>
      </c>
      <c r="I406" s="7" t="n">
        <f aca="false">IFERROR(H406/G406, 0)</f>
        <v>0</v>
      </c>
      <c r="J406" s="0" t="n">
        <f aca="false">IFERROR(SUMIFS('2018'!$H:$H,'2018'!$C:$C,B406,'2018'!$F:$F,A406,'2018'!AA:AA,"JRO",'2018'!P:P,"&lt;&gt;")+SUMIFS('2018'!$I:$I,'2018'!$D:$D,B406,'2018'!$F:$F,A406,'2018'!AA:AA,"JRO",'2018'!Q:Q,"&lt;&gt;")+SUMIFS('2018'!$J:$J,'2018'!$E:$E,B406,'2018'!$F:$F,A406,'2018'!AA:AA,"JRO",'2018'!R:R,"&lt;&gt;"), 0)</f>
        <v>7</v>
      </c>
      <c r="K406" s="0" t="n">
        <f aca="false">IFERROR(SUMIFS('2018'!M:M,'2018'!AA:AA,"JRO",'2018'!F:F,A406,'2018'!C:C,B406)+SUMIFS('2018'!P:P,'2018'!AA:AA,"JRO",'2018'!F:F,A406,'2018'!C:C,B406)+SUMIFS('2018'!N:N,'2018'!AA:AA,"JRO",'2018'!F:F,A406,'2018'!D:D,B406)+SUMIFS('2018'!N:N,'2018'!AA:AA,"JRO",'2018'!F:F,A406,'2018'!D:D,B406)+SUMIFS('2018'!O:O,'2018'!AA:AA,"JRO",'2018'!F:F,A406,'2018'!E:E,B406)+SUMIFS('2018'!R:R,'2018'!AA:AA,"JRO",'2018'!F:F,A406,'2018'!E:E,B406), 0)</f>
        <v>15</v>
      </c>
      <c r="L406" s="7" t="n">
        <f aca="false">IFERROR(K406/J406, 0)</f>
        <v>2.14285714285714</v>
      </c>
      <c r="M406" s="0" t="n">
        <f aca="false">IFERROR(SUMIFS('2018'!$H:$H,'2018'!$C:$C,B406,'2018'!$F:$F,A406,'2018'!AA:AA,"NRO",'2018'!P:P,"&lt;&gt;")+SUMIFS('2018'!$I:$I,'2018'!$D:$D,B406,'2018'!$F:$F,A406,'2018'!AA:AA,"NRO",'2018'!Q:Q,"&lt;&gt;")+SUMIFS('2018'!$J:$J,'2018'!$E:$E,B406,'2018'!$F:$F,A406,'2018'!AA:AA,"NRO",'2018'!R:R,"&lt;&gt;"), 0)</f>
        <v>0</v>
      </c>
      <c r="N406" s="0" t="n">
        <f aca="false">IFERROR(SUMIFS('2018'!M:M,'2018'!AA:AA,"NRO",'2018'!F:F,A406,'2018'!C:C,B406)+SUMIFS('2018'!P:P,'2018'!AA:AA,"NRO",'2018'!F:F,A406,'2018'!C:C,B406)+SUMIFS('2018'!N:N,'2018'!AA:AA,"NRO",'2018'!F:F,A406,'2018'!D:D,B406)+SUMIFS('2018'!N:N,'2018'!AA:AA,"NRO",'2018'!F:F,A406,'2018'!D:D,B406)+SUMIFS('2018'!O:O,'2018'!AA:AA,"NRO",'2018'!F:F,A406,'2018'!E:E,B406)+SUMIFS('2018'!R:R,'2018'!AA:AA,"NRO",'2018'!F:F,A406,'2018'!E:E,B406), 0)</f>
        <v>0</v>
      </c>
      <c r="O406" s="7" t="n">
        <f aca="false">IFERROR(N406/M406, 0)</f>
        <v>0</v>
      </c>
      <c r="P406" s="0" t="n">
        <f aca="false">IFERROR(SUMIFS('2018'!$H:$H,'2018'!$C:$C,B406,'2018'!$F:$F,A406,'2018'!AA:AA,"CRO")+SUMIFS('2018'!$I:$I,'2018'!$D:$D,B406,'2018'!$F:$F,A406,'2018'!AA:AA,"CRO")+SUMIFS('2018'!$J:$J,'2018'!$E:$E,B406,'2018'!$F:$F,A406,'2018'!AA:AA,"CRO"), 0)</f>
        <v>8</v>
      </c>
      <c r="Q406" s="0" t="n">
        <f aca="false">IFERROR(SUMIFS('2018'!M:M,'2018'!AA:AA,"CRO",'2018'!F:F,A406,'2018'!C:C,B406)+SUMIFS('2018'!P:P,'2018'!AA:AA,"CRO",'2018'!F:F,A406,'2018'!C:C,B406)+SUMIFS('2018'!N:N,'2018'!AA:AA,"CRO",'2018'!F:F,A406,'2018'!D:D,B406)+SUMIFS('2018'!N:N,'2018'!AA:AA,"CRO",'2018'!F:F,A406,'2018'!D:D,B406)+SUMIFS('2018'!O:O,'2018'!AA:AA,"CRO",'2018'!F:F,A406,'2018'!E:E,B406)+SUMIFS('2018'!R:R,'2018'!AA:AA,"CRO",'2018'!F:F,A406,'2018'!E:E,B406), 0)</f>
        <v>0</v>
      </c>
      <c r="R406" s="7" t="n">
        <f aca="false">IFERROR(Q406/P406, 0)</f>
        <v>0</v>
      </c>
      <c r="S406" s="7" t="n">
        <f aca="false">SUM(V406,Y406,AB406)</f>
        <v>26</v>
      </c>
      <c r="T406" s="7" t="n">
        <f aca="false">SUM(W406,Z406,AC406)</f>
        <v>0</v>
      </c>
      <c r="U406" s="7" t="n">
        <f aca="false">IFERROR(T406/S406, 0)</f>
        <v>0</v>
      </c>
      <c r="V406" s="0" t="n">
        <f aca="false">SUMIFS('2017'!$H:$H,'2017'!$C:$C,B406,'2017'!$F:$F,A406,'2017'!AA:AA,"JRO",'2017'!P:P,"&lt;&gt;")+SUMIFS('2017'!$I:$I,'2017'!$D:$D,B406,'2017'!$F:$F,A406,'2017'!AA:AA,"JRO",'2017'!Q:Q,"&lt;&gt;")+SUMIFS('2017'!$J:$J,'2017'!$E:$E,B406,'2017'!$F:$F,A406,'2017'!AA:AA,"JRO",'2017'!R:R,"&lt;&gt;")</f>
        <v>26</v>
      </c>
      <c r="W406" s="0" t="n">
        <f aca="false">IFERROR(SUMIFS('2017'!M:M,'2017'!AA:AA,"JRO",'2017'!F:F,A406,'2017'!C:C,B406)+SUMIFS('2017'!P:P,'2017'!AA:AA,"JRO",'2017'!F:F,A406,'2017'!C:C,B406)+SUMIFS('2017'!N:N,'2017'!AA:AA,"JRO",'2017'!F:F,A406,'2017'!D:D,B406)+SUMIFS('2017'!N:N,'2017'!AA:AA,"JRO",'2017'!F:F,A406,'2017'!D:D,B406)+SUMIFS('2017'!O:O,'2017'!AA:AA,"JRO",'2017'!F:F,A406,'2017'!E:E,B406)+SUMIFS('2017'!R:R,'2017'!AA:AA,"JRO",'2017'!F:F,A406,'2017'!E:E,B406), 0)</f>
        <v>0</v>
      </c>
      <c r="X406" s="7" t="n">
        <f aca="false">IFERROR(W406/V406, 0)</f>
        <v>0</v>
      </c>
      <c r="Y406" s="0" t="n">
        <f aca="false">IFERROR(SUMIFS('2017'!$H:$H,'2017'!$C:$C,B406,'2017'!$F:$F,A406,'2017'!AA:AA,"NRO",'2017'!P:P,"&lt;&gt;")+SUMIFS('2017'!$I:$I,'2017'!$D:$D,B406,'2017'!$F:$F,A406,'2017'!AA:AA,"NRO",'2017'!Q:Q,"&lt;&gt;")+SUMIFS('2017'!$J:$J,'2017'!$E:$E,B406,'2017'!$F:$F,A406,'2017'!AA:AA,"NRO",'2017'!R:R,"&lt;&gt;"), 0)</f>
        <v>0</v>
      </c>
      <c r="Z406" s="0" t="n">
        <f aca="false">IFERROR(SUMIFS('2017'!M:M,'2017'!AA:AA,"NRO",'2017'!F:F,A406,'2017'!C:C,B406)+SUMIFS('2017'!P:P,'2017'!AA:AA,"NRO",'2017'!F:F,A406,'2017'!C:C,B406)+SUMIFS('2017'!N:N,'2017'!AA:AA,"NRO",'2017'!F:F,A406,'2017'!D:D,B406)+SUMIFS('2017'!N:N,'2017'!AA:AA,"NRO",'2017'!F:F,A406,'2017'!D:D,B406)+SUMIFS('2017'!O:O,'2017'!AA:AA,"NRO",'2017'!F:F,A406,'2017'!E:E,B406)+SUMIFS('2017'!R:R,'2017'!AA:AA,"NRO",'2017'!F:F,A406,'2017'!E:E,B406), 0)</f>
        <v>0</v>
      </c>
      <c r="AA406" s="7" t="n">
        <f aca="false">IFERROR(Z406/Y406, 0)</f>
        <v>0</v>
      </c>
      <c r="AB406" s="0" t="n">
        <f aca="false">IFERROR(SUMIFS('2017'!$H:$H,'2017'!$C:$C,B406,'2017'!$F:$F,A406,'2017'!AA:AA,"CRO",'2017'!P:P,"&lt;&gt;")+SUMIFS('2017'!$I:$I,'2017'!$D:$D,B406,'2017'!$F:$F,A406,'2017'!AA:AA,"CRO",'2017'!Q:Q,"&lt;&gt;")+SUMIFS('2017'!$J:$J,'2017'!$E:$E,B406,'2017'!$F:$F,A406,'2017'!AA:AA,"CRO",'2017'!R:R,"&lt;&gt;"), 0)</f>
        <v>0</v>
      </c>
      <c r="AC406" s="0" t="n">
        <f aca="false">IFERROR(SUMIFS('2017'!M:M,'2017'!AA:AA,"CRO",'2017'!F:F,A406,'2017'!C:C,B406)+SUMIFS('2017'!P:P,'2017'!AA:AA,"CRO",'2017'!F:F,A406,'2017'!C:C,B406)+SUMIFS('2017'!N:N,'2017'!AA:AA,"CRO",'2017'!F:F,A406,'2017'!D:D,B406)+SUMIFS('2017'!N:N,'2017'!AA:AA,"CRO",'2017'!F:F,A406,'2017'!D:D,B406)+SUMIFS('2017'!O:O,'2017'!AA:AA,"CRO",'2017'!F:F,A406,'2017'!E:E,B406)+SUMIFS('2017'!R:R,'2017'!AA:AA,"CRO",'2017'!F:F,A406,'2017'!E:E,B406), 0)</f>
        <v>0</v>
      </c>
      <c r="AD406" s="0" t="n">
        <f aca="false">IFERROR(AC406/AB406, 0)</f>
        <v>0</v>
      </c>
      <c r="AE406" s="0" t="n">
        <f aca="false">SUM(AH406,AK406,AN406)</f>
        <v>0</v>
      </c>
      <c r="AF406" s="0" t="n">
        <f aca="false">SUM(AI406,AL406,AO406)</f>
        <v>0</v>
      </c>
      <c r="AG406" s="7" t="n">
        <f aca="false">IFERROR(AF406/AE406, 0)</f>
        <v>0</v>
      </c>
      <c r="AH406" s="0" t="n">
        <f aca="false">IFERROR(SUMIFS('2016'!$G:$G,'2016'!F:F,A406,'2016'!C:C,B406,'2016'!D:D,"",'2016'!AA:AA,"JRO",'2016'!L:L,"&lt;&gt;"), 0)</f>
        <v>0</v>
      </c>
      <c r="AI406" s="0" t="n">
        <f aca="false">IFERROR(SUMIFS('2016'!L:L,'2016'!F:F,A406,'2016'!C:C,B406,'2016'!D:D,"",'2016'!AA:AA,"JRO"), 0)</f>
        <v>0</v>
      </c>
      <c r="AJ406" s="7" t="n">
        <f aca="false">IFERROR(AI406/AH406, 0)</f>
        <v>0</v>
      </c>
      <c r="AK406" s="0" t="n">
        <f aca="false">IFERROR(SUMIFS('2016'!$G:$G,'2016'!F:F,A406,'2016'!C:C,B406,'2016'!D:D,"",'2016'!AA:AA,"NRO",'2016'!L:L,"&lt;&gt;"), 0)</f>
        <v>0</v>
      </c>
      <c r="AL406" s="0" t="n">
        <f aca="false">IFERROR(SUMIFS('2016'!L:L,'2016'!F:F,A406,'2016'!C:C,B406,'2016'!D:D,"",'2016'!AA:AA,"NRO"), 0)</f>
        <v>0</v>
      </c>
      <c r="AM406" s="0" t="n">
        <f aca="false">IFERROR(AL406/AK406, 0)</f>
        <v>0</v>
      </c>
      <c r="AN406" s="0" t="n">
        <f aca="false">IFERROR(SUMIFS('2016'!$G:$G,'2016'!F:F,A406,'2016'!C:C,B406,'2016'!D:D,"",'2016'!AA:AA,"CRO",'2016'!L:L,"&lt;&gt;"), 0)</f>
        <v>0</v>
      </c>
      <c r="AO406" s="0" t="n">
        <f aca="false">IFERROR(SUMIFS('2016'!L:L,'2016'!F:F,A406,'2016'!C:C,B406,'2016'!D:D,"",'2016'!AA:AA,"CRO"), 0)</f>
        <v>0</v>
      </c>
      <c r="AP406" s="0" t="n">
        <f aca="false">IFERROR(AO406/AN406, 0)</f>
        <v>0</v>
      </c>
      <c r="AQ406" s="0" t="n">
        <f aca="false">SUM(AT406,AW406,AZ406)</f>
        <v>0</v>
      </c>
      <c r="AR406" s="0" t="n">
        <f aca="false">SUM(AU406,AX406,BA406)</f>
        <v>0</v>
      </c>
      <c r="AS406" s="7" t="n">
        <f aca="false">IFERROR(AR406/AQ406, 0)</f>
        <v>0</v>
      </c>
      <c r="AT406" s="0" t="n">
        <f aca="false">IFERROR(SUMIFS('2015'!$G:$G,'2015'!F:F,A406,'2015'!C:C,B406,'2015'!D:D,"",'2015'!AA:AA,"JRO",'2015'!L:L,"&lt;&gt;"), 0)</f>
        <v>0</v>
      </c>
      <c r="AU406" s="0" t="n">
        <f aca="false">IFERROR(SUMIFS('2015'!L:L,'2015'!F:F,A406,'2015'!C:C,B406,'2015'!D:D,"",'2015'!AA:AA,"JRO"), 0)</f>
        <v>0</v>
      </c>
      <c r="AV406" s="0" t="n">
        <f aca="false">IFERROR(AU406/AT406, 0)</f>
        <v>0</v>
      </c>
      <c r="AW406" s="0" t="n">
        <f aca="false">IFERROR(SUMIFS('2015'!$G:$G,'2015'!F:F,A406,'2015'!C:C,B406,'2015'!D:D,"",'2015'!AA:AA,"NRO",'2015'!L:L,"&lt;&gt;"), 0)</f>
        <v>0</v>
      </c>
      <c r="AX406" s="0" t="n">
        <f aca="false">IFERROR(SUMIFS('2015'!L:L,'2015'!F:F,A406,'2015'!C:C,B406,'2015'!D:D,"",'2015'!AA:AA,"NRO"), 0)</f>
        <v>0</v>
      </c>
      <c r="AY406" s="0" t="n">
        <f aca="false">IFERROR(AX406/AW406, 0)</f>
        <v>0</v>
      </c>
      <c r="AZ406" s="0" t="n">
        <f aca="false">IFERROR(SUMIFS('2015'!$G:$G,'2015'!F:F,A406,'2015'!C:C,B406,'2015'!D:D,"",'2015'!AA:AA,"CRO",'2015'!L:L,"&lt;&gt;"), 0)</f>
        <v>0</v>
      </c>
      <c r="BA406" s="0" t="n">
        <f aca="false">IFERROR(SUMIFS('2015'!L:L,'2015'!F:F,A406,'2015'!C:C,B406,'2015'!D:D,"",'2015'!AA:AA,"CRO"), 0)</f>
        <v>0</v>
      </c>
      <c r="BB406" s="0" t="n">
        <f aca="false">IFERROR(BA406/AZ406, 0)</f>
        <v>0</v>
      </c>
      <c r="BC406" s="0" t="n">
        <f aca="false">SUM(BF406,BI406)</f>
        <v>4</v>
      </c>
      <c r="BD406" s="0" t="n">
        <f aca="false">SUM(BG406,BJ406)</f>
        <v>9</v>
      </c>
      <c r="BE406" s="7" t="n">
        <f aca="false">IFERROR(BD406/BC406, 0)</f>
        <v>2.25</v>
      </c>
      <c r="BF406" s="0" t="n">
        <f aca="false">IFERROR(SUMIFS('2014'!$G:$G,'2014'!F:F,A406,'2014'!C:C,B406,'2014'!D:D,"",'2014'!AA:AA,"JRO",'2014'!L:L,"&lt;&gt;"), 0)</f>
        <v>4</v>
      </c>
      <c r="BG406" s="0" t="n">
        <f aca="false">IFERROR(SUMIFS('2014'!L:L,'2014'!F:F,A406,'2014'!C:C,B406,'2014'!D:D,"",'2014'!AA:AA,"JRO"), 0)</f>
        <v>9</v>
      </c>
      <c r="BH406" s="7" t="n">
        <f aca="false">IFERROR(BG406/BF406, 0)</f>
        <v>2.25</v>
      </c>
      <c r="BI406" s="0" t="n">
        <f aca="false">IFERROR(SUMIFS('2014'!$G:$G,'2014'!F:F,A406,'2014'!C:C,B406,'2014'!D:D,"",'2014'!AA:AA,"CRO",'2014'!L:L,"&lt;&gt;"), 0)</f>
        <v>0</v>
      </c>
      <c r="BJ406" s="0" t="n">
        <f aca="false">IFERROR(SUMIFS('2014'!L:L,'2014'!F:F,A406,'2014'!C:C,B406,'2014'!D:D,"",'2014'!AA:AA,"CRO"), 0)</f>
        <v>0</v>
      </c>
      <c r="BK406" s="0" t="n">
        <f aca="false">IFERROR(BJ406/BI406, 0)</f>
        <v>0</v>
      </c>
      <c r="BL406" s="0" t="n">
        <f aca="false">IFERROR(SUMIFS('2013'!$G:$G,'2013'!F:F,A406,'2013'!C:C,B406,'2013'!D:D,"",'2013'!AA:AA,"JRO",'2013'!L:L,"&lt;&gt;"), 0)</f>
        <v>20</v>
      </c>
      <c r="BM406" s="0" t="n">
        <f aca="false">IFERROR(SUMIFS('2013'!L:L,'2013'!F:F,A406,'2013'!C:C,B406,'2013'!D:D,"",'2013'!AA:AA,"JRO"), 0)</f>
        <v>45</v>
      </c>
      <c r="BN406" s="0" t="n">
        <f aca="false">IFERROR(BM406/BL406, 0)</f>
        <v>2.25</v>
      </c>
      <c r="BO406" s="0" t="n">
        <f aca="false">IFERROR(SUMIFS('2012'!$G:$G,'2012'!F:F,A406,'2012'!C:C,B406,'2012'!D:D,"",'2012'!AA:AA,"JRO",'2012'!L:L,"&lt;&gt;"), 0)</f>
        <v>0</v>
      </c>
      <c r="BP406" s="0" t="n">
        <f aca="false">IFERROR(SUMIFS('2012'!L:L,'2012'!F:F,A406,'2012'!C:C,B406,'2012'!D:D,"",'2012'!AA:AA,"JRO"), 0)</f>
        <v>0</v>
      </c>
      <c r="BQ406" s="0" t="n">
        <f aca="false">IFERROR(BP406/BO406, 0)</f>
        <v>0</v>
      </c>
      <c r="BR406" s="0" t="n">
        <f aca="false">IFERROR(SUMIFS('2011'!$G:$G,'2011'!F:F,A406,'2011'!C:C,B406,'2011'!D:D,"",'2011'!AA:AA,"JRO",'2011'!L:L,"&lt;&gt;"), 0)</f>
        <v>2</v>
      </c>
      <c r="BS406" s="0" t="n">
        <f aca="false">IFERROR(SUMIFS('2011'!L:L,'2011'!F:F,A406,'2011'!C:C,B406,'2011'!D:D,"",'2011'!AA:AA,"JRO"), 0)</f>
        <v>5</v>
      </c>
      <c r="BT406" s="7" t="n">
        <f aca="false">IFERROR(BS406/BR406, 0)</f>
        <v>2.5</v>
      </c>
      <c r="BU406" s="0" t="n">
        <f aca="false">IFERROR(SUMIFS('2010'!$G:$G,'2010'!F:F,A406,'2010'!C:C,B406,'2010'!D:D,"",'2010'!AA:AA,"JRO",'2010'!L:L,"&lt;&gt;"), 0)</f>
        <v>19</v>
      </c>
      <c r="BV406" s="0" t="n">
        <f aca="false">IFERROR(SUMIFS('2010'!L:L,'2010'!F:F,A406,'2010'!C:C,B406,'2010'!D:D,"",'2010'!AA:AA,"JRO"), 0)</f>
        <v>42</v>
      </c>
      <c r="BW406" s="7" t="n">
        <f aca="false">IFERROR(BV406/BU406, 0)</f>
        <v>2.21052631578947</v>
      </c>
      <c r="BX406" s="0" t="n">
        <f aca="false">IFERROR(SUMIFS('2009'!$G:$G,'2009'!F:F,A406,'2009'!C:C,B406,'2009'!D:D,"",'2009'!AA:AA,"JRO",'2009'!L:L,"&lt;&gt;"), 0)</f>
        <v>11</v>
      </c>
      <c r="BY406" s="0" t="n">
        <f aca="false">IFERROR(SUMIFS('2009'!L:L,'2009'!F:F,A406,'2009'!C:C,B406,'2009'!D:D,"",'2009'!AA:AA,"JRO"), 0)</f>
        <v>30</v>
      </c>
      <c r="BZ406" s="7" t="n">
        <f aca="false">IFERROR(BY406/BX406, 0)</f>
        <v>2.72727272727273</v>
      </c>
    </row>
    <row r="407" customFormat="false" ht="15" hidden="false" customHeight="false" outlineLevel="0" collapsed="false">
      <c r="A407" s="0" t="s">
        <v>98</v>
      </c>
      <c r="B407" s="13" t="s">
        <v>56</v>
      </c>
      <c r="C407" s="56" t="n">
        <f aca="false">IFERROR(AVERAGEIFS(I407:BZ407,I$2:BZ$2,"JRO escorts per deportee",I407:BZ407,"&lt;&gt;0"), 0)</f>
        <v>0</v>
      </c>
      <c r="D407" s="13" t="n">
        <f aca="false">IFERROR(AVERAGEIFS(I407:BZ407,I$2:BZ$2,"NRO escorts per deportee",I407:BZ407,"&lt;&gt;0"), 0)</f>
        <v>0</v>
      </c>
      <c r="E407" s="13" t="n">
        <f aca="false">IFERROR(AVERAGEIFS(I407:BZ407,I$2:BZ$2,"CRO escorts per deportee",I407:BZ407,"&lt;&gt;0"), 0)</f>
        <v>0</v>
      </c>
      <c r="I407" s="7" t="n">
        <f aca="false">IFERROR(H407/G407, 0)</f>
        <v>0</v>
      </c>
      <c r="J407" s="0" t="n">
        <f aca="false">IFERROR(SUMIFS('2018'!$H:$H,'2018'!$C:$C,B407,'2018'!$F:$F,A407,'2018'!AA:AA,"JRO",'2018'!P:P,"&lt;&gt;")+SUMIFS('2018'!$I:$I,'2018'!$D:$D,B407,'2018'!$F:$F,A407,'2018'!AA:AA,"JRO",'2018'!Q:Q,"&lt;&gt;")+SUMIFS('2018'!$J:$J,'2018'!$E:$E,B407,'2018'!$F:$F,A407,'2018'!AA:AA,"JRO",'2018'!R:R,"&lt;&gt;"), 0)</f>
        <v>0</v>
      </c>
      <c r="K407" s="0" t="n">
        <f aca="false">IFERROR(SUMIFS('2018'!M:M,'2018'!AA:AA,"JRO",'2018'!F:F,A407,'2018'!C:C,B407)+SUMIFS('2018'!P:P,'2018'!AA:AA,"JRO",'2018'!F:F,A407,'2018'!C:C,B407)+SUMIFS('2018'!N:N,'2018'!AA:AA,"JRO",'2018'!F:F,A407,'2018'!D:D,B407)+SUMIFS('2018'!N:N,'2018'!AA:AA,"JRO",'2018'!F:F,A407,'2018'!D:D,B407)+SUMIFS('2018'!O:O,'2018'!AA:AA,"JRO",'2018'!F:F,A407,'2018'!E:E,B407)+SUMIFS('2018'!R:R,'2018'!AA:AA,"JRO",'2018'!F:F,A407,'2018'!E:E,B407), 0)</f>
        <v>0</v>
      </c>
      <c r="L407" s="7" t="n">
        <f aca="false">IFERROR(K407/J407, 0)</f>
        <v>0</v>
      </c>
      <c r="M407" s="0" t="n">
        <f aca="false">IFERROR(SUMIFS('2018'!$H:$H,'2018'!$C:$C,B407,'2018'!$F:$F,A407,'2018'!AA:AA,"NRO",'2018'!P:P,"&lt;&gt;")+SUMIFS('2018'!$I:$I,'2018'!$D:$D,B407,'2018'!$F:$F,A407,'2018'!AA:AA,"NRO",'2018'!Q:Q,"&lt;&gt;")+SUMIFS('2018'!$J:$J,'2018'!$E:$E,B407,'2018'!$F:$F,A407,'2018'!AA:AA,"NRO",'2018'!R:R,"&lt;&gt;"), 0)</f>
        <v>0</v>
      </c>
      <c r="N407" s="0" t="n">
        <f aca="false">IFERROR(SUMIFS('2018'!M:M,'2018'!AA:AA,"NRO",'2018'!F:F,A407,'2018'!C:C,B407)+SUMIFS('2018'!P:P,'2018'!AA:AA,"NRO",'2018'!F:F,A407,'2018'!C:C,B407)+SUMIFS('2018'!N:N,'2018'!AA:AA,"NRO",'2018'!F:F,A407,'2018'!D:D,B407)+SUMIFS('2018'!N:N,'2018'!AA:AA,"NRO",'2018'!F:F,A407,'2018'!D:D,B407)+SUMIFS('2018'!O:O,'2018'!AA:AA,"NRO",'2018'!F:F,A407,'2018'!E:E,B407)+SUMIFS('2018'!R:R,'2018'!AA:AA,"NRO",'2018'!F:F,A407,'2018'!E:E,B407), 0)</f>
        <v>0</v>
      </c>
      <c r="O407" s="7" t="n">
        <f aca="false">IFERROR(N407/M407, 0)</f>
        <v>0</v>
      </c>
      <c r="P407" s="0" t="n">
        <f aca="false">IFERROR(SUMIFS('2018'!$H:$H,'2018'!$C:$C,B407,'2018'!$F:$F,A407,'2018'!AA:AA,"CRO")+SUMIFS('2018'!$I:$I,'2018'!$D:$D,B407,'2018'!$F:$F,A407,'2018'!AA:AA,"CRO")+SUMIFS('2018'!$J:$J,'2018'!$E:$E,B407,'2018'!$F:$F,A407,'2018'!AA:AA,"CRO"), 0)</f>
        <v>0</v>
      </c>
      <c r="Q407" s="0" t="n">
        <f aca="false">IFERROR(SUMIFS('2018'!M:M,'2018'!AA:AA,"CRO",'2018'!F:F,A407,'2018'!C:C,B407)+SUMIFS('2018'!P:P,'2018'!AA:AA,"CRO",'2018'!F:F,A407,'2018'!C:C,B407)+SUMIFS('2018'!N:N,'2018'!AA:AA,"CRO",'2018'!F:F,A407,'2018'!D:D,B407)+SUMIFS('2018'!N:N,'2018'!AA:AA,"CRO",'2018'!F:F,A407,'2018'!D:D,B407)+SUMIFS('2018'!O:O,'2018'!AA:AA,"CRO",'2018'!F:F,A407,'2018'!E:E,B407)+SUMIFS('2018'!R:R,'2018'!AA:AA,"CRO",'2018'!F:F,A407,'2018'!E:E,B407), 0)</f>
        <v>0</v>
      </c>
      <c r="R407" s="7" t="n">
        <f aca="false">IFERROR(Q407/P407, 0)</f>
        <v>0</v>
      </c>
      <c r="S407" s="7" t="n">
        <f aca="false">SUM(V407,Y407,AB407)</f>
        <v>0</v>
      </c>
      <c r="T407" s="7" t="n">
        <f aca="false">SUM(W407,Z407,AC407)</f>
        <v>0</v>
      </c>
      <c r="U407" s="7" t="n">
        <f aca="false">IFERROR(T407/S407, 0)</f>
        <v>0</v>
      </c>
      <c r="V407" s="0" t="n">
        <f aca="false">SUMIFS('2017'!$H:$H,'2017'!$C:$C,B407,'2017'!$F:$F,A407,'2017'!AA:AA,"JRO",'2017'!P:P,"&lt;&gt;")+SUMIFS('2017'!$I:$I,'2017'!$D:$D,B407,'2017'!$F:$F,A407,'2017'!AA:AA,"JRO",'2017'!Q:Q,"&lt;&gt;")+SUMIFS('2017'!$J:$J,'2017'!$E:$E,B407,'2017'!$F:$F,A407,'2017'!AA:AA,"JRO",'2017'!R:R,"&lt;&gt;")</f>
        <v>0</v>
      </c>
      <c r="W407" s="0" t="n">
        <f aca="false">IFERROR(SUMIFS('2017'!M:M,'2017'!AA:AA,"JRO",'2017'!F:F,A407,'2017'!C:C,B407)+SUMIFS('2017'!P:P,'2017'!AA:AA,"JRO",'2017'!F:F,A407,'2017'!C:C,B407)+SUMIFS('2017'!N:N,'2017'!AA:AA,"JRO",'2017'!F:F,A407,'2017'!D:D,B407)+SUMIFS('2017'!N:N,'2017'!AA:AA,"JRO",'2017'!F:F,A407,'2017'!D:D,B407)+SUMIFS('2017'!O:O,'2017'!AA:AA,"JRO",'2017'!F:F,A407,'2017'!E:E,B407)+SUMIFS('2017'!R:R,'2017'!AA:AA,"JRO",'2017'!F:F,A407,'2017'!E:E,B407), 0)</f>
        <v>0</v>
      </c>
      <c r="X407" s="7" t="n">
        <f aca="false">IFERROR(W407/V407, 0)</f>
        <v>0</v>
      </c>
      <c r="Y407" s="0" t="n">
        <f aca="false">IFERROR(SUMIFS('2017'!$H:$H,'2017'!$C:$C,B407,'2017'!$F:$F,A407,'2017'!AA:AA,"NRO",'2017'!P:P,"&lt;&gt;")+SUMIFS('2017'!$I:$I,'2017'!$D:$D,B407,'2017'!$F:$F,A407,'2017'!AA:AA,"NRO",'2017'!Q:Q,"&lt;&gt;")+SUMIFS('2017'!$J:$J,'2017'!$E:$E,B407,'2017'!$F:$F,A407,'2017'!AA:AA,"NRO",'2017'!R:R,"&lt;&gt;"), 0)</f>
        <v>0</v>
      </c>
      <c r="Z407" s="0" t="n">
        <f aca="false">IFERROR(SUMIFS('2017'!M:M,'2017'!AA:AA,"NRO",'2017'!F:F,A407,'2017'!C:C,B407)+SUMIFS('2017'!P:P,'2017'!AA:AA,"NRO",'2017'!F:F,A407,'2017'!C:C,B407)+SUMIFS('2017'!N:N,'2017'!AA:AA,"NRO",'2017'!F:F,A407,'2017'!D:D,B407)+SUMIFS('2017'!N:N,'2017'!AA:AA,"NRO",'2017'!F:F,A407,'2017'!D:D,B407)+SUMIFS('2017'!O:O,'2017'!AA:AA,"NRO",'2017'!F:F,A407,'2017'!E:E,B407)+SUMIFS('2017'!R:R,'2017'!AA:AA,"NRO",'2017'!F:F,A407,'2017'!E:E,B407), 0)</f>
        <v>0</v>
      </c>
      <c r="AA407" s="7" t="n">
        <f aca="false">IFERROR(Z407/Y407, 0)</f>
        <v>0</v>
      </c>
      <c r="AB407" s="0" t="n">
        <f aca="false">IFERROR(SUMIFS('2017'!$H:$H,'2017'!$C:$C,B407,'2017'!$F:$F,A407,'2017'!AA:AA,"CRO",'2017'!P:P,"&lt;&gt;")+SUMIFS('2017'!$I:$I,'2017'!$D:$D,B407,'2017'!$F:$F,A407,'2017'!AA:AA,"CRO",'2017'!Q:Q,"&lt;&gt;")+SUMIFS('2017'!$J:$J,'2017'!$E:$E,B407,'2017'!$F:$F,A407,'2017'!AA:AA,"CRO",'2017'!R:R,"&lt;&gt;"), 0)</f>
        <v>0</v>
      </c>
      <c r="AC407" s="0" t="n">
        <f aca="false">IFERROR(SUMIFS('2017'!M:M,'2017'!AA:AA,"CRO",'2017'!F:F,A407,'2017'!C:C,B407)+SUMIFS('2017'!P:P,'2017'!AA:AA,"CRO",'2017'!F:F,A407,'2017'!C:C,B407)+SUMIFS('2017'!N:N,'2017'!AA:AA,"CRO",'2017'!F:F,A407,'2017'!D:D,B407)+SUMIFS('2017'!N:N,'2017'!AA:AA,"CRO",'2017'!F:F,A407,'2017'!D:D,B407)+SUMIFS('2017'!O:O,'2017'!AA:AA,"CRO",'2017'!F:F,A407,'2017'!E:E,B407)+SUMIFS('2017'!R:R,'2017'!AA:AA,"CRO",'2017'!F:F,A407,'2017'!E:E,B407), 0)</f>
        <v>0</v>
      </c>
      <c r="AD407" s="0" t="n">
        <f aca="false">IFERROR(AC407/AB407, 0)</f>
        <v>0</v>
      </c>
      <c r="AE407" s="0" t="n">
        <f aca="false">SUM(AH407,AK407,AN407)</f>
        <v>0</v>
      </c>
      <c r="AF407" s="0" t="n">
        <f aca="false">SUM(AI407,AL407,AO407)</f>
        <v>0</v>
      </c>
      <c r="AG407" s="7" t="n">
        <f aca="false">IFERROR(AF407/AE407, 0)</f>
        <v>0</v>
      </c>
      <c r="AH407" s="0" t="n">
        <f aca="false">IFERROR(SUMIFS('2016'!$G:$G,'2016'!F:F,A407,'2016'!C:C,B407,'2016'!D:D,"",'2016'!AA:AA,"JRO",'2016'!L:L,"&lt;&gt;"), 0)</f>
        <v>0</v>
      </c>
      <c r="AI407" s="0" t="n">
        <f aca="false">IFERROR(SUMIFS('2016'!L:L,'2016'!F:F,A407,'2016'!C:C,B407,'2016'!D:D,"",'2016'!AA:AA,"JRO"), 0)</f>
        <v>0</v>
      </c>
      <c r="AJ407" s="7" t="n">
        <f aca="false">IFERROR(AI407/AH407, 0)</f>
        <v>0</v>
      </c>
      <c r="AK407" s="0" t="n">
        <f aca="false">IFERROR(SUMIFS('2016'!$G:$G,'2016'!F:F,A407,'2016'!C:C,B407,'2016'!D:D,"",'2016'!AA:AA,"NRO",'2016'!L:L,"&lt;&gt;"), 0)</f>
        <v>0</v>
      </c>
      <c r="AL407" s="0" t="n">
        <f aca="false">IFERROR(SUMIFS('2016'!L:L,'2016'!F:F,A407,'2016'!C:C,B407,'2016'!D:D,"",'2016'!AA:AA,"NRO"), 0)</f>
        <v>0</v>
      </c>
      <c r="AM407" s="0" t="n">
        <f aca="false">IFERROR(AL407/AK407, 0)</f>
        <v>0</v>
      </c>
      <c r="AN407" s="0" t="n">
        <f aca="false">IFERROR(SUMIFS('2016'!$G:$G,'2016'!F:F,A407,'2016'!C:C,B407,'2016'!D:D,"",'2016'!AA:AA,"CRO",'2016'!L:L,"&lt;&gt;"), 0)</f>
        <v>0</v>
      </c>
      <c r="AO407" s="0" t="n">
        <f aca="false">IFERROR(SUMIFS('2016'!L:L,'2016'!F:F,A407,'2016'!C:C,B407,'2016'!D:D,"",'2016'!AA:AA,"CRO"), 0)</f>
        <v>0</v>
      </c>
      <c r="AP407" s="0" t="n">
        <f aca="false">IFERROR(AO407/AN407, 0)</f>
        <v>0</v>
      </c>
      <c r="AQ407" s="0" t="n">
        <f aca="false">SUM(AT407,AW407,AZ407)</f>
        <v>0</v>
      </c>
      <c r="AR407" s="0" t="n">
        <f aca="false">SUM(AU407,AX407,BA407)</f>
        <v>0</v>
      </c>
      <c r="AS407" s="7" t="n">
        <f aca="false">IFERROR(AR407/AQ407, 0)</f>
        <v>0</v>
      </c>
      <c r="AT407" s="0" t="n">
        <f aca="false">IFERROR(SUMIFS('2015'!$G:$G,'2015'!F:F,A407,'2015'!C:C,B407,'2015'!D:D,"",'2015'!AA:AA,"JRO",'2015'!L:L,"&lt;&gt;"), 0)</f>
        <v>0</v>
      </c>
      <c r="AU407" s="0" t="n">
        <f aca="false">IFERROR(SUMIFS('2015'!L:L,'2015'!F:F,A407,'2015'!C:C,B407,'2015'!D:D,"",'2015'!AA:AA,"JRO"), 0)</f>
        <v>0</v>
      </c>
      <c r="AV407" s="0" t="n">
        <f aca="false">IFERROR(AU407/AT407, 0)</f>
        <v>0</v>
      </c>
      <c r="AW407" s="0" t="n">
        <f aca="false">IFERROR(SUMIFS('2015'!$G:$G,'2015'!F:F,A407,'2015'!C:C,B407,'2015'!D:D,"",'2015'!AA:AA,"NRO",'2015'!L:L,"&lt;&gt;"), 0)</f>
        <v>0</v>
      </c>
      <c r="AX407" s="0" t="n">
        <f aca="false">IFERROR(SUMIFS('2015'!L:L,'2015'!F:F,A407,'2015'!C:C,B407,'2015'!D:D,"",'2015'!AA:AA,"NRO"), 0)</f>
        <v>0</v>
      </c>
      <c r="AY407" s="0" t="n">
        <f aca="false">IFERROR(AX407/AW407, 0)</f>
        <v>0</v>
      </c>
      <c r="AZ407" s="0" t="n">
        <f aca="false">IFERROR(SUMIFS('2015'!$G:$G,'2015'!F:F,A407,'2015'!C:C,B407,'2015'!D:D,"",'2015'!AA:AA,"CRO",'2015'!L:L,"&lt;&gt;"), 0)</f>
        <v>0</v>
      </c>
      <c r="BA407" s="0" t="n">
        <f aca="false">IFERROR(SUMIFS('2015'!L:L,'2015'!F:F,A407,'2015'!C:C,B407,'2015'!D:D,"",'2015'!AA:AA,"CRO"), 0)</f>
        <v>0</v>
      </c>
      <c r="BB407" s="0" t="n">
        <f aca="false">IFERROR(BA407/AZ407, 0)</f>
        <v>0</v>
      </c>
      <c r="BC407" s="0" t="n">
        <f aca="false">SUM(BF407,BI407)</f>
        <v>0</v>
      </c>
      <c r="BD407" s="0" t="n">
        <f aca="false">SUM(BG407,BJ407)</f>
        <v>0</v>
      </c>
      <c r="BE407" s="7" t="n">
        <f aca="false">IFERROR(BD407/BC407, 0)</f>
        <v>0</v>
      </c>
      <c r="BF407" s="0" t="n">
        <f aca="false">IFERROR(SUMIFS('2014'!$G:$G,'2014'!F:F,A407,'2014'!C:C,B407,'2014'!D:D,"",'2014'!AA:AA,"JRO",'2014'!L:L,"&lt;&gt;"), 0)</f>
        <v>0</v>
      </c>
      <c r="BG407" s="0" t="n">
        <f aca="false">IFERROR(SUMIFS('2014'!L:L,'2014'!F:F,A407,'2014'!C:C,B407,'2014'!D:D,"",'2014'!AA:AA,"JRO"), 0)</f>
        <v>0</v>
      </c>
      <c r="BH407" s="7" t="n">
        <f aca="false">IFERROR(BG407/BF407, 0)</f>
        <v>0</v>
      </c>
      <c r="BI407" s="0" t="n">
        <f aca="false">IFERROR(SUMIFS('2014'!$G:$G,'2014'!F:F,A407,'2014'!C:C,B407,'2014'!D:D,"",'2014'!AA:AA,"CRO",'2014'!L:L,"&lt;&gt;"), 0)</f>
        <v>0</v>
      </c>
      <c r="BJ407" s="0" t="n">
        <f aca="false">IFERROR(SUMIFS('2014'!L:L,'2014'!F:F,A407,'2014'!C:C,B407,'2014'!D:D,"",'2014'!AA:AA,"CRO"), 0)</f>
        <v>0</v>
      </c>
      <c r="BK407" s="0" t="n">
        <f aca="false">IFERROR(BJ407/BI407, 0)</f>
        <v>0</v>
      </c>
      <c r="BL407" s="0" t="n">
        <f aca="false">IFERROR(SUMIFS('2013'!$G:$G,'2013'!F:F,A407,'2013'!C:C,B407,'2013'!D:D,"",'2013'!AA:AA,"JRO",'2013'!L:L,"&lt;&gt;"), 0)</f>
        <v>0</v>
      </c>
      <c r="BM407" s="0" t="n">
        <f aca="false">IFERROR(SUMIFS('2013'!L:L,'2013'!F:F,A407,'2013'!C:C,B407,'2013'!D:D,"",'2013'!AA:AA,"JRO"), 0)</f>
        <v>0</v>
      </c>
      <c r="BN407" s="0" t="n">
        <f aca="false">IFERROR(BM407/BL407, 0)</f>
        <v>0</v>
      </c>
      <c r="BO407" s="0" t="n">
        <f aca="false">IFERROR(SUMIFS('2012'!$G:$G,'2012'!F:F,A407,'2012'!C:C,B407,'2012'!D:D,"",'2012'!AA:AA,"JRO",'2012'!L:L,"&lt;&gt;"), 0)</f>
        <v>0</v>
      </c>
      <c r="BP407" s="0" t="n">
        <f aca="false">IFERROR(SUMIFS('2012'!L:L,'2012'!F:F,A407,'2012'!C:C,B407,'2012'!D:D,"",'2012'!AA:AA,"JRO"), 0)</f>
        <v>0</v>
      </c>
      <c r="BQ407" s="0" t="n">
        <f aca="false">IFERROR(BP407/BO407, 0)</f>
        <v>0</v>
      </c>
      <c r="BR407" s="0" t="n">
        <f aca="false">IFERROR(SUMIFS('2011'!$G:$G,'2011'!F:F,A407,'2011'!C:C,B407,'2011'!D:D,"",'2011'!AA:AA,"JRO",'2011'!L:L,"&lt;&gt;"), 0)</f>
        <v>0</v>
      </c>
      <c r="BS407" s="0" t="n">
        <f aca="false">IFERROR(SUMIFS('2011'!L:L,'2011'!F:F,A407,'2011'!C:C,B407,'2011'!D:D,"",'2011'!AA:AA,"JRO"), 0)</f>
        <v>0</v>
      </c>
      <c r="BT407" s="7" t="n">
        <f aca="false">IFERROR(BS407/BR407, 0)</f>
        <v>0</v>
      </c>
      <c r="BU407" s="0" t="n">
        <f aca="false">IFERROR(SUMIFS('2010'!$G:$G,'2010'!F:F,A407,'2010'!C:C,B407,'2010'!D:D,"",'2010'!AA:AA,"JRO",'2010'!L:L,"&lt;&gt;"), 0)</f>
        <v>0</v>
      </c>
      <c r="BV407" s="0" t="n">
        <f aca="false">IFERROR(SUMIFS('2010'!L:L,'2010'!F:F,A407,'2010'!C:C,B407,'2010'!D:D,"",'2010'!AA:AA,"JRO"), 0)</f>
        <v>0</v>
      </c>
      <c r="BW407" s="7" t="n">
        <f aca="false">IFERROR(BV407/BU407, 0)</f>
        <v>0</v>
      </c>
      <c r="BX407" s="0" t="n">
        <f aca="false">IFERROR(SUMIFS('2009'!$G:$G,'2009'!F:F,A407,'2009'!C:C,B407,'2009'!D:D,"",'2009'!AA:AA,"JRO",'2009'!L:L,"&lt;&gt;"), 0)</f>
        <v>0</v>
      </c>
      <c r="BY407" s="0" t="n">
        <f aca="false">IFERROR(SUMIFS('2009'!L:L,'2009'!F:F,A407,'2009'!C:C,B407,'2009'!D:D,"",'2009'!AA:AA,"JRO"), 0)</f>
        <v>0</v>
      </c>
      <c r="BZ407" s="7" t="n">
        <f aca="false">IFERROR(BY407/BX407, 0)</f>
        <v>0</v>
      </c>
    </row>
    <row r="408" customFormat="false" ht="15" hidden="false" customHeight="false" outlineLevel="0" collapsed="false">
      <c r="A408" s="0" t="s">
        <v>98</v>
      </c>
      <c r="B408" s="13" t="s">
        <v>46</v>
      </c>
      <c r="C408" s="56" t="n">
        <f aca="false">IFERROR(AVERAGEIFS(I408:BZ408,I$2:BZ$2,"JRO escorts per deportee",I408:BZ408,"&lt;&gt;0"), 0)</f>
        <v>0</v>
      </c>
      <c r="D408" s="13" t="n">
        <f aca="false">IFERROR(AVERAGEIFS(I408:BZ408,I$2:BZ$2,"NRO escorts per deportee",I408:BZ408,"&lt;&gt;0"), 0)</f>
        <v>0</v>
      </c>
      <c r="E408" s="13" t="n">
        <f aca="false">IFERROR(AVERAGEIFS(I408:BZ408,I$2:BZ$2,"CRO escorts per deportee",I408:BZ408,"&lt;&gt;0"), 0)</f>
        <v>0</v>
      </c>
      <c r="I408" s="7" t="n">
        <f aca="false">IFERROR(H408/G408, 0)</f>
        <v>0</v>
      </c>
      <c r="J408" s="0" t="n">
        <f aca="false">IFERROR(SUMIFS('2018'!$H:$H,'2018'!$C:$C,B408,'2018'!$F:$F,A408,'2018'!AA:AA,"JRO",'2018'!P:P,"&lt;&gt;")+SUMIFS('2018'!$I:$I,'2018'!$D:$D,B408,'2018'!$F:$F,A408,'2018'!AA:AA,"JRO",'2018'!Q:Q,"&lt;&gt;")+SUMIFS('2018'!$J:$J,'2018'!$E:$E,B408,'2018'!$F:$F,A408,'2018'!AA:AA,"JRO",'2018'!R:R,"&lt;&gt;"), 0)</f>
        <v>0</v>
      </c>
      <c r="K408" s="0" t="n">
        <f aca="false">IFERROR(SUMIFS('2018'!M:M,'2018'!AA:AA,"JRO",'2018'!F:F,A408,'2018'!C:C,B408)+SUMIFS('2018'!P:P,'2018'!AA:AA,"JRO",'2018'!F:F,A408,'2018'!C:C,B408)+SUMIFS('2018'!N:N,'2018'!AA:AA,"JRO",'2018'!F:F,A408,'2018'!D:D,B408)+SUMIFS('2018'!N:N,'2018'!AA:AA,"JRO",'2018'!F:F,A408,'2018'!D:D,B408)+SUMIFS('2018'!O:O,'2018'!AA:AA,"JRO",'2018'!F:F,A408,'2018'!E:E,B408)+SUMIFS('2018'!R:R,'2018'!AA:AA,"JRO",'2018'!F:F,A408,'2018'!E:E,B408), 0)</f>
        <v>0</v>
      </c>
      <c r="L408" s="7" t="n">
        <f aca="false">IFERROR(K408/J408, 0)</f>
        <v>0</v>
      </c>
      <c r="M408" s="0" t="n">
        <f aca="false">IFERROR(SUMIFS('2018'!$H:$H,'2018'!$C:$C,B408,'2018'!$F:$F,A408,'2018'!AA:AA,"NRO",'2018'!P:P,"&lt;&gt;")+SUMIFS('2018'!$I:$I,'2018'!$D:$D,B408,'2018'!$F:$F,A408,'2018'!AA:AA,"NRO",'2018'!Q:Q,"&lt;&gt;")+SUMIFS('2018'!$J:$J,'2018'!$E:$E,B408,'2018'!$F:$F,A408,'2018'!AA:AA,"NRO",'2018'!R:R,"&lt;&gt;"), 0)</f>
        <v>0</v>
      </c>
      <c r="N408" s="0" t="n">
        <f aca="false">IFERROR(SUMIFS('2018'!M:M,'2018'!AA:AA,"NRO",'2018'!F:F,A408,'2018'!C:C,B408)+SUMIFS('2018'!P:P,'2018'!AA:AA,"NRO",'2018'!F:F,A408,'2018'!C:C,B408)+SUMIFS('2018'!N:N,'2018'!AA:AA,"NRO",'2018'!F:F,A408,'2018'!D:D,B408)+SUMIFS('2018'!N:N,'2018'!AA:AA,"NRO",'2018'!F:F,A408,'2018'!D:D,B408)+SUMIFS('2018'!O:O,'2018'!AA:AA,"NRO",'2018'!F:F,A408,'2018'!E:E,B408)+SUMIFS('2018'!R:R,'2018'!AA:AA,"NRO",'2018'!F:F,A408,'2018'!E:E,B408), 0)</f>
        <v>0</v>
      </c>
      <c r="O408" s="7" t="n">
        <f aca="false">IFERROR(N408/M408, 0)</f>
        <v>0</v>
      </c>
      <c r="P408" s="0" t="n">
        <f aca="false">IFERROR(SUMIFS('2018'!$H:$H,'2018'!$C:$C,B408,'2018'!$F:$F,A408,'2018'!AA:AA,"CRO")+SUMIFS('2018'!$I:$I,'2018'!$D:$D,B408,'2018'!$F:$F,A408,'2018'!AA:AA,"CRO")+SUMIFS('2018'!$J:$J,'2018'!$E:$E,B408,'2018'!$F:$F,A408,'2018'!AA:AA,"CRO"), 0)</f>
        <v>0</v>
      </c>
      <c r="Q408" s="0" t="n">
        <f aca="false">IFERROR(SUMIFS('2018'!M:M,'2018'!AA:AA,"CRO",'2018'!F:F,A408,'2018'!C:C,B408)+SUMIFS('2018'!P:P,'2018'!AA:AA,"CRO",'2018'!F:F,A408,'2018'!C:C,B408)+SUMIFS('2018'!N:N,'2018'!AA:AA,"CRO",'2018'!F:F,A408,'2018'!D:D,B408)+SUMIFS('2018'!N:N,'2018'!AA:AA,"CRO",'2018'!F:F,A408,'2018'!D:D,B408)+SUMIFS('2018'!O:O,'2018'!AA:AA,"CRO",'2018'!F:F,A408,'2018'!E:E,B408)+SUMIFS('2018'!R:R,'2018'!AA:AA,"CRO",'2018'!F:F,A408,'2018'!E:E,B408), 0)</f>
        <v>0</v>
      </c>
      <c r="R408" s="7" t="n">
        <f aca="false">IFERROR(Q408/P408, 0)</f>
        <v>0</v>
      </c>
      <c r="S408" s="7" t="n">
        <f aca="false">SUM(V408,Y408,AB408)</f>
        <v>0</v>
      </c>
      <c r="T408" s="7" t="n">
        <f aca="false">SUM(W408,Z408,AC408)</f>
        <v>0</v>
      </c>
      <c r="U408" s="7" t="n">
        <f aca="false">IFERROR(T408/S408, 0)</f>
        <v>0</v>
      </c>
      <c r="V408" s="0" t="n">
        <f aca="false">SUMIFS('2017'!$H:$H,'2017'!$C:$C,B408,'2017'!$F:$F,A408,'2017'!AA:AA,"JRO",'2017'!P:P,"&lt;&gt;")+SUMIFS('2017'!$I:$I,'2017'!$D:$D,B408,'2017'!$F:$F,A408,'2017'!AA:AA,"JRO",'2017'!Q:Q,"&lt;&gt;")+SUMIFS('2017'!$J:$J,'2017'!$E:$E,B408,'2017'!$F:$F,A408,'2017'!AA:AA,"JRO",'2017'!R:R,"&lt;&gt;")</f>
        <v>0</v>
      </c>
      <c r="W408" s="0" t="n">
        <f aca="false">IFERROR(SUMIFS('2017'!M:M,'2017'!AA:AA,"JRO",'2017'!F:F,A408,'2017'!C:C,B408)+SUMIFS('2017'!P:P,'2017'!AA:AA,"JRO",'2017'!F:F,A408,'2017'!C:C,B408)+SUMIFS('2017'!N:N,'2017'!AA:AA,"JRO",'2017'!F:F,A408,'2017'!D:D,B408)+SUMIFS('2017'!N:N,'2017'!AA:AA,"JRO",'2017'!F:F,A408,'2017'!D:D,B408)+SUMIFS('2017'!O:O,'2017'!AA:AA,"JRO",'2017'!F:F,A408,'2017'!E:E,B408)+SUMIFS('2017'!R:R,'2017'!AA:AA,"JRO",'2017'!F:F,A408,'2017'!E:E,B408), 0)</f>
        <v>0</v>
      </c>
      <c r="X408" s="7" t="n">
        <f aca="false">IFERROR(W408/V408, 0)</f>
        <v>0</v>
      </c>
      <c r="Y408" s="0" t="n">
        <f aca="false">IFERROR(SUMIFS('2017'!$H:$H,'2017'!$C:$C,B408,'2017'!$F:$F,A408,'2017'!AA:AA,"NRO",'2017'!P:P,"&lt;&gt;")+SUMIFS('2017'!$I:$I,'2017'!$D:$D,B408,'2017'!$F:$F,A408,'2017'!AA:AA,"NRO",'2017'!Q:Q,"&lt;&gt;")+SUMIFS('2017'!$J:$J,'2017'!$E:$E,B408,'2017'!$F:$F,A408,'2017'!AA:AA,"NRO",'2017'!R:R,"&lt;&gt;"), 0)</f>
        <v>0</v>
      </c>
      <c r="Z408" s="0" t="n">
        <f aca="false">IFERROR(SUMIFS('2017'!M:M,'2017'!AA:AA,"NRO",'2017'!F:F,A408,'2017'!C:C,B408)+SUMIFS('2017'!P:P,'2017'!AA:AA,"NRO",'2017'!F:F,A408,'2017'!C:C,B408)+SUMIFS('2017'!N:N,'2017'!AA:AA,"NRO",'2017'!F:F,A408,'2017'!D:D,B408)+SUMIFS('2017'!N:N,'2017'!AA:AA,"NRO",'2017'!F:F,A408,'2017'!D:D,B408)+SUMIFS('2017'!O:O,'2017'!AA:AA,"NRO",'2017'!F:F,A408,'2017'!E:E,B408)+SUMIFS('2017'!R:R,'2017'!AA:AA,"NRO",'2017'!F:F,A408,'2017'!E:E,B408), 0)</f>
        <v>0</v>
      </c>
      <c r="AA408" s="7" t="n">
        <f aca="false">IFERROR(Z408/Y408, 0)</f>
        <v>0</v>
      </c>
      <c r="AB408" s="0" t="n">
        <f aca="false">IFERROR(SUMIFS('2017'!$H:$H,'2017'!$C:$C,B408,'2017'!$F:$F,A408,'2017'!AA:AA,"CRO",'2017'!P:P,"&lt;&gt;")+SUMIFS('2017'!$I:$I,'2017'!$D:$D,B408,'2017'!$F:$F,A408,'2017'!AA:AA,"CRO",'2017'!Q:Q,"&lt;&gt;")+SUMIFS('2017'!$J:$J,'2017'!$E:$E,B408,'2017'!$F:$F,A408,'2017'!AA:AA,"CRO",'2017'!R:R,"&lt;&gt;"), 0)</f>
        <v>0</v>
      </c>
      <c r="AC408" s="0" t="n">
        <f aca="false">IFERROR(SUMIFS('2017'!M:M,'2017'!AA:AA,"CRO",'2017'!F:F,A408,'2017'!C:C,B408)+SUMIFS('2017'!P:P,'2017'!AA:AA,"CRO",'2017'!F:F,A408,'2017'!C:C,B408)+SUMIFS('2017'!N:N,'2017'!AA:AA,"CRO",'2017'!F:F,A408,'2017'!D:D,B408)+SUMIFS('2017'!N:N,'2017'!AA:AA,"CRO",'2017'!F:F,A408,'2017'!D:D,B408)+SUMIFS('2017'!O:O,'2017'!AA:AA,"CRO",'2017'!F:F,A408,'2017'!E:E,B408)+SUMIFS('2017'!R:R,'2017'!AA:AA,"CRO",'2017'!F:F,A408,'2017'!E:E,B408), 0)</f>
        <v>0</v>
      </c>
      <c r="AD408" s="0" t="n">
        <f aca="false">IFERROR(AC408/AB408, 0)</f>
        <v>0</v>
      </c>
      <c r="AE408" s="0" t="n">
        <f aca="false">SUM(AH408,AK408,AN408)</f>
        <v>0</v>
      </c>
      <c r="AF408" s="0" t="n">
        <f aca="false">SUM(AI408,AL408,AO408)</f>
        <v>0</v>
      </c>
      <c r="AG408" s="7" t="n">
        <f aca="false">IFERROR(AF408/AE408, 0)</f>
        <v>0</v>
      </c>
      <c r="AH408" s="0" t="n">
        <f aca="false">IFERROR(SUMIFS('2016'!$G:$G,'2016'!F:F,A408,'2016'!C:C,B408,'2016'!D:D,"",'2016'!AA:AA,"JRO",'2016'!L:L,"&lt;&gt;"), 0)</f>
        <v>0</v>
      </c>
      <c r="AI408" s="0" t="n">
        <f aca="false">IFERROR(SUMIFS('2016'!L:L,'2016'!F:F,A408,'2016'!C:C,B408,'2016'!D:D,"",'2016'!AA:AA,"JRO"), 0)</f>
        <v>0</v>
      </c>
      <c r="AJ408" s="7" t="n">
        <f aca="false">IFERROR(AI408/AH408, 0)</f>
        <v>0</v>
      </c>
      <c r="AK408" s="0" t="n">
        <f aca="false">IFERROR(SUMIFS('2016'!$G:$G,'2016'!F:F,A408,'2016'!C:C,B408,'2016'!D:D,"",'2016'!AA:AA,"NRO",'2016'!L:L,"&lt;&gt;"), 0)</f>
        <v>0</v>
      </c>
      <c r="AL408" s="0" t="n">
        <f aca="false">IFERROR(SUMIFS('2016'!L:L,'2016'!F:F,A408,'2016'!C:C,B408,'2016'!D:D,"",'2016'!AA:AA,"NRO"), 0)</f>
        <v>0</v>
      </c>
      <c r="AM408" s="0" t="n">
        <f aca="false">IFERROR(AL408/AK408, 0)</f>
        <v>0</v>
      </c>
      <c r="AN408" s="0" t="n">
        <f aca="false">IFERROR(SUMIFS('2016'!$G:$G,'2016'!F:F,A408,'2016'!C:C,B408,'2016'!D:D,"",'2016'!AA:AA,"CRO",'2016'!L:L,"&lt;&gt;"), 0)</f>
        <v>0</v>
      </c>
      <c r="AO408" s="0" t="n">
        <f aca="false">IFERROR(SUMIFS('2016'!L:L,'2016'!F:F,A408,'2016'!C:C,B408,'2016'!D:D,"",'2016'!AA:AA,"CRO"), 0)</f>
        <v>0</v>
      </c>
      <c r="AP408" s="0" t="n">
        <f aca="false">IFERROR(AO408/AN408, 0)</f>
        <v>0</v>
      </c>
      <c r="AQ408" s="0" t="n">
        <f aca="false">SUM(AT408,AW408,AZ408)</f>
        <v>0</v>
      </c>
      <c r="AR408" s="0" t="n">
        <f aca="false">SUM(AU408,AX408,BA408)</f>
        <v>0</v>
      </c>
      <c r="AS408" s="7" t="n">
        <f aca="false">IFERROR(AR408/AQ408, 0)</f>
        <v>0</v>
      </c>
      <c r="AT408" s="0" t="n">
        <f aca="false">IFERROR(SUMIFS('2015'!$G:$G,'2015'!F:F,A408,'2015'!C:C,B408,'2015'!D:D,"",'2015'!AA:AA,"JRO",'2015'!L:L,"&lt;&gt;"), 0)</f>
        <v>0</v>
      </c>
      <c r="AU408" s="0" t="n">
        <f aca="false">IFERROR(SUMIFS('2015'!L:L,'2015'!F:F,A408,'2015'!C:C,B408,'2015'!D:D,"",'2015'!AA:AA,"JRO"), 0)</f>
        <v>0</v>
      </c>
      <c r="AV408" s="0" t="n">
        <f aca="false">IFERROR(AU408/AT408, 0)</f>
        <v>0</v>
      </c>
      <c r="AW408" s="0" t="n">
        <f aca="false">IFERROR(SUMIFS('2015'!$G:$G,'2015'!F:F,A408,'2015'!C:C,B408,'2015'!D:D,"",'2015'!AA:AA,"NRO",'2015'!L:L,"&lt;&gt;"), 0)</f>
        <v>0</v>
      </c>
      <c r="AX408" s="0" t="n">
        <f aca="false">IFERROR(SUMIFS('2015'!L:L,'2015'!F:F,A408,'2015'!C:C,B408,'2015'!D:D,"",'2015'!AA:AA,"NRO"), 0)</f>
        <v>0</v>
      </c>
      <c r="AY408" s="0" t="n">
        <f aca="false">IFERROR(AX408/AW408, 0)</f>
        <v>0</v>
      </c>
      <c r="AZ408" s="0" t="n">
        <f aca="false">IFERROR(SUMIFS('2015'!$G:$G,'2015'!F:F,A408,'2015'!C:C,B408,'2015'!D:D,"",'2015'!AA:AA,"CRO",'2015'!L:L,"&lt;&gt;"), 0)</f>
        <v>0</v>
      </c>
      <c r="BA408" s="0" t="n">
        <f aca="false">IFERROR(SUMIFS('2015'!L:L,'2015'!F:F,A408,'2015'!C:C,B408,'2015'!D:D,"",'2015'!AA:AA,"CRO"), 0)</f>
        <v>0</v>
      </c>
      <c r="BB408" s="0" t="n">
        <f aca="false">IFERROR(BA408/AZ408, 0)</f>
        <v>0</v>
      </c>
      <c r="BC408" s="0" t="n">
        <f aca="false">SUM(BF408,BI408)</f>
        <v>0</v>
      </c>
      <c r="BD408" s="0" t="n">
        <f aca="false">SUM(BG408,BJ408)</f>
        <v>0</v>
      </c>
      <c r="BE408" s="7" t="n">
        <f aca="false">IFERROR(BD408/BC408, 0)</f>
        <v>0</v>
      </c>
      <c r="BF408" s="0" t="n">
        <f aca="false">IFERROR(SUMIFS('2014'!$G:$G,'2014'!F:F,A408,'2014'!C:C,B408,'2014'!D:D,"",'2014'!AA:AA,"JRO",'2014'!L:L,"&lt;&gt;"), 0)</f>
        <v>0</v>
      </c>
      <c r="BG408" s="0" t="n">
        <f aca="false">IFERROR(SUMIFS('2014'!L:L,'2014'!F:F,A408,'2014'!C:C,B408,'2014'!D:D,"",'2014'!AA:AA,"JRO"), 0)</f>
        <v>0</v>
      </c>
      <c r="BH408" s="7" t="n">
        <f aca="false">IFERROR(BG408/BF408, 0)</f>
        <v>0</v>
      </c>
      <c r="BI408" s="0" t="n">
        <f aca="false">IFERROR(SUMIFS('2014'!$G:$G,'2014'!F:F,A408,'2014'!C:C,B408,'2014'!D:D,"",'2014'!AA:AA,"CRO",'2014'!L:L,"&lt;&gt;"), 0)</f>
        <v>0</v>
      </c>
      <c r="BJ408" s="0" t="n">
        <f aca="false">IFERROR(SUMIFS('2014'!L:L,'2014'!F:F,A408,'2014'!C:C,B408,'2014'!D:D,"",'2014'!AA:AA,"CRO"), 0)</f>
        <v>0</v>
      </c>
      <c r="BK408" s="0" t="n">
        <f aca="false">IFERROR(BJ408/BI408, 0)</f>
        <v>0</v>
      </c>
      <c r="BL408" s="0" t="n">
        <f aca="false">IFERROR(SUMIFS('2013'!$G:$G,'2013'!F:F,A408,'2013'!C:C,B408,'2013'!D:D,"",'2013'!AA:AA,"JRO",'2013'!L:L,"&lt;&gt;"), 0)</f>
        <v>0</v>
      </c>
      <c r="BM408" s="0" t="n">
        <f aca="false">IFERROR(SUMIFS('2013'!L:L,'2013'!F:F,A408,'2013'!C:C,B408,'2013'!D:D,"",'2013'!AA:AA,"JRO"), 0)</f>
        <v>0</v>
      </c>
      <c r="BN408" s="0" t="n">
        <f aca="false">IFERROR(BM408/BL408, 0)</f>
        <v>0</v>
      </c>
      <c r="BO408" s="0" t="n">
        <f aca="false">IFERROR(SUMIFS('2012'!$G:$G,'2012'!F:F,A408,'2012'!C:C,B408,'2012'!D:D,"",'2012'!AA:AA,"JRO",'2012'!L:L,"&lt;&gt;"), 0)</f>
        <v>0</v>
      </c>
      <c r="BP408" s="0" t="n">
        <f aca="false">IFERROR(SUMIFS('2012'!L:L,'2012'!F:F,A408,'2012'!C:C,B408,'2012'!D:D,"",'2012'!AA:AA,"JRO"), 0)</f>
        <v>0</v>
      </c>
      <c r="BQ408" s="0" t="n">
        <f aca="false">IFERROR(BP408/BO408, 0)</f>
        <v>0</v>
      </c>
      <c r="BR408" s="0" t="n">
        <f aca="false">IFERROR(SUMIFS('2011'!$G:$G,'2011'!F:F,A408,'2011'!C:C,B408,'2011'!D:D,"",'2011'!AA:AA,"JRO",'2011'!L:L,"&lt;&gt;"), 0)</f>
        <v>0</v>
      </c>
      <c r="BS408" s="0" t="n">
        <f aca="false">IFERROR(SUMIFS('2011'!L:L,'2011'!F:F,A408,'2011'!C:C,B408,'2011'!D:D,"",'2011'!AA:AA,"JRO"), 0)</f>
        <v>0</v>
      </c>
      <c r="BT408" s="7" t="n">
        <f aca="false">IFERROR(BS408/BR408, 0)</f>
        <v>0</v>
      </c>
      <c r="BU408" s="0" t="n">
        <f aca="false">IFERROR(SUMIFS('2010'!$G:$G,'2010'!F:F,A408,'2010'!C:C,B408,'2010'!D:D,"",'2010'!AA:AA,"JRO",'2010'!L:L,"&lt;&gt;"), 0)</f>
        <v>0</v>
      </c>
      <c r="BV408" s="0" t="n">
        <f aca="false">IFERROR(SUMIFS('2010'!L:L,'2010'!F:F,A408,'2010'!C:C,B408,'2010'!D:D,"",'2010'!AA:AA,"JRO"), 0)</f>
        <v>0</v>
      </c>
      <c r="BW408" s="7" t="n">
        <f aca="false">IFERROR(BV408/BU408, 0)</f>
        <v>0</v>
      </c>
      <c r="BX408" s="0" t="n">
        <f aca="false">IFERROR(SUMIFS('2009'!$G:$G,'2009'!F:F,A408,'2009'!C:C,B408,'2009'!D:D,"",'2009'!AA:AA,"JRO",'2009'!L:L,"&lt;&gt;"), 0)</f>
        <v>0</v>
      </c>
      <c r="BY408" s="0" t="n">
        <f aca="false">IFERROR(SUMIFS('2009'!L:L,'2009'!F:F,A408,'2009'!C:C,B408,'2009'!D:D,"",'2009'!AA:AA,"JRO"), 0)</f>
        <v>0</v>
      </c>
      <c r="BZ408" s="7" t="n">
        <f aca="false">IFERROR(BY408/BX408, 0)</f>
        <v>0</v>
      </c>
    </row>
    <row r="409" customFormat="false" ht="15" hidden="false" customHeight="false" outlineLevel="0" collapsed="false">
      <c r="A409" s="0" t="s">
        <v>98</v>
      </c>
      <c r="B409" s="16" t="s">
        <v>51</v>
      </c>
      <c r="C409" s="56" t="n">
        <f aca="false">IFERROR(AVERAGEIFS(I409:BZ409,I$2:BZ$2,"JRO escorts per deportee",I409:BZ409,"&lt;&gt;0"), 0)</f>
        <v>0</v>
      </c>
      <c r="D409" s="13" t="n">
        <f aca="false">IFERROR(AVERAGEIFS(I409:BZ409,I$2:BZ$2,"NRO escorts per deportee",I409:BZ409,"&lt;&gt;0"), 0)</f>
        <v>0</v>
      </c>
      <c r="E409" s="13" t="n">
        <f aca="false">IFERROR(AVERAGEIFS(I409:BZ409,I$2:BZ$2,"CRO escorts per deportee",I409:BZ409,"&lt;&gt;0"), 0)</f>
        <v>0</v>
      </c>
      <c r="I409" s="7" t="n">
        <f aca="false">IFERROR(H409/G409, 0)</f>
        <v>0</v>
      </c>
      <c r="J409" s="0" t="n">
        <f aca="false">IFERROR(SUMIFS('2018'!$H:$H,'2018'!$C:$C,B409,'2018'!$F:$F,A409,'2018'!AA:AA,"JRO",'2018'!P:P,"&lt;&gt;")+SUMIFS('2018'!$I:$I,'2018'!$D:$D,B409,'2018'!$F:$F,A409,'2018'!AA:AA,"JRO",'2018'!Q:Q,"&lt;&gt;")+SUMIFS('2018'!$J:$J,'2018'!$E:$E,B409,'2018'!$F:$F,A409,'2018'!AA:AA,"JRO",'2018'!R:R,"&lt;&gt;"), 0)</f>
        <v>0</v>
      </c>
      <c r="K409" s="0" t="n">
        <f aca="false">IFERROR(SUMIFS('2018'!M:M,'2018'!AA:AA,"JRO",'2018'!F:F,A409,'2018'!C:C,B409)+SUMIFS('2018'!P:P,'2018'!AA:AA,"JRO",'2018'!F:F,A409,'2018'!C:C,B409)+SUMIFS('2018'!N:N,'2018'!AA:AA,"JRO",'2018'!F:F,A409,'2018'!D:D,B409)+SUMIFS('2018'!N:N,'2018'!AA:AA,"JRO",'2018'!F:F,A409,'2018'!D:D,B409)+SUMIFS('2018'!O:O,'2018'!AA:AA,"JRO",'2018'!F:F,A409,'2018'!E:E,B409)+SUMIFS('2018'!R:R,'2018'!AA:AA,"JRO",'2018'!F:F,A409,'2018'!E:E,B409), 0)</f>
        <v>0</v>
      </c>
      <c r="L409" s="7" t="n">
        <f aca="false">IFERROR(K409/J409, 0)</f>
        <v>0</v>
      </c>
      <c r="M409" s="0" t="n">
        <f aca="false">IFERROR(SUMIFS('2018'!$H:$H,'2018'!$C:$C,B409,'2018'!$F:$F,A409,'2018'!AA:AA,"NRO",'2018'!P:P,"&lt;&gt;")+SUMIFS('2018'!$I:$I,'2018'!$D:$D,B409,'2018'!$F:$F,A409,'2018'!AA:AA,"NRO",'2018'!Q:Q,"&lt;&gt;")+SUMIFS('2018'!$J:$J,'2018'!$E:$E,B409,'2018'!$F:$F,A409,'2018'!AA:AA,"NRO",'2018'!R:R,"&lt;&gt;"), 0)</f>
        <v>0</v>
      </c>
      <c r="N409" s="0" t="n">
        <f aca="false">IFERROR(SUMIFS('2018'!M:M,'2018'!AA:AA,"NRO",'2018'!F:F,A409,'2018'!C:C,B409)+SUMIFS('2018'!P:P,'2018'!AA:AA,"NRO",'2018'!F:F,A409,'2018'!C:C,B409)+SUMIFS('2018'!N:N,'2018'!AA:AA,"NRO",'2018'!F:F,A409,'2018'!D:D,B409)+SUMIFS('2018'!N:N,'2018'!AA:AA,"NRO",'2018'!F:F,A409,'2018'!D:D,B409)+SUMIFS('2018'!O:O,'2018'!AA:AA,"NRO",'2018'!F:F,A409,'2018'!E:E,B409)+SUMIFS('2018'!R:R,'2018'!AA:AA,"NRO",'2018'!F:F,A409,'2018'!E:E,B409), 0)</f>
        <v>0</v>
      </c>
      <c r="O409" s="7" t="n">
        <f aca="false">IFERROR(N409/M409, 0)</f>
        <v>0</v>
      </c>
      <c r="P409" s="0" t="n">
        <f aca="false">IFERROR(SUMIFS('2018'!$H:$H,'2018'!$C:$C,B409,'2018'!$F:$F,A409,'2018'!AA:AA,"CRO")+SUMIFS('2018'!$I:$I,'2018'!$D:$D,B409,'2018'!$F:$F,A409,'2018'!AA:AA,"CRO")+SUMIFS('2018'!$J:$J,'2018'!$E:$E,B409,'2018'!$F:$F,A409,'2018'!AA:AA,"CRO"), 0)</f>
        <v>0</v>
      </c>
      <c r="Q409" s="0" t="n">
        <f aca="false">IFERROR(SUMIFS('2018'!M:M,'2018'!AA:AA,"CRO",'2018'!F:F,A409,'2018'!C:C,B409)+SUMIFS('2018'!P:P,'2018'!AA:AA,"CRO",'2018'!F:F,A409,'2018'!C:C,B409)+SUMIFS('2018'!N:N,'2018'!AA:AA,"CRO",'2018'!F:F,A409,'2018'!D:D,B409)+SUMIFS('2018'!N:N,'2018'!AA:AA,"CRO",'2018'!F:F,A409,'2018'!D:D,B409)+SUMIFS('2018'!O:O,'2018'!AA:AA,"CRO",'2018'!F:F,A409,'2018'!E:E,B409)+SUMIFS('2018'!R:R,'2018'!AA:AA,"CRO",'2018'!F:F,A409,'2018'!E:E,B409), 0)</f>
        <v>0</v>
      </c>
      <c r="R409" s="7" t="n">
        <f aca="false">IFERROR(Q409/P409, 0)</f>
        <v>0</v>
      </c>
      <c r="S409" s="7" t="n">
        <f aca="false">SUM(V409,Y409,AB409)</f>
        <v>0</v>
      </c>
      <c r="T409" s="7" t="n">
        <f aca="false">SUM(W409,Z409,AC409)</f>
        <v>0</v>
      </c>
      <c r="U409" s="7" t="n">
        <f aca="false">IFERROR(T409/S409, 0)</f>
        <v>0</v>
      </c>
      <c r="V409" s="0" t="n">
        <f aca="false">SUMIFS('2017'!$H:$H,'2017'!$C:$C,B409,'2017'!$F:$F,A409,'2017'!AA:AA,"JRO",'2017'!P:P,"&lt;&gt;")+SUMIFS('2017'!$I:$I,'2017'!$D:$D,B409,'2017'!$F:$F,A409,'2017'!AA:AA,"JRO",'2017'!Q:Q,"&lt;&gt;")+SUMIFS('2017'!$J:$J,'2017'!$E:$E,B409,'2017'!$F:$F,A409,'2017'!AA:AA,"JRO",'2017'!R:R,"&lt;&gt;")</f>
        <v>0</v>
      </c>
      <c r="W409" s="0" t="n">
        <f aca="false">IFERROR(SUMIFS('2017'!M:M,'2017'!AA:AA,"JRO",'2017'!F:F,A409,'2017'!C:C,B409)+SUMIFS('2017'!P:P,'2017'!AA:AA,"JRO",'2017'!F:F,A409,'2017'!C:C,B409)+SUMIFS('2017'!N:N,'2017'!AA:AA,"JRO",'2017'!F:F,A409,'2017'!D:D,B409)+SUMIFS('2017'!N:N,'2017'!AA:AA,"JRO",'2017'!F:F,A409,'2017'!D:D,B409)+SUMIFS('2017'!O:O,'2017'!AA:AA,"JRO",'2017'!F:F,A409,'2017'!E:E,B409)+SUMIFS('2017'!R:R,'2017'!AA:AA,"JRO",'2017'!F:F,A409,'2017'!E:E,B409), 0)</f>
        <v>0</v>
      </c>
      <c r="X409" s="7" t="n">
        <f aca="false">IFERROR(W409/V409, 0)</f>
        <v>0</v>
      </c>
      <c r="Y409" s="0" t="n">
        <f aca="false">IFERROR(SUMIFS('2017'!$H:$H,'2017'!$C:$C,B409,'2017'!$F:$F,A409,'2017'!AA:AA,"NRO",'2017'!P:P,"&lt;&gt;")+SUMIFS('2017'!$I:$I,'2017'!$D:$D,B409,'2017'!$F:$F,A409,'2017'!AA:AA,"NRO",'2017'!Q:Q,"&lt;&gt;")+SUMIFS('2017'!$J:$J,'2017'!$E:$E,B409,'2017'!$F:$F,A409,'2017'!AA:AA,"NRO",'2017'!R:R,"&lt;&gt;"), 0)</f>
        <v>0</v>
      </c>
      <c r="Z409" s="0" t="n">
        <f aca="false">IFERROR(SUMIFS('2017'!M:M,'2017'!AA:AA,"NRO",'2017'!F:F,A409,'2017'!C:C,B409)+SUMIFS('2017'!P:P,'2017'!AA:AA,"NRO",'2017'!F:F,A409,'2017'!C:C,B409)+SUMIFS('2017'!N:N,'2017'!AA:AA,"NRO",'2017'!F:F,A409,'2017'!D:D,B409)+SUMIFS('2017'!N:N,'2017'!AA:AA,"NRO",'2017'!F:F,A409,'2017'!D:D,B409)+SUMIFS('2017'!O:O,'2017'!AA:AA,"NRO",'2017'!F:F,A409,'2017'!E:E,B409)+SUMIFS('2017'!R:R,'2017'!AA:AA,"NRO",'2017'!F:F,A409,'2017'!E:E,B409), 0)</f>
        <v>0</v>
      </c>
      <c r="AA409" s="7" t="n">
        <f aca="false">IFERROR(Z409/Y409, 0)</f>
        <v>0</v>
      </c>
      <c r="AB409" s="0" t="n">
        <f aca="false">IFERROR(SUMIFS('2017'!$H:$H,'2017'!$C:$C,B409,'2017'!$F:$F,A409,'2017'!AA:AA,"CRO",'2017'!P:P,"&lt;&gt;")+SUMIFS('2017'!$I:$I,'2017'!$D:$D,B409,'2017'!$F:$F,A409,'2017'!AA:AA,"CRO",'2017'!Q:Q,"&lt;&gt;")+SUMIFS('2017'!$J:$J,'2017'!$E:$E,B409,'2017'!$F:$F,A409,'2017'!AA:AA,"CRO",'2017'!R:R,"&lt;&gt;"), 0)</f>
        <v>0</v>
      </c>
      <c r="AC409" s="0" t="n">
        <f aca="false">IFERROR(SUMIFS('2017'!M:M,'2017'!AA:AA,"CRO",'2017'!F:F,A409,'2017'!C:C,B409)+SUMIFS('2017'!P:P,'2017'!AA:AA,"CRO",'2017'!F:F,A409,'2017'!C:C,B409)+SUMIFS('2017'!N:N,'2017'!AA:AA,"CRO",'2017'!F:F,A409,'2017'!D:D,B409)+SUMIFS('2017'!N:N,'2017'!AA:AA,"CRO",'2017'!F:F,A409,'2017'!D:D,B409)+SUMIFS('2017'!O:O,'2017'!AA:AA,"CRO",'2017'!F:F,A409,'2017'!E:E,B409)+SUMIFS('2017'!R:R,'2017'!AA:AA,"CRO",'2017'!F:F,A409,'2017'!E:E,B409), 0)</f>
        <v>0</v>
      </c>
      <c r="AD409" s="0" t="n">
        <f aca="false">IFERROR(AC409/AB409, 0)</f>
        <v>0</v>
      </c>
      <c r="AE409" s="0" t="n">
        <f aca="false">SUM(AH409,AK409,AN409)</f>
        <v>0</v>
      </c>
      <c r="AF409" s="0" t="n">
        <f aca="false">SUM(AI409,AL409,AO409)</f>
        <v>0</v>
      </c>
      <c r="AG409" s="7" t="n">
        <f aca="false">IFERROR(AF409/AE409, 0)</f>
        <v>0</v>
      </c>
      <c r="AH409" s="0" t="n">
        <f aca="false">IFERROR(SUMIFS('2016'!$G:$G,'2016'!F:F,A409,'2016'!C:C,B409,'2016'!D:D,"",'2016'!AA:AA,"JRO",'2016'!L:L,"&lt;&gt;"), 0)</f>
        <v>0</v>
      </c>
      <c r="AI409" s="0" t="n">
        <f aca="false">IFERROR(SUMIFS('2016'!L:L,'2016'!F:F,A409,'2016'!C:C,B409,'2016'!D:D,"",'2016'!AA:AA,"JRO"), 0)</f>
        <v>0</v>
      </c>
      <c r="AJ409" s="7" t="n">
        <f aca="false">IFERROR(AI409/AH409, 0)</f>
        <v>0</v>
      </c>
      <c r="AK409" s="0" t="n">
        <f aca="false">IFERROR(SUMIFS('2016'!$G:$G,'2016'!F:F,A409,'2016'!C:C,B409,'2016'!D:D,"",'2016'!AA:AA,"NRO",'2016'!L:L,"&lt;&gt;"), 0)</f>
        <v>0</v>
      </c>
      <c r="AL409" s="0" t="n">
        <f aca="false">IFERROR(SUMIFS('2016'!L:L,'2016'!F:F,A409,'2016'!C:C,B409,'2016'!D:D,"",'2016'!AA:AA,"NRO"), 0)</f>
        <v>0</v>
      </c>
      <c r="AM409" s="0" t="n">
        <f aca="false">IFERROR(AL409/AK409, 0)</f>
        <v>0</v>
      </c>
      <c r="AN409" s="0" t="n">
        <f aca="false">IFERROR(SUMIFS('2016'!$G:$G,'2016'!F:F,A409,'2016'!C:C,B409,'2016'!D:D,"",'2016'!AA:AA,"CRO",'2016'!L:L,"&lt;&gt;"), 0)</f>
        <v>0</v>
      </c>
      <c r="AO409" s="0" t="n">
        <f aca="false">IFERROR(SUMIFS('2016'!L:L,'2016'!F:F,A409,'2016'!C:C,B409,'2016'!D:D,"",'2016'!AA:AA,"CRO"), 0)</f>
        <v>0</v>
      </c>
      <c r="AP409" s="0" t="n">
        <f aca="false">IFERROR(AO409/AN409, 0)</f>
        <v>0</v>
      </c>
      <c r="AQ409" s="0" t="n">
        <f aca="false">SUM(AT409,AW409,AZ409)</f>
        <v>0</v>
      </c>
      <c r="AR409" s="0" t="n">
        <f aca="false">SUM(AU409,AX409,BA409)</f>
        <v>0</v>
      </c>
      <c r="AS409" s="7" t="n">
        <f aca="false">IFERROR(AR409/AQ409, 0)</f>
        <v>0</v>
      </c>
      <c r="AT409" s="0" t="n">
        <f aca="false">IFERROR(SUMIFS('2015'!$G:$G,'2015'!F:F,A409,'2015'!C:C,B409,'2015'!D:D,"",'2015'!AA:AA,"JRO",'2015'!L:L,"&lt;&gt;"), 0)</f>
        <v>0</v>
      </c>
      <c r="AU409" s="0" t="n">
        <f aca="false">IFERROR(SUMIFS('2015'!L:L,'2015'!F:F,A409,'2015'!C:C,B409,'2015'!D:D,"",'2015'!AA:AA,"JRO"), 0)</f>
        <v>0</v>
      </c>
      <c r="AV409" s="0" t="n">
        <f aca="false">IFERROR(AU409/AT409, 0)</f>
        <v>0</v>
      </c>
      <c r="AW409" s="0" t="n">
        <f aca="false">IFERROR(SUMIFS('2015'!$G:$G,'2015'!F:F,A409,'2015'!C:C,B409,'2015'!D:D,"",'2015'!AA:AA,"NRO",'2015'!L:L,"&lt;&gt;"), 0)</f>
        <v>0</v>
      </c>
      <c r="AX409" s="0" t="n">
        <f aca="false">IFERROR(SUMIFS('2015'!L:L,'2015'!F:F,A409,'2015'!C:C,B409,'2015'!D:D,"",'2015'!AA:AA,"NRO"), 0)</f>
        <v>0</v>
      </c>
      <c r="AY409" s="0" t="n">
        <f aca="false">IFERROR(AX409/AW409, 0)</f>
        <v>0</v>
      </c>
      <c r="AZ409" s="0" t="n">
        <f aca="false">IFERROR(SUMIFS('2015'!$G:$G,'2015'!F:F,A409,'2015'!C:C,B409,'2015'!D:D,"",'2015'!AA:AA,"CRO",'2015'!L:L,"&lt;&gt;"), 0)</f>
        <v>0</v>
      </c>
      <c r="BA409" s="0" t="n">
        <f aca="false">IFERROR(SUMIFS('2015'!L:L,'2015'!F:F,A409,'2015'!C:C,B409,'2015'!D:D,"",'2015'!AA:AA,"CRO"), 0)</f>
        <v>0</v>
      </c>
      <c r="BB409" s="0" t="n">
        <f aca="false">IFERROR(BA409/AZ409, 0)</f>
        <v>0</v>
      </c>
      <c r="BC409" s="0" t="n">
        <f aca="false">SUM(BF409,BI409)</f>
        <v>0</v>
      </c>
      <c r="BD409" s="0" t="n">
        <f aca="false">SUM(BG409,BJ409)</f>
        <v>0</v>
      </c>
      <c r="BE409" s="7" t="n">
        <f aca="false">IFERROR(BD409/BC409, 0)</f>
        <v>0</v>
      </c>
      <c r="BF409" s="0" t="n">
        <f aca="false">IFERROR(SUMIFS('2014'!$G:$G,'2014'!F:F,A409,'2014'!C:C,B409,'2014'!D:D,"",'2014'!AA:AA,"JRO",'2014'!L:L,"&lt;&gt;"), 0)</f>
        <v>0</v>
      </c>
      <c r="BG409" s="0" t="n">
        <f aca="false">IFERROR(SUMIFS('2014'!L:L,'2014'!F:F,A409,'2014'!C:C,B409,'2014'!D:D,"",'2014'!AA:AA,"JRO"), 0)</f>
        <v>0</v>
      </c>
      <c r="BH409" s="7" t="n">
        <f aca="false">IFERROR(BG409/BF409, 0)</f>
        <v>0</v>
      </c>
      <c r="BI409" s="0" t="n">
        <f aca="false">IFERROR(SUMIFS('2014'!$G:$G,'2014'!F:F,A409,'2014'!C:C,B409,'2014'!D:D,"",'2014'!AA:AA,"CRO",'2014'!L:L,"&lt;&gt;"), 0)</f>
        <v>0</v>
      </c>
      <c r="BJ409" s="0" t="n">
        <f aca="false">IFERROR(SUMIFS('2014'!L:L,'2014'!F:F,A409,'2014'!C:C,B409,'2014'!D:D,"",'2014'!AA:AA,"CRO"), 0)</f>
        <v>0</v>
      </c>
      <c r="BK409" s="0" t="n">
        <f aca="false">IFERROR(BJ409/BI409, 0)</f>
        <v>0</v>
      </c>
      <c r="BL409" s="0" t="n">
        <f aca="false">IFERROR(SUMIFS('2013'!$G:$G,'2013'!F:F,A409,'2013'!C:C,B409,'2013'!D:D,"",'2013'!AA:AA,"JRO",'2013'!L:L,"&lt;&gt;"), 0)</f>
        <v>0</v>
      </c>
      <c r="BM409" s="0" t="n">
        <f aca="false">IFERROR(SUMIFS('2013'!L:L,'2013'!F:F,A409,'2013'!C:C,B409,'2013'!D:D,"",'2013'!AA:AA,"JRO"), 0)</f>
        <v>0</v>
      </c>
      <c r="BN409" s="0" t="n">
        <f aca="false">IFERROR(BM409/BL409, 0)</f>
        <v>0</v>
      </c>
      <c r="BO409" s="0" t="n">
        <f aca="false">IFERROR(SUMIFS('2012'!$G:$G,'2012'!F:F,A409,'2012'!C:C,B409,'2012'!D:D,"",'2012'!AA:AA,"JRO",'2012'!L:L,"&lt;&gt;"), 0)</f>
        <v>0</v>
      </c>
      <c r="BP409" s="0" t="n">
        <f aca="false">IFERROR(SUMIFS('2012'!L:L,'2012'!F:F,A409,'2012'!C:C,B409,'2012'!D:D,"",'2012'!AA:AA,"JRO"), 0)</f>
        <v>0</v>
      </c>
      <c r="BQ409" s="0" t="n">
        <f aca="false">IFERROR(BP409/BO409, 0)</f>
        <v>0</v>
      </c>
      <c r="BR409" s="0" t="n">
        <f aca="false">IFERROR(SUMIFS('2011'!$G:$G,'2011'!F:F,A409,'2011'!C:C,B409,'2011'!D:D,"",'2011'!AA:AA,"JRO",'2011'!L:L,"&lt;&gt;"), 0)</f>
        <v>0</v>
      </c>
      <c r="BS409" s="0" t="n">
        <f aca="false">IFERROR(SUMIFS('2011'!L:L,'2011'!F:F,A409,'2011'!C:C,B409,'2011'!D:D,"",'2011'!AA:AA,"JRO"), 0)</f>
        <v>0</v>
      </c>
      <c r="BT409" s="7" t="n">
        <f aca="false">IFERROR(BS409/BR409, 0)</f>
        <v>0</v>
      </c>
      <c r="BU409" s="0" t="n">
        <f aca="false">IFERROR(SUMIFS('2010'!$G:$G,'2010'!F:F,A409,'2010'!C:C,B409,'2010'!D:D,"",'2010'!AA:AA,"JRO",'2010'!L:L,"&lt;&gt;"), 0)</f>
        <v>0</v>
      </c>
      <c r="BV409" s="0" t="n">
        <f aca="false">IFERROR(SUMIFS('2010'!L:L,'2010'!F:F,A409,'2010'!C:C,B409,'2010'!D:D,"",'2010'!AA:AA,"JRO"), 0)</f>
        <v>0</v>
      </c>
      <c r="BW409" s="7" t="n">
        <f aca="false">IFERROR(BV409/BU409, 0)</f>
        <v>0</v>
      </c>
      <c r="BX409" s="0" t="n">
        <f aca="false">IFERROR(SUMIFS('2009'!$G:$G,'2009'!F:F,A409,'2009'!C:C,B409,'2009'!D:D,"",'2009'!AA:AA,"JRO",'2009'!L:L,"&lt;&gt;"), 0)</f>
        <v>0</v>
      </c>
      <c r="BY409" s="0" t="n">
        <f aca="false">IFERROR(SUMIFS('2009'!L:L,'2009'!F:F,A409,'2009'!C:C,B409,'2009'!D:D,"",'2009'!AA:AA,"JRO"), 0)</f>
        <v>0</v>
      </c>
      <c r="BZ409" s="7" t="n">
        <f aca="false">IFERROR(BY409/BX409, 0)</f>
        <v>0</v>
      </c>
    </row>
    <row r="410" customFormat="false" ht="15" hidden="false" customHeight="false" outlineLevel="0" collapsed="false">
      <c r="A410" s="0" t="s">
        <v>98</v>
      </c>
      <c r="B410" s="13" t="s">
        <v>80</v>
      </c>
      <c r="C410" s="56" t="n">
        <f aca="false">IFERROR(AVERAGEIFS(I410:BZ410,I$2:BZ$2,"JRO escorts per deportee",I410:BZ410,"&lt;&gt;0"), 0)</f>
        <v>0</v>
      </c>
      <c r="D410" s="13" t="n">
        <f aca="false">IFERROR(AVERAGEIFS(I410:BZ410,I$2:BZ$2,"NRO escorts per deportee",I410:BZ410,"&lt;&gt;0"), 0)</f>
        <v>0</v>
      </c>
      <c r="E410" s="13" t="n">
        <f aca="false">IFERROR(AVERAGEIFS(I410:BZ410,I$2:BZ$2,"CRO escorts per deportee",I410:BZ410,"&lt;&gt;0"), 0)</f>
        <v>0</v>
      </c>
      <c r="I410" s="7" t="n">
        <f aca="false">IFERROR(H410/G410, 0)</f>
        <v>0</v>
      </c>
      <c r="J410" s="0" t="n">
        <f aca="false">IFERROR(SUMIFS('2018'!$H:$H,'2018'!$C:$C,B410,'2018'!$F:$F,A410,'2018'!AA:AA,"JRO",'2018'!P:P,"&lt;&gt;")+SUMIFS('2018'!$I:$I,'2018'!$D:$D,B410,'2018'!$F:$F,A410,'2018'!AA:AA,"JRO",'2018'!Q:Q,"&lt;&gt;")+SUMIFS('2018'!$J:$J,'2018'!$E:$E,B410,'2018'!$F:$F,A410,'2018'!AA:AA,"JRO",'2018'!R:R,"&lt;&gt;"), 0)</f>
        <v>0</v>
      </c>
      <c r="K410" s="0" t="n">
        <f aca="false">IFERROR(SUMIFS('2018'!M:M,'2018'!AA:AA,"JRO",'2018'!F:F,A410,'2018'!C:C,B410)+SUMIFS('2018'!P:P,'2018'!AA:AA,"JRO",'2018'!F:F,A410,'2018'!C:C,B410)+SUMIFS('2018'!N:N,'2018'!AA:AA,"JRO",'2018'!F:F,A410,'2018'!D:D,B410)+SUMIFS('2018'!N:N,'2018'!AA:AA,"JRO",'2018'!F:F,A410,'2018'!D:D,B410)+SUMIFS('2018'!O:O,'2018'!AA:AA,"JRO",'2018'!F:F,A410,'2018'!E:E,B410)+SUMIFS('2018'!R:R,'2018'!AA:AA,"JRO",'2018'!F:F,A410,'2018'!E:E,B410), 0)</f>
        <v>0</v>
      </c>
      <c r="L410" s="7" t="n">
        <f aca="false">IFERROR(K410/J410, 0)</f>
        <v>0</v>
      </c>
      <c r="M410" s="0" t="n">
        <f aca="false">IFERROR(SUMIFS('2018'!$H:$H,'2018'!$C:$C,B410,'2018'!$F:$F,A410,'2018'!AA:AA,"NRO",'2018'!P:P,"&lt;&gt;")+SUMIFS('2018'!$I:$I,'2018'!$D:$D,B410,'2018'!$F:$F,A410,'2018'!AA:AA,"NRO",'2018'!Q:Q,"&lt;&gt;")+SUMIFS('2018'!$J:$J,'2018'!$E:$E,B410,'2018'!$F:$F,A410,'2018'!AA:AA,"NRO",'2018'!R:R,"&lt;&gt;"), 0)</f>
        <v>0</v>
      </c>
      <c r="N410" s="0" t="n">
        <f aca="false">IFERROR(SUMIFS('2018'!M:M,'2018'!AA:AA,"NRO",'2018'!F:F,A410,'2018'!C:C,B410)+SUMIFS('2018'!P:P,'2018'!AA:AA,"NRO",'2018'!F:F,A410,'2018'!C:C,B410)+SUMIFS('2018'!N:N,'2018'!AA:AA,"NRO",'2018'!F:F,A410,'2018'!D:D,B410)+SUMIFS('2018'!N:N,'2018'!AA:AA,"NRO",'2018'!F:F,A410,'2018'!D:D,B410)+SUMIFS('2018'!O:O,'2018'!AA:AA,"NRO",'2018'!F:F,A410,'2018'!E:E,B410)+SUMIFS('2018'!R:R,'2018'!AA:AA,"NRO",'2018'!F:F,A410,'2018'!E:E,B410), 0)</f>
        <v>0</v>
      </c>
      <c r="O410" s="7" t="n">
        <f aca="false">IFERROR(N410/M410, 0)</f>
        <v>0</v>
      </c>
      <c r="P410" s="0" t="n">
        <f aca="false">IFERROR(SUMIFS('2018'!$H:$H,'2018'!$C:$C,B410,'2018'!$F:$F,A410,'2018'!AA:AA,"CRO")+SUMIFS('2018'!$I:$I,'2018'!$D:$D,B410,'2018'!$F:$F,A410,'2018'!AA:AA,"CRO")+SUMIFS('2018'!$J:$J,'2018'!$E:$E,B410,'2018'!$F:$F,A410,'2018'!AA:AA,"CRO"), 0)</f>
        <v>0</v>
      </c>
      <c r="Q410" s="0" t="n">
        <f aca="false">IFERROR(SUMIFS('2018'!M:M,'2018'!AA:AA,"CRO",'2018'!F:F,A410,'2018'!C:C,B410)+SUMIFS('2018'!P:P,'2018'!AA:AA,"CRO",'2018'!F:F,A410,'2018'!C:C,B410)+SUMIFS('2018'!N:N,'2018'!AA:AA,"CRO",'2018'!F:F,A410,'2018'!D:D,B410)+SUMIFS('2018'!N:N,'2018'!AA:AA,"CRO",'2018'!F:F,A410,'2018'!D:D,B410)+SUMIFS('2018'!O:O,'2018'!AA:AA,"CRO",'2018'!F:F,A410,'2018'!E:E,B410)+SUMIFS('2018'!R:R,'2018'!AA:AA,"CRO",'2018'!F:F,A410,'2018'!E:E,B410), 0)</f>
        <v>0</v>
      </c>
      <c r="R410" s="7" t="n">
        <f aca="false">IFERROR(Q410/P410, 0)</f>
        <v>0</v>
      </c>
      <c r="S410" s="7" t="n">
        <f aca="false">SUM(V410,Y410,AB410)</f>
        <v>0</v>
      </c>
      <c r="T410" s="7" t="n">
        <f aca="false">SUM(W410,Z410,AC410)</f>
        <v>0</v>
      </c>
      <c r="U410" s="7" t="n">
        <f aca="false">IFERROR(T410/S410, 0)</f>
        <v>0</v>
      </c>
      <c r="V410" s="0" t="n">
        <f aca="false">SUMIFS('2017'!$H:$H,'2017'!$C:$C,B410,'2017'!$F:$F,A410,'2017'!AA:AA,"JRO",'2017'!P:P,"&lt;&gt;")+SUMIFS('2017'!$I:$I,'2017'!$D:$D,B410,'2017'!$F:$F,A410,'2017'!AA:AA,"JRO",'2017'!Q:Q,"&lt;&gt;")+SUMIFS('2017'!$J:$J,'2017'!$E:$E,B410,'2017'!$F:$F,A410,'2017'!AA:AA,"JRO",'2017'!R:R,"&lt;&gt;")</f>
        <v>0</v>
      </c>
      <c r="W410" s="0" t="n">
        <f aca="false">IFERROR(SUMIFS('2017'!M:M,'2017'!AA:AA,"JRO",'2017'!F:F,A410,'2017'!C:C,B410)+SUMIFS('2017'!P:P,'2017'!AA:AA,"JRO",'2017'!F:F,A410,'2017'!C:C,B410)+SUMIFS('2017'!N:N,'2017'!AA:AA,"JRO",'2017'!F:F,A410,'2017'!D:D,B410)+SUMIFS('2017'!N:N,'2017'!AA:AA,"JRO",'2017'!F:F,A410,'2017'!D:D,B410)+SUMIFS('2017'!O:O,'2017'!AA:AA,"JRO",'2017'!F:F,A410,'2017'!E:E,B410)+SUMIFS('2017'!R:R,'2017'!AA:AA,"JRO",'2017'!F:F,A410,'2017'!E:E,B410), 0)</f>
        <v>0</v>
      </c>
      <c r="X410" s="7" t="n">
        <f aca="false">IFERROR(W410/V410, 0)</f>
        <v>0</v>
      </c>
      <c r="Y410" s="0" t="n">
        <f aca="false">IFERROR(SUMIFS('2017'!$H:$H,'2017'!$C:$C,B410,'2017'!$F:$F,A410,'2017'!AA:AA,"NRO",'2017'!P:P,"&lt;&gt;")+SUMIFS('2017'!$I:$I,'2017'!$D:$D,B410,'2017'!$F:$F,A410,'2017'!AA:AA,"NRO",'2017'!Q:Q,"&lt;&gt;")+SUMIFS('2017'!$J:$J,'2017'!$E:$E,B410,'2017'!$F:$F,A410,'2017'!AA:AA,"NRO",'2017'!R:R,"&lt;&gt;"), 0)</f>
        <v>0</v>
      </c>
      <c r="Z410" s="0" t="n">
        <f aca="false">IFERROR(SUMIFS('2017'!M:M,'2017'!AA:AA,"NRO",'2017'!F:F,A410,'2017'!C:C,B410)+SUMIFS('2017'!P:P,'2017'!AA:AA,"NRO",'2017'!F:F,A410,'2017'!C:C,B410)+SUMIFS('2017'!N:N,'2017'!AA:AA,"NRO",'2017'!F:F,A410,'2017'!D:D,B410)+SUMIFS('2017'!N:N,'2017'!AA:AA,"NRO",'2017'!F:F,A410,'2017'!D:D,B410)+SUMIFS('2017'!O:O,'2017'!AA:AA,"NRO",'2017'!F:F,A410,'2017'!E:E,B410)+SUMIFS('2017'!R:R,'2017'!AA:AA,"NRO",'2017'!F:F,A410,'2017'!E:E,B410), 0)</f>
        <v>0</v>
      </c>
      <c r="AA410" s="7" t="n">
        <f aca="false">IFERROR(Z410/Y410, 0)</f>
        <v>0</v>
      </c>
      <c r="AB410" s="0" t="n">
        <f aca="false">IFERROR(SUMIFS('2017'!$H:$H,'2017'!$C:$C,B410,'2017'!$F:$F,A410,'2017'!AA:AA,"CRO",'2017'!P:P,"&lt;&gt;")+SUMIFS('2017'!$I:$I,'2017'!$D:$D,B410,'2017'!$F:$F,A410,'2017'!AA:AA,"CRO",'2017'!Q:Q,"&lt;&gt;")+SUMIFS('2017'!$J:$J,'2017'!$E:$E,B410,'2017'!$F:$F,A410,'2017'!AA:AA,"CRO",'2017'!R:R,"&lt;&gt;"), 0)</f>
        <v>0</v>
      </c>
      <c r="AC410" s="0" t="n">
        <f aca="false">IFERROR(SUMIFS('2017'!M:M,'2017'!AA:AA,"CRO",'2017'!F:F,A410,'2017'!C:C,B410)+SUMIFS('2017'!P:P,'2017'!AA:AA,"CRO",'2017'!F:F,A410,'2017'!C:C,B410)+SUMIFS('2017'!N:N,'2017'!AA:AA,"CRO",'2017'!F:F,A410,'2017'!D:D,B410)+SUMIFS('2017'!N:N,'2017'!AA:AA,"CRO",'2017'!F:F,A410,'2017'!D:D,B410)+SUMIFS('2017'!O:O,'2017'!AA:AA,"CRO",'2017'!F:F,A410,'2017'!E:E,B410)+SUMIFS('2017'!R:R,'2017'!AA:AA,"CRO",'2017'!F:F,A410,'2017'!E:E,B410), 0)</f>
        <v>0</v>
      </c>
      <c r="AD410" s="0" t="n">
        <f aca="false">IFERROR(AC410/AB410, 0)</f>
        <v>0</v>
      </c>
      <c r="AE410" s="0" t="n">
        <f aca="false">SUM(AH410,AK410,AN410)</f>
        <v>0</v>
      </c>
      <c r="AF410" s="0" t="n">
        <f aca="false">SUM(AI410,AL410,AO410)</f>
        <v>0</v>
      </c>
      <c r="AG410" s="7" t="n">
        <f aca="false">IFERROR(AF410/AE410, 0)</f>
        <v>0</v>
      </c>
      <c r="AH410" s="0" t="n">
        <f aca="false">IFERROR(SUMIFS('2016'!$G:$G,'2016'!F:F,A410,'2016'!C:C,B410,'2016'!D:D,"",'2016'!AA:AA,"JRO",'2016'!L:L,"&lt;&gt;"), 0)</f>
        <v>0</v>
      </c>
      <c r="AI410" s="0" t="n">
        <f aca="false">IFERROR(SUMIFS('2016'!L:L,'2016'!F:F,A410,'2016'!C:C,B410,'2016'!D:D,"",'2016'!AA:AA,"JRO"), 0)</f>
        <v>0</v>
      </c>
      <c r="AJ410" s="7" t="n">
        <f aca="false">IFERROR(AI410/AH410, 0)</f>
        <v>0</v>
      </c>
      <c r="AK410" s="0" t="n">
        <f aca="false">IFERROR(SUMIFS('2016'!$G:$G,'2016'!F:F,A410,'2016'!C:C,B410,'2016'!D:D,"",'2016'!AA:AA,"NRO",'2016'!L:L,"&lt;&gt;"), 0)</f>
        <v>0</v>
      </c>
      <c r="AL410" s="0" t="n">
        <f aca="false">IFERROR(SUMIFS('2016'!L:L,'2016'!F:F,A410,'2016'!C:C,B410,'2016'!D:D,"",'2016'!AA:AA,"NRO"), 0)</f>
        <v>0</v>
      </c>
      <c r="AM410" s="0" t="n">
        <f aca="false">IFERROR(AL410/AK410, 0)</f>
        <v>0</v>
      </c>
      <c r="AN410" s="0" t="n">
        <f aca="false">IFERROR(SUMIFS('2016'!$G:$G,'2016'!F:F,A410,'2016'!C:C,B410,'2016'!D:D,"",'2016'!AA:AA,"CRO",'2016'!L:L,"&lt;&gt;"), 0)</f>
        <v>0</v>
      </c>
      <c r="AO410" s="0" t="n">
        <f aca="false">IFERROR(SUMIFS('2016'!L:L,'2016'!F:F,A410,'2016'!C:C,B410,'2016'!D:D,"",'2016'!AA:AA,"CRO"), 0)</f>
        <v>0</v>
      </c>
      <c r="AP410" s="0" t="n">
        <f aca="false">IFERROR(AO410/AN410, 0)</f>
        <v>0</v>
      </c>
      <c r="AQ410" s="0" t="n">
        <f aca="false">SUM(AT410,AW410,AZ410)</f>
        <v>0</v>
      </c>
      <c r="AR410" s="0" t="n">
        <f aca="false">SUM(AU410,AX410,BA410)</f>
        <v>0</v>
      </c>
      <c r="AS410" s="7" t="n">
        <f aca="false">IFERROR(AR410/AQ410, 0)</f>
        <v>0</v>
      </c>
      <c r="AT410" s="0" t="n">
        <f aca="false">IFERROR(SUMIFS('2015'!$G:$G,'2015'!F:F,A410,'2015'!C:C,B410,'2015'!D:D,"",'2015'!AA:AA,"JRO",'2015'!L:L,"&lt;&gt;"), 0)</f>
        <v>0</v>
      </c>
      <c r="AU410" s="0" t="n">
        <f aca="false">IFERROR(SUMIFS('2015'!L:L,'2015'!F:F,A410,'2015'!C:C,B410,'2015'!D:D,"",'2015'!AA:AA,"JRO"), 0)</f>
        <v>0</v>
      </c>
      <c r="AV410" s="0" t="n">
        <f aca="false">IFERROR(AU410/AT410, 0)</f>
        <v>0</v>
      </c>
      <c r="AW410" s="0" t="n">
        <f aca="false">IFERROR(SUMIFS('2015'!$G:$G,'2015'!F:F,A410,'2015'!C:C,B410,'2015'!D:D,"",'2015'!AA:AA,"NRO",'2015'!L:L,"&lt;&gt;"), 0)</f>
        <v>0</v>
      </c>
      <c r="AX410" s="0" t="n">
        <f aca="false">IFERROR(SUMIFS('2015'!L:L,'2015'!F:F,A410,'2015'!C:C,B410,'2015'!D:D,"",'2015'!AA:AA,"NRO"), 0)</f>
        <v>0</v>
      </c>
      <c r="AY410" s="0" t="n">
        <f aca="false">IFERROR(AX410/AW410, 0)</f>
        <v>0</v>
      </c>
      <c r="AZ410" s="0" t="n">
        <f aca="false">IFERROR(SUMIFS('2015'!$G:$G,'2015'!F:F,A410,'2015'!C:C,B410,'2015'!D:D,"",'2015'!AA:AA,"CRO",'2015'!L:L,"&lt;&gt;"), 0)</f>
        <v>0</v>
      </c>
      <c r="BA410" s="0" t="n">
        <f aca="false">IFERROR(SUMIFS('2015'!L:L,'2015'!F:F,A410,'2015'!C:C,B410,'2015'!D:D,"",'2015'!AA:AA,"CRO"), 0)</f>
        <v>0</v>
      </c>
      <c r="BB410" s="0" t="n">
        <f aca="false">IFERROR(BA410/AZ410, 0)</f>
        <v>0</v>
      </c>
      <c r="BC410" s="0" t="n">
        <f aca="false">SUM(BF410,BI410)</f>
        <v>0</v>
      </c>
      <c r="BD410" s="0" t="n">
        <f aca="false">SUM(BG410,BJ410)</f>
        <v>0</v>
      </c>
      <c r="BE410" s="7" t="n">
        <f aca="false">IFERROR(BD410/BC410, 0)</f>
        <v>0</v>
      </c>
      <c r="BF410" s="0" t="n">
        <f aca="false">IFERROR(SUMIFS('2014'!$G:$G,'2014'!F:F,A410,'2014'!C:C,B410,'2014'!D:D,"",'2014'!AA:AA,"JRO",'2014'!L:L,"&lt;&gt;"), 0)</f>
        <v>0</v>
      </c>
      <c r="BG410" s="0" t="n">
        <f aca="false">IFERROR(SUMIFS('2014'!L:L,'2014'!F:F,A410,'2014'!C:C,B410,'2014'!D:D,"",'2014'!AA:AA,"JRO"), 0)</f>
        <v>0</v>
      </c>
      <c r="BH410" s="7" t="n">
        <f aca="false">IFERROR(BG410/BF410, 0)</f>
        <v>0</v>
      </c>
      <c r="BI410" s="0" t="n">
        <f aca="false">IFERROR(SUMIFS('2014'!$G:$G,'2014'!F:F,A410,'2014'!C:C,B410,'2014'!D:D,"",'2014'!AA:AA,"CRO",'2014'!L:L,"&lt;&gt;"), 0)</f>
        <v>0</v>
      </c>
      <c r="BJ410" s="0" t="n">
        <f aca="false">IFERROR(SUMIFS('2014'!L:L,'2014'!F:F,A410,'2014'!C:C,B410,'2014'!D:D,"",'2014'!AA:AA,"CRO"), 0)</f>
        <v>0</v>
      </c>
      <c r="BK410" s="0" t="n">
        <f aca="false">IFERROR(BJ410/BI410, 0)</f>
        <v>0</v>
      </c>
      <c r="BL410" s="0" t="n">
        <f aca="false">IFERROR(SUMIFS('2013'!$G:$G,'2013'!F:F,A410,'2013'!C:C,B410,'2013'!D:D,"",'2013'!AA:AA,"JRO",'2013'!L:L,"&lt;&gt;"), 0)</f>
        <v>0</v>
      </c>
      <c r="BM410" s="0" t="n">
        <f aca="false">IFERROR(SUMIFS('2013'!L:L,'2013'!F:F,A410,'2013'!C:C,B410,'2013'!D:D,"",'2013'!AA:AA,"JRO"), 0)</f>
        <v>0</v>
      </c>
      <c r="BN410" s="0" t="n">
        <f aca="false">IFERROR(BM410/BL410, 0)</f>
        <v>0</v>
      </c>
      <c r="BO410" s="0" t="n">
        <f aca="false">IFERROR(SUMIFS('2012'!$G:$G,'2012'!F:F,A410,'2012'!C:C,B410,'2012'!D:D,"",'2012'!AA:AA,"JRO",'2012'!L:L,"&lt;&gt;"), 0)</f>
        <v>0</v>
      </c>
      <c r="BP410" s="0" t="n">
        <f aca="false">IFERROR(SUMIFS('2012'!L:L,'2012'!F:F,A410,'2012'!C:C,B410,'2012'!D:D,"",'2012'!AA:AA,"JRO"), 0)</f>
        <v>0</v>
      </c>
      <c r="BQ410" s="0" t="n">
        <f aca="false">IFERROR(BP410/BO410, 0)</f>
        <v>0</v>
      </c>
      <c r="BR410" s="0" t="n">
        <f aca="false">IFERROR(SUMIFS('2011'!$G:$G,'2011'!F:F,A410,'2011'!C:C,B410,'2011'!D:D,"",'2011'!AA:AA,"JRO",'2011'!L:L,"&lt;&gt;"), 0)</f>
        <v>0</v>
      </c>
      <c r="BS410" s="0" t="n">
        <f aca="false">IFERROR(SUMIFS('2011'!L:L,'2011'!F:F,A410,'2011'!C:C,B410,'2011'!D:D,"",'2011'!AA:AA,"JRO"), 0)</f>
        <v>0</v>
      </c>
      <c r="BT410" s="7" t="n">
        <f aca="false">IFERROR(BS410/BR410, 0)</f>
        <v>0</v>
      </c>
      <c r="BU410" s="0" t="n">
        <f aca="false">IFERROR(SUMIFS('2010'!$G:$G,'2010'!F:F,A410,'2010'!C:C,B410,'2010'!D:D,"",'2010'!AA:AA,"JRO",'2010'!L:L,"&lt;&gt;"), 0)</f>
        <v>0</v>
      </c>
      <c r="BV410" s="0" t="n">
        <f aca="false">IFERROR(SUMIFS('2010'!L:L,'2010'!F:F,A410,'2010'!C:C,B410,'2010'!D:D,"",'2010'!AA:AA,"JRO"), 0)</f>
        <v>0</v>
      </c>
      <c r="BW410" s="7" t="n">
        <f aca="false">IFERROR(BV410/BU410, 0)</f>
        <v>0</v>
      </c>
      <c r="BX410" s="0" t="n">
        <f aca="false">IFERROR(SUMIFS('2009'!$G:$G,'2009'!F:F,A410,'2009'!C:C,B410,'2009'!D:D,"",'2009'!AA:AA,"JRO",'2009'!L:L,"&lt;&gt;"), 0)</f>
        <v>0</v>
      </c>
      <c r="BY410" s="0" t="n">
        <f aca="false">IFERROR(SUMIFS('2009'!L:L,'2009'!F:F,A410,'2009'!C:C,B410,'2009'!D:D,"",'2009'!AA:AA,"JRO"), 0)</f>
        <v>0</v>
      </c>
      <c r="BZ410" s="7" t="n">
        <f aca="false">IFERROR(BY410/BX410, 0)</f>
        <v>0</v>
      </c>
    </row>
    <row r="411" customFormat="false" ht="15" hidden="false" customHeight="false" outlineLevel="0" collapsed="false">
      <c r="A411" s="0" t="s">
        <v>98</v>
      </c>
      <c r="B411" s="17" t="s">
        <v>69</v>
      </c>
      <c r="C411" s="56" t="n">
        <f aca="false">IFERROR(AVERAGEIFS(I411:BZ411,I$2:BZ$2,"JRO escorts per deportee",I411:BZ411,"&lt;&gt;0"), 0)</f>
        <v>0</v>
      </c>
      <c r="D411" s="13" t="n">
        <f aca="false">IFERROR(AVERAGEIFS(I411:BZ411,I$2:BZ$2,"NRO escorts per deportee",I411:BZ411,"&lt;&gt;0"), 0)</f>
        <v>0</v>
      </c>
      <c r="E411" s="13" t="n">
        <f aca="false">IFERROR(AVERAGEIFS(I411:BZ411,I$2:BZ$2,"CRO escorts per deportee",I411:BZ411,"&lt;&gt;0"), 0)</f>
        <v>0</v>
      </c>
      <c r="I411" s="7" t="n">
        <f aca="false">IFERROR(H411/G411, 0)</f>
        <v>0</v>
      </c>
      <c r="J411" s="0" t="n">
        <f aca="false">IFERROR(SUMIFS('2018'!$H:$H,'2018'!$C:$C,B411,'2018'!$F:$F,A411,'2018'!AA:AA,"JRO",'2018'!P:P,"&lt;&gt;")+SUMIFS('2018'!$I:$I,'2018'!$D:$D,B411,'2018'!$F:$F,A411,'2018'!AA:AA,"JRO",'2018'!Q:Q,"&lt;&gt;")+SUMIFS('2018'!$J:$J,'2018'!$E:$E,B411,'2018'!$F:$F,A411,'2018'!AA:AA,"JRO",'2018'!R:R,"&lt;&gt;"), 0)</f>
        <v>0</v>
      </c>
      <c r="K411" s="0" t="n">
        <f aca="false">IFERROR(SUMIFS('2018'!M:M,'2018'!AA:AA,"JRO",'2018'!F:F,A411,'2018'!C:C,B411)+SUMIFS('2018'!P:P,'2018'!AA:AA,"JRO",'2018'!F:F,A411,'2018'!C:C,B411)+SUMIFS('2018'!N:N,'2018'!AA:AA,"JRO",'2018'!F:F,A411,'2018'!D:D,B411)+SUMIFS('2018'!N:N,'2018'!AA:AA,"JRO",'2018'!F:F,A411,'2018'!D:D,B411)+SUMIFS('2018'!O:O,'2018'!AA:AA,"JRO",'2018'!F:F,A411,'2018'!E:E,B411)+SUMIFS('2018'!R:R,'2018'!AA:AA,"JRO",'2018'!F:F,A411,'2018'!E:E,B411), 0)</f>
        <v>0</v>
      </c>
      <c r="L411" s="7" t="n">
        <f aca="false">IFERROR(K411/J411, 0)</f>
        <v>0</v>
      </c>
      <c r="M411" s="0" t="n">
        <f aca="false">IFERROR(SUMIFS('2018'!$H:$H,'2018'!$C:$C,B411,'2018'!$F:$F,A411,'2018'!AA:AA,"NRO",'2018'!P:P,"&lt;&gt;")+SUMIFS('2018'!$I:$I,'2018'!$D:$D,B411,'2018'!$F:$F,A411,'2018'!AA:AA,"NRO",'2018'!Q:Q,"&lt;&gt;")+SUMIFS('2018'!$J:$J,'2018'!$E:$E,B411,'2018'!$F:$F,A411,'2018'!AA:AA,"NRO",'2018'!R:R,"&lt;&gt;"), 0)</f>
        <v>0</v>
      </c>
      <c r="N411" s="0" t="n">
        <f aca="false">IFERROR(SUMIFS('2018'!M:M,'2018'!AA:AA,"NRO",'2018'!F:F,A411,'2018'!C:C,B411)+SUMIFS('2018'!P:P,'2018'!AA:AA,"NRO",'2018'!F:F,A411,'2018'!C:C,B411)+SUMIFS('2018'!N:N,'2018'!AA:AA,"NRO",'2018'!F:F,A411,'2018'!D:D,B411)+SUMIFS('2018'!N:N,'2018'!AA:AA,"NRO",'2018'!F:F,A411,'2018'!D:D,B411)+SUMIFS('2018'!O:O,'2018'!AA:AA,"NRO",'2018'!F:F,A411,'2018'!E:E,B411)+SUMIFS('2018'!R:R,'2018'!AA:AA,"NRO",'2018'!F:F,A411,'2018'!E:E,B411), 0)</f>
        <v>0</v>
      </c>
      <c r="O411" s="7" t="n">
        <f aca="false">IFERROR(N411/M411, 0)</f>
        <v>0</v>
      </c>
      <c r="P411" s="0" t="n">
        <f aca="false">IFERROR(SUMIFS('2018'!$H:$H,'2018'!$C:$C,B411,'2018'!$F:$F,A411,'2018'!AA:AA,"CRO")+SUMIFS('2018'!$I:$I,'2018'!$D:$D,B411,'2018'!$F:$F,A411,'2018'!AA:AA,"CRO")+SUMIFS('2018'!$J:$J,'2018'!$E:$E,B411,'2018'!$F:$F,A411,'2018'!AA:AA,"CRO"), 0)</f>
        <v>0</v>
      </c>
      <c r="Q411" s="0" t="n">
        <f aca="false">IFERROR(SUMIFS('2018'!M:M,'2018'!AA:AA,"CRO",'2018'!F:F,A411,'2018'!C:C,B411)+SUMIFS('2018'!P:P,'2018'!AA:AA,"CRO",'2018'!F:F,A411,'2018'!C:C,B411)+SUMIFS('2018'!N:N,'2018'!AA:AA,"CRO",'2018'!F:F,A411,'2018'!D:D,B411)+SUMIFS('2018'!N:N,'2018'!AA:AA,"CRO",'2018'!F:F,A411,'2018'!D:D,B411)+SUMIFS('2018'!O:O,'2018'!AA:AA,"CRO",'2018'!F:F,A411,'2018'!E:E,B411)+SUMIFS('2018'!R:R,'2018'!AA:AA,"CRO",'2018'!F:F,A411,'2018'!E:E,B411), 0)</f>
        <v>0</v>
      </c>
      <c r="R411" s="7" t="n">
        <f aca="false">IFERROR(Q411/P411, 0)</f>
        <v>0</v>
      </c>
      <c r="S411" s="7" t="n">
        <f aca="false">SUM(V411,Y411,AB411)</f>
        <v>0</v>
      </c>
      <c r="T411" s="7" t="n">
        <f aca="false">SUM(W411,Z411,AC411)</f>
        <v>0</v>
      </c>
      <c r="U411" s="7" t="n">
        <f aca="false">IFERROR(T411/S411, 0)</f>
        <v>0</v>
      </c>
      <c r="V411" s="0" t="n">
        <f aca="false">SUMIFS('2017'!$H:$H,'2017'!$C:$C,B411,'2017'!$F:$F,A411,'2017'!AA:AA,"JRO",'2017'!P:P,"&lt;&gt;")+SUMIFS('2017'!$I:$I,'2017'!$D:$D,B411,'2017'!$F:$F,A411,'2017'!AA:AA,"JRO",'2017'!Q:Q,"&lt;&gt;")+SUMIFS('2017'!$J:$J,'2017'!$E:$E,B411,'2017'!$F:$F,A411,'2017'!AA:AA,"JRO",'2017'!R:R,"&lt;&gt;")</f>
        <v>0</v>
      </c>
      <c r="W411" s="0" t="n">
        <f aca="false">IFERROR(SUMIFS('2017'!M:M,'2017'!AA:AA,"JRO",'2017'!F:F,A411,'2017'!C:C,B411)+SUMIFS('2017'!P:P,'2017'!AA:AA,"JRO",'2017'!F:F,A411,'2017'!C:C,B411)+SUMIFS('2017'!N:N,'2017'!AA:AA,"JRO",'2017'!F:F,A411,'2017'!D:D,B411)+SUMIFS('2017'!N:N,'2017'!AA:AA,"JRO",'2017'!F:F,A411,'2017'!D:D,B411)+SUMIFS('2017'!O:O,'2017'!AA:AA,"JRO",'2017'!F:F,A411,'2017'!E:E,B411)+SUMIFS('2017'!R:R,'2017'!AA:AA,"JRO",'2017'!F:F,A411,'2017'!E:E,B411), 0)</f>
        <v>0</v>
      </c>
      <c r="X411" s="7" t="n">
        <f aca="false">IFERROR(W411/V411, 0)</f>
        <v>0</v>
      </c>
      <c r="Y411" s="0" t="n">
        <f aca="false">IFERROR(SUMIFS('2017'!$H:$H,'2017'!$C:$C,B411,'2017'!$F:$F,A411,'2017'!AA:AA,"NRO",'2017'!P:P,"&lt;&gt;")+SUMIFS('2017'!$I:$I,'2017'!$D:$D,B411,'2017'!$F:$F,A411,'2017'!AA:AA,"NRO",'2017'!Q:Q,"&lt;&gt;")+SUMIFS('2017'!$J:$J,'2017'!$E:$E,B411,'2017'!$F:$F,A411,'2017'!AA:AA,"NRO",'2017'!R:R,"&lt;&gt;"), 0)</f>
        <v>0</v>
      </c>
      <c r="Z411" s="0" t="n">
        <f aca="false">IFERROR(SUMIFS('2017'!M:M,'2017'!AA:AA,"NRO",'2017'!F:F,A411,'2017'!C:C,B411)+SUMIFS('2017'!P:P,'2017'!AA:AA,"NRO",'2017'!F:F,A411,'2017'!C:C,B411)+SUMIFS('2017'!N:N,'2017'!AA:AA,"NRO",'2017'!F:F,A411,'2017'!D:D,B411)+SUMIFS('2017'!N:N,'2017'!AA:AA,"NRO",'2017'!F:F,A411,'2017'!D:D,B411)+SUMIFS('2017'!O:O,'2017'!AA:AA,"NRO",'2017'!F:F,A411,'2017'!E:E,B411)+SUMIFS('2017'!R:R,'2017'!AA:AA,"NRO",'2017'!F:F,A411,'2017'!E:E,B411), 0)</f>
        <v>0</v>
      </c>
      <c r="AA411" s="7" t="n">
        <f aca="false">IFERROR(Z411/Y411, 0)</f>
        <v>0</v>
      </c>
      <c r="AB411" s="0" t="n">
        <f aca="false">IFERROR(SUMIFS('2017'!$H:$H,'2017'!$C:$C,B411,'2017'!$F:$F,A411,'2017'!AA:AA,"CRO",'2017'!P:P,"&lt;&gt;")+SUMIFS('2017'!$I:$I,'2017'!$D:$D,B411,'2017'!$F:$F,A411,'2017'!AA:AA,"CRO",'2017'!Q:Q,"&lt;&gt;")+SUMIFS('2017'!$J:$J,'2017'!$E:$E,B411,'2017'!$F:$F,A411,'2017'!AA:AA,"CRO",'2017'!R:R,"&lt;&gt;"), 0)</f>
        <v>0</v>
      </c>
      <c r="AC411" s="0" t="n">
        <f aca="false">IFERROR(SUMIFS('2017'!M:M,'2017'!AA:AA,"CRO",'2017'!F:F,A411,'2017'!C:C,B411)+SUMIFS('2017'!P:P,'2017'!AA:AA,"CRO",'2017'!F:F,A411,'2017'!C:C,B411)+SUMIFS('2017'!N:N,'2017'!AA:AA,"CRO",'2017'!F:F,A411,'2017'!D:D,B411)+SUMIFS('2017'!N:N,'2017'!AA:AA,"CRO",'2017'!F:F,A411,'2017'!D:D,B411)+SUMIFS('2017'!O:O,'2017'!AA:AA,"CRO",'2017'!F:F,A411,'2017'!E:E,B411)+SUMIFS('2017'!R:R,'2017'!AA:AA,"CRO",'2017'!F:F,A411,'2017'!E:E,B411), 0)</f>
        <v>0</v>
      </c>
      <c r="AD411" s="0" t="n">
        <f aca="false">IFERROR(AC411/AB411, 0)</f>
        <v>0</v>
      </c>
      <c r="AE411" s="0" t="n">
        <f aca="false">SUM(AH411,AK411,AN411)</f>
        <v>0</v>
      </c>
      <c r="AF411" s="0" t="n">
        <f aca="false">SUM(AI411,AL411,AO411)</f>
        <v>0</v>
      </c>
      <c r="AG411" s="7" t="n">
        <f aca="false">IFERROR(AF411/AE411, 0)</f>
        <v>0</v>
      </c>
      <c r="AH411" s="0" t="n">
        <f aca="false">IFERROR(SUMIFS('2016'!$G:$G,'2016'!F:F,A411,'2016'!C:C,B411,'2016'!D:D,"",'2016'!AA:AA,"JRO",'2016'!L:L,"&lt;&gt;"), 0)</f>
        <v>0</v>
      </c>
      <c r="AI411" s="0" t="n">
        <f aca="false">IFERROR(SUMIFS('2016'!L:L,'2016'!F:F,A411,'2016'!C:C,B411,'2016'!D:D,"",'2016'!AA:AA,"JRO"), 0)</f>
        <v>0</v>
      </c>
      <c r="AJ411" s="7" t="n">
        <f aca="false">IFERROR(AI411/AH411, 0)</f>
        <v>0</v>
      </c>
      <c r="AK411" s="0" t="n">
        <f aca="false">IFERROR(SUMIFS('2016'!$G:$G,'2016'!F:F,A411,'2016'!C:C,B411,'2016'!D:D,"",'2016'!AA:AA,"NRO",'2016'!L:L,"&lt;&gt;"), 0)</f>
        <v>0</v>
      </c>
      <c r="AL411" s="0" t="n">
        <f aca="false">IFERROR(SUMIFS('2016'!L:L,'2016'!F:F,A411,'2016'!C:C,B411,'2016'!D:D,"",'2016'!AA:AA,"NRO"), 0)</f>
        <v>0</v>
      </c>
      <c r="AM411" s="0" t="n">
        <f aca="false">IFERROR(AL411/AK411, 0)</f>
        <v>0</v>
      </c>
      <c r="AN411" s="0" t="n">
        <f aca="false">IFERROR(SUMIFS('2016'!$G:$G,'2016'!F:F,A411,'2016'!C:C,B411,'2016'!D:D,"",'2016'!AA:AA,"CRO",'2016'!L:L,"&lt;&gt;"), 0)</f>
        <v>0</v>
      </c>
      <c r="AO411" s="0" t="n">
        <f aca="false">IFERROR(SUMIFS('2016'!L:L,'2016'!F:F,A411,'2016'!C:C,B411,'2016'!D:D,"",'2016'!AA:AA,"CRO"), 0)</f>
        <v>0</v>
      </c>
      <c r="AP411" s="0" t="n">
        <f aca="false">IFERROR(AO411/AN411, 0)</f>
        <v>0</v>
      </c>
      <c r="AQ411" s="0" t="n">
        <f aca="false">SUM(AT411,AW411,AZ411)</f>
        <v>0</v>
      </c>
      <c r="AR411" s="0" t="n">
        <f aca="false">SUM(AU411,AX411,BA411)</f>
        <v>0</v>
      </c>
      <c r="AS411" s="7" t="n">
        <f aca="false">IFERROR(AR411/AQ411, 0)</f>
        <v>0</v>
      </c>
      <c r="AT411" s="0" t="n">
        <f aca="false">IFERROR(SUMIFS('2015'!$G:$G,'2015'!F:F,A411,'2015'!C:C,B411,'2015'!D:D,"",'2015'!AA:AA,"JRO",'2015'!L:L,"&lt;&gt;"), 0)</f>
        <v>0</v>
      </c>
      <c r="AU411" s="0" t="n">
        <f aca="false">IFERROR(SUMIFS('2015'!L:L,'2015'!F:F,A411,'2015'!C:C,B411,'2015'!D:D,"",'2015'!AA:AA,"JRO"), 0)</f>
        <v>0</v>
      </c>
      <c r="AV411" s="0" t="n">
        <f aca="false">IFERROR(AU411/AT411, 0)</f>
        <v>0</v>
      </c>
      <c r="AW411" s="0" t="n">
        <f aca="false">IFERROR(SUMIFS('2015'!$G:$G,'2015'!F:F,A411,'2015'!C:C,B411,'2015'!D:D,"",'2015'!AA:AA,"NRO",'2015'!L:L,"&lt;&gt;"), 0)</f>
        <v>0</v>
      </c>
      <c r="AX411" s="0" t="n">
        <f aca="false">IFERROR(SUMIFS('2015'!L:L,'2015'!F:F,A411,'2015'!C:C,B411,'2015'!D:D,"",'2015'!AA:AA,"NRO"), 0)</f>
        <v>0</v>
      </c>
      <c r="AY411" s="0" t="n">
        <f aca="false">IFERROR(AX411/AW411, 0)</f>
        <v>0</v>
      </c>
      <c r="AZ411" s="0" t="n">
        <f aca="false">IFERROR(SUMIFS('2015'!$G:$G,'2015'!F:F,A411,'2015'!C:C,B411,'2015'!D:D,"",'2015'!AA:AA,"CRO",'2015'!L:L,"&lt;&gt;"), 0)</f>
        <v>0</v>
      </c>
      <c r="BA411" s="0" t="n">
        <f aca="false">IFERROR(SUMIFS('2015'!L:L,'2015'!F:F,A411,'2015'!C:C,B411,'2015'!D:D,"",'2015'!AA:AA,"CRO"), 0)</f>
        <v>0</v>
      </c>
      <c r="BB411" s="0" t="n">
        <f aca="false">IFERROR(BA411/AZ411, 0)</f>
        <v>0</v>
      </c>
      <c r="BC411" s="0" t="n">
        <f aca="false">SUM(BF411,BI411)</f>
        <v>0</v>
      </c>
      <c r="BD411" s="0" t="n">
        <f aca="false">SUM(BG411,BJ411)</f>
        <v>0</v>
      </c>
      <c r="BE411" s="7" t="n">
        <f aca="false">IFERROR(BD411/BC411, 0)</f>
        <v>0</v>
      </c>
      <c r="BF411" s="0" t="n">
        <f aca="false">IFERROR(SUMIFS('2014'!$G:$G,'2014'!F:F,A411,'2014'!C:C,B411,'2014'!D:D,"",'2014'!AA:AA,"JRO",'2014'!L:L,"&lt;&gt;"), 0)</f>
        <v>0</v>
      </c>
      <c r="BG411" s="0" t="n">
        <f aca="false">IFERROR(SUMIFS('2014'!L:L,'2014'!F:F,A411,'2014'!C:C,B411,'2014'!D:D,"",'2014'!AA:AA,"JRO"), 0)</f>
        <v>0</v>
      </c>
      <c r="BH411" s="7" t="n">
        <f aca="false">IFERROR(BG411/BF411, 0)</f>
        <v>0</v>
      </c>
      <c r="BI411" s="0" t="n">
        <f aca="false">IFERROR(SUMIFS('2014'!$G:$G,'2014'!F:F,A411,'2014'!C:C,B411,'2014'!D:D,"",'2014'!AA:AA,"CRO",'2014'!L:L,"&lt;&gt;"), 0)</f>
        <v>0</v>
      </c>
      <c r="BJ411" s="0" t="n">
        <f aca="false">IFERROR(SUMIFS('2014'!L:L,'2014'!F:F,A411,'2014'!C:C,B411,'2014'!D:D,"",'2014'!AA:AA,"CRO"), 0)</f>
        <v>0</v>
      </c>
      <c r="BK411" s="0" t="n">
        <f aca="false">IFERROR(BJ411/BI411, 0)</f>
        <v>0</v>
      </c>
      <c r="BL411" s="0" t="n">
        <f aca="false">IFERROR(SUMIFS('2013'!$G:$G,'2013'!F:F,A411,'2013'!C:C,B411,'2013'!D:D,"",'2013'!AA:AA,"JRO",'2013'!L:L,"&lt;&gt;"), 0)</f>
        <v>0</v>
      </c>
      <c r="BM411" s="0" t="n">
        <f aca="false">IFERROR(SUMIFS('2013'!L:L,'2013'!F:F,A411,'2013'!C:C,B411,'2013'!D:D,"",'2013'!AA:AA,"JRO"), 0)</f>
        <v>0</v>
      </c>
      <c r="BN411" s="0" t="n">
        <f aca="false">IFERROR(BM411/BL411, 0)</f>
        <v>0</v>
      </c>
      <c r="BO411" s="0" t="n">
        <f aca="false">IFERROR(SUMIFS('2012'!$G:$G,'2012'!F:F,A411,'2012'!C:C,B411,'2012'!D:D,"",'2012'!AA:AA,"JRO",'2012'!L:L,"&lt;&gt;"), 0)</f>
        <v>0</v>
      </c>
      <c r="BP411" s="0" t="n">
        <f aca="false">IFERROR(SUMIFS('2012'!L:L,'2012'!F:F,A411,'2012'!C:C,B411,'2012'!D:D,"",'2012'!AA:AA,"JRO"), 0)</f>
        <v>0</v>
      </c>
      <c r="BQ411" s="0" t="n">
        <f aca="false">IFERROR(BP411/BO411, 0)</f>
        <v>0</v>
      </c>
      <c r="BR411" s="0" t="n">
        <f aca="false">IFERROR(SUMIFS('2011'!$G:$G,'2011'!F:F,A411,'2011'!C:C,B411,'2011'!D:D,"",'2011'!AA:AA,"JRO",'2011'!L:L,"&lt;&gt;"), 0)</f>
        <v>0</v>
      </c>
      <c r="BS411" s="0" t="n">
        <f aca="false">IFERROR(SUMIFS('2011'!L:L,'2011'!F:F,A411,'2011'!C:C,B411,'2011'!D:D,"",'2011'!AA:AA,"JRO"), 0)</f>
        <v>0</v>
      </c>
      <c r="BT411" s="7" t="n">
        <f aca="false">IFERROR(BS411/BR411, 0)</f>
        <v>0</v>
      </c>
      <c r="BU411" s="0" t="n">
        <f aca="false">IFERROR(SUMIFS('2010'!$G:$G,'2010'!F:F,A411,'2010'!C:C,B411,'2010'!D:D,"",'2010'!AA:AA,"JRO",'2010'!L:L,"&lt;&gt;"), 0)</f>
        <v>0</v>
      </c>
      <c r="BV411" s="0" t="n">
        <f aca="false">IFERROR(SUMIFS('2010'!L:L,'2010'!F:F,A411,'2010'!C:C,B411,'2010'!D:D,"",'2010'!AA:AA,"JRO"), 0)</f>
        <v>0</v>
      </c>
      <c r="BW411" s="7" t="n">
        <f aca="false">IFERROR(BV411/BU411, 0)</f>
        <v>0</v>
      </c>
      <c r="BX411" s="0" t="n">
        <f aca="false">IFERROR(SUMIFS('2009'!$G:$G,'2009'!F:F,A411,'2009'!C:C,B411,'2009'!D:D,"",'2009'!AA:AA,"JRO",'2009'!L:L,"&lt;&gt;"), 0)</f>
        <v>0</v>
      </c>
      <c r="BY411" s="0" t="n">
        <f aca="false">IFERROR(SUMIFS('2009'!L:L,'2009'!F:F,A411,'2009'!C:C,B411,'2009'!D:D,"",'2009'!AA:AA,"JRO"), 0)</f>
        <v>0</v>
      </c>
      <c r="BZ411" s="7" t="n">
        <f aca="false">IFERROR(BY411/BX411, 0)</f>
        <v>0</v>
      </c>
    </row>
    <row r="412" customFormat="false" ht="15" hidden="false" customHeight="false" outlineLevel="0" collapsed="false">
      <c r="A412" s="0" t="s">
        <v>98</v>
      </c>
      <c r="B412" s="13" t="s">
        <v>81</v>
      </c>
      <c r="C412" s="56" t="n">
        <f aca="false">IFERROR(AVERAGEIFS(I412:BZ412,I$2:BZ$2,"JRO escorts per deportee",I412:BZ412,"&lt;&gt;0"), 0)</f>
        <v>0</v>
      </c>
      <c r="D412" s="13" t="n">
        <f aca="false">IFERROR(AVERAGEIFS(I412:BZ412,I$2:BZ$2,"NRO escorts per deportee",I412:BZ412,"&lt;&gt;0"), 0)</f>
        <v>0</v>
      </c>
      <c r="E412" s="13" t="n">
        <f aca="false">IFERROR(AVERAGEIFS(I412:BZ412,I$2:BZ$2,"CRO escorts per deportee",I412:BZ412,"&lt;&gt;0"), 0)</f>
        <v>0</v>
      </c>
      <c r="I412" s="7" t="n">
        <f aca="false">IFERROR(H412/G412, 0)</f>
        <v>0</v>
      </c>
      <c r="J412" s="0" t="n">
        <f aca="false">IFERROR(SUMIFS('2018'!$H:$H,'2018'!$C:$C,B412,'2018'!$F:$F,A412,'2018'!AA:AA,"JRO",'2018'!P:P,"&lt;&gt;")+SUMIFS('2018'!$I:$I,'2018'!$D:$D,B412,'2018'!$F:$F,A412,'2018'!AA:AA,"JRO",'2018'!Q:Q,"&lt;&gt;")+SUMIFS('2018'!$J:$J,'2018'!$E:$E,B412,'2018'!$F:$F,A412,'2018'!AA:AA,"JRO",'2018'!R:R,"&lt;&gt;"), 0)</f>
        <v>0</v>
      </c>
      <c r="K412" s="0" t="n">
        <f aca="false">IFERROR(SUMIFS('2018'!M:M,'2018'!AA:AA,"JRO",'2018'!F:F,A412,'2018'!C:C,B412)+SUMIFS('2018'!P:P,'2018'!AA:AA,"JRO",'2018'!F:F,A412,'2018'!C:C,B412)+SUMIFS('2018'!N:N,'2018'!AA:AA,"JRO",'2018'!F:F,A412,'2018'!D:D,B412)+SUMIFS('2018'!N:N,'2018'!AA:AA,"JRO",'2018'!F:F,A412,'2018'!D:D,B412)+SUMIFS('2018'!O:O,'2018'!AA:AA,"JRO",'2018'!F:F,A412,'2018'!E:E,B412)+SUMIFS('2018'!R:R,'2018'!AA:AA,"JRO",'2018'!F:F,A412,'2018'!E:E,B412), 0)</f>
        <v>0</v>
      </c>
      <c r="L412" s="7" t="n">
        <f aca="false">IFERROR(K412/J412, 0)</f>
        <v>0</v>
      </c>
      <c r="M412" s="0" t="n">
        <f aca="false">IFERROR(SUMIFS('2018'!$H:$H,'2018'!$C:$C,B412,'2018'!$F:$F,A412,'2018'!AA:AA,"NRO",'2018'!P:P,"&lt;&gt;")+SUMIFS('2018'!$I:$I,'2018'!$D:$D,B412,'2018'!$F:$F,A412,'2018'!AA:AA,"NRO",'2018'!Q:Q,"&lt;&gt;")+SUMIFS('2018'!$J:$J,'2018'!$E:$E,B412,'2018'!$F:$F,A412,'2018'!AA:AA,"NRO",'2018'!R:R,"&lt;&gt;"), 0)</f>
        <v>0</v>
      </c>
      <c r="N412" s="0" t="n">
        <f aca="false">IFERROR(SUMIFS('2018'!M:M,'2018'!AA:AA,"NRO",'2018'!F:F,A412,'2018'!C:C,B412)+SUMIFS('2018'!P:P,'2018'!AA:AA,"NRO",'2018'!F:F,A412,'2018'!C:C,B412)+SUMIFS('2018'!N:N,'2018'!AA:AA,"NRO",'2018'!F:F,A412,'2018'!D:D,B412)+SUMIFS('2018'!N:N,'2018'!AA:AA,"NRO",'2018'!F:F,A412,'2018'!D:D,B412)+SUMIFS('2018'!O:O,'2018'!AA:AA,"NRO",'2018'!F:F,A412,'2018'!E:E,B412)+SUMIFS('2018'!R:R,'2018'!AA:AA,"NRO",'2018'!F:F,A412,'2018'!E:E,B412), 0)</f>
        <v>0</v>
      </c>
      <c r="O412" s="7" t="n">
        <f aca="false">IFERROR(N412/M412, 0)</f>
        <v>0</v>
      </c>
      <c r="P412" s="0" t="n">
        <f aca="false">IFERROR(SUMIFS('2018'!$H:$H,'2018'!$C:$C,B412,'2018'!$F:$F,A412,'2018'!AA:AA,"CRO")+SUMIFS('2018'!$I:$I,'2018'!$D:$D,B412,'2018'!$F:$F,A412,'2018'!AA:AA,"CRO")+SUMIFS('2018'!$J:$J,'2018'!$E:$E,B412,'2018'!$F:$F,A412,'2018'!AA:AA,"CRO"), 0)</f>
        <v>0</v>
      </c>
      <c r="Q412" s="0" t="n">
        <f aca="false">IFERROR(SUMIFS('2018'!M:M,'2018'!AA:AA,"CRO",'2018'!F:F,A412,'2018'!C:C,B412)+SUMIFS('2018'!P:P,'2018'!AA:AA,"CRO",'2018'!F:F,A412,'2018'!C:C,B412)+SUMIFS('2018'!N:N,'2018'!AA:AA,"CRO",'2018'!F:F,A412,'2018'!D:D,B412)+SUMIFS('2018'!N:N,'2018'!AA:AA,"CRO",'2018'!F:F,A412,'2018'!D:D,B412)+SUMIFS('2018'!O:O,'2018'!AA:AA,"CRO",'2018'!F:F,A412,'2018'!E:E,B412)+SUMIFS('2018'!R:R,'2018'!AA:AA,"CRO",'2018'!F:F,A412,'2018'!E:E,B412), 0)</f>
        <v>0</v>
      </c>
      <c r="R412" s="7" t="n">
        <f aca="false">IFERROR(Q412/P412, 0)</f>
        <v>0</v>
      </c>
      <c r="S412" s="7" t="n">
        <f aca="false">SUM(V412,Y412,AB412)</f>
        <v>0</v>
      </c>
      <c r="T412" s="7" t="n">
        <f aca="false">SUM(W412,Z412,AC412)</f>
        <v>0</v>
      </c>
      <c r="U412" s="7" t="n">
        <f aca="false">IFERROR(T412/S412, 0)</f>
        <v>0</v>
      </c>
      <c r="V412" s="0" t="n">
        <f aca="false">SUMIFS('2017'!$H:$H,'2017'!$C:$C,B412,'2017'!$F:$F,A412,'2017'!AA:AA,"JRO",'2017'!P:P,"&lt;&gt;")+SUMIFS('2017'!$I:$I,'2017'!$D:$D,B412,'2017'!$F:$F,A412,'2017'!AA:AA,"JRO",'2017'!Q:Q,"&lt;&gt;")+SUMIFS('2017'!$J:$J,'2017'!$E:$E,B412,'2017'!$F:$F,A412,'2017'!AA:AA,"JRO",'2017'!R:R,"&lt;&gt;")</f>
        <v>0</v>
      </c>
      <c r="W412" s="0" t="n">
        <f aca="false">IFERROR(SUMIFS('2017'!M:M,'2017'!AA:AA,"JRO",'2017'!F:F,A412,'2017'!C:C,B412)+SUMIFS('2017'!P:P,'2017'!AA:AA,"JRO",'2017'!F:F,A412,'2017'!C:C,B412)+SUMIFS('2017'!N:N,'2017'!AA:AA,"JRO",'2017'!F:F,A412,'2017'!D:D,B412)+SUMIFS('2017'!N:N,'2017'!AA:AA,"JRO",'2017'!F:F,A412,'2017'!D:D,B412)+SUMIFS('2017'!O:O,'2017'!AA:AA,"JRO",'2017'!F:F,A412,'2017'!E:E,B412)+SUMIFS('2017'!R:R,'2017'!AA:AA,"JRO",'2017'!F:F,A412,'2017'!E:E,B412), 0)</f>
        <v>0</v>
      </c>
      <c r="X412" s="7" t="n">
        <f aca="false">IFERROR(W412/V412, 0)</f>
        <v>0</v>
      </c>
      <c r="Y412" s="0" t="n">
        <f aca="false">IFERROR(SUMIFS('2017'!$H:$H,'2017'!$C:$C,B412,'2017'!$F:$F,A412,'2017'!AA:AA,"NRO",'2017'!P:P,"&lt;&gt;")+SUMIFS('2017'!$I:$I,'2017'!$D:$D,B412,'2017'!$F:$F,A412,'2017'!AA:AA,"NRO",'2017'!Q:Q,"&lt;&gt;")+SUMIFS('2017'!$J:$J,'2017'!$E:$E,B412,'2017'!$F:$F,A412,'2017'!AA:AA,"NRO",'2017'!R:R,"&lt;&gt;"), 0)</f>
        <v>0</v>
      </c>
      <c r="Z412" s="0" t="n">
        <f aca="false">IFERROR(SUMIFS('2017'!M:M,'2017'!AA:AA,"NRO",'2017'!F:F,A412,'2017'!C:C,B412)+SUMIFS('2017'!P:P,'2017'!AA:AA,"NRO",'2017'!F:F,A412,'2017'!C:C,B412)+SUMIFS('2017'!N:N,'2017'!AA:AA,"NRO",'2017'!F:F,A412,'2017'!D:D,B412)+SUMIFS('2017'!N:N,'2017'!AA:AA,"NRO",'2017'!F:F,A412,'2017'!D:D,B412)+SUMIFS('2017'!O:O,'2017'!AA:AA,"NRO",'2017'!F:F,A412,'2017'!E:E,B412)+SUMIFS('2017'!R:R,'2017'!AA:AA,"NRO",'2017'!F:F,A412,'2017'!E:E,B412), 0)</f>
        <v>0</v>
      </c>
      <c r="AA412" s="7" t="n">
        <f aca="false">IFERROR(Z412/Y412, 0)</f>
        <v>0</v>
      </c>
      <c r="AB412" s="0" t="n">
        <f aca="false">IFERROR(SUMIFS('2017'!$H:$H,'2017'!$C:$C,B412,'2017'!$F:$F,A412,'2017'!AA:AA,"CRO",'2017'!P:P,"&lt;&gt;")+SUMIFS('2017'!$I:$I,'2017'!$D:$D,B412,'2017'!$F:$F,A412,'2017'!AA:AA,"CRO",'2017'!Q:Q,"&lt;&gt;")+SUMIFS('2017'!$J:$J,'2017'!$E:$E,B412,'2017'!$F:$F,A412,'2017'!AA:AA,"CRO",'2017'!R:R,"&lt;&gt;"), 0)</f>
        <v>0</v>
      </c>
      <c r="AC412" s="0" t="n">
        <f aca="false">IFERROR(SUMIFS('2017'!M:M,'2017'!AA:AA,"CRO",'2017'!F:F,A412,'2017'!C:C,B412)+SUMIFS('2017'!P:P,'2017'!AA:AA,"CRO",'2017'!F:F,A412,'2017'!C:C,B412)+SUMIFS('2017'!N:N,'2017'!AA:AA,"CRO",'2017'!F:F,A412,'2017'!D:D,B412)+SUMIFS('2017'!N:N,'2017'!AA:AA,"CRO",'2017'!F:F,A412,'2017'!D:D,B412)+SUMIFS('2017'!O:O,'2017'!AA:AA,"CRO",'2017'!F:F,A412,'2017'!E:E,B412)+SUMIFS('2017'!R:R,'2017'!AA:AA,"CRO",'2017'!F:F,A412,'2017'!E:E,B412), 0)</f>
        <v>0</v>
      </c>
      <c r="AD412" s="0" t="n">
        <f aca="false">IFERROR(AC412/AB412, 0)</f>
        <v>0</v>
      </c>
      <c r="AE412" s="0" t="n">
        <f aca="false">SUM(AH412,AK412,AN412)</f>
        <v>0</v>
      </c>
      <c r="AF412" s="0" t="n">
        <f aca="false">SUM(AI412,AL412,AO412)</f>
        <v>0</v>
      </c>
      <c r="AG412" s="7" t="n">
        <f aca="false">IFERROR(AF412/AE412, 0)</f>
        <v>0</v>
      </c>
      <c r="AH412" s="0" t="n">
        <f aca="false">IFERROR(SUMIFS('2016'!$G:$G,'2016'!F:F,A412,'2016'!C:C,B412,'2016'!D:D,"",'2016'!AA:AA,"JRO",'2016'!L:L,"&lt;&gt;"), 0)</f>
        <v>0</v>
      </c>
      <c r="AI412" s="0" t="n">
        <f aca="false">IFERROR(SUMIFS('2016'!L:L,'2016'!F:F,A412,'2016'!C:C,B412,'2016'!D:D,"",'2016'!AA:AA,"JRO"), 0)</f>
        <v>0</v>
      </c>
      <c r="AJ412" s="7" t="n">
        <f aca="false">IFERROR(AI412/AH412, 0)</f>
        <v>0</v>
      </c>
      <c r="AK412" s="0" t="n">
        <f aca="false">IFERROR(SUMIFS('2016'!$G:$G,'2016'!F:F,A412,'2016'!C:C,B412,'2016'!D:D,"",'2016'!AA:AA,"NRO",'2016'!L:L,"&lt;&gt;"), 0)</f>
        <v>0</v>
      </c>
      <c r="AL412" s="0" t="n">
        <f aca="false">IFERROR(SUMIFS('2016'!L:L,'2016'!F:F,A412,'2016'!C:C,B412,'2016'!D:D,"",'2016'!AA:AA,"NRO"), 0)</f>
        <v>0</v>
      </c>
      <c r="AM412" s="0" t="n">
        <f aca="false">IFERROR(AL412/AK412, 0)</f>
        <v>0</v>
      </c>
      <c r="AN412" s="0" t="n">
        <f aca="false">IFERROR(SUMIFS('2016'!$G:$G,'2016'!F:F,A412,'2016'!C:C,B412,'2016'!D:D,"",'2016'!AA:AA,"CRO",'2016'!L:L,"&lt;&gt;"), 0)</f>
        <v>0</v>
      </c>
      <c r="AO412" s="0" t="n">
        <f aca="false">IFERROR(SUMIFS('2016'!L:L,'2016'!F:F,A412,'2016'!C:C,B412,'2016'!D:D,"",'2016'!AA:AA,"CRO"), 0)</f>
        <v>0</v>
      </c>
      <c r="AP412" s="0" t="n">
        <f aca="false">IFERROR(AO412/AN412, 0)</f>
        <v>0</v>
      </c>
      <c r="AQ412" s="0" t="n">
        <f aca="false">SUM(AT412,AW412,AZ412)</f>
        <v>0</v>
      </c>
      <c r="AR412" s="0" t="n">
        <f aca="false">SUM(AU412,AX412,BA412)</f>
        <v>0</v>
      </c>
      <c r="AS412" s="7" t="n">
        <f aca="false">IFERROR(AR412/AQ412, 0)</f>
        <v>0</v>
      </c>
      <c r="AT412" s="0" t="n">
        <f aca="false">IFERROR(SUMIFS('2015'!$G:$G,'2015'!F:F,A412,'2015'!C:C,B412,'2015'!D:D,"",'2015'!AA:AA,"JRO",'2015'!L:L,"&lt;&gt;"), 0)</f>
        <v>0</v>
      </c>
      <c r="AU412" s="0" t="n">
        <f aca="false">IFERROR(SUMIFS('2015'!L:L,'2015'!F:F,A412,'2015'!C:C,B412,'2015'!D:D,"",'2015'!AA:AA,"JRO"), 0)</f>
        <v>0</v>
      </c>
      <c r="AV412" s="0" t="n">
        <f aca="false">IFERROR(AU412/AT412, 0)</f>
        <v>0</v>
      </c>
      <c r="AW412" s="0" t="n">
        <f aca="false">IFERROR(SUMIFS('2015'!$G:$G,'2015'!F:F,A412,'2015'!C:C,B412,'2015'!D:D,"",'2015'!AA:AA,"NRO",'2015'!L:L,"&lt;&gt;"), 0)</f>
        <v>0</v>
      </c>
      <c r="AX412" s="0" t="n">
        <f aca="false">IFERROR(SUMIFS('2015'!L:L,'2015'!F:F,A412,'2015'!C:C,B412,'2015'!D:D,"",'2015'!AA:AA,"NRO"), 0)</f>
        <v>0</v>
      </c>
      <c r="AY412" s="0" t="n">
        <f aca="false">IFERROR(AX412/AW412, 0)</f>
        <v>0</v>
      </c>
      <c r="AZ412" s="0" t="n">
        <f aca="false">IFERROR(SUMIFS('2015'!$G:$G,'2015'!F:F,A412,'2015'!C:C,B412,'2015'!D:D,"",'2015'!AA:AA,"CRO",'2015'!L:L,"&lt;&gt;"), 0)</f>
        <v>0</v>
      </c>
      <c r="BA412" s="0" t="n">
        <f aca="false">IFERROR(SUMIFS('2015'!L:L,'2015'!F:F,A412,'2015'!C:C,B412,'2015'!D:D,"",'2015'!AA:AA,"CRO"), 0)</f>
        <v>0</v>
      </c>
      <c r="BB412" s="0" t="n">
        <f aca="false">IFERROR(BA412/AZ412, 0)</f>
        <v>0</v>
      </c>
      <c r="BC412" s="0" t="n">
        <f aca="false">SUM(BF412,BI412)</f>
        <v>0</v>
      </c>
      <c r="BD412" s="0" t="n">
        <f aca="false">SUM(BG412,BJ412)</f>
        <v>0</v>
      </c>
      <c r="BE412" s="7" t="n">
        <f aca="false">IFERROR(BD412/BC412, 0)</f>
        <v>0</v>
      </c>
      <c r="BF412" s="0" t="n">
        <f aca="false">IFERROR(SUMIFS('2014'!$G:$G,'2014'!F:F,A412,'2014'!C:C,B412,'2014'!D:D,"",'2014'!AA:AA,"JRO",'2014'!L:L,"&lt;&gt;"), 0)</f>
        <v>0</v>
      </c>
      <c r="BG412" s="0" t="n">
        <f aca="false">IFERROR(SUMIFS('2014'!L:L,'2014'!F:F,A412,'2014'!C:C,B412,'2014'!D:D,"",'2014'!AA:AA,"JRO"), 0)</f>
        <v>0</v>
      </c>
      <c r="BH412" s="7" t="n">
        <f aca="false">IFERROR(BG412/BF412, 0)</f>
        <v>0</v>
      </c>
      <c r="BI412" s="0" t="n">
        <f aca="false">IFERROR(SUMIFS('2014'!$G:$G,'2014'!F:F,A412,'2014'!C:C,B412,'2014'!D:D,"",'2014'!AA:AA,"CRO",'2014'!L:L,"&lt;&gt;"), 0)</f>
        <v>0</v>
      </c>
      <c r="BJ412" s="0" t="n">
        <f aca="false">IFERROR(SUMIFS('2014'!L:L,'2014'!F:F,A412,'2014'!C:C,B412,'2014'!D:D,"",'2014'!AA:AA,"CRO"), 0)</f>
        <v>0</v>
      </c>
      <c r="BK412" s="0" t="n">
        <f aca="false">IFERROR(BJ412/BI412, 0)</f>
        <v>0</v>
      </c>
      <c r="BL412" s="0" t="n">
        <f aca="false">IFERROR(SUMIFS('2013'!$G:$G,'2013'!F:F,A412,'2013'!C:C,B412,'2013'!D:D,"",'2013'!AA:AA,"JRO",'2013'!L:L,"&lt;&gt;"), 0)</f>
        <v>0</v>
      </c>
      <c r="BM412" s="0" t="n">
        <f aca="false">IFERROR(SUMIFS('2013'!L:L,'2013'!F:F,A412,'2013'!C:C,B412,'2013'!D:D,"",'2013'!AA:AA,"JRO"), 0)</f>
        <v>0</v>
      </c>
      <c r="BN412" s="0" t="n">
        <f aca="false">IFERROR(BM412/BL412, 0)</f>
        <v>0</v>
      </c>
      <c r="BO412" s="0" t="n">
        <f aca="false">IFERROR(SUMIFS('2012'!$G:$G,'2012'!F:F,A412,'2012'!C:C,B412,'2012'!D:D,"",'2012'!AA:AA,"JRO",'2012'!L:L,"&lt;&gt;"), 0)</f>
        <v>0</v>
      </c>
      <c r="BP412" s="0" t="n">
        <f aca="false">IFERROR(SUMIFS('2012'!L:L,'2012'!F:F,A412,'2012'!C:C,B412,'2012'!D:D,"",'2012'!AA:AA,"JRO"), 0)</f>
        <v>0</v>
      </c>
      <c r="BQ412" s="0" t="n">
        <f aca="false">IFERROR(BP412/BO412, 0)</f>
        <v>0</v>
      </c>
      <c r="BR412" s="0" t="n">
        <f aca="false">IFERROR(SUMIFS('2011'!$G:$G,'2011'!F:F,A412,'2011'!C:C,B412,'2011'!D:D,"",'2011'!AA:AA,"JRO",'2011'!L:L,"&lt;&gt;"), 0)</f>
        <v>0</v>
      </c>
      <c r="BS412" s="0" t="n">
        <f aca="false">IFERROR(SUMIFS('2011'!L:L,'2011'!F:F,A412,'2011'!C:C,B412,'2011'!D:D,"",'2011'!AA:AA,"JRO"), 0)</f>
        <v>0</v>
      </c>
      <c r="BT412" s="7" t="n">
        <f aca="false">IFERROR(BS412/BR412, 0)</f>
        <v>0</v>
      </c>
      <c r="BU412" s="0" t="n">
        <f aca="false">IFERROR(SUMIFS('2010'!$G:$G,'2010'!F:F,A412,'2010'!C:C,B412,'2010'!D:D,"",'2010'!AA:AA,"JRO",'2010'!L:L,"&lt;&gt;"), 0)</f>
        <v>0</v>
      </c>
      <c r="BV412" s="0" t="n">
        <f aca="false">IFERROR(SUMIFS('2010'!L:L,'2010'!F:F,A412,'2010'!C:C,B412,'2010'!D:D,"",'2010'!AA:AA,"JRO"), 0)</f>
        <v>0</v>
      </c>
      <c r="BW412" s="7" t="n">
        <f aca="false">IFERROR(BV412/BU412, 0)</f>
        <v>0</v>
      </c>
      <c r="BX412" s="0" t="n">
        <f aca="false">IFERROR(SUMIFS('2009'!$G:$G,'2009'!F:F,A412,'2009'!C:C,B412,'2009'!D:D,"",'2009'!AA:AA,"JRO",'2009'!L:L,"&lt;&gt;"), 0)</f>
        <v>0</v>
      </c>
      <c r="BY412" s="0" t="n">
        <f aca="false">IFERROR(SUMIFS('2009'!L:L,'2009'!F:F,A412,'2009'!C:C,B412,'2009'!D:D,"",'2009'!AA:AA,"JRO"), 0)</f>
        <v>0</v>
      </c>
      <c r="BZ412" s="7" t="n">
        <f aca="false">IFERROR(BY412/BX412, 0)</f>
        <v>0</v>
      </c>
    </row>
    <row r="413" customFormat="false" ht="15" hidden="false" customHeight="false" outlineLevel="0" collapsed="false">
      <c r="A413" s="0" t="s">
        <v>98</v>
      </c>
      <c r="B413" s="13" t="s">
        <v>57</v>
      </c>
      <c r="C413" s="56" t="n">
        <f aca="false">IFERROR(AVERAGEIFS(I413:BZ413,I$2:BZ$2,"JRO escorts per deportee",I413:BZ413,"&lt;&gt;0"), 0)</f>
        <v>0</v>
      </c>
      <c r="D413" s="13" t="n">
        <f aca="false">IFERROR(AVERAGEIFS(I413:BZ413,I$2:BZ$2,"NRO escorts per deportee",I413:BZ413,"&lt;&gt;0"), 0)</f>
        <v>0</v>
      </c>
      <c r="E413" s="13" t="n">
        <f aca="false">IFERROR(AVERAGEIFS(I413:BZ413,I$2:BZ$2,"CRO escorts per deportee",I413:BZ413,"&lt;&gt;0"), 0)</f>
        <v>0</v>
      </c>
      <c r="I413" s="7" t="n">
        <f aca="false">IFERROR(H413/G413, 0)</f>
        <v>0</v>
      </c>
      <c r="J413" s="0" t="n">
        <f aca="false">IFERROR(SUMIFS('2018'!$H:$H,'2018'!$C:$C,B413,'2018'!$F:$F,A413,'2018'!AA:AA,"JRO",'2018'!P:P,"&lt;&gt;")+SUMIFS('2018'!$I:$I,'2018'!$D:$D,B413,'2018'!$F:$F,A413,'2018'!AA:AA,"JRO",'2018'!Q:Q,"&lt;&gt;")+SUMIFS('2018'!$J:$J,'2018'!$E:$E,B413,'2018'!$F:$F,A413,'2018'!AA:AA,"JRO",'2018'!R:R,"&lt;&gt;"), 0)</f>
        <v>0</v>
      </c>
      <c r="K413" s="0" t="n">
        <f aca="false">IFERROR(SUMIFS('2018'!M:M,'2018'!AA:AA,"JRO",'2018'!F:F,A413,'2018'!C:C,B413)+SUMIFS('2018'!P:P,'2018'!AA:AA,"JRO",'2018'!F:F,A413,'2018'!C:C,B413)+SUMIFS('2018'!N:N,'2018'!AA:AA,"JRO",'2018'!F:F,A413,'2018'!D:D,B413)+SUMIFS('2018'!N:N,'2018'!AA:AA,"JRO",'2018'!F:F,A413,'2018'!D:D,B413)+SUMIFS('2018'!O:O,'2018'!AA:AA,"JRO",'2018'!F:F,A413,'2018'!E:E,B413)+SUMIFS('2018'!R:R,'2018'!AA:AA,"JRO",'2018'!F:F,A413,'2018'!E:E,B413), 0)</f>
        <v>0</v>
      </c>
      <c r="L413" s="7" t="n">
        <f aca="false">IFERROR(K413/J413, 0)</f>
        <v>0</v>
      </c>
      <c r="M413" s="0" t="n">
        <f aca="false">IFERROR(SUMIFS('2018'!$H:$H,'2018'!$C:$C,B413,'2018'!$F:$F,A413,'2018'!AA:AA,"NRO",'2018'!P:P,"&lt;&gt;")+SUMIFS('2018'!$I:$I,'2018'!$D:$D,B413,'2018'!$F:$F,A413,'2018'!AA:AA,"NRO",'2018'!Q:Q,"&lt;&gt;")+SUMIFS('2018'!$J:$J,'2018'!$E:$E,B413,'2018'!$F:$F,A413,'2018'!AA:AA,"NRO",'2018'!R:R,"&lt;&gt;"), 0)</f>
        <v>0</v>
      </c>
      <c r="N413" s="0" t="n">
        <f aca="false">IFERROR(SUMIFS('2018'!M:M,'2018'!AA:AA,"NRO",'2018'!F:F,A413,'2018'!C:C,B413)+SUMIFS('2018'!P:P,'2018'!AA:AA,"NRO",'2018'!F:F,A413,'2018'!C:C,B413)+SUMIFS('2018'!N:N,'2018'!AA:AA,"NRO",'2018'!F:F,A413,'2018'!D:D,B413)+SUMIFS('2018'!N:N,'2018'!AA:AA,"NRO",'2018'!F:F,A413,'2018'!D:D,B413)+SUMIFS('2018'!O:O,'2018'!AA:AA,"NRO",'2018'!F:F,A413,'2018'!E:E,B413)+SUMIFS('2018'!R:R,'2018'!AA:AA,"NRO",'2018'!F:F,A413,'2018'!E:E,B413), 0)</f>
        <v>0</v>
      </c>
      <c r="O413" s="7" t="n">
        <f aca="false">IFERROR(N413/M413, 0)</f>
        <v>0</v>
      </c>
      <c r="P413" s="0" t="n">
        <f aca="false">IFERROR(SUMIFS('2018'!$H:$H,'2018'!$C:$C,B413,'2018'!$F:$F,A413,'2018'!AA:AA,"CRO")+SUMIFS('2018'!$I:$I,'2018'!$D:$D,B413,'2018'!$F:$F,A413,'2018'!AA:AA,"CRO")+SUMIFS('2018'!$J:$J,'2018'!$E:$E,B413,'2018'!$F:$F,A413,'2018'!AA:AA,"CRO"), 0)</f>
        <v>0</v>
      </c>
      <c r="Q413" s="0" t="n">
        <f aca="false">IFERROR(SUMIFS('2018'!M:M,'2018'!AA:AA,"CRO",'2018'!F:F,A413,'2018'!C:C,B413)+SUMIFS('2018'!P:P,'2018'!AA:AA,"CRO",'2018'!F:F,A413,'2018'!C:C,B413)+SUMIFS('2018'!N:N,'2018'!AA:AA,"CRO",'2018'!F:F,A413,'2018'!D:D,B413)+SUMIFS('2018'!N:N,'2018'!AA:AA,"CRO",'2018'!F:F,A413,'2018'!D:D,B413)+SUMIFS('2018'!O:O,'2018'!AA:AA,"CRO",'2018'!F:F,A413,'2018'!E:E,B413)+SUMIFS('2018'!R:R,'2018'!AA:AA,"CRO",'2018'!F:F,A413,'2018'!E:E,B413), 0)</f>
        <v>0</v>
      </c>
      <c r="R413" s="7" t="n">
        <f aca="false">IFERROR(Q413/P413, 0)</f>
        <v>0</v>
      </c>
      <c r="S413" s="7" t="n">
        <f aca="false">SUM(V413,Y413,AB413)</f>
        <v>0</v>
      </c>
      <c r="T413" s="7" t="n">
        <f aca="false">SUM(W413,Z413,AC413)</f>
        <v>0</v>
      </c>
      <c r="U413" s="7" t="n">
        <f aca="false">IFERROR(T413/S413, 0)</f>
        <v>0</v>
      </c>
      <c r="V413" s="0" t="n">
        <f aca="false">SUMIFS('2017'!$H:$H,'2017'!$C:$C,B413,'2017'!$F:$F,A413,'2017'!AA:AA,"JRO",'2017'!P:P,"&lt;&gt;")+SUMIFS('2017'!$I:$I,'2017'!$D:$D,B413,'2017'!$F:$F,A413,'2017'!AA:AA,"JRO",'2017'!Q:Q,"&lt;&gt;")+SUMIFS('2017'!$J:$J,'2017'!$E:$E,B413,'2017'!$F:$F,A413,'2017'!AA:AA,"JRO",'2017'!R:R,"&lt;&gt;")</f>
        <v>0</v>
      </c>
      <c r="W413" s="0" t="n">
        <f aca="false">IFERROR(SUMIFS('2017'!M:M,'2017'!AA:AA,"JRO",'2017'!F:F,A413,'2017'!C:C,B413)+SUMIFS('2017'!P:P,'2017'!AA:AA,"JRO",'2017'!F:F,A413,'2017'!C:C,B413)+SUMIFS('2017'!N:N,'2017'!AA:AA,"JRO",'2017'!F:F,A413,'2017'!D:D,B413)+SUMIFS('2017'!N:N,'2017'!AA:AA,"JRO",'2017'!F:F,A413,'2017'!D:D,B413)+SUMIFS('2017'!O:O,'2017'!AA:AA,"JRO",'2017'!F:F,A413,'2017'!E:E,B413)+SUMIFS('2017'!R:R,'2017'!AA:AA,"JRO",'2017'!F:F,A413,'2017'!E:E,B413), 0)</f>
        <v>0</v>
      </c>
      <c r="X413" s="7" t="n">
        <f aca="false">IFERROR(W413/V413, 0)</f>
        <v>0</v>
      </c>
      <c r="Y413" s="0" t="n">
        <f aca="false">IFERROR(SUMIFS('2017'!$H:$H,'2017'!$C:$C,B413,'2017'!$F:$F,A413,'2017'!AA:AA,"NRO",'2017'!P:P,"&lt;&gt;")+SUMIFS('2017'!$I:$I,'2017'!$D:$D,B413,'2017'!$F:$F,A413,'2017'!AA:AA,"NRO",'2017'!Q:Q,"&lt;&gt;")+SUMIFS('2017'!$J:$J,'2017'!$E:$E,B413,'2017'!$F:$F,A413,'2017'!AA:AA,"NRO",'2017'!R:R,"&lt;&gt;"), 0)</f>
        <v>0</v>
      </c>
      <c r="Z413" s="0" t="n">
        <f aca="false">IFERROR(SUMIFS('2017'!M:M,'2017'!AA:AA,"NRO",'2017'!F:F,A413,'2017'!C:C,B413)+SUMIFS('2017'!P:P,'2017'!AA:AA,"NRO",'2017'!F:F,A413,'2017'!C:C,B413)+SUMIFS('2017'!N:N,'2017'!AA:AA,"NRO",'2017'!F:F,A413,'2017'!D:D,B413)+SUMIFS('2017'!N:N,'2017'!AA:AA,"NRO",'2017'!F:F,A413,'2017'!D:D,B413)+SUMIFS('2017'!O:O,'2017'!AA:AA,"NRO",'2017'!F:F,A413,'2017'!E:E,B413)+SUMIFS('2017'!R:R,'2017'!AA:AA,"NRO",'2017'!F:F,A413,'2017'!E:E,B413), 0)</f>
        <v>0</v>
      </c>
      <c r="AA413" s="7" t="n">
        <f aca="false">IFERROR(Z413/Y413, 0)</f>
        <v>0</v>
      </c>
      <c r="AB413" s="0" t="n">
        <f aca="false">IFERROR(SUMIFS('2017'!$H:$H,'2017'!$C:$C,B413,'2017'!$F:$F,A413,'2017'!AA:AA,"CRO",'2017'!P:P,"&lt;&gt;")+SUMIFS('2017'!$I:$I,'2017'!$D:$D,B413,'2017'!$F:$F,A413,'2017'!AA:AA,"CRO",'2017'!Q:Q,"&lt;&gt;")+SUMIFS('2017'!$J:$J,'2017'!$E:$E,B413,'2017'!$F:$F,A413,'2017'!AA:AA,"CRO",'2017'!R:R,"&lt;&gt;"), 0)</f>
        <v>0</v>
      </c>
      <c r="AC413" s="0" t="n">
        <f aca="false">IFERROR(SUMIFS('2017'!M:M,'2017'!AA:AA,"CRO",'2017'!F:F,A413,'2017'!C:C,B413)+SUMIFS('2017'!P:P,'2017'!AA:AA,"CRO",'2017'!F:F,A413,'2017'!C:C,B413)+SUMIFS('2017'!N:N,'2017'!AA:AA,"CRO",'2017'!F:F,A413,'2017'!D:D,B413)+SUMIFS('2017'!N:N,'2017'!AA:AA,"CRO",'2017'!F:F,A413,'2017'!D:D,B413)+SUMIFS('2017'!O:O,'2017'!AA:AA,"CRO",'2017'!F:F,A413,'2017'!E:E,B413)+SUMIFS('2017'!R:R,'2017'!AA:AA,"CRO",'2017'!F:F,A413,'2017'!E:E,B413), 0)</f>
        <v>0</v>
      </c>
      <c r="AD413" s="0" t="n">
        <f aca="false">IFERROR(AC413/AB413, 0)</f>
        <v>0</v>
      </c>
      <c r="AE413" s="0" t="n">
        <f aca="false">SUM(AH413,AK413,AN413)</f>
        <v>0</v>
      </c>
      <c r="AF413" s="0" t="n">
        <f aca="false">SUM(AI413,AL413,AO413)</f>
        <v>0</v>
      </c>
      <c r="AG413" s="7" t="n">
        <f aca="false">IFERROR(AF413/AE413, 0)</f>
        <v>0</v>
      </c>
      <c r="AH413" s="0" t="n">
        <f aca="false">IFERROR(SUMIFS('2016'!$G:$G,'2016'!F:F,A413,'2016'!C:C,B413,'2016'!D:D,"",'2016'!AA:AA,"JRO",'2016'!L:L,"&lt;&gt;"), 0)</f>
        <v>0</v>
      </c>
      <c r="AI413" s="0" t="n">
        <f aca="false">IFERROR(SUMIFS('2016'!L:L,'2016'!F:F,A413,'2016'!C:C,B413,'2016'!D:D,"",'2016'!AA:AA,"JRO"), 0)</f>
        <v>0</v>
      </c>
      <c r="AJ413" s="7" t="n">
        <f aca="false">IFERROR(AI413/AH413, 0)</f>
        <v>0</v>
      </c>
      <c r="AK413" s="0" t="n">
        <f aca="false">IFERROR(SUMIFS('2016'!$G:$G,'2016'!F:F,A413,'2016'!C:C,B413,'2016'!D:D,"",'2016'!AA:AA,"NRO",'2016'!L:L,"&lt;&gt;"), 0)</f>
        <v>0</v>
      </c>
      <c r="AL413" s="0" t="n">
        <f aca="false">IFERROR(SUMIFS('2016'!L:L,'2016'!F:F,A413,'2016'!C:C,B413,'2016'!D:D,"",'2016'!AA:AA,"NRO"), 0)</f>
        <v>0</v>
      </c>
      <c r="AM413" s="0" t="n">
        <f aca="false">IFERROR(AL413/AK413, 0)</f>
        <v>0</v>
      </c>
      <c r="AN413" s="0" t="n">
        <f aca="false">IFERROR(SUMIFS('2016'!$G:$G,'2016'!F:F,A413,'2016'!C:C,B413,'2016'!D:D,"",'2016'!AA:AA,"CRO",'2016'!L:L,"&lt;&gt;"), 0)</f>
        <v>0</v>
      </c>
      <c r="AO413" s="0" t="n">
        <f aca="false">IFERROR(SUMIFS('2016'!L:L,'2016'!F:F,A413,'2016'!C:C,B413,'2016'!D:D,"",'2016'!AA:AA,"CRO"), 0)</f>
        <v>0</v>
      </c>
      <c r="AP413" s="0" t="n">
        <f aca="false">IFERROR(AO413/AN413, 0)</f>
        <v>0</v>
      </c>
      <c r="AQ413" s="0" t="n">
        <f aca="false">SUM(AT413,AW413,AZ413)</f>
        <v>0</v>
      </c>
      <c r="AR413" s="0" t="n">
        <f aca="false">SUM(AU413,AX413,BA413)</f>
        <v>0</v>
      </c>
      <c r="AS413" s="7" t="n">
        <f aca="false">IFERROR(AR413/AQ413, 0)</f>
        <v>0</v>
      </c>
      <c r="AT413" s="0" t="n">
        <f aca="false">IFERROR(SUMIFS('2015'!$G:$G,'2015'!F:F,A413,'2015'!C:C,B413,'2015'!D:D,"",'2015'!AA:AA,"JRO",'2015'!L:L,"&lt;&gt;"), 0)</f>
        <v>0</v>
      </c>
      <c r="AU413" s="0" t="n">
        <f aca="false">IFERROR(SUMIFS('2015'!L:L,'2015'!F:F,A413,'2015'!C:C,B413,'2015'!D:D,"",'2015'!AA:AA,"JRO"), 0)</f>
        <v>0</v>
      </c>
      <c r="AV413" s="0" t="n">
        <f aca="false">IFERROR(AU413/AT413, 0)</f>
        <v>0</v>
      </c>
      <c r="AW413" s="0" t="n">
        <f aca="false">IFERROR(SUMIFS('2015'!$G:$G,'2015'!F:F,A413,'2015'!C:C,B413,'2015'!D:D,"",'2015'!AA:AA,"NRO",'2015'!L:L,"&lt;&gt;"), 0)</f>
        <v>0</v>
      </c>
      <c r="AX413" s="0" t="n">
        <f aca="false">IFERROR(SUMIFS('2015'!L:L,'2015'!F:F,A413,'2015'!C:C,B413,'2015'!D:D,"",'2015'!AA:AA,"NRO"), 0)</f>
        <v>0</v>
      </c>
      <c r="AY413" s="0" t="n">
        <f aca="false">IFERROR(AX413/AW413, 0)</f>
        <v>0</v>
      </c>
      <c r="AZ413" s="0" t="n">
        <f aca="false">IFERROR(SUMIFS('2015'!$G:$G,'2015'!F:F,A413,'2015'!C:C,B413,'2015'!D:D,"",'2015'!AA:AA,"CRO",'2015'!L:L,"&lt;&gt;"), 0)</f>
        <v>0</v>
      </c>
      <c r="BA413" s="0" t="n">
        <f aca="false">IFERROR(SUMIFS('2015'!L:L,'2015'!F:F,A413,'2015'!C:C,B413,'2015'!D:D,"",'2015'!AA:AA,"CRO"), 0)</f>
        <v>0</v>
      </c>
      <c r="BB413" s="0" t="n">
        <f aca="false">IFERROR(BA413/AZ413, 0)</f>
        <v>0</v>
      </c>
      <c r="BC413" s="0" t="n">
        <f aca="false">SUM(BF413,BI413)</f>
        <v>0</v>
      </c>
      <c r="BD413" s="0" t="n">
        <f aca="false">SUM(BG413,BJ413)</f>
        <v>0</v>
      </c>
      <c r="BE413" s="7" t="n">
        <f aca="false">IFERROR(BD413/BC413, 0)</f>
        <v>0</v>
      </c>
      <c r="BF413" s="0" t="n">
        <f aca="false">IFERROR(SUMIFS('2014'!$G:$G,'2014'!F:F,A413,'2014'!C:C,B413,'2014'!D:D,"",'2014'!AA:AA,"JRO",'2014'!L:L,"&lt;&gt;"), 0)</f>
        <v>0</v>
      </c>
      <c r="BG413" s="0" t="n">
        <f aca="false">IFERROR(SUMIFS('2014'!L:L,'2014'!F:F,A413,'2014'!C:C,B413,'2014'!D:D,"",'2014'!AA:AA,"JRO"), 0)</f>
        <v>0</v>
      </c>
      <c r="BH413" s="7" t="n">
        <f aca="false">IFERROR(BG413/BF413, 0)</f>
        <v>0</v>
      </c>
      <c r="BI413" s="0" t="n">
        <f aca="false">IFERROR(SUMIFS('2014'!$G:$G,'2014'!F:F,A413,'2014'!C:C,B413,'2014'!D:D,"",'2014'!AA:AA,"CRO",'2014'!L:L,"&lt;&gt;"), 0)</f>
        <v>0</v>
      </c>
      <c r="BJ413" s="0" t="n">
        <f aca="false">IFERROR(SUMIFS('2014'!L:L,'2014'!F:F,A413,'2014'!C:C,B413,'2014'!D:D,"",'2014'!AA:AA,"CRO"), 0)</f>
        <v>0</v>
      </c>
      <c r="BK413" s="0" t="n">
        <f aca="false">IFERROR(BJ413/BI413, 0)</f>
        <v>0</v>
      </c>
      <c r="BL413" s="0" t="n">
        <f aca="false">IFERROR(SUMIFS('2013'!$G:$G,'2013'!F:F,A413,'2013'!C:C,B413,'2013'!D:D,"",'2013'!AA:AA,"JRO",'2013'!L:L,"&lt;&gt;"), 0)</f>
        <v>0</v>
      </c>
      <c r="BM413" s="0" t="n">
        <f aca="false">IFERROR(SUMIFS('2013'!L:L,'2013'!F:F,A413,'2013'!C:C,B413,'2013'!D:D,"",'2013'!AA:AA,"JRO"), 0)</f>
        <v>0</v>
      </c>
      <c r="BN413" s="0" t="n">
        <f aca="false">IFERROR(BM413/BL413, 0)</f>
        <v>0</v>
      </c>
      <c r="BO413" s="0" t="n">
        <f aca="false">IFERROR(SUMIFS('2012'!$G:$G,'2012'!F:F,A413,'2012'!C:C,B413,'2012'!D:D,"",'2012'!AA:AA,"JRO",'2012'!L:L,"&lt;&gt;"), 0)</f>
        <v>0</v>
      </c>
      <c r="BP413" s="0" t="n">
        <f aca="false">IFERROR(SUMIFS('2012'!L:L,'2012'!F:F,A413,'2012'!C:C,B413,'2012'!D:D,"",'2012'!AA:AA,"JRO"), 0)</f>
        <v>0</v>
      </c>
      <c r="BQ413" s="0" t="n">
        <f aca="false">IFERROR(BP413/BO413, 0)</f>
        <v>0</v>
      </c>
      <c r="BR413" s="0" t="n">
        <f aca="false">IFERROR(SUMIFS('2011'!$G:$G,'2011'!F:F,A413,'2011'!C:C,B413,'2011'!D:D,"",'2011'!AA:AA,"JRO",'2011'!L:L,"&lt;&gt;"), 0)</f>
        <v>0</v>
      </c>
      <c r="BS413" s="0" t="n">
        <f aca="false">IFERROR(SUMIFS('2011'!L:L,'2011'!F:F,A413,'2011'!C:C,B413,'2011'!D:D,"",'2011'!AA:AA,"JRO"), 0)</f>
        <v>0</v>
      </c>
      <c r="BT413" s="7" t="n">
        <f aca="false">IFERROR(BS413/BR413, 0)</f>
        <v>0</v>
      </c>
      <c r="BU413" s="0" t="n">
        <f aca="false">IFERROR(SUMIFS('2010'!$G:$G,'2010'!F:F,A413,'2010'!C:C,B413,'2010'!D:D,"",'2010'!AA:AA,"JRO",'2010'!L:L,"&lt;&gt;"), 0)</f>
        <v>0</v>
      </c>
      <c r="BV413" s="0" t="n">
        <f aca="false">IFERROR(SUMIFS('2010'!L:L,'2010'!F:F,A413,'2010'!C:C,B413,'2010'!D:D,"",'2010'!AA:AA,"JRO"), 0)</f>
        <v>0</v>
      </c>
      <c r="BW413" s="7" t="n">
        <f aca="false">IFERROR(BV413/BU413, 0)</f>
        <v>0</v>
      </c>
      <c r="BX413" s="0" t="n">
        <f aca="false">IFERROR(SUMIFS('2009'!$G:$G,'2009'!F:F,A413,'2009'!C:C,B413,'2009'!D:D,"",'2009'!AA:AA,"JRO",'2009'!L:L,"&lt;&gt;"), 0)</f>
        <v>0</v>
      </c>
      <c r="BY413" s="0" t="n">
        <f aca="false">IFERROR(SUMIFS('2009'!L:L,'2009'!F:F,A413,'2009'!C:C,B413,'2009'!D:D,"",'2009'!AA:AA,"JRO"), 0)</f>
        <v>0</v>
      </c>
      <c r="BZ413" s="7" t="n">
        <f aca="false">IFERROR(BY413/BX413, 0)</f>
        <v>0</v>
      </c>
    </row>
    <row r="414" customFormat="false" ht="15" hidden="false" customHeight="false" outlineLevel="0" collapsed="false">
      <c r="A414" s="0" t="s">
        <v>98</v>
      </c>
      <c r="B414" s="17" t="s">
        <v>68</v>
      </c>
      <c r="C414" s="56" t="n">
        <f aca="false">IFERROR(AVERAGEIFS(I414:BZ414,I$2:BZ$2,"JRO escorts per deportee",I414:BZ414,"&lt;&gt;0"), 0)</f>
        <v>0</v>
      </c>
      <c r="D414" s="13" t="n">
        <f aca="false">IFERROR(AVERAGEIFS(I414:BZ414,I$2:BZ$2,"NRO escorts per deportee",I414:BZ414,"&lt;&gt;0"), 0)</f>
        <v>0</v>
      </c>
      <c r="E414" s="13" t="n">
        <f aca="false">IFERROR(AVERAGEIFS(I414:BZ414,I$2:BZ$2,"CRO escorts per deportee",I414:BZ414,"&lt;&gt;0"), 0)</f>
        <v>0</v>
      </c>
      <c r="I414" s="7" t="n">
        <f aca="false">IFERROR(H414/G414, 0)</f>
        <v>0</v>
      </c>
      <c r="J414" s="0" t="n">
        <f aca="false">IFERROR(SUMIFS('2018'!$H:$H,'2018'!$C:$C,B414,'2018'!$F:$F,A414,'2018'!AA:AA,"JRO",'2018'!P:P,"&lt;&gt;")+SUMIFS('2018'!$I:$I,'2018'!$D:$D,B414,'2018'!$F:$F,A414,'2018'!AA:AA,"JRO",'2018'!Q:Q,"&lt;&gt;")+SUMIFS('2018'!$J:$J,'2018'!$E:$E,B414,'2018'!$F:$F,A414,'2018'!AA:AA,"JRO",'2018'!R:R,"&lt;&gt;"), 0)</f>
        <v>0</v>
      </c>
      <c r="K414" s="0" t="n">
        <f aca="false">IFERROR(SUMIFS('2018'!M:M,'2018'!AA:AA,"JRO",'2018'!F:F,A414,'2018'!C:C,B414)+SUMIFS('2018'!P:P,'2018'!AA:AA,"JRO",'2018'!F:F,A414,'2018'!C:C,B414)+SUMIFS('2018'!N:N,'2018'!AA:AA,"JRO",'2018'!F:F,A414,'2018'!D:D,B414)+SUMIFS('2018'!N:N,'2018'!AA:AA,"JRO",'2018'!F:F,A414,'2018'!D:D,B414)+SUMIFS('2018'!O:O,'2018'!AA:AA,"JRO",'2018'!F:F,A414,'2018'!E:E,B414)+SUMIFS('2018'!R:R,'2018'!AA:AA,"JRO",'2018'!F:F,A414,'2018'!E:E,B414), 0)</f>
        <v>0</v>
      </c>
      <c r="L414" s="7" t="n">
        <f aca="false">IFERROR(K414/J414, 0)</f>
        <v>0</v>
      </c>
      <c r="M414" s="0" t="n">
        <f aca="false">IFERROR(SUMIFS('2018'!$H:$H,'2018'!$C:$C,B414,'2018'!$F:$F,A414,'2018'!AA:AA,"NRO",'2018'!P:P,"&lt;&gt;")+SUMIFS('2018'!$I:$I,'2018'!$D:$D,B414,'2018'!$F:$F,A414,'2018'!AA:AA,"NRO",'2018'!Q:Q,"&lt;&gt;")+SUMIFS('2018'!$J:$J,'2018'!$E:$E,B414,'2018'!$F:$F,A414,'2018'!AA:AA,"NRO",'2018'!R:R,"&lt;&gt;"), 0)</f>
        <v>0</v>
      </c>
      <c r="N414" s="0" t="n">
        <f aca="false">IFERROR(SUMIFS('2018'!M:M,'2018'!AA:AA,"NRO",'2018'!F:F,A414,'2018'!C:C,B414)+SUMIFS('2018'!P:P,'2018'!AA:AA,"NRO",'2018'!F:F,A414,'2018'!C:C,B414)+SUMIFS('2018'!N:N,'2018'!AA:AA,"NRO",'2018'!F:F,A414,'2018'!D:D,B414)+SUMIFS('2018'!N:N,'2018'!AA:AA,"NRO",'2018'!F:F,A414,'2018'!D:D,B414)+SUMIFS('2018'!O:O,'2018'!AA:AA,"NRO",'2018'!F:F,A414,'2018'!E:E,B414)+SUMIFS('2018'!R:R,'2018'!AA:AA,"NRO",'2018'!F:F,A414,'2018'!E:E,B414), 0)</f>
        <v>0</v>
      </c>
      <c r="O414" s="7" t="n">
        <f aca="false">IFERROR(N414/M414, 0)</f>
        <v>0</v>
      </c>
      <c r="P414" s="0" t="n">
        <f aca="false">IFERROR(SUMIFS('2018'!$H:$H,'2018'!$C:$C,B414,'2018'!$F:$F,A414,'2018'!AA:AA,"CRO")+SUMIFS('2018'!$I:$I,'2018'!$D:$D,B414,'2018'!$F:$F,A414,'2018'!AA:AA,"CRO")+SUMIFS('2018'!$J:$J,'2018'!$E:$E,B414,'2018'!$F:$F,A414,'2018'!AA:AA,"CRO"), 0)</f>
        <v>0</v>
      </c>
      <c r="Q414" s="0" t="n">
        <f aca="false">IFERROR(SUMIFS('2018'!M:M,'2018'!AA:AA,"CRO",'2018'!F:F,A414,'2018'!C:C,B414)+SUMIFS('2018'!P:P,'2018'!AA:AA,"CRO",'2018'!F:F,A414,'2018'!C:C,B414)+SUMIFS('2018'!N:N,'2018'!AA:AA,"CRO",'2018'!F:F,A414,'2018'!D:D,B414)+SUMIFS('2018'!N:N,'2018'!AA:AA,"CRO",'2018'!F:F,A414,'2018'!D:D,B414)+SUMIFS('2018'!O:O,'2018'!AA:AA,"CRO",'2018'!F:F,A414,'2018'!E:E,B414)+SUMIFS('2018'!R:R,'2018'!AA:AA,"CRO",'2018'!F:F,A414,'2018'!E:E,B414), 0)</f>
        <v>0</v>
      </c>
      <c r="R414" s="7" t="n">
        <f aca="false">IFERROR(Q414/P414, 0)</f>
        <v>0</v>
      </c>
      <c r="S414" s="7" t="n">
        <f aca="false">SUM(V414,Y414,AB414)</f>
        <v>0</v>
      </c>
      <c r="T414" s="7" t="n">
        <f aca="false">SUM(W414,Z414,AC414)</f>
        <v>0</v>
      </c>
      <c r="U414" s="7" t="n">
        <f aca="false">IFERROR(T414/S414, 0)</f>
        <v>0</v>
      </c>
      <c r="V414" s="0" t="n">
        <f aca="false">SUMIFS('2017'!$H:$H,'2017'!$C:$C,B414,'2017'!$F:$F,A414,'2017'!AA:AA,"JRO",'2017'!P:P,"&lt;&gt;")+SUMIFS('2017'!$I:$I,'2017'!$D:$D,B414,'2017'!$F:$F,A414,'2017'!AA:AA,"JRO",'2017'!Q:Q,"&lt;&gt;")+SUMIFS('2017'!$J:$J,'2017'!$E:$E,B414,'2017'!$F:$F,A414,'2017'!AA:AA,"JRO",'2017'!R:R,"&lt;&gt;")</f>
        <v>0</v>
      </c>
      <c r="W414" s="0" t="n">
        <f aca="false">IFERROR(SUMIFS('2017'!M:M,'2017'!AA:AA,"JRO",'2017'!F:F,A414,'2017'!C:C,B414)+SUMIFS('2017'!P:P,'2017'!AA:AA,"JRO",'2017'!F:F,A414,'2017'!C:C,B414)+SUMIFS('2017'!N:N,'2017'!AA:AA,"JRO",'2017'!F:F,A414,'2017'!D:D,B414)+SUMIFS('2017'!N:N,'2017'!AA:AA,"JRO",'2017'!F:F,A414,'2017'!D:D,B414)+SUMIFS('2017'!O:O,'2017'!AA:AA,"JRO",'2017'!F:F,A414,'2017'!E:E,B414)+SUMIFS('2017'!R:R,'2017'!AA:AA,"JRO",'2017'!F:F,A414,'2017'!E:E,B414), 0)</f>
        <v>0</v>
      </c>
      <c r="X414" s="7" t="n">
        <f aca="false">IFERROR(W414/V414, 0)</f>
        <v>0</v>
      </c>
      <c r="Y414" s="0" t="n">
        <f aca="false">IFERROR(SUMIFS('2017'!$H:$H,'2017'!$C:$C,B414,'2017'!$F:$F,A414,'2017'!AA:AA,"NRO",'2017'!P:P,"&lt;&gt;")+SUMIFS('2017'!$I:$I,'2017'!$D:$D,B414,'2017'!$F:$F,A414,'2017'!AA:AA,"NRO",'2017'!Q:Q,"&lt;&gt;")+SUMIFS('2017'!$J:$J,'2017'!$E:$E,B414,'2017'!$F:$F,A414,'2017'!AA:AA,"NRO",'2017'!R:R,"&lt;&gt;"), 0)</f>
        <v>0</v>
      </c>
      <c r="Z414" s="0" t="n">
        <f aca="false">IFERROR(SUMIFS('2017'!M:M,'2017'!AA:AA,"NRO",'2017'!F:F,A414,'2017'!C:C,B414)+SUMIFS('2017'!P:P,'2017'!AA:AA,"NRO",'2017'!F:F,A414,'2017'!C:C,B414)+SUMIFS('2017'!N:N,'2017'!AA:AA,"NRO",'2017'!F:F,A414,'2017'!D:D,B414)+SUMIFS('2017'!N:N,'2017'!AA:AA,"NRO",'2017'!F:F,A414,'2017'!D:D,B414)+SUMIFS('2017'!O:O,'2017'!AA:AA,"NRO",'2017'!F:F,A414,'2017'!E:E,B414)+SUMIFS('2017'!R:R,'2017'!AA:AA,"NRO",'2017'!F:F,A414,'2017'!E:E,B414), 0)</f>
        <v>0</v>
      </c>
      <c r="AA414" s="7" t="n">
        <f aca="false">IFERROR(Z414/Y414, 0)</f>
        <v>0</v>
      </c>
      <c r="AB414" s="0" t="n">
        <f aca="false">IFERROR(SUMIFS('2017'!$H:$H,'2017'!$C:$C,B414,'2017'!$F:$F,A414,'2017'!AA:AA,"CRO",'2017'!P:P,"&lt;&gt;")+SUMIFS('2017'!$I:$I,'2017'!$D:$D,B414,'2017'!$F:$F,A414,'2017'!AA:AA,"CRO",'2017'!Q:Q,"&lt;&gt;")+SUMIFS('2017'!$J:$J,'2017'!$E:$E,B414,'2017'!$F:$F,A414,'2017'!AA:AA,"CRO",'2017'!R:R,"&lt;&gt;"), 0)</f>
        <v>0</v>
      </c>
      <c r="AC414" s="0" t="n">
        <f aca="false">IFERROR(SUMIFS('2017'!M:M,'2017'!AA:AA,"CRO",'2017'!F:F,A414,'2017'!C:C,B414)+SUMIFS('2017'!P:P,'2017'!AA:AA,"CRO",'2017'!F:F,A414,'2017'!C:C,B414)+SUMIFS('2017'!N:N,'2017'!AA:AA,"CRO",'2017'!F:F,A414,'2017'!D:D,B414)+SUMIFS('2017'!N:N,'2017'!AA:AA,"CRO",'2017'!F:F,A414,'2017'!D:D,B414)+SUMIFS('2017'!O:O,'2017'!AA:AA,"CRO",'2017'!F:F,A414,'2017'!E:E,B414)+SUMIFS('2017'!R:R,'2017'!AA:AA,"CRO",'2017'!F:F,A414,'2017'!E:E,B414), 0)</f>
        <v>0</v>
      </c>
      <c r="AD414" s="0" t="n">
        <f aca="false">IFERROR(AC414/AB414, 0)</f>
        <v>0</v>
      </c>
      <c r="AE414" s="0" t="n">
        <f aca="false">SUM(AH414,AK414,AN414)</f>
        <v>0</v>
      </c>
      <c r="AF414" s="0" t="n">
        <f aca="false">SUM(AI414,AL414,AO414)</f>
        <v>0</v>
      </c>
      <c r="AG414" s="7" t="n">
        <f aca="false">IFERROR(AF414/AE414, 0)</f>
        <v>0</v>
      </c>
      <c r="AH414" s="0" t="n">
        <f aca="false">IFERROR(SUMIFS('2016'!$G:$G,'2016'!F:F,A414,'2016'!C:C,B414,'2016'!D:D,"",'2016'!AA:AA,"JRO",'2016'!L:L,"&lt;&gt;"), 0)</f>
        <v>0</v>
      </c>
      <c r="AI414" s="0" t="n">
        <f aca="false">IFERROR(SUMIFS('2016'!L:L,'2016'!F:F,A414,'2016'!C:C,B414,'2016'!D:D,"",'2016'!AA:AA,"JRO"), 0)</f>
        <v>0</v>
      </c>
      <c r="AJ414" s="7" t="n">
        <f aca="false">IFERROR(AI414/AH414, 0)</f>
        <v>0</v>
      </c>
      <c r="AK414" s="0" t="n">
        <f aca="false">IFERROR(SUMIFS('2016'!$G:$G,'2016'!F:F,A414,'2016'!C:C,B414,'2016'!D:D,"",'2016'!AA:AA,"NRO",'2016'!L:L,"&lt;&gt;"), 0)</f>
        <v>0</v>
      </c>
      <c r="AL414" s="0" t="n">
        <f aca="false">IFERROR(SUMIFS('2016'!L:L,'2016'!F:F,A414,'2016'!C:C,B414,'2016'!D:D,"",'2016'!AA:AA,"NRO"), 0)</f>
        <v>0</v>
      </c>
      <c r="AM414" s="0" t="n">
        <f aca="false">IFERROR(AL414/AK414, 0)</f>
        <v>0</v>
      </c>
      <c r="AN414" s="0" t="n">
        <f aca="false">IFERROR(SUMIFS('2016'!$G:$G,'2016'!F:F,A414,'2016'!C:C,B414,'2016'!D:D,"",'2016'!AA:AA,"CRO",'2016'!L:L,"&lt;&gt;"), 0)</f>
        <v>0</v>
      </c>
      <c r="AO414" s="0" t="n">
        <f aca="false">IFERROR(SUMIFS('2016'!L:L,'2016'!F:F,A414,'2016'!C:C,B414,'2016'!D:D,"",'2016'!AA:AA,"CRO"), 0)</f>
        <v>0</v>
      </c>
      <c r="AP414" s="0" t="n">
        <f aca="false">IFERROR(AO414/AN414, 0)</f>
        <v>0</v>
      </c>
      <c r="AQ414" s="0" t="n">
        <f aca="false">SUM(AT414,AW414,AZ414)</f>
        <v>0</v>
      </c>
      <c r="AR414" s="0" t="n">
        <f aca="false">SUM(AU414,AX414,BA414)</f>
        <v>0</v>
      </c>
      <c r="AS414" s="7" t="n">
        <f aca="false">IFERROR(AR414/AQ414, 0)</f>
        <v>0</v>
      </c>
      <c r="AT414" s="0" t="n">
        <f aca="false">IFERROR(SUMIFS('2015'!$G:$G,'2015'!F:F,A414,'2015'!C:C,B414,'2015'!D:D,"",'2015'!AA:AA,"JRO",'2015'!L:L,"&lt;&gt;"), 0)</f>
        <v>0</v>
      </c>
      <c r="AU414" s="0" t="n">
        <f aca="false">IFERROR(SUMIFS('2015'!L:L,'2015'!F:F,A414,'2015'!C:C,B414,'2015'!D:D,"",'2015'!AA:AA,"JRO"), 0)</f>
        <v>0</v>
      </c>
      <c r="AV414" s="0" t="n">
        <f aca="false">IFERROR(AU414/AT414, 0)</f>
        <v>0</v>
      </c>
      <c r="AW414" s="0" t="n">
        <f aca="false">IFERROR(SUMIFS('2015'!$G:$G,'2015'!F:F,A414,'2015'!C:C,B414,'2015'!D:D,"",'2015'!AA:AA,"NRO",'2015'!L:L,"&lt;&gt;"), 0)</f>
        <v>0</v>
      </c>
      <c r="AX414" s="0" t="n">
        <f aca="false">IFERROR(SUMIFS('2015'!L:L,'2015'!F:F,A414,'2015'!C:C,B414,'2015'!D:D,"",'2015'!AA:AA,"NRO"), 0)</f>
        <v>0</v>
      </c>
      <c r="AY414" s="0" t="n">
        <f aca="false">IFERROR(AX414/AW414, 0)</f>
        <v>0</v>
      </c>
      <c r="AZ414" s="0" t="n">
        <f aca="false">IFERROR(SUMIFS('2015'!$G:$G,'2015'!F:F,A414,'2015'!C:C,B414,'2015'!D:D,"",'2015'!AA:AA,"CRO",'2015'!L:L,"&lt;&gt;"), 0)</f>
        <v>0</v>
      </c>
      <c r="BA414" s="0" t="n">
        <f aca="false">IFERROR(SUMIFS('2015'!L:L,'2015'!F:F,A414,'2015'!C:C,B414,'2015'!D:D,"",'2015'!AA:AA,"CRO"), 0)</f>
        <v>0</v>
      </c>
      <c r="BB414" s="0" t="n">
        <f aca="false">IFERROR(BA414/AZ414, 0)</f>
        <v>0</v>
      </c>
      <c r="BC414" s="0" t="n">
        <f aca="false">SUM(BF414,BI414)</f>
        <v>0</v>
      </c>
      <c r="BD414" s="0" t="n">
        <f aca="false">SUM(BG414,BJ414)</f>
        <v>0</v>
      </c>
      <c r="BE414" s="7" t="n">
        <f aca="false">IFERROR(BD414/BC414, 0)</f>
        <v>0</v>
      </c>
      <c r="BF414" s="0" t="n">
        <f aca="false">IFERROR(SUMIFS('2014'!$G:$G,'2014'!F:F,A414,'2014'!C:C,B414,'2014'!D:D,"",'2014'!AA:AA,"JRO",'2014'!L:L,"&lt;&gt;"), 0)</f>
        <v>0</v>
      </c>
      <c r="BG414" s="0" t="n">
        <f aca="false">IFERROR(SUMIFS('2014'!L:L,'2014'!F:F,A414,'2014'!C:C,B414,'2014'!D:D,"",'2014'!AA:AA,"JRO"), 0)</f>
        <v>0</v>
      </c>
      <c r="BH414" s="7" t="n">
        <f aca="false">IFERROR(BG414/BF414, 0)</f>
        <v>0</v>
      </c>
      <c r="BI414" s="0" t="n">
        <f aca="false">IFERROR(SUMIFS('2014'!$G:$G,'2014'!F:F,A414,'2014'!C:C,B414,'2014'!D:D,"",'2014'!AA:AA,"CRO",'2014'!L:L,"&lt;&gt;"), 0)</f>
        <v>0</v>
      </c>
      <c r="BJ414" s="0" t="n">
        <f aca="false">IFERROR(SUMIFS('2014'!L:L,'2014'!F:F,A414,'2014'!C:C,B414,'2014'!D:D,"",'2014'!AA:AA,"CRO"), 0)</f>
        <v>0</v>
      </c>
      <c r="BK414" s="0" t="n">
        <f aca="false">IFERROR(BJ414/BI414, 0)</f>
        <v>0</v>
      </c>
      <c r="BL414" s="0" t="n">
        <f aca="false">IFERROR(SUMIFS('2013'!$G:$G,'2013'!F:F,A414,'2013'!C:C,B414,'2013'!D:D,"",'2013'!AA:AA,"JRO",'2013'!L:L,"&lt;&gt;"), 0)</f>
        <v>0</v>
      </c>
      <c r="BM414" s="0" t="n">
        <f aca="false">IFERROR(SUMIFS('2013'!L:L,'2013'!F:F,A414,'2013'!C:C,B414,'2013'!D:D,"",'2013'!AA:AA,"JRO"), 0)</f>
        <v>0</v>
      </c>
      <c r="BN414" s="0" t="n">
        <f aca="false">IFERROR(BM414/BL414, 0)</f>
        <v>0</v>
      </c>
      <c r="BO414" s="0" t="n">
        <f aca="false">IFERROR(SUMIFS('2012'!$G:$G,'2012'!F:F,A414,'2012'!C:C,B414,'2012'!D:D,"",'2012'!AA:AA,"JRO",'2012'!L:L,"&lt;&gt;"), 0)</f>
        <v>0</v>
      </c>
      <c r="BP414" s="0" t="n">
        <f aca="false">IFERROR(SUMIFS('2012'!L:L,'2012'!F:F,A414,'2012'!C:C,B414,'2012'!D:D,"",'2012'!AA:AA,"JRO"), 0)</f>
        <v>0</v>
      </c>
      <c r="BQ414" s="0" t="n">
        <f aca="false">IFERROR(BP414/BO414, 0)</f>
        <v>0</v>
      </c>
      <c r="BR414" s="0" t="n">
        <f aca="false">IFERROR(SUMIFS('2011'!$G:$G,'2011'!F:F,A414,'2011'!C:C,B414,'2011'!D:D,"",'2011'!AA:AA,"JRO",'2011'!L:L,"&lt;&gt;"), 0)</f>
        <v>0</v>
      </c>
      <c r="BS414" s="0" t="n">
        <f aca="false">IFERROR(SUMIFS('2011'!L:L,'2011'!F:F,A414,'2011'!C:C,B414,'2011'!D:D,"",'2011'!AA:AA,"JRO"), 0)</f>
        <v>0</v>
      </c>
      <c r="BT414" s="7" t="n">
        <f aca="false">IFERROR(BS414/BR414, 0)</f>
        <v>0</v>
      </c>
      <c r="BU414" s="0" t="n">
        <f aca="false">IFERROR(SUMIFS('2010'!$G:$G,'2010'!F:F,A414,'2010'!C:C,B414,'2010'!D:D,"",'2010'!AA:AA,"JRO",'2010'!L:L,"&lt;&gt;"), 0)</f>
        <v>0</v>
      </c>
      <c r="BV414" s="0" t="n">
        <f aca="false">IFERROR(SUMIFS('2010'!L:L,'2010'!F:F,A414,'2010'!C:C,B414,'2010'!D:D,"",'2010'!AA:AA,"JRO"), 0)</f>
        <v>0</v>
      </c>
      <c r="BW414" s="7" t="n">
        <f aca="false">IFERROR(BV414/BU414, 0)</f>
        <v>0</v>
      </c>
      <c r="BX414" s="0" t="n">
        <f aca="false">IFERROR(SUMIFS('2009'!$G:$G,'2009'!F:F,A414,'2009'!C:C,B414,'2009'!D:D,"",'2009'!AA:AA,"JRO",'2009'!L:L,"&lt;&gt;"), 0)</f>
        <v>0</v>
      </c>
      <c r="BY414" s="0" t="n">
        <f aca="false">IFERROR(SUMIFS('2009'!L:L,'2009'!F:F,A414,'2009'!C:C,B414,'2009'!D:D,"",'2009'!AA:AA,"JRO"), 0)</f>
        <v>0</v>
      </c>
      <c r="BZ414" s="7" t="n">
        <f aca="false">IFERROR(BY414/BX414, 0)</f>
        <v>0</v>
      </c>
    </row>
    <row r="415" customFormat="false" ht="15" hidden="false" customHeight="false" outlineLevel="0" collapsed="false">
      <c r="A415" s="0" t="s">
        <v>98</v>
      </c>
      <c r="B415" s="13" t="s">
        <v>74</v>
      </c>
      <c r="C415" s="56" t="n">
        <f aca="false">IFERROR(AVERAGEIFS(I415:BZ415,I$2:BZ$2,"JRO escorts per deportee",I415:BZ415,"&lt;&gt;0"), 0)</f>
        <v>0</v>
      </c>
      <c r="D415" s="13" t="n">
        <f aca="false">IFERROR(AVERAGEIFS(I415:BZ415,I$2:BZ$2,"NRO escorts per deportee",I415:BZ415,"&lt;&gt;0"), 0)</f>
        <v>0</v>
      </c>
      <c r="E415" s="13" t="n">
        <f aca="false">IFERROR(AVERAGEIFS(I415:BZ415,I$2:BZ$2,"CRO escorts per deportee",I415:BZ415,"&lt;&gt;0"), 0)</f>
        <v>0</v>
      </c>
      <c r="I415" s="7" t="n">
        <f aca="false">IFERROR(H415/G415, 0)</f>
        <v>0</v>
      </c>
      <c r="J415" s="0" t="n">
        <f aca="false">IFERROR(SUMIFS('2018'!$H:$H,'2018'!$C:$C,B415,'2018'!$F:$F,A415,'2018'!AA:AA,"JRO",'2018'!P:P,"&lt;&gt;")+SUMIFS('2018'!$I:$I,'2018'!$D:$D,B415,'2018'!$F:$F,A415,'2018'!AA:AA,"JRO",'2018'!Q:Q,"&lt;&gt;")+SUMIFS('2018'!$J:$J,'2018'!$E:$E,B415,'2018'!$F:$F,A415,'2018'!AA:AA,"JRO",'2018'!R:R,"&lt;&gt;"), 0)</f>
        <v>0</v>
      </c>
      <c r="K415" s="0" t="n">
        <f aca="false">IFERROR(SUMIFS('2018'!M:M,'2018'!AA:AA,"JRO",'2018'!F:F,A415,'2018'!C:C,B415)+SUMIFS('2018'!P:P,'2018'!AA:AA,"JRO",'2018'!F:F,A415,'2018'!C:C,B415)+SUMIFS('2018'!N:N,'2018'!AA:AA,"JRO",'2018'!F:F,A415,'2018'!D:D,B415)+SUMIFS('2018'!N:N,'2018'!AA:AA,"JRO",'2018'!F:F,A415,'2018'!D:D,B415)+SUMIFS('2018'!O:O,'2018'!AA:AA,"JRO",'2018'!F:F,A415,'2018'!E:E,B415)+SUMIFS('2018'!R:R,'2018'!AA:AA,"JRO",'2018'!F:F,A415,'2018'!E:E,B415), 0)</f>
        <v>0</v>
      </c>
      <c r="L415" s="7" t="n">
        <f aca="false">IFERROR(K415/J415, 0)</f>
        <v>0</v>
      </c>
      <c r="M415" s="0" t="n">
        <f aca="false">IFERROR(SUMIFS('2018'!$H:$H,'2018'!$C:$C,B415,'2018'!$F:$F,A415,'2018'!AA:AA,"NRO",'2018'!P:P,"&lt;&gt;")+SUMIFS('2018'!$I:$I,'2018'!$D:$D,B415,'2018'!$F:$F,A415,'2018'!AA:AA,"NRO",'2018'!Q:Q,"&lt;&gt;")+SUMIFS('2018'!$J:$J,'2018'!$E:$E,B415,'2018'!$F:$F,A415,'2018'!AA:AA,"NRO",'2018'!R:R,"&lt;&gt;"), 0)</f>
        <v>0</v>
      </c>
      <c r="N415" s="0" t="n">
        <f aca="false">IFERROR(SUMIFS('2018'!M:M,'2018'!AA:AA,"NRO",'2018'!F:F,A415,'2018'!C:C,B415)+SUMIFS('2018'!P:P,'2018'!AA:AA,"NRO",'2018'!F:F,A415,'2018'!C:C,B415)+SUMIFS('2018'!N:N,'2018'!AA:AA,"NRO",'2018'!F:F,A415,'2018'!D:D,B415)+SUMIFS('2018'!N:N,'2018'!AA:AA,"NRO",'2018'!F:F,A415,'2018'!D:D,B415)+SUMIFS('2018'!O:O,'2018'!AA:AA,"NRO",'2018'!F:F,A415,'2018'!E:E,B415)+SUMIFS('2018'!R:R,'2018'!AA:AA,"NRO",'2018'!F:F,A415,'2018'!E:E,B415), 0)</f>
        <v>0</v>
      </c>
      <c r="O415" s="7" t="n">
        <f aca="false">IFERROR(N415/M415, 0)</f>
        <v>0</v>
      </c>
      <c r="P415" s="0" t="n">
        <f aca="false">IFERROR(SUMIFS('2018'!$H:$H,'2018'!$C:$C,B415,'2018'!$F:$F,A415,'2018'!AA:AA,"CRO")+SUMIFS('2018'!$I:$I,'2018'!$D:$D,B415,'2018'!$F:$F,A415,'2018'!AA:AA,"CRO")+SUMIFS('2018'!$J:$J,'2018'!$E:$E,B415,'2018'!$F:$F,A415,'2018'!AA:AA,"CRO"), 0)</f>
        <v>0</v>
      </c>
      <c r="Q415" s="0" t="n">
        <f aca="false">IFERROR(SUMIFS('2018'!M:M,'2018'!AA:AA,"CRO",'2018'!F:F,A415,'2018'!C:C,B415)+SUMIFS('2018'!P:P,'2018'!AA:AA,"CRO",'2018'!F:F,A415,'2018'!C:C,B415)+SUMIFS('2018'!N:N,'2018'!AA:AA,"CRO",'2018'!F:F,A415,'2018'!D:D,B415)+SUMIFS('2018'!N:N,'2018'!AA:AA,"CRO",'2018'!F:F,A415,'2018'!D:D,B415)+SUMIFS('2018'!O:O,'2018'!AA:AA,"CRO",'2018'!F:F,A415,'2018'!E:E,B415)+SUMIFS('2018'!R:R,'2018'!AA:AA,"CRO",'2018'!F:F,A415,'2018'!E:E,B415), 0)</f>
        <v>0</v>
      </c>
      <c r="R415" s="7" t="n">
        <f aca="false">IFERROR(Q415/P415, 0)</f>
        <v>0</v>
      </c>
      <c r="S415" s="7" t="n">
        <f aca="false">SUM(V415,Y415,AB415)</f>
        <v>0</v>
      </c>
      <c r="T415" s="7" t="n">
        <f aca="false">SUM(W415,Z415,AC415)</f>
        <v>0</v>
      </c>
      <c r="U415" s="7" t="n">
        <f aca="false">IFERROR(T415/S415, 0)</f>
        <v>0</v>
      </c>
      <c r="V415" s="0" t="n">
        <f aca="false">SUMIFS('2017'!$H:$H,'2017'!$C:$C,B415,'2017'!$F:$F,A415,'2017'!AA:AA,"JRO",'2017'!P:P,"&lt;&gt;")+SUMIFS('2017'!$I:$I,'2017'!$D:$D,B415,'2017'!$F:$F,A415,'2017'!AA:AA,"JRO",'2017'!Q:Q,"&lt;&gt;")+SUMIFS('2017'!$J:$J,'2017'!$E:$E,B415,'2017'!$F:$F,A415,'2017'!AA:AA,"JRO",'2017'!R:R,"&lt;&gt;")</f>
        <v>0</v>
      </c>
      <c r="W415" s="0" t="n">
        <f aca="false">IFERROR(SUMIFS('2017'!M:M,'2017'!AA:AA,"JRO",'2017'!F:F,A415,'2017'!C:C,B415)+SUMIFS('2017'!P:P,'2017'!AA:AA,"JRO",'2017'!F:F,A415,'2017'!C:C,B415)+SUMIFS('2017'!N:N,'2017'!AA:AA,"JRO",'2017'!F:F,A415,'2017'!D:D,B415)+SUMIFS('2017'!N:N,'2017'!AA:AA,"JRO",'2017'!F:F,A415,'2017'!D:D,B415)+SUMIFS('2017'!O:O,'2017'!AA:AA,"JRO",'2017'!F:F,A415,'2017'!E:E,B415)+SUMIFS('2017'!R:R,'2017'!AA:AA,"JRO",'2017'!F:F,A415,'2017'!E:E,B415), 0)</f>
        <v>0</v>
      </c>
      <c r="X415" s="7" t="n">
        <f aca="false">IFERROR(W415/V415, 0)</f>
        <v>0</v>
      </c>
      <c r="Y415" s="0" t="n">
        <f aca="false">IFERROR(SUMIFS('2017'!$H:$H,'2017'!$C:$C,B415,'2017'!$F:$F,A415,'2017'!AA:AA,"NRO",'2017'!P:P,"&lt;&gt;")+SUMIFS('2017'!$I:$I,'2017'!$D:$D,B415,'2017'!$F:$F,A415,'2017'!AA:AA,"NRO",'2017'!Q:Q,"&lt;&gt;")+SUMIFS('2017'!$J:$J,'2017'!$E:$E,B415,'2017'!$F:$F,A415,'2017'!AA:AA,"NRO",'2017'!R:R,"&lt;&gt;"), 0)</f>
        <v>0</v>
      </c>
      <c r="Z415" s="0" t="n">
        <f aca="false">IFERROR(SUMIFS('2017'!M:M,'2017'!AA:AA,"NRO",'2017'!F:F,A415,'2017'!C:C,B415)+SUMIFS('2017'!P:P,'2017'!AA:AA,"NRO",'2017'!F:F,A415,'2017'!C:C,B415)+SUMIFS('2017'!N:N,'2017'!AA:AA,"NRO",'2017'!F:F,A415,'2017'!D:D,B415)+SUMIFS('2017'!N:N,'2017'!AA:AA,"NRO",'2017'!F:F,A415,'2017'!D:D,B415)+SUMIFS('2017'!O:O,'2017'!AA:AA,"NRO",'2017'!F:F,A415,'2017'!E:E,B415)+SUMIFS('2017'!R:R,'2017'!AA:AA,"NRO",'2017'!F:F,A415,'2017'!E:E,B415), 0)</f>
        <v>0</v>
      </c>
      <c r="AA415" s="7" t="n">
        <f aca="false">IFERROR(Z415/Y415, 0)</f>
        <v>0</v>
      </c>
      <c r="AB415" s="0" t="n">
        <f aca="false">IFERROR(SUMIFS('2017'!$H:$H,'2017'!$C:$C,B415,'2017'!$F:$F,A415,'2017'!AA:AA,"CRO",'2017'!P:P,"&lt;&gt;")+SUMIFS('2017'!$I:$I,'2017'!$D:$D,B415,'2017'!$F:$F,A415,'2017'!AA:AA,"CRO",'2017'!Q:Q,"&lt;&gt;")+SUMIFS('2017'!$J:$J,'2017'!$E:$E,B415,'2017'!$F:$F,A415,'2017'!AA:AA,"CRO",'2017'!R:R,"&lt;&gt;"), 0)</f>
        <v>0</v>
      </c>
      <c r="AC415" s="0" t="n">
        <f aca="false">IFERROR(SUMIFS('2017'!M:M,'2017'!AA:AA,"CRO",'2017'!F:F,A415,'2017'!C:C,B415)+SUMIFS('2017'!P:P,'2017'!AA:AA,"CRO",'2017'!F:F,A415,'2017'!C:C,B415)+SUMIFS('2017'!N:N,'2017'!AA:AA,"CRO",'2017'!F:F,A415,'2017'!D:D,B415)+SUMIFS('2017'!N:N,'2017'!AA:AA,"CRO",'2017'!F:F,A415,'2017'!D:D,B415)+SUMIFS('2017'!O:O,'2017'!AA:AA,"CRO",'2017'!F:F,A415,'2017'!E:E,B415)+SUMIFS('2017'!R:R,'2017'!AA:AA,"CRO",'2017'!F:F,A415,'2017'!E:E,B415), 0)</f>
        <v>0</v>
      </c>
      <c r="AD415" s="0" t="n">
        <f aca="false">IFERROR(AC415/AB415, 0)</f>
        <v>0</v>
      </c>
      <c r="AE415" s="0" t="n">
        <f aca="false">SUM(AH415,AK415,AN415)</f>
        <v>0</v>
      </c>
      <c r="AF415" s="0" t="n">
        <f aca="false">SUM(AI415,AL415,AO415)</f>
        <v>0</v>
      </c>
      <c r="AG415" s="7" t="n">
        <f aca="false">IFERROR(AF415/AE415, 0)</f>
        <v>0</v>
      </c>
      <c r="AH415" s="0" t="n">
        <f aca="false">IFERROR(SUMIFS('2016'!$G:$G,'2016'!F:F,A415,'2016'!C:C,B415,'2016'!D:D,"",'2016'!AA:AA,"JRO",'2016'!L:L,"&lt;&gt;"), 0)</f>
        <v>0</v>
      </c>
      <c r="AI415" s="0" t="n">
        <f aca="false">IFERROR(SUMIFS('2016'!L:L,'2016'!F:F,A415,'2016'!C:C,B415,'2016'!D:D,"",'2016'!AA:AA,"JRO"), 0)</f>
        <v>0</v>
      </c>
      <c r="AJ415" s="7" t="n">
        <f aca="false">IFERROR(AI415/AH415, 0)</f>
        <v>0</v>
      </c>
      <c r="AK415" s="0" t="n">
        <f aca="false">IFERROR(SUMIFS('2016'!$G:$G,'2016'!F:F,A415,'2016'!C:C,B415,'2016'!D:D,"",'2016'!AA:AA,"NRO",'2016'!L:L,"&lt;&gt;"), 0)</f>
        <v>0</v>
      </c>
      <c r="AL415" s="0" t="n">
        <f aca="false">IFERROR(SUMIFS('2016'!L:L,'2016'!F:F,A415,'2016'!C:C,B415,'2016'!D:D,"",'2016'!AA:AA,"NRO"), 0)</f>
        <v>0</v>
      </c>
      <c r="AM415" s="0" t="n">
        <f aca="false">IFERROR(AL415/AK415, 0)</f>
        <v>0</v>
      </c>
      <c r="AN415" s="0" t="n">
        <f aca="false">IFERROR(SUMIFS('2016'!$G:$G,'2016'!F:F,A415,'2016'!C:C,B415,'2016'!D:D,"",'2016'!AA:AA,"CRO",'2016'!L:L,"&lt;&gt;"), 0)</f>
        <v>0</v>
      </c>
      <c r="AO415" s="0" t="n">
        <f aca="false">IFERROR(SUMIFS('2016'!L:L,'2016'!F:F,A415,'2016'!C:C,B415,'2016'!D:D,"",'2016'!AA:AA,"CRO"), 0)</f>
        <v>0</v>
      </c>
      <c r="AP415" s="0" t="n">
        <f aca="false">IFERROR(AO415/AN415, 0)</f>
        <v>0</v>
      </c>
      <c r="AQ415" s="0" t="n">
        <f aca="false">SUM(AT415,AW415,AZ415)</f>
        <v>0</v>
      </c>
      <c r="AR415" s="0" t="n">
        <f aca="false">SUM(AU415,AX415,BA415)</f>
        <v>0</v>
      </c>
      <c r="AS415" s="7" t="n">
        <f aca="false">IFERROR(AR415/AQ415, 0)</f>
        <v>0</v>
      </c>
      <c r="AT415" s="0" t="n">
        <f aca="false">IFERROR(SUMIFS('2015'!$G:$G,'2015'!F:F,A415,'2015'!C:C,B415,'2015'!D:D,"",'2015'!AA:AA,"JRO",'2015'!L:L,"&lt;&gt;"), 0)</f>
        <v>0</v>
      </c>
      <c r="AU415" s="0" t="n">
        <f aca="false">IFERROR(SUMIFS('2015'!L:L,'2015'!F:F,A415,'2015'!C:C,B415,'2015'!D:D,"",'2015'!AA:AA,"JRO"), 0)</f>
        <v>0</v>
      </c>
      <c r="AV415" s="0" t="n">
        <f aca="false">IFERROR(AU415/AT415, 0)</f>
        <v>0</v>
      </c>
      <c r="AW415" s="0" t="n">
        <f aca="false">IFERROR(SUMIFS('2015'!$G:$G,'2015'!F:F,A415,'2015'!C:C,B415,'2015'!D:D,"",'2015'!AA:AA,"NRO",'2015'!L:L,"&lt;&gt;"), 0)</f>
        <v>0</v>
      </c>
      <c r="AX415" s="0" t="n">
        <f aca="false">IFERROR(SUMIFS('2015'!L:L,'2015'!F:F,A415,'2015'!C:C,B415,'2015'!D:D,"",'2015'!AA:AA,"NRO"), 0)</f>
        <v>0</v>
      </c>
      <c r="AY415" s="0" t="n">
        <f aca="false">IFERROR(AX415/AW415, 0)</f>
        <v>0</v>
      </c>
      <c r="AZ415" s="0" t="n">
        <f aca="false">IFERROR(SUMIFS('2015'!$G:$G,'2015'!F:F,A415,'2015'!C:C,B415,'2015'!D:D,"",'2015'!AA:AA,"CRO",'2015'!L:L,"&lt;&gt;"), 0)</f>
        <v>0</v>
      </c>
      <c r="BA415" s="0" t="n">
        <f aca="false">IFERROR(SUMIFS('2015'!L:L,'2015'!F:F,A415,'2015'!C:C,B415,'2015'!D:D,"",'2015'!AA:AA,"CRO"), 0)</f>
        <v>0</v>
      </c>
      <c r="BB415" s="0" t="n">
        <f aca="false">IFERROR(BA415/AZ415, 0)</f>
        <v>0</v>
      </c>
      <c r="BC415" s="0" t="n">
        <f aca="false">SUM(BF415,BI415)</f>
        <v>0</v>
      </c>
      <c r="BD415" s="0" t="n">
        <f aca="false">SUM(BG415,BJ415)</f>
        <v>0</v>
      </c>
      <c r="BE415" s="7" t="n">
        <f aca="false">IFERROR(BD415/BC415, 0)</f>
        <v>0</v>
      </c>
      <c r="BF415" s="0" t="n">
        <f aca="false">IFERROR(SUMIFS('2014'!$G:$G,'2014'!F:F,A415,'2014'!C:C,B415,'2014'!D:D,"",'2014'!AA:AA,"JRO",'2014'!L:L,"&lt;&gt;"), 0)</f>
        <v>0</v>
      </c>
      <c r="BG415" s="0" t="n">
        <f aca="false">IFERROR(SUMIFS('2014'!L:L,'2014'!F:F,A415,'2014'!C:C,B415,'2014'!D:D,"",'2014'!AA:AA,"JRO"), 0)</f>
        <v>0</v>
      </c>
      <c r="BH415" s="7" t="n">
        <f aca="false">IFERROR(BG415/BF415, 0)</f>
        <v>0</v>
      </c>
      <c r="BI415" s="0" t="n">
        <f aca="false">IFERROR(SUMIFS('2014'!$G:$G,'2014'!F:F,A415,'2014'!C:C,B415,'2014'!D:D,"",'2014'!AA:AA,"CRO",'2014'!L:L,"&lt;&gt;"), 0)</f>
        <v>0</v>
      </c>
      <c r="BJ415" s="0" t="n">
        <f aca="false">IFERROR(SUMIFS('2014'!L:L,'2014'!F:F,A415,'2014'!C:C,B415,'2014'!D:D,"",'2014'!AA:AA,"CRO"), 0)</f>
        <v>0</v>
      </c>
      <c r="BK415" s="0" t="n">
        <f aca="false">IFERROR(BJ415/BI415, 0)</f>
        <v>0</v>
      </c>
      <c r="BL415" s="0" t="n">
        <f aca="false">IFERROR(SUMIFS('2013'!$G:$G,'2013'!F:F,A415,'2013'!C:C,B415,'2013'!D:D,"",'2013'!AA:AA,"JRO",'2013'!L:L,"&lt;&gt;"), 0)</f>
        <v>0</v>
      </c>
      <c r="BM415" s="0" t="n">
        <f aca="false">IFERROR(SUMIFS('2013'!L:L,'2013'!F:F,A415,'2013'!C:C,B415,'2013'!D:D,"",'2013'!AA:AA,"JRO"), 0)</f>
        <v>0</v>
      </c>
      <c r="BN415" s="0" t="n">
        <f aca="false">IFERROR(BM415/BL415, 0)</f>
        <v>0</v>
      </c>
      <c r="BO415" s="0" t="n">
        <f aca="false">IFERROR(SUMIFS('2012'!$G:$G,'2012'!F:F,A415,'2012'!C:C,B415,'2012'!D:D,"",'2012'!AA:AA,"JRO",'2012'!L:L,"&lt;&gt;"), 0)</f>
        <v>0</v>
      </c>
      <c r="BP415" s="0" t="n">
        <f aca="false">IFERROR(SUMIFS('2012'!L:L,'2012'!F:F,A415,'2012'!C:C,B415,'2012'!D:D,"",'2012'!AA:AA,"JRO"), 0)</f>
        <v>0</v>
      </c>
      <c r="BQ415" s="0" t="n">
        <f aca="false">IFERROR(BP415/BO415, 0)</f>
        <v>0</v>
      </c>
      <c r="BR415" s="0" t="n">
        <f aca="false">IFERROR(SUMIFS('2011'!$G:$G,'2011'!F:F,A415,'2011'!C:C,B415,'2011'!D:D,"",'2011'!AA:AA,"JRO",'2011'!L:L,"&lt;&gt;"), 0)</f>
        <v>0</v>
      </c>
      <c r="BS415" s="0" t="n">
        <f aca="false">IFERROR(SUMIFS('2011'!L:L,'2011'!F:F,A415,'2011'!C:C,B415,'2011'!D:D,"",'2011'!AA:AA,"JRO"), 0)</f>
        <v>0</v>
      </c>
      <c r="BT415" s="7" t="n">
        <f aca="false">IFERROR(BS415/BR415, 0)</f>
        <v>0</v>
      </c>
      <c r="BU415" s="0" t="n">
        <f aca="false">IFERROR(SUMIFS('2010'!$G:$G,'2010'!F:F,A415,'2010'!C:C,B415,'2010'!D:D,"",'2010'!AA:AA,"JRO",'2010'!L:L,"&lt;&gt;"), 0)</f>
        <v>0</v>
      </c>
      <c r="BV415" s="0" t="n">
        <f aca="false">IFERROR(SUMIFS('2010'!L:L,'2010'!F:F,A415,'2010'!C:C,B415,'2010'!D:D,"",'2010'!AA:AA,"JRO"), 0)</f>
        <v>0</v>
      </c>
      <c r="BW415" s="7" t="n">
        <f aca="false">IFERROR(BV415/BU415, 0)</f>
        <v>0</v>
      </c>
      <c r="BX415" s="0" t="n">
        <f aca="false">IFERROR(SUMIFS('2009'!$G:$G,'2009'!F:F,A415,'2009'!C:C,B415,'2009'!D:D,"",'2009'!AA:AA,"JRO",'2009'!L:L,"&lt;&gt;"), 0)</f>
        <v>0</v>
      </c>
      <c r="BY415" s="0" t="n">
        <f aca="false">IFERROR(SUMIFS('2009'!L:L,'2009'!F:F,A415,'2009'!C:C,B415,'2009'!D:D,"",'2009'!AA:AA,"JRO"), 0)</f>
        <v>0</v>
      </c>
      <c r="BZ415" s="7" t="n">
        <f aca="false">IFERROR(BY415/BX415, 0)</f>
        <v>0</v>
      </c>
    </row>
    <row r="416" customFormat="false" ht="15" hidden="false" customHeight="false" outlineLevel="0" collapsed="false">
      <c r="A416" s="0" t="s">
        <v>98</v>
      </c>
      <c r="B416" s="16" t="s">
        <v>64</v>
      </c>
      <c r="C416" s="56" t="n">
        <f aca="false">IFERROR(AVERAGEIFS(I416:BZ416,I$2:BZ$2,"JRO escorts per deportee",I416:BZ416,"&lt;&gt;0"), 0)</f>
        <v>0</v>
      </c>
      <c r="D416" s="13" t="n">
        <f aca="false">IFERROR(AVERAGEIFS(I416:BZ416,I$2:BZ$2,"NRO escorts per deportee",I416:BZ416,"&lt;&gt;0"), 0)</f>
        <v>0</v>
      </c>
      <c r="E416" s="13" t="n">
        <f aca="false">IFERROR(AVERAGEIFS(I416:BZ416,I$2:BZ$2,"CRO escorts per deportee",I416:BZ416,"&lt;&gt;0"), 0)</f>
        <v>0</v>
      </c>
      <c r="I416" s="7" t="n">
        <f aca="false">IFERROR(H416/G416, 0)</f>
        <v>0</v>
      </c>
      <c r="J416" s="0" t="n">
        <f aca="false">IFERROR(SUMIFS('2018'!$H:$H,'2018'!$C:$C,B416,'2018'!$F:$F,A416,'2018'!AA:AA,"JRO",'2018'!P:P,"&lt;&gt;")+SUMIFS('2018'!$I:$I,'2018'!$D:$D,B416,'2018'!$F:$F,A416,'2018'!AA:AA,"JRO",'2018'!Q:Q,"&lt;&gt;")+SUMIFS('2018'!$J:$J,'2018'!$E:$E,B416,'2018'!$F:$F,A416,'2018'!AA:AA,"JRO",'2018'!R:R,"&lt;&gt;"), 0)</f>
        <v>0</v>
      </c>
      <c r="K416" s="0" t="n">
        <f aca="false">IFERROR(SUMIFS('2018'!M:M,'2018'!AA:AA,"JRO",'2018'!F:F,A416,'2018'!C:C,B416)+SUMIFS('2018'!P:P,'2018'!AA:AA,"JRO",'2018'!F:F,A416,'2018'!C:C,B416)+SUMIFS('2018'!N:N,'2018'!AA:AA,"JRO",'2018'!F:F,A416,'2018'!D:D,B416)+SUMIFS('2018'!N:N,'2018'!AA:AA,"JRO",'2018'!F:F,A416,'2018'!D:D,B416)+SUMIFS('2018'!O:O,'2018'!AA:AA,"JRO",'2018'!F:F,A416,'2018'!E:E,B416)+SUMIFS('2018'!R:R,'2018'!AA:AA,"JRO",'2018'!F:F,A416,'2018'!E:E,B416), 0)</f>
        <v>0</v>
      </c>
      <c r="L416" s="7" t="n">
        <f aca="false">IFERROR(K416/J416, 0)</f>
        <v>0</v>
      </c>
      <c r="M416" s="0" t="n">
        <f aca="false">IFERROR(SUMIFS('2018'!$H:$H,'2018'!$C:$C,B416,'2018'!$F:$F,A416,'2018'!AA:AA,"NRO",'2018'!P:P,"&lt;&gt;")+SUMIFS('2018'!$I:$I,'2018'!$D:$D,B416,'2018'!$F:$F,A416,'2018'!AA:AA,"NRO",'2018'!Q:Q,"&lt;&gt;")+SUMIFS('2018'!$J:$J,'2018'!$E:$E,B416,'2018'!$F:$F,A416,'2018'!AA:AA,"NRO",'2018'!R:R,"&lt;&gt;"), 0)</f>
        <v>0</v>
      </c>
      <c r="N416" s="0" t="n">
        <f aca="false">IFERROR(SUMIFS('2018'!M:M,'2018'!AA:AA,"NRO",'2018'!F:F,A416,'2018'!C:C,B416)+SUMIFS('2018'!P:P,'2018'!AA:AA,"NRO",'2018'!F:F,A416,'2018'!C:C,B416)+SUMIFS('2018'!N:N,'2018'!AA:AA,"NRO",'2018'!F:F,A416,'2018'!D:D,B416)+SUMIFS('2018'!N:N,'2018'!AA:AA,"NRO",'2018'!F:F,A416,'2018'!D:D,B416)+SUMIFS('2018'!O:O,'2018'!AA:AA,"NRO",'2018'!F:F,A416,'2018'!E:E,B416)+SUMIFS('2018'!R:R,'2018'!AA:AA,"NRO",'2018'!F:F,A416,'2018'!E:E,B416), 0)</f>
        <v>0</v>
      </c>
      <c r="O416" s="7" t="n">
        <f aca="false">IFERROR(N416/M416, 0)</f>
        <v>0</v>
      </c>
      <c r="P416" s="0" t="n">
        <f aca="false">IFERROR(SUMIFS('2018'!$H:$H,'2018'!$C:$C,B416,'2018'!$F:$F,A416,'2018'!AA:AA,"CRO")+SUMIFS('2018'!$I:$I,'2018'!$D:$D,B416,'2018'!$F:$F,A416,'2018'!AA:AA,"CRO")+SUMIFS('2018'!$J:$J,'2018'!$E:$E,B416,'2018'!$F:$F,A416,'2018'!AA:AA,"CRO"), 0)</f>
        <v>0</v>
      </c>
      <c r="Q416" s="0" t="n">
        <f aca="false">IFERROR(SUMIFS('2018'!M:M,'2018'!AA:AA,"CRO",'2018'!F:F,A416,'2018'!C:C,B416)+SUMIFS('2018'!P:P,'2018'!AA:AA,"CRO",'2018'!F:F,A416,'2018'!C:C,B416)+SUMIFS('2018'!N:N,'2018'!AA:AA,"CRO",'2018'!F:F,A416,'2018'!D:D,B416)+SUMIFS('2018'!N:N,'2018'!AA:AA,"CRO",'2018'!F:F,A416,'2018'!D:D,B416)+SUMIFS('2018'!O:O,'2018'!AA:AA,"CRO",'2018'!F:F,A416,'2018'!E:E,B416)+SUMIFS('2018'!R:R,'2018'!AA:AA,"CRO",'2018'!F:F,A416,'2018'!E:E,B416), 0)</f>
        <v>0</v>
      </c>
      <c r="R416" s="7" t="n">
        <f aca="false">IFERROR(Q416/P416, 0)</f>
        <v>0</v>
      </c>
      <c r="S416" s="7" t="n">
        <f aca="false">SUM(V416,Y416,AB416)</f>
        <v>0</v>
      </c>
      <c r="T416" s="7" t="n">
        <f aca="false">SUM(W416,Z416,AC416)</f>
        <v>0</v>
      </c>
      <c r="U416" s="7" t="n">
        <f aca="false">IFERROR(T416/S416, 0)</f>
        <v>0</v>
      </c>
      <c r="V416" s="0" t="n">
        <f aca="false">SUMIFS('2017'!$H:$H,'2017'!$C:$C,B416,'2017'!$F:$F,A416,'2017'!AA:AA,"JRO",'2017'!P:P,"&lt;&gt;")+SUMIFS('2017'!$I:$I,'2017'!$D:$D,B416,'2017'!$F:$F,A416,'2017'!AA:AA,"JRO",'2017'!Q:Q,"&lt;&gt;")+SUMIFS('2017'!$J:$J,'2017'!$E:$E,B416,'2017'!$F:$F,A416,'2017'!AA:AA,"JRO",'2017'!R:R,"&lt;&gt;")</f>
        <v>0</v>
      </c>
      <c r="W416" s="0" t="n">
        <f aca="false">IFERROR(SUMIFS('2017'!M:M,'2017'!AA:AA,"JRO",'2017'!F:F,A416,'2017'!C:C,B416)+SUMIFS('2017'!P:P,'2017'!AA:AA,"JRO",'2017'!F:F,A416,'2017'!C:C,B416)+SUMIFS('2017'!N:N,'2017'!AA:AA,"JRO",'2017'!F:F,A416,'2017'!D:D,B416)+SUMIFS('2017'!N:N,'2017'!AA:AA,"JRO",'2017'!F:F,A416,'2017'!D:D,B416)+SUMIFS('2017'!O:O,'2017'!AA:AA,"JRO",'2017'!F:F,A416,'2017'!E:E,B416)+SUMIFS('2017'!R:R,'2017'!AA:AA,"JRO",'2017'!F:F,A416,'2017'!E:E,B416), 0)</f>
        <v>0</v>
      </c>
      <c r="X416" s="7" t="n">
        <f aca="false">IFERROR(W416/V416, 0)</f>
        <v>0</v>
      </c>
      <c r="Y416" s="0" t="n">
        <f aca="false">IFERROR(SUMIFS('2017'!$H:$H,'2017'!$C:$C,B416,'2017'!$F:$F,A416,'2017'!AA:AA,"NRO",'2017'!P:P,"&lt;&gt;")+SUMIFS('2017'!$I:$I,'2017'!$D:$D,B416,'2017'!$F:$F,A416,'2017'!AA:AA,"NRO",'2017'!Q:Q,"&lt;&gt;")+SUMIFS('2017'!$J:$J,'2017'!$E:$E,B416,'2017'!$F:$F,A416,'2017'!AA:AA,"NRO",'2017'!R:R,"&lt;&gt;"), 0)</f>
        <v>0</v>
      </c>
      <c r="Z416" s="0" t="n">
        <f aca="false">IFERROR(SUMIFS('2017'!M:M,'2017'!AA:AA,"NRO",'2017'!F:F,A416,'2017'!C:C,B416)+SUMIFS('2017'!P:P,'2017'!AA:AA,"NRO",'2017'!F:F,A416,'2017'!C:C,B416)+SUMIFS('2017'!N:N,'2017'!AA:AA,"NRO",'2017'!F:F,A416,'2017'!D:D,B416)+SUMIFS('2017'!N:N,'2017'!AA:AA,"NRO",'2017'!F:F,A416,'2017'!D:D,B416)+SUMIFS('2017'!O:O,'2017'!AA:AA,"NRO",'2017'!F:F,A416,'2017'!E:E,B416)+SUMIFS('2017'!R:R,'2017'!AA:AA,"NRO",'2017'!F:F,A416,'2017'!E:E,B416), 0)</f>
        <v>0</v>
      </c>
      <c r="AA416" s="7" t="n">
        <f aca="false">IFERROR(Z416/Y416, 0)</f>
        <v>0</v>
      </c>
      <c r="AB416" s="0" t="n">
        <f aca="false">IFERROR(SUMIFS('2017'!$H:$H,'2017'!$C:$C,B416,'2017'!$F:$F,A416,'2017'!AA:AA,"CRO",'2017'!P:P,"&lt;&gt;")+SUMIFS('2017'!$I:$I,'2017'!$D:$D,B416,'2017'!$F:$F,A416,'2017'!AA:AA,"CRO",'2017'!Q:Q,"&lt;&gt;")+SUMIFS('2017'!$J:$J,'2017'!$E:$E,B416,'2017'!$F:$F,A416,'2017'!AA:AA,"CRO",'2017'!R:R,"&lt;&gt;"), 0)</f>
        <v>0</v>
      </c>
      <c r="AC416" s="0" t="n">
        <f aca="false">IFERROR(SUMIFS('2017'!M:M,'2017'!AA:AA,"CRO",'2017'!F:F,A416,'2017'!C:C,B416)+SUMIFS('2017'!P:P,'2017'!AA:AA,"CRO",'2017'!F:F,A416,'2017'!C:C,B416)+SUMIFS('2017'!N:N,'2017'!AA:AA,"CRO",'2017'!F:F,A416,'2017'!D:D,B416)+SUMIFS('2017'!N:N,'2017'!AA:AA,"CRO",'2017'!F:F,A416,'2017'!D:D,B416)+SUMIFS('2017'!O:O,'2017'!AA:AA,"CRO",'2017'!F:F,A416,'2017'!E:E,B416)+SUMIFS('2017'!R:R,'2017'!AA:AA,"CRO",'2017'!F:F,A416,'2017'!E:E,B416), 0)</f>
        <v>0</v>
      </c>
      <c r="AD416" s="0" t="n">
        <f aca="false">IFERROR(AC416/AB416, 0)</f>
        <v>0</v>
      </c>
      <c r="AE416" s="0" t="n">
        <f aca="false">SUM(AH416,AK416,AN416)</f>
        <v>0</v>
      </c>
      <c r="AF416" s="0" t="n">
        <f aca="false">SUM(AI416,AL416,AO416)</f>
        <v>0</v>
      </c>
      <c r="AG416" s="7" t="n">
        <f aca="false">IFERROR(AF416/AE416, 0)</f>
        <v>0</v>
      </c>
      <c r="AH416" s="0" t="n">
        <f aca="false">IFERROR(SUMIFS('2016'!$G:$G,'2016'!F:F,A416,'2016'!C:C,B416,'2016'!D:D,"",'2016'!AA:AA,"JRO",'2016'!L:L,"&lt;&gt;"), 0)</f>
        <v>0</v>
      </c>
      <c r="AI416" s="0" t="n">
        <f aca="false">IFERROR(SUMIFS('2016'!L:L,'2016'!F:F,A416,'2016'!C:C,B416,'2016'!D:D,"",'2016'!AA:AA,"JRO"), 0)</f>
        <v>0</v>
      </c>
      <c r="AJ416" s="7" t="n">
        <f aca="false">IFERROR(AI416/AH416, 0)</f>
        <v>0</v>
      </c>
      <c r="AK416" s="0" t="n">
        <f aca="false">IFERROR(SUMIFS('2016'!$G:$G,'2016'!F:F,A416,'2016'!C:C,B416,'2016'!D:D,"",'2016'!AA:AA,"NRO",'2016'!L:L,"&lt;&gt;"), 0)</f>
        <v>0</v>
      </c>
      <c r="AL416" s="0" t="n">
        <f aca="false">IFERROR(SUMIFS('2016'!L:L,'2016'!F:F,A416,'2016'!C:C,B416,'2016'!D:D,"",'2016'!AA:AA,"NRO"), 0)</f>
        <v>0</v>
      </c>
      <c r="AM416" s="0" t="n">
        <f aca="false">IFERROR(AL416/AK416, 0)</f>
        <v>0</v>
      </c>
      <c r="AN416" s="0" t="n">
        <f aca="false">IFERROR(SUMIFS('2016'!$G:$G,'2016'!F:F,A416,'2016'!C:C,B416,'2016'!D:D,"",'2016'!AA:AA,"CRO",'2016'!L:L,"&lt;&gt;"), 0)</f>
        <v>0</v>
      </c>
      <c r="AO416" s="0" t="n">
        <f aca="false">IFERROR(SUMIFS('2016'!L:L,'2016'!F:F,A416,'2016'!C:C,B416,'2016'!D:D,"",'2016'!AA:AA,"CRO"), 0)</f>
        <v>0</v>
      </c>
      <c r="AP416" s="0" t="n">
        <f aca="false">IFERROR(AO416/AN416, 0)</f>
        <v>0</v>
      </c>
      <c r="AQ416" s="0" t="n">
        <f aca="false">SUM(AT416,AW416,AZ416)</f>
        <v>0</v>
      </c>
      <c r="AR416" s="0" t="n">
        <f aca="false">SUM(AU416,AX416,BA416)</f>
        <v>0</v>
      </c>
      <c r="AS416" s="7" t="n">
        <f aca="false">IFERROR(AR416/AQ416, 0)</f>
        <v>0</v>
      </c>
      <c r="AT416" s="0" t="n">
        <f aca="false">IFERROR(SUMIFS('2015'!$G:$G,'2015'!F:F,A416,'2015'!C:C,B416,'2015'!D:D,"",'2015'!AA:AA,"JRO",'2015'!L:L,"&lt;&gt;"), 0)</f>
        <v>0</v>
      </c>
      <c r="AU416" s="0" t="n">
        <f aca="false">IFERROR(SUMIFS('2015'!L:L,'2015'!F:F,A416,'2015'!C:C,B416,'2015'!D:D,"",'2015'!AA:AA,"JRO"), 0)</f>
        <v>0</v>
      </c>
      <c r="AV416" s="0" t="n">
        <f aca="false">IFERROR(AU416/AT416, 0)</f>
        <v>0</v>
      </c>
      <c r="AW416" s="0" t="n">
        <f aca="false">IFERROR(SUMIFS('2015'!$G:$G,'2015'!F:F,A416,'2015'!C:C,B416,'2015'!D:D,"",'2015'!AA:AA,"NRO",'2015'!L:L,"&lt;&gt;"), 0)</f>
        <v>0</v>
      </c>
      <c r="AX416" s="0" t="n">
        <f aca="false">IFERROR(SUMIFS('2015'!L:L,'2015'!F:F,A416,'2015'!C:C,B416,'2015'!D:D,"",'2015'!AA:AA,"NRO"), 0)</f>
        <v>0</v>
      </c>
      <c r="AY416" s="0" t="n">
        <f aca="false">IFERROR(AX416/AW416, 0)</f>
        <v>0</v>
      </c>
      <c r="AZ416" s="0" t="n">
        <f aca="false">IFERROR(SUMIFS('2015'!$G:$G,'2015'!F:F,A416,'2015'!C:C,B416,'2015'!D:D,"",'2015'!AA:AA,"CRO",'2015'!L:L,"&lt;&gt;"), 0)</f>
        <v>0</v>
      </c>
      <c r="BA416" s="0" t="n">
        <f aca="false">IFERROR(SUMIFS('2015'!L:L,'2015'!F:F,A416,'2015'!C:C,B416,'2015'!D:D,"",'2015'!AA:AA,"CRO"), 0)</f>
        <v>0</v>
      </c>
      <c r="BB416" s="0" t="n">
        <f aca="false">IFERROR(BA416/AZ416, 0)</f>
        <v>0</v>
      </c>
      <c r="BC416" s="0" t="n">
        <f aca="false">SUM(BF416,BI416)</f>
        <v>0</v>
      </c>
      <c r="BD416" s="0" t="n">
        <f aca="false">SUM(BG416,BJ416)</f>
        <v>0</v>
      </c>
      <c r="BE416" s="7" t="n">
        <f aca="false">IFERROR(BD416/BC416, 0)</f>
        <v>0</v>
      </c>
      <c r="BF416" s="0" t="n">
        <f aca="false">IFERROR(SUMIFS('2014'!$G:$G,'2014'!F:F,A416,'2014'!C:C,B416,'2014'!D:D,"",'2014'!AA:AA,"JRO",'2014'!L:L,"&lt;&gt;"), 0)</f>
        <v>0</v>
      </c>
      <c r="BG416" s="0" t="n">
        <f aca="false">IFERROR(SUMIFS('2014'!L:L,'2014'!F:F,A416,'2014'!C:C,B416,'2014'!D:D,"",'2014'!AA:AA,"JRO"), 0)</f>
        <v>0</v>
      </c>
      <c r="BH416" s="7" t="n">
        <f aca="false">IFERROR(BG416/BF416, 0)</f>
        <v>0</v>
      </c>
      <c r="BI416" s="0" t="n">
        <f aca="false">IFERROR(SUMIFS('2014'!$G:$G,'2014'!F:F,A416,'2014'!C:C,B416,'2014'!D:D,"",'2014'!AA:AA,"CRO",'2014'!L:L,"&lt;&gt;"), 0)</f>
        <v>0</v>
      </c>
      <c r="BJ416" s="0" t="n">
        <f aca="false">IFERROR(SUMIFS('2014'!L:L,'2014'!F:F,A416,'2014'!C:C,B416,'2014'!D:D,"",'2014'!AA:AA,"CRO"), 0)</f>
        <v>0</v>
      </c>
      <c r="BK416" s="0" t="n">
        <f aca="false">IFERROR(BJ416/BI416, 0)</f>
        <v>0</v>
      </c>
      <c r="BL416" s="0" t="n">
        <f aca="false">IFERROR(SUMIFS('2013'!$G:$G,'2013'!F:F,A416,'2013'!C:C,B416,'2013'!D:D,"",'2013'!AA:AA,"JRO",'2013'!L:L,"&lt;&gt;"), 0)</f>
        <v>0</v>
      </c>
      <c r="BM416" s="0" t="n">
        <f aca="false">IFERROR(SUMIFS('2013'!L:L,'2013'!F:F,A416,'2013'!C:C,B416,'2013'!D:D,"",'2013'!AA:AA,"JRO"), 0)</f>
        <v>0</v>
      </c>
      <c r="BN416" s="0" t="n">
        <f aca="false">IFERROR(BM416/BL416, 0)</f>
        <v>0</v>
      </c>
      <c r="BO416" s="0" t="n">
        <f aca="false">IFERROR(SUMIFS('2012'!$G:$G,'2012'!F:F,A416,'2012'!C:C,B416,'2012'!D:D,"",'2012'!AA:AA,"JRO",'2012'!L:L,"&lt;&gt;"), 0)</f>
        <v>0</v>
      </c>
      <c r="BP416" s="0" t="n">
        <f aca="false">IFERROR(SUMIFS('2012'!L:L,'2012'!F:F,A416,'2012'!C:C,B416,'2012'!D:D,"",'2012'!AA:AA,"JRO"), 0)</f>
        <v>0</v>
      </c>
      <c r="BQ416" s="0" t="n">
        <f aca="false">IFERROR(BP416/BO416, 0)</f>
        <v>0</v>
      </c>
      <c r="BR416" s="0" t="n">
        <f aca="false">IFERROR(SUMIFS('2011'!$G:$G,'2011'!F:F,A416,'2011'!C:C,B416,'2011'!D:D,"",'2011'!AA:AA,"JRO",'2011'!L:L,"&lt;&gt;"), 0)</f>
        <v>0</v>
      </c>
      <c r="BS416" s="0" t="n">
        <f aca="false">IFERROR(SUMIFS('2011'!L:L,'2011'!F:F,A416,'2011'!C:C,B416,'2011'!D:D,"",'2011'!AA:AA,"JRO"), 0)</f>
        <v>0</v>
      </c>
      <c r="BT416" s="7" t="n">
        <f aca="false">IFERROR(BS416/BR416, 0)</f>
        <v>0</v>
      </c>
      <c r="BU416" s="0" t="n">
        <f aca="false">IFERROR(SUMIFS('2010'!$G:$G,'2010'!F:F,A416,'2010'!C:C,B416,'2010'!D:D,"",'2010'!AA:AA,"JRO",'2010'!L:L,"&lt;&gt;"), 0)</f>
        <v>0</v>
      </c>
      <c r="BV416" s="0" t="n">
        <f aca="false">IFERROR(SUMIFS('2010'!L:L,'2010'!F:F,A416,'2010'!C:C,B416,'2010'!D:D,"",'2010'!AA:AA,"JRO"), 0)</f>
        <v>0</v>
      </c>
      <c r="BW416" s="7" t="n">
        <f aca="false">IFERROR(BV416/BU416, 0)</f>
        <v>0</v>
      </c>
      <c r="BX416" s="0" t="n">
        <f aca="false">IFERROR(SUMIFS('2009'!$G:$G,'2009'!F:F,A416,'2009'!C:C,B416,'2009'!D:D,"",'2009'!AA:AA,"JRO",'2009'!L:L,"&lt;&gt;"), 0)</f>
        <v>0</v>
      </c>
      <c r="BY416" s="0" t="n">
        <f aca="false">IFERROR(SUMIFS('2009'!L:L,'2009'!F:F,A416,'2009'!C:C,B416,'2009'!D:D,"",'2009'!AA:AA,"JRO"), 0)</f>
        <v>0</v>
      </c>
      <c r="BZ416" s="7" t="n">
        <f aca="false">IFERROR(BY416/BX416, 0)</f>
        <v>0</v>
      </c>
    </row>
    <row r="417" customFormat="false" ht="15" hidden="false" customHeight="false" outlineLevel="0" collapsed="false">
      <c r="A417" s="0" t="s">
        <v>98</v>
      </c>
      <c r="B417" s="13" t="s">
        <v>71</v>
      </c>
      <c r="C417" s="56" t="n">
        <f aca="false">IFERROR(AVERAGEIFS(I417:BZ417,I$2:BZ$2,"JRO escorts per deportee",I417:BZ417,"&lt;&gt;0"), 0)</f>
        <v>0</v>
      </c>
      <c r="D417" s="13" t="n">
        <f aca="false">IFERROR(AVERAGEIFS(I417:BZ417,I$2:BZ$2,"NRO escorts per deportee",I417:BZ417,"&lt;&gt;0"), 0)</f>
        <v>0</v>
      </c>
      <c r="E417" s="13" t="n">
        <f aca="false">IFERROR(AVERAGEIFS(I417:BZ417,I$2:BZ$2,"CRO escorts per deportee",I417:BZ417,"&lt;&gt;0"), 0)</f>
        <v>0</v>
      </c>
      <c r="I417" s="7" t="n">
        <f aca="false">IFERROR(H417/G417, 0)</f>
        <v>0</v>
      </c>
      <c r="J417" s="0" t="n">
        <f aca="false">IFERROR(SUMIFS('2018'!$H:$H,'2018'!$C:$C,B417,'2018'!$F:$F,A417,'2018'!AA:AA,"JRO",'2018'!P:P,"&lt;&gt;")+SUMIFS('2018'!$I:$I,'2018'!$D:$D,B417,'2018'!$F:$F,A417,'2018'!AA:AA,"JRO",'2018'!Q:Q,"&lt;&gt;")+SUMIFS('2018'!$J:$J,'2018'!$E:$E,B417,'2018'!$F:$F,A417,'2018'!AA:AA,"JRO",'2018'!R:R,"&lt;&gt;"), 0)</f>
        <v>0</v>
      </c>
      <c r="K417" s="0" t="n">
        <f aca="false">IFERROR(SUMIFS('2018'!M:M,'2018'!AA:AA,"JRO",'2018'!F:F,A417,'2018'!C:C,B417)+SUMIFS('2018'!P:P,'2018'!AA:AA,"JRO",'2018'!F:F,A417,'2018'!C:C,B417)+SUMIFS('2018'!N:N,'2018'!AA:AA,"JRO",'2018'!F:F,A417,'2018'!D:D,B417)+SUMIFS('2018'!N:N,'2018'!AA:AA,"JRO",'2018'!F:F,A417,'2018'!D:D,B417)+SUMIFS('2018'!O:O,'2018'!AA:AA,"JRO",'2018'!F:F,A417,'2018'!E:E,B417)+SUMIFS('2018'!R:R,'2018'!AA:AA,"JRO",'2018'!F:F,A417,'2018'!E:E,B417), 0)</f>
        <v>0</v>
      </c>
      <c r="L417" s="7" t="n">
        <f aca="false">IFERROR(K417/J417, 0)</f>
        <v>0</v>
      </c>
      <c r="M417" s="0" t="n">
        <f aca="false">IFERROR(SUMIFS('2018'!$H:$H,'2018'!$C:$C,B417,'2018'!$F:$F,A417,'2018'!AA:AA,"NRO",'2018'!P:P,"&lt;&gt;")+SUMIFS('2018'!$I:$I,'2018'!$D:$D,B417,'2018'!$F:$F,A417,'2018'!AA:AA,"NRO",'2018'!Q:Q,"&lt;&gt;")+SUMIFS('2018'!$J:$J,'2018'!$E:$E,B417,'2018'!$F:$F,A417,'2018'!AA:AA,"NRO",'2018'!R:R,"&lt;&gt;"), 0)</f>
        <v>0</v>
      </c>
      <c r="N417" s="0" t="n">
        <f aca="false">IFERROR(SUMIFS('2018'!M:M,'2018'!AA:AA,"NRO",'2018'!F:F,A417,'2018'!C:C,B417)+SUMIFS('2018'!P:P,'2018'!AA:AA,"NRO",'2018'!F:F,A417,'2018'!C:C,B417)+SUMIFS('2018'!N:N,'2018'!AA:AA,"NRO",'2018'!F:F,A417,'2018'!D:D,B417)+SUMIFS('2018'!N:N,'2018'!AA:AA,"NRO",'2018'!F:F,A417,'2018'!D:D,B417)+SUMIFS('2018'!O:O,'2018'!AA:AA,"NRO",'2018'!F:F,A417,'2018'!E:E,B417)+SUMIFS('2018'!R:R,'2018'!AA:AA,"NRO",'2018'!F:F,A417,'2018'!E:E,B417), 0)</f>
        <v>0</v>
      </c>
      <c r="O417" s="7" t="n">
        <f aca="false">IFERROR(N417/M417, 0)</f>
        <v>0</v>
      </c>
      <c r="P417" s="0" t="n">
        <f aca="false">IFERROR(SUMIFS('2018'!$H:$H,'2018'!$C:$C,B417,'2018'!$F:$F,A417,'2018'!AA:AA,"CRO")+SUMIFS('2018'!$I:$I,'2018'!$D:$D,B417,'2018'!$F:$F,A417,'2018'!AA:AA,"CRO")+SUMIFS('2018'!$J:$J,'2018'!$E:$E,B417,'2018'!$F:$F,A417,'2018'!AA:AA,"CRO"), 0)</f>
        <v>0</v>
      </c>
      <c r="Q417" s="0" t="n">
        <f aca="false">IFERROR(SUMIFS('2018'!M:M,'2018'!AA:AA,"CRO",'2018'!F:F,A417,'2018'!C:C,B417)+SUMIFS('2018'!P:P,'2018'!AA:AA,"CRO",'2018'!F:F,A417,'2018'!C:C,B417)+SUMIFS('2018'!N:N,'2018'!AA:AA,"CRO",'2018'!F:F,A417,'2018'!D:D,B417)+SUMIFS('2018'!N:N,'2018'!AA:AA,"CRO",'2018'!F:F,A417,'2018'!D:D,B417)+SUMIFS('2018'!O:O,'2018'!AA:AA,"CRO",'2018'!F:F,A417,'2018'!E:E,B417)+SUMIFS('2018'!R:R,'2018'!AA:AA,"CRO",'2018'!F:F,A417,'2018'!E:E,B417), 0)</f>
        <v>0</v>
      </c>
      <c r="R417" s="7" t="n">
        <f aca="false">IFERROR(Q417/P417, 0)</f>
        <v>0</v>
      </c>
      <c r="S417" s="7" t="n">
        <f aca="false">SUM(V417,Y417,AB417)</f>
        <v>0</v>
      </c>
      <c r="T417" s="7" t="n">
        <f aca="false">SUM(W417,Z417,AC417)</f>
        <v>0</v>
      </c>
      <c r="U417" s="7" t="n">
        <f aca="false">IFERROR(T417/S417, 0)</f>
        <v>0</v>
      </c>
      <c r="V417" s="0" t="n">
        <f aca="false">SUMIFS('2017'!$H:$H,'2017'!$C:$C,B417,'2017'!$F:$F,A417,'2017'!AA:AA,"JRO",'2017'!P:P,"&lt;&gt;")+SUMIFS('2017'!$I:$I,'2017'!$D:$D,B417,'2017'!$F:$F,A417,'2017'!AA:AA,"JRO",'2017'!Q:Q,"&lt;&gt;")+SUMIFS('2017'!$J:$J,'2017'!$E:$E,B417,'2017'!$F:$F,A417,'2017'!AA:AA,"JRO",'2017'!R:R,"&lt;&gt;")</f>
        <v>0</v>
      </c>
      <c r="W417" s="0" t="n">
        <f aca="false">IFERROR(SUMIFS('2017'!M:M,'2017'!AA:AA,"JRO",'2017'!F:F,A417,'2017'!C:C,B417)+SUMIFS('2017'!P:P,'2017'!AA:AA,"JRO",'2017'!F:F,A417,'2017'!C:C,B417)+SUMIFS('2017'!N:N,'2017'!AA:AA,"JRO",'2017'!F:F,A417,'2017'!D:D,B417)+SUMIFS('2017'!N:N,'2017'!AA:AA,"JRO",'2017'!F:F,A417,'2017'!D:D,B417)+SUMIFS('2017'!O:O,'2017'!AA:AA,"JRO",'2017'!F:F,A417,'2017'!E:E,B417)+SUMIFS('2017'!R:R,'2017'!AA:AA,"JRO",'2017'!F:F,A417,'2017'!E:E,B417), 0)</f>
        <v>0</v>
      </c>
      <c r="X417" s="7" t="n">
        <f aca="false">IFERROR(W417/V417, 0)</f>
        <v>0</v>
      </c>
      <c r="Y417" s="0" t="n">
        <f aca="false">IFERROR(SUMIFS('2017'!$H:$H,'2017'!$C:$C,B417,'2017'!$F:$F,A417,'2017'!AA:AA,"NRO",'2017'!P:P,"&lt;&gt;")+SUMIFS('2017'!$I:$I,'2017'!$D:$D,B417,'2017'!$F:$F,A417,'2017'!AA:AA,"NRO",'2017'!Q:Q,"&lt;&gt;")+SUMIFS('2017'!$J:$J,'2017'!$E:$E,B417,'2017'!$F:$F,A417,'2017'!AA:AA,"NRO",'2017'!R:R,"&lt;&gt;"), 0)</f>
        <v>0</v>
      </c>
      <c r="Z417" s="0" t="n">
        <f aca="false">IFERROR(SUMIFS('2017'!M:M,'2017'!AA:AA,"NRO",'2017'!F:F,A417,'2017'!C:C,B417)+SUMIFS('2017'!P:P,'2017'!AA:AA,"NRO",'2017'!F:F,A417,'2017'!C:C,B417)+SUMIFS('2017'!N:N,'2017'!AA:AA,"NRO",'2017'!F:F,A417,'2017'!D:D,B417)+SUMIFS('2017'!N:N,'2017'!AA:AA,"NRO",'2017'!F:F,A417,'2017'!D:D,B417)+SUMIFS('2017'!O:O,'2017'!AA:AA,"NRO",'2017'!F:F,A417,'2017'!E:E,B417)+SUMIFS('2017'!R:R,'2017'!AA:AA,"NRO",'2017'!F:F,A417,'2017'!E:E,B417), 0)</f>
        <v>0</v>
      </c>
      <c r="AA417" s="7" t="n">
        <f aca="false">IFERROR(Z417/Y417, 0)</f>
        <v>0</v>
      </c>
      <c r="AB417" s="0" t="n">
        <f aca="false">IFERROR(SUMIFS('2017'!$H:$H,'2017'!$C:$C,B417,'2017'!$F:$F,A417,'2017'!AA:AA,"CRO",'2017'!P:P,"&lt;&gt;")+SUMIFS('2017'!$I:$I,'2017'!$D:$D,B417,'2017'!$F:$F,A417,'2017'!AA:AA,"CRO",'2017'!Q:Q,"&lt;&gt;")+SUMIFS('2017'!$J:$J,'2017'!$E:$E,B417,'2017'!$F:$F,A417,'2017'!AA:AA,"CRO",'2017'!R:R,"&lt;&gt;"), 0)</f>
        <v>0</v>
      </c>
      <c r="AC417" s="0" t="n">
        <f aca="false">IFERROR(SUMIFS('2017'!M:M,'2017'!AA:AA,"CRO",'2017'!F:F,A417,'2017'!C:C,B417)+SUMIFS('2017'!P:P,'2017'!AA:AA,"CRO",'2017'!F:F,A417,'2017'!C:C,B417)+SUMIFS('2017'!N:N,'2017'!AA:AA,"CRO",'2017'!F:F,A417,'2017'!D:D,B417)+SUMIFS('2017'!N:N,'2017'!AA:AA,"CRO",'2017'!F:F,A417,'2017'!D:D,B417)+SUMIFS('2017'!O:O,'2017'!AA:AA,"CRO",'2017'!F:F,A417,'2017'!E:E,B417)+SUMIFS('2017'!R:R,'2017'!AA:AA,"CRO",'2017'!F:F,A417,'2017'!E:E,B417), 0)</f>
        <v>0</v>
      </c>
      <c r="AD417" s="0" t="n">
        <f aca="false">IFERROR(AC417/AB417, 0)</f>
        <v>0</v>
      </c>
      <c r="AE417" s="0" t="n">
        <f aca="false">SUM(AH417,AK417,AN417)</f>
        <v>0</v>
      </c>
      <c r="AF417" s="0" t="n">
        <f aca="false">SUM(AI417,AL417,AO417)</f>
        <v>0</v>
      </c>
      <c r="AG417" s="7" t="n">
        <f aca="false">IFERROR(AF417/AE417, 0)</f>
        <v>0</v>
      </c>
      <c r="AH417" s="0" t="n">
        <f aca="false">IFERROR(SUMIFS('2016'!$G:$G,'2016'!F:F,A417,'2016'!C:C,B417,'2016'!D:D,"",'2016'!AA:AA,"JRO",'2016'!L:L,"&lt;&gt;"), 0)</f>
        <v>0</v>
      </c>
      <c r="AI417" s="0" t="n">
        <f aca="false">IFERROR(SUMIFS('2016'!L:L,'2016'!F:F,A417,'2016'!C:C,B417,'2016'!D:D,"",'2016'!AA:AA,"JRO"), 0)</f>
        <v>0</v>
      </c>
      <c r="AJ417" s="7" t="n">
        <f aca="false">IFERROR(AI417/AH417, 0)</f>
        <v>0</v>
      </c>
      <c r="AK417" s="0" t="n">
        <f aca="false">IFERROR(SUMIFS('2016'!$G:$G,'2016'!F:F,A417,'2016'!C:C,B417,'2016'!D:D,"",'2016'!AA:AA,"NRO",'2016'!L:L,"&lt;&gt;"), 0)</f>
        <v>0</v>
      </c>
      <c r="AL417" s="0" t="n">
        <f aca="false">IFERROR(SUMIFS('2016'!L:L,'2016'!F:F,A417,'2016'!C:C,B417,'2016'!D:D,"",'2016'!AA:AA,"NRO"), 0)</f>
        <v>0</v>
      </c>
      <c r="AM417" s="0" t="n">
        <f aca="false">IFERROR(AL417/AK417, 0)</f>
        <v>0</v>
      </c>
      <c r="AN417" s="0" t="n">
        <f aca="false">IFERROR(SUMIFS('2016'!$G:$G,'2016'!F:F,A417,'2016'!C:C,B417,'2016'!D:D,"",'2016'!AA:AA,"CRO",'2016'!L:L,"&lt;&gt;"), 0)</f>
        <v>0</v>
      </c>
      <c r="AO417" s="0" t="n">
        <f aca="false">IFERROR(SUMIFS('2016'!L:L,'2016'!F:F,A417,'2016'!C:C,B417,'2016'!D:D,"",'2016'!AA:AA,"CRO"), 0)</f>
        <v>0</v>
      </c>
      <c r="AP417" s="0" t="n">
        <f aca="false">IFERROR(AO417/AN417, 0)</f>
        <v>0</v>
      </c>
      <c r="AQ417" s="0" t="n">
        <f aca="false">SUM(AT417,AW417,AZ417)</f>
        <v>0</v>
      </c>
      <c r="AR417" s="0" t="n">
        <f aca="false">SUM(AU417,AX417,BA417)</f>
        <v>0</v>
      </c>
      <c r="AS417" s="7" t="n">
        <f aca="false">IFERROR(AR417/AQ417, 0)</f>
        <v>0</v>
      </c>
      <c r="AT417" s="0" t="n">
        <f aca="false">IFERROR(SUMIFS('2015'!$G:$G,'2015'!F:F,A417,'2015'!C:C,B417,'2015'!D:D,"",'2015'!AA:AA,"JRO",'2015'!L:L,"&lt;&gt;"), 0)</f>
        <v>0</v>
      </c>
      <c r="AU417" s="0" t="n">
        <f aca="false">IFERROR(SUMIFS('2015'!L:L,'2015'!F:F,A417,'2015'!C:C,B417,'2015'!D:D,"",'2015'!AA:AA,"JRO"), 0)</f>
        <v>0</v>
      </c>
      <c r="AV417" s="0" t="n">
        <f aca="false">IFERROR(AU417/AT417, 0)</f>
        <v>0</v>
      </c>
      <c r="AW417" s="0" t="n">
        <f aca="false">IFERROR(SUMIFS('2015'!$G:$G,'2015'!F:F,A417,'2015'!C:C,B417,'2015'!D:D,"",'2015'!AA:AA,"NRO",'2015'!L:L,"&lt;&gt;"), 0)</f>
        <v>0</v>
      </c>
      <c r="AX417" s="0" t="n">
        <f aca="false">IFERROR(SUMIFS('2015'!L:L,'2015'!F:F,A417,'2015'!C:C,B417,'2015'!D:D,"",'2015'!AA:AA,"NRO"), 0)</f>
        <v>0</v>
      </c>
      <c r="AY417" s="0" t="n">
        <f aca="false">IFERROR(AX417/AW417, 0)</f>
        <v>0</v>
      </c>
      <c r="AZ417" s="0" t="n">
        <f aca="false">IFERROR(SUMIFS('2015'!$G:$G,'2015'!F:F,A417,'2015'!C:C,B417,'2015'!D:D,"",'2015'!AA:AA,"CRO",'2015'!L:L,"&lt;&gt;"), 0)</f>
        <v>0</v>
      </c>
      <c r="BA417" s="0" t="n">
        <f aca="false">IFERROR(SUMIFS('2015'!L:L,'2015'!F:F,A417,'2015'!C:C,B417,'2015'!D:D,"",'2015'!AA:AA,"CRO"), 0)</f>
        <v>0</v>
      </c>
      <c r="BB417" s="0" t="n">
        <f aca="false">IFERROR(BA417/AZ417, 0)</f>
        <v>0</v>
      </c>
      <c r="BC417" s="0" t="n">
        <f aca="false">SUM(BF417,BI417)</f>
        <v>0</v>
      </c>
      <c r="BD417" s="0" t="n">
        <f aca="false">SUM(BG417,BJ417)</f>
        <v>0</v>
      </c>
      <c r="BE417" s="7" t="n">
        <f aca="false">IFERROR(BD417/BC417, 0)</f>
        <v>0</v>
      </c>
      <c r="BF417" s="0" t="n">
        <f aca="false">IFERROR(SUMIFS('2014'!$G:$G,'2014'!F:F,A417,'2014'!C:C,B417,'2014'!D:D,"",'2014'!AA:AA,"JRO",'2014'!L:L,"&lt;&gt;"), 0)</f>
        <v>0</v>
      </c>
      <c r="BG417" s="0" t="n">
        <f aca="false">IFERROR(SUMIFS('2014'!L:L,'2014'!F:F,A417,'2014'!C:C,B417,'2014'!D:D,"",'2014'!AA:AA,"JRO"), 0)</f>
        <v>0</v>
      </c>
      <c r="BH417" s="7" t="n">
        <f aca="false">IFERROR(BG417/BF417, 0)</f>
        <v>0</v>
      </c>
      <c r="BI417" s="0" t="n">
        <f aca="false">IFERROR(SUMIFS('2014'!$G:$G,'2014'!F:F,A417,'2014'!C:C,B417,'2014'!D:D,"",'2014'!AA:AA,"CRO",'2014'!L:L,"&lt;&gt;"), 0)</f>
        <v>0</v>
      </c>
      <c r="BJ417" s="0" t="n">
        <f aca="false">IFERROR(SUMIFS('2014'!L:L,'2014'!F:F,A417,'2014'!C:C,B417,'2014'!D:D,"",'2014'!AA:AA,"CRO"), 0)</f>
        <v>0</v>
      </c>
      <c r="BK417" s="0" t="n">
        <f aca="false">IFERROR(BJ417/BI417, 0)</f>
        <v>0</v>
      </c>
      <c r="BL417" s="0" t="n">
        <f aca="false">IFERROR(SUMIFS('2013'!$G:$G,'2013'!F:F,A417,'2013'!C:C,B417,'2013'!D:D,"",'2013'!AA:AA,"JRO",'2013'!L:L,"&lt;&gt;"), 0)</f>
        <v>0</v>
      </c>
      <c r="BM417" s="0" t="n">
        <f aca="false">IFERROR(SUMIFS('2013'!L:L,'2013'!F:F,A417,'2013'!C:C,B417,'2013'!D:D,"",'2013'!AA:AA,"JRO"), 0)</f>
        <v>0</v>
      </c>
      <c r="BN417" s="0" t="n">
        <f aca="false">IFERROR(BM417/BL417, 0)</f>
        <v>0</v>
      </c>
      <c r="BO417" s="0" t="n">
        <f aca="false">IFERROR(SUMIFS('2012'!$G:$G,'2012'!F:F,A417,'2012'!C:C,B417,'2012'!D:D,"",'2012'!AA:AA,"JRO",'2012'!L:L,"&lt;&gt;"), 0)</f>
        <v>0</v>
      </c>
      <c r="BP417" s="0" t="n">
        <f aca="false">IFERROR(SUMIFS('2012'!L:L,'2012'!F:F,A417,'2012'!C:C,B417,'2012'!D:D,"",'2012'!AA:AA,"JRO"), 0)</f>
        <v>0</v>
      </c>
      <c r="BQ417" s="0" t="n">
        <f aca="false">IFERROR(BP417/BO417, 0)</f>
        <v>0</v>
      </c>
      <c r="BR417" s="0" t="n">
        <f aca="false">IFERROR(SUMIFS('2011'!$G:$G,'2011'!F:F,A417,'2011'!C:C,B417,'2011'!D:D,"",'2011'!AA:AA,"JRO",'2011'!L:L,"&lt;&gt;"), 0)</f>
        <v>0</v>
      </c>
      <c r="BS417" s="0" t="n">
        <f aca="false">IFERROR(SUMIFS('2011'!L:L,'2011'!F:F,A417,'2011'!C:C,B417,'2011'!D:D,"",'2011'!AA:AA,"JRO"), 0)</f>
        <v>0</v>
      </c>
      <c r="BT417" s="7" t="n">
        <f aca="false">IFERROR(BS417/BR417, 0)</f>
        <v>0</v>
      </c>
      <c r="BU417" s="0" t="n">
        <f aca="false">IFERROR(SUMIFS('2010'!$G:$G,'2010'!F:F,A417,'2010'!C:C,B417,'2010'!D:D,"",'2010'!AA:AA,"JRO",'2010'!L:L,"&lt;&gt;"), 0)</f>
        <v>0</v>
      </c>
      <c r="BV417" s="0" t="n">
        <f aca="false">IFERROR(SUMIFS('2010'!L:L,'2010'!F:F,A417,'2010'!C:C,B417,'2010'!D:D,"",'2010'!AA:AA,"JRO"), 0)</f>
        <v>0</v>
      </c>
      <c r="BW417" s="7" t="n">
        <f aca="false">IFERROR(BV417/BU417, 0)</f>
        <v>0</v>
      </c>
      <c r="BX417" s="0" t="n">
        <f aca="false">IFERROR(SUMIFS('2009'!$G:$G,'2009'!F:F,A417,'2009'!C:C,B417,'2009'!D:D,"",'2009'!AA:AA,"JRO",'2009'!L:L,"&lt;&gt;"), 0)</f>
        <v>0</v>
      </c>
      <c r="BY417" s="0" t="n">
        <f aca="false">IFERROR(SUMIFS('2009'!L:L,'2009'!F:F,A417,'2009'!C:C,B417,'2009'!D:D,"",'2009'!AA:AA,"JRO"), 0)</f>
        <v>0</v>
      </c>
      <c r="BZ417" s="7" t="n">
        <f aca="false">IFERROR(BY417/BX417, 0)</f>
        <v>0</v>
      </c>
    </row>
    <row r="418" customFormat="false" ht="15" hidden="false" customHeight="false" outlineLevel="0" collapsed="false">
      <c r="A418" s="0" t="s">
        <v>98</v>
      </c>
      <c r="B418" s="17" t="s">
        <v>53</v>
      </c>
      <c r="C418" s="56" t="n">
        <f aca="false">IFERROR(AVERAGEIFS(I418:BZ418,I$2:BZ$2,"JRO escorts per deportee",I418:BZ418,"&lt;&gt;0"), 0)</f>
        <v>2.59172771672772</v>
      </c>
      <c r="D418" s="13" t="n">
        <f aca="false">IFERROR(AVERAGEIFS(I418:BZ418,I$2:BZ$2,"NRO escorts per deportee",I418:BZ418,"&lt;&gt;0"), 0)</f>
        <v>0</v>
      </c>
      <c r="E418" s="13" t="n">
        <f aca="false">IFERROR(AVERAGEIFS(I418:BZ418,I$2:BZ$2,"CRO escorts per deportee",I418:BZ418,"&lt;&gt;0"), 0)</f>
        <v>0</v>
      </c>
      <c r="I418" s="7" t="n">
        <f aca="false">IFERROR(H418/G418, 0)</f>
        <v>0</v>
      </c>
      <c r="J418" s="0" t="n">
        <f aca="false">IFERROR(SUMIFS('2018'!$H:$H,'2018'!$C:$C,B418,'2018'!$F:$F,A418,'2018'!AA:AA,"JRO",'2018'!P:P,"&lt;&gt;")+SUMIFS('2018'!$I:$I,'2018'!$D:$D,B418,'2018'!$F:$F,A418,'2018'!AA:AA,"JRO",'2018'!Q:Q,"&lt;&gt;")+SUMIFS('2018'!$J:$J,'2018'!$E:$E,B418,'2018'!$F:$F,A418,'2018'!AA:AA,"JRO",'2018'!R:R,"&lt;&gt;"), 0)</f>
        <v>1</v>
      </c>
      <c r="K418" s="0" t="n">
        <f aca="false">IFERROR(SUMIFS('2018'!M:M,'2018'!AA:AA,"JRO",'2018'!F:F,A418,'2018'!C:C,B418)+SUMIFS('2018'!P:P,'2018'!AA:AA,"JRO",'2018'!F:F,A418,'2018'!C:C,B418)+SUMIFS('2018'!N:N,'2018'!AA:AA,"JRO",'2018'!F:F,A418,'2018'!D:D,B418)+SUMIFS('2018'!N:N,'2018'!AA:AA,"JRO",'2018'!F:F,A418,'2018'!D:D,B418)+SUMIFS('2018'!O:O,'2018'!AA:AA,"JRO",'2018'!F:F,A418,'2018'!E:E,B418)+SUMIFS('2018'!R:R,'2018'!AA:AA,"JRO",'2018'!F:F,A418,'2018'!E:E,B418), 0)</f>
        <v>3</v>
      </c>
      <c r="L418" s="7" t="n">
        <f aca="false">IFERROR(K418/J418, 0)</f>
        <v>3</v>
      </c>
      <c r="M418" s="0" t="n">
        <f aca="false">IFERROR(SUMIFS('2018'!$H:$H,'2018'!$C:$C,B418,'2018'!$F:$F,A418,'2018'!AA:AA,"NRO",'2018'!P:P,"&lt;&gt;")+SUMIFS('2018'!$I:$I,'2018'!$D:$D,B418,'2018'!$F:$F,A418,'2018'!AA:AA,"NRO",'2018'!Q:Q,"&lt;&gt;")+SUMIFS('2018'!$J:$J,'2018'!$E:$E,B418,'2018'!$F:$F,A418,'2018'!AA:AA,"NRO",'2018'!R:R,"&lt;&gt;"), 0)</f>
        <v>0</v>
      </c>
      <c r="N418" s="0" t="n">
        <f aca="false">IFERROR(SUMIFS('2018'!M:M,'2018'!AA:AA,"NRO",'2018'!F:F,A418,'2018'!C:C,B418)+SUMIFS('2018'!P:P,'2018'!AA:AA,"NRO",'2018'!F:F,A418,'2018'!C:C,B418)+SUMIFS('2018'!N:N,'2018'!AA:AA,"NRO",'2018'!F:F,A418,'2018'!D:D,B418)+SUMIFS('2018'!N:N,'2018'!AA:AA,"NRO",'2018'!F:F,A418,'2018'!D:D,B418)+SUMIFS('2018'!O:O,'2018'!AA:AA,"NRO",'2018'!F:F,A418,'2018'!E:E,B418)+SUMIFS('2018'!R:R,'2018'!AA:AA,"NRO",'2018'!F:F,A418,'2018'!E:E,B418), 0)</f>
        <v>0</v>
      </c>
      <c r="O418" s="7" t="n">
        <f aca="false">IFERROR(N418/M418, 0)</f>
        <v>0</v>
      </c>
      <c r="P418" s="0" t="n">
        <f aca="false">IFERROR(SUMIFS('2018'!$H:$H,'2018'!$C:$C,B418,'2018'!$F:$F,A418,'2018'!AA:AA,"CRO")+SUMIFS('2018'!$I:$I,'2018'!$D:$D,B418,'2018'!$F:$F,A418,'2018'!AA:AA,"CRO")+SUMIFS('2018'!$J:$J,'2018'!$E:$E,B418,'2018'!$F:$F,A418,'2018'!AA:AA,"CRO"), 0)</f>
        <v>0</v>
      </c>
      <c r="Q418" s="0" t="n">
        <f aca="false">IFERROR(SUMIFS('2018'!M:M,'2018'!AA:AA,"CRO",'2018'!F:F,A418,'2018'!C:C,B418)+SUMIFS('2018'!P:P,'2018'!AA:AA,"CRO",'2018'!F:F,A418,'2018'!C:C,B418)+SUMIFS('2018'!N:N,'2018'!AA:AA,"CRO",'2018'!F:F,A418,'2018'!D:D,B418)+SUMIFS('2018'!N:N,'2018'!AA:AA,"CRO",'2018'!F:F,A418,'2018'!D:D,B418)+SUMIFS('2018'!O:O,'2018'!AA:AA,"CRO",'2018'!F:F,A418,'2018'!E:E,B418)+SUMIFS('2018'!R:R,'2018'!AA:AA,"CRO",'2018'!F:F,A418,'2018'!E:E,B418), 0)</f>
        <v>0</v>
      </c>
      <c r="R418" s="7" t="n">
        <f aca="false">IFERROR(Q418/P418, 0)</f>
        <v>0</v>
      </c>
      <c r="S418" s="7" t="n">
        <f aca="false">SUM(V418,Y418,AB418)</f>
        <v>0</v>
      </c>
      <c r="T418" s="7" t="n">
        <f aca="false">SUM(W418,Z418,AC418)</f>
        <v>0</v>
      </c>
      <c r="U418" s="7" t="n">
        <f aca="false">IFERROR(T418/S418, 0)</f>
        <v>0</v>
      </c>
      <c r="V418" s="0" t="n">
        <f aca="false">SUMIFS('2017'!$H:$H,'2017'!$C:$C,B418,'2017'!$F:$F,A418,'2017'!AA:AA,"JRO",'2017'!P:P,"&lt;&gt;")+SUMIFS('2017'!$I:$I,'2017'!$D:$D,B418,'2017'!$F:$F,A418,'2017'!AA:AA,"JRO",'2017'!Q:Q,"&lt;&gt;")+SUMIFS('2017'!$J:$J,'2017'!$E:$E,B418,'2017'!$F:$F,A418,'2017'!AA:AA,"JRO",'2017'!R:R,"&lt;&gt;")</f>
        <v>0</v>
      </c>
      <c r="W418" s="0" t="n">
        <f aca="false">IFERROR(SUMIFS('2017'!M:M,'2017'!AA:AA,"JRO",'2017'!F:F,A418,'2017'!C:C,B418)+SUMIFS('2017'!P:P,'2017'!AA:AA,"JRO",'2017'!F:F,A418,'2017'!C:C,B418)+SUMIFS('2017'!N:N,'2017'!AA:AA,"JRO",'2017'!F:F,A418,'2017'!D:D,B418)+SUMIFS('2017'!N:N,'2017'!AA:AA,"JRO",'2017'!F:F,A418,'2017'!D:D,B418)+SUMIFS('2017'!O:O,'2017'!AA:AA,"JRO",'2017'!F:F,A418,'2017'!E:E,B418)+SUMIFS('2017'!R:R,'2017'!AA:AA,"JRO",'2017'!F:F,A418,'2017'!E:E,B418), 0)</f>
        <v>0</v>
      </c>
      <c r="X418" s="7" t="n">
        <f aca="false">IFERROR(W418/V418, 0)</f>
        <v>0</v>
      </c>
      <c r="Y418" s="0" t="n">
        <f aca="false">IFERROR(SUMIFS('2017'!$H:$H,'2017'!$C:$C,B418,'2017'!$F:$F,A418,'2017'!AA:AA,"NRO",'2017'!P:P,"&lt;&gt;")+SUMIFS('2017'!$I:$I,'2017'!$D:$D,B418,'2017'!$F:$F,A418,'2017'!AA:AA,"NRO",'2017'!Q:Q,"&lt;&gt;")+SUMIFS('2017'!$J:$J,'2017'!$E:$E,B418,'2017'!$F:$F,A418,'2017'!AA:AA,"NRO",'2017'!R:R,"&lt;&gt;"), 0)</f>
        <v>0</v>
      </c>
      <c r="Z418" s="0" t="n">
        <f aca="false">IFERROR(SUMIFS('2017'!M:M,'2017'!AA:AA,"NRO",'2017'!F:F,A418,'2017'!C:C,B418)+SUMIFS('2017'!P:P,'2017'!AA:AA,"NRO",'2017'!F:F,A418,'2017'!C:C,B418)+SUMIFS('2017'!N:N,'2017'!AA:AA,"NRO",'2017'!F:F,A418,'2017'!D:D,B418)+SUMIFS('2017'!N:N,'2017'!AA:AA,"NRO",'2017'!F:F,A418,'2017'!D:D,B418)+SUMIFS('2017'!O:O,'2017'!AA:AA,"NRO",'2017'!F:F,A418,'2017'!E:E,B418)+SUMIFS('2017'!R:R,'2017'!AA:AA,"NRO",'2017'!F:F,A418,'2017'!E:E,B418), 0)</f>
        <v>0</v>
      </c>
      <c r="AA418" s="7" t="n">
        <f aca="false">IFERROR(Z418/Y418, 0)</f>
        <v>0</v>
      </c>
      <c r="AB418" s="0" t="n">
        <f aca="false">IFERROR(SUMIFS('2017'!$H:$H,'2017'!$C:$C,B418,'2017'!$F:$F,A418,'2017'!AA:AA,"CRO",'2017'!P:P,"&lt;&gt;")+SUMIFS('2017'!$I:$I,'2017'!$D:$D,B418,'2017'!$F:$F,A418,'2017'!AA:AA,"CRO",'2017'!Q:Q,"&lt;&gt;")+SUMIFS('2017'!$J:$J,'2017'!$E:$E,B418,'2017'!$F:$F,A418,'2017'!AA:AA,"CRO",'2017'!R:R,"&lt;&gt;"), 0)</f>
        <v>0</v>
      </c>
      <c r="AC418" s="0" t="n">
        <f aca="false">IFERROR(SUMIFS('2017'!M:M,'2017'!AA:AA,"CRO",'2017'!F:F,A418,'2017'!C:C,B418)+SUMIFS('2017'!P:P,'2017'!AA:AA,"CRO",'2017'!F:F,A418,'2017'!C:C,B418)+SUMIFS('2017'!N:N,'2017'!AA:AA,"CRO",'2017'!F:F,A418,'2017'!D:D,B418)+SUMIFS('2017'!N:N,'2017'!AA:AA,"CRO",'2017'!F:F,A418,'2017'!D:D,B418)+SUMIFS('2017'!O:O,'2017'!AA:AA,"CRO",'2017'!F:F,A418,'2017'!E:E,B418)+SUMIFS('2017'!R:R,'2017'!AA:AA,"CRO",'2017'!F:F,A418,'2017'!E:E,B418), 0)</f>
        <v>0</v>
      </c>
      <c r="AD418" s="0" t="n">
        <f aca="false">IFERROR(AC418/AB418, 0)</f>
        <v>0</v>
      </c>
      <c r="AE418" s="0" t="n">
        <f aca="false">SUM(AH418,AK418,AN418)</f>
        <v>12</v>
      </c>
      <c r="AF418" s="0" t="n">
        <f aca="false">SUM(AI418,AL418,AO418)</f>
        <v>36</v>
      </c>
      <c r="AG418" s="7" t="n">
        <f aca="false">IFERROR(AF418/AE418, 0)</f>
        <v>3</v>
      </c>
      <c r="AH418" s="0" t="n">
        <f aca="false">IFERROR(SUMIFS('2016'!$G:$G,'2016'!F:F,A418,'2016'!C:C,B418,'2016'!D:D,"",'2016'!AA:AA,"JRO",'2016'!L:L,"&lt;&gt;"), 0)</f>
        <v>12</v>
      </c>
      <c r="AI418" s="0" t="n">
        <f aca="false">IFERROR(SUMIFS('2016'!L:L,'2016'!F:F,A418,'2016'!C:C,B418,'2016'!D:D,"",'2016'!AA:AA,"JRO"), 0)</f>
        <v>36</v>
      </c>
      <c r="AJ418" s="7" t="n">
        <f aca="false">IFERROR(AI418/AH418, 0)</f>
        <v>3</v>
      </c>
      <c r="AK418" s="0" t="n">
        <f aca="false">IFERROR(SUMIFS('2016'!$G:$G,'2016'!F:F,A418,'2016'!C:C,B418,'2016'!D:D,"",'2016'!AA:AA,"NRO",'2016'!L:L,"&lt;&gt;"), 0)</f>
        <v>0</v>
      </c>
      <c r="AL418" s="0" t="n">
        <f aca="false">IFERROR(SUMIFS('2016'!L:L,'2016'!F:F,A418,'2016'!C:C,B418,'2016'!D:D,"",'2016'!AA:AA,"NRO"), 0)</f>
        <v>0</v>
      </c>
      <c r="AM418" s="0" t="n">
        <f aca="false">IFERROR(AL418/AK418, 0)</f>
        <v>0</v>
      </c>
      <c r="AN418" s="0" t="n">
        <f aca="false">IFERROR(SUMIFS('2016'!$G:$G,'2016'!F:F,A418,'2016'!C:C,B418,'2016'!D:D,"",'2016'!AA:AA,"CRO",'2016'!L:L,"&lt;&gt;"), 0)</f>
        <v>0</v>
      </c>
      <c r="AO418" s="0" t="n">
        <f aca="false">IFERROR(SUMIFS('2016'!L:L,'2016'!F:F,A418,'2016'!C:C,B418,'2016'!D:D,"",'2016'!AA:AA,"CRO"), 0)</f>
        <v>0</v>
      </c>
      <c r="AP418" s="0" t="n">
        <f aca="false">IFERROR(AO418/AN418, 0)</f>
        <v>0</v>
      </c>
      <c r="AQ418" s="0" t="n">
        <f aca="false">SUM(AT418,AW418,AZ418)</f>
        <v>9</v>
      </c>
      <c r="AR418" s="0" t="n">
        <f aca="false">SUM(AU418,AX418,BA418)</f>
        <v>21</v>
      </c>
      <c r="AS418" s="7" t="n">
        <f aca="false">IFERROR(AR418/AQ418, 0)</f>
        <v>2.33333333333333</v>
      </c>
      <c r="AT418" s="0" t="n">
        <f aca="false">IFERROR(SUMIFS('2015'!$G:$G,'2015'!F:F,A418,'2015'!C:C,B418,'2015'!D:D,"",'2015'!AA:AA,"JRO",'2015'!L:L,"&lt;&gt;"), 0)</f>
        <v>9</v>
      </c>
      <c r="AU418" s="0" t="n">
        <f aca="false">IFERROR(SUMIFS('2015'!L:L,'2015'!F:F,A418,'2015'!C:C,B418,'2015'!D:D,"",'2015'!AA:AA,"JRO"), 0)</f>
        <v>21</v>
      </c>
      <c r="AV418" s="0" t="n">
        <f aca="false">IFERROR(AU418/AT418, 0)</f>
        <v>2.33333333333333</v>
      </c>
      <c r="AW418" s="0" t="n">
        <f aca="false">IFERROR(SUMIFS('2015'!$G:$G,'2015'!F:F,A418,'2015'!C:C,B418,'2015'!D:D,"",'2015'!AA:AA,"NRO",'2015'!L:L,"&lt;&gt;"), 0)</f>
        <v>0</v>
      </c>
      <c r="AX418" s="0" t="n">
        <f aca="false">IFERROR(SUMIFS('2015'!L:L,'2015'!F:F,A418,'2015'!C:C,B418,'2015'!D:D,"",'2015'!AA:AA,"NRO"), 0)</f>
        <v>0</v>
      </c>
      <c r="AY418" s="0" t="n">
        <f aca="false">IFERROR(AX418/AW418, 0)</f>
        <v>0</v>
      </c>
      <c r="AZ418" s="0" t="n">
        <f aca="false">IFERROR(SUMIFS('2015'!$G:$G,'2015'!F:F,A418,'2015'!C:C,B418,'2015'!D:D,"",'2015'!AA:AA,"CRO",'2015'!L:L,"&lt;&gt;"), 0)</f>
        <v>0</v>
      </c>
      <c r="BA418" s="0" t="n">
        <f aca="false">IFERROR(SUMIFS('2015'!L:L,'2015'!F:F,A418,'2015'!C:C,B418,'2015'!D:D,"",'2015'!AA:AA,"CRO"), 0)</f>
        <v>0</v>
      </c>
      <c r="BB418" s="0" t="n">
        <f aca="false">IFERROR(BA418/AZ418, 0)</f>
        <v>0</v>
      </c>
      <c r="BC418" s="0" t="n">
        <f aca="false">SUM(BF418,BI418)</f>
        <v>13</v>
      </c>
      <c r="BD418" s="0" t="n">
        <f aca="false">SUM(BG418,BJ418)</f>
        <v>33</v>
      </c>
      <c r="BE418" s="7" t="n">
        <f aca="false">IFERROR(BD418/BC418, 0)</f>
        <v>2.53846153846154</v>
      </c>
      <c r="BF418" s="0" t="n">
        <f aca="false">IFERROR(SUMIFS('2014'!$G:$G,'2014'!F:F,A418,'2014'!C:C,B418,'2014'!D:D,"",'2014'!AA:AA,"JRO",'2014'!L:L,"&lt;&gt;"), 0)</f>
        <v>13</v>
      </c>
      <c r="BG418" s="0" t="n">
        <f aca="false">IFERROR(SUMIFS('2014'!L:L,'2014'!F:F,A418,'2014'!C:C,B418,'2014'!D:D,"",'2014'!AA:AA,"JRO"), 0)</f>
        <v>33</v>
      </c>
      <c r="BH418" s="7" t="n">
        <f aca="false">IFERROR(BG418/BF418, 0)</f>
        <v>2.53846153846154</v>
      </c>
      <c r="BI418" s="0" t="n">
        <f aca="false">IFERROR(SUMIFS('2014'!$G:$G,'2014'!F:F,A418,'2014'!C:C,B418,'2014'!D:D,"",'2014'!AA:AA,"CRO",'2014'!L:L,"&lt;&gt;"), 0)</f>
        <v>0</v>
      </c>
      <c r="BJ418" s="0" t="n">
        <f aca="false">IFERROR(SUMIFS('2014'!L:L,'2014'!F:F,A418,'2014'!C:C,B418,'2014'!D:D,"",'2014'!AA:AA,"CRO"), 0)</f>
        <v>0</v>
      </c>
      <c r="BK418" s="0" t="n">
        <f aca="false">IFERROR(BJ418/BI418, 0)</f>
        <v>0</v>
      </c>
      <c r="BL418" s="0" t="n">
        <f aca="false">IFERROR(SUMIFS('2013'!$G:$G,'2013'!F:F,A418,'2013'!C:C,B418,'2013'!D:D,"",'2013'!AA:AA,"JRO",'2013'!L:L,"&lt;&gt;"), 0)</f>
        <v>28</v>
      </c>
      <c r="BM418" s="0" t="n">
        <f aca="false">IFERROR(SUMIFS('2013'!L:L,'2013'!F:F,A418,'2013'!C:C,B418,'2013'!D:D,"",'2013'!AA:AA,"JRO"), 0)</f>
        <v>65</v>
      </c>
      <c r="BN418" s="0" t="n">
        <f aca="false">IFERROR(BM418/BL418, 0)</f>
        <v>2.32142857142857</v>
      </c>
      <c r="BO418" s="0" t="n">
        <f aca="false">IFERROR(SUMIFS('2012'!$G:$G,'2012'!F:F,A418,'2012'!C:C,B418,'2012'!D:D,"",'2012'!AA:AA,"JRO",'2012'!L:L,"&lt;&gt;"), 0)</f>
        <v>17</v>
      </c>
      <c r="BP418" s="0" t="n">
        <f aca="false">IFERROR(SUMIFS('2012'!L:L,'2012'!F:F,A418,'2012'!C:C,B418,'2012'!D:D,"",'2012'!AA:AA,"JRO"), 0)</f>
        <v>45</v>
      </c>
      <c r="BQ418" s="0" t="n">
        <f aca="false">IFERROR(BP418/BO418, 0)</f>
        <v>2.64705882352941</v>
      </c>
      <c r="BR418" s="0" t="n">
        <f aca="false">IFERROR(SUMIFS('2011'!$G:$G,'2011'!F:F,A418,'2011'!C:C,B418,'2011'!D:D,"",'2011'!AA:AA,"JRO",'2011'!L:L,"&lt;&gt;"), 0)</f>
        <v>18</v>
      </c>
      <c r="BS418" s="0" t="n">
        <f aca="false">IFERROR(SUMIFS('2011'!L:L,'2011'!F:F,A418,'2011'!C:C,B418,'2011'!D:D,"",'2011'!AA:AA,"JRO"), 0)</f>
        <v>50</v>
      </c>
      <c r="BT418" s="7" t="n">
        <f aca="false">IFERROR(BS418/BR418, 0)</f>
        <v>2.77777777777778</v>
      </c>
      <c r="BU418" s="0" t="n">
        <f aca="false">IFERROR(SUMIFS('2010'!$G:$G,'2010'!F:F,A418,'2010'!C:C,B418,'2010'!D:D,"",'2010'!AA:AA,"JRO",'2010'!L:L,"&lt;&gt;"), 0)</f>
        <v>66</v>
      </c>
      <c r="BV418" s="0" t="n">
        <f aca="false">IFERROR(SUMIFS('2010'!L:L,'2010'!F:F,A418,'2010'!C:C,B418,'2010'!D:D,"",'2010'!AA:AA,"JRO"), 0)</f>
        <v>145</v>
      </c>
      <c r="BW418" s="7" t="n">
        <f aca="false">IFERROR(BV418/BU418, 0)</f>
        <v>2.1969696969697</v>
      </c>
      <c r="BX418" s="0" t="n">
        <f aca="false">IFERROR(SUMIFS('2009'!$G:$G,'2009'!F:F,A418,'2009'!C:C,B418,'2009'!D:D,"",'2009'!AA:AA,"JRO",'2009'!L:L,"&lt;&gt;"), 0)</f>
        <v>14</v>
      </c>
      <c r="BY418" s="0" t="n">
        <f aca="false">IFERROR(SUMIFS('2009'!L:L,'2009'!F:F,A418,'2009'!C:C,B418,'2009'!D:D,"",'2009'!AA:AA,"JRO"), 0)</f>
        <v>33</v>
      </c>
      <c r="BZ418" s="7" t="n">
        <f aca="false">IFERROR(BY418/BX418, 0)</f>
        <v>2.35714285714286</v>
      </c>
    </row>
    <row r="419" customFormat="false" ht="15" hidden="false" customHeight="false" outlineLevel="0" collapsed="false">
      <c r="A419" s="0" t="s">
        <v>98</v>
      </c>
      <c r="B419" s="17" t="s">
        <v>50</v>
      </c>
      <c r="C419" s="56" t="n">
        <f aca="false">IFERROR(AVERAGEIFS(I419:BZ419,I$2:BZ$2,"JRO escorts per deportee",I419:BZ419,"&lt;&gt;0"), 0)</f>
        <v>2.38660611635143</v>
      </c>
      <c r="D419" s="13" t="n">
        <f aca="false">IFERROR(AVERAGEIFS(I419:BZ419,I$2:BZ$2,"NRO escorts per deportee",I419:BZ419,"&lt;&gt;0"), 0)</f>
        <v>0</v>
      </c>
      <c r="E419" s="13" t="n">
        <f aca="false">IFERROR(AVERAGEIFS(I419:BZ419,I$2:BZ$2,"CRO escorts per deportee",I419:BZ419,"&lt;&gt;0"), 0)</f>
        <v>0</v>
      </c>
      <c r="I419" s="7" t="n">
        <f aca="false">IFERROR(H419/G419, 0)</f>
        <v>0</v>
      </c>
      <c r="J419" s="0" t="n">
        <f aca="false">IFERROR(SUMIFS('2018'!$H:$H,'2018'!$C:$C,B419,'2018'!$F:$F,A419,'2018'!AA:AA,"JRO",'2018'!P:P,"&lt;&gt;")+SUMIFS('2018'!$I:$I,'2018'!$D:$D,B419,'2018'!$F:$F,A419,'2018'!AA:AA,"JRO",'2018'!Q:Q,"&lt;&gt;")+SUMIFS('2018'!$J:$J,'2018'!$E:$E,B419,'2018'!$F:$F,A419,'2018'!AA:AA,"JRO",'2018'!R:R,"&lt;&gt;"), 0)</f>
        <v>46</v>
      </c>
      <c r="K419" s="0" t="n">
        <f aca="false">IFERROR(SUMIFS('2018'!M:M,'2018'!AA:AA,"JRO",'2018'!F:F,A419,'2018'!C:C,B419)+SUMIFS('2018'!P:P,'2018'!AA:AA,"JRO",'2018'!F:F,A419,'2018'!C:C,B419)+SUMIFS('2018'!N:N,'2018'!AA:AA,"JRO",'2018'!F:F,A419,'2018'!D:D,B419)+SUMIFS('2018'!N:N,'2018'!AA:AA,"JRO",'2018'!F:F,A419,'2018'!D:D,B419)+SUMIFS('2018'!O:O,'2018'!AA:AA,"JRO",'2018'!F:F,A419,'2018'!E:E,B419)+SUMIFS('2018'!R:R,'2018'!AA:AA,"JRO",'2018'!F:F,A419,'2018'!E:E,B419), 0)</f>
        <v>133</v>
      </c>
      <c r="L419" s="7" t="n">
        <f aca="false">IFERROR(K419/J419, 0)</f>
        <v>2.89130434782609</v>
      </c>
      <c r="M419" s="0" t="n">
        <f aca="false">IFERROR(SUMIFS('2018'!$H:$H,'2018'!$C:$C,B419,'2018'!$F:$F,A419,'2018'!AA:AA,"NRO",'2018'!P:P,"&lt;&gt;")+SUMIFS('2018'!$I:$I,'2018'!$D:$D,B419,'2018'!$F:$F,A419,'2018'!AA:AA,"NRO",'2018'!Q:Q,"&lt;&gt;")+SUMIFS('2018'!$J:$J,'2018'!$E:$E,B419,'2018'!$F:$F,A419,'2018'!AA:AA,"NRO",'2018'!R:R,"&lt;&gt;"), 0)</f>
        <v>0</v>
      </c>
      <c r="N419" s="0" t="n">
        <f aca="false">IFERROR(SUMIFS('2018'!M:M,'2018'!AA:AA,"NRO",'2018'!F:F,A419,'2018'!C:C,B419)+SUMIFS('2018'!P:P,'2018'!AA:AA,"NRO",'2018'!F:F,A419,'2018'!C:C,B419)+SUMIFS('2018'!N:N,'2018'!AA:AA,"NRO",'2018'!F:F,A419,'2018'!D:D,B419)+SUMIFS('2018'!N:N,'2018'!AA:AA,"NRO",'2018'!F:F,A419,'2018'!D:D,B419)+SUMIFS('2018'!O:O,'2018'!AA:AA,"NRO",'2018'!F:F,A419,'2018'!E:E,B419)+SUMIFS('2018'!R:R,'2018'!AA:AA,"NRO",'2018'!F:F,A419,'2018'!E:E,B419), 0)</f>
        <v>0</v>
      </c>
      <c r="O419" s="7" t="n">
        <f aca="false">IFERROR(N419/M419, 0)</f>
        <v>0</v>
      </c>
      <c r="P419" s="0" t="n">
        <f aca="false">IFERROR(SUMIFS('2018'!$H:$H,'2018'!$C:$C,B419,'2018'!$F:$F,A419,'2018'!AA:AA,"CRO")+SUMIFS('2018'!$I:$I,'2018'!$D:$D,B419,'2018'!$F:$F,A419,'2018'!AA:AA,"CRO")+SUMIFS('2018'!$J:$J,'2018'!$E:$E,B419,'2018'!$F:$F,A419,'2018'!AA:AA,"CRO"), 0)</f>
        <v>0</v>
      </c>
      <c r="Q419" s="0" t="n">
        <f aca="false">IFERROR(SUMIFS('2018'!M:M,'2018'!AA:AA,"CRO",'2018'!F:F,A419,'2018'!C:C,B419)+SUMIFS('2018'!P:P,'2018'!AA:AA,"CRO",'2018'!F:F,A419,'2018'!C:C,B419)+SUMIFS('2018'!N:N,'2018'!AA:AA,"CRO",'2018'!F:F,A419,'2018'!D:D,B419)+SUMIFS('2018'!N:N,'2018'!AA:AA,"CRO",'2018'!F:F,A419,'2018'!D:D,B419)+SUMIFS('2018'!O:O,'2018'!AA:AA,"CRO",'2018'!F:F,A419,'2018'!E:E,B419)+SUMIFS('2018'!R:R,'2018'!AA:AA,"CRO",'2018'!F:F,A419,'2018'!E:E,B419), 0)</f>
        <v>0</v>
      </c>
      <c r="R419" s="7" t="n">
        <f aca="false">IFERROR(Q419/P419, 0)</f>
        <v>0</v>
      </c>
      <c r="S419" s="7" t="n">
        <f aca="false">SUM(V419,Y419,AB419)</f>
        <v>0</v>
      </c>
      <c r="T419" s="7" t="n">
        <f aca="false">SUM(W419,Z419,AC419)</f>
        <v>0</v>
      </c>
      <c r="U419" s="7" t="n">
        <f aca="false">IFERROR(T419/S419, 0)</f>
        <v>0</v>
      </c>
      <c r="V419" s="0" t="n">
        <f aca="false">SUMIFS('2017'!$H:$H,'2017'!$C:$C,B419,'2017'!$F:$F,A419,'2017'!AA:AA,"JRO",'2017'!P:P,"&lt;&gt;")+SUMIFS('2017'!$I:$I,'2017'!$D:$D,B419,'2017'!$F:$F,A419,'2017'!AA:AA,"JRO",'2017'!Q:Q,"&lt;&gt;")+SUMIFS('2017'!$J:$J,'2017'!$E:$E,B419,'2017'!$F:$F,A419,'2017'!AA:AA,"JRO",'2017'!R:R,"&lt;&gt;")</f>
        <v>0</v>
      </c>
      <c r="W419" s="0" t="n">
        <f aca="false">IFERROR(SUMIFS('2017'!M:M,'2017'!AA:AA,"JRO",'2017'!F:F,A419,'2017'!C:C,B419)+SUMIFS('2017'!P:P,'2017'!AA:AA,"JRO",'2017'!F:F,A419,'2017'!C:C,B419)+SUMIFS('2017'!N:N,'2017'!AA:AA,"JRO",'2017'!F:F,A419,'2017'!D:D,B419)+SUMIFS('2017'!N:N,'2017'!AA:AA,"JRO",'2017'!F:F,A419,'2017'!D:D,B419)+SUMIFS('2017'!O:O,'2017'!AA:AA,"JRO",'2017'!F:F,A419,'2017'!E:E,B419)+SUMIFS('2017'!R:R,'2017'!AA:AA,"JRO",'2017'!F:F,A419,'2017'!E:E,B419), 0)</f>
        <v>0</v>
      </c>
      <c r="X419" s="7" t="n">
        <f aca="false">IFERROR(W419/V419, 0)</f>
        <v>0</v>
      </c>
      <c r="Y419" s="0" t="n">
        <f aca="false">IFERROR(SUMIFS('2017'!$H:$H,'2017'!$C:$C,B419,'2017'!$F:$F,A419,'2017'!AA:AA,"NRO",'2017'!P:P,"&lt;&gt;")+SUMIFS('2017'!$I:$I,'2017'!$D:$D,B419,'2017'!$F:$F,A419,'2017'!AA:AA,"NRO",'2017'!Q:Q,"&lt;&gt;")+SUMIFS('2017'!$J:$J,'2017'!$E:$E,B419,'2017'!$F:$F,A419,'2017'!AA:AA,"NRO",'2017'!R:R,"&lt;&gt;"), 0)</f>
        <v>0</v>
      </c>
      <c r="Z419" s="0" t="n">
        <f aca="false">IFERROR(SUMIFS('2017'!M:M,'2017'!AA:AA,"NRO",'2017'!F:F,A419,'2017'!C:C,B419)+SUMIFS('2017'!P:P,'2017'!AA:AA,"NRO",'2017'!F:F,A419,'2017'!C:C,B419)+SUMIFS('2017'!N:N,'2017'!AA:AA,"NRO",'2017'!F:F,A419,'2017'!D:D,B419)+SUMIFS('2017'!N:N,'2017'!AA:AA,"NRO",'2017'!F:F,A419,'2017'!D:D,B419)+SUMIFS('2017'!O:O,'2017'!AA:AA,"NRO",'2017'!F:F,A419,'2017'!E:E,B419)+SUMIFS('2017'!R:R,'2017'!AA:AA,"NRO",'2017'!F:F,A419,'2017'!E:E,B419), 0)</f>
        <v>0</v>
      </c>
      <c r="AA419" s="7" t="n">
        <f aca="false">IFERROR(Z419/Y419, 0)</f>
        <v>0</v>
      </c>
      <c r="AB419" s="0" t="n">
        <f aca="false">IFERROR(SUMIFS('2017'!$H:$H,'2017'!$C:$C,B419,'2017'!$F:$F,A419,'2017'!AA:AA,"CRO",'2017'!P:P,"&lt;&gt;")+SUMIFS('2017'!$I:$I,'2017'!$D:$D,B419,'2017'!$F:$F,A419,'2017'!AA:AA,"CRO",'2017'!Q:Q,"&lt;&gt;")+SUMIFS('2017'!$J:$J,'2017'!$E:$E,B419,'2017'!$F:$F,A419,'2017'!AA:AA,"CRO",'2017'!R:R,"&lt;&gt;"), 0)</f>
        <v>0</v>
      </c>
      <c r="AC419" s="0" t="n">
        <f aca="false">IFERROR(SUMIFS('2017'!M:M,'2017'!AA:AA,"CRO",'2017'!F:F,A419,'2017'!C:C,B419)+SUMIFS('2017'!P:P,'2017'!AA:AA,"CRO",'2017'!F:F,A419,'2017'!C:C,B419)+SUMIFS('2017'!N:N,'2017'!AA:AA,"CRO",'2017'!F:F,A419,'2017'!D:D,B419)+SUMIFS('2017'!N:N,'2017'!AA:AA,"CRO",'2017'!F:F,A419,'2017'!D:D,B419)+SUMIFS('2017'!O:O,'2017'!AA:AA,"CRO",'2017'!F:F,A419,'2017'!E:E,B419)+SUMIFS('2017'!R:R,'2017'!AA:AA,"CRO",'2017'!F:F,A419,'2017'!E:E,B419), 0)</f>
        <v>0</v>
      </c>
      <c r="AD419" s="0" t="n">
        <f aca="false">IFERROR(AC419/AB419, 0)</f>
        <v>0</v>
      </c>
      <c r="AE419" s="0" t="n">
        <f aca="false">SUM(AH419,AK419,AN419)</f>
        <v>133</v>
      </c>
      <c r="AF419" s="0" t="n">
        <f aca="false">SUM(AI419,AL419,AO419)</f>
        <v>366</v>
      </c>
      <c r="AG419" s="7" t="n">
        <f aca="false">IFERROR(AF419/AE419, 0)</f>
        <v>2.75187969924812</v>
      </c>
      <c r="AH419" s="0" t="n">
        <f aca="false">IFERROR(SUMIFS('2016'!$G:$G,'2016'!F:F,A419,'2016'!C:C,B419,'2016'!D:D,"",'2016'!AA:AA,"JRO",'2016'!L:L,"&lt;&gt;"), 0)</f>
        <v>133</v>
      </c>
      <c r="AI419" s="0" t="n">
        <f aca="false">IFERROR(SUMIFS('2016'!L:L,'2016'!F:F,A419,'2016'!C:C,B419,'2016'!D:D,"",'2016'!AA:AA,"JRO"), 0)</f>
        <v>366</v>
      </c>
      <c r="AJ419" s="7" t="n">
        <f aca="false">IFERROR(AI419/AH419, 0)</f>
        <v>2.75187969924812</v>
      </c>
      <c r="AK419" s="0" t="n">
        <f aca="false">IFERROR(SUMIFS('2016'!$G:$G,'2016'!F:F,A419,'2016'!C:C,B419,'2016'!D:D,"",'2016'!AA:AA,"NRO",'2016'!L:L,"&lt;&gt;"), 0)</f>
        <v>0</v>
      </c>
      <c r="AL419" s="0" t="n">
        <f aca="false">IFERROR(SUMIFS('2016'!L:L,'2016'!F:F,A419,'2016'!C:C,B419,'2016'!D:D,"",'2016'!AA:AA,"NRO"), 0)</f>
        <v>0</v>
      </c>
      <c r="AM419" s="0" t="n">
        <f aca="false">IFERROR(AL419/AK419, 0)</f>
        <v>0</v>
      </c>
      <c r="AN419" s="0" t="n">
        <f aca="false">IFERROR(SUMIFS('2016'!$G:$G,'2016'!F:F,A419,'2016'!C:C,B419,'2016'!D:D,"",'2016'!AA:AA,"CRO",'2016'!L:L,"&lt;&gt;"), 0)</f>
        <v>0</v>
      </c>
      <c r="AO419" s="0" t="n">
        <f aca="false">IFERROR(SUMIFS('2016'!L:L,'2016'!F:F,A419,'2016'!C:C,B419,'2016'!D:D,"",'2016'!AA:AA,"CRO"), 0)</f>
        <v>0</v>
      </c>
      <c r="AP419" s="0" t="n">
        <f aca="false">IFERROR(AO419/AN419, 0)</f>
        <v>0</v>
      </c>
      <c r="AQ419" s="0" t="n">
        <f aca="false">SUM(AT419,AW419,AZ419)</f>
        <v>39</v>
      </c>
      <c r="AR419" s="0" t="n">
        <f aca="false">SUM(AU419,AX419,BA419)</f>
        <v>82</v>
      </c>
      <c r="AS419" s="7" t="n">
        <f aca="false">IFERROR(AR419/AQ419, 0)</f>
        <v>2.1025641025641</v>
      </c>
      <c r="AT419" s="0" t="n">
        <f aca="false">IFERROR(SUMIFS('2015'!$G:$G,'2015'!F:F,A419,'2015'!C:C,B419,'2015'!D:D,"",'2015'!AA:AA,"JRO",'2015'!L:L,"&lt;&gt;"), 0)</f>
        <v>39</v>
      </c>
      <c r="AU419" s="0" t="n">
        <f aca="false">IFERROR(SUMIFS('2015'!L:L,'2015'!F:F,A419,'2015'!C:C,B419,'2015'!D:D,"",'2015'!AA:AA,"JRO"), 0)</f>
        <v>82</v>
      </c>
      <c r="AV419" s="0" t="n">
        <f aca="false">IFERROR(AU419/AT419, 0)</f>
        <v>2.1025641025641</v>
      </c>
      <c r="AW419" s="0" t="n">
        <f aca="false">IFERROR(SUMIFS('2015'!$G:$G,'2015'!F:F,A419,'2015'!C:C,B419,'2015'!D:D,"",'2015'!AA:AA,"NRO",'2015'!L:L,"&lt;&gt;"), 0)</f>
        <v>0</v>
      </c>
      <c r="AX419" s="0" t="n">
        <f aca="false">IFERROR(SUMIFS('2015'!L:L,'2015'!F:F,A419,'2015'!C:C,B419,'2015'!D:D,"",'2015'!AA:AA,"NRO"), 0)</f>
        <v>0</v>
      </c>
      <c r="AY419" s="0" t="n">
        <f aca="false">IFERROR(AX419/AW419, 0)</f>
        <v>0</v>
      </c>
      <c r="AZ419" s="0" t="n">
        <f aca="false">IFERROR(SUMIFS('2015'!$G:$G,'2015'!F:F,A419,'2015'!C:C,B419,'2015'!D:D,"",'2015'!AA:AA,"CRO",'2015'!L:L,"&lt;&gt;"), 0)</f>
        <v>0</v>
      </c>
      <c r="BA419" s="0" t="n">
        <f aca="false">IFERROR(SUMIFS('2015'!L:L,'2015'!F:F,A419,'2015'!C:C,B419,'2015'!D:D,"",'2015'!AA:AA,"CRO"), 0)</f>
        <v>0</v>
      </c>
      <c r="BB419" s="0" t="n">
        <f aca="false">IFERROR(BA419/AZ419, 0)</f>
        <v>0</v>
      </c>
      <c r="BC419" s="0" t="n">
        <f aca="false">SUM(BF419,BI419)</f>
        <v>139</v>
      </c>
      <c r="BD419" s="0" t="n">
        <f aca="false">SUM(BG419,BJ419)</f>
        <v>313</v>
      </c>
      <c r="BE419" s="7" t="n">
        <f aca="false">IFERROR(BD419/BC419, 0)</f>
        <v>2.25179856115108</v>
      </c>
      <c r="BF419" s="0" t="n">
        <f aca="false">IFERROR(SUMIFS('2014'!$G:$G,'2014'!F:F,A419,'2014'!C:C,B419,'2014'!D:D,"",'2014'!AA:AA,"JRO",'2014'!L:L,"&lt;&gt;"), 0)</f>
        <v>139</v>
      </c>
      <c r="BG419" s="0" t="n">
        <f aca="false">IFERROR(SUMIFS('2014'!L:L,'2014'!F:F,A419,'2014'!C:C,B419,'2014'!D:D,"",'2014'!AA:AA,"JRO"), 0)</f>
        <v>313</v>
      </c>
      <c r="BH419" s="7" t="n">
        <f aca="false">IFERROR(BG419/BF419, 0)</f>
        <v>2.25179856115108</v>
      </c>
      <c r="BI419" s="0" t="n">
        <f aca="false">IFERROR(SUMIFS('2014'!$G:$G,'2014'!F:F,A419,'2014'!C:C,B419,'2014'!D:D,"",'2014'!AA:AA,"CRO",'2014'!L:L,"&lt;&gt;"), 0)</f>
        <v>0</v>
      </c>
      <c r="BJ419" s="0" t="n">
        <f aca="false">IFERROR(SUMIFS('2014'!L:L,'2014'!F:F,A419,'2014'!C:C,B419,'2014'!D:D,"",'2014'!AA:AA,"CRO"), 0)</f>
        <v>0</v>
      </c>
      <c r="BK419" s="0" t="n">
        <f aca="false">IFERROR(BJ419/BI419, 0)</f>
        <v>0</v>
      </c>
      <c r="BL419" s="0" t="n">
        <f aca="false">IFERROR(SUMIFS('2013'!$G:$G,'2013'!F:F,A419,'2013'!C:C,B419,'2013'!D:D,"",'2013'!AA:AA,"JRO",'2013'!L:L,"&lt;&gt;"), 0)</f>
        <v>31</v>
      </c>
      <c r="BM419" s="0" t="n">
        <f aca="false">IFERROR(SUMIFS('2013'!L:L,'2013'!F:F,A419,'2013'!C:C,B419,'2013'!D:D,"",'2013'!AA:AA,"JRO"), 0)</f>
        <v>60</v>
      </c>
      <c r="BN419" s="0" t="n">
        <f aca="false">IFERROR(BM419/BL419, 0)</f>
        <v>1.93548387096774</v>
      </c>
      <c r="BO419" s="0" t="n">
        <f aca="false">IFERROR(SUMIFS('2012'!$G:$G,'2012'!F:F,A419,'2012'!C:C,B419,'2012'!D:D,"",'2012'!AA:AA,"JRO",'2012'!L:L,"&lt;&gt;"), 0)</f>
        <v>2</v>
      </c>
      <c r="BP419" s="0" t="n">
        <f aca="false">IFERROR(SUMIFS('2012'!L:L,'2012'!F:F,A419,'2012'!C:C,B419,'2012'!D:D,"",'2012'!AA:AA,"JRO"), 0)</f>
        <v>5</v>
      </c>
      <c r="BQ419" s="0" t="n">
        <f aca="false">IFERROR(BP419/BO419, 0)</f>
        <v>2.5</v>
      </c>
      <c r="BR419" s="0" t="n">
        <f aca="false">IFERROR(SUMIFS('2011'!$G:$G,'2011'!F:F,A419,'2011'!C:C,B419,'2011'!D:D,"",'2011'!AA:AA,"JRO",'2011'!L:L,"&lt;&gt;"), 0)</f>
        <v>0</v>
      </c>
      <c r="BS419" s="0" t="n">
        <f aca="false">IFERROR(SUMIFS('2011'!L:L,'2011'!F:F,A419,'2011'!C:C,B419,'2011'!D:D,"",'2011'!AA:AA,"JRO"), 0)</f>
        <v>0</v>
      </c>
      <c r="BT419" s="7" t="n">
        <f aca="false">IFERROR(BS419/BR419, 0)</f>
        <v>0</v>
      </c>
      <c r="BU419" s="0" t="n">
        <f aca="false">IFERROR(SUMIFS('2010'!$G:$G,'2010'!F:F,A419,'2010'!C:C,B419,'2010'!D:D,"",'2010'!AA:AA,"JRO",'2010'!L:L,"&lt;&gt;"), 0)</f>
        <v>0</v>
      </c>
      <c r="BV419" s="0" t="n">
        <f aca="false">IFERROR(SUMIFS('2010'!L:L,'2010'!F:F,A419,'2010'!C:C,B419,'2010'!D:D,"",'2010'!AA:AA,"JRO"), 0)</f>
        <v>0</v>
      </c>
      <c r="BW419" s="7" t="n">
        <f aca="false">IFERROR(BV419/BU419, 0)</f>
        <v>0</v>
      </c>
      <c r="BX419" s="0" t="n">
        <f aca="false">IFERROR(SUMIFS('2009'!$G:$G,'2009'!F:F,A419,'2009'!C:C,B419,'2009'!D:D,"",'2009'!AA:AA,"JRO",'2009'!L:L,"&lt;&gt;"), 0)</f>
        <v>0</v>
      </c>
      <c r="BY419" s="0" t="n">
        <f aca="false">IFERROR(SUMIFS('2009'!L:L,'2009'!F:F,A419,'2009'!C:C,B419,'2009'!D:D,"",'2009'!AA:AA,"JRO"), 0)</f>
        <v>0</v>
      </c>
      <c r="BZ419" s="7" t="n">
        <f aca="false">IFERROR(BY419/BX419, 0)</f>
        <v>0</v>
      </c>
    </row>
    <row r="420" customFormat="false" ht="15" hidden="false" customHeight="false" outlineLevel="0" collapsed="false">
      <c r="A420" s="0" t="s">
        <v>98</v>
      </c>
      <c r="B420" s="13" t="s">
        <v>83</v>
      </c>
      <c r="C420" s="56" t="n">
        <f aca="false">IFERROR(AVERAGEIFS(I420:BZ420,I$2:BZ$2,"JRO escorts per deportee",I420:BZ420,"&lt;&gt;0"), 0)</f>
        <v>0</v>
      </c>
      <c r="D420" s="13" t="n">
        <f aca="false">IFERROR(AVERAGEIFS(I420:BZ420,I$2:BZ$2,"NRO escorts per deportee",I420:BZ420,"&lt;&gt;0"), 0)</f>
        <v>0</v>
      </c>
      <c r="E420" s="13" t="n">
        <f aca="false">IFERROR(AVERAGEIFS(I420:BZ420,I$2:BZ$2,"CRO escorts per deportee",I420:BZ420,"&lt;&gt;0"), 0)</f>
        <v>0</v>
      </c>
      <c r="I420" s="7" t="n">
        <f aca="false">IFERROR(H420/G420, 0)</f>
        <v>0</v>
      </c>
      <c r="J420" s="0" t="n">
        <f aca="false">IFERROR(SUMIFS('2018'!$H:$H,'2018'!$C:$C,B420,'2018'!$F:$F,A420,'2018'!AA:AA,"JRO",'2018'!P:P,"&lt;&gt;")+SUMIFS('2018'!$I:$I,'2018'!$D:$D,B420,'2018'!$F:$F,A420,'2018'!AA:AA,"JRO",'2018'!Q:Q,"&lt;&gt;")+SUMIFS('2018'!$J:$J,'2018'!$E:$E,B420,'2018'!$F:$F,A420,'2018'!AA:AA,"JRO",'2018'!R:R,"&lt;&gt;"), 0)</f>
        <v>0</v>
      </c>
      <c r="K420" s="0" t="n">
        <f aca="false">IFERROR(SUMIFS('2018'!M:M,'2018'!AA:AA,"JRO",'2018'!F:F,A420,'2018'!C:C,B420)+SUMIFS('2018'!P:P,'2018'!AA:AA,"JRO",'2018'!F:F,A420,'2018'!C:C,B420)+SUMIFS('2018'!N:N,'2018'!AA:AA,"JRO",'2018'!F:F,A420,'2018'!D:D,B420)+SUMIFS('2018'!N:N,'2018'!AA:AA,"JRO",'2018'!F:F,A420,'2018'!D:D,B420)+SUMIFS('2018'!O:O,'2018'!AA:AA,"JRO",'2018'!F:F,A420,'2018'!E:E,B420)+SUMIFS('2018'!R:R,'2018'!AA:AA,"JRO",'2018'!F:F,A420,'2018'!E:E,B420), 0)</f>
        <v>0</v>
      </c>
      <c r="L420" s="7" t="n">
        <f aca="false">IFERROR(K420/J420, 0)</f>
        <v>0</v>
      </c>
      <c r="M420" s="0" t="n">
        <f aca="false">IFERROR(SUMIFS('2018'!$H:$H,'2018'!$C:$C,B420,'2018'!$F:$F,A420,'2018'!AA:AA,"NRO",'2018'!P:P,"&lt;&gt;")+SUMIFS('2018'!$I:$I,'2018'!$D:$D,B420,'2018'!$F:$F,A420,'2018'!AA:AA,"NRO",'2018'!Q:Q,"&lt;&gt;")+SUMIFS('2018'!$J:$J,'2018'!$E:$E,B420,'2018'!$F:$F,A420,'2018'!AA:AA,"NRO",'2018'!R:R,"&lt;&gt;"), 0)</f>
        <v>0</v>
      </c>
      <c r="N420" s="0" t="n">
        <f aca="false">IFERROR(SUMIFS('2018'!M:M,'2018'!AA:AA,"NRO",'2018'!F:F,A420,'2018'!C:C,B420)+SUMIFS('2018'!P:P,'2018'!AA:AA,"NRO",'2018'!F:F,A420,'2018'!C:C,B420)+SUMIFS('2018'!N:N,'2018'!AA:AA,"NRO",'2018'!F:F,A420,'2018'!D:D,B420)+SUMIFS('2018'!N:N,'2018'!AA:AA,"NRO",'2018'!F:F,A420,'2018'!D:D,B420)+SUMIFS('2018'!O:O,'2018'!AA:AA,"NRO",'2018'!F:F,A420,'2018'!E:E,B420)+SUMIFS('2018'!R:R,'2018'!AA:AA,"NRO",'2018'!F:F,A420,'2018'!E:E,B420), 0)</f>
        <v>0</v>
      </c>
      <c r="O420" s="7" t="n">
        <f aca="false">IFERROR(N420/M420, 0)</f>
        <v>0</v>
      </c>
      <c r="P420" s="0" t="n">
        <f aca="false">IFERROR(SUMIFS('2018'!$H:$H,'2018'!$C:$C,B420,'2018'!$F:$F,A420,'2018'!AA:AA,"CRO")+SUMIFS('2018'!$I:$I,'2018'!$D:$D,B420,'2018'!$F:$F,A420,'2018'!AA:AA,"CRO")+SUMIFS('2018'!$J:$J,'2018'!$E:$E,B420,'2018'!$F:$F,A420,'2018'!AA:AA,"CRO"), 0)</f>
        <v>0</v>
      </c>
      <c r="Q420" s="0" t="n">
        <f aca="false">IFERROR(SUMIFS('2018'!M:M,'2018'!AA:AA,"CRO",'2018'!F:F,A420,'2018'!C:C,B420)+SUMIFS('2018'!P:P,'2018'!AA:AA,"CRO",'2018'!F:F,A420,'2018'!C:C,B420)+SUMIFS('2018'!N:N,'2018'!AA:AA,"CRO",'2018'!F:F,A420,'2018'!D:D,B420)+SUMIFS('2018'!N:N,'2018'!AA:AA,"CRO",'2018'!F:F,A420,'2018'!D:D,B420)+SUMIFS('2018'!O:O,'2018'!AA:AA,"CRO",'2018'!F:F,A420,'2018'!E:E,B420)+SUMIFS('2018'!R:R,'2018'!AA:AA,"CRO",'2018'!F:F,A420,'2018'!E:E,B420), 0)</f>
        <v>0</v>
      </c>
      <c r="R420" s="7" t="n">
        <f aca="false">IFERROR(Q420/P420, 0)</f>
        <v>0</v>
      </c>
      <c r="S420" s="7" t="n">
        <f aca="false">SUM(V420,Y420,AB420)</f>
        <v>0</v>
      </c>
      <c r="T420" s="7" t="n">
        <f aca="false">SUM(W420,Z420,AC420)</f>
        <v>0</v>
      </c>
      <c r="U420" s="7" t="n">
        <f aca="false">IFERROR(T420/S420, 0)</f>
        <v>0</v>
      </c>
      <c r="V420" s="0" t="n">
        <f aca="false">SUMIFS('2017'!$H:$H,'2017'!$C:$C,B420,'2017'!$F:$F,A420,'2017'!AA:AA,"JRO",'2017'!P:P,"&lt;&gt;")+SUMIFS('2017'!$I:$I,'2017'!$D:$D,B420,'2017'!$F:$F,A420,'2017'!AA:AA,"JRO",'2017'!Q:Q,"&lt;&gt;")+SUMIFS('2017'!$J:$J,'2017'!$E:$E,B420,'2017'!$F:$F,A420,'2017'!AA:AA,"JRO",'2017'!R:R,"&lt;&gt;")</f>
        <v>0</v>
      </c>
      <c r="W420" s="0" t="n">
        <f aca="false">IFERROR(SUMIFS('2017'!M:M,'2017'!AA:AA,"JRO",'2017'!F:F,A420,'2017'!C:C,B420)+SUMIFS('2017'!P:P,'2017'!AA:AA,"JRO",'2017'!F:F,A420,'2017'!C:C,B420)+SUMIFS('2017'!N:N,'2017'!AA:AA,"JRO",'2017'!F:F,A420,'2017'!D:D,B420)+SUMIFS('2017'!N:N,'2017'!AA:AA,"JRO",'2017'!F:F,A420,'2017'!D:D,B420)+SUMIFS('2017'!O:O,'2017'!AA:AA,"JRO",'2017'!F:F,A420,'2017'!E:E,B420)+SUMIFS('2017'!R:R,'2017'!AA:AA,"JRO",'2017'!F:F,A420,'2017'!E:E,B420), 0)</f>
        <v>0</v>
      </c>
      <c r="X420" s="7" t="n">
        <f aca="false">IFERROR(W420/V420, 0)</f>
        <v>0</v>
      </c>
      <c r="Y420" s="0" t="n">
        <f aca="false">IFERROR(SUMIFS('2017'!$H:$H,'2017'!$C:$C,B420,'2017'!$F:$F,A420,'2017'!AA:AA,"NRO",'2017'!P:P,"&lt;&gt;")+SUMIFS('2017'!$I:$I,'2017'!$D:$D,B420,'2017'!$F:$F,A420,'2017'!AA:AA,"NRO",'2017'!Q:Q,"&lt;&gt;")+SUMIFS('2017'!$J:$J,'2017'!$E:$E,B420,'2017'!$F:$F,A420,'2017'!AA:AA,"NRO",'2017'!R:R,"&lt;&gt;"), 0)</f>
        <v>0</v>
      </c>
      <c r="Z420" s="0" t="n">
        <f aca="false">IFERROR(SUMIFS('2017'!M:M,'2017'!AA:AA,"NRO",'2017'!F:F,A420,'2017'!C:C,B420)+SUMIFS('2017'!P:P,'2017'!AA:AA,"NRO",'2017'!F:F,A420,'2017'!C:C,B420)+SUMIFS('2017'!N:N,'2017'!AA:AA,"NRO",'2017'!F:F,A420,'2017'!D:D,B420)+SUMIFS('2017'!N:N,'2017'!AA:AA,"NRO",'2017'!F:F,A420,'2017'!D:D,B420)+SUMIFS('2017'!O:O,'2017'!AA:AA,"NRO",'2017'!F:F,A420,'2017'!E:E,B420)+SUMIFS('2017'!R:R,'2017'!AA:AA,"NRO",'2017'!F:F,A420,'2017'!E:E,B420), 0)</f>
        <v>0</v>
      </c>
      <c r="AA420" s="7" t="n">
        <f aca="false">IFERROR(Z420/Y420, 0)</f>
        <v>0</v>
      </c>
      <c r="AB420" s="0" t="n">
        <f aca="false">IFERROR(SUMIFS('2017'!$H:$H,'2017'!$C:$C,B420,'2017'!$F:$F,A420,'2017'!AA:AA,"CRO",'2017'!P:P,"&lt;&gt;")+SUMIFS('2017'!$I:$I,'2017'!$D:$D,B420,'2017'!$F:$F,A420,'2017'!AA:AA,"CRO",'2017'!Q:Q,"&lt;&gt;")+SUMIFS('2017'!$J:$J,'2017'!$E:$E,B420,'2017'!$F:$F,A420,'2017'!AA:AA,"CRO",'2017'!R:R,"&lt;&gt;"), 0)</f>
        <v>0</v>
      </c>
      <c r="AC420" s="0" t="n">
        <f aca="false">IFERROR(SUMIFS('2017'!M:M,'2017'!AA:AA,"CRO",'2017'!F:F,A420,'2017'!C:C,B420)+SUMIFS('2017'!P:P,'2017'!AA:AA,"CRO",'2017'!F:F,A420,'2017'!C:C,B420)+SUMIFS('2017'!N:N,'2017'!AA:AA,"CRO",'2017'!F:F,A420,'2017'!D:D,B420)+SUMIFS('2017'!N:N,'2017'!AA:AA,"CRO",'2017'!F:F,A420,'2017'!D:D,B420)+SUMIFS('2017'!O:O,'2017'!AA:AA,"CRO",'2017'!F:F,A420,'2017'!E:E,B420)+SUMIFS('2017'!R:R,'2017'!AA:AA,"CRO",'2017'!F:F,A420,'2017'!E:E,B420), 0)</f>
        <v>0</v>
      </c>
      <c r="AD420" s="0" t="n">
        <f aca="false">IFERROR(AC420/AB420, 0)</f>
        <v>0</v>
      </c>
      <c r="AE420" s="0" t="n">
        <f aca="false">SUM(AH420,AK420,AN420)</f>
        <v>0</v>
      </c>
      <c r="AF420" s="0" t="n">
        <f aca="false">SUM(AI420,AL420,AO420)</f>
        <v>0</v>
      </c>
      <c r="AG420" s="7" t="n">
        <f aca="false">IFERROR(AF420/AE420, 0)</f>
        <v>0</v>
      </c>
      <c r="AH420" s="0" t="n">
        <f aca="false">IFERROR(SUMIFS('2016'!$G:$G,'2016'!F:F,A420,'2016'!C:C,B420,'2016'!D:D,"",'2016'!AA:AA,"JRO",'2016'!L:L,"&lt;&gt;"), 0)</f>
        <v>0</v>
      </c>
      <c r="AI420" s="0" t="n">
        <f aca="false">IFERROR(SUMIFS('2016'!L:L,'2016'!F:F,A420,'2016'!C:C,B420,'2016'!D:D,"",'2016'!AA:AA,"JRO"), 0)</f>
        <v>0</v>
      </c>
      <c r="AJ420" s="7" t="n">
        <f aca="false">IFERROR(AI420/AH420, 0)</f>
        <v>0</v>
      </c>
      <c r="AK420" s="0" t="n">
        <f aca="false">IFERROR(SUMIFS('2016'!$G:$G,'2016'!F:F,A420,'2016'!C:C,B420,'2016'!D:D,"",'2016'!AA:AA,"NRO",'2016'!L:L,"&lt;&gt;"), 0)</f>
        <v>0</v>
      </c>
      <c r="AL420" s="0" t="n">
        <f aca="false">IFERROR(SUMIFS('2016'!L:L,'2016'!F:F,A420,'2016'!C:C,B420,'2016'!D:D,"",'2016'!AA:AA,"NRO"), 0)</f>
        <v>0</v>
      </c>
      <c r="AM420" s="0" t="n">
        <f aca="false">IFERROR(AL420/AK420, 0)</f>
        <v>0</v>
      </c>
      <c r="AN420" s="0" t="n">
        <f aca="false">IFERROR(SUMIFS('2016'!$G:$G,'2016'!F:F,A420,'2016'!C:C,B420,'2016'!D:D,"",'2016'!AA:AA,"CRO",'2016'!L:L,"&lt;&gt;"), 0)</f>
        <v>0</v>
      </c>
      <c r="AO420" s="0" t="n">
        <f aca="false">IFERROR(SUMIFS('2016'!L:L,'2016'!F:F,A420,'2016'!C:C,B420,'2016'!D:D,"",'2016'!AA:AA,"CRO"), 0)</f>
        <v>0</v>
      </c>
      <c r="AP420" s="0" t="n">
        <f aca="false">IFERROR(AO420/AN420, 0)</f>
        <v>0</v>
      </c>
      <c r="AQ420" s="0" t="n">
        <f aca="false">SUM(AT420,AW420,AZ420)</f>
        <v>0</v>
      </c>
      <c r="AR420" s="0" t="n">
        <f aca="false">SUM(AU420,AX420,BA420)</f>
        <v>0</v>
      </c>
      <c r="AS420" s="7" t="n">
        <f aca="false">IFERROR(AR420/AQ420, 0)</f>
        <v>0</v>
      </c>
      <c r="AT420" s="0" t="n">
        <f aca="false">IFERROR(SUMIFS('2015'!$G:$G,'2015'!F:F,A420,'2015'!C:C,B420,'2015'!D:D,"",'2015'!AA:AA,"JRO",'2015'!L:L,"&lt;&gt;"), 0)</f>
        <v>0</v>
      </c>
      <c r="AU420" s="0" t="n">
        <f aca="false">IFERROR(SUMIFS('2015'!L:L,'2015'!F:F,A420,'2015'!C:C,B420,'2015'!D:D,"",'2015'!AA:AA,"JRO"), 0)</f>
        <v>0</v>
      </c>
      <c r="AV420" s="0" t="n">
        <f aca="false">IFERROR(AU420/AT420, 0)</f>
        <v>0</v>
      </c>
      <c r="AW420" s="0" t="n">
        <f aca="false">IFERROR(SUMIFS('2015'!$G:$G,'2015'!F:F,A420,'2015'!C:C,B420,'2015'!D:D,"",'2015'!AA:AA,"NRO",'2015'!L:L,"&lt;&gt;"), 0)</f>
        <v>0</v>
      </c>
      <c r="AX420" s="0" t="n">
        <f aca="false">IFERROR(SUMIFS('2015'!L:L,'2015'!F:F,A420,'2015'!C:C,B420,'2015'!D:D,"",'2015'!AA:AA,"NRO"), 0)</f>
        <v>0</v>
      </c>
      <c r="AY420" s="0" t="n">
        <f aca="false">IFERROR(AX420/AW420, 0)</f>
        <v>0</v>
      </c>
      <c r="AZ420" s="0" t="n">
        <f aca="false">IFERROR(SUMIFS('2015'!$G:$G,'2015'!F:F,A420,'2015'!C:C,B420,'2015'!D:D,"",'2015'!AA:AA,"CRO",'2015'!L:L,"&lt;&gt;"), 0)</f>
        <v>0</v>
      </c>
      <c r="BA420" s="0" t="n">
        <f aca="false">IFERROR(SUMIFS('2015'!L:L,'2015'!F:F,A420,'2015'!C:C,B420,'2015'!D:D,"",'2015'!AA:AA,"CRO"), 0)</f>
        <v>0</v>
      </c>
      <c r="BB420" s="0" t="n">
        <f aca="false">IFERROR(BA420/AZ420, 0)</f>
        <v>0</v>
      </c>
      <c r="BC420" s="0" t="n">
        <f aca="false">SUM(BF420,BI420)</f>
        <v>0</v>
      </c>
      <c r="BD420" s="0" t="n">
        <f aca="false">SUM(BG420,BJ420)</f>
        <v>0</v>
      </c>
      <c r="BE420" s="7" t="n">
        <f aca="false">IFERROR(BD420/BC420, 0)</f>
        <v>0</v>
      </c>
      <c r="BF420" s="0" t="n">
        <f aca="false">IFERROR(SUMIFS('2014'!$G:$G,'2014'!F:F,A420,'2014'!C:C,B420,'2014'!D:D,"",'2014'!AA:AA,"JRO",'2014'!L:L,"&lt;&gt;"), 0)</f>
        <v>0</v>
      </c>
      <c r="BG420" s="0" t="n">
        <f aca="false">IFERROR(SUMIFS('2014'!L:L,'2014'!F:F,A420,'2014'!C:C,B420,'2014'!D:D,"",'2014'!AA:AA,"JRO"), 0)</f>
        <v>0</v>
      </c>
      <c r="BH420" s="7" t="n">
        <f aca="false">IFERROR(BG420/BF420, 0)</f>
        <v>0</v>
      </c>
      <c r="BI420" s="0" t="n">
        <f aca="false">IFERROR(SUMIFS('2014'!$G:$G,'2014'!F:F,A420,'2014'!C:C,B420,'2014'!D:D,"",'2014'!AA:AA,"CRO",'2014'!L:L,"&lt;&gt;"), 0)</f>
        <v>0</v>
      </c>
      <c r="BJ420" s="0" t="n">
        <f aca="false">IFERROR(SUMIFS('2014'!L:L,'2014'!F:F,A420,'2014'!C:C,B420,'2014'!D:D,"",'2014'!AA:AA,"CRO"), 0)</f>
        <v>0</v>
      </c>
      <c r="BK420" s="0" t="n">
        <f aca="false">IFERROR(BJ420/BI420, 0)</f>
        <v>0</v>
      </c>
      <c r="BL420" s="0" t="n">
        <f aca="false">IFERROR(SUMIFS('2013'!$G:$G,'2013'!F:F,A420,'2013'!C:C,B420,'2013'!D:D,"",'2013'!AA:AA,"JRO",'2013'!L:L,"&lt;&gt;"), 0)</f>
        <v>0</v>
      </c>
      <c r="BM420" s="0" t="n">
        <f aca="false">IFERROR(SUMIFS('2013'!L:L,'2013'!F:F,A420,'2013'!C:C,B420,'2013'!D:D,"",'2013'!AA:AA,"JRO"), 0)</f>
        <v>0</v>
      </c>
      <c r="BN420" s="0" t="n">
        <f aca="false">IFERROR(BM420/BL420, 0)</f>
        <v>0</v>
      </c>
      <c r="BO420" s="0" t="n">
        <f aca="false">IFERROR(SUMIFS('2012'!$G:$G,'2012'!F:F,A420,'2012'!C:C,B420,'2012'!D:D,"",'2012'!AA:AA,"JRO",'2012'!L:L,"&lt;&gt;"), 0)</f>
        <v>0</v>
      </c>
      <c r="BP420" s="0" t="n">
        <f aca="false">IFERROR(SUMIFS('2012'!L:L,'2012'!F:F,A420,'2012'!C:C,B420,'2012'!D:D,"",'2012'!AA:AA,"JRO"), 0)</f>
        <v>0</v>
      </c>
      <c r="BQ420" s="0" t="n">
        <f aca="false">IFERROR(BP420/BO420, 0)</f>
        <v>0</v>
      </c>
      <c r="BR420" s="0" t="n">
        <f aca="false">IFERROR(SUMIFS('2011'!$G:$G,'2011'!F:F,A420,'2011'!C:C,B420,'2011'!D:D,"",'2011'!AA:AA,"JRO",'2011'!L:L,"&lt;&gt;"), 0)</f>
        <v>0</v>
      </c>
      <c r="BS420" s="0" t="n">
        <f aca="false">IFERROR(SUMIFS('2011'!L:L,'2011'!F:F,A420,'2011'!C:C,B420,'2011'!D:D,"",'2011'!AA:AA,"JRO"), 0)</f>
        <v>0</v>
      </c>
      <c r="BT420" s="7" t="n">
        <f aca="false">IFERROR(BS420/BR420, 0)</f>
        <v>0</v>
      </c>
      <c r="BU420" s="0" t="n">
        <f aca="false">IFERROR(SUMIFS('2010'!$G:$G,'2010'!F:F,A420,'2010'!C:C,B420,'2010'!D:D,"",'2010'!AA:AA,"JRO",'2010'!L:L,"&lt;&gt;"), 0)</f>
        <v>0</v>
      </c>
      <c r="BV420" s="0" t="n">
        <f aca="false">IFERROR(SUMIFS('2010'!L:L,'2010'!F:F,A420,'2010'!C:C,B420,'2010'!D:D,"",'2010'!AA:AA,"JRO"), 0)</f>
        <v>0</v>
      </c>
      <c r="BW420" s="7" t="n">
        <f aca="false">IFERROR(BV420/BU420, 0)</f>
        <v>0</v>
      </c>
      <c r="BX420" s="0" t="n">
        <f aca="false">IFERROR(SUMIFS('2009'!$G:$G,'2009'!F:F,A420,'2009'!C:C,B420,'2009'!D:D,"",'2009'!AA:AA,"JRO",'2009'!L:L,"&lt;&gt;"), 0)</f>
        <v>0</v>
      </c>
      <c r="BY420" s="0" t="n">
        <f aca="false">IFERROR(SUMIFS('2009'!L:L,'2009'!F:F,A420,'2009'!C:C,B420,'2009'!D:D,"",'2009'!AA:AA,"JRO"), 0)</f>
        <v>0</v>
      </c>
      <c r="BZ420" s="7" t="n">
        <f aca="false">IFERROR(BY420/BX420, 0)</f>
        <v>0</v>
      </c>
    </row>
    <row r="421" customFormat="false" ht="15" hidden="false" customHeight="false" outlineLevel="0" collapsed="false">
      <c r="A421" s="0" t="s">
        <v>98</v>
      </c>
      <c r="B421" s="18" t="s">
        <v>65</v>
      </c>
      <c r="C421" s="56" t="n">
        <f aca="false">IFERROR(AVERAGEIFS(I421:BZ421,I$2:BZ$2,"JRO escorts per deportee",I421:BZ421,"&lt;&gt;0"), 0)</f>
        <v>0</v>
      </c>
      <c r="D421" s="13" t="n">
        <f aca="false">IFERROR(AVERAGEIFS(I421:BZ421,I$2:BZ$2,"NRO escorts per deportee",I421:BZ421,"&lt;&gt;0"), 0)</f>
        <v>0</v>
      </c>
      <c r="E421" s="13" t="n">
        <f aca="false">IFERROR(AVERAGEIFS(I421:BZ421,I$2:BZ$2,"CRO escorts per deportee",I421:BZ421,"&lt;&gt;0"), 0)</f>
        <v>0</v>
      </c>
      <c r="I421" s="7" t="n">
        <f aca="false">IFERROR(H421/G421, 0)</f>
        <v>0</v>
      </c>
      <c r="J421" s="0" t="n">
        <f aca="false">IFERROR(SUMIFS('2018'!$H:$H,'2018'!$C:$C,B421,'2018'!$F:$F,A421,'2018'!AA:AA,"JRO",'2018'!P:P,"&lt;&gt;")+SUMIFS('2018'!$I:$I,'2018'!$D:$D,B421,'2018'!$F:$F,A421,'2018'!AA:AA,"JRO",'2018'!Q:Q,"&lt;&gt;")+SUMIFS('2018'!$J:$J,'2018'!$E:$E,B421,'2018'!$F:$F,A421,'2018'!AA:AA,"JRO",'2018'!R:R,"&lt;&gt;"), 0)</f>
        <v>0</v>
      </c>
      <c r="K421" s="0" t="n">
        <f aca="false">IFERROR(SUMIFS('2018'!M:M,'2018'!AA:AA,"JRO",'2018'!F:F,A421,'2018'!C:C,B421)+SUMIFS('2018'!P:P,'2018'!AA:AA,"JRO",'2018'!F:F,A421,'2018'!C:C,B421)+SUMIFS('2018'!N:N,'2018'!AA:AA,"JRO",'2018'!F:F,A421,'2018'!D:D,B421)+SUMIFS('2018'!N:N,'2018'!AA:AA,"JRO",'2018'!F:F,A421,'2018'!D:D,B421)+SUMIFS('2018'!O:O,'2018'!AA:AA,"JRO",'2018'!F:F,A421,'2018'!E:E,B421)+SUMIFS('2018'!R:R,'2018'!AA:AA,"JRO",'2018'!F:F,A421,'2018'!E:E,B421), 0)</f>
        <v>0</v>
      </c>
      <c r="L421" s="7" t="n">
        <f aca="false">IFERROR(K421/J421, 0)</f>
        <v>0</v>
      </c>
      <c r="M421" s="0" t="n">
        <f aca="false">IFERROR(SUMIFS('2018'!$H:$H,'2018'!$C:$C,B421,'2018'!$F:$F,A421,'2018'!AA:AA,"NRO",'2018'!P:P,"&lt;&gt;")+SUMIFS('2018'!$I:$I,'2018'!$D:$D,B421,'2018'!$F:$F,A421,'2018'!AA:AA,"NRO",'2018'!Q:Q,"&lt;&gt;")+SUMIFS('2018'!$J:$J,'2018'!$E:$E,B421,'2018'!$F:$F,A421,'2018'!AA:AA,"NRO",'2018'!R:R,"&lt;&gt;"), 0)</f>
        <v>0</v>
      </c>
      <c r="N421" s="0" t="n">
        <f aca="false">IFERROR(SUMIFS('2018'!M:M,'2018'!AA:AA,"NRO",'2018'!F:F,A421,'2018'!C:C,B421)+SUMIFS('2018'!P:P,'2018'!AA:AA,"NRO",'2018'!F:F,A421,'2018'!C:C,B421)+SUMIFS('2018'!N:N,'2018'!AA:AA,"NRO",'2018'!F:F,A421,'2018'!D:D,B421)+SUMIFS('2018'!N:N,'2018'!AA:AA,"NRO",'2018'!F:F,A421,'2018'!D:D,B421)+SUMIFS('2018'!O:O,'2018'!AA:AA,"NRO",'2018'!F:F,A421,'2018'!E:E,B421)+SUMIFS('2018'!R:R,'2018'!AA:AA,"NRO",'2018'!F:F,A421,'2018'!E:E,B421), 0)</f>
        <v>0</v>
      </c>
      <c r="O421" s="7" t="n">
        <f aca="false">IFERROR(N421/M421, 0)</f>
        <v>0</v>
      </c>
      <c r="P421" s="0" t="n">
        <f aca="false">IFERROR(SUMIFS('2018'!$H:$H,'2018'!$C:$C,B421,'2018'!$F:$F,A421,'2018'!AA:AA,"CRO")+SUMIFS('2018'!$I:$I,'2018'!$D:$D,B421,'2018'!$F:$F,A421,'2018'!AA:AA,"CRO")+SUMIFS('2018'!$J:$J,'2018'!$E:$E,B421,'2018'!$F:$F,A421,'2018'!AA:AA,"CRO"), 0)</f>
        <v>0</v>
      </c>
      <c r="Q421" s="0" t="n">
        <f aca="false">IFERROR(SUMIFS('2018'!M:M,'2018'!AA:AA,"CRO",'2018'!F:F,A421,'2018'!C:C,B421)+SUMIFS('2018'!P:P,'2018'!AA:AA,"CRO",'2018'!F:F,A421,'2018'!C:C,B421)+SUMIFS('2018'!N:N,'2018'!AA:AA,"CRO",'2018'!F:F,A421,'2018'!D:D,B421)+SUMIFS('2018'!N:N,'2018'!AA:AA,"CRO",'2018'!F:F,A421,'2018'!D:D,B421)+SUMIFS('2018'!O:O,'2018'!AA:AA,"CRO",'2018'!F:F,A421,'2018'!E:E,B421)+SUMIFS('2018'!R:R,'2018'!AA:AA,"CRO",'2018'!F:F,A421,'2018'!E:E,B421), 0)</f>
        <v>0</v>
      </c>
      <c r="R421" s="7" t="n">
        <f aca="false">IFERROR(Q421/P421, 0)</f>
        <v>0</v>
      </c>
      <c r="S421" s="7" t="n">
        <f aca="false">SUM(V421,Y421,AB421)</f>
        <v>0</v>
      </c>
      <c r="T421" s="7" t="n">
        <f aca="false">SUM(W421,Z421,AC421)</f>
        <v>0</v>
      </c>
      <c r="U421" s="7" t="n">
        <f aca="false">IFERROR(T421/S421, 0)</f>
        <v>0</v>
      </c>
      <c r="V421" s="0" t="n">
        <f aca="false">SUMIFS('2017'!$H:$H,'2017'!$C:$C,B421,'2017'!$F:$F,A421,'2017'!AA:AA,"JRO",'2017'!P:P,"&lt;&gt;")+SUMIFS('2017'!$I:$I,'2017'!$D:$D,B421,'2017'!$F:$F,A421,'2017'!AA:AA,"JRO",'2017'!Q:Q,"&lt;&gt;")+SUMIFS('2017'!$J:$J,'2017'!$E:$E,B421,'2017'!$F:$F,A421,'2017'!AA:AA,"JRO",'2017'!R:R,"&lt;&gt;")</f>
        <v>0</v>
      </c>
      <c r="W421" s="0" t="n">
        <f aca="false">IFERROR(SUMIFS('2017'!M:M,'2017'!AA:AA,"JRO",'2017'!F:F,A421,'2017'!C:C,B421)+SUMIFS('2017'!P:P,'2017'!AA:AA,"JRO",'2017'!F:F,A421,'2017'!C:C,B421)+SUMIFS('2017'!N:N,'2017'!AA:AA,"JRO",'2017'!F:F,A421,'2017'!D:D,B421)+SUMIFS('2017'!N:N,'2017'!AA:AA,"JRO",'2017'!F:F,A421,'2017'!D:D,B421)+SUMIFS('2017'!O:O,'2017'!AA:AA,"JRO",'2017'!F:F,A421,'2017'!E:E,B421)+SUMIFS('2017'!R:R,'2017'!AA:AA,"JRO",'2017'!F:F,A421,'2017'!E:E,B421), 0)</f>
        <v>0</v>
      </c>
      <c r="X421" s="7" t="n">
        <f aca="false">IFERROR(W421/V421, 0)</f>
        <v>0</v>
      </c>
      <c r="Y421" s="0" t="n">
        <f aca="false">IFERROR(SUMIFS('2017'!$H:$H,'2017'!$C:$C,B421,'2017'!$F:$F,A421,'2017'!AA:AA,"NRO",'2017'!P:P,"&lt;&gt;")+SUMIFS('2017'!$I:$I,'2017'!$D:$D,B421,'2017'!$F:$F,A421,'2017'!AA:AA,"NRO",'2017'!Q:Q,"&lt;&gt;")+SUMIFS('2017'!$J:$J,'2017'!$E:$E,B421,'2017'!$F:$F,A421,'2017'!AA:AA,"NRO",'2017'!R:R,"&lt;&gt;"), 0)</f>
        <v>0</v>
      </c>
      <c r="Z421" s="0" t="n">
        <f aca="false">IFERROR(SUMIFS('2017'!M:M,'2017'!AA:AA,"NRO",'2017'!F:F,A421,'2017'!C:C,B421)+SUMIFS('2017'!P:P,'2017'!AA:AA,"NRO",'2017'!F:F,A421,'2017'!C:C,B421)+SUMIFS('2017'!N:N,'2017'!AA:AA,"NRO",'2017'!F:F,A421,'2017'!D:D,B421)+SUMIFS('2017'!N:N,'2017'!AA:AA,"NRO",'2017'!F:F,A421,'2017'!D:D,B421)+SUMIFS('2017'!O:O,'2017'!AA:AA,"NRO",'2017'!F:F,A421,'2017'!E:E,B421)+SUMIFS('2017'!R:R,'2017'!AA:AA,"NRO",'2017'!F:F,A421,'2017'!E:E,B421), 0)</f>
        <v>0</v>
      </c>
      <c r="AA421" s="7" t="n">
        <f aca="false">IFERROR(Z421/Y421, 0)</f>
        <v>0</v>
      </c>
      <c r="AB421" s="0" t="n">
        <f aca="false">IFERROR(SUMIFS('2017'!$H:$H,'2017'!$C:$C,B421,'2017'!$F:$F,A421,'2017'!AA:AA,"CRO",'2017'!P:P,"&lt;&gt;")+SUMIFS('2017'!$I:$I,'2017'!$D:$D,B421,'2017'!$F:$F,A421,'2017'!AA:AA,"CRO",'2017'!Q:Q,"&lt;&gt;")+SUMIFS('2017'!$J:$J,'2017'!$E:$E,B421,'2017'!$F:$F,A421,'2017'!AA:AA,"CRO",'2017'!R:R,"&lt;&gt;"), 0)</f>
        <v>0</v>
      </c>
      <c r="AC421" s="0" t="n">
        <f aca="false">IFERROR(SUMIFS('2017'!M:M,'2017'!AA:AA,"CRO",'2017'!F:F,A421,'2017'!C:C,B421)+SUMIFS('2017'!P:P,'2017'!AA:AA,"CRO",'2017'!F:F,A421,'2017'!C:C,B421)+SUMIFS('2017'!N:N,'2017'!AA:AA,"CRO",'2017'!F:F,A421,'2017'!D:D,B421)+SUMIFS('2017'!N:N,'2017'!AA:AA,"CRO",'2017'!F:F,A421,'2017'!D:D,B421)+SUMIFS('2017'!O:O,'2017'!AA:AA,"CRO",'2017'!F:F,A421,'2017'!E:E,B421)+SUMIFS('2017'!R:R,'2017'!AA:AA,"CRO",'2017'!F:F,A421,'2017'!E:E,B421), 0)</f>
        <v>0</v>
      </c>
      <c r="AD421" s="0" t="n">
        <f aca="false">IFERROR(AC421/AB421, 0)</f>
        <v>0</v>
      </c>
      <c r="AE421" s="0" t="n">
        <f aca="false">SUM(AH421,AK421,AN421)</f>
        <v>0</v>
      </c>
      <c r="AF421" s="0" t="n">
        <f aca="false">SUM(AI421,AL421,AO421)</f>
        <v>0</v>
      </c>
      <c r="AG421" s="7" t="n">
        <f aca="false">IFERROR(AF421/AE421, 0)</f>
        <v>0</v>
      </c>
      <c r="AH421" s="0" t="n">
        <f aca="false">IFERROR(SUMIFS('2016'!$G:$G,'2016'!F:F,A421,'2016'!C:C,B421,'2016'!D:D,"",'2016'!AA:AA,"JRO",'2016'!L:L,"&lt;&gt;"), 0)</f>
        <v>0</v>
      </c>
      <c r="AI421" s="0" t="n">
        <f aca="false">IFERROR(SUMIFS('2016'!L:L,'2016'!F:F,A421,'2016'!C:C,B421,'2016'!D:D,"",'2016'!AA:AA,"JRO"), 0)</f>
        <v>0</v>
      </c>
      <c r="AJ421" s="7" t="n">
        <f aca="false">IFERROR(AI421/AH421, 0)</f>
        <v>0</v>
      </c>
      <c r="AK421" s="0" t="n">
        <f aca="false">IFERROR(SUMIFS('2016'!$G:$G,'2016'!F:F,A421,'2016'!C:C,B421,'2016'!D:D,"",'2016'!AA:AA,"NRO",'2016'!L:L,"&lt;&gt;"), 0)</f>
        <v>0</v>
      </c>
      <c r="AL421" s="0" t="n">
        <f aca="false">IFERROR(SUMIFS('2016'!L:L,'2016'!F:F,A421,'2016'!C:C,B421,'2016'!D:D,"",'2016'!AA:AA,"NRO"), 0)</f>
        <v>0</v>
      </c>
      <c r="AM421" s="0" t="n">
        <f aca="false">IFERROR(AL421/AK421, 0)</f>
        <v>0</v>
      </c>
      <c r="AN421" s="0" t="n">
        <f aca="false">IFERROR(SUMIFS('2016'!$G:$G,'2016'!F:F,A421,'2016'!C:C,B421,'2016'!D:D,"",'2016'!AA:AA,"CRO",'2016'!L:L,"&lt;&gt;"), 0)</f>
        <v>0</v>
      </c>
      <c r="AO421" s="0" t="n">
        <f aca="false">IFERROR(SUMIFS('2016'!L:L,'2016'!F:F,A421,'2016'!C:C,B421,'2016'!D:D,"",'2016'!AA:AA,"CRO"), 0)</f>
        <v>0</v>
      </c>
      <c r="AP421" s="0" t="n">
        <f aca="false">IFERROR(AO421/AN421, 0)</f>
        <v>0</v>
      </c>
      <c r="AQ421" s="0" t="n">
        <f aca="false">SUM(AT421,AW421,AZ421)</f>
        <v>0</v>
      </c>
      <c r="AR421" s="0" t="n">
        <f aca="false">SUM(AU421,AX421,BA421)</f>
        <v>0</v>
      </c>
      <c r="AS421" s="7" t="n">
        <f aca="false">IFERROR(AR421/AQ421, 0)</f>
        <v>0</v>
      </c>
      <c r="AT421" s="0" t="n">
        <f aca="false">IFERROR(SUMIFS('2015'!$G:$G,'2015'!F:F,A421,'2015'!C:C,B421,'2015'!D:D,"",'2015'!AA:AA,"JRO",'2015'!L:L,"&lt;&gt;"), 0)</f>
        <v>0</v>
      </c>
      <c r="AU421" s="0" t="n">
        <f aca="false">IFERROR(SUMIFS('2015'!L:L,'2015'!F:F,A421,'2015'!C:C,B421,'2015'!D:D,"",'2015'!AA:AA,"JRO"), 0)</f>
        <v>0</v>
      </c>
      <c r="AV421" s="0" t="n">
        <f aca="false">IFERROR(AU421/AT421, 0)</f>
        <v>0</v>
      </c>
      <c r="AW421" s="0" t="n">
        <f aca="false">IFERROR(SUMIFS('2015'!$G:$G,'2015'!F:F,A421,'2015'!C:C,B421,'2015'!D:D,"",'2015'!AA:AA,"NRO",'2015'!L:L,"&lt;&gt;"), 0)</f>
        <v>0</v>
      </c>
      <c r="AX421" s="0" t="n">
        <f aca="false">IFERROR(SUMIFS('2015'!L:L,'2015'!F:F,A421,'2015'!C:C,B421,'2015'!D:D,"",'2015'!AA:AA,"NRO"), 0)</f>
        <v>0</v>
      </c>
      <c r="AY421" s="0" t="n">
        <f aca="false">IFERROR(AX421/AW421, 0)</f>
        <v>0</v>
      </c>
      <c r="AZ421" s="0" t="n">
        <f aca="false">IFERROR(SUMIFS('2015'!$G:$G,'2015'!F:F,A421,'2015'!C:C,B421,'2015'!D:D,"",'2015'!AA:AA,"CRO",'2015'!L:L,"&lt;&gt;"), 0)</f>
        <v>0</v>
      </c>
      <c r="BA421" s="0" t="n">
        <f aca="false">IFERROR(SUMIFS('2015'!L:L,'2015'!F:F,A421,'2015'!C:C,B421,'2015'!D:D,"",'2015'!AA:AA,"CRO"), 0)</f>
        <v>0</v>
      </c>
      <c r="BB421" s="0" t="n">
        <f aca="false">IFERROR(BA421/AZ421, 0)</f>
        <v>0</v>
      </c>
      <c r="BC421" s="0" t="n">
        <f aca="false">SUM(BF421,BI421)</f>
        <v>0</v>
      </c>
      <c r="BD421" s="0" t="n">
        <f aca="false">SUM(BG421,BJ421)</f>
        <v>0</v>
      </c>
      <c r="BE421" s="7" t="n">
        <f aca="false">IFERROR(BD421/BC421, 0)</f>
        <v>0</v>
      </c>
      <c r="BF421" s="0" t="n">
        <f aca="false">IFERROR(SUMIFS('2014'!$G:$G,'2014'!F:F,A421,'2014'!C:C,B421,'2014'!D:D,"",'2014'!AA:AA,"JRO",'2014'!L:L,"&lt;&gt;"), 0)</f>
        <v>0</v>
      </c>
      <c r="BG421" s="0" t="n">
        <f aca="false">IFERROR(SUMIFS('2014'!L:L,'2014'!F:F,A421,'2014'!C:C,B421,'2014'!D:D,"",'2014'!AA:AA,"JRO"), 0)</f>
        <v>0</v>
      </c>
      <c r="BH421" s="7" t="n">
        <f aca="false">IFERROR(BG421/BF421, 0)</f>
        <v>0</v>
      </c>
      <c r="BI421" s="0" t="n">
        <f aca="false">IFERROR(SUMIFS('2014'!$G:$G,'2014'!F:F,A421,'2014'!C:C,B421,'2014'!D:D,"",'2014'!AA:AA,"CRO",'2014'!L:L,"&lt;&gt;"), 0)</f>
        <v>0</v>
      </c>
      <c r="BJ421" s="0" t="n">
        <f aca="false">IFERROR(SUMIFS('2014'!L:L,'2014'!F:F,A421,'2014'!C:C,B421,'2014'!D:D,"",'2014'!AA:AA,"CRO"), 0)</f>
        <v>0</v>
      </c>
      <c r="BK421" s="0" t="n">
        <f aca="false">IFERROR(BJ421/BI421, 0)</f>
        <v>0</v>
      </c>
      <c r="BL421" s="0" t="n">
        <f aca="false">IFERROR(SUMIFS('2013'!$G:$G,'2013'!F:F,A421,'2013'!C:C,B421,'2013'!D:D,"",'2013'!AA:AA,"JRO",'2013'!L:L,"&lt;&gt;"), 0)</f>
        <v>0</v>
      </c>
      <c r="BM421" s="0" t="n">
        <f aca="false">IFERROR(SUMIFS('2013'!L:L,'2013'!F:F,A421,'2013'!C:C,B421,'2013'!D:D,"",'2013'!AA:AA,"JRO"), 0)</f>
        <v>0</v>
      </c>
      <c r="BN421" s="0" t="n">
        <f aca="false">IFERROR(BM421/BL421, 0)</f>
        <v>0</v>
      </c>
      <c r="BO421" s="0" t="n">
        <f aca="false">IFERROR(SUMIFS('2012'!$G:$G,'2012'!F:F,A421,'2012'!C:C,B421,'2012'!D:D,"",'2012'!AA:AA,"JRO",'2012'!L:L,"&lt;&gt;"), 0)</f>
        <v>0</v>
      </c>
      <c r="BP421" s="0" t="n">
        <f aca="false">IFERROR(SUMIFS('2012'!L:L,'2012'!F:F,A421,'2012'!C:C,B421,'2012'!D:D,"",'2012'!AA:AA,"JRO"), 0)</f>
        <v>0</v>
      </c>
      <c r="BQ421" s="0" t="n">
        <f aca="false">IFERROR(BP421/BO421, 0)</f>
        <v>0</v>
      </c>
      <c r="BR421" s="0" t="n">
        <f aca="false">IFERROR(SUMIFS('2011'!$G:$G,'2011'!F:F,A421,'2011'!C:C,B421,'2011'!D:D,"",'2011'!AA:AA,"JRO",'2011'!L:L,"&lt;&gt;"), 0)</f>
        <v>0</v>
      </c>
      <c r="BS421" s="0" t="n">
        <f aca="false">IFERROR(SUMIFS('2011'!L:L,'2011'!F:F,A421,'2011'!C:C,B421,'2011'!D:D,"",'2011'!AA:AA,"JRO"), 0)</f>
        <v>0</v>
      </c>
      <c r="BT421" s="7" t="n">
        <f aca="false">IFERROR(BS421/BR421, 0)</f>
        <v>0</v>
      </c>
      <c r="BU421" s="0" t="n">
        <f aca="false">IFERROR(SUMIFS('2010'!$G:$G,'2010'!F:F,A421,'2010'!C:C,B421,'2010'!D:D,"",'2010'!AA:AA,"JRO",'2010'!L:L,"&lt;&gt;"), 0)</f>
        <v>0</v>
      </c>
      <c r="BV421" s="0" t="n">
        <f aca="false">IFERROR(SUMIFS('2010'!L:L,'2010'!F:F,A421,'2010'!C:C,B421,'2010'!D:D,"",'2010'!AA:AA,"JRO"), 0)</f>
        <v>0</v>
      </c>
      <c r="BW421" s="7" t="n">
        <f aca="false">IFERROR(BV421/BU421, 0)</f>
        <v>0</v>
      </c>
      <c r="BX421" s="0" t="n">
        <f aca="false">IFERROR(SUMIFS('2009'!$G:$G,'2009'!F:F,A421,'2009'!C:C,B421,'2009'!D:D,"",'2009'!AA:AA,"JRO",'2009'!L:L,"&lt;&gt;"), 0)</f>
        <v>0</v>
      </c>
      <c r="BY421" s="0" t="n">
        <f aca="false">IFERROR(SUMIFS('2009'!L:L,'2009'!F:F,A421,'2009'!C:C,B421,'2009'!D:D,"",'2009'!AA:AA,"JRO"), 0)</f>
        <v>0</v>
      </c>
      <c r="BZ421" s="7" t="n">
        <f aca="false">IFERROR(BY421/BX421, 0)</f>
        <v>0</v>
      </c>
    </row>
    <row r="422" customFormat="false" ht="15" hidden="false" customHeight="false" outlineLevel="0" collapsed="false">
      <c r="A422" s="0" t="s">
        <v>98</v>
      </c>
      <c r="B422" s="13" t="s">
        <v>58</v>
      </c>
      <c r="C422" s="56" t="n">
        <f aca="false">IFERROR(AVERAGEIFS(I422:BZ422,I$2:BZ$2,"JRO escorts per deportee",I422:BZ422,"&lt;&gt;0"), 0)</f>
        <v>0</v>
      </c>
      <c r="D422" s="13" t="n">
        <f aca="false">IFERROR(AVERAGEIFS(I422:BZ422,I$2:BZ$2,"NRO escorts per deportee",I422:BZ422,"&lt;&gt;0"), 0)</f>
        <v>0</v>
      </c>
      <c r="E422" s="13" t="n">
        <f aca="false">IFERROR(AVERAGEIFS(I422:BZ422,I$2:BZ$2,"CRO escorts per deportee",I422:BZ422,"&lt;&gt;0"), 0)</f>
        <v>0</v>
      </c>
      <c r="I422" s="7" t="n">
        <f aca="false">IFERROR(H422/G422, 0)</f>
        <v>0</v>
      </c>
      <c r="J422" s="0" t="n">
        <f aca="false">IFERROR(SUMIFS('2018'!$H:$H,'2018'!$C:$C,B422,'2018'!$F:$F,A422,'2018'!AA:AA,"JRO",'2018'!P:P,"&lt;&gt;")+SUMIFS('2018'!$I:$I,'2018'!$D:$D,B422,'2018'!$F:$F,A422,'2018'!AA:AA,"JRO",'2018'!Q:Q,"&lt;&gt;")+SUMIFS('2018'!$J:$J,'2018'!$E:$E,B422,'2018'!$F:$F,A422,'2018'!AA:AA,"JRO",'2018'!R:R,"&lt;&gt;"), 0)</f>
        <v>0</v>
      </c>
      <c r="K422" s="0" t="n">
        <f aca="false">IFERROR(SUMIFS('2018'!M:M,'2018'!AA:AA,"JRO",'2018'!F:F,A422,'2018'!C:C,B422)+SUMIFS('2018'!P:P,'2018'!AA:AA,"JRO",'2018'!F:F,A422,'2018'!C:C,B422)+SUMIFS('2018'!N:N,'2018'!AA:AA,"JRO",'2018'!F:F,A422,'2018'!D:D,B422)+SUMIFS('2018'!N:N,'2018'!AA:AA,"JRO",'2018'!F:F,A422,'2018'!D:D,B422)+SUMIFS('2018'!O:O,'2018'!AA:AA,"JRO",'2018'!F:F,A422,'2018'!E:E,B422)+SUMIFS('2018'!R:R,'2018'!AA:AA,"JRO",'2018'!F:F,A422,'2018'!E:E,B422), 0)</f>
        <v>0</v>
      </c>
      <c r="L422" s="7" t="n">
        <f aca="false">IFERROR(K422/J422, 0)</f>
        <v>0</v>
      </c>
      <c r="M422" s="0" t="n">
        <f aca="false">IFERROR(SUMIFS('2018'!$H:$H,'2018'!$C:$C,B422,'2018'!$F:$F,A422,'2018'!AA:AA,"NRO",'2018'!P:P,"&lt;&gt;")+SUMIFS('2018'!$I:$I,'2018'!$D:$D,B422,'2018'!$F:$F,A422,'2018'!AA:AA,"NRO",'2018'!Q:Q,"&lt;&gt;")+SUMIFS('2018'!$J:$J,'2018'!$E:$E,B422,'2018'!$F:$F,A422,'2018'!AA:AA,"NRO",'2018'!R:R,"&lt;&gt;"), 0)</f>
        <v>0</v>
      </c>
      <c r="N422" s="0" t="n">
        <f aca="false">IFERROR(SUMIFS('2018'!M:M,'2018'!AA:AA,"NRO",'2018'!F:F,A422,'2018'!C:C,B422)+SUMIFS('2018'!P:P,'2018'!AA:AA,"NRO",'2018'!F:F,A422,'2018'!C:C,B422)+SUMIFS('2018'!N:N,'2018'!AA:AA,"NRO",'2018'!F:F,A422,'2018'!D:D,B422)+SUMIFS('2018'!N:N,'2018'!AA:AA,"NRO",'2018'!F:F,A422,'2018'!D:D,B422)+SUMIFS('2018'!O:O,'2018'!AA:AA,"NRO",'2018'!F:F,A422,'2018'!E:E,B422)+SUMIFS('2018'!R:R,'2018'!AA:AA,"NRO",'2018'!F:F,A422,'2018'!E:E,B422), 0)</f>
        <v>0</v>
      </c>
      <c r="O422" s="7" t="n">
        <f aca="false">IFERROR(N422/M422, 0)</f>
        <v>0</v>
      </c>
      <c r="P422" s="0" t="n">
        <f aca="false">IFERROR(SUMIFS('2018'!$H:$H,'2018'!$C:$C,B422,'2018'!$F:$F,A422,'2018'!AA:AA,"CRO")+SUMIFS('2018'!$I:$I,'2018'!$D:$D,B422,'2018'!$F:$F,A422,'2018'!AA:AA,"CRO")+SUMIFS('2018'!$J:$J,'2018'!$E:$E,B422,'2018'!$F:$F,A422,'2018'!AA:AA,"CRO"), 0)</f>
        <v>0</v>
      </c>
      <c r="Q422" s="0" t="n">
        <f aca="false">IFERROR(SUMIFS('2018'!M:M,'2018'!AA:AA,"CRO",'2018'!F:F,A422,'2018'!C:C,B422)+SUMIFS('2018'!P:P,'2018'!AA:AA,"CRO",'2018'!F:F,A422,'2018'!C:C,B422)+SUMIFS('2018'!N:N,'2018'!AA:AA,"CRO",'2018'!F:F,A422,'2018'!D:D,B422)+SUMIFS('2018'!N:N,'2018'!AA:AA,"CRO",'2018'!F:F,A422,'2018'!D:D,B422)+SUMIFS('2018'!O:O,'2018'!AA:AA,"CRO",'2018'!F:F,A422,'2018'!E:E,B422)+SUMIFS('2018'!R:R,'2018'!AA:AA,"CRO",'2018'!F:F,A422,'2018'!E:E,B422), 0)</f>
        <v>0</v>
      </c>
      <c r="R422" s="7" t="n">
        <f aca="false">IFERROR(Q422/P422, 0)</f>
        <v>0</v>
      </c>
      <c r="S422" s="7" t="n">
        <f aca="false">SUM(V422,Y422,AB422)</f>
        <v>0</v>
      </c>
      <c r="T422" s="7" t="n">
        <f aca="false">SUM(W422,Z422,AC422)</f>
        <v>0</v>
      </c>
      <c r="U422" s="7" t="n">
        <f aca="false">IFERROR(T422/S422, 0)</f>
        <v>0</v>
      </c>
      <c r="V422" s="0" t="n">
        <f aca="false">SUMIFS('2017'!$H:$H,'2017'!$C:$C,B422,'2017'!$F:$F,A422,'2017'!AA:AA,"JRO",'2017'!P:P,"&lt;&gt;")+SUMIFS('2017'!$I:$I,'2017'!$D:$D,B422,'2017'!$F:$F,A422,'2017'!AA:AA,"JRO",'2017'!Q:Q,"&lt;&gt;")+SUMIFS('2017'!$J:$J,'2017'!$E:$E,B422,'2017'!$F:$F,A422,'2017'!AA:AA,"JRO",'2017'!R:R,"&lt;&gt;")</f>
        <v>0</v>
      </c>
      <c r="W422" s="0" t="n">
        <f aca="false">IFERROR(SUMIFS('2017'!M:M,'2017'!AA:AA,"JRO",'2017'!F:F,A422,'2017'!C:C,B422)+SUMIFS('2017'!P:P,'2017'!AA:AA,"JRO",'2017'!F:F,A422,'2017'!C:C,B422)+SUMIFS('2017'!N:N,'2017'!AA:AA,"JRO",'2017'!F:F,A422,'2017'!D:D,B422)+SUMIFS('2017'!N:N,'2017'!AA:AA,"JRO",'2017'!F:F,A422,'2017'!D:D,B422)+SUMIFS('2017'!O:O,'2017'!AA:AA,"JRO",'2017'!F:F,A422,'2017'!E:E,B422)+SUMIFS('2017'!R:R,'2017'!AA:AA,"JRO",'2017'!F:F,A422,'2017'!E:E,B422), 0)</f>
        <v>0</v>
      </c>
      <c r="X422" s="7" t="n">
        <f aca="false">IFERROR(W422/V422, 0)</f>
        <v>0</v>
      </c>
      <c r="Y422" s="0" t="n">
        <f aca="false">IFERROR(SUMIFS('2017'!$H:$H,'2017'!$C:$C,B422,'2017'!$F:$F,A422,'2017'!AA:AA,"NRO",'2017'!P:P,"&lt;&gt;")+SUMIFS('2017'!$I:$I,'2017'!$D:$D,B422,'2017'!$F:$F,A422,'2017'!AA:AA,"NRO",'2017'!Q:Q,"&lt;&gt;")+SUMIFS('2017'!$J:$J,'2017'!$E:$E,B422,'2017'!$F:$F,A422,'2017'!AA:AA,"NRO",'2017'!R:R,"&lt;&gt;"), 0)</f>
        <v>0</v>
      </c>
      <c r="Z422" s="0" t="n">
        <f aca="false">IFERROR(SUMIFS('2017'!M:M,'2017'!AA:AA,"NRO",'2017'!F:F,A422,'2017'!C:C,B422)+SUMIFS('2017'!P:P,'2017'!AA:AA,"NRO",'2017'!F:F,A422,'2017'!C:C,B422)+SUMIFS('2017'!N:N,'2017'!AA:AA,"NRO",'2017'!F:F,A422,'2017'!D:D,B422)+SUMIFS('2017'!N:N,'2017'!AA:AA,"NRO",'2017'!F:F,A422,'2017'!D:D,B422)+SUMIFS('2017'!O:O,'2017'!AA:AA,"NRO",'2017'!F:F,A422,'2017'!E:E,B422)+SUMIFS('2017'!R:R,'2017'!AA:AA,"NRO",'2017'!F:F,A422,'2017'!E:E,B422), 0)</f>
        <v>0</v>
      </c>
      <c r="AA422" s="7" t="n">
        <f aca="false">IFERROR(Z422/Y422, 0)</f>
        <v>0</v>
      </c>
      <c r="AB422" s="0" t="n">
        <f aca="false">IFERROR(SUMIFS('2017'!$H:$H,'2017'!$C:$C,B422,'2017'!$F:$F,A422,'2017'!AA:AA,"CRO",'2017'!P:P,"&lt;&gt;")+SUMIFS('2017'!$I:$I,'2017'!$D:$D,B422,'2017'!$F:$F,A422,'2017'!AA:AA,"CRO",'2017'!Q:Q,"&lt;&gt;")+SUMIFS('2017'!$J:$J,'2017'!$E:$E,B422,'2017'!$F:$F,A422,'2017'!AA:AA,"CRO",'2017'!R:R,"&lt;&gt;"), 0)</f>
        <v>0</v>
      </c>
      <c r="AC422" s="0" t="n">
        <f aca="false">IFERROR(SUMIFS('2017'!M:M,'2017'!AA:AA,"CRO",'2017'!F:F,A422,'2017'!C:C,B422)+SUMIFS('2017'!P:P,'2017'!AA:AA,"CRO",'2017'!F:F,A422,'2017'!C:C,B422)+SUMIFS('2017'!N:N,'2017'!AA:AA,"CRO",'2017'!F:F,A422,'2017'!D:D,B422)+SUMIFS('2017'!N:N,'2017'!AA:AA,"CRO",'2017'!F:F,A422,'2017'!D:D,B422)+SUMIFS('2017'!O:O,'2017'!AA:AA,"CRO",'2017'!F:F,A422,'2017'!E:E,B422)+SUMIFS('2017'!R:R,'2017'!AA:AA,"CRO",'2017'!F:F,A422,'2017'!E:E,B422), 0)</f>
        <v>0</v>
      </c>
      <c r="AD422" s="0" t="n">
        <f aca="false">IFERROR(AC422/AB422, 0)</f>
        <v>0</v>
      </c>
      <c r="AE422" s="0" t="n">
        <f aca="false">SUM(AH422,AK422,AN422)</f>
        <v>0</v>
      </c>
      <c r="AF422" s="0" t="n">
        <f aca="false">SUM(AI422,AL422,AO422)</f>
        <v>0</v>
      </c>
      <c r="AG422" s="7" t="n">
        <f aca="false">IFERROR(AF422/AE422, 0)</f>
        <v>0</v>
      </c>
      <c r="AH422" s="0" t="n">
        <f aca="false">IFERROR(SUMIFS('2016'!$G:$G,'2016'!F:F,A422,'2016'!C:C,B422,'2016'!D:D,"",'2016'!AA:AA,"JRO",'2016'!L:L,"&lt;&gt;"), 0)</f>
        <v>0</v>
      </c>
      <c r="AI422" s="0" t="n">
        <f aca="false">IFERROR(SUMIFS('2016'!L:L,'2016'!F:F,A422,'2016'!C:C,B422,'2016'!D:D,"",'2016'!AA:AA,"JRO"), 0)</f>
        <v>0</v>
      </c>
      <c r="AJ422" s="7" t="n">
        <f aca="false">IFERROR(AI422/AH422, 0)</f>
        <v>0</v>
      </c>
      <c r="AK422" s="0" t="n">
        <f aca="false">IFERROR(SUMIFS('2016'!$G:$G,'2016'!F:F,A422,'2016'!C:C,B422,'2016'!D:D,"",'2016'!AA:AA,"NRO",'2016'!L:L,"&lt;&gt;"), 0)</f>
        <v>0</v>
      </c>
      <c r="AL422" s="0" t="n">
        <f aca="false">IFERROR(SUMIFS('2016'!L:L,'2016'!F:F,A422,'2016'!C:C,B422,'2016'!D:D,"",'2016'!AA:AA,"NRO"), 0)</f>
        <v>0</v>
      </c>
      <c r="AM422" s="0" t="n">
        <f aca="false">IFERROR(AL422/AK422, 0)</f>
        <v>0</v>
      </c>
      <c r="AN422" s="0" t="n">
        <f aca="false">IFERROR(SUMIFS('2016'!$G:$G,'2016'!F:F,A422,'2016'!C:C,B422,'2016'!D:D,"",'2016'!AA:AA,"CRO",'2016'!L:L,"&lt;&gt;"), 0)</f>
        <v>0</v>
      </c>
      <c r="AO422" s="0" t="n">
        <f aca="false">IFERROR(SUMIFS('2016'!L:L,'2016'!F:F,A422,'2016'!C:C,B422,'2016'!D:D,"",'2016'!AA:AA,"CRO"), 0)</f>
        <v>0</v>
      </c>
      <c r="AP422" s="0" t="n">
        <f aca="false">IFERROR(AO422/AN422, 0)</f>
        <v>0</v>
      </c>
      <c r="AQ422" s="0" t="n">
        <f aca="false">SUM(AT422,AW422,AZ422)</f>
        <v>0</v>
      </c>
      <c r="AR422" s="0" t="n">
        <f aca="false">SUM(AU422,AX422,BA422)</f>
        <v>0</v>
      </c>
      <c r="AS422" s="7" t="n">
        <f aca="false">IFERROR(AR422/AQ422, 0)</f>
        <v>0</v>
      </c>
      <c r="AT422" s="0" t="n">
        <f aca="false">IFERROR(SUMIFS('2015'!$G:$G,'2015'!F:F,A422,'2015'!C:C,B422,'2015'!D:D,"",'2015'!AA:AA,"JRO",'2015'!L:L,"&lt;&gt;"), 0)</f>
        <v>0</v>
      </c>
      <c r="AU422" s="0" t="n">
        <f aca="false">IFERROR(SUMIFS('2015'!L:L,'2015'!F:F,A422,'2015'!C:C,B422,'2015'!D:D,"",'2015'!AA:AA,"JRO"), 0)</f>
        <v>0</v>
      </c>
      <c r="AV422" s="0" t="n">
        <f aca="false">IFERROR(AU422/AT422, 0)</f>
        <v>0</v>
      </c>
      <c r="AW422" s="0" t="n">
        <f aca="false">IFERROR(SUMIFS('2015'!$G:$G,'2015'!F:F,A422,'2015'!C:C,B422,'2015'!D:D,"",'2015'!AA:AA,"NRO",'2015'!L:L,"&lt;&gt;"), 0)</f>
        <v>0</v>
      </c>
      <c r="AX422" s="0" t="n">
        <f aca="false">IFERROR(SUMIFS('2015'!L:L,'2015'!F:F,A422,'2015'!C:C,B422,'2015'!D:D,"",'2015'!AA:AA,"NRO"), 0)</f>
        <v>0</v>
      </c>
      <c r="AY422" s="0" t="n">
        <f aca="false">IFERROR(AX422/AW422, 0)</f>
        <v>0</v>
      </c>
      <c r="AZ422" s="0" t="n">
        <f aca="false">IFERROR(SUMIFS('2015'!$G:$G,'2015'!F:F,A422,'2015'!C:C,B422,'2015'!D:D,"",'2015'!AA:AA,"CRO",'2015'!L:L,"&lt;&gt;"), 0)</f>
        <v>0</v>
      </c>
      <c r="BA422" s="0" t="n">
        <f aca="false">IFERROR(SUMIFS('2015'!L:L,'2015'!F:F,A422,'2015'!C:C,B422,'2015'!D:D,"",'2015'!AA:AA,"CRO"), 0)</f>
        <v>0</v>
      </c>
      <c r="BB422" s="0" t="n">
        <f aca="false">IFERROR(BA422/AZ422, 0)</f>
        <v>0</v>
      </c>
      <c r="BC422" s="0" t="n">
        <f aca="false">SUM(BF422,BI422)</f>
        <v>0</v>
      </c>
      <c r="BD422" s="0" t="n">
        <f aca="false">SUM(BG422,BJ422)</f>
        <v>0</v>
      </c>
      <c r="BE422" s="7" t="n">
        <f aca="false">IFERROR(BD422/BC422, 0)</f>
        <v>0</v>
      </c>
      <c r="BF422" s="0" t="n">
        <f aca="false">IFERROR(SUMIFS('2014'!$G:$G,'2014'!F:F,A422,'2014'!C:C,B422,'2014'!D:D,"",'2014'!AA:AA,"JRO",'2014'!L:L,"&lt;&gt;"), 0)</f>
        <v>0</v>
      </c>
      <c r="BG422" s="0" t="n">
        <f aca="false">IFERROR(SUMIFS('2014'!L:L,'2014'!F:F,A422,'2014'!C:C,B422,'2014'!D:D,"",'2014'!AA:AA,"JRO"), 0)</f>
        <v>0</v>
      </c>
      <c r="BH422" s="7" t="n">
        <f aca="false">IFERROR(BG422/BF422, 0)</f>
        <v>0</v>
      </c>
      <c r="BI422" s="0" t="n">
        <f aca="false">IFERROR(SUMIFS('2014'!$G:$G,'2014'!F:F,A422,'2014'!C:C,B422,'2014'!D:D,"",'2014'!AA:AA,"CRO",'2014'!L:L,"&lt;&gt;"), 0)</f>
        <v>0</v>
      </c>
      <c r="BJ422" s="0" t="n">
        <f aca="false">IFERROR(SUMIFS('2014'!L:L,'2014'!F:F,A422,'2014'!C:C,B422,'2014'!D:D,"",'2014'!AA:AA,"CRO"), 0)</f>
        <v>0</v>
      </c>
      <c r="BK422" s="0" t="n">
        <f aca="false">IFERROR(BJ422/BI422, 0)</f>
        <v>0</v>
      </c>
      <c r="BL422" s="0" t="n">
        <f aca="false">IFERROR(SUMIFS('2013'!$G:$G,'2013'!F:F,A422,'2013'!C:C,B422,'2013'!D:D,"",'2013'!AA:AA,"JRO",'2013'!L:L,"&lt;&gt;"), 0)</f>
        <v>0</v>
      </c>
      <c r="BM422" s="0" t="n">
        <f aca="false">IFERROR(SUMIFS('2013'!L:L,'2013'!F:F,A422,'2013'!C:C,B422,'2013'!D:D,"",'2013'!AA:AA,"JRO"), 0)</f>
        <v>0</v>
      </c>
      <c r="BN422" s="0" t="n">
        <f aca="false">IFERROR(BM422/BL422, 0)</f>
        <v>0</v>
      </c>
      <c r="BO422" s="0" t="n">
        <f aca="false">IFERROR(SUMIFS('2012'!$G:$G,'2012'!F:F,A422,'2012'!C:C,B422,'2012'!D:D,"",'2012'!AA:AA,"JRO",'2012'!L:L,"&lt;&gt;"), 0)</f>
        <v>0</v>
      </c>
      <c r="BP422" s="0" t="n">
        <f aca="false">IFERROR(SUMIFS('2012'!L:L,'2012'!F:F,A422,'2012'!C:C,B422,'2012'!D:D,"",'2012'!AA:AA,"JRO"), 0)</f>
        <v>0</v>
      </c>
      <c r="BQ422" s="0" t="n">
        <f aca="false">IFERROR(BP422/BO422, 0)</f>
        <v>0</v>
      </c>
      <c r="BR422" s="0" t="n">
        <f aca="false">IFERROR(SUMIFS('2011'!$G:$G,'2011'!F:F,A422,'2011'!C:C,B422,'2011'!D:D,"",'2011'!AA:AA,"JRO",'2011'!L:L,"&lt;&gt;"), 0)</f>
        <v>0</v>
      </c>
      <c r="BS422" s="0" t="n">
        <f aca="false">IFERROR(SUMIFS('2011'!L:L,'2011'!F:F,A422,'2011'!C:C,B422,'2011'!D:D,"",'2011'!AA:AA,"JRO"), 0)</f>
        <v>0</v>
      </c>
      <c r="BT422" s="7" t="n">
        <f aca="false">IFERROR(BS422/BR422, 0)</f>
        <v>0</v>
      </c>
      <c r="BU422" s="0" t="n">
        <f aca="false">IFERROR(SUMIFS('2010'!$G:$G,'2010'!F:F,A422,'2010'!C:C,B422,'2010'!D:D,"",'2010'!AA:AA,"JRO",'2010'!L:L,"&lt;&gt;"), 0)</f>
        <v>0</v>
      </c>
      <c r="BV422" s="0" t="n">
        <f aca="false">IFERROR(SUMIFS('2010'!L:L,'2010'!F:F,A422,'2010'!C:C,B422,'2010'!D:D,"",'2010'!AA:AA,"JRO"), 0)</f>
        <v>0</v>
      </c>
      <c r="BW422" s="7" t="n">
        <f aca="false">IFERROR(BV422/BU422, 0)</f>
        <v>0</v>
      </c>
      <c r="BX422" s="0" t="n">
        <f aca="false">IFERROR(SUMIFS('2009'!$G:$G,'2009'!F:F,A422,'2009'!C:C,B422,'2009'!D:D,"",'2009'!AA:AA,"JRO",'2009'!L:L,"&lt;&gt;"), 0)</f>
        <v>0</v>
      </c>
      <c r="BY422" s="0" t="n">
        <f aca="false">IFERROR(SUMIFS('2009'!L:L,'2009'!F:F,A422,'2009'!C:C,B422,'2009'!D:D,"",'2009'!AA:AA,"JRO"), 0)</f>
        <v>0</v>
      </c>
      <c r="BZ422" s="7" t="n">
        <f aca="false">IFERROR(BY422/BX422, 0)</f>
        <v>0</v>
      </c>
    </row>
    <row r="423" customFormat="false" ht="15" hidden="false" customHeight="false" outlineLevel="0" collapsed="false">
      <c r="A423" s="0" t="s">
        <v>98</v>
      </c>
      <c r="B423" s="17" t="s">
        <v>70</v>
      </c>
      <c r="C423" s="56" t="n">
        <f aca="false">IFERROR(AVERAGEIFS(I423:BZ423,I$2:BZ$2,"JRO escorts per deportee",I423:BZ423,"&lt;&gt;0"), 0)</f>
        <v>0</v>
      </c>
      <c r="D423" s="13" t="n">
        <f aca="false">IFERROR(AVERAGEIFS(I423:BZ423,I$2:BZ$2,"NRO escorts per deportee",I423:BZ423,"&lt;&gt;0"), 0)</f>
        <v>0</v>
      </c>
      <c r="E423" s="13" t="n">
        <f aca="false">IFERROR(AVERAGEIFS(I423:BZ423,I$2:BZ$2,"CRO escorts per deportee",I423:BZ423,"&lt;&gt;0"), 0)</f>
        <v>0</v>
      </c>
      <c r="I423" s="7" t="n">
        <f aca="false">IFERROR(H423/G423, 0)</f>
        <v>0</v>
      </c>
      <c r="J423" s="0" t="n">
        <f aca="false">IFERROR(SUMIFS('2018'!$H:$H,'2018'!$C:$C,B423,'2018'!$F:$F,A423,'2018'!AA:AA,"JRO",'2018'!P:P,"&lt;&gt;")+SUMIFS('2018'!$I:$I,'2018'!$D:$D,B423,'2018'!$F:$F,A423,'2018'!AA:AA,"JRO",'2018'!Q:Q,"&lt;&gt;")+SUMIFS('2018'!$J:$J,'2018'!$E:$E,B423,'2018'!$F:$F,A423,'2018'!AA:AA,"JRO",'2018'!R:R,"&lt;&gt;"), 0)</f>
        <v>0</v>
      </c>
      <c r="K423" s="0" t="n">
        <f aca="false">IFERROR(SUMIFS('2018'!M:M,'2018'!AA:AA,"JRO",'2018'!F:F,A423,'2018'!C:C,B423)+SUMIFS('2018'!P:P,'2018'!AA:AA,"JRO",'2018'!F:F,A423,'2018'!C:C,B423)+SUMIFS('2018'!N:N,'2018'!AA:AA,"JRO",'2018'!F:F,A423,'2018'!D:D,B423)+SUMIFS('2018'!N:N,'2018'!AA:AA,"JRO",'2018'!F:F,A423,'2018'!D:D,B423)+SUMIFS('2018'!O:O,'2018'!AA:AA,"JRO",'2018'!F:F,A423,'2018'!E:E,B423)+SUMIFS('2018'!R:R,'2018'!AA:AA,"JRO",'2018'!F:F,A423,'2018'!E:E,B423), 0)</f>
        <v>0</v>
      </c>
      <c r="L423" s="7" t="n">
        <f aca="false">IFERROR(K423/J423, 0)</f>
        <v>0</v>
      </c>
      <c r="M423" s="0" t="n">
        <f aca="false">IFERROR(SUMIFS('2018'!$H:$H,'2018'!$C:$C,B423,'2018'!$F:$F,A423,'2018'!AA:AA,"NRO",'2018'!P:P,"&lt;&gt;")+SUMIFS('2018'!$I:$I,'2018'!$D:$D,B423,'2018'!$F:$F,A423,'2018'!AA:AA,"NRO",'2018'!Q:Q,"&lt;&gt;")+SUMIFS('2018'!$J:$J,'2018'!$E:$E,B423,'2018'!$F:$F,A423,'2018'!AA:AA,"NRO",'2018'!R:R,"&lt;&gt;"), 0)</f>
        <v>0</v>
      </c>
      <c r="N423" s="0" t="n">
        <f aca="false">IFERROR(SUMIFS('2018'!M:M,'2018'!AA:AA,"NRO",'2018'!F:F,A423,'2018'!C:C,B423)+SUMIFS('2018'!P:P,'2018'!AA:AA,"NRO",'2018'!F:F,A423,'2018'!C:C,B423)+SUMIFS('2018'!N:N,'2018'!AA:AA,"NRO",'2018'!F:F,A423,'2018'!D:D,B423)+SUMIFS('2018'!N:N,'2018'!AA:AA,"NRO",'2018'!F:F,A423,'2018'!D:D,B423)+SUMIFS('2018'!O:O,'2018'!AA:AA,"NRO",'2018'!F:F,A423,'2018'!E:E,B423)+SUMIFS('2018'!R:R,'2018'!AA:AA,"NRO",'2018'!F:F,A423,'2018'!E:E,B423), 0)</f>
        <v>0</v>
      </c>
      <c r="O423" s="7" t="n">
        <f aca="false">IFERROR(N423/M423, 0)</f>
        <v>0</v>
      </c>
      <c r="P423" s="0" t="n">
        <f aca="false">IFERROR(SUMIFS('2018'!$H:$H,'2018'!$C:$C,B423,'2018'!$F:$F,A423,'2018'!AA:AA,"CRO")+SUMIFS('2018'!$I:$I,'2018'!$D:$D,B423,'2018'!$F:$F,A423,'2018'!AA:AA,"CRO")+SUMIFS('2018'!$J:$J,'2018'!$E:$E,B423,'2018'!$F:$F,A423,'2018'!AA:AA,"CRO"), 0)</f>
        <v>0</v>
      </c>
      <c r="Q423" s="0" t="n">
        <f aca="false">IFERROR(SUMIFS('2018'!M:M,'2018'!AA:AA,"CRO",'2018'!F:F,A423,'2018'!C:C,B423)+SUMIFS('2018'!P:P,'2018'!AA:AA,"CRO",'2018'!F:F,A423,'2018'!C:C,B423)+SUMIFS('2018'!N:N,'2018'!AA:AA,"CRO",'2018'!F:F,A423,'2018'!D:D,B423)+SUMIFS('2018'!N:N,'2018'!AA:AA,"CRO",'2018'!F:F,A423,'2018'!D:D,B423)+SUMIFS('2018'!O:O,'2018'!AA:AA,"CRO",'2018'!F:F,A423,'2018'!E:E,B423)+SUMIFS('2018'!R:R,'2018'!AA:AA,"CRO",'2018'!F:F,A423,'2018'!E:E,B423), 0)</f>
        <v>0</v>
      </c>
      <c r="R423" s="7" t="n">
        <f aca="false">IFERROR(Q423/P423, 0)</f>
        <v>0</v>
      </c>
      <c r="S423" s="7" t="n">
        <f aca="false">SUM(V423,Y423,AB423)</f>
        <v>0</v>
      </c>
      <c r="T423" s="7" t="n">
        <f aca="false">SUM(W423,Z423,AC423)</f>
        <v>0</v>
      </c>
      <c r="U423" s="7" t="n">
        <f aca="false">IFERROR(T423/S423, 0)</f>
        <v>0</v>
      </c>
      <c r="V423" s="0" t="n">
        <f aca="false">SUMIFS('2017'!$H:$H,'2017'!$C:$C,B423,'2017'!$F:$F,A423,'2017'!AA:AA,"JRO",'2017'!P:P,"&lt;&gt;")+SUMIFS('2017'!$I:$I,'2017'!$D:$D,B423,'2017'!$F:$F,A423,'2017'!AA:AA,"JRO",'2017'!Q:Q,"&lt;&gt;")+SUMIFS('2017'!$J:$J,'2017'!$E:$E,B423,'2017'!$F:$F,A423,'2017'!AA:AA,"JRO",'2017'!R:R,"&lt;&gt;")</f>
        <v>0</v>
      </c>
      <c r="W423" s="0" t="n">
        <f aca="false">IFERROR(SUMIFS('2017'!M:M,'2017'!AA:AA,"JRO",'2017'!F:F,A423,'2017'!C:C,B423)+SUMIFS('2017'!P:P,'2017'!AA:AA,"JRO",'2017'!F:F,A423,'2017'!C:C,B423)+SUMIFS('2017'!N:N,'2017'!AA:AA,"JRO",'2017'!F:F,A423,'2017'!D:D,B423)+SUMIFS('2017'!N:N,'2017'!AA:AA,"JRO",'2017'!F:F,A423,'2017'!D:D,B423)+SUMIFS('2017'!O:O,'2017'!AA:AA,"JRO",'2017'!F:F,A423,'2017'!E:E,B423)+SUMIFS('2017'!R:R,'2017'!AA:AA,"JRO",'2017'!F:F,A423,'2017'!E:E,B423), 0)</f>
        <v>0</v>
      </c>
      <c r="X423" s="7" t="n">
        <f aca="false">IFERROR(W423/V423, 0)</f>
        <v>0</v>
      </c>
      <c r="Y423" s="0" t="n">
        <f aca="false">IFERROR(SUMIFS('2017'!$H:$H,'2017'!$C:$C,B423,'2017'!$F:$F,A423,'2017'!AA:AA,"NRO",'2017'!P:P,"&lt;&gt;")+SUMIFS('2017'!$I:$I,'2017'!$D:$D,B423,'2017'!$F:$F,A423,'2017'!AA:AA,"NRO",'2017'!Q:Q,"&lt;&gt;")+SUMIFS('2017'!$J:$J,'2017'!$E:$E,B423,'2017'!$F:$F,A423,'2017'!AA:AA,"NRO",'2017'!R:R,"&lt;&gt;"), 0)</f>
        <v>0</v>
      </c>
      <c r="Z423" s="0" t="n">
        <f aca="false">IFERROR(SUMIFS('2017'!M:M,'2017'!AA:AA,"NRO",'2017'!F:F,A423,'2017'!C:C,B423)+SUMIFS('2017'!P:P,'2017'!AA:AA,"NRO",'2017'!F:F,A423,'2017'!C:C,B423)+SUMIFS('2017'!N:N,'2017'!AA:AA,"NRO",'2017'!F:F,A423,'2017'!D:D,B423)+SUMIFS('2017'!N:N,'2017'!AA:AA,"NRO",'2017'!F:F,A423,'2017'!D:D,B423)+SUMIFS('2017'!O:O,'2017'!AA:AA,"NRO",'2017'!F:F,A423,'2017'!E:E,B423)+SUMIFS('2017'!R:R,'2017'!AA:AA,"NRO",'2017'!F:F,A423,'2017'!E:E,B423), 0)</f>
        <v>0</v>
      </c>
      <c r="AA423" s="7" t="n">
        <f aca="false">IFERROR(Z423/Y423, 0)</f>
        <v>0</v>
      </c>
      <c r="AB423" s="0" t="n">
        <f aca="false">IFERROR(SUMIFS('2017'!$H:$H,'2017'!$C:$C,B423,'2017'!$F:$F,A423,'2017'!AA:AA,"CRO",'2017'!P:P,"&lt;&gt;")+SUMIFS('2017'!$I:$I,'2017'!$D:$D,B423,'2017'!$F:$F,A423,'2017'!AA:AA,"CRO",'2017'!Q:Q,"&lt;&gt;")+SUMIFS('2017'!$J:$J,'2017'!$E:$E,B423,'2017'!$F:$F,A423,'2017'!AA:AA,"CRO",'2017'!R:R,"&lt;&gt;"), 0)</f>
        <v>0</v>
      </c>
      <c r="AC423" s="0" t="n">
        <f aca="false">IFERROR(SUMIFS('2017'!M:M,'2017'!AA:AA,"CRO",'2017'!F:F,A423,'2017'!C:C,B423)+SUMIFS('2017'!P:P,'2017'!AA:AA,"CRO",'2017'!F:F,A423,'2017'!C:C,B423)+SUMIFS('2017'!N:N,'2017'!AA:AA,"CRO",'2017'!F:F,A423,'2017'!D:D,B423)+SUMIFS('2017'!N:N,'2017'!AA:AA,"CRO",'2017'!F:F,A423,'2017'!D:D,B423)+SUMIFS('2017'!O:O,'2017'!AA:AA,"CRO",'2017'!F:F,A423,'2017'!E:E,B423)+SUMIFS('2017'!R:R,'2017'!AA:AA,"CRO",'2017'!F:F,A423,'2017'!E:E,B423), 0)</f>
        <v>0</v>
      </c>
      <c r="AD423" s="0" t="n">
        <f aca="false">IFERROR(AC423/AB423, 0)</f>
        <v>0</v>
      </c>
      <c r="AE423" s="0" t="n">
        <f aca="false">SUM(AH423,AK423,AN423)</f>
        <v>0</v>
      </c>
      <c r="AF423" s="0" t="n">
        <f aca="false">SUM(AI423,AL423,AO423)</f>
        <v>0</v>
      </c>
      <c r="AG423" s="7" t="n">
        <f aca="false">IFERROR(AF423/AE423, 0)</f>
        <v>0</v>
      </c>
      <c r="AH423" s="0" t="n">
        <f aca="false">IFERROR(SUMIFS('2016'!$G:$G,'2016'!F:F,A423,'2016'!C:C,B423,'2016'!D:D,"",'2016'!AA:AA,"JRO",'2016'!L:L,"&lt;&gt;"), 0)</f>
        <v>0</v>
      </c>
      <c r="AI423" s="0" t="n">
        <f aca="false">IFERROR(SUMIFS('2016'!L:L,'2016'!F:F,A423,'2016'!C:C,B423,'2016'!D:D,"",'2016'!AA:AA,"JRO"), 0)</f>
        <v>0</v>
      </c>
      <c r="AJ423" s="7" t="n">
        <f aca="false">IFERROR(AI423/AH423, 0)</f>
        <v>0</v>
      </c>
      <c r="AK423" s="0" t="n">
        <f aca="false">IFERROR(SUMIFS('2016'!$G:$G,'2016'!F:F,A423,'2016'!C:C,B423,'2016'!D:D,"",'2016'!AA:AA,"NRO",'2016'!L:L,"&lt;&gt;"), 0)</f>
        <v>0</v>
      </c>
      <c r="AL423" s="0" t="n">
        <f aca="false">IFERROR(SUMIFS('2016'!L:L,'2016'!F:F,A423,'2016'!C:C,B423,'2016'!D:D,"",'2016'!AA:AA,"NRO"), 0)</f>
        <v>0</v>
      </c>
      <c r="AM423" s="0" t="n">
        <f aca="false">IFERROR(AL423/AK423, 0)</f>
        <v>0</v>
      </c>
      <c r="AN423" s="0" t="n">
        <f aca="false">IFERROR(SUMIFS('2016'!$G:$G,'2016'!F:F,A423,'2016'!C:C,B423,'2016'!D:D,"",'2016'!AA:AA,"CRO",'2016'!L:L,"&lt;&gt;"), 0)</f>
        <v>0</v>
      </c>
      <c r="AO423" s="0" t="n">
        <f aca="false">IFERROR(SUMIFS('2016'!L:L,'2016'!F:F,A423,'2016'!C:C,B423,'2016'!D:D,"",'2016'!AA:AA,"CRO"), 0)</f>
        <v>0</v>
      </c>
      <c r="AP423" s="0" t="n">
        <f aca="false">IFERROR(AO423/AN423, 0)</f>
        <v>0</v>
      </c>
      <c r="AQ423" s="0" t="n">
        <f aca="false">SUM(AT423,AW423,AZ423)</f>
        <v>0</v>
      </c>
      <c r="AR423" s="0" t="n">
        <f aca="false">SUM(AU423,AX423,BA423)</f>
        <v>0</v>
      </c>
      <c r="AS423" s="7" t="n">
        <f aca="false">IFERROR(AR423/AQ423, 0)</f>
        <v>0</v>
      </c>
      <c r="AT423" s="0" t="n">
        <f aca="false">IFERROR(SUMIFS('2015'!$G:$G,'2015'!F:F,A423,'2015'!C:C,B423,'2015'!D:D,"",'2015'!AA:AA,"JRO",'2015'!L:L,"&lt;&gt;"), 0)</f>
        <v>0</v>
      </c>
      <c r="AU423" s="0" t="n">
        <f aca="false">IFERROR(SUMIFS('2015'!L:L,'2015'!F:F,A423,'2015'!C:C,B423,'2015'!D:D,"",'2015'!AA:AA,"JRO"), 0)</f>
        <v>0</v>
      </c>
      <c r="AV423" s="0" t="n">
        <f aca="false">IFERROR(AU423/AT423, 0)</f>
        <v>0</v>
      </c>
      <c r="AW423" s="0" t="n">
        <f aca="false">IFERROR(SUMIFS('2015'!$G:$G,'2015'!F:F,A423,'2015'!C:C,B423,'2015'!D:D,"",'2015'!AA:AA,"NRO",'2015'!L:L,"&lt;&gt;"), 0)</f>
        <v>0</v>
      </c>
      <c r="AX423" s="0" t="n">
        <f aca="false">IFERROR(SUMIFS('2015'!L:L,'2015'!F:F,A423,'2015'!C:C,B423,'2015'!D:D,"",'2015'!AA:AA,"NRO"), 0)</f>
        <v>0</v>
      </c>
      <c r="AY423" s="0" t="n">
        <f aca="false">IFERROR(AX423/AW423, 0)</f>
        <v>0</v>
      </c>
      <c r="AZ423" s="0" t="n">
        <f aca="false">IFERROR(SUMIFS('2015'!$G:$G,'2015'!F:F,A423,'2015'!C:C,B423,'2015'!D:D,"",'2015'!AA:AA,"CRO",'2015'!L:L,"&lt;&gt;"), 0)</f>
        <v>0</v>
      </c>
      <c r="BA423" s="0" t="n">
        <f aca="false">IFERROR(SUMIFS('2015'!L:L,'2015'!F:F,A423,'2015'!C:C,B423,'2015'!D:D,"",'2015'!AA:AA,"CRO"), 0)</f>
        <v>0</v>
      </c>
      <c r="BB423" s="0" t="n">
        <f aca="false">IFERROR(BA423/AZ423, 0)</f>
        <v>0</v>
      </c>
      <c r="BC423" s="0" t="n">
        <f aca="false">SUM(BF423,BI423)</f>
        <v>0</v>
      </c>
      <c r="BD423" s="0" t="n">
        <f aca="false">SUM(BG423,BJ423)</f>
        <v>0</v>
      </c>
      <c r="BE423" s="7" t="n">
        <f aca="false">IFERROR(BD423/BC423, 0)</f>
        <v>0</v>
      </c>
      <c r="BF423" s="0" t="n">
        <f aca="false">IFERROR(SUMIFS('2014'!$G:$G,'2014'!F:F,A423,'2014'!C:C,B423,'2014'!D:D,"",'2014'!AA:AA,"JRO",'2014'!L:L,"&lt;&gt;"), 0)</f>
        <v>0</v>
      </c>
      <c r="BG423" s="0" t="n">
        <f aca="false">IFERROR(SUMIFS('2014'!L:L,'2014'!F:F,A423,'2014'!C:C,B423,'2014'!D:D,"",'2014'!AA:AA,"JRO"), 0)</f>
        <v>0</v>
      </c>
      <c r="BH423" s="7" t="n">
        <f aca="false">IFERROR(BG423/BF423, 0)</f>
        <v>0</v>
      </c>
      <c r="BI423" s="0" t="n">
        <f aca="false">IFERROR(SUMIFS('2014'!$G:$G,'2014'!F:F,A423,'2014'!C:C,B423,'2014'!D:D,"",'2014'!AA:AA,"CRO",'2014'!L:L,"&lt;&gt;"), 0)</f>
        <v>0</v>
      </c>
      <c r="BJ423" s="0" t="n">
        <f aca="false">IFERROR(SUMIFS('2014'!L:L,'2014'!F:F,A423,'2014'!C:C,B423,'2014'!D:D,"",'2014'!AA:AA,"CRO"), 0)</f>
        <v>0</v>
      </c>
      <c r="BK423" s="0" t="n">
        <f aca="false">IFERROR(BJ423/BI423, 0)</f>
        <v>0</v>
      </c>
      <c r="BL423" s="0" t="n">
        <f aca="false">IFERROR(SUMIFS('2013'!$G:$G,'2013'!F:F,A423,'2013'!C:C,B423,'2013'!D:D,"",'2013'!AA:AA,"JRO",'2013'!L:L,"&lt;&gt;"), 0)</f>
        <v>0</v>
      </c>
      <c r="BM423" s="0" t="n">
        <f aca="false">IFERROR(SUMIFS('2013'!L:L,'2013'!F:F,A423,'2013'!C:C,B423,'2013'!D:D,"",'2013'!AA:AA,"JRO"), 0)</f>
        <v>0</v>
      </c>
      <c r="BN423" s="0" t="n">
        <f aca="false">IFERROR(BM423/BL423, 0)</f>
        <v>0</v>
      </c>
      <c r="BO423" s="0" t="n">
        <f aca="false">IFERROR(SUMIFS('2012'!$G:$G,'2012'!F:F,A423,'2012'!C:C,B423,'2012'!D:D,"",'2012'!AA:AA,"JRO",'2012'!L:L,"&lt;&gt;"), 0)</f>
        <v>0</v>
      </c>
      <c r="BP423" s="0" t="n">
        <f aca="false">IFERROR(SUMIFS('2012'!L:L,'2012'!F:F,A423,'2012'!C:C,B423,'2012'!D:D,"",'2012'!AA:AA,"JRO"), 0)</f>
        <v>0</v>
      </c>
      <c r="BQ423" s="0" t="n">
        <f aca="false">IFERROR(BP423/BO423, 0)</f>
        <v>0</v>
      </c>
      <c r="BR423" s="0" t="n">
        <f aca="false">IFERROR(SUMIFS('2011'!$G:$G,'2011'!F:F,A423,'2011'!C:C,B423,'2011'!D:D,"",'2011'!AA:AA,"JRO",'2011'!L:L,"&lt;&gt;"), 0)</f>
        <v>0</v>
      </c>
      <c r="BS423" s="0" t="n">
        <f aca="false">IFERROR(SUMIFS('2011'!L:L,'2011'!F:F,A423,'2011'!C:C,B423,'2011'!D:D,"",'2011'!AA:AA,"JRO"), 0)</f>
        <v>0</v>
      </c>
      <c r="BT423" s="7" t="n">
        <f aca="false">IFERROR(BS423/BR423, 0)</f>
        <v>0</v>
      </c>
      <c r="BU423" s="0" t="n">
        <f aca="false">IFERROR(SUMIFS('2010'!$G:$G,'2010'!F:F,A423,'2010'!C:C,B423,'2010'!D:D,"",'2010'!AA:AA,"JRO",'2010'!L:L,"&lt;&gt;"), 0)</f>
        <v>0</v>
      </c>
      <c r="BV423" s="0" t="n">
        <f aca="false">IFERROR(SUMIFS('2010'!L:L,'2010'!F:F,A423,'2010'!C:C,B423,'2010'!D:D,"",'2010'!AA:AA,"JRO"), 0)</f>
        <v>0</v>
      </c>
      <c r="BW423" s="7" t="n">
        <f aca="false">IFERROR(BV423/BU423, 0)</f>
        <v>0</v>
      </c>
      <c r="BX423" s="0" t="n">
        <f aca="false">IFERROR(SUMIFS('2009'!$G:$G,'2009'!F:F,A423,'2009'!C:C,B423,'2009'!D:D,"",'2009'!AA:AA,"JRO",'2009'!L:L,"&lt;&gt;"), 0)</f>
        <v>0</v>
      </c>
      <c r="BY423" s="0" t="n">
        <f aca="false">IFERROR(SUMIFS('2009'!L:L,'2009'!F:F,A423,'2009'!C:C,B423,'2009'!D:D,"",'2009'!AA:AA,"JRO"), 0)</f>
        <v>0</v>
      </c>
      <c r="BZ423" s="7" t="n">
        <f aca="false">IFERROR(BY423/BX423, 0)</f>
        <v>0</v>
      </c>
    </row>
    <row r="424" customFormat="false" ht="15" hidden="false" customHeight="false" outlineLevel="0" collapsed="false">
      <c r="A424" s="0" t="s">
        <v>98</v>
      </c>
      <c r="B424" s="13" t="s">
        <v>43</v>
      </c>
      <c r="C424" s="56" t="n">
        <f aca="false">IFERROR(AVERAGEIFS(I424:BZ424,I$2:BZ$2,"JRO escorts per deportee",I424:BZ424,"&lt;&gt;0"), 0)</f>
        <v>0</v>
      </c>
      <c r="D424" s="13" t="n">
        <f aca="false">IFERROR(AVERAGEIFS(I424:BZ424,I$2:BZ$2,"NRO escorts per deportee",I424:BZ424,"&lt;&gt;0"), 0)</f>
        <v>0</v>
      </c>
      <c r="E424" s="13" t="n">
        <f aca="false">IFERROR(AVERAGEIFS(I424:BZ424,I$2:BZ$2,"CRO escorts per deportee",I424:BZ424,"&lt;&gt;0"), 0)</f>
        <v>0</v>
      </c>
      <c r="I424" s="7" t="n">
        <f aca="false">IFERROR(H424/G424, 0)</f>
        <v>0</v>
      </c>
      <c r="J424" s="0" t="n">
        <f aca="false">IFERROR(SUMIFS('2018'!$H:$H,'2018'!$C:$C,B424,'2018'!$F:$F,A424,'2018'!AA:AA,"JRO",'2018'!P:P,"&lt;&gt;")+SUMIFS('2018'!$I:$I,'2018'!$D:$D,B424,'2018'!$F:$F,A424,'2018'!AA:AA,"JRO",'2018'!Q:Q,"&lt;&gt;")+SUMIFS('2018'!$J:$J,'2018'!$E:$E,B424,'2018'!$F:$F,A424,'2018'!AA:AA,"JRO",'2018'!R:R,"&lt;&gt;"), 0)</f>
        <v>0</v>
      </c>
      <c r="K424" s="0" t="n">
        <f aca="false">IFERROR(SUMIFS('2018'!M:M,'2018'!AA:AA,"JRO",'2018'!F:F,A424,'2018'!C:C,B424)+SUMIFS('2018'!P:P,'2018'!AA:AA,"JRO",'2018'!F:F,A424,'2018'!C:C,B424)+SUMIFS('2018'!N:N,'2018'!AA:AA,"JRO",'2018'!F:F,A424,'2018'!D:D,B424)+SUMIFS('2018'!N:N,'2018'!AA:AA,"JRO",'2018'!F:F,A424,'2018'!D:D,B424)+SUMIFS('2018'!O:O,'2018'!AA:AA,"JRO",'2018'!F:F,A424,'2018'!E:E,B424)+SUMIFS('2018'!R:R,'2018'!AA:AA,"JRO",'2018'!F:F,A424,'2018'!E:E,B424), 0)</f>
        <v>0</v>
      </c>
      <c r="L424" s="7" t="n">
        <f aca="false">IFERROR(K424/J424, 0)</f>
        <v>0</v>
      </c>
      <c r="M424" s="0" t="n">
        <f aca="false">IFERROR(SUMIFS('2018'!$H:$H,'2018'!$C:$C,B424,'2018'!$F:$F,A424,'2018'!AA:AA,"NRO",'2018'!P:P,"&lt;&gt;")+SUMIFS('2018'!$I:$I,'2018'!$D:$D,B424,'2018'!$F:$F,A424,'2018'!AA:AA,"NRO",'2018'!Q:Q,"&lt;&gt;")+SUMIFS('2018'!$J:$J,'2018'!$E:$E,B424,'2018'!$F:$F,A424,'2018'!AA:AA,"NRO",'2018'!R:R,"&lt;&gt;"), 0)</f>
        <v>0</v>
      </c>
      <c r="N424" s="0" t="n">
        <f aca="false">IFERROR(SUMIFS('2018'!M:M,'2018'!AA:AA,"NRO",'2018'!F:F,A424,'2018'!C:C,B424)+SUMIFS('2018'!P:P,'2018'!AA:AA,"NRO",'2018'!F:F,A424,'2018'!C:C,B424)+SUMIFS('2018'!N:N,'2018'!AA:AA,"NRO",'2018'!F:F,A424,'2018'!D:D,B424)+SUMIFS('2018'!N:N,'2018'!AA:AA,"NRO",'2018'!F:F,A424,'2018'!D:D,B424)+SUMIFS('2018'!O:O,'2018'!AA:AA,"NRO",'2018'!F:F,A424,'2018'!E:E,B424)+SUMIFS('2018'!R:R,'2018'!AA:AA,"NRO",'2018'!F:F,A424,'2018'!E:E,B424), 0)</f>
        <v>0</v>
      </c>
      <c r="O424" s="7" t="n">
        <f aca="false">IFERROR(N424/M424, 0)</f>
        <v>0</v>
      </c>
      <c r="P424" s="0" t="n">
        <f aca="false">IFERROR(SUMIFS('2018'!$H:$H,'2018'!$C:$C,B424,'2018'!$F:$F,A424,'2018'!AA:AA,"CRO")+SUMIFS('2018'!$I:$I,'2018'!$D:$D,B424,'2018'!$F:$F,A424,'2018'!AA:AA,"CRO")+SUMIFS('2018'!$J:$J,'2018'!$E:$E,B424,'2018'!$F:$F,A424,'2018'!AA:AA,"CRO"), 0)</f>
        <v>0</v>
      </c>
      <c r="Q424" s="0" t="n">
        <f aca="false">IFERROR(SUMIFS('2018'!M:M,'2018'!AA:AA,"CRO",'2018'!F:F,A424,'2018'!C:C,B424)+SUMIFS('2018'!P:P,'2018'!AA:AA,"CRO",'2018'!F:F,A424,'2018'!C:C,B424)+SUMIFS('2018'!N:N,'2018'!AA:AA,"CRO",'2018'!F:F,A424,'2018'!D:D,B424)+SUMIFS('2018'!N:N,'2018'!AA:AA,"CRO",'2018'!F:F,A424,'2018'!D:D,B424)+SUMIFS('2018'!O:O,'2018'!AA:AA,"CRO",'2018'!F:F,A424,'2018'!E:E,B424)+SUMIFS('2018'!R:R,'2018'!AA:AA,"CRO",'2018'!F:F,A424,'2018'!E:E,B424), 0)</f>
        <v>0</v>
      </c>
      <c r="R424" s="7" t="n">
        <f aca="false">IFERROR(Q424/P424, 0)</f>
        <v>0</v>
      </c>
      <c r="S424" s="7" t="n">
        <f aca="false">SUM(V424,Y424,AB424)</f>
        <v>0</v>
      </c>
      <c r="T424" s="7" t="n">
        <f aca="false">SUM(W424,Z424,AC424)</f>
        <v>0</v>
      </c>
      <c r="U424" s="7" t="n">
        <f aca="false">IFERROR(T424/S424, 0)</f>
        <v>0</v>
      </c>
      <c r="V424" s="0" t="n">
        <f aca="false">SUMIFS('2017'!$H:$H,'2017'!$C:$C,B424,'2017'!$F:$F,A424,'2017'!AA:AA,"JRO",'2017'!P:P,"&lt;&gt;")+SUMIFS('2017'!$I:$I,'2017'!$D:$D,B424,'2017'!$F:$F,A424,'2017'!AA:AA,"JRO",'2017'!Q:Q,"&lt;&gt;")+SUMIFS('2017'!$J:$J,'2017'!$E:$E,B424,'2017'!$F:$F,A424,'2017'!AA:AA,"JRO",'2017'!R:R,"&lt;&gt;")</f>
        <v>0</v>
      </c>
      <c r="W424" s="0" t="n">
        <f aca="false">IFERROR(SUMIFS('2017'!M:M,'2017'!AA:AA,"JRO",'2017'!F:F,A424,'2017'!C:C,B424)+SUMIFS('2017'!P:P,'2017'!AA:AA,"JRO",'2017'!F:F,A424,'2017'!C:C,B424)+SUMIFS('2017'!N:N,'2017'!AA:AA,"JRO",'2017'!F:F,A424,'2017'!D:D,B424)+SUMIFS('2017'!N:N,'2017'!AA:AA,"JRO",'2017'!F:F,A424,'2017'!D:D,B424)+SUMIFS('2017'!O:O,'2017'!AA:AA,"JRO",'2017'!F:F,A424,'2017'!E:E,B424)+SUMIFS('2017'!R:R,'2017'!AA:AA,"JRO",'2017'!F:F,A424,'2017'!E:E,B424), 0)</f>
        <v>0</v>
      </c>
      <c r="X424" s="7" t="n">
        <f aca="false">IFERROR(W424/V424, 0)</f>
        <v>0</v>
      </c>
      <c r="Y424" s="0" t="n">
        <f aca="false">IFERROR(SUMIFS('2017'!$H:$H,'2017'!$C:$C,B424,'2017'!$F:$F,A424,'2017'!AA:AA,"NRO",'2017'!P:P,"&lt;&gt;")+SUMIFS('2017'!$I:$I,'2017'!$D:$D,B424,'2017'!$F:$F,A424,'2017'!AA:AA,"NRO",'2017'!Q:Q,"&lt;&gt;")+SUMIFS('2017'!$J:$J,'2017'!$E:$E,B424,'2017'!$F:$F,A424,'2017'!AA:AA,"NRO",'2017'!R:R,"&lt;&gt;"), 0)</f>
        <v>0</v>
      </c>
      <c r="Z424" s="0" t="n">
        <f aca="false">IFERROR(SUMIFS('2017'!M:M,'2017'!AA:AA,"NRO",'2017'!F:F,A424,'2017'!C:C,B424)+SUMIFS('2017'!P:P,'2017'!AA:AA,"NRO",'2017'!F:F,A424,'2017'!C:C,B424)+SUMIFS('2017'!N:N,'2017'!AA:AA,"NRO",'2017'!F:F,A424,'2017'!D:D,B424)+SUMIFS('2017'!N:N,'2017'!AA:AA,"NRO",'2017'!F:F,A424,'2017'!D:D,B424)+SUMIFS('2017'!O:O,'2017'!AA:AA,"NRO",'2017'!F:F,A424,'2017'!E:E,B424)+SUMIFS('2017'!R:R,'2017'!AA:AA,"NRO",'2017'!F:F,A424,'2017'!E:E,B424), 0)</f>
        <v>0</v>
      </c>
      <c r="AA424" s="7" t="n">
        <f aca="false">IFERROR(Z424/Y424, 0)</f>
        <v>0</v>
      </c>
      <c r="AB424" s="0" t="n">
        <f aca="false">IFERROR(SUMIFS('2017'!$H:$H,'2017'!$C:$C,B424,'2017'!$F:$F,A424,'2017'!AA:AA,"CRO",'2017'!P:P,"&lt;&gt;")+SUMIFS('2017'!$I:$I,'2017'!$D:$D,B424,'2017'!$F:$F,A424,'2017'!AA:AA,"CRO",'2017'!Q:Q,"&lt;&gt;")+SUMIFS('2017'!$J:$J,'2017'!$E:$E,B424,'2017'!$F:$F,A424,'2017'!AA:AA,"CRO",'2017'!R:R,"&lt;&gt;"), 0)</f>
        <v>0</v>
      </c>
      <c r="AC424" s="0" t="n">
        <f aca="false">IFERROR(SUMIFS('2017'!M:M,'2017'!AA:AA,"CRO",'2017'!F:F,A424,'2017'!C:C,B424)+SUMIFS('2017'!P:P,'2017'!AA:AA,"CRO",'2017'!F:F,A424,'2017'!C:C,B424)+SUMIFS('2017'!N:N,'2017'!AA:AA,"CRO",'2017'!F:F,A424,'2017'!D:D,B424)+SUMIFS('2017'!N:N,'2017'!AA:AA,"CRO",'2017'!F:F,A424,'2017'!D:D,B424)+SUMIFS('2017'!O:O,'2017'!AA:AA,"CRO",'2017'!F:F,A424,'2017'!E:E,B424)+SUMIFS('2017'!R:R,'2017'!AA:AA,"CRO",'2017'!F:F,A424,'2017'!E:E,B424), 0)</f>
        <v>0</v>
      </c>
      <c r="AD424" s="0" t="n">
        <f aca="false">IFERROR(AC424/AB424, 0)</f>
        <v>0</v>
      </c>
      <c r="AE424" s="0" t="n">
        <f aca="false">SUM(AH424,AK424,AN424)</f>
        <v>0</v>
      </c>
      <c r="AF424" s="0" t="n">
        <f aca="false">SUM(AI424,AL424,AO424)</f>
        <v>0</v>
      </c>
      <c r="AG424" s="7" t="n">
        <f aca="false">IFERROR(AF424/AE424, 0)</f>
        <v>0</v>
      </c>
      <c r="AH424" s="0" t="n">
        <f aca="false">IFERROR(SUMIFS('2016'!$G:$G,'2016'!F:F,A424,'2016'!C:C,B424,'2016'!D:D,"",'2016'!AA:AA,"JRO",'2016'!L:L,"&lt;&gt;"), 0)</f>
        <v>0</v>
      </c>
      <c r="AI424" s="0" t="n">
        <f aca="false">IFERROR(SUMIFS('2016'!L:L,'2016'!F:F,A424,'2016'!C:C,B424,'2016'!D:D,"",'2016'!AA:AA,"JRO"), 0)</f>
        <v>0</v>
      </c>
      <c r="AJ424" s="7" t="n">
        <f aca="false">IFERROR(AI424/AH424, 0)</f>
        <v>0</v>
      </c>
      <c r="AK424" s="0" t="n">
        <f aca="false">IFERROR(SUMIFS('2016'!$G:$G,'2016'!F:F,A424,'2016'!C:C,B424,'2016'!D:D,"",'2016'!AA:AA,"NRO",'2016'!L:L,"&lt;&gt;"), 0)</f>
        <v>0</v>
      </c>
      <c r="AL424" s="0" t="n">
        <f aca="false">IFERROR(SUMIFS('2016'!L:L,'2016'!F:F,A424,'2016'!C:C,B424,'2016'!D:D,"",'2016'!AA:AA,"NRO"), 0)</f>
        <v>0</v>
      </c>
      <c r="AM424" s="0" t="n">
        <f aca="false">IFERROR(AL424/AK424, 0)</f>
        <v>0</v>
      </c>
      <c r="AN424" s="0" t="n">
        <f aca="false">IFERROR(SUMIFS('2016'!$G:$G,'2016'!F:F,A424,'2016'!C:C,B424,'2016'!D:D,"",'2016'!AA:AA,"CRO",'2016'!L:L,"&lt;&gt;"), 0)</f>
        <v>0</v>
      </c>
      <c r="AO424" s="0" t="n">
        <f aca="false">IFERROR(SUMIFS('2016'!L:L,'2016'!F:F,A424,'2016'!C:C,B424,'2016'!D:D,"",'2016'!AA:AA,"CRO"), 0)</f>
        <v>0</v>
      </c>
      <c r="AP424" s="0" t="n">
        <f aca="false">IFERROR(AO424/AN424, 0)</f>
        <v>0</v>
      </c>
      <c r="AQ424" s="0" t="n">
        <f aca="false">SUM(AT424,AW424,AZ424)</f>
        <v>0</v>
      </c>
      <c r="AR424" s="0" t="n">
        <f aca="false">SUM(AU424,AX424,BA424)</f>
        <v>0</v>
      </c>
      <c r="AS424" s="7" t="n">
        <f aca="false">IFERROR(AR424/AQ424, 0)</f>
        <v>0</v>
      </c>
      <c r="AT424" s="0" t="n">
        <f aca="false">IFERROR(SUMIFS('2015'!$G:$G,'2015'!F:F,A424,'2015'!C:C,B424,'2015'!D:D,"",'2015'!AA:AA,"JRO",'2015'!L:L,"&lt;&gt;"), 0)</f>
        <v>0</v>
      </c>
      <c r="AU424" s="0" t="n">
        <f aca="false">IFERROR(SUMIFS('2015'!L:L,'2015'!F:F,A424,'2015'!C:C,B424,'2015'!D:D,"",'2015'!AA:AA,"JRO"), 0)</f>
        <v>0</v>
      </c>
      <c r="AV424" s="0" t="n">
        <f aca="false">IFERROR(AU424/AT424, 0)</f>
        <v>0</v>
      </c>
      <c r="AW424" s="0" t="n">
        <f aca="false">IFERROR(SUMIFS('2015'!$G:$G,'2015'!F:F,A424,'2015'!C:C,B424,'2015'!D:D,"",'2015'!AA:AA,"NRO",'2015'!L:L,"&lt;&gt;"), 0)</f>
        <v>0</v>
      </c>
      <c r="AX424" s="0" t="n">
        <f aca="false">IFERROR(SUMIFS('2015'!L:L,'2015'!F:F,A424,'2015'!C:C,B424,'2015'!D:D,"",'2015'!AA:AA,"NRO"), 0)</f>
        <v>0</v>
      </c>
      <c r="AY424" s="0" t="n">
        <f aca="false">IFERROR(AX424/AW424, 0)</f>
        <v>0</v>
      </c>
      <c r="AZ424" s="0" t="n">
        <f aca="false">IFERROR(SUMIFS('2015'!$G:$G,'2015'!F:F,A424,'2015'!C:C,B424,'2015'!D:D,"",'2015'!AA:AA,"CRO",'2015'!L:L,"&lt;&gt;"), 0)</f>
        <v>0</v>
      </c>
      <c r="BA424" s="0" t="n">
        <f aca="false">IFERROR(SUMIFS('2015'!L:L,'2015'!F:F,A424,'2015'!C:C,B424,'2015'!D:D,"",'2015'!AA:AA,"CRO"), 0)</f>
        <v>0</v>
      </c>
      <c r="BB424" s="0" t="n">
        <f aca="false">IFERROR(BA424/AZ424, 0)</f>
        <v>0</v>
      </c>
      <c r="BC424" s="0" t="n">
        <f aca="false">SUM(BF424,BI424)</f>
        <v>0</v>
      </c>
      <c r="BD424" s="0" t="n">
        <f aca="false">SUM(BG424,BJ424)</f>
        <v>0</v>
      </c>
      <c r="BE424" s="7" t="n">
        <f aca="false">IFERROR(BD424/BC424, 0)</f>
        <v>0</v>
      </c>
      <c r="BF424" s="0" t="n">
        <f aca="false">IFERROR(SUMIFS('2014'!$G:$G,'2014'!F:F,A424,'2014'!C:C,B424,'2014'!D:D,"",'2014'!AA:AA,"JRO",'2014'!L:L,"&lt;&gt;"), 0)</f>
        <v>0</v>
      </c>
      <c r="BG424" s="0" t="n">
        <f aca="false">IFERROR(SUMIFS('2014'!L:L,'2014'!F:F,A424,'2014'!C:C,B424,'2014'!D:D,"",'2014'!AA:AA,"JRO"), 0)</f>
        <v>0</v>
      </c>
      <c r="BH424" s="7" t="n">
        <f aca="false">IFERROR(BG424/BF424, 0)</f>
        <v>0</v>
      </c>
      <c r="BI424" s="0" t="n">
        <f aca="false">IFERROR(SUMIFS('2014'!$G:$G,'2014'!F:F,A424,'2014'!C:C,B424,'2014'!D:D,"",'2014'!AA:AA,"CRO",'2014'!L:L,"&lt;&gt;"), 0)</f>
        <v>0</v>
      </c>
      <c r="BJ424" s="0" t="n">
        <f aca="false">IFERROR(SUMIFS('2014'!L:L,'2014'!F:F,A424,'2014'!C:C,B424,'2014'!D:D,"",'2014'!AA:AA,"CRO"), 0)</f>
        <v>0</v>
      </c>
      <c r="BK424" s="0" t="n">
        <f aca="false">IFERROR(BJ424/BI424, 0)</f>
        <v>0</v>
      </c>
      <c r="BL424" s="0" t="n">
        <f aca="false">IFERROR(SUMIFS('2013'!$G:$G,'2013'!F:F,A424,'2013'!C:C,B424,'2013'!D:D,"",'2013'!AA:AA,"JRO",'2013'!L:L,"&lt;&gt;"), 0)</f>
        <v>0</v>
      </c>
      <c r="BM424" s="0" t="n">
        <f aca="false">IFERROR(SUMIFS('2013'!L:L,'2013'!F:F,A424,'2013'!C:C,B424,'2013'!D:D,"",'2013'!AA:AA,"JRO"), 0)</f>
        <v>0</v>
      </c>
      <c r="BN424" s="0" t="n">
        <f aca="false">IFERROR(BM424/BL424, 0)</f>
        <v>0</v>
      </c>
      <c r="BO424" s="0" t="n">
        <f aca="false">IFERROR(SUMIFS('2012'!$G:$G,'2012'!F:F,A424,'2012'!C:C,B424,'2012'!D:D,"",'2012'!AA:AA,"JRO",'2012'!L:L,"&lt;&gt;"), 0)</f>
        <v>0</v>
      </c>
      <c r="BP424" s="0" t="n">
        <f aca="false">IFERROR(SUMIFS('2012'!L:L,'2012'!F:F,A424,'2012'!C:C,B424,'2012'!D:D,"",'2012'!AA:AA,"JRO"), 0)</f>
        <v>0</v>
      </c>
      <c r="BQ424" s="0" t="n">
        <f aca="false">IFERROR(BP424/BO424, 0)</f>
        <v>0</v>
      </c>
      <c r="BR424" s="0" t="n">
        <f aca="false">IFERROR(SUMIFS('2011'!$G:$G,'2011'!F:F,A424,'2011'!C:C,B424,'2011'!D:D,"",'2011'!AA:AA,"JRO",'2011'!L:L,"&lt;&gt;"), 0)</f>
        <v>0</v>
      </c>
      <c r="BS424" s="0" t="n">
        <f aca="false">IFERROR(SUMIFS('2011'!L:L,'2011'!F:F,A424,'2011'!C:C,B424,'2011'!D:D,"",'2011'!AA:AA,"JRO"), 0)</f>
        <v>0</v>
      </c>
      <c r="BT424" s="7" t="n">
        <f aca="false">IFERROR(BS424/BR424, 0)</f>
        <v>0</v>
      </c>
      <c r="BU424" s="0" t="n">
        <f aca="false">IFERROR(SUMIFS('2010'!$G:$G,'2010'!F:F,A424,'2010'!C:C,B424,'2010'!D:D,"",'2010'!AA:AA,"JRO",'2010'!L:L,"&lt;&gt;"), 0)</f>
        <v>0</v>
      </c>
      <c r="BV424" s="0" t="n">
        <f aca="false">IFERROR(SUMIFS('2010'!L:L,'2010'!F:F,A424,'2010'!C:C,B424,'2010'!D:D,"",'2010'!AA:AA,"JRO"), 0)</f>
        <v>0</v>
      </c>
      <c r="BW424" s="7" t="n">
        <f aca="false">IFERROR(BV424/BU424, 0)</f>
        <v>0</v>
      </c>
      <c r="BX424" s="0" t="n">
        <f aca="false">IFERROR(SUMIFS('2009'!$G:$G,'2009'!F:F,A424,'2009'!C:C,B424,'2009'!D:D,"",'2009'!AA:AA,"JRO",'2009'!L:L,"&lt;&gt;"), 0)</f>
        <v>0</v>
      </c>
      <c r="BY424" s="0" t="n">
        <f aca="false">IFERROR(SUMIFS('2009'!L:L,'2009'!F:F,A424,'2009'!C:C,B424,'2009'!D:D,"",'2009'!AA:AA,"JRO"), 0)</f>
        <v>0</v>
      </c>
      <c r="BZ424" s="7" t="n">
        <f aca="false">IFERROR(BY424/BX424, 0)</f>
        <v>0</v>
      </c>
    </row>
    <row r="425" customFormat="false" ht="15" hidden="false" customHeight="false" outlineLevel="0" collapsed="false">
      <c r="A425" s="0" t="s">
        <v>98</v>
      </c>
      <c r="B425" s="13" t="s">
        <v>47</v>
      </c>
      <c r="C425" s="56" t="n">
        <f aca="false">IFERROR(AVERAGEIFS(I425:BZ425,I$2:BZ$2,"JRO escorts per deportee",I425:BZ425,"&lt;&gt;0"), 0)</f>
        <v>0</v>
      </c>
      <c r="D425" s="13" t="n">
        <f aca="false">IFERROR(AVERAGEIFS(I425:BZ425,I$2:BZ$2,"NRO escorts per deportee",I425:BZ425,"&lt;&gt;0"), 0)</f>
        <v>0</v>
      </c>
      <c r="E425" s="13" t="n">
        <f aca="false">IFERROR(AVERAGEIFS(I425:BZ425,I$2:BZ$2,"CRO escorts per deportee",I425:BZ425,"&lt;&gt;0"), 0)</f>
        <v>0</v>
      </c>
      <c r="I425" s="7" t="n">
        <f aca="false">IFERROR(H425/G425, 0)</f>
        <v>0</v>
      </c>
      <c r="J425" s="0" t="n">
        <f aca="false">IFERROR(SUMIFS('2018'!$H:$H,'2018'!$C:$C,B425,'2018'!$F:$F,A425,'2018'!AA:AA,"JRO",'2018'!P:P,"&lt;&gt;")+SUMIFS('2018'!$I:$I,'2018'!$D:$D,B425,'2018'!$F:$F,A425,'2018'!AA:AA,"JRO",'2018'!Q:Q,"&lt;&gt;")+SUMIFS('2018'!$J:$J,'2018'!$E:$E,B425,'2018'!$F:$F,A425,'2018'!AA:AA,"JRO",'2018'!R:R,"&lt;&gt;"), 0)</f>
        <v>0</v>
      </c>
      <c r="K425" s="0" t="n">
        <f aca="false">IFERROR(SUMIFS('2018'!M:M,'2018'!AA:AA,"JRO",'2018'!F:F,A425,'2018'!C:C,B425)+SUMIFS('2018'!P:P,'2018'!AA:AA,"JRO",'2018'!F:F,A425,'2018'!C:C,B425)+SUMIFS('2018'!N:N,'2018'!AA:AA,"JRO",'2018'!F:F,A425,'2018'!D:D,B425)+SUMIFS('2018'!N:N,'2018'!AA:AA,"JRO",'2018'!F:F,A425,'2018'!D:D,B425)+SUMIFS('2018'!O:O,'2018'!AA:AA,"JRO",'2018'!F:F,A425,'2018'!E:E,B425)+SUMIFS('2018'!R:R,'2018'!AA:AA,"JRO",'2018'!F:F,A425,'2018'!E:E,B425), 0)</f>
        <v>0</v>
      </c>
      <c r="L425" s="7" t="n">
        <f aca="false">IFERROR(K425/J425, 0)</f>
        <v>0</v>
      </c>
      <c r="M425" s="0" t="n">
        <f aca="false">IFERROR(SUMIFS('2018'!$H:$H,'2018'!$C:$C,B425,'2018'!$F:$F,A425,'2018'!AA:AA,"NRO",'2018'!P:P,"&lt;&gt;")+SUMIFS('2018'!$I:$I,'2018'!$D:$D,B425,'2018'!$F:$F,A425,'2018'!AA:AA,"NRO",'2018'!Q:Q,"&lt;&gt;")+SUMIFS('2018'!$J:$J,'2018'!$E:$E,B425,'2018'!$F:$F,A425,'2018'!AA:AA,"NRO",'2018'!R:R,"&lt;&gt;"), 0)</f>
        <v>0</v>
      </c>
      <c r="N425" s="0" t="n">
        <f aca="false">IFERROR(SUMIFS('2018'!M:M,'2018'!AA:AA,"NRO",'2018'!F:F,A425,'2018'!C:C,B425)+SUMIFS('2018'!P:P,'2018'!AA:AA,"NRO",'2018'!F:F,A425,'2018'!C:C,B425)+SUMIFS('2018'!N:N,'2018'!AA:AA,"NRO",'2018'!F:F,A425,'2018'!D:D,B425)+SUMIFS('2018'!N:N,'2018'!AA:AA,"NRO",'2018'!F:F,A425,'2018'!D:D,B425)+SUMIFS('2018'!O:O,'2018'!AA:AA,"NRO",'2018'!F:F,A425,'2018'!E:E,B425)+SUMIFS('2018'!R:R,'2018'!AA:AA,"NRO",'2018'!F:F,A425,'2018'!E:E,B425), 0)</f>
        <v>0</v>
      </c>
      <c r="O425" s="7" t="n">
        <f aca="false">IFERROR(N425/M425, 0)</f>
        <v>0</v>
      </c>
      <c r="P425" s="0" t="n">
        <f aca="false">IFERROR(SUMIFS('2018'!$H:$H,'2018'!$C:$C,B425,'2018'!$F:$F,A425,'2018'!AA:AA,"CRO")+SUMIFS('2018'!$I:$I,'2018'!$D:$D,B425,'2018'!$F:$F,A425,'2018'!AA:AA,"CRO")+SUMIFS('2018'!$J:$J,'2018'!$E:$E,B425,'2018'!$F:$F,A425,'2018'!AA:AA,"CRO"), 0)</f>
        <v>0</v>
      </c>
      <c r="Q425" s="0" t="n">
        <f aca="false">IFERROR(SUMIFS('2018'!M:M,'2018'!AA:AA,"CRO",'2018'!F:F,A425,'2018'!C:C,B425)+SUMIFS('2018'!P:P,'2018'!AA:AA,"CRO",'2018'!F:F,A425,'2018'!C:C,B425)+SUMIFS('2018'!N:N,'2018'!AA:AA,"CRO",'2018'!F:F,A425,'2018'!D:D,B425)+SUMIFS('2018'!N:N,'2018'!AA:AA,"CRO",'2018'!F:F,A425,'2018'!D:D,B425)+SUMIFS('2018'!O:O,'2018'!AA:AA,"CRO",'2018'!F:F,A425,'2018'!E:E,B425)+SUMIFS('2018'!R:R,'2018'!AA:AA,"CRO",'2018'!F:F,A425,'2018'!E:E,B425), 0)</f>
        <v>0</v>
      </c>
      <c r="R425" s="7" t="n">
        <f aca="false">IFERROR(Q425/P425, 0)</f>
        <v>0</v>
      </c>
      <c r="S425" s="7" t="n">
        <f aca="false">SUM(V425,Y425,AB425)</f>
        <v>0</v>
      </c>
      <c r="T425" s="7" t="n">
        <f aca="false">SUM(W425,Z425,AC425)</f>
        <v>0</v>
      </c>
      <c r="U425" s="7" t="n">
        <f aca="false">IFERROR(T425/S425, 0)</f>
        <v>0</v>
      </c>
      <c r="V425" s="0" t="n">
        <f aca="false">SUMIFS('2017'!$H:$H,'2017'!$C:$C,B425,'2017'!$F:$F,A425,'2017'!AA:AA,"JRO",'2017'!P:P,"&lt;&gt;")+SUMIFS('2017'!$I:$I,'2017'!$D:$D,B425,'2017'!$F:$F,A425,'2017'!AA:AA,"JRO",'2017'!Q:Q,"&lt;&gt;")+SUMIFS('2017'!$J:$J,'2017'!$E:$E,B425,'2017'!$F:$F,A425,'2017'!AA:AA,"JRO",'2017'!R:R,"&lt;&gt;")</f>
        <v>0</v>
      </c>
      <c r="W425" s="0" t="n">
        <f aca="false">IFERROR(SUMIFS('2017'!M:M,'2017'!AA:AA,"JRO",'2017'!F:F,A425,'2017'!C:C,B425)+SUMIFS('2017'!P:P,'2017'!AA:AA,"JRO",'2017'!F:F,A425,'2017'!C:C,B425)+SUMIFS('2017'!N:N,'2017'!AA:AA,"JRO",'2017'!F:F,A425,'2017'!D:D,B425)+SUMIFS('2017'!N:N,'2017'!AA:AA,"JRO",'2017'!F:F,A425,'2017'!D:D,B425)+SUMIFS('2017'!O:O,'2017'!AA:AA,"JRO",'2017'!F:F,A425,'2017'!E:E,B425)+SUMIFS('2017'!R:R,'2017'!AA:AA,"JRO",'2017'!F:F,A425,'2017'!E:E,B425), 0)</f>
        <v>0</v>
      </c>
      <c r="X425" s="7" t="n">
        <f aca="false">IFERROR(W425/V425, 0)</f>
        <v>0</v>
      </c>
      <c r="Y425" s="0" t="n">
        <f aca="false">IFERROR(SUMIFS('2017'!$H:$H,'2017'!$C:$C,B425,'2017'!$F:$F,A425,'2017'!AA:AA,"NRO",'2017'!P:P,"&lt;&gt;")+SUMIFS('2017'!$I:$I,'2017'!$D:$D,B425,'2017'!$F:$F,A425,'2017'!AA:AA,"NRO",'2017'!Q:Q,"&lt;&gt;")+SUMIFS('2017'!$J:$J,'2017'!$E:$E,B425,'2017'!$F:$F,A425,'2017'!AA:AA,"NRO",'2017'!R:R,"&lt;&gt;"), 0)</f>
        <v>0</v>
      </c>
      <c r="Z425" s="0" t="n">
        <f aca="false">IFERROR(SUMIFS('2017'!M:M,'2017'!AA:AA,"NRO",'2017'!F:F,A425,'2017'!C:C,B425)+SUMIFS('2017'!P:P,'2017'!AA:AA,"NRO",'2017'!F:F,A425,'2017'!C:C,B425)+SUMIFS('2017'!N:N,'2017'!AA:AA,"NRO",'2017'!F:F,A425,'2017'!D:D,B425)+SUMIFS('2017'!N:N,'2017'!AA:AA,"NRO",'2017'!F:F,A425,'2017'!D:D,B425)+SUMIFS('2017'!O:O,'2017'!AA:AA,"NRO",'2017'!F:F,A425,'2017'!E:E,B425)+SUMIFS('2017'!R:R,'2017'!AA:AA,"NRO",'2017'!F:F,A425,'2017'!E:E,B425), 0)</f>
        <v>0</v>
      </c>
      <c r="AA425" s="7" t="n">
        <f aca="false">IFERROR(Z425/Y425, 0)</f>
        <v>0</v>
      </c>
      <c r="AB425" s="0" t="n">
        <f aca="false">IFERROR(SUMIFS('2017'!$H:$H,'2017'!$C:$C,B425,'2017'!$F:$F,A425,'2017'!AA:AA,"CRO",'2017'!P:P,"&lt;&gt;")+SUMIFS('2017'!$I:$I,'2017'!$D:$D,B425,'2017'!$F:$F,A425,'2017'!AA:AA,"CRO",'2017'!Q:Q,"&lt;&gt;")+SUMIFS('2017'!$J:$J,'2017'!$E:$E,B425,'2017'!$F:$F,A425,'2017'!AA:AA,"CRO",'2017'!R:R,"&lt;&gt;"), 0)</f>
        <v>0</v>
      </c>
      <c r="AC425" s="0" t="n">
        <f aca="false">IFERROR(SUMIFS('2017'!M:M,'2017'!AA:AA,"CRO",'2017'!F:F,A425,'2017'!C:C,B425)+SUMIFS('2017'!P:P,'2017'!AA:AA,"CRO",'2017'!F:F,A425,'2017'!C:C,B425)+SUMIFS('2017'!N:N,'2017'!AA:AA,"CRO",'2017'!F:F,A425,'2017'!D:D,B425)+SUMIFS('2017'!N:N,'2017'!AA:AA,"CRO",'2017'!F:F,A425,'2017'!D:D,B425)+SUMIFS('2017'!O:O,'2017'!AA:AA,"CRO",'2017'!F:F,A425,'2017'!E:E,B425)+SUMIFS('2017'!R:R,'2017'!AA:AA,"CRO",'2017'!F:F,A425,'2017'!E:E,B425), 0)</f>
        <v>0</v>
      </c>
      <c r="AD425" s="0" t="n">
        <f aca="false">IFERROR(AC425/AB425, 0)</f>
        <v>0</v>
      </c>
      <c r="AE425" s="0" t="n">
        <f aca="false">SUM(AH425,AK425,AN425)</f>
        <v>0</v>
      </c>
      <c r="AF425" s="0" t="n">
        <f aca="false">SUM(AI425,AL425,AO425)</f>
        <v>0</v>
      </c>
      <c r="AG425" s="7" t="n">
        <f aca="false">IFERROR(AF425/AE425, 0)</f>
        <v>0</v>
      </c>
      <c r="AH425" s="0" t="n">
        <f aca="false">IFERROR(SUMIFS('2016'!$G:$G,'2016'!F:F,A425,'2016'!C:C,B425,'2016'!D:D,"",'2016'!AA:AA,"JRO",'2016'!L:L,"&lt;&gt;"), 0)</f>
        <v>0</v>
      </c>
      <c r="AI425" s="0" t="n">
        <f aca="false">IFERROR(SUMIFS('2016'!L:L,'2016'!F:F,A425,'2016'!C:C,B425,'2016'!D:D,"",'2016'!AA:AA,"JRO"), 0)</f>
        <v>0</v>
      </c>
      <c r="AJ425" s="7" t="n">
        <f aca="false">IFERROR(AI425/AH425, 0)</f>
        <v>0</v>
      </c>
      <c r="AK425" s="0" t="n">
        <f aca="false">IFERROR(SUMIFS('2016'!$G:$G,'2016'!F:F,A425,'2016'!C:C,B425,'2016'!D:D,"",'2016'!AA:AA,"NRO",'2016'!L:L,"&lt;&gt;"), 0)</f>
        <v>0</v>
      </c>
      <c r="AL425" s="0" t="n">
        <f aca="false">IFERROR(SUMIFS('2016'!L:L,'2016'!F:F,A425,'2016'!C:C,B425,'2016'!D:D,"",'2016'!AA:AA,"NRO"), 0)</f>
        <v>0</v>
      </c>
      <c r="AM425" s="0" t="n">
        <f aca="false">IFERROR(AL425/AK425, 0)</f>
        <v>0</v>
      </c>
      <c r="AN425" s="0" t="n">
        <f aca="false">IFERROR(SUMIFS('2016'!$G:$G,'2016'!F:F,A425,'2016'!C:C,B425,'2016'!D:D,"",'2016'!AA:AA,"CRO",'2016'!L:L,"&lt;&gt;"), 0)</f>
        <v>0</v>
      </c>
      <c r="AO425" s="0" t="n">
        <f aca="false">IFERROR(SUMIFS('2016'!L:L,'2016'!F:F,A425,'2016'!C:C,B425,'2016'!D:D,"",'2016'!AA:AA,"CRO"), 0)</f>
        <v>0</v>
      </c>
      <c r="AP425" s="0" t="n">
        <f aca="false">IFERROR(AO425/AN425, 0)</f>
        <v>0</v>
      </c>
      <c r="AQ425" s="0" t="n">
        <f aca="false">SUM(AT425,AW425,AZ425)</f>
        <v>0</v>
      </c>
      <c r="AR425" s="0" t="n">
        <f aca="false">SUM(AU425,AX425,BA425)</f>
        <v>0</v>
      </c>
      <c r="AS425" s="7" t="n">
        <f aca="false">IFERROR(AR425/AQ425, 0)</f>
        <v>0</v>
      </c>
      <c r="AT425" s="0" t="n">
        <f aca="false">IFERROR(SUMIFS('2015'!$G:$G,'2015'!F:F,A425,'2015'!C:C,B425,'2015'!D:D,"",'2015'!AA:AA,"JRO",'2015'!L:L,"&lt;&gt;"), 0)</f>
        <v>0</v>
      </c>
      <c r="AU425" s="0" t="n">
        <f aca="false">IFERROR(SUMIFS('2015'!L:L,'2015'!F:F,A425,'2015'!C:C,B425,'2015'!D:D,"",'2015'!AA:AA,"JRO"), 0)</f>
        <v>0</v>
      </c>
      <c r="AV425" s="0" t="n">
        <f aca="false">IFERROR(AU425/AT425, 0)</f>
        <v>0</v>
      </c>
      <c r="AW425" s="0" t="n">
        <f aca="false">IFERROR(SUMIFS('2015'!$G:$G,'2015'!F:F,A425,'2015'!C:C,B425,'2015'!D:D,"",'2015'!AA:AA,"NRO",'2015'!L:L,"&lt;&gt;"), 0)</f>
        <v>0</v>
      </c>
      <c r="AX425" s="0" t="n">
        <f aca="false">IFERROR(SUMIFS('2015'!L:L,'2015'!F:F,A425,'2015'!C:C,B425,'2015'!D:D,"",'2015'!AA:AA,"NRO"), 0)</f>
        <v>0</v>
      </c>
      <c r="AY425" s="0" t="n">
        <f aca="false">IFERROR(AX425/AW425, 0)</f>
        <v>0</v>
      </c>
      <c r="AZ425" s="0" t="n">
        <f aca="false">IFERROR(SUMIFS('2015'!$G:$G,'2015'!F:F,A425,'2015'!C:C,B425,'2015'!D:D,"",'2015'!AA:AA,"CRO",'2015'!L:L,"&lt;&gt;"), 0)</f>
        <v>0</v>
      </c>
      <c r="BA425" s="0" t="n">
        <f aca="false">IFERROR(SUMIFS('2015'!L:L,'2015'!F:F,A425,'2015'!C:C,B425,'2015'!D:D,"",'2015'!AA:AA,"CRO"), 0)</f>
        <v>0</v>
      </c>
      <c r="BB425" s="0" t="n">
        <f aca="false">IFERROR(BA425/AZ425, 0)</f>
        <v>0</v>
      </c>
      <c r="BC425" s="0" t="n">
        <f aca="false">SUM(BF425,BI425)</f>
        <v>0</v>
      </c>
      <c r="BD425" s="0" t="n">
        <f aca="false">SUM(BG425,BJ425)</f>
        <v>0</v>
      </c>
      <c r="BE425" s="7" t="n">
        <f aca="false">IFERROR(BD425/BC425, 0)</f>
        <v>0</v>
      </c>
      <c r="BF425" s="0" t="n">
        <f aca="false">IFERROR(SUMIFS('2014'!$G:$G,'2014'!F:F,A425,'2014'!C:C,B425,'2014'!D:D,"",'2014'!AA:AA,"JRO",'2014'!L:L,"&lt;&gt;"), 0)</f>
        <v>0</v>
      </c>
      <c r="BG425" s="0" t="n">
        <f aca="false">IFERROR(SUMIFS('2014'!L:L,'2014'!F:F,A425,'2014'!C:C,B425,'2014'!D:D,"",'2014'!AA:AA,"JRO"), 0)</f>
        <v>0</v>
      </c>
      <c r="BH425" s="7" t="n">
        <f aca="false">IFERROR(BG425/BF425, 0)</f>
        <v>0</v>
      </c>
      <c r="BI425" s="0" t="n">
        <f aca="false">IFERROR(SUMIFS('2014'!$G:$G,'2014'!F:F,A425,'2014'!C:C,B425,'2014'!D:D,"",'2014'!AA:AA,"CRO",'2014'!L:L,"&lt;&gt;"), 0)</f>
        <v>0</v>
      </c>
      <c r="BJ425" s="0" t="n">
        <f aca="false">IFERROR(SUMIFS('2014'!L:L,'2014'!F:F,A425,'2014'!C:C,B425,'2014'!D:D,"",'2014'!AA:AA,"CRO"), 0)</f>
        <v>0</v>
      </c>
      <c r="BK425" s="0" t="n">
        <f aca="false">IFERROR(BJ425/BI425, 0)</f>
        <v>0</v>
      </c>
      <c r="BL425" s="0" t="n">
        <f aca="false">IFERROR(SUMIFS('2013'!$G:$G,'2013'!F:F,A425,'2013'!C:C,B425,'2013'!D:D,"",'2013'!AA:AA,"JRO",'2013'!L:L,"&lt;&gt;"), 0)</f>
        <v>0</v>
      </c>
      <c r="BM425" s="0" t="n">
        <f aca="false">IFERROR(SUMIFS('2013'!L:L,'2013'!F:F,A425,'2013'!C:C,B425,'2013'!D:D,"",'2013'!AA:AA,"JRO"), 0)</f>
        <v>0</v>
      </c>
      <c r="BN425" s="0" t="n">
        <f aca="false">IFERROR(BM425/BL425, 0)</f>
        <v>0</v>
      </c>
      <c r="BO425" s="0" t="n">
        <f aca="false">IFERROR(SUMIFS('2012'!$G:$G,'2012'!F:F,A425,'2012'!C:C,B425,'2012'!D:D,"",'2012'!AA:AA,"JRO",'2012'!L:L,"&lt;&gt;"), 0)</f>
        <v>0</v>
      </c>
      <c r="BP425" s="0" t="n">
        <f aca="false">IFERROR(SUMIFS('2012'!L:L,'2012'!F:F,A425,'2012'!C:C,B425,'2012'!D:D,"",'2012'!AA:AA,"JRO"), 0)</f>
        <v>0</v>
      </c>
      <c r="BQ425" s="0" t="n">
        <f aca="false">IFERROR(BP425/BO425, 0)</f>
        <v>0</v>
      </c>
      <c r="BR425" s="0" t="n">
        <f aca="false">IFERROR(SUMIFS('2011'!$G:$G,'2011'!F:F,A425,'2011'!C:C,B425,'2011'!D:D,"",'2011'!AA:AA,"JRO",'2011'!L:L,"&lt;&gt;"), 0)</f>
        <v>0</v>
      </c>
      <c r="BS425" s="0" t="n">
        <f aca="false">IFERROR(SUMIFS('2011'!L:L,'2011'!F:F,A425,'2011'!C:C,B425,'2011'!D:D,"",'2011'!AA:AA,"JRO"), 0)</f>
        <v>0</v>
      </c>
      <c r="BT425" s="7" t="n">
        <f aca="false">IFERROR(BS425/BR425, 0)</f>
        <v>0</v>
      </c>
      <c r="BU425" s="0" t="n">
        <f aca="false">IFERROR(SUMIFS('2010'!$G:$G,'2010'!F:F,A425,'2010'!C:C,B425,'2010'!D:D,"",'2010'!AA:AA,"JRO",'2010'!L:L,"&lt;&gt;"), 0)</f>
        <v>0</v>
      </c>
      <c r="BV425" s="0" t="n">
        <f aca="false">IFERROR(SUMIFS('2010'!L:L,'2010'!F:F,A425,'2010'!C:C,B425,'2010'!D:D,"",'2010'!AA:AA,"JRO"), 0)</f>
        <v>0</v>
      </c>
      <c r="BW425" s="7" t="n">
        <f aca="false">IFERROR(BV425/BU425, 0)</f>
        <v>0</v>
      </c>
      <c r="BX425" s="0" t="n">
        <f aca="false">IFERROR(SUMIFS('2009'!$G:$G,'2009'!F:F,A425,'2009'!C:C,B425,'2009'!D:D,"",'2009'!AA:AA,"JRO",'2009'!L:L,"&lt;&gt;"), 0)</f>
        <v>0</v>
      </c>
      <c r="BY425" s="0" t="n">
        <f aca="false">IFERROR(SUMIFS('2009'!L:L,'2009'!F:F,A425,'2009'!C:C,B425,'2009'!D:D,"",'2009'!AA:AA,"JRO"), 0)</f>
        <v>0</v>
      </c>
      <c r="BZ425" s="7" t="n">
        <f aca="false">IFERROR(BY425/BX425, 0)</f>
        <v>0</v>
      </c>
    </row>
    <row r="426" customFormat="false" ht="15" hidden="false" customHeight="false" outlineLevel="0" collapsed="false">
      <c r="A426" s="0" t="s">
        <v>98</v>
      </c>
      <c r="B426" s="13" t="s">
        <v>59</v>
      </c>
      <c r="C426" s="56" t="n">
        <f aca="false">IFERROR(AVERAGEIFS(I426:BZ426,I$2:BZ$2,"JRO escorts per deportee",I426:BZ426,"&lt;&gt;0"), 0)</f>
        <v>0</v>
      </c>
      <c r="D426" s="13" t="n">
        <f aca="false">IFERROR(AVERAGEIFS(I426:BZ426,I$2:BZ$2,"NRO escorts per deportee",I426:BZ426,"&lt;&gt;0"), 0)</f>
        <v>0</v>
      </c>
      <c r="E426" s="13" t="n">
        <f aca="false">IFERROR(AVERAGEIFS(I426:BZ426,I$2:BZ$2,"CRO escorts per deportee",I426:BZ426,"&lt;&gt;0"), 0)</f>
        <v>0</v>
      </c>
      <c r="I426" s="7" t="n">
        <f aca="false">IFERROR(H426/G426, 0)</f>
        <v>0</v>
      </c>
      <c r="J426" s="0" t="n">
        <f aca="false">IFERROR(SUMIFS('2018'!$H:$H,'2018'!$C:$C,B426,'2018'!$F:$F,A426,'2018'!AA:AA,"JRO",'2018'!P:P,"&lt;&gt;")+SUMIFS('2018'!$I:$I,'2018'!$D:$D,B426,'2018'!$F:$F,A426,'2018'!AA:AA,"JRO",'2018'!Q:Q,"&lt;&gt;")+SUMIFS('2018'!$J:$J,'2018'!$E:$E,B426,'2018'!$F:$F,A426,'2018'!AA:AA,"JRO",'2018'!R:R,"&lt;&gt;"), 0)</f>
        <v>0</v>
      </c>
      <c r="K426" s="0" t="n">
        <f aca="false">IFERROR(SUMIFS('2018'!M:M,'2018'!AA:AA,"JRO",'2018'!F:F,A426,'2018'!C:C,B426)+SUMIFS('2018'!P:P,'2018'!AA:AA,"JRO",'2018'!F:F,A426,'2018'!C:C,B426)+SUMIFS('2018'!N:N,'2018'!AA:AA,"JRO",'2018'!F:F,A426,'2018'!D:D,B426)+SUMIFS('2018'!N:N,'2018'!AA:AA,"JRO",'2018'!F:F,A426,'2018'!D:D,B426)+SUMIFS('2018'!O:O,'2018'!AA:AA,"JRO",'2018'!F:F,A426,'2018'!E:E,B426)+SUMIFS('2018'!R:R,'2018'!AA:AA,"JRO",'2018'!F:F,A426,'2018'!E:E,B426), 0)</f>
        <v>0</v>
      </c>
      <c r="L426" s="7" t="n">
        <f aca="false">IFERROR(K426/J426, 0)</f>
        <v>0</v>
      </c>
      <c r="M426" s="0" t="n">
        <f aca="false">IFERROR(SUMIFS('2018'!$H:$H,'2018'!$C:$C,B426,'2018'!$F:$F,A426,'2018'!AA:AA,"NRO",'2018'!P:P,"&lt;&gt;")+SUMIFS('2018'!$I:$I,'2018'!$D:$D,B426,'2018'!$F:$F,A426,'2018'!AA:AA,"NRO",'2018'!Q:Q,"&lt;&gt;")+SUMIFS('2018'!$J:$J,'2018'!$E:$E,B426,'2018'!$F:$F,A426,'2018'!AA:AA,"NRO",'2018'!R:R,"&lt;&gt;"), 0)</f>
        <v>0</v>
      </c>
      <c r="N426" s="0" t="n">
        <f aca="false">IFERROR(SUMIFS('2018'!M:M,'2018'!AA:AA,"NRO",'2018'!F:F,A426,'2018'!C:C,B426)+SUMIFS('2018'!P:P,'2018'!AA:AA,"NRO",'2018'!F:F,A426,'2018'!C:C,B426)+SUMIFS('2018'!N:N,'2018'!AA:AA,"NRO",'2018'!F:F,A426,'2018'!D:D,B426)+SUMIFS('2018'!N:N,'2018'!AA:AA,"NRO",'2018'!F:F,A426,'2018'!D:D,B426)+SUMIFS('2018'!O:O,'2018'!AA:AA,"NRO",'2018'!F:F,A426,'2018'!E:E,B426)+SUMIFS('2018'!R:R,'2018'!AA:AA,"NRO",'2018'!F:F,A426,'2018'!E:E,B426), 0)</f>
        <v>0</v>
      </c>
      <c r="O426" s="7" t="n">
        <f aca="false">IFERROR(N426/M426, 0)</f>
        <v>0</v>
      </c>
      <c r="P426" s="0" t="n">
        <f aca="false">IFERROR(SUMIFS('2018'!$H:$H,'2018'!$C:$C,B426,'2018'!$F:$F,A426,'2018'!AA:AA,"CRO")+SUMIFS('2018'!$I:$I,'2018'!$D:$D,B426,'2018'!$F:$F,A426,'2018'!AA:AA,"CRO")+SUMIFS('2018'!$J:$J,'2018'!$E:$E,B426,'2018'!$F:$F,A426,'2018'!AA:AA,"CRO"), 0)</f>
        <v>0</v>
      </c>
      <c r="Q426" s="0" t="n">
        <f aca="false">IFERROR(SUMIFS('2018'!M:M,'2018'!AA:AA,"CRO",'2018'!F:F,A426,'2018'!C:C,B426)+SUMIFS('2018'!P:P,'2018'!AA:AA,"CRO",'2018'!F:F,A426,'2018'!C:C,B426)+SUMIFS('2018'!N:N,'2018'!AA:AA,"CRO",'2018'!F:F,A426,'2018'!D:D,B426)+SUMIFS('2018'!N:N,'2018'!AA:AA,"CRO",'2018'!F:F,A426,'2018'!D:D,B426)+SUMIFS('2018'!O:O,'2018'!AA:AA,"CRO",'2018'!F:F,A426,'2018'!E:E,B426)+SUMIFS('2018'!R:R,'2018'!AA:AA,"CRO",'2018'!F:F,A426,'2018'!E:E,B426), 0)</f>
        <v>0</v>
      </c>
      <c r="R426" s="7" t="n">
        <f aca="false">IFERROR(Q426/P426, 0)</f>
        <v>0</v>
      </c>
      <c r="S426" s="7" t="n">
        <f aca="false">SUM(V426,Y426,AB426)</f>
        <v>0</v>
      </c>
      <c r="T426" s="7" t="n">
        <f aca="false">SUM(W426,Z426,AC426)</f>
        <v>0</v>
      </c>
      <c r="U426" s="7" t="n">
        <f aca="false">IFERROR(T426/S426, 0)</f>
        <v>0</v>
      </c>
      <c r="V426" s="0" t="n">
        <f aca="false">SUMIFS('2017'!$H:$H,'2017'!$C:$C,B426,'2017'!$F:$F,A426,'2017'!AA:AA,"JRO",'2017'!P:P,"&lt;&gt;")+SUMIFS('2017'!$I:$I,'2017'!$D:$D,B426,'2017'!$F:$F,A426,'2017'!AA:AA,"JRO",'2017'!Q:Q,"&lt;&gt;")+SUMIFS('2017'!$J:$J,'2017'!$E:$E,B426,'2017'!$F:$F,A426,'2017'!AA:AA,"JRO",'2017'!R:R,"&lt;&gt;")</f>
        <v>0</v>
      </c>
      <c r="W426" s="0" t="n">
        <f aca="false">IFERROR(SUMIFS('2017'!M:M,'2017'!AA:AA,"JRO",'2017'!F:F,A426,'2017'!C:C,B426)+SUMIFS('2017'!P:P,'2017'!AA:AA,"JRO",'2017'!F:F,A426,'2017'!C:C,B426)+SUMIFS('2017'!N:N,'2017'!AA:AA,"JRO",'2017'!F:F,A426,'2017'!D:D,B426)+SUMIFS('2017'!N:N,'2017'!AA:AA,"JRO",'2017'!F:F,A426,'2017'!D:D,B426)+SUMIFS('2017'!O:O,'2017'!AA:AA,"JRO",'2017'!F:F,A426,'2017'!E:E,B426)+SUMIFS('2017'!R:R,'2017'!AA:AA,"JRO",'2017'!F:F,A426,'2017'!E:E,B426), 0)</f>
        <v>0</v>
      </c>
      <c r="X426" s="7" t="n">
        <f aca="false">IFERROR(W426/V426, 0)</f>
        <v>0</v>
      </c>
      <c r="Y426" s="0" t="n">
        <f aca="false">IFERROR(SUMIFS('2017'!$H:$H,'2017'!$C:$C,B426,'2017'!$F:$F,A426,'2017'!AA:AA,"NRO",'2017'!P:P,"&lt;&gt;")+SUMIFS('2017'!$I:$I,'2017'!$D:$D,B426,'2017'!$F:$F,A426,'2017'!AA:AA,"NRO",'2017'!Q:Q,"&lt;&gt;")+SUMIFS('2017'!$J:$J,'2017'!$E:$E,B426,'2017'!$F:$F,A426,'2017'!AA:AA,"NRO",'2017'!R:R,"&lt;&gt;"), 0)</f>
        <v>0</v>
      </c>
      <c r="Z426" s="0" t="n">
        <f aca="false">IFERROR(SUMIFS('2017'!M:M,'2017'!AA:AA,"NRO",'2017'!F:F,A426,'2017'!C:C,B426)+SUMIFS('2017'!P:P,'2017'!AA:AA,"NRO",'2017'!F:F,A426,'2017'!C:C,B426)+SUMIFS('2017'!N:N,'2017'!AA:AA,"NRO",'2017'!F:F,A426,'2017'!D:D,B426)+SUMIFS('2017'!N:N,'2017'!AA:AA,"NRO",'2017'!F:F,A426,'2017'!D:D,B426)+SUMIFS('2017'!O:O,'2017'!AA:AA,"NRO",'2017'!F:F,A426,'2017'!E:E,B426)+SUMIFS('2017'!R:R,'2017'!AA:AA,"NRO",'2017'!F:F,A426,'2017'!E:E,B426), 0)</f>
        <v>0</v>
      </c>
      <c r="AA426" s="7" t="n">
        <f aca="false">IFERROR(Z426/Y426, 0)</f>
        <v>0</v>
      </c>
      <c r="AB426" s="0" t="n">
        <f aca="false">IFERROR(SUMIFS('2017'!$H:$H,'2017'!$C:$C,B426,'2017'!$F:$F,A426,'2017'!AA:AA,"CRO",'2017'!P:P,"&lt;&gt;")+SUMIFS('2017'!$I:$I,'2017'!$D:$D,B426,'2017'!$F:$F,A426,'2017'!AA:AA,"CRO",'2017'!Q:Q,"&lt;&gt;")+SUMIFS('2017'!$J:$J,'2017'!$E:$E,B426,'2017'!$F:$F,A426,'2017'!AA:AA,"CRO",'2017'!R:R,"&lt;&gt;"), 0)</f>
        <v>0</v>
      </c>
      <c r="AC426" s="0" t="n">
        <f aca="false">IFERROR(SUMIFS('2017'!M:M,'2017'!AA:AA,"CRO",'2017'!F:F,A426,'2017'!C:C,B426)+SUMIFS('2017'!P:P,'2017'!AA:AA,"CRO",'2017'!F:F,A426,'2017'!C:C,B426)+SUMIFS('2017'!N:N,'2017'!AA:AA,"CRO",'2017'!F:F,A426,'2017'!D:D,B426)+SUMIFS('2017'!N:N,'2017'!AA:AA,"CRO",'2017'!F:F,A426,'2017'!D:D,B426)+SUMIFS('2017'!O:O,'2017'!AA:AA,"CRO",'2017'!F:F,A426,'2017'!E:E,B426)+SUMIFS('2017'!R:R,'2017'!AA:AA,"CRO",'2017'!F:F,A426,'2017'!E:E,B426), 0)</f>
        <v>0</v>
      </c>
      <c r="AD426" s="0" t="n">
        <f aca="false">IFERROR(AC426/AB426, 0)</f>
        <v>0</v>
      </c>
      <c r="AE426" s="0" t="n">
        <f aca="false">SUM(AH426,AK426,AN426)</f>
        <v>0</v>
      </c>
      <c r="AF426" s="0" t="n">
        <f aca="false">SUM(AI426,AL426,AO426)</f>
        <v>0</v>
      </c>
      <c r="AG426" s="7" t="n">
        <f aca="false">IFERROR(AF426/AE426, 0)</f>
        <v>0</v>
      </c>
      <c r="AH426" s="0" t="n">
        <f aca="false">IFERROR(SUMIFS('2016'!$G:$G,'2016'!F:F,A426,'2016'!C:C,B426,'2016'!D:D,"",'2016'!AA:AA,"JRO",'2016'!L:L,"&lt;&gt;"), 0)</f>
        <v>0</v>
      </c>
      <c r="AI426" s="0" t="n">
        <f aca="false">IFERROR(SUMIFS('2016'!L:L,'2016'!F:F,A426,'2016'!C:C,B426,'2016'!D:D,"",'2016'!AA:AA,"JRO"), 0)</f>
        <v>0</v>
      </c>
      <c r="AJ426" s="7" t="n">
        <f aca="false">IFERROR(AI426/AH426, 0)</f>
        <v>0</v>
      </c>
      <c r="AK426" s="0" t="n">
        <f aca="false">IFERROR(SUMIFS('2016'!$G:$G,'2016'!F:F,A426,'2016'!C:C,B426,'2016'!D:D,"",'2016'!AA:AA,"NRO",'2016'!L:L,"&lt;&gt;"), 0)</f>
        <v>0</v>
      </c>
      <c r="AL426" s="0" t="n">
        <f aca="false">IFERROR(SUMIFS('2016'!L:L,'2016'!F:F,A426,'2016'!C:C,B426,'2016'!D:D,"",'2016'!AA:AA,"NRO"), 0)</f>
        <v>0</v>
      </c>
      <c r="AM426" s="0" t="n">
        <f aca="false">IFERROR(AL426/AK426, 0)</f>
        <v>0</v>
      </c>
      <c r="AN426" s="0" t="n">
        <f aca="false">IFERROR(SUMIFS('2016'!$G:$G,'2016'!F:F,A426,'2016'!C:C,B426,'2016'!D:D,"",'2016'!AA:AA,"CRO",'2016'!L:L,"&lt;&gt;"), 0)</f>
        <v>0</v>
      </c>
      <c r="AO426" s="0" t="n">
        <f aca="false">IFERROR(SUMIFS('2016'!L:L,'2016'!F:F,A426,'2016'!C:C,B426,'2016'!D:D,"",'2016'!AA:AA,"CRO"), 0)</f>
        <v>0</v>
      </c>
      <c r="AP426" s="0" t="n">
        <f aca="false">IFERROR(AO426/AN426, 0)</f>
        <v>0</v>
      </c>
      <c r="AQ426" s="0" t="n">
        <f aca="false">SUM(AT426,AW426,AZ426)</f>
        <v>0</v>
      </c>
      <c r="AR426" s="0" t="n">
        <f aca="false">SUM(AU426,AX426,BA426)</f>
        <v>0</v>
      </c>
      <c r="AS426" s="7" t="n">
        <f aca="false">IFERROR(AR426/AQ426, 0)</f>
        <v>0</v>
      </c>
      <c r="AT426" s="0" t="n">
        <f aca="false">IFERROR(SUMIFS('2015'!$G:$G,'2015'!F:F,A426,'2015'!C:C,B426,'2015'!D:D,"",'2015'!AA:AA,"JRO",'2015'!L:L,"&lt;&gt;"), 0)</f>
        <v>0</v>
      </c>
      <c r="AU426" s="0" t="n">
        <f aca="false">IFERROR(SUMIFS('2015'!L:L,'2015'!F:F,A426,'2015'!C:C,B426,'2015'!D:D,"",'2015'!AA:AA,"JRO"), 0)</f>
        <v>0</v>
      </c>
      <c r="AV426" s="0" t="n">
        <f aca="false">IFERROR(AU426/AT426, 0)</f>
        <v>0</v>
      </c>
      <c r="AW426" s="0" t="n">
        <f aca="false">IFERROR(SUMIFS('2015'!$G:$G,'2015'!F:F,A426,'2015'!C:C,B426,'2015'!D:D,"",'2015'!AA:AA,"NRO",'2015'!L:L,"&lt;&gt;"), 0)</f>
        <v>0</v>
      </c>
      <c r="AX426" s="0" t="n">
        <f aca="false">IFERROR(SUMIFS('2015'!L:L,'2015'!F:F,A426,'2015'!C:C,B426,'2015'!D:D,"",'2015'!AA:AA,"NRO"), 0)</f>
        <v>0</v>
      </c>
      <c r="AY426" s="0" t="n">
        <f aca="false">IFERROR(AX426/AW426, 0)</f>
        <v>0</v>
      </c>
      <c r="AZ426" s="0" t="n">
        <f aca="false">IFERROR(SUMIFS('2015'!$G:$G,'2015'!F:F,A426,'2015'!C:C,B426,'2015'!D:D,"",'2015'!AA:AA,"CRO",'2015'!L:L,"&lt;&gt;"), 0)</f>
        <v>0</v>
      </c>
      <c r="BA426" s="0" t="n">
        <f aca="false">IFERROR(SUMIFS('2015'!L:L,'2015'!F:F,A426,'2015'!C:C,B426,'2015'!D:D,"",'2015'!AA:AA,"CRO"), 0)</f>
        <v>0</v>
      </c>
      <c r="BB426" s="0" t="n">
        <f aca="false">IFERROR(BA426/AZ426, 0)</f>
        <v>0</v>
      </c>
      <c r="BC426" s="0" t="n">
        <f aca="false">SUM(BF426,BI426)</f>
        <v>0</v>
      </c>
      <c r="BD426" s="0" t="n">
        <f aca="false">SUM(BG426,BJ426)</f>
        <v>0</v>
      </c>
      <c r="BE426" s="7" t="n">
        <f aca="false">IFERROR(BD426/BC426, 0)</f>
        <v>0</v>
      </c>
      <c r="BF426" s="0" t="n">
        <f aca="false">IFERROR(SUMIFS('2014'!$G:$G,'2014'!F:F,A426,'2014'!C:C,B426,'2014'!D:D,"",'2014'!AA:AA,"JRO",'2014'!L:L,"&lt;&gt;"), 0)</f>
        <v>0</v>
      </c>
      <c r="BG426" s="0" t="n">
        <f aca="false">IFERROR(SUMIFS('2014'!L:L,'2014'!F:F,A426,'2014'!C:C,B426,'2014'!D:D,"",'2014'!AA:AA,"JRO"), 0)</f>
        <v>0</v>
      </c>
      <c r="BH426" s="7" t="n">
        <f aca="false">IFERROR(BG426/BF426, 0)</f>
        <v>0</v>
      </c>
      <c r="BI426" s="0" t="n">
        <f aca="false">IFERROR(SUMIFS('2014'!$G:$G,'2014'!F:F,A426,'2014'!C:C,B426,'2014'!D:D,"",'2014'!AA:AA,"CRO",'2014'!L:L,"&lt;&gt;"), 0)</f>
        <v>0</v>
      </c>
      <c r="BJ426" s="0" t="n">
        <f aca="false">IFERROR(SUMIFS('2014'!L:L,'2014'!F:F,A426,'2014'!C:C,B426,'2014'!D:D,"",'2014'!AA:AA,"CRO"), 0)</f>
        <v>0</v>
      </c>
      <c r="BK426" s="0" t="n">
        <f aca="false">IFERROR(BJ426/BI426, 0)</f>
        <v>0</v>
      </c>
      <c r="BL426" s="0" t="n">
        <f aca="false">IFERROR(SUMIFS('2013'!$G:$G,'2013'!F:F,A426,'2013'!C:C,B426,'2013'!D:D,"",'2013'!AA:AA,"JRO",'2013'!L:L,"&lt;&gt;"), 0)</f>
        <v>0</v>
      </c>
      <c r="BM426" s="0" t="n">
        <f aca="false">IFERROR(SUMIFS('2013'!L:L,'2013'!F:F,A426,'2013'!C:C,B426,'2013'!D:D,"",'2013'!AA:AA,"JRO"), 0)</f>
        <v>0</v>
      </c>
      <c r="BN426" s="0" t="n">
        <f aca="false">IFERROR(BM426/BL426, 0)</f>
        <v>0</v>
      </c>
      <c r="BO426" s="0" t="n">
        <f aca="false">IFERROR(SUMIFS('2012'!$G:$G,'2012'!F:F,A426,'2012'!C:C,B426,'2012'!D:D,"",'2012'!AA:AA,"JRO",'2012'!L:L,"&lt;&gt;"), 0)</f>
        <v>0</v>
      </c>
      <c r="BP426" s="0" t="n">
        <f aca="false">IFERROR(SUMIFS('2012'!L:L,'2012'!F:F,A426,'2012'!C:C,B426,'2012'!D:D,"",'2012'!AA:AA,"JRO"), 0)</f>
        <v>0</v>
      </c>
      <c r="BQ426" s="0" t="n">
        <f aca="false">IFERROR(BP426/BO426, 0)</f>
        <v>0</v>
      </c>
      <c r="BR426" s="0" t="n">
        <f aca="false">IFERROR(SUMIFS('2011'!$G:$G,'2011'!F:F,A426,'2011'!C:C,B426,'2011'!D:D,"",'2011'!AA:AA,"JRO",'2011'!L:L,"&lt;&gt;"), 0)</f>
        <v>0</v>
      </c>
      <c r="BS426" s="0" t="n">
        <f aca="false">IFERROR(SUMIFS('2011'!L:L,'2011'!F:F,A426,'2011'!C:C,B426,'2011'!D:D,"",'2011'!AA:AA,"JRO"), 0)</f>
        <v>0</v>
      </c>
      <c r="BT426" s="7" t="n">
        <f aca="false">IFERROR(BS426/BR426, 0)</f>
        <v>0</v>
      </c>
      <c r="BU426" s="0" t="n">
        <f aca="false">IFERROR(SUMIFS('2010'!$G:$G,'2010'!F:F,A426,'2010'!C:C,B426,'2010'!D:D,"",'2010'!AA:AA,"JRO",'2010'!L:L,"&lt;&gt;"), 0)</f>
        <v>0</v>
      </c>
      <c r="BV426" s="0" t="n">
        <f aca="false">IFERROR(SUMIFS('2010'!L:L,'2010'!F:F,A426,'2010'!C:C,B426,'2010'!D:D,"",'2010'!AA:AA,"JRO"), 0)</f>
        <v>0</v>
      </c>
      <c r="BW426" s="7" t="n">
        <f aca="false">IFERROR(BV426/BU426, 0)</f>
        <v>0</v>
      </c>
      <c r="BX426" s="0" t="n">
        <f aca="false">IFERROR(SUMIFS('2009'!$G:$G,'2009'!F:F,A426,'2009'!C:C,B426,'2009'!D:D,"",'2009'!AA:AA,"JRO",'2009'!L:L,"&lt;&gt;"), 0)</f>
        <v>0</v>
      </c>
      <c r="BY426" s="0" t="n">
        <f aca="false">IFERROR(SUMIFS('2009'!L:L,'2009'!F:F,A426,'2009'!C:C,B426,'2009'!D:D,"",'2009'!AA:AA,"JRO"), 0)</f>
        <v>0</v>
      </c>
      <c r="BZ426" s="7" t="n">
        <f aca="false">IFERROR(BY426/BX426, 0)</f>
        <v>0</v>
      </c>
    </row>
    <row r="427" customFormat="false" ht="15" hidden="false" customHeight="false" outlineLevel="0" collapsed="false">
      <c r="A427" s="0" t="s">
        <v>98</v>
      </c>
      <c r="B427" s="16" t="s">
        <v>86</v>
      </c>
      <c r="C427" s="56" t="n">
        <f aca="false">IFERROR(AVERAGEIFS(I427:BZ427,I$2:BZ$2,"JRO escorts per deportee",I427:BZ427,"&lt;&gt;0"), 0)</f>
        <v>0</v>
      </c>
      <c r="D427" s="13" t="n">
        <f aca="false">IFERROR(AVERAGEIFS(I427:BZ427,I$2:BZ$2,"NRO escorts per deportee",I427:BZ427,"&lt;&gt;0"), 0)</f>
        <v>0</v>
      </c>
      <c r="E427" s="13" t="n">
        <f aca="false">IFERROR(AVERAGEIFS(I427:BZ427,I$2:BZ$2,"CRO escorts per deportee",I427:BZ427,"&lt;&gt;0"), 0)</f>
        <v>0</v>
      </c>
      <c r="I427" s="7" t="n">
        <f aca="false">IFERROR(H427/G427, 0)</f>
        <v>0</v>
      </c>
      <c r="J427" s="0" t="n">
        <f aca="false">IFERROR(SUMIFS('2018'!$H:$H,'2018'!$C:$C,B427,'2018'!$F:$F,A427,'2018'!AA:AA,"JRO",'2018'!P:P,"&lt;&gt;")+SUMIFS('2018'!$I:$I,'2018'!$D:$D,B427,'2018'!$F:$F,A427,'2018'!AA:AA,"JRO",'2018'!Q:Q,"&lt;&gt;")+SUMIFS('2018'!$J:$J,'2018'!$E:$E,B427,'2018'!$F:$F,A427,'2018'!AA:AA,"JRO",'2018'!R:R,"&lt;&gt;"), 0)</f>
        <v>0</v>
      </c>
      <c r="K427" s="0" t="n">
        <f aca="false">IFERROR(SUMIFS('2018'!M:M,'2018'!AA:AA,"JRO",'2018'!F:F,A427,'2018'!C:C,B427)+SUMIFS('2018'!P:P,'2018'!AA:AA,"JRO",'2018'!F:F,A427,'2018'!C:C,B427)+SUMIFS('2018'!N:N,'2018'!AA:AA,"JRO",'2018'!F:F,A427,'2018'!D:D,B427)+SUMIFS('2018'!N:N,'2018'!AA:AA,"JRO",'2018'!F:F,A427,'2018'!D:D,B427)+SUMIFS('2018'!O:O,'2018'!AA:AA,"JRO",'2018'!F:F,A427,'2018'!E:E,B427)+SUMIFS('2018'!R:R,'2018'!AA:AA,"JRO",'2018'!F:F,A427,'2018'!E:E,B427), 0)</f>
        <v>0</v>
      </c>
      <c r="L427" s="7" t="n">
        <f aca="false">IFERROR(K427/J427, 0)</f>
        <v>0</v>
      </c>
      <c r="M427" s="0" t="n">
        <f aca="false">IFERROR(SUMIFS('2018'!$H:$H,'2018'!$C:$C,B427,'2018'!$F:$F,A427,'2018'!AA:AA,"NRO",'2018'!P:P,"&lt;&gt;")+SUMIFS('2018'!$I:$I,'2018'!$D:$D,B427,'2018'!$F:$F,A427,'2018'!AA:AA,"NRO",'2018'!Q:Q,"&lt;&gt;")+SUMIFS('2018'!$J:$J,'2018'!$E:$E,B427,'2018'!$F:$F,A427,'2018'!AA:AA,"NRO",'2018'!R:R,"&lt;&gt;"), 0)</f>
        <v>0</v>
      </c>
      <c r="N427" s="0" t="n">
        <f aca="false">IFERROR(SUMIFS('2018'!M:M,'2018'!AA:AA,"NRO",'2018'!F:F,A427,'2018'!C:C,B427)+SUMIFS('2018'!P:P,'2018'!AA:AA,"NRO",'2018'!F:F,A427,'2018'!C:C,B427)+SUMIFS('2018'!N:N,'2018'!AA:AA,"NRO",'2018'!F:F,A427,'2018'!D:D,B427)+SUMIFS('2018'!N:N,'2018'!AA:AA,"NRO",'2018'!F:F,A427,'2018'!D:D,B427)+SUMIFS('2018'!O:O,'2018'!AA:AA,"NRO",'2018'!F:F,A427,'2018'!E:E,B427)+SUMIFS('2018'!R:R,'2018'!AA:AA,"NRO",'2018'!F:F,A427,'2018'!E:E,B427), 0)</f>
        <v>0</v>
      </c>
      <c r="O427" s="7" t="n">
        <f aca="false">IFERROR(N427/M427, 0)</f>
        <v>0</v>
      </c>
      <c r="P427" s="0" t="n">
        <f aca="false">IFERROR(SUMIFS('2018'!$H:$H,'2018'!$C:$C,B427,'2018'!$F:$F,A427,'2018'!AA:AA,"CRO")+SUMIFS('2018'!$I:$I,'2018'!$D:$D,B427,'2018'!$F:$F,A427,'2018'!AA:AA,"CRO")+SUMIFS('2018'!$J:$J,'2018'!$E:$E,B427,'2018'!$F:$F,A427,'2018'!AA:AA,"CRO"), 0)</f>
        <v>0</v>
      </c>
      <c r="Q427" s="0" t="n">
        <f aca="false">IFERROR(SUMIFS('2018'!M:M,'2018'!AA:AA,"CRO",'2018'!F:F,A427,'2018'!C:C,B427)+SUMIFS('2018'!P:P,'2018'!AA:AA,"CRO",'2018'!F:F,A427,'2018'!C:C,B427)+SUMIFS('2018'!N:N,'2018'!AA:AA,"CRO",'2018'!F:F,A427,'2018'!D:D,B427)+SUMIFS('2018'!N:N,'2018'!AA:AA,"CRO",'2018'!F:F,A427,'2018'!D:D,B427)+SUMIFS('2018'!O:O,'2018'!AA:AA,"CRO",'2018'!F:F,A427,'2018'!E:E,B427)+SUMIFS('2018'!R:R,'2018'!AA:AA,"CRO",'2018'!F:F,A427,'2018'!E:E,B427), 0)</f>
        <v>0</v>
      </c>
      <c r="R427" s="7" t="n">
        <f aca="false">IFERROR(Q427/P427, 0)</f>
        <v>0</v>
      </c>
      <c r="S427" s="7" t="n">
        <f aca="false">SUM(V427,Y427,AB427)</f>
        <v>0</v>
      </c>
      <c r="T427" s="7" t="n">
        <f aca="false">SUM(W427,Z427,AC427)</f>
        <v>0</v>
      </c>
      <c r="U427" s="7" t="n">
        <f aca="false">IFERROR(T427/S427, 0)</f>
        <v>0</v>
      </c>
      <c r="V427" s="0" t="n">
        <f aca="false">SUMIFS('2017'!$H:$H,'2017'!$C:$C,B427,'2017'!$F:$F,A427,'2017'!AA:AA,"JRO",'2017'!P:P,"&lt;&gt;")+SUMIFS('2017'!$I:$I,'2017'!$D:$D,B427,'2017'!$F:$F,A427,'2017'!AA:AA,"JRO",'2017'!Q:Q,"&lt;&gt;")+SUMIFS('2017'!$J:$J,'2017'!$E:$E,B427,'2017'!$F:$F,A427,'2017'!AA:AA,"JRO",'2017'!R:R,"&lt;&gt;")</f>
        <v>0</v>
      </c>
      <c r="W427" s="0" t="n">
        <f aca="false">IFERROR(SUMIFS('2017'!M:M,'2017'!AA:AA,"JRO",'2017'!F:F,A427,'2017'!C:C,B427)+SUMIFS('2017'!P:P,'2017'!AA:AA,"JRO",'2017'!F:F,A427,'2017'!C:C,B427)+SUMIFS('2017'!N:N,'2017'!AA:AA,"JRO",'2017'!F:F,A427,'2017'!D:D,B427)+SUMIFS('2017'!N:N,'2017'!AA:AA,"JRO",'2017'!F:F,A427,'2017'!D:D,B427)+SUMIFS('2017'!O:O,'2017'!AA:AA,"JRO",'2017'!F:F,A427,'2017'!E:E,B427)+SUMIFS('2017'!R:R,'2017'!AA:AA,"JRO",'2017'!F:F,A427,'2017'!E:E,B427), 0)</f>
        <v>0</v>
      </c>
      <c r="X427" s="7" t="n">
        <f aca="false">IFERROR(W427/V427, 0)</f>
        <v>0</v>
      </c>
      <c r="Y427" s="0" t="n">
        <f aca="false">IFERROR(SUMIFS('2017'!$H:$H,'2017'!$C:$C,B427,'2017'!$F:$F,A427,'2017'!AA:AA,"NRO",'2017'!P:P,"&lt;&gt;")+SUMIFS('2017'!$I:$I,'2017'!$D:$D,B427,'2017'!$F:$F,A427,'2017'!AA:AA,"NRO",'2017'!Q:Q,"&lt;&gt;")+SUMIFS('2017'!$J:$J,'2017'!$E:$E,B427,'2017'!$F:$F,A427,'2017'!AA:AA,"NRO",'2017'!R:R,"&lt;&gt;"), 0)</f>
        <v>0</v>
      </c>
      <c r="Z427" s="0" t="n">
        <f aca="false">IFERROR(SUMIFS('2017'!M:M,'2017'!AA:AA,"NRO",'2017'!F:F,A427,'2017'!C:C,B427)+SUMIFS('2017'!P:P,'2017'!AA:AA,"NRO",'2017'!F:F,A427,'2017'!C:C,B427)+SUMIFS('2017'!N:N,'2017'!AA:AA,"NRO",'2017'!F:F,A427,'2017'!D:D,B427)+SUMIFS('2017'!N:N,'2017'!AA:AA,"NRO",'2017'!F:F,A427,'2017'!D:D,B427)+SUMIFS('2017'!O:O,'2017'!AA:AA,"NRO",'2017'!F:F,A427,'2017'!E:E,B427)+SUMIFS('2017'!R:R,'2017'!AA:AA,"NRO",'2017'!F:F,A427,'2017'!E:E,B427), 0)</f>
        <v>0</v>
      </c>
      <c r="AA427" s="7" t="n">
        <f aca="false">IFERROR(Z427/Y427, 0)</f>
        <v>0</v>
      </c>
      <c r="AB427" s="0" t="n">
        <f aca="false">IFERROR(SUMIFS('2017'!$H:$H,'2017'!$C:$C,B427,'2017'!$F:$F,A427,'2017'!AA:AA,"CRO",'2017'!P:P,"&lt;&gt;")+SUMIFS('2017'!$I:$I,'2017'!$D:$D,B427,'2017'!$F:$F,A427,'2017'!AA:AA,"CRO",'2017'!Q:Q,"&lt;&gt;")+SUMIFS('2017'!$J:$J,'2017'!$E:$E,B427,'2017'!$F:$F,A427,'2017'!AA:AA,"CRO",'2017'!R:R,"&lt;&gt;"), 0)</f>
        <v>0</v>
      </c>
      <c r="AC427" s="0" t="n">
        <f aca="false">IFERROR(SUMIFS('2017'!M:M,'2017'!AA:AA,"CRO",'2017'!F:F,A427,'2017'!C:C,B427)+SUMIFS('2017'!P:P,'2017'!AA:AA,"CRO",'2017'!F:F,A427,'2017'!C:C,B427)+SUMIFS('2017'!N:N,'2017'!AA:AA,"CRO",'2017'!F:F,A427,'2017'!D:D,B427)+SUMIFS('2017'!N:N,'2017'!AA:AA,"CRO",'2017'!F:F,A427,'2017'!D:D,B427)+SUMIFS('2017'!O:O,'2017'!AA:AA,"CRO",'2017'!F:F,A427,'2017'!E:E,B427)+SUMIFS('2017'!R:R,'2017'!AA:AA,"CRO",'2017'!F:F,A427,'2017'!E:E,B427), 0)</f>
        <v>0</v>
      </c>
      <c r="AD427" s="0" t="n">
        <f aca="false">IFERROR(AC427/AB427, 0)</f>
        <v>0</v>
      </c>
      <c r="AE427" s="0" t="n">
        <f aca="false">SUM(AH427,AK427,AN427)</f>
        <v>0</v>
      </c>
      <c r="AF427" s="0" t="n">
        <f aca="false">SUM(AI427,AL427,AO427)</f>
        <v>0</v>
      </c>
      <c r="AG427" s="7" t="n">
        <f aca="false">IFERROR(AF427/AE427, 0)</f>
        <v>0</v>
      </c>
      <c r="AH427" s="0" t="n">
        <f aca="false">IFERROR(SUMIFS('2016'!$G:$G,'2016'!F:F,A427,'2016'!C:C,B427,'2016'!D:D,"",'2016'!AA:AA,"JRO",'2016'!L:L,"&lt;&gt;"), 0)</f>
        <v>0</v>
      </c>
      <c r="AI427" s="0" t="n">
        <f aca="false">IFERROR(SUMIFS('2016'!L:L,'2016'!F:F,A427,'2016'!C:C,B427,'2016'!D:D,"",'2016'!AA:AA,"JRO"), 0)</f>
        <v>0</v>
      </c>
      <c r="AJ427" s="7" t="n">
        <f aca="false">IFERROR(AI427/AH427, 0)</f>
        <v>0</v>
      </c>
      <c r="AK427" s="0" t="n">
        <f aca="false">IFERROR(SUMIFS('2016'!$G:$G,'2016'!F:F,A427,'2016'!C:C,B427,'2016'!D:D,"",'2016'!AA:AA,"NRO",'2016'!L:L,"&lt;&gt;"), 0)</f>
        <v>0</v>
      </c>
      <c r="AL427" s="0" t="n">
        <f aca="false">IFERROR(SUMIFS('2016'!L:L,'2016'!F:F,A427,'2016'!C:C,B427,'2016'!D:D,"",'2016'!AA:AA,"NRO"), 0)</f>
        <v>0</v>
      </c>
      <c r="AM427" s="0" t="n">
        <f aca="false">IFERROR(AL427/AK427, 0)</f>
        <v>0</v>
      </c>
      <c r="AN427" s="0" t="n">
        <f aca="false">IFERROR(SUMIFS('2016'!$G:$G,'2016'!F:F,A427,'2016'!C:C,B427,'2016'!D:D,"",'2016'!AA:AA,"CRO",'2016'!L:L,"&lt;&gt;"), 0)</f>
        <v>0</v>
      </c>
      <c r="AO427" s="0" t="n">
        <f aca="false">IFERROR(SUMIFS('2016'!L:L,'2016'!F:F,A427,'2016'!C:C,B427,'2016'!D:D,"",'2016'!AA:AA,"CRO"), 0)</f>
        <v>0</v>
      </c>
      <c r="AP427" s="0" t="n">
        <f aca="false">IFERROR(AO427/AN427, 0)</f>
        <v>0</v>
      </c>
      <c r="AQ427" s="0" t="n">
        <f aca="false">SUM(AT427,AW427,AZ427)</f>
        <v>0</v>
      </c>
      <c r="AR427" s="0" t="n">
        <f aca="false">SUM(AU427,AX427,BA427)</f>
        <v>0</v>
      </c>
      <c r="AS427" s="7" t="n">
        <f aca="false">IFERROR(AR427/AQ427, 0)</f>
        <v>0</v>
      </c>
      <c r="AT427" s="0" t="n">
        <f aca="false">IFERROR(SUMIFS('2015'!$G:$G,'2015'!F:F,A427,'2015'!C:C,B427,'2015'!D:D,"",'2015'!AA:AA,"JRO",'2015'!L:L,"&lt;&gt;"), 0)</f>
        <v>0</v>
      </c>
      <c r="AU427" s="0" t="n">
        <f aca="false">IFERROR(SUMIFS('2015'!L:L,'2015'!F:F,A427,'2015'!C:C,B427,'2015'!D:D,"",'2015'!AA:AA,"JRO"), 0)</f>
        <v>0</v>
      </c>
      <c r="AV427" s="0" t="n">
        <f aca="false">IFERROR(AU427/AT427, 0)</f>
        <v>0</v>
      </c>
      <c r="AW427" s="0" t="n">
        <f aca="false">IFERROR(SUMIFS('2015'!$G:$G,'2015'!F:F,A427,'2015'!C:C,B427,'2015'!D:D,"",'2015'!AA:AA,"NRO",'2015'!L:L,"&lt;&gt;"), 0)</f>
        <v>0</v>
      </c>
      <c r="AX427" s="0" t="n">
        <f aca="false">IFERROR(SUMIFS('2015'!L:L,'2015'!F:F,A427,'2015'!C:C,B427,'2015'!D:D,"",'2015'!AA:AA,"NRO"), 0)</f>
        <v>0</v>
      </c>
      <c r="AY427" s="0" t="n">
        <f aca="false">IFERROR(AX427/AW427, 0)</f>
        <v>0</v>
      </c>
      <c r="AZ427" s="0" t="n">
        <f aca="false">IFERROR(SUMIFS('2015'!$G:$G,'2015'!F:F,A427,'2015'!C:C,B427,'2015'!D:D,"",'2015'!AA:AA,"CRO",'2015'!L:L,"&lt;&gt;"), 0)</f>
        <v>0</v>
      </c>
      <c r="BA427" s="0" t="n">
        <f aca="false">IFERROR(SUMIFS('2015'!L:L,'2015'!F:F,A427,'2015'!C:C,B427,'2015'!D:D,"",'2015'!AA:AA,"CRO"), 0)</f>
        <v>0</v>
      </c>
      <c r="BB427" s="0" t="n">
        <f aca="false">IFERROR(BA427/AZ427, 0)</f>
        <v>0</v>
      </c>
      <c r="BC427" s="0" t="n">
        <f aca="false">SUM(BF427,BI427)</f>
        <v>0</v>
      </c>
      <c r="BD427" s="0" t="n">
        <f aca="false">SUM(BG427,BJ427)</f>
        <v>0</v>
      </c>
      <c r="BE427" s="7" t="n">
        <f aca="false">IFERROR(BD427/BC427, 0)</f>
        <v>0</v>
      </c>
      <c r="BF427" s="0" t="n">
        <f aca="false">IFERROR(SUMIFS('2014'!$G:$G,'2014'!F:F,A427,'2014'!C:C,B427,'2014'!D:D,"",'2014'!AA:AA,"JRO",'2014'!L:L,"&lt;&gt;"), 0)</f>
        <v>0</v>
      </c>
      <c r="BG427" s="0" t="n">
        <f aca="false">IFERROR(SUMIFS('2014'!L:L,'2014'!F:F,A427,'2014'!C:C,B427,'2014'!D:D,"",'2014'!AA:AA,"JRO"), 0)</f>
        <v>0</v>
      </c>
      <c r="BH427" s="7" t="n">
        <f aca="false">IFERROR(BG427/BF427, 0)</f>
        <v>0</v>
      </c>
      <c r="BI427" s="0" t="n">
        <f aca="false">IFERROR(SUMIFS('2014'!$G:$G,'2014'!F:F,A427,'2014'!C:C,B427,'2014'!D:D,"",'2014'!AA:AA,"CRO",'2014'!L:L,"&lt;&gt;"), 0)</f>
        <v>0</v>
      </c>
      <c r="BJ427" s="0" t="n">
        <f aca="false">IFERROR(SUMIFS('2014'!L:L,'2014'!F:F,A427,'2014'!C:C,B427,'2014'!D:D,"",'2014'!AA:AA,"CRO"), 0)</f>
        <v>0</v>
      </c>
      <c r="BK427" s="0" t="n">
        <f aca="false">IFERROR(BJ427/BI427, 0)</f>
        <v>0</v>
      </c>
      <c r="BL427" s="0" t="n">
        <f aca="false">IFERROR(SUMIFS('2013'!$G:$G,'2013'!F:F,A427,'2013'!C:C,B427,'2013'!D:D,"",'2013'!AA:AA,"JRO",'2013'!L:L,"&lt;&gt;"), 0)</f>
        <v>0</v>
      </c>
      <c r="BM427" s="0" t="n">
        <f aca="false">IFERROR(SUMIFS('2013'!L:L,'2013'!F:F,A427,'2013'!C:C,B427,'2013'!D:D,"",'2013'!AA:AA,"JRO"), 0)</f>
        <v>0</v>
      </c>
      <c r="BN427" s="0" t="n">
        <f aca="false">IFERROR(BM427/BL427, 0)</f>
        <v>0</v>
      </c>
      <c r="BO427" s="0" t="n">
        <f aca="false">IFERROR(SUMIFS('2012'!$G:$G,'2012'!F:F,A427,'2012'!C:C,B427,'2012'!D:D,"",'2012'!AA:AA,"JRO",'2012'!L:L,"&lt;&gt;"), 0)</f>
        <v>0</v>
      </c>
      <c r="BP427" s="0" t="n">
        <f aca="false">IFERROR(SUMIFS('2012'!L:L,'2012'!F:F,A427,'2012'!C:C,B427,'2012'!D:D,"",'2012'!AA:AA,"JRO"), 0)</f>
        <v>0</v>
      </c>
      <c r="BQ427" s="0" t="n">
        <f aca="false">IFERROR(BP427/BO427, 0)</f>
        <v>0</v>
      </c>
      <c r="BR427" s="0" t="n">
        <f aca="false">IFERROR(SUMIFS('2011'!$G:$G,'2011'!F:F,A427,'2011'!C:C,B427,'2011'!D:D,"",'2011'!AA:AA,"JRO",'2011'!L:L,"&lt;&gt;"), 0)</f>
        <v>0</v>
      </c>
      <c r="BS427" s="0" t="n">
        <f aca="false">IFERROR(SUMIFS('2011'!L:L,'2011'!F:F,A427,'2011'!C:C,B427,'2011'!D:D,"",'2011'!AA:AA,"JRO"), 0)</f>
        <v>0</v>
      </c>
      <c r="BT427" s="7" t="n">
        <f aca="false">IFERROR(BS427/BR427, 0)</f>
        <v>0</v>
      </c>
      <c r="BU427" s="0" t="n">
        <f aca="false">IFERROR(SUMIFS('2010'!$G:$G,'2010'!F:F,A427,'2010'!C:C,B427,'2010'!D:D,"",'2010'!AA:AA,"JRO",'2010'!L:L,"&lt;&gt;"), 0)</f>
        <v>0</v>
      </c>
      <c r="BV427" s="0" t="n">
        <f aca="false">IFERROR(SUMIFS('2010'!L:L,'2010'!F:F,A427,'2010'!C:C,B427,'2010'!D:D,"",'2010'!AA:AA,"JRO"), 0)</f>
        <v>0</v>
      </c>
      <c r="BW427" s="7" t="n">
        <f aca="false">IFERROR(BV427/BU427, 0)</f>
        <v>0</v>
      </c>
      <c r="BX427" s="0" t="n">
        <f aca="false">IFERROR(SUMIFS('2009'!$G:$G,'2009'!F:F,A427,'2009'!C:C,B427,'2009'!D:D,"",'2009'!AA:AA,"JRO",'2009'!L:L,"&lt;&gt;"), 0)</f>
        <v>0</v>
      </c>
      <c r="BY427" s="0" t="n">
        <f aca="false">IFERROR(SUMIFS('2009'!L:L,'2009'!F:F,A427,'2009'!C:C,B427,'2009'!D:D,"",'2009'!AA:AA,"JRO"), 0)</f>
        <v>0</v>
      </c>
      <c r="BZ427" s="7" t="n">
        <f aca="false">IFERROR(BY427/BX427, 0)</f>
        <v>0</v>
      </c>
    </row>
    <row r="428" customFormat="false" ht="15" hidden="false" customHeight="false" outlineLevel="0" collapsed="false">
      <c r="A428" s="0" t="s">
        <v>98</v>
      </c>
      <c r="B428" s="13" t="s">
        <v>79</v>
      </c>
      <c r="C428" s="56" t="n">
        <f aca="false">IFERROR(AVERAGEIFS(I428:BZ428,I$2:BZ$2,"JRO escorts per deportee",I428:BZ428,"&lt;&gt;0"), 0)</f>
        <v>0</v>
      </c>
      <c r="D428" s="13" t="n">
        <f aca="false">IFERROR(AVERAGEIFS(I428:BZ428,I$2:BZ$2,"NRO escorts per deportee",I428:BZ428,"&lt;&gt;0"), 0)</f>
        <v>0</v>
      </c>
      <c r="E428" s="13" t="n">
        <f aca="false">IFERROR(AVERAGEIFS(I428:BZ428,I$2:BZ$2,"CRO escorts per deportee",I428:BZ428,"&lt;&gt;0"), 0)</f>
        <v>0</v>
      </c>
      <c r="I428" s="7" t="n">
        <f aca="false">IFERROR(H428/G428, 0)</f>
        <v>0</v>
      </c>
      <c r="J428" s="0" t="n">
        <f aca="false">IFERROR(SUMIFS('2018'!$H:$H,'2018'!$C:$C,B428,'2018'!$F:$F,A428,'2018'!AA:AA,"JRO",'2018'!P:P,"&lt;&gt;")+SUMIFS('2018'!$I:$I,'2018'!$D:$D,B428,'2018'!$F:$F,A428,'2018'!AA:AA,"JRO",'2018'!Q:Q,"&lt;&gt;")+SUMIFS('2018'!$J:$J,'2018'!$E:$E,B428,'2018'!$F:$F,A428,'2018'!AA:AA,"JRO",'2018'!R:R,"&lt;&gt;"), 0)</f>
        <v>0</v>
      </c>
      <c r="K428" s="0" t="n">
        <f aca="false">IFERROR(SUMIFS('2018'!M:M,'2018'!AA:AA,"JRO",'2018'!F:F,A428,'2018'!C:C,B428)+SUMIFS('2018'!P:P,'2018'!AA:AA,"JRO",'2018'!F:F,A428,'2018'!C:C,B428)+SUMIFS('2018'!N:N,'2018'!AA:AA,"JRO",'2018'!F:F,A428,'2018'!D:D,B428)+SUMIFS('2018'!N:N,'2018'!AA:AA,"JRO",'2018'!F:F,A428,'2018'!D:D,B428)+SUMIFS('2018'!O:O,'2018'!AA:AA,"JRO",'2018'!F:F,A428,'2018'!E:E,B428)+SUMIFS('2018'!R:R,'2018'!AA:AA,"JRO",'2018'!F:F,A428,'2018'!E:E,B428), 0)</f>
        <v>0</v>
      </c>
      <c r="L428" s="7" t="n">
        <f aca="false">IFERROR(K428/J428, 0)</f>
        <v>0</v>
      </c>
      <c r="M428" s="0" t="n">
        <f aca="false">IFERROR(SUMIFS('2018'!$H:$H,'2018'!$C:$C,B428,'2018'!$F:$F,A428,'2018'!AA:AA,"NRO",'2018'!P:P,"&lt;&gt;")+SUMIFS('2018'!$I:$I,'2018'!$D:$D,B428,'2018'!$F:$F,A428,'2018'!AA:AA,"NRO",'2018'!Q:Q,"&lt;&gt;")+SUMIFS('2018'!$J:$J,'2018'!$E:$E,B428,'2018'!$F:$F,A428,'2018'!AA:AA,"NRO",'2018'!R:R,"&lt;&gt;"), 0)</f>
        <v>0</v>
      </c>
      <c r="N428" s="0" t="n">
        <f aca="false">IFERROR(SUMIFS('2018'!M:M,'2018'!AA:AA,"NRO",'2018'!F:F,A428,'2018'!C:C,B428)+SUMIFS('2018'!P:P,'2018'!AA:AA,"NRO",'2018'!F:F,A428,'2018'!C:C,B428)+SUMIFS('2018'!N:N,'2018'!AA:AA,"NRO",'2018'!F:F,A428,'2018'!D:D,B428)+SUMIFS('2018'!N:N,'2018'!AA:AA,"NRO",'2018'!F:F,A428,'2018'!D:D,B428)+SUMIFS('2018'!O:O,'2018'!AA:AA,"NRO",'2018'!F:F,A428,'2018'!E:E,B428)+SUMIFS('2018'!R:R,'2018'!AA:AA,"NRO",'2018'!F:F,A428,'2018'!E:E,B428), 0)</f>
        <v>0</v>
      </c>
      <c r="O428" s="7" t="n">
        <f aca="false">IFERROR(N428/M428, 0)</f>
        <v>0</v>
      </c>
      <c r="P428" s="0" t="n">
        <f aca="false">IFERROR(SUMIFS('2018'!$H:$H,'2018'!$C:$C,B428,'2018'!$F:$F,A428,'2018'!AA:AA,"CRO")+SUMIFS('2018'!$I:$I,'2018'!$D:$D,B428,'2018'!$F:$F,A428,'2018'!AA:AA,"CRO")+SUMIFS('2018'!$J:$J,'2018'!$E:$E,B428,'2018'!$F:$F,A428,'2018'!AA:AA,"CRO"), 0)</f>
        <v>0</v>
      </c>
      <c r="Q428" s="0" t="n">
        <f aca="false">IFERROR(SUMIFS('2018'!M:M,'2018'!AA:AA,"CRO",'2018'!F:F,A428,'2018'!C:C,B428)+SUMIFS('2018'!P:P,'2018'!AA:AA,"CRO",'2018'!F:F,A428,'2018'!C:C,B428)+SUMIFS('2018'!N:N,'2018'!AA:AA,"CRO",'2018'!F:F,A428,'2018'!D:D,B428)+SUMIFS('2018'!N:N,'2018'!AA:AA,"CRO",'2018'!F:F,A428,'2018'!D:D,B428)+SUMIFS('2018'!O:O,'2018'!AA:AA,"CRO",'2018'!F:F,A428,'2018'!E:E,B428)+SUMIFS('2018'!R:R,'2018'!AA:AA,"CRO",'2018'!F:F,A428,'2018'!E:E,B428), 0)</f>
        <v>0</v>
      </c>
      <c r="R428" s="7" t="n">
        <f aca="false">IFERROR(Q428/P428, 0)</f>
        <v>0</v>
      </c>
      <c r="S428" s="7" t="n">
        <f aca="false">SUM(V428,Y428,AB428)</f>
        <v>0</v>
      </c>
      <c r="T428" s="7" t="n">
        <f aca="false">SUM(W428,Z428,AC428)</f>
        <v>0</v>
      </c>
      <c r="U428" s="7" t="n">
        <f aca="false">IFERROR(T428/S428, 0)</f>
        <v>0</v>
      </c>
      <c r="V428" s="0" t="n">
        <f aca="false">SUMIFS('2017'!$H:$H,'2017'!$C:$C,B428,'2017'!$F:$F,A428,'2017'!AA:AA,"JRO",'2017'!P:P,"&lt;&gt;")+SUMIFS('2017'!$I:$I,'2017'!$D:$D,B428,'2017'!$F:$F,A428,'2017'!AA:AA,"JRO",'2017'!Q:Q,"&lt;&gt;")+SUMIFS('2017'!$J:$J,'2017'!$E:$E,B428,'2017'!$F:$F,A428,'2017'!AA:AA,"JRO",'2017'!R:R,"&lt;&gt;")</f>
        <v>0</v>
      </c>
      <c r="W428" s="0" t="n">
        <f aca="false">IFERROR(SUMIFS('2017'!M:M,'2017'!AA:AA,"JRO",'2017'!F:F,A428,'2017'!C:C,B428)+SUMIFS('2017'!P:P,'2017'!AA:AA,"JRO",'2017'!F:F,A428,'2017'!C:C,B428)+SUMIFS('2017'!N:N,'2017'!AA:AA,"JRO",'2017'!F:F,A428,'2017'!D:D,B428)+SUMIFS('2017'!N:N,'2017'!AA:AA,"JRO",'2017'!F:F,A428,'2017'!D:D,B428)+SUMIFS('2017'!O:O,'2017'!AA:AA,"JRO",'2017'!F:F,A428,'2017'!E:E,B428)+SUMIFS('2017'!R:R,'2017'!AA:AA,"JRO",'2017'!F:F,A428,'2017'!E:E,B428), 0)</f>
        <v>0</v>
      </c>
      <c r="X428" s="7" t="n">
        <f aca="false">IFERROR(W428/V428, 0)</f>
        <v>0</v>
      </c>
      <c r="Y428" s="0" t="n">
        <f aca="false">IFERROR(SUMIFS('2017'!$H:$H,'2017'!$C:$C,B428,'2017'!$F:$F,A428,'2017'!AA:AA,"NRO",'2017'!P:P,"&lt;&gt;")+SUMIFS('2017'!$I:$I,'2017'!$D:$D,B428,'2017'!$F:$F,A428,'2017'!AA:AA,"NRO",'2017'!Q:Q,"&lt;&gt;")+SUMIFS('2017'!$J:$J,'2017'!$E:$E,B428,'2017'!$F:$F,A428,'2017'!AA:AA,"NRO",'2017'!R:R,"&lt;&gt;"), 0)</f>
        <v>0</v>
      </c>
      <c r="Z428" s="0" t="n">
        <f aca="false">IFERROR(SUMIFS('2017'!M:M,'2017'!AA:AA,"NRO",'2017'!F:F,A428,'2017'!C:C,B428)+SUMIFS('2017'!P:P,'2017'!AA:AA,"NRO",'2017'!F:F,A428,'2017'!C:C,B428)+SUMIFS('2017'!N:N,'2017'!AA:AA,"NRO",'2017'!F:F,A428,'2017'!D:D,B428)+SUMIFS('2017'!N:N,'2017'!AA:AA,"NRO",'2017'!F:F,A428,'2017'!D:D,B428)+SUMIFS('2017'!O:O,'2017'!AA:AA,"NRO",'2017'!F:F,A428,'2017'!E:E,B428)+SUMIFS('2017'!R:R,'2017'!AA:AA,"NRO",'2017'!F:F,A428,'2017'!E:E,B428), 0)</f>
        <v>0</v>
      </c>
      <c r="AA428" s="7" t="n">
        <f aca="false">IFERROR(Z428/Y428, 0)</f>
        <v>0</v>
      </c>
      <c r="AB428" s="0" t="n">
        <f aca="false">IFERROR(SUMIFS('2017'!$H:$H,'2017'!$C:$C,B428,'2017'!$F:$F,A428,'2017'!AA:AA,"CRO",'2017'!P:P,"&lt;&gt;")+SUMIFS('2017'!$I:$I,'2017'!$D:$D,B428,'2017'!$F:$F,A428,'2017'!AA:AA,"CRO",'2017'!Q:Q,"&lt;&gt;")+SUMIFS('2017'!$J:$J,'2017'!$E:$E,B428,'2017'!$F:$F,A428,'2017'!AA:AA,"CRO",'2017'!R:R,"&lt;&gt;"), 0)</f>
        <v>0</v>
      </c>
      <c r="AC428" s="0" t="n">
        <f aca="false">IFERROR(SUMIFS('2017'!M:M,'2017'!AA:AA,"CRO",'2017'!F:F,A428,'2017'!C:C,B428)+SUMIFS('2017'!P:P,'2017'!AA:AA,"CRO",'2017'!F:F,A428,'2017'!C:C,B428)+SUMIFS('2017'!N:N,'2017'!AA:AA,"CRO",'2017'!F:F,A428,'2017'!D:D,B428)+SUMIFS('2017'!N:N,'2017'!AA:AA,"CRO",'2017'!F:F,A428,'2017'!D:D,B428)+SUMIFS('2017'!O:O,'2017'!AA:AA,"CRO",'2017'!F:F,A428,'2017'!E:E,B428)+SUMIFS('2017'!R:R,'2017'!AA:AA,"CRO",'2017'!F:F,A428,'2017'!E:E,B428), 0)</f>
        <v>0</v>
      </c>
      <c r="AD428" s="0" t="n">
        <f aca="false">IFERROR(AC428/AB428, 0)</f>
        <v>0</v>
      </c>
      <c r="AE428" s="0" t="n">
        <f aca="false">SUM(AH428,AK428,AN428)</f>
        <v>0</v>
      </c>
      <c r="AF428" s="0" t="n">
        <f aca="false">SUM(AI428,AL428,AO428)</f>
        <v>0</v>
      </c>
      <c r="AG428" s="7" t="n">
        <f aca="false">IFERROR(AF428/AE428, 0)</f>
        <v>0</v>
      </c>
      <c r="AH428" s="0" t="n">
        <f aca="false">IFERROR(SUMIFS('2016'!$G:$G,'2016'!F:F,A428,'2016'!C:C,B428,'2016'!D:D,"",'2016'!AA:AA,"JRO",'2016'!L:L,"&lt;&gt;"), 0)</f>
        <v>0</v>
      </c>
      <c r="AI428" s="0" t="n">
        <f aca="false">IFERROR(SUMIFS('2016'!L:L,'2016'!F:F,A428,'2016'!C:C,B428,'2016'!D:D,"",'2016'!AA:AA,"JRO"), 0)</f>
        <v>0</v>
      </c>
      <c r="AJ428" s="7" t="n">
        <f aca="false">IFERROR(AI428/AH428, 0)</f>
        <v>0</v>
      </c>
      <c r="AK428" s="0" t="n">
        <f aca="false">IFERROR(SUMIFS('2016'!$G:$G,'2016'!F:F,A428,'2016'!C:C,B428,'2016'!D:D,"",'2016'!AA:AA,"NRO",'2016'!L:L,"&lt;&gt;"), 0)</f>
        <v>0</v>
      </c>
      <c r="AL428" s="0" t="n">
        <f aca="false">IFERROR(SUMIFS('2016'!L:L,'2016'!F:F,A428,'2016'!C:C,B428,'2016'!D:D,"",'2016'!AA:AA,"NRO"), 0)</f>
        <v>0</v>
      </c>
      <c r="AM428" s="0" t="n">
        <f aca="false">IFERROR(AL428/AK428, 0)</f>
        <v>0</v>
      </c>
      <c r="AN428" s="0" t="n">
        <f aca="false">IFERROR(SUMIFS('2016'!$G:$G,'2016'!F:F,A428,'2016'!C:C,B428,'2016'!D:D,"",'2016'!AA:AA,"CRO",'2016'!L:L,"&lt;&gt;"), 0)</f>
        <v>0</v>
      </c>
      <c r="AO428" s="0" t="n">
        <f aca="false">IFERROR(SUMIFS('2016'!L:L,'2016'!F:F,A428,'2016'!C:C,B428,'2016'!D:D,"",'2016'!AA:AA,"CRO"), 0)</f>
        <v>0</v>
      </c>
      <c r="AP428" s="0" t="n">
        <f aca="false">IFERROR(AO428/AN428, 0)</f>
        <v>0</v>
      </c>
      <c r="AQ428" s="0" t="n">
        <f aca="false">SUM(AT428,AW428,AZ428)</f>
        <v>0</v>
      </c>
      <c r="AR428" s="0" t="n">
        <f aca="false">SUM(AU428,AX428,BA428)</f>
        <v>0</v>
      </c>
      <c r="AS428" s="7" t="n">
        <f aca="false">IFERROR(AR428/AQ428, 0)</f>
        <v>0</v>
      </c>
      <c r="AT428" s="0" t="n">
        <f aca="false">IFERROR(SUMIFS('2015'!$G:$G,'2015'!F:F,A428,'2015'!C:C,B428,'2015'!D:D,"",'2015'!AA:AA,"JRO",'2015'!L:L,"&lt;&gt;"), 0)</f>
        <v>0</v>
      </c>
      <c r="AU428" s="0" t="n">
        <f aca="false">IFERROR(SUMIFS('2015'!L:L,'2015'!F:F,A428,'2015'!C:C,B428,'2015'!D:D,"",'2015'!AA:AA,"JRO"), 0)</f>
        <v>0</v>
      </c>
      <c r="AV428" s="0" t="n">
        <f aca="false">IFERROR(AU428/AT428, 0)</f>
        <v>0</v>
      </c>
      <c r="AW428" s="0" t="n">
        <f aca="false">IFERROR(SUMIFS('2015'!$G:$G,'2015'!F:F,A428,'2015'!C:C,B428,'2015'!D:D,"",'2015'!AA:AA,"NRO",'2015'!L:L,"&lt;&gt;"), 0)</f>
        <v>0</v>
      </c>
      <c r="AX428" s="0" t="n">
        <f aca="false">IFERROR(SUMIFS('2015'!L:L,'2015'!F:F,A428,'2015'!C:C,B428,'2015'!D:D,"",'2015'!AA:AA,"NRO"), 0)</f>
        <v>0</v>
      </c>
      <c r="AY428" s="0" t="n">
        <f aca="false">IFERROR(AX428/AW428, 0)</f>
        <v>0</v>
      </c>
      <c r="AZ428" s="0" t="n">
        <f aca="false">IFERROR(SUMIFS('2015'!$G:$G,'2015'!F:F,A428,'2015'!C:C,B428,'2015'!D:D,"",'2015'!AA:AA,"CRO",'2015'!L:L,"&lt;&gt;"), 0)</f>
        <v>0</v>
      </c>
      <c r="BA428" s="0" t="n">
        <f aca="false">IFERROR(SUMIFS('2015'!L:L,'2015'!F:F,A428,'2015'!C:C,B428,'2015'!D:D,"",'2015'!AA:AA,"CRO"), 0)</f>
        <v>0</v>
      </c>
      <c r="BB428" s="0" t="n">
        <f aca="false">IFERROR(BA428/AZ428, 0)</f>
        <v>0</v>
      </c>
      <c r="BC428" s="0" t="n">
        <f aca="false">SUM(BF428,BI428)</f>
        <v>0</v>
      </c>
      <c r="BD428" s="0" t="n">
        <f aca="false">SUM(BG428,BJ428)</f>
        <v>0</v>
      </c>
      <c r="BE428" s="7" t="n">
        <f aca="false">IFERROR(BD428/BC428, 0)</f>
        <v>0</v>
      </c>
      <c r="BF428" s="0" t="n">
        <f aca="false">IFERROR(SUMIFS('2014'!$G:$G,'2014'!F:F,A428,'2014'!C:C,B428,'2014'!D:D,"",'2014'!AA:AA,"JRO",'2014'!L:L,"&lt;&gt;"), 0)</f>
        <v>0</v>
      </c>
      <c r="BG428" s="0" t="n">
        <f aca="false">IFERROR(SUMIFS('2014'!L:L,'2014'!F:F,A428,'2014'!C:C,B428,'2014'!D:D,"",'2014'!AA:AA,"JRO"), 0)</f>
        <v>0</v>
      </c>
      <c r="BH428" s="7" t="n">
        <f aca="false">IFERROR(BG428/BF428, 0)</f>
        <v>0</v>
      </c>
      <c r="BI428" s="0" t="n">
        <f aca="false">IFERROR(SUMIFS('2014'!$G:$G,'2014'!F:F,A428,'2014'!C:C,B428,'2014'!D:D,"",'2014'!AA:AA,"CRO",'2014'!L:L,"&lt;&gt;"), 0)</f>
        <v>0</v>
      </c>
      <c r="BJ428" s="0" t="n">
        <f aca="false">IFERROR(SUMIFS('2014'!L:L,'2014'!F:F,A428,'2014'!C:C,B428,'2014'!D:D,"",'2014'!AA:AA,"CRO"), 0)</f>
        <v>0</v>
      </c>
      <c r="BK428" s="0" t="n">
        <f aca="false">IFERROR(BJ428/BI428, 0)</f>
        <v>0</v>
      </c>
      <c r="BL428" s="0" t="n">
        <f aca="false">IFERROR(SUMIFS('2013'!$G:$G,'2013'!F:F,A428,'2013'!C:C,B428,'2013'!D:D,"",'2013'!AA:AA,"JRO",'2013'!L:L,"&lt;&gt;"), 0)</f>
        <v>0</v>
      </c>
      <c r="BM428" s="0" t="n">
        <f aca="false">IFERROR(SUMIFS('2013'!L:L,'2013'!F:F,A428,'2013'!C:C,B428,'2013'!D:D,"",'2013'!AA:AA,"JRO"), 0)</f>
        <v>0</v>
      </c>
      <c r="BN428" s="0" t="n">
        <f aca="false">IFERROR(BM428/BL428, 0)</f>
        <v>0</v>
      </c>
      <c r="BO428" s="0" t="n">
        <f aca="false">IFERROR(SUMIFS('2012'!$G:$G,'2012'!F:F,A428,'2012'!C:C,B428,'2012'!D:D,"",'2012'!AA:AA,"JRO",'2012'!L:L,"&lt;&gt;"), 0)</f>
        <v>0</v>
      </c>
      <c r="BP428" s="0" t="n">
        <f aca="false">IFERROR(SUMIFS('2012'!L:L,'2012'!F:F,A428,'2012'!C:C,B428,'2012'!D:D,"",'2012'!AA:AA,"JRO"), 0)</f>
        <v>0</v>
      </c>
      <c r="BQ428" s="0" t="n">
        <f aca="false">IFERROR(BP428/BO428, 0)</f>
        <v>0</v>
      </c>
      <c r="BR428" s="0" t="n">
        <f aca="false">IFERROR(SUMIFS('2011'!$G:$G,'2011'!F:F,A428,'2011'!C:C,B428,'2011'!D:D,"",'2011'!AA:AA,"JRO",'2011'!L:L,"&lt;&gt;"), 0)</f>
        <v>0</v>
      </c>
      <c r="BS428" s="0" t="n">
        <f aca="false">IFERROR(SUMIFS('2011'!L:L,'2011'!F:F,A428,'2011'!C:C,B428,'2011'!D:D,"",'2011'!AA:AA,"JRO"), 0)</f>
        <v>0</v>
      </c>
      <c r="BT428" s="7" t="n">
        <f aca="false">IFERROR(BS428/BR428, 0)</f>
        <v>0</v>
      </c>
      <c r="BU428" s="0" t="n">
        <f aca="false">IFERROR(SUMIFS('2010'!$G:$G,'2010'!F:F,A428,'2010'!C:C,B428,'2010'!D:D,"",'2010'!AA:AA,"JRO",'2010'!L:L,"&lt;&gt;"), 0)</f>
        <v>0</v>
      </c>
      <c r="BV428" s="0" t="n">
        <f aca="false">IFERROR(SUMIFS('2010'!L:L,'2010'!F:F,A428,'2010'!C:C,B428,'2010'!D:D,"",'2010'!AA:AA,"JRO"), 0)</f>
        <v>0</v>
      </c>
      <c r="BW428" s="7" t="n">
        <f aca="false">IFERROR(BV428/BU428, 0)</f>
        <v>0</v>
      </c>
      <c r="BX428" s="0" t="n">
        <f aca="false">IFERROR(SUMIFS('2009'!$G:$G,'2009'!F:F,A428,'2009'!C:C,B428,'2009'!D:D,"",'2009'!AA:AA,"JRO",'2009'!L:L,"&lt;&gt;"), 0)</f>
        <v>0</v>
      </c>
      <c r="BY428" s="0" t="n">
        <f aca="false">IFERROR(SUMIFS('2009'!L:L,'2009'!F:F,A428,'2009'!C:C,B428,'2009'!D:D,"",'2009'!AA:AA,"JRO"), 0)</f>
        <v>0</v>
      </c>
      <c r="BZ428" s="7" t="n">
        <f aca="false">IFERROR(BY428/BX428, 0)</f>
        <v>0</v>
      </c>
    </row>
    <row r="429" customFormat="false" ht="15" hidden="false" customHeight="false" outlineLevel="0" collapsed="false">
      <c r="A429" s="0" t="s">
        <v>98</v>
      </c>
      <c r="B429" s="13" t="s">
        <v>66</v>
      </c>
      <c r="C429" s="56" t="n">
        <f aca="false">IFERROR(AVERAGEIFS(I429:BZ429,I$2:BZ$2,"JRO escorts per deportee",I429:BZ429,"&lt;&gt;0"), 0)</f>
        <v>0</v>
      </c>
      <c r="D429" s="13" t="n">
        <f aca="false">IFERROR(AVERAGEIFS(I429:BZ429,I$2:BZ$2,"NRO escorts per deportee",I429:BZ429,"&lt;&gt;0"), 0)</f>
        <v>0</v>
      </c>
      <c r="E429" s="13" t="n">
        <f aca="false">IFERROR(AVERAGEIFS(I429:BZ429,I$2:BZ$2,"CRO escorts per deportee",I429:BZ429,"&lt;&gt;0"), 0)</f>
        <v>0</v>
      </c>
      <c r="I429" s="7" t="n">
        <f aca="false">IFERROR(H429/G429, 0)</f>
        <v>0</v>
      </c>
      <c r="J429" s="0" t="n">
        <f aca="false">IFERROR(SUMIFS('2018'!$H:$H,'2018'!$C:$C,B429,'2018'!$F:$F,A429,'2018'!AA:AA,"JRO",'2018'!P:P,"&lt;&gt;")+SUMIFS('2018'!$I:$I,'2018'!$D:$D,B429,'2018'!$F:$F,A429,'2018'!AA:AA,"JRO",'2018'!Q:Q,"&lt;&gt;")+SUMIFS('2018'!$J:$J,'2018'!$E:$E,B429,'2018'!$F:$F,A429,'2018'!AA:AA,"JRO",'2018'!R:R,"&lt;&gt;"), 0)</f>
        <v>0</v>
      </c>
      <c r="K429" s="0" t="n">
        <f aca="false">IFERROR(SUMIFS('2018'!M:M,'2018'!AA:AA,"JRO",'2018'!F:F,A429,'2018'!C:C,B429)+SUMIFS('2018'!P:P,'2018'!AA:AA,"JRO",'2018'!F:F,A429,'2018'!C:C,B429)+SUMIFS('2018'!N:N,'2018'!AA:AA,"JRO",'2018'!F:F,A429,'2018'!D:D,B429)+SUMIFS('2018'!N:N,'2018'!AA:AA,"JRO",'2018'!F:F,A429,'2018'!D:D,B429)+SUMIFS('2018'!O:O,'2018'!AA:AA,"JRO",'2018'!F:F,A429,'2018'!E:E,B429)+SUMIFS('2018'!R:R,'2018'!AA:AA,"JRO",'2018'!F:F,A429,'2018'!E:E,B429), 0)</f>
        <v>0</v>
      </c>
      <c r="L429" s="7" t="n">
        <f aca="false">IFERROR(K429/J429, 0)</f>
        <v>0</v>
      </c>
      <c r="M429" s="0" t="n">
        <f aca="false">IFERROR(SUMIFS('2018'!$H:$H,'2018'!$C:$C,B429,'2018'!$F:$F,A429,'2018'!AA:AA,"NRO",'2018'!P:P,"&lt;&gt;")+SUMIFS('2018'!$I:$I,'2018'!$D:$D,B429,'2018'!$F:$F,A429,'2018'!AA:AA,"NRO",'2018'!Q:Q,"&lt;&gt;")+SUMIFS('2018'!$J:$J,'2018'!$E:$E,B429,'2018'!$F:$F,A429,'2018'!AA:AA,"NRO",'2018'!R:R,"&lt;&gt;"), 0)</f>
        <v>0</v>
      </c>
      <c r="N429" s="0" t="n">
        <f aca="false">IFERROR(SUMIFS('2018'!M:M,'2018'!AA:AA,"NRO",'2018'!F:F,A429,'2018'!C:C,B429)+SUMIFS('2018'!P:P,'2018'!AA:AA,"NRO",'2018'!F:F,A429,'2018'!C:C,B429)+SUMIFS('2018'!N:N,'2018'!AA:AA,"NRO",'2018'!F:F,A429,'2018'!D:D,B429)+SUMIFS('2018'!N:N,'2018'!AA:AA,"NRO",'2018'!F:F,A429,'2018'!D:D,B429)+SUMIFS('2018'!O:O,'2018'!AA:AA,"NRO",'2018'!F:F,A429,'2018'!E:E,B429)+SUMIFS('2018'!R:R,'2018'!AA:AA,"NRO",'2018'!F:F,A429,'2018'!E:E,B429), 0)</f>
        <v>0</v>
      </c>
      <c r="O429" s="7" t="n">
        <f aca="false">IFERROR(N429/M429, 0)</f>
        <v>0</v>
      </c>
      <c r="P429" s="0" t="n">
        <f aca="false">IFERROR(SUMIFS('2018'!$H:$H,'2018'!$C:$C,B429,'2018'!$F:$F,A429,'2018'!AA:AA,"CRO")+SUMIFS('2018'!$I:$I,'2018'!$D:$D,B429,'2018'!$F:$F,A429,'2018'!AA:AA,"CRO")+SUMIFS('2018'!$J:$J,'2018'!$E:$E,B429,'2018'!$F:$F,A429,'2018'!AA:AA,"CRO"), 0)</f>
        <v>0</v>
      </c>
      <c r="Q429" s="0" t="n">
        <f aca="false">IFERROR(SUMIFS('2018'!M:M,'2018'!AA:AA,"CRO",'2018'!F:F,A429,'2018'!C:C,B429)+SUMIFS('2018'!P:P,'2018'!AA:AA,"CRO",'2018'!F:F,A429,'2018'!C:C,B429)+SUMIFS('2018'!N:N,'2018'!AA:AA,"CRO",'2018'!F:F,A429,'2018'!D:D,B429)+SUMIFS('2018'!N:N,'2018'!AA:AA,"CRO",'2018'!F:F,A429,'2018'!D:D,B429)+SUMIFS('2018'!O:O,'2018'!AA:AA,"CRO",'2018'!F:F,A429,'2018'!E:E,B429)+SUMIFS('2018'!R:R,'2018'!AA:AA,"CRO",'2018'!F:F,A429,'2018'!E:E,B429), 0)</f>
        <v>0</v>
      </c>
      <c r="R429" s="7" t="n">
        <f aca="false">IFERROR(Q429/P429, 0)</f>
        <v>0</v>
      </c>
      <c r="S429" s="7" t="n">
        <f aca="false">SUM(V429,Y429,AB429)</f>
        <v>0</v>
      </c>
      <c r="T429" s="7" t="n">
        <f aca="false">SUM(W429,Z429,AC429)</f>
        <v>0</v>
      </c>
      <c r="U429" s="7" t="n">
        <f aca="false">IFERROR(T429/S429, 0)</f>
        <v>0</v>
      </c>
      <c r="V429" s="0" t="n">
        <f aca="false">SUMIFS('2017'!$H:$H,'2017'!$C:$C,B429,'2017'!$F:$F,A429,'2017'!AA:AA,"JRO",'2017'!P:P,"&lt;&gt;")+SUMIFS('2017'!$I:$I,'2017'!$D:$D,B429,'2017'!$F:$F,A429,'2017'!AA:AA,"JRO",'2017'!Q:Q,"&lt;&gt;")+SUMIFS('2017'!$J:$J,'2017'!$E:$E,B429,'2017'!$F:$F,A429,'2017'!AA:AA,"JRO",'2017'!R:R,"&lt;&gt;")</f>
        <v>0</v>
      </c>
      <c r="W429" s="0" t="n">
        <f aca="false">IFERROR(SUMIFS('2017'!M:M,'2017'!AA:AA,"JRO",'2017'!F:F,A429,'2017'!C:C,B429)+SUMIFS('2017'!P:P,'2017'!AA:AA,"JRO",'2017'!F:F,A429,'2017'!C:C,B429)+SUMIFS('2017'!N:N,'2017'!AA:AA,"JRO",'2017'!F:F,A429,'2017'!D:D,B429)+SUMIFS('2017'!N:N,'2017'!AA:AA,"JRO",'2017'!F:F,A429,'2017'!D:D,B429)+SUMIFS('2017'!O:O,'2017'!AA:AA,"JRO",'2017'!F:F,A429,'2017'!E:E,B429)+SUMIFS('2017'!R:R,'2017'!AA:AA,"JRO",'2017'!F:F,A429,'2017'!E:E,B429), 0)</f>
        <v>0</v>
      </c>
      <c r="X429" s="7" t="n">
        <f aca="false">IFERROR(W429/V429, 0)</f>
        <v>0</v>
      </c>
      <c r="Y429" s="0" t="n">
        <f aca="false">IFERROR(SUMIFS('2017'!$H:$H,'2017'!$C:$C,B429,'2017'!$F:$F,A429,'2017'!AA:AA,"NRO",'2017'!P:P,"&lt;&gt;")+SUMIFS('2017'!$I:$I,'2017'!$D:$D,B429,'2017'!$F:$F,A429,'2017'!AA:AA,"NRO",'2017'!Q:Q,"&lt;&gt;")+SUMIFS('2017'!$J:$J,'2017'!$E:$E,B429,'2017'!$F:$F,A429,'2017'!AA:AA,"NRO",'2017'!R:R,"&lt;&gt;"), 0)</f>
        <v>0</v>
      </c>
      <c r="Z429" s="0" t="n">
        <f aca="false">IFERROR(SUMIFS('2017'!M:M,'2017'!AA:AA,"NRO",'2017'!F:F,A429,'2017'!C:C,B429)+SUMIFS('2017'!P:P,'2017'!AA:AA,"NRO",'2017'!F:F,A429,'2017'!C:C,B429)+SUMIFS('2017'!N:N,'2017'!AA:AA,"NRO",'2017'!F:F,A429,'2017'!D:D,B429)+SUMIFS('2017'!N:N,'2017'!AA:AA,"NRO",'2017'!F:F,A429,'2017'!D:D,B429)+SUMIFS('2017'!O:O,'2017'!AA:AA,"NRO",'2017'!F:F,A429,'2017'!E:E,B429)+SUMIFS('2017'!R:R,'2017'!AA:AA,"NRO",'2017'!F:F,A429,'2017'!E:E,B429), 0)</f>
        <v>0</v>
      </c>
      <c r="AA429" s="7" t="n">
        <f aca="false">IFERROR(Z429/Y429, 0)</f>
        <v>0</v>
      </c>
      <c r="AB429" s="0" t="n">
        <f aca="false">IFERROR(SUMIFS('2017'!$H:$H,'2017'!$C:$C,B429,'2017'!$F:$F,A429,'2017'!AA:AA,"CRO",'2017'!P:P,"&lt;&gt;")+SUMIFS('2017'!$I:$I,'2017'!$D:$D,B429,'2017'!$F:$F,A429,'2017'!AA:AA,"CRO",'2017'!Q:Q,"&lt;&gt;")+SUMIFS('2017'!$J:$J,'2017'!$E:$E,B429,'2017'!$F:$F,A429,'2017'!AA:AA,"CRO",'2017'!R:R,"&lt;&gt;"), 0)</f>
        <v>0</v>
      </c>
      <c r="AC429" s="0" t="n">
        <f aca="false">IFERROR(SUMIFS('2017'!M:M,'2017'!AA:AA,"CRO",'2017'!F:F,A429,'2017'!C:C,B429)+SUMIFS('2017'!P:P,'2017'!AA:AA,"CRO",'2017'!F:F,A429,'2017'!C:C,B429)+SUMIFS('2017'!N:N,'2017'!AA:AA,"CRO",'2017'!F:F,A429,'2017'!D:D,B429)+SUMIFS('2017'!N:N,'2017'!AA:AA,"CRO",'2017'!F:F,A429,'2017'!D:D,B429)+SUMIFS('2017'!O:O,'2017'!AA:AA,"CRO",'2017'!F:F,A429,'2017'!E:E,B429)+SUMIFS('2017'!R:R,'2017'!AA:AA,"CRO",'2017'!F:F,A429,'2017'!E:E,B429), 0)</f>
        <v>0</v>
      </c>
      <c r="AD429" s="0" t="n">
        <f aca="false">IFERROR(AC429/AB429, 0)</f>
        <v>0</v>
      </c>
      <c r="AE429" s="0" t="n">
        <f aca="false">SUM(AH429,AK429,AN429)</f>
        <v>0</v>
      </c>
      <c r="AF429" s="0" t="n">
        <f aca="false">SUM(AI429,AL429,AO429)</f>
        <v>0</v>
      </c>
      <c r="AG429" s="7" t="n">
        <f aca="false">IFERROR(AF429/AE429, 0)</f>
        <v>0</v>
      </c>
      <c r="AH429" s="0" t="n">
        <f aca="false">IFERROR(SUMIFS('2016'!$G:$G,'2016'!F:F,A429,'2016'!C:C,B429,'2016'!D:D,"",'2016'!AA:AA,"JRO",'2016'!L:L,"&lt;&gt;"), 0)</f>
        <v>0</v>
      </c>
      <c r="AI429" s="0" t="n">
        <f aca="false">IFERROR(SUMIFS('2016'!L:L,'2016'!F:F,A429,'2016'!C:C,B429,'2016'!D:D,"",'2016'!AA:AA,"JRO"), 0)</f>
        <v>0</v>
      </c>
      <c r="AJ429" s="7" t="n">
        <f aca="false">IFERROR(AI429/AH429, 0)</f>
        <v>0</v>
      </c>
      <c r="AK429" s="0" t="n">
        <f aca="false">IFERROR(SUMIFS('2016'!$G:$G,'2016'!F:F,A429,'2016'!C:C,B429,'2016'!D:D,"",'2016'!AA:AA,"NRO",'2016'!L:L,"&lt;&gt;"), 0)</f>
        <v>0</v>
      </c>
      <c r="AL429" s="0" t="n">
        <f aca="false">IFERROR(SUMIFS('2016'!L:L,'2016'!F:F,A429,'2016'!C:C,B429,'2016'!D:D,"",'2016'!AA:AA,"NRO"), 0)</f>
        <v>0</v>
      </c>
      <c r="AM429" s="0" t="n">
        <f aca="false">IFERROR(AL429/AK429, 0)</f>
        <v>0</v>
      </c>
      <c r="AN429" s="0" t="n">
        <f aca="false">IFERROR(SUMIFS('2016'!$G:$G,'2016'!F:F,A429,'2016'!C:C,B429,'2016'!D:D,"",'2016'!AA:AA,"CRO",'2016'!L:L,"&lt;&gt;"), 0)</f>
        <v>0</v>
      </c>
      <c r="AO429" s="0" t="n">
        <f aca="false">IFERROR(SUMIFS('2016'!L:L,'2016'!F:F,A429,'2016'!C:C,B429,'2016'!D:D,"",'2016'!AA:AA,"CRO"), 0)</f>
        <v>0</v>
      </c>
      <c r="AP429" s="0" t="n">
        <f aca="false">IFERROR(AO429/AN429, 0)</f>
        <v>0</v>
      </c>
      <c r="AQ429" s="0" t="n">
        <f aca="false">SUM(AT429,AW429,AZ429)</f>
        <v>0</v>
      </c>
      <c r="AR429" s="0" t="n">
        <f aca="false">SUM(AU429,AX429,BA429)</f>
        <v>0</v>
      </c>
      <c r="AS429" s="7" t="n">
        <f aca="false">IFERROR(AR429/AQ429, 0)</f>
        <v>0</v>
      </c>
      <c r="AT429" s="0" t="n">
        <f aca="false">IFERROR(SUMIFS('2015'!$G:$G,'2015'!F:F,A429,'2015'!C:C,B429,'2015'!D:D,"",'2015'!AA:AA,"JRO",'2015'!L:L,"&lt;&gt;"), 0)</f>
        <v>0</v>
      </c>
      <c r="AU429" s="0" t="n">
        <f aca="false">IFERROR(SUMIFS('2015'!L:L,'2015'!F:F,A429,'2015'!C:C,B429,'2015'!D:D,"",'2015'!AA:AA,"JRO"), 0)</f>
        <v>0</v>
      </c>
      <c r="AV429" s="0" t="n">
        <f aca="false">IFERROR(AU429/AT429, 0)</f>
        <v>0</v>
      </c>
      <c r="AW429" s="0" t="n">
        <f aca="false">IFERROR(SUMIFS('2015'!$G:$G,'2015'!F:F,A429,'2015'!C:C,B429,'2015'!D:D,"",'2015'!AA:AA,"NRO",'2015'!L:L,"&lt;&gt;"), 0)</f>
        <v>0</v>
      </c>
      <c r="AX429" s="0" t="n">
        <f aca="false">IFERROR(SUMIFS('2015'!L:L,'2015'!F:F,A429,'2015'!C:C,B429,'2015'!D:D,"",'2015'!AA:AA,"NRO"), 0)</f>
        <v>0</v>
      </c>
      <c r="AY429" s="0" t="n">
        <f aca="false">IFERROR(AX429/AW429, 0)</f>
        <v>0</v>
      </c>
      <c r="AZ429" s="0" t="n">
        <f aca="false">IFERROR(SUMIFS('2015'!$G:$G,'2015'!F:F,A429,'2015'!C:C,B429,'2015'!D:D,"",'2015'!AA:AA,"CRO",'2015'!L:L,"&lt;&gt;"), 0)</f>
        <v>0</v>
      </c>
      <c r="BA429" s="0" t="n">
        <f aca="false">IFERROR(SUMIFS('2015'!L:L,'2015'!F:F,A429,'2015'!C:C,B429,'2015'!D:D,"",'2015'!AA:AA,"CRO"), 0)</f>
        <v>0</v>
      </c>
      <c r="BB429" s="0" t="n">
        <f aca="false">IFERROR(BA429/AZ429, 0)</f>
        <v>0</v>
      </c>
      <c r="BC429" s="0" t="n">
        <f aca="false">SUM(BF429,BI429)</f>
        <v>0</v>
      </c>
      <c r="BD429" s="0" t="n">
        <f aca="false">SUM(BG429,BJ429)</f>
        <v>0</v>
      </c>
      <c r="BE429" s="7" t="n">
        <f aca="false">IFERROR(BD429/BC429, 0)</f>
        <v>0</v>
      </c>
      <c r="BF429" s="0" t="n">
        <f aca="false">IFERROR(SUMIFS('2014'!$G:$G,'2014'!F:F,A429,'2014'!C:C,B429,'2014'!D:D,"",'2014'!AA:AA,"JRO",'2014'!L:L,"&lt;&gt;"), 0)</f>
        <v>0</v>
      </c>
      <c r="BG429" s="0" t="n">
        <f aca="false">IFERROR(SUMIFS('2014'!L:L,'2014'!F:F,A429,'2014'!C:C,B429,'2014'!D:D,"",'2014'!AA:AA,"JRO"), 0)</f>
        <v>0</v>
      </c>
      <c r="BH429" s="7" t="n">
        <f aca="false">IFERROR(BG429/BF429, 0)</f>
        <v>0</v>
      </c>
      <c r="BI429" s="0" t="n">
        <f aca="false">IFERROR(SUMIFS('2014'!$G:$G,'2014'!F:F,A429,'2014'!C:C,B429,'2014'!D:D,"",'2014'!AA:AA,"CRO",'2014'!L:L,"&lt;&gt;"), 0)</f>
        <v>0</v>
      </c>
      <c r="BJ429" s="0" t="n">
        <f aca="false">IFERROR(SUMIFS('2014'!L:L,'2014'!F:F,A429,'2014'!C:C,B429,'2014'!D:D,"",'2014'!AA:AA,"CRO"), 0)</f>
        <v>0</v>
      </c>
      <c r="BK429" s="0" t="n">
        <f aca="false">IFERROR(BJ429/BI429, 0)</f>
        <v>0</v>
      </c>
      <c r="BL429" s="0" t="n">
        <f aca="false">IFERROR(SUMIFS('2013'!$G:$G,'2013'!F:F,A429,'2013'!C:C,B429,'2013'!D:D,"",'2013'!AA:AA,"JRO",'2013'!L:L,"&lt;&gt;"), 0)</f>
        <v>0</v>
      </c>
      <c r="BM429" s="0" t="n">
        <f aca="false">IFERROR(SUMIFS('2013'!L:L,'2013'!F:F,A429,'2013'!C:C,B429,'2013'!D:D,"",'2013'!AA:AA,"JRO"), 0)</f>
        <v>0</v>
      </c>
      <c r="BN429" s="0" t="n">
        <f aca="false">IFERROR(BM429/BL429, 0)</f>
        <v>0</v>
      </c>
      <c r="BO429" s="0" t="n">
        <f aca="false">IFERROR(SUMIFS('2012'!$G:$G,'2012'!F:F,A429,'2012'!C:C,B429,'2012'!D:D,"",'2012'!AA:AA,"JRO",'2012'!L:L,"&lt;&gt;"), 0)</f>
        <v>0</v>
      </c>
      <c r="BP429" s="0" t="n">
        <f aca="false">IFERROR(SUMIFS('2012'!L:L,'2012'!F:F,A429,'2012'!C:C,B429,'2012'!D:D,"",'2012'!AA:AA,"JRO"), 0)</f>
        <v>0</v>
      </c>
      <c r="BQ429" s="0" t="n">
        <f aca="false">IFERROR(BP429/BO429, 0)</f>
        <v>0</v>
      </c>
      <c r="BR429" s="0" t="n">
        <f aca="false">IFERROR(SUMIFS('2011'!$G:$G,'2011'!F:F,A429,'2011'!C:C,B429,'2011'!D:D,"",'2011'!AA:AA,"JRO",'2011'!L:L,"&lt;&gt;"), 0)</f>
        <v>0</v>
      </c>
      <c r="BS429" s="0" t="n">
        <f aca="false">IFERROR(SUMIFS('2011'!L:L,'2011'!F:F,A429,'2011'!C:C,B429,'2011'!D:D,"",'2011'!AA:AA,"JRO"), 0)</f>
        <v>0</v>
      </c>
      <c r="BT429" s="7" t="n">
        <f aca="false">IFERROR(BS429/BR429, 0)</f>
        <v>0</v>
      </c>
      <c r="BU429" s="0" t="n">
        <f aca="false">IFERROR(SUMIFS('2010'!$G:$G,'2010'!F:F,A429,'2010'!C:C,B429,'2010'!D:D,"",'2010'!AA:AA,"JRO",'2010'!L:L,"&lt;&gt;"), 0)</f>
        <v>0</v>
      </c>
      <c r="BV429" s="0" t="n">
        <f aca="false">IFERROR(SUMIFS('2010'!L:L,'2010'!F:F,A429,'2010'!C:C,B429,'2010'!D:D,"",'2010'!AA:AA,"JRO"), 0)</f>
        <v>0</v>
      </c>
      <c r="BW429" s="7" t="n">
        <f aca="false">IFERROR(BV429/BU429, 0)</f>
        <v>0</v>
      </c>
      <c r="BX429" s="0" t="n">
        <f aca="false">IFERROR(SUMIFS('2009'!$G:$G,'2009'!F:F,A429,'2009'!C:C,B429,'2009'!D:D,"",'2009'!AA:AA,"JRO",'2009'!L:L,"&lt;&gt;"), 0)</f>
        <v>0</v>
      </c>
      <c r="BY429" s="0" t="n">
        <f aca="false">IFERROR(SUMIFS('2009'!L:L,'2009'!F:F,A429,'2009'!C:C,B429,'2009'!D:D,"",'2009'!AA:AA,"JRO"), 0)</f>
        <v>0</v>
      </c>
      <c r="BZ429" s="7" t="n">
        <f aca="false">IFERROR(BY429/BX429, 0)</f>
        <v>0</v>
      </c>
    </row>
    <row r="430" customFormat="false" ht="15" hidden="false" customHeight="false" outlineLevel="0" collapsed="false">
      <c r="A430" s="0" t="s">
        <v>98</v>
      </c>
      <c r="B430" s="13" t="s">
        <v>54</v>
      </c>
      <c r="C430" s="56" t="n">
        <f aca="false">IFERROR(AVERAGEIFS(I430:BZ430,I$2:BZ$2,"JRO escorts per deportee",I430:BZ430,"&lt;&gt;0"), 0)</f>
        <v>0</v>
      </c>
      <c r="D430" s="13" t="n">
        <f aca="false">IFERROR(AVERAGEIFS(I430:BZ430,I$2:BZ$2,"NRO escorts per deportee",I430:BZ430,"&lt;&gt;0"), 0)</f>
        <v>0</v>
      </c>
      <c r="E430" s="13" t="n">
        <f aca="false">IFERROR(AVERAGEIFS(I430:BZ430,I$2:BZ$2,"CRO escorts per deportee",I430:BZ430,"&lt;&gt;0"), 0)</f>
        <v>0</v>
      </c>
      <c r="I430" s="7" t="n">
        <f aca="false">IFERROR(H430/G430, 0)</f>
        <v>0</v>
      </c>
      <c r="J430" s="0" t="n">
        <f aca="false">IFERROR(SUMIFS('2018'!$H:$H,'2018'!$C:$C,B430,'2018'!$F:$F,A430,'2018'!AA:AA,"JRO",'2018'!P:P,"&lt;&gt;")+SUMIFS('2018'!$I:$I,'2018'!$D:$D,B430,'2018'!$F:$F,A430,'2018'!AA:AA,"JRO",'2018'!Q:Q,"&lt;&gt;")+SUMIFS('2018'!$J:$J,'2018'!$E:$E,B430,'2018'!$F:$F,A430,'2018'!AA:AA,"JRO",'2018'!R:R,"&lt;&gt;"), 0)</f>
        <v>0</v>
      </c>
      <c r="K430" s="0" t="n">
        <f aca="false">IFERROR(SUMIFS('2018'!M:M,'2018'!AA:AA,"JRO",'2018'!F:F,A430,'2018'!C:C,B430)+SUMIFS('2018'!P:P,'2018'!AA:AA,"JRO",'2018'!F:F,A430,'2018'!C:C,B430)+SUMIFS('2018'!N:N,'2018'!AA:AA,"JRO",'2018'!F:F,A430,'2018'!D:D,B430)+SUMIFS('2018'!N:N,'2018'!AA:AA,"JRO",'2018'!F:F,A430,'2018'!D:D,B430)+SUMIFS('2018'!O:O,'2018'!AA:AA,"JRO",'2018'!F:F,A430,'2018'!E:E,B430)+SUMIFS('2018'!R:R,'2018'!AA:AA,"JRO",'2018'!F:F,A430,'2018'!E:E,B430), 0)</f>
        <v>0</v>
      </c>
      <c r="L430" s="7" t="n">
        <f aca="false">IFERROR(K430/J430, 0)</f>
        <v>0</v>
      </c>
      <c r="M430" s="0" t="n">
        <f aca="false">IFERROR(SUMIFS('2018'!$H:$H,'2018'!$C:$C,B430,'2018'!$F:$F,A430,'2018'!AA:AA,"NRO",'2018'!P:P,"&lt;&gt;")+SUMIFS('2018'!$I:$I,'2018'!$D:$D,B430,'2018'!$F:$F,A430,'2018'!AA:AA,"NRO",'2018'!Q:Q,"&lt;&gt;")+SUMIFS('2018'!$J:$J,'2018'!$E:$E,B430,'2018'!$F:$F,A430,'2018'!AA:AA,"NRO",'2018'!R:R,"&lt;&gt;"), 0)</f>
        <v>0</v>
      </c>
      <c r="N430" s="0" t="n">
        <f aca="false">IFERROR(SUMIFS('2018'!M:M,'2018'!AA:AA,"NRO",'2018'!F:F,A430,'2018'!C:C,B430)+SUMIFS('2018'!P:P,'2018'!AA:AA,"NRO",'2018'!F:F,A430,'2018'!C:C,B430)+SUMIFS('2018'!N:N,'2018'!AA:AA,"NRO",'2018'!F:F,A430,'2018'!D:D,B430)+SUMIFS('2018'!N:N,'2018'!AA:AA,"NRO",'2018'!F:F,A430,'2018'!D:D,B430)+SUMIFS('2018'!O:O,'2018'!AA:AA,"NRO",'2018'!F:F,A430,'2018'!E:E,B430)+SUMIFS('2018'!R:R,'2018'!AA:AA,"NRO",'2018'!F:F,A430,'2018'!E:E,B430), 0)</f>
        <v>0</v>
      </c>
      <c r="O430" s="7" t="n">
        <f aca="false">IFERROR(N430/M430, 0)</f>
        <v>0</v>
      </c>
      <c r="P430" s="0" t="n">
        <f aca="false">IFERROR(SUMIFS('2018'!$H:$H,'2018'!$C:$C,B430,'2018'!$F:$F,A430,'2018'!AA:AA,"CRO")+SUMIFS('2018'!$I:$I,'2018'!$D:$D,B430,'2018'!$F:$F,A430,'2018'!AA:AA,"CRO")+SUMIFS('2018'!$J:$J,'2018'!$E:$E,B430,'2018'!$F:$F,A430,'2018'!AA:AA,"CRO"), 0)</f>
        <v>0</v>
      </c>
      <c r="Q430" s="0" t="n">
        <f aca="false">IFERROR(SUMIFS('2018'!M:M,'2018'!AA:AA,"CRO",'2018'!F:F,A430,'2018'!C:C,B430)+SUMIFS('2018'!P:P,'2018'!AA:AA,"CRO",'2018'!F:F,A430,'2018'!C:C,B430)+SUMIFS('2018'!N:N,'2018'!AA:AA,"CRO",'2018'!F:F,A430,'2018'!D:D,B430)+SUMIFS('2018'!N:N,'2018'!AA:AA,"CRO",'2018'!F:F,A430,'2018'!D:D,B430)+SUMIFS('2018'!O:O,'2018'!AA:AA,"CRO",'2018'!F:F,A430,'2018'!E:E,B430)+SUMIFS('2018'!R:R,'2018'!AA:AA,"CRO",'2018'!F:F,A430,'2018'!E:E,B430), 0)</f>
        <v>0</v>
      </c>
      <c r="R430" s="7" t="n">
        <f aca="false">IFERROR(Q430/P430, 0)</f>
        <v>0</v>
      </c>
      <c r="S430" s="7" t="n">
        <f aca="false">SUM(V430,Y430,AB430)</f>
        <v>0</v>
      </c>
      <c r="T430" s="7" t="n">
        <f aca="false">SUM(W430,Z430,AC430)</f>
        <v>0</v>
      </c>
      <c r="U430" s="7" t="n">
        <f aca="false">IFERROR(T430/S430, 0)</f>
        <v>0</v>
      </c>
      <c r="V430" s="0" t="n">
        <f aca="false">SUMIFS('2017'!$H:$H,'2017'!$C:$C,B430,'2017'!$F:$F,A430,'2017'!AA:AA,"JRO",'2017'!P:P,"&lt;&gt;")+SUMIFS('2017'!$I:$I,'2017'!$D:$D,B430,'2017'!$F:$F,A430,'2017'!AA:AA,"JRO",'2017'!Q:Q,"&lt;&gt;")+SUMIFS('2017'!$J:$J,'2017'!$E:$E,B430,'2017'!$F:$F,A430,'2017'!AA:AA,"JRO",'2017'!R:R,"&lt;&gt;")</f>
        <v>0</v>
      </c>
      <c r="W430" s="0" t="n">
        <f aca="false">IFERROR(SUMIFS('2017'!M:M,'2017'!AA:AA,"JRO",'2017'!F:F,A430,'2017'!C:C,B430)+SUMIFS('2017'!P:P,'2017'!AA:AA,"JRO",'2017'!F:F,A430,'2017'!C:C,B430)+SUMIFS('2017'!N:N,'2017'!AA:AA,"JRO",'2017'!F:F,A430,'2017'!D:D,B430)+SUMIFS('2017'!N:N,'2017'!AA:AA,"JRO",'2017'!F:F,A430,'2017'!D:D,B430)+SUMIFS('2017'!O:O,'2017'!AA:AA,"JRO",'2017'!F:F,A430,'2017'!E:E,B430)+SUMIFS('2017'!R:R,'2017'!AA:AA,"JRO",'2017'!F:F,A430,'2017'!E:E,B430), 0)</f>
        <v>0</v>
      </c>
      <c r="X430" s="7" t="n">
        <f aca="false">IFERROR(W430/V430, 0)</f>
        <v>0</v>
      </c>
      <c r="Y430" s="0" t="n">
        <f aca="false">IFERROR(SUMIFS('2017'!$H:$H,'2017'!$C:$C,B430,'2017'!$F:$F,A430,'2017'!AA:AA,"NRO",'2017'!P:P,"&lt;&gt;")+SUMIFS('2017'!$I:$I,'2017'!$D:$D,B430,'2017'!$F:$F,A430,'2017'!AA:AA,"NRO",'2017'!Q:Q,"&lt;&gt;")+SUMIFS('2017'!$J:$J,'2017'!$E:$E,B430,'2017'!$F:$F,A430,'2017'!AA:AA,"NRO",'2017'!R:R,"&lt;&gt;"), 0)</f>
        <v>0</v>
      </c>
      <c r="Z430" s="0" t="n">
        <f aca="false">IFERROR(SUMIFS('2017'!M:M,'2017'!AA:AA,"NRO",'2017'!F:F,A430,'2017'!C:C,B430)+SUMIFS('2017'!P:P,'2017'!AA:AA,"NRO",'2017'!F:F,A430,'2017'!C:C,B430)+SUMIFS('2017'!N:N,'2017'!AA:AA,"NRO",'2017'!F:F,A430,'2017'!D:D,B430)+SUMIFS('2017'!N:N,'2017'!AA:AA,"NRO",'2017'!F:F,A430,'2017'!D:D,B430)+SUMIFS('2017'!O:O,'2017'!AA:AA,"NRO",'2017'!F:F,A430,'2017'!E:E,B430)+SUMIFS('2017'!R:R,'2017'!AA:AA,"NRO",'2017'!F:F,A430,'2017'!E:E,B430), 0)</f>
        <v>0</v>
      </c>
      <c r="AA430" s="7" t="n">
        <f aca="false">IFERROR(Z430/Y430, 0)</f>
        <v>0</v>
      </c>
      <c r="AB430" s="0" t="n">
        <f aca="false">IFERROR(SUMIFS('2017'!$H:$H,'2017'!$C:$C,B430,'2017'!$F:$F,A430,'2017'!AA:AA,"CRO",'2017'!P:P,"&lt;&gt;")+SUMIFS('2017'!$I:$I,'2017'!$D:$D,B430,'2017'!$F:$F,A430,'2017'!AA:AA,"CRO",'2017'!Q:Q,"&lt;&gt;")+SUMIFS('2017'!$J:$J,'2017'!$E:$E,B430,'2017'!$F:$F,A430,'2017'!AA:AA,"CRO",'2017'!R:R,"&lt;&gt;"), 0)</f>
        <v>0</v>
      </c>
      <c r="AC430" s="0" t="n">
        <f aca="false">IFERROR(SUMIFS('2017'!M:M,'2017'!AA:AA,"CRO",'2017'!F:F,A430,'2017'!C:C,B430)+SUMIFS('2017'!P:P,'2017'!AA:AA,"CRO",'2017'!F:F,A430,'2017'!C:C,B430)+SUMIFS('2017'!N:N,'2017'!AA:AA,"CRO",'2017'!F:F,A430,'2017'!D:D,B430)+SUMIFS('2017'!N:N,'2017'!AA:AA,"CRO",'2017'!F:F,A430,'2017'!D:D,B430)+SUMIFS('2017'!O:O,'2017'!AA:AA,"CRO",'2017'!F:F,A430,'2017'!E:E,B430)+SUMIFS('2017'!R:R,'2017'!AA:AA,"CRO",'2017'!F:F,A430,'2017'!E:E,B430), 0)</f>
        <v>0</v>
      </c>
      <c r="AD430" s="0" t="n">
        <f aca="false">IFERROR(AC430/AB430, 0)</f>
        <v>0</v>
      </c>
      <c r="AE430" s="0" t="n">
        <f aca="false">SUM(AH430,AK430,AN430)</f>
        <v>0</v>
      </c>
      <c r="AF430" s="0" t="n">
        <f aca="false">SUM(AI430,AL430,AO430)</f>
        <v>0</v>
      </c>
      <c r="AG430" s="7" t="n">
        <f aca="false">IFERROR(AF430/AE430, 0)</f>
        <v>0</v>
      </c>
      <c r="AH430" s="0" t="n">
        <f aca="false">IFERROR(SUMIFS('2016'!$G:$G,'2016'!F:F,A430,'2016'!C:C,B430,'2016'!D:D,"",'2016'!AA:AA,"JRO",'2016'!L:L,"&lt;&gt;"), 0)</f>
        <v>0</v>
      </c>
      <c r="AI430" s="0" t="n">
        <f aca="false">IFERROR(SUMIFS('2016'!L:L,'2016'!F:F,A430,'2016'!C:C,B430,'2016'!D:D,"",'2016'!AA:AA,"JRO"), 0)</f>
        <v>0</v>
      </c>
      <c r="AJ430" s="7" t="n">
        <f aca="false">IFERROR(AI430/AH430, 0)</f>
        <v>0</v>
      </c>
      <c r="AK430" s="0" t="n">
        <f aca="false">IFERROR(SUMIFS('2016'!$G:$G,'2016'!F:F,A430,'2016'!C:C,B430,'2016'!D:D,"",'2016'!AA:AA,"NRO",'2016'!L:L,"&lt;&gt;"), 0)</f>
        <v>0</v>
      </c>
      <c r="AL430" s="0" t="n">
        <f aca="false">IFERROR(SUMIFS('2016'!L:L,'2016'!F:F,A430,'2016'!C:C,B430,'2016'!D:D,"",'2016'!AA:AA,"NRO"), 0)</f>
        <v>0</v>
      </c>
      <c r="AM430" s="0" t="n">
        <f aca="false">IFERROR(AL430/AK430, 0)</f>
        <v>0</v>
      </c>
      <c r="AN430" s="0" t="n">
        <f aca="false">IFERROR(SUMIFS('2016'!$G:$G,'2016'!F:F,A430,'2016'!C:C,B430,'2016'!D:D,"",'2016'!AA:AA,"CRO",'2016'!L:L,"&lt;&gt;"), 0)</f>
        <v>0</v>
      </c>
      <c r="AO430" s="0" t="n">
        <f aca="false">IFERROR(SUMIFS('2016'!L:L,'2016'!F:F,A430,'2016'!C:C,B430,'2016'!D:D,"",'2016'!AA:AA,"CRO"), 0)</f>
        <v>0</v>
      </c>
      <c r="AP430" s="0" t="n">
        <f aca="false">IFERROR(AO430/AN430, 0)</f>
        <v>0</v>
      </c>
      <c r="AQ430" s="0" t="n">
        <f aca="false">SUM(AT430,AW430,AZ430)</f>
        <v>0</v>
      </c>
      <c r="AR430" s="0" t="n">
        <f aca="false">SUM(AU430,AX430,BA430)</f>
        <v>0</v>
      </c>
      <c r="AS430" s="7" t="n">
        <f aca="false">IFERROR(AR430/AQ430, 0)</f>
        <v>0</v>
      </c>
      <c r="AT430" s="0" t="n">
        <f aca="false">IFERROR(SUMIFS('2015'!$G:$G,'2015'!F:F,A430,'2015'!C:C,B430,'2015'!D:D,"",'2015'!AA:AA,"JRO",'2015'!L:L,"&lt;&gt;"), 0)</f>
        <v>0</v>
      </c>
      <c r="AU430" s="0" t="n">
        <f aca="false">IFERROR(SUMIFS('2015'!L:L,'2015'!F:F,A430,'2015'!C:C,B430,'2015'!D:D,"",'2015'!AA:AA,"JRO"), 0)</f>
        <v>0</v>
      </c>
      <c r="AV430" s="0" t="n">
        <f aca="false">IFERROR(AU430/AT430, 0)</f>
        <v>0</v>
      </c>
      <c r="AW430" s="0" t="n">
        <f aca="false">IFERROR(SUMIFS('2015'!$G:$G,'2015'!F:F,A430,'2015'!C:C,B430,'2015'!D:D,"",'2015'!AA:AA,"NRO",'2015'!L:L,"&lt;&gt;"), 0)</f>
        <v>0</v>
      </c>
      <c r="AX430" s="0" t="n">
        <f aca="false">IFERROR(SUMIFS('2015'!L:L,'2015'!F:F,A430,'2015'!C:C,B430,'2015'!D:D,"",'2015'!AA:AA,"NRO"), 0)</f>
        <v>0</v>
      </c>
      <c r="AY430" s="0" t="n">
        <f aca="false">IFERROR(AX430/AW430, 0)</f>
        <v>0</v>
      </c>
      <c r="AZ430" s="0" t="n">
        <f aca="false">IFERROR(SUMIFS('2015'!$G:$G,'2015'!F:F,A430,'2015'!C:C,B430,'2015'!D:D,"",'2015'!AA:AA,"CRO",'2015'!L:L,"&lt;&gt;"), 0)</f>
        <v>0</v>
      </c>
      <c r="BA430" s="0" t="n">
        <f aca="false">IFERROR(SUMIFS('2015'!L:L,'2015'!F:F,A430,'2015'!C:C,B430,'2015'!D:D,"",'2015'!AA:AA,"CRO"), 0)</f>
        <v>0</v>
      </c>
      <c r="BB430" s="0" t="n">
        <f aca="false">IFERROR(BA430/AZ430, 0)</f>
        <v>0</v>
      </c>
      <c r="BC430" s="0" t="n">
        <f aca="false">SUM(BF430,BI430)</f>
        <v>0</v>
      </c>
      <c r="BD430" s="0" t="n">
        <f aca="false">SUM(BG430,BJ430)</f>
        <v>0</v>
      </c>
      <c r="BE430" s="7" t="n">
        <f aca="false">IFERROR(BD430/BC430, 0)</f>
        <v>0</v>
      </c>
      <c r="BF430" s="0" t="n">
        <f aca="false">IFERROR(SUMIFS('2014'!$G:$G,'2014'!F:F,A430,'2014'!C:C,B430,'2014'!D:D,"",'2014'!AA:AA,"JRO",'2014'!L:L,"&lt;&gt;"), 0)</f>
        <v>0</v>
      </c>
      <c r="BG430" s="0" t="n">
        <f aca="false">IFERROR(SUMIFS('2014'!L:L,'2014'!F:F,A430,'2014'!C:C,B430,'2014'!D:D,"",'2014'!AA:AA,"JRO"), 0)</f>
        <v>0</v>
      </c>
      <c r="BH430" s="7" t="n">
        <f aca="false">IFERROR(BG430/BF430, 0)</f>
        <v>0</v>
      </c>
      <c r="BI430" s="0" t="n">
        <f aca="false">IFERROR(SUMIFS('2014'!$G:$G,'2014'!F:F,A430,'2014'!C:C,B430,'2014'!D:D,"",'2014'!AA:AA,"CRO",'2014'!L:L,"&lt;&gt;"), 0)</f>
        <v>0</v>
      </c>
      <c r="BJ430" s="0" t="n">
        <f aca="false">IFERROR(SUMIFS('2014'!L:L,'2014'!F:F,A430,'2014'!C:C,B430,'2014'!D:D,"",'2014'!AA:AA,"CRO"), 0)</f>
        <v>0</v>
      </c>
      <c r="BK430" s="0" t="n">
        <f aca="false">IFERROR(BJ430/BI430, 0)</f>
        <v>0</v>
      </c>
      <c r="BL430" s="0" t="n">
        <f aca="false">IFERROR(SUMIFS('2013'!$G:$G,'2013'!F:F,A430,'2013'!C:C,B430,'2013'!D:D,"",'2013'!AA:AA,"JRO",'2013'!L:L,"&lt;&gt;"), 0)</f>
        <v>0</v>
      </c>
      <c r="BM430" s="0" t="n">
        <f aca="false">IFERROR(SUMIFS('2013'!L:L,'2013'!F:F,A430,'2013'!C:C,B430,'2013'!D:D,"",'2013'!AA:AA,"JRO"), 0)</f>
        <v>0</v>
      </c>
      <c r="BN430" s="0" t="n">
        <f aca="false">IFERROR(BM430/BL430, 0)</f>
        <v>0</v>
      </c>
      <c r="BO430" s="0" t="n">
        <f aca="false">IFERROR(SUMIFS('2012'!$G:$G,'2012'!F:F,A430,'2012'!C:C,B430,'2012'!D:D,"",'2012'!AA:AA,"JRO",'2012'!L:L,"&lt;&gt;"), 0)</f>
        <v>0</v>
      </c>
      <c r="BP430" s="0" t="n">
        <f aca="false">IFERROR(SUMIFS('2012'!L:L,'2012'!F:F,A430,'2012'!C:C,B430,'2012'!D:D,"",'2012'!AA:AA,"JRO"), 0)</f>
        <v>0</v>
      </c>
      <c r="BQ430" s="0" t="n">
        <f aca="false">IFERROR(BP430/BO430, 0)</f>
        <v>0</v>
      </c>
      <c r="BR430" s="0" t="n">
        <f aca="false">IFERROR(SUMIFS('2011'!$G:$G,'2011'!F:F,A430,'2011'!C:C,B430,'2011'!D:D,"",'2011'!AA:AA,"JRO",'2011'!L:L,"&lt;&gt;"), 0)</f>
        <v>0</v>
      </c>
      <c r="BS430" s="0" t="n">
        <f aca="false">IFERROR(SUMIFS('2011'!L:L,'2011'!F:F,A430,'2011'!C:C,B430,'2011'!D:D,"",'2011'!AA:AA,"JRO"), 0)</f>
        <v>0</v>
      </c>
      <c r="BT430" s="7" t="n">
        <f aca="false">IFERROR(BS430/BR430, 0)</f>
        <v>0</v>
      </c>
      <c r="BU430" s="0" t="n">
        <f aca="false">IFERROR(SUMIFS('2010'!$G:$G,'2010'!F:F,A430,'2010'!C:C,B430,'2010'!D:D,"",'2010'!AA:AA,"JRO",'2010'!L:L,"&lt;&gt;"), 0)</f>
        <v>0</v>
      </c>
      <c r="BV430" s="0" t="n">
        <f aca="false">IFERROR(SUMIFS('2010'!L:L,'2010'!F:F,A430,'2010'!C:C,B430,'2010'!D:D,"",'2010'!AA:AA,"JRO"), 0)</f>
        <v>0</v>
      </c>
      <c r="BW430" s="7" t="n">
        <f aca="false">IFERROR(BV430/BU430, 0)</f>
        <v>0</v>
      </c>
      <c r="BX430" s="0" t="n">
        <f aca="false">IFERROR(SUMIFS('2009'!$G:$G,'2009'!F:F,A430,'2009'!C:C,B430,'2009'!D:D,"",'2009'!AA:AA,"JRO",'2009'!L:L,"&lt;&gt;"), 0)</f>
        <v>0</v>
      </c>
      <c r="BY430" s="0" t="n">
        <f aca="false">IFERROR(SUMIFS('2009'!L:L,'2009'!F:F,A430,'2009'!C:C,B430,'2009'!D:D,"",'2009'!AA:AA,"JRO"), 0)</f>
        <v>0</v>
      </c>
      <c r="BZ430" s="7" t="n">
        <f aca="false">IFERROR(BY430/BX430, 0)</f>
        <v>0</v>
      </c>
    </row>
    <row r="431" customFormat="false" ht="15" hidden="false" customHeight="false" outlineLevel="0" collapsed="false">
      <c r="A431" s="0" t="s">
        <v>98</v>
      </c>
      <c r="B431" s="16" t="s">
        <v>44</v>
      </c>
      <c r="C431" s="56" t="n">
        <f aca="false">IFERROR(AVERAGEIFS(I431:BZ431,I$2:BZ$2,"JRO escorts per deportee",I431:BZ431,"&lt;&gt;0"), 0)</f>
        <v>0</v>
      </c>
      <c r="D431" s="13" t="n">
        <f aca="false">IFERROR(AVERAGEIFS(I431:BZ431,I$2:BZ$2,"NRO escorts per deportee",I431:BZ431,"&lt;&gt;0"), 0)</f>
        <v>0</v>
      </c>
      <c r="E431" s="13" t="n">
        <f aca="false">IFERROR(AVERAGEIFS(I431:BZ431,I$2:BZ$2,"CRO escorts per deportee",I431:BZ431,"&lt;&gt;0"), 0)</f>
        <v>0</v>
      </c>
      <c r="I431" s="7" t="n">
        <f aca="false">IFERROR(H431/G431, 0)</f>
        <v>0</v>
      </c>
      <c r="J431" s="0" t="n">
        <f aca="false">IFERROR(SUMIFS('2018'!$H:$H,'2018'!$C:$C,B431,'2018'!$F:$F,A431,'2018'!AA:AA,"JRO",'2018'!P:P,"&lt;&gt;")+SUMIFS('2018'!$I:$I,'2018'!$D:$D,B431,'2018'!$F:$F,A431,'2018'!AA:AA,"JRO",'2018'!Q:Q,"&lt;&gt;")+SUMIFS('2018'!$J:$J,'2018'!$E:$E,B431,'2018'!$F:$F,A431,'2018'!AA:AA,"JRO",'2018'!R:R,"&lt;&gt;"), 0)</f>
        <v>0</v>
      </c>
      <c r="K431" s="0" t="n">
        <f aca="false">IFERROR(SUMIFS('2018'!M:M,'2018'!AA:AA,"JRO",'2018'!F:F,A431,'2018'!C:C,B431)+SUMIFS('2018'!P:P,'2018'!AA:AA,"JRO",'2018'!F:F,A431,'2018'!C:C,B431)+SUMIFS('2018'!N:N,'2018'!AA:AA,"JRO",'2018'!F:F,A431,'2018'!D:D,B431)+SUMIFS('2018'!N:N,'2018'!AA:AA,"JRO",'2018'!F:F,A431,'2018'!D:D,B431)+SUMIFS('2018'!O:O,'2018'!AA:AA,"JRO",'2018'!F:F,A431,'2018'!E:E,B431)+SUMIFS('2018'!R:R,'2018'!AA:AA,"JRO",'2018'!F:F,A431,'2018'!E:E,B431), 0)</f>
        <v>0</v>
      </c>
      <c r="L431" s="7" t="n">
        <f aca="false">IFERROR(K431/J431, 0)</f>
        <v>0</v>
      </c>
      <c r="M431" s="0" t="n">
        <f aca="false">IFERROR(SUMIFS('2018'!$H:$H,'2018'!$C:$C,B431,'2018'!$F:$F,A431,'2018'!AA:AA,"NRO",'2018'!P:P,"&lt;&gt;")+SUMIFS('2018'!$I:$I,'2018'!$D:$D,B431,'2018'!$F:$F,A431,'2018'!AA:AA,"NRO",'2018'!Q:Q,"&lt;&gt;")+SUMIFS('2018'!$J:$J,'2018'!$E:$E,B431,'2018'!$F:$F,A431,'2018'!AA:AA,"NRO",'2018'!R:R,"&lt;&gt;"), 0)</f>
        <v>0</v>
      </c>
      <c r="N431" s="0" t="n">
        <f aca="false">IFERROR(SUMIFS('2018'!M:M,'2018'!AA:AA,"NRO",'2018'!F:F,A431,'2018'!C:C,B431)+SUMIFS('2018'!P:P,'2018'!AA:AA,"NRO",'2018'!F:F,A431,'2018'!C:C,B431)+SUMIFS('2018'!N:N,'2018'!AA:AA,"NRO",'2018'!F:F,A431,'2018'!D:D,B431)+SUMIFS('2018'!N:N,'2018'!AA:AA,"NRO",'2018'!F:F,A431,'2018'!D:D,B431)+SUMIFS('2018'!O:O,'2018'!AA:AA,"NRO",'2018'!F:F,A431,'2018'!E:E,B431)+SUMIFS('2018'!R:R,'2018'!AA:AA,"NRO",'2018'!F:F,A431,'2018'!E:E,B431), 0)</f>
        <v>0</v>
      </c>
      <c r="O431" s="7" t="n">
        <f aca="false">IFERROR(N431/M431, 0)</f>
        <v>0</v>
      </c>
      <c r="P431" s="0" t="n">
        <f aca="false">IFERROR(SUMIFS('2018'!$H:$H,'2018'!$C:$C,B431,'2018'!$F:$F,A431,'2018'!AA:AA,"CRO")+SUMIFS('2018'!$I:$I,'2018'!$D:$D,B431,'2018'!$F:$F,A431,'2018'!AA:AA,"CRO")+SUMIFS('2018'!$J:$J,'2018'!$E:$E,B431,'2018'!$F:$F,A431,'2018'!AA:AA,"CRO"), 0)</f>
        <v>0</v>
      </c>
      <c r="Q431" s="0" t="n">
        <f aca="false">IFERROR(SUMIFS('2018'!M:M,'2018'!AA:AA,"CRO",'2018'!F:F,A431,'2018'!C:C,B431)+SUMIFS('2018'!P:P,'2018'!AA:AA,"CRO",'2018'!F:F,A431,'2018'!C:C,B431)+SUMIFS('2018'!N:N,'2018'!AA:AA,"CRO",'2018'!F:F,A431,'2018'!D:D,B431)+SUMIFS('2018'!N:N,'2018'!AA:AA,"CRO",'2018'!F:F,A431,'2018'!D:D,B431)+SUMIFS('2018'!O:O,'2018'!AA:AA,"CRO",'2018'!F:F,A431,'2018'!E:E,B431)+SUMIFS('2018'!R:R,'2018'!AA:AA,"CRO",'2018'!F:F,A431,'2018'!E:E,B431), 0)</f>
        <v>0</v>
      </c>
      <c r="R431" s="7" t="n">
        <f aca="false">IFERROR(Q431/P431, 0)</f>
        <v>0</v>
      </c>
      <c r="S431" s="7" t="n">
        <f aca="false">SUM(V431,Y431,AB431)</f>
        <v>0</v>
      </c>
      <c r="T431" s="7" t="n">
        <f aca="false">SUM(W431,Z431,AC431)</f>
        <v>0</v>
      </c>
      <c r="U431" s="7" t="n">
        <f aca="false">IFERROR(T431/S431, 0)</f>
        <v>0</v>
      </c>
      <c r="V431" s="0" t="n">
        <f aca="false">SUMIFS('2017'!$H:$H,'2017'!$C:$C,B431,'2017'!$F:$F,A431,'2017'!AA:AA,"JRO",'2017'!P:P,"&lt;&gt;")+SUMIFS('2017'!$I:$I,'2017'!$D:$D,B431,'2017'!$F:$F,A431,'2017'!AA:AA,"JRO",'2017'!Q:Q,"&lt;&gt;")+SUMIFS('2017'!$J:$J,'2017'!$E:$E,B431,'2017'!$F:$F,A431,'2017'!AA:AA,"JRO",'2017'!R:R,"&lt;&gt;")</f>
        <v>0</v>
      </c>
      <c r="W431" s="0" t="n">
        <f aca="false">IFERROR(SUMIFS('2017'!M:M,'2017'!AA:AA,"JRO",'2017'!F:F,A431,'2017'!C:C,B431)+SUMIFS('2017'!P:P,'2017'!AA:AA,"JRO",'2017'!F:F,A431,'2017'!C:C,B431)+SUMIFS('2017'!N:N,'2017'!AA:AA,"JRO",'2017'!F:F,A431,'2017'!D:D,B431)+SUMIFS('2017'!N:N,'2017'!AA:AA,"JRO",'2017'!F:F,A431,'2017'!D:D,B431)+SUMIFS('2017'!O:O,'2017'!AA:AA,"JRO",'2017'!F:F,A431,'2017'!E:E,B431)+SUMIFS('2017'!R:R,'2017'!AA:AA,"JRO",'2017'!F:F,A431,'2017'!E:E,B431), 0)</f>
        <v>0</v>
      </c>
      <c r="X431" s="7" t="n">
        <f aca="false">IFERROR(W431/V431, 0)</f>
        <v>0</v>
      </c>
      <c r="Y431" s="0" t="n">
        <f aca="false">IFERROR(SUMIFS('2017'!$H:$H,'2017'!$C:$C,B431,'2017'!$F:$F,A431,'2017'!AA:AA,"NRO",'2017'!P:P,"&lt;&gt;")+SUMIFS('2017'!$I:$I,'2017'!$D:$D,B431,'2017'!$F:$F,A431,'2017'!AA:AA,"NRO",'2017'!Q:Q,"&lt;&gt;")+SUMIFS('2017'!$J:$J,'2017'!$E:$E,B431,'2017'!$F:$F,A431,'2017'!AA:AA,"NRO",'2017'!R:R,"&lt;&gt;"), 0)</f>
        <v>0</v>
      </c>
      <c r="Z431" s="0" t="n">
        <f aca="false">IFERROR(SUMIFS('2017'!M:M,'2017'!AA:AA,"NRO",'2017'!F:F,A431,'2017'!C:C,B431)+SUMIFS('2017'!P:P,'2017'!AA:AA,"NRO",'2017'!F:F,A431,'2017'!C:C,B431)+SUMIFS('2017'!N:N,'2017'!AA:AA,"NRO",'2017'!F:F,A431,'2017'!D:D,B431)+SUMIFS('2017'!N:N,'2017'!AA:AA,"NRO",'2017'!F:F,A431,'2017'!D:D,B431)+SUMIFS('2017'!O:O,'2017'!AA:AA,"NRO",'2017'!F:F,A431,'2017'!E:E,B431)+SUMIFS('2017'!R:R,'2017'!AA:AA,"NRO",'2017'!F:F,A431,'2017'!E:E,B431), 0)</f>
        <v>0</v>
      </c>
      <c r="AA431" s="7" t="n">
        <f aca="false">IFERROR(Z431/Y431, 0)</f>
        <v>0</v>
      </c>
      <c r="AB431" s="0" t="n">
        <f aca="false">IFERROR(SUMIFS('2017'!$H:$H,'2017'!$C:$C,B431,'2017'!$F:$F,A431,'2017'!AA:AA,"CRO",'2017'!P:P,"&lt;&gt;")+SUMIFS('2017'!$I:$I,'2017'!$D:$D,B431,'2017'!$F:$F,A431,'2017'!AA:AA,"CRO",'2017'!Q:Q,"&lt;&gt;")+SUMIFS('2017'!$J:$J,'2017'!$E:$E,B431,'2017'!$F:$F,A431,'2017'!AA:AA,"CRO",'2017'!R:R,"&lt;&gt;"), 0)</f>
        <v>0</v>
      </c>
      <c r="AC431" s="0" t="n">
        <f aca="false">IFERROR(SUMIFS('2017'!M:M,'2017'!AA:AA,"CRO",'2017'!F:F,A431,'2017'!C:C,B431)+SUMIFS('2017'!P:P,'2017'!AA:AA,"CRO",'2017'!F:F,A431,'2017'!C:C,B431)+SUMIFS('2017'!N:N,'2017'!AA:AA,"CRO",'2017'!F:F,A431,'2017'!D:D,B431)+SUMIFS('2017'!N:N,'2017'!AA:AA,"CRO",'2017'!F:F,A431,'2017'!D:D,B431)+SUMIFS('2017'!O:O,'2017'!AA:AA,"CRO",'2017'!F:F,A431,'2017'!E:E,B431)+SUMIFS('2017'!R:R,'2017'!AA:AA,"CRO",'2017'!F:F,A431,'2017'!E:E,B431), 0)</f>
        <v>0</v>
      </c>
      <c r="AD431" s="0" t="n">
        <f aca="false">IFERROR(AC431/AB431, 0)</f>
        <v>0</v>
      </c>
      <c r="AE431" s="0" t="n">
        <f aca="false">SUM(AH431,AK431,AN431)</f>
        <v>0</v>
      </c>
      <c r="AF431" s="0" t="n">
        <f aca="false">SUM(AI431,AL431,AO431)</f>
        <v>0</v>
      </c>
      <c r="AG431" s="7" t="n">
        <f aca="false">IFERROR(AF431/AE431, 0)</f>
        <v>0</v>
      </c>
      <c r="AH431" s="0" t="n">
        <f aca="false">IFERROR(SUMIFS('2016'!$G:$G,'2016'!F:F,A431,'2016'!C:C,B431,'2016'!D:D,"",'2016'!AA:AA,"JRO",'2016'!L:L,"&lt;&gt;"), 0)</f>
        <v>0</v>
      </c>
      <c r="AI431" s="0" t="n">
        <f aca="false">IFERROR(SUMIFS('2016'!L:L,'2016'!F:F,A431,'2016'!C:C,B431,'2016'!D:D,"",'2016'!AA:AA,"JRO"), 0)</f>
        <v>0</v>
      </c>
      <c r="AJ431" s="7" t="n">
        <f aca="false">IFERROR(AI431/AH431, 0)</f>
        <v>0</v>
      </c>
      <c r="AK431" s="0" t="n">
        <f aca="false">IFERROR(SUMIFS('2016'!$G:$G,'2016'!F:F,A431,'2016'!C:C,B431,'2016'!D:D,"",'2016'!AA:AA,"NRO",'2016'!L:L,"&lt;&gt;"), 0)</f>
        <v>0</v>
      </c>
      <c r="AL431" s="0" t="n">
        <f aca="false">IFERROR(SUMIFS('2016'!L:L,'2016'!F:F,A431,'2016'!C:C,B431,'2016'!D:D,"",'2016'!AA:AA,"NRO"), 0)</f>
        <v>0</v>
      </c>
      <c r="AM431" s="0" t="n">
        <f aca="false">IFERROR(AL431/AK431, 0)</f>
        <v>0</v>
      </c>
      <c r="AN431" s="0" t="n">
        <f aca="false">IFERROR(SUMIFS('2016'!$G:$G,'2016'!F:F,A431,'2016'!C:C,B431,'2016'!D:D,"",'2016'!AA:AA,"CRO",'2016'!L:L,"&lt;&gt;"), 0)</f>
        <v>0</v>
      </c>
      <c r="AO431" s="0" t="n">
        <f aca="false">IFERROR(SUMIFS('2016'!L:L,'2016'!F:F,A431,'2016'!C:C,B431,'2016'!D:D,"",'2016'!AA:AA,"CRO"), 0)</f>
        <v>0</v>
      </c>
      <c r="AP431" s="0" t="n">
        <f aca="false">IFERROR(AO431/AN431, 0)</f>
        <v>0</v>
      </c>
      <c r="AQ431" s="0" t="n">
        <f aca="false">SUM(AT431,AW431,AZ431)</f>
        <v>0</v>
      </c>
      <c r="AR431" s="0" t="n">
        <f aca="false">SUM(AU431,AX431,BA431)</f>
        <v>0</v>
      </c>
      <c r="AS431" s="7" t="n">
        <f aca="false">IFERROR(AR431/AQ431, 0)</f>
        <v>0</v>
      </c>
      <c r="AT431" s="0" t="n">
        <f aca="false">IFERROR(SUMIFS('2015'!$G:$G,'2015'!F:F,A431,'2015'!C:C,B431,'2015'!D:D,"",'2015'!AA:AA,"JRO",'2015'!L:L,"&lt;&gt;"), 0)</f>
        <v>0</v>
      </c>
      <c r="AU431" s="0" t="n">
        <f aca="false">IFERROR(SUMIFS('2015'!L:L,'2015'!F:F,A431,'2015'!C:C,B431,'2015'!D:D,"",'2015'!AA:AA,"JRO"), 0)</f>
        <v>0</v>
      </c>
      <c r="AV431" s="0" t="n">
        <f aca="false">IFERROR(AU431/AT431, 0)</f>
        <v>0</v>
      </c>
      <c r="AW431" s="0" t="n">
        <f aca="false">IFERROR(SUMIFS('2015'!$G:$G,'2015'!F:F,A431,'2015'!C:C,B431,'2015'!D:D,"",'2015'!AA:AA,"NRO",'2015'!L:L,"&lt;&gt;"), 0)</f>
        <v>0</v>
      </c>
      <c r="AX431" s="0" t="n">
        <f aca="false">IFERROR(SUMIFS('2015'!L:L,'2015'!F:F,A431,'2015'!C:C,B431,'2015'!D:D,"",'2015'!AA:AA,"NRO"), 0)</f>
        <v>0</v>
      </c>
      <c r="AY431" s="0" t="n">
        <f aca="false">IFERROR(AX431/AW431, 0)</f>
        <v>0</v>
      </c>
      <c r="AZ431" s="0" t="n">
        <f aca="false">IFERROR(SUMIFS('2015'!$G:$G,'2015'!F:F,A431,'2015'!C:C,B431,'2015'!D:D,"",'2015'!AA:AA,"CRO",'2015'!L:L,"&lt;&gt;"), 0)</f>
        <v>0</v>
      </c>
      <c r="BA431" s="0" t="n">
        <f aca="false">IFERROR(SUMIFS('2015'!L:L,'2015'!F:F,A431,'2015'!C:C,B431,'2015'!D:D,"",'2015'!AA:AA,"CRO"), 0)</f>
        <v>0</v>
      </c>
      <c r="BB431" s="0" t="n">
        <f aca="false">IFERROR(BA431/AZ431, 0)</f>
        <v>0</v>
      </c>
      <c r="BC431" s="0" t="n">
        <f aca="false">SUM(BF431,BI431)</f>
        <v>0</v>
      </c>
      <c r="BD431" s="0" t="n">
        <f aca="false">SUM(BG431,BJ431)</f>
        <v>0</v>
      </c>
      <c r="BE431" s="7" t="n">
        <f aca="false">IFERROR(BD431/BC431, 0)</f>
        <v>0</v>
      </c>
      <c r="BF431" s="0" t="n">
        <f aca="false">IFERROR(SUMIFS('2014'!$G:$G,'2014'!F:F,A431,'2014'!C:C,B431,'2014'!D:D,"",'2014'!AA:AA,"JRO",'2014'!L:L,"&lt;&gt;"), 0)</f>
        <v>0</v>
      </c>
      <c r="BG431" s="0" t="n">
        <f aca="false">IFERROR(SUMIFS('2014'!L:L,'2014'!F:F,A431,'2014'!C:C,B431,'2014'!D:D,"",'2014'!AA:AA,"JRO"), 0)</f>
        <v>0</v>
      </c>
      <c r="BH431" s="7" t="n">
        <f aca="false">IFERROR(BG431/BF431, 0)</f>
        <v>0</v>
      </c>
      <c r="BI431" s="0" t="n">
        <f aca="false">IFERROR(SUMIFS('2014'!$G:$G,'2014'!F:F,A431,'2014'!C:C,B431,'2014'!D:D,"",'2014'!AA:AA,"CRO",'2014'!L:L,"&lt;&gt;"), 0)</f>
        <v>0</v>
      </c>
      <c r="BJ431" s="0" t="n">
        <f aca="false">IFERROR(SUMIFS('2014'!L:L,'2014'!F:F,A431,'2014'!C:C,B431,'2014'!D:D,"",'2014'!AA:AA,"CRO"), 0)</f>
        <v>0</v>
      </c>
      <c r="BK431" s="0" t="n">
        <f aca="false">IFERROR(BJ431/BI431, 0)</f>
        <v>0</v>
      </c>
      <c r="BL431" s="0" t="n">
        <f aca="false">IFERROR(SUMIFS('2013'!$G:$G,'2013'!F:F,A431,'2013'!C:C,B431,'2013'!D:D,"",'2013'!AA:AA,"JRO",'2013'!L:L,"&lt;&gt;"), 0)</f>
        <v>0</v>
      </c>
      <c r="BM431" s="0" t="n">
        <f aca="false">IFERROR(SUMIFS('2013'!L:L,'2013'!F:F,A431,'2013'!C:C,B431,'2013'!D:D,"",'2013'!AA:AA,"JRO"), 0)</f>
        <v>0</v>
      </c>
      <c r="BN431" s="0" t="n">
        <f aca="false">IFERROR(BM431/BL431, 0)</f>
        <v>0</v>
      </c>
      <c r="BO431" s="0" t="n">
        <f aca="false">IFERROR(SUMIFS('2012'!$G:$G,'2012'!F:F,A431,'2012'!C:C,B431,'2012'!D:D,"",'2012'!AA:AA,"JRO",'2012'!L:L,"&lt;&gt;"), 0)</f>
        <v>0</v>
      </c>
      <c r="BP431" s="0" t="n">
        <f aca="false">IFERROR(SUMIFS('2012'!L:L,'2012'!F:F,A431,'2012'!C:C,B431,'2012'!D:D,"",'2012'!AA:AA,"JRO"), 0)</f>
        <v>0</v>
      </c>
      <c r="BQ431" s="0" t="n">
        <f aca="false">IFERROR(BP431/BO431, 0)</f>
        <v>0</v>
      </c>
      <c r="BR431" s="0" t="n">
        <f aca="false">IFERROR(SUMIFS('2011'!$G:$G,'2011'!F:F,A431,'2011'!C:C,B431,'2011'!D:D,"",'2011'!AA:AA,"JRO",'2011'!L:L,"&lt;&gt;"), 0)</f>
        <v>0</v>
      </c>
      <c r="BS431" s="0" t="n">
        <f aca="false">IFERROR(SUMIFS('2011'!L:L,'2011'!F:F,A431,'2011'!C:C,B431,'2011'!D:D,"",'2011'!AA:AA,"JRO"), 0)</f>
        <v>0</v>
      </c>
      <c r="BT431" s="7" t="n">
        <f aca="false">IFERROR(BS431/BR431, 0)</f>
        <v>0</v>
      </c>
      <c r="BU431" s="0" t="n">
        <f aca="false">IFERROR(SUMIFS('2010'!$G:$G,'2010'!F:F,A431,'2010'!C:C,B431,'2010'!D:D,"",'2010'!AA:AA,"JRO",'2010'!L:L,"&lt;&gt;"), 0)</f>
        <v>0</v>
      </c>
      <c r="BV431" s="0" t="n">
        <f aca="false">IFERROR(SUMIFS('2010'!L:L,'2010'!F:F,A431,'2010'!C:C,B431,'2010'!D:D,"",'2010'!AA:AA,"JRO"), 0)</f>
        <v>0</v>
      </c>
      <c r="BW431" s="7" t="n">
        <f aca="false">IFERROR(BV431/BU431, 0)</f>
        <v>0</v>
      </c>
      <c r="BX431" s="0" t="n">
        <f aca="false">IFERROR(SUMIFS('2009'!$G:$G,'2009'!F:F,A431,'2009'!C:C,B431,'2009'!D:D,"",'2009'!AA:AA,"JRO",'2009'!L:L,"&lt;&gt;"), 0)</f>
        <v>0</v>
      </c>
      <c r="BY431" s="0" t="n">
        <f aca="false">IFERROR(SUMIFS('2009'!L:L,'2009'!F:F,A431,'2009'!C:C,B431,'2009'!D:D,"",'2009'!AA:AA,"JRO"), 0)</f>
        <v>0</v>
      </c>
      <c r="BZ431" s="7" t="n">
        <f aca="false">IFERROR(BY431/BX431, 0)</f>
        <v>0</v>
      </c>
    </row>
    <row r="432" customFormat="false" ht="15" hidden="false" customHeight="false" outlineLevel="0" collapsed="false">
      <c r="A432" s="0" t="s">
        <v>98</v>
      </c>
      <c r="B432" s="16" t="s">
        <v>61</v>
      </c>
      <c r="C432" s="56" t="n">
        <f aca="false">IFERROR(AVERAGEIFS(I432:BZ432,I$2:BZ$2,"JRO escorts per deportee",I432:BZ432,"&lt;&gt;0"), 0)</f>
        <v>0</v>
      </c>
      <c r="D432" s="13" t="n">
        <f aca="false">IFERROR(AVERAGEIFS(I432:BZ432,I$2:BZ$2,"NRO escorts per deportee",I432:BZ432,"&lt;&gt;0"), 0)</f>
        <v>0</v>
      </c>
      <c r="E432" s="13" t="n">
        <f aca="false">IFERROR(AVERAGEIFS(I432:BZ432,I$2:BZ$2,"CRO escorts per deportee",I432:BZ432,"&lt;&gt;0"), 0)</f>
        <v>0</v>
      </c>
      <c r="I432" s="7" t="n">
        <f aca="false">IFERROR(H432/G432, 0)</f>
        <v>0</v>
      </c>
      <c r="J432" s="0" t="n">
        <f aca="false">IFERROR(SUMIFS('2018'!$H:$H,'2018'!$C:$C,B432,'2018'!$F:$F,A432,'2018'!AA:AA,"JRO",'2018'!P:P,"&lt;&gt;")+SUMIFS('2018'!$I:$I,'2018'!$D:$D,B432,'2018'!$F:$F,A432,'2018'!AA:AA,"JRO",'2018'!Q:Q,"&lt;&gt;")+SUMIFS('2018'!$J:$J,'2018'!$E:$E,B432,'2018'!$F:$F,A432,'2018'!AA:AA,"JRO",'2018'!R:R,"&lt;&gt;"), 0)</f>
        <v>0</v>
      </c>
      <c r="K432" s="0" t="n">
        <f aca="false">IFERROR(SUMIFS('2018'!M:M,'2018'!AA:AA,"JRO",'2018'!F:F,A432,'2018'!C:C,B432)+SUMIFS('2018'!P:P,'2018'!AA:AA,"JRO",'2018'!F:F,A432,'2018'!C:C,B432)+SUMIFS('2018'!N:N,'2018'!AA:AA,"JRO",'2018'!F:F,A432,'2018'!D:D,B432)+SUMIFS('2018'!N:N,'2018'!AA:AA,"JRO",'2018'!F:F,A432,'2018'!D:D,B432)+SUMIFS('2018'!O:O,'2018'!AA:AA,"JRO",'2018'!F:F,A432,'2018'!E:E,B432)+SUMIFS('2018'!R:R,'2018'!AA:AA,"JRO",'2018'!F:F,A432,'2018'!E:E,B432), 0)</f>
        <v>0</v>
      </c>
      <c r="L432" s="7" t="n">
        <f aca="false">IFERROR(K432/J432, 0)</f>
        <v>0</v>
      </c>
      <c r="M432" s="0" t="n">
        <f aca="false">IFERROR(SUMIFS('2018'!$H:$H,'2018'!$C:$C,B432,'2018'!$F:$F,A432,'2018'!AA:AA,"NRO",'2018'!P:P,"&lt;&gt;")+SUMIFS('2018'!$I:$I,'2018'!$D:$D,B432,'2018'!$F:$F,A432,'2018'!AA:AA,"NRO",'2018'!Q:Q,"&lt;&gt;")+SUMIFS('2018'!$J:$J,'2018'!$E:$E,B432,'2018'!$F:$F,A432,'2018'!AA:AA,"NRO",'2018'!R:R,"&lt;&gt;"), 0)</f>
        <v>0</v>
      </c>
      <c r="N432" s="0" t="n">
        <f aca="false">IFERROR(SUMIFS('2018'!M:M,'2018'!AA:AA,"NRO",'2018'!F:F,A432,'2018'!C:C,B432)+SUMIFS('2018'!P:P,'2018'!AA:AA,"NRO",'2018'!F:F,A432,'2018'!C:C,B432)+SUMIFS('2018'!N:N,'2018'!AA:AA,"NRO",'2018'!F:F,A432,'2018'!D:D,B432)+SUMIFS('2018'!N:N,'2018'!AA:AA,"NRO",'2018'!F:F,A432,'2018'!D:D,B432)+SUMIFS('2018'!O:O,'2018'!AA:AA,"NRO",'2018'!F:F,A432,'2018'!E:E,B432)+SUMIFS('2018'!R:R,'2018'!AA:AA,"NRO",'2018'!F:F,A432,'2018'!E:E,B432), 0)</f>
        <v>0</v>
      </c>
      <c r="O432" s="7" t="n">
        <f aca="false">IFERROR(N432/M432, 0)</f>
        <v>0</v>
      </c>
      <c r="P432" s="0" t="n">
        <f aca="false">IFERROR(SUMIFS('2018'!$H:$H,'2018'!$C:$C,B432,'2018'!$F:$F,A432,'2018'!AA:AA,"CRO")+SUMIFS('2018'!$I:$I,'2018'!$D:$D,B432,'2018'!$F:$F,A432,'2018'!AA:AA,"CRO")+SUMIFS('2018'!$J:$J,'2018'!$E:$E,B432,'2018'!$F:$F,A432,'2018'!AA:AA,"CRO"), 0)</f>
        <v>0</v>
      </c>
      <c r="Q432" s="0" t="n">
        <f aca="false">IFERROR(SUMIFS('2018'!M:M,'2018'!AA:AA,"CRO",'2018'!F:F,A432,'2018'!C:C,B432)+SUMIFS('2018'!P:P,'2018'!AA:AA,"CRO",'2018'!F:F,A432,'2018'!C:C,B432)+SUMIFS('2018'!N:N,'2018'!AA:AA,"CRO",'2018'!F:F,A432,'2018'!D:D,B432)+SUMIFS('2018'!N:N,'2018'!AA:AA,"CRO",'2018'!F:F,A432,'2018'!D:D,B432)+SUMIFS('2018'!O:O,'2018'!AA:AA,"CRO",'2018'!F:F,A432,'2018'!E:E,B432)+SUMIFS('2018'!R:R,'2018'!AA:AA,"CRO",'2018'!F:F,A432,'2018'!E:E,B432), 0)</f>
        <v>0</v>
      </c>
      <c r="R432" s="7" t="n">
        <f aca="false">IFERROR(Q432/P432, 0)</f>
        <v>0</v>
      </c>
      <c r="S432" s="7" t="n">
        <f aca="false">SUM(V432,Y432,AB432)</f>
        <v>0</v>
      </c>
      <c r="T432" s="7" t="n">
        <f aca="false">SUM(W432,Z432,AC432)</f>
        <v>0</v>
      </c>
      <c r="U432" s="7" t="n">
        <f aca="false">IFERROR(T432/S432, 0)</f>
        <v>0</v>
      </c>
      <c r="V432" s="0" t="n">
        <f aca="false">SUMIFS('2017'!$H:$H,'2017'!$C:$C,B432,'2017'!$F:$F,A432,'2017'!AA:AA,"JRO",'2017'!P:P,"&lt;&gt;")+SUMIFS('2017'!$I:$I,'2017'!$D:$D,B432,'2017'!$F:$F,A432,'2017'!AA:AA,"JRO",'2017'!Q:Q,"&lt;&gt;")+SUMIFS('2017'!$J:$J,'2017'!$E:$E,B432,'2017'!$F:$F,A432,'2017'!AA:AA,"JRO",'2017'!R:R,"&lt;&gt;")</f>
        <v>0</v>
      </c>
      <c r="W432" s="0" t="n">
        <f aca="false">IFERROR(SUMIFS('2017'!M:M,'2017'!AA:AA,"JRO",'2017'!F:F,A432,'2017'!C:C,B432)+SUMIFS('2017'!P:P,'2017'!AA:AA,"JRO",'2017'!F:F,A432,'2017'!C:C,B432)+SUMIFS('2017'!N:N,'2017'!AA:AA,"JRO",'2017'!F:F,A432,'2017'!D:D,B432)+SUMIFS('2017'!N:N,'2017'!AA:AA,"JRO",'2017'!F:F,A432,'2017'!D:D,B432)+SUMIFS('2017'!O:O,'2017'!AA:AA,"JRO",'2017'!F:F,A432,'2017'!E:E,B432)+SUMIFS('2017'!R:R,'2017'!AA:AA,"JRO",'2017'!F:F,A432,'2017'!E:E,B432), 0)</f>
        <v>0</v>
      </c>
      <c r="X432" s="7" t="n">
        <f aca="false">IFERROR(W432/V432, 0)</f>
        <v>0</v>
      </c>
      <c r="Y432" s="0" t="n">
        <f aca="false">IFERROR(SUMIFS('2017'!$H:$H,'2017'!$C:$C,B432,'2017'!$F:$F,A432,'2017'!AA:AA,"NRO",'2017'!P:P,"&lt;&gt;")+SUMIFS('2017'!$I:$I,'2017'!$D:$D,B432,'2017'!$F:$F,A432,'2017'!AA:AA,"NRO",'2017'!Q:Q,"&lt;&gt;")+SUMIFS('2017'!$J:$J,'2017'!$E:$E,B432,'2017'!$F:$F,A432,'2017'!AA:AA,"NRO",'2017'!R:R,"&lt;&gt;"), 0)</f>
        <v>0</v>
      </c>
      <c r="Z432" s="0" t="n">
        <f aca="false">IFERROR(SUMIFS('2017'!M:M,'2017'!AA:AA,"NRO",'2017'!F:F,A432,'2017'!C:C,B432)+SUMIFS('2017'!P:P,'2017'!AA:AA,"NRO",'2017'!F:F,A432,'2017'!C:C,B432)+SUMIFS('2017'!N:N,'2017'!AA:AA,"NRO",'2017'!F:F,A432,'2017'!D:D,B432)+SUMIFS('2017'!N:N,'2017'!AA:AA,"NRO",'2017'!F:F,A432,'2017'!D:D,B432)+SUMIFS('2017'!O:O,'2017'!AA:AA,"NRO",'2017'!F:F,A432,'2017'!E:E,B432)+SUMIFS('2017'!R:R,'2017'!AA:AA,"NRO",'2017'!F:F,A432,'2017'!E:E,B432), 0)</f>
        <v>0</v>
      </c>
      <c r="AA432" s="7" t="n">
        <f aca="false">IFERROR(Z432/Y432, 0)</f>
        <v>0</v>
      </c>
      <c r="AB432" s="0" t="n">
        <f aca="false">IFERROR(SUMIFS('2017'!$H:$H,'2017'!$C:$C,B432,'2017'!$F:$F,A432,'2017'!AA:AA,"CRO",'2017'!P:P,"&lt;&gt;")+SUMIFS('2017'!$I:$I,'2017'!$D:$D,B432,'2017'!$F:$F,A432,'2017'!AA:AA,"CRO",'2017'!Q:Q,"&lt;&gt;")+SUMIFS('2017'!$J:$J,'2017'!$E:$E,B432,'2017'!$F:$F,A432,'2017'!AA:AA,"CRO",'2017'!R:R,"&lt;&gt;"), 0)</f>
        <v>0</v>
      </c>
      <c r="AC432" s="0" t="n">
        <f aca="false">IFERROR(SUMIFS('2017'!M:M,'2017'!AA:AA,"CRO",'2017'!F:F,A432,'2017'!C:C,B432)+SUMIFS('2017'!P:P,'2017'!AA:AA,"CRO",'2017'!F:F,A432,'2017'!C:C,B432)+SUMIFS('2017'!N:N,'2017'!AA:AA,"CRO",'2017'!F:F,A432,'2017'!D:D,B432)+SUMIFS('2017'!N:N,'2017'!AA:AA,"CRO",'2017'!F:F,A432,'2017'!D:D,B432)+SUMIFS('2017'!O:O,'2017'!AA:AA,"CRO",'2017'!F:F,A432,'2017'!E:E,B432)+SUMIFS('2017'!R:R,'2017'!AA:AA,"CRO",'2017'!F:F,A432,'2017'!E:E,B432), 0)</f>
        <v>0</v>
      </c>
      <c r="AD432" s="0" t="n">
        <f aca="false">IFERROR(AC432/AB432, 0)</f>
        <v>0</v>
      </c>
      <c r="AE432" s="0" t="n">
        <f aca="false">SUM(AH432,AK432,AN432)</f>
        <v>0</v>
      </c>
      <c r="AF432" s="0" t="n">
        <f aca="false">SUM(AI432,AL432,AO432)</f>
        <v>0</v>
      </c>
      <c r="AG432" s="7" t="n">
        <f aca="false">IFERROR(AF432/AE432, 0)</f>
        <v>0</v>
      </c>
      <c r="AH432" s="0" t="n">
        <f aca="false">IFERROR(SUMIFS('2016'!$G:$G,'2016'!F:F,A432,'2016'!C:C,B432,'2016'!D:D,"",'2016'!AA:AA,"JRO",'2016'!L:L,"&lt;&gt;"), 0)</f>
        <v>0</v>
      </c>
      <c r="AI432" s="0" t="n">
        <f aca="false">IFERROR(SUMIFS('2016'!L:L,'2016'!F:F,A432,'2016'!C:C,B432,'2016'!D:D,"",'2016'!AA:AA,"JRO"), 0)</f>
        <v>0</v>
      </c>
      <c r="AJ432" s="7" t="n">
        <f aca="false">IFERROR(AI432/AH432, 0)</f>
        <v>0</v>
      </c>
      <c r="AK432" s="0" t="n">
        <f aca="false">IFERROR(SUMIFS('2016'!$G:$G,'2016'!F:F,A432,'2016'!C:C,B432,'2016'!D:D,"",'2016'!AA:AA,"NRO",'2016'!L:L,"&lt;&gt;"), 0)</f>
        <v>0</v>
      </c>
      <c r="AL432" s="0" t="n">
        <f aca="false">IFERROR(SUMIFS('2016'!L:L,'2016'!F:F,A432,'2016'!C:C,B432,'2016'!D:D,"",'2016'!AA:AA,"NRO"), 0)</f>
        <v>0</v>
      </c>
      <c r="AM432" s="0" t="n">
        <f aca="false">IFERROR(AL432/AK432, 0)</f>
        <v>0</v>
      </c>
      <c r="AN432" s="0" t="n">
        <f aca="false">IFERROR(SUMIFS('2016'!$G:$G,'2016'!F:F,A432,'2016'!C:C,B432,'2016'!D:D,"",'2016'!AA:AA,"CRO",'2016'!L:L,"&lt;&gt;"), 0)</f>
        <v>0</v>
      </c>
      <c r="AO432" s="0" t="n">
        <f aca="false">IFERROR(SUMIFS('2016'!L:L,'2016'!F:F,A432,'2016'!C:C,B432,'2016'!D:D,"",'2016'!AA:AA,"CRO"), 0)</f>
        <v>0</v>
      </c>
      <c r="AP432" s="0" t="n">
        <f aca="false">IFERROR(AO432/AN432, 0)</f>
        <v>0</v>
      </c>
      <c r="AQ432" s="0" t="n">
        <f aca="false">SUM(AT432,AW432,AZ432)</f>
        <v>0</v>
      </c>
      <c r="AR432" s="0" t="n">
        <f aca="false">SUM(AU432,AX432,BA432)</f>
        <v>0</v>
      </c>
      <c r="AS432" s="7" t="n">
        <f aca="false">IFERROR(AR432/AQ432, 0)</f>
        <v>0</v>
      </c>
      <c r="AT432" s="0" t="n">
        <f aca="false">IFERROR(SUMIFS('2015'!$G:$G,'2015'!F:F,A432,'2015'!C:C,B432,'2015'!D:D,"",'2015'!AA:AA,"JRO",'2015'!L:L,"&lt;&gt;"), 0)</f>
        <v>0</v>
      </c>
      <c r="AU432" s="0" t="n">
        <f aca="false">IFERROR(SUMIFS('2015'!L:L,'2015'!F:F,A432,'2015'!C:C,B432,'2015'!D:D,"",'2015'!AA:AA,"JRO"), 0)</f>
        <v>0</v>
      </c>
      <c r="AV432" s="0" t="n">
        <f aca="false">IFERROR(AU432/AT432, 0)</f>
        <v>0</v>
      </c>
      <c r="AW432" s="0" t="n">
        <f aca="false">IFERROR(SUMIFS('2015'!$G:$G,'2015'!F:F,A432,'2015'!C:C,B432,'2015'!D:D,"",'2015'!AA:AA,"NRO",'2015'!L:L,"&lt;&gt;"), 0)</f>
        <v>0</v>
      </c>
      <c r="AX432" s="0" t="n">
        <f aca="false">IFERROR(SUMIFS('2015'!L:L,'2015'!F:F,A432,'2015'!C:C,B432,'2015'!D:D,"",'2015'!AA:AA,"NRO"), 0)</f>
        <v>0</v>
      </c>
      <c r="AY432" s="0" t="n">
        <f aca="false">IFERROR(AX432/AW432, 0)</f>
        <v>0</v>
      </c>
      <c r="AZ432" s="0" t="n">
        <f aca="false">IFERROR(SUMIFS('2015'!$G:$G,'2015'!F:F,A432,'2015'!C:C,B432,'2015'!D:D,"",'2015'!AA:AA,"CRO",'2015'!L:L,"&lt;&gt;"), 0)</f>
        <v>0</v>
      </c>
      <c r="BA432" s="0" t="n">
        <f aca="false">IFERROR(SUMIFS('2015'!L:L,'2015'!F:F,A432,'2015'!C:C,B432,'2015'!D:D,"",'2015'!AA:AA,"CRO"), 0)</f>
        <v>0</v>
      </c>
      <c r="BB432" s="0" t="n">
        <f aca="false">IFERROR(BA432/AZ432, 0)</f>
        <v>0</v>
      </c>
      <c r="BC432" s="0" t="n">
        <f aca="false">SUM(BF432,BI432)</f>
        <v>0</v>
      </c>
      <c r="BD432" s="0" t="n">
        <f aca="false">SUM(BG432,BJ432)</f>
        <v>0</v>
      </c>
      <c r="BE432" s="7" t="n">
        <f aca="false">IFERROR(BD432/BC432, 0)</f>
        <v>0</v>
      </c>
      <c r="BF432" s="0" t="n">
        <f aca="false">IFERROR(SUMIFS('2014'!$G:$G,'2014'!F:F,A432,'2014'!C:C,B432,'2014'!D:D,"",'2014'!AA:AA,"JRO",'2014'!L:L,"&lt;&gt;"), 0)</f>
        <v>0</v>
      </c>
      <c r="BG432" s="0" t="n">
        <f aca="false">IFERROR(SUMIFS('2014'!L:L,'2014'!F:F,A432,'2014'!C:C,B432,'2014'!D:D,"",'2014'!AA:AA,"JRO"), 0)</f>
        <v>0</v>
      </c>
      <c r="BH432" s="7" t="n">
        <f aca="false">IFERROR(BG432/BF432, 0)</f>
        <v>0</v>
      </c>
      <c r="BI432" s="0" t="n">
        <f aca="false">IFERROR(SUMIFS('2014'!$G:$G,'2014'!F:F,A432,'2014'!C:C,B432,'2014'!D:D,"",'2014'!AA:AA,"CRO",'2014'!L:L,"&lt;&gt;"), 0)</f>
        <v>0</v>
      </c>
      <c r="BJ432" s="0" t="n">
        <f aca="false">IFERROR(SUMIFS('2014'!L:L,'2014'!F:F,A432,'2014'!C:C,B432,'2014'!D:D,"",'2014'!AA:AA,"CRO"), 0)</f>
        <v>0</v>
      </c>
      <c r="BK432" s="0" t="n">
        <f aca="false">IFERROR(BJ432/BI432, 0)</f>
        <v>0</v>
      </c>
      <c r="BL432" s="0" t="n">
        <f aca="false">IFERROR(SUMIFS('2013'!$G:$G,'2013'!F:F,A432,'2013'!C:C,B432,'2013'!D:D,"",'2013'!AA:AA,"JRO",'2013'!L:L,"&lt;&gt;"), 0)</f>
        <v>0</v>
      </c>
      <c r="BM432" s="0" t="n">
        <f aca="false">IFERROR(SUMIFS('2013'!L:L,'2013'!F:F,A432,'2013'!C:C,B432,'2013'!D:D,"",'2013'!AA:AA,"JRO"), 0)</f>
        <v>0</v>
      </c>
      <c r="BN432" s="0" t="n">
        <f aca="false">IFERROR(BM432/BL432, 0)</f>
        <v>0</v>
      </c>
      <c r="BO432" s="0" t="n">
        <f aca="false">IFERROR(SUMIFS('2012'!$G:$G,'2012'!F:F,A432,'2012'!C:C,B432,'2012'!D:D,"",'2012'!AA:AA,"JRO",'2012'!L:L,"&lt;&gt;"), 0)</f>
        <v>0</v>
      </c>
      <c r="BP432" s="0" t="n">
        <f aca="false">IFERROR(SUMIFS('2012'!L:L,'2012'!F:F,A432,'2012'!C:C,B432,'2012'!D:D,"",'2012'!AA:AA,"JRO"), 0)</f>
        <v>0</v>
      </c>
      <c r="BQ432" s="0" t="n">
        <f aca="false">IFERROR(BP432/BO432, 0)</f>
        <v>0</v>
      </c>
      <c r="BR432" s="0" t="n">
        <f aca="false">IFERROR(SUMIFS('2011'!$G:$G,'2011'!F:F,A432,'2011'!C:C,B432,'2011'!D:D,"",'2011'!AA:AA,"JRO",'2011'!L:L,"&lt;&gt;"), 0)</f>
        <v>0</v>
      </c>
      <c r="BS432" s="0" t="n">
        <f aca="false">IFERROR(SUMIFS('2011'!L:L,'2011'!F:F,A432,'2011'!C:C,B432,'2011'!D:D,"",'2011'!AA:AA,"JRO"), 0)</f>
        <v>0</v>
      </c>
      <c r="BT432" s="7" t="n">
        <f aca="false">IFERROR(BS432/BR432, 0)</f>
        <v>0</v>
      </c>
      <c r="BU432" s="0" t="n">
        <f aca="false">IFERROR(SUMIFS('2010'!$G:$G,'2010'!F:F,A432,'2010'!C:C,B432,'2010'!D:D,"",'2010'!AA:AA,"JRO",'2010'!L:L,"&lt;&gt;"), 0)</f>
        <v>0</v>
      </c>
      <c r="BV432" s="0" t="n">
        <f aca="false">IFERROR(SUMIFS('2010'!L:L,'2010'!F:F,A432,'2010'!C:C,B432,'2010'!D:D,"",'2010'!AA:AA,"JRO"), 0)</f>
        <v>0</v>
      </c>
      <c r="BW432" s="7" t="n">
        <f aca="false">IFERROR(BV432/BU432, 0)</f>
        <v>0</v>
      </c>
      <c r="BX432" s="0" t="n">
        <f aca="false">IFERROR(SUMIFS('2009'!$G:$G,'2009'!F:F,A432,'2009'!C:C,B432,'2009'!D:D,"",'2009'!AA:AA,"JRO",'2009'!L:L,"&lt;&gt;"), 0)</f>
        <v>0</v>
      </c>
      <c r="BY432" s="0" t="n">
        <f aca="false">IFERROR(SUMIFS('2009'!L:L,'2009'!F:F,A432,'2009'!C:C,B432,'2009'!D:D,"",'2009'!AA:AA,"JRO"), 0)</f>
        <v>0</v>
      </c>
      <c r="BZ432" s="7" t="n">
        <f aca="false">IFERROR(BY432/BX432, 0)</f>
        <v>0</v>
      </c>
    </row>
    <row r="433" customFormat="false" ht="15" hidden="false" customHeight="false" outlineLevel="0" collapsed="false">
      <c r="A433" s="0" t="s">
        <v>107</v>
      </c>
      <c r="B433" s="1" t="s">
        <v>49</v>
      </c>
      <c r="I433" s="7" t="n">
        <f aca="false">IFERROR(H433/G433, 0)</f>
        <v>0</v>
      </c>
      <c r="J433" s="0" t="n">
        <f aca="false">IFERROR(SUMIFS('2018'!$H:$H,'2018'!$C:$C,B433,'2018'!$F:$F,A433,'2018'!AA:AA,"JRO",'2018'!P:P,"&lt;&gt;")+SUMIFS('2018'!$I:$I,'2018'!$D:$D,B433,'2018'!$F:$F,A433,'2018'!AA:AA,"JRO",'2018'!Q:Q,"&lt;&gt;")+SUMIFS('2018'!$J:$J,'2018'!$E:$E,B433,'2018'!$F:$F,A433,'2018'!AA:AA,"JRO",'2018'!R:R,"&lt;&gt;"), 0)</f>
        <v>0</v>
      </c>
      <c r="K433" s="0" t="n">
        <f aca="false">IFERROR(SUMIFS('2018'!M:M,'2018'!AA:AA,"JRO",'2018'!F:F,A433,'2018'!C:C,B433)+SUMIFS('2018'!P:P,'2018'!AA:AA,"JRO",'2018'!F:F,A433,'2018'!C:C,B433)+SUMIFS('2018'!N:N,'2018'!AA:AA,"JRO",'2018'!F:F,A433,'2018'!D:D,B433)+SUMIFS('2018'!N:N,'2018'!AA:AA,"JRO",'2018'!F:F,A433,'2018'!D:D,B433)+SUMIFS('2018'!O:O,'2018'!AA:AA,"JRO",'2018'!F:F,A433,'2018'!E:E,B433)+SUMIFS('2018'!R:R,'2018'!AA:AA,"JRO",'2018'!F:F,A433,'2018'!E:E,B433), 0)</f>
        <v>0</v>
      </c>
      <c r="L433" s="7" t="n">
        <f aca="false">IFERROR(K433/J433, 0)</f>
        <v>0</v>
      </c>
      <c r="M433" s="0" t="n">
        <f aca="false">IFERROR(SUMIFS('2018'!$H:$H,'2018'!$C:$C,B433,'2018'!$F:$F,A433,'2018'!AA:AA,"NRO",'2018'!P:P,"&lt;&gt;")+SUMIFS('2018'!$I:$I,'2018'!$D:$D,B433,'2018'!$F:$F,A433,'2018'!AA:AA,"NRO",'2018'!Q:Q,"&lt;&gt;")+SUMIFS('2018'!$J:$J,'2018'!$E:$E,B433,'2018'!$F:$F,A433,'2018'!AA:AA,"NRO",'2018'!R:R,"&lt;&gt;"), 0)</f>
        <v>0</v>
      </c>
      <c r="N433" s="0" t="n">
        <f aca="false">IFERROR(SUMIFS('2018'!M:M,'2018'!AA:AA,"NRO",'2018'!F:F,A433,'2018'!C:C,B433)+SUMIFS('2018'!P:P,'2018'!AA:AA,"NRO",'2018'!F:F,A433,'2018'!C:C,B433)+SUMIFS('2018'!N:N,'2018'!AA:AA,"NRO",'2018'!F:F,A433,'2018'!D:D,B433)+SUMIFS('2018'!N:N,'2018'!AA:AA,"NRO",'2018'!F:F,A433,'2018'!D:D,B433)+SUMIFS('2018'!O:O,'2018'!AA:AA,"NRO",'2018'!F:F,A433,'2018'!E:E,B433)+SUMIFS('2018'!R:R,'2018'!AA:AA,"NRO",'2018'!F:F,A433,'2018'!E:E,B433), 0)</f>
        <v>0</v>
      </c>
      <c r="O433" s="7" t="n">
        <f aca="false">IFERROR(N433/M433, 0)</f>
        <v>0</v>
      </c>
      <c r="P433" s="0" t="n">
        <f aca="false">IFERROR(SUMIFS('2018'!$H:$H,'2018'!$C:$C,B433,'2018'!$F:$F,A433,'2018'!AA:AA,"CRO")+SUMIFS('2018'!$I:$I,'2018'!$D:$D,B433,'2018'!$F:$F,A433,'2018'!AA:AA,"CRO")+SUMIFS('2018'!$J:$J,'2018'!$E:$E,B433,'2018'!$F:$F,A433,'2018'!AA:AA,"CRO"), 0)</f>
        <v>0</v>
      </c>
      <c r="Q433" s="0" t="n">
        <f aca="false">IFERROR(SUMIFS('2018'!M:M,'2018'!AA:AA,"CRO",'2018'!F:F,A433,'2018'!C:C,B433)+SUMIFS('2018'!P:P,'2018'!AA:AA,"CRO",'2018'!F:F,A433,'2018'!C:C,B433)+SUMIFS('2018'!N:N,'2018'!AA:AA,"CRO",'2018'!F:F,A433,'2018'!D:D,B433)+SUMIFS('2018'!N:N,'2018'!AA:AA,"CRO",'2018'!F:F,A433,'2018'!D:D,B433)+SUMIFS('2018'!O:O,'2018'!AA:AA,"CRO",'2018'!F:F,A433,'2018'!E:E,B433)+SUMIFS('2018'!R:R,'2018'!AA:AA,"CRO",'2018'!F:F,A433,'2018'!E:E,B433), 0)</f>
        <v>0</v>
      </c>
      <c r="R433" s="7" t="n">
        <f aca="false">IFERROR(Q433/P433, 0)</f>
        <v>0</v>
      </c>
      <c r="S433" s="7" t="n">
        <f aca="false">SUM(V433,Y433,AB433)</f>
        <v>0</v>
      </c>
      <c r="T433" s="7" t="n">
        <f aca="false">SUM(W433,Z433,AC433)</f>
        <v>0</v>
      </c>
      <c r="U433" s="7" t="n">
        <f aca="false">IFERROR(T433/S433, 0)</f>
        <v>0</v>
      </c>
      <c r="V433" s="0" t="n">
        <f aca="false">SUMIFS('2017'!$H:$H,'2017'!$C:$C,B433,'2017'!$F:$F,A433,'2017'!AA:AA,"JRO",'2017'!P:P,"&lt;&gt;")+SUMIFS('2017'!$I:$I,'2017'!$D:$D,B433,'2017'!$F:$F,A433,'2017'!AA:AA,"JRO",'2017'!Q:Q,"&lt;&gt;")+SUMIFS('2017'!$J:$J,'2017'!$E:$E,B433,'2017'!$F:$F,A433,'2017'!AA:AA,"JRO",'2017'!R:R,"&lt;&gt;")</f>
        <v>0</v>
      </c>
      <c r="W433" s="0" t="n">
        <f aca="false">IFERROR(SUMIFS('2017'!M:M,'2017'!AA:AA,"JRO",'2017'!F:F,A433,'2017'!C:C,B433)+SUMIFS('2017'!P:P,'2017'!AA:AA,"JRO",'2017'!F:F,A433,'2017'!C:C,B433)+SUMIFS('2017'!N:N,'2017'!AA:AA,"JRO",'2017'!F:F,A433,'2017'!D:D,B433)+SUMIFS('2017'!N:N,'2017'!AA:AA,"JRO",'2017'!F:F,A433,'2017'!D:D,B433)+SUMIFS('2017'!O:O,'2017'!AA:AA,"JRO",'2017'!F:F,A433,'2017'!E:E,B433)+SUMIFS('2017'!R:R,'2017'!AA:AA,"JRO",'2017'!F:F,A433,'2017'!E:E,B433), 0)</f>
        <v>0</v>
      </c>
      <c r="X433" s="7" t="n">
        <f aca="false">IFERROR(W433/V433, 0)</f>
        <v>0</v>
      </c>
      <c r="Y433" s="0" t="n">
        <f aca="false">IFERROR(SUMIFS('2017'!$H:$H,'2017'!$C:$C,B433,'2017'!$F:$F,A433,'2017'!AA:AA,"NRO",'2017'!P:P,"&lt;&gt;")+SUMIFS('2017'!$I:$I,'2017'!$D:$D,B433,'2017'!$F:$F,A433,'2017'!AA:AA,"NRO",'2017'!Q:Q,"&lt;&gt;")+SUMIFS('2017'!$J:$J,'2017'!$E:$E,B433,'2017'!$F:$F,A433,'2017'!AA:AA,"NRO",'2017'!R:R,"&lt;&gt;"), 0)</f>
        <v>0</v>
      </c>
      <c r="Z433" s="0" t="n">
        <f aca="false">IFERROR(SUMIFS('2017'!M:M,'2017'!AA:AA,"NRO",'2017'!F:F,A433,'2017'!C:C,B433)+SUMIFS('2017'!P:P,'2017'!AA:AA,"NRO",'2017'!F:F,A433,'2017'!C:C,B433)+SUMIFS('2017'!N:N,'2017'!AA:AA,"NRO",'2017'!F:F,A433,'2017'!D:D,B433)+SUMIFS('2017'!N:N,'2017'!AA:AA,"NRO",'2017'!F:F,A433,'2017'!D:D,B433)+SUMIFS('2017'!O:O,'2017'!AA:AA,"NRO",'2017'!F:F,A433,'2017'!E:E,B433)+SUMIFS('2017'!R:R,'2017'!AA:AA,"NRO",'2017'!F:F,A433,'2017'!E:E,B433), 0)</f>
        <v>0</v>
      </c>
      <c r="AA433" s="7" t="n">
        <f aca="false">IFERROR(Z433/Y433, 0)</f>
        <v>0</v>
      </c>
      <c r="AB433" s="0" t="n">
        <f aca="false">IFERROR(SUMIFS('2017'!$H:$H,'2017'!$C:$C,B433,'2017'!$F:$F,A433,'2017'!AA:AA,"CRO",'2017'!P:P,"&lt;&gt;")+SUMIFS('2017'!$I:$I,'2017'!$D:$D,B433,'2017'!$F:$F,A433,'2017'!AA:AA,"CRO",'2017'!Q:Q,"&lt;&gt;")+SUMIFS('2017'!$J:$J,'2017'!$E:$E,B433,'2017'!$F:$F,A433,'2017'!AA:AA,"CRO",'2017'!R:R,"&lt;&gt;"), 0)</f>
        <v>0</v>
      </c>
      <c r="AC433" s="0" t="n">
        <f aca="false">IFERROR(SUMIFS('2017'!M:M,'2017'!AA:AA,"CRO",'2017'!F:F,A433,'2017'!C:C,B433)+SUMIFS('2017'!P:P,'2017'!AA:AA,"CRO",'2017'!F:F,A433,'2017'!C:C,B433)+SUMIFS('2017'!N:N,'2017'!AA:AA,"CRO",'2017'!F:F,A433,'2017'!D:D,B433)+SUMIFS('2017'!N:N,'2017'!AA:AA,"CRO",'2017'!F:F,A433,'2017'!D:D,B433)+SUMIFS('2017'!O:O,'2017'!AA:AA,"CRO",'2017'!F:F,A433,'2017'!E:E,B433)+SUMIFS('2017'!R:R,'2017'!AA:AA,"CRO",'2017'!F:F,A433,'2017'!E:E,B433), 0)</f>
        <v>0</v>
      </c>
      <c r="AD433" s="0" t="n">
        <f aca="false">IFERROR(AC433/AB433, 0)</f>
        <v>0</v>
      </c>
      <c r="AE433" s="0" t="n">
        <f aca="false">SUM(AH433,AK433,AN433)</f>
        <v>0</v>
      </c>
      <c r="AF433" s="0" t="n">
        <f aca="false">SUM(AI433,AL433,AO433)</f>
        <v>0</v>
      </c>
      <c r="AG433" s="7" t="n">
        <f aca="false">IFERROR(AF433/AE433, 0)</f>
        <v>0</v>
      </c>
      <c r="AH433" s="0" t="n">
        <f aca="false">IFERROR(SUMIFS('2016'!$G:$G,'2016'!F:F,A433,'2016'!C:C,B433,'2016'!D:D,"",'2016'!AA:AA,"JRO",'2016'!L:L,"&lt;&gt;"), 0)</f>
        <v>0</v>
      </c>
      <c r="AI433" s="0" t="n">
        <f aca="false">IFERROR(SUMIFS('2016'!L:L,'2016'!F:F,A433,'2016'!C:C,B433,'2016'!D:D,"",'2016'!AA:AA,"JRO"), 0)</f>
        <v>0</v>
      </c>
      <c r="AJ433" s="7" t="n">
        <f aca="false">IFERROR(AI433/AH433, 0)</f>
        <v>0</v>
      </c>
      <c r="AK433" s="0" t="n">
        <f aca="false">IFERROR(SUMIFS('2016'!$G:$G,'2016'!F:F,A433,'2016'!C:C,B433,'2016'!D:D,"",'2016'!AA:AA,"NRO",'2016'!L:L,"&lt;&gt;"), 0)</f>
        <v>0</v>
      </c>
      <c r="AL433" s="0" t="n">
        <f aca="false">IFERROR(SUMIFS('2016'!L:L,'2016'!F:F,A433,'2016'!C:C,B433,'2016'!D:D,"",'2016'!AA:AA,"NRO"), 0)</f>
        <v>0</v>
      </c>
      <c r="AM433" s="0" t="n">
        <f aca="false">IFERROR(AL433/AK433, 0)</f>
        <v>0</v>
      </c>
      <c r="AN433" s="0" t="n">
        <f aca="false">IFERROR(SUMIFS('2016'!$G:$G,'2016'!F:F,A433,'2016'!C:C,B433,'2016'!D:D,"",'2016'!AA:AA,"CRO",'2016'!L:L,"&lt;&gt;"), 0)</f>
        <v>0</v>
      </c>
      <c r="AO433" s="0" t="n">
        <f aca="false">IFERROR(SUMIFS('2016'!L:L,'2016'!F:F,A433,'2016'!C:C,B433,'2016'!D:D,"",'2016'!AA:AA,"CRO"), 0)</f>
        <v>0</v>
      </c>
      <c r="AP433" s="0" t="n">
        <f aca="false">IFERROR(AO433/AN433, 0)</f>
        <v>0</v>
      </c>
      <c r="AQ433" s="0" t="n">
        <f aca="false">SUM(AT433,AW433,AZ433)</f>
        <v>0</v>
      </c>
      <c r="AR433" s="0" t="n">
        <f aca="false">SUM(AU433,AX433,BA433)</f>
        <v>0</v>
      </c>
      <c r="AS433" s="7" t="n">
        <f aca="false">IFERROR(AR433/AQ433, 0)</f>
        <v>0</v>
      </c>
      <c r="AT433" s="0" t="n">
        <f aca="false">IFERROR(SUMIFS('2015'!$G:$G,'2015'!F:F,A433,'2015'!C:C,B433,'2015'!D:D,"",'2015'!AA:AA,"JRO",'2015'!L:L,"&lt;&gt;"), 0)</f>
        <v>0</v>
      </c>
      <c r="AU433" s="0" t="n">
        <f aca="false">IFERROR(SUMIFS('2015'!L:L,'2015'!F:F,A433,'2015'!C:C,B433,'2015'!D:D,"",'2015'!AA:AA,"JRO"), 0)</f>
        <v>0</v>
      </c>
      <c r="AV433" s="0" t="n">
        <f aca="false">IFERROR(AU433/AT433, 0)</f>
        <v>0</v>
      </c>
      <c r="AW433" s="0" t="n">
        <f aca="false">IFERROR(SUMIFS('2015'!$G:$G,'2015'!F:F,A433,'2015'!C:C,B433,'2015'!D:D,"",'2015'!AA:AA,"NRO",'2015'!L:L,"&lt;&gt;"), 0)</f>
        <v>0</v>
      </c>
      <c r="AX433" s="0" t="n">
        <f aca="false">IFERROR(SUMIFS('2015'!L:L,'2015'!F:F,A433,'2015'!C:C,B433,'2015'!D:D,"",'2015'!AA:AA,"NRO"), 0)</f>
        <v>0</v>
      </c>
      <c r="AY433" s="0" t="n">
        <f aca="false">IFERROR(AX433/AW433, 0)</f>
        <v>0</v>
      </c>
      <c r="AZ433" s="0" t="n">
        <f aca="false">IFERROR(SUMIFS('2015'!$G:$G,'2015'!F:F,A433,'2015'!C:C,B433,'2015'!D:D,"",'2015'!AA:AA,"CRO",'2015'!L:L,"&lt;&gt;"), 0)</f>
        <v>0</v>
      </c>
      <c r="BA433" s="0" t="n">
        <f aca="false">IFERROR(SUMIFS('2015'!L:L,'2015'!F:F,A433,'2015'!C:C,B433,'2015'!D:D,"",'2015'!AA:AA,"CRO"), 0)</f>
        <v>0</v>
      </c>
      <c r="BB433" s="0" t="n">
        <f aca="false">IFERROR(BA433/AZ433, 0)</f>
        <v>0</v>
      </c>
      <c r="BC433" s="0" t="n">
        <f aca="false">SUM(BF433,BI433)</f>
        <v>0</v>
      </c>
      <c r="BD433" s="0" t="n">
        <f aca="false">SUM(BG433,BJ433)</f>
        <v>0</v>
      </c>
      <c r="BE433" s="7" t="n">
        <f aca="false">IFERROR(BD433/BC433, 0)</f>
        <v>0</v>
      </c>
      <c r="BF433" s="0" t="n">
        <f aca="false">IFERROR(SUMIFS('2014'!$G:$G,'2014'!F:F,A433,'2014'!C:C,B433,'2014'!D:D,"",'2014'!AA:AA,"JRO",'2014'!L:L,"&lt;&gt;"), 0)</f>
        <v>0</v>
      </c>
      <c r="BG433" s="0" t="n">
        <f aca="false">IFERROR(SUMIFS('2014'!L:L,'2014'!F:F,A433,'2014'!C:C,B433,'2014'!D:D,"",'2014'!AA:AA,"JRO"), 0)</f>
        <v>0</v>
      </c>
      <c r="BH433" s="7" t="n">
        <f aca="false">IFERROR(BG433/BF433, 0)</f>
        <v>0</v>
      </c>
      <c r="BI433" s="0" t="n">
        <f aca="false">IFERROR(SUMIFS('2014'!$G:$G,'2014'!F:F,A433,'2014'!C:C,B433,'2014'!D:D,"",'2014'!AA:AA,"CRO",'2014'!L:L,"&lt;&gt;"), 0)</f>
        <v>0</v>
      </c>
      <c r="BJ433" s="0" t="n">
        <f aca="false">IFERROR(SUMIFS('2014'!L:L,'2014'!F:F,A433,'2014'!C:C,B433,'2014'!D:D,"",'2014'!AA:AA,"CRO"), 0)</f>
        <v>0</v>
      </c>
      <c r="BK433" s="0" t="n">
        <f aca="false">IFERROR(BJ433/BI433, 0)</f>
        <v>0</v>
      </c>
      <c r="BL433" s="0" t="n">
        <f aca="false">IFERROR(SUMIFS('2013'!$G:$G,'2013'!F:F,A433,'2013'!C:C,B433,'2013'!D:D,"",'2013'!AA:AA,"JRO",'2013'!L:L,"&lt;&gt;"), 0)</f>
        <v>0</v>
      </c>
      <c r="BM433" s="0" t="n">
        <f aca="false">IFERROR(SUMIFS('2013'!L:L,'2013'!F:F,A433,'2013'!C:C,B433,'2013'!D:D,"",'2013'!AA:AA,"JRO"), 0)</f>
        <v>0</v>
      </c>
      <c r="BN433" s="0" t="n">
        <f aca="false">IFERROR(BM433/BL433, 0)</f>
        <v>0</v>
      </c>
      <c r="BO433" s="0" t="n">
        <f aca="false">IFERROR(SUMIFS('2012'!$G:$G,'2012'!F:F,A433,'2012'!C:C,B433,'2012'!D:D,"",'2012'!AA:AA,"JRO",'2012'!L:L,"&lt;&gt;"), 0)</f>
        <v>0</v>
      </c>
      <c r="BP433" s="0" t="n">
        <f aca="false">IFERROR(SUMIFS('2012'!L:L,'2012'!F:F,A433,'2012'!C:C,B433,'2012'!D:D,"",'2012'!AA:AA,"JRO"), 0)</f>
        <v>0</v>
      </c>
      <c r="BQ433" s="0" t="n">
        <f aca="false">IFERROR(BP433/BO433, 0)</f>
        <v>0</v>
      </c>
      <c r="BR433" s="0" t="n">
        <f aca="false">IFERROR(SUMIFS('2011'!$G:$G,'2011'!F:F,A433,'2011'!C:C,B433,'2011'!D:D,"",'2011'!AA:AA,"JRO",'2011'!L:L,"&lt;&gt;"), 0)</f>
        <v>0</v>
      </c>
      <c r="BS433" s="0" t="n">
        <f aca="false">IFERROR(SUMIFS('2011'!L:L,'2011'!F:F,A433,'2011'!C:C,B433,'2011'!D:D,"",'2011'!AA:AA,"JRO"), 0)</f>
        <v>0</v>
      </c>
      <c r="BT433" s="7" t="n">
        <f aca="false">IFERROR(BS433/BR433, 0)</f>
        <v>0</v>
      </c>
      <c r="BU433" s="0" t="n">
        <f aca="false">IFERROR(SUMIFS('2010'!$G:$G,'2010'!F:F,A433,'2010'!C:C,B433,'2010'!D:D,"",'2010'!AA:AA,"JRO",'2010'!L:L,"&lt;&gt;"), 0)</f>
        <v>0</v>
      </c>
      <c r="BV433" s="0" t="n">
        <f aca="false">IFERROR(SUMIFS('2010'!L:L,'2010'!F:F,A433,'2010'!C:C,B433,'2010'!D:D,"",'2010'!AA:AA,"JRO"), 0)</f>
        <v>0</v>
      </c>
      <c r="BW433" s="7" t="n">
        <f aca="false">IFERROR(BV433/BU433, 0)</f>
        <v>0</v>
      </c>
      <c r="BX433" s="0" t="n">
        <f aca="false">IFERROR(SUMIFS('2009'!$G:$G,'2009'!F:F,A433,'2009'!C:C,B433,'2009'!D:D,"",'2009'!AA:AA,"JRO",'2009'!L:L,"&lt;&gt;"), 0)</f>
        <v>0</v>
      </c>
      <c r="BY433" s="0" t="n">
        <f aca="false">IFERROR(SUMIFS('2009'!L:L,'2009'!F:F,A433,'2009'!C:C,B433,'2009'!D:D,"",'2009'!AA:AA,"JRO"), 0)</f>
        <v>0</v>
      </c>
      <c r="BZ433" s="7" t="n">
        <f aca="false">IFERROR(BY433/BX433, 0)</f>
        <v>0</v>
      </c>
    </row>
    <row r="434" customFormat="false" ht="15" hidden="false" customHeight="false" outlineLevel="0" collapsed="false">
      <c r="A434" s="0" t="s">
        <v>107</v>
      </c>
      <c r="B434" s="17" t="s">
        <v>67</v>
      </c>
      <c r="I434" s="7" t="n">
        <f aca="false">IFERROR(H434/G434, 0)</f>
        <v>0</v>
      </c>
      <c r="J434" s="0" t="n">
        <f aca="false">IFERROR(SUMIFS('2018'!$H:$H,'2018'!$C:$C,B434,'2018'!$F:$F,A434,'2018'!AA:AA,"JRO",'2018'!P:P,"&lt;&gt;")+SUMIFS('2018'!$I:$I,'2018'!$D:$D,B434,'2018'!$F:$F,A434,'2018'!AA:AA,"JRO",'2018'!Q:Q,"&lt;&gt;")+SUMIFS('2018'!$J:$J,'2018'!$E:$E,B434,'2018'!$F:$F,A434,'2018'!AA:AA,"JRO",'2018'!R:R,"&lt;&gt;"), 0)</f>
        <v>0</v>
      </c>
      <c r="K434" s="0" t="n">
        <f aca="false">IFERROR(SUMIFS('2018'!M:M,'2018'!AA:AA,"JRO",'2018'!F:F,A434,'2018'!C:C,B434)+SUMIFS('2018'!P:P,'2018'!AA:AA,"JRO",'2018'!F:F,A434,'2018'!C:C,B434)+SUMIFS('2018'!N:N,'2018'!AA:AA,"JRO",'2018'!F:F,A434,'2018'!D:D,B434)+SUMIFS('2018'!N:N,'2018'!AA:AA,"JRO",'2018'!F:F,A434,'2018'!D:D,B434)+SUMIFS('2018'!O:O,'2018'!AA:AA,"JRO",'2018'!F:F,A434,'2018'!E:E,B434)+SUMIFS('2018'!R:R,'2018'!AA:AA,"JRO",'2018'!F:F,A434,'2018'!E:E,B434), 0)</f>
        <v>0</v>
      </c>
      <c r="L434" s="7" t="n">
        <f aca="false">IFERROR(K434/J434, 0)</f>
        <v>0</v>
      </c>
      <c r="M434" s="0" t="n">
        <f aca="false">IFERROR(SUMIFS('2018'!$H:$H,'2018'!$C:$C,B434,'2018'!$F:$F,A434,'2018'!AA:AA,"NRO",'2018'!P:P,"&lt;&gt;")+SUMIFS('2018'!$I:$I,'2018'!$D:$D,B434,'2018'!$F:$F,A434,'2018'!AA:AA,"NRO",'2018'!Q:Q,"&lt;&gt;")+SUMIFS('2018'!$J:$J,'2018'!$E:$E,B434,'2018'!$F:$F,A434,'2018'!AA:AA,"NRO",'2018'!R:R,"&lt;&gt;"), 0)</f>
        <v>0</v>
      </c>
      <c r="N434" s="0" t="n">
        <f aca="false">IFERROR(SUMIFS('2018'!M:M,'2018'!AA:AA,"NRO",'2018'!F:F,A434,'2018'!C:C,B434)+SUMIFS('2018'!P:P,'2018'!AA:AA,"NRO",'2018'!F:F,A434,'2018'!C:C,B434)+SUMIFS('2018'!N:N,'2018'!AA:AA,"NRO",'2018'!F:F,A434,'2018'!D:D,B434)+SUMIFS('2018'!N:N,'2018'!AA:AA,"NRO",'2018'!F:F,A434,'2018'!D:D,B434)+SUMIFS('2018'!O:O,'2018'!AA:AA,"NRO",'2018'!F:F,A434,'2018'!E:E,B434)+SUMIFS('2018'!R:R,'2018'!AA:AA,"NRO",'2018'!F:F,A434,'2018'!E:E,B434), 0)</f>
        <v>0</v>
      </c>
      <c r="O434" s="7" t="n">
        <f aca="false">IFERROR(N434/M434, 0)</f>
        <v>0</v>
      </c>
      <c r="P434" s="0" t="n">
        <f aca="false">IFERROR(SUMIFS('2018'!$H:$H,'2018'!$C:$C,B434,'2018'!$F:$F,A434,'2018'!AA:AA,"CRO")+SUMIFS('2018'!$I:$I,'2018'!$D:$D,B434,'2018'!$F:$F,A434,'2018'!AA:AA,"CRO")+SUMIFS('2018'!$J:$J,'2018'!$E:$E,B434,'2018'!$F:$F,A434,'2018'!AA:AA,"CRO"), 0)</f>
        <v>123</v>
      </c>
      <c r="Q434" s="0" t="n">
        <f aca="false">IFERROR(SUMIFS('2018'!M:M,'2018'!AA:AA,"CRO",'2018'!F:F,A434,'2018'!C:C,B434)+SUMIFS('2018'!P:P,'2018'!AA:AA,"CRO",'2018'!F:F,A434,'2018'!C:C,B434)+SUMIFS('2018'!N:N,'2018'!AA:AA,"CRO",'2018'!F:F,A434,'2018'!D:D,B434)+SUMIFS('2018'!N:N,'2018'!AA:AA,"CRO",'2018'!F:F,A434,'2018'!D:D,B434)+SUMIFS('2018'!O:O,'2018'!AA:AA,"CRO",'2018'!F:F,A434,'2018'!E:E,B434)+SUMIFS('2018'!R:R,'2018'!AA:AA,"CRO",'2018'!F:F,A434,'2018'!E:E,B434), 0)</f>
        <v>29</v>
      </c>
      <c r="R434" s="7" t="n">
        <f aca="false">IFERROR(Q434/P434, 0)</f>
        <v>0.235772357723577</v>
      </c>
      <c r="S434" s="7" t="n">
        <f aca="false">SUM(V434,Y434,AB434)</f>
        <v>0</v>
      </c>
      <c r="T434" s="7" t="n">
        <f aca="false">SUM(W434,Z434,AC434)</f>
        <v>0</v>
      </c>
      <c r="U434" s="7" t="n">
        <f aca="false">IFERROR(T434/S434, 0)</f>
        <v>0</v>
      </c>
      <c r="V434" s="0" t="n">
        <f aca="false">SUMIFS('2017'!$H:$H,'2017'!$C:$C,B434,'2017'!$F:$F,A434,'2017'!AA:AA,"JRO",'2017'!P:P,"&lt;&gt;")+SUMIFS('2017'!$I:$I,'2017'!$D:$D,B434,'2017'!$F:$F,A434,'2017'!AA:AA,"JRO",'2017'!Q:Q,"&lt;&gt;")+SUMIFS('2017'!$J:$J,'2017'!$E:$E,B434,'2017'!$F:$F,A434,'2017'!AA:AA,"JRO",'2017'!R:R,"&lt;&gt;")</f>
        <v>0</v>
      </c>
      <c r="W434" s="0" t="n">
        <f aca="false">IFERROR(SUMIFS('2017'!M:M,'2017'!AA:AA,"JRO",'2017'!F:F,A434,'2017'!C:C,B434)+SUMIFS('2017'!P:P,'2017'!AA:AA,"JRO",'2017'!F:F,A434,'2017'!C:C,B434)+SUMIFS('2017'!N:N,'2017'!AA:AA,"JRO",'2017'!F:F,A434,'2017'!D:D,B434)+SUMIFS('2017'!N:N,'2017'!AA:AA,"JRO",'2017'!F:F,A434,'2017'!D:D,B434)+SUMIFS('2017'!O:O,'2017'!AA:AA,"JRO",'2017'!F:F,A434,'2017'!E:E,B434)+SUMIFS('2017'!R:R,'2017'!AA:AA,"JRO",'2017'!F:F,A434,'2017'!E:E,B434), 0)</f>
        <v>0</v>
      </c>
      <c r="X434" s="7" t="n">
        <f aca="false">IFERROR(W434/V434, 0)</f>
        <v>0</v>
      </c>
      <c r="Y434" s="0" t="n">
        <f aca="false">IFERROR(SUMIFS('2017'!$H:$H,'2017'!$C:$C,B434,'2017'!$F:$F,A434,'2017'!AA:AA,"NRO",'2017'!P:P,"&lt;&gt;")+SUMIFS('2017'!$I:$I,'2017'!$D:$D,B434,'2017'!$F:$F,A434,'2017'!AA:AA,"NRO",'2017'!Q:Q,"&lt;&gt;")+SUMIFS('2017'!$J:$J,'2017'!$E:$E,B434,'2017'!$F:$F,A434,'2017'!AA:AA,"NRO",'2017'!R:R,"&lt;&gt;"), 0)</f>
        <v>0</v>
      </c>
      <c r="Z434" s="0" t="n">
        <f aca="false">IFERROR(SUMIFS('2017'!M:M,'2017'!AA:AA,"NRO",'2017'!F:F,A434,'2017'!C:C,B434)+SUMIFS('2017'!P:P,'2017'!AA:AA,"NRO",'2017'!F:F,A434,'2017'!C:C,B434)+SUMIFS('2017'!N:N,'2017'!AA:AA,"NRO",'2017'!F:F,A434,'2017'!D:D,B434)+SUMIFS('2017'!N:N,'2017'!AA:AA,"NRO",'2017'!F:F,A434,'2017'!D:D,B434)+SUMIFS('2017'!O:O,'2017'!AA:AA,"NRO",'2017'!F:F,A434,'2017'!E:E,B434)+SUMIFS('2017'!R:R,'2017'!AA:AA,"NRO",'2017'!F:F,A434,'2017'!E:E,B434), 0)</f>
        <v>0</v>
      </c>
      <c r="AA434" s="7" t="n">
        <f aca="false">IFERROR(Z434/Y434, 0)</f>
        <v>0</v>
      </c>
      <c r="AB434" s="0" t="n">
        <f aca="false">IFERROR(SUMIFS('2017'!$H:$H,'2017'!$C:$C,B434,'2017'!$F:$F,A434,'2017'!AA:AA,"CRO",'2017'!P:P,"&lt;&gt;")+SUMIFS('2017'!$I:$I,'2017'!$D:$D,B434,'2017'!$F:$F,A434,'2017'!AA:AA,"CRO",'2017'!Q:Q,"&lt;&gt;")+SUMIFS('2017'!$J:$J,'2017'!$E:$E,B434,'2017'!$F:$F,A434,'2017'!AA:AA,"CRO",'2017'!R:R,"&lt;&gt;"), 0)</f>
        <v>0</v>
      </c>
      <c r="AC434" s="0" t="n">
        <f aca="false">IFERROR(SUMIFS('2017'!M:M,'2017'!AA:AA,"CRO",'2017'!F:F,A434,'2017'!C:C,B434)+SUMIFS('2017'!P:P,'2017'!AA:AA,"CRO",'2017'!F:F,A434,'2017'!C:C,B434)+SUMIFS('2017'!N:N,'2017'!AA:AA,"CRO",'2017'!F:F,A434,'2017'!D:D,B434)+SUMIFS('2017'!N:N,'2017'!AA:AA,"CRO",'2017'!F:F,A434,'2017'!D:D,B434)+SUMIFS('2017'!O:O,'2017'!AA:AA,"CRO",'2017'!F:F,A434,'2017'!E:E,B434)+SUMIFS('2017'!R:R,'2017'!AA:AA,"CRO",'2017'!F:F,A434,'2017'!E:E,B434), 0)</f>
        <v>0</v>
      </c>
      <c r="AD434" s="0" t="n">
        <f aca="false">IFERROR(AC434/AB434, 0)</f>
        <v>0</v>
      </c>
      <c r="AE434" s="0" t="n">
        <f aca="false">SUM(AH434,AK434,AN434)</f>
        <v>37</v>
      </c>
      <c r="AF434" s="0" t="n">
        <f aca="false">SUM(AI434,AL434,AO434)</f>
        <v>99</v>
      </c>
      <c r="AG434" s="7" t="n">
        <f aca="false">IFERROR(AF434/AE434, 0)</f>
        <v>2.67567567567568</v>
      </c>
      <c r="AH434" s="0" t="n">
        <f aca="false">IFERROR(SUMIFS('2016'!$G:$G,'2016'!F:F,A434,'2016'!C:C,B434,'2016'!D:D,"",'2016'!AA:AA,"JRO",'2016'!L:L,"&lt;&gt;"), 0)</f>
        <v>37</v>
      </c>
      <c r="AI434" s="0" t="n">
        <f aca="false">IFERROR(SUMIFS('2016'!L:L,'2016'!F:F,A434,'2016'!C:C,B434,'2016'!D:D,"",'2016'!AA:AA,"JRO"), 0)</f>
        <v>99</v>
      </c>
      <c r="AJ434" s="7" t="n">
        <f aca="false">IFERROR(AI434/AH434, 0)</f>
        <v>2.67567567567568</v>
      </c>
      <c r="AK434" s="0" t="n">
        <f aca="false">IFERROR(SUMIFS('2016'!$G:$G,'2016'!F:F,A434,'2016'!C:C,B434,'2016'!D:D,"",'2016'!AA:AA,"NRO",'2016'!L:L,"&lt;&gt;"), 0)</f>
        <v>0</v>
      </c>
      <c r="AL434" s="0" t="n">
        <f aca="false">IFERROR(SUMIFS('2016'!L:L,'2016'!F:F,A434,'2016'!C:C,B434,'2016'!D:D,"",'2016'!AA:AA,"NRO"), 0)</f>
        <v>0</v>
      </c>
      <c r="AM434" s="0" t="n">
        <f aca="false">IFERROR(AL434/AK434, 0)</f>
        <v>0</v>
      </c>
      <c r="AN434" s="0" t="n">
        <f aca="false">IFERROR(SUMIFS('2016'!$G:$G,'2016'!F:F,A434,'2016'!C:C,B434,'2016'!D:D,"",'2016'!AA:AA,"CRO",'2016'!L:L,"&lt;&gt;"), 0)</f>
        <v>0</v>
      </c>
      <c r="AO434" s="0" t="n">
        <f aca="false">IFERROR(SUMIFS('2016'!L:L,'2016'!F:F,A434,'2016'!C:C,B434,'2016'!D:D,"",'2016'!AA:AA,"CRO"), 0)</f>
        <v>0</v>
      </c>
      <c r="AP434" s="0" t="n">
        <f aca="false">IFERROR(AO434/AN434, 0)</f>
        <v>0</v>
      </c>
      <c r="AQ434" s="0" t="n">
        <f aca="false">SUM(AT434,AW434,AZ434)</f>
        <v>7</v>
      </c>
      <c r="AR434" s="0" t="n">
        <f aca="false">SUM(AU434,AX434,BA434)</f>
        <v>15</v>
      </c>
      <c r="AS434" s="7" t="n">
        <f aca="false">IFERROR(AR434/AQ434, 0)</f>
        <v>2.14285714285714</v>
      </c>
      <c r="AT434" s="0" t="n">
        <f aca="false">IFERROR(SUMIFS('2015'!$G:$G,'2015'!F:F,A434,'2015'!C:C,B434,'2015'!D:D,"",'2015'!AA:AA,"JRO",'2015'!L:L,"&lt;&gt;"), 0)</f>
        <v>7</v>
      </c>
      <c r="AU434" s="0" t="n">
        <f aca="false">IFERROR(SUMIFS('2015'!L:L,'2015'!F:F,A434,'2015'!C:C,B434,'2015'!D:D,"",'2015'!AA:AA,"JRO"), 0)</f>
        <v>15</v>
      </c>
      <c r="AV434" s="0" t="n">
        <f aca="false">IFERROR(AU434/AT434, 0)</f>
        <v>2.14285714285714</v>
      </c>
      <c r="AW434" s="0" t="n">
        <f aca="false">IFERROR(SUMIFS('2015'!$G:$G,'2015'!F:F,A434,'2015'!C:C,B434,'2015'!D:D,"",'2015'!AA:AA,"NRO",'2015'!L:L,"&lt;&gt;"), 0)</f>
        <v>0</v>
      </c>
      <c r="AX434" s="0" t="n">
        <f aca="false">IFERROR(SUMIFS('2015'!L:L,'2015'!F:F,A434,'2015'!C:C,B434,'2015'!D:D,"",'2015'!AA:AA,"NRO"), 0)</f>
        <v>0</v>
      </c>
      <c r="AY434" s="0" t="n">
        <f aca="false">IFERROR(AX434/AW434, 0)</f>
        <v>0</v>
      </c>
      <c r="AZ434" s="0" t="n">
        <f aca="false">IFERROR(SUMIFS('2015'!$G:$G,'2015'!F:F,A434,'2015'!C:C,B434,'2015'!D:D,"",'2015'!AA:AA,"CRO",'2015'!L:L,"&lt;&gt;"), 0)</f>
        <v>0</v>
      </c>
      <c r="BA434" s="0" t="n">
        <f aca="false">IFERROR(SUMIFS('2015'!L:L,'2015'!F:F,A434,'2015'!C:C,B434,'2015'!D:D,"",'2015'!AA:AA,"CRO"), 0)</f>
        <v>0</v>
      </c>
      <c r="BB434" s="0" t="n">
        <f aca="false">IFERROR(BA434/AZ434, 0)</f>
        <v>0</v>
      </c>
      <c r="BC434" s="0" t="n">
        <f aca="false">SUM(BF434,BI434)</f>
        <v>0</v>
      </c>
      <c r="BD434" s="0" t="n">
        <f aca="false">SUM(BG434,BJ434)</f>
        <v>0</v>
      </c>
      <c r="BE434" s="7" t="n">
        <f aca="false">IFERROR(BD434/BC434, 0)</f>
        <v>0</v>
      </c>
      <c r="BF434" s="0" t="n">
        <f aca="false">IFERROR(SUMIFS('2014'!$G:$G,'2014'!F:F,A434,'2014'!C:C,B434,'2014'!D:D,"",'2014'!AA:AA,"JRO",'2014'!L:L,"&lt;&gt;"), 0)</f>
        <v>0</v>
      </c>
      <c r="BG434" s="0" t="n">
        <f aca="false">IFERROR(SUMIFS('2014'!L:L,'2014'!F:F,A434,'2014'!C:C,B434,'2014'!D:D,"",'2014'!AA:AA,"JRO"), 0)</f>
        <v>0</v>
      </c>
      <c r="BH434" s="7" t="n">
        <f aca="false">IFERROR(BG434/BF434, 0)</f>
        <v>0</v>
      </c>
      <c r="BI434" s="0" t="n">
        <f aca="false">IFERROR(SUMIFS('2014'!$G:$G,'2014'!F:F,A434,'2014'!C:C,B434,'2014'!D:D,"",'2014'!AA:AA,"CRO",'2014'!L:L,"&lt;&gt;"), 0)</f>
        <v>0</v>
      </c>
      <c r="BJ434" s="0" t="n">
        <f aca="false">IFERROR(SUMIFS('2014'!L:L,'2014'!F:F,A434,'2014'!C:C,B434,'2014'!D:D,"",'2014'!AA:AA,"CRO"), 0)</f>
        <v>0</v>
      </c>
      <c r="BK434" s="0" t="n">
        <f aca="false">IFERROR(BJ434/BI434, 0)</f>
        <v>0</v>
      </c>
      <c r="BL434" s="0" t="n">
        <f aca="false">IFERROR(SUMIFS('2013'!$G:$G,'2013'!F:F,A434,'2013'!C:C,B434,'2013'!D:D,"",'2013'!AA:AA,"JRO",'2013'!L:L,"&lt;&gt;"), 0)</f>
        <v>1</v>
      </c>
      <c r="BM434" s="0" t="n">
        <f aca="false">IFERROR(SUMIFS('2013'!L:L,'2013'!F:F,A434,'2013'!C:C,B434,'2013'!D:D,"",'2013'!AA:AA,"JRO"), 0)</f>
        <v>3</v>
      </c>
      <c r="BN434" s="0" t="n">
        <f aca="false">IFERROR(BM434/BL434, 0)</f>
        <v>3</v>
      </c>
      <c r="BO434" s="0" t="n">
        <f aca="false">IFERROR(SUMIFS('2012'!$G:$G,'2012'!F:F,A434,'2012'!C:C,B434,'2012'!D:D,"",'2012'!AA:AA,"JRO",'2012'!L:L,"&lt;&gt;"), 0)</f>
        <v>0</v>
      </c>
      <c r="BP434" s="0" t="n">
        <f aca="false">IFERROR(SUMIFS('2012'!L:L,'2012'!F:F,A434,'2012'!C:C,B434,'2012'!D:D,"",'2012'!AA:AA,"JRO"), 0)</f>
        <v>0</v>
      </c>
      <c r="BQ434" s="0" t="n">
        <f aca="false">IFERROR(BP434/BO434, 0)</f>
        <v>0</v>
      </c>
      <c r="BR434" s="0" t="n">
        <f aca="false">IFERROR(SUMIFS('2011'!$G:$G,'2011'!F:F,A434,'2011'!C:C,B434,'2011'!D:D,"",'2011'!AA:AA,"JRO",'2011'!L:L,"&lt;&gt;"), 0)</f>
        <v>0</v>
      </c>
      <c r="BS434" s="0" t="n">
        <f aca="false">IFERROR(SUMIFS('2011'!L:L,'2011'!F:F,A434,'2011'!C:C,B434,'2011'!D:D,"",'2011'!AA:AA,"JRO"), 0)</f>
        <v>0</v>
      </c>
      <c r="BT434" s="7" t="n">
        <f aca="false">IFERROR(BS434/BR434, 0)</f>
        <v>0</v>
      </c>
      <c r="BU434" s="0" t="n">
        <f aca="false">IFERROR(SUMIFS('2010'!$G:$G,'2010'!F:F,A434,'2010'!C:C,B434,'2010'!D:D,"",'2010'!AA:AA,"JRO",'2010'!L:L,"&lt;&gt;"), 0)</f>
        <v>0</v>
      </c>
      <c r="BV434" s="0" t="n">
        <f aca="false">IFERROR(SUMIFS('2010'!L:L,'2010'!F:F,A434,'2010'!C:C,B434,'2010'!D:D,"",'2010'!AA:AA,"JRO"), 0)</f>
        <v>0</v>
      </c>
      <c r="BW434" s="7" t="n">
        <f aca="false">IFERROR(BV434/BU434, 0)</f>
        <v>0</v>
      </c>
      <c r="BX434" s="0" t="n">
        <f aca="false">IFERROR(SUMIFS('2009'!$G:$G,'2009'!F:F,A434,'2009'!C:C,B434,'2009'!D:D,"",'2009'!AA:AA,"JRO",'2009'!L:L,"&lt;&gt;"), 0)</f>
        <v>0</v>
      </c>
      <c r="BY434" s="0" t="n">
        <f aca="false">IFERROR(SUMIFS('2009'!L:L,'2009'!F:F,A434,'2009'!C:C,B434,'2009'!D:D,"",'2009'!AA:AA,"JRO"), 0)</f>
        <v>0</v>
      </c>
      <c r="BZ434" s="7" t="n">
        <f aca="false">IFERROR(BY434/BX434, 0)</f>
        <v>0</v>
      </c>
    </row>
    <row r="435" customFormat="false" ht="15" hidden="false" customHeight="false" outlineLevel="0" collapsed="false">
      <c r="A435" s="0" t="s">
        <v>107</v>
      </c>
      <c r="B435" s="13" t="s">
        <v>62</v>
      </c>
      <c r="I435" s="7" t="n">
        <f aca="false">IFERROR(H435/G435, 0)</f>
        <v>0</v>
      </c>
      <c r="J435" s="0" t="n">
        <f aca="false">IFERROR(SUMIFS('2018'!$H:$H,'2018'!$C:$C,B435,'2018'!$F:$F,A435,'2018'!AA:AA,"JRO",'2018'!P:P,"&lt;&gt;")+SUMIFS('2018'!$I:$I,'2018'!$D:$D,B435,'2018'!$F:$F,A435,'2018'!AA:AA,"JRO",'2018'!Q:Q,"&lt;&gt;")+SUMIFS('2018'!$J:$J,'2018'!$E:$E,B435,'2018'!$F:$F,A435,'2018'!AA:AA,"JRO",'2018'!R:R,"&lt;&gt;"), 0)</f>
        <v>0</v>
      </c>
      <c r="K435" s="0" t="n">
        <f aca="false">IFERROR(SUMIFS('2018'!M:M,'2018'!AA:AA,"JRO",'2018'!F:F,A435,'2018'!C:C,B435)+SUMIFS('2018'!P:P,'2018'!AA:AA,"JRO",'2018'!F:F,A435,'2018'!C:C,B435)+SUMIFS('2018'!N:N,'2018'!AA:AA,"JRO",'2018'!F:F,A435,'2018'!D:D,B435)+SUMIFS('2018'!N:N,'2018'!AA:AA,"JRO",'2018'!F:F,A435,'2018'!D:D,B435)+SUMIFS('2018'!O:O,'2018'!AA:AA,"JRO",'2018'!F:F,A435,'2018'!E:E,B435)+SUMIFS('2018'!R:R,'2018'!AA:AA,"JRO",'2018'!F:F,A435,'2018'!E:E,B435), 0)</f>
        <v>0</v>
      </c>
      <c r="L435" s="7" t="n">
        <f aca="false">IFERROR(K435/J435, 0)</f>
        <v>0</v>
      </c>
      <c r="M435" s="0" t="n">
        <f aca="false">IFERROR(SUMIFS('2018'!$H:$H,'2018'!$C:$C,B435,'2018'!$F:$F,A435,'2018'!AA:AA,"NRO",'2018'!P:P,"&lt;&gt;")+SUMIFS('2018'!$I:$I,'2018'!$D:$D,B435,'2018'!$F:$F,A435,'2018'!AA:AA,"NRO",'2018'!Q:Q,"&lt;&gt;")+SUMIFS('2018'!$J:$J,'2018'!$E:$E,B435,'2018'!$F:$F,A435,'2018'!AA:AA,"NRO",'2018'!R:R,"&lt;&gt;"), 0)</f>
        <v>0</v>
      </c>
      <c r="N435" s="0" t="n">
        <f aca="false">IFERROR(SUMIFS('2018'!M:M,'2018'!AA:AA,"NRO",'2018'!F:F,A435,'2018'!C:C,B435)+SUMIFS('2018'!P:P,'2018'!AA:AA,"NRO",'2018'!F:F,A435,'2018'!C:C,B435)+SUMIFS('2018'!N:N,'2018'!AA:AA,"NRO",'2018'!F:F,A435,'2018'!D:D,B435)+SUMIFS('2018'!N:N,'2018'!AA:AA,"NRO",'2018'!F:F,A435,'2018'!D:D,B435)+SUMIFS('2018'!O:O,'2018'!AA:AA,"NRO",'2018'!F:F,A435,'2018'!E:E,B435)+SUMIFS('2018'!R:R,'2018'!AA:AA,"NRO",'2018'!F:F,A435,'2018'!E:E,B435), 0)</f>
        <v>0</v>
      </c>
      <c r="O435" s="7" t="n">
        <f aca="false">IFERROR(N435/M435, 0)</f>
        <v>0</v>
      </c>
      <c r="P435" s="0" t="n">
        <f aca="false">IFERROR(SUMIFS('2018'!$H:$H,'2018'!$C:$C,B435,'2018'!$F:$F,A435,'2018'!AA:AA,"CRO")+SUMIFS('2018'!$I:$I,'2018'!$D:$D,B435,'2018'!$F:$F,A435,'2018'!AA:AA,"CRO")+SUMIFS('2018'!$J:$J,'2018'!$E:$E,B435,'2018'!$F:$F,A435,'2018'!AA:AA,"CRO"), 0)</f>
        <v>0</v>
      </c>
      <c r="Q435" s="0" t="n">
        <f aca="false">IFERROR(SUMIFS('2018'!M:M,'2018'!AA:AA,"CRO",'2018'!F:F,A435,'2018'!C:C,B435)+SUMIFS('2018'!P:P,'2018'!AA:AA,"CRO",'2018'!F:F,A435,'2018'!C:C,B435)+SUMIFS('2018'!N:N,'2018'!AA:AA,"CRO",'2018'!F:F,A435,'2018'!D:D,B435)+SUMIFS('2018'!N:N,'2018'!AA:AA,"CRO",'2018'!F:F,A435,'2018'!D:D,B435)+SUMIFS('2018'!O:O,'2018'!AA:AA,"CRO",'2018'!F:F,A435,'2018'!E:E,B435)+SUMIFS('2018'!R:R,'2018'!AA:AA,"CRO",'2018'!F:F,A435,'2018'!E:E,B435), 0)</f>
        <v>0</v>
      </c>
      <c r="R435" s="7" t="n">
        <f aca="false">IFERROR(Q435/P435, 0)</f>
        <v>0</v>
      </c>
      <c r="S435" s="7" t="n">
        <f aca="false">SUM(V435,Y435,AB435)</f>
        <v>0</v>
      </c>
      <c r="T435" s="7" t="n">
        <f aca="false">SUM(W435,Z435,AC435)</f>
        <v>0</v>
      </c>
      <c r="U435" s="7" t="n">
        <f aca="false">IFERROR(T435/S435, 0)</f>
        <v>0</v>
      </c>
      <c r="V435" s="0" t="n">
        <f aca="false">SUMIFS('2017'!$H:$H,'2017'!$C:$C,B435,'2017'!$F:$F,A435,'2017'!AA:AA,"JRO",'2017'!P:P,"&lt;&gt;")+SUMIFS('2017'!$I:$I,'2017'!$D:$D,B435,'2017'!$F:$F,A435,'2017'!AA:AA,"JRO",'2017'!Q:Q,"&lt;&gt;")+SUMIFS('2017'!$J:$J,'2017'!$E:$E,B435,'2017'!$F:$F,A435,'2017'!AA:AA,"JRO",'2017'!R:R,"&lt;&gt;")</f>
        <v>0</v>
      </c>
      <c r="W435" s="0" t="n">
        <f aca="false">IFERROR(SUMIFS('2017'!M:M,'2017'!AA:AA,"JRO",'2017'!F:F,A435,'2017'!C:C,B435)+SUMIFS('2017'!P:P,'2017'!AA:AA,"JRO",'2017'!F:F,A435,'2017'!C:C,B435)+SUMIFS('2017'!N:N,'2017'!AA:AA,"JRO",'2017'!F:F,A435,'2017'!D:D,B435)+SUMIFS('2017'!N:N,'2017'!AA:AA,"JRO",'2017'!F:F,A435,'2017'!D:D,B435)+SUMIFS('2017'!O:O,'2017'!AA:AA,"JRO",'2017'!F:F,A435,'2017'!E:E,B435)+SUMIFS('2017'!R:R,'2017'!AA:AA,"JRO",'2017'!F:F,A435,'2017'!E:E,B435), 0)</f>
        <v>0</v>
      </c>
      <c r="X435" s="7" t="n">
        <f aca="false">IFERROR(W435/V435, 0)</f>
        <v>0</v>
      </c>
      <c r="Y435" s="0" t="n">
        <f aca="false">IFERROR(SUMIFS('2017'!$H:$H,'2017'!$C:$C,B435,'2017'!$F:$F,A435,'2017'!AA:AA,"NRO",'2017'!P:P,"&lt;&gt;")+SUMIFS('2017'!$I:$I,'2017'!$D:$D,B435,'2017'!$F:$F,A435,'2017'!AA:AA,"NRO",'2017'!Q:Q,"&lt;&gt;")+SUMIFS('2017'!$J:$J,'2017'!$E:$E,B435,'2017'!$F:$F,A435,'2017'!AA:AA,"NRO",'2017'!R:R,"&lt;&gt;"), 0)</f>
        <v>0</v>
      </c>
      <c r="Z435" s="0" t="n">
        <f aca="false">IFERROR(SUMIFS('2017'!M:M,'2017'!AA:AA,"NRO",'2017'!F:F,A435,'2017'!C:C,B435)+SUMIFS('2017'!P:P,'2017'!AA:AA,"NRO",'2017'!F:F,A435,'2017'!C:C,B435)+SUMIFS('2017'!N:N,'2017'!AA:AA,"NRO",'2017'!F:F,A435,'2017'!D:D,B435)+SUMIFS('2017'!N:N,'2017'!AA:AA,"NRO",'2017'!F:F,A435,'2017'!D:D,B435)+SUMIFS('2017'!O:O,'2017'!AA:AA,"NRO",'2017'!F:F,A435,'2017'!E:E,B435)+SUMIFS('2017'!R:R,'2017'!AA:AA,"NRO",'2017'!F:F,A435,'2017'!E:E,B435), 0)</f>
        <v>0</v>
      </c>
      <c r="AA435" s="7" t="n">
        <f aca="false">IFERROR(Z435/Y435, 0)</f>
        <v>0</v>
      </c>
      <c r="AB435" s="0" t="n">
        <f aca="false">IFERROR(SUMIFS('2017'!$H:$H,'2017'!$C:$C,B435,'2017'!$F:$F,A435,'2017'!AA:AA,"CRO",'2017'!P:P,"&lt;&gt;")+SUMIFS('2017'!$I:$I,'2017'!$D:$D,B435,'2017'!$F:$F,A435,'2017'!AA:AA,"CRO",'2017'!Q:Q,"&lt;&gt;")+SUMIFS('2017'!$J:$J,'2017'!$E:$E,B435,'2017'!$F:$F,A435,'2017'!AA:AA,"CRO",'2017'!R:R,"&lt;&gt;"), 0)</f>
        <v>0</v>
      </c>
      <c r="AC435" s="0" t="n">
        <f aca="false">IFERROR(SUMIFS('2017'!M:M,'2017'!AA:AA,"CRO",'2017'!F:F,A435,'2017'!C:C,B435)+SUMIFS('2017'!P:P,'2017'!AA:AA,"CRO",'2017'!F:F,A435,'2017'!C:C,B435)+SUMIFS('2017'!N:N,'2017'!AA:AA,"CRO",'2017'!F:F,A435,'2017'!D:D,B435)+SUMIFS('2017'!N:N,'2017'!AA:AA,"CRO",'2017'!F:F,A435,'2017'!D:D,B435)+SUMIFS('2017'!O:O,'2017'!AA:AA,"CRO",'2017'!F:F,A435,'2017'!E:E,B435)+SUMIFS('2017'!R:R,'2017'!AA:AA,"CRO",'2017'!F:F,A435,'2017'!E:E,B435), 0)</f>
        <v>0</v>
      </c>
      <c r="AD435" s="0" t="n">
        <f aca="false">IFERROR(AC435/AB435, 0)</f>
        <v>0</v>
      </c>
      <c r="AE435" s="0" t="n">
        <f aca="false">SUM(AH435,AK435,AN435)</f>
        <v>5</v>
      </c>
      <c r="AF435" s="0" t="n">
        <f aca="false">SUM(AI435,AL435,AO435)</f>
        <v>9</v>
      </c>
      <c r="AG435" s="7" t="n">
        <f aca="false">IFERROR(AF435/AE435, 0)</f>
        <v>1.8</v>
      </c>
      <c r="AH435" s="0" t="n">
        <f aca="false">IFERROR(SUMIFS('2016'!$G:$G,'2016'!F:F,A435,'2016'!C:C,B435,'2016'!D:D,"",'2016'!AA:AA,"JRO",'2016'!L:L,"&lt;&gt;"), 0)</f>
        <v>5</v>
      </c>
      <c r="AI435" s="0" t="n">
        <f aca="false">IFERROR(SUMIFS('2016'!L:L,'2016'!F:F,A435,'2016'!C:C,B435,'2016'!D:D,"",'2016'!AA:AA,"JRO"), 0)</f>
        <v>9</v>
      </c>
      <c r="AJ435" s="7" t="n">
        <f aca="false">IFERROR(AI435/AH435, 0)</f>
        <v>1.8</v>
      </c>
      <c r="AK435" s="0" t="n">
        <f aca="false">IFERROR(SUMIFS('2016'!$G:$G,'2016'!F:F,A435,'2016'!C:C,B435,'2016'!D:D,"",'2016'!AA:AA,"NRO",'2016'!L:L,"&lt;&gt;"), 0)</f>
        <v>0</v>
      </c>
      <c r="AL435" s="0" t="n">
        <f aca="false">IFERROR(SUMIFS('2016'!L:L,'2016'!F:F,A435,'2016'!C:C,B435,'2016'!D:D,"",'2016'!AA:AA,"NRO"), 0)</f>
        <v>0</v>
      </c>
      <c r="AM435" s="0" t="n">
        <f aca="false">IFERROR(AL435/AK435, 0)</f>
        <v>0</v>
      </c>
      <c r="AN435" s="0" t="n">
        <f aca="false">IFERROR(SUMIFS('2016'!$G:$G,'2016'!F:F,A435,'2016'!C:C,B435,'2016'!D:D,"",'2016'!AA:AA,"CRO",'2016'!L:L,"&lt;&gt;"), 0)</f>
        <v>0</v>
      </c>
      <c r="AO435" s="0" t="n">
        <f aca="false">IFERROR(SUMIFS('2016'!L:L,'2016'!F:F,A435,'2016'!C:C,B435,'2016'!D:D,"",'2016'!AA:AA,"CRO"), 0)</f>
        <v>0</v>
      </c>
      <c r="AP435" s="0" t="n">
        <f aca="false">IFERROR(AO435/AN435, 0)</f>
        <v>0</v>
      </c>
      <c r="AQ435" s="0" t="n">
        <f aca="false">SUM(AT435,AW435,AZ435)</f>
        <v>0</v>
      </c>
      <c r="AR435" s="0" t="n">
        <f aca="false">SUM(AU435,AX435,BA435)</f>
        <v>0</v>
      </c>
      <c r="AS435" s="7" t="n">
        <f aca="false">IFERROR(AR435/AQ435, 0)</f>
        <v>0</v>
      </c>
      <c r="AT435" s="0" t="n">
        <f aca="false">IFERROR(SUMIFS('2015'!$G:$G,'2015'!F:F,A435,'2015'!C:C,B435,'2015'!D:D,"",'2015'!AA:AA,"JRO",'2015'!L:L,"&lt;&gt;"), 0)</f>
        <v>0</v>
      </c>
      <c r="AU435" s="0" t="n">
        <f aca="false">IFERROR(SUMIFS('2015'!L:L,'2015'!F:F,A435,'2015'!C:C,B435,'2015'!D:D,"",'2015'!AA:AA,"JRO"), 0)</f>
        <v>0</v>
      </c>
      <c r="AV435" s="0" t="n">
        <f aca="false">IFERROR(AU435/AT435, 0)</f>
        <v>0</v>
      </c>
      <c r="AW435" s="0" t="n">
        <f aca="false">IFERROR(SUMIFS('2015'!$G:$G,'2015'!F:F,A435,'2015'!C:C,B435,'2015'!D:D,"",'2015'!AA:AA,"NRO",'2015'!L:L,"&lt;&gt;"), 0)</f>
        <v>0</v>
      </c>
      <c r="AX435" s="0" t="n">
        <f aca="false">IFERROR(SUMIFS('2015'!L:L,'2015'!F:F,A435,'2015'!C:C,B435,'2015'!D:D,"",'2015'!AA:AA,"NRO"), 0)</f>
        <v>0</v>
      </c>
      <c r="AY435" s="0" t="n">
        <f aca="false">IFERROR(AX435/AW435, 0)</f>
        <v>0</v>
      </c>
      <c r="AZ435" s="0" t="n">
        <f aca="false">IFERROR(SUMIFS('2015'!$G:$G,'2015'!F:F,A435,'2015'!C:C,B435,'2015'!D:D,"",'2015'!AA:AA,"CRO",'2015'!L:L,"&lt;&gt;"), 0)</f>
        <v>0</v>
      </c>
      <c r="BA435" s="0" t="n">
        <f aca="false">IFERROR(SUMIFS('2015'!L:L,'2015'!F:F,A435,'2015'!C:C,B435,'2015'!D:D,"",'2015'!AA:AA,"CRO"), 0)</f>
        <v>0</v>
      </c>
      <c r="BB435" s="0" t="n">
        <f aca="false">IFERROR(BA435/AZ435, 0)</f>
        <v>0</v>
      </c>
      <c r="BC435" s="0" t="n">
        <f aca="false">SUM(BF435,BI435)</f>
        <v>0</v>
      </c>
      <c r="BD435" s="0" t="n">
        <f aca="false">SUM(BG435,BJ435)</f>
        <v>0</v>
      </c>
      <c r="BE435" s="7" t="n">
        <f aca="false">IFERROR(BD435/BC435, 0)</f>
        <v>0</v>
      </c>
      <c r="BF435" s="0" t="n">
        <f aca="false">IFERROR(SUMIFS('2014'!$G:$G,'2014'!F:F,A435,'2014'!C:C,B435,'2014'!D:D,"",'2014'!AA:AA,"JRO",'2014'!L:L,"&lt;&gt;"), 0)</f>
        <v>0</v>
      </c>
      <c r="BG435" s="0" t="n">
        <f aca="false">IFERROR(SUMIFS('2014'!L:L,'2014'!F:F,A435,'2014'!C:C,B435,'2014'!D:D,"",'2014'!AA:AA,"JRO"), 0)</f>
        <v>0</v>
      </c>
      <c r="BH435" s="7" t="n">
        <f aca="false">IFERROR(BG435/BF435, 0)</f>
        <v>0</v>
      </c>
      <c r="BI435" s="0" t="n">
        <f aca="false">IFERROR(SUMIFS('2014'!$G:$G,'2014'!F:F,A435,'2014'!C:C,B435,'2014'!D:D,"",'2014'!AA:AA,"CRO",'2014'!L:L,"&lt;&gt;"), 0)</f>
        <v>0</v>
      </c>
      <c r="BJ435" s="0" t="n">
        <f aca="false">IFERROR(SUMIFS('2014'!L:L,'2014'!F:F,A435,'2014'!C:C,B435,'2014'!D:D,"",'2014'!AA:AA,"CRO"), 0)</f>
        <v>0</v>
      </c>
      <c r="BK435" s="0" t="n">
        <f aca="false">IFERROR(BJ435/BI435, 0)</f>
        <v>0</v>
      </c>
      <c r="BL435" s="0" t="n">
        <f aca="false">IFERROR(SUMIFS('2013'!$G:$G,'2013'!F:F,A435,'2013'!C:C,B435,'2013'!D:D,"",'2013'!AA:AA,"JRO",'2013'!L:L,"&lt;&gt;"), 0)</f>
        <v>0</v>
      </c>
      <c r="BM435" s="0" t="n">
        <f aca="false">IFERROR(SUMIFS('2013'!L:L,'2013'!F:F,A435,'2013'!C:C,B435,'2013'!D:D,"",'2013'!AA:AA,"JRO"), 0)</f>
        <v>0</v>
      </c>
      <c r="BN435" s="0" t="n">
        <f aca="false">IFERROR(BM435/BL435, 0)</f>
        <v>0</v>
      </c>
      <c r="BO435" s="0" t="n">
        <f aca="false">IFERROR(SUMIFS('2012'!$G:$G,'2012'!F:F,A435,'2012'!C:C,B435,'2012'!D:D,"",'2012'!AA:AA,"JRO",'2012'!L:L,"&lt;&gt;"), 0)</f>
        <v>0</v>
      </c>
      <c r="BP435" s="0" t="n">
        <f aca="false">IFERROR(SUMIFS('2012'!L:L,'2012'!F:F,A435,'2012'!C:C,B435,'2012'!D:D,"",'2012'!AA:AA,"JRO"), 0)</f>
        <v>0</v>
      </c>
      <c r="BQ435" s="0" t="n">
        <f aca="false">IFERROR(BP435/BO435, 0)</f>
        <v>0</v>
      </c>
      <c r="BR435" s="0" t="n">
        <f aca="false">IFERROR(SUMIFS('2011'!$G:$G,'2011'!F:F,A435,'2011'!C:C,B435,'2011'!D:D,"",'2011'!AA:AA,"JRO",'2011'!L:L,"&lt;&gt;"), 0)</f>
        <v>0</v>
      </c>
      <c r="BS435" s="0" t="n">
        <f aca="false">IFERROR(SUMIFS('2011'!L:L,'2011'!F:F,A435,'2011'!C:C,B435,'2011'!D:D,"",'2011'!AA:AA,"JRO"), 0)</f>
        <v>0</v>
      </c>
      <c r="BT435" s="7" t="n">
        <f aca="false">IFERROR(BS435/BR435, 0)</f>
        <v>0</v>
      </c>
      <c r="BU435" s="0" t="n">
        <f aca="false">IFERROR(SUMIFS('2010'!$G:$G,'2010'!F:F,A435,'2010'!C:C,B435,'2010'!D:D,"",'2010'!AA:AA,"JRO",'2010'!L:L,"&lt;&gt;"), 0)</f>
        <v>0</v>
      </c>
      <c r="BV435" s="0" t="n">
        <f aca="false">IFERROR(SUMIFS('2010'!L:L,'2010'!F:F,A435,'2010'!C:C,B435,'2010'!D:D,"",'2010'!AA:AA,"JRO"), 0)</f>
        <v>0</v>
      </c>
      <c r="BW435" s="7" t="n">
        <f aca="false">IFERROR(BV435/BU435, 0)</f>
        <v>0</v>
      </c>
      <c r="BX435" s="0" t="n">
        <f aca="false">IFERROR(SUMIFS('2009'!$G:$G,'2009'!F:F,A435,'2009'!C:C,B435,'2009'!D:D,"",'2009'!AA:AA,"JRO",'2009'!L:L,"&lt;&gt;"), 0)</f>
        <v>0</v>
      </c>
      <c r="BY435" s="0" t="n">
        <f aca="false">IFERROR(SUMIFS('2009'!L:L,'2009'!F:F,A435,'2009'!C:C,B435,'2009'!D:D,"",'2009'!AA:AA,"JRO"), 0)</f>
        <v>0</v>
      </c>
      <c r="BZ435" s="7" t="n">
        <f aca="false">IFERROR(BY435/BX435, 0)</f>
        <v>0</v>
      </c>
    </row>
    <row r="436" customFormat="false" ht="15" hidden="false" customHeight="false" outlineLevel="0" collapsed="false">
      <c r="A436" s="0" t="s">
        <v>107</v>
      </c>
      <c r="B436" s="13" t="s">
        <v>45</v>
      </c>
      <c r="I436" s="7" t="n">
        <f aca="false">IFERROR(H436/G436, 0)</f>
        <v>0</v>
      </c>
      <c r="J436" s="0" t="n">
        <f aca="false">IFERROR(SUMIFS('2018'!$H:$H,'2018'!$C:$C,B436,'2018'!$F:$F,A436,'2018'!AA:AA,"JRO",'2018'!P:P,"&lt;&gt;")+SUMIFS('2018'!$I:$I,'2018'!$D:$D,B436,'2018'!$F:$F,A436,'2018'!AA:AA,"JRO",'2018'!Q:Q,"&lt;&gt;")+SUMIFS('2018'!$J:$J,'2018'!$E:$E,B436,'2018'!$F:$F,A436,'2018'!AA:AA,"JRO",'2018'!R:R,"&lt;&gt;"), 0)</f>
        <v>0</v>
      </c>
      <c r="K436" s="0" t="n">
        <f aca="false">IFERROR(SUMIFS('2018'!M:M,'2018'!AA:AA,"JRO",'2018'!F:F,A436,'2018'!C:C,B436)+SUMIFS('2018'!P:P,'2018'!AA:AA,"JRO",'2018'!F:F,A436,'2018'!C:C,B436)+SUMIFS('2018'!N:N,'2018'!AA:AA,"JRO",'2018'!F:F,A436,'2018'!D:D,B436)+SUMIFS('2018'!N:N,'2018'!AA:AA,"JRO",'2018'!F:F,A436,'2018'!D:D,B436)+SUMIFS('2018'!O:O,'2018'!AA:AA,"JRO",'2018'!F:F,A436,'2018'!E:E,B436)+SUMIFS('2018'!R:R,'2018'!AA:AA,"JRO",'2018'!F:F,A436,'2018'!E:E,B436), 0)</f>
        <v>0</v>
      </c>
      <c r="L436" s="7" t="n">
        <f aca="false">IFERROR(K436/J436, 0)</f>
        <v>0</v>
      </c>
      <c r="M436" s="0" t="n">
        <f aca="false">IFERROR(SUMIFS('2018'!$H:$H,'2018'!$C:$C,B436,'2018'!$F:$F,A436,'2018'!AA:AA,"NRO",'2018'!P:P,"&lt;&gt;")+SUMIFS('2018'!$I:$I,'2018'!$D:$D,B436,'2018'!$F:$F,A436,'2018'!AA:AA,"NRO",'2018'!Q:Q,"&lt;&gt;")+SUMIFS('2018'!$J:$J,'2018'!$E:$E,B436,'2018'!$F:$F,A436,'2018'!AA:AA,"NRO",'2018'!R:R,"&lt;&gt;"), 0)</f>
        <v>0</v>
      </c>
      <c r="N436" s="0" t="n">
        <f aca="false">IFERROR(SUMIFS('2018'!M:M,'2018'!AA:AA,"NRO",'2018'!F:F,A436,'2018'!C:C,B436)+SUMIFS('2018'!P:P,'2018'!AA:AA,"NRO",'2018'!F:F,A436,'2018'!C:C,B436)+SUMIFS('2018'!N:N,'2018'!AA:AA,"NRO",'2018'!F:F,A436,'2018'!D:D,B436)+SUMIFS('2018'!N:N,'2018'!AA:AA,"NRO",'2018'!F:F,A436,'2018'!D:D,B436)+SUMIFS('2018'!O:O,'2018'!AA:AA,"NRO",'2018'!F:F,A436,'2018'!E:E,B436)+SUMIFS('2018'!R:R,'2018'!AA:AA,"NRO",'2018'!F:F,A436,'2018'!E:E,B436), 0)</f>
        <v>0</v>
      </c>
      <c r="O436" s="7" t="n">
        <f aca="false">IFERROR(N436/M436, 0)</f>
        <v>0</v>
      </c>
      <c r="P436" s="0" t="n">
        <f aca="false">IFERROR(SUMIFS('2018'!$H:$H,'2018'!$C:$C,B436,'2018'!$F:$F,A436,'2018'!AA:AA,"CRO")+SUMIFS('2018'!$I:$I,'2018'!$D:$D,B436,'2018'!$F:$F,A436,'2018'!AA:AA,"CRO")+SUMIFS('2018'!$J:$J,'2018'!$E:$E,B436,'2018'!$F:$F,A436,'2018'!AA:AA,"CRO"), 0)</f>
        <v>0</v>
      </c>
      <c r="Q436" s="0" t="n">
        <f aca="false">IFERROR(SUMIFS('2018'!M:M,'2018'!AA:AA,"CRO",'2018'!F:F,A436,'2018'!C:C,B436)+SUMIFS('2018'!P:P,'2018'!AA:AA,"CRO",'2018'!F:F,A436,'2018'!C:C,B436)+SUMIFS('2018'!N:N,'2018'!AA:AA,"CRO",'2018'!F:F,A436,'2018'!D:D,B436)+SUMIFS('2018'!N:N,'2018'!AA:AA,"CRO",'2018'!F:F,A436,'2018'!D:D,B436)+SUMIFS('2018'!O:O,'2018'!AA:AA,"CRO",'2018'!F:F,A436,'2018'!E:E,B436)+SUMIFS('2018'!R:R,'2018'!AA:AA,"CRO",'2018'!F:F,A436,'2018'!E:E,B436), 0)</f>
        <v>0</v>
      </c>
      <c r="R436" s="7" t="n">
        <f aca="false">IFERROR(Q436/P436, 0)</f>
        <v>0</v>
      </c>
      <c r="S436" s="7" t="n">
        <f aca="false">SUM(V436,Y436,AB436)</f>
        <v>0</v>
      </c>
      <c r="T436" s="7" t="n">
        <f aca="false">SUM(W436,Z436,AC436)</f>
        <v>0</v>
      </c>
      <c r="U436" s="7" t="n">
        <f aca="false">IFERROR(T436/S436, 0)</f>
        <v>0</v>
      </c>
      <c r="V436" s="0" t="n">
        <f aca="false">SUMIFS('2017'!$H:$H,'2017'!$C:$C,B436,'2017'!$F:$F,A436,'2017'!AA:AA,"JRO",'2017'!P:P,"&lt;&gt;")+SUMIFS('2017'!$I:$I,'2017'!$D:$D,B436,'2017'!$F:$F,A436,'2017'!AA:AA,"JRO",'2017'!Q:Q,"&lt;&gt;")+SUMIFS('2017'!$J:$J,'2017'!$E:$E,B436,'2017'!$F:$F,A436,'2017'!AA:AA,"JRO",'2017'!R:R,"&lt;&gt;")</f>
        <v>0</v>
      </c>
      <c r="W436" s="0" t="n">
        <f aca="false">IFERROR(SUMIFS('2017'!M:M,'2017'!AA:AA,"JRO",'2017'!F:F,A436,'2017'!C:C,B436)+SUMIFS('2017'!P:P,'2017'!AA:AA,"JRO",'2017'!F:F,A436,'2017'!C:C,B436)+SUMIFS('2017'!N:N,'2017'!AA:AA,"JRO",'2017'!F:F,A436,'2017'!D:D,B436)+SUMIFS('2017'!N:N,'2017'!AA:AA,"JRO",'2017'!F:F,A436,'2017'!D:D,B436)+SUMIFS('2017'!O:O,'2017'!AA:AA,"JRO",'2017'!F:F,A436,'2017'!E:E,B436)+SUMIFS('2017'!R:R,'2017'!AA:AA,"JRO",'2017'!F:F,A436,'2017'!E:E,B436), 0)</f>
        <v>0</v>
      </c>
      <c r="X436" s="7" t="n">
        <f aca="false">IFERROR(W436/V436, 0)</f>
        <v>0</v>
      </c>
      <c r="Y436" s="0" t="n">
        <f aca="false">IFERROR(SUMIFS('2017'!$H:$H,'2017'!$C:$C,B436,'2017'!$F:$F,A436,'2017'!AA:AA,"NRO",'2017'!P:P,"&lt;&gt;")+SUMIFS('2017'!$I:$I,'2017'!$D:$D,B436,'2017'!$F:$F,A436,'2017'!AA:AA,"NRO",'2017'!Q:Q,"&lt;&gt;")+SUMIFS('2017'!$J:$J,'2017'!$E:$E,B436,'2017'!$F:$F,A436,'2017'!AA:AA,"NRO",'2017'!R:R,"&lt;&gt;"), 0)</f>
        <v>0</v>
      </c>
      <c r="Z436" s="0" t="n">
        <f aca="false">IFERROR(SUMIFS('2017'!M:M,'2017'!AA:AA,"NRO",'2017'!F:F,A436,'2017'!C:C,B436)+SUMIFS('2017'!P:P,'2017'!AA:AA,"NRO",'2017'!F:F,A436,'2017'!C:C,B436)+SUMIFS('2017'!N:N,'2017'!AA:AA,"NRO",'2017'!F:F,A436,'2017'!D:D,B436)+SUMIFS('2017'!N:N,'2017'!AA:AA,"NRO",'2017'!F:F,A436,'2017'!D:D,B436)+SUMIFS('2017'!O:O,'2017'!AA:AA,"NRO",'2017'!F:F,A436,'2017'!E:E,B436)+SUMIFS('2017'!R:R,'2017'!AA:AA,"NRO",'2017'!F:F,A436,'2017'!E:E,B436), 0)</f>
        <v>0</v>
      </c>
      <c r="AA436" s="7" t="n">
        <f aca="false">IFERROR(Z436/Y436, 0)</f>
        <v>0</v>
      </c>
      <c r="AB436" s="0" t="n">
        <f aca="false">IFERROR(SUMIFS('2017'!$H:$H,'2017'!$C:$C,B436,'2017'!$F:$F,A436,'2017'!AA:AA,"CRO",'2017'!P:P,"&lt;&gt;")+SUMIFS('2017'!$I:$I,'2017'!$D:$D,B436,'2017'!$F:$F,A436,'2017'!AA:AA,"CRO",'2017'!Q:Q,"&lt;&gt;")+SUMIFS('2017'!$J:$J,'2017'!$E:$E,B436,'2017'!$F:$F,A436,'2017'!AA:AA,"CRO",'2017'!R:R,"&lt;&gt;"), 0)</f>
        <v>0</v>
      </c>
      <c r="AC436" s="0" t="n">
        <f aca="false">IFERROR(SUMIFS('2017'!M:M,'2017'!AA:AA,"CRO",'2017'!F:F,A436,'2017'!C:C,B436)+SUMIFS('2017'!P:P,'2017'!AA:AA,"CRO",'2017'!F:F,A436,'2017'!C:C,B436)+SUMIFS('2017'!N:N,'2017'!AA:AA,"CRO",'2017'!F:F,A436,'2017'!D:D,B436)+SUMIFS('2017'!N:N,'2017'!AA:AA,"CRO",'2017'!F:F,A436,'2017'!D:D,B436)+SUMIFS('2017'!O:O,'2017'!AA:AA,"CRO",'2017'!F:F,A436,'2017'!E:E,B436)+SUMIFS('2017'!R:R,'2017'!AA:AA,"CRO",'2017'!F:F,A436,'2017'!E:E,B436), 0)</f>
        <v>0</v>
      </c>
      <c r="AD436" s="0" t="n">
        <f aca="false">IFERROR(AC436/AB436, 0)</f>
        <v>0</v>
      </c>
      <c r="AE436" s="0" t="n">
        <f aca="false">SUM(AH436,AK436,AN436)</f>
        <v>0</v>
      </c>
      <c r="AF436" s="0" t="n">
        <f aca="false">SUM(AI436,AL436,AO436)</f>
        <v>0</v>
      </c>
      <c r="AG436" s="7" t="n">
        <f aca="false">IFERROR(AF436/AE436, 0)</f>
        <v>0</v>
      </c>
      <c r="AH436" s="0" t="n">
        <f aca="false">IFERROR(SUMIFS('2016'!$G:$G,'2016'!F:F,A436,'2016'!C:C,B436,'2016'!D:D,"",'2016'!AA:AA,"JRO",'2016'!L:L,"&lt;&gt;"), 0)</f>
        <v>0</v>
      </c>
      <c r="AI436" s="0" t="n">
        <f aca="false">IFERROR(SUMIFS('2016'!L:L,'2016'!F:F,A436,'2016'!C:C,B436,'2016'!D:D,"",'2016'!AA:AA,"JRO"), 0)</f>
        <v>0</v>
      </c>
      <c r="AJ436" s="7" t="n">
        <f aca="false">IFERROR(AI436/AH436, 0)</f>
        <v>0</v>
      </c>
      <c r="AK436" s="0" t="n">
        <f aca="false">IFERROR(SUMIFS('2016'!$G:$G,'2016'!F:F,A436,'2016'!C:C,B436,'2016'!D:D,"",'2016'!AA:AA,"NRO",'2016'!L:L,"&lt;&gt;"), 0)</f>
        <v>0</v>
      </c>
      <c r="AL436" s="0" t="n">
        <f aca="false">IFERROR(SUMIFS('2016'!L:L,'2016'!F:F,A436,'2016'!C:C,B436,'2016'!D:D,"",'2016'!AA:AA,"NRO"), 0)</f>
        <v>0</v>
      </c>
      <c r="AM436" s="0" t="n">
        <f aca="false">IFERROR(AL436/AK436, 0)</f>
        <v>0</v>
      </c>
      <c r="AN436" s="0" t="n">
        <f aca="false">IFERROR(SUMIFS('2016'!$G:$G,'2016'!F:F,A436,'2016'!C:C,B436,'2016'!D:D,"",'2016'!AA:AA,"CRO",'2016'!L:L,"&lt;&gt;"), 0)</f>
        <v>0</v>
      </c>
      <c r="AO436" s="0" t="n">
        <f aca="false">IFERROR(SUMIFS('2016'!L:L,'2016'!F:F,A436,'2016'!C:C,B436,'2016'!D:D,"",'2016'!AA:AA,"CRO"), 0)</f>
        <v>0</v>
      </c>
      <c r="AP436" s="0" t="n">
        <f aca="false">IFERROR(AO436/AN436, 0)</f>
        <v>0</v>
      </c>
      <c r="AQ436" s="0" t="n">
        <f aca="false">SUM(AT436,AW436,AZ436)</f>
        <v>0</v>
      </c>
      <c r="AR436" s="0" t="n">
        <f aca="false">SUM(AU436,AX436,BA436)</f>
        <v>0</v>
      </c>
      <c r="AS436" s="7" t="n">
        <f aca="false">IFERROR(AR436/AQ436, 0)</f>
        <v>0</v>
      </c>
      <c r="AT436" s="0" t="n">
        <f aca="false">IFERROR(SUMIFS('2015'!$G:$G,'2015'!F:F,A436,'2015'!C:C,B436,'2015'!D:D,"",'2015'!AA:AA,"JRO",'2015'!L:L,"&lt;&gt;"), 0)</f>
        <v>0</v>
      </c>
      <c r="AU436" s="0" t="n">
        <f aca="false">IFERROR(SUMIFS('2015'!L:L,'2015'!F:F,A436,'2015'!C:C,B436,'2015'!D:D,"",'2015'!AA:AA,"JRO"), 0)</f>
        <v>0</v>
      </c>
      <c r="AV436" s="0" t="n">
        <f aca="false">IFERROR(AU436/AT436, 0)</f>
        <v>0</v>
      </c>
      <c r="AW436" s="0" t="n">
        <f aca="false">IFERROR(SUMIFS('2015'!$G:$G,'2015'!F:F,A436,'2015'!C:C,B436,'2015'!D:D,"",'2015'!AA:AA,"NRO",'2015'!L:L,"&lt;&gt;"), 0)</f>
        <v>0</v>
      </c>
      <c r="AX436" s="0" t="n">
        <f aca="false">IFERROR(SUMIFS('2015'!L:L,'2015'!F:F,A436,'2015'!C:C,B436,'2015'!D:D,"",'2015'!AA:AA,"NRO"), 0)</f>
        <v>0</v>
      </c>
      <c r="AY436" s="0" t="n">
        <f aca="false">IFERROR(AX436/AW436, 0)</f>
        <v>0</v>
      </c>
      <c r="AZ436" s="0" t="n">
        <f aca="false">IFERROR(SUMIFS('2015'!$G:$G,'2015'!F:F,A436,'2015'!C:C,B436,'2015'!D:D,"",'2015'!AA:AA,"CRO",'2015'!L:L,"&lt;&gt;"), 0)</f>
        <v>0</v>
      </c>
      <c r="BA436" s="0" t="n">
        <f aca="false">IFERROR(SUMIFS('2015'!L:L,'2015'!F:F,A436,'2015'!C:C,B436,'2015'!D:D,"",'2015'!AA:AA,"CRO"), 0)</f>
        <v>0</v>
      </c>
      <c r="BB436" s="0" t="n">
        <f aca="false">IFERROR(BA436/AZ436, 0)</f>
        <v>0</v>
      </c>
      <c r="BC436" s="0" t="n">
        <f aca="false">SUM(BF436,BI436)</f>
        <v>0</v>
      </c>
      <c r="BD436" s="0" t="n">
        <f aca="false">SUM(BG436,BJ436)</f>
        <v>0</v>
      </c>
      <c r="BE436" s="7" t="n">
        <f aca="false">IFERROR(BD436/BC436, 0)</f>
        <v>0</v>
      </c>
      <c r="BF436" s="0" t="n">
        <f aca="false">IFERROR(SUMIFS('2014'!$G:$G,'2014'!F:F,A436,'2014'!C:C,B436,'2014'!D:D,"",'2014'!AA:AA,"JRO",'2014'!L:L,"&lt;&gt;"), 0)</f>
        <v>0</v>
      </c>
      <c r="BG436" s="0" t="n">
        <f aca="false">IFERROR(SUMIFS('2014'!L:L,'2014'!F:F,A436,'2014'!C:C,B436,'2014'!D:D,"",'2014'!AA:AA,"JRO"), 0)</f>
        <v>0</v>
      </c>
      <c r="BH436" s="7" t="n">
        <f aca="false">IFERROR(BG436/BF436, 0)</f>
        <v>0</v>
      </c>
      <c r="BI436" s="0" t="n">
        <f aca="false">IFERROR(SUMIFS('2014'!$G:$G,'2014'!F:F,A436,'2014'!C:C,B436,'2014'!D:D,"",'2014'!AA:AA,"CRO",'2014'!L:L,"&lt;&gt;"), 0)</f>
        <v>0</v>
      </c>
      <c r="BJ436" s="0" t="n">
        <f aca="false">IFERROR(SUMIFS('2014'!L:L,'2014'!F:F,A436,'2014'!C:C,B436,'2014'!D:D,"",'2014'!AA:AA,"CRO"), 0)</f>
        <v>0</v>
      </c>
      <c r="BK436" s="0" t="n">
        <f aca="false">IFERROR(BJ436/BI436, 0)</f>
        <v>0</v>
      </c>
      <c r="BL436" s="0" t="n">
        <f aca="false">IFERROR(SUMIFS('2013'!$G:$G,'2013'!F:F,A436,'2013'!C:C,B436,'2013'!D:D,"",'2013'!AA:AA,"JRO",'2013'!L:L,"&lt;&gt;"), 0)</f>
        <v>0</v>
      </c>
      <c r="BM436" s="0" t="n">
        <f aca="false">IFERROR(SUMIFS('2013'!L:L,'2013'!F:F,A436,'2013'!C:C,B436,'2013'!D:D,"",'2013'!AA:AA,"JRO"), 0)</f>
        <v>0</v>
      </c>
      <c r="BN436" s="0" t="n">
        <f aca="false">IFERROR(BM436/BL436, 0)</f>
        <v>0</v>
      </c>
      <c r="BO436" s="0" t="n">
        <f aca="false">IFERROR(SUMIFS('2012'!$G:$G,'2012'!F:F,A436,'2012'!C:C,B436,'2012'!D:D,"",'2012'!AA:AA,"JRO",'2012'!L:L,"&lt;&gt;"), 0)</f>
        <v>0</v>
      </c>
      <c r="BP436" s="0" t="n">
        <f aca="false">IFERROR(SUMIFS('2012'!L:L,'2012'!F:F,A436,'2012'!C:C,B436,'2012'!D:D,"",'2012'!AA:AA,"JRO"), 0)</f>
        <v>0</v>
      </c>
      <c r="BQ436" s="0" t="n">
        <f aca="false">IFERROR(BP436/BO436, 0)</f>
        <v>0</v>
      </c>
      <c r="BR436" s="0" t="n">
        <f aca="false">IFERROR(SUMIFS('2011'!$G:$G,'2011'!F:F,A436,'2011'!C:C,B436,'2011'!D:D,"",'2011'!AA:AA,"JRO",'2011'!L:L,"&lt;&gt;"), 0)</f>
        <v>0</v>
      </c>
      <c r="BS436" s="0" t="n">
        <f aca="false">IFERROR(SUMIFS('2011'!L:L,'2011'!F:F,A436,'2011'!C:C,B436,'2011'!D:D,"",'2011'!AA:AA,"JRO"), 0)</f>
        <v>0</v>
      </c>
      <c r="BT436" s="7" t="n">
        <f aca="false">IFERROR(BS436/BR436, 0)</f>
        <v>0</v>
      </c>
      <c r="BU436" s="0" t="n">
        <f aca="false">IFERROR(SUMIFS('2010'!$G:$G,'2010'!F:F,A436,'2010'!C:C,B436,'2010'!D:D,"",'2010'!AA:AA,"JRO",'2010'!L:L,"&lt;&gt;"), 0)</f>
        <v>0</v>
      </c>
      <c r="BV436" s="0" t="n">
        <f aca="false">IFERROR(SUMIFS('2010'!L:L,'2010'!F:F,A436,'2010'!C:C,B436,'2010'!D:D,"",'2010'!AA:AA,"JRO"), 0)</f>
        <v>0</v>
      </c>
      <c r="BW436" s="7" t="n">
        <f aca="false">IFERROR(BV436/BU436, 0)</f>
        <v>0</v>
      </c>
      <c r="BX436" s="0" t="n">
        <f aca="false">IFERROR(SUMIFS('2009'!$G:$G,'2009'!F:F,A436,'2009'!C:C,B436,'2009'!D:D,"",'2009'!AA:AA,"JRO",'2009'!L:L,"&lt;&gt;"), 0)</f>
        <v>0</v>
      </c>
      <c r="BY436" s="0" t="n">
        <f aca="false">IFERROR(SUMIFS('2009'!L:L,'2009'!F:F,A436,'2009'!C:C,B436,'2009'!D:D,"",'2009'!AA:AA,"JRO"), 0)</f>
        <v>0</v>
      </c>
      <c r="BZ436" s="7" t="n">
        <f aca="false">IFERROR(BY436/BX436, 0)</f>
        <v>0</v>
      </c>
    </row>
    <row r="437" customFormat="false" ht="15" hidden="false" customHeight="false" outlineLevel="0" collapsed="false">
      <c r="A437" s="0" t="s">
        <v>107</v>
      </c>
      <c r="B437" s="16" t="s">
        <v>52</v>
      </c>
      <c r="I437" s="7" t="n">
        <f aca="false">IFERROR(H437/G437, 0)</f>
        <v>0</v>
      </c>
      <c r="J437" s="0" t="n">
        <f aca="false">IFERROR(SUMIFS('2018'!$H:$H,'2018'!$C:$C,B437,'2018'!$F:$F,A437,'2018'!AA:AA,"JRO",'2018'!P:P,"&lt;&gt;")+SUMIFS('2018'!$I:$I,'2018'!$D:$D,B437,'2018'!$F:$F,A437,'2018'!AA:AA,"JRO",'2018'!Q:Q,"&lt;&gt;")+SUMIFS('2018'!$J:$J,'2018'!$E:$E,B437,'2018'!$F:$F,A437,'2018'!AA:AA,"JRO",'2018'!R:R,"&lt;&gt;"), 0)</f>
        <v>0</v>
      </c>
      <c r="K437" s="0" t="n">
        <f aca="false">IFERROR(SUMIFS('2018'!M:M,'2018'!AA:AA,"JRO",'2018'!F:F,A437,'2018'!C:C,B437)+SUMIFS('2018'!P:P,'2018'!AA:AA,"JRO",'2018'!F:F,A437,'2018'!C:C,B437)+SUMIFS('2018'!N:N,'2018'!AA:AA,"JRO",'2018'!F:F,A437,'2018'!D:D,B437)+SUMIFS('2018'!N:N,'2018'!AA:AA,"JRO",'2018'!F:F,A437,'2018'!D:D,B437)+SUMIFS('2018'!O:O,'2018'!AA:AA,"JRO",'2018'!F:F,A437,'2018'!E:E,B437)+SUMIFS('2018'!R:R,'2018'!AA:AA,"JRO",'2018'!F:F,A437,'2018'!E:E,B437), 0)</f>
        <v>0</v>
      </c>
      <c r="L437" s="7" t="n">
        <f aca="false">IFERROR(K437/J437, 0)</f>
        <v>0</v>
      </c>
      <c r="M437" s="0" t="n">
        <f aca="false">IFERROR(SUMIFS('2018'!$H:$H,'2018'!$C:$C,B437,'2018'!$F:$F,A437,'2018'!AA:AA,"NRO",'2018'!P:P,"&lt;&gt;")+SUMIFS('2018'!$I:$I,'2018'!$D:$D,B437,'2018'!$F:$F,A437,'2018'!AA:AA,"NRO",'2018'!Q:Q,"&lt;&gt;")+SUMIFS('2018'!$J:$J,'2018'!$E:$E,B437,'2018'!$F:$F,A437,'2018'!AA:AA,"NRO",'2018'!R:R,"&lt;&gt;"), 0)</f>
        <v>0</v>
      </c>
      <c r="N437" s="0" t="n">
        <f aca="false">IFERROR(SUMIFS('2018'!M:M,'2018'!AA:AA,"NRO",'2018'!F:F,A437,'2018'!C:C,B437)+SUMIFS('2018'!P:P,'2018'!AA:AA,"NRO",'2018'!F:F,A437,'2018'!C:C,B437)+SUMIFS('2018'!N:N,'2018'!AA:AA,"NRO",'2018'!F:F,A437,'2018'!D:D,B437)+SUMIFS('2018'!N:N,'2018'!AA:AA,"NRO",'2018'!F:F,A437,'2018'!D:D,B437)+SUMIFS('2018'!O:O,'2018'!AA:AA,"NRO",'2018'!F:F,A437,'2018'!E:E,B437)+SUMIFS('2018'!R:R,'2018'!AA:AA,"NRO",'2018'!F:F,A437,'2018'!E:E,B437), 0)</f>
        <v>0</v>
      </c>
      <c r="O437" s="7" t="n">
        <f aca="false">IFERROR(N437/M437, 0)</f>
        <v>0</v>
      </c>
      <c r="P437" s="0" t="n">
        <f aca="false">IFERROR(SUMIFS('2018'!$H:$H,'2018'!$C:$C,B437,'2018'!$F:$F,A437,'2018'!AA:AA,"CRO")+SUMIFS('2018'!$I:$I,'2018'!$D:$D,B437,'2018'!$F:$F,A437,'2018'!AA:AA,"CRO")+SUMIFS('2018'!$J:$J,'2018'!$E:$E,B437,'2018'!$F:$F,A437,'2018'!AA:AA,"CRO"), 0)</f>
        <v>0</v>
      </c>
      <c r="Q437" s="0" t="n">
        <f aca="false">IFERROR(SUMIFS('2018'!M:M,'2018'!AA:AA,"CRO",'2018'!F:F,A437,'2018'!C:C,B437)+SUMIFS('2018'!P:P,'2018'!AA:AA,"CRO",'2018'!F:F,A437,'2018'!C:C,B437)+SUMIFS('2018'!N:N,'2018'!AA:AA,"CRO",'2018'!F:F,A437,'2018'!D:D,B437)+SUMIFS('2018'!N:N,'2018'!AA:AA,"CRO",'2018'!F:F,A437,'2018'!D:D,B437)+SUMIFS('2018'!O:O,'2018'!AA:AA,"CRO",'2018'!F:F,A437,'2018'!E:E,B437)+SUMIFS('2018'!R:R,'2018'!AA:AA,"CRO",'2018'!F:F,A437,'2018'!E:E,B437), 0)</f>
        <v>0</v>
      </c>
      <c r="R437" s="7" t="n">
        <f aca="false">IFERROR(Q437/P437, 0)</f>
        <v>0</v>
      </c>
      <c r="S437" s="7" t="n">
        <f aca="false">SUM(V437,Y437,AB437)</f>
        <v>0</v>
      </c>
      <c r="T437" s="7" t="n">
        <f aca="false">SUM(W437,Z437,AC437)</f>
        <v>0</v>
      </c>
      <c r="U437" s="7" t="n">
        <f aca="false">IFERROR(T437/S437, 0)</f>
        <v>0</v>
      </c>
      <c r="V437" s="0" t="n">
        <f aca="false">SUMIFS('2017'!$H:$H,'2017'!$C:$C,B437,'2017'!$F:$F,A437,'2017'!AA:AA,"JRO",'2017'!P:P,"&lt;&gt;")+SUMIFS('2017'!$I:$I,'2017'!$D:$D,B437,'2017'!$F:$F,A437,'2017'!AA:AA,"JRO",'2017'!Q:Q,"&lt;&gt;")+SUMIFS('2017'!$J:$J,'2017'!$E:$E,B437,'2017'!$F:$F,A437,'2017'!AA:AA,"JRO",'2017'!R:R,"&lt;&gt;")</f>
        <v>0</v>
      </c>
      <c r="W437" s="0" t="n">
        <f aca="false">IFERROR(SUMIFS('2017'!M:M,'2017'!AA:AA,"JRO",'2017'!F:F,A437,'2017'!C:C,B437)+SUMIFS('2017'!P:P,'2017'!AA:AA,"JRO",'2017'!F:F,A437,'2017'!C:C,B437)+SUMIFS('2017'!N:N,'2017'!AA:AA,"JRO",'2017'!F:F,A437,'2017'!D:D,B437)+SUMIFS('2017'!N:N,'2017'!AA:AA,"JRO",'2017'!F:F,A437,'2017'!D:D,B437)+SUMIFS('2017'!O:O,'2017'!AA:AA,"JRO",'2017'!F:F,A437,'2017'!E:E,B437)+SUMIFS('2017'!R:R,'2017'!AA:AA,"JRO",'2017'!F:F,A437,'2017'!E:E,B437), 0)</f>
        <v>0</v>
      </c>
      <c r="X437" s="7" t="n">
        <f aca="false">IFERROR(W437/V437, 0)</f>
        <v>0</v>
      </c>
      <c r="Y437" s="0" t="n">
        <f aca="false">IFERROR(SUMIFS('2017'!$H:$H,'2017'!$C:$C,B437,'2017'!$F:$F,A437,'2017'!AA:AA,"NRO",'2017'!P:P,"&lt;&gt;")+SUMIFS('2017'!$I:$I,'2017'!$D:$D,B437,'2017'!$F:$F,A437,'2017'!AA:AA,"NRO",'2017'!Q:Q,"&lt;&gt;")+SUMIFS('2017'!$J:$J,'2017'!$E:$E,B437,'2017'!$F:$F,A437,'2017'!AA:AA,"NRO",'2017'!R:R,"&lt;&gt;"), 0)</f>
        <v>0</v>
      </c>
      <c r="Z437" s="0" t="n">
        <f aca="false">IFERROR(SUMIFS('2017'!M:M,'2017'!AA:AA,"NRO",'2017'!F:F,A437,'2017'!C:C,B437)+SUMIFS('2017'!P:P,'2017'!AA:AA,"NRO",'2017'!F:F,A437,'2017'!C:C,B437)+SUMIFS('2017'!N:N,'2017'!AA:AA,"NRO",'2017'!F:F,A437,'2017'!D:D,B437)+SUMIFS('2017'!N:N,'2017'!AA:AA,"NRO",'2017'!F:F,A437,'2017'!D:D,B437)+SUMIFS('2017'!O:O,'2017'!AA:AA,"NRO",'2017'!F:F,A437,'2017'!E:E,B437)+SUMIFS('2017'!R:R,'2017'!AA:AA,"NRO",'2017'!F:F,A437,'2017'!E:E,B437), 0)</f>
        <v>0</v>
      </c>
      <c r="AA437" s="7" t="n">
        <f aca="false">IFERROR(Z437/Y437, 0)</f>
        <v>0</v>
      </c>
      <c r="AB437" s="0" t="n">
        <f aca="false">IFERROR(SUMIFS('2017'!$H:$H,'2017'!$C:$C,B437,'2017'!$F:$F,A437,'2017'!AA:AA,"CRO",'2017'!P:P,"&lt;&gt;")+SUMIFS('2017'!$I:$I,'2017'!$D:$D,B437,'2017'!$F:$F,A437,'2017'!AA:AA,"CRO",'2017'!Q:Q,"&lt;&gt;")+SUMIFS('2017'!$J:$J,'2017'!$E:$E,B437,'2017'!$F:$F,A437,'2017'!AA:AA,"CRO",'2017'!R:R,"&lt;&gt;"), 0)</f>
        <v>0</v>
      </c>
      <c r="AC437" s="0" t="n">
        <f aca="false">IFERROR(SUMIFS('2017'!M:M,'2017'!AA:AA,"CRO",'2017'!F:F,A437,'2017'!C:C,B437)+SUMIFS('2017'!P:P,'2017'!AA:AA,"CRO",'2017'!F:F,A437,'2017'!C:C,B437)+SUMIFS('2017'!N:N,'2017'!AA:AA,"CRO",'2017'!F:F,A437,'2017'!D:D,B437)+SUMIFS('2017'!N:N,'2017'!AA:AA,"CRO",'2017'!F:F,A437,'2017'!D:D,B437)+SUMIFS('2017'!O:O,'2017'!AA:AA,"CRO",'2017'!F:F,A437,'2017'!E:E,B437)+SUMIFS('2017'!R:R,'2017'!AA:AA,"CRO",'2017'!F:F,A437,'2017'!E:E,B437), 0)</f>
        <v>0</v>
      </c>
      <c r="AD437" s="0" t="n">
        <f aca="false">IFERROR(AC437/AB437, 0)</f>
        <v>0</v>
      </c>
      <c r="AE437" s="0" t="n">
        <f aca="false">SUM(AH437,AK437,AN437)</f>
        <v>0</v>
      </c>
      <c r="AF437" s="0" t="n">
        <f aca="false">SUM(AI437,AL437,AO437)</f>
        <v>0</v>
      </c>
      <c r="AG437" s="7" t="n">
        <f aca="false">IFERROR(AF437/AE437, 0)</f>
        <v>0</v>
      </c>
      <c r="AH437" s="0" t="n">
        <f aca="false">IFERROR(SUMIFS('2016'!$G:$G,'2016'!F:F,A437,'2016'!C:C,B437,'2016'!D:D,"",'2016'!AA:AA,"JRO",'2016'!L:L,"&lt;&gt;"), 0)</f>
        <v>0</v>
      </c>
      <c r="AI437" s="0" t="n">
        <f aca="false">IFERROR(SUMIFS('2016'!L:L,'2016'!F:F,A437,'2016'!C:C,B437,'2016'!D:D,"",'2016'!AA:AA,"JRO"), 0)</f>
        <v>0</v>
      </c>
      <c r="AJ437" s="7" t="n">
        <f aca="false">IFERROR(AI437/AH437, 0)</f>
        <v>0</v>
      </c>
      <c r="AK437" s="0" t="n">
        <f aca="false">IFERROR(SUMIFS('2016'!$G:$G,'2016'!F:F,A437,'2016'!C:C,B437,'2016'!D:D,"",'2016'!AA:AA,"NRO",'2016'!L:L,"&lt;&gt;"), 0)</f>
        <v>0</v>
      </c>
      <c r="AL437" s="0" t="n">
        <f aca="false">IFERROR(SUMIFS('2016'!L:L,'2016'!F:F,A437,'2016'!C:C,B437,'2016'!D:D,"",'2016'!AA:AA,"NRO"), 0)</f>
        <v>0</v>
      </c>
      <c r="AM437" s="0" t="n">
        <f aca="false">IFERROR(AL437/AK437, 0)</f>
        <v>0</v>
      </c>
      <c r="AN437" s="0" t="n">
        <f aca="false">IFERROR(SUMIFS('2016'!$G:$G,'2016'!F:F,A437,'2016'!C:C,B437,'2016'!D:D,"",'2016'!AA:AA,"CRO",'2016'!L:L,"&lt;&gt;"), 0)</f>
        <v>0</v>
      </c>
      <c r="AO437" s="0" t="n">
        <f aca="false">IFERROR(SUMIFS('2016'!L:L,'2016'!F:F,A437,'2016'!C:C,B437,'2016'!D:D,"",'2016'!AA:AA,"CRO"), 0)</f>
        <v>0</v>
      </c>
      <c r="AP437" s="0" t="n">
        <f aca="false">IFERROR(AO437/AN437, 0)</f>
        <v>0</v>
      </c>
      <c r="AQ437" s="0" t="n">
        <f aca="false">SUM(AT437,AW437,AZ437)</f>
        <v>0</v>
      </c>
      <c r="AR437" s="0" t="n">
        <f aca="false">SUM(AU437,AX437,BA437)</f>
        <v>0</v>
      </c>
      <c r="AS437" s="7" t="n">
        <f aca="false">IFERROR(AR437/AQ437, 0)</f>
        <v>0</v>
      </c>
      <c r="AT437" s="0" t="n">
        <f aca="false">IFERROR(SUMIFS('2015'!$G:$G,'2015'!F:F,A437,'2015'!C:C,B437,'2015'!D:D,"",'2015'!AA:AA,"JRO",'2015'!L:L,"&lt;&gt;"), 0)</f>
        <v>0</v>
      </c>
      <c r="AU437" s="0" t="n">
        <f aca="false">IFERROR(SUMIFS('2015'!L:L,'2015'!F:F,A437,'2015'!C:C,B437,'2015'!D:D,"",'2015'!AA:AA,"JRO"), 0)</f>
        <v>0</v>
      </c>
      <c r="AV437" s="0" t="n">
        <f aca="false">IFERROR(AU437/AT437, 0)</f>
        <v>0</v>
      </c>
      <c r="AW437" s="0" t="n">
        <f aca="false">IFERROR(SUMIFS('2015'!$G:$G,'2015'!F:F,A437,'2015'!C:C,B437,'2015'!D:D,"",'2015'!AA:AA,"NRO",'2015'!L:L,"&lt;&gt;"), 0)</f>
        <v>0</v>
      </c>
      <c r="AX437" s="0" t="n">
        <f aca="false">IFERROR(SUMIFS('2015'!L:L,'2015'!F:F,A437,'2015'!C:C,B437,'2015'!D:D,"",'2015'!AA:AA,"NRO"), 0)</f>
        <v>0</v>
      </c>
      <c r="AY437" s="0" t="n">
        <f aca="false">IFERROR(AX437/AW437, 0)</f>
        <v>0</v>
      </c>
      <c r="AZ437" s="0" t="n">
        <f aca="false">IFERROR(SUMIFS('2015'!$G:$G,'2015'!F:F,A437,'2015'!C:C,B437,'2015'!D:D,"",'2015'!AA:AA,"CRO",'2015'!L:L,"&lt;&gt;"), 0)</f>
        <v>0</v>
      </c>
      <c r="BA437" s="0" t="n">
        <f aca="false">IFERROR(SUMIFS('2015'!L:L,'2015'!F:F,A437,'2015'!C:C,B437,'2015'!D:D,"",'2015'!AA:AA,"CRO"), 0)</f>
        <v>0</v>
      </c>
      <c r="BB437" s="0" t="n">
        <f aca="false">IFERROR(BA437/AZ437, 0)</f>
        <v>0</v>
      </c>
      <c r="BC437" s="0" t="n">
        <f aca="false">SUM(BF437,BI437)</f>
        <v>0</v>
      </c>
      <c r="BD437" s="0" t="n">
        <f aca="false">SUM(BG437,BJ437)</f>
        <v>0</v>
      </c>
      <c r="BE437" s="7" t="n">
        <f aca="false">IFERROR(BD437/BC437, 0)</f>
        <v>0</v>
      </c>
      <c r="BF437" s="0" t="n">
        <f aca="false">IFERROR(SUMIFS('2014'!$G:$G,'2014'!F:F,A437,'2014'!C:C,B437,'2014'!D:D,"",'2014'!AA:AA,"JRO",'2014'!L:L,"&lt;&gt;"), 0)</f>
        <v>0</v>
      </c>
      <c r="BG437" s="0" t="n">
        <f aca="false">IFERROR(SUMIFS('2014'!L:L,'2014'!F:F,A437,'2014'!C:C,B437,'2014'!D:D,"",'2014'!AA:AA,"JRO"), 0)</f>
        <v>0</v>
      </c>
      <c r="BH437" s="7" t="n">
        <f aca="false">IFERROR(BG437/BF437, 0)</f>
        <v>0</v>
      </c>
      <c r="BI437" s="0" t="n">
        <f aca="false">IFERROR(SUMIFS('2014'!$G:$G,'2014'!F:F,A437,'2014'!C:C,B437,'2014'!D:D,"",'2014'!AA:AA,"CRO",'2014'!L:L,"&lt;&gt;"), 0)</f>
        <v>0</v>
      </c>
      <c r="BJ437" s="0" t="n">
        <f aca="false">IFERROR(SUMIFS('2014'!L:L,'2014'!F:F,A437,'2014'!C:C,B437,'2014'!D:D,"",'2014'!AA:AA,"CRO"), 0)</f>
        <v>0</v>
      </c>
      <c r="BK437" s="0" t="n">
        <f aca="false">IFERROR(BJ437/BI437, 0)</f>
        <v>0</v>
      </c>
      <c r="BL437" s="0" t="n">
        <f aca="false">IFERROR(SUMIFS('2013'!$G:$G,'2013'!F:F,A437,'2013'!C:C,B437,'2013'!D:D,"",'2013'!AA:AA,"JRO",'2013'!L:L,"&lt;&gt;"), 0)</f>
        <v>0</v>
      </c>
      <c r="BM437" s="0" t="n">
        <f aca="false">IFERROR(SUMIFS('2013'!L:L,'2013'!F:F,A437,'2013'!C:C,B437,'2013'!D:D,"",'2013'!AA:AA,"JRO"), 0)</f>
        <v>0</v>
      </c>
      <c r="BN437" s="0" t="n">
        <f aca="false">IFERROR(BM437/BL437, 0)</f>
        <v>0</v>
      </c>
      <c r="BO437" s="0" t="n">
        <f aca="false">IFERROR(SUMIFS('2012'!$G:$G,'2012'!F:F,A437,'2012'!C:C,B437,'2012'!D:D,"",'2012'!AA:AA,"JRO",'2012'!L:L,"&lt;&gt;"), 0)</f>
        <v>0</v>
      </c>
      <c r="BP437" s="0" t="n">
        <f aca="false">IFERROR(SUMIFS('2012'!L:L,'2012'!F:F,A437,'2012'!C:C,B437,'2012'!D:D,"",'2012'!AA:AA,"JRO"), 0)</f>
        <v>0</v>
      </c>
      <c r="BQ437" s="0" t="n">
        <f aca="false">IFERROR(BP437/BO437, 0)</f>
        <v>0</v>
      </c>
      <c r="BR437" s="0" t="n">
        <f aca="false">IFERROR(SUMIFS('2011'!$G:$G,'2011'!F:F,A437,'2011'!C:C,B437,'2011'!D:D,"",'2011'!AA:AA,"JRO",'2011'!L:L,"&lt;&gt;"), 0)</f>
        <v>0</v>
      </c>
      <c r="BS437" s="0" t="n">
        <f aca="false">IFERROR(SUMIFS('2011'!L:L,'2011'!F:F,A437,'2011'!C:C,B437,'2011'!D:D,"",'2011'!AA:AA,"JRO"), 0)</f>
        <v>0</v>
      </c>
      <c r="BT437" s="7" t="n">
        <f aca="false">IFERROR(BS437/BR437, 0)</f>
        <v>0</v>
      </c>
      <c r="BU437" s="0" t="n">
        <f aca="false">IFERROR(SUMIFS('2010'!$G:$G,'2010'!F:F,A437,'2010'!C:C,B437,'2010'!D:D,"",'2010'!AA:AA,"JRO",'2010'!L:L,"&lt;&gt;"), 0)</f>
        <v>0</v>
      </c>
      <c r="BV437" s="0" t="n">
        <f aca="false">IFERROR(SUMIFS('2010'!L:L,'2010'!F:F,A437,'2010'!C:C,B437,'2010'!D:D,"",'2010'!AA:AA,"JRO"), 0)</f>
        <v>0</v>
      </c>
      <c r="BW437" s="7" t="n">
        <f aca="false">IFERROR(BV437/BU437, 0)</f>
        <v>0</v>
      </c>
      <c r="BX437" s="0" t="n">
        <f aca="false">IFERROR(SUMIFS('2009'!$G:$G,'2009'!F:F,A437,'2009'!C:C,B437,'2009'!D:D,"",'2009'!AA:AA,"JRO",'2009'!L:L,"&lt;&gt;"), 0)</f>
        <v>0</v>
      </c>
      <c r="BY437" s="0" t="n">
        <f aca="false">IFERROR(SUMIFS('2009'!L:L,'2009'!F:F,A437,'2009'!C:C,B437,'2009'!D:D,"",'2009'!AA:AA,"JRO"), 0)</f>
        <v>0</v>
      </c>
      <c r="BZ437" s="7" t="n">
        <f aca="false">IFERROR(BY437/BX437, 0)</f>
        <v>0</v>
      </c>
    </row>
    <row r="438" customFormat="false" ht="15" hidden="false" customHeight="false" outlineLevel="0" collapsed="false">
      <c r="A438" s="0" t="s">
        <v>107</v>
      </c>
      <c r="B438" s="13" t="s">
        <v>82</v>
      </c>
      <c r="I438" s="7" t="n">
        <f aca="false">IFERROR(H438/G438, 0)</f>
        <v>0</v>
      </c>
      <c r="J438" s="0" t="n">
        <f aca="false">IFERROR(SUMIFS('2018'!$H:$H,'2018'!$C:$C,B438,'2018'!$F:$F,A438,'2018'!AA:AA,"JRO",'2018'!P:P,"&lt;&gt;")+SUMIFS('2018'!$I:$I,'2018'!$D:$D,B438,'2018'!$F:$F,A438,'2018'!AA:AA,"JRO",'2018'!Q:Q,"&lt;&gt;")+SUMIFS('2018'!$J:$J,'2018'!$E:$E,B438,'2018'!$F:$F,A438,'2018'!AA:AA,"JRO",'2018'!R:R,"&lt;&gt;"), 0)</f>
        <v>0</v>
      </c>
      <c r="K438" s="0" t="n">
        <f aca="false">IFERROR(SUMIFS('2018'!M:M,'2018'!AA:AA,"JRO",'2018'!F:F,A438,'2018'!C:C,B438)+SUMIFS('2018'!P:P,'2018'!AA:AA,"JRO",'2018'!F:F,A438,'2018'!C:C,B438)+SUMIFS('2018'!N:N,'2018'!AA:AA,"JRO",'2018'!F:F,A438,'2018'!D:D,B438)+SUMIFS('2018'!N:N,'2018'!AA:AA,"JRO",'2018'!F:F,A438,'2018'!D:D,B438)+SUMIFS('2018'!O:O,'2018'!AA:AA,"JRO",'2018'!F:F,A438,'2018'!E:E,B438)+SUMIFS('2018'!R:R,'2018'!AA:AA,"JRO",'2018'!F:F,A438,'2018'!E:E,B438), 0)</f>
        <v>0</v>
      </c>
      <c r="L438" s="7" t="n">
        <f aca="false">IFERROR(K438/J438, 0)</f>
        <v>0</v>
      </c>
      <c r="M438" s="0" t="n">
        <f aca="false">IFERROR(SUMIFS('2018'!$H:$H,'2018'!$C:$C,B438,'2018'!$F:$F,A438,'2018'!AA:AA,"NRO",'2018'!P:P,"&lt;&gt;")+SUMIFS('2018'!$I:$I,'2018'!$D:$D,B438,'2018'!$F:$F,A438,'2018'!AA:AA,"NRO",'2018'!Q:Q,"&lt;&gt;")+SUMIFS('2018'!$J:$J,'2018'!$E:$E,B438,'2018'!$F:$F,A438,'2018'!AA:AA,"NRO",'2018'!R:R,"&lt;&gt;"), 0)</f>
        <v>0</v>
      </c>
      <c r="N438" s="0" t="n">
        <f aca="false">IFERROR(SUMIFS('2018'!M:M,'2018'!AA:AA,"NRO",'2018'!F:F,A438,'2018'!C:C,B438)+SUMIFS('2018'!P:P,'2018'!AA:AA,"NRO",'2018'!F:F,A438,'2018'!C:C,B438)+SUMIFS('2018'!N:N,'2018'!AA:AA,"NRO",'2018'!F:F,A438,'2018'!D:D,B438)+SUMIFS('2018'!N:N,'2018'!AA:AA,"NRO",'2018'!F:F,A438,'2018'!D:D,B438)+SUMIFS('2018'!O:O,'2018'!AA:AA,"NRO",'2018'!F:F,A438,'2018'!E:E,B438)+SUMIFS('2018'!R:R,'2018'!AA:AA,"NRO",'2018'!F:F,A438,'2018'!E:E,B438), 0)</f>
        <v>0</v>
      </c>
      <c r="O438" s="7" t="n">
        <f aca="false">IFERROR(N438/M438, 0)</f>
        <v>0</v>
      </c>
      <c r="P438" s="0" t="n">
        <f aca="false">IFERROR(SUMIFS('2018'!$H:$H,'2018'!$C:$C,B438,'2018'!$F:$F,A438,'2018'!AA:AA,"CRO")+SUMIFS('2018'!$I:$I,'2018'!$D:$D,B438,'2018'!$F:$F,A438,'2018'!AA:AA,"CRO")+SUMIFS('2018'!$J:$J,'2018'!$E:$E,B438,'2018'!$F:$F,A438,'2018'!AA:AA,"CRO"), 0)</f>
        <v>0</v>
      </c>
      <c r="Q438" s="0" t="n">
        <f aca="false">IFERROR(SUMIFS('2018'!M:M,'2018'!AA:AA,"CRO",'2018'!F:F,A438,'2018'!C:C,B438)+SUMIFS('2018'!P:P,'2018'!AA:AA,"CRO",'2018'!F:F,A438,'2018'!C:C,B438)+SUMIFS('2018'!N:N,'2018'!AA:AA,"CRO",'2018'!F:F,A438,'2018'!D:D,B438)+SUMIFS('2018'!N:N,'2018'!AA:AA,"CRO",'2018'!F:F,A438,'2018'!D:D,B438)+SUMIFS('2018'!O:O,'2018'!AA:AA,"CRO",'2018'!F:F,A438,'2018'!E:E,B438)+SUMIFS('2018'!R:R,'2018'!AA:AA,"CRO",'2018'!F:F,A438,'2018'!E:E,B438), 0)</f>
        <v>0</v>
      </c>
      <c r="R438" s="7" t="n">
        <f aca="false">IFERROR(Q438/P438, 0)</f>
        <v>0</v>
      </c>
      <c r="S438" s="7" t="n">
        <f aca="false">SUM(V438,Y438,AB438)</f>
        <v>0</v>
      </c>
      <c r="T438" s="7" t="n">
        <f aca="false">SUM(W438,Z438,AC438)</f>
        <v>0</v>
      </c>
      <c r="U438" s="7" t="n">
        <f aca="false">IFERROR(T438/S438, 0)</f>
        <v>0</v>
      </c>
      <c r="V438" s="0" t="n">
        <f aca="false">SUMIFS('2017'!$H:$H,'2017'!$C:$C,B438,'2017'!$F:$F,A438,'2017'!AA:AA,"JRO",'2017'!P:P,"&lt;&gt;")+SUMIFS('2017'!$I:$I,'2017'!$D:$D,B438,'2017'!$F:$F,A438,'2017'!AA:AA,"JRO",'2017'!Q:Q,"&lt;&gt;")+SUMIFS('2017'!$J:$J,'2017'!$E:$E,B438,'2017'!$F:$F,A438,'2017'!AA:AA,"JRO",'2017'!R:R,"&lt;&gt;")</f>
        <v>0</v>
      </c>
      <c r="W438" s="0" t="n">
        <f aca="false">IFERROR(SUMIFS('2017'!M:M,'2017'!AA:AA,"JRO",'2017'!F:F,A438,'2017'!C:C,B438)+SUMIFS('2017'!P:P,'2017'!AA:AA,"JRO",'2017'!F:F,A438,'2017'!C:C,B438)+SUMIFS('2017'!N:N,'2017'!AA:AA,"JRO",'2017'!F:F,A438,'2017'!D:D,B438)+SUMIFS('2017'!N:N,'2017'!AA:AA,"JRO",'2017'!F:F,A438,'2017'!D:D,B438)+SUMIFS('2017'!O:O,'2017'!AA:AA,"JRO",'2017'!F:F,A438,'2017'!E:E,B438)+SUMIFS('2017'!R:R,'2017'!AA:AA,"JRO",'2017'!F:F,A438,'2017'!E:E,B438), 0)</f>
        <v>0</v>
      </c>
      <c r="X438" s="7" t="n">
        <f aca="false">IFERROR(W438/V438, 0)</f>
        <v>0</v>
      </c>
      <c r="Y438" s="0" t="n">
        <f aca="false">IFERROR(SUMIFS('2017'!$H:$H,'2017'!$C:$C,B438,'2017'!$F:$F,A438,'2017'!AA:AA,"NRO",'2017'!P:P,"&lt;&gt;")+SUMIFS('2017'!$I:$I,'2017'!$D:$D,B438,'2017'!$F:$F,A438,'2017'!AA:AA,"NRO",'2017'!Q:Q,"&lt;&gt;")+SUMIFS('2017'!$J:$J,'2017'!$E:$E,B438,'2017'!$F:$F,A438,'2017'!AA:AA,"NRO",'2017'!R:R,"&lt;&gt;"), 0)</f>
        <v>0</v>
      </c>
      <c r="Z438" s="0" t="n">
        <f aca="false">IFERROR(SUMIFS('2017'!M:M,'2017'!AA:AA,"NRO",'2017'!F:F,A438,'2017'!C:C,B438)+SUMIFS('2017'!P:P,'2017'!AA:AA,"NRO",'2017'!F:F,A438,'2017'!C:C,B438)+SUMIFS('2017'!N:N,'2017'!AA:AA,"NRO",'2017'!F:F,A438,'2017'!D:D,B438)+SUMIFS('2017'!N:N,'2017'!AA:AA,"NRO",'2017'!F:F,A438,'2017'!D:D,B438)+SUMIFS('2017'!O:O,'2017'!AA:AA,"NRO",'2017'!F:F,A438,'2017'!E:E,B438)+SUMIFS('2017'!R:R,'2017'!AA:AA,"NRO",'2017'!F:F,A438,'2017'!E:E,B438), 0)</f>
        <v>0</v>
      </c>
      <c r="AA438" s="7" t="n">
        <f aca="false">IFERROR(Z438/Y438, 0)</f>
        <v>0</v>
      </c>
      <c r="AB438" s="0" t="n">
        <f aca="false">IFERROR(SUMIFS('2017'!$H:$H,'2017'!$C:$C,B438,'2017'!$F:$F,A438,'2017'!AA:AA,"CRO",'2017'!P:P,"&lt;&gt;")+SUMIFS('2017'!$I:$I,'2017'!$D:$D,B438,'2017'!$F:$F,A438,'2017'!AA:AA,"CRO",'2017'!Q:Q,"&lt;&gt;")+SUMIFS('2017'!$J:$J,'2017'!$E:$E,B438,'2017'!$F:$F,A438,'2017'!AA:AA,"CRO",'2017'!R:R,"&lt;&gt;"), 0)</f>
        <v>0</v>
      </c>
      <c r="AC438" s="0" t="n">
        <f aca="false">IFERROR(SUMIFS('2017'!M:M,'2017'!AA:AA,"CRO",'2017'!F:F,A438,'2017'!C:C,B438)+SUMIFS('2017'!P:P,'2017'!AA:AA,"CRO",'2017'!F:F,A438,'2017'!C:C,B438)+SUMIFS('2017'!N:N,'2017'!AA:AA,"CRO",'2017'!F:F,A438,'2017'!D:D,B438)+SUMIFS('2017'!N:N,'2017'!AA:AA,"CRO",'2017'!F:F,A438,'2017'!D:D,B438)+SUMIFS('2017'!O:O,'2017'!AA:AA,"CRO",'2017'!F:F,A438,'2017'!E:E,B438)+SUMIFS('2017'!R:R,'2017'!AA:AA,"CRO",'2017'!F:F,A438,'2017'!E:E,B438), 0)</f>
        <v>0</v>
      </c>
      <c r="AD438" s="0" t="n">
        <f aca="false">IFERROR(AC438/AB438, 0)</f>
        <v>0</v>
      </c>
      <c r="AE438" s="0" t="n">
        <f aca="false">SUM(AH438,AK438,AN438)</f>
        <v>0</v>
      </c>
      <c r="AF438" s="0" t="n">
        <f aca="false">SUM(AI438,AL438,AO438)</f>
        <v>0</v>
      </c>
      <c r="AG438" s="7" t="n">
        <f aca="false">IFERROR(AF438/AE438, 0)</f>
        <v>0</v>
      </c>
      <c r="AH438" s="0" t="n">
        <f aca="false">IFERROR(SUMIFS('2016'!$G:$G,'2016'!F:F,A438,'2016'!C:C,B438,'2016'!D:D,"",'2016'!AA:AA,"JRO",'2016'!L:L,"&lt;&gt;"), 0)</f>
        <v>0</v>
      </c>
      <c r="AI438" s="0" t="n">
        <f aca="false">IFERROR(SUMIFS('2016'!L:L,'2016'!F:F,A438,'2016'!C:C,B438,'2016'!D:D,"",'2016'!AA:AA,"JRO"), 0)</f>
        <v>0</v>
      </c>
      <c r="AJ438" s="7" t="n">
        <f aca="false">IFERROR(AI438/AH438, 0)</f>
        <v>0</v>
      </c>
      <c r="AK438" s="0" t="n">
        <f aca="false">IFERROR(SUMIFS('2016'!$G:$G,'2016'!F:F,A438,'2016'!C:C,B438,'2016'!D:D,"",'2016'!AA:AA,"NRO",'2016'!L:L,"&lt;&gt;"), 0)</f>
        <v>0</v>
      </c>
      <c r="AL438" s="0" t="n">
        <f aca="false">IFERROR(SUMIFS('2016'!L:L,'2016'!F:F,A438,'2016'!C:C,B438,'2016'!D:D,"",'2016'!AA:AA,"NRO"), 0)</f>
        <v>0</v>
      </c>
      <c r="AM438" s="0" t="n">
        <f aca="false">IFERROR(AL438/AK438, 0)</f>
        <v>0</v>
      </c>
      <c r="AN438" s="0" t="n">
        <f aca="false">IFERROR(SUMIFS('2016'!$G:$G,'2016'!F:F,A438,'2016'!C:C,B438,'2016'!D:D,"",'2016'!AA:AA,"CRO",'2016'!L:L,"&lt;&gt;"), 0)</f>
        <v>0</v>
      </c>
      <c r="AO438" s="0" t="n">
        <f aca="false">IFERROR(SUMIFS('2016'!L:L,'2016'!F:F,A438,'2016'!C:C,B438,'2016'!D:D,"",'2016'!AA:AA,"CRO"), 0)</f>
        <v>0</v>
      </c>
      <c r="AP438" s="0" t="n">
        <f aca="false">IFERROR(AO438/AN438, 0)</f>
        <v>0</v>
      </c>
      <c r="AQ438" s="0" t="n">
        <f aca="false">SUM(AT438,AW438,AZ438)</f>
        <v>0</v>
      </c>
      <c r="AR438" s="0" t="n">
        <f aca="false">SUM(AU438,AX438,BA438)</f>
        <v>0</v>
      </c>
      <c r="AS438" s="7" t="n">
        <f aca="false">IFERROR(AR438/AQ438, 0)</f>
        <v>0</v>
      </c>
      <c r="AT438" s="0" t="n">
        <f aca="false">IFERROR(SUMIFS('2015'!$G:$G,'2015'!F:F,A438,'2015'!C:C,B438,'2015'!D:D,"",'2015'!AA:AA,"JRO",'2015'!L:L,"&lt;&gt;"), 0)</f>
        <v>0</v>
      </c>
      <c r="AU438" s="0" t="n">
        <f aca="false">IFERROR(SUMIFS('2015'!L:L,'2015'!F:F,A438,'2015'!C:C,B438,'2015'!D:D,"",'2015'!AA:AA,"JRO"), 0)</f>
        <v>0</v>
      </c>
      <c r="AV438" s="0" t="n">
        <f aca="false">IFERROR(AU438/AT438, 0)</f>
        <v>0</v>
      </c>
      <c r="AW438" s="0" t="n">
        <f aca="false">IFERROR(SUMIFS('2015'!$G:$G,'2015'!F:F,A438,'2015'!C:C,B438,'2015'!D:D,"",'2015'!AA:AA,"NRO",'2015'!L:L,"&lt;&gt;"), 0)</f>
        <v>0</v>
      </c>
      <c r="AX438" s="0" t="n">
        <f aca="false">IFERROR(SUMIFS('2015'!L:L,'2015'!F:F,A438,'2015'!C:C,B438,'2015'!D:D,"",'2015'!AA:AA,"NRO"), 0)</f>
        <v>0</v>
      </c>
      <c r="AY438" s="0" t="n">
        <f aca="false">IFERROR(AX438/AW438, 0)</f>
        <v>0</v>
      </c>
      <c r="AZ438" s="0" t="n">
        <f aca="false">IFERROR(SUMIFS('2015'!$G:$G,'2015'!F:F,A438,'2015'!C:C,B438,'2015'!D:D,"",'2015'!AA:AA,"CRO",'2015'!L:L,"&lt;&gt;"), 0)</f>
        <v>0</v>
      </c>
      <c r="BA438" s="0" t="n">
        <f aca="false">IFERROR(SUMIFS('2015'!L:L,'2015'!F:F,A438,'2015'!C:C,B438,'2015'!D:D,"",'2015'!AA:AA,"CRO"), 0)</f>
        <v>0</v>
      </c>
      <c r="BB438" s="0" t="n">
        <f aca="false">IFERROR(BA438/AZ438, 0)</f>
        <v>0</v>
      </c>
      <c r="BC438" s="0" t="n">
        <f aca="false">SUM(BF438,BI438)</f>
        <v>0</v>
      </c>
      <c r="BD438" s="0" t="n">
        <f aca="false">SUM(BG438,BJ438)</f>
        <v>0</v>
      </c>
      <c r="BE438" s="7" t="n">
        <f aca="false">IFERROR(BD438/BC438, 0)</f>
        <v>0</v>
      </c>
      <c r="BF438" s="0" t="n">
        <f aca="false">IFERROR(SUMIFS('2014'!$G:$G,'2014'!F:F,A438,'2014'!C:C,B438,'2014'!D:D,"",'2014'!AA:AA,"JRO",'2014'!L:L,"&lt;&gt;"), 0)</f>
        <v>0</v>
      </c>
      <c r="BG438" s="0" t="n">
        <f aca="false">IFERROR(SUMIFS('2014'!L:L,'2014'!F:F,A438,'2014'!C:C,B438,'2014'!D:D,"",'2014'!AA:AA,"JRO"), 0)</f>
        <v>0</v>
      </c>
      <c r="BH438" s="7" t="n">
        <f aca="false">IFERROR(BG438/BF438, 0)</f>
        <v>0</v>
      </c>
      <c r="BI438" s="0" t="n">
        <f aca="false">IFERROR(SUMIFS('2014'!$G:$G,'2014'!F:F,A438,'2014'!C:C,B438,'2014'!D:D,"",'2014'!AA:AA,"CRO",'2014'!L:L,"&lt;&gt;"), 0)</f>
        <v>0</v>
      </c>
      <c r="BJ438" s="0" t="n">
        <f aca="false">IFERROR(SUMIFS('2014'!L:L,'2014'!F:F,A438,'2014'!C:C,B438,'2014'!D:D,"",'2014'!AA:AA,"CRO"), 0)</f>
        <v>0</v>
      </c>
      <c r="BK438" s="0" t="n">
        <f aca="false">IFERROR(BJ438/BI438, 0)</f>
        <v>0</v>
      </c>
      <c r="BL438" s="0" t="n">
        <f aca="false">IFERROR(SUMIFS('2013'!$G:$G,'2013'!F:F,A438,'2013'!C:C,B438,'2013'!D:D,"",'2013'!AA:AA,"JRO",'2013'!L:L,"&lt;&gt;"), 0)</f>
        <v>0</v>
      </c>
      <c r="BM438" s="0" t="n">
        <f aca="false">IFERROR(SUMIFS('2013'!L:L,'2013'!F:F,A438,'2013'!C:C,B438,'2013'!D:D,"",'2013'!AA:AA,"JRO"), 0)</f>
        <v>0</v>
      </c>
      <c r="BN438" s="0" t="n">
        <f aca="false">IFERROR(BM438/BL438, 0)</f>
        <v>0</v>
      </c>
      <c r="BO438" s="0" t="n">
        <f aca="false">IFERROR(SUMIFS('2012'!$G:$G,'2012'!F:F,A438,'2012'!C:C,B438,'2012'!D:D,"",'2012'!AA:AA,"JRO",'2012'!L:L,"&lt;&gt;"), 0)</f>
        <v>0</v>
      </c>
      <c r="BP438" s="0" t="n">
        <f aca="false">IFERROR(SUMIFS('2012'!L:L,'2012'!F:F,A438,'2012'!C:C,B438,'2012'!D:D,"",'2012'!AA:AA,"JRO"), 0)</f>
        <v>0</v>
      </c>
      <c r="BQ438" s="0" t="n">
        <f aca="false">IFERROR(BP438/BO438, 0)</f>
        <v>0</v>
      </c>
      <c r="BR438" s="0" t="n">
        <f aca="false">IFERROR(SUMIFS('2011'!$G:$G,'2011'!F:F,A438,'2011'!C:C,B438,'2011'!D:D,"",'2011'!AA:AA,"JRO",'2011'!L:L,"&lt;&gt;"), 0)</f>
        <v>0</v>
      </c>
      <c r="BS438" s="0" t="n">
        <f aca="false">IFERROR(SUMIFS('2011'!L:L,'2011'!F:F,A438,'2011'!C:C,B438,'2011'!D:D,"",'2011'!AA:AA,"JRO"), 0)</f>
        <v>0</v>
      </c>
      <c r="BT438" s="7" t="n">
        <f aca="false">IFERROR(BS438/BR438, 0)</f>
        <v>0</v>
      </c>
      <c r="BU438" s="0" t="n">
        <f aca="false">IFERROR(SUMIFS('2010'!$G:$G,'2010'!F:F,A438,'2010'!C:C,B438,'2010'!D:D,"",'2010'!AA:AA,"JRO",'2010'!L:L,"&lt;&gt;"), 0)</f>
        <v>0</v>
      </c>
      <c r="BV438" s="0" t="n">
        <f aca="false">IFERROR(SUMIFS('2010'!L:L,'2010'!F:F,A438,'2010'!C:C,B438,'2010'!D:D,"",'2010'!AA:AA,"JRO"), 0)</f>
        <v>0</v>
      </c>
      <c r="BW438" s="7" t="n">
        <f aca="false">IFERROR(BV438/BU438, 0)</f>
        <v>0</v>
      </c>
      <c r="BX438" s="0" t="n">
        <f aca="false">IFERROR(SUMIFS('2009'!$G:$G,'2009'!F:F,A438,'2009'!C:C,B438,'2009'!D:D,"",'2009'!AA:AA,"JRO",'2009'!L:L,"&lt;&gt;"), 0)</f>
        <v>0</v>
      </c>
      <c r="BY438" s="0" t="n">
        <f aca="false">IFERROR(SUMIFS('2009'!L:L,'2009'!F:F,A438,'2009'!C:C,B438,'2009'!D:D,"",'2009'!AA:AA,"JRO"), 0)</f>
        <v>0</v>
      </c>
      <c r="BZ438" s="7" t="n">
        <f aca="false">IFERROR(BY438/BX438, 0)</f>
        <v>0</v>
      </c>
    </row>
    <row r="439" customFormat="false" ht="15" hidden="false" customHeight="false" outlineLevel="0" collapsed="false">
      <c r="A439" s="0" t="s">
        <v>107</v>
      </c>
      <c r="B439" s="16" t="s">
        <v>85</v>
      </c>
      <c r="I439" s="7" t="n">
        <f aca="false">IFERROR(H439/G439, 0)</f>
        <v>0</v>
      </c>
      <c r="J439" s="0" t="n">
        <f aca="false">IFERROR(SUMIFS('2018'!$H:$H,'2018'!$C:$C,B439,'2018'!$F:$F,A439,'2018'!AA:AA,"JRO",'2018'!P:P,"&lt;&gt;")+SUMIFS('2018'!$I:$I,'2018'!$D:$D,B439,'2018'!$F:$F,A439,'2018'!AA:AA,"JRO",'2018'!Q:Q,"&lt;&gt;")+SUMIFS('2018'!$J:$J,'2018'!$E:$E,B439,'2018'!$F:$F,A439,'2018'!AA:AA,"JRO",'2018'!R:R,"&lt;&gt;"), 0)</f>
        <v>0</v>
      </c>
      <c r="K439" s="0" t="n">
        <f aca="false">IFERROR(SUMIFS('2018'!M:M,'2018'!AA:AA,"JRO",'2018'!F:F,A439,'2018'!C:C,B439)+SUMIFS('2018'!P:P,'2018'!AA:AA,"JRO",'2018'!F:F,A439,'2018'!C:C,B439)+SUMIFS('2018'!N:N,'2018'!AA:AA,"JRO",'2018'!F:F,A439,'2018'!D:D,B439)+SUMIFS('2018'!N:N,'2018'!AA:AA,"JRO",'2018'!F:F,A439,'2018'!D:D,B439)+SUMIFS('2018'!O:O,'2018'!AA:AA,"JRO",'2018'!F:F,A439,'2018'!E:E,B439)+SUMIFS('2018'!R:R,'2018'!AA:AA,"JRO",'2018'!F:F,A439,'2018'!E:E,B439), 0)</f>
        <v>0</v>
      </c>
      <c r="L439" s="7" t="n">
        <f aca="false">IFERROR(K439/J439, 0)</f>
        <v>0</v>
      </c>
      <c r="M439" s="0" t="n">
        <f aca="false">IFERROR(SUMIFS('2018'!$H:$H,'2018'!$C:$C,B439,'2018'!$F:$F,A439,'2018'!AA:AA,"NRO",'2018'!P:P,"&lt;&gt;")+SUMIFS('2018'!$I:$I,'2018'!$D:$D,B439,'2018'!$F:$F,A439,'2018'!AA:AA,"NRO",'2018'!Q:Q,"&lt;&gt;")+SUMIFS('2018'!$J:$J,'2018'!$E:$E,B439,'2018'!$F:$F,A439,'2018'!AA:AA,"NRO",'2018'!R:R,"&lt;&gt;"), 0)</f>
        <v>0</v>
      </c>
      <c r="N439" s="0" t="n">
        <f aca="false">IFERROR(SUMIFS('2018'!M:M,'2018'!AA:AA,"NRO",'2018'!F:F,A439,'2018'!C:C,B439)+SUMIFS('2018'!P:P,'2018'!AA:AA,"NRO",'2018'!F:F,A439,'2018'!C:C,B439)+SUMIFS('2018'!N:N,'2018'!AA:AA,"NRO",'2018'!F:F,A439,'2018'!D:D,B439)+SUMIFS('2018'!N:N,'2018'!AA:AA,"NRO",'2018'!F:F,A439,'2018'!D:D,B439)+SUMIFS('2018'!O:O,'2018'!AA:AA,"NRO",'2018'!F:F,A439,'2018'!E:E,B439)+SUMIFS('2018'!R:R,'2018'!AA:AA,"NRO",'2018'!F:F,A439,'2018'!E:E,B439), 0)</f>
        <v>0</v>
      </c>
      <c r="O439" s="7" t="n">
        <f aca="false">IFERROR(N439/M439, 0)</f>
        <v>0</v>
      </c>
      <c r="P439" s="0" t="n">
        <f aca="false">IFERROR(SUMIFS('2018'!$H:$H,'2018'!$C:$C,B439,'2018'!$F:$F,A439,'2018'!AA:AA,"CRO")+SUMIFS('2018'!$I:$I,'2018'!$D:$D,B439,'2018'!$F:$F,A439,'2018'!AA:AA,"CRO")+SUMIFS('2018'!$J:$J,'2018'!$E:$E,B439,'2018'!$F:$F,A439,'2018'!AA:AA,"CRO"), 0)</f>
        <v>0</v>
      </c>
      <c r="Q439" s="0" t="n">
        <f aca="false">IFERROR(SUMIFS('2018'!M:M,'2018'!AA:AA,"CRO",'2018'!F:F,A439,'2018'!C:C,B439)+SUMIFS('2018'!P:P,'2018'!AA:AA,"CRO",'2018'!F:F,A439,'2018'!C:C,B439)+SUMIFS('2018'!N:N,'2018'!AA:AA,"CRO",'2018'!F:F,A439,'2018'!D:D,B439)+SUMIFS('2018'!N:N,'2018'!AA:AA,"CRO",'2018'!F:F,A439,'2018'!D:D,B439)+SUMIFS('2018'!O:O,'2018'!AA:AA,"CRO",'2018'!F:F,A439,'2018'!E:E,B439)+SUMIFS('2018'!R:R,'2018'!AA:AA,"CRO",'2018'!F:F,A439,'2018'!E:E,B439), 0)</f>
        <v>0</v>
      </c>
      <c r="R439" s="7" t="n">
        <f aca="false">IFERROR(Q439/P439, 0)</f>
        <v>0</v>
      </c>
      <c r="S439" s="7" t="n">
        <f aca="false">SUM(V439,Y439,AB439)</f>
        <v>0</v>
      </c>
      <c r="T439" s="7" t="n">
        <f aca="false">SUM(W439,Z439,AC439)</f>
        <v>0</v>
      </c>
      <c r="U439" s="7" t="n">
        <f aca="false">IFERROR(T439/S439, 0)</f>
        <v>0</v>
      </c>
      <c r="V439" s="0" t="n">
        <f aca="false">SUMIFS('2017'!$H:$H,'2017'!$C:$C,B439,'2017'!$F:$F,A439,'2017'!AA:AA,"JRO",'2017'!P:P,"&lt;&gt;")+SUMIFS('2017'!$I:$I,'2017'!$D:$D,B439,'2017'!$F:$F,A439,'2017'!AA:AA,"JRO",'2017'!Q:Q,"&lt;&gt;")+SUMIFS('2017'!$J:$J,'2017'!$E:$E,B439,'2017'!$F:$F,A439,'2017'!AA:AA,"JRO",'2017'!R:R,"&lt;&gt;")</f>
        <v>0</v>
      </c>
      <c r="W439" s="0" t="n">
        <f aca="false">IFERROR(SUMIFS('2017'!M:M,'2017'!AA:AA,"JRO",'2017'!F:F,A439,'2017'!C:C,B439)+SUMIFS('2017'!P:P,'2017'!AA:AA,"JRO",'2017'!F:F,A439,'2017'!C:C,B439)+SUMIFS('2017'!N:N,'2017'!AA:AA,"JRO",'2017'!F:F,A439,'2017'!D:D,B439)+SUMIFS('2017'!N:N,'2017'!AA:AA,"JRO",'2017'!F:F,A439,'2017'!D:D,B439)+SUMIFS('2017'!O:O,'2017'!AA:AA,"JRO",'2017'!F:F,A439,'2017'!E:E,B439)+SUMIFS('2017'!R:R,'2017'!AA:AA,"JRO",'2017'!F:F,A439,'2017'!E:E,B439), 0)</f>
        <v>0</v>
      </c>
      <c r="X439" s="7" t="n">
        <f aca="false">IFERROR(W439/V439, 0)</f>
        <v>0</v>
      </c>
      <c r="Y439" s="0" t="n">
        <f aca="false">IFERROR(SUMIFS('2017'!$H:$H,'2017'!$C:$C,B439,'2017'!$F:$F,A439,'2017'!AA:AA,"NRO",'2017'!P:P,"&lt;&gt;")+SUMIFS('2017'!$I:$I,'2017'!$D:$D,B439,'2017'!$F:$F,A439,'2017'!AA:AA,"NRO",'2017'!Q:Q,"&lt;&gt;")+SUMIFS('2017'!$J:$J,'2017'!$E:$E,B439,'2017'!$F:$F,A439,'2017'!AA:AA,"NRO",'2017'!R:R,"&lt;&gt;"), 0)</f>
        <v>0</v>
      </c>
      <c r="Z439" s="0" t="n">
        <f aca="false">IFERROR(SUMIFS('2017'!M:M,'2017'!AA:AA,"NRO",'2017'!F:F,A439,'2017'!C:C,B439)+SUMIFS('2017'!P:P,'2017'!AA:AA,"NRO",'2017'!F:F,A439,'2017'!C:C,B439)+SUMIFS('2017'!N:N,'2017'!AA:AA,"NRO",'2017'!F:F,A439,'2017'!D:D,B439)+SUMIFS('2017'!N:N,'2017'!AA:AA,"NRO",'2017'!F:F,A439,'2017'!D:D,B439)+SUMIFS('2017'!O:O,'2017'!AA:AA,"NRO",'2017'!F:F,A439,'2017'!E:E,B439)+SUMIFS('2017'!R:R,'2017'!AA:AA,"NRO",'2017'!F:F,A439,'2017'!E:E,B439), 0)</f>
        <v>0</v>
      </c>
      <c r="AA439" s="7" t="n">
        <f aca="false">IFERROR(Z439/Y439, 0)</f>
        <v>0</v>
      </c>
      <c r="AB439" s="0" t="n">
        <f aca="false">IFERROR(SUMIFS('2017'!$H:$H,'2017'!$C:$C,B439,'2017'!$F:$F,A439,'2017'!AA:AA,"CRO",'2017'!P:P,"&lt;&gt;")+SUMIFS('2017'!$I:$I,'2017'!$D:$D,B439,'2017'!$F:$F,A439,'2017'!AA:AA,"CRO",'2017'!Q:Q,"&lt;&gt;")+SUMIFS('2017'!$J:$J,'2017'!$E:$E,B439,'2017'!$F:$F,A439,'2017'!AA:AA,"CRO",'2017'!R:R,"&lt;&gt;"), 0)</f>
        <v>0</v>
      </c>
      <c r="AC439" s="0" t="n">
        <f aca="false">IFERROR(SUMIFS('2017'!M:M,'2017'!AA:AA,"CRO",'2017'!F:F,A439,'2017'!C:C,B439)+SUMIFS('2017'!P:P,'2017'!AA:AA,"CRO",'2017'!F:F,A439,'2017'!C:C,B439)+SUMIFS('2017'!N:N,'2017'!AA:AA,"CRO",'2017'!F:F,A439,'2017'!D:D,B439)+SUMIFS('2017'!N:N,'2017'!AA:AA,"CRO",'2017'!F:F,A439,'2017'!D:D,B439)+SUMIFS('2017'!O:O,'2017'!AA:AA,"CRO",'2017'!F:F,A439,'2017'!E:E,B439)+SUMIFS('2017'!R:R,'2017'!AA:AA,"CRO",'2017'!F:F,A439,'2017'!E:E,B439), 0)</f>
        <v>0</v>
      </c>
      <c r="AD439" s="0" t="n">
        <f aca="false">IFERROR(AC439/AB439, 0)</f>
        <v>0</v>
      </c>
      <c r="AE439" s="0" t="n">
        <f aca="false">SUM(AH439,AK439,AN439)</f>
        <v>0</v>
      </c>
      <c r="AF439" s="0" t="n">
        <f aca="false">SUM(AI439,AL439,AO439)</f>
        <v>0</v>
      </c>
      <c r="AG439" s="7" t="n">
        <f aca="false">IFERROR(AF439/AE439, 0)</f>
        <v>0</v>
      </c>
      <c r="AH439" s="0" t="n">
        <f aca="false">IFERROR(SUMIFS('2016'!$G:$G,'2016'!F:F,A439,'2016'!C:C,B439,'2016'!D:D,"",'2016'!AA:AA,"JRO",'2016'!L:L,"&lt;&gt;"), 0)</f>
        <v>0</v>
      </c>
      <c r="AI439" s="0" t="n">
        <f aca="false">IFERROR(SUMIFS('2016'!L:L,'2016'!F:F,A439,'2016'!C:C,B439,'2016'!D:D,"",'2016'!AA:AA,"JRO"), 0)</f>
        <v>0</v>
      </c>
      <c r="AJ439" s="7" t="n">
        <f aca="false">IFERROR(AI439/AH439, 0)</f>
        <v>0</v>
      </c>
      <c r="AK439" s="0" t="n">
        <f aca="false">IFERROR(SUMIFS('2016'!$G:$G,'2016'!F:F,A439,'2016'!C:C,B439,'2016'!D:D,"",'2016'!AA:AA,"NRO",'2016'!L:L,"&lt;&gt;"), 0)</f>
        <v>0</v>
      </c>
      <c r="AL439" s="0" t="n">
        <f aca="false">IFERROR(SUMIFS('2016'!L:L,'2016'!F:F,A439,'2016'!C:C,B439,'2016'!D:D,"",'2016'!AA:AA,"NRO"), 0)</f>
        <v>0</v>
      </c>
      <c r="AM439" s="0" t="n">
        <f aca="false">IFERROR(AL439/AK439, 0)</f>
        <v>0</v>
      </c>
      <c r="AN439" s="0" t="n">
        <f aca="false">IFERROR(SUMIFS('2016'!$G:$G,'2016'!F:F,A439,'2016'!C:C,B439,'2016'!D:D,"",'2016'!AA:AA,"CRO",'2016'!L:L,"&lt;&gt;"), 0)</f>
        <v>0</v>
      </c>
      <c r="AO439" s="0" t="n">
        <f aca="false">IFERROR(SUMIFS('2016'!L:L,'2016'!F:F,A439,'2016'!C:C,B439,'2016'!D:D,"",'2016'!AA:AA,"CRO"), 0)</f>
        <v>0</v>
      </c>
      <c r="AP439" s="0" t="n">
        <f aca="false">IFERROR(AO439/AN439, 0)</f>
        <v>0</v>
      </c>
      <c r="AQ439" s="0" t="n">
        <f aca="false">SUM(AT439,AW439,AZ439)</f>
        <v>0</v>
      </c>
      <c r="AR439" s="0" t="n">
        <f aca="false">SUM(AU439,AX439,BA439)</f>
        <v>0</v>
      </c>
      <c r="AS439" s="7" t="n">
        <f aca="false">IFERROR(AR439/AQ439, 0)</f>
        <v>0</v>
      </c>
      <c r="AT439" s="0" t="n">
        <f aca="false">IFERROR(SUMIFS('2015'!$G:$G,'2015'!F:F,A439,'2015'!C:C,B439,'2015'!D:D,"",'2015'!AA:AA,"JRO",'2015'!L:L,"&lt;&gt;"), 0)</f>
        <v>0</v>
      </c>
      <c r="AU439" s="0" t="n">
        <f aca="false">IFERROR(SUMIFS('2015'!L:L,'2015'!F:F,A439,'2015'!C:C,B439,'2015'!D:D,"",'2015'!AA:AA,"JRO"), 0)</f>
        <v>0</v>
      </c>
      <c r="AV439" s="0" t="n">
        <f aca="false">IFERROR(AU439/AT439, 0)</f>
        <v>0</v>
      </c>
      <c r="AW439" s="0" t="n">
        <f aca="false">IFERROR(SUMIFS('2015'!$G:$G,'2015'!F:F,A439,'2015'!C:C,B439,'2015'!D:D,"",'2015'!AA:AA,"NRO",'2015'!L:L,"&lt;&gt;"), 0)</f>
        <v>0</v>
      </c>
      <c r="AX439" s="0" t="n">
        <f aca="false">IFERROR(SUMIFS('2015'!L:L,'2015'!F:F,A439,'2015'!C:C,B439,'2015'!D:D,"",'2015'!AA:AA,"NRO"), 0)</f>
        <v>0</v>
      </c>
      <c r="AY439" s="0" t="n">
        <f aca="false">IFERROR(AX439/AW439, 0)</f>
        <v>0</v>
      </c>
      <c r="AZ439" s="0" t="n">
        <f aca="false">IFERROR(SUMIFS('2015'!$G:$G,'2015'!F:F,A439,'2015'!C:C,B439,'2015'!D:D,"",'2015'!AA:AA,"CRO",'2015'!L:L,"&lt;&gt;"), 0)</f>
        <v>0</v>
      </c>
      <c r="BA439" s="0" t="n">
        <f aca="false">IFERROR(SUMIFS('2015'!L:L,'2015'!F:F,A439,'2015'!C:C,B439,'2015'!D:D,"",'2015'!AA:AA,"CRO"), 0)</f>
        <v>0</v>
      </c>
      <c r="BB439" s="0" t="n">
        <f aca="false">IFERROR(BA439/AZ439, 0)</f>
        <v>0</v>
      </c>
      <c r="BC439" s="0" t="n">
        <f aca="false">SUM(BF439,BI439)</f>
        <v>0</v>
      </c>
      <c r="BD439" s="0" t="n">
        <f aca="false">SUM(BG439,BJ439)</f>
        <v>0</v>
      </c>
      <c r="BE439" s="7" t="n">
        <f aca="false">IFERROR(BD439/BC439, 0)</f>
        <v>0</v>
      </c>
      <c r="BF439" s="0" t="n">
        <f aca="false">IFERROR(SUMIFS('2014'!$G:$G,'2014'!F:F,A439,'2014'!C:C,B439,'2014'!D:D,"",'2014'!AA:AA,"JRO",'2014'!L:L,"&lt;&gt;"), 0)</f>
        <v>0</v>
      </c>
      <c r="BG439" s="0" t="n">
        <f aca="false">IFERROR(SUMIFS('2014'!L:L,'2014'!F:F,A439,'2014'!C:C,B439,'2014'!D:D,"",'2014'!AA:AA,"JRO"), 0)</f>
        <v>0</v>
      </c>
      <c r="BH439" s="7" t="n">
        <f aca="false">IFERROR(BG439/BF439, 0)</f>
        <v>0</v>
      </c>
      <c r="BI439" s="0" t="n">
        <f aca="false">IFERROR(SUMIFS('2014'!$G:$G,'2014'!F:F,A439,'2014'!C:C,B439,'2014'!D:D,"",'2014'!AA:AA,"CRO",'2014'!L:L,"&lt;&gt;"), 0)</f>
        <v>0</v>
      </c>
      <c r="BJ439" s="0" t="n">
        <f aca="false">IFERROR(SUMIFS('2014'!L:L,'2014'!F:F,A439,'2014'!C:C,B439,'2014'!D:D,"",'2014'!AA:AA,"CRO"), 0)</f>
        <v>0</v>
      </c>
      <c r="BK439" s="0" t="n">
        <f aca="false">IFERROR(BJ439/BI439, 0)</f>
        <v>0</v>
      </c>
      <c r="BL439" s="0" t="n">
        <f aca="false">IFERROR(SUMIFS('2013'!$G:$G,'2013'!F:F,A439,'2013'!C:C,B439,'2013'!D:D,"",'2013'!AA:AA,"JRO",'2013'!L:L,"&lt;&gt;"), 0)</f>
        <v>0</v>
      </c>
      <c r="BM439" s="0" t="n">
        <f aca="false">IFERROR(SUMIFS('2013'!L:L,'2013'!F:F,A439,'2013'!C:C,B439,'2013'!D:D,"",'2013'!AA:AA,"JRO"), 0)</f>
        <v>0</v>
      </c>
      <c r="BN439" s="0" t="n">
        <f aca="false">IFERROR(BM439/BL439, 0)</f>
        <v>0</v>
      </c>
      <c r="BO439" s="0" t="n">
        <f aca="false">IFERROR(SUMIFS('2012'!$G:$G,'2012'!F:F,A439,'2012'!C:C,B439,'2012'!D:D,"",'2012'!AA:AA,"JRO",'2012'!L:L,"&lt;&gt;"), 0)</f>
        <v>0</v>
      </c>
      <c r="BP439" s="0" t="n">
        <f aca="false">IFERROR(SUMIFS('2012'!L:L,'2012'!F:F,A439,'2012'!C:C,B439,'2012'!D:D,"",'2012'!AA:AA,"JRO"), 0)</f>
        <v>0</v>
      </c>
      <c r="BQ439" s="0" t="n">
        <f aca="false">IFERROR(BP439/BO439, 0)</f>
        <v>0</v>
      </c>
      <c r="BR439" s="0" t="n">
        <f aca="false">IFERROR(SUMIFS('2011'!$G:$G,'2011'!F:F,A439,'2011'!C:C,B439,'2011'!D:D,"",'2011'!AA:AA,"JRO",'2011'!L:L,"&lt;&gt;"), 0)</f>
        <v>0</v>
      </c>
      <c r="BS439" s="0" t="n">
        <f aca="false">IFERROR(SUMIFS('2011'!L:L,'2011'!F:F,A439,'2011'!C:C,B439,'2011'!D:D,"",'2011'!AA:AA,"JRO"), 0)</f>
        <v>0</v>
      </c>
      <c r="BT439" s="7" t="n">
        <f aca="false">IFERROR(BS439/BR439, 0)</f>
        <v>0</v>
      </c>
      <c r="BU439" s="0" t="n">
        <f aca="false">IFERROR(SUMIFS('2010'!$G:$G,'2010'!F:F,A439,'2010'!C:C,B439,'2010'!D:D,"",'2010'!AA:AA,"JRO",'2010'!L:L,"&lt;&gt;"), 0)</f>
        <v>0</v>
      </c>
      <c r="BV439" s="0" t="n">
        <f aca="false">IFERROR(SUMIFS('2010'!L:L,'2010'!F:F,A439,'2010'!C:C,B439,'2010'!D:D,"",'2010'!AA:AA,"JRO"), 0)</f>
        <v>0</v>
      </c>
      <c r="BW439" s="7" t="n">
        <f aca="false">IFERROR(BV439/BU439, 0)</f>
        <v>0</v>
      </c>
      <c r="BX439" s="0" t="n">
        <f aca="false">IFERROR(SUMIFS('2009'!$G:$G,'2009'!F:F,A439,'2009'!C:C,B439,'2009'!D:D,"",'2009'!AA:AA,"JRO",'2009'!L:L,"&lt;&gt;"), 0)</f>
        <v>0</v>
      </c>
      <c r="BY439" s="0" t="n">
        <f aca="false">IFERROR(SUMIFS('2009'!L:L,'2009'!F:F,A439,'2009'!C:C,B439,'2009'!D:D,"",'2009'!AA:AA,"JRO"), 0)</f>
        <v>0</v>
      </c>
      <c r="BZ439" s="7" t="n">
        <f aca="false">IFERROR(BY439/BX439, 0)</f>
        <v>0</v>
      </c>
    </row>
    <row r="440" customFormat="false" ht="15" hidden="false" customHeight="false" outlineLevel="0" collapsed="false">
      <c r="A440" s="0" t="s">
        <v>107</v>
      </c>
      <c r="B440" s="17" t="s">
        <v>72</v>
      </c>
      <c r="I440" s="7" t="n">
        <f aca="false">IFERROR(H440/G440, 0)</f>
        <v>0</v>
      </c>
      <c r="J440" s="0" t="n">
        <f aca="false">IFERROR(SUMIFS('2018'!$H:$H,'2018'!$C:$C,B440,'2018'!$F:$F,A440,'2018'!AA:AA,"JRO",'2018'!P:P,"&lt;&gt;")+SUMIFS('2018'!$I:$I,'2018'!$D:$D,B440,'2018'!$F:$F,A440,'2018'!AA:AA,"JRO",'2018'!Q:Q,"&lt;&gt;")+SUMIFS('2018'!$J:$J,'2018'!$E:$E,B440,'2018'!$F:$F,A440,'2018'!AA:AA,"JRO",'2018'!R:R,"&lt;&gt;"), 0)</f>
        <v>0</v>
      </c>
      <c r="K440" s="0" t="n">
        <f aca="false">IFERROR(SUMIFS('2018'!M:M,'2018'!AA:AA,"JRO",'2018'!F:F,A440,'2018'!C:C,B440)+SUMIFS('2018'!P:P,'2018'!AA:AA,"JRO",'2018'!F:F,A440,'2018'!C:C,B440)+SUMIFS('2018'!N:N,'2018'!AA:AA,"JRO",'2018'!F:F,A440,'2018'!D:D,B440)+SUMIFS('2018'!N:N,'2018'!AA:AA,"JRO",'2018'!F:F,A440,'2018'!D:D,B440)+SUMIFS('2018'!O:O,'2018'!AA:AA,"JRO",'2018'!F:F,A440,'2018'!E:E,B440)+SUMIFS('2018'!R:R,'2018'!AA:AA,"JRO",'2018'!F:F,A440,'2018'!E:E,B440), 0)</f>
        <v>0</v>
      </c>
      <c r="L440" s="7" t="n">
        <f aca="false">IFERROR(K440/J440, 0)</f>
        <v>0</v>
      </c>
      <c r="M440" s="0" t="n">
        <f aca="false">IFERROR(SUMIFS('2018'!$H:$H,'2018'!$C:$C,B440,'2018'!$F:$F,A440,'2018'!AA:AA,"NRO",'2018'!P:P,"&lt;&gt;")+SUMIFS('2018'!$I:$I,'2018'!$D:$D,B440,'2018'!$F:$F,A440,'2018'!AA:AA,"NRO",'2018'!Q:Q,"&lt;&gt;")+SUMIFS('2018'!$J:$J,'2018'!$E:$E,B440,'2018'!$F:$F,A440,'2018'!AA:AA,"NRO",'2018'!R:R,"&lt;&gt;"), 0)</f>
        <v>0</v>
      </c>
      <c r="N440" s="0" t="n">
        <f aca="false">IFERROR(SUMIFS('2018'!M:M,'2018'!AA:AA,"NRO",'2018'!F:F,A440,'2018'!C:C,B440)+SUMIFS('2018'!P:P,'2018'!AA:AA,"NRO",'2018'!F:F,A440,'2018'!C:C,B440)+SUMIFS('2018'!N:N,'2018'!AA:AA,"NRO",'2018'!F:F,A440,'2018'!D:D,B440)+SUMIFS('2018'!N:N,'2018'!AA:AA,"NRO",'2018'!F:F,A440,'2018'!D:D,B440)+SUMIFS('2018'!O:O,'2018'!AA:AA,"NRO",'2018'!F:F,A440,'2018'!E:E,B440)+SUMIFS('2018'!R:R,'2018'!AA:AA,"NRO",'2018'!F:F,A440,'2018'!E:E,B440), 0)</f>
        <v>0</v>
      </c>
      <c r="O440" s="7" t="n">
        <f aca="false">IFERROR(N440/M440, 0)</f>
        <v>0</v>
      </c>
      <c r="P440" s="0" t="n">
        <f aca="false">IFERROR(SUMIFS('2018'!$H:$H,'2018'!$C:$C,B440,'2018'!$F:$F,A440,'2018'!AA:AA,"CRO")+SUMIFS('2018'!$I:$I,'2018'!$D:$D,B440,'2018'!$F:$F,A440,'2018'!AA:AA,"CRO")+SUMIFS('2018'!$J:$J,'2018'!$E:$E,B440,'2018'!$F:$F,A440,'2018'!AA:AA,"CRO"), 0)</f>
        <v>0</v>
      </c>
      <c r="Q440" s="0" t="n">
        <f aca="false">IFERROR(SUMIFS('2018'!M:M,'2018'!AA:AA,"CRO",'2018'!F:F,A440,'2018'!C:C,B440)+SUMIFS('2018'!P:P,'2018'!AA:AA,"CRO",'2018'!F:F,A440,'2018'!C:C,B440)+SUMIFS('2018'!N:N,'2018'!AA:AA,"CRO",'2018'!F:F,A440,'2018'!D:D,B440)+SUMIFS('2018'!N:N,'2018'!AA:AA,"CRO",'2018'!F:F,A440,'2018'!D:D,B440)+SUMIFS('2018'!O:O,'2018'!AA:AA,"CRO",'2018'!F:F,A440,'2018'!E:E,B440)+SUMIFS('2018'!R:R,'2018'!AA:AA,"CRO",'2018'!F:F,A440,'2018'!E:E,B440), 0)</f>
        <v>0</v>
      </c>
      <c r="R440" s="7" t="n">
        <f aca="false">IFERROR(Q440/P440, 0)</f>
        <v>0</v>
      </c>
      <c r="S440" s="7" t="n">
        <f aca="false">SUM(V440,Y440,AB440)</f>
        <v>0</v>
      </c>
      <c r="T440" s="7" t="n">
        <f aca="false">SUM(W440,Z440,AC440)</f>
        <v>0</v>
      </c>
      <c r="U440" s="7" t="n">
        <f aca="false">IFERROR(T440/S440, 0)</f>
        <v>0</v>
      </c>
      <c r="V440" s="0" t="n">
        <f aca="false">SUMIFS('2017'!$H:$H,'2017'!$C:$C,B440,'2017'!$F:$F,A440,'2017'!AA:AA,"JRO",'2017'!P:P,"&lt;&gt;")+SUMIFS('2017'!$I:$I,'2017'!$D:$D,B440,'2017'!$F:$F,A440,'2017'!AA:AA,"JRO",'2017'!Q:Q,"&lt;&gt;")+SUMIFS('2017'!$J:$J,'2017'!$E:$E,B440,'2017'!$F:$F,A440,'2017'!AA:AA,"JRO",'2017'!R:R,"&lt;&gt;")</f>
        <v>0</v>
      </c>
      <c r="W440" s="0" t="n">
        <f aca="false">IFERROR(SUMIFS('2017'!M:M,'2017'!AA:AA,"JRO",'2017'!F:F,A440,'2017'!C:C,B440)+SUMIFS('2017'!P:P,'2017'!AA:AA,"JRO",'2017'!F:F,A440,'2017'!C:C,B440)+SUMIFS('2017'!N:N,'2017'!AA:AA,"JRO",'2017'!F:F,A440,'2017'!D:D,B440)+SUMIFS('2017'!N:N,'2017'!AA:AA,"JRO",'2017'!F:F,A440,'2017'!D:D,B440)+SUMIFS('2017'!O:O,'2017'!AA:AA,"JRO",'2017'!F:F,A440,'2017'!E:E,B440)+SUMIFS('2017'!R:R,'2017'!AA:AA,"JRO",'2017'!F:F,A440,'2017'!E:E,B440), 0)</f>
        <v>0</v>
      </c>
      <c r="X440" s="7" t="n">
        <f aca="false">IFERROR(W440/V440, 0)</f>
        <v>0</v>
      </c>
      <c r="Y440" s="0" t="n">
        <f aca="false">IFERROR(SUMIFS('2017'!$H:$H,'2017'!$C:$C,B440,'2017'!$F:$F,A440,'2017'!AA:AA,"NRO",'2017'!P:P,"&lt;&gt;")+SUMIFS('2017'!$I:$I,'2017'!$D:$D,B440,'2017'!$F:$F,A440,'2017'!AA:AA,"NRO",'2017'!Q:Q,"&lt;&gt;")+SUMIFS('2017'!$J:$J,'2017'!$E:$E,B440,'2017'!$F:$F,A440,'2017'!AA:AA,"NRO",'2017'!R:R,"&lt;&gt;"), 0)</f>
        <v>0</v>
      </c>
      <c r="Z440" s="0" t="n">
        <f aca="false">IFERROR(SUMIFS('2017'!M:M,'2017'!AA:AA,"NRO",'2017'!F:F,A440,'2017'!C:C,B440)+SUMIFS('2017'!P:P,'2017'!AA:AA,"NRO",'2017'!F:F,A440,'2017'!C:C,B440)+SUMIFS('2017'!N:N,'2017'!AA:AA,"NRO",'2017'!F:F,A440,'2017'!D:D,B440)+SUMIFS('2017'!N:N,'2017'!AA:AA,"NRO",'2017'!F:F,A440,'2017'!D:D,B440)+SUMIFS('2017'!O:O,'2017'!AA:AA,"NRO",'2017'!F:F,A440,'2017'!E:E,B440)+SUMIFS('2017'!R:R,'2017'!AA:AA,"NRO",'2017'!F:F,A440,'2017'!E:E,B440), 0)</f>
        <v>0</v>
      </c>
      <c r="AA440" s="7" t="n">
        <f aca="false">IFERROR(Z440/Y440, 0)</f>
        <v>0</v>
      </c>
      <c r="AB440" s="0" t="n">
        <f aca="false">IFERROR(SUMIFS('2017'!$H:$H,'2017'!$C:$C,B440,'2017'!$F:$F,A440,'2017'!AA:AA,"CRO",'2017'!P:P,"&lt;&gt;")+SUMIFS('2017'!$I:$I,'2017'!$D:$D,B440,'2017'!$F:$F,A440,'2017'!AA:AA,"CRO",'2017'!Q:Q,"&lt;&gt;")+SUMIFS('2017'!$J:$J,'2017'!$E:$E,B440,'2017'!$F:$F,A440,'2017'!AA:AA,"CRO",'2017'!R:R,"&lt;&gt;"), 0)</f>
        <v>0</v>
      </c>
      <c r="AC440" s="0" t="n">
        <f aca="false">IFERROR(SUMIFS('2017'!M:M,'2017'!AA:AA,"CRO",'2017'!F:F,A440,'2017'!C:C,B440)+SUMIFS('2017'!P:P,'2017'!AA:AA,"CRO",'2017'!F:F,A440,'2017'!C:C,B440)+SUMIFS('2017'!N:N,'2017'!AA:AA,"CRO",'2017'!F:F,A440,'2017'!D:D,B440)+SUMIFS('2017'!N:N,'2017'!AA:AA,"CRO",'2017'!F:F,A440,'2017'!D:D,B440)+SUMIFS('2017'!O:O,'2017'!AA:AA,"CRO",'2017'!F:F,A440,'2017'!E:E,B440)+SUMIFS('2017'!R:R,'2017'!AA:AA,"CRO",'2017'!F:F,A440,'2017'!E:E,B440), 0)</f>
        <v>0</v>
      </c>
      <c r="AD440" s="0" t="n">
        <f aca="false">IFERROR(AC440/AB440, 0)</f>
        <v>0</v>
      </c>
      <c r="AE440" s="0" t="n">
        <f aca="false">SUM(AH440,AK440,AN440)</f>
        <v>0</v>
      </c>
      <c r="AF440" s="0" t="n">
        <f aca="false">SUM(AI440,AL440,AO440)</f>
        <v>0</v>
      </c>
      <c r="AG440" s="7" t="n">
        <f aca="false">IFERROR(AF440/AE440, 0)</f>
        <v>0</v>
      </c>
      <c r="AH440" s="0" t="n">
        <f aca="false">IFERROR(SUMIFS('2016'!$G:$G,'2016'!F:F,A440,'2016'!C:C,B440,'2016'!D:D,"",'2016'!AA:AA,"JRO",'2016'!L:L,"&lt;&gt;"), 0)</f>
        <v>0</v>
      </c>
      <c r="AI440" s="0" t="n">
        <f aca="false">IFERROR(SUMIFS('2016'!L:L,'2016'!F:F,A440,'2016'!C:C,B440,'2016'!D:D,"",'2016'!AA:AA,"JRO"), 0)</f>
        <v>0</v>
      </c>
      <c r="AJ440" s="7" t="n">
        <f aca="false">IFERROR(AI440/AH440, 0)</f>
        <v>0</v>
      </c>
      <c r="AK440" s="0" t="n">
        <f aca="false">IFERROR(SUMIFS('2016'!$G:$G,'2016'!F:F,A440,'2016'!C:C,B440,'2016'!D:D,"",'2016'!AA:AA,"NRO",'2016'!L:L,"&lt;&gt;"), 0)</f>
        <v>0</v>
      </c>
      <c r="AL440" s="0" t="n">
        <f aca="false">IFERROR(SUMIFS('2016'!L:L,'2016'!F:F,A440,'2016'!C:C,B440,'2016'!D:D,"",'2016'!AA:AA,"NRO"), 0)</f>
        <v>0</v>
      </c>
      <c r="AM440" s="0" t="n">
        <f aca="false">IFERROR(AL440/AK440, 0)</f>
        <v>0</v>
      </c>
      <c r="AN440" s="0" t="n">
        <f aca="false">IFERROR(SUMIFS('2016'!$G:$G,'2016'!F:F,A440,'2016'!C:C,B440,'2016'!D:D,"",'2016'!AA:AA,"CRO",'2016'!L:L,"&lt;&gt;"), 0)</f>
        <v>0</v>
      </c>
      <c r="AO440" s="0" t="n">
        <f aca="false">IFERROR(SUMIFS('2016'!L:L,'2016'!F:F,A440,'2016'!C:C,B440,'2016'!D:D,"",'2016'!AA:AA,"CRO"), 0)</f>
        <v>0</v>
      </c>
      <c r="AP440" s="0" t="n">
        <f aca="false">IFERROR(AO440/AN440, 0)</f>
        <v>0</v>
      </c>
      <c r="AQ440" s="0" t="n">
        <f aca="false">SUM(AT440,AW440,AZ440)</f>
        <v>0</v>
      </c>
      <c r="AR440" s="0" t="n">
        <f aca="false">SUM(AU440,AX440,BA440)</f>
        <v>0</v>
      </c>
      <c r="AS440" s="7" t="n">
        <f aca="false">IFERROR(AR440/AQ440, 0)</f>
        <v>0</v>
      </c>
      <c r="AT440" s="0" t="n">
        <f aca="false">IFERROR(SUMIFS('2015'!$G:$G,'2015'!F:F,A440,'2015'!C:C,B440,'2015'!D:D,"",'2015'!AA:AA,"JRO",'2015'!L:L,"&lt;&gt;"), 0)</f>
        <v>0</v>
      </c>
      <c r="AU440" s="0" t="n">
        <f aca="false">IFERROR(SUMIFS('2015'!L:L,'2015'!F:F,A440,'2015'!C:C,B440,'2015'!D:D,"",'2015'!AA:AA,"JRO"), 0)</f>
        <v>0</v>
      </c>
      <c r="AV440" s="0" t="n">
        <f aca="false">IFERROR(AU440/AT440, 0)</f>
        <v>0</v>
      </c>
      <c r="AW440" s="0" t="n">
        <f aca="false">IFERROR(SUMIFS('2015'!$G:$G,'2015'!F:F,A440,'2015'!C:C,B440,'2015'!D:D,"",'2015'!AA:AA,"NRO",'2015'!L:L,"&lt;&gt;"), 0)</f>
        <v>0</v>
      </c>
      <c r="AX440" s="0" t="n">
        <f aca="false">IFERROR(SUMIFS('2015'!L:L,'2015'!F:F,A440,'2015'!C:C,B440,'2015'!D:D,"",'2015'!AA:AA,"NRO"), 0)</f>
        <v>0</v>
      </c>
      <c r="AY440" s="0" t="n">
        <f aca="false">IFERROR(AX440/AW440, 0)</f>
        <v>0</v>
      </c>
      <c r="AZ440" s="0" t="n">
        <f aca="false">IFERROR(SUMIFS('2015'!$G:$G,'2015'!F:F,A440,'2015'!C:C,B440,'2015'!D:D,"",'2015'!AA:AA,"CRO",'2015'!L:L,"&lt;&gt;"), 0)</f>
        <v>0</v>
      </c>
      <c r="BA440" s="0" t="n">
        <f aca="false">IFERROR(SUMIFS('2015'!L:L,'2015'!F:F,A440,'2015'!C:C,B440,'2015'!D:D,"",'2015'!AA:AA,"CRO"), 0)</f>
        <v>0</v>
      </c>
      <c r="BB440" s="0" t="n">
        <f aca="false">IFERROR(BA440/AZ440, 0)</f>
        <v>0</v>
      </c>
      <c r="BC440" s="0" t="n">
        <f aca="false">SUM(BF440,BI440)</f>
        <v>0</v>
      </c>
      <c r="BD440" s="0" t="n">
        <f aca="false">SUM(BG440,BJ440)</f>
        <v>0</v>
      </c>
      <c r="BE440" s="7" t="n">
        <f aca="false">IFERROR(BD440/BC440, 0)</f>
        <v>0</v>
      </c>
      <c r="BF440" s="0" t="n">
        <f aca="false">IFERROR(SUMIFS('2014'!$G:$G,'2014'!F:F,A440,'2014'!C:C,B440,'2014'!D:D,"",'2014'!AA:AA,"JRO",'2014'!L:L,"&lt;&gt;"), 0)</f>
        <v>0</v>
      </c>
      <c r="BG440" s="0" t="n">
        <f aca="false">IFERROR(SUMIFS('2014'!L:L,'2014'!F:F,A440,'2014'!C:C,B440,'2014'!D:D,"",'2014'!AA:AA,"JRO"), 0)</f>
        <v>0</v>
      </c>
      <c r="BH440" s="7" t="n">
        <f aca="false">IFERROR(BG440/BF440, 0)</f>
        <v>0</v>
      </c>
      <c r="BI440" s="0" t="n">
        <f aca="false">IFERROR(SUMIFS('2014'!$G:$G,'2014'!F:F,A440,'2014'!C:C,B440,'2014'!D:D,"",'2014'!AA:AA,"CRO",'2014'!L:L,"&lt;&gt;"), 0)</f>
        <v>0</v>
      </c>
      <c r="BJ440" s="0" t="n">
        <f aca="false">IFERROR(SUMIFS('2014'!L:L,'2014'!F:F,A440,'2014'!C:C,B440,'2014'!D:D,"",'2014'!AA:AA,"CRO"), 0)</f>
        <v>0</v>
      </c>
      <c r="BK440" s="0" t="n">
        <f aca="false">IFERROR(BJ440/BI440, 0)</f>
        <v>0</v>
      </c>
      <c r="BL440" s="0" t="n">
        <f aca="false">IFERROR(SUMIFS('2013'!$G:$G,'2013'!F:F,A440,'2013'!C:C,B440,'2013'!D:D,"",'2013'!AA:AA,"JRO",'2013'!L:L,"&lt;&gt;"), 0)</f>
        <v>0</v>
      </c>
      <c r="BM440" s="0" t="n">
        <f aca="false">IFERROR(SUMIFS('2013'!L:L,'2013'!F:F,A440,'2013'!C:C,B440,'2013'!D:D,"",'2013'!AA:AA,"JRO"), 0)</f>
        <v>0</v>
      </c>
      <c r="BN440" s="0" t="n">
        <f aca="false">IFERROR(BM440/BL440, 0)</f>
        <v>0</v>
      </c>
      <c r="BO440" s="0" t="n">
        <f aca="false">IFERROR(SUMIFS('2012'!$G:$G,'2012'!F:F,A440,'2012'!C:C,B440,'2012'!D:D,"",'2012'!AA:AA,"JRO",'2012'!L:L,"&lt;&gt;"), 0)</f>
        <v>0</v>
      </c>
      <c r="BP440" s="0" t="n">
        <f aca="false">IFERROR(SUMIFS('2012'!L:L,'2012'!F:F,A440,'2012'!C:C,B440,'2012'!D:D,"",'2012'!AA:AA,"JRO"), 0)</f>
        <v>0</v>
      </c>
      <c r="BQ440" s="0" t="n">
        <f aca="false">IFERROR(BP440/BO440, 0)</f>
        <v>0</v>
      </c>
      <c r="BR440" s="0" t="n">
        <f aca="false">IFERROR(SUMIFS('2011'!$G:$G,'2011'!F:F,A440,'2011'!C:C,B440,'2011'!D:D,"",'2011'!AA:AA,"JRO",'2011'!L:L,"&lt;&gt;"), 0)</f>
        <v>0</v>
      </c>
      <c r="BS440" s="0" t="n">
        <f aca="false">IFERROR(SUMIFS('2011'!L:L,'2011'!F:F,A440,'2011'!C:C,B440,'2011'!D:D,"",'2011'!AA:AA,"JRO"), 0)</f>
        <v>0</v>
      </c>
      <c r="BT440" s="7" t="n">
        <f aca="false">IFERROR(BS440/BR440, 0)</f>
        <v>0</v>
      </c>
      <c r="BU440" s="0" t="n">
        <f aca="false">IFERROR(SUMIFS('2010'!$G:$G,'2010'!F:F,A440,'2010'!C:C,B440,'2010'!D:D,"",'2010'!AA:AA,"JRO",'2010'!L:L,"&lt;&gt;"), 0)</f>
        <v>0</v>
      </c>
      <c r="BV440" s="0" t="n">
        <f aca="false">IFERROR(SUMIFS('2010'!L:L,'2010'!F:F,A440,'2010'!C:C,B440,'2010'!D:D,"",'2010'!AA:AA,"JRO"), 0)</f>
        <v>0</v>
      </c>
      <c r="BW440" s="7" t="n">
        <f aca="false">IFERROR(BV440/BU440, 0)</f>
        <v>0</v>
      </c>
      <c r="BX440" s="0" t="n">
        <f aca="false">IFERROR(SUMIFS('2009'!$G:$G,'2009'!F:F,A440,'2009'!C:C,B440,'2009'!D:D,"",'2009'!AA:AA,"JRO",'2009'!L:L,"&lt;&gt;"), 0)</f>
        <v>0</v>
      </c>
      <c r="BY440" s="0" t="n">
        <f aca="false">IFERROR(SUMIFS('2009'!L:L,'2009'!F:F,A440,'2009'!C:C,B440,'2009'!D:D,"",'2009'!AA:AA,"JRO"), 0)</f>
        <v>0</v>
      </c>
      <c r="BZ440" s="7" t="n">
        <f aca="false">IFERROR(BY440/BX440, 0)</f>
        <v>0</v>
      </c>
    </row>
    <row r="441" customFormat="false" ht="15" hidden="false" customHeight="false" outlineLevel="0" collapsed="false">
      <c r="A441" s="0" t="s">
        <v>107</v>
      </c>
      <c r="B441" s="16" t="s">
        <v>73</v>
      </c>
      <c r="I441" s="7" t="n">
        <f aca="false">IFERROR(H441/G441, 0)</f>
        <v>0</v>
      </c>
      <c r="J441" s="0" t="n">
        <f aca="false">IFERROR(SUMIFS('2018'!$H:$H,'2018'!$C:$C,B441,'2018'!$F:$F,A441,'2018'!AA:AA,"JRO",'2018'!P:P,"&lt;&gt;")+SUMIFS('2018'!$I:$I,'2018'!$D:$D,B441,'2018'!$F:$F,A441,'2018'!AA:AA,"JRO",'2018'!Q:Q,"&lt;&gt;")+SUMIFS('2018'!$J:$J,'2018'!$E:$E,B441,'2018'!$F:$F,A441,'2018'!AA:AA,"JRO",'2018'!R:R,"&lt;&gt;"), 0)</f>
        <v>0</v>
      </c>
      <c r="K441" s="0" t="n">
        <f aca="false">IFERROR(SUMIFS('2018'!M:M,'2018'!AA:AA,"JRO",'2018'!F:F,A441,'2018'!C:C,B441)+SUMIFS('2018'!P:P,'2018'!AA:AA,"JRO",'2018'!F:F,A441,'2018'!C:C,B441)+SUMIFS('2018'!N:N,'2018'!AA:AA,"JRO",'2018'!F:F,A441,'2018'!D:D,B441)+SUMIFS('2018'!N:N,'2018'!AA:AA,"JRO",'2018'!F:F,A441,'2018'!D:D,B441)+SUMIFS('2018'!O:O,'2018'!AA:AA,"JRO",'2018'!F:F,A441,'2018'!E:E,B441)+SUMIFS('2018'!R:R,'2018'!AA:AA,"JRO",'2018'!F:F,A441,'2018'!E:E,B441), 0)</f>
        <v>0</v>
      </c>
      <c r="L441" s="7" t="n">
        <f aca="false">IFERROR(K441/J441, 0)</f>
        <v>0</v>
      </c>
      <c r="M441" s="0" t="n">
        <f aca="false">IFERROR(SUMIFS('2018'!$H:$H,'2018'!$C:$C,B441,'2018'!$F:$F,A441,'2018'!AA:AA,"NRO",'2018'!P:P,"&lt;&gt;")+SUMIFS('2018'!$I:$I,'2018'!$D:$D,B441,'2018'!$F:$F,A441,'2018'!AA:AA,"NRO",'2018'!Q:Q,"&lt;&gt;")+SUMIFS('2018'!$J:$J,'2018'!$E:$E,B441,'2018'!$F:$F,A441,'2018'!AA:AA,"NRO",'2018'!R:R,"&lt;&gt;"), 0)</f>
        <v>0</v>
      </c>
      <c r="N441" s="0" t="n">
        <f aca="false">IFERROR(SUMIFS('2018'!M:M,'2018'!AA:AA,"NRO",'2018'!F:F,A441,'2018'!C:C,B441)+SUMIFS('2018'!P:P,'2018'!AA:AA,"NRO",'2018'!F:F,A441,'2018'!C:C,B441)+SUMIFS('2018'!N:N,'2018'!AA:AA,"NRO",'2018'!F:F,A441,'2018'!D:D,B441)+SUMIFS('2018'!N:N,'2018'!AA:AA,"NRO",'2018'!F:F,A441,'2018'!D:D,B441)+SUMIFS('2018'!O:O,'2018'!AA:AA,"NRO",'2018'!F:F,A441,'2018'!E:E,B441)+SUMIFS('2018'!R:R,'2018'!AA:AA,"NRO",'2018'!F:F,A441,'2018'!E:E,B441), 0)</f>
        <v>0</v>
      </c>
      <c r="O441" s="7" t="n">
        <f aca="false">IFERROR(N441/M441, 0)</f>
        <v>0</v>
      </c>
      <c r="P441" s="0" t="n">
        <f aca="false">IFERROR(SUMIFS('2018'!$H:$H,'2018'!$C:$C,B441,'2018'!$F:$F,A441,'2018'!AA:AA,"CRO")+SUMIFS('2018'!$I:$I,'2018'!$D:$D,B441,'2018'!$F:$F,A441,'2018'!AA:AA,"CRO")+SUMIFS('2018'!$J:$J,'2018'!$E:$E,B441,'2018'!$F:$F,A441,'2018'!AA:AA,"CRO"), 0)</f>
        <v>0</v>
      </c>
      <c r="Q441" s="0" t="n">
        <f aca="false">IFERROR(SUMIFS('2018'!M:M,'2018'!AA:AA,"CRO",'2018'!F:F,A441,'2018'!C:C,B441)+SUMIFS('2018'!P:P,'2018'!AA:AA,"CRO",'2018'!F:F,A441,'2018'!C:C,B441)+SUMIFS('2018'!N:N,'2018'!AA:AA,"CRO",'2018'!F:F,A441,'2018'!D:D,B441)+SUMIFS('2018'!N:N,'2018'!AA:AA,"CRO",'2018'!F:F,A441,'2018'!D:D,B441)+SUMIFS('2018'!O:O,'2018'!AA:AA,"CRO",'2018'!F:F,A441,'2018'!E:E,B441)+SUMIFS('2018'!R:R,'2018'!AA:AA,"CRO",'2018'!F:F,A441,'2018'!E:E,B441), 0)</f>
        <v>0</v>
      </c>
      <c r="R441" s="7" t="n">
        <f aca="false">IFERROR(Q441/P441, 0)</f>
        <v>0</v>
      </c>
      <c r="S441" s="7" t="n">
        <f aca="false">SUM(V441,Y441,AB441)</f>
        <v>0</v>
      </c>
      <c r="T441" s="7" t="n">
        <f aca="false">SUM(W441,Z441,AC441)</f>
        <v>0</v>
      </c>
      <c r="U441" s="7" t="n">
        <f aca="false">IFERROR(T441/S441, 0)</f>
        <v>0</v>
      </c>
      <c r="V441" s="0" t="n">
        <f aca="false">SUMIFS('2017'!$H:$H,'2017'!$C:$C,B441,'2017'!$F:$F,A441,'2017'!AA:AA,"JRO",'2017'!P:P,"&lt;&gt;")+SUMIFS('2017'!$I:$I,'2017'!$D:$D,B441,'2017'!$F:$F,A441,'2017'!AA:AA,"JRO",'2017'!Q:Q,"&lt;&gt;")+SUMIFS('2017'!$J:$J,'2017'!$E:$E,B441,'2017'!$F:$F,A441,'2017'!AA:AA,"JRO",'2017'!R:R,"&lt;&gt;")</f>
        <v>0</v>
      </c>
      <c r="W441" s="0" t="n">
        <f aca="false">IFERROR(SUMIFS('2017'!M:M,'2017'!AA:AA,"JRO",'2017'!F:F,A441,'2017'!C:C,B441)+SUMIFS('2017'!P:P,'2017'!AA:AA,"JRO",'2017'!F:F,A441,'2017'!C:C,B441)+SUMIFS('2017'!N:N,'2017'!AA:AA,"JRO",'2017'!F:F,A441,'2017'!D:D,B441)+SUMIFS('2017'!N:N,'2017'!AA:AA,"JRO",'2017'!F:F,A441,'2017'!D:D,B441)+SUMIFS('2017'!O:O,'2017'!AA:AA,"JRO",'2017'!F:F,A441,'2017'!E:E,B441)+SUMIFS('2017'!R:R,'2017'!AA:AA,"JRO",'2017'!F:F,A441,'2017'!E:E,B441), 0)</f>
        <v>0</v>
      </c>
      <c r="X441" s="7" t="n">
        <f aca="false">IFERROR(W441/V441, 0)</f>
        <v>0</v>
      </c>
      <c r="Y441" s="0" t="n">
        <f aca="false">IFERROR(SUMIFS('2017'!$H:$H,'2017'!$C:$C,B441,'2017'!$F:$F,A441,'2017'!AA:AA,"NRO",'2017'!P:P,"&lt;&gt;")+SUMIFS('2017'!$I:$I,'2017'!$D:$D,B441,'2017'!$F:$F,A441,'2017'!AA:AA,"NRO",'2017'!Q:Q,"&lt;&gt;")+SUMIFS('2017'!$J:$J,'2017'!$E:$E,B441,'2017'!$F:$F,A441,'2017'!AA:AA,"NRO",'2017'!R:R,"&lt;&gt;"), 0)</f>
        <v>0</v>
      </c>
      <c r="Z441" s="0" t="n">
        <f aca="false">IFERROR(SUMIFS('2017'!M:M,'2017'!AA:AA,"NRO",'2017'!F:F,A441,'2017'!C:C,B441)+SUMIFS('2017'!P:P,'2017'!AA:AA,"NRO",'2017'!F:F,A441,'2017'!C:C,B441)+SUMIFS('2017'!N:N,'2017'!AA:AA,"NRO",'2017'!F:F,A441,'2017'!D:D,B441)+SUMIFS('2017'!N:N,'2017'!AA:AA,"NRO",'2017'!F:F,A441,'2017'!D:D,B441)+SUMIFS('2017'!O:O,'2017'!AA:AA,"NRO",'2017'!F:F,A441,'2017'!E:E,B441)+SUMIFS('2017'!R:R,'2017'!AA:AA,"NRO",'2017'!F:F,A441,'2017'!E:E,B441), 0)</f>
        <v>0</v>
      </c>
      <c r="AA441" s="7" t="n">
        <f aca="false">IFERROR(Z441/Y441, 0)</f>
        <v>0</v>
      </c>
      <c r="AB441" s="0" t="n">
        <f aca="false">IFERROR(SUMIFS('2017'!$H:$H,'2017'!$C:$C,B441,'2017'!$F:$F,A441,'2017'!AA:AA,"CRO",'2017'!P:P,"&lt;&gt;")+SUMIFS('2017'!$I:$I,'2017'!$D:$D,B441,'2017'!$F:$F,A441,'2017'!AA:AA,"CRO",'2017'!Q:Q,"&lt;&gt;")+SUMIFS('2017'!$J:$J,'2017'!$E:$E,B441,'2017'!$F:$F,A441,'2017'!AA:AA,"CRO",'2017'!R:R,"&lt;&gt;"), 0)</f>
        <v>0</v>
      </c>
      <c r="AC441" s="0" t="n">
        <f aca="false">IFERROR(SUMIFS('2017'!M:M,'2017'!AA:AA,"CRO",'2017'!F:F,A441,'2017'!C:C,B441)+SUMIFS('2017'!P:P,'2017'!AA:AA,"CRO",'2017'!F:F,A441,'2017'!C:C,B441)+SUMIFS('2017'!N:N,'2017'!AA:AA,"CRO",'2017'!F:F,A441,'2017'!D:D,B441)+SUMIFS('2017'!N:N,'2017'!AA:AA,"CRO",'2017'!F:F,A441,'2017'!D:D,B441)+SUMIFS('2017'!O:O,'2017'!AA:AA,"CRO",'2017'!F:F,A441,'2017'!E:E,B441)+SUMIFS('2017'!R:R,'2017'!AA:AA,"CRO",'2017'!F:F,A441,'2017'!E:E,B441), 0)</f>
        <v>0</v>
      </c>
      <c r="AD441" s="0" t="n">
        <f aca="false">IFERROR(AC441/AB441, 0)</f>
        <v>0</v>
      </c>
      <c r="AE441" s="0" t="n">
        <f aca="false">SUM(AH441,AK441,AN441)</f>
        <v>0</v>
      </c>
      <c r="AF441" s="0" t="n">
        <f aca="false">SUM(AI441,AL441,AO441)</f>
        <v>0</v>
      </c>
      <c r="AG441" s="7" t="n">
        <f aca="false">IFERROR(AF441/AE441, 0)</f>
        <v>0</v>
      </c>
      <c r="AH441" s="0" t="n">
        <f aca="false">IFERROR(SUMIFS('2016'!$G:$G,'2016'!F:F,A441,'2016'!C:C,B441,'2016'!D:D,"",'2016'!AA:AA,"JRO",'2016'!L:L,"&lt;&gt;"), 0)</f>
        <v>0</v>
      </c>
      <c r="AI441" s="0" t="n">
        <f aca="false">IFERROR(SUMIFS('2016'!L:L,'2016'!F:F,A441,'2016'!C:C,B441,'2016'!D:D,"",'2016'!AA:AA,"JRO"), 0)</f>
        <v>0</v>
      </c>
      <c r="AJ441" s="7" t="n">
        <f aca="false">IFERROR(AI441/AH441, 0)</f>
        <v>0</v>
      </c>
      <c r="AK441" s="0" t="n">
        <f aca="false">IFERROR(SUMIFS('2016'!$G:$G,'2016'!F:F,A441,'2016'!C:C,B441,'2016'!D:D,"",'2016'!AA:AA,"NRO",'2016'!L:L,"&lt;&gt;"), 0)</f>
        <v>0</v>
      </c>
      <c r="AL441" s="0" t="n">
        <f aca="false">IFERROR(SUMIFS('2016'!L:L,'2016'!F:F,A441,'2016'!C:C,B441,'2016'!D:D,"",'2016'!AA:AA,"NRO"), 0)</f>
        <v>0</v>
      </c>
      <c r="AM441" s="0" t="n">
        <f aca="false">IFERROR(AL441/AK441, 0)</f>
        <v>0</v>
      </c>
      <c r="AN441" s="0" t="n">
        <f aca="false">IFERROR(SUMIFS('2016'!$G:$G,'2016'!F:F,A441,'2016'!C:C,B441,'2016'!D:D,"",'2016'!AA:AA,"CRO",'2016'!L:L,"&lt;&gt;"), 0)</f>
        <v>0</v>
      </c>
      <c r="AO441" s="0" t="n">
        <f aca="false">IFERROR(SUMIFS('2016'!L:L,'2016'!F:F,A441,'2016'!C:C,B441,'2016'!D:D,"",'2016'!AA:AA,"CRO"), 0)</f>
        <v>0</v>
      </c>
      <c r="AP441" s="0" t="n">
        <f aca="false">IFERROR(AO441/AN441, 0)</f>
        <v>0</v>
      </c>
      <c r="AQ441" s="0" t="n">
        <f aca="false">SUM(AT441,AW441,AZ441)</f>
        <v>0</v>
      </c>
      <c r="AR441" s="0" t="n">
        <f aca="false">SUM(AU441,AX441,BA441)</f>
        <v>0</v>
      </c>
      <c r="AS441" s="7" t="n">
        <f aca="false">IFERROR(AR441/AQ441, 0)</f>
        <v>0</v>
      </c>
      <c r="AT441" s="0" t="n">
        <f aca="false">IFERROR(SUMIFS('2015'!$G:$G,'2015'!F:F,A441,'2015'!C:C,B441,'2015'!D:D,"",'2015'!AA:AA,"JRO",'2015'!L:L,"&lt;&gt;"), 0)</f>
        <v>0</v>
      </c>
      <c r="AU441" s="0" t="n">
        <f aca="false">IFERROR(SUMIFS('2015'!L:L,'2015'!F:F,A441,'2015'!C:C,B441,'2015'!D:D,"",'2015'!AA:AA,"JRO"), 0)</f>
        <v>0</v>
      </c>
      <c r="AV441" s="0" t="n">
        <f aca="false">IFERROR(AU441/AT441, 0)</f>
        <v>0</v>
      </c>
      <c r="AW441" s="0" t="n">
        <f aca="false">IFERROR(SUMIFS('2015'!$G:$G,'2015'!F:F,A441,'2015'!C:C,B441,'2015'!D:D,"",'2015'!AA:AA,"NRO",'2015'!L:L,"&lt;&gt;"), 0)</f>
        <v>0</v>
      </c>
      <c r="AX441" s="0" t="n">
        <f aca="false">IFERROR(SUMIFS('2015'!L:L,'2015'!F:F,A441,'2015'!C:C,B441,'2015'!D:D,"",'2015'!AA:AA,"NRO"), 0)</f>
        <v>0</v>
      </c>
      <c r="AY441" s="0" t="n">
        <f aca="false">IFERROR(AX441/AW441, 0)</f>
        <v>0</v>
      </c>
      <c r="AZ441" s="0" t="n">
        <f aca="false">IFERROR(SUMIFS('2015'!$G:$G,'2015'!F:F,A441,'2015'!C:C,B441,'2015'!D:D,"",'2015'!AA:AA,"CRO",'2015'!L:L,"&lt;&gt;"), 0)</f>
        <v>0</v>
      </c>
      <c r="BA441" s="0" t="n">
        <f aca="false">IFERROR(SUMIFS('2015'!L:L,'2015'!F:F,A441,'2015'!C:C,B441,'2015'!D:D,"",'2015'!AA:AA,"CRO"), 0)</f>
        <v>0</v>
      </c>
      <c r="BB441" s="0" t="n">
        <f aca="false">IFERROR(BA441/AZ441, 0)</f>
        <v>0</v>
      </c>
      <c r="BC441" s="0" t="n">
        <f aca="false">SUM(BF441,BI441)</f>
        <v>0</v>
      </c>
      <c r="BD441" s="0" t="n">
        <f aca="false">SUM(BG441,BJ441)</f>
        <v>0</v>
      </c>
      <c r="BE441" s="7" t="n">
        <f aca="false">IFERROR(BD441/BC441, 0)</f>
        <v>0</v>
      </c>
      <c r="BF441" s="0" t="n">
        <f aca="false">IFERROR(SUMIFS('2014'!$G:$G,'2014'!F:F,A441,'2014'!C:C,B441,'2014'!D:D,"",'2014'!AA:AA,"JRO",'2014'!L:L,"&lt;&gt;"), 0)</f>
        <v>0</v>
      </c>
      <c r="BG441" s="0" t="n">
        <f aca="false">IFERROR(SUMIFS('2014'!L:L,'2014'!F:F,A441,'2014'!C:C,B441,'2014'!D:D,"",'2014'!AA:AA,"JRO"), 0)</f>
        <v>0</v>
      </c>
      <c r="BH441" s="7" t="n">
        <f aca="false">IFERROR(BG441/BF441, 0)</f>
        <v>0</v>
      </c>
      <c r="BI441" s="0" t="n">
        <f aca="false">IFERROR(SUMIFS('2014'!$G:$G,'2014'!F:F,A441,'2014'!C:C,B441,'2014'!D:D,"",'2014'!AA:AA,"CRO",'2014'!L:L,"&lt;&gt;"), 0)</f>
        <v>0</v>
      </c>
      <c r="BJ441" s="0" t="n">
        <f aca="false">IFERROR(SUMIFS('2014'!L:L,'2014'!F:F,A441,'2014'!C:C,B441,'2014'!D:D,"",'2014'!AA:AA,"CRO"), 0)</f>
        <v>0</v>
      </c>
      <c r="BK441" s="0" t="n">
        <f aca="false">IFERROR(BJ441/BI441, 0)</f>
        <v>0</v>
      </c>
      <c r="BL441" s="0" t="n">
        <f aca="false">IFERROR(SUMIFS('2013'!$G:$G,'2013'!F:F,A441,'2013'!C:C,B441,'2013'!D:D,"",'2013'!AA:AA,"JRO",'2013'!L:L,"&lt;&gt;"), 0)</f>
        <v>0</v>
      </c>
      <c r="BM441" s="0" t="n">
        <f aca="false">IFERROR(SUMIFS('2013'!L:L,'2013'!F:F,A441,'2013'!C:C,B441,'2013'!D:D,"",'2013'!AA:AA,"JRO"), 0)</f>
        <v>0</v>
      </c>
      <c r="BN441" s="0" t="n">
        <f aca="false">IFERROR(BM441/BL441, 0)</f>
        <v>0</v>
      </c>
      <c r="BO441" s="0" t="n">
        <f aca="false">IFERROR(SUMIFS('2012'!$G:$G,'2012'!F:F,A441,'2012'!C:C,B441,'2012'!D:D,"",'2012'!AA:AA,"JRO",'2012'!L:L,"&lt;&gt;"), 0)</f>
        <v>0</v>
      </c>
      <c r="BP441" s="0" t="n">
        <f aca="false">IFERROR(SUMIFS('2012'!L:L,'2012'!F:F,A441,'2012'!C:C,B441,'2012'!D:D,"",'2012'!AA:AA,"JRO"), 0)</f>
        <v>0</v>
      </c>
      <c r="BQ441" s="0" t="n">
        <f aca="false">IFERROR(BP441/BO441, 0)</f>
        <v>0</v>
      </c>
      <c r="BR441" s="0" t="n">
        <f aca="false">IFERROR(SUMIFS('2011'!$G:$G,'2011'!F:F,A441,'2011'!C:C,B441,'2011'!D:D,"",'2011'!AA:AA,"JRO",'2011'!L:L,"&lt;&gt;"), 0)</f>
        <v>0</v>
      </c>
      <c r="BS441" s="0" t="n">
        <f aca="false">IFERROR(SUMIFS('2011'!L:L,'2011'!F:F,A441,'2011'!C:C,B441,'2011'!D:D,"",'2011'!AA:AA,"JRO"), 0)</f>
        <v>0</v>
      </c>
      <c r="BT441" s="7" t="n">
        <f aca="false">IFERROR(BS441/BR441, 0)</f>
        <v>0</v>
      </c>
      <c r="BU441" s="0" t="n">
        <f aca="false">IFERROR(SUMIFS('2010'!$G:$G,'2010'!F:F,A441,'2010'!C:C,B441,'2010'!D:D,"",'2010'!AA:AA,"JRO",'2010'!L:L,"&lt;&gt;"), 0)</f>
        <v>0</v>
      </c>
      <c r="BV441" s="0" t="n">
        <f aca="false">IFERROR(SUMIFS('2010'!L:L,'2010'!F:F,A441,'2010'!C:C,B441,'2010'!D:D,"",'2010'!AA:AA,"JRO"), 0)</f>
        <v>0</v>
      </c>
      <c r="BW441" s="7" t="n">
        <f aca="false">IFERROR(BV441/BU441, 0)</f>
        <v>0</v>
      </c>
      <c r="BX441" s="0" t="n">
        <f aca="false">IFERROR(SUMIFS('2009'!$G:$G,'2009'!F:F,A441,'2009'!C:C,B441,'2009'!D:D,"",'2009'!AA:AA,"JRO",'2009'!L:L,"&lt;&gt;"), 0)</f>
        <v>0</v>
      </c>
      <c r="BY441" s="0" t="n">
        <f aca="false">IFERROR(SUMIFS('2009'!L:L,'2009'!F:F,A441,'2009'!C:C,B441,'2009'!D:D,"",'2009'!AA:AA,"JRO"), 0)</f>
        <v>0</v>
      </c>
      <c r="BZ441" s="7" t="n">
        <f aca="false">IFERROR(BY441/BX441, 0)</f>
        <v>0</v>
      </c>
    </row>
    <row r="442" customFormat="false" ht="15" hidden="false" customHeight="false" outlineLevel="0" collapsed="false">
      <c r="A442" s="0" t="s">
        <v>107</v>
      </c>
      <c r="B442" s="13" t="s">
        <v>78</v>
      </c>
      <c r="I442" s="7" t="n">
        <f aca="false">IFERROR(H442/G442, 0)</f>
        <v>0</v>
      </c>
      <c r="J442" s="0" t="n">
        <f aca="false">IFERROR(SUMIFS('2018'!$H:$H,'2018'!$C:$C,B442,'2018'!$F:$F,A442,'2018'!AA:AA,"JRO",'2018'!P:P,"&lt;&gt;")+SUMIFS('2018'!$I:$I,'2018'!$D:$D,B442,'2018'!$F:$F,A442,'2018'!AA:AA,"JRO",'2018'!Q:Q,"&lt;&gt;")+SUMIFS('2018'!$J:$J,'2018'!$E:$E,B442,'2018'!$F:$F,A442,'2018'!AA:AA,"JRO",'2018'!R:R,"&lt;&gt;"), 0)</f>
        <v>0</v>
      </c>
      <c r="K442" s="0" t="n">
        <f aca="false">IFERROR(SUMIFS('2018'!M:M,'2018'!AA:AA,"JRO",'2018'!F:F,A442,'2018'!C:C,B442)+SUMIFS('2018'!P:P,'2018'!AA:AA,"JRO",'2018'!F:F,A442,'2018'!C:C,B442)+SUMIFS('2018'!N:N,'2018'!AA:AA,"JRO",'2018'!F:F,A442,'2018'!D:D,B442)+SUMIFS('2018'!N:N,'2018'!AA:AA,"JRO",'2018'!F:F,A442,'2018'!D:D,B442)+SUMIFS('2018'!O:O,'2018'!AA:AA,"JRO",'2018'!F:F,A442,'2018'!E:E,B442)+SUMIFS('2018'!R:R,'2018'!AA:AA,"JRO",'2018'!F:F,A442,'2018'!E:E,B442), 0)</f>
        <v>0</v>
      </c>
      <c r="L442" s="7" t="n">
        <f aca="false">IFERROR(K442/J442, 0)</f>
        <v>0</v>
      </c>
      <c r="M442" s="0" t="n">
        <f aca="false">IFERROR(SUMIFS('2018'!$H:$H,'2018'!$C:$C,B442,'2018'!$F:$F,A442,'2018'!AA:AA,"NRO",'2018'!P:P,"&lt;&gt;")+SUMIFS('2018'!$I:$I,'2018'!$D:$D,B442,'2018'!$F:$F,A442,'2018'!AA:AA,"NRO",'2018'!Q:Q,"&lt;&gt;")+SUMIFS('2018'!$J:$J,'2018'!$E:$E,B442,'2018'!$F:$F,A442,'2018'!AA:AA,"NRO",'2018'!R:R,"&lt;&gt;"), 0)</f>
        <v>0</v>
      </c>
      <c r="N442" s="0" t="n">
        <f aca="false">IFERROR(SUMIFS('2018'!M:M,'2018'!AA:AA,"NRO",'2018'!F:F,A442,'2018'!C:C,B442)+SUMIFS('2018'!P:P,'2018'!AA:AA,"NRO",'2018'!F:F,A442,'2018'!C:C,B442)+SUMIFS('2018'!N:N,'2018'!AA:AA,"NRO",'2018'!F:F,A442,'2018'!D:D,B442)+SUMIFS('2018'!N:N,'2018'!AA:AA,"NRO",'2018'!F:F,A442,'2018'!D:D,B442)+SUMIFS('2018'!O:O,'2018'!AA:AA,"NRO",'2018'!F:F,A442,'2018'!E:E,B442)+SUMIFS('2018'!R:R,'2018'!AA:AA,"NRO",'2018'!F:F,A442,'2018'!E:E,B442), 0)</f>
        <v>0</v>
      </c>
      <c r="O442" s="7" t="n">
        <f aca="false">IFERROR(N442/M442, 0)</f>
        <v>0</v>
      </c>
      <c r="P442" s="0" t="n">
        <f aca="false">IFERROR(SUMIFS('2018'!$H:$H,'2018'!$C:$C,B442,'2018'!$F:$F,A442,'2018'!AA:AA,"CRO")+SUMIFS('2018'!$I:$I,'2018'!$D:$D,B442,'2018'!$F:$F,A442,'2018'!AA:AA,"CRO")+SUMIFS('2018'!$J:$J,'2018'!$E:$E,B442,'2018'!$F:$F,A442,'2018'!AA:AA,"CRO"), 0)</f>
        <v>0</v>
      </c>
      <c r="Q442" s="0" t="n">
        <f aca="false">IFERROR(SUMIFS('2018'!M:M,'2018'!AA:AA,"CRO",'2018'!F:F,A442,'2018'!C:C,B442)+SUMIFS('2018'!P:P,'2018'!AA:AA,"CRO",'2018'!F:F,A442,'2018'!C:C,B442)+SUMIFS('2018'!N:N,'2018'!AA:AA,"CRO",'2018'!F:F,A442,'2018'!D:D,B442)+SUMIFS('2018'!N:N,'2018'!AA:AA,"CRO",'2018'!F:F,A442,'2018'!D:D,B442)+SUMIFS('2018'!O:O,'2018'!AA:AA,"CRO",'2018'!F:F,A442,'2018'!E:E,B442)+SUMIFS('2018'!R:R,'2018'!AA:AA,"CRO",'2018'!F:F,A442,'2018'!E:E,B442), 0)</f>
        <v>0</v>
      </c>
      <c r="R442" s="7" t="n">
        <f aca="false">IFERROR(Q442/P442, 0)</f>
        <v>0</v>
      </c>
      <c r="S442" s="7" t="n">
        <f aca="false">SUM(V442,Y442,AB442)</f>
        <v>0</v>
      </c>
      <c r="T442" s="7" t="n">
        <f aca="false">SUM(W442,Z442,AC442)</f>
        <v>0</v>
      </c>
      <c r="U442" s="7" t="n">
        <f aca="false">IFERROR(T442/S442, 0)</f>
        <v>0</v>
      </c>
      <c r="V442" s="0" t="n">
        <f aca="false">SUMIFS('2017'!$H:$H,'2017'!$C:$C,B442,'2017'!$F:$F,A442,'2017'!AA:AA,"JRO",'2017'!P:P,"&lt;&gt;")+SUMIFS('2017'!$I:$I,'2017'!$D:$D,B442,'2017'!$F:$F,A442,'2017'!AA:AA,"JRO",'2017'!Q:Q,"&lt;&gt;")+SUMIFS('2017'!$J:$J,'2017'!$E:$E,B442,'2017'!$F:$F,A442,'2017'!AA:AA,"JRO",'2017'!R:R,"&lt;&gt;")</f>
        <v>0</v>
      </c>
      <c r="W442" s="0" t="n">
        <f aca="false">IFERROR(SUMIFS('2017'!M:M,'2017'!AA:AA,"JRO",'2017'!F:F,A442,'2017'!C:C,B442)+SUMIFS('2017'!P:P,'2017'!AA:AA,"JRO",'2017'!F:F,A442,'2017'!C:C,B442)+SUMIFS('2017'!N:N,'2017'!AA:AA,"JRO",'2017'!F:F,A442,'2017'!D:D,B442)+SUMIFS('2017'!N:N,'2017'!AA:AA,"JRO",'2017'!F:F,A442,'2017'!D:D,B442)+SUMIFS('2017'!O:O,'2017'!AA:AA,"JRO",'2017'!F:F,A442,'2017'!E:E,B442)+SUMIFS('2017'!R:R,'2017'!AA:AA,"JRO",'2017'!F:F,A442,'2017'!E:E,B442), 0)</f>
        <v>0</v>
      </c>
      <c r="X442" s="7" t="n">
        <f aca="false">IFERROR(W442/V442, 0)</f>
        <v>0</v>
      </c>
      <c r="Y442" s="0" t="n">
        <f aca="false">IFERROR(SUMIFS('2017'!$H:$H,'2017'!$C:$C,B442,'2017'!$F:$F,A442,'2017'!AA:AA,"NRO",'2017'!P:P,"&lt;&gt;")+SUMIFS('2017'!$I:$I,'2017'!$D:$D,B442,'2017'!$F:$F,A442,'2017'!AA:AA,"NRO",'2017'!Q:Q,"&lt;&gt;")+SUMIFS('2017'!$J:$J,'2017'!$E:$E,B442,'2017'!$F:$F,A442,'2017'!AA:AA,"NRO",'2017'!R:R,"&lt;&gt;"), 0)</f>
        <v>0</v>
      </c>
      <c r="Z442" s="0" t="n">
        <f aca="false">IFERROR(SUMIFS('2017'!M:M,'2017'!AA:AA,"NRO",'2017'!F:F,A442,'2017'!C:C,B442)+SUMIFS('2017'!P:P,'2017'!AA:AA,"NRO",'2017'!F:F,A442,'2017'!C:C,B442)+SUMIFS('2017'!N:N,'2017'!AA:AA,"NRO",'2017'!F:F,A442,'2017'!D:D,B442)+SUMIFS('2017'!N:N,'2017'!AA:AA,"NRO",'2017'!F:F,A442,'2017'!D:D,B442)+SUMIFS('2017'!O:O,'2017'!AA:AA,"NRO",'2017'!F:F,A442,'2017'!E:E,B442)+SUMIFS('2017'!R:R,'2017'!AA:AA,"NRO",'2017'!F:F,A442,'2017'!E:E,B442), 0)</f>
        <v>0</v>
      </c>
      <c r="AA442" s="7" t="n">
        <f aca="false">IFERROR(Z442/Y442, 0)</f>
        <v>0</v>
      </c>
      <c r="AB442" s="0" t="n">
        <f aca="false">IFERROR(SUMIFS('2017'!$H:$H,'2017'!$C:$C,B442,'2017'!$F:$F,A442,'2017'!AA:AA,"CRO",'2017'!P:P,"&lt;&gt;")+SUMIFS('2017'!$I:$I,'2017'!$D:$D,B442,'2017'!$F:$F,A442,'2017'!AA:AA,"CRO",'2017'!Q:Q,"&lt;&gt;")+SUMIFS('2017'!$J:$J,'2017'!$E:$E,B442,'2017'!$F:$F,A442,'2017'!AA:AA,"CRO",'2017'!R:R,"&lt;&gt;"), 0)</f>
        <v>0</v>
      </c>
      <c r="AC442" s="0" t="n">
        <f aca="false">IFERROR(SUMIFS('2017'!M:M,'2017'!AA:AA,"CRO",'2017'!F:F,A442,'2017'!C:C,B442)+SUMIFS('2017'!P:P,'2017'!AA:AA,"CRO",'2017'!F:F,A442,'2017'!C:C,B442)+SUMIFS('2017'!N:N,'2017'!AA:AA,"CRO",'2017'!F:F,A442,'2017'!D:D,B442)+SUMIFS('2017'!N:N,'2017'!AA:AA,"CRO",'2017'!F:F,A442,'2017'!D:D,B442)+SUMIFS('2017'!O:O,'2017'!AA:AA,"CRO",'2017'!F:F,A442,'2017'!E:E,B442)+SUMIFS('2017'!R:R,'2017'!AA:AA,"CRO",'2017'!F:F,A442,'2017'!E:E,B442), 0)</f>
        <v>0</v>
      </c>
      <c r="AD442" s="0" t="n">
        <f aca="false">IFERROR(AC442/AB442, 0)</f>
        <v>0</v>
      </c>
      <c r="AE442" s="0" t="n">
        <f aca="false">SUM(AH442,AK442,AN442)</f>
        <v>0</v>
      </c>
      <c r="AF442" s="0" t="n">
        <f aca="false">SUM(AI442,AL442,AO442)</f>
        <v>0</v>
      </c>
      <c r="AG442" s="7" t="n">
        <f aca="false">IFERROR(AF442/AE442, 0)</f>
        <v>0</v>
      </c>
      <c r="AH442" s="0" t="n">
        <f aca="false">IFERROR(SUMIFS('2016'!$G:$G,'2016'!F:F,A442,'2016'!C:C,B442,'2016'!D:D,"",'2016'!AA:AA,"JRO",'2016'!L:L,"&lt;&gt;"), 0)</f>
        <v>0</v>
      </c>
      <c r="AI442" s="0" t="n">
        <f aca="false">IFERROR(SUMIFS('2016'!L:L,'2016'!F:F,A442,'2016'!C:C,B442,'2016'!D:D,"",'2016'!AA:AA,"JRO"), 0)</f>
        <v>0</v>
      </c>
      <c r="AJ442" s="7" t="n">
        <f aca="false">IFERROR(AI442/AH442, 0)</f>
        <v>0</v>
      </c>
      <c r="AK442" s="0" t="n">
        <f aca="false">IFERROR(SUMIFS('2016'!$G:$G,'2016'!F:F,A442,'2016'!C:C,B442,'2016'!D:D,"",'2016'!AA:AA,"NRO",'2016'!L:L,"&lt;&gt;"), 0)</f>
        <v>0</v>
      </c>
      <c r="AL442" s="0" t="n">
        <f aca="false">IFERROR(SUMIFS('2016'!L:L,'2016'!F:F,A442,'2016'!C:C,B442,'2016'!D:D,"",'2016'!AA:AA,"NRO"), 0)</f>
        <v>0</v>
      </c>
      <c r="AM442" s="0" t="n">
        <f aca="false">IFERROR(AL442/AK442, 0)</f>
        <v>0</v>
      </c>
      <c r="AN442" s="0" t="n">
        <f aca="false">IFERROR(SUMIFS('2016'!$G:$G,'2016'!F:F,A442,'2016'!C:C,B442,'2016'!D:D,"",'2016'!AA:AA,"CRO",'2016'!L:L,"&lt;&gt;"), 0)</f>
        <v>0</v>
      </c>
      <c r="AO442" s="0" t="n">
        <f aca="false">IFERROR(SUMIFS('2016'!L:L,'2016'!F:F,A442,'2016'!C:C,B442,'2016'!D:D,"",'2016'!AA:AA,"CRO"), 0)</f>
        <v>0</v>
      </c>
      <c r="AP442" s="0" t="n">
        <f aca="false">IFERROR(AO442/AN442, 0)</f>
        <v>0</v>
      </c>
      <c r="AQ442" s="0" t="n">
        <f aca="false">SUM(AT442,AW442,AZ442)</f>
        <v>0</v>
      </c>
      <c r="AR442" s="0" t="n">
        <f aca="false">SUM(AU442,AX442,BA442)</f>
        <v>0</v>
      </c>
      <c r="AS442" s="7" t="n">
        <f aca="false">IFERROR(AR442/AQ442, 0)</f>
        <v>0</v>
      </c>
      <c r="AT442" s="0" t="n">
        <f aca="false">IFERROR(SUMIFS('2015'!$G:$G,'2015'!F:F,A442,'2015'!C:C,B442,'2015'!D:D,"",'2015'!AA:AA,"JRO",'2015'!L:L,"&lt;&gt;"), 0)</f>
        <v>0</v>
      </c>
      <c r="AU442" s="0" t="n">
        <f aca="false">IFERROR(SUMIFS('2015'!L:L,'2015'!F:F,A442,'2015'!C:C,B442,'2015'!D:D,"",'2015'!AA:AA,"JRO"), 0)</f>
        <v>0</v>
      </c>
      <c r="AV442" s="0" t="n">
        <f aca="false">IFERROR(AU442/AT442, 0)</f>
        <v>0</v>
      </c>
      <c r="AW442" s="0" t="n">
        <f aca="false">IFERROR(SUMIFS('2015'!$G:$G,'2015'!F:F,A442,'2015'!C:C,B442,'2015'!D:D,"",'2015'!AA:AA,"NRO",'2015'!L:L,"&lt;&gt;"), 0)</f>
        <v>0</v>
      </c>
      <c r="AX442" s="0" t="n">
        <f aca="false">IFERROR(SUMIFS('2015'!L:L,'2015'!F:F,A442,'2015'!C:C,B442,'2015'!D:D,"",'2015'!AA:AA,"NRO"), 0)</f>
        <v>0</v>
      </c>
      <c r="AY442" s="0" t="n">
        <f aca="false">IFERROR(AX442/AW442, 0)</f>
        <v>0</v>
      </c>
      <c r="AZ442" s="0" t="n">
        <f aca="false">IFERROR(SUMIFS('2015'!$G:$G,'2015'!F:F,A442,'2015'!C:C,B442,'2015'!D:D,"",'2015'!AA:AA,"CRO",'2015'!L:L,"&lt;&gt;"), 0)</f>
        <v>0</v>
      </c>
      <c r="BA442" s="0" t="n">
        <f aca="false">IFERROR(SUMIFS('2015'!L:L,'2015'!F:F,A442,'2015'!C:C,B442,'2015'!D:D,"",'2015'!AA:AA,"CRO"), 0)</f>
        <v>0</v>
      </c>
      <c r="BB442" s="0" t="n">
        <f aca="false">IFERROR(BA442/AZ442, 0)</f>
        <v>0</v>
      </c>
      <c r="BC442" s="0" t="n">
        <f aca="false">SUM(BF442,BI442)</f>
        <v>0</v>
      </c>
      <c r="BD442" s="0" t="n">
        <f aca="false">SUM(BG442,BJ442)</f>
        <v>0</v>
      </c>
      <c r="BE442" s="7" t="n">
        <f aca="false">IFERROR(BD442/BC442, 0)</f>
        <v>0</v>
      </c>
      <c r="BF442" s="0" t="n">
        <f aca="false">IFERROR(SUMIFS('2014'!$G:$G,'2014'!F:F,A442,'2014'!C:C,B442,'2014'!D:D,"",'2014'!AA:AA,"JRO",'2014'!L:L,"&lt;&gt;"), 0)</f>
        <v>0</v>
      </c>
      <c r="BG442" s="0" t="n">
        <f aca="false">IFERROR(SUMIFS('2014'!L:L,'2014'!F:F,A442,'2014'!C:C,B442,'2014'!D:D,"",'2014'!AA:AA,"JRO"), 0)</f>
        <v>0</v>
      </c>
      <c r="BH442" s="7" t="n">
        <f aca="false">IFERROR(BG442/BF442, 0)</f>
        <v>0</v>
      </c>
      <c r="BI442" s="0" t="n">
        <f aca="false">IFERROR(SUMIFS('2014'!$G:$G,'2014'!F:F,A442,'2014'!C:C,B442,'2014'!D:D,"",'2014'!AA:AA,"CRO",'2014'!L:L,"&lt;&gt;"), 0)</f>
        <v>0</v>
      </c>
      <c r="BJ442" s="0" t="n">
        <f aca="false">IFERROR(SUMIFS('2014'!L:L,'2014'!F:F,A442,'2014'!C:C,B442,'2014'!D:D,"",'2014'!AA:AA,"CRO"), 0)</f>
        <v>0</v>
      </c>
      <c r="BK442" s="0" t="n">
        <f aca="false">IFERROR(BJ442/BI442, 0)</f>
        <v>0</v>
      </c>
      <c r="BL442" s="0" t="n">
        <f aca="false">IFERROR(SUMIFS('2013'!$G:$G,'2013'!F:F,A442,'2013'!C:C,B442,'2013'!D:D,"",'2013'!AA:AA,"JRO",'2013'!L:L,"&lt;&gt;"), 0)</f>
        <v>0</v>
      </c>
      <c r="BM442" s="0" t="n">
        <f aca="false">IFERROR(SUMIFS('2013'!L:L,'2013'!F:F,A442,'2013'!C:C,B442,'2013'!D:D,"",'2013'!AA:AA,"JRO"), 0)</f>
        <v>0</v>
      </c>
      <c r="BN442" s="0" t="n">
        <f aca="false">IFERROR(BM442/BL442, 0)</f>
        <v>0</v>
      </c>
      <c r="BO442" s="0" t="n">
        <f aca="false">IFERROR(SUMIFS('2012'!$G:$G,'2012'!F:F,A442,'2012'!C:C,B442,'2012'!D:D,"",'2012'!AA:AA,"JRO",'2012'!L:L,"&lt;&gt;"), 0)</f>
        <v>0</v>
      </c>
      <c r="BP442" s="0" t="n">
        <f aca="false">IFERROR(SUMIFS('2012'!L:L,'2012'!F:F,A442,'2012'!C:C,B442,'2012'!D:D,"",'2012'!AA:AA,"JRO"), 0)</f>
        <v>0</v>
      </c>
      <c r="BQ442" s="0" t="n">
        <f aca="false">IFERROR(BP442/BO442, 0)</f>
        <v>0</v>
      </c>
      <c r="BR442" s="0" t="n">
        <f aca="false">IFERROR(SUMIFS('2011'!$G:$G,'2011'!F:F,A442,'2011'!C:C,B442,'2011'!D:D,"",'2011'!AA:AA,"JRO",'2011'!L:L,"&lt;&gt;"), 0)</f>
        <v>0</v>
      </c>
      <c r="BS442" s="0" t="n">
        <f aca="false">IFERROR(SUMIFS('2011'!L:L,'2011'!F:F,A442,'2011'!C:C,B442,'2011'!D:D,"",'2011'!AA:AA,"JRO"), 0)</f>
        <v>0</v>
      </c>
      <c r="BT442" s="7" t="n">
        <f aca="false">IFERROR(BS442/BR442, 0)</f>
        <v>0</v>
      </c>
      <c r="BU442" s="0" t="n">
        <f aca="false">IFERROR(SUMIFS('2010'!$G:$G,'2010'!F:F,A442,'2010'!C:C,B442,'2010'!D:D,"",'2010'!AA:AA,"JRO",'2010'!L:L,"&lt;&gt;"), 0)</f>
        <v>0</v>
      </c>
      <c r="BV442" s="0" t="n">
        <f aca="false">IFERROR(SUMIFS('2010'!L:L,'2010'!F:F,A442,'2010'!C:C,B442,'2010'!D:D,"",'2010'!AA:AA,"JRO"), 0)</f>
        <v>0</v>
      </c>
      <c r="BW442" s="7" t="n">
        <f aca="false">IFERROR(BV442/BU442, 0)</f>
        <v>0</v>
      </c>
      <c r="BX442" s="0" t="n">
        <f aca="false">IFERROR(SUMIFS('2009'!$G:$G,'2009'!F:F,A442,'2009'!C:C,B442,'2009'!D:D,"",'2009'!AA:AA,"JRO",'2009'!L:L,"&lt;&gt;"), 0)</f>
        <v>0</v>
      </c>
      <c r="BY442" s="0" t="n">
        <f aca="false">IFERROR(SUMIFS('2009'!L:L,'2009'!F:F,A442,'2009'!C:C,B442,'2009'!D:D,"",'2009'!AA:AA,"JRO"), 0)</f>
        <v>0</v>
      </c>
      <c r="BZ442" s="7" t="n">
        <f aca="false">IFERROR(BY442/BX442, 0)</f>
        <v>0</v>
      </c>
    </row>
    <row r="443" customFormat="false" ht="15" hidden="false" customHeight="false" outlineLevel="0" collapsed="false">
      <c r="A443" s="0" t="s">
        <v>107</v>
      </c>
      <c r="B443" s="17" t="s">
        <v>76</v>
      </c>
      <c r="I443" s="7" t="n">
        <f aca="false">IFERROR(H443/G443, 0)</f>
        <v>0</v>
      </c>
      <c r="J443" s="0" t="n">
        <f aca="false">IFERROR(SUMIFS('2018'!$H:$H,'2018'!$C:$C,B443,'2018'!$F:$F,A443,'2018'!AA:AA,"JRO",'2018'!P:P,"&lt;&gt;")+SUMIFS('2018'!$I:$I,'2018'!$D:$D,B443,'2018'!$F:$F,A443,'2018'!AA:AA,"JRO",'2018'!Q:Q,"&lt;&gt;")+SUMIFS('2018'!$J:$J,'2018'!$E:$E,B443,'2018'!$F:$F,A443,'2018'!AA:AA,"JRO",'2018'!R:R,"&lt;&gt;"), 0)</f>
        <v>0</v>
      </c>
      <c r="K443" s="0" t="n">
        <f aca="false">IFERROR(SUMIFS('2018'!M:M,'2018'!AA:AA,"JRO",'2018'!F:F,A443,'2018'!C:C,B443)+SUMIFS('2018'!P:P,'2018'!AA:AA,"JRO",'2018'!F:F,A443,'2018'!C:C,B443)+SUMIFS('2018'!N:N,'2018'!AA:AA,"JRO",'2018'!F:F,A443,'2018'!D:D,B443)+SUMIFS('2018'!N:N,'2018'!AA:AA,"JRO",'2018'!F:F,A443,'2018'!D:D,B443)+SUMIFS('2018'!O:O,'2018'!AA:AA,"JRO",'2018'!F:F,A443,'2018'!E:E,B443)+SUMIFS('2018'!R:R,'2018'!AA:AA,"JRO",'2018'!F:F,A443,'2018'!E:E,B443), 0)</f>
        <v>0</v>
      </c>
      <c r="L443" s="7" t="n">
        <f aca="false">IFERROR(K443/J443, 0)</f>
        <v>0</v>
      </c>
      <c r="M443" s="0" t="n">
        <f aca="false">IFERROR(SUMIFS('2018'!$H:$H,'2018'!$C:$C,B443,'2018'!$F:$F,A443,'2018'!AA:AA,"NRO",'2018'!P:P,"&lt;&gt;")+SUMIFS('2018'!$I:$I,'2018'!$D:$D,B443,'2018'!$F:$F,A443,'2018'!AA:AA,"NRO",'2018'!Q:Q,"&lt;&gt;")+SUMIFS('2018'!$J:$J,'2018'!$E:$E,B443,'2018'!$F:$F,A443,'2018'!AA:AA,"NRO",'2018'!R:R,"&lt;&gt;"), 0)</f>
        <v>0</v>
      </c>
      <c r="N443" s="0" t="n">
        <f aca="false">IFERROR(SUMIFS('2018'!M:M,'2018'!AA:AA,"NRO",'2018'!F:F,A443,'2018'!C:C,B443)+SUMIFS('2018'!P:P,'2018'!AA:AA,"NRO",'2018'!F:F,A443,'2018'!C:C,B443)+SUMIFS('2018'!N:N,'2018'!AA:AA,"NRO",'2018'!F:F,A443,'2018'!D:D,B443)+SUMIFS('2018'!N:N,'2018'!AA:AA,"NRO",'2018'!F:F,A443,'2018'!D:D,B443)+SUMIFS('2018'!O:O,'2018'!AA:AA,"NRO",'2018'!F:F,A443,'2018'!E:E,B443)+SUMIFS('2018'!R:R,'2018'!AA:AA,"NRO",'2018'!F:F,A443,'2018'!E:E,B443), 0)</f>
        <v>0</v>
      </c>
      <c r="O443" s="7" t="n">
        <f aca="false">IFERROR(N443/M443, 0)</f>
        <v>0</v>
      </c>
      <c r="P443" s="0" t="n">
        <f aca="false">IFERROR(SUMIFS('2018'!$H:$H,'2018'!$C:$C,B443,'2018'!$F:$F,A443,'2018'!AA:AA,"CRO")+SUMIFS('2018'!$I:$I,'2018'!$D:$D,B443,'2018'!$F:$F,A443,'2018'!AA:AA,"CRO")+SUMIFS('2018'!$J:$J,'2018'!$E:$E,B443,'2018'!$F:$F,A443,'2018'!AA:AA,"CRO"), 0)</f>
        <v>0</v>
      </c>
      <c r="Q443" s="0" t="n">
        <f aca="false">IFERROR(SUMIFS('2018'!M:M,'2018'!AA:AA,"CRO",'2018'!F:F,A443,'2018'!C:C,B443)+SUMIFS('2018'!P:P,'2018'!AA:AA,"CRO",'2018'!F:F,A443,'2018'!C:C,B443)+SUMIFS('2018'!N:N,'2018'!AA:AA,"CRO",'2018'!F:F,A443,'2018'!D:D,B443)+SUMIFS('2018'!N:N,'2018'!AA:AA,"CRO",'2018'!F:F,A443,'2018'!D:D,B443)+SUMIFS('2018'!O:O,'2018'!AA:AA,"CRO",'2018'!F:F,A443,'2018'!E:E,B443)+SUMIFS('2018'!R:R,'2018'!AA:AA,"CRO",'2018'!F:F,A443,'2018'!E:E,B443), 0)</f>
        <v>0</v>
      </c>
      <c r="R443" s="7" t="n">
        <f aca="false">IFERROR(Q443/P443, 0)</f>
        <v>0</v>
      </c>
      <c r="S443" s="7" t="n">
        <f aca="false">SUM(V443,Y443,AB443)</f>
        <v>0</v>
      </c>
      <c r="T443" s="7" t="n">
        <f aca="false">SUM(W443,Z443,AC443)</f>
        <v>0</v>
      </c>
      <c r="U443" s="7" t="n">
        <f aca="false">IFERROR(T443/S443, 0)</f>
        <v>0</v>
      </c>
      <c r="V443" s="0" t="n">
        <f aca="false">SUMIFS('2017'!$H:$H,'2017'!$C:$C,B443,'2017'!$F:$F,A443,'2017'!AA:AA,"JRO",'2017'!P:P,"&lt;&gt;")+SUMIFS('2017'!$I:$I,'2017'!$D:$D,B443,'2017'!$F:$F,A443,'2017'!AA:AA,"JRO",'2017'!Q:Q,"&lt;&gt;")+SUMIFS('2017'!$J:$J,'2017'!$E:$E,B443,'2017'!$F:$F,A443,'2017'!AA:AA,"JRO",'2017'!R:R,"&lt;&gt;")</f>
        <v>0</v>
      </c>
      <c r="W443" s="0" t="n">
        <f aca="false">IFERROR(SUMIFS('2017'!M:M,'2017'!AA:AA,"JRO",'2017'!F:F,A443,'2017'!C:C,B443)+SUMIFS('2017'!P:P,'2017'!AA:AA,"JRO",'2017'!F:F,A443,'2017'!C:C,B443)+SUMIFS('2017'!N:N,'2017'!AA:AA,"JRO",'2017'!F:F,A443,'2017'!D:D,B443)+SUMIFS('2017'!N:N,'2017'!AA:AA,"JRO",'2017'!F:F,A443,'2017'!D:D,B443)+SUMIFS('2017'!O:O,'2017'!AA:AA,"JRO",'2017'!F:F,A443,'2017'!E:E,B443)+SUMIFS('2017'!R:R,'2017'!AA:AA,"JRO",'2017'!F:F,A443,'2017'!E:E,B443), 0)</f>
        <v>0</v>
      </c>
      <c r="X443" s="7" t="n">
        <f aca="false">IFERROR(W443/V443, 0)</f>
        <v>0</v>
      </c>
      <c r="Y443" s="0" t="n">
        <f aca="false">IFERROR(SUMIFS('2017'!$H:$H,'2017'!$C:$C,B443,'2017'!$F:$F,A443,'2017'!AA:AA,"NRO",'2017'!P:P,"&lt;&gt;")+SUMIFS('2017'!$I:$I,'2017'!$D:$D,B443,'2017'!$F:$F,A443,'2017'!AA:AA,"NRO",'2017'!Q:Q,"&lt;&gt;")+SUMIFS('2017'!$J:$J,'2017'!$E:$E,B443,'2017'!$F:$F,A443,'2017'!AA:AA,"NRO",'2017'!R:R,"&lt;&gt;"), 0)</f>
        <v>0</v>
      </c>
      <c r="Z443" s="0" t="n">
        <f aca="false">IFERROR(SUMIFS('2017'!M:M,'2017'!AA:AA,"NRO",'2017'!F:F,A443,'2017'!C:C,B443)+SUMIFS('2017'!P:P,'2017'!AA:AA,"NRO",'2017'!F:F,A443,'2017'!C:C,B443)+SUMIFS('2017'!N:N,'2017'!AA:AA,"NRO",'2017'!F:F,A443,'2017'!D:D,B443)+SUMIFS('2017'!N:N,'2017'!AA:AA,"NRO",'2017'!F:F,A443,'2017'!D:D,B443)+SUMIFS('2017'!O:O,'2017'!AA:AA,"NRO",'2017'!F:F,A443,'2017'!E:E,B443)+SUMIFS('2017'!R:R,'2017'!AA:AA,"NRO",'2017'!F:F,A443,'2017'!E:E,B443), 0)</f>
        <v>0</v>
      </c>
      <c r="AA443" s="7" t="n">
        <f aca="false">IFERROR(Z443/Y443, 0)</f>
        <v>0</v>
      </c>
      <c r="AB443" s="0" t="n">
        <f aca="false">IFERROR(SUMIFS('2017'!$H:$H,'2017'!$C:$C,B443,'2017'!$F:$F,A443,'2017'!AA:AA,"CRO",'2017'!P:P,"&lt;&gt;")+SUMIFS('2017'!$I:$I,'2017'!$D:$D,B443,'2017'!$F:$F,A443,'2017'!AA:AA,"CRO",'2017'!Q:Q,"&lt;&gt;")+SUMIFS('2017'!$J:$J,'2017'!$E:$E,B443,'2017'!$F:$F,A443,'2017'!AA:AA,"CRO",'2017'!R:R,"&lt;&gt;"), 0)</f>
        <v>0</v>
      </c>
      <c r="AC443" s="0" t="n">
        <f aca="false">IFERROR(SUMIFS('2017'!M:M,'2017'!AA:AA,"CRO",'2017'!F:F,A443,'2017'!C:C,B443)+SUMIFS('2017'!P:P,'2017'!AA:AA,"CRO",'2017'!F:F,A443,'2017'!C:C,B443)+SUMIFS('2017'!N:N,'2017'!AA:AA,"CRO",'2017'!F:F,A443,'2017'!D:D,B443)+SUMIFS('2017'!N:N,'2017'!AA:AA,"CRO",'2017'!F:F,A443,'2017'!D:D,B443)+SUMIFS('2017'!O:O,'2017'!AA:AA,"CRO",'2017'!F:F,A443,'2017'!E:E,B443)+SUMIFS('2017'!R:R,'2017'!AA:AA,"CRO",'2017'!F:F,A443,'2017'!E:E,B443), 0)</f>
        <v>0</v>
      </c>
      <c r="AD443" s="0" t="n">
        <f aca="false">IFERROR(AC443/AB443, 0)</f>
        <v>0</v>
      </c>
      <c r="AE443" s="0" t="n">
        <f aca="false">SUM(AH443,AK443,AN443)</f>
        <v>0</v>
      </c>
      <c r="AF443" s="0" t="n">
        <f aca="false">SUM(AI443,AL443,AO443)</f>
        <v>0</v>
      </c>
      <c r="AG443" s="7" t="n">
        <f aca="false">IFERROR(AF443/AE443, 0)</f>
        <v>0</v>
      </c>
      <c r="AH443" s="0" t="n">
        <f aca="false">IFERROR(SUMIFS('2016'!$G:$G,'2016'!F:F,A443,'2016'!C:C,B443,'2016'!D:D,"",'2016'!AA:AA,"JRO",'2016'!L:L,"&lt;&gt;"), 0)</f>
        <v>0</v>
      </c>
      <c r="AI443" s="0" t="n">
        <f aca="false">IFERROR(SUMIFS('2016'!L:L,'2016'!F:F,A443,'2016'!C:C,B443,'2016'!D:D,"",'2016'!AA:AA,"JRO"), 0)</f>
        <v>0</v>
      </c>
      <c r="AJ443" s="7" t="n">
        <f aca="false">IFERROR(AI443/AH443, 0)</f>
        <v>0</v>
      </c>
      <c r="AK443" s="0" t="n">
        <f aca="false">IFERROR(SUMIFS('2016'!$G:$G,'2016'!F:F,A443,'2016'!C:C,B443,'2016'!D:D,"",'2016'!AA:AA,"NRO",'2016'!L:L,"&lt;&gt;"), 0)</f>
        <v>0</v>
      </c>
      <c r="AL443" s="0" t="n">
        <f aca="false">IFERROR(SUMIFS('2016'!L:L,'2016'!F:F,A443,'2016'!C:C,B443,'2016'!D:D,"",'2016'!AA:AA,"NRO"), 0)</f>
        <v>0</v>
      </c>
      <c r="AM443" s="0" t="n">
        <f aca="false">IFERROR(AL443/AK443, 0)</f>
        <v>0</v>
      </c>
      <c r="AN443" s="0" t="n">
        <f aca="false">IFERROR(SUMIFS('2016'!$G:$G,'2016'!F:F,A443,'2016'!C:C,B443,'2016'!D:D,"",'2016'!AA:AA,"CRO",'2016'!L:L,"&lt;&gt;"), 0)</f>
        <v>0</v>
      </c>
      <c r="AO443" s="0" t="n">
        <f aca="false">IFERROR(SUMIFS('2016'!L:L,'2016'!F:F,A443,'2016'!C:C,B443,'2016'!D:D,"",'2016'!AA:AA,"CRO"), 0)</f>
        <v>0</v>
      </c>
      <c r="AP443" s="0" t="n">
        <f aca="false">IFERROR(AO443/AN443, 0)</f>
        <v>0</v>
      </c>
      <c r="AQ443" s="0" t="n">
        <f aca="false">SUM(AT443,AW443,AZ443)</f>
        <v>0</v>
      </c>
      <c r="AR443" s="0" t="n">
        <f aca="false">SUM(AU443,AX443,BA443)</f>
        <v>0</v>
      </c>
      <c r="AS443" s="7" t="n">
        <f aca="false">IFERROR(AR443/AQ443, 0)</f>
        <v>0</v>
      </c>
      <c r="AT443" s="0" t="n">
        <f aca="false">IFERROR(SUMIFS('2015'!$G:$G,'2015'!F:F,A443,'2015'!C:C,B443,'2015'!D:D,"",'2015'!AA:AA,"JRO",'2015'!L:L,"&lt;&gt;"), 0)</f>
        <v>0</v>
      </c>
      <c r="AU443" s="0" t="n">
        <f aca="false">IFERROR(SUMIFS('2015'!L:L,'2015'!F:F,A443,'2015'!C:C,B443,'2015'!D:D,"",'2015'!AA:AA,"JRO"), 0)</f>
        <v>0</v>
      </c>
      <c r="AV443" s="0" t="n">
        <f aca="false">IFERROR(AU443/AT443, 0)</f>
        <v>0</v>
      </c>
      <c r="AW443" s="0" t="n">
        <f aca="false">IFERROR(SUMIFS('2015'!$G:$G,'2015'!F:F,A443,'2015'!C:C,B443,'2015'!D:D,"",'2015'!AA:AA,"NRO",'2015'!L:L,"&lt;&gt;"), 0)</f>
        <v>0</v>
      </c>
      <c r="AX443" s="0" t="n">
        <f aca="false">IFERROR(SUMIFS('2015'!L:L,'2015'!F:F,A443,'2015'!C:C,B443,'2015'!D:D,"",'2015'!AA:AA,"NRO"), 0)</f>
        <v>0</v>
      </c>
      <c r="AY443" s="0" t="n">
        <f aca="false">IFERROR(AX443/AW443, 0)</f>
        <v>0</v>
      </c>
      <c r="AZ443" s="0" t="n">
        <f aca="false">IFERROR(SUMIFS('2015'!$G:$G,'2015'!F:F,A443,'2015'!C:C,B443,'2015'!D:D,"",'2015'!AA:AA,"CRO",'2015'!L:L,"&lt;&gt;"), 0)</f>
        <v>0</v>
      </c>
      <c r="BA443" s="0" t="n">
        <f aca="false">IFERROR(SUMIFS('2015'!L:L,'2015'!F:F,A443,'2015'!C:C,B443,'2015'!D:D,"",'2015'!AA:AA,"CRO"), 0)</f>
        <v>0</v>
      </c>
      <c r="BB443" s="0" t="n">
        <f aca="false">IFERROR(BA443/AZ443, 0)</f>
        <v>0</v>
      </c>
      <c r="BC443" s="0" t="n">
        <f aca="false">SUM(BF443,BI443)</f>
        <v>0</v>
      </c>
      <c r="BD443" s="0" t="n">
        <f aca="false">SUM(BG443,BJ443)</f>
        <v>0</v>
      </c>
      <c r="BE443" s="7" t="n">
        <f aca="false">IFERROR(BD443/BC443, 0)</f>
        <v>0</v>
      </c>
      <c r="BF443" s="0" t="n">
        <f aca="false">IFERROR(SUMIFS('2014'!$G:$G,'2014'!F:F,A443,'2014'!C:C,B443,'2014'!D:D,"",'2014'!AA:AA,"JRO",'2014'!L:L,"&lt;&gt;"), 0)</f>
        <v>0</v>
      </c>
      <c r="BG443" s="0" t="n">
        <f aca="false">IFERROR(SUMIFS('2014'!L:L,'2014'!F:F,A443,'2014'!C:C,B443,'2014'!D:D,"",'2014'!AA:AA,"JRO"), 0)</f>
        <v>0</v>
      </c>
      <c r="BH443" s="7" t="n">
        <f aca="false">IFERROR(BG443/BF443, 0)</f>
        <v>0</v>
      </c>
      <c r="BI443" s="0" t="n">
        <f aca="false">IFERROR(SUMIFS('2014'!$G:$G,'2014'!F:F,A443,'2014'!C:C,B443,'2014'!D:D,"",'2014'!AA:AA,"CRO",'2014'!L:L,"&lt;&gt;"), 0)</f>
        <v>0</v>
      </c>
      <c r="BJ443" s="0" t="n">
        <f aca="false">IFERROR(SUMIFS('2014'!L:L,'2014'!F:F,A443,'2014'!C:C,B443,'2014'!D:D,"",'2014'!AA:AA,"CRO"), 0)</f>
        <v>0</v>
      </c>
      <c r="BK443" s="0" t="n">
        <f aca="false">IFERROR(BJ443/BI443, 0)</f>
        <v>0</v>
      </c>
      <c r="BL443" s="0" t="n">
        <f aca="false">IFERROR(SUMIFS('2013'!$G:$G,'2013'!F:F,A443,'2013'!C:C,B443,'2013'!D:D,"",'2013'!AA:AA,"JRO",'2013'!L:L,"&lt;&gt;"), 0)</f>
        <v>0</v>
      </c>
      <c r="BM443" s="0" t="n">
        <f aca="false">IFERROR(SUMIFS('2013'!L:L,'2013'!F:F,A443,'2013'!C:C,B443,'2013'!D:D,"",'2013'!AA:AA,"JRO"), 0)</f>
        <v>0</v>
      </c>
      <c r="BN443" s="0" t="n">
        <f aca="false">IFERROR(BM443/BL443, 0)</f>
        <v>0</v>
      </c>
      <c r="BO443" s="0" t="n">
        <f aca="false">IFERROR(SUMIFS('2012'!$G:$G,'2012'!F:F,A443,'2012'!C:C,B443,'2012'!D:D,"",'2012'!AA:AA,"JRO",'2012'!L:L,"&lt;&gt;"), 0)</f>
        <v>0</v>
      </c>
      <c r="BP443" s="0" t="n">
        <f aca="false">IFERROR(SUMIFS('2012'!L:L,'2012'!F:F,A443,'2012'!C:C,B443,'2012'!D:D,"",'2012'!AA:AA,"JRO"), 0)</f>
        <v>0</v>
      </c>
      <c r="BQ443" s="0" t="n">
        <f aca="false">IFERROR(BP443/BO443, 0)</f>
        <v>0</v>
      </c>
      <c r="BR443" s="0" t="n">
        <f aca="false">IFERROR(SUMIFS('2011'!$G:$G,'2011'!F:F,A443,'2011'!C:C,B443,'2011'!D:D,"",'2011'!AA:AA,"JRO",'2011'!L:L,"&lt;&gt;"), 0)</f>
        <v>0</v>
      </c>
      <c r="BS443" s="0" t="n">
        <f aca="false">IFERROR(SUMIFS('2011'!L:L,'2011'!F:F,A443,'2011'!C:C,B443,'2011'!D:D,"",'2011'!AA:AA,"JRO"), 0)</f>
        <v>0</v>
      </c>
      <c r="BT443" s="7" t="n">
        <f aca="false">IFERROR(BS443/BR443, 0)</f>
        <v>0</v>
      </c>
      <c r="BU443" s="0" t="n">
        <f aca="false">IFERROR(SUMIFS('2010'!$G:$G,'2010'!F:F,A443,'2010'!C:C,B443,'2010'!D:D,"",'2010'!AA:AA,"JRO",'2010'!L:L,"&lt;&gt;"), 0)</f>
        <v>0</v>
      </c>
      <c r="BV443" s="0" t="n">
        <f aca="false">IFERROR(SUMIFS('2010'!L:L,'2010'!F:F,A443,'2010'!C:C,B443,'2010'!D:D,"",'2010'!AA:AA,"JRO"), 0)</f>
        <v>0</v>
      </c>
      <c r="BW443" s="7" t="n">
        <f aca="false">IFERROR(BV443/BU443, 0)</f>
        <v>0</v>
      </c>
      <c r="BX443" s="0" t="n">
        <f aca="false">IFERROR(SUMIFS('2009'!$G:$G,'2009'!F:F,A443,'2009'!C:C,B443,'2009'!D:D,"",'2009'!AA:AA,"JRO",'2009'!L:L,"&lt;&gt;"), 0)</f>
        <v>0</v>
      </c>
      <c r="BY443" s="0" t="n">
        <f aca="false">IFERROR(SUMIFS('2009'!L:L,'2009'!F:F,A443,'2009'!C:C,B443,'2009'!D:D,"",'2009'!AA:AA,"JRO"), 0)</f>
        <v>0</v>
      </c>
      <c r="BZ443" s="7" t="n">
        <f aca="false">IFERROR(BY443/BX443, 0)</f>
        <v>0</v>
      </c>
    </row>
    <row r="444" customFormat="false" ht="15" hidden="false" customHeight="false" outlineLevel="0" collapsed="false">
      <c r="A444" s="0" t="s">
        <v>107</v>
      </c>
      <c r="B444" s="17" t="s">
        <v>55</v>
      </c>
      <c r="I444" s="7" t="n">
        <f aca="false">IFERROR(H444/G444, 0)</f>
        <v>0</v>
      </c>
      <c r="J444" s="0" t="n">
        <f aca="false">IFERROR(SUMIFS('2018'!$H:$H,'2018'!$C:$C,B444,'2018'!$F:$F,A444,'2018'!AA:AA,"JRO",'2018'!P:P,"&lt;&gt;")+SUMIFS('2018'!$I:$I,'2018'!$D:$D,B444,'2018'!$F:$F,A444,'2018'!AA:AA,"JRO",'2018'!Q:Q,"&lt;&gt;")+SUMIFS('2018'!$J:$J,'2018'!$E:$E,B444,'2018'!$F:$F,A444,'2018'!AA:AA,"JRO",'2018'!R:R,"&lt;&gt;"), 0)</f>
        <v>0</v>
      </c>
      <c r="K444" s="0" t="n">
        <f aca="false">IFERROR(SUMIFS('2018'!M:M,'2018'!AA:AA,"JRO",'2018'!F:F,A444,'2018'!C:C,B444)+SUMIFS('2018'!P:P,'2018'!AA:AA,"JRO",'2018'!F:F,A444,'2018'!C:C,B444)+SUMIFS('2018'!N:N,'2018'!AA:AA,"JRO",'2018'!F:F,A444,'2018'!D:D,B444)+SUMIFS('2018'!N:N,'2018'!AA:AA,"JRO",'2018'!F:F,A444,'2018'!D:D,B444)+SUMIFS('2018'!O:O,'2018'!AA:AA,"JRO",'2018'!F:F,A444,'2018'!E:E,B444)+SUMIFS('2018'!R:R,'2018'!AA:AA,"JRO",'2018'!F:F,A444,'2018'!E:E,B444), 0)</f>
        <v>0</v>
      </c>
      <c r="L444" s="7" t="n">
        <f aca="false">IFERROR(K444/J444, 0)</f>
        <v>0</v>
      </c>
      <c r="M444" s="0" t="n">
        <f aca="false">IFERROR(SUMIFS('2018'!$H:$H,'2018'!$C:$C,B444,'2018'!$F:$F,A444,'2018'!AA:AA,"NRO",'2018'!P:P,"&lt;&gt;")+SUMIFS('2018'!$I:$I,'2018'!$D:$D,B444,'2018'!$F:$F,A444,'2018'!AA:AA,"NRO",'2018'!Q:Q,"&lt;&gt;")+SUMIFS('2018'!$J:$J,'2018'!$E:$E,B444,'2018'!$F:$F,A444,'2018'!AA:AA,"NRO",'2018'!R:R,"&lt;&gt;"), 0)</f>
        <v>0</v>
      </c>
      <c r="N444" s="0" t="n">
        <f aca="false">IFERROR(SUMIFS('2018'!M:M,'2018'!AA:AA,"NRO",'2018'!F:F,A444,'2018'!C:C,B444)+SUMIFS('2018'!P:P,'2018'!AA:AA,"NRO",'2018'!F:F,A444,'2018'!C:C,B444)+SUMIFS('2018'!N:N,'2018'!AA:AA,"NRO",'2018'!F:F,A444,'2018'!D:D,B444)+SUMIFS('2018'!N:N,'2018'!AA:AA,"NRO",'2018'!F:F,A444,'2018'!D:D,B444)+SUMIFS('2018'!O:O,'2018'!AA:AA,"NRO",'2018'!F:F,A444,'2018'!E:E,B444)+SUMIFS('2018'!R:R,'2018'!AA:AA,"NRO",'2018'!F:F,A444,'2018'!E:E,B444), 0)</f>
        <v>0</v>
      </c>
      <c r="O444" s="7" t="n">
        <f aca="false">IFERROR(N444/M444, 0)</f>
        <v>0</v>
      </c>
      <c r="P444" s="0" t="n">
        <f aca="false">IFERROR(SUMIFS('2018'!$H:$H,'2018'!$C:$C,B444,'2018'!$F:$F,A444,'2018'!AA:AA,"CRO")+SUMIFS('2018'!$I:$I,'2018'!$D:$D,B444,'2018'!$F:$F,A444,'2018'!AA:AA,"CRO")+SUMIFS('2018'!$J:$J,'2018'!$E:$E,B444,'2018'!$F:$F,A444,'2018'!AA:AA,"CRO"), 0)</f>
        <v>0</v>
      </c>
      <c r="Q444" s="0" t="n">
        <f aca="false">IFERROR(SUMIFS('2018'!M:M,'2018'!AA:AA,"CRO",'2018'!F:F,A444,'2018'!C:C,B444)+SUMIFS('2018'!P:P,'2018'!AA:AA,"CRO",'2018'!F:F,A444,'2018'!C:C,B444)+SUMIFS('2018'!N:N,'2018'!AA:AA,"CRO",'2018'!F:F,A444,'2018'!D:D,B444)+SUMIFS('2018'!N:N,'2018'!AA:AA,"CRO",'2018'!F:F,A444,'2018'!D:D,B444)+SUMIFS('2018'!O:O,'2018'!AA:AA,"CRO",'2018'!F:F,A444,'2018'!E:E,B444)+SUMIFS('2018'!R:R,'2018'!AA:AA,"CRO",'2018'!F:F,A444,'2018'!E:E,B444), 0)</f>
        <v>0</v>
      </c>
      <c r="R444" s="7" t="n">
        <f aca="false">IFERROR(Q444/P444, 0)</f>
        <v>0</v>
      </c>
      <c r="S444" s="7" t="n">
        <f aca="false">SUM(V444,Y444,AB444)</f>
        <v>0</v>
      </c>
      <c r="T444" s="7" t="n">
        <f aca="false">SUM(W444,Z444,AC444)</f>
        <v>0</v>
      </c>
      <c r="U444" s="7" t="n">
        <f aca="false">IFERROR(T444/S444, 0)</f>
        <v>0</v>
      </c>
      <c r="V444" s="0" t="n">
        <f aca="false">SUMIFS('2017'!$H:$H,'2017'!$C:$C,B444,'2017'!$F:$F,A444,'2017'!AA:AA,"JRO",'2017'!P:P,"&lt;&gt;")+SUMIFS('2017'!$I:$I,'2017'!$D:$D,B444,'2017'!$F:$F,A444,'2017'!AA:AA,"JRO",'2017'!Q:Q,"&lt;&gt;")+SUMIFS('2017'!$J:$J,'2017'!$E:$E,B444,'2017'!$F:$F,A444,'2017'!AA:AA,"JRO",'2017'!R:R,"&lt;&gt;")</f>
        <v>0</v>
      </c>
      <c r="W444" s="0" t="n">
        <f aca="false">IFERROR(SUMIFS('2017'!M:M,'2017'!AA:AA,"JRO",'2017'!F:F,A444,'2017'!C:C,B444)+SUMIFS('2017'!P:P,'2017'!AA:AA,"JRO",'2017'!F:F,A444,'2017'!C:C,B444)+SUMIFS('2017'!N:N,'2017'!AA:AA,"JRO",'2017'!F:F,A444,'2017'!D:D,B444)+SUMIFS('2017'!N:N,'2017'!AA:AA,"JRO",'2017'!F:F,A444,'2017'!D:D,B444)+SUMIFS('2017'!O:O,'2017'!AA:AA,"JRO",'2017'!F:F,A444,'2017'!E:E,B444)+SUMIFS('2017'!R:R,'2017'!AA:AA,"JRO",'2017'!F:F,A444,'2017'!E:E,B444), 0)</f>
        <v>0</v>
      </c>
      <c r="X444" s="7" t="n">
        <f aca="false">IFERROR(W444/V444, 0)</f>
        <v>0</v>
      </c>
      <c r="Y444" s="0" t="n">
        <f aca="false">IFERROR(SUMIFS('2017'!$H:$H,'2017'!$C:$C,B444,'2017'!$F:$F,A444,'2017'!AA:AA,"NRO",'2017'!P:P,"&lt;&gt;")+SUMIFS('2017'!$I:$I,'2017'!$D:$D,B444,'2017'!$F:$F,A444,'2017'!AA:AA,"NRO",'2017'!Q:Q,"&lt;&gt;")+SUMIFS('2017'!$J:$J,'2017'!$E:$E,B444,'2017'!$F:$F,A444,'2017'!AA:AA,"NRO",'2017'!R:R,"&lt;&gt;"), 0)</f>
        <v>0</v>
      </c>
      <c r="Z444" s="0" t="n">
        <f aca="false">IFERROR(SUMIFS('2017'!M:M,'2017'!AA:AA,"NRO",'2017'!F:F,A444,'2017'!C:C,B444)+SUMIFS('2017'!P:P,'2017'!AA:AA,"NRO",'2017'!F:F,A444,'2017'!C:C,B444)+SUMIFS('2017'!N:N,'2017'!AA:AA,"NRO",'2017'!F:F,A444,'2017'!D:D,B444)+SUMIFS('2017'!N:N,'2017'!AA:AA,"NRO",'2017'!F:F,A444,'2017'!D:D,B444)+SUMIFS('2017'!O:O,'2017'!AA:AA,"NRO",'2017'!F:F,A444,'2017'!E:E,B444)+SUMIFS('2017'!R:R,'2017'!AA:AA,"NRO",'2017'!F:F,A444,'2017'!E:E,B444), 0)</f>
        <v>0</v>
      </c>
      <c r="AA444" s="7" t="n">
        <f aca="false">IFERROR(Z444/Y444, 0)</f>
        <v>0</v>
      </c>
      <c r="AB444" s="0" t="n">
        <f aca="false">IFERROR(SUMIFS('2017'!$H:$H,'2017'!$C:$C,B444,'2017'!$F:$F,A444,'2017'!AA:AA,"CRO",'2017'!P:P,"&lt;&gt;")+SUMIFS('2017'!$I:$I,'2017'!$D:$D,B444,'2017'!$F:$F,A444,'2017'!AA:AA,"CRO",'2017'!Q:Q,"&lt;&gt;")+SUMIFS('2017'!$J:$J,'2017'!$E:$E,B444,'2017'!$F:$F,A444,'2017'!AA:AA,"CRO",'2017'!R:R,"&lt;&gt;"), 0)</f>
        <v>0</v>
      </c>
      <c r="AC444" s="0" t="n">
        <f aca="false">IFERROR(SUMIFS('2017'!M:M,'2017'!AA:AA,"CRO",'2017'!F:F,A444,'2017'!C:C,B444)+SUMIFS('2017'!P:P,'2017'!AA:AA,"CRO",'2017'!F:F,A444,'2017'!C:C,B444)+SUMIFS('2017'!N:N,'2017'!AA:AA,"CRO",'2017'!F:F,A444,'2017'!D:D,B444)+SUMIFS('2017'!N:N,'2017'!AA:AA,"CRO",'2017'!F:F,A444,'2017'!D:D,B444)+SUMIFS('2017'!O:O,'2017'!AA:AA,"CRO",'2017'!F:F,A444,'2017'!E:E,B444)+SUMIFS('2017'!R:R,'2017'!AA:AA,"CRO",'2017'!F:F,A444,'2017'!E:E,B444), 0)</f>
        <v>0</v>
      </c>
      <c r="AD444" s="0" t="n">
        <f aca="false">IFERROR(AC444/AB444, 0)</f>
        <v>0</v>
      </c>
      <c r="AE444" s="0" t="n">
        <f aca="false">SUM(AH444,AK444,AN444)</f>
        <v>0</v>
      </c>
      <c r="AF444" s="0" t="n">
        <f aca="false">SUM(AI444,AL444,AO444)</f>
        <v>0</v>
      </c>
      <c r="AG444" s="7" t="n">
        <f aca="false">IFERROR(AF444/AE444, 0)</f>
        <v>0</v>
      </c>
      <c r="AH444" s="0" t="n">
        <f aca="false">IFERROR(SUMIFS('2016'!$G:$G,'2016'!F:F,A444,'2016'!C:C,B444,'2016'!D:D,"",'2016'!AA:AA,"JRO",'2016'!L:L,"&lt;&gt;"), 0)</f>
        <v>0</v>
      </c>
      <c r="AI444" s="0" t="n">
        <f aca="false">IFERROR(SUMIFS('2016'!L:L,'2016'!F:F,A444,'2016'!C:C,B444,'2016'!D:D,"",'2016'!AA:AA,"JRO"), 0)</f>
        <v>0</v>
      </c>
      <c r="AJ444" s="7" t="n">
        <f aca="false">IFERROR(AI444/AH444, 0)</f>
        <v>0</v>
      </c>
      <c r="AK444" s="0" t="n">
        <f aca="false">IFERROR(SUMIFS('2016'!$G:$G,'2016'!F:F,A444,'2016'!C:C,B444,'2016'!D:D,"",'2016'!AA:AA,"NRO",'2016'!L:L,"&lt;&gt;"), 0)</f>
        <v>0</v>
      </c>
      <c r="AL444" s="0" t="n">
        <f aca="false">IFERROR(SUMIFS('2016'!L:L,'2016'!F:F,A444,'2016'!C:C,B444,'2016'!D:D,"",'2016'!AA:AA,"NRO"), 0)</f>
        <v>0</v>
      </c>
      <c r="AM444" s="0" t="n">
        <f aca="false">IFERROR(AL444/AK444, 0)</f>
        <v>0</v>
      </c>
      <c r="AN444" s="0" t="n">
        <f aca="false">IFERROR(SUMIFS('2016'!$G:$G,'2016'!F:F,A444,'2016'!C:C,B444,'2016'!D:D,"",'2016'!AA:AA,"CRO",'2016'!L:L,"&lt;&gt;"), 0)</f>
        <v>0</v>
      </c>
      <c r="AO444" s="0" t="n">
        <f aca="false">IFERROR(SUMIFS('2016'!L:L,'2016'!F:F,A444,'2016'!C:C,B444,'2016'!D:D,"",'2016'!AA:AA,"CRO"), 0)</f>
        <v>0</v>
      </c>
      <c r="AP444" s="0" t="n">
        <f aca="false">IFERROR(AO444/AN444, 0)</f>
        <v>0</v>
      </c>
      <c r="AQ444" s="0" t="n">
        <f aca="false">SUM(AT444,AW444,AZ444)</f>
        <v>0</v>
      </c>
      <c r="AR444" s="0" t="n">
        <f aca="false">SUM(AU444,AX444,BA444)</f>
        <v>0</v>
      </c>
      <c r="AS444" s="7" t="n">
        <f aca="false">IFERROR(AR444/AQ444, 0)</f>
        <v>0</v>
      </c>
      <c r="AT444" s="0" t="n">
        <f aca="false">IFERROR(SUMIFS('2015'!$G:$G,'2015'!F:F,A444,'2015'!C:C,B444,'2015'!D:D,"",'2015'!AA:AA,"JRO",'2015'!L:L,"&lt;&gt;"), 0)</f>
        <v>0</v>
      </c>
      <c r="AU444" s="0" t="n">
        <f aca="false">IFERROR(SUMIFS('2015'!L:L,'2015'!F:F,A444,'2015'!C:C,B444,'2015'!D:D,"",'2015'!AA:AA,"JRO"), 0)</f>
        <v>0</v>
      </c>
      <c r="AV444" s="0" t="n">
        <f aca="false">IFERROR(AU444/AT444, 0)</f>
        <v>0</v>
      </c>
      <c r="AW444" s="0" t="n">
        <f aca="false">IFERROR(SUMIFS('2015'!$G:$G,'2015'!F:F,A444,'2015'!C:C,B444,'2015'!D:D,"",'2015'!AA:AA,"NRO",'2015'!L:L,"&lt;&gt;"), 0)</f>
        <v>0</v>
      </c>
      <c r="AX444" s="0" t="n">
        <f aca="false">IFERROR(SUMIFS('2015'!L:L,'2015'!F:F,A444,'2015'!C:C,B444,'2015'!D:D,"",'2015'!AA:AA,"NRO"), 0)</f>
        <v>0</v>
      </c>
      <c r="AY444" s="0" t="n">
        <f aca="false">IFERROR(AX444/AW444, 0)</f>
        <v>0</v>
      </c>
      <c r="AZ444" s="0" t="n">
        <f aca="false">IFERROR(SUMIFS('2015'!$G:$G,'2015'!F:F,A444,'2015'!C:C,B444,'2015'!D:D,"",'2015'!AA:AA,"CRO",'2015'!L:L,"&lt;&gt;"), 0)</f>
        <v>0</v>
      </c>
      <c r="BA444" s="0" t="n">
        <f aca="false">IFERROR(SUMIFS('2015'!L:L,'2015'!F:F,A444,'2015'!C:C,B444,'2015'!D:D,"",'2015'!AA:AA,"CRO"), 0)</f>
        <v>0</v>
      </c>
      <c r="BB444" s="0" t="n">
        <f aca="false">IFERROR(BA444/AZ444, 0)</f>
        <v>0</v>
      </c>
      <c r="BC444" s="0" t="n">
        <f aca="false">SUM(BF444,BI444)</f>
        <v>0</v>
      </c>
      <c r="BD444" s="0" t="n">
        <f aca="false">SUM(BG444,BJ444)</f>
        <v>0</v>
      </c>
      <c r="BE444" s="7" t="n">
        <f aca="false">IFERROR(BD444/BC444, 0)</f>
        <v>0</v>
      </c>
      <c r="BF444" s="0" t="n">
        <f aca="false">IFERROR(SUMIFS('2014'!$G:$G,'2014'!F:F,A444,'2014'!C:C,B444,'2014'!D:D,"",'2014'!AA:AA,"JRO",'2014'!L:L,"&lt;&gt;"), 0)</f>
        <v>0</v>
      </c>
      <c r="BG444" s="0" t="n">
        <f aca="false">IFERROR(SUMIFS('2014'!L:L,'2014'!F:F,A444,'2014'!C:C,B444,'2014'!D:D,"",'2014'!AA:AA,"JRO"), 0)</f>
        <v>0</v>
      </c>
      <c r="BH444" s="7" t="n">
        <f aca="false">IFERROR(BG444/BF444, 0)</f>
        <v>0</v>
      </c>
      <c r="BI444" s="0" t="n">
        <f aca="false">IFERROR(SUMIFS('2014'!$G:$G,'2014'!F:F,A444,'2014'!C:C,B444,'2014'!D:D,"",'2014'!AA:AA,"CRO",'2014'!L:L,"&lt;&gt;"), 0)</f>
        <v>0</v>
      </c>
      <c r="BJ444" s="0" t="n">
        <f aca="false">IFERROR(SUMIFS('2014'!L:L,'2014'!F:F,A444,'2014'!C:C,B444,'2014'!D:D,"",'2014'!AA:AA,"CRO"), 0)</f>
        <v>0</v>
      </c>
      <c r="BK444" s="0" t="n">
        <f aca="false">IFERROR(BJ444/BI444, 0)</f>
        <v>0</v>
      </c>
      <c r="BL444" s="0" t="n">
        <f aca="false">IFERROR(SUMIFS('2013'!$G:$G,'2013'!F:F,A444,'2013'!C:C,B444,'2013'!D:D,"",'2013'!AA:AA,"JRO",'2013'!L:L,"&lt;&gt;"), 0)</f>
        <v>0</v>
      </c>
      <c r="BM444" s="0" t="n">
        <f aca="false">IFERROR(SUMIFS('2013'!L:L,'2013'!F:F,A444,'2013'!C:C,B444,'2013'!D:D,"",'2013'!AA:AA,"JRO"), 0)</f>
        <v>0</v>
      </c>
      <c r="BN444" s="0" t="n">
        <f aca="false">IFERROR(BM444/BL444, 0)</f>
        <v>0</v>
      </c>
      <c r="BO444" s="0" t="n">
        <f aca="false">IFERROR(SUMIFS('2012'!$G:$G,'2012'!F:F,A444,'2012'!C:C,B444,'2012'!D:D,"",'2012'!AA:AA,"JRO",'2012'!L:L,"&lt;&gt;"), 0)</f>
        <v>0</v>
      </c>
      <c r="BP444" s="0" t="n">
        <f aca="false">IFERROR(SUMIFS('2012'!L:L,'2012'!F:F,A444,'2012'!C:C,B444,'2012'!D:D,"",'2012'!AA:AA,"JRO"), 0)</f>
        <v>0</v>
      </c>
      <c r="BQ444" s="0" t="n">
        <f aca="false">IFERROR(BP444/BO444, 0)</f>
        <v>0</v>
      </c>
      <c r="BR444" s="0" t="n">
        <f aca="false">IFERROR(SUMIFS('2011'!$G:$G,'2011'!F:F,A444,'2011'!C:C,B444,'2011'!D:D,"",'2011'!AA:AA,"JRO",'2011'!L:L,"&lt;&gt;"), 0)</f>
        <v>0</v>
      </c>
      <c r="BS444" s="0" t="n">
        <f aca="false">IFERROR(SUMIFS('2011'!L:L,'2011'!F:F,A444,'2011'!C:C,B444,'2011'!D:D,"",'2011'!AA:AA,"JRO"), 0)</f>
        <v>0</v>
      </c>
      <c r="BT444" s="7" t="n">
        <f aca="false">IFERROR(BS444/BR444, 0)</f>
        <v>0</v>
      </c>
      <c r="BU444" s="0" t="n">
        <f aca="false">IFERROR(SUMIFS('2010'!$G:$G,'2010'!F:F,A444,'2010'!C:C,B444,'2010'!D:D,"",'2010'!AA:AA,"JRO",'2010'!L:L,"&lt;&gt;"), 0)</f>
        <v>0</v>
      </c>
      <c r="BV444" s="0" t="n">
        <f aca="false">IFERROR(SUMIFS('2010'!L:L,'2010'!F:F,A444,'2010'!C:C,B444,'2010'!D:D,"",'2010'!AA:AA,"JRO"), 0)</f>
        <v>0</v>
      </c>
      <c r="BW444" s="7" t="n">
        <f aca="false">IFERROR(BV444/BU444, 0)</f>
        <v>0</v>
      </c>
      <c r="BX444" s="0" t="n">
        <f aca="false">IFERROR(SUMIFS('2009'!$G:$G,'2009'!F:F,A444,'2009'!C:C,B444,'2009'!D:D,"",'2009'!AA:AA,"JRO",'2009'!L:L,"&lt;&gt;"), 0)</f>
        <v>0</v>
      </c>
      <c r="BY444" s="0" t="n">
        <f aca="false">IFERROR(SUMIFS('2009'!L:L,'2009'!F:F,A444,'2009'!C:C,B444,'2009'!D:D,"",'2009'!AA:AA,"JRO"), 0)</f>
        <v>0</v>
      </c>
      <c r="BZ444" s="7" t="n">
        <f aca="false">IFERROR(BY444/BX444, 0)</f>
        <v>0</v>
      </c>
    </row>
    <row r="445" customFormat="false" ht="15" hidden="false" customHeight="false" outlineLevel="0" collapsed="false">
      <c r="A445" s="0" t="s">
        <v>107</v>
      </c>
      <c r="B445" s="17" t="s">
        <v>77</v>
      </c>
      <c r="I445" s="7" t="n">
        <f aca="false">IFERROR(H445/G445, 0)</f>
        <v>0</v>
      </c>
      <c r="J445" s="0" t="n">
        <f aca="false">IFERROR(SUMIFS('2018'!$H:$H,'2018'!$C:$C,B445,'2018'!$F:$F,A445,'2018'!AA:AA,"JRO",'2018'!P:P,"&lt;&gt;")+SUMIFS('2018'!$I:$I,'2018'!$D:$D,B445,'2018'!$F:$F,A445,'2018'!AA:AA,"JRO",'2018'!Q:Q,"&lt;&gt;")+SUMIFS('2018'!$J:$J,'2018'!$E:$E,B445,'2018'!$F:$F,A445,'2018'!AA:AA,"JRO",'2018'!R:R,"&lt;&gt;"), 0)</f>
        <v>0</v>
      </c>
      <c r="K445" s="0" t="n">
        <f aca="false">IFERROR(SUMIFS('2018'!M:M,'2018'!AA:AA,"JRO",'2018'!F:F,A445,'2018'!C:C,B445)+SUMIFS('2018'!P:P,'2018'!AA:AA,"JRO",'2018'!F:F,A445,'2018'!C:C,B445)+SUMIFS('2018'!N:N,'2018'!AA:AA,"JRO",'2018'!F:F,A445,'2018'!D:D,B445)+SUMIFS('2018'!N:N,'2018'!AA:AA,"JRO",'2018'!F:F,A445,'2018'!D:D,B445)+SUMIFS('2018'!O:O,'2018'!AA:AA,"JRO",'2018'!F:F,A445,'2018'!E:E,B445)+SUMIFS('2018'!R:R,'2018'!AA:AA,"JRO",'2018'!F:F,A445,'2018'!E:E,B445), 0)</f>
        <v>0</v>
      </c>
      <c r="L445" s="7" t="n">
        <f aca="false">IFERROR(K445/J445, 0)</f>
        <v>0</v>
      </c>
      <c r="M445" s="0" t="n">
        <f aca="false">IFERROR(SUMIFS('2018'!$H:$H,'2018'!$C:$C,B445,'2018'!$F:$F,A445,'2018'!AA:AA,"NRO",'2018'!P:P,"&lt;&gt;")+SUMIFS('2018'!$I:$I,'2018'!$D:$D,B445,'2018'!$F:$F,A445,'2018'!AA:AA,"NRO",'2018'!Q:Q,"&lt;&gt;")+SUMIFS('2018'!$J:$J,'2018'!$E:$E,B445,'2018'!$F:$F,A445,'2018'!AA:AA,"NRO",'2018'!R:R,"&lt;&gt;"), 0)</f>
        <v>0</v>
      </c>
      <c r="N445" s="0" t="n">
        <f aca="false">IFERROR(SUMIFS('2018'!M:M,'2018'!AA:AA,"NRO",'2018'!F:F,A445,'2018'!C:C,B445)+SUMIFS('2018'!P:P,'2018'!AA:AA,"NRO",'2018'!F:F,A445,'2018'!C:C,B445)+SUMIFS('2018'!N:N,'2018'!AA:AA,"NRO",'2018'!F:F,A445,'2018'!D:D,B445)+SUMIFS('2018'!N:N,'2018'!AA:AA,"NRO",'2018'!F:F,A445,'2018'!D:D,B445)+SUMIFS('2018'!O:O,'2018'!AA:AA,"NRO",'2018'!F:F,A445,'2018'!E:E,B445)+SUMIFS('2018'!R:R,'2018'!AA:AA,"NRO",'2018'!F:F,A445,'2018'!E:E,B445), 0)</f>
        <v>0</v>
      </c>
      <c r="O445" s="7" t="n">
        <f aca="false">IFERROR(N445/M445, 0)</f>
        <v>0</v>
      </c>
      <c r="P445" s="0" t="n">
        <f aca="false">IFERROR(SUMIFS('2018'!$H:$H,'2018'!$C:$C,B445,'2018'!$F:$F,A445,'2018'!AA:AA,"CRO")+SUMIFS('2018'!$I:$I,'2018'!$D:$D,B445,'2018'!$F:$F,A445,'2018'!AA:AA,"CRO")+SUMIFS('2018'!$J:$J,'2018'!$E:$E,B445,'2018'!$F:$F,A445,'2018'!AA:AA,"CRO"), 0)</f>
        <v>0</v>
      </c>
      <c r="Q445" s="0" t="n">
        <f aca="false">IFERROR(SUMIFS('2018'!M:M,'2018'!AA:AA,"CRO",'2018'!F:F,A445,'2018'!C:C,B445)+SUMIFS('2018'!P:P,'2018'!AA:AA,"CRO",'2018'!F:F,A445,'2018'!C:C,B445)+SUMIFS('2018'!N:N,'2018'!AA:AA,"CRO",'2018'!F:F,A445,'2018'!D:D,B445)+SUMIFS('2018'!N:N,'2018'!AA:AA,"CRO",'2018'!F:F,A445,'2018'!D:D,B445)+SUMIFS('2018'!O:O,'2018'!AA:AA,"CRO",'2018'!F:F,A445,'2018'!E:E,B445)+SUMIFS('2018'!R:R,'2018'!AA:AA,"CRO",'2018'!F:F,A445,'2018'!E:E,B445), 0)</f>
        <v>0</v>
      </c>
      <c r="R445" s="7" t="n">
        <f aca="false">IFERROR(Q445/P445, 0)</f>
        <v>0</v>
      </c>
      <c r="S445" s="7" t="n">
        <f aca="false">SUM(V445,Y445,AB445)</f>
        <v>0</v>
      </c>
      <c r="T445" s="7" t="n">
        <f aca="false">SUM(W445,Z445,AC445)</f>
        <v>0</v>
      </c>
      <c r="U445" s="7" t="n">
        <f aca="false">IFERROR(T445/S445, 0)</f>
        <v>0</v>
      </c>
      <c r="V445" s="0" t="n">
        <f aca="false">SUMIFS('2017'!$H:$H,'2017'!$C:$C,B445,'2017'!$F:$F,A445,'2017'!AA:AA,"JRO",'2017'!P:P,"&lt;&gt;")+SUMIFS('2017'!$I:$I,'2017'!$D:$D,B445,'2017'!$F:$F,A445,'2017'!AA:AA,"JRO",'2017'!Q:Q,"&lt;&gt;")+SUMIFS('2017'!$J:$J,'2017'!$E:$E,B445,'2017'!$F:$F,A445,'2017'!AA:AA,"JRO",'2017'!R:R,"&lt;&gt;")</f>
        <v>0</v>
      </c>
      <c r="W445" s="0" t="n">
        <f aca="false">IFERROR(SUMIFS('2017'!M:M,'2017'!AA:AA,"JRO",'2017'!F:F,A445,'2017'!C:C,B445)+SUMIFS('2017'!P:P,'2017'!AA:AA,"JRO",'2017'!F:F,A445,'2017'!C:C,B445)+SUMIFS('2017'!N:N,'2017'!AA:AA,"JRO",'2017'!F:F,A445,'2017'!D:D,B445)+SUMIFS('2017'!N:N,'2017'!AA:AA,"JRO",'2017'!F:F,A445,'2017'!D:D,B445)+SUMIFS('2017'!O:O,'2017'!AA:AA,"JRO",'2017'!F:F,A445,'2017'!E:E,B445)+SUMIFS('2017'!R:R,'2017'!AA:AA,"JRO",'2017'!F:F,A445,'2017'!E:E,B445), 0)</f>
        <v>0</v>
      </c>
      <c r="X445" s="7" t="n">
        <f aca="false">IFERROR(W445/V445, 0)</f>
        <v>0</v>
      </c>
      <c r="Y445" s="0" t="n">
        <f aca="false">IFERROR(SUMIFS('2017'!$H:$H,'2017'!$C:$C,B445,'2017'!$F:$F,A445,'2017'!AA:AA,"NRO",'2017'!P:P,"&lt;&gt;")+SUMIFS('2017'!$I:$I,'2017'!$D:$D,B445,'2017'!$F:$F,A445,'2017'!AA:AA,"NRO",'2017'!Q:Q,"&lt;&gt;")+SUMIFS('2017'!$J:$J,'2017'!$E:$E,B445,'2017'!$F:$F,A445,'2017'!AA:AA,"NRO",'2017'!R:R,"&lt;&gt;"), 0)</f>
        <v>0</v>
      </c>
      <c r="Z445" s="0" t="n">
        <f aca="false">IFERROR(SUMIFS('2017'!M:M,'2017'!AA:AA,"NRO",'2017'!F:F,A445,'2017'!C:C,B445)+SUMIFS('2017'!P:P,'2017'!AA:AA,"NRO",'2017'!F:F,A445,'2017'!C:C,B445)+SUMIFS('2017'!N:N,'2017'!AA:AA,"NRO",'2017'!F:F,A445,'2017'!D:D,B445)+SUMIFS('2017'!N:N,'2017'!AA:AA,"NRO",'2017'!F:F,A445,'2017'!D:D,B445)+SUMIFS('2017'!O:O,'2017'!AA:AA,"NRO",'2017'!F:F,A445,'2017'!E:E,B445)+SUMIFS('2017'!R:R,'2017'!AA:AA,"NRO",'2017'!F:F,A445,'2017'!E:E,B445), 0)</f>
        <v>0</v>
      </c>
      <c r="AA445" s="7" t="n">
        <f aca="false">IFERROR(Z445/Y445, 0)</f>
        <v>0</v>
      </c>
      <c r="AB445" s="0" t="n">
        <f aca="false">IFERROR(SUMIFS('2017'!$H:$H,'2017'!$C:$C,B445,'2017'!$F:$F,A445,'2017'!AA:AA,"CRO",'2017'!P:P,"&lt;&gt;")+SUMIFS('2017'!$I:$I,'2017'!$D:$D,B445,'2017'!$F:$F,A445,'2017'!AA:AA,"CRO",'2017'!Q:Q,"&lt;&gt;")+SUMIFS('2017'!$J:$J,'2017'!$E:$E,B445,'2017'!$F:$F,A445,'2017'!AA:AA,"CRO",'2017'!R:R,"&lt;&gt;"), 0)</f>
        <v>0</v>
      </c>
      <c r="AC445" s="0" t="n">
        <f aca="false">IFERROR(SUMIFS('2017'!M:M,'2017'!AA:AA,"CRO",'2017'!F:F,A445,'2017'!C:C,B445)+SUMIFS('2017'!P:P,'2017'!AA:AA,"CRO",'2017'!F:F,A445,'2017'!C:C,B445)+SUMIFS('2017'!N:N,'2017'!AA:AA,"CRO",'2017'!F:F,A445,'2017'!D:D,B445)+SUMIFS('2017'!N:N,'2017'!AA:AA,"CRO",'2017'!F:F,A445,'2017'!D:D,B445)+SUMIFS('2017'!O:O,'2017'!AA:AA,"CRO",'2017'!F:F,A445,'2017'!E:E,B445)+SUMIFS('2017'!R:R,'2017'!AA:AA,"CRO",'2017'!F:F,A445,'2017'!E:E,B445), 0)</f>
        <v>0</v>
      </c>
      <c r="AD445" s="0" t="n">
        <f aca="false">IFERROR(AC445/AB445, 0)</f>
        <v>0</v>
      </c>
      <c r="AE445" s="0" t="n">
        <f aca="false">SUM(AH445,AK445,AN445)</f>
        <v>0</v>
      </c>
      <c r="AF445" s="0" t="n">
        <f aca="false">SUM(AI445,AL445,AO445)</f>
        <v>0</v>
      </c>
      <c r="AG445" s="7" t="n">
        <f aca="false">IFERROR(AF445/AE445, 0)</f>
        <v>0</v>
      </c>
      <c r="AH445" s="0" t="n">
        <f aca="false">IFERROR(SUMIFS('2016'!$G:$G,'2016'!F:F,A445,'2016'!C:C,B445,'2016'!D:D,"",'2016'!AA:AA,"JRO",'2016'!L:L,"&lt;&gt;"), 0)</f>
        <v>0</v>
      </c>
      <c r="AI445" s="0" t="n">
        <f aca="false">IFERROR(SUMIFS('2016'!L:L,'2016'!F:F,A445,'2016'!C:C,B445,'2016'!D:D,"",'2016'!AA:AA,"JRO"), 0)</f>
        <v>0</v>
      </c>
      <c r="AJ445" s="7" t="n">
        <f aca="false">IFERROR(AI445/AH445, 0)</f>
        <v>0</v>
      </c>
      <c r="AK445" s="0" t="n">
        <f aca="false">IFERROR(SUMIFS('2016'!$G:$G,'2016'!F:F,A445,'2016'!C:C,B445,'2016'!D:D,"",'2016'!AA:AA,"NRO",'2016'!L:L,"&lt;&gt;"), 0)</f>
        <v>0</v>
      </c>
      <c r="AL445" s="0" t="n">
        <f aca="false">IFERROR(SUMIFS('2016'!L:L,'2016'!F:F,A445,'2016'!C:C,B445,'2016'!D:D,"",'2016'!AA:AA,"NRO"), 0)</f>
        <v>0</v>
      </c>
      <c r="AM445" s="0" t="n">
        <f aca="false">IFERROR(AL445/AK445, 0)</f>
        <v>0</v>
      </c>
      <c r="AN445" s="0" t="n">
        <f aca="false">IFERROR(SUMIFS('2016'!$G:$G,'2016'!F:F,A445,'2016'!C:C,B445,'2016'!D:D,"",'2016'!AA:AA,"CRO",'2016'!L:L,"&lt;&gt;"), 0)</f>
        <v>0</v>
      </c>
      <c r="AO445" s="0" t="n">
        <f aca="false">IFERROR(SUMIFS('2016'!L:L,'2016'!F:F,A445,'2016'!C:C,B445,'2016'!D:D,"",'2016'!AA:AA,"CRO"), 0)</f>
        <v>0</v>
      </c>
      <c r="AP445" s="0" t="n">
        <f aca="false">IFERROR(AO445/AN445, 0)</f>
        <v>0</v>
      </c>
      <c r="AQ445" s="0" t="n">
        <f aca="false">SUM(AT445,AW445,AZ445)</f>
        <v>0</v>
      </c>
      <c r="AR445" s="0" t="n">
        <f aca="false">SUM(AU445,AX445,BA445)</f>
        <v>0</v>
      </c>
      <c r="AS445" s="7" t="n">
        <f aca="false">IFERROR(AR445/AQ445, 0)</f>
        <v>0</v>
      </c>
      <c r="AT445" s="0" t="n">
        <f aca="false">IFERROR(SUMIFS('2015'!$G:$G,'2015'!F:F,A445,'2015'!C:C,B445,'2015'!D:D,"",'2015'!AA:AA,"JRO",'2015'!L:L,"&lt;&gt;"), 0)</f>
        <v>0</v>
      </c>
      <c r="AU445" s="0" t="n">
        <f aca="false">IFERROR(SUMIFS('2015'!L:L,'2015'!F:F,A445,'2015'!C:C,B445,'2015'!D:D,"",'2015'!AA:AA,"JRO"), 0)</f>
        <v>0</v>
      </c>
      <c r="AV445" s="0" t="n">
        <f aca="false">IFERROR(AU445/AT445, 0)</f>
        <v>0</v>
      </c>
      <c r="AW445" s="0" t="n">
        <f aca="false">IFERROR(SUMIFS('2015'!$G:$G,'2015'!F:F,A445,'2015'!C:C,B445,'2015'!D:D,"",'2015'!AA:AA,"NRO",'2015'!L:L,"&lt;&gt;"), 0)</f>
        <v>0</v>
      </c>
      <c r="AX445" s="0" t="n">
        <f aca="false">IFERROR(SUMIFS('2015'!L:L,'2015'!F:F,A445,'2015'!C:C,B445,'2015'!D:D,"",'2015'!AA:AA,"NRO"), 0)</f>
        <v>0</v>
      </c>
      <c r="AY445" s="0" t="n">
        <f aca="false">IFERROR(AX445/AW445, 0)</f>
        <v>0</v>
      </c>
      <c r="AZ445" s="0" t="n">
        <f aca="false">IFERROR(SUMIFS('2015'!$G:$G,'2015'!F:F,A445,'2015'!C:C,B445,'2015'!D:D,"",'2015'!AA:AA,"CRO",'2015'!L:L,"&lt;&gt;"), 0)</f>
        <v>0</v>
      </c>
      <c r="BA445" s="0" t="n">
        <f aca="false">IFERROR(SUMIFS('2015'!L:L,'2015'!F:F,A445,'2015'!C:C,B445,'2015'!D:D,"",'2015'!AA:AA,"CRO"), 0)</f>
        <v>0</v>
      </c>
      <c r="BB445" s="0" t="n">
        <f aca="false">IFERROR(BA445/AZ445, 0)</f>
        <v>0</v>
      </c>
      <c r="BC445" s="0" t="n">
        <f aca="false">SUM(BF445,BI445)</f>
        <v>0</v>
      </c>
      <c r="BD445" s="0" t="n">
        <f aca="false">SUM(BG445,BJ445)</f>
        <v>0</v>
      </c>
      <c r="BE445" s="7" t="n">
        <f aca="false">IFERROR(BD445/BC445, 0)</f>
        <v>0</v>
      </c>
      <c r="BF445" s="0" t="n">
        <f aca="false">IFERROR(SUMIFS('2014'!$G:$G,'2014'!F:F,A445,'2014'!C:C,B445,'2014'!D:D,"",'2014'!AA:AA,"JRO",'2014'!L:L,"&lt;&gt;"), 0)</f>
        <v>0</v>
      </c>
      <c r="BG445" s="0" t="n">
        <f aca="false">IFERROR(SUMIFS('2014'!L:L,'2014'!F:F,A445,'2014'!C:C,B445,'2014'!D:D,"",'2014'!AA:AA,"JRO"), 0)</f>
        <v>0</v>
      </c>
      <c r="BH445" s="7" t="n">
        <f aca="false">IFERROR(BG445/BF445, 0)</f>
        <v>0</v>
      </c>
      <c r="BI445" s="0" t="n">
        <f aca="false">IFERROR(SUMIFS('2014'!$G:$G,'2014'!F:F,A445,'2014'!C:C,B445,'2014'!D:D,"",'2014'!AA:AA,"CRO",'2014'!L:L,"&lt;&gt;"), 0)</f>
        <v>0</v>
      </c>
      <c r="BJ445" s="0" t="n">
        <f aca="false">IFERROR(SUMIFS('2014'!L:L,'2014'!F:F,A445,'2014'!C:C,B445,'2014'!D:D,"",'2014'!AA:AA,"CRO"), 0)</f>
        <v>0</v>
      </c>
      <c r="BK445" s="0" t="n">
        <f aca="false">IFERROR(BJ445/BI445, 0)</f>
        <v>0</v>
      </c>
      <c r="BL445" s="0" t="n">
        <f aca="false">IFERROR(SUMIFS('2013'!$G:$G,'2013'!F:F,A445,'2013'!C:C,B445,'2013'!D:D,"",'2013'!AA:AA,"JRO",'2013'!L:L,"&lt;&gt;"), 0)</f>
        <v>0</v>
      </c>
      <c r="BM445" s="0" t="n">
        <f aca="false">IFERROR(SUMIFS('2013'!L:L,'2013'!F:F,A445,'2013'!C:C,B445,'2013'!D:D,"",'2013'!AA:AA,"JRO"), 0)</f>
        <v>0</v>
      </c>
      <c r="BN445" s="0" t="n">
        <f aca="false">IFERROR(BM445/BL445, 0)</f>
        <v>0</v>
      </c>
      <c r="BO445" s="0" t="n">
        <f aca="false">IFERROR(SUMIFS('2012'!$G:$G,'2012'!F:F,A445,'2012'!C:C,B445,'2012'!D:D,"",'2012'!AA:AA,"JRO",'2012'!L:L,"&lt;&gt;"), 0)</f>
        <v>0</v>
      </c>
      <c r="BP445" s="0" t="n">
        <f aca="false">IFERROR(SUMIFS('2012'!L:L,'2012'!F:F,A445,'2012'!C:C,B445,'2012'!D:D,"",'2012'!AA:AA,"JRO"), 0)</f>
        <v>0</v>
      </c>
      <c r="BQ445" s="0" t="n">
        <f aca="false">IFERROR(BP445/BO445, 0)</f>
        <v>0</v>
      </c>
      <c r="BR445" s="0" t="n">
        <f aca="false">IFERROR(SUMIFS('2011'!$G:$G,'2011'!F:F,A445,'2011'!C:C,B445,'2011'!D:D,"",'2011'!AA:AA,"JRO",'2011'!L:L,"&lt;&gt;"), 0)</f>
        <v>0</v>
      </c>
      <c r="BS445" s="0" t="n">
        <f aca="false">IFERROR(SUMIFS('2011'!L:L,'2011'!F:F,A445,'2011'!C:C,B445,'2011'!D:D,"",'2011'!AA:AA,"JRO"), 0)</f>
        <v>0</v>
      </c>
      <c r="BT445" s="7" t="n">
        <f aca="false">IFERROR(BS445/BR445, 0)</f>
        <v>0</v>
      </c>
      <c r="BU445" s="0" t="n">
        <f aca="false">IFERROR(SUMIFS('2010'!$G:$G,'2010'!F:F,A445,'2010'!C:C,B445,'2010'!D:D,"",'2010'!AA:AA,"JRO",'2010'!L:L,"&lt;&gt;"), 0)</f>
        <v>0</v>
      </c>
      <c r="BV445" s="0" t="n">
        <f aca="false">IFERROR(SUMIFS('2010'!L:L,'2010'!F:F,A445,'2010'!C:C,B445,'2010'!D:D,"",'2010'!AA:AA,"JRO"), 0)</f>
        <v>0</v>
      </c>
      <c r="BW445" s="7" t="n">
        <f aca="false">IFERROR(BV445/BU445, 0)</f>
        <v>0</v>
      </c>
      <c r="BX445" s="0" t="n">
        <f aca="false">IFERROR(SUMIFS('2009'!$G:$G,'2009'!F:F,A445,'2009'!C:C,B445,'2009'!D:D,"",'2009'!AA:AA,"JRO",'2009'!L:L,"&lt;&gt;"), 0)</f>
        <v>0</v>
      </c>
      <c r="BY445" s="0" t="n">
        <f aca="false">IFERROR(SUMIFS('2009'!L:L,'2009'!F:F,A445,'2009'!C:C,B445,'2009'!D:D,"",'2009'!AA:AA,"JRO"), 0)</f>
        <v>0</v>
      </c>
      <c r="BZ445" s="7" t="n">
        <f aca="false">IFERROR(BY445/BX445, 0)</f>
        <v>0</v>
      </c>
    </row>
    <row r="446" customFormat="false" ht="15" hidden="false" customHeight="false" outlineLevel="0" collapsed="false">
      <c r="A446" s="0" t="s">
        <v>107</v>
      </c>
      <c r="B446" s="17" t="s">
        <v>75</v>
      </c>
      <c r="I446" s="7" t="n">
        <f aca="false">IFERROR(H446/G446, 0)</f>
        <v>0</v>
      </c>
      <c r="J446" s="0" t="n">
        <f aca="false">IFERROR(SUMIFS('2018'!$H:$H,'2018'!$C:$C,B446,'2018'!$F:$F,A446,'2018'!AA:AA,"JRO",'2018'!P:P,"&lt;&gt;")+SUMIFS('2018'!$I:$I,'2018'!$D:$D,B446,'2018'!$F:$F,A446,'2018'!AA:AA,"JRO",'2018'!Q:Q,"&lt;&gt;")+SUMIFS('2018'!$J:$J,'2018'!$E:$E,B446,'2018'!$F:$F,A446,'2018'!AA:AA,"JRO",'2018'!R:R,"&lt;&gt;"), 0)</f>
        <v>0</v>
      </c>
      <c r="K446" s="0" t="n">
        <f aca="false">IFERROR(SUMIFS('2018'!M:M,'2018'!AA:AA,"JRO",'2018'!F:F,A446,'2018'!C:C,B446)+SUMIFS('2018'!P:P,'2018'!AA:AA,"JRO",'2018'!F:F,A446,'2018'!C:C,B446)+SUMIFS('2018'!N:N,'2018'!AA:AA,"JRO",'2018'!F:F,A446,'2018'!D:D,B446)+SUMIFS('2018'!N:N,'2018'!AA:AA,"JRO",'2018'!F:F,A446,'2018'!D:D,B446)+SUMIFS('2018'!O:O,'2018'!AA:AA,"JRO",'2018'!F:F,A446,'2018'!E:E,B446)+SUMIFS('2018'!R:R,'2018'!AA:AA,"JRO",'2018'!F:F,A446,'2018'!E:E,B446), 0)</f>
        <v>0</v>
      </c>
      <c r="L446" s="7" t="n">
        <f aca="false">IFERROR(K446/J446, 0)</f>
        <v>0</v>
      </c>
      <c r="M446" s="0" t="n">
        <f aca="false">IFERROR(SUMIFS('2018'!$H:$H,'2018'!$C:$C,B446,'2018'!$F:$F,A446,'2018'!AA:AA,"NRO",'2018'!P:P,"&lt;&gt;")+SUMIFS('2018'!$I:$I,'2018'!$D:$D,B446,'2018'!$F:$F,A446,'2018'!AA:AA,"NRO",'2018'!Q:Q,"&lt;&gt;")+SUMIFS('2018'!$J:$J,'2018'!$E:$E,B446,'2018'!$F:$F,A446,'2018'!AA:AA,"NRO",'2018'!R:R,"&lt;&gt;"), 0)</f>
        <v>0</v>
      </c>
      <c r="N446" s="0" t="n">
        <f aca="false">IFERROR(SUMIFS('2018'!M:M,'2018'!AA:AA,"NRO",'2018'!F:F,A446,'2018'!C:C,B446)+SUMIFS('2018'!P:P,'2018'!AA:AA,"NRO",'2018'!F:F,A446,'2018'!C:C,B446)+SUMIFS('2018'!N:N,'2018'!AA:AA,"NRO",'2018'!F:F,A446,'2018'!D:D,B446)+SUMIFS('2018'!N:N,'2018'!AA:AA,"NRO",'2018'!F:F,A446,'2018'!D:D,B446)+SUMIFS('2018'!O:O,'2018'!AA:AA,"NRO",'2018'!F:F,A446,'2018'!E:E,B446)+SUMIFS('2018'!R:R,'2018'!AA:AA,"NRO",'2018'!F:F,A446,'2018'!E:E,B446), 0)</f>
        <v>0</v>
      </c>
      <c r="O446" s="7" t="n">
        <f aca="false">IFERROR(N446/M446, 0)</f>
        <v>0</v>
      </c>
      <c r="P446" s="0" t="n">
        <f aca="false">IFERROR(SUMIFS('2018'!$H:$H,'2018'!$C:$C,B446,'2018'!$F:$F,A446,'2018'!AA:AA,"CRO")+SUMIFS('2018'!$I:$I,'2018'!$D:$D,B446,'2018'!$F:$F,A446,'2018'!AA:AA,"CRO")+SUMIFS('2018'!$J:$J,'2018'!$E:$E,B446,'2018'!$F:$F,A446,'2018'!AA:AA,"CRO"), 0)</f>
        <v>0</v>
      </c>
      <c r="Q446" s="0" t="n">
        <f aca="false">IFERROR(SUMIFS('2018'!M:M,'2018'!AA:AA,"CRO",'2018'!F:F,A446,'2018'!C:C,B446)+SUMIFS('2018'!P:P,'2018'!AA:AA,"CRO",'2018'!F:F,A446,'2018'!C:C,B446)+SUMIFS('2018'!N:N,'2018'!AA:AA,"CRO",'2018'!F:F,A446,'2018'!D:D,B446)+SUMIFS('2018'!N:N,'2018'!AA:AA,"CRO",'2018'!F:F,A446,'2018'!D:D,B446)+SUMIFS('2018'!O:O,'2018'!AA:AA,"CRO",'2018'!F:F,A446,'2018'!E:E,B446)+SUMIFS('2018'!R:R,'2018'!AA:AA,"CRO",'2018'!F:F,A446,'2018'!E:E,B446), 0)</f>
        <v>0</v>
      </c>
      <c r="R446" s="7" t="n">
        <f aca="false">IFERROR(Q446/P446, 0)</f>
        <v>0</v>
      </c>
      <c r="S446" s="7" t="n">
        <f aca="false">SUM(V446,Y446,AB446)</f>
        <v>0</v>
      </c>
      <c r="T446" s="7" t="n">
        <f aca="false">SUM(W446,Z446,AC446)</f>
        <v>0</v>
      </c>
      <c r="U446" s="7" t="n">
        <f aca="false">IFERROR(T446/S446, 0)</f>
        <v>0</v>
      </c>
      <c r="V446" s="0" t="n">
        <f aca="false">SUMIFS('2017'!$H:$H,'2017'!$C:$C,B446,'2017'!$F:$F,A446,'2017'!AA:AA,"JRO",'2017'!P:P,"&lt;&gt;")+SUMIFS('2017'!$I:$I,'2017'!$D:$D,B446,'2017'!$F:$F,A446,'2017'!AA:AA,"JRO",'2017'!Q:Q,"&lt;&gt;")+SUMIFS('2017'!$J:$J,'2017'!$E:$E,B446,'2017'!$F:$F,A446,'2017'!AA:AA,"JRO",'2017'!R:R,"&lt;&gt;")</f>
        <v>0</v>
      </c>
      <c r="W446" s="0" t="n">
        <f aca="false">IFERROR(SUMIFS('2017'!M:M,'2017'!AA:AA,"JRO",'2017'!F:F,A446,'2017'!C:C,B446)+SUMIFS('2017'!P:P,'2017'!AA:AA,"JRO",'2017'!F:F,A446,'2017'!C:C,B446)+SUMIFS('2017'!N:N,'2017'!AA:AA,"JRO",'2017'!F:F,A446,'2017'!D:D,B446)+SUMIFS('2017'!N:N,'2017'!AA:AA,"JRO",'2017'!F:F,A446,'2017'!D:D,B446)+SUMIFS('2017'!O:O,'2017'!AA:AA,"JRO",'2017'!F:F,A446,'2017'!E:E,B446)+SUMIFS('2017'!R:R,'2017'!AA:AA,"JRO",'2017'!F:F,A446,'2017'!E:E,B446), 0)</f>
        <v>0</v>
      </c>
      <c r="X446" s="7" t="n">
        <f aca="false">IFERROR(W446/V446, 0)</f>
        <v>0</v>
      </c>
      <c r="Y446" s="0" t="n">
        <f aca="false">IFERROR(SUMIFS('2017'!$H:$H,'2017'!$C:$C,B446,'2017'!$F:$F,A446,'2017'!AA:AA,"NRO",'2017'!P:P,"&lt;&gt;")+SUMIFS('2017'!$I:$I,'2017'!$D:$D,B446,'2017'!$F:$F,A446,'2017'!AA:AA,"NRO",'2017'!Q:Q,"&lt;&gt;")+SUMIFS('2017'!$J:$J,'2017'!$E:$E,B446,'2017'!$F:$F,A446,'2017'!AA:AA,"NRO",'2017'!R:R,"&lt;&gt;"), 0)</f>
        <v>0</v>
      </c>
      <c r="Z446" s="0" t="n">
        <f aca="false">IFERROR(SUMIFS('2017'!M:M,'2017'!AA:AA,"NRO",'2017'!F:F,A446,'2017'!C:C,B446)+SUMIFS('2017'!P:P,'2017'!AA:AA,"NRO",'2017'!F:F,A446,'2017'!C:C,B446)+SUMIFS('2017'!N:N,'2017'!AA:AA,"NRO",'2017'!F:F,A446,'2017'!D:D,B446)+SUMIFS('2017'!N:N,'2017'!AA:AA,"NRO",'2017'!F:F,A446,'2017'!D:D,B446)+SUMIFS('2017'!O:O,'2017'!AA:AA,"NRO",'2017'!F:F,A446,'2017'!E:E,B446)+SUMIFS('2017'!R:R,'2017'!AA:AA,"NRO",'2017'!F:F,A446,'2017'!E:E,B446), 0)</f>
        <v>0</v>
      </c>
      <c r="AA446" s="7" t="n">
        <f aca="false">IFERROR(Z446/Y446, 0)</f>
        <v>0</v>
      </c>
      <c r="AB446" s="0" t="n">
        <f aca="false">IFERROR(SUMIFS('2017'!$H:$H,'2017'!$C:$C,B446,'2017'!$F:$F,A446,'2017'!AA:AA,"CRO",'2017'!P:P,"&lt;&gt;")+SUMIFS('2017'!$I:$I,'2017'!$D:$D,B446,'2017'!$F:$F,A446,'2017'!AA:AA,"CRO",'2017'!Q:Q,"&lt;&gt;")+SUMIFS('2017'!$J:$J,'2017'!$E:$E,B446,'2017'!$F:$F,A446,'2017'!AA:AA,"CRO",'2017'!R:R,"&lt;&gt;"), 0)</f>
        <v>0</v>
      </c>
      <c r="AC446" s="0" t="n">
        <f aca="false">IFERROR(SUMIFS('2017'!M:M,'2017'!AA:AA,"CRO",'2017'!F:F,A446,'2017'!C:C,B446)+SUMIFS('2017'!P:P,'2017'!AA:AA,"CRO",'2017'!F:F,A446,'2017'!C:C,B446)+SUMIFS('2017'!N:N,'2017'!AA:AA,"CRO",'2017'!F:F,A446,'2017'!D:D,B446)+SUMIFS('2017'!N:N,'2017'!AA:AA,"CRO",'2017'!F:F,A446,'2017'!D:D,B446)+SUMIFS('2017'!O:O,'2017'!AA:AA,"CRO",'2017'!F:F,A446,'2017'!E:E,B446)+SUMIFS('2017'!R:R,'2017'!AA:AA,"CRO",'2017'!F:F,A446,'2017'!E:E,B446), 0)</f>
        <v>0</v>
      </c>
      <c r="AD446" s="0" t="n">
        <f aca="false">IFERROR(AC446/AB446, 0)</f>
        <v>0</v>
      </c>
      <c r="AE446" s="0" t="n">
        <f aca="false">SUM(AH446,AK446,AN446)</f>
        <v>0</v>
      </c>
      <c r="AF446" s="0" t="n">
        <f aca="false">SUM(AI446,AL446,AO446)</f>
        <v>0</v>
      </c>
      <c r="AG446" s="7" t="n">
        <f aca="false">IFERROR(AF446/AE446, 0)</f>
        <v>0</v>
      </c>
      <c r="AH446" s="0" t="n">
        <f aca="false">IFERROR(SUMIFS('2016'!$G:$G,'2016'!F:F,A446,'2016'!C:C,B446,'2016'!D:D,"",'2016'!AA:AA,"JRO",'2016'!L:L,"&lt;&gt;"), 0)</f>
        <v>0</v>
      </c>
      <c r="AI446" s="0" t="n">
        <f aca="false">IFERROR(SUMIFS('2016'!L:L,'2016'!F:F,A446,'2016'!C:C,B446,'2016'!D:D,"",'2016'!AA:AA,"JRO"), 0)</f>
        <v>0</v>
      </c>
      <c r="AJ446" s="7" t="n">
        <f aca="false">IFERROR(AI446/AH446, 0)</f>
        <v>0</v>
      </c>
      <c r="AK446" s="0" t="n">
        <f aca="false">IFERROR(SUMIFS('2016'!$G:$G,'2016'!F:F,A446,'2016'!C:C,B446,'2016'!D:D,"",'2016'!AA:AA,"NRO",'2016'!L:L,"&lt;&gt;"), 0)</f>
        <v>0</v>
      </c>
      <c r="AL446" s="0" t="n">
        <f aca="false">IFERROR(SUMIFS('2016'!L:L,'2016'!F:F,A446,'2016'!C:C,B446,'2016'!D:D,"",'2016'!AA:AA,"NRO"), 0)</f>
        <v>0</v>
      </c>
      <c r="AM446" s="0" t="n">
        <f aca="false">IFERROR(AL446/AK446, 0)</f>
        <v>0</v>
      </c>
      <c r="AN446" s="0" t="n">
        <f aca="false">IFERROR(SUMIFS('2016'!$G:$G,'2016'!F:F,A446,'2016'!C:C,B446,'2016'!D:D,"",'2016'!AA:AA,"CRO",'2016'!L:L,"&lt;&gt;"), 0)</f>
        <v>0</v>
      </c>
      <c r="AO446" s="0" t="n">
        <f aca="false">IFERROR(SUMIFS('2016'!L:L,'2016'!F:F,A446,'2016'!C:C,B446,'2016'!D:D,"",'2016'!AA:AA,"CRO"), 0)</f>
        <v>0</v>
      </c>
      <c r="AP446" s="0" t="n">
        <f aca="false">IFERROR(AO446/AN446, 0)</f>
        <v>0</v>
      </c>
      <c r="AQ446" s="0" t="n">
        <f aca="false">SUM(AT446,AW446,AZ446)</f>
        <v>0</v>
      </c>
      <c r="AR446" s="0" t="n">
        <f aca="false">SUM(AU446,AX446,BA446)</f>
        <v>0</v>
      </c>
      <c r="AS446" s="7" t="n">
        <f aca="false">IFERROR(AR446/AQ446, 0)</f>
        <v>0</v>
      </c>
      <c r="AT446" s="0" t="n">
        <f aca="false">IFERROR(SUMIFS('2015'!$G:$G,'2015'!F:F,A446,'2015'!C:C,B446,'2015'!D:D,"",'2015'!AA:AA,"JRO",'2015'!L:L,"&lt;&gt;"), 0)</f>
        <v>0</v>
      </c>
      <c r="AU446" s="0" t="n">
        <f aca="false">IFERROR(SUMIFS('2015'!L:L,'2015'!F:F,A446,'2015'!C:C,B446,'2015'!D:D,"",'2015'!AA:AA,"JRO"), 0)</f>
        <v>0</v>
      </c>
      <c r="AV446" s="0" t="n">
        <f aca="false">IFERROR(AU446/AT446, 0)</f>
        <v>0</v>
      </c>
      <c r="AW446" s="0" t="n">
        <f aca="false">IFERROR(SUMIFS('2015'!$G:$G,'2015'!F:F,A446,'2015'!C:C,B446,'2015'!D:D,"",'2015'!AA:AA,"NRO",'2015'!L:L,"&lt;&gt;"), 0)</f>
        <v>0</v>
      </c>
      <c r="AX446" s="0" t="n">
        <f aca="false">IFERROR(SUMIFS('2015'!L:L,'2015'!F:F,A446,'2015'!C:C,B446,'2015'!D:D,"",'2015'!AA:AA,"NRO"), 0)</f>
        <v>0</v>
      </c>
      <c r="AY446" s="0" t="n">
        <f aca="false">IFERROR(AX446/AW446, 0)</f>
        <v>0</v>
      </c>
      <c r="AZ446" s="0" t="n">
        <f aca="false">IFERROR(SUMIFS('2015'!$G:$G,'2015'!F:F,A446,'2015'!C:C,B446,'2015'!D:D,"",'2015'!AA:AA,"CRO",'2015'!L:L,"&lt;&gt;"), 0)</f>
        <v>0</v>
      </c>
      <c r="BA446" s="0" t="n">
        <f aca="false">IFERROR(SUMIFS('2015'!L:L,'2015'!F:F,A446,'2015'!C:C,B446,'2015'!D:D,"",'2015'!AA:AA,"CRO"), 0)</f>
        <v>0</v>
      </c>
      <c r="BB446" s="0" t="n">
        <f aca="false">IFERROR(BA446/AZ446, 0)</f>
        <v>0</v>
      </c>
      <c r="BC446" s="0" t="n">
        <f aca="false">SUM(BF446,BI446)</f>
        <v>0</v>
      </c>
      <c r="BD446" s="0" t="n">
        <f aca="false">SUM(BG446,BJ446)</f>
        <v>0</v>
      </c>
      <c r="BE446" s="7" t="n">
        <f aca="false">IFERROR(BD446/BC446, 0)</f>
        <v>0</v>
      </c>
      <c r="BF446" s="0" t="n">
        <f aca="false">IFERROR(SUMIFS('2014'!$G:$G,'2014'!F:F,A446,'2014'!C:C,B446,'2014'!D:D,"",'2014'!AA:AA,"JRO",'2014'!L:L,"&lt;&gt;"), 0)</f>
        <v>0</v>
      </c>
      <c r="BG446" s="0" t="n">
        <f aca="false">IFERROR(SUMIFS('2014'!L:L,'2014'!F:F,A446,'2014'!C:C,B446,'2014'!D:D,"",'2014'!AA:AA,"JRO"), 0)</f>
        <v>0</v>
      </c>
      <c r="BH446" s="7" t="n">
        <f aca="false">IFERROR(BG446/BF446, 0)</f>
        <v>0</v>
      </c>
      <c r="BI446" s="0" t="n">
        <f aca="false">IFERROR(SUMIFS('2014'!$G:$G,'2014'!F:F,A446,'2014'!C:C,B446,'2014'!D:D,"",'2014'!AA:AA,"CRO",'2014'!L:L,"&lt;&gt;"), 0)</f>
        <v>0</v>
      </c>
      <c r="BJ446" s="0" t="n">
        <f aca="false">IFERROR(SUMIFS('2014'!L:L,'2014'!F:F,A446,'2014'!C:C,B446,'2014'!D:D,"",'2014'!AA:AA,"CRO"), 0)</f>
        <v>0</v>
      </c>
      <c r="BK446" s="0" t="n">
        <f aca="false">IFERROR(BJ446/BI446, 0)</f>
        <v>0</v>
      </c>
      <c r="BL446" s="0" t="n">
        <f aca="false">IFERROR(SUMIFS('2013'!$G:$G,'2013'!F:F,A446,'2013'!C:C,B446,'2013'!D:D,"",'2013'!AA:AA,"JRO",'2013'!L:L,"&lt;&gt;"), 0)</f>
        <v>0</v>
      </c>
      <c r="BM446" s="0" t="n">
        <f aca="false">IFERROR(SUMIFS('2013'!L:L,'2013'!F:F,A446,'2013'!C:C,B446,'2013'!D:D,"",'2013'!AA:AA,"JRO"), 0)</f>
        <v>0</v>
      </c>
      <c r="BN446" s="0" t="n">
        <f aca="false">IFERROR(BM446/BL446, 0)</f>
        <v>0</v>
      </c>
      <c r="BO446" s="0" t="n">
        <f aca="false">IFERROR(SUMIFS('2012'!$G:$G,'2012'!F:F,A446,'2012'!C:C,B446,'2012'!D:D,"",'2012'!AA:AA,"JRO",'2012'!L:L,"&lt;&gt;"), 0)</f>
        <v>0</v>
      </c>
      <c r="BP446" s="0" t="n">
        <f aca="false">IFERROR(SUMIFS('2012'!L:L,'2012'!F:F,A446,'2012'!C:C,B446,'2012'!D:D,"",'2012'!AA:AA,"JRO"), 0)</f>
        <v>0</v>
      </c>
      <c r="BQ446" s="0" t="n">
        <f aca="false">IFERROR(BP446/BO446, 0)</f>
        <v>0</v>
      </c>
      <c r="BR446" s="0" t="n">
        <f aca="false">IFERROR(SUMIFS('2011'!$G:$G,'2011'!F:F,A446,'2011'!C:C,B446,'2011'!D:D,"",'2011'!AA:AA,"JRO",'2011'!L:L,"&lt;&gt;"), 0)</f>
        <v>0</v>
      </c>
      <c r="BS446" s="0" t="n">
        <f aca="false">IFERROR(SUMIFS('2011'!L:L,'2011'!F:F,A446,'2011'!C:C,B446,'2011'!D:D,"",'2011'!AA:AA,"JRO"), 0)</f>
        <v>0</v>
      </c>
      <c r="BT446" s="7" t="n">
        <f aca="false">IFERROR(BS446/BR446, 0)</f>
        <v>0</v>
      </c>
      <c r="BU446" s="0" t="n">
        <f aca="false">IFERROR(SUMIFS('2010'!$G:$G,'2010'!F:F,A446,'2010'!C:C,B446,'2010'!D:D,"",'2010'!AA:AA,"JRO",'2010'!L:L,"&lt;&gt;"), 0)</f>
        <v>0</v>
      </c>
      <c r="BV446" s="0" t="n">
        <f aca="false">IFERROR(SUMIFS('2010'!L:L,'2010'!F:F,A446,'2010'!C:C,B446,'2010'!D:D,"",'2010'!AA:AA,"JRO"), 0)</f>
        <v>0</v>
      </c>
      <c r="BW446" s="7" t="n">
        <f aca="false">IFERROR(BV446/BU446, 0)</f>
        <v>0</v>
      </c>
      <c r="BX446" s="0" t="n">
        <f aca="false">IFERROR(SUMIFS('2009'!$G:$G,'2009'!F:F,A446,'2009'!C:C,B446,'2009'!D:D,"",'2009'!AA:AA,"JRO",'2009'!L:L,"&lt;&gt;"), 0)</f>
        <v>0</v>
      </c>
      <c r="BY446" s="0" t="n">
        <f aca="false">IFERROR(SUMIFS('2009'!L:L,'2009'!F:F,A446,'2009'!C:C,B446,'2009'!D:D,"",'2009'!AA:AA,"JRO"), 0)</f>
        <v>0</v>
      </c>
      <c r="BZ446" s="7" t="n">
        <f aca="false">IFERROR(BY446/BX446, 0)</f>
        <v>0</v>
      </c>
    </row>
    <row r="447" customFormat="false" ht="15" hidden="false" customHeight="false" outlineLevel="0" collapsed="false">
      <c r="A447" s="0" t="s">
        <v>107</v>
      </c>
      <c r="B447" s="13" t="s">
        <v>60</v>
      </c>
      <c r="I447" s="7" t="n">
        <f aca="false">IFERROR(H447/G447, 0)</f>
        <v>0</v>
      </c>
      <c r="J447" s="0" t="n">
        <f aca="false">IFERROR(SUMIFS('2018'!$H:$H,'2018'!$C:$C,B447,'2018'!$F:$F,A447,'2018'!AA:AA,"JRO",'2018'!P:P,"&lt;&gt;")+SUMIFS('2018'!$I:$I,'2018'!$D:$D,B447,'2018'!$F:$F,A447,'2018'!AA:AA,"JRO",'2018'!Q:Q,"&lt;&gt;")+SUMIFS('2018'!$J:$J,'2018'!$E:$E,B447,'2018'!$F:$F,A447,'2018'!AA:AA,"JRO",'2018'!R:R,"&lt;&gt;"), 0)</f>
        <v>0</v>
      </c>
      <c r="K447" s="0" t="n">
        <f aca="false">IFERROR(SUMIFS('2018'!M:M,'2018'!AA:AA,"JRO",'2018'!F:F,A447,'2018'!C:C,B447)+SUMIFS('2018'!P:P,'2018'!AA:AA,"JRO",'2018'!F:F,A447,'2018'!C:C,B447)+SUMIFS('2018'!N:N,'2018'!AA:AA,"JRO",'2018'!F:F,A447,'2018'!D:D,B447)+SUMIFS('2018'!N:N,'2018'!AA:AA,"JRO",'2018'!F:F,A447,'2018'!D:D,B447)+SUMIFS('2018'!O:O,'2018'!AA:AA,"JRO",'2018'!F:F,A447,'2018'!E:E,B447)+SUMIFS('2018'!R:R,'2018'!AA:AA,"JRO",'2018'!F:F,A447,'2018'!E:E,B447), 0)</f>
        <v>0</v>
      </c>
      <c r="L447" s="7" t="n">
        <f aca="false">IFERROR(K447/J447, 0)</f>
        <v>0</v>
      </c>
      <c r="M447" s="0" t="n">
        <f aca="false">IFERROR(SUMIFS('2018'!$H:$H,'2018'!$C:$C,B447,'2018'!$F:$F,A447,'2018'!AA:AA,"NRO",'2018'!P:P,"&lt;&gt;")+SUMIFS('2018'!$I:$I,'2018'!$D:$D,B447,'2018'!$F:$F,A447,'2018'!AA:AA,"NRO",'2018'!Q:Q,"&lt;&gt;")+SUMIFS('2018'!$J:$J,'2018'!$E:$E,B447,'2018'!$F:$F,A447,'2018'!AA:AA,"NRO",'2018'!R:R,"&lt;&gt;"), 0)</f>
        <v>0</v>
      </c>
      <c r="N447" s="0" t="n">
        <f aca="false">IFERROR(SUMIFS('2018'!M:M,'2018'!AA:AA,"NRO",'2018'!F:F,A447,'2018'!C:C,B447)+SUMIFS('2018'!P:P,'2018'!AA:AA,"NRO",'2018'!F:F,A447,'2018'!C:C,B447)+SUMIFS('2018'!N:N,'2018'!AA:AA,"NRO",'2018'!F:F,A447,'2018'!D:D,B447)+SUMIFS('2018'!N:N,'2018'!AA:AA,"NRO",'2018'!F:F,A447,'2018'!D:D,B447)+SUMIFS('2018'!O:O,'2018'!AA:AA,"NRO",'2018'!F:F,A447,'2018'!E:E,B447)+SUMIFS('2018'!R:R,'2018'!AA:AA,"NRO",'2018'!F:F,A447,'2018'!E:E,B447), 0)</f>
        <v>0</v>
      </c>
      <c r="O447" s="7" t="n">
        <f aca="false">IFERROR(N447/M447, 0)</f>
        <v>0</v>
      </c>
      <c r="P447" s="0" t="n">
        <f aca="false">IFERROR(SUMIFS('2018'!$H:$H,'2018'!$C:$C,B447,'2018'!$F:$F,A447,'2018'!AA:AA,"CRO")+SUMIFS('2018'!$I:$I,'2018'!$D:$D,B447,'2018'!$F:$F,A447,'2018'!AA:AA,"CRO")+SUMIFS('2018'!$J:$J,'2018'!$E:$E,B447,'2018'!$F:$F,A447,'2018'!AA:AA,"CRO"), 0)</f>
        <v>0</v>
      </c>
      <c r="Q447" s="0" t="n">
        <f aca="false">IFERROR(SUMIFS('2018'!M:M,'2018'!AA:AA,"CRO",'2018'!F:F,A447,'2018'!C:C,B447)+SUMIFS('2018'!P:P,'2018'!AA:AA,"CRO",'2018'!F:F,A447,'2018'!C:C,B447)+SUMIFS('2018'!N:N,'2018'!AA:AA,"CRO",'2018'!F:F,A447,'2018'!D:D,B447)+SUMIFS('2018'!N:N,'2018'!AA:AA,"CRO",'2018'!F:F,A447,'2018'!D:D,B447)+SUMIFS('2018'!O:O,'2018'!AA:AA,"CRO",'2018'!F:F,A447,'2018'!E:E,B447)+SUMIFS('2018'!R:R,'2018'!AA:AA,"CRO",'2018'!F:F,A447,'2018'!E:E,B447), 0)</f>
        <v>0</v>
      </c>
      <c r="R447" s="7" t="n">
        <f aca="false">IFERROR(Q447/P447, 0)</f>
        <v>0</v>
      </c>
      <c r="S447" s="7" t="n">
        <f aca="false">SUM(V447,Y447,AB447)</f>
        <v>0</v>
      </c>
      <c r="T447" s="7" t="n">
        <f aca="false">SUM(W447,Z447,AC447)</f>
        <v>0</v>
      </c>
      <c r="U447" s="7" t="n">
        <f aca="false">IFERROR(T447/S447, 0)</f>
        <v>0</v>
      </c>
      <c r="V447" s="0" t="n">
        <f aca="false">SUMIFS('2017'!$H:$H,'2017'!$C:$C,B447,'2017'!$F:$F,A447,'2017'!AA:AA,"JRO",'2017'!P:P,"&lt;&gt;")+SUMIFS('2017'!$I:$I,'2017'!$D:$D,B447,'2017'!$F:$F,A447,'2017'!AA:AA,"JRO",'2017'!Q:Q,"&lt;&gt;")+SUMIFS('2017'!$J:$J,'2017'!$E:$E,B447,'2017'!$F:$F,A447,'2017'!AA:AA,"JRO",'2017'!R:R,"&lt;&gt;")</f>
        <v>0</v>
      </c>
      <c r="W447" s="0" t="n">
        <f aca="false">IFERROR(SUMIFS('2017'!M:M,'2017'!AA:AA,"JRO",'2017'!F:F,A447,'2017'!C:C,B447)+SUMIFS('2017'!P:P,'2017'!AA:AA,"JRO",'2017'!F:F,A447,'2017'!C:C,B447)+SUMIFS('2017'!N:N,'2017'!AA:AA,"JRO",'2017'!F:F,A447,'2017'!D:D,B447)+SUMIFS('2017'!N:N,'2017'!AA:AA,"JRO",'2017'!F:F,A447,'2017'!D:D,B447)+SUMIFS('2017'!O:O,'2017'!AA:AA,"JRO",'2017'!F:F,A447,'2017'!E:E,B447)+SUMIFS('2017'!R:R,'2017'!AA:AA,"JRO",'2017'!F:F,A447,'2017'!E:E,B447), 0)</f>
        <v>0</v>
      </c>
      <c r="X447" s="7" t="n">
        <f aca="false">IFERROR(W447/V447, 0)</f>
        <v>0</v>
      </c>
      <c r="Y447" s="0" t="n">
        <f aca="false">IFERROR(SUMIFS('2017'!$H:$H,'2017'!$C:$C,B447,'2017'!$F:$F,A447,'2017'!AA:AA,"NRO",'2017'!P:P,"&lt;&gt;")+SUMIFS('2017'!$I:$I,'2017'!$D:$D,B447,'2017'!$F:$F,A447,'2017'!AA:AA,"NRO",'2017'!Q:Q,"&lt;&gt;")+SUMIFS('2017'!$J:$J,'2017'!$E:$E,B447,'2017'!$F:$F,A447,'2017'!AA:AA,"NRO",'2017'!R:R,"&lt;&gt;"), 0)</f>
        <v>0</v>
      </c>
      <c r="Z447" s="0" t="n">
        <f aca="false">IFERROR(SUMIFS('2017'!M:M,'2017'!AA:AA,"NRO",'2017'!F:F,A447,'2017'!C:C,B447)+SUMIFS('2017'!P:P,'2017'!AA:AA,"NRO",'2017'!F:F,A447,'2017'!C:C,B447)+SUMIFS('2017'!N:N,'2017'!AA:AA,"NRO",'2017'!F:F,A447,'2017'!D:D,B447)+SUMIFS('2017'!N:N,'2017'!AA:AA,"NRO",'2017'!F:F,A447,'2017'!D:D,B447)+SUMIFS('2017'!O:O,'2017'!AA:AA,"NRO",'2017'!F:F,A447,'2017'!E:E,B447)+SUMIFS('2017'!R:R,'2017'!AA:AA,"NRO",'2017'!F:F,A447,'2017'!E:E,B447), 0)</f>
        <v>0</v>
      </c>
      <c r="AA447" s="7" t="n">
        <f aca="false">IFERROR(Z447/Y447, 0)</f>
        <v>0</v>
      </c>
      <c r="AB447" s="0" t="n">
        <f aca="false">IFERROR(SUMIFS('2017'!$H:$H,'2017'!$C:$C,B447,'2017'!$F:$F,A447,'2017'!AA:AA,"CRO",'2017'!P:P,"&lt;&gt;")+SUMIFS('2017'!$I:$I,'2017'!$D:$D,B447,'2017'!$F:$F,A447,'2017'!AA:AA,"CRO",'2017'!Q:Q,"&lt;&gt;")+SUMIFS('2017'!$J:$J,'2017'!$E:$E,B447,'2017'!$F:$F,A447,'2017'!AA:AA,"CRO",'2017'!R:R,"&lt;&gt;"), 0)</f>
        <v>0</v>
      </c>
      <c r="AC447" s="0" t="n">
        <f aca="false">IFERROR(SUMIFS('2017'!M:M,'2017'!AA:AA,"CRO",'2017'!F:F,A447,'2017'!C:C,B447)+SUMIFS('2017'!P:P,'2017'!AA:AA,"CRO",'2017'!F:F,A447,'2017'!C:C,B447)+SUMIFS('2017'!N:N,'2017'!AA:AA,"CRO",'2017'!F:F,A447,'2017'!D:D,B447)+SUMIFS('2017'!N:N,'2017'!AA:AA,"CRO",'2017'!F:F,A447,'2017'!D:D,B447)+SUMIFS('2017'!O:O,'2017'!AA:AA,"CRO",'2017'!F:F,A447,'2017'!E:E,B447)+SUMIFS('2017'!R:R,'2017'!AA:AA,"CRO",'2017'!F:F,A447,'2017'!E:E,B447), 0)</f>
        <v>0</v>
      </c>
      <c r="AD447" s="0" t="n">
        <f aca="false">IFERROR(AC447/AB447, 0)</f>
        <v>0</v>
      </c>
      <c r="AE447" s="0" t="n">
        <f aca="false">SUM(AH447,AK447,AN447)</f>
        <v>0</v>
      </c>
      <c r="AF447" s="0" t="n">
        <f aca="false">SUM(AI447,AL447,AO447)</f>
        <v>0</v>
      </c>
      <c r="AG447" s="7" t="n">
        <f aca="false">IFERROR(AF447/AE447, 0)</f>
        <v>0</v>
      </c>
      <c r="AH447" s="0" t="n">
        <f aca="false">IFERROR(SUMIFS('2016'!$G:$G,'2016'!F:F,A447,'2016'!C:C,B447,'2016'!D:D,"",'2016'!AA:AA,"JRO",'2016'!L:L,"&lt;&gt;"), 0)</f>
        <v>0</v>
      </c>
      <c r="AI447" s="0" t="n">
        <f aca="false">IFERROR(SUMIFS('2016'!L:L,'2016'!F:F,A447,'2016'!C:C,B447,'2016'!D:D,"",'2016'!AA:AA,"JRO"), 0)</f>
        <v>0</v>
      </c>
      <c r="AJ447" s="7" t="n">
        <f aca="false">IFERROR(AI447/AH447, 0)</f>
        <v>0</v>
      </c>
      <c r="AK447" s="0" t="n">
        <f aca="false">IFERROR(SUMIFS('2016'!$G:$G,'2016'!F:F,A447,'2016'!C:C,B447,'2016'!D:D,"",'2016'!AA:AA,"NRO",'2016'!L:L,"&lt;&gt;"), 0)</f>
        <v>0</v>
      </c>
      <c r="AL447" s="0" t="n">
        <f aca="false">IFERROR(SUMIFS('2016'!L:L,'2016'!F:F,A447,'2016'!C:C,B447,'2016'!D:D,"",'2016'!AA:AA,"NRO"), 0)</f>
        <v>0</v>
      </c>
      <c r="AM447" s="0" t="n">
        <f aca="false">IFERROR(AL447/AK447, 0)</f>
        <v>0</v>
      </c>
      <c r="AN447" s="0" t="n">
        <f aca="false">IFERROR(SUMIFS('2016'!$G:$G,'2016'!F:F,A447,'2016'!C:C,B447,'2016'!D:D,"",'2016'!AA:AA,"CRO",'2016'!L:L,"&lt;&gt;"), 0)</f>
        <v>0</v>
      </c>
      <c r="AO447" s="0" t="n">
        <f aca="false">IFERROR(SUMIFS('2016'!L:L,'2016'!F:F,A447,'2016'!C:C,B447,'2016'!D:D,"",'2016'!AA:AA,"CRO"), 0)</f>
        <v>0</v>
      </c>
      <c r="AP447" s="0" t="n">
        <f aca="false">IFERROR(AO447/AN447, 0)</f>
        <v>0</v>
      </c>
      <c r="AQ447" s="0" t="n">
        <f aca="false">SUM(AT447,AW447,AZ447)</f>
        <v>0</v>
      </c>
      <c r="AR447" s="0" t="n">
        <f aca="false">SUM(AU447,AX447,BA447)</f>
        <v>0</v>
      </c>
      <c r="AS447" s="7" t="n">
        <f aca="false">IFERROR(AR447/AQ447, 0)</f>
        <v>0</v>
      </c>
      <c r="AT447" s="0" t="n">
        <f aca="false">IFERROR(SUMIFS('2015'!$G:$G,'2015'!F:F,A447,'2015'!C:C,B447,'2015'!D:D,"",'2015'!AA:AA,"JRO",'2015'!L:L,"&lt;&gt;"), 0)</f>
        <v>0</v>
      </c>
      <c r="AU447" s="0" t="n">
        <f aca="false">IFERROR(SUMIFS('2015'!L:L,'2015'!F:F,A447,'2015'!C:C,B447,'2015'!D:D,"",'2015'!AA:AA,"JRO"), 0)</f>
        <v>0</v>
      </c>
      <c r="AV447" s="0" t="n">
        <f aca="false">IFERROR(AU447/AT447, 0)</f>
        <v>0</v>
      </c>
      <c r="AW447" s="0" t="n">
        <f aca="false">IFERROR(SUMIFS('2015'!$G:$G,'2015'!F:F,A447,'2015'!C:C,B447,'2015'!D:D,"",'2015'!AA:AA,"NRO",'2015'!L:L,"&lt;&gt;"), 0)</f>
        <v>0</v>
      </c>
      <c r="AX447" s="0" t="n">
        <f aca="false">IFERROR(SUMIFS('2015'!L:L,'2015'!F:F,A447,'2015'!C:C,B447,'2015'!D:D,"",'2015'!AA:AA,"NRO"), 0)</f>
        <v>0</v>
      </c>
      <c r="AY447" s="0" t="n">
        <f aca="false">IFERROR(AX447/AW447, 0)</f>
        <v>0</v>
      </c>
      <c r="AZ447" s="0" t="n">
        <f aca="false">IFERROR(SUMIFS('2015'!$G:$G,'2015'!F:F,A447,'2015'!C:C,B447,'2015'!D:D,"",'2015'!AA:AA,"CRO",'2015'!L:L,"&lt;&gt;"), 0)</f>
        <v>0</v>
      </c>
      <c r="BA447" s="0" t="n">
        <f aca="false">IFERROR(SUMIFS('2015'!L:L,'2015'!F:F,A447,'2015'!C:C,B447,'2015'!D:D,"",'2015'!AA:AA,"CRO"), 0)</f>
        <v>0</v>
      </c>
      <c r="BB447" s="0" t="n">
        <f aca="false">IFERROR(BA447/AZ447, 0)</f>
        <v>0</v>
      </c>
      <c r="BC447" s="0" t="n">
        <f aca="false">SUM(BF447,BI447)</f>
        <v>0</v>
      </c>
      <c r="BD447" s="0" t="n">
        <f aca="false">SUM(BG447,BJ447)</f>
        <v>0</v>
      </c>
      <c r="BE447" s="7" t="n">
        <f aca="false">IFERROR(BD447/BC447, 0)</f>
        <v>0</v>
      </c>
      <c r="BF447" s="0" t="n">
        <f aca="false">IFERROR(SUMIFS('2014'!$G:$G,'2014'!F:F,A447,'2014'!C:C,B447,'2014'!D:D,"",'2014'!AA:AA,"JRO",'2014'!L:L,"&lt;&gt;"), 0)</f>
        <v>0</v>
      </c>
      <c r="BG447" s="0" t="n">
        <f aca="false">IFERROR(SUMIFS('2014'!L:L,'2014'!F:F,A447,'2014'!C:C,B447,'2014'!D:D,"",'2014'!AA:AA,"JRO"), 0)</f>
        <v>0</v>
      </c>
      <c r="BH447" s="7" t="n">
        <f aca="false">IFERROR(BG447/BF447, 0)</f>
        <v>0</v>
      </c>
      <c r="BI447" s="0" t="n">
        <f aca="false">IFERROR(SUMIFS('2014'!$G:$G,'2014'!F:F,A447,'2014'!C:C,B447,'2014'!D:D,"",'2014'!AA:AA,"CRO",'2014'!L:L,"&lt;&gt;"), 0)</f>
        <v>0</v>
      </c>
      <c r="BJ447" s="0" t="n">
        <f aca="false">IFERROR(SUMIFS('2014'!L:L,'2014'!F:F,A447,'2014'!C:C,B447,'2014'!D:D,"",'2014'!AA:AA,"CRO"), 0)</f>
        <v>0</v>
      </c>
      <c r="BK447" s="0" t="n">
        <f aca="false">IFERROR(BJ447/BI447, 0)</f>
        <v>0</v>
      </c>
      <c r="BL447" s="0" t="n">
        <f aca="false">IFERROR(SUMIFS('2013'!$G:$G,'2013'!F:F,A447,'2013'!C:C,B447,'2013'!D:D,"",'2013'!AA:AA,"JRO",'2013'!L:L,"&lt;&gt;"), 0)</f>
        <v>0</v>
      </c>
      <c r="BM447" s="0" t="n">
        <f aca="false">IFERROR(SUMIFS('2013'!L:L,'2013'!F:F,A447,'2013'!C:C,B447,'2013'!D:D,"",'2013'!AA:AA,"JRO"), 0)</f>
        <v>0</v>
      </c>
      <c r="BN447" s="0" t="n">
        <f aca="false">IFERROR(BM447/BL447, 0)</f>
        <v>0</v>
      </c>
      <c r="BO447" s="0" t="n">
        <f aca="false">IFERROR(SUMIFS('2012'!$G:$G,'2012'!F:F,A447,'2012'!C:C,B447,'2012'!D:D,"",'2012'!AA:AA,"JRO",'2012'!L:L,"&lt;&gt;"), 0)</f>
        <v>0</v>
      </c>
      <c r="BP447" s="0" t="n">
        <f aca="false">IFERROR(SUMIFS('2012'!L:L,'2012'!F:F,A447,'2012'!C:C,B447,'2012'!D:D,"",'2012'!AA:AA,"JRO"), 0)</f>
        <v>0</v>
      </c>
      <c r="BQ447" s="0" t="n">
        <f aca="false">IFERROR(BP447/BO447, 0)</f>
        <v>0</v>
      </c>
      <c r="BR447" s="0" t="n">
        <f aca="false">IFERROR(SUMIFS('2011'!$G:$G,'2011'!F:F,A447,'2011'!C:C,B447,'2011'!D:D,"",'2011'!AA:AA,"JRO",'2011'!L:L,"&lt;&gt;"), 0)</f>
        <v>0</v>
      </c>
      <c r="BS447" s="0" t="n">
        <f aca="false">IFERROR(SUMIFS('2011'!L:L,'2011'!F:F,A447,'2011'!C:C,B447,'2011'!D:D,"",'2011'!AA:AA,"JRO"), 0)</f>
        <v>0</v>
      </c>
      <c r="BT447" s="7" t="n">
        <f aca="false">IFERROR(BS447/BR447, 0)</f>
        <v>0</v>
      </c>
      <c r="BU447" s="0" t="n">
        <f aca="false">IFERROR(SUMIFS('2010'!$G:$G,'2010'!F:F,A447,'2010'!C:C,B447,'2010'!D:D,"",'2010'!AA:AA,"JRO",'2010'!L:L,"&lt;&gt;"), 0)</f>
        <v>0</v>
      </c>
      <c r="BV447" s="0" t="n">
        <f aca="false">IFERROR(SUMIFS('2010'!L:L,'2010'!F:F,A447,'2010'!C:C,B447,'2010'!D:D,"",'2010'!AA:AA,"JRO"), 0)</f>
        <v>0</v>
      </c>
      <c r="BW447" s="7" t="n">
        <f aca="false">IFERROR(BV447/BU447, 0)</f>
        <v>0</v>
      </c>
      <c r="BX447" s="0" t="n">
        <f aca="false">IFERROR(SUMIFS('2009'!$G:$G,'2009'!F:F,A447,'2009'!C:C,B447,'2009'!D:D,"",'2009'!AA:AA,"JRO",'2009'!L:L,"&lt;&gt;"), 0)</f>
        <v>0</v>
      </c>
      <c r="BY447" s="0" t="n">
        <f aca="false">IFERROR(SUMIFS('2009'!L:L,'2009'!F:F,A447,'2009'!C:C,B447,'2009'!D:D,"",'2009'!AA:AA,"JRO"), 0)</f>
        <v>0</v>
      </c>
      <c r="BZ447" s="7" t="n">
        <f aca="false">IFERROR(BY447/BX447, 0)</f>
        <v>0</v>
      </c>
    </row>
    <row r="448" customFormat="false" ht="15" hidden="false" customHeight="false" outlineLevel="0" collapsed="false">
      <c r="A448" s="0" t="s">
        <v>107</v>
      </c>
      <c r="B448" s="13" t="s">
        <v>48</v>
      </c>
      <c r="I448" s="7" t="n">
        <f aca="false">IFERROR(H448/G448, 0)</f>
        <v>0</v>
      </c>
      <c r="J448" s="0" t="n">
        <f aca="false">IFERROR(SUMIFS('2018'!$H:$H,'2018'!$C:$C,B448,'2018'!$F:$F,A448,'2018'!AA:AA,"JRO",'2018'!P:P,"&lt;&gt;")+SUMIFS('2018'!$I:$I,'2018'!$D:$D,B448,'2018'!$F:$F,A448,'2018'!AA:AA,"JRO",'2018'!Q:Q,"&lt;&gt;")+SUMIFS('2018'!$J:$J,'2018'!$E:$E,B448,'2018'!$F:$F,A448,'2018'!AA:AA,"JRO",'2018'!R:R,"&lt;&gt;"), 0)</f>
        <v>0</v>
      </c>
      <c r="K448" s="0" t="n">
        <f aca="false">IFERROR(SUMIFS('2018'!M:M,'2018'!AA:AA,"JRO",'2018'!F:F,A448,'2018'!C:C,B448)+SUMIFS('2018'!P:P,'2018'!AA:AA,"JRO",'2018'!F:F,A448,'2018'!C:C,B448)+SUMIFS('2018'!N:N,'2018'!AA:AA,"JRO",'2018'!F:F,A448,'2018'!D:D,B448)+SUMIFS('2018'!N:N,'2018'!AA:AA,"JRO",'2018'!F:F,A448,'2018'!D:D,B448)+SUMIFS('2018'!O:O,'2018'!AA:AA,"JRO",'2018'!F:F,A448,'2018'!E:E,B448)+SUMIFS('2018'!R:R,'2018'!AA:AA,"JRO",'2018'!F:F,A448,'2018'!E:E,B448), 0)</f>
        <v>0</v>
      </c>
      <c r="L448" s="7" t="n">
        <f aca="false">IFERROR(K448/J448, 0)</f>
        <v>0</v>
      </c>
      <c r="M448" s="0" t="n">
        <f aca="false">IFERROR(SUMIFS('2018'!$H:$H,'2018'!$C:$C,B448,'2018'!$F:$F,A448,'2018'!AA:AA,"NRO",'2018'!P:P,"&lt;&gt;")+SUMIFS('2018'!$I:$I,'2018'!$D:$D,B448,'2018'!$F:$F,A448,'2018'!AA:AA,"NRO",'2018'!Q:Q,"&lt;&gt;")+SUMIFS('2018'!$J:$J,'2018'!$E:$E,B448,'2018'!$F:$F,A448,'2018'!AA:AA,"NRO",'2018'!R:R,"&lt;&gt;"), 0)</f>
        <v>0</v>
      </c>
      <c r="N448" s="0" t="n">
        <f aca="false">IFERROR(SUMIFS('2018'!M:M,'2018'!AA:AA,"NRO",'2018'!F:F,A448,'2018'!C:C,B448)+SUMIFS('2018'!P:P,'2018'!AA:AA,"NRO",'2018'!F:F,A448,'2018'!C:C,B448)+SUMIFS('2018'!N:N,'2018'!AA:AA,"NRO",'2018'!F:F,A448,'2018'!D:D,B448)+SUMIFS('2018'!N:N,'2018'!AA:AA,"NRO",'2018'!F:F,A448,'2018'!D:D,B448)+SUMIFS('2018'!O:O,'2018'!AA:AA,"NRO",'2018'!F:F,A448,'2018'!E:E,B448)+SUMIFS('2018'!R:R,'2018'!AA:AA,"NRO",'2018'!F:F,A448,'2018'!E:E,B448), 0)</f>
        <v>0</v>
      </c>
      <c r="O448" s="7" t="n">
        <f aca="false">IFERROR(N448/M448, 0)</f>
        <v>0</v>
      </c>
      <c r="P448" s="0" t="n">
        <f aca="false">IFERROR(SUMIFS('2018'!$H:$H,'2018'!$C:$C,B448,'2018'!$F:$F,A448,'2018'!AA:AA,"CRO")+SUMIFS('2018'!$I:$I,'2018'!$D:$D,B448,'2018'!$F:$F,A448,'2018'!AA:AA,"CRO")+SUMIFS('2018'!$J:$J,'2018'!$E:$E,B448,'2018'!$F:$F,A448,'2018'!AA:AA,"CRO"), 0)</f>
        <v>0</v>
      </c>
      <c r="Q448" s="0" t="n">
        <f aca="false">IFERROR(SUMIFS('2018'!M:M,'2018'!AA:AA,"CRO",'2018'!F:F,A448,'2018'!C:C,B448)+SUMIFS('2018'!P:P,'2018'!AA:AA,"CRO",'2018'!F:F,A448,'2018'!C:C,B448)+SUMIFS('2018'!N:N,'2018'!AA:AA,"CRO",'2018'!F:F,A448,'2018'!D:D,B448)+SUMIFS('2018'!N:N,'2018'!AA:AA,"CRO",'2018'!F:F,A448,'2018'!D:D,B448)+SUMIFS('2018'!O:O,'2018'!AA:AA,"CRO",'2018'!F:F,A448,'2018'!E:E,B448)+SUMIFS('2018'!R:R,'2018'!AA:AA,"CRO",'2018'!F:F,A448,'2018'!E:E,B448), 0)</f>
        <v>0</v>
      </c>
      <c r="R448" s="7" t="n">
        <f aca="false">IFERROR(Q448/P448, 0)</f>
        <v>0</v>
      </c>
      <c r="S448" s="7" t="n">
        <f aca="false">SUM(V448,Y448,AB448)</f>
        <v>0</v>
      </c>
      <c r="T448" s="7" t="n">
        <f aca="false">SUM(W448,Z448,AC448)</f>
        <v>0</v>
      </c>
      <c r="U448" s="7" t="n">
        <f aca="false">IFERROR(T448/S448, 0)</f>
        <v>0</v>
      </c>
      <c r="V448" s="0" t="n">
        <f aca="false">SUMIFS('2017'!$H:$H,'2017'!$C:$C,B448,'2017'!$F:$F,A448,'2017'!AA:AA,"JRO",'2017'!P:P,"&lt;&gt;")+SUMIFS('2017'!$I:$I,'2017'!$D:$D,B448,'2017'!$F:$F,A448,'2017'!AA:AA,"JRO",'2017'!Q:Q,"&lt;&gt;")+SUMIFS('2017'!$J:$J,'2017'!$E:$E,B448,'2017'!$F:$F,A448,'2017'!AA:AA,"JRO",'2017'!R:R,"&lt;&gt;")</f>
        <v>0</v>
      </c>
      <c r="W448" s="0" t="n">
        <f aca="false">IFERROR(SUMIFS('2017'!M:M,'2017'!AA:AA,"JRO",'2017'!F:F,A448,'2017'!C:C,B448)+SUMIFS('2017'!P:P,'2017'!AA:AA,"JRO",'2017'!F:F,A448,'2017'!C:C,B448)+SUMIFS('2017'!N:N,'2017'!AA:AA,"JRO",'2017'!F:F,A448,'2017'!D:D,B448)+SUMIFS('2017'!N:N,'2017'!AA:AA,"JRO",'2017'!F:F,A448,'2017'!D:D,B448)+SUMIFS('2017'!O:O,'2017'!AA:AA,"JRO",'2017'!F:F,A448,'2017'!E:E,B448)+SUMIFS('2017'!R:R,'2017'!AA:AA,"JRO",'2017'!F:F,A448,'2017'!E:E,B448), 0)</f>
        <v>0</v>
      </c>
      <c r="X448" s="7" t="n">
        <f aca="false">IFERROR(W448/V448, 0)</f>
        <v>0</v>
      </c>
      <c r="Y448" s="0" t="n">
        <f aca="false">IFERROR(SUMIFS('2017'!$H:$H,'2017'!$C:$C,B448,'2017'!$F:$F,A448,'2017'!AA:AA,"NRO",'2017'!P:P,"&lt;&gt;")+SUMIFS('2017'!$I:$I,'2017'!$D:$D,B448,'2017'!$F:$F,A448,'2017'!AA:AA,"NRO",'2017'!Q:Q,"&lt;&gt;")+SUMIFS('2017'!$J:$J,'2017'!$E:$E,B448,'2017'!$F:$F,A448,'2017'!AA:AA,"NRO",'2017'!R:R,"&lt;&gt;"), 0)</f>
        <v>0</v>
      </c>
      <c r="Z448" s="0" t="n">
        <f aca="false">IFERROR(SUMIFS('2017'!M:M,'2017'!AA:AA,"NRO",'2017'!F:F,A448,'2017'!C:C,B448)+SUMIFS('2017'!P:P,'2017'!AA:AA,"NRO",'2017'!F:F,A448,'2017'!C:C,B448)+SUMIFS('2017'!N:N,'2017'!AA:AA,"NRO",'2017'!F:F,A448,'2017'!D:D,B448)+SUMIFS('2017'!N:N,'2017'!AA:AA,"NRO",'2017'!F:F,A448,'2017'!D:D,B448)+SUMIFS('2017'!O:O,'2017'!AA:AA,"NRO",'2017'!F:F,A448,'2017'!E:E,B448)+SUMIFS('2017'!R:R,'2017'!AA:AA,"NRO",'2017'!F:F,A448,'2017'!E:E,B448), 0)</f>
        <v>0</v>
      </c>
      <c r="AA448" s="7" t="n">
        <f aca="false">IFERROR(Z448/Y448, 0)</f>
        <v>0</v>
      </c>
      <c r="AB448" s="0" t="n">
        <f aca="false">IFERROR(SUMIFS('2017'!$H:$H,'2017'!$C:$C,B448,'2017'!$F:$F,A448,'2017'!AA:AA,"CRO",'2017'!P:P,"&lt;&gt;")+SUMIFS('2017'!$I:$I,'2017'!$D:$D,B448,'2017'!$F:$F,A448,'2017'!AA:AA,"CRO",'2017'!Q:Q,"&lt;&gt;")+SUMIFS('2017'!$J:$J,'2017'!$E:$E,B448,'2017'!$F:$F,A448,'2017'!AA:AA,"CRO",'2017'!R:R,"&lt;&gt;"), 0)</f>
        <v>0</v>
      </c>
      <c r="AC448" s="0" t="n">
        <f aca="false">IFERROR(SUMIFS('2017'!M:M,'2017'!AA:AA,"CRO",'2017'!F:F,A448,'2017'!C:C,B448)+SUMIFS('2017'!P:P,'2017'!AA:AA,"CRO",'2017'!F:F,A448,'2017'!C:C,B448)+SUMIFS('2017'!N:N,'2017'!AA:AA,"CRO",'2017'!F:F,A448,'2017'!D:D,B448)+SUMIFS('2017'!N:N,'2017'!AA:AA,"CRO",'2017'!F:F,A448,'2017'!D:D,B448)+SUMIFS('2017'!O:O,'2017'!AA:AA,"CRO",'2017'!F:F,A448,'2017'!E:E,B448)+SUMIFS('2017'!R:R,'2017'!AA:AA,"CRO",'2017'!F:F,A448,'2017'!E:E,B448), 0)</f>
        <v>0</v>
      </c>
      <c r="AD448" s="0" t="n">
        <f aca="false">IFERROR(AC448/AB448, 0)</f>
        <v>0</v>
      </c>
      <c r="AE448" s="0" t="n">
        <f aca="false">SUM(AH448,AK448,AN448)</f>
        <v>0</v>
      </c>
      <c r="AF448" s="0" t="n">
        <f aca="false">SUM(AI448,AL448,AO448)</f>
        <v>0</v>
      </c>
      <c r="AG448" s="7" t="n">
        <f aca="false">IFERROR(AF448/AE448, 0)</f>
        <v>0</v>
      </c>
      <c r="AH448" s="0" t="n">
        <f aca="false">IFERROR(SUMIFS('2016'!$G:$G,'2016'!F:F,A448,'2016'!C:C,B448,'2016'!D:D,"",'2016'!AA:AA,"JRO",'2016'!L:L,"&lt;&gt;"), 0)</f>
        <v>0</v>
      </c>
      <c r="AI448" s="0" t="n">
        <f aca="false">IFERROR(SUMIFS('2016'!L:L,'2016'!F:F,A448,'2016'!C:C,B448,'2016'!D:D,"",'2016'!AA:AA,"JRO"), 0)</f>
        <v>0</v>
      </c>
      <c r="AJ448" s="7" t="n">
        <f aca="false">IFERROR(AI448/AH448, 0)</f>
        <v>0</v>
      </c>
      <c r="AK448" s="0" t="n">
        <f aca="false">IFERROR(SUMIFS('2016'!$G:$G,'2016'!F:F,A448,'2016'!C:C,B448,'2016'!D:D,"",'2016'!AA:AA,"NRO",'2016'!L:L,"&lt;&gt;"), 0)</f>
        <v>0</v>
      </c>
      <c r="AL448" s="0" t="n">
        <f aca="false">IFERROR(SUMIFS('2016'!L:L,'2016'!F:F,A448,'2016'!C:C,B448,'2016'!D:D,"",'2016'!AA:AA,"NRO"), 0)</f>
        <v>0</v>
      </c>
      <c r="AM448" s="0" t="n">
        <f aca="false">IFERROR(AL448/AK448, 0)</f>
        <v>0</v>
      </c>
      <c r="AN448" s="0" t="n">
        <f aca="false">IFERROR(SUMIFS('2016'!$G:$G,'2016'!F:F,A448,'2016'!C:C,B448,'2016'!D:D,"",'2016'!AA:AA,"CRO",'2016'!L:L,"&lt;&gt;"), 0)</f>
        <v>0</v>
      </c>
      <c r="AO448" s="0" t="n">
        <f aca="false">IFERROR(SUMIFS('2016'!L:L,'2016'!F:F,A448,'2016'!C:C,B448,'2016'!D:D,"",'2016'!AA:AA,"CRO"), 0)</f>
        <v>0</v>
      </c>
      <c r="AP448" s="0" t="n">
        <f aca="false">IFERROR(AO448/AN448, 0)</f>
        <v>0</v>
      </c>
      <c r="AQ448" s="0" t="n">
        <f aca="false">SUM(AT448,AW448,AZ448)</f>
        <v>0</v>
      </c>
      <c r="AR448" s="0" t="n">
        <f aca="false">SUM(AU448,AX448,BA448)</f>
        <v>0</v>
      </c>
      <c r="AS448" s="7" t="n">
        <f aca="false">IFERROR(AR448/AQ448, 0)</f>
        <v>0</v>
      </c>
      <c r="AT448" s="0" t="n">
        <f aca="false">IFERROR(SUMIFS('2015'!$G:$G,'2015'!F:F,A448,'2015'!C:C,B448,'2015'!D:D,"",'2015'!AA:AA,"JRO",'2015'!L:L,"&lt;&gt;"), 0)</f>
        <v>0</v>
      </c>
      <c r="AU448" s="0" t="n">
        <f aca="false">IFERROR(SUMIFS('2015'!L:L,'2015'!F:F,A448,'2015'!C:C,B448,'2015'!D:D,"",'2015'!AA:AA,"JRO"), 0)</f>
        <v>0</v>
      </c>
      <c r="AV448" s="0" t="n">
        <f aca="false">IFERROR(AU448/AT448, 0)</f>
        <v>0</v>
      </c>
      <c r="AW448" s="0" t="n">
        <f aca="false">IFERROR(SUMIFS('2015'!$G:$G,'2015'!F:F,A448,'2015'!C:C,B448,'2015'!D:D,"",'2015'!AA:AA,"NRO",'2015'!L:L,"&lt;&gt;"), 0)</f>
        <v>0</v>
      </c>
      <c r="AX448" s="0" t="n">
        <f aca="false">IFERROR(SUMIFS('2015'!L:L,'2015'!F:F,A448,'2015'!C:C,B448,'2015'!D:D,"",'2015'!AA:AA,"NRO"), 0)</f>
        <v>0</v>
      </c>
      <c r="AY448" s="0" t="n">
        <f aca="false">IFERROR(AX448/AW448, 0)</f>
        <v>0</v>
      </c>
      <c r="AZ448" s="0" t="n">
        <f aca="false">IFERROR(SUMIFS('2015'!$G:$G,'2015'!F:F,A448,'2015'!C:C,B448,'2015'!D:D,"",'2015'!AA:AA,"CRO",'2015'!L:L,"&lt;&gt;"), 0)</f>
        <v>0</v>
      </c>
      <c r="BA448" s="0" t="n">
        <f aca="false">IFERROR(SUMIFS('2015'!L:L,'2015'!F:F,A448,'2015'!C:C,B448,'2015'!D:D,"",'2015'!AA:AA,"CRO"), 0)</f>
        <v>0</v>
      </c>
      <c r="BB448" s="0" t="n">
        <f aca="false">IFERROR(BA448/AZ448, 0)</f>
        <v>0</v>
      </c>
      <c r="BC448" s="0" t="n">
        <f aca="false">SUM(BF448,BI448)</f>
        <v>0</v>
      </c>
      <c r="BD448" s="0" t="n">
        <f aca="false">SUM(BG448,BJ448)</f>
        <v>0</v>
      </c>
      <c r="BE448" s="7" t="n">
        <f aca="false">IFERROR(BD448/BC448, 0)</f>
        <v>0</v>
      </c>
      <c r="BF448" s="0" t="n">
        <f aca="false">IFERROR(SUMIFS('2014'!$G:$G,'2014'!F:F,A448,'2014'!C:C,B448,'2014'!D:D,"",'2014'!AA:AA,"JRO",'2014'!L:L,"&lt;&gt;"), 0)</f>
        <v>0</v>
      </c>
      <c r="BG448" s="0" t="n">
        <f aca="false">IFERROR(SUMIFS('2014'!L:L,'2014'!F:F,A448,'2014'!C:C,B448,'2014'!D:D,"",'2014'!AA:AA,"JRO"), 0)</f>
        <v>0</v>
      </c>
      <c r="BH448" s="7" t="n">
        <f aca="false">IFERROR(BG448/BF448, 0)</f>
        <v>0</v>
      </c>
      <c r="BI448" s="0" t="n">
        <f aca="false">IFERROR(SUMIFS('2014'!$G:$G,'2014'!F:F,A448,'2014'!C:C,B448,'2014'!D:D,"",'2014'!AA:AA,"CRO",'2014'!L:L,"&lt;&gt;"), 0)</f>
        <v>0</v>
      </c>
      <c r="BJ448" s="0" t="n">
        <f aca="false">IFERROR(SUMIFS('2014'!L:L,'2014'!F:F,A448,'2014'!C:C,B448,'2014'!D:D,"",'2014'!AA:AA,"CRO"), 0)</f>
        <v>0</v>
      </c>
      <c r="BK448" s="0" t="n">
        <f aca="false">IFERROR(BJ448/BI448, 0)</f>
        <v>0</v>
      </c>
      <c r="BL448" s="0" t="n">
        <f aca="false">IFERROR(SUMIFS('2013'!$G:$G,'2013'!F:F,A448,'2013'!C:C,B448,'2013'!D:D,"",'2013'!AA:AA,"JRO",'2013'!L:L,"&lt;&gt;"), 0)</f>
        <v>0</v>
      </c>
      <c r="BM448" s="0" t="n">
        <f aca="false">IFERROR(SUMIFS('2013'!L:L,'2013'!F:F,A448,'2013'!C:C,B448,'2013'!D:D,"",'2013'!AA:AA,"JRO"), 0)</f>
        <v>0</v>
      </c>
      <c r="BN448" s="0" t="n">
        <f aca="false">IFERROR(BM448/BL448, 0)</f>
        <v>0</v>
      </c>
      <c r="BO448" s="0" t="n">
        <f aca="false">IFERROR(SUMIFS('2012'!$G:$G,'2012'!F:F,A448,'2012'!C:C,B448,'2012'!D:D,"",'2012'!AA:AA,"JRO",'2012'!L:L,"&lt;&gt;"), 0)</f>
        <v>0</v>
      </c>
      <c r="BP448" s="0" t="n">
        <f aca="false">IFERROR(SUMIFS('2012'!L:L,'2012'!F:F,A448,'2012'!C:C,B448,'2012'!D:D,"",'2012'!AA:AA,"JRO"), 0)</f>
        <v>0</v>
      </c>
      <c r="BQ448" s="0" t="n">
        <f aca="false">IFERROR(BP448/BO448, 0)</f>
        <v>0</v>
      </c>
      <c r="BR448" s="0" t="n">
        <f aca="false">IFERROR(SUMIFS('2011'!$G:$G,'2011'!F:F,A448,'2011'!C:C,B448,'2011'!D:D,"",'2011'!AA:AA,"JRO",'2011'!L:L,"&lt;&gt;"), 0)</f>
        <v>0</v>
      </c>
      <c r="BS448" s="0" t="n">
        <f aca="false">IFERROR(SUMIFS('2011'!L:L,'2011'!F:F,A448,'2011'!C:C,B448,'2011'!D:D,"",'2011'!AA:AA,"JRO"), 0)</f>
        <v>0</v>
      </c>
      <c r="BT448" s="7" t="n">
        <f aca="false">IFERROR(BS448/BR448, 0)</f>
        <v>0</v>
      </c>
      <c r="BU448" s="0" t="n">
        <f aca="false">IFERROR(SUMIFS('2010'!$G:$G,'2010'!F:F,A448,'2010'!C:C,B448,'2010'!D:D,"",'2010'!AA:AA,"JRO",'2010'!L:L,"&lt;&gt;"), 0)</f>
        <v>0</v>
      </c>
      <c r="BV448" s="0" t="n">
        <f aca="false">IFERROR(SUMIFS('2010'!L:L,'2010'!F:F,A448,'2010'!C:C,B448,'2010'!D:D,"",'2010'!AA:AA,"JRO"), 0)</f>
        <v>0</v>
      </c>
      <c r="BW448" s="7" t="n">
        <f aca="false">IFERROR(BV448/BU448, 0)</f>
        <v>0</v>
      </c>
      <c r="BX448" s="0" t="n">
        <f aca="false">IFERROR(SUMIFS('2009'!$G:$G,'2009'!F:F,A448,'2009'!C:C,B448,'2009'!D:D,"",'2009'!AA:AA,"JRO",'2009'!L:L,"&lt;&gt;"), 0)</f>
        <v>0</v>
      </c>
      <c r="BY448" s="0" t="n">
        <f aca="false">IFERROR(SUMIFS('2009'!L:L,'2009'!F:F,A448,'2009'!C:C,B448,'2009'!D:D,"",'2009'!AA:AA,"JRO"), 0)</f>
        <v>0</v>
      </c>
      <c r="BZ448" s="7" t="n">
        <f aca="false">IFERROR(BY448/BX448, 0)</f>
        <v>0</v>
      </c>
    </row>
    <row r="449" customFormat="false" ht="15" hidden="false" customHeight="false" outlineLevel="0" collapsed="false">
      <c r="A449" s="0" t="s">
        <v>107</v>
      </c>
      <c r="B449" s="17" t="s">
        <v>63</v>
      </c>
      <c r="I449" s="7" t="n">
        <f aca="false">IFERROR(H449/G449, 0)</f>
        <v>0</v>
      </c>
      <c r="J449" s="0" t="n">
        <f aca="false">IFERROR(SUMIFS('2018'!$H:$H,'2018'!$C:$C,B449,'2018'!$F:$F,A449,'2018'!AA:AA,"JRO",'2018'!P:P,"&lt;&gt;")+SUMIFS('2018'!$I:$I,'2018'!$D:$D,B449,'2018'!$F:$F,A449,'2018'!AA:AA,"JRO",'2018'!Q:Q,"&lt;&gt;")+SUMIFS('2018'!$J:$J,'2018'!$E:$E,B449,'2018'!$F:$F,A449,'2018'!AA:AA,"JRO",'2018'!R:R,"&lt;&gt;"), 0)</f>
        <v>0</v>
      </c>
      <c r="K449" s="0" t="n">
        <f aca="false">IFERROR(SUMIFS('2018'!M:M,'2018'!AA:AA,"JRO",'2018'!F:F,A449,'2018'!C:C,B449)+SUMIFS('2018'!P:P,'2018'!AA:AA,"JRO",'2018'!F:F,A449,'2018'!C:C,B449)+SUMIFS('2018'!N:N,'2018'!AA:AA,"JRO",'2018'!F:F,A449,'2018'!D:D,B449)+SUMIFS('2018'!N:N,'2018'!AA:AA,"JRO",'2018'!F:F,A449,'2018'!D:D,B449)+SUMIFS('2018'!O:O,'2018'!AA:AA,"JRO",'2018'!F:F,A449,'2018'!E:E,B449)+SUMIFS('2018'!R:R,'2018'!AA:AA,"JRO",'2018'!F:F,A449,'2018'!E:E,B449), 0)</f>
        <v>0</v>
      </c>
      <c r="L449" s="7" t="n">
        <f aca="false">IFERROR(K449/J449, 0)</f>
        <v>0</v>
      </c>
      <c r="M449" s="0" t="n">
        <f aca="false">IFERROR(SUMIFS('2018'!$H:$H,'2018'!$C:$C,B449,'2018'!$F:$F,A449,'2018'!AA:AA,"NRO",'2018'!P:P,"&lt;&gt;")+SUMIFS('2018'!$I:$I,'2018'!$D:$D,B449,'2018'!$F:$F,A449,'2018'!AA:AA,"NRO",'2018'!Q:Q,"&lt;&gt;")+SUMIFS('2018'!$J:$J,'2018'!$E:$E,B449,'2018'!$F:$F,A449,'2018'!AA:AA,"NRO",'2018'!R:R,"&lt;&gt;"), 0)</f>
        <v>0</v>
      </c>
      <c r="N449" s="0" t="n">
        <f aca="false">IFERROR(SUMIFS('2018'!M:M,'2018'!AA:AA,"NRO",'2018'!F:F,A449,'2018'!C:C,B449)+SUMIFS('2018'!P:P,'2018'!AA:AA,"NRO",'2018'!F:F,A449,'2018'!C:C,B449)+SUMIFS('2018'!N:N,'2018'!AA:AA,"NRO",'2018'!F:F,A449,'2018'!D:D,B449)+SUMIFS('2018'!N:N,'2018'!AA:AA,"NRO",'2018'!F:F,A449,'2018'!D:D,B449)+SUMIFS('2018'!O:O,'2018'!AA:AA,"NRO",'2018'!F:F,A449,'2018'!E:E,B449)+SUMIFS('2018'!R:R,'2018'!AA:AA,"NRO",'2018'!F:F,A449,'2018'!E:E,B449), 0)</f>
        <v>0</v>
      </c>
      <c r="O449" s="7" t="n">
        <f aca="false">IFERROR(N449/M449, 0)</f>
        <v>0</v>
      </c>
      <c r="P449" s="0" t="n">
        <f aca="false">IFERROR(SUMIFS('2018'!$H:$H,'2018'!$C:$C,B449,'2018'!$F:$F,A449,'2018'!AA:AA,"CRO")+SUMIFS('2018'!$I:$I,'2018'!$D:$D,B449,'2018'!$F:$F,A449,'2018'!AA:AA,"CRO")+SUMIFS('2018'!$J:$J,'2018'!$E:$E,B449,'2018'!$F:$F,A449,'2018'!AA:AA,"CRO"), 0)</f>
        <v>0</v>
      </c>
      <c r="Q449" s="0" t="n">
        <f aca="false">IFERROR(SUMIFS('2018'!M:M,'2018'!AA:AA,"CRO",'2018'!F:F,A449,'2018'!C:C,B449)+SUMIFS('2018'!P:P,'2018'!AA:AA,"CRO",'2018'!F:F,A449,'2018'!C:C,B449)+SUMIFS('2018'!N:N,'2018'!AA:AA,"CRO",'2018'!F:F,A449,'2018'!D:D,B449)+SUMIFS('2018'!N:N,'2018'!AA:AA,"CRO",'2018'!F:F,A449,'2018'!D:D,B449)+SUMIFS('2018'!O:O,'2018'!AA:AA,"CRO",'2018'!F:F,A449,'2018'!E:E,B449)+SUMIFS('2018'!R:R,'2018'!AA:AA,"CRO",'2018'!F:F,A449,'2018'!E:E,B449), 0)</f>
        <v>0</v>
      </c>
      <c r="R449" s="7" t="n">
        <f aca="false">IFERROR(Q449/P449, 0)</f>
        <v>0</v>
      </c>
      <c r="S449" s="7" t="n">
        <f aca="false">SUM(V449,Y449,AB449)</f>
        <v>0</v>
      </c>
      <c r="T449" s="7" t="n">
        <f aca="false">SUM(W449,Z449,AC449)</f>
        <v>0</v>
      </c>
      <c r="U449" s="7" t="n">
        <f aca="false">IFERROR(T449/S449, 0)</f>
        <v>0</v>
      </c>
      <c r="V449" s="0" t="n">
        <f aca="false">SUMIFS('2017'!$H:$H,'2017'!$C:$C,B449,'2017'!$F:$F,A449,'2017'!AA:AA,"JRO",'2017'!P:P,"&lt;&gt;")+SUMIFS('2017'!$I:$I,'2017'!$D:$D,B449,'2017'!$F:$F,A449,'2017'!AA:AA,"JRO",'2017'!Q:Q,"&lt;&gt;")+SUMIFS('2017'!$J:$J,'2017'!$E:$E,B449,'2017'!$F:$F,A449,'2017'!AA:AA,"JRO",'2017'!R:R,"&lt;&gt;")</f>
        <v>0</v>
      </c>
      <c r="W449" s="0" t="n">
        <f aca="false">IFERROR(SUMIFS('2017'!M:M,'2017'!AA:AA,"JRO",'2017'!F:F,A449,'2017'!C:C,B449)+SUMIFS('2017'!P:P,'2017'!AA:AA,"JRO",'2017'!F:F,A449,'2017'!C:C,B449)+SUMIFS('2017'!N:N,'2017'!AA:AA,"JRO",'2017'!F:F,A449,'2017'!D:D,B449)+SUMIFS('2017'!N:N,'2017'!AA:AA,"JRO",'2017'!F:F,A449,'2017'!D:D,B449)+SUMIFS('2017'!O:O,'2017'!AA:AA,"JRO",'2017'!F:F,A449,'2017'!E:E,B449)+SUMIFS('2017'!R:R,'2017'!AA:AA,"JRO",'2017'!F:F,A449,'2017'!E:E,B449), 0)</f>
        <v>0</v>
      </c>
      <c r="X449" s="7" t="n">
        <f aca="false">IFERROR(W449/V449, 0)</f>
        <v>0</v>
      </c>
      <c r="Y449" s="0" t="n">
        <f aca="false">IFERROR(SUMIFS('2017'!$H:$H,'2017'!$C:$C,B449,'2017'!$F:$F,A449,'2017'!AA:AA,"NRO",'2017'!P:P,"&lt;&gt;")+SUMIFS('2017'!$I:$I,'2017'!$D:$D,B449,'2017'!$F:$F,A449,'2017'!AA:AA,"NRO",'2017'!Q:Q,"&lt;&gt;")+SUMIFS('2017'!$J:$J,'2017'!$E:$E,B449,'2017'!$F:$F,A449,'2017'!AA:AA,"NRO",'2017'!R:R,"&lt;&gt;"), 0)</f>
        <v>0</v>
      </c>
      <c r="Z449" s="0" t="n">
        <f aca="false">IFERROR(SUMIFS('2017'!M:M,'2017'!AA:AA,"NRO",'2017'!F:F,A449,'2017'!C:C,B449)+SUMIFS('2017'!P:P,'2017'!AA:AA,"NRO",'2017'!F:F,A449,'2017'!C:C,B449)+SUMIFS('2017'!N:N,'2017'!AA:AA,"NRO",'2017'!F:F,A449,'2017'!D:D,B449)+SUMIFS('2017'!N:N,'2017'!AA:AA,"NRO",'2017'!F:F,A449,'2017'!D:D,B449)+SUMIFS('2017'!O:O,'2017'!AA:AA,"NRO",'2017'!F:F,A449,'2017'!E:E,B449)+SUMIFS('2017'!R:R,'2017'!AA:AA,"NRO",'2017'!F:F,A449,'2017'!E:E,B449), 0)</f>
        <v>0</v>
      </c>
      <c r="AA449" s="7" t="n">
        <f aca="false">IFERROR(Z449/Y449, 0)</f>
        <v>0</v>
      </c>
      <c r="AB449" s="0" t="n">
        <f aca="false">IFERROR(SUMIFS('2017'!$H:$H,'2017'!$C:$C,B449,'2017'!$F:$F,A449,'2017'!AA:AA,"CRO",'2017'!P:P,"&lt;&gt;")+SUMIFS('2017'!$I:$I,'2017'!$D:$D,B449,'2017'!$F:$F,A449,'2017'!AA:AA,"CRO",'2017'!Q:Q,"&lt;&gt;")+SUMIFS('2017'!$J:$J,'2017'!$E:$E,B449,'2017'!$F:$F,A449,'2017'!AA:AA,"CRO",'2017'!R:R,"&lt;&gt;"), 0)</f>
        <v>0</v>
      </c>
      <c r="AC449" s="0" t="n">
        <f aca="false">IFERROR(SUMIFS('2017'!M:M,'2017'!AA:AA,"CRO",'2017'!F:F,A449,'2017'!C:C,B449)+SUMIFS('2017'!P:P,'2017'!AA:AA,"CRO",'2017'!F:F,A449,'2017'!C:C,B449)+SUMIFS('2017'!N:N,'2017'!AA:AA,"CRO",'2017'!F:F,A449,'2017'!D:D,B449)+SUMIFS('2017'!N:N,'2017'!AA:AA,"CRO",'2017'!F:F,A449,'2017'!D:D,B449)+SUMIFS('2017'!O:O,'2017'!AA:AA,"CRO",'2017'!F:F,A449,'2017'!E:E,B449)+SUMIFS('2017'!R:R,'2017'!AA:AA,"CRO",'2017'!F:F,A449,'2017'!E:E,B449), 0)</f>
        <v>0</v>
      </c>
      <c r="AD449" s="0" t="n">
        <f aca="false">IFERROR(AC449/AB449, 0)</f>
        <v>0</v>
      </c>
      <c r="AE449" s="0" t="n">
        <f aca="false">SUM(AH449,AK449,AN449)</f>
        <v>0</v>
      </c>
      <c r="AF449" s="0" t="n">
        <f aca="false">SUM(AI449,AL449,AO449)</f>
        <v>0</v>
      </c>
      <c r="AG449" s="7" t="n">
        <f aca="false">IFERROR(AF449/AE449, 0)</f>
        <v>0</v>
      </c>
      <c r="AH449" s="0" t="n">
        <f aca="false">IFERROR(SUMIFS('2016'!$G:$G,'2016'!F:F,A449,'2016'!C:C,B449,'2016'!D:D,"",'2016'!AA:AA,"JRO",'2016'!L:L,"&lt;&gt;"), 0)</f>
        <v>0</v>
      </c>
      <c r="AI449" s="0" t="n">
        <f aca="false">IFERROR(SUMIFS('2016'!L:L,'2016'!F:F,A449,'2016'!C:C,B449,'2016'!D:D,"",'2016'!AA:AA,"JRO"), 0)</f>
        <v>0</v>
      </c>
      <c r="AJ449" s="7" t="n">
        <f aca="false">IFERROR(AI449/AH449, 0)</f>
        <v>0</v>
      </c>
      <c r="AK449" s="0" t="n">
        <f aca="false">IFERROR(SUMIFS('2016'!$G:$G,'2016'!F:F,A449,'2016'!C:C,B449,'2016'!D:D,"",'2016'!AA:AA,"NRO",'2016'!L:L,"&lt;&gt;"), 0)</f>
        <v>0</v>
      </c>
      <c r="AL449" s="0" t="n">
        <f aca="false">IFERROR(SUMIFS('2016'!L:L,'2016'!F:F,A449,'2016'!C:C,B449,'2016'!D:D,"",'2016'!AA:AA,"NRO"), 0)</f>
        <v>0</v>
      </c>
      <c r="AM449" s="0" t="n">
        <f aca="false">IFERROR(AL449/AK449, 0)</f>
        <v>0</v>
      </c>
      <c r="AN449" s="0" t="n">
        <f aca="false">IFERROR(SUMIFS('2016'!$G:$G,'2016'!F:F,A449,'2016'!C:C,B449,'2016'!D:D,"",'2016'!AA:AA,"CRO",'2016'!L:L,"&lt;&gt;"), 0)</f>
        <v>0</v>
      </c>
      <c r="AO449" s="0" t="n">
        <f aca="false">IFERROR(SUMIFS('2016'!L:L,'2016'!F:F,A449,'2016'!C:C,B449,'2016'!D:D,"",'2016'!AA:AA,"CRO"), 0)</f>
        <v>0</v>
      </c>
      <c r="AP449" s="0" t="n">
        <f aca="false">IFERROR(AO449/AN449, 0)</f>
        <v>0</v>
      </c>
      <c r="AQ449" s="0" t="n">
        <f aca="false">SUM(AT449,AW449,AZ449)</f>
        <v>0</v>
      </c>
      <c r="AR449" s="0" t="n">
        <f aca="false">SUM(AU449,AX449,BA449)</f>
        <v>0</v>
      </c>
      <c r="AS449" s="7" t="n">
        <f aca="false">IFERROR(AR449/AQ449, 0)</f>
        <v>0</v>
      </c>
      <c r="AT449" s="0" t="n">
        <f aca="false">IFERROR(SUMIFS('2015'!$G:$G,'2015'!F:F,A449,'2015'!C:C,B449,'2015'!D:D,"",'2015'!AA:AA,"JRO",'2015'!L:L,"&lt;&gt;"), 0)</f>
        <v>0</v>
      </c>
      <c r="AU449" s="0" t="n">
        <f aca="false">IFERROR(SUMIFS('2015'!L:L,'2015'!F:F,A449,'2015'!C:C,B449,'2015'!D:D,"",'2015'!AA:AA,"JRO"), 0)</f>
        <v>0</v>
      </c>
      <c r="AV449" s="0" t="n">
        <f aca="false">IFERROR(AU449/AT449, 0)</f>
        <v>0</v>
      </c>
      <c r="AW449" s="0" t="n">
        <f aca="false">IFERROR(SUMIFS('2015'!$G:$G,'2015'!F:F,A449,'2015'!C:C,B449,'2015'!D:D,"",'2015'!AA:AA,"NRO",'2015'!L:L,"&lt;&gt;"), 0)</f>
        <v>0</v>
      </c>
      <c r="AX449" s="0" t="n">
        <f aca="false">IFERROR(SUMIFS('2015'!L:L,'2015'!F:F,A449,'2015'!C:C,B449,'2015'!D:D,"",'2015'!AA:AA,"NRO"), 0)</f>
        <v>0</v>
      </c>
      <c r="AY449" s="0" t="n">
        <f aca="false">IFERROR(AX449/AW449, 0)</f>
        <v>0</v>
      </c>
      <c r="AZ449" s="0" t="n">
        <f aca="false">IFERROR(SUMIFS('2015'!$G:$G,'2015'!F:F,A449,'2015'!C:C,B449,'2015'!D:D,"",'2015'!AA:AA,"CRO",'2015'!L:L,"&lt;&gt;"), 0)</f>
        <v>0</v>
      </c>
      <c r="BA449" s="0" t="n">
        <f aca="false">IFERROR(SUMIFS('2015'!L:L,'2015'!F:F,A449,'2015'!C:C,B449,'2015'!D:D,"",'2015'!AA:AA,"CRO"), 0)</f>
        <v>0</v>
      </c>
      <c r="BB449" s="0" t="n">
        <f aca="false">IFERROR(BA449/AZ449, 0)</f>
        <v>0</v>
      </c>
      <c r="BC449" s="0" t="n">
        <f aca="false">SUM(BF449,BI449)</f>
        <v>0</v>
      </c>
      <c r="BD449" s="0" t="n">
        <f aca="false">SUM(BG449,BJ449)</f>
        <v>0</v>
      </c>
      <c r="BE449" s="7" t="n">
        <f aca="false">IFERROR(BD449/BC449, 0)</f>
        <v>0</v>
      </c>
      <c r="BF449" s="0" t="n">
        <f aca="false">IFERROR(SUMIFS('2014'!$G:$G,'2014'!F:F,A449,'2014'!C:C,B449,'2014'!D:D,"",'2014'!AA:AA,"JRO",'2014'!L:L,"&lt;&gt;"), 0)</f>
        <v>0</v>
      </c>
      <c r="BG449" s="0" t="n">
        <f aca="false">IFERROR(SUMIFS('2014'!L:L,'2014'!F:F,A449,'2014'!C:C,B449,'2014'!D:D,"",'2014'!AA:AA,"JRO"), 0)</f>
        <v>0</v>
      </c>
      <c r="BH449" s="7" t="n">
        <f aca="false">IFERROR(BG449/BF449, 0)</f>
        <v>0</v>
      </c>
      <c r="BI449" s="0" t="n">
        <f aca="false">IFERROR(SUMIFS('2014'!$G:$G,'2014'!F:F,A449,'2014'!C:C,B449,'2014'!D:D,"",'2014'!AA:AA,"CRO",'2014'!L:L,"&lt;&gt;"), 0)</f>
        <v>0</v>
      </c>
      <c r="BJ449" s="0" t="n">
        <f aca="false">IFERROR(SUMIFS('2014'!L:L,'2014'!F:F,A449,'2014'!C:C,B449,'2014'!D:D,"",'2014'!AA:AA,"CRO"), 0)</f>
        <v>0</v>
      </c>
      <c r="BK449" s="0" t="n">
        <f aca="false">IFERROR(BJ449/BI449, 0)</f>
        <v>0</v>
      </c>
      <c r="BL449" s="0" t="n">
        <f aca="false">IFERROR(SUMIFS('2013'!$G:$G,'2013'!F:F,A449,'2013'!C:C,B449,'2013'!D:D,"",'2013'!AA:AA,"JRO",'2013'!L:L,"&lt;&gt;"), 0)</f>
        <v>0</v>
      </c>
      <c r="BM449" s="0" t="n">
        <f aca="false">IFERROR(SUMIFS('2013'!L:L,'2013'!F:F,A449,'2013'!C:C,B449,'2013'!D:D,"",'2013'!AA:AA,"JRO"), 0)</f>
        <v>0</v>
      </c>
      <c r="BN449" s="0" t="n">
        <f aca="false">IFERROR(BM449/BL449, 0)</f>
        <v>0</v>
      </c>
      <c r="BO449" s="0" t="n">
        <f aca="false">IFERROR(SUMIFS('2012'!$G:$G,'2012'!F:F,A449,'2012'!C:C,B449,'2012'!D:D,"",'2012'!AA:AA,"JRO",'2012'!L:L,"&lt;&gt;"), 0)</f>
        <v>0</v>
      </c>
      <c r="BP449" s="0" t="n">
        <f aca="false">IFERROR(SUMIFS('2012'!L:L,'2012'!F:F,A449,'2012'!C:C,B449,'2012'!D:D,"",'2012'!AA:AA,"JRO"), 0)</f>
        <v>0</v>
      </c>
      <c r="BQ449" s="0" t="n">
        <f aca="false">IFERROR(BP449/BO449, 0)</f>
        <v>0</v>
      </c>
      <c r="BR449" s="0" t="n">
        <f aca="false">IFERROR(SUMIFS('2011'!$G:$G,'2011'!F:F,A449,'2011'!C:C,B449,'2011'!D:D,"",'2011'!AA:AA,"JRO",'2011'!L:L,"&lt;&gt;"), 0)</f>
        <v>0</v>
      </c>
      <c r="BS449" s="0" t="n">
        <f aca="false">IFERROR(SUMIFS('2011'!L:L,'2011'!F:F,A449,'2011'!C:C,B449,'2011'!D:D,"",'2011'!AA:AA,"JRO"), 0)</f>
        <v>0</v>
      </c>
      <c r="BT449" s="7" t="n">
        <f aca="false">IFERROR(BS449/BR449, 0)</f>
        <v>0</v>
      </c>
      <c r="BU449" s="0" t="n">
        <f aca="false">IFERROR(SUMIFS('2010'!$G:$G,'2010'!F:F,A449,'2010'!C:C,B449,'2010'!D:D,"",'2010'!AA:AA,"JRO",'2010'!L:L,"&lt;&gt;"), 0)</f>
        <v>0</v>
      </c>
      <c r="BV449" s="0" t="n">
        <f aca="false">IFERROR(SUMIFS('2010'!L:L,'2010'!F:F,A449,'2010'!C:C,B449,'2010'!D:D,"",'2010'!AA:AA,"JRO"), 0)</f>
        <v>0</v>
      </c>
      <c r="BW449" s="7" t="n">
        <f aca="false">IFERROR(BV449/BU449, 0)</f>
        <v>0</v>
      </c>
      <c r="BX449" s="0" t="n">
        <f aca="false">IFERROR(SUMIFS('2009'!$G:$G,'2009'!F:F,A449,'2009'!C:C,B449,'2009'!D:D,"",'2009'!AA:AA,"JRO",'2009'!L:L,"&lt;&gt;"), 0)</f>
        <v>0</v>
      </c>
      <c r="BY449" s="0" t="n">
        <f aca="false">IFERROR(SUMIFS('2009'!L:L,'2009'!F:F,A449,'2009'!C:C,B449,'2009'!D:D,"",'2009'!AA:AA,"JRO"), 0)</f>
        <v>0</v>
      </c>
      <c r="BZ449" s="7" t="n">
        <f aca="false">IFERROR(BY449/BX449, 0)</f>
        <v>0</v>
      </c>
    </row>
    <row r="450" customFormat="false" ht="15" hidden="false" customHeight="false" outlineLevel="0" collapsed="false">
      <c r="A450" s="0" t="s">
        <v>107</v>
      </c>
      <c r="B450" s="13" t="s">
        <v>56</v>
      </c>
      <c r="I450" s="7" t="n">
        <f aca="false">IFERROR(H450/G450, 0)</f>
        <v>0</v>
      </c>
      <c r="J450" s="0" t="n">
        <f aca="false">IFERROR(SUMIFS('2018'!$H:$H,'2018'!$C:$C,B450,'2018'!$F:$F,A450,'2018'!AA:AA,"JRO",'2018'!P:P,"&lt;&gt;")+SUMIFS('2018'!$I:$I,'2018'!$D:$D,B450,'2018'!$F:$F,A450,'2018'!AA:AA,"JRO",'2018'!Q:Q,"&lt;&gt;")+SUMIFS('2018'!$J:$J,'2018'!$E:$E,B450,'2018'!$F:$F,A450,'2018'!AA:AA,"JRO",'2018'!R:R,"&lt;&gt;"), 0)</f>
        <v>0</v>
      </c>
      <c r="K450" s="0" t="n">
        <f aca="false">IFERROR(SUMIFS('2018'!M:M,'2018'!AA:AA,"JRO",'2018'!F:F,A450,'2018'!C:C,B450)+SUMIFS('2018'!P:P,'2018'!AA:AA,"JRO",'2018'!F:F,A450,'2018'!C:C,B450)+SUMIFS('2018'!N:N,'2018'!AA:AA,"JRO",'2018'!F:F,A450,'2018'!D:D,B450)+SUMIFS('2018'!N:N,'2018'!AA:AA,"JRO",'2018'!F:F,A450,'2018'!D:D,B450)+SUMIFS('2018'!O:O,'2018'!AA:AA,"JRO",'2018'!F:F,A450,'2018'!E:E,B450)+SUMIFS('2018'!R:R,'2018'!AA:AA,"JRO",'2018'!F:F,A450,'2018'!E:E,B450), 0)</f>
        <v>0</v>
      </c>
      <c r="L450" s="7" t="n">
        <f aca="false">IFERROR(K450/J450, 0)</f>
        <v>0</v>
      </c>
      <c r="M450" s="0" t="n">
        <f aca="false">IFERROR(SUMIFS('2018'!$H:$H,'2018'!$C:$C,B450,'2018'!$F:$F,A450,'2018'!AA:AA,"NRO",'2018'!P:P,"&lt;&gt;")+SUMIFS('2018'!$I:$I,'2018'!$D:$D,B450,'2018'!$F:$F,A450,'2018'!AA:AA,"NRO",'2018'!Q:Q,"&lt;&gt;")+SUMIFS('2018'!$J:$J,'2018'!$E:$E,B450,'2018'!$F:$F,A450,'2018'!AA:AA,"NRO",'2018'!R:R,"&lt;&gt;"), 0)</f>
        <v>0</v>
      </c>
      <c r="N450" s="0" t="n">
        <f aca="false">IFERROR(SUMIFS('2018'!M:M,'2018'!AA:AA,"NRO",'2018'!F:F,A450,'2018'!C:C,B450)+SUMIFS('2018'!P:P,'2018'!AA:AA,"NRO",'2018'!F:F,A450,'2018'!C:C,B450)+SUMIFS('2018'!N:N,'2018'!AA:AA,"NRO",'2018'!F:F,A450,'2018'!D:D,B450)+SUMIFS('2018'!N:N,'2018'!AA:AA,"NRO",'2018'!F:F,A450,'2018'!D:D,B450)+SUMIFS('2018'!O:O,'2018'!AA:AA,"NRO",'2018'!F:F,A450,'2018'!E:E,B450)+SUMIFS('2018'!R:R,'2018'!AA:AA,"NRO",'2018'!F:F,A450,'2018'!E:E,B450), 0)</f>
        <v>0</v>
      </c>
      <c r="O450" s="7" t="n">
        <f aca="false">IFERROR(N450/M450, 0)</f>
        <v>0</v>
      </c>
      <c r="P450" s="0" t="n">
        <f aca="false">IFERROR(SUMIFS('2018'!$H:$H,'2018'!$C:$C,B450,'2018'!$F:$F,A450,'2018'!AA:AA,"CRO")+SUMIFS('2018'!$I:$I,'2018'!$D:$D,B450,'2018'!$F:$F,A450,'2018'!AA:AA,"CRO")+SUMIFS('2018'!$J:$J,'2018'!$E:$E,B450,'2018'!$F:$F,A450,'2018'!AA:AA,"CRO"), 0)</f>
        <v>0</v>
      </c>
      <c r="Q450" s="0" t="n">
        <f aca="false">IFERROR(SUMIFS('2018'!M:M,'2018'!AA:AA,"CRO",'2018'!F:F,A450,'2018'!C:C,B450)+SUMIFS('2018'!P:P,'2018'!AA:AA,"CRO",'2018'!F:F,A450,'2018'!C:C,B450)+SUMIFS('2018'!N:N,'2018'!AA:AA,"CRO",'2018'!F:F,A450,'2018'!D:D,B450)+SUMIFS('2018'!N:N,'2018'!AA:AA,"CRO",'2018'!F:F,A450,'2018'!D:D,B450)+SUMIFS('2018'!O:O,'2018'!AA:AA,"CRO",'2018'!F:F,A450,'2018'!E:E,B450)+SUMIFS('2018'!R:R,'2018'!AA:AA,"CRO",'2018'!F:F,A450,'2018'!E:E,B450), 0)</f>
        <v>0</v>
      </c>
      <c r="R450" s="7" t="n">
        <f aca="false">IFERROR(Q450/P450, 0)</f>
        <v>0</v>
      </c>
      <c r="S450" s="7" t="n">
        <f aca="false">SUM(V450,Y450,AB450)</f>
        <v>0</v>
      </c>
      <c r="T450" s="7" t="n">
        <f aca="false">SUM(W450,Z450,AC450)</f>
        <v>0</v>
      </c>
      <c r="U450" s="7" t="n">
        <f aca="false">IFERROR(T450/S450, 0)</f>
        <v>0</v>
      </c>
      <c r="V450" s="0" t="n">
        <f aca="false">SUMIFS('2017'!$H:$H,'2017'!$C:$C,B450,'2017'!$F:$F,A450,'2017'!AA:AA,"JRO",'2017'!P:P,"&lt;&gt;")+SUMIFS('2017'!$I:$I,'2017'!$D:$D,B450,'2017'!$F:$F,A450,'2017'!AA:AA,"JRO",'2017'!Q:Q,"&lt;&gt;")+SUMIFS('2017'!$J:$J,'2017'!$E:$E,B450,'2017'!$F:$F,A450,'2017'!AA:AA,"JRO",'2017'!R:R,"&lt;&gt;")</f>
        <v>0</v>
      </c>
      <c r="W450" s="0" t="n">
        <f aca="false">IFERROR(SUMIFS('2017'!M:M,'2017'!AA:AA,"JRO",'2017'!F:F,A450,'2017'!C:C,B450)+SUMIFS('2017'!P:P,'2017'!AA:AA,"JRO",'2017'!F:F,A450,'2017'!C:C,B450)+SUMIFS('2017'!N:N,'2017'!AA:AA,"JRO",'2017'!F:F,A450,'2017'!D:D,B450)+SUMIFS('2017'!N:N,'2017'!AA:AA,"JRO",'2017'!F:F,A450,'2017'!D:D,B450)+SUMIFS('2017'!O:O,'2017'!AA:AA,"JRO",'2017'!F:F,A450,'2017'!E:E,B450)+SUMIFS('2017'!R:R,'2017'!AA:AA,"JRO",'2017'!F:F,A450,'2017'!E:E,B450), 0)</f>
        <v>0</v>
      </c>
      <c r="X450" s="7" t="n">
        <f aca="false">IFERROR(W450/V450, 0)</f>
        <v>0</v>
      </c>
      <c r="Y450" s="0" t="n">
        <f aca="false">IFERROR(SUMIFS('2017'!$H:$H,'2017'!$C:$C,B450,'2017'!$F:$F,A450,'2017'!AA:AA,"NRO",'2017'!P:P,"&lt;&gt;")+SUMIFS('2017'!$I:$I,'2017'!$D:$D,B450,'2017'!$F:$F,A450,'2017'!AA:AA,"NRO",'2017'!Q:Q,"&lt;&gt;")+SUMIFS('2017'!$J:$J,'2017'!$E:$E,B450,'2017'!$F:$F,A450,'2017'!AA:AA,"NRO",'2017'!R:R,"&lt;&gt;"), 0)</f>
        <v>0</v>
      </c>
      <c r="Z450" s="0" t="n">
        <f aca="false">IFERROR(SUMIFS('2017'!M:M,'2017'!AA:AA,"NRO",'2017'!F:F,A450,'2017'!C:C,B450)+SUMIFS('2017'!P:P,'2017'!AA:AA,"NRO",'2017'!F:F,A450,'2017'!C:C,B450)+SUMIFS('2017'!N:N,'2017'!AA:AA,"NRO",'2017'!F:F,A450,'2017'!D:D,B450)+SUMIFS('2017'!N:N,'2017'!AA:AA,"NRO",'2017'!F:F,A450,'2017'!D:D,B450)+SUMIFS('2017'!O:O,'2017'!AA:AA,"NRO",'2017'!F:F,A450,'2017'!E:E,B450)+SUMIFS('2017'!R:R,'2017'!AA:AA,"NRO",'2017'!F:F,A450,'2017'!E:E,B450), 0)</f>
        <v>0</v>
      </c>
      <c r="AA450" s="7" t="n">
        <f aca="false">IFERROR(Z450/Y450, 0)</f>
        <v>0</v>
      </c>
      <c r="AB450" s="0" t="n">
        <f aca="false">IFERROR(SUMIFS('2017'!$H:$H,'2017'!$C:$C,B450,'2017'!$F:$F,A450,'2017'!AA:AA,"CRO",'2017'!P:P,"&lt;&gt;")+SUMIFS('2017'!$I:$I,'2017'!$D:$D,B450,'2017'!$F:$F,A450,'2017'!AA:AA,"CRO",'2017'!Q:Q,"&lt;&gt;")+SUMIFS('2017'!$J:$J,'2017'!$E:$E,B450,'2017'!$F:$F,A450,'2017'!AA:AA,"CRO",'2017'!R:R,"&lt;&gt;"), 0)</f>
        <v>0</v>
      </c>
      <c r="AC450" s="0" t="n">
        <f aca="false">IFERROR(SUMIFS('2017'!M:M,'2017'!AA:AA,"CRO",'2017'!F:F,A450,'2017'!C:C,B450)+SUMIFS('2017'!P:P,'2017'!AA:AA,"CRO",'2017'!F:F,A450,'2017'!C:C,B450)+SUMIFS('2017'!N:N,'2017'!AA:AA,"CRO",'2017'!F:F,A450,'2017'!D:D,B450)+SUMIFS('2017'!N:N,'2017'!AA:AA,"CRO",'2017'!F:F,A450,'2017'!D:D,B450)+SUMIFS('2017'!O:O,'2017'!AA:AA,"CRO",'2017'!F:F,A450,'2017'!E:E,B450)+SUMIFS('2017'!R:R,'2017'!AA:AA,"CRO",'2017'!F:F,A450,'2017'!E:E,B450), 0)</f>
        <v>0</v>
      </c>
      <c r="AD450" s="0" t="n">
        <f aca="false">IFERROR(AC450/AB450, 0)</f>
        <v>0</v>
      </c>
      <c r="AE450" s="0" t="n">
        <f aca="false">SUM(AH450,AK450,AN450)</f>
        <v>0</v>
      </c>
      <c r="AF450" s="0" t="n">
        <f aca="false">SUM(AI450,AL450,AO450)</f>
        <v>0</v>
      </c>
      <c r="AG450" s="7" t="n">
        <f aca="false">IFERROR(AF450/AE450, 0)</f>
        <v>0</v>
      </c>
      <c r="AH450" s="0" t="n">
        <f aca="false">IFERROR(SUMIFS('2016'!$G:$G,'2016'!F:F,A450,'2016'!C:C,B450,'2016'!D:D,"",'2016'!AA:AA,"JRO",'2016'!L:L,"&lt;&gt;"), 0)</f>
        <v>0</v>
      </c>
      <c r="AI450" s="0" t="n">
        <f aca="false">IFERROR(SUMIFS('2016'!L:L,'2016'!F:F,A450,'2016'!C:C,B450,'2016'!D:D,"",'2016'!AA:AA,"JRO"), 0)</f>
        <v>0</v>
      </c>
      <c r="AJ450" s="7" t="n">
        <f aca="false">IFERROR(AI450/AH450, 0)</f>
        <v>0</v>
      </c>
      <c r="AK450" s="0" t="n">
        <f aca="false">IFERROR(SUMIFS('2016'!$G:$G,'2016'!F:F,A450,'2016'!C:C,B450,'2016'!D:D,"",'2016'!AA:AA,"NRO",'2016'!L:L,"&lt;&gt;"), 0)</f>
        <v>0</v>
      </c>
      <c r="AL450" s="0" t="n">
        <f aca="false">IFERROR(SUMIFS('2016'!L:L,'2016'!F:F,A450,'2016'!C:C,B450,'2016'!D:D,"",'2016'!AA:AA,"NRO"), 0)</f>
        <v>0</v>
      </c>
      <c r="AM450" s="0" t="n">
        <f aca="false">IFERROR(AL450/AK450, 0)</f>
        <v>0</v>
      </c>
      <c r="AN450" s="0" t="n">
        <f aca="false">IFERROR(SUMIFS('2016'!$G:$G,'2016'!F:F,A450,'2016'!C:C,B450,'2016'!D:D,"",'2016'!AA:AA,"CRO",'2016'!L:L,"&lt;&gt;"), 0)</f>
        <v>0</v>
      </c>
      <c r="AO450" s="0" t="n">
        <f aca="false">IFERROR(SUMIFS('2016'!L:L,'2016'!F:F,A450,'2016'!C:C,B450,'2016'!D:D,"",'2016'!AA:AA,"CRO"), 0)</f>
        <v>0</v>
      </c>
      <c r="AP450" s="0" t="n">
        <f aca="false">IFERROR(AO450/AN450, 0)</f>
        <v>0</v>
      </c>
      <c r="AQ450" s="0" t="n">
        <f aca="false">SUM(AT450,AW450,AZ450)</f>
        <v>0</v>
      </c>
      <c r="AR450" s="0" t="n">
        <f aca="false">SUM(AU450,AX450,BA450)</f>
        <v>0</v>
      </c>
      <c r="AS450" s="7" t="n">
        <f aca="false">IFERROR(AR450/AQ450, 0)</f>
        <v>0</v>
      </c>
      <c r="AT450" s="0" t="n">
        <f aca="false">IFERROR(SUMIFS('2015'!$G:$G,'2015'!F:F,A450,'2015'!C:C,B450,'2015'!D:D,"",'2015'!AA:AA,"JRO",'2015'!L:L,"&lt;&gt;"), 0)</f>
        <v>0</v>
      </c>
      <c r="AU450" s="0" t="n">
        <f aca="false">IFERROR(SUMIFS('2015'!L:L,'2015'!F:F,A450,'2015'!C:C,B450,'2015'!D:D,"",'2015'!AA:AA,"JRO"), 0)</f>
        <v>0</v>
      </c>
      <c r="AV450" s="0" t="n">
        <f aca="false">IFERROR(AU450/AT450, 0)</f>
        <v>0</v>
      </c>
      <c r="AW450" s="0" t="n">
        <f aca="false">IFERROR(SUMIFS('2015'!$G:$G,'2015'!F:F,A450,'2015'!C:C,B450,'2015'!D:D,"",'2015'!AA:AA,"NRO",'2015'!L:L,"&lt;&gt;"), 0)</f>
        <v>0</v>
      </c>
      <c r="AX450" s="0" t="n">
        <f aca="false">IFERROR(SUMIFS('2015'!L:L,'2015'!F:F,A450,'2015'!C:C,B450,'2015'!D:D,"",'2015'!AA:AA,"NRO"), 0)</f>
        <v>0</v>
      </c>
      <c r="AY450" s="0" t="n">
        <f aca="false">IFERROR(AX450/AW450, 0)</f>
        <v>0</v>
      </c>
      <c r="AZ450" s="0" t="n">
        <f aca="false">IFERROR(SUMIFS('2015'!$G:$G,'2015'!F:F,A450,'2015'!C:C,B450,'2015'!D:D,"",'2015'!AA:AA,"CRO",'2015'!L:L,"&lt;&gt;"), 0)</f>
        <v>0</v>
      </c>
      <c r="BA450" s="0" t="n">
        <f aca="false">IFERROR(SUMIFS('2015'!L:L,'2015'!F:F,A450,'2015'!C:C,B450,'2015'!D:D,"",'2015'!AA:AA,"CRO"), 0)</f>
        <v>0</v>
      </c>
      <c r="BB450" s="0" t="n">
        <f aca="false">IFERROR(BA450/AZ450, 0)</f>
        <v>0</v>
      </c>
      <c r="BC450" s="0" t="n">
        <f aca="false">SUM(BF450,BI450)</f>
        <v>0</v>
      </c>
      <c r="BD450" s="0" t="n">
        <f aca="false">SUM(BG450,BJ450)</f>
        <v>0</v>
      </c>
      <c r="BE450" s="7" t="n">
        <f aca="false">IFERROR(BD450/BC450, 0)</f>
        <v>0</v>
      </c>
      <c r="BF450" s="0" t="n">
        <f aca="false">IFERROR(SUMIFS('2014'!$G:$G,'2014'!F:F,A450,'2014'!C:C,B450,'2014'!D:D,"",'2014'!AA:AA,"JRO",'2014'!L:L,"&lt;&gt;"), 0)</f>
        <v>0</v>
      </c>
      <c r="BG450" s="0" t="n">
        <f aca="false">IFERROR(SUMIFS('2014'!L:L,'2014'!F:F,A450,'2014'!C:C,B450,'2014'!D:D,"",'2014'!AA:AA,"JRO"), 0)</f>
        <v>0</v>
      </c>
      <c r="BH450" s="7" t="n">
        <f aca="false">IFERROR(BG450/BF450, 0)</f>
        <v>0</v>
      </c>
      <c r="BI450" s="0" t="n">
        <f aca="false">IFERROR(SUMIFS('2014'!$G:$G,'2014'!F:F,A450,'2014'!C:C,B450,'2014'!D:D,"",'2014'!AA:AA,"CRO",'2014'!L:L,"&lt;&gt;"), 0)</f>
        <v>0</v>
      </c>
      <c r="BJ450" s="0" t="n">
        <f aca="false">IFERROR(SUMIFS('2014'!L:L,'2014'!F:F,A450,'2014'!C:C,B450,'2014'!D:D,"",'2014'!AA:AA,"CRO"), 0)</f>
        <v>0</v>
      </c>
      <c r="BK450" s="0" t="n">
        <f aca="false">IFERROR(BJ450/BI450, 0)</f>
        <v>0</v>
      </c>
      <c r="BL450" s="0" t="n">
        <f aca="false">IFERROR(SUMIFS('2013'!$G:$G,'2013'!F:F,A450,'2013'!C:C,B450,'2013'!D:D,"",'2013'!AA:AA,"JRO",'2013'!L:L,"&lt;&gt;"), 0)</f>
        <v>0</v>
      </c>
      <c r="BM450" s="0" t="n">
        <f aca="false">IFERROR(SUMIFS('2013'!L:L,'2013'!F:F,A450,'2013'!C:C,B450,'2013'!D:D,"",'2013'!AA:AA,"JRO"), 0)</f>
        <v>0</v>
      </c>
      <c r="BN450" s="0" t="n">
        <f aca="false">IFERROR(BM450/BL450, 0)</f>
        <v>0</v>
      </c>
      <c r="BO450" s="0" t="n">
        <f aca="false">IFERROR(SUMIFS('2012'!$G:$G,'2012'!F:F,A450,'2012'!C:C,B450,'2012'!D:D,"",'2012'!AA:AA,"JRO",'2012'!L:L,"&lt;&gt;"), 0)</f>
        <v>0</v>
      </c>
      <c r="BP450" s="0" t="n">
        <f aca="false">IFERROR(SUMIFS('2012'!L:L,'2012'!F:F,A450,'2012'!C:C,B450,'2012'!D:D,"",'2012'!AA:AA,"JRO"), 0)</f>
        <v>0</v>
      </c>
      <c r="BQ450" s="0" t="n">
        <f aca="false">IFERROR(BP450/BO450, 0)</f>
        <v>0</v>
      </c>
      <c r="BR450" s="0" t="n">
        <f aca="false">IFERROR(SUMIFS('2011'!$G:$G,'2011'!F:F,A450,'2011'!C:C,B450,'2011'!D:D,"",'2011'!AA:AA,"JRO",'2011'!L:L,"&lt;&gt;"), 0)</f>
        <v>0</v>
      </c>
      <c r="BS450" s="0" t="n">
        <f aca="false">IFERROR(SUMIFS('2011'!L:L,'2011'!F:F,A450,'2011'!C:C,B450,'2011'!D:D,"",'2011'!AA:AA,"JRO"), 0)</f>
        <v>0</v>
      </c>
      <c r="BT450" s="7" t="n">
        <f aca="false">IFERROR(BS450/BR450, 0)</f>
        <v>0</v>
      </c>
      <c r="BU450" s="0" t="n">
        <f aca="false">IFERROR(SUMIFS('2010'!$G:$G,'2010'!F:F,A450,'2010'!C:C,B450,'2010'!D:D,"",'2010'!AA:AA,"JRO",'2010'!L:L,"&lt;&gt;"), 0)</f>
        <v>0</v>
      </c>
      <c r="BV450" s="0" t="n">
        <f aca="false">IFERROR(SUMIFS('2010'!L:L,'2010'!F:F,A450,'2010'!C:C,B450,'2010'!D:D,"",'2010'!AA:AA,"JRO"), 0)</f>
        <v>0</v>
      </c>
      <c r="BW450" s="7" t="n">
        <f aca="false">IFERROR(BV450/BU450, 0)</f>
        <v>0</v>
      </c>
      <c r="BX450" s="0" t="n">
        <f aca="false">IFERROR(SUMIFS('2009'!$G:$G,'2009'!F:F,A450,'2009'!C:C,B450,'2009'!D:D,"",'2009'!AA:AA,"JRO",'2009'!L:L,"&lt;&gt;"), 0)</f>
        <v>0</v>
      </c>
      <c r="BY450" s="0" t="n">
        <f aca="false">IFERROR(SUMIFS('2009'!L:L,'2009'!F:F,A450,'2009'!C:C,B450,'2009'!D:D,"",'2009'!AA:AA,"JRO"), 0)</f>
        <v>0</v>
      </c>
      <c r="BZ450" s="7" t="n">
        <f aca="false">IFERROR(BY450/BX450, 0)</f>
        <v>0</v>
      </c>
    </row>
    <row r="451" customFormat="false" ht="15" hidden="false" customHeight="false" outlineLevel="0" collapsed="false">
      <c r="A451" s="0" t="s">
        <v>107</v>
      </c>
      <c r="B451" s="13" t="s">
        <v>46</v>
      </c>
      <c r="I451" s="7" t="n">
        <f aca="false">IFERROR(H451/G451, 0)</f>
        <v>0</v>
      </c>
      <c r="J451" s="0" t="n">
        <f aca="false">IFERROR(SUMIFS('2018'!$H:$H,'2018'!$C:$C,B451,'2018'!$F:$F,A451,'2018'!AA:AA,"JRO",'2018'!P:P,"&lt;&gt;")+SUMIFS('2018'!$I:$I,'2018'!$D:$D,B451,'2018'!$F:$F,A451,'2018'!AA:AA,"JRO",'2018'!Q:Q,"&lt;&gt;")+SUMIFS('2018'!$J:$J,'2018'!$E:$E,B451,'2018'!$F:$F,A451,'2018'!AA:AA,"JRO",'2018'!R:R,"&lt;&gt;"), 0)</f>
        <v>0</v>
      </c>
      <c r="K451" s="0" t="n">
        <f aca="false">IFERROR(SUMIFS('2018'!M:M,'2018'!AA:AA,"JRO",'2018'!F:F,A451,'2018'!C:C,B451)+SUMIFS('2018'!P:P,'2018'!AA:AA,"JRO",'2018'!F:F,A451,'2018'!C:C,B451)+SUMIFS('2018'!N:N,'2018'!AA:AA,"JRO",'2018'!F:F,A451,'2018'!D:D,B451)+SUMIFS('2018'!N:N,'2018'!AA:AA,"JRO",'2018'!F:F,A451,'2018'!D:D,B451)+SUMIFS('2018'!O:O,'2018'!AA:AA,"JRO",'2018'!F:F,A451,'2018'!E:E,B451)+SUMIFS('2018'!R:R,'2018'!AA:AA,"JRO",'2018'!F:F,A451,'2018'!E:E,B451), 0)</f>
        <v>0</v>
      </c>
      <c r="L451" s="7" t="n">
        <f aca="false">IFERROR(K451/J451, 0)</f>
        <v>0</v>
      </c>
      <c r="M451" s="0" t="n">
        <f aca="false">IFERROR(SUMIFS('2018'!$H:$H,'2018'!$C:$C,B451,'2018'!$F:$F,A451,'2018'!AA:AA,"NRO",'2018'!P:P,"&lt;&gt;")+SUMIFS('2018'!$I:$I,'2018'!$D:$D,B451,'2018'!$F:$F,A451,'2018'!AA:AA,"NRO",'2018'!Q:Q,"&lt;&gt;")+SUMIFS('2018'!$J:$J,'2018'!$E:$E,B451,'2018'!$F:$F,A451,'2018'!AA:AA,"NRO",'2018'!R:R,"&lt;&gt;"), 0)</f>
        <v>0</v>
      </c>
      <c r="N451" s="0" t="n">
        <f aca="false">IFERROR(SUMIFS('2018'!M:M,'2018'!AA:AA,"NRO",'2018'!F:F,A451,'2018'!C:C,B451)+SUMIFS('2018'!P:P,'2018'!AA:AA,"NRO",'2018'!F:F,A451,'2018'!C:C,B451)+SUMIFS('2018'!N:N,'2018'!AA:AA,"NRO",'2018'!F:F,A451,'2018'!D:D,B451)+SUMIFS('2018'!N:N,'2018'!AA:AA,"NRO",'2018'!F:F,A451,'2018'!D:D,B451)+SUMIFS('2018'!O:O,'2018'!AA:AA,"NRO",'2018'!F:F,A451,'2018'!E:E,B451)+SUMIFS('2018'!R:R,'2018'!AA:AA,"NRO",'2018'!F:F,A451,'2018'!E:E,B451), 0)</f>
        <v>0</v>
      </c>
      <c r="O451" s="7" t="n">
        <f aca="false">IFERROR(N451/M451, 0)</f>
        <v>0</v>
      </c>
      <c r="P451" s="0" t="n">
        <f aca="false">IFERROR(SUMIFS('2018'!$H:$H,'2018'!$C:$C,B451,'2018'!$F:$F,A451,'2018'!AA:AA,"CRO")+SUMIFS('2018'!$I:$I,'2018'!$D:$D,B451,'2018'!$F:$F,A451,'2018'!AA:AA,"CRO")+SUMIFS('2018'!$J:$J,'2018'!$E:$E,B451,'2018'!$F:$F,A451,'2018'!AA:AA,"CRO"), 0)</f>
        <v>0</v>
      </c>
      <c r="Q451" s="0" t="n">
        <f aca="false">IFERROR(SUMIFS('2018'!M:M,'2018'!AA:AA,"CRO",'2018'!F:F,A451,'2018'!C:C,B451)+SUMIFS('2018'!P:P,'2018'!AA:AA,"CRO",'2018'!F:F,A451,'2018'!C:C,B451)+SUMIFS('2018'!N:N,'2018'!AA:AA,"CRO",'2018'!F:F,A451,'2018'!D:D,B451)+SUMIFS('2018'!N:N,'2018'!AA:AA,"CRO",'2018'!F:F,A451,'2018'!D:D,B451)+SUMIFS('2018'!O:O,'2018'!AA:AA,"CRO",'2018'!F:F,A451,'2018'!E:E,B451)+SUMIFS('2018'!R:R,'2018'!AA:AA,"CRO",'2018'!F:F,A451,'2018'!E:E,B451), 0)</f>
        <v>0</v>
      </c>
      <c r="R451" s="7" t="n">
        <f aca="false">IFERROR(Q451/P451, 0)</f>
        <v>0</v>
      </c>
      <c r="S451" s="7" t="n">
        <f aca="false">SUM(V451,Y451,AB451)</f>
        <v>0</v>
      </c>
      <c r="T451" s="7" t="n">
        <f aca="false">SUM(W451,Z451,AC451)</f>
        <v>0</v>
      </c>
      <c r="U451" s="7" t="n">
        <f aca="false">IFERROR(T451/S451, 0)</f>
        <v>0</v>
      </c>
      <c r="V451" s="0" t="n">
        <f aca="false">SUMIFS('2017'!$H:$H,'2017'!$C:$C,B451,'2017'!$F:$F,A451,'2017'!AA:AA,"JRO",'2017'!P:P,"&lt;&gt;")+SUMIFS('2017'!$I:$I,'2017'!$D:$D,B451,'2017'!$F:$F,A451,'2017'!AA:AA,"JRO",'2017'!Q:Q,"&lt;&gt;")+SUMIFS('2017'!$J:$J,'2017'!$E:$E,B451,'2017'!$F:$F,A451,'2017'!AA:AA,"JRO",'2017'!R:R,"&lt;&gt;")</f>
        <v>0</v>
      </c>
      <c r="W451" s="0" t="n">
        <f aca="false">IFERROR(SUMIFS('2017'!M:M,'2017'!AA:AA,"JRO",'2017'!F:F,A451,'2017'!C:C,B451)+SUMIFS('2017'!P:P,'2017'!AA:AA,"JRO",'2017'!F:F,A451,'2017'!C:C,B451)+SUMIFS('2017'!N:N,'2017'!AA:AA,"JRO",'2017'!F:F,A451,'2017'!D:D,B451)+SUMIFS('2017'!N:N,'2017'!AA:AA,"JRO",'2017'!F:F,A451,'2017'!D:D,B451)+SUMIFS('2017'!O:O,'2017'!AA:AA,"JRO",'2017'!F:F,A451,'2017'!E:E,B451)+SUMIFS('2017'!R:R,'2017'!AA:AA,"JRO",'2017'!F:F,A451,'2017'!E:E,B451), 0)</f>
        <v>0</v>
      </c>
      <c r="X451" s="7" t="n">
        <f aca="false">IFERROR(W451/V451, 0)</f>
        <v>0</v>
      </c>
      <c r="Y451" s="0" t="n">
        <f aca="false">IFERROR(SUMIFS('2017'!$H:$H,'2017'!$C:$C,B451,'2017'!$F:$F,A451,'2017'!AA:AA,"NRO",'2017'!P:P,"&lt;&gt;")+SUMIFS('2017'!$I:$I,'2017'!$D:$D,B451,'2017'!$F:$F,A451,'2017'!AA:AA,"NRO",'2017'!Q:Q,"&lt;&gt;")+SUMIFS('2017'!$J:$J,'2017'!$E:$E,B451,'2017'!$F:$F,A451,'2017'!AA:AA,"NRO",'2017'!R:R,"&lt;&gt;"), 0)</f>
        <v>0</v>
      </c>
      <c r="Z451" s="0" t="n">
        <f aca="false">IFERROR(SUMIFS('2017'!M:M,'2017'!AA:AA,"NRO",'2017'!F:F,A451,'2017'!C:C,B451)+SUMIFS('2017'!P:P,'2017'!AA:AA,"NRO",'2017'!F:F,A451,'2017'!C:C,B451)+SUMIFS('2017'!N:N,'2017'!AA:AA,"NRO",'2017'!F:F,A451,'2017'!D:D,B451)+SUMIFS('2017'!N:N,'2017'!AA:AA,"NRO",'2017'!F:F,A451,'2017'!D:D,B451)+SUMIFS('2017'!O:O,'2017'!AA:AA,"NRO",'2017'!F:F,A451,'2017'!E:E,B451)+SUMIFS('2017'!R:R,'2017'!AA:AA,"NRO",'2017'!F:F,A451,'2017'!E:E,B451), 0)</f>
        <v>0</v>
      </c>
      <c r="AA451" s="7" t="n">
        <f aca="false">IFERROR(Z451/Y451, 0)</f>
        <v>0</v>
      </c>
      <c r="AB451" s="0" t="n">
        <f aca="false">IFERROR(SUMIFS('2017'!$H:$H,'2017'!$C:$C,B451,'2017'!$F:$F,A451,'2017'!AA:AA,"CRO",'2017'!P:P,"&lt;&gt;")+SUMIFS('2017'!$I:$I,'2017'!$D:$D,B451,'2017'!$F:$F,A451,'2017'!AA:AA,"CRO",'2017'!Q:Q,"&lt;&gt;")+SUMIFS('2017'!$J:$J,'2017'!$E:$E,B451,'2017'!$F:$F,A451,'2017'!AA:AA,"CRO",'2017'!R:R,"&lt;&gt;"), 0)</f>
        <v>0</v>
      </c>
      <c r="AC451" s="0" t="n">
        <f aca="false">IFERROR(SUMIFS('2017'!M:M,'2017'!AA:AA,"CRO",'2017'!F:F,A451,'2017'!C:C,B451)+SUMIFS('2017'!P:P,'2017'!AA:AA,"CRO",'2017'!F:F,A451,'2017'!C:C,B451)+SUMIFS('2017'!N:N,'2017'!AA:AA,"CRO",'2017'!F:F,A451,'2017'!D:D,B451)+SUMIFS('2017'!N:N,'2017'!AA:AA,"CRO",'2017'!F:F,A451,'2017'!D:D,B451)+SUMIFS('2017'!O:O,'2017'!AA:AA,"CRO",'2017'!F:F,A451,'2017'!E:E,B451)+SUMIFS('2017'!R:R,'2017'!AA:AA,"CRO",'2017'!F:F,A451,'2017'!E:E,B451), 0)</f>
        <v>0</v>
      </c>
      <c r="AD451" s="0" t="n">
        <f aca="false">IFERROR(AC451/AB451, 0)</f>
        <v>0</v>
      </c>
      <c r="AE451" s="0" t="n">
        <f aca="false">SUM(AH451,AK451,AN451)</f>
        <v>0</v>
      </c>
      <c r="AF451" s="0" t="n">
        <f aca="false">SUM(AI451,AL451,AO451)</f>
        <v>0</v>
      </c>
      <c r="AG451" s="7" t="n">
        <f aca="false">IFERROR(AF451/AE451, 0)</f>
        <v>0</v>
      </c>
      <c r="AH451" s="0" t="n">
        <f aca="false">IFERROR(SUMIFS('2016'!$G:$G,'2016'!F:F,A451,'2016'!C:C,B451,'2016'!D:D,"",'2016'!AA:AA,"JRO",'2016'!L:L,"&lt;&gt;"), 0)</f>
        <v>0</v>
      </c>
      <c r="AI451" s="0" t="n">
        <f aca="false">IFERROR(SUMIFS('2016'!L:L,'2016'!F:F,A451,'2016'!C:C,B451,'2016'!D:D,"",'2016'!AA:AA,"JRO"), 0)</f>
        <v>0</v>
      </c>
      <c r="AJ451" s="7" t="n">
        <f aca="false">IFERROR(AI451/AH451, 0)</f>
        <v>0</v>
      </c>
      <c r="AK451" s="0" t="n">
        <f aca="false">IFERROR(SUMIFS('2016'!$G:$G,'2016'!F:F,A451,'2016'!C:C,B451,'2016'!D:D,"",'2016'!AA:AA,"NRO",'2016'!L:L,"&lt;&gt;"), 0)</f>
        <v>0</v>
      </c>
      <c r="AL451" s="0" t="n">
        <f aca="false">IFERROR(SUMIFS('2016'!L:L,'2016'!F:F,A451,'2016'!C:C,B451,'2016'!D:D,"",'2016'!AA:AA,"NRO"), 0)</f>
        <v>0</v>
      </c>
      <c r="AM451" s="0" t="n">
        <f aca="false">IFERROR(AL451/AK451, 0)</f>
        <v>0</v>
      </c>
      <c r="AN451" s="0" t="n">
        <f aca="false">IFERROR(SUMIFS('2016'!$G:$G,'2016'!F:F,A451,'2016'!C:C,B451,'2016'!D:D,"",'2016'!AA:AA,"CRO",'2016'!L:L,"&lt;&gt;"), 0)</f>
        <v>0</v>
      </c>
      <c r="AO451" s="0" t="n">
        <f aca="false">IFERROR(SUMIFS('2016'!L:L,'2016'!F:F,A451,'2016'!C:C,B451,'2016'!D:D,"",'2016'!AA:AA,"CRO"), 0)</f>
        <v>0</v>
      </c>
      <c r="AP451" s="0" t="n">
        <f aca="false">IFERROR(AO451/AN451, 0)</f>
        <v>0</v>
      </c>
      <c r="AQ451" s="0" t="n">
        <f aca="false">SUM(AT451,AW451,AZ451)</f>
        <v>0</v>
      </c>
      <c r="AR451" s="0" t="n">
        <f aca="false">SUM(AU451,AX451,BA451)</f>
        <v>0</v>
      </c>
      <c r="AS451" s="7" t="n">
        <f aca="false">IFERROR(AR451/AQ451, 0)</f>
        <v>0</v>
      </c>
      <c r="AT451" s="0" t="n">
        <f aca="false">IFERROR(SUMIFS('2015'!$G:$G,'2015'!F:F,A451,'2015'!C:C,B451,'2015'!D:D,"",'2015'!AA:AA,"JRO",'2015'!L:L,"&lt;&gt;"), 0)</f>
        <v>0</v>
      </c>
      <c r="AU451" s="0" t="n">
        <f aca="false">IFERROR(SUMIFS('2015'!L:L,'2015'!F:F,A451,'2015'!C:C,B451,'2015'!D:D,"",'2015'!AA:AA,"JRO"), 0)</f>
        <v>0</v>
      </c>
      <c r="AV451" s="0" t="n">
        <f aca="false">IFERROR(AU451/AT451, 0)</f>
        <v>0</v>
      </c>
      <c r="AW451" s="0" t="n">
        <f aca="false">IFERROR(SUMIFS('2015'!$G:$G,'2015'!F:F,A451,'2015'!C:C,B451,'2015'!D:D,"",'2015'!AA:AA,"NRO",'2015'!L:L,"&lt;&gt;"), 0)</f>
        <v>0</v>
      </c>
      <c r="AX451" s="0" t="n">
        <f aca="false">IFERROR(SUMIFS('2015'!L:L,'2015'!F:F,A451,'2015'!C:C,B451,'2015'!D:D,"",'2015'!AA:AA,"NRO"), 0)</f>
        <v>0</v>
      </c>
      <c r="AY451" s="0" t="n">
        <f aca="false">IFERROR(AX451/AW451, 0)</f>
        <v>0</v>
      </c>
      <c r="AZ451" s="0" t="n">
        <f aca="false">IFERROR(SUMIFS('2015'!$G:$G,'2015'!F:F,A451,'2015'!C:C,B451,'2015'!D:D,"",'2015'!AA:AA,"CRO",'2015'!L:L,"&lt;&gt;"), 0)</f>
        <v>0</v>
      </c>
      <c r="BA451" s="0" t="n">
        <f aca="false">IFERROR(SUMIFS('2015'!L:L,'2015'!F:F,A451,'2015'!C:C,B451,'2015'!D:D,"",'2015'!AA:AA,"CRO"), 0)</f>
        <v>0</v>
      </c>
      <c r="BB451" s="0" t="n">
        <f aca="false">IFERROR(BA451/AZ451, 0)</f>
        <v>0</v>
      </c>
      <c r="BC451" s="0" t="n">
        <f aca="false">SUM(BF451,BI451)</f>
        <v>0</v>
      </c>
      <c r="BD451" s="0" t="n">
        <f aca="false">SUM(BG451,BJ451)</f>
        <v>0</v>
      </c>
      <c r="BE451" s="7" t="n">
        <f aca="false">IFERROR(BD451/BC451, 0)</f>
        <v>0</v>
      </c>
      <c r="BF451" s="0" t="n">
        <f aca="false">IFERROR(SUMIFS('2014'!$G:$G,'2014'!F:F,A451,'2014'!C:C,B451,'2014'!D:D,"",'2014'!AA:AA,"JRO",'2014'!L:L,"&lt;&gt;"), 0)</f>
        <v>0</v>
      </c>
      <c r="BG451" s="0" t="n">
        <f aca="false">IFERROR(SUMIFS('2014'!L:L,'2014'!F:F,A451,'2014'!C:C,B451,'2014'!D:D,"",'2014'!AA:AA,"JRO"), 0)</f>
        <v>0</v>
      </c>
      <c r="BH451" s="7" t="n">
        <f aca="false">IFERROR(BG451/BF451, 0)</f>
        <v>0</v>
      </c>
      <c r="BI451" s="0" t="n">
        <f aca="false">IFERROR(SUMIFS('2014'!$G:$G,'2014'!F:F,A451,'2014'!C:C,B451,'2014'!D:D,"",'2014'!AA:AA,"CRO",'2014'!L:L,"&lt;&gt;"), 0)</f>
        <v>0</v>
      </c>
      <c r="BJ451" s="0" t="n">
        <f aca="false">IFERROR(SUMIFS('2014'!L:L,'2014'!F:F,A451,'2014'!C:C,B451,'2014'!D:D,"",'2014'!AA:AA,"CRO"), 0)</f>
        <v>0</v>
      </c>
      <c r="BK451" s="0" t="n">
        <f aca="false">IFERROR(BJ451/BI451, 0)</f>
        <v>0</v>
      </c>
      <c r="BL451" s="0" t="n">
        <f aca="false">IFERROR(SUMIFS('2013'!$G:$G,'2013'!F:F,A451,'2013'!C:C,B451,'2013'!D:D,"",'2013'!AA:AA,"JRO",'2013'!L:L,"&lt;&gt;"), 0)</f>
        <v>0</v>
      </c>
      <c r="BM451" s="0" t="n">
        <f aca="false">IFERROR(SUMIFS('2013'!L:L,'2013'!F:F,A451,'2013'!C:C,B451,'2013'!D:D,"",'2013'!AA:AA,"JRO"), 0)</f>
        <v>0</v>
      </c>
      <c r="BN451" s="0" t="n">
        <f aca="false">IFERROR(BM451/BL451, 0)</f>
        <v>0</v>
      </c>
      <c r="BO451" s="0" t="n">
        <f aca="false">IFERROR(SUMIFS('2012'!$G:$G,'2012'!F:F,A451,'2012'!C:C,B451,'2012'!D:D,"",'2012'!AA:AA,"JRO",'2012'!L:L,"&lt;&gt;"), 0)</f>
        <v>0</v>
      </c>
      <c r="BP451" s="0" t="n">
        <f aca="false">IFERROR(SUMIFS('2012'!L:L,'2012'!F:F,A451,'2012'!C:C,B451,'2012'!D:D,"",'2012'!AA:AA,"JRO"), 0)</f>
        <v>0</v>
      </c>
      <c r="BQ451" s="0" t="n">
        <f aca="false">IFERROR(BP451/BO451, 0)</f>
        <v>0</v>
      </c>
      <c r="BR451" s="0" t="n">
        <f aca="false">IFERROR(SUMIFS('2011'!$G:$G,'2011'!F:F,A451,'2011'!C:C,B451,'2011'!D:D,"",'2011'!AA:AA,"JRO",'2011'!L:L,"&lt;&gt;"), 0)</f>
        <v>0</v>
      </c>
      <c r="BS451" s="0" t="n">
        <f aca="false">IFERROR(SUMIFS('2011'!L:L,'2011'!F:F,A451,'2011'!C:C,B451,'2011'!D:D,"",'2011'!AA:AA,"JRO"), 0)</f>
        <v>0</v>
      </c>
      <c r="BT451" s="7" t="n">
        <f aca="false">IFERROR(BS451/BR451, 0)</f>
        <v>0</v>
      </c>
      <c r="BU451" s="0" t="n">
        <f aca="false">IFERROR(SUMIFS('2010'!$G:$G,'2010'!F:F,A451,'2010'!C:C,B451,'2010'!D:D,"",'2010'!AA:AA,"JRO",'2010'!L:L,"&lt;&gt;"), 0)</f>
        <v>0</v>
      </c>
      <c r="BV451" s="0" t="n">
        <f aca="false">IFERROR(SUMIFS('2010'!L:L,'2010'!F:F,A451,'2010'!C:C,B451,'2010'!D:D,"",'2010'!AA:AA,"JRO"), 0)</f>
        <v>0</v>
      </c>
      <c r="BW451" s="7" t="n">
        <f aca="false">IFERROR(BV451/BU451, 0)</f>
        <v>0</v>
      </c>
      <c r="BX451" s="0" t="n">
        <f aca="false">IFERROR(SUMIFS('2009'!$G:$G,'2009'!F:F,A451,'2009'!C:C,B451,'2009'!D:D,"",'2009'!AA:AA,"JRO",'2009'!L:L,"&lt;&gt;"), 0)</f>
        <v>0</v>
      </c>
      <c r="BY451" s="0" t="n">
        <f aca="false">IFERROR(SUMIFS('2009'!L:L,'2009'!F:F,A451,'2009'!C:C,B451,'2009'!D:D,"",'2009'!AA:AA,"JRO"), 0)</f>
        <v>0</v>
      </c>
      <c r="BZ451" s="7" t="n">
        <f aca="false">IFERROR(BY451/BX451, 0)</f>
        <v>0</v>
      </c>
    </row>
    <row r="452" customFormat="false" ht="15" hidden="false" customHeight="false" outlineLevel="0" collapsed="false">
      <c r="A452" s="0" t="s">
        <v>107</v>
      </c>
      <c r="B452" s="16" t="s">
        <v>51</v>
      </c>
      <c r="I452" s="7" t="n">
        <f aca="false">IFERROR(H452/G452, 0)</f>
        <v>0</v>
      </c>
      <c r="J452" s="0" t="n">
        <f aca="false">IFERROR(SUMIFS('2018'!$H:$H,'2018'!$C:$C,B452,'2018'!$F:$F,A452,'2018'!AA:AA,"JRO",'2018'!P:P,"&lt;&gt;")+SUMIFS('2018'!$I:$I,'2018'!$D:$D,B452,'2018'!$F:$F,A452,'2018'!AA:AA,"JRO",'2018'!Q:Q,"&lt;&gt;")+SUMIFS('2018'!$J:$J,'2018'!$E:$E,B452,'2018'!$F:$F,A452,'2018'!AA:AA,"JRO",'2018'!R:R,"&lt;&gt;"), 0)</f>
        <v>0</v>
      </c>
      <c r="K452" s="0" t="n">
        <f aca="false">IFERROR(SUMIFS('2018'!M:M,'2018'!AA:AA,"JRO",'2018'!F:F,A452,'2018'!C:C,B452)+SUMIFS('2018'!P:P,'2018'!AA:AA,"JRO",'2018'!F:F,A452,'2018'!C:C,B452)+SUMIFS('2018'!N:N,'2018'!AA:AA,"JRO",'2018'!F:F,A452,'2018'!D:D,B452)+SUMIFS('2018'!N:N,'2018'!AA:AA,"JRO",'2018'!F:F,A452,'2018'!D:D,B452)+SUMIFS('2018'!O:O,'2018'!AA:AA,"JRO",'2018'!F:F,A452,'2018'!E:E,B452)+SUMIFS('2018'!R:R,'2018'!AA:AA,"JRO",'2018'!F:F,A452,'2018'!E:E,B452), 0)</f>
        <v>0</v>
      </c>
      <c r="L452" s="7" t="n">
        <f aca="false">IFERROR(K452/J452, 0)</f>
        <v>0</v>
      </c>
      <c r="M452" s="0" t="n">
        <f aca="false">IFERROR(SUMIFS('2018'!$H:$H,'2018'!$C:$C,B452,'2018'!$F:$F,A452,'2018'!AA:AA,"NRO",'2018'!P:P,"&lt;&gt;")+SUMIFS('2018'!$I:$I,'2018'!$D:$D,B452,'2018'!$F:$F,A452,'2018'!AA:AA,"NRO",'2018'!Q:Q,"&lt;&gt;")+SUMIFS('2018'!$J:$J,'2018'!$E:$E,B452,'2018'!$F:$F,A452,'2018'!AA:AA,"NRO",'2018'!R:R,"&lt;&gt;"), 0)</f>
        <v>0</v>
      </c>
      <c r="N452" s="0" t="n">
        <f aca="false">IFERROR(SUMIFS('2018'!M:M,'2018'!AA:AA,"NRO",'2018'!F:F,A452,'2018'!C:C,B452)+SUMIFS('2018'!P:P,'2018'!AA:AA,"NRO",'2018'!F:F,A452,'2018'!C:C,B452)+SUMIFS('2018'!N:N,'2018'!AA:AA,"NRO",'2018'!F:F,A452,'2018'!D:D,B452)+SUMIFS('2018'!N:N,'2018'!AA:AA,"NRO",'2018'!F:F,A452,'2018'!D:D,B452)+SUMIFS('2018'!O:O,'2018'!AA:AA,"NRO",'2018'!F:F,A452,'2018'!E:E,B452)+SUMIFS('2018'!R:R,'2018'!AA:AA,"NRO",'2018'!F:F,A452,'2018'!E:E,B452), 0)</f>
        <v>0</v>
      </c>
      <c r="O452" s="7" t="n">
        <f aca="false">IFERROR(N452/M452, 0)</f>
        <v>0</v>
      </c>
      <c r="P452" s="0" t="n">
        <f aca="false">IFERROR(SUMIFS('2018'!$H:$H,'2018'!$C:$C,B452,'2018'!$F:$F,A452,'2018'!AA:AA,"CRO")+SUMIFS('2018'!$I:$I,'2018'!$D:$D,B452,'2018'!$F:$F,A452,'2018'!AA:AA,"CRO")+SUMIFS('2018'!$J:$J,'2018'!$E:$E,B452,'2018'!$F:$F,A452,'2018'!AA:AA,"CRO"), 0)</f>
        <v>0</v>
      </c>
      <c r="Q452" s="0" t="n">
        <f aca="false">IFERROR(SUMIFS('2018'!M:M,'2018'!AA:AA,"CRO",'2018'!F:F,A452,'2018'!C:C,B452)+SUMIFS('2018'!P:P,'2018'!AA:AA,"CRO",'2018'!F:F,A452,'2018'!C:C,B452)+SUMIFS('2018'!N:N,'2018'!AA:AA,"CRO",'2018'!F:F,A452,'2018'!D:D,B452)+SUMIFS('2018'!N:N,'2018'!AA:AA,"CRO",'2018'!F:F,A452,'2018'!D:D,B452)+SUMIFS('2018'!O:O,'2018'!AA:AA,"CRO",'2018'!F:F,A452,'2018'!E:E,B452)+SUMIFS('2018'!R:R,'2018'!AA:AA,"CRO",'2018'!F:F,A452,'2018'!E:E,B452), 0)</f>
        <v>0</v>
      </c>
      <c r="R452" s="7" t="n">
        <f aca="false">IFERROR(Q452/P452, 0)</f>
        <v>0</v>
      </c>
      <c r="S452" s="7" t="n">
        <f aca="false">SUM(V452,Y452,AB452)</f>
        <v>0</v>
      </c>
      <c r="T452" s="7" t="n">
        <f aca="false">SUM(W452,Z452,AC452)</f>
        <v>0</v>
      </c>
      <c r="U452" s="7" t="n">
        <f aca="false">IFERROR(T452/S452, 0)</f>
        <v>0</v>
      </c>
      <c r="V452" s="0" t="n">
        <f aca="false">SUMIFS('2017'!$H:$H,'2017'!$C:$C,B452,'2017'!$F:$F,A452,'2017'!AA:AA,"JRO",'2017'!P:P,"&lt;&gt;")+SUMIFS('2017'!$I:$I,'2017'!$D:$D,B452,'2017'!$F:$F,A452,'2017'!AA:AA,"JRO",'2017'!Q:Q,"&lt;&gt;")+SUMIFS('2017'!$J:$J,'2017'!$E:$E,B452,'2017'!$F:$F,A452,'2017'!AA:AA,"JRO",'2017'!R:R,"&lt;&gt;")</f>
        <v>0</v>
      </c>
      <c r="W452" s="0" t="n">
        <f aca="false">IFERROR(SUMIFS('2017'!M:M,'2017'!AA:AA,"JRO",'2017'!F:F,A452,'2017'!C:C,B452)+SUMIFS('2017'!P:P,'2017'!AA:AA,"JRO",'2017'!F:F,A452,'2017'!C:C,B452)+SUMIFS('2017'!N:N,'2017'!AA:AA,"JRO",'2017'!F:F,A452,'2017'!D:D,B452)+SUMIFS('2017'!N:N,'2017'!AA:AA,"JRO",'2017'!F:F,A452,'2017'!D:D,B452)+SUMIFS('2017'!O:O,'2017'!AA:AA,"JRO",'2017'!F:F,A452,'2017'!E:E,B452)+SUMIFS('2017'!R:R,'2017'!AA:AA,"JRO",'2017'!F:F,A452,'2017'!E:E,B452), 0)</f>
        <v>0</v>
      </c>
      <c r="X452" s="7" t="n">
        <f aca="false">IFERROR(W452/V452, 0)</f>
        <v>0</v>
      </c>
      <c r="Y452" s="0" t="n">
        <f aca="false">IFERROR(SUMIFS('2017'!$H:$H,'2017'!$C:$C,B452,'2017'!$F:$F,A452,'2017'!AA:AA,"NRO",'2017'!P:P,"&lt;&gt;")+SUMIFS('2017'!$I:$I,'2017'!$D:$D,B452,'2017'!$F:$F,A452,'2017'!AA:AA,"NRO",'2017'!Q:Q,"&lt;&gt;")+SUMIFS('2017'!$J:$J,'2017'!$E:$E,B452,'2017'!$F:$F,A452,'2017'!AA:AA,"NRO",'2017'!R:R,"&lt;&gt;"), 0)</f>
        <v>0</v>
      </c>
      <c r="Z452" s="0" t="n">
        <f aca="false">IFERROR(SUMIFS('2017'!M:M,'2017'!AA:AA,"NRO",'2017'!F:F,A452,'2017'!C:C,B452)+SUMIFS('2017'!P:P,'2017'!AA:AA,"NRO",'2017'!F:F,A452,'2017'!C:C,B452)+SUMIFS('2017'!N:N,'2017'!AA:AA,"NRO",'2017'!F:F,A452,'2017'!D:D,B452)+SUMIFS('2017'!N:N,'2017'!AA:AA,"NRO",'2017'!F:F,A452,'2017'!D:D,B452)+SUMIFS('2017'!O:O,'2017'!AA:AA,"NRO",'2017'!F:F,A452,'2017'!E:E,B452)+SUMIFS('2017'!R:R,'2017'!AA:AA,"NRO",'2017'!F:F,A452,'2017'!E:E,B452), 0)</f>
        <v>0</v>
      </c>
      <c r="AA452" s="7" t="n">
        <f aca="false">IFERROR(Z452/Y452, 0)</f>
        <v>0</v>
      </c>
      <c r="AB452" s="0" t="n">
        <f aca="false">IFERROR(SUMIFS('2017'!$H:$H,'2017'!$C:$C,B452,'2017'!$F:$F,A452,'2017'!AA:AA,"CRO",'2017'!P:P,"&lt;&gt;")+SUMIFS('2017'!$I:$I,'2017'!$D:$D,B452,'2017'!$F:$F,A452,'2017'!AA:AA,"CRO",'2017'!Q:Q,"&lt;&gt;")+SUMIFS('2017'!$J:$J,'2017'!$E:$E,B452,'2017'!$F:$F,A452,'2017'!AA:AA,"CRO",'2017'!R:R,"&lt;&gt;"), 0)</f>
        <v>0</v>
      </c>
      <c r="AC452" s="0" t="n">
        <f aca="false">IFERROR(SUMIFS('2017'!M:M,'2017'!AA:AA,"CRO",'2017'!F:F,A452,'2017'!C:C,B452)+SUMIFS('2017'!P:P,'2017'!AA:AA,"CRO",'2017'!F:F,A452,'2017'!C:C,B452)+SUMIFS('2017'!N:N,'2017'!AA:AA,"CRO",'2017'!F:F,A452,'2017'!D:D,B452)+SUMIFS('2017'!N:N,'2017'!AA:AA,"CRO",'2017'!F:F,A452,'2017'!D:D,B452)+SUMIFS('2017'!O:O,'2017'!AA:AA,"CRO",'2017'!F:F,A452,'2017'!E:E,B452)+SUMIFS('2017'!R:R,'2017'!AA:AA,"CRO",'2017'!F:F,A452,'2017'!E:E,B452), 0)</f>
        <v>0</v>
      </c>
      <c r="AD452" s="0" t="n">
        <f aca="false">IFERROR(AC452/AB452, 0)</f>
        <v>0</v>
      </c>
      <c r="AE452" s="0" t="n">
        <f aca="false">SUM(AH452,AK452,AN452)</f>
        <v>0</v>
      </c>
      <c r="AF452" s="0" t="n">
        <f aca="false">SUM(AI452,AL452,AO452)</f>
        <v>0</v>
      </c>
      <c r="AG452" s="7" t="n">
        <f aca="false">IFERROR(AF452/AE452, 0)</f>
        <v>0</v>
      </c>
      <c r="AH452" s="0" t="n">
        <f aca="false">IFERROR(SUMIFS('2016'!$G:$G,'2016'!F:F,A452,'2016'!C:C,B452,'2016'!D:D,"",'2016'!AA:AA,"JRO",'2016'!L:L,"&lt;&gt;"), 0)</f>
        <v>0</v>
      </c>
      <c r="AI452" s="0" t="n">
        <f aca="false">IFERROR(SUMIFS('2016'!L:L,'2016'!F:F,A452,'2016'!C:C,B452,'2016'!D:D,"",'2016'!AA:AA,"JRO"), 0)</f>
        <v>0</v>
      </c>
      <c r="AJ452" s="7" t="n">
        <f aca="false">IFERROR(AI452/AH452, 0)</f>
        <v>0</v>
      </c>
      <c r="AK452" s="0" t="n">
        <f aca="false">IFERROR(SUMIFS('2016'!$G:$G,'2016'!F:F,A452,'2016'!C:C,B452,'2016'!D:D,"",'2016'!AA:AA,"NRO",'2016'!L:L,"&lt;&gt;"), 0)</f>
        <v>0</v>
      </c>
      <c r="AL452" s="0" t="n">
        <f aca="false">IFERROR(SUMIFS('2016'!L:L,'2016'!F:F,A452,'2016'!C:C,B452,'2016'!D:D,"",'2016'!AA:AA,"NRO"), 0)</f>
        <v>0</v>
      </c>
      <c r="AM452" s="0" t="n">
        <f aca="false">IFERROR(AL452/AK452, 0)</f>
        <v>0</v>
      </c>
      <c r="AN452" s="0" t="n">
        <f aca="false">IFERROR(SUMIFS('2016'!$G:$G,'2016'!F:F,A452,'2016'!C:C,B452,'2016'!D:D,"",'2016'!AA:AA,"CRO",'2016'!L:L,"&lt;&gt;"), 0)</f>
        <v>0</v>
      </c>
      <c r="AO452" s="0" t="n">
        <f aca="false">IFERROR(SUMIFS('2016'!L:L,'2016'!F:F,A452,'2016'!C:C,B452,'2016'!D:D,"",'2016'!AA:AA,"CRO"), 0)</f>
        <v>0</v>
      </c>
      <c r="AP452" s="0" t="n">
        <f aca="false">IFERROR(AO452/AN452, 0)</f>
        <v>0</v>
      </c>
      <c r="AQ452" s="0" t="n">
        <f aca="false">SUM(AT452,AW452,AZ452)</f>
        <v>0</v>
      </c>
      <c r="AR452" s="0" t="n">
        <f aca="false">SUM(AU452,AX452,BA452)</f>
        <v>0</v>
      </c>
      <c r="AS452" s="7" t="n">
        <f aca="false">IFERROR(AR452/AQ452, 0)</f>
        <v>0</v>
      </c>
      <c r="AT452" s="0" t="n">
        <f aca="false">IFERROR(SUMIFS('2015'!$G:$G,'2015'!F:F,A452,'2015'!C:C,B452,'2015'!D:D,"",'2015'!AA:AA,"JRO",'2015'!L:L,"&lt;&gt;"), 0)</f>
        <v>0</v>
      </c>
      <c r="AU452" s="0" t="n">
        <f aca="false">IFERROR(SUMIFS('2015'!L:L,'2015'!F:F,A452,'2015'!C:C,B452,'2015'!D:D,"",'2015'!AA:AA,"JRO"), 0)</f>
        <v>0</v>
      </c>
      <c r="AV452" s="0" t="n">
        <f aca="false">IFERROR(AU452/AT452, 0)</f>
        <v>0</v>
      </c>
      <c r="AW452" s="0" t="n">
        <f aca="false">IFERROR(SUMIFS('2015'!$G:$G,'2015'!F:F,A452,'2015'!C:C,B452,'2015'!D:D,"",'2015'!AA:AA,"NRO",'2015'!L:L,"&lt;&gt;"), 0)</f>
        <v>0</v>
      </c>
      <c r="AX452" s="0" t="n">
        <f aca="false">IFERROR(SUMIFS('2015'!L:L,'2015'!F:F,A452,'2015'!C:C,B452,'2015'!D:D,"",'2015'!AA:AA,"NRO"), 0)</f>
        <v>0</v>
      </c>
      <c r="AY452" s="0" t="n">
        <f aca="false">IFERROR(AX452/AW452, 0)</f>
        <v>0</v>
      </c>
      <c r="AZ452" s="0" t="n">
        <f aca="false">IFERROR(SUMIFS('2015'!$G:$G,'2015'!F:F,A452,'2015'!C:C,B452,'2015'!D:D,"",'2015'!AA:AA,"CRO",'2015'!L:L,"&lt;&gt;"), 0)</f>
        <v>0</v>
      </c>
      <c r="BA452" s="0" t="n">
        <f aca="false">IFERROR(SUMIFS('2015'!L:L,'2015'!F:F,A452,'2015'!C:C,B452,'2015'!D:D,"",'2015'!AA:AA,"CRO"), 0)</f>
        <v>0</v>
      </c>
      <c r="BB452" s="0" t="n">
        <f aca="false">IFERROR(BA452/AZ452, 0)</f>
        <v>0</v>
      </c>
      <c r="BC452" s="0" t="n">
        <f aca="false">SUM(BF452,BI452)</f>
        <v>0</v>
      </c>
      <c r="BD452" s="0" t="n">
        <f aca="false">SUM(BG452,BJ452)</f>
        <v>0</v>
      </c>
      <c r="BE452" s="7" t="n">
        <f aca="false">IFERROR(BD452/BC452, 0)</f>
        <v>0</v>
      </c>
      <c r="BF452" s="0" t="n">
        <f aca="false">IFERROR(SUMIFS('2014'!$G:$G,'2014'!F:F,A452,'2014'!C:C,B452,'2014'!D:D,"",'2014'!AA:AA,"JRO",'2014'!L:L,"&lt;&gt;"), 0)</f>
        <v>0</v>
      </c>
      <c r="BG452" s="0" t="n">
        <f aca="false">IFERROR(SUMIFS('2014'!L:L,'2014'!F:F,A452,'2014'!C:C,B452,'2014'!D:D,"",'2014'!AA:AA,"JRO"), 0)</f>
        <v>0</v>
      </c>
      <c r="BH452" s="7" t="n">
        <f aca="false">IFERROR(BG452/BF452, 0)</f>
        <v>0</v>
      </c>
      <c r="BI452" s="0" t="n">
        <f aca="false">IFERROR(SUMIFS('2014'!$G:$G,'2014'!F:F,A452,'2014'!C:C,B452,'2014'!D:D,"",'2014'!AA:AA,"CRO",'2014'!L:L,"&lt;&gt;"), 0)</f>
        <v>0</v>
      </c>
      <c r="BJ452" s="0" t="n">
        <f aca="false">IFERROR(SUMIFS('2014'!L:L,'2014'!F:F,A452,'2014'!C:C,B452,'2014'!D:D,"",'2014'!AA:AA,"CRO"), 0)</f>
        <v>0</v>
      </c>
      <c r="BK452" s="0" t="n">
        <f aca="false">IFERROR(BJ452/BI452, 0)</f>
        <v>0</v>
      </c>
      <c r="BL452" s="0" t="n">
        <f aca="false">IFERROR(SUMIFS('2013'!$G:$G,'2013'!F:F,A452,'2013'!C:C,B452,'2013'!D:D,"",'2013'!AA:AA,"JRO",'2013'!L:L,"&lt;&gt;"), 0)</f>
        <v>0</v>
      </c>
      <c r="BM452" s="0" t="n">
        <f aca="false">IFERROR(SUMIFS('2013'!L:L,'2013'!F:F,A452,'2013'!C:C,B452,'2013'!D:D,"",'2013'!AA:AA,"JRO"), 0)</f>
        <v>0</v>
      </c>
      <c r="BN452" s="0" t="n">
        <f aca="false">IFERROR(BM452/BL452, 0)</f>
        <v>0</v>
      </c>
      <c r="BO452" s="0" t="n">
        <f aca="false">IFERROR(SUMIFS('2012'!$G:$G,'2012'!F:F,A452,'2012'!C:C,B452,'2012'!D:D,"",'2012'!AA:AA,"JRO",'2012'!L:L,"&lt;&gt;"), 0)</f>
        <v>0</v>
      </c>
      <c r="BP452" s="0" t="n">
        <f aca="false">IFERROR(SUMIFS('2012'!L:L,'2012'!F:F,A452,'2012'!C:C,B452,'2012'!D:D,"",'2012'!AA:AA,"JRO"), 0)</f>
        <v>0</v>
      </c>
      <c r="BQ452" s="0" t="n">
        <f aca="false">IFERROR(BP452/BO452, 0)</f>
        <v>0</v>
      </c>
      <c r="BR452" s="0" t="n">
        <f aca="false">IFERROR(SUMIFS('2011'!$G:$G,'2011'!F:F,A452,'2011'!C:C,B452,'2011'!D:D,"",'2011'!AA:AA,"JRO",'2011'!L:L,"&lt;&gt;"), 0)</f>
        <v>9</v>
      </c>
      <c r="BS452" s="0" t="n">
        <f aca="false">IFERROR(SUMIFS('2011'!L:L,'2011'!F:F,A452,'2011'!C:C,B452,'2011'!D:D,"",'2011'!AA:AA,"JRO"), 0)</f>
        <v>25</v>
      </c>
      <c r="BT452" s="7" t="n">
        <f aca="false">IFERROR(BS452/BR452, 0)</f>
        <v>2.77777777777778</v>
      </c>
      <c r="BU452" s="0" t="n">
        <f aca="false">IFERROR(SUMIFS('2010'!$G:$G,'2010'!F:F,A452,'2010'!C:C,B452,'2010'!D:D,"",'2010'!AA:AA,"JRO",'2010'!L:L,"&lt;&gt;"), 0)</f>
        <v>17</v>
      </c>
      <c r="BV452" s="0" t="n">
        <f aca="false">IFERROR(SUMIFS('2010'!L:L,'2010'!F:F,A452,'2010'!C:C,B452,'2010'!D:D,"",'2010'!AA:AA,"JRO"), 0)</f>
        <v>43</v>
      </c>
      <c r="BW452" s="7" t="n">
        <f aca="false">IFERROR(BV452/BU452, 0)</f>
        <v>2.52941176470588</v>
      </c>
      <c r="BX452" s="0" t="n">
        <f aca="false">IFERROR(SUMIFS('2009'!$G:$G,'2009'!F:F,A452,'2009'!C:C,B452,'2009'!D:D,"",'2009'!AA:AA,"JRO",'2009'!L:L,"&lt;&gt;"), 0)</f>
        <v>0</v>
      </c>
      <c r="BY452" s="0" t="n">
        <f aca="false">IFERROR(SUMIFS('2009'!L:L,'2009'!F:F,A452,'2009'!C:C,B452,'2009'!D:D,"",'2009'!AA:AA,"JRO"), 0)</f>
        <v>0</v>
      </c>
      <c r="BZ452" s="7" t="n">
        <f aca="false">IFERROR(BY452/BX452, 0)</f>
        <v>0</v>
      </c>
    </row>
    <row r="453" customFormat="false" ht="15" hidden="false" customHeight="false" outlineLevel="0" collapsed="false">
      <c r="A453" s="0" t="s">
        <v>107</v>
      </c>
      <c r="B453" s="13" t="s">
        <v>80</v>
      </c>
      <c r="I453" s="7" t="n">
        <f aca="false">IFERROR(H453/G453, 0)</f>
        <v>0</v>
      </c>
      <c r="J453" s="0" t="n">
        <f aca="false">IFERROR(SUMIFS('2018'!$H:$H,'2018'!$C:$C,B453,'2018'!$F:$F,A453,'2018'!AA:AA,"JRO",'2018'!P:P,"&lt;&gt;")+SUMIFS('2018'!$I:$I,'2018'!$D:$D,B453,'2018'!$F:$F,A453,'2018'!AA:AA,"JRO",'2018'!Q:Q,"&lt;&gt;")+SUMIFS('2018'!$J:$J,'2018'!$E:$E,B453,'2018'!$F:$F,A453,'2018'!AA:AA,"JRO",'2018'!R:R,"&lt;&gt;"), 0)</f>
        <v>0</v>
      </c>
      <c r="K453" s="0" t="n">
        <f aca="false">IFERROR(SUMIFS('2018'!M:M,'2018'!AA:AA,"JRO",'2018'!F:F,A453,'2018'!C:C,B453)+SUMIFS('2018'!P:P,'2018'!AA:AA,"JRO",'2018'!F:F,A453,'2018'!C:C,B453)+SUMIFS('2018'!N:N,'2018'!AA:AA,"JRO",'2018'!F:F,A453,'2018'!D:D,B453)+SUMIFS('2018'!N:N,'2018'!AA:AA,"JRO",'2018'!F:F,A453,'2018'!D:D,B453)+SUMIFS('2018'!O:O,'2018'!AA:AA,"JRO",'2018'!F:F,A453,'2018'!E:E,B453)+SUMIFS('2018'!R:R,'2018'!AA:AA,"JRO",'2018'!F:F,A453,'2018'!E:E,B453), 0)</f>
        <v>0</v>
      </c>
      <c r="L453" s="7" t="n">
        <f aca="false">IFERROR(K453/J453, 0)</f>
        <v>0</v>
      </c>
      <c r="M453" s="0" t="n">
        <f aca="false">IFERROR(SUMIFS('2018'!$H:$H,'2018'!$C:$C,B453,'2018'!$F:$F,A453,'2018'!AA:AA,"NRO",'2018'!P:P,"&lt;&gt;")+SUMIFS('2018'!$I:$I,'2018'!$D:$D,B453,'2018'!$F:$F,A453,'2018'!AA:AA,"NRO",'2018'!Q:Q,"&lt;&gt;")+SUMIFS('2018'!$J:$J,'2018'!$E:$E,B453,'2018'!$F:$F,A453,'2018'!AA:AA,"NRO",'2018'!R:R,"&lt;&gt;"), 0)</f>
        <v>0</v>
      </c>
      <c r="N453" s="0" t="n">
        <f aca="false">IFERROR(SUMIFS('2018'!M:M,'2018'!AA:AA,"NRO",'2018'!F:F,A453,'2018'!C:C,B453)+SUMIFS('2018'!P:P,'2018'!AA:AA,"NRO",'2018'!F:F,A453,'2018'!C:C,B453)+SUMIFS('2018'!N:N,'2018'!AA:AA,"NRO",'2018'!F:F,A453,'2018'!D:D,B453)+SUMIFS('2018'!N:N,'2018'!AA:AA,"NRO",'2018'!F:F,A453,'2018'!D:D,B453)+SUMIFS('2018'!O:O,'2018'!AA:AA,"NRO",'2018'!F:F,A453,'2018'!E:E,B453)+SUMIFS('2018'!R:R,'2018'!AA:AA,"NRO",'2018'!F:F,A453,'2018'!E:E,B453), 0)</f>
        <v>0</v>
      </c>
      <c r="O453" s="7" t="n">
        <f aca="false">IFERROR(N453/M453, 0)</f>
        <v>0</v>
      </c>
      <c r="P453" s="0" t="n">
        <f aca="false">IFERROR(SUMIFS('2018'!$H:$H,'2018'!$C:$C,B453,'2018'!$F:$F,A453,'2018'!AA:AA,"CRO")+SUMIFS('2018'!$I:$I,'2018'!$D:$D,B453,'2018'!$F:$F,A453,'2018'!AA:AA,"CRO")+SUMIFS('2018'!$J:$J,'2018'!$E:$E,B453,'2018'!$F:$F,A453,'2018'!AA:AA,"CRO"), 0)</f>
        <v>0</v>
      </c>
      <c r="Q453" s="0" t="n">
        <f aca="false">IFERROR(SUMIFS('2018'!M:M,'2018'!AA:AA,"CRO",'2018'!F:F,A453,'2018'!C:C,B453)+SUMIFS('2018'!P:P,'2018'!AA:AA,"CRO",'2018'!F:F,A453,'2018'!C:C,B453)+SUMIFS('2018'!N:N,'2018'!AA:AA,"CRO",'2018'!F:F,A453,'2018'!D:D,B453)+SUMIFS('2018'!N:N,'2018'!AA:AA,"CRO",'2018'!F:F,A453,'2018'!D:D,B453)+SUMIFS('2018'!O:O,'2018'!AA:AA,"CRO",'2018'!F:F,A453,'2018'!E:E,B453)+SUMIFS('2018'!R:R,'2018'!AA:AA,"CRO",'2018'!F:F,A453,'2018'!E:E,B453), 0)</f>
        <v>0</v>
      </c>
      <c r="R453" s="7" t="n">
        <f aca="false">IFERROR(Q453/P453, 0)</f>
        <v>0</v>
      </c>
      <c r="S453" s="7" t="n">
        <f aca="false">SUM(V453,Y453,AB453)</f>
        <v>0</v>
      </c>
      <c r="T453" s="7" t="n">
        <f aca="false">SUM(W453,Z453,AC453)</f>
        <v>0</v>
      </c>
      <c r="U453" s="7" t="n">
        <f aca="false">IFERROR(T453/S453, 0)</f>
        <v>0</v>
      </c>
      <c r="V453" s="0" t="n">
        <f aca="false">SUMIFS('2017'!$H:$H,'2017'!$C:$C,B453,'2017'!$F:$F,A453,'2017'!AA:AA,"JRO",'2017'!P:P,"&lt;&gt;")+SUMIFS('2017'!$I:$I,'2017'!$D:$D,B453,'2017'!$F:$F,A453,'2017'!AA:AA,"JRO",'2017'!Q:Q,"&lt;&gt;")+SUMIFS('2017'!$J:$J,'2017'!$E:$E,B453,'2017'!$F:$F,A453,'2017'!AA:AA,"JRO",'2017'!R:R,"&lt;&gt;")</f>
        <v>0</v>
      </c>
      <c r="W453" s="0" t="n">
        <f aca="false">IFERROR(SUMIFS('2017'!M:M,'2017'!AA:AA,"JRO",'2017'!F:F,A453,'2017'!C:C,B453)+SUMIFS('2017'!P:P,'2017'!AA:AA,"JRO",'2017'!F:F,A453,'2017'!C:C,B453)+SUMIFS('2017'!N:N,'2017'!AA:AA,"JRO",'2017'!F:F,A453,'2017'!D:D,B453)+SUMIFS('2017'!N:N,'2017'!AA:AA,"JRO",'2017'!F:F,A453,'2017'!D:D,B453)+SUMIFS('2017'!O:O,'2017'!AA:AA,"JRO",'2017'!F:F,A453,'2017'!E:E,B453)+SUMIFS('2017'!R:R,'2017'!AA:AA,"JRO",'2017'!F:F,A453,'2017'!E:E,B453), 0)</f>
        <v>0</v>
      </c>
      <c r="X453" s="7" t="n">
        <f aca="false">IFERROR(W453/V453, 0)</f>
        <v>0</v>
      </c>
      <c r="Y453" s="0" t="n">
        <f aca="false">IFERROR(SUMIFS('2017'!$H:$H,'2017'!$C:$C,B453,'2017'!$F:$F,A453,'2017'!AA:AA,"NRO",'2017'!P:P,"&lt;&gt;")+SUMIFS('2017'!$I:$I,'2017'!$D:$D,B453,'2017'!$F:$F,A453,'2017'!AA:AA,"NRO",'2017'!Q:Q,"&lt;&gt;")+SUMIFS('2017'!$J:$J,'2017'!$E:$E,B453,'2017'!$F:$F,A453,'2017'!AA:AA,"NRO",'2017'!R:R,"&lt;&gt;"), 0)</f>
        <v>0</v>
      </c>
      <c r="Z453" s="0" t="n">
        <f aca="false">IFERROR(SUMIFS('2017'!M:M,'2017'!AA:AA,"NRO",'2017'!F:F,A453,'2017'!C:C,B453)+SUMIFS('2017'!P:P,'2017'!AA:AA,"NRO",'2017'!F:F,A453,'2017'!C:C,B453)+SUMIFS('2017'!N:N,'2017'!AA:AA,"NRO",'2017'!F:F,A453,'2017'!D:D,B453)+SUMIFS('2017'!N:N,'2017'!AA:AA,"NRO",'2017'!F:F,A453,'2017'!D:D,B453)+SUMIFS('2017'!O:O,'2017'!AA:AA,"NRO",'2017'!F:F,A453,'2017'!E:E,B453)+SUMIFS('2017'!R:R,'2017'!AA:AA,"NRO",'2017'!F:F,A453,'2017'!E:E,B453), 0)</f>
        <v>0</v>
      </c>
      <c r="AA453" s="7" t="n">
        <f aca="false">IFERROR(Z453/Y453, 0)</f>
        <v>0</v>
      </c>
      <c r="AB453" s="0" t="n">
        <f aca="false">IFERROR(SUMIFS('2017'!$H:$H,'2017'!$C:$C,B453,'2017'!$F:$F,A453,'2017'!AA:AA,"CRO",'2017'!P:P,"&lt;&gt;")+SUMIFS('2017'!$I:$I,'2017'!$D:$D,B453,'2017'!$F:$F,A453,'2017'!AA:AA,"CRO",'2017'!Q:Q,"&lt;&gt;")+SUMIFS('2017'!$J:$J,'2017'!$E:$E,B453,'2017'!$F:$F,A453,'2017'!AA:AA,"CRO",'2017'!R:R,"&lt;&gt;"), 0)</f>
        <v>0</v>
      </c>
      <c r="AC453" s="0" t="n">
        <f aca="false">IFERROR(SUMIFS('2017'!M:M,'2017'!AA:AA,"CRO",'2017'!F:F,A453,'2017'!C:C,B453)+SUMIFS('2017'!P:P,'2017'!AA:AA,"CRO",'2017'!F:F,A453,'2017'!C:C,B453)+SUMIFS('2017'!N:N,'2017'!AA:AA,"CRO",'2017'!F:F,A453,'2017'!D:D,B453)+SUMIFS('2017'!N:N,'2017'!AA:AA,"CRO",'2017'!F:F,A453,'2017'!D:D,B453)+SUMIFS('2017'!O:O,'2017'!AA:AA,"CRO",'2017'!F:F,A453,'2017'!E:E,B453)+SUMIFS('2017'!R:R,'2017'!AA:AA,"CRO",'2017'!F:F,A453,'2017'!E:E,B453), 0)</f>
        <v>0</v>
      </c>
      <c r="AD453" s="0" t="n">
        <f aca="false">IFERROR(AC453/AB453, 0)</f>
        <v>0</v>
      </c>
      <c r="AE453" s="0" t="n">
        <f aca="false">SUM(AH453,AK453,AN453)</f>
        <v>0</v>
      </c>
      <c r="AF453" s="0" t="n">
        <f aca="false">SUM(AI453,AL453,AO453)</f>
        <v>0</v>
      </c>
      <c r="AG453" s="7" t="n">
        <f aca="false">IFERROR(AF453/AE453, 0)</f>
        <v>0</v>
      </c>
      <c r="AH453" s="0" t="n">
        <f aca="false">IFERROR(SUMIFS('2016'!$G:$G,'2016'!F:F,A453,'2016'!C:C,B453,'2016'!D:D,"",'2016'!AA:AA,"JRO",'2016'!L:L,"&lt;&gt;"), 0)</f>
        <v>0</v>
      </c>
      <c r="AI453" s="0" t="n">
        <f aca="false">IFERROR(SUMIFS('2016'!L:L,'2016'!F:F,A453,'2016'!C:C,B453,'2016'!D:D,"",'2016'!AA:AA,"JRO"), 0)</f>
        <v>0</v>
      </c>
      <c r="AJ453" s="7" t="n">
        <f aca="false">IFERROR(AI453/AH453, 0)</f>
        <v>0</v>
      </c>
      <c r="AK453" s="0" t="n">
        <f aca="false">IFERROR(SUMIFS('2016'!$G:$G,'2016'!F:F,A453,'2016'!C:C,B453,'2016'!D:D,"",'2016'!AA:AA,"NRO",'2016'!L:L,"&lt;&gt;"), 0)</f>
        <v>0</v>
      </c>
      <c r="AL453" s="0" t="n">
        <f aca="false">IFERROR(SUMIFS('2016'!L:L,'2016'!F:F,A453,'2016'!C:C,B453,'2016'!D:D,"",'2016'!AA:AA,"NRO"), 0)</f>
        <v>0</v>
      </c>
      <c r="AM453" s="0" t="n">
        <f aca="false">IFERROR(AL453/AK453, 0)</f>
        <v>0</v>
      </c>
      <c r="AN453" s="0" t="n">
        <f aca="false">IFERROR(SUMIFS('2016'!$G:$G,'2016'!F:F,A453,'2016'!C:C,B453,'2016'!D:D,"",'2016'!AA:AA,"CRO",'2016'!L:L,"&lt;&gt;"), 0)</f>
        <v>0</v>
      </c>
      <c r="AO453" s="0" t="n">
        <f aca="false">IFERROR(SUMIFS('2016'!L:L,'2016'!F:F,A453,'2016'!C:C,B453,'2016'!D:D,"",'2016'!AA:AA,"CRO"), 0)</f>
        <v>0</v>
      </c>
      <c r="AP453" s="0" t="n">
        <f aca="false">IFERROR(AO453/AN453, 0)</f>
        <v>0</v>
      </c>
      <c r="AQ453" s="0" t="n">
        <f aca="false">SUM(AT453,AW453,AZ453)</f>
        <v>0</v>
      </c>
      <c r="AR453" s="0" t="n">
        <f aca="false">SUM(AU453,AX453,BA453)</f>
        <v>0</v>
      </c>
      <c r="AS453" s="7" t="n">
        <f aca="false">IFERROR(AR453/AQ453, 0)</f>
        <v>0</v>
      </c>
      <c r="AT453" s="0" t="n">
        <f aca="false">IFERROR(SUMIFS('2015'!$G:$G,'2015'!F:F,A453,'2015'!C:C,B453,'2015'!D:D,"",'2015'!AA:AA,"JRO",'2015'!L:L,"&lt;&gt;"), 0)</f>
        <v>0</v>
      </c>
      <c r="AU453" s="0" t="n">
        <f aca="false">IFERROR(SUMIFS('2015'!L:L,'2015'!F:F,A453,'2015'!C:C,B453,'2015'!D:D,"",'2015'!AA:AA,"JRO"), 0)</f>
        <v>0</v>
      </c>
      <c r="AV453" s="0" t="n">
        <f aca="false">IFERROR(AU453/AT453, 0)</f>
        <v>0</v>
      </c>
      <c r="AW453" s="0" t="n">
        <f aca="false">IFERROR(SUMIFS('2015'!$G:$G,'2015'!F:F,A453,'2015'!C:C,B453,'2015'!D:D,"",'2015'!AA:AA,"NRO",'2015'!L:L,"&lt;&gt;"), 0)</f>
        <v>0</v>
      </c>
      <c r="AX453" s="0" t="n">
        <f aca="false">IFERROR(SUMIFS('2015'!L:L,'2015'!F:F,A453,'2015'!C:C,B453,'2015'!D:D,"",'2015'!AA:AA,"NRO"), 0)</f>
        <v>0</v>
      </c>
      <c r="AY453" s="0" t="n">
        <f aca="false">IFERROR(AX453/AW453, 0)</f>
        <v>0</v>
      </c>
      <c r="AZ453" s="0" t="n">
        <f aca="false">IFERROR(SUMIFS('2015'!$G:$G,'2015'!F:F,A453,'2015'!C:C,B453,'2015'!D:D,"",'2015'!AA:AA,"CRO",'2015'!L:L,"&lt;&gt;"), 0)</f>
        <v>0</v>
      </c>
      <c r="BA453" s="0" t="n">
        <f aca="false">IFERROR(SUMIFS('2015'!L:L,'2015'!F:F,A453,'2015'!C:C,B453,'2015'!D:D,"",'2015'!AA:AA,"CRO"), 0)</f>
        <v>0</v>
      </c>
      <c r="BB453" s="0" t="n">
        <f aca="false">IFERROR(BA453/AZ453, 0)</f>
        <v>0</v>
      </c>
      <c r="BC453" s="0" t="n">
        <f aca="false">SUM(BF453,BI453)</f>
        <v>0</v>
      </c>
      <c r="BD453" s="0" t="n">
        <f aca="false">SUM(BG453,BJ453)</f>
        <v>0</v>
      </c>
      <c r="BE453" s="7" t="n">
        <f aca="false">IFERROR(BD453/BC453, 0)</f>
        <v>0</v>
      </c>
      <c r="BF453" s="0" t="n">
        <f aca="false">IFERROR(SUMIFS('2014'!$G:$G,'2014'!F:F,A453,'2014'!C:C,B453,'2014'!D:D,"",'2014'!AA:AA,"JRO",'2014'!L:L,"&lt;&gt;"), 0)</f>
        <v>0</v>
      </c>
      <c r="BG453" s="0" t="n">
        <f aca="false">IFERROR(SUMIFS('2014'!L:L,'2014'!F:F,A453,'2014'!C:C,B453,'2014'!D:D,"",'2014'!AA:AA,"JRO"), 0)</f>
        <v>0</v>
      </c>
      <c r="BH453" s="7" t="n">
        <f aca="false">IFERROR(BG453/BF453, 0)</f>
        <v>0</v>
      </c>
      <c r="BI453" s="0" t="n">
        <f aca="false">IFERROR(SUMIFS('2014'!$G:$G,'2014'!F:F,A453,'2014'!C:C,B453,'2014'!D:D,"",'2014'!AA:AA,"CRO",'2014'!L:L,"&lt;&gt;"), 0)</f>
        <v>0</v>
      </c>
      <c r="BJ453" s="0" t="n">
        <f aca="false">IFERROR(SUMIFS('2014'!L:L,'2014'!F:F,A453,'2014'!C:C,B453,'2014'!D:D,"",'2014'!AA:AA,"CRO"), 0)</f>
        <v>0</v>
      </c>
      <c r="BK453" s="0" t="n">
        <f aca="false">IFERROR(BJ453/BI453, 0)</f>
        <v>0</v>
      </c>
      <c r="BL453" s="0" t="n">
        <f aca="false">IFERROR(SUMIFS('2013'!$G:$G,'2013'!F:F,A453,'2013'!C:C,B453,'2013'!D:D,"",'2013'!AA:AA,"JRO",'2013'!L:L,"&lt;&gt;"), 0)</f>
        <v>0</v>
      </c>
      <c r="BM453" s="0" t="n">
        <f aca="false">IFERROR(SUMIFS('2013'!L:L,'2013'!F:F,A453,'2013'!C:C,B453,'2013'!D:D,"",'2013'!AA:AA,"JRO"), 0)</f>
        <v>0</v>
      </c>
      <c r="BN453" s="0" t="n">
        <f aca="false">IFERROR(BM453/BL453, 0)</f>
        <v>0</v>
      </c>
      <c r="BO453" s="0" t="n">
        <f aca="false">IFERROR(SUMIFS('2012'!$G:$G,'2012'!F:F,A453,'2012'!C:C,B453,'2012'!D:D,"",'2012'!AA:AA,"JRO",'2012'!L:L,"&lt;&gt;"), 0)</f>
        <v>0</v>
      </c>
      <c r="BP453" s="0" t="n">
        <f aca="false">IFERROR(SUMIFS('2012'!L:L,'2012'!F:F,A453,'2012'!C:C,B453,'2012'!D:D,"",'2012'!AA:AA,"JRO"), 0)</f>
        <v>0</v>
      </c>
      <c r="BQ453" s="0" t="n">
        <f aca="false">IFERROR(BP453/BO453, 0)</f>
        <v>0</v>
      </c>
      <c r="BR453" s="0" t="n">
        <f aca="false">IFERROR(SUMIFS('2011'!$G:$G,'2011'!F:F,A453,'2011'!C:C,B453,'2011'!D:D,"",'2011'!AA:AA,"JRO",'2011'!L:L,"&lt;&gt;"), 0)</f>
        <v>0</v>
      </c>
      <c r="BS453" s="0" t="n">
        <f aca="false">IFERROR(SUMIFS('2011'!L:L,'2011'!F:F,A453,'2011'!C:C,B453,'2011'!D:D,"",'2011'!AA:AA,"JRO"), 0)</f>
        <v>0</v>
      </c>
      <c r="BT453" s="7" t="n">
        <f aca="false">IFERROR(BS453/BR453, 0)</f>
        <v>0</v>
      </c>
      <c r="BU453" s="0" t="n">
        <f aca="false">IFERROR(SUMIFS('2010'!$G:$G,'2010'!F:F,A453,'2010'!C:C,B453,'2010'!D:D,"",'2010'!AA:AA,"JRO",'2010'!L:L,"&lt;&gt;"), 0)</f>
        <v>0</v>
      </c>
      <c r="BV453" s="0" t="n">
        <f aca="false">IFERROR(SUMIFS('2010'!L:L,'2010'!F:F,A453,'2010'!C:C,B453,'2010'!D:D,"",'2010'!AA:AA,"JRO"), 0)</f>
        <v>0</v>
      </c>
      <c r="BW453" s="7" t="n">
        <f aca="false">IFERROR(BV453/BU453, 0)</f>
        <v>0</v>
      </c>
      <c r="BX453" s="0" t="n">
        <f aca="false">IFERROR(SUMIFS('2009'!$G:$G,'2009'!F:F,A453,'2009'!C:C,B453,'2009'!D:D,"",'2009'!AA:AA,"JRO",'2009'!L:L,"&lt;&gt;"), 0)</f>
        <v>0</v>
      </c>
      <c r="BY453" s="0" t="n">
        <f aca="false">IFERROR(SUMIFS('2009'!L:L,'2009'!F:F,A453,'2009'!C:C,B453,'2009'!D:D,"",'2009'!AA:AA,"JRO"), 0)</f>
        <v>0</v>
      </c>
      <c r="BZ453" s="7" t="n">
        <f aca="false">IFERROR(BY453/BX453, 0)</f>
        <v>0</v>
      </c>
    </row>
    <row r="454" customFormat="false" ht="15" hidden="false" customHeight="false" outlineLevel="0" collapsed="false">
      <c r="A454" s="0" t="s">
        <v>107</v>
      </c>
      <c r="B454" s="17" t="s">
        <v>69</v>
      </c>
      <c r="I454" s="7" t="n">
        <f aca="false">IFERROR(H454/G454, 0)</f>
        <v>0</v>
      </c>
      <c r="J454" s="0" t="n">
        <f aca="false">IFERROR(SUMIFS('2018'!$H:$H,'2018'!$C:$C,B454,'2018'!$F:$F,A454,'2018'!AA:AA,"JRO",'2018'!P:P,"&lt;&gt;")+SUMIFS('2018'!$I:$I,'2018'!$D:$D,B454,'2018'!$F:$F,A454,'2018'!AA:AA,"JRO",'2018'!Q:Q,"&lt;&gt;")+SUMIFS('2018'!$J:$J,'2018'!$E:$E,B454,'2018'!$F:$F,A454,'2018'!AA:AA,"JRO",'2018'!R:R,"&lt;&gt;"), 0)</f>
        <v>0</v>
      </c>
      <c r="K454" s="0" t="n">
        <f aca="false">IFERROR(SUMIFS('2018'!M:M,'2018'!AA:AA,"JRO",'2018'!F:F,A454,'2018'!C:C,B454)+SUMIFS('2018'!P:P,'2018'!AA:AA,"JRO",'2018'!F:F,A454,'2018'!C:C,B454)+SUMIFS('2018'!N:N,'2018'!AA:AA,"JRO",'2018'!F:F,A454,'2018'!D:D,B454)+SUMIFS('2018'!N:N,'2018'!AA:AA,"JRO",'2018'!F:F,A454,'2018'!D:D,B454)+SUMIFS('2018'!O:O,'2018'!AA:AA,"JRO",'2018'!F:F,A454,'2018'!E:E,B454)+SUMIFS('2018'!R:R,'2018'!AA:AA,"JRO",'2018'!F:F,A454,'2018'!E:E,B454), 0)</f>
        <v>0</v>
      </c>
      <c r="L454" s="7" t="n">
        <f aca="false">IFERROR(K454/J454, 0)</f>
        <v>0</v>
      </c>
      <c r="M454" s="0" t="n">
        <f aca="false">IFERROR(SUMIFS('2018'!$H:$H,'2018'!$C:$C,B454,'2018'!$F:$F,A454,'2018'!AA:AA,"NRO",'2018'!P:P,"&lt;&gt;")+SUMIFS('2018'!$I:$I,'2018'!$D:$D,B454,'2018'!$F:$F,A454,'2018'!AA:AA,"NRO",'2018'!Q:Q,"&lt;&gt;")+SUMIFS('2018'!$J:$J,'2018'!$E:$E,B454,'2018'!$F:$F,A454,'2018'!AA:AA,"NRO",'2018'!R:R,"&lt;&gt;"), 0)</f>
        <v>0</v>
      </c>
      <c r="N454" s="0" t="n">
        <f aca="false">IFERROR(SUMIFS('2018'!M:M,'2018'!AA:AA,"NRO",'2018'!F:F,A454,'2018'!C:C,B454)+SUMIFS('2018'!P:P,'2018'!AA:AA,"NRO",'2018'!F:F,A454,'2018'!C:C,B454)+SUMIFS('2018'!N:N,'2018'!AA:AA,"NRO",'2018'!F:F,A454,'2018'!D:D,B454)+SUMIFS('2018'!N:N,'2018'!AA:AA,"NRO",'2018'!F:F,A454,'2018'!D:D,B454)+SUMIFS('2018'!O:O,'2018'!AA:AA,"NRO",'2018'!F:F,A454,'2018'!E:E,B454)+SUMIFS('2018'!R:R,'2018'!AA:AA,"NRO",'2018'!F:F,A454,'2018'!E:E,B454), 0)</f>
        <v>0</v>
      </c>
      <c r="O454" s="7" t="n">
        <f aca="false">IFERROR(N454/M454, 0)</f>
        <v>0</v>
      </c>
      <c r="P454" s="0" t="n">
        <f aca="false">IFERROR(SUMIFS('2018'!$H:$H,'2018'!$C:$C,B454,'2018'!$F:$F,A454,'2018'!AA:AA,"CRO")+SUMIFS('2018'!$I:$I,'2018'!$D:$D,B454,'2018'!$F:$F,A454,'2018'!AA:AA,"CRO")+SUMIFS('2018'!$J:$J,'2018'!$E:$E,B454,'2018'!$F:$F,A454,'2018'!AA:AA,"CRO"), 0)</f>
        <v>0</v>
      </c>
      <c r="Q454" s="0" t="n">
        <f aca="false">IFERROR(SUMIFS('2018'!M:M,'2018'!AA:AA,"CRO",'2018'!F:F,A454,'2018'!C:C,B454)+SUMIFS('2018'!P:P,'2018'!AA:AA,"CRO",'2018'!F:F,A454,'2018'!C:C,B454)+SUMIFS('2018'!N:N,'2018'!AA:AA,"CRO",'2018'!F:F,A454,'2018'!D:D,B454)+SUMIFS('2018'!N:N,'2018'!AA:AA,"CRO",'2018'!F:F,A454,'2018'!D:D,B454)+SUMIFS('2018'!O:O,'2018'!AA:AA,"CRO",'2018'!F:F,A454,'2018'!E:E,B454)+SUMIFS('2018'!R:R,'2018'!AA:AA,"CRO",'2018'!F:F,A454,'2018'!E:E,B454), 0)</f>
        <v>0</v>
      </c>
      <c r="R454" s="7" t="n">
        <f aca="false">IFERROR(Q454/P454, 0)</f>
        <v>0</v>
      </c>
      <c r="S454" s="7" t="n">
        <f aca="false">SUM(V454,Y454,AB454)</f>
        <v>0</v>
      </c>
      <c r="T454" s="7" t="n">
        <f aca="false">SUM(W454,Z454,AC454)</f>
        <v>0</v>
      </c>
      <c r="U454" s="7" t="n">
        <f aca="false">IFERROR(T454/S454, 0)</f>
        <v>0</v>
      </c>
      <c r="V454" s="0" t="n">
        <f aca="false">SUMIFS('2017'!$H:$H,'2017'!$C:$C,B454,'2017'!$F:$F,A454,'2017'!AA:AA,"JRO",'2017'!P:P,"&lt;&gt;")+SUMIFS('2017'!$I:$I,'2017'!$D:$D,B454,'2017'!$F:$F,A454,'2017'!AA:AA,"JRO",'2017'!Q:Q,"&lt;&gt;")+SUMIFS('2017'!$J:$J,'2017'!$E:$E,B454,'2017'!$F:$F,A454,'2017'!AA:AA,"JRO",'2017'!R:R,"&lt;&gt;")</f>
        <v>0</v>
      </c>
      <c r="W454" s="0" t="n">
        <f aca="false">IFERROR(SUMIFS('2017'!M:M,'2017'!AA:AA,"JRO",'2017'!F:F,A454,'2017'!C:C,B454)+SUMIFS('2017'!P:P,'2017'!AA:AA,"JRO",'2017'!F:F,A454,'2017'!C:C,B454)+SUMIFS('2017'!N:N,'2017'!AA:AA,"JRO",'2017'!F:F,A454,'2017'!D:D,B454)+SUMIFS('2017'!N:N,'2017'!AA:AA,"JRO",'2017'!F:F,A454,'2017'!D:D,B454)+SUMIFS('2017'!O:O,'2017'!AA:AA,"JRO",'2017'!F:F,A454,'2017'!E:E,B454)+SUMIFS('2017'!R:R,'2017'!AA:AA,"JRO",'2017'!F:F,A454,'2017'!E:E,B454), 0)</f>
        <v>0</v>
      </c>
      <c r="X454" s="7" t="n">
        <f aca="false">IFERROR(W454/V454, 0)</f>
        <v>0</v>
      </c>
      <c r="Y454" s="0" t="n">
        <f aca="false">IFERROR(SUMIFS('2017'!$H:$H,'2017'!$C:$C,B454,'2017'!$F:$F,A454,'2017'!AA:AA,"NRO",'2017'!P:P,"&lt;&gt;")+SUMIFS('2017'!$I:$I,'2017'!$D:$D,B454,'2017'!$F:$F,A454,'2017'!AA:AA,"NRO",'2017'!Q:Q,"&lt;&gt;")+SUMIFS('2017'!$J:$J,'2017'!$E:$E,B454,'2017'!$F:$F,A454,'2017'!AA:AA,"NRO",'2017'!R:R,"&lt;&gt;"), 0)</f>
        <v>0</v>
      </c>
      <c r="Z454" s="0" t="n">
        <f aca="false">IFERROR(SUMIFS('2017'!M:M,'2017'!AA:AA,"NRO",'2017'!F:F,A454,'2017'!C:C,B454)+SUMIFS('2017'!P:P,'2017'!AA:AA,"NRO",'2017'!F:F,A454,'2017'!C:C,B454)+SUMIFS('2017'!N:N,'2017'!AA:AA,"NRO",'2017'!F:F,A454,'2017'!D:D,B454)+SUMIFS('2017'!N:N,'2017'!AA:AA,"NRO",'2017'!F:F,A454,'2017'!D:D,B454)+SUMIFS('2017'!O:O,'2017'!AA:AA,"NRO",'2017'!F:F,A454,'2017'!E:E,B454)+SUMIFS('2017'!R:R,'2017'!AA:AA,"NRO",'2017'!F:F,A454,'2017'!E:E,B454), 0)</f>
        <v>0</v>
      </c>
      <c r="AA454" s="7" t="n">
        <f aca="false">IFERROR(Z454/Y454, 0)</f>
        <v>0</v>
      </c>
      <c r="AB454" s="0" t="n">
        <f aca="false">IFERROR(SUMIFS('2017'!$H:$H,'2017'!$C:$C,B454,'2017'!$F:$F,A454,'2017'!AA:AA,"CRO",'2017'!P:P,"&lt;&gt;")+SUMIFS('2017'!$I:$I,'2017'!$D:$D,B454,'2017'!$F:$F,A454,'2017'!AA:AA,"CRO",'2017'!Q:Q,"&lt;&gt;")+SUMIFS('2017'!$J:$J,'2017'!$E:$E,B454,'2017'!$F:$F,A454,'2017'!AA:AA,"CRO",'2017'!R:R,"&lt;&gt;"), 0)</f>
        <v>0</v>
      </c>
      <c r="AC454" s="0" t="n">
        <f aca="false">IFERROR(SUMIFS('2017'!M:M,'2017'!AA:AA,"CRO",'2017'!F:F,A454,'2017'!C:C,B454)+SUMIFS('2017'!P:P,'2017'!AA:AA,"CRO",'2017'!F:F,A454,'2017'!C:C,B454)+SUMIFS('2017'!N:N,'2017'!AA:AA,"CRO",'2017'!F:F,A454,'2017'!D:D,B454)+SUMIFS('2017'!N:N,'2017'!AA:AA,"CRO",'2017'!F:F,A454,'2017'!D:D,B454)+SUMIFS('2017'!O:O,'2017'!AA:AA,"CRO",'2017'!F:F,A454,'2017'!E:E,B454)+SUMIFS('2017'!R:R,'2017'!AA:AA,"CRO",'2017'!F:F,A454,'2017'!E:E,B454), 0)</f>
        <v>0</v>
      </c>
      <c r="AD454" s="0" t="n">
        <f aca="false">IFERROR(AC454/AB454, 0)</f>
        <v>0</v>
      </c>
      <c r="AE454" s="0" t="n">
        <f aca="false">SUM(AH454,AK454,AN454)</f>
        <v>0</v>
      </c>
      <c r="AF454" s="0" t="n">
        <f aca="false">SUM(AI454,AL454,AO454)</f>
        <v>0</v>
      </c>
      <c r="AG454" s="7" t="n">
        <f aca="false">IFERROR(AF454/AE454, 0)</f>
        <v>0</v>
      </c>
      <c r="AH454" s="0" t="n">
        <f aca="false">IFERROR(SUMIFS('2016'!$G:$G,'2016'!F:F,A454,'2016'!C:C,B454,'2016'!D:D,"",'2016'!AA:AA,"JRO",'2016'!L:L,"&lt;&gt;"), 0)</f>
        <v>0</v>
      </c>
      <c r="AI454" s="0" t="n">
        <f aca="false">IFERROR(SUMIFS('2016'!L:L,'2016'!F:F,A454,'2016'!C:C,B454,'2016'!D:D,"",'2016'!AA:AA,"JRO"), 0)</f>
        <v>0</v>
      </c>
      <c r="AJ454" s="7" t="n">
        <f aca="false">IFERROR(AI454/AH454, 0)</f>
        <v>0</v>
      </c>
      <c r="AK454" s="0" t="n">
        <f aca="false">IFERROR(SUMIFS('2016'!$G:$G,'2016'!F:F,A454,'2016'!C:C,B454,'2016'!D:D,"",'2016'!AA:AA,"NRO",'2016'!L:L,"&lt;&gt;"), 0)</f>
        <v>0</v>
      </c>
      <c r="AL454" s="0" t="n">
        <f aca="false">IFERROR(SUMIFS('2016'!L:L,'2016'!F:F,A454,'2016'!C:C,B454,'2016'!D:D,"",'2016'!AA:AA,"NRO"), 0)</f>
        <v>0</v>
      </c>
      <c r="AM454" s="0" t="n">
        <f aca="false">IFERROR(AL454/AK454, 0)</f>
        <v>0</v>
      </c>
      <c r="AN454" s="0" t="n">
        <f aca="false">IFERROR(SUMIFS('2016'!$G:$G,'2016'!F:F,A454,'2016'!C:C,B454,'2016'!D:D,"",'2016'!AA:AA,"CRO",'2016'!L:L,"&lt;&gt;"), 0)</f>
        <v>0</v>
      </c>
      <c r="AO454" s="0" t="n">
        <f aca="false">IFERROR(SUMIFS('2016'!L:L,'2016'!F:F,A454,'2016'!C:C,B454,'2016'!D:D,"",'2016'!AA:AA,"CRO"), 0)</f>
        <v>0</v>
      </c>
      <c r="AP454" s="0" t="n">
        <f aca="false">IFERROR(AO454/AN454, 0)</f>
        <v>0</v>
      </c>
      <c r="AQ454" s="0" t="n">
        <f aca="false">SUM(AT454,AW454,AZ454)</f>
        <v>0</v>
      </c>
      <c r="AR454" s="0" t="n">
        <f aca="false">SUM(AU454,AX454,BA454)</f>
        <v>0</v>
      </c>
      <c r="AS454" s="7" t="n">
        <f aca="false">IFERROR(AR454/AQ454, 0)</f>
        <v>0</v>
      </c>
      <c r="AT454" s="0" t="n">
        <f aca="false">IFERROR(SUMIFS('2015'!$G:$G,'2015'!F:F,A454,'2015'!C:C,B454,'2015'!D:D,"",'2015'!AA:AA,"JRO",'2015'!L:L,"&lt;&gt;"), 0)</f>
        <v>0</v>
      </c>
      <c r="AU454" s="0" t="n">
        <f aca="false">IFERROR(SUMIFS('2015'!L:L,'2015'!F:F,A454,'2015'!C:C,B454,'2015'!D:D,"",'2015'!AA:AA,"JRO"), 0)</f>
        <v>0</v>
      </c>
      <c r="AV454" s="0" t="n">
        <f aca="false">IFERROR(AU454/AT454, 0)</f>
        <v>0</v>
      </c>
      <c r="AW454" s="0" t="n">
        <f aca="false">IFERROR(SUMIFS('2015'!$G:$G,'2015'!F:F,A454,'2015'!C:C,B454,'2015'!D:D,"",'2015'!AA:AA,"NRO",'2015'!L:L,"&lt;&gt;"), 0)</f>
        <v>0</v>
      </c>
      <c r="AX454" s="0" t="n">
        <f aca="false">IFERROR(SUMIFS('2015'!L:L,'2015'!F:F,A454,'2015'!C:C,B454,'2015'!D:D,"",'2015'!AA:AA,"NRO"), 0)</f>
        <v>0</v>
      </c>
      <c r="AY454" s="0" t="n">
        <f aca="false">IFERROR(AX454/AW454, 0)</f>
        <v>0</v>
      </c>
      <c r="AZ454" s="0" t="n">
        <f aca="false">IFERROR(SUMIFS('2015'!$G:$G,'2015'!F:F,A454,'2015'!C:C,B454,'2015'!D:D,"",'2015'!AA:AA,"CRO",'2015'!L:L,"&lt;&gt;"), 0)</f>
        <v>0</v>
      </c>
      <c r="BA454" s="0" t="n">
        <f aca="false">IFERROR(SUMIFS('2015'!L:L,'2015'!F:F,A454,'2015'!C:C,B454,'2015'!D:D,"",'2015'!AA:AA,"CRO"), 0)</f>
        <v>0</v>
      </c>
      <c r="BB454" s="0" t="n">
        <f aca="false">IFERROR(BA454/AZ454, 0)</f>
        <v>0</v>
      </c>
      <c r="BC454" s="0" t="n">
        <f aca="false">SUM(BF454,BI454)</f>
        <v>0</v>
      </c>
      <c r="BD454" s="0" t="n">
        <f aca="false">SUM(BG454,BJ454)</f>
        <v>0</v>
      </c>
      <c r="BE454" s="7" t="n">
        <f aca="false">IFERROR(BD454/BC454, 0)</f>
        <v>0</v>
      </c>
      <c r="BF454" s="0" t="n">
        <f aca="false">IFERROR(SUMIFS('2014'!$G:$G,'2014'!F:F,A454,'2014'!C:C,B454,'2014'!D:D,"",'2014'!AA:AA,"JRO",'2014'!L:L,"&lt;&gt;"), 0)</f>
        <v>0</v>
      </c>
      <c r="BG454" s="0" t="n">
        <f aca="false">IFERROR(SUMIFS('2014'!L:L,'2014'!F:F,A454,'2014'!C:C,B454,'2014'!D:D,"",'2014'!AA:AA,"JRO"), 0)</f>
        <v>0</v>
      </c>
      <c r="BH454" s="7" t="n">
        <f aca="false">IFERROR(BG454/BF454, 0)</f>
        <v>0</v>
      </c>
      <c r="BI454" s="0" t="n">
        <f aca="false">IFERROR(SUMIFS('2014'!$G:$G,'2014'!F:F,A454,'2014'!C:C,B454,'2014'!D:D,"",'2014'!AA:AA,"CRO",'2014'!L:L,"&lt;&gt;"), 0)</f>
        <v>0</v>
      </c>
      <c r="BJ454" s="0" t="n">
        <f aca="false">IFERROR(SUMIFS('2014'!L:L,'2014'!F:F,A454,'2014'!C:C,B454,'2014'!D:D,"",'2014'!AA:AA,"CRO"), 0)</f>
        <v>0</v>
      </c>
      <c r="BK454" s="0" t="n">
        <f aca="false">IFERROR(BJ454/BI454, 0)</f>
        <v>0</v>
      </c>
      <c r="BL454" s="0" t="n">
        <f aca="false">IFERROR(SUMIFS('2013'!$G:$G,'2013'!F:F,A454,'2013'!C:C,B454,'2013'!D:D,"",'2013'!AA:AA,"JRO",'2013'!L:L,"&lt;&gt;"), 0)</f>
        <v>0</v>
      </c>
      <c r="BM454" s="0" t="n">
        <f aca="false">IFERROR(SUMIFS('2013'!L:L,'2013'!F:F,A454,'2013'!C:C,B454,'2013'!D:D,"",'2013'!AA:AA,"JRO"), 0)</f>
        <v>0</v>
      </c>
      <c r="BN454" s="0" t="n">
        <f aca="false">IFERROR(BM454/BL454, 0)</f>
        <v>0</v>
      </c>
      <c r="BO454" s="0" t="n">
        <f aca="false">IFERROR(SUMIFS('2012'!$G:$G,'2012'!F:F,A454,'2012'!C:C,B454,'2012'!D:D,"",'2012'!AA:AA,"JRO",'2012'!L:L,"&lt;&gt;"), 0)</f>
        <v>0</v>
      </c>
      <c r="BP454" s="0" t="n">
        <f aca="false">IFERROR(SUMIFS('2012'!L:L,'2012'!F:F,A454,'2012'!C:C,B454,'2012'!D:D,"",'2012'!AA:AA,"JRO"), 0)</f>
        <v>0</v>
      </c>
      <c r="BQ454" s="0" t="n">
        <f aca="false">IFERROR(BP454/BO454, 0)</f>
        <v>0</v>
      </c>
      <c r="BR454" s="0" t="n">
        <f aca="false">IFERROR(SUMIFS('2011'!$G:$G,'2011'!F:F,A454,'2011'!C:C,B454,'2011'!D:D,"",'2011'!AA:AA,"JRO",'2011'!L:L,"&lt;&gt;"), 0)</f>
        <v>0</v>
      </c>
      <c r="BS454" s="0" t="n">
        <f aca="false">IFERROR(SUMIFS('2011'!L:L,'2011'!F:F,A454,'2011'!C:C,B454,'2011'!D:D,"",'2011'!AA:AA,"JRO"), 0)</f>
        <v>0</v>
      </c>
      <c r="BT454" s="7" t="n">
        <f aca="false">IFERROR(BS454/BR454, 0)</f>
        <v>0</v>
      </c>
      <c r="BU454" s="0" t="n">
        <f aca="false">IFERROR(SUMIFS('2010'!$G:$G,'2010'!F:F,A454,'2010'!C:C,B454,'2010'!D:D,"",'2010'!AA:AA,"JRO",'2010'!L:L,"&lt;&gt;"), 0)</f>
        <v>0</v>
      </c>
      <c r="BV454" s="0" t="n">
        <f aca="false">IFERROR(SUMIFS('2010'!L:L,'2010'!F:F,A454,'2010'!C:C,B454,'2010'!D:D,"",'2010'!AA:AA,"JRO"), 0)</f>
        <v>0</v>
      </c>
      <c r="BW454" s="7" t="n">
        <f aca="false">IFERROR(BV454/BU454, 0)</f>
        <v>0</v>
      </c>
      <c r="BX454" s="0" t="n">
        <f aca="false">IFERROR(SUMIFS('2009'!$G:$G,'2009'!F:F,A454,'2009'!C:C,B454,'2009'!D:D,"",'2009'!AA:AA,"JRO",'2009'!L:L,"&lt;&gt;"), 0)</f>
        <v>0</v>
      </c>
      <c r="BY454" s="0" t="n">
        <f aca="false">IFERROR(SUMIFS('2009'!L:L,'2009'!F:F,A454,'2009'!C:C,B454,'2009'!D:D,"",'2009'!AA:AA,"JRO"), 0)</f>
        <v>0</v>
      </c>
      <c r="BZ454" s="7" t="n">
        <f aca="false">IFERROR(BY454/BX454, 0)</f>
        <v>0</v>
      </c>
    </row>
    <row r="455" customFormat="false" ht="15" hidden="false" customHeight="false" outlineLevel="0" collapsed="false">
      <c r="A455" s="0" t="s">
        <v>107</v>
      </c>
      <c r="B455" s="13" t="s">
        <v>81</v>
      </c>
      <c r="I455" s="7" t="n">
        <f aca="false">IFERROR(H455/G455, 0)</f>
        <v>0</v>
      </c>
      <c r="J455" s="0" t="n">
        <f aca="false">IFERROR(SUMIFS('2018'!$H:$H,'2018'!$C:$C,B455,'2018'!$F:$F,A455,'2018'!AA:AA,"JRO",'2018'!P:P,"&lt;&gt;")+SUMIFS('2018'!$I:$I,'2018'!$D:$D,B455,'2018'!$F:$F,A455,'2018'!AA:AA,"JRO",'2018'!Q:Q,"&lt;&gt;")+SUMIFS('2018'!$J:$J,'2018'!$E:$E,B455,'2018'!$F:$F,A455,'2018'!AA:AA,"JRO",'2018'!R:R,"&lt;&gt;"), 0)</f>
        <v>0</v>
      </c>
      <c r="K455" s="0" t="n">
        <f aca="false">IFERROR(SUMIFS('2018'!M:M,'2018'!AA:AA,"JRO",'2018'!F:F,A455,'2018'!C:C,B455)+SUMIFS('2018'!P:P,'2018'!AA:AA,"JRO",'2018'!F:F,A455,'2018'!C:C,B455)+SUMIFS('2018'!N:N,'2018'!AA:AA,"JRO",'2018'!F:F,A455,'2018'!D:D,B455)+SUMIFS('2018'!N:N,'2018'!AA:AA,"JRO",'2018'!F:F,A455,'2018'!D:D,B455)+SUMIFS('2018'!O:O,'2018'!AA:AA,"JRO",'2018'!F:F,A455,'2018'!E:E,B455)+SUMIFS('2018'!R:R,'2018'!AA:AA,"JRO",'2018'!F:F,A455,'2018'!E:E,B455), 0)</f>
        <v>0</v>
      </c>
      <c r="L455" s="7" t="n">
        <f aca="false">IFERROR(K455/J455, 0)</f>
        <v>0</v>
      </c>
      <c r="M455" s="0" t="n">
        <f aca="false">IFERROR(SUMIFS('2018'!$H:$H,'2018'!$C:$C,B455,'2018'!$F:$F,A455,'2018'!AA:AA,"NRO",'2018'!P:P,"&lt;&gt;")+SUMIFS('2018'!$I:$I,'2018'!$D:$D,B455,'2018'!$F:$F,A455,'2018'!AA:AA,"NRO",'2018'!Q:Q,"&lt;&gt;")+SUMIFS('2018'!$J:$J,'2018'!$E:$E,B455,'2018'!$F:$F,A455,'2018'!AA:AA,"NRO",'2018'!R:R,"&lt;&gt;"), 0)</f>
        <v>0</v>
      </c>
      <c r="N455" s="0" t="n">
        <f aca="false">IFERROR(SUMIFS('2018'!M:M,'2018'!AA:AA,"NRO",'2018'!F:F,A455,'2018'!C:C,B455)+SUMIFS('2018'!P:P,'2018'!AA:AA,"NRO",'2018'!F:F,A455,'2018'!C:C,B455)+SUMIFS('2018'!N:N,'2018'!AA:AA,"NRO",'2018'!F:F,A455,'2018'!D:D,B455)+SUMIFS('2018'!N:N,'2018'!AA:AA,"NRO",'2018'!F:F,A455,'2018'!D:D,B455)+SUMIFS('2018'!O:O,'2018'!AA:AA,"NRO",'2018'!F:F,A455,'2018'!E:E,B455)+SUMIFS('2018'!R:R,'2018'!AA:AA,"NRO",'2018'!F:F,A455,'2018'!E:E,B455), 0)</f>
        <v>0</v>
      </c>
      <c r="O455" s="7" t="n">
        <f aca="false">IFERROR(N455/M455, 0)</f>
        <v>0</v>
      </c>
      <c r="P455" s="0" t="n">
        <f aca="false">IFERROR(SUMIFS('2018'!$H:$H,'2018'!$C:$C,B455,'2018'!$F:$F,A455,'2018'!AA:AA,"CRO")+SUMIFS('2018'!$I:$I,'2018'!$D:$D,B455,'2018'!$F:$F,A455,'2018'!AA:AA,"CRO")+SUMIFS('2018'!$J:$J,'2018'!$E:$E,B455,'2018'!$F:$F,A455,'2018'!AA:AA,"CRO"), 0)</f>
        <v>0</v>
      </c>
      <c r="Q455" s="0" t="n">
        <f aca="false">IFERROR(SUMIFS('2018'!M:M,'2018'!AA:AA,"CRO",'2018'!F:F,A455,'2018'!C:C,B455)+SUMIFS('2018'!P:P,'2018'!AA:AA,"CRO",'2018'!F:F,A455,'2018'!C:C,B455)+SUMIFS('2018'!N:N,'2018'!AA:AA,"CRO",'2018'!F:F,A455,'2018'!D:D,B455)+SUMIFS('2018'!N:N,'2018'!AA:AA,"CRO",'2018'!F:F,A455,'2018'!D:D,B455)+SUMIFS('2018'!O:O,'2018'!AA:AA,"CRO",'2018'!F:F,A455,'2018'!E:E,B455)+SUMIFS('2018'!R:R,'2018'!AA:AA,"CRO",'2018'!F:F,A455,'2018'!E:E,B455), 0)</f>
        <v>0</v>
      </c>
      <c r="R455" s="7" t="n">
        <f aca="false">IFERROR(Q455/P455, 0)</f>
        <v>0</v>
      </c>
      <c r="S455" s="7" t="n">
        <f aca="false">SUM(V455,Y455,AB455)</f>
        <v>0</v>
      </c>
      <c r="T455" s="7" t="n">
        <f aca="false">SUM(W455,Z455,AC455)</f>
        <v>0</v>
      </c>
      <c r="U455" s="7" t="n">
        <f aca="false">IFERROR(T455/S455, 0)</f>
        <v>0</v>
      </c>
      <c r="V455" s="0" t="n">
        <f aca="false">SUMIFS('2017'!$H:$H,'2017'!$C:$C,B455,'2017'!$F:$F,A455,'2017'!AA:AA,"JRO",'2017'!P:P,"&lt;&gt;")+SUMIFS('2017'!$I:$I,'2017'!$D:$D,B455,'2017'!$F:$F,A455,'2017'!AA:AA,"JRO",'2017'!Q:Q,"&lt;&gt;")+SUMIFS('2017'!$J:$J,'2017'!$E:$E,B455,'2017'!$F:$F,A455,'2017'!AA:AA,"JRO",'2017'!R:R,"&lt;&gt;")</f>
        <v>0</v>
      </c>
      <c r="W455" s="0" t="n">
        <f aca="false">IFERROR(SUMIFS('2017'!M:M,'2017'!AA:AA,"JRO",'2017'!F:F,A455,'2017'!C:C,B455)+SUMIFS('2017'!P:P,'2017'!AA:AA,"JRO",'2017'!F:F,A455,'2017'!C:C,B455)+SUMIFS('2017'!N:N,'2017'!AA:AA,"JRO",'2017'!F:F,A455,'2017'!D:D,B455)+SUMIFS('2017'!N:N,'2017'!AA:AA,"JRO",'2017'!F:F,A455,'2017'!D:D,B455)+SUMIFS('2017'!O:O,'2017'!AA:AA,"JRO",'2017'!F:F,A455,'2017'!E:E,B455)+SUMIFS('2017'!R:R,'2017'!AA:AA,"JRO",'2017'!F:F,A455,'2017'!E:E,B455), 0)</f>
        <v>0</v>
      </c>
      <c r="X455" s="7" t="n">
        <f aca="false">IFERROR(W455/V455, 0)</f>
        <v>0</v>
      </c>
      <c r="Y455" s="0" t="n">
        <f aca="false">IFERROR(SUMIFS('2017'!$H:$H,'2017'!$C:$C,B455,'2017'!$F:$F,A455,'2017'!AA:AA,"NRO",'2017'!P:P,"&lt;&gt;")+SUMIFS('2017'!$I:$I,'2017'!$D:$D,B455,'2017'!$F:$F,A455,'2017'!AA:AA,"NRO",'2017'!Q:Q,"&lt;&gt;")+SUMIFS('2017'!$J:$J,'2017'!$E:$E,B455,'2017'!$F:$F,A455,'2017'!AA:AA,"NRO",'2017'!R:R,"&lt;&gt;"), 0)</f>
        <v>0</v>
      </c>
      <c r="Z455" s="0" t="n">
        <f aca="false">IFERROR(SUMIFS('2017'!M:M,'2017'!AA:AA,"NRO",'2017'!F:F,A455,'2017'!C:C,B455)+SUMIFS('2017'!P:P,'2017'!AA:AA,"NRO",'2017'!F:F,A455,'2017'!C:C,B455)+SUMIFS('2017'!N:N,'2017'!AA:AA,"NRO",'2017'!F:F,A455,'2017'!D:D,B455)+SUMIFS('2017'!N:N,'2017'!AA:AA,"NRO",'2017'!F:F,A455,'2017'!D:D,B455)+SUMIFS('2017'!O:O,'2017'!AA:AA,"NRO",'2017'!F:F,A455,'2017'!E:E,B455)+SUMIFS('2017'!R:R,'2017'!AA:AA,"NRO",'2017'!F:F,A455,'2017'!E:E,B455), 0)</f>
        <v>0</v>
      </c>
      <c r="AA455" s="7" t="n">
        <f aca="false">IFERROR(Z455/Y455, 0)</f>
        <v>0</v>
      </c>
      <c r="AB455" s="0" t="n">
        <f aca="false">IFERROR(SUMIFS('2017'!$H:$H,'2017'!$C:$C,B455,'2017'!$F:$F,A455,'2017'!AA:AA,"CRO",'2017'!P:P,"&lt;&gt;")+SUMIFS('2017'!$I:$I,'2017'!$D:$D,B455,'2017'!$F:$F,A455,'2017'!AA:AA,"CRO",'2017'!Q:Q,"&lt;&gt;")+SUMIFS('2017'!$J:$J,'2017'!$E:$E,B455,'2017'!$F:$F,A455,'2017'!AA:AA,"CRO",'2017'!R:R,"&lt;&gt;"), 0)</f>
        <v>0</v>
      </c>
      <c r="AC455" s="0" t="n">
        <f aca="false">IFERROR(SUMIFS('2017'!M:M,'2017'!AA:AA,"CRO",'2017'!F:F,A455,'2017'!C:C,B455)+SUMIFS('2017'!P:P,'2017'!AA:AA,"CRO",'2017'!F:F,A455,'2017'!C:C,B455)+SUMIFS('2017'!N:N,'2017'!AA:AA,"CRO",'2017'!F:F,A455,'2017'!D:D,B455)+SUMIFS('2017'!N:N,'2017'!AA:AA,"CRO",'2017'!F:F,A455,'2017'!D:D,B455)+SUMIFS('2017'!O:O,'2017'!AA:AA,"CRO",'2017'!F:F,A455,'2017'!E:E,B455)+SUMIFS('2017'!R:R,'2017'!AA:AA,"CRO",'2017'!F:F,A455,'2017'!E:E,B455), 0)</f>
        <v>0</v>
      </c>
      <c r="AD455" s="0" t="n">
        <f aca="false">IFERROR(AC455/AB455, 0)</f>
        <v>0</v>
      </c>
      <c r="AE455" s="0" t="n">
        <f aca="false">SUM(AH455,AK455,AN455)</f>
        <v>0</v>
      </c>
      <c r="AF455" s="0" t="n">
        <f aca="false">SUM(AI455,AL455,AO455)</f>
        <v>0</v>
      </c>
      <c r="AG455" s="7" t="n">
        <f aca="false">IFERROR(AF455/AE455, 0)</f>
        <v>0</v>
      </c>
      <c r="AH455" s="0" t="n">
        <f aca="false">IFERROR(SUMIFS('2016'!$G:$G,'2016'!F:F,A455,'2016'!C:C,B455,'2016'!D:D,"",'2016'!AA:AA,"JRO",'2016'!L:L,"&lt;&gt;"), 0)</f>
        <v>0</v>
      </c>
      <c r="AI455" s="0" t="n">
        <f aca="false">IFERROR(SUMIFS('2016'!L:L,'2016'!F:F,A455,'2016'!C:C,B455,'2016'!D:D,"",'2016'!AA:AA,"JRO"), 0)</f>
        <v>0</v>
      </c>
      <c r="AJ455" s="7" t="n">
        <f aca="false">IFERROR(AI455/AH455, 0)</f>
        <v>0</v>
      </c>
      <c r="AK455" s="0" t="n">
        <f aca="false">IFERROR(SUMIFS('2016'!$G:$G,'2016'!F:F,A455,'2016'!C:C,B455,'2016'!D:D,"",'2016'!AA:AA,"NRO",'2016'!L:L,"&lt;&gt;"), 0)</f>
        <v>0</v>
      </c>
      <c r="AL455" s="0" t="n">
        <f aca="false">IFERROR(SUMIFS('2016'!L:L,'2016'!F:F,A455,'2016'!C:C,B455,'2016'!D:D,"",'2016'!AA:AA,"NRO"), 0)</f>
        <v>0</v>
      </c>
      <c r="AM455" s="0" t="n">
        <f aca="false">IFERROR(AL455/AK455, 0)</f>
        <v>0</v>
      </c>
      <c r="AN455" s="0" t="n">
        <f aca="false">IFERROR(SUMIFS('2016'!$G:$G,'2016'!F:F,A455,'2016'!C:C,B455,'2016'!D:D,"",'2016'!AA:AA,"CRO",'2016'!L:L,"&lt;&gt;"), 0)</f>
        <v>0</v>
      </c>
      <c r="AO455" s="0" t="n">
        <f aca="false">IFERROR(SUMIFS('2016'!L:L,'2016'!F:F,A455,'2016'!C:C,B455,'2016'!D:D,"",'2016'!AA:AA,"CRO"), 0)</f>
        <v>0</v>
      </c>
      <c r="AP455" s="0" t="n">
        <f aca="false">IFERROR(AO455/AN455, 0)</f>
        <v>0</v>
      </c>
      <c r="AQ455" s="0" t="n">
        <f aca="false">SUM(AT455,AW455,AZ455)</f>
        <v>0</v>
      </c>
      <c r="AR455" s="0" t="n">
        <f aca="false">SUM(AU455,AX455,BA455)</f>
        <v>0</v>
      </c>
      <c r="AS455" s="7" t="n">
        <f aca="false">IFERROR(AR455/AQ455, 0)</f>
        <v>0</v>
      </c>
      <c r="AT455" s="0" t="n">
        <f aca="false">IFERROR(SUMIFS('2015'!$G:$G,'2015'!F:F,A455,'2015'!C:C,B455,'2015'!D:D,"",'2015'!AA:AA,"JRO",'2015'!L:L,"&lt;&gt;"), 0)</f>
        <v>0</v>
      </c>
      <c r="AU455" s="0" t="n">
        <f aca="false">IFERROR(SUMIFS('2015'!L:L,'2015'!F:F,A455,'2015'!C:C,B455,'2015'!D:D,"",'2015'!AA:AA,"JRO"), 0)</f>
        <v>0</v>
      </c>
      <c r="AV455" s="0" t="n">
        <f aca="false">IFERROR(AU455/AT455, 0)</f>
        <v>0</v>
      </c>
      <c r="AW455" s="0" t="n">
        <f aca="false">IFERROR(SUMIFS('2015'!$G:$G,'2015'!F:F,A455,'2015'!C:C,B455,'2015'!D:D,"",'2015'!AA:AA,"NRO",'2015'!L:L,"&lt;&gt;"), 0)</f>
        <v>0</v>
      </c>
      <c r="AX455" s="0" t="n">
        <f aca="false">IFERROR(SUMIFS('2015'!L:L,'2015'!F:F,A455,'2015'!C:C,B455,'2015'!D:D,"",'2015'!AA:AA,"NRO"), 0)</f>
        <v>0</v>
      </c>
      <c r="AY455" s="0" t="n">
        <f aca="false">IFERROR(AX455/AW455, 0)</f>
        <v>0</v>
      </c>
      <c r="AZ455" s="0" t="n">
        <f aca="false">IFERROR(SUMIFS('2015'!$G:$G,'2015'!F:F,A455,'2015'!C:C,B455,'2015'!D:D,"",'2015'!AA:AA,"CRO",'2015'!L:L,"&lt;&gt;"), 0)</f>
        <v>0</v>
      </c>
      <c r="BA455" s="0" t="n">
        <f aca="false">IFERROR(SUMIFS('2015'!L:L,'2015'!F:F,A455,'2015'!C:C,B455,'2015'!D:D,"",'2015'!AA:AA,"CRO"), 0)</f>
        <v>0</v>
      </c>
      <c r="BB455" s="0" t="n">
        <f aca="false">IFERROR(BA455/AZ455, 0)</f>
        <v>0</v>
      </c>
      <c r="BC455" s="0" t="n">
        <f aca="false">SUM(BF455,BI455)</f>
        <v>0</v>
      </c>
      <c r="BD455" s="0" t="n">
        <f aca="false">SUM(BG455,BJ455)</f>
        <v>0</v>
      </c>
      <c r="BE455" s="7" t="n">
        <f aca="false">IFERROR(BD455/BC455, 0)</f>
        <v>0</v>
      </c>
      <c r="BF455" s="0" t="n">
        <f aca="false">IFERROR(SUMIFS('2014'!$G:$G,'2014'!F:F,A455,'2014'!C:C,B455,'2014'!D:D,"",'2014'!AA:AA,"JRO",'2014'!L:L,"&lt;&gt;"), 0)</f>
        <v>0</v>
      </c>
      <c r="BG455" s="0" t="n">
        <f aca="false">IFERROR(SUMIFS('2014'!L:L,'2014'!F:F,A455,'2014'!C:C,B455,'2014'!D:D,"",'2014'!AA:AA,"JRO"), 0)</f>
        <v>0</v>
      </c>
      <c r="BH455" s="7" t="n">
        <f aca="false">IFERROR(BG455/BF455, 0)</f>
        <v>0</v>
      </c>
      <c r="BI455" s="0" t="n">
        <f aca="false">IFERROR(SUMIFS('2014'!$G:$G,'2014'!F:F,A455,'2014'!C:C,B455,'2014'!D:D,"",'2014'!AA:AA,"CRO",'2014'!L:L,"&lt;&gt;"), 0)</f>
        <v>0</v>
      </c>
      <c r="BJ455" s="0" t="n">
        <f aca="false">IFERROR(SUMIFS('2014'!L:L,'2014'!F:F,A455,'2014'!C:C,B455,'2014'!D:D,"",'2014'!AA:AA,"CRO"), 0)</f>
        <v>0</v>
      </c>
      <c r="BK455" s="0" t="n">
        <f aca="false">IFERROR(BJ455/BI455, 0)</f>
        <v>0</v>
      </c>
      <c r="BL455" s="0" t="n">
        <f aca="false">IFERROR(SUMIFS('2013'!$G:$G,'2013'!F:F,A455,'2013'!C:C,B455,'2013'!D:D,"",'2013'!AA:AA,"JRO",'2013'!L:L,"&lt;&gt;"), 0)</f>
        <v>0</v>
      </c>
      <c r="BM455" s="0" t="n">
        <f aca="false">IFERROR(SUMIFS('2013'!L:L,'2013'!F:F,A455,'2013'!C:C,B455,'2013'!D:D,"",'2013'!AA:AA,"JRO"), 0)</f>
        <v>0</v>
      </c>
      <c r="BN455" s="0" t="n">
        <f aca="false">IFERROR(BM455/BL455, 0)</f>
        <v>0</v>
      </c>
      <c r="BO455" s="0" t="n">
        <f aca="false">IFERROR(SUMIFS('2012'!$G:$G,'2012'!F:F,A455,'2012'!C:C,B455,'2012'!D:D,"",'2012'!AA:AA,"JRO",'2012'!L:L,"&lt;&gt;"), 0)</f>
        <v>0</v>
      </c>
      <c r="BP455" s="0" t="n">
        <f aca="false">IFERROR(SUMIFS('2012'!L:L,'2012'!F:F,A455,'2012'!C:C,B455,'2012'!D:D,"",'2012'!AA:AA,"JRO"), 0)</f>
        <v>0</v>
      </c>
      <c r="BQ455" s="0" t="n">
        <f aca="false">IFERROR(BP455/BO455, 0)</f>
        <v>0</v>
      </c>
      <c r="BR455" s="0" t="n">
        <f aca="false">IFERROR(SUMIFS('2011'!$G:$G,'2011'!F:F,A455,'2011'!C:C,B455,'2011'!D:D,"",'2011'!AA:AA,"JRO",'2011'!L:L,"&lt;&gt;"), 0)</f>
        <v>0</v>
      </c>
      <c r="BS455" s="0" t="n">
        <f aca="false">IFERROR(SUMIFS('2011'!L:L,'2011'!F:F,A455,'2011'!C:C,B455,'2011'!D:D,"",'2011'!AA:AA,"JRO"), 0)</f>
        <v>0</v>
      </c>
      <c r="BT455" s="7" t="n">
        <f aca="false">IFERROR(BS455/BR455, 0)</f>
        <v>0</v>
      </c>
      <c r="BU455" s="0" t="n">
        <f aca="false">IFERROR(SUMIFS('2010'!$G:$G,'2010'!F:F,A455,'2010'!C:C,B455,'2010'!D:D,"",'2010'!AA:AA,"JRO",'2010'!L:L,"&lt;&gt;"), 0)</f>
        <v>0</v>
      </c>
      <c r="BV455" s="0" t="n">
        <f aca="false">IFERROR(SUMIFS('2010'!L:L,'2010'!F:F,A455,'2010'!C:C,B455,'2010'!D:D,"",'2010'!AA:AA,"JRO"), 0)</f>
        <v>0</v>
      </c>
      <c r="BW455" s="7" t="n">
        <f aca="false">IFERROR(BV455/BU455, 0)</f>
        <v>0</v>
      </c>
      <c r="BX455" s="0" t="n">
        <f aca="false">IFERROR(SUMIFS('2009'!$G:$G,'2009'!F:F,A455,'2009'!C:C,B455,'2009'!D:D,"",'2009'!AA:AA,"JRO",'2009'!L:L,"&lt;&gt;"), 0)</f>
        <v>0</v>
      </c>
      <c r="BY455" s="0" t="n">
        <f aca="false">IFERROR(SUMIFS('2009'!L:L,'2009'!F:F,A455,'2009'!C:C,B455,'2009'!D:D,"",'2009'!AA:AA,"JRO"), 0)</f>
        <v>0</v>
      </c>
      <c r="BZ455" s="7" t="n">
        <f aca="false">IFERROR(BY455/BX455, 0)</f>
        <v>0</v>
      </c>
    </row>
    <row r="456" customFormat="false" ht="15" hidden="false" customHeight="false" outlineLevel="0" collapsed="false">
      <c r="A456" s="0" t="s">
        <v>107</v>
      </c>
      <c r="B456" s="13" t="s">
        <v>57</v>
      </c>
      <c r="I456" s="7" t="n">
        <f aca="false">IFERROR(H456/G456, 0)</f>
        <v>0</v>
      </c>
      <c r="J456" s="0" t="n">
        <f aca="false">IFERROR(SUMIFS('2018'!$H:$H,'2018'!$C:$C,B456,'2018'!$F:$F,A456,'2018'!AA:AA,"JRO",'2018'!P:P,"&lt;&gt;")+SUMIFS('2018'!$I:$I,'2018'!$D:$D,B456,'2018'!$F:$F,A456,'2018'!AA:AA,"JRO",'2018'!Q:Q,"&lt;&gt;")+SUMIFS('2018'!$J:$J,'2018'!$E:$E,B456,'2018'!$F:$F,A456,'2018'!AA:AA,"JRO",'2018'!R:R,"&lt;&gt;"), 0)</f>
        <v>0</v>
      </c>
      <c r="K456" s="0" t="n">
        <f aca="false">IFERROR(SUMIFS('2018'!M:M,'2018'!AA:AA,"JRO",'2018'!F:F,A456,'2018'!C:C,B456)+SUMIFS('2018'!P:P,'2018'!AA:AA,"JRO",'2018'!F:F,A456,'2018'!C:C,B456)+SUMIFS('2018'!N:N,'2018'!AA:AA,"JRO",'2018'!F:F,A456,'2018'!D:D,B456)+SUMIFS('2018'!N:N,'2018'!AA:AA,"JRO",'2018'!F:F,A456,'2018'!D:D,B456)+SUMIFS('2018'!O:O,'2018'!AA:AA,"JRO",'2018'!F:F,A456,'2018'!E:E,B456)+SUMIFS('2018'!R:R,'2018'!AA:AA,"JRO",'2018'!F:F,A456,'2018'!E:E,B456), 0)</f>
        <v>0</v>
      </c>
      <c r="L456" s="7" t="n">
        <f aca="false">IFERROR(K456/J456, 0)</f>
        <v>0</v>
      </c>
      <c r="M456" s="0" t="n">
        <f aca="false">IFERROR(SUMIFS('2018'!$H:$H,'2018'!$C:$C,B456,'2018'!$F:$F,A456,'2018'!AA:AA,"NRO",'2018'!P:P,"&lt;&gt;")+SUMIFS('2018'!$I:$I,'2018'!$D:$D,B456,'2018'!$F:$F,A456,'2018'!AA:AA,"NRO",'2018'!Q:Q,"&lt;&gt;")+SUMIFS('2018'!$J:$J,'2018'!$E:$E,B456,'2018'!$F:$F,A456,'2018'!AA:AA,"NRO",'2018'!R:R,"&lt;&gt;"), 0)</f>
        <v>0</v>
      </c>
      <c r="N456" s="0" t="n">
        <f aca="false">IFERROR(SUMIFS('2018'!M:M,'2018'!AA:AA,"NRO",'2018'!F:F,A456,'2018'!C:C,B456)+SUMIFS('2018'!P:P,'2018'!AA:AA,"NRO",'2018'!F:F,A456,'2018'!C:C,B456)+SUMIFS('2018'!N:N,'2018'!AA:AA,"NRO",'2018'!F:F,A456,'2018'!D:D,B456)+SUMIFS('2018'!N:N,'2018'!AA:AA,"NRO",'2018'!F:F,A456,'2018'!D:D,B456)+SUMIFS('2018'!O:O,'2018'!AA:AA,"NRO",'2018'!F:F,A456,'2018'!E:E,B456)+SUMIFS('2018'!R:R,'2018'!AA:AA,"NRO",'2018'!F:F,A456,'2018'!E:E,B456), 0)</f>
        <v>0</v>
      </c>
      <c r="O456" s="7" t="n">
        <f aca="false">IFERROR(N456/M456, 0)</f>
        <v>0</v>
      </c>
      <c r="P456" s="0" t="n">
        <f aca="false">IFERROR(SUMIFS('2018'!$H:$H,'2018'!$C:$C,B456,'2018'!$F:$F,A456,'2018'!AA:AA,"CRO")+SUMIFS('2018'!$I:$I,'2018'!$D:$D,B456,'2018'!$F:$F,A456,'2018'!AA:AA,"CRO")+SUMIFS('2018'!$J:$J,'2018'!$E:$E,B456,'2018'!$F:$F,A456,'2018'!AA:AA,"CRO"), 0)</f>
        <v>0</v>
      </c>
      <c r="Q456" s="0" t="n">
        <f aca="false">IFERROR(SUMIFS('2018'!M:M,'2018'!AA:AA,"CRO",'2018'!F:F,A456,'2018'!C:C,B456)+SUMIFS('2018'!P:P,'2018'!AA:AA,"CRO",'2018'!F:F,A456,'2018'!C:C,B456)+SUMIFS('2018'!N:N,'2018'!AA:AA,"CRO",'2018'!F:F,A456,'2018'!D:D,B456)+SUMIFS('2018'!N:N,'2018'!AA:AA,"CRO",'2018'!F:F,A456,'2018'!D:D,B456)+SUMIFS('2018'!O:O,'2018'!AA:AA,"CRO",'2018'!F:F,A456,'2018'!E:E,B456)+SUMIFS('2018'!R:R,'2018'!AA:AA,"CRO",'2018'!F:F,A456,'2018'!E:E,B456), 0)</f>
        <v>0</v>
      </c>
      <c r="R456" s="7" t="n">
        <f aca="false">IFERROR(Q456/P456, 0)</f>
        <v>0</v>
      </c>
      <c r="S456" s="7" t="n">
        <f aca="false">SUM(V456,Y456,AB456)</f>
        <v>0</v>
      </c>
      <c r="T456" s="7" t="n">
        <f aca="false">SUM(W456,Z456,AC456)</f>
        <v>0</v>
      </c>
      <c r="U456" s="7" t="n">
        <f aca="false">IFERROR(T456/S456, 0)</f>
        <v>0</v>
      </c>
      <c r="V456" s="0" t="n">
        <f aca="false">SUMIFS('2017'!$H:$H,'2017'!$C:$C,B456,'2017'!$F:$F,A456,'2017'!AA:AA,"JRO",'2017'!P:P,"&lt;&gt;")+SUMIFS('2017'!$I:$I,'2017'!$D:$D,B456,'2017'!$F:$F,A456,'2017'!AA:AA,"JRO",'2017'!Q:Q,"&lt;&gt;")+SUMIFS('2017'!$J:$J,'2017'!$E:$E,B456,'2017'!$F:$F,A456,'2017'!AA:AA,"JRO",'2017'!R:R,"&lt;&gt;")</f>
        <v>0</v>
      </c>
      <c r="W456" s="0" t="n">
        <f aca="false">IFERROR(SUMIFS('2017'!M:M,'2017'!AA:AA,"JRO",'2017'!F:F,A456,'2017'!C:C,B456)+SUMIFS('2017'!P:P,'2017'!AA:AA,"JRO",'2017'!F:F,A456,'2017'!C:C,B456)+SUMIFS('2017'!N:N,'2017'!AA:AA,"JRO",'2017'!F:F,A456,'2017'!D:D,B456)+SUMIFS('2017'!N:N,'2017'!AA:AA,"JRO",'2017'!F:F,A456,'2017'!D:D,B456)+SUMIFS('2017'!O:O,'2017'!AA:AA,"JRO",'2017'!F:F,A456,'2017'!E:E,B456)+SUMIFS('2017'!R:R,'2017'!AA:AA,"JRO",'2017'!F:F,A456,'2017'!E:E,B456), 0)</f>
        <v>0</v>
      </c>
      <c r="X456" s="7" t="n">
        <f aca="false">IFERROR(W456/V456, 0)</f>
        <v>0</v>
      </c>
      <c r="Y456" s="0" t="n">
        <f aca="false">IFERROR(SUMIFS('2017'!$H:$H,'2017'!$C:$C,B456,'2017'!$F:$F,A456,'2017'!AA:AA,"NRO",'2017'!P:P,"&lt;&gt;")+SUMIFS('2017'!$I:$I,'2017'!$D:$D,B456,'2017'!$F:$F,A456,'2017'!AA:AA,"NRO",'2017'!Q:Q,"&lt;&gt;")+SUMIFS('2017'!$J:$J,'2017'!$E:$E,B456,'2017'!$F:$F,A456,'2017'!AA:AA,"NRO",'2017'!R:R,"&lt;&gt;"), 0)</f>
        <v>0</v>
      </c>
      <c r="Z456" s="0" t="n">
        <f aca="false">IFERROR(SUMIFS('2017'!M:M,'2017'!AA:AA,"NRO",'2017'!F:F,A456,'2017'!C:C,B456)+SUMIFS('2017'!P:P,'2017'!AA:AA,"NRO",'2017'!F:F,A456,'2017'!C:C,B456)+SUMIFS('2017'!N:N,'2017'!AA:AA,"NRO",'2017'!F:F,A456,'2017'!D:D,B456)+SUMIFS('2017'!N:N,'2017'!AA:AA,"NRO",'2017'!F:F,A456,'2017'!D:D,B456)+SUMIFS('2017'!O:O,'2017'!AA:AA,"NRO",'2017'!F:F,A456,'2017'!E:E,B456)+SUMIFS('2017'!R:R,'2017'!AA:AA,"NRO",'2017'!F:F,A456,'2017'!E:E,B456), 0)</f>
        <v>0</v>
      </c>
      <c r="AA456" s="7" t="n">
        <f aca="false">IFERROR(Z456/Y456, 0)</f>
        <v>0</v>
      </c>
      <c r="AB456" s="0" t="n">
        <f aca="false">IFERROR(SUMIFS('2017'!$H:$H,'2017'!$C:$C,B456,'2017'!$F:$F,A456,'2017'!AA:AA,"CRO",'2017'!P:P,"&lt;&gt;")+SUMIFS('2017'!$I:$I,'2017'!$D:$D,B456,'2017'!$F:$F,A456,'2017'!AA:AA,"CRO",'2017'!Q:Q,"&lt;&gt;")+SUMIFS('2017'!$J:$J,'2017'!$E:$E,B456,'2017'!$F:$F,A456,'2017'!AA:AA,"CRO",'2017'!R:R,"&lt;&gt;"), 0)</f>
        <v>0</v>
      </c>
      <c r="AC456" s="0" t="n">
        <f aca="false">IFERROR(SUMIFS('2017'!M:M,'2017'!AA:AA,"CRO",'2017'!F:F,A456,'2017'!C:C,B456)+SUMIFS('2017'!P:P,'2017'!AA:AA,"CRO",'2017'!F:F,A456,'2017'!C:C,B456)+SUMIFS('2017'!N:N,'2017'!AA:AA,"CRO",'2017'!F:F,A456,'2017'!D:D,B456)+SUMIFS('2017'!N:N,'2017'!AA:AA,"CRO",'2017'!F:F,A456,'2017'!D:D,B456)+SUMIFS('2017'!O:O,'2017'!AA:AA,"CRO",'2017'!F:F,A456,'2017'!E:E,B456)+SUMIFS('2017'!R:R,'2017'!AA:AA,"CRO",'2017'!F:F,A456,'2017'!E:E,B456), 0)</f>
        <v>0</v>
      </c>
      <c r="AD456" s="0" t="n">
        <f aca="false">IFERROR(AC456/AB456, 0)</f>
        <v>0</v>
      </c>
      <c r="AE456" s="0" t="n">
        <f aca="false">SUM(AH456,AK456,AN456)</f>
        <v>0</v>
      </c>
      <c r="AF456" s="0" t="n">
        <f aca="false">SUM(AI456,AL456,AO456)</f>
        <v>0</v>
      </c>
      <c r="AG456" s="7" t="n">
        <f aca="false">IFERROR(AF456/AE456, 0)</f>
        <v>0</v>
      </c>
      <c r="AH456" s="0" t="n">
        <f aca="false">IFERROR(SUMIFS('2016'!$G:$G,'2016'!F:F,A456,'2016'!C:C,B456,'2016'!D:D,"",'2016'!AA:AA,"JRO",'2016'!L:L,"&lt;&gt;"), 0)</f>
        <v>0</v>
      </c>
      <c r="AI456" s="0" t="n">
        <f aca="false">IFERROR(SUMIFS('2016'!L:L,'2016'!F:F,A456,'2016'!C:C,B456,'2016'!D:D,"",'2016'!AA:AA,"JRO"), 0)</f>
        <v>0</v>
      </c>
      <c r="AJ456" s="7" t="n">
        <f aca="false">IFERROR(AI456/AH456, 0)</f>
        <v>0</v>
      </c>
      <c r="AK456" s="0" t="n">
        <f aca="false">IFERROR(SUMIFS('2016'!$G:$G,'2016'!F:F,A456,'2016'!C:C,B456,'2016'!D:D,"",'2016'!AA:AA,"NRO",'2016'!L:L,"&lt;&gt;"), 0)</f>
        <v>0</v>
      </c>
      <c r="AL456" s="0" t="n">
        <f aca="false">IFERROR(SUMIFS('2016'!L:L,'2016'!F:F,A456,'2016'!C:C,B456,'2016'!D:D,"",'2016'!AA:AA,"NRO"), 0)</f>
        <v>0</v>
      </c>
      <c r="AM456" s="0" t="n">
        <f aca="false">IFERROR(AL456/AK456, 0)</f>
        <v>0</v>
      </c>
      <c r="AN456" s="0" t="n">
        <f aca="false">IFERROR(SUMIFS('2016'!$G:$G,'2016'!F:F,A456,'2016'!C:C,B456,'2016'!D:D,"",'2016'!AA:AA,"CRO",'2016'!L:L,"&lt;&gt;"), 0)</f>
        <v>0</v>
      </c>
      <c r="AO456" s="0" t="n">
        <f aca="false">IFERROR(SUMIFS('2016'!L:L,'2016'!F:F,A456,'2016'!C:C,B456,'2016'!D:D,"",'2016'!AA:AA,"CRO"), 0)</f>
        <v>0</v>
      </c>
      <c r="AP456" s="0" t="n">
        <f aca="false">IFERROR(AO456/AN456, 0)</f>
        <v>0</v>
      </c>
      <c r="AQ456" s="0" t="n">
        <f aca="false">SUM(AT456,AW456,AZ456)</f>
        <v>0</v>
      </c>
      <c r="AR456" s="0" t="n">
        <f aca="false">SUM(AU456,AX456,BA456)</f>
        <v>0</v>
      </c>
      <c r="AS456" s="7" t="n">
        <f aca="false">IFERROR(AR456/AQ456, 0)</f>
        <v>0</v>
      </c>
      <c r="AT456" s="0" t="n">
        <f aca="false">IFERROR(SUMIFS('2015'!$G:$G,'2015'!F:F,A456,'2015'!C:C,B456,'2015'!D:D,"",'2015'!AA:AA,"JRO",'2015'!L:L,"&lt;&gt;"), 0)</f>
        <v>0</v>
      </c>
      <c r="AU456" s="0" t="n">
        <f aca="false">IFERROR(SUMIFS('2015'!L:L,'2015'!F:F,A456,'2015'!C:C,B456,'2015'!D:D,"",'2015'!AA:AA,"JRO"), 0)</f>
        <v>0</v>
      </c>
      <c r="AV456" s="0" t="n">
        <f aca="false">IFERROR(AU456/AT456, 0)</f>
        <v>0</v>
      </c>
      <c r="AW456" s="0" t="n">
        <f aca="false">IFERROR(SUMIFS('2015'!$G:$G,'2015'!F:F,A456,'2015'!C:C,B456,'2015'!D:D,"",'2015'!AA:AA,"NRO",'2015'!L:L,"&lt;&gt;"), 0)</f>
        <v>0</v>
      </c>
      <c r="AX456" s="0" t="n">
        <f aca="false">IFERROR(SUMIFS('2015'!L:L,'2015'!F:F,A456,'2015'!C:C,B456,'2015'!D:D,"",'2015'!AA:AA,"NRO"), 0)</f>
        <v>0</v>
      </c>
      <c r="AY456" s="0" t="n">
        <f aca="false">IFERROR(AX456/AW456, 0)</f>
        <v>0</v>
      </c>
      <c r="AZ456" s="0" t="n">
        <f aca="false">IFERROR(SUMIFS('2015'!$G:$G,'2015'!F:F,A456,'2015'!C:C,B456,'2015'!D:D,"",'2015'!AA:AA,"CRO",'2015'!L:L,"&lt;&gt;"), 0)</f>
        <v>0</v>
      </c>
      <c r="BA456" s="0" t="n">
        <f aca="false">IFERROR(SUMIFS('2015'!L:L,'2015'!F:F,A456,'2015'!C:C,B456,'2015'!D:D,"",'2015'!AA:AA,"CRO"), 0)</f>
        <v>0</v>
      </c>
      <c r="BB456" s="0" t="n">
        <f aca="false">IFERROR(BA456/AZ456, 0)</f>
        <v>0</v>
      </c>
      <c r="BC456" s="0" t="n">
        <f aca="false">SUM(BF456,BI456)</f>
        <v>0</v>
      </c>
      <c r="BD456" s="0" t="n">
        <f aca="false">SUM(BG456,BJ456)</f>
        <v>0</v>
      </c>
      <c r="BE456" s="7" t="n">
        <f aca="false">IFERROR(BD456/BC456, 0)</f>
        <v>0</v>
      </c>
      <c r="BF456" s="0" t="n">
        <f aca="false">IFERROR(SUMIFS('2014'!$G:$G,'2014'!F:F,A456,'2014'!C:C,B456,'2014'!D:D,"",'2014'!AA:AA,"JRO",'2014'!L:L,"&lt;&gt;"), 0)</f>
        <v>0</v>
      </c>
      <c r="BG456" s="0" t="n">
        <f aca="false">IFERROR(SUMIFS('2014'!L:L,'2014'!F:F,A456,'2014'!C:C,B456,'2014'!D:D,"",'2014'!AA:AA,"JRO"), 0)</f>
        <v>0</v>
      </c>
      <c r="BH456" s="7" t="n">
        <f aca="false">IFERROR(BG456/BF456, 0)</f>
        <v>0</v>
      </c>
      <c r="BI456" s="0" t="n">
        <f aca="false">IFERROR(SUMIFS('2014'!$G:$G,'2014'!F:F,A456,'2014'!C:C,B456,'2014'!D:D,"",'2014'!AA:AA,"CRO",'2014'!L:L,"&lt;&gt;"), 0)</f>
        <v>0</v>
      </c>
      <c r="BJ456" s="0" t="n">
        <f aca="false">IFERROR(SUMIFS('2014'!L:L,'2014'!F:F,A456,'2014'!C:C,B456,'2014'!D:D,"",'2014'!AA:AA,"CRO"), 0)</f>
        <v>0</v>
      </c>
      <c r="BK456" s="0" t="n">
        <f aca="false">IFERROR(BJ456/BI456, 0)</f>
        <v>0</v>
      </c>
      <c r="BL456" s="0" t="n">
        <f aca="false">IFERROR(SUMIFS('2013'!$G:$G,'2013'!F:F,A456,'2013'!C:C,B456,'2013'!D:D,"",'2013'!AA:AA,"JRO",'2013'!L:L,"&lt;&gt;"), 0)</f>
        <v>0</v>
      </c>
      <c r="BM456" s="0" t="n">
        <f aca="false">IFERROR(SUMIFS('2013'!L:L,'2013'!F:F,A456,'2013'!C:C,B456,'2013'!D:D,"",'2013'!AA:AA,"JRO"), 0)</f>
        <v>0</v>
      </c>
      <c r="BN456" s="0" t="n">
        <f aca="false">IFERROR(BM456/BL456, 0)</f>
        <v>0</v>
      </c>
      <c r="BO456" s="0" t="n">
        <f aca="false">IFERROR(SUMIFS('2012'!$G:$G,'2012'!F:F,A456,'2012'!C:C,B456,'2012'!D:D,"",'2012'!AA:AA,"JRO",'2012'!L:L,"&lt;&gt;"), 0)</f>
        <v>0</v>
      </c>
      <c r="BP456" s="0" t="n">
        <f aca="false">IFERROR(SUMIFS('2012'!L:L,'2012'!F:F,A456,'2012'!C:C,B456,'2012'!D:D,"",'2012'!AA:AA,"JRO"), 0)</f>
        <v>0</v>
      </c>
      <c r="BQ456" s="0" t="n">
        <f aca="false">IFERROR(BP456/BO456, 0)</f>
        <v>0</v>
      </c>
      <c r="BR456" s="0" t="n">
        <f aca="false">IFERROR(SUMIFS('2011'!$G:$G,'2011'!F:F,A456,'2011'!C:C,B456,'2011'!D:D,"",'2011'!AA:AA,"JRO",'2011'!L:L,"&lt;&gt;"), 0)</f>
        <v>0</v>
      </c>
      <c r="BS456" s="0" t="n">
        <f aca="false">IFERROR(SUMIFS('2011'!L:L,'2011'!F:F,A456,'2011'!C:C,B456,'2011'!D:D,"",'2011'!AA:AA,"JRO"), 0)</f>
        <v>0</v>
      </c>
      <c r="BT456" s="7" t="n">
        <f aca="false">IFERROR(BS456/BR456, 0)</f>
        <v>0</v>
      </c>
      <c r="BU456" s="0" t="n">
        <f aca="false">IFERROR(SUMIFS('2010'!$G:$G,'2010'!F:F,A456,'2010'!C:C,B456,'2010'!D:D,"",'2010'!AA:AA,"JRO",'2010'!L:L,"&lt;&gt;"), 0)</f>
        <v>0</v>
      </c>
      <c r="BV456" s="0" t="n">
        <f aca="false">IFERROR(SUMIFS('2010'!L:L,'2010'!F:F,A456,'2010'!C:C,B456,'2010'!D:D,"",'2010'!AA:AA,"JRO"), 0)</f>
        <v>0</v>
      </c>
      <c r="BW456" s="7" t="n">
        <f aca="false">IFERROR(BV456/BU456, 0)</f>
        <v>0</v>
      </c>
      <c r="BX456" s="0" t="n">
        <f aca="false">IFERROR(SUMIFS('2009'!$G:$G,'2009'!F:F,A456,'2009'!C:C,B456,'2009'!D:D,"",'2009'!AA:AA,"JRO",'2009'!L:L,"&lt;&gt;"), 0)</f>
        <v>0</v>
      </c>
      <c r="BY456" s="0" t="n">
        <f aca="false">IFERROR(SUMIFS('2009'!L:L,'2009'!F:F,A456,'2009'!C:C,B456,'2009'!D:D,"",'2009'!AA:AA,"JRO"), 0)</f>
        <v>0</v>
      </c>
      <c r="BZ456" s="7" t="n">
        <f aca="false">IFERROR(BY456/BX456, 0)</f>
        <v>0</v>
      </c>
    </row>
    <row r="457" customFormat="false" ht="15" hidden="false" customHeight="false" outlineLevel="0" collapsed="false">
      <c r="A457" s="0" t="s">
        <v>107</v>
      </c>
      <c r="B457" s="17" t="s">
        <v>68</v>
      </c>
      <c r="I457" s="7" t="n">
        <f aca="false">IFERROR(H457/G457, 0)</f>
        <v>0</v>
      </c>
      <c r="J457" s="0" t="n">
        <f aca="false">IFERROR(SUMIFS('2018'!$H:$H,'2018'!$C:$C,B457,'2018'!$F:$F,A457,'2018'!AA:AA,"JRO",'2018'!P:P,"&lt;&gt;")+SUMIFS('2018'!$I:$I,'2018'!$D:$D,B457,'2018'!$F:$F,A457,'2018'!AA:AA,"JRO",'2018'!Q:Q,"&lt;&gt;")+SUMIFS('2018'!$J:$J,'2018'!$E:$E,B457,'2018'!$F:$F,A457,'2018'!AA:AA,"JRO",'2018'!R:R,"&lt;&gt;"), 0)</f>
        <v>0</v>
      </c>
      <c r="K457" s="0" t="n">
        <f aca="false">IFERROR(SUMIFS('2018'!M:M,'2018'!AA:AA,"JRO",'2018'!F:F,A457,'2018'!C:C,B457)+SUMIFS('2018'!P:P,'2018'!AA:AA,"JRO",'2018'!F:F,A457,'2018'!C:C,B457)+SUMIFS('2018'!N:N,'2018'!AA:AA,"JRO",'2018'!F:F,A457,'2018'!D:D,B457)+SUMIFS('2018'!N:N,'2018'!AA:AA,"JRO",'2018'!F:F,A457,'2018'!D:D,B457)+SUMIFS('2018'!O:O,'2018'!AA:AA,"JRO",'2018'!F:F,A457,'2018'!E:E,B457)+SUMIFS('2018'!R:R,'2018'!AA:AA,"JRO",'2018'!F:F,A457,'2018'!E:E,B457), 0)</f>
        <v>0</v>
      </c>
      <c r="L457" s="7" t="n">
        <f aca="false">IFERROR(K457/J457, 0)</f>
        <v>0</v>
      </c>
      <c r="M457" s="0" t="n">
        <f aca="false">IFERROR(SUMIFS('2018'!$H:$H,'2018'!$C:$C,B457,'2018'!$F:$F,A457,'2018'!AA:AA,"NRO",'2018'!P:P,"&lt;&gt;")+SUMIFS('2018'!$I:$I,'2018'!$D:$D,B457,'2018'!$F:$F,A457,'2018'!AA:AA,"NRO",'2018'!Q:Q,"&lt;&gt;")+SUMIFS('2018'!$J:$J,'2018'!$E:$E,B457,'2018'!$F:$F,A457,'2018'!AA:AA,"NRO",'2018'!R:R,"&lt;&gt;"), 0)</f>
        <v>0</v>
      </c>
      <c r="N457" s="0" t="n">
        <f aca="false">IFERROR(SUMIFS('2018'!M:M,'2018'!AA:AA,"NRO",'2018'!F:F,A457,'2018'!C:C,B457)+SUMIFS('2018'!P:P,'2018'!AA:AA,"NRO",'2018'!F:F,A457,'2018'!C:C,B457)+SUMIFS('2018'!N:N,'2018'!AA:AA,"NRO",'2018'!F:F,A457,'2018'!D:D,B457)+SUMIFS('2018'!N:N,'2018'!AA:AA,"NRO",'2018'!F:F,A457,'2018'!D:D,B457)+SUMIFS('2018'!O:O,'2018'!AA:AA,"NRO",'2018'!F:F,A457,'2018'!E:E,B457)+SUMIFS('2018'!R:R,'2018'!AA:AA,"NRO",'2018'!F:F,A457,'2018'!E:E,B457), 0)</f>
        <v>0</v>
      </c>
      <c r="O457" s="7" t="n">
        <f aca="false">IFERROR(N457/M457, 0)</f>
        <v>0</v>
      </c>
      <c r="P457" s="0" t="n">
        <f aca="false">IFERROR(SUMIFS('2018'!$H:$H,'2018'!$C:$C,B457,'2018'!$F:$F,A457,'2018'!AA:AA,"CRO")+SUMIFS('2018'!$I:$I,'2018'!$D:$D,B457,'2018'!$F:$F,A457,'2018'!AA:AA,"CRO")+SUMIFS('2018'!$J:$J,'2018'!$E:$E,B457,'2018'!$F:$F,A457,'2018'!AA:AA,"CRO"), 0)</f>
        <v>0</v>
      </c>
      <c r="Q457" s="0" t="n">
        <f aca="false">IFERROR(SUMIFS('2018'!M:M,'2018'!AA:AA,"CRO",'2018'!F:F,A457,'2018'!C:C,B457)+SUMIFS('2018'!P:P,'2018'!AA:AA,"CRO",'2018'!F:F,A457,'2018'!C:C,B457)+SUMIFS('2018'!N:N,'2018'!AA:AA,"CRO",'2018'!F:F,A457,'2018'!D:D,B457)+SUMIFS('2018'!N:N,'2018'!AA:AA,"CRO",'2018'!F:F,A457,'2018'!D:D,B457)+SUMIFS('2018'!O:O,'2018'!AA:AA,"CRO",'2018'!F:F,A457,'2018'!E:E,B457)+SUMIFS('2018'!R:R,'2018'!AA:AA,"CRO",'2018'!F:F,A457,'2018'!E:E,B457), 0)</f>
        <v>0</v>
      </c>
      <c r="R457" s="7" t="n">
        <f aca="false">IFERROR(Q457/P457, 0)</f>
        <v>0</v>
      </c>
      <c r="S457" s="7" t="n">
        <f aca="false">SUM(V457,Y457,AB457)</f>
        <v>0</v>
      </c>
      <c r="T457" s="7" t="n">
        <f aca="false">SUM(W457,Z457,AC457)</f>
        <v>0</v>
      </c>
      <c r="U457" s="7" t="n">
        <f aca="false">IFERROR(T457/S457, 0)</f>
        <v>0</v>
      </c>
      <c r="V457" s="0" t="n">
        <f aca="false">SUMIFS('2017'!$H:$H,'2017'!$C:$C,B457,'2017'!$F:$F,A457,'2017'!AA:AA,"JRO",'2017'!P:P,"&lt;&gt;")+SUMIFS('2017'!$I:$I,'2017'!$D:$D,B457,'2017'!$F:$F,A457,'2017'!AA:AA,"JRO",'2017'!Q:Q,"&lt;&gt;")+SUMIFS('2017'!$J:$J,'2017'!$E:$E,B457,'2017'!$F:$F,A457,'2017'!AA:AA,"JRO",'2017'!R:R,"&lt;&gt;")</f>
        <v>0</v>
      </c>
      <c r="W457" s="0" t="n">
        <f aca="false">IFERROR(SUMIFS('2017'!M:M,'2017'!AA:AA,"JRO",'2017'!F:F,A457,'2017'!C:C,B457)+SUMIFS('2017'!P:P,'2017'!AA:AA,"JRO",'2017'!F:F,A457,'2017'!C:C,B457)+SUMIFS('2017'!N:N,'2017'!AA:AA,"JRO",'2017'!F:F,A457,'2017'!D:D,B457)+SUMIFS('2017'!N:N,'2017'!AA:AA,"JRO",'2017'!F:F,A457,'2017'!D:D,B457)+SUMIFS('2017'!O:O,'2017'!AA:AA,"JRO",'2017'!F:F,A457,'2017'!E:E,B457)+SUMIFS('2017'!R:R,'2017'!AA:AA,"JRO",'2017'!F:F,A457,'2017'!E:E,B457), 0)</f>
        <v>0</v>
      </c>
      <c r="X457" s="7" t="n">
        <f aca="false">IFERROR(W457/V457, 0)</f>
        <v>0</v>
      </c>
      <c r="Y457" s="0" t="n">
        <f aca="false">IFERROR(SUMIFS('2017'!$H:$H,'2017'!$C:$C,B457,'2017'!$F:$F,A457,'2017'!AA:AA,"NRO",'2017'!P:P,"&lt;&gt;")+SUMIFS('2017'!$I:$I,'2017'!$D:$D,B457,'2017'!$F:$F,A457,'2017'!AA:AA,"NRO",'2017'!Q:Q,"&lt;&gt;")+SUMIFS('2017'!$J:$J,'2017'!$E:$E,B457,'2017'!$F:$F,A457,'2017'!AA:AA,"NRO",'2017'!R:R,"&lt;&gt;"), 0)</f>
        <v>0</v>
      </c>
      <c r="Z457" s="0" t="n">
        <f aca="false">IFERROR(SUMIFS('2017'!M:M,'2017'!AA:AA,"NRO",'2017'!F:F,A457,'2017'!C:C,B457)+SUMIFS('2017'!P:P,'2017'!AA:AA,"NRO",'2017'!F:F,A457,'2017'!C:C,B457)+SUMIFS('2017'!N:N,'2017'!AA:AA,"NRO",'2017'!F:F,A457,'2017'!D:D,B457)+SUMIFS('2017'!N:N,'2017'!AA:AA,"NRO",'2017'!F:F,A457,'2017'!D:D,B457)+SUMIFS('2017'!O:O,'2017'!AA:AA,"NRO",'2017'!F:F,A457,'2017'!E:E,B457)+SUMIFS('2017'!R:R,'2017'!AA:AA,"NRO",'2017'!F:F,A457,'2017'!E:E,B457), 0)</f>
        <v>0</v>
      </c>
      <c r="AA457" s="7" t="n">
        <f aca="false">IFERROR(Z457/Y457, 0)</f>
        <v>0</v>
      </c>
      <c r="AB457" s="0" t="n">
        <f aca="false">IFERROR(SUMIFS('2017'!$H:$H,'2017'!$C:$C,B457,'2017'!$F:$F,A457,'2017'!AA:AA,"CRO",'2017'!P:P,"&lt;&gt;")+SUMIFS('2017'!$I:$I,'2017'!$D:$D,B457,'2017'!$F:$F,A457,'2017'!AA:AA,"CRO",'2017'!Q:Q,"&lt;&gt;")+SUMIFS('2017'!$J:$J,'2017'!$E:$E,B457,'2017'!$F:$F,A457,'2017'!AA:AA,"CRO",'2017'!R:R,"&lt;&gt;"), 0)</f>
        <v>0</v>
      </c>
      <c r="AC457" s="0" t="n">
        <f aca="false">IFERROR(SUMIFS('2017'!M:M,'2017'!AA:AA,"CRO",'2017'!F:F,A457,'2017'!C:C,B457)+SUMIFS('2017'!P:P,'2017'!AA:AA,"CRO",'2017'!F:F,A457,'2017'!C:C,B457)+SUMIFS('2017'!N:N,'2017'!AA:AA,"CRO",'2017'!F:F,A457,'2017'!D:D,B457)+SUMIFS('2017'!N:N,'2017'!AA:AA,"CRO",'2017'!F:F,A457,'2017'!D:D,B457)+SUMIFS('2017'!O:O,'2017'!AA:AA,"CRO",'2017'!F:F,A457,'2017'!E:E,B457)+SUMIFS('2017'!R:R,'2017'!AA:AA,"CRO",'2017'!F:F,A457,'2017'!E:E,B457), 0)</f>
        <v>0</v>
      </c>
      <c r="AD457" s="0" t="n">
        <f aca="false">IFERROR(AC457/AB457, 0)</f>
        <v>0</v>
      </c>
      <c r="AE457" s="0" t="n">
        <f aca="false">SUM(AH457,AK457,AN457)</f>
        <v>0</v>
      </c>
      <c r="AF457" s="0" t="n">
        <f aca="false">SUM(AI457,AL457,AO457)</f>
        <v>0</v>
      </c>
      <c r="AG457" s="7" t="n">
        <f aca="false">IFERROR(AF457/AE457, 0)</f>
        <v>0</v>
      </c>
      <c r="AH457" s="0" t="n">
        <f aca="false">IFERROR(SUMIFS('2016'!$G:$G,'2016'!F:F,A457,'2016'!C:C,B457,'2016'!D:D,"",'2016'!AA:AA,"JRO",'2016'!L:L,"&lt;&gt;"), 0)</f>
        <v>0</v>
      </c>
      <c r="AI457" s="0" t="n">
        <f aca="false">IFERROR(SUMIFS('2016'!L:L,'2016'!F:F,A457,'2016'!C:C,B457,'2016'!D:D,"",'2016'!AA:AA,"JRO"), 0)</f>
        <v>0</v>
      </c>
      <c r="AJ457" s="7" t="n">
        <f aca="false">IFERROR(AI457/AH457, 0)</f>
        <v>0</v>
      </c>
      <c r="AK457" s="0" t="n">
        <f aca="false">IFERROR(SUMIFS('2016'!$G:$G,'2016'!F:F,A457,'2016'!C:C,B457,'2016'!D:D,"",'2016'!AA:AA,"NRO",'2016'!L:L,"&lt;&gt;"), 0)</f>
        <v>0</v>
      </c>
      <c r="AL457" s="0" t="n">
        <f aca="false">IFERROR(SUMIFS('2016'!L:L,'2016'!F:F,A457,'2016'!C:C,B457,'2016'!D:D,"",'2016'!AA:AA,"NRO"), 0)</f>
        <v>0</v>
      </c>
      <c r="AM457" s="0" t="n">
        <f aca="false">IFERROR(AL457/AK457, 0)</f>
        <v>0</v>
      </c>
      <c r="AN457" s="0" t="n">
        <f aca="false">IFERROR(SUMIFS('2016'!$G:$G,'2016'!F:F,A457,'2016'!C:C,B457,'2016'!D:D,"",'2016'!AA:AA,"CRO",'2016'!L:L,"&lt;&gt;"), 0)</f>
        <v>0</v>
      </c>
      <c r="AO457" s="0" t="n">
        <f aca="false">IFERROR(SUMIFS('2016'!L:L,'2016'!F:F,A457,'2016'!C:C,B457,'2016'!D:D,"",'2016'!AA:AA,"CRO"), 0)</f>
        <v>0</v>
      </c>
      <c r="AP457" s="0" t="n">
        <f aca="false">IFERROR(AO457/AN457, 0)</f>
        <v>0</v>
      </c>
      <c r="AQ457" s="0" t="n">
        <f aca="false">SUM(AT457,AW457,AZ457)</f>
        <v>0</v>
      </c>
      <c r="AR457" s="0" t="n">
        <f aca="false">SUM(AU457,AX457,BA457)</f>
        <v>0</v>
      </c>
      <c r="AS457" s="7" t="n">
        <f aca="false">IFERROR(AR457/AQ457, 0)</f>
        <v>0</v>
      </c>
      <c r="AT457" s="0" t="n">
        <f aca="false">IFERROR(SUMIFS('2015'!$G:$G,'2015'!F:F,A457,'2015'!C:C,B457,'2015'!D:D,"",'2015'!AA:AA,"JRO",'2015'!L:L,"&lt;&gt;"), 0)</f>
        <v>0</v>
      </c>
      <c r="AU457" s="0" t="n">
        <f aca="false">IFERROR(SUMIFS('2015'!L:L,'2015'!F:F,A457,'2015'!C:C,B457,'2015'!D:D,"",'2015'!AA:AA,"JRO"), 0)</f>
        <v>0</v>
      </c>
      <c r="AV457" s="0" t="n">
        <f aca="false">IFERROR(AU457/AT457, 0)</f>
        <v>0</v>
      </c>
      <c r="AW457" s="0" t="n">
        <f aca="false">IFERROR(SUMIFS('2015'!$G:$G,'2015'!F:F,A457,'2015'!C:C,B457,'2015'!D:D,"",'2015'!AA:AA,"NRO",'2015'!L:L,"&lt;&gt;"), 0)</f>
        <v>0</v>
      </c>
      <c r="AX457" s="0" t="n">
        <f aca="false">IFERROR(SUMIFS('2015'!L:L,'2015'!F:F,A457,'2015'!C:C,B457,'2015'!D:D,"",'2015'!AA:AA,"NRO"), 0)</f>
        <v>0</v>
      </c>
      <c r="AY457" s="0" t="n">
        <f aca="false">IFERROR(AX457/AW457, 0)</f>
        <v>0</v>
      </c>
      <c r="AZ457" s="0" t="n">
        <f aca="false">IFERROR(SUMIFS('2015'!$G:$G,'2015'!F:F,A457,'2015'!C:C,B457,'2015'!D:D,"",'2015'!AA:AA,"CRO",'2015'!L:L,"&lt;&gt;"), 0)</f>
        <v>0</v>
      </c>
      <c r="BA457" s="0" t="n">
        <f aca="false">IFERROR(SUMIFS('2015'!L:L,'2015'!F:F,A457,'2015'!C:C,B457,'2015'!D:D,"",'2015'!AA:AA,"CRO"), 0)</f>
        <v>0</v>
      </c>
      <c r="BB457" s="0" t="n">
        <f aca="false">IFERROR(BA457/AZ457, 0)</f>
        <v>0</v>
      </c>
      <c r="BC457" s="0" t="n">
        <f aca="false">SUM(BF457,BI457)</f>
        <v>0</v>
      </c>
      <c r="BD457" s="0" t="n">
        <f aca="false">SUM(BG457,BJ457)</f>
        <v>0</v>
      </c>
      <c r="BE457" s="7" t="n">
        <f aca="false">IFERROR(BD457/BC457, 0)</f>
        <v>0</v>
      </c>
      <c r="BF457" s="0" t="n">
        <f aca="false">IFERROR(SUMIFS('2014'!$G:$G,'2014'!F:F,A457,'2014'!C:C,B457,'2014'!D:D,"",'2014'!AA:AA,"JRO",'2014'!L:L,"&lt;&gt;"), 0)</f>
        <v>0</v>
      </c>
      <c r="BG457" s="0" t="n">
        <f aca="false">IFERROR(SUMIFS('2014'!L:L,'2014'!F:F,A457,'2014'!C:C,B457,'2014'!D:D,"",'2014'!AA:AA,"JRO"), 0)</f>
        <v>0</v>
      </c>
      <c r="BH457" s="7" t="n">
        <f aca="false">IFERROR(BG457/BF457, 0)</f>
        <v>0</v>
      </c>
      <c r="BI457" s="0" t="n">
        <f aca="false">IFERROR(SUMIFS('2014'!$G:$G,'2014'!F:F,A457,'2014'!C:C,B457,'2014'!D:D,"",'2014'!AA:AA,"CRO",'2014'!L:L,"&lt;&gt;"), 0)</f>
        <v>0</v>
      </c>
      <c r="BJ457" s="0" t="n">
        <f aca="false">IFERROR(SUMIFS('2014'!L:L,'2014'!F:F,A457,'2014'!C:C,B457,'2014'!D:D,"",'2014'!AA:AA,"CRO"), 0)</f>
        <v>0</v>
      </c>
      <c r="BK457" s="0" t="n">
        <f aca="false">IFERROR(BJ457/BI457, 0)</f>
        <v>0</v>
      </c>
      <c r="BL457" s="0" t="n">
        <f aca="false">IFERROR(SUMIFS('2013'!$G:$G,'2013'!F:F,A457,'2013'!C:C,B457,'2013'!D:D,"",'2013'!AA:AA,"JRO",'2013'!L:L,"&lt;&gt;"), 0)</f>
        <v>0</v>
      </c>
      <c r="BM457" s="0" t="n">
        <f aca="false">IFERROR(SUMIFS('2013'!L:L,'2013'!F:F,A457,'2013'!C:C,B457,'2013'!D:D,"",'2013'!AA:AA,"JRO"), 0)</f>
        <v>0</v>
      </c>
      <c r="BN457" s="0" t="n">
        <f aca="false">IFERROR(BM457/BL457, 0)</f>
        <v>0</v>
      </c>
      <c r="BO457" s="0" t="n">
        <f aca="false">IFERROR(SUMIFS('2012'!$G:$G,'2012'!F:F,A457,'2012'!C:C,B457,'2012'!D:D,"",'2012'!AA:AA,"JRO",'2012'!L:L,"&lt;&gt;"), 0)</f>
        <v>0</v>
      </c>
      <c r="BP457" s="0" t="n">
        <f aca="false">IFERROR(SUMIFS('2012'!L:L,'2012'!F:F,A457,'2012'!C:C,B457,'2012'!D:D,"",'2012'!AA:AA,"JRO"), 0)</f>
        <v>0</v>
      </c>
      <c r="BQ457" s="0" t="n">
        <f aca="false">IFERROR(BP457/BO457, 0)</f>
        <v>0</v>
      </c>
      <c r="BR457" s="0" t="n">
        <f aca="false">IFERROR(SUMIFS('2011'!$G:$G,'2011'!F:F,A457,'2011'!C:C,B457,'2011'!D:D,"",'2011'!AA:AA,"JRO",'2011'!L:L,"&lt;&gt;"), 0)</f>
        <v>0</v>
      </c>
      <c r="BS457" s="0" t="n">
        <f aca="false">IFERROR(SUMIFS('2011'!L:L,'2011'!F:F,A457,'2011'!C:C,B457,'2011'!D:D,"",'2011'!AA:AA,"JRO"), 0)</f>
        <v>0</v>
      </c>
      <c r="BT457" s="7" t="n">
        <f aca="false">IFERROR(BS457/BR457, 0)</f>
        <v>0</v>
      </c>
      <c r="BU457" s="0" t="n">
        <f aca="false">IFERROR(SUMIFS('2010'!$G:$G,'2010'!F:F,A457,'2010'!C:C,B457,'2010'!D:D,"",'2010'!AA:AA,"JRO",'2010'!L:L,"&lt;&gt;"), 0)</f>
        <v>0</v>
      </c>
      <c r="BV457" s="0" t="n">
        <f aca="false">IFERROR(SUMIFS('2010'!L:L,'2010'!F:F,A457,'2010'!C:C,B457,'2010'!D:D,"",'2010'!AA:AA,"JRO"), 0)</f>
        <v>0</v>
      </c>
      <c r="BW457" s="7" t="n">
        <f aca="false">IFERROR(BV457/BU457, 0)</f>
        <v>0</v>
      </c>
      <c r="BX457" s="0" t="n">
        <f aca="false">IFERROR(SUMIFS('2009'!$G:$G,'2009'!F:F,A457,'2009'!C:C,B457,'2009'!D:D,"",'2009'!AA:AA,"JRO",'2009'!L:L,"&lt;&gt;"), 0)</f>
        <v>0</v>
      </c>
      <c r="BY457" s="0" t="n">
        <f aca="false">IFERROR(SUMIFS('2009'!L:L,'2009'!F:F,A457,'2009'!C:C,B457,'2009'!D:D,"",'2009'!AA:AA,"JRO"), 0)</f>
        <v>0</v>
      </c>
      <c r="BZ457" s="7" t="n">
        <f aca="false">IFERROR(BY457/BX457, 0)</f>
        <v>0</v>
      </c>
    </row>
    <row r="458" customFormat="false" ht="15" hidden="false" customHeight="false" outlineLevel="0" collapsed="false">
      <c r="A458" s="0" t="s">
        <v>107</v>
      </c>
      <c r="B458" s="13" t="s">
        <v>74</v>
      </c>
      <c r="I458" s="7" t="n">
        <f aca="false">IFERROR(H458/G458, 0)</f>
        <v>0</v>
      </c>
      <c r="J458" s="0" t="n">
        <f aca="false">IFERROR(SUMIFS('2018'!$H:$H,'2018'!$C:$C,B458,'2018'!$F:$F,A458,'2018'!AA:AA,"JRO",'2018'!P:P,"&lt;&gt;")+SUMIFS('2018'!$I:$I,'2018'!$D:$D,B458,'2018'!$F:$F,A458,'2018'!AA:AA,"JRO",'2018'!Q:Q,"&lt;&gt;")+SUMIFS('2018'!$J:$J,'2018'!$E:$E,B458,'2018'!$F:$F,A458,'2018'!AA:AA,"JRO",'2018'!R:R,"&lt;&gt;"), 0)</f>
        <v>0</v>
      </c>
      <c r="K458" s="0" t="n">
        <f aca="false">IFERROR(SUMIFS('2018'!M:M,'2018'!AA:AA,"JRO",'2018'!F:F,A458,'2018'!C:C,B458)+SUMIFS('2018'!P:P,'2018'!AA:AA,"JRO",'2018'!F:F,A458,'2018'!C:C,B458)+SUMIFS('2018'!N:N,'2018'!AA:AA,"JRO",'2018'!F:F,A458,'2018'!D:D,B458)+SUMIFS('2018'!N:N,'2018'!AA:AA,"JRO",'2018'!F:F,A458,'2018'!D:D,B458)+SUMIFS('2018'!O:O,'2018'!AA:AA,"JRO",'2018'!F:F,A458,'2018'!E:E,B458)+SUMIFS('2018'!R:R,'2018'!AA:AA,"JRO",'2018'!F:F,A458,'2018'!E:E,B458), 0)</f>
        <v>0</v>
      </c>
      <c r="L458" s="7" t="n">
        <f aca="false">IFERROR(K458/J458, 0)</f>
        <v>0</v>
      </c>
      <c r="M458" s="0" t="n">
        <f aca="false">IFERROR(SUMIFS('2018'!$H:$H,'2018'!$C:$C,B458,'2018'!$F:$F,A458,'2018'!AA:AA,"NRO",'2018'!P:P,"&lt;&gt;")+SUMIFS('2018'!$I:$I,'2018'!$D:$D,B458,'2018'!$F:$F,A458,'2018'!AA:AA,"NRO",'2018'!Q:Q,"&lt;&gt;")+SUMIFS('2018'!$J:$J,'2018'!$E:$E,B458,'2018'!$F:$F,A458,'2018'!AA:AA,"NRO",'2018'!R:R,"&lt;&gt;"), 0)</f>
        <v>0</v>
      </c>
      <c r="N458" s="0" t="n">
        <f aca="false">IFERROR(SUMIFS('2018'!M:M,'2018'!AA:AA,"NRO",'2018'!F:F,A458,'2018'!C:C,B458)+SUMIFS('2018'!P:P,'2018'!AA:AA,"NRO",'2018'!F:F,A458,'2018'!C:C,B458)+SUMIFS('2018'!N:N,'2018'!AA:AA,"NRO",'2018'!F:F,A458,'2018'!D:D,B458)+SUMIFS('2018'!N:N,'2018'!AA:AA,"NRO",'2018'!F:F,A458,'2018'!D:D,B458)+SUMIFS('2018'!O:O,'2018'!AA:AA,"NRO",'2018'!F:F,A458,'2018'!E:E,B458)+SUMIFS('2018'!R:R,'2018'!AA:AA,"NRO",'2018'!F:F,A458,'2018'!E:E,B458), 0)</f>
        <v>0</v>
      </c>
      <c r="O458" s="7" t="n">
        <f aca="false">IFERROR(N458/M458, 0)</f>
        <v>0</v>
      </c>
      <c r="P458" s="0" t="n">
        <f aca="false">IFERROR(SUMIFS('2018'!$H:$H,'2018'!$C:$C,B458,'2018'!$F:$F,A458,'2018'!AA:AA,"CRO")+SUMIFS('2018'!$I:$I,'2018'!$D:$D,B458,'2018'!$F:$F,A458,'2018'!AA:AA,"CRO")+SUMIFS('2018'!$J:$J,'2018'!$E:$E,B458,'2018'!$F:$F,A458,'2018'!AA:AA,"CRO"), 0)</f>
        <v>0</v>
      </c>
      <c r="Q458" s="0" t="n">
        <f aca="false">IFERROR(SUMIFS('2018'!M:M,'2018'!AA:AA,"CRO",'2018'!F:F,A458,'2018'!C:C,B458)+SUMIFS('2018'!P:P,'2018'!AA:AA,"CRO",'2018'!F:F,A458,'2018'!C:C,B458)+SUMIFS('2018'!N:N,'2018'!AA:AA,"CRO",'2018'!F:F,A458,'2018'!D:D,B458)+SUMIFS('2018'!N:N,'2018'!AA:AA,"CRO",'2018'!F:F,A458,'2018'!D:D,B458)+SUMIFS('2018'!O:O,'2018'!AA:AA,"CRO",'2018'!F:F,A458,'2018'!E:E,B458)+SUMIFS('2018'!R:R,'2018'!AA:AA,"CRO",'2018'!F:F,A458,'2018'!E:E,B458), 0)</f>
        <v>0</v>
      </c>
      <c r="R458" s="7" t="n">
        <f aca="false">IFERROR(Q458/P458, 0)</f>
        <v>0</v>
      </c>
      <c r="S458" s="7" t="n">
        <f aca="false">SUM(V458,Y458,AB458)</f>
        <v>0</v>
      </c>
      <c r="T458" s="7" t="n">
        <f aca="false">SUM(W458,Z458,AC458)</f>
        <v>0</v>
      </c>
      <c r="U458" s="7" t="n">
        <f aca="false">IFERROR(T458/S458, 0)</f>
        <v>0</v>
      </c>
      <c r="V458" s="0" t="n">
        <f aca="false">SUMIFS('2017'!$H:$H,'2017'!$C:$C,B458,'2017'!$F:$F,A458,'2017'!AA:AA,"JRO",'2017'!P:P,"&lt;&gt;")+SUMIFS('2017'!$I:$I,'2017'!$D:$D,B458,'2017'!$F:$F,A458,'2017'!AA:AA,"JRO",'2017'!Q:Q,"&lt;&gt;")+SUMIFS('2017'!$J:$J,'2017'!$E:$E,B458,'2017'!$F:$F,A458,'2017'!AA:AA,"JRO",'2017'!R:R,"&lt;&gt;")</f>
        <v>0</v>
      </c>
      <c r="W458" s="0" t="n">
        <f aca="false">IFERROR(SUMIFS('2017'!M:M,'2017'!AA:AA,"JRO",'2017'!F:F,A458,'2017'!C:C,B458)+SUMIFS('2017'!P:P,'2017'!AA:AA,"JRO",'2017'!F:F,A458,'2017'!C:C,B458)+SUMIFS('2017'!N:N,'2017'!AA:AA,"JRO",'2017'!F:F,A458,'2017'!D:D,B458)+SUMIFS('2017'!N:N,'2017'!AA:AA,"JRO",'2017'!F:F,A458,'2017'!D:D,B458)+SUMIFS('2017'!O:O,'2017'!AA:AA,"JRO",'2017'!F:F,A458,'2017'!E:E,B458)+SUMIFS('2017'!R:R,'2017'!AA:AA,"JRO",'2017'!F:F,A458,'2017'!E:E,B458), 0)</f>
        <v>0</v>
      </c>
      <c r="X458" s="7" t="n">
        <f aca="false">IFERROR(W458/V458, 0)</f>
        <v>0</v>
      </c>
      <c r="Y458" s="0" t="n">
        <f aca="false">IFERROR(SUMIFS('2017'!$H:$H,'2017'!$C:$C,B458,'2017'!$F:$F,A458,'2017'!AA:AA,"NRO",'2017'!P:P,"&lt;&gt;")+SUMIFS('2017'!$I:$I,'2017'!$D:$D,B458,'2017'!$F:$F,A458,'2017'!AA:AA,"NRO",'2017'!Q:Q,"&lt;&gt;")+SUMIFS('2017'!$J:$J,'2017'!$E:$E,B458,'2017'!$F:$F,A458,'2017'!AA:AA,"NRO",'2017'!R:R,"&lt;&gt;"), 0)</f>
        <v>0</v>
      </c>
      <c r="Z458" s="0" t="n">
        <f aca="false">IFERROR(SUMIFS('2017'!M:M,'2017'!AA:AA,"NRO",'2017'!F:F,A458,'2017'!C:C,B458)+SUMIFS('2017'!P:P,'2017'!AA:AA,"NRO",'2017'!F:F,A458,'2017'!C:C,B458)+SUMIFS('2017'!N:N,'2017'!AA:AA,"NRO",'2017'!F:F,A458,'2017'!D:D,B458)+SUMIFS('2017'!N:N,'2017'!AA:AA,"NRO",'2017'!F:F,A458,'2017'!D:D,B458)+SUMIFS('2017'!O:O,'2017'!AA:AA,"NRO",'2017'!F:F,A458,'2017'!E:E,B458)+SUMIFS('2017'!R:R,'2017'!AA:AA,"NRO",'2017'!F:F,A458,'2017'!E:E,B458), 0)</f>
        <v>0</v>
      </c>
      <c r="AA458" s="7" t="n">
        <f aca="false">IFERROR(Z458/Y458, 0)</f>
        <v>0</v>
      </c>
      <c r="AB458" s="0" t="n">
        <f aca="false">IFERROR(SUMIFS('2017'!$H:$H,'2017'!$C:$C,B458,'2017'!$F:$F,A458,'2017'!AA:AA,"CRO",'2017'!P:P,"&lt;&gt;")+SUMIFS('2017'!$I:$I,'2017'!$D:$D,B458,'2017'!$F:$F,A458,'2017'!AA:AA,"CRO",'2017'!Q:Q,"&lt;&gt;")+SUMIFS('2017'!$J:$J,'2017'!$E:$E,B458,'2017'!$F:$F,A458,'2017'!AA:AA,"CRO",'2017'!R:R,"&lt;&gt;"), 0)</f>
        <v>0</v>
      </c>
      <c r="AC458" s="0" t="n">
        <f aca="false">IFERROR(SUMIFS('2017'!M:M,'2017'!AA:AA,"CRO",'2017'!F:F,A458,'2017'!C:C,B458)+SUMIFS('2017'!P:P,'2017'!AA:AA,"CRO",'2017'!F:F,A458,'2017'!C:C,B458)+SUMIFS('2017'!N:N,'2017'!AA:AA,"CRO",'2017'!F:F,A458,'2017'!D:D,B458)+SUMIFS('2017'!N:N,'2017'!AA:AA,"CRO",'2017'!F:F,A458,'2017'!D:D,B458)+SUMIFS('2017'!O:O,'2017'!AA:AA,"CRO",'2017'!F:F,A458,'2017'!E:E,B458)+SUMIFS('2017'!R:R,'2017'!AA:AA,"CRO",'2017'!F:F,A458,'2017'!E:E,B458), 0)</f>
        <v>0</v>
      </c>
      <c r="AD458" s="0" t="n">
        <f aca="false">IFERROR(AC458/AB458, 0)</f>
        <v>0</v>
      </c>
      <c r="AE458" s="0" t="n">
        <f aca="false">SUM(AH458,AK458,AN458)</f>
        <v>0</v>
      </c>
      <c r="AF458" s="0" t="n">
        <f aca="false">SUM(AI458,AL458,AO458)</f>
        <v>0</v>
      </c>
      <c r="AG458" s="7" t="n">
        <f aca="false">IFERROR(AF458/AE458, 0)</f>
        <v>0</v>
      </c>
      <c r="AH458" s="0" t="n">
        <f aca="false">IFERROR(SUMIFS('2016'!$G:$G,'2016'!F:F,A458,'2016'!C:C,B458,'2016'!D:D,"",'2016'!AA:AA,"JRO",'2016'!L:L,"&lt;&gt;"), 0)</f>
        <v>0</v>
      </c>
      <c r="AI458" s="0" t="n">
        <f aca="false">IFERROR(SUMIFS('2016'!L:L,'2016'!F:F,A458,'2016'!C:C,B458,'2016'!D:D,"",'2016'!AA:AA,"JRO"), 0)</f>
        <v>0</v>
      </c>
      <c r="AJ458" s="7" t="n">
        <f aca="false">IFERROR(AI458/AH458, 0)</f>
        <v>0</v>
      </c>
      <c r="AK458" s="0" t="n">
        <f aca="false">IFERROR(SUMIFS('2016'!$G:$G,'2016'!F:F,A458,'2016'!C:C,B458,'2016'!D:D,"",'2016'!AA:AA,"NRO",'2016'!L:L,"&lt;&gt;"), 0)</f>
        <v>0</v>
      </c>
      <c r="AL458" s="0" t="n">
        <f aca="false">IFERROR(SUMIFS('2016'!L:L,'2016'!F:F,A458,'2016'!C:C,B458,'2016'!D:D,"",'2016'!AA:AA,"NRO"), 0)</f>
        <v>0</v>
      </c>
      <c r="AM458" s="0" t="n">
        <f aca="false">IFERROR(AL458/AK458, 0)</f>
        <v>0</v>
      </c>
      <c r="AN458" s="0" t="n">
        <f aca="false">IFERROR(SUMIFS('2016'!$G:$G,'2016'!F:F,A458,'2016'!C:C,B458,'2016'!D:D,"",'2016'!AA:AA,"CRO",'2016'!L:L,"&lt;&gt;"), 0)</f>
        <v>0</v>
      </c>
      <c r="AO458" s="0" t="n">
        <f aca="false">IFERROR(SUMIFS('2016'!L:L,'2016'!F:F,A458,'2016'!C:C,B458,'2016'!D:D,"",'2016'!AA:AA,"CRO"), 0)</f>
        <v>0</v>
      </c>
      <c r="AP458" s="0" t="n">
        <f aca="false">IFERROR(AO458/AN458, 0)</f>
        <v>0</v>
      </c>
      <c r="AQ458" s="0" t="n">
        <f aca="false">SUM(AT458,AW458,AZ458)</f>
        <v>0</v>
      </c>
      <c r="AR458" s="0" t="n">
        <f aca="false">SUM(AU458,AX458,BA458)</f>
        <v>0</v>
      </c>
      <c r="AS458" s="7" t="n">
        <f aca="false">IFERROR(AR458/AQ458, 0)</f>
        <v>0</v>
      </c>
      <c r="AT458" s="0" t="n">
        <f aca="false">IFERROR(SUMIFS('2015'!$G:$G,'2015'!F:F,A458,'2015'!C:C,B458,'2015'!D:D,"",'2015'!AA:AA,"JRO",'2015'!L:L,"&lt;&gt;"), 0)</f>
        <v>0</v>
      </c>
      <c r="AU458" s="0" t="n">
        <f aca="false">IFERROR(SUMIFS('2015'!L:L,'2015'!F:F,A458,'2015'!C:C,B458,'2015'!D:D,"",'2015'!AA:AA,"JRO"), 0)</f>
        <v>0</v>
      </c>
      <c r="AV458" s="0" t="n">
        <f aca="false">IFERROR(AU458/AT458, 0)</f>
        <v>0</v>
      </c>
      <c r="AW458" s="0" t="n">
        <f aca="false">IFERROR(SUMIFS('2015'!$G:$G,'2015'!F:F,A458,'2015'!C:C,B458,'2015'!D:D,"",'2015'!AA:AA,"NRO",'2015'!L:L,"&lt;&gt;"), 0)</f>
        <v>0</v>
      </c>
      <c r="AX458" s="0" t="n">
        <f aca="false">IFERROR(SUMIFS('2015'!L:L,'2015'!F:F,A458,'2015'!C:C,B458,'2015'!D:D,"",'2015'!AA:AA,"NRO"), 0)</f>
        <v>0</v>
      </c>
      <c r="AY458" s="0" t="n">
        <f aca="false">IFERROR(AX458/AW458, 0)</f>
        <v>0</v>
      </c>
      <c r="AZ458" s="0" t="n">
        <f aca="false">IFERROR(SUMIFS('2015'!$G:$G,'2015'!F:F,A458,'2015'!C:C,B458,'2015'!D:D,"",'2015'!AA:AA,"CRO",'2015'!L:L,"&lt;&gt;"), 0)</f>
        <v>0</v>
      </c>
      <c r="BA458" s="0" t="n">
        <f aca="false">IFERROR(SUMIFS('2015'!L:L,'2015'!F:F,A458,'2015'!C:C,B458,'2015'!D:D,"",'2015'!AA:AA,"CRO"), 0)</f>
        <v>0</v>
      </c>
      <c r="BB458" s="0" t="n">
        <f aca="false">IFERROR(BA458/AZ458, 0)</f>
        <v>0</v>
      </c>
      <c r="BC458" s="0" t="n">
        <f aca="false">SUM(BF458,BI458)</f>
        <v>0</v>
      </c>
      <c r="BD458" s="0" t="n">
        <f aca="false">SUM(BG458,BJ458)</f>
        <v>0</v>
      </c>
      <c r="BE458" s="7" t="n">
        <f aca="false">IFERROR(BD458/BC458, 0)</f>
        <v>0</v>
      </c>
      <c r="BF458" s="0" t="n">
        <f aca="false">IFERROR(SUMIFS('2014'!$G:$G,'2014'!F:F,A458,'2014'!C:C,B458,'2014'!D:D,"",'2014'!AA:AA,"JRO",'2014'!L:L,"&lt;&gt;"), 0)</f>
        <v>0</v>
      </c>
      <c r="BG458" s="0" t="n">
        <f aca="false">IFERROR(SUMIFS('2014'!L:L,'2014'!F:F,A458,'2014'!C:C,B458,'2014'!D:D,"",'2014'!AA:AA,"JRO"), 0)</f>
        <v>0</v>
      </c>
      <c r="BH458" s="7" t="n">
        <f aca="false">IFERROR(BG458/BF458, 0)</f>
        <v>0</v>
      </c>
      <c r="BI458" s="0" t="n">
        <f aca="false">IFERROR(SUMIFS('2014'!$G:$G,'2014'!F:F,A458,'2014'!C:C,B458,'2014'!D:D,"",'2014'!AA:AA,"CRO",'2014'!L:L,"&lt;&gt;"), 0)</f>
        <v>0</v>
      </c>
      <c r="BJ458" s="0" t="n">
        <f aca="false">IFERROR(SUMIFS('2014'!L:L,'2014'!F:F,A458,'2014'!C:C,B458,'2014'!D:D,"",'2014'!AA:AA,"CRO"), 0)</f>
        <v>0</v>
      </c>
      <c r="BK458" s="0" t="n">
        <f aca="false">IFERROR(BJ458/BI458, 0)</f>
        <v>0</v>
      </c>
      <c r="BL458" s="0" t="n">
        <f aca="false">IFERROR(SUMIFS('2013'!$G:$G,'2013'!F:F,A458,'2013'!C:C,B458,'2013'!D:D,"",'2013'!AA:AA,"JRO",'2013'!L:L,"&lt;&gt;"), 0)</f>
        <v>0</v>
      </c>
      <c r="BM458" s="0" t="n">
        <f aca="false">IFERROR(SUMIFS('2013'!L:L,'2013'!F:F,A458,'2013'!C:C,B458,'2013'!D:D,"",'2013'!AA:AA,"JRO"), 0)</f>
        <v>0</v>
      </c>
      <c r="BN458" s="0" t="n">
        <f aca="false">IFERROR(BM458/BL458, 0)</f>
        <v>0</v>
      </c>
      <c r="BO458" s="0" t="n">
        <f aca="false">IFERROR(SUMIFS('2012'!$G:$G,'2012'!F:F,A458,'2012'!C:C,B458,'2012'!D:D,"",'2012'!AA:AA,"JRO",'2012'!L:L,"&lt;&gt;"), 0)</f>
        <v>0</v>
      </c>
      <c r="BP458" s="0" t="n">
        <f aca="false">IFERROR(SUMIFS('2012'!L:L,'2012'!F:F,A458,'2012'!C:C,B458,'2012'!D:D,"",'2012'!AA:AA,"JRO"), 0)</f>
        <v>0</v>
      </c>
      <c r="BQ458" s="0" t="n">
        <f aca="false">IFERROR(BP458/BO458, 0)</f>
        <v>0</v>
      </c>
      <c r="BR458" s="0" t="n">
        <f aca="false">IFERROR(SUMIFS('2011'!$G:$G,'2011'!F:F,A458,'2011'!C:C,B458,'2011'!D:D,"",'2011'!AA:AA,"JRO",'2011'!L:L,"&lt;&gt;"), 0)</f>
        <v>0</v>
      </c>
      <c r="BS458" s="0" t="n">
        <f aca="false">IFERROR(SUMIFS('2011'!L:L,'2011'!F:F,A458,'2011'!C:C,B458,'2011'!D:D,"",'2011'!AA:AA,"JRO"), 0)</f>
        <v>0</v>
      </c>
      <c r="BT458" s="7" t="n">
        <f aca="false">IFERROR(BS458/BR458, 0)</f>
        <v>0</v>
      </c>
      <c r="BU458" s="0" t="n">
        <f aca="false">IFERROR(SUMIFS('2010'!$G:$G,'2010'!F:F,A458,'2010'!C:C,B458,'2010'!D:D,"",'2010'!AA:AA,"JRO",'2010'!L:L,"&lt;&gt;"), 0)</f>
        <v>0</v>
      </c>
      <c r="BV458" s="0" t="n">
        <f aca="false">IFERROR(SUMIFS('2010'!L:L,'2010'!F:F,A458,'2010'!C:C,B458,'2010'!D:D,"",'2010'!AA:AA,"JRO"), 0)</f>
        <v>0</v>
      </c>
      <c r="BW458" s="7" t="n">
        <f aca="false">IFERROR(BV458/BU458, 0)</f>
        <v>0</v>
      </c>
      <c r="BX458" s="0" t="n">
        <f aca="false">IFERROR(SUMIFS('2009'!$G:$G,'2009'!F:F,A458,'2009'!C:C,B458,'2009'!D:D,"",'2009'!AA:AA,"JRO",'2009'!L:L,"&lt;&gt;"), 0)</f>
        <v>0</v>
      </c>
      <c r="BY458" s="0" t="n">
        <f aca="false">IFERROR(SUMIFS('2009'!L:L,'2009'!F:F,A458,'2009'!C:C,B458,'2009'!D:D,"",'2009'!AA:AA,"JRO"), 0)</f>
        <v>0</v>
      </c>
      <c r="BZ458" s="7" t="n">
        <f aca="false">IFERROR(BY458/BX458, 0)</f>
        <v>0</v>
      </c>
    </row>
    <row r="459" customFormat="false" ht="15" hidden="false" customHeight="false" outlineLevel="0" collapsed="false">
      <c r="A459" s="0" t="s">
        <v>107</v>
      </c>
      <c r="B459" s="16" t="s">
        <v>64</v>
      </c>
      <c r="I459" s="7" t="n">
        <f aca="false">IFERROR(H459/G459, 0)</f>
        <v>0</v>
      </c>
      <c r="J459" s="0" t="n">
        <f aca="false">IFERROR(SUMIFS('2018'!$H:$H,'2018'!$C:$C,B459,'2018'!$F:$F,A459,'2018'!AA:AA,"JRO",'2018'!P:P,"&lt;&gt;")+SUMIFS('2018'!$I:$I,'2018'!$D:$D,B459,'2018'!$F:$F,A459,'2018'!AA:AA,"JRO",'2018'!Q:Q,"&lt;&gt;")+SUMIFS('2018'!$J:$J,'2018'!$E:$E,B459,'2018'!$F:$F,A459,'2018'!AA:AA,"JRO",'2018'!R:R,"&lt;&gt;"), 0)</f>
        <v>0</v>
      </c>
      <c r="K459" s="0" t="n">
        <f aca="false">IFERROR(SUMIFS('2018'!M:M,'2018'!AA:AA,"JRO",'2018'!F:F,A459,'2018'!C:C,B459)+SUMIFS('2018'!P:P,'2018'!AA:AA,"JRO",'2018'!F:F,A459,'2018'!C:C,B459)+SUMIFS('2018'!N:N,'2018'!AA:AA,"JRO",'2018'!F:F,A459,'2018'!D:D,B459)+SUMIFS('2018'!N:N,'2018'!AA:AA,"JRO",'2018'!F:F,A459,'2018'!D:D,B459)+SUMIFS('2018'!O:O,'2018'!AA:AA,"JRO",'2018'!F:F,A459,'2018'!E:E,B459)+SUMIFS('2018'!R:R,'2018'!AA:AA,"JRO",'2018'!F:F,A459,'2018'!E:E,B459), 0)</f>
        <v>0</v>
      </c>
      <c r="L459" s="7" t="n">
        <f aca="false">IFERROR(K459/J459, 0)</f>
        <v>0</v>
      </c>
      <c r="M459" s="0" t="n">
        <f aca="false">IFERROR(SUMIFS('2018'!$H:$H,'2018'!$C:$C,B459,'2018'!$F:$F,A459,'2018'!AA:AA,"NRO",'2018'!P:P,"&lt;&gt;")+SUMIFS('2018'!$I:$I,'2018'!$D:$D,B459,'2018'!$F:$F,A459,'2018'!AA:AA,"NRO",'2018'!Q:Q,"&lt;&gt;")+SUMIFS('2018'!$J:$J,'2018'!$E:$E,B459,'2018'!$F:$F,A459,'2018'!AA:AA,"NRO",'2018'!R:R,"&lt;&gt;"), 0)</f>
        <v>0</v>
      </c>
      <c r="N459" s="0" t="n">
        <f aca="false">IFERROR(SUMIFS('2018'!M:M,'2018'!AA:AA,"NRO",'2018'!F:F,A459,'2018'!C:C,B459)+SUMIFS('2018'!P:P,'2018'!AA:AA,"NRO",'2018'!F:F,A459,'2018'!C:C,B459)+SUMIFS('2018'!N:N,'2018'!AA:AA,"NRO",'2018'!F:F,A459,'2018'!D:D,B459)+SUMIFS('2018'!N:N,'2018'!AA:AA,"NRO",'2018'!F:F,A459,'2018'!D:D,B459)+SUMIFS('2018'!O:O,'2018'!AA:AA,"NRO",'2018'!F:F,A459,'2018'!E:E,B459)+SUMIFS('2018'!R:R,'2018'!AA:AA,"NRO",'2018'!F:F,A459,'2018'!E:E,B459), 0)</f>
        <v>0</v>
      </c>
      <c r="O459" s="7" t="n">
        <f aca="false">IFERROR(N459/M459, 0)</f>
        <v>0</v>
      </c>
      <c r="P459" s="0" t="n">
        <f aca="false">IFERROR(SUMIFS('2018'!$H:$H,'2018'!$C:$C,B459,'2018'!$F:$F,A459,'2018'!AA:AA,"CRO")+SUMIFS('2018'!$I:$I,'2018'!$D:$D,B459,'2018'!$F:$F,A459,'2018'!AA:AA,"CRO")+SUMIFS('2018'!$J:$J,'2018'!$E:$E,B459,'2018'!$F:$F,A459,'2018'!AA:AA,"CRO"), 0)</f>
        <v>0</v>
      </c>
      <c r="Q459" s="0" t="n">
        <f aca="false">IFERROR(SUMIFS('2018'!M:M,'2018'!AA:AA,"CRO",'2018'!F:F,A459,'2018'!C:C,B459)+SUMIFS('2018'!P:P,'2018'!AA:AA,"CRO",'2018'!F:F,A459,'2018'!C:C,B459)+SUMIFS('2018'!N:N,'2018'!AA:AA,"CRO",'2018'!F:F,A459,'2018'!D:D,B459)+SUMIFS('2018'!N:N,'2018'!AA:AA,"CRO",'2018'!F:F,A459,'2018'!D:D,B459)+SUMIFS('2018'!O:O,'2018'!AA:AA,"CRO",'2018'!F:F,A459,'2018'!E:E,B459)+SUMIFS('2018'!R:R,'2018'!AA:AA,"CRO",'2018'!F:F,A459,'2018'!E:E,B459), 0)</f>
        <v>0</v>
      </c>
      <c r="R459" s="7" t="n">
        <f aca="false">IFERROR(Q459/P459, 0)</f>
        <v>0</v>
      </c>
      <c r="S459" s="7" t="n">
        <f aca="false">SUM(V459,Y459,AB459)</f>
        <v>0</v>
      </c>
      <c r="T459" s="7" t="n">
        <f aca="false">SUM(W459,Z459,AC459)</f>
        <v>0</v>
      </c>
      <c r="U459" s="7" t="n">
        <f aca="false">IFERROR(T459/S459, 0)</f>
        <v>0</v>
      </c>
      <c r="V459" s="0" t="n">
        <f aca="false">SUMIFS('2017'!$H:$H,'2017'!$C:$C,B459,'2017'!$F:$F,A459,'2017'!AA:AA,"JRO",'2017'!P:P,"&lt;&gt;")+SUMIFS('2017'!$I:$I,'2017'!$D:$D,B459,'2017'!$F:$F,A459,'2017'!AA:AA,"JRO",'2017'!Q:Q,"&lt;&gt;")+SUMIFS('2017'!$J:$J,'2017'!$E:$E,B459,'2017'!$F:$F,A459,'2017'!AA:AA,"JRO",'2017'!R:R,"&lt;&gt;")</f>
        <v>0</v>
      </c>
      <c r="W459" s="0" t="n">
        <f aca="false">IFERROR(SUMIFS('2017'!M:M,'2017'!AA:AA,"JRO",'2017'!F:F,A459,'2017'!C:C,B459)+SUMIFS('2017'!P:P,'2017'!AA:AA,"JRO",'2017'!F:F,A459,'2017'!C:C,B459)+SUMIFS('2017'!N:N,'2017'!AA:AA,"JRO",'2017'!F:F,A459,'2017'!D:D,B459)+SUMIFS('2017'!N:N,'2017'!AA:AA,"JRO",'2017'!F:F,A459,'2017'!D:D,B459)+SUMIFS('2017'!O:O,'2017'!AA:AA,"JRO",'2017'!F:F,A459,'2017'!E:E,B459)+SUMIFS('2017'!R:R,'2017'!AA:AA,"JRO",'2017'!F:F,A459,'2017'!E:E,B459), 0)</f>
        <v>0</v>
      </c>
      <c r="X459" s="7" t="n">
        <f aca="false">IFERROR(W459/V459, 0)</f>
        <v>0</v>
      </c>
      <c r="Y459" s="0" t="n">
        <f aca="false">IFERROR(SUMIFS('2017'!$H:$H,'2017'!$C:$C,B459,'2017'!$F:$F,A459,'2017'!AA:AA,"NRO",'2017'!P:P,"&lt;&gt;")+SUMIFS('2017'!$I:$I,'2017'!$D:$D,B459,'2017'!$F:$F,A459,'2017'!AA:AA,"NRO",'2017'!Q:Q,"&lt;&gt;")+SUMIFS('2017'!$J:$J,'2017'!$E:$E,B459,'2017'!$F:$F,A459,'2017'!AA:AA,"NRO",'2017'!R:R,"&lt;&gt;"), 0)</f>
        <v>0</v>
      </c>
      <c r="Z459" s="0" t="n">
        <f aca="false">IFERROR(SUMIFS('2017'!M:M,'2017'!AA:AA,"NRO",'2017'!F:F,A459,'2017'!C:C,B459)+SUMIFS('2017'!P:P,'2017'!AA:AA,"NRO",'2017'!F:F,A459,'2017'!C:C,B459)+SUMIFS('2017'!N:N,'2017'!AA:AA,"NRO",'2017'!F:F,A459,'2017'!D:D,B459)+SUMIFS('2017'!N:N,'2017'!AA:AA,"NRO",'2017'!F:F,A459,'2017'!D:D,B459)+SUMIFS('2017'!O:O,'2017'!AA:AA,"NRO",'2017'!F:F,A459,'2017'!E:E,B459)+SUMIFS('2017'!R:R,'2017'!AA:AA,"NRO",'2017'!F:F,A459,'2017'!E:E,B459), 0)</f>
        <v>0</v>
      </c>
      <c r="AA459" s="7" t="n">
        <f aca="false">IFERROR(Z459/Y459, 0)</f>
        <v>0</v>
      </c>
      <c r="AB459" s="0" t="n">
        <f aca="false">IFERROR(SUMIFS('2017'!$H:$H,'2017'!$C:$C,B459,'2017'!$F:$F,A459,'2017'!AA:AA,"CRO",'2017'!P:P,"&lt;&gt;")+SUMIFS('2017'!$I:$I,'2017'!$D:$D,B459,'2017'!$F:$F,A459,'2017'!AA:AA,"CRO",'2017'!Q:Q,"&lt;&gt;")+SUMIFS('2017'!$J:$J,'2017'!$E:$E,B459,'2017'!$F:$F,A459,'2017'!AA:AA,"CRO",'2017'!R:R,"&lt;&gt;"), 0)</f>
        <v>0</v>
      </c>
      <c r="AC459" s="0" t="n">
        <f aca="false">IFERROR(SUMIFS('2017'!M:M,'2017'!AA:AA,"CRO",'2017'!F:F,A459,'2017'!C:C,B459)+SUMIFS('2017'!P:P,'2017'!AA:AA,"CRO",'2017'!F:F,A459,'2017'!C:C,B459)+SUMIFS('2017'!N:N,'2017'!AA:AA,"CRO",'2017'!F:F,A459,'2017'!D:D,B459)+SUMIFS('2017'!N:N,'2017'!AA:AA,"CRO",'2017'!F:F,A459,'2017'!D:D,B459)+SUMIFS('2017'!O:O,'2017'!AA:AA,"CRO",'2017'!F:F,A459,'2017'!E:E,B459)+SUMIFS('2017'!R:R,'2017'!AA:AA,"CRO",'2017'!F:F,A459,'2017'!E:E,B459), 0)</f>
        <v>0</v>
      </c>
      <c r="AD459" s="0" t="n">
        <f aca="false">IFERROR(AC459/AB459, 0)</f>
        <v>0</v>
      </c>
      <c r="AE459" s="0" t="n">
        <f aca="false">SUM(AH459,AK459,AN459)</f>
        <v>0</v>
      </c>
      <c r="AF459" s="0" t="n">
        <f aca="false">SUM(AI459,AL459,AO459)</f>
        <v>0</v>
      </c>
      <c r="AG459" s="7" t="n">
        <f aca="false">IFERROR(AF459/AE459, 0)</f>
        <v>0</v>
      </c>
      <c r="AH459" s="0" t="n">
        <f aca="false">IFERROR(SUMIFS('2016'!$G:$G,'2016'!F:F,A459,'2016'!C:C,B459,'2016'!D:D,"",'2016'!AA:AA,"JRO",'2016'!L:L,"&lt;&gt;"), 0)</f>
        <v>0</v>
      </c>
      <c r="AI459" s="0" t="n">
        <f aca="false">IFERROR(SUMIFS('2016'!L:L,'2016'!F:F,A459,'2016'!C:C,B459,'2016'!D:D,"",'2016'!AA:AA,"JRO"), 0)</f>
        <v>0</v>
      </c>
      <c r="AJ459" s="7" t="n">
        <f aca="false">IFERROR(AI459/AH459, 0)</f>
        <v>0</v>
      </c>
      <c r="AK459" s="0" t="n">
        <f aca="false">IFERROR(SUMIFS('2016'!$G:$G,'2016'!F:F,A459,'2016'!C:C,B459,'2016'!D:D,"",'2016'!AA:AA,"NRO",'2016'!L:L,"&lt;&gt;"), 0)</f>
        <v>0</v>
      </c>
      <c r="AL459" s="0" t="n">
        <f aca="false">IFERROR(SUMIFS('2016'!L:L,'2016'!F:F,A459,'2016'!C:C,B459,'2016'!D:D,"",'2016'!AA:AA,"NRO"), 0)</f>
        <v>0</v>
      </c>
      <c r="AM459" s="0" t="n">
        <f aca="false">IFERROR(AL459/AK459, 0)</f>
        <v>0</v>
      </c>
      <c r="AN459" s="0" t="n">
        <f aca="false">IFERROR(SUMIFS('2016'!$G:$G,'2016'!F:F,A459,'2016'!C:C,B459,'2016'!D:D,"",'2016'!AA:AA,"CRO",'2016'!L:L,"&lt;&gt;"), 0)</f>
        <v>0</v>
      </c>
      <c r="AO459" s="0" t="n">
        <f aca="false">IFERROR(SUMIFS('2016'!L:L,'2016'!F:F,A459,'2016'!C:C,B459,'2016'!D:D,"",'2016'!AA:AA,"CRO"), 0)</f>
        <v>0</v>
      </c>
      <c r="AP459" s="0" t="n">
        <f aca="false">IFERROR(AO459/AN459, 0)</f>
        <v>0</v>
      </c>
      <c r="AQ459" s="0" t="n">
        <f aca="false">SUM(AT459,AW459,AZ459)</f>
        <v>0</v>
      </c>
      <c r="AR459" s="0" t="n">
        <f aca="false">SUM(AU459,AX459,BA459)</f>
        <v>0</v>
      </c>
      <c r="AS459" s="7" t="n">
        <f aca="false">IFERROR(AR459/AQ459, 0)</f>
        <v>0</v>
      </c>
      <c r="AT459" s="0" t="n">
        <f aca="false">IFERROR(SUMIFS('2015'!$G:$G,'2015'!F:F,A459,'2015'!C:C,B459,'2015'!D:D,"",'2015'!AA:AA,"JRO",'2015'!L:L,"&lt;&gt;"), 0)</f>
        <v>0</v>
      </c>
      <c r="AU459" s="0" t="n">
        <f aca="false">IFERROR(SUMIFS('2015'!L:L,'2015'!F:F,A459,'2015'!C:C,B459,'2015'!D:D,"",'2015'!AA:AA,"JRO"), 0)</f>
        <v>0</v>
      </c>
      <c r="AV459" s="0" t="n">
        <f aca="false">IFERROR(AU459/AT459, 0)</f>
        <v>0</v>
      </c>
      <c r="AW459" s="0" t="n">
        <f aca="false">IFERROR(SUMIFS('2015'!$G:$G,'2015'!F:F,A459,'2015'!C:C,B459,'2015'!D:D,"",'2015'!AA:AA,"NRO",'2015'!L:L,"&lt;&gt;"), 0)</f>
        <v>0</v>
      </c>
      <c r="AX459" s="0" t="n">
        <f aca="false">IFERROR(SUMIFS('2015'!L:L,'2015'!F:F,A459,'2015'!C:C,B459,'2015'!D:D,"",'2015'!AA:AA,"NRO"), 0)</f>
        <v>0</v>
      </c>
      <c r="AY459" s="0" t="n">
        <f aca="false">IFERROR(AX459/AW459, 0)</f>
        <v>0</v>
      </c>
      <c r="AZ459" s="0" t="n">
        <f aca="false">IFERROR(SUMIFS('2015'!$G:$G,'2015'!F:F,A459,'2015'!C:C,B459,'2015'!D:D,"",'2015'!AA:AA,"CRO",'2015'!L:L,"&lt;&gt;"), 0)</f>
        <v>0</v>
      </c>
      <c r="BA459" s="0" t="n">
        <f aca="false">IFERROR(SUMIFS('2015'!L:L,'2015'!F:F,A459,'2015'!C:C,B459,'2015'!D:D,"",'2015'!AA:AA,"CRO"), 0)</f>
        <v>0</v>
      </c>
      <c r="BB459" s="0" t="n">
        <f aca="false">IFERROR(BA459/AZ459, 0)</f>
        <v>0</v>
      </c>
      <c r="BC459" s="0" t="n">
        <f aca="false">SUM(BF459,BI459)</f>
        <v>0</v>
      </c>
      <c r="BD459" s="0" t="n">
        <f aca="false">SUM(BG459,BJ459)</f>
        <v>0</v>
      </c>
      <c r="BE459" s="7" t="n">
        <f aca="false">IFERROR(BD459/BC459, 0)</f>
        <v>0</v>
      </c>
      <c r="BF459" s="0" t="n">
        <f aca="false">IFERROR(SUMIFS('2014'!$G:$G,'2014'!F:F,A459,'2014'!C:C,B459,'2014'!D:D,"",'2014'!AA:AA,"JRO",'2014'!L:L,"&lt;&gt;"), 0)</f>
        <v>0</v>
      </c>
      <c r="BG459" s="0" t="n">
        <f aca="false">IFERROR(SUMIFS('2014'!L:L,'2014'!F:F,A459,'2014'!C:C,B459,'2014'!D:D,"",'2014'!AA:AA,"JRO"), 0)</f>
        <v>0</v>
      </c>
      <c r="BH459" s="7" t="n">
        <f aca="false">IFERROR(BG459/BF459, 0)</f>
        <v>0</v>
      </c>
      <c r="BI459" s="0" t="n">
        <f aca="false">IFERROR(SUMIFS('2014'!$G:$G,'2014'!F:F,A459,'2014'!C:C,B459,'2014'!D:D,"",'2014'!AA:AA,"CRO",'2014'!L:L,"&lt;&gt;"), 0)</f>
        <v>0</v>
      </c>
      <c r="BJ459" s="0" t="n">
        <f aca="false">IFERROR(SUMIFS('2014'!L:L,'2014'!F:F,A459,'2014'!C:C,B459,'2014'!D:D,"",'2014'!AA:AA,"CRO"), 0)</f>
        <v>0</v>
      </c>
      <c r="BK459" s="0" t="n">
        <f aca="false">IFERROR(BJ459/BI459, 0)</f>
        <v>0</v>
      </c>
      <c r="BL459" s="0" t="n">
        <f aca="false">IFERROR(SUMIFS('2013'!$G:$G,'2013'!F:F,A459,'2013'!C:C,B459,'2013'!D:D,"",'2013'!AA:AA,"JRO",'2013'!L:L,"&lt;&gt;"), 0)</f>
        <v>0</v>
      </c>
      <c r="BM459" s="0" t="n">
        <f aca="false">IFERROR(SUMIFS('2013'!L:L,'2013'!F:F,A459,'2013'!C:C,B459,'2013'!D:D,"",'2013'!AA:AA,"JRO"), 0)</f>
        <v>0</v>
      </c>
      <c r="BN459" s="0" t="n">
        <f aca="false">IFERROR(BM459/BL459, 0)</f>
        <v>0</v>
      </c>
      <c r="BO459" s="0" t="n">
        <f aca="false">IFERROR(SUMIFS('2012'!$G:$G,'2012'!F:F,A459,'2012'!C:C,B459,'2012'!D:D,"",'2012'!AA:AA,"JRO",'2012'!L:L,"&lt;&gt;"), 0)</f>
        <v>0</v>
      </c>
      <c r="BP459" s="0" t="n">
        <f aca="false">IFERROR(SUMIFS('2012'!L:L,'2012'!F:F,A459,'2012'!C:C,B459,'2012'!D:D,"",'2012'!AA:AA,"JRO"), 0)</f>
        <v>0</v>
      </c>
      <c r="BQ459" s="0" t="n">
        <f aca="false">IFERROR(BP459/BO459, 0)</f>
        <v>0</v>
      </c>
      <c r="BR459" s="0" t="n">
        <f aca="false">IFERROR(SUMIFS('2011'!$G:$G,'2011'!F:F,A459,'2011'!C:C,B459,'2011'!D:D,"",'2011'!AA:AA,"JRO",'2011'!L:L,"&lt;&gt;"), 0)</f>
        <v>0</v>
      </c>
      <c r="BS459" s="0" t="n">
        <f aca="false">IFERROR(SUMIFS('2011'!L:L,'2011'!F:F,A459,'2011'!C:C,B459,'2011'!D:D,"",'2011'!AA:AA,"JRO"), 0)</f>
        <v>0</v>
      </c>
      <c r="BT459" s="7" t="n">
        <f aca="false">IFERROR(BS459/BR459, 0)</f>
        <v>0</v>
      </c>
      <c r="BU459" s="0" t="n">
        <f aca="false">IFERROR(SUMIFS('2010'!$G:$G,'2010'!F:F,A459,'2010'!C:C,B459,'2010'!D:D,"",'2010'!AA:AA,"JRO",'2010'!L:L,"&lt;&gt;"), 0)</f>
        <v>0</v>
      </c>
      <c r="BV459" s="0" t="n">
        <f aca="false">IFERROR(SUMIFS('2010'!L:L,'2010'!F:F,A459,'2010'!C:C,B459,'2010'!D:D,"",'2010'!AA:AA,"JRO"), 0)</f>
        <v>0</v>
      </c>
      <c r="BW459" s="7" t="n">
        <f aca="false">IFERROR(BV459/BU459, 0)</f>
        <v>0</v>
      </c>
      <c r="BX459" s="0" t="n">
        <f aca="false">IFERROR(SUMIFS('2009'!$G:$G,'2009'!F:F,A459,'2009'!C:C,B459,'2009'!D:D,"",'2009'!AA:AA,"JRO",'2009'!L:L,"&lt;&gt;"), 0)</f>
        <v>0</v>
      </c>
      <c r="BY459" s="0" t="n">
        <f aca="false">IFERROR(SUMIFS('2009'!L:L,'2009'!F:F,A459,'2009'!C:C,B459,'2009'!D:D,"",'2009'!AA:AA,"JRO"), 0)</f>
        <v>0</v>
      </c>
      <c r="BZ459" s="7" t="n">
        <f aca="false">IFERROR(BY459/BX459, 0)</f>
        <v>0</v>
      </c>
    </row>
    <row r="460" customFormat="false" ht="15" hidden="false" customHeight="false" outlineLevel="0" collapsed="false">
      <c r="A460" s="0" t="s">
        <v>107</v>
      </c>
      <c r="B460" s="13" t="s">
        <v>71</v>
      </c>
      <c r="I460" s="7" t="n">
        <f aca="false">IFERROR(H460/G460, 0)</f>
        <v>0</v>
      </c>
      <c r="J460" s="0" t="n">
        <f aca="false">IFERROR(SUMIFS('2018'!$H:$H,'2018'!$C:$C,B460,'2018'!$F:$F,A460,'2018'!AA:AA,"JRO",'2018'!P:P,"&lt;&gt;")+SUMIFS('2018'!$I:$I,'2018'!$D:$D,B460,'2018'!$F:$F,A460,'2018'!AA:AA,"JRO",'2018'!Q:Q,"&lt;&gt;")+SUMIFS('2018'!$J:$J,'2018'!$E:$E,B460,'2018'!$F:$F,A460,'2018'!AA:AA,"JRO",'2018'!R:R,"&lt;&gt;"), 0)</f>
        <v>0</v>
      </c>
      <c r="K460" s="0" t="n">
        <f aca="false">IFERROR(SUMIFS('2018'!M:M,'2018'!AA:AA,"JRO",'2018'!F:F,A460,'2018'!C:C,B460)+SUMIFS('2018'!P:P,'2018'!AA:AA,"JRO",'2018'!F:F,A460,'2018'!C:C,B460)+SUMIFS('2018'!N:N,'2018'!AA:AA,"JRO",'2018'!F:F,A460,'2018'!D:D,B460)+SUMIFS('2018'!N:N,'2018'!AA:AA,"JRO",'2018'!F:F,A460,'2018'!D:D,B460)+SUMIFS('2018'!O:O,'2018'!AA:AA,"JRO",'2018'!F:F,A460,'2018'!E:E,B460)+SUMIFS('2018'!R:R,'2018'!AA:AA,"JRO",'2018'!F:F,A460,'2018'!E:E,B460), 0)</f>
        <v>0</v>
      </c>
      <c r="L460" s="7" t="n">
        <f aca="false">IFERROR(K460/J460, 0)</f>
        <v>0</v>
      </c>
      <c r="M460" s="0" t="n">
        <f aca="false">IFERROR(SUMIFS('2018'!$H:$H,'2018'!$C:$C,B460,'2018'!$F:$F,A460,'2018'!AA:AA,"NRO",'2018'!P:P,"&lt;&gt;")+SUMIFS('2018'!$I:$I,'2018'!$D:$D,B460,'2018'!$F:$F,A460,'2018'!AA:AA,"NRO",'2018'!Q:Q,"&lt;&gt;")+SUMIFS('2018'!$J:$J,'2018'!$E:$E,B460,'2018'!$F:$F,A460,'2018'!AA:AA,"NRO",'2018'!R:R,"&lt;&gt;"), 0)</f>
        <v>0</v>
      </c>
      <c r="N460" s="0" t="n">
        <f aca="false">IFERROR(SUMIFS('2018'!M:M,'2018'!AA:AA,"NRO",'2018'!F:F,A460,'2018'!C:C,B460)+SUMIFS('2018'!P:P,'2018'!AA:AA,"NRO",'2018'!F:F,A460,'2018'!C:C,B460)+SUMIFS('2018'!N:N,'2018'!AA:AA,"NRO",'2018'!F:F,A460,'2018'!D:D,B460)+SUMIFS('2018'!N:N,'2018'!AA:AA,"NRO",'2018'!F:F,A460,'2018'!D:D,B460)+SUMIFS('2018'!O:O,'2018'!AA:AA,"NRO",'2018'!F:F,A460,'2018'!E:E,B460)+SUMIFS('2018'!R:R,'2018'!AA:AA,"NRO",'2018'!F:F,A460,'2018'!E:E,B460), 0)</f>
        <v>0</v>
      </c>
      <c r="O460" s="7" t="n">
        <f aca="false">IFERROR(N460/M460, 0)</f>
        <v>0</v>
      </c>
      <c r="P460" s="0" t="n">
        <f aca="false">IFERROR(SUMIFS('2018'!$H:$H,'2018'!$C:$C,B460,'2018'!$F:$F,A460,'2018'!AA:AA,"CRO")+SUMIFS('2018'!$I:$I,'2018'!$D:$D,B460,'2018'!$F:$F,A460,'2018'!AA:AA,"CRO")+SUMIFS('2018'!$J:$J,'2018'!$E:$E,B460,'2018'!$F:$F,A460,'2018'!AA:AA,"CRO"), 0)</f>
        <v>0</v>
      </c>
      <c r="Q460" s="0" t="n">
        <f aca="false">IFERROR(SUMIFS('2018'!M:M,'2018'!AA:AA,"CRO",'2018'!F:F,A460,'2018'!C:C,B460)+SUMIFS('2018'!P:P,'2018'!AA:AA,"CRO",'2018'!F:F,A460,'2018'!C:C,B460)+SUMIFS('2018'!N:N,'2018'!AA:AA,"CRO",'2018'!F:F,A460,'2018'!D:D,B460)+SUMIFS('2018'!N:N,'2018'!AA:AA,"CRO",'2018'!F:F,A460,'2018'!D:D,B460)+SUMIFS('2018'!O:O,'2018'!AA:AA,"CRO",'2018'!F:F,A460,'2018'!E:E,B460)+SUMIFS('2018'!R:R,'2018'!AA:AA,"CRO",'2018'!F:F,A460,'2018'!E:E,B460), 0)</f>
        <v>0</v>
      </c>
      <c r="R460" s="7" t="n">
        <f aca="false">IFERROR(Q460/P460, 0)</f>
        <v>0</v>
      </c>
      <c r="S460" s="7" t="n">
        <f aca="false">SUM(V460,Y460,AB460)</f>
        <v>0</v>
      </c>
      <c r="T460" s="7" t="n">
        <f aca="false">SUM(W460,Z460,AC460)</f>
        <v>0</v>
      </c>
      <c r="U460" s="7" t="n">
        <f aca="false">IFERROR(T460/S460, 0)</f>
        <v>0</v>
      </c>
      <c r="V460" s="0" t="n">
        <f aca="false">SUMIFS('2017'!$H:$H,'2017'!$C:$C,B460,'2017'!$F:$F,A460,'2017'!AA:AA,"JRO",'2017'!P:P,"&lt;&gt;")+SUMIFS('2017'!$I:$I,'2017'!$D:$D,B460,'2017'!$F:$F,A460,'2017'!AA:AA,"JRO",'2017'!Q:Q,"&lt;&gt;")+SUMIFS('2017'!$J:$J,'2017'!$E:$E,B460,'2017'!$F:$F,A460,'2017'!AA:AA,"JRO",'2017'!R:R,"&lt;&gt;")</f>
        <v>0</v>
      </c>
      <c r="W460" s="0" t="n">
        <f aca="false">IFERROR(SUMIFS('2017'!M:M,'2017'!AA:AA,"JRO",'2017'!F:F,A460,'2017'!C:C,B460)+SUMIFS('2017'!P:P,'2017'!AA:AA,"JRO",'2017'!F:F,A460,'2017'!C:C,B460)+SUMIFS('2017'!N:N,'2017'!AA:AA,"JRO",'2017'!F:F,A460,'2017'!D:D,B460)+SUMIFS('2017'!N:N,'2017'!AA:AA,"JRO",'2017'!F:F,A460,'2017'!D:D,B460)+SUMIFS('2017'!O:O,'2017'!AA:AA,"JRO",'2017'!F:F,A460,'2017'!E:E,B460)+SUMIFS('2017'!R:R,'2017'!AA:AA,"JRO",'2017'!F:F,A460,'2017'!E:E,B460), 0)</f>
        <v>0</v>
      </c>
      <c r="X460" s="7" t="n">
        <f aca="false">IFERROR(W460/V460, 0)</f>
        <v>0</v>
      </c>
      <c r="Y460" s="0" t="n">
        <f aca="false">IFERROR(SUMIFS('2017'!$H:$H,'2017'!$C:$C,B460,'2017'!$F:$F,A460,'2017'!AA:AA,"NRO",'2017'!P:P,"&lt;&gt;")+SUMIFS('2017'!$I:$I,'2017'!$D:$D,B460,'2017'!$F:$F,A460,'2017'!AA:AA,"NRO",'2017'!Q:Q,"&lt;&gt;")+SUMIFS('2017'!$J:$J,'2017'!$E:$E,B460,'2017'!$F:$F,A460,'2017'!AA:AA,"NRO",'2017'!R:R,"&lt;&gt;"), 0)</f>
        <v>0</v>
      </c>
      <c r="Z460" s="0" t="n">
        <f aca="false">IFERROR(SUMIFS('2017'!M:M,'2017'!AA:AA,"NRO",'2017'!F:F,A460,'2017'!C:C,B460)+SUMIFS('2017'!P:P,'2017'!AA:AA,"NRO",'2017'!F:F,A460,'2017'!C:C,B460)+SUMIFS('2017'!N:N,'2017'!AA:AA,"NRO",'2017'!F:F,A460,'2017'!D:D,B460)+SUMIFS('2017'!N:N,'2017'!AA:AA,"NRO",'2017'!F:F,A460,'2017'!D:D,B460)+SUMIFS('2017'!O:O,'2017'!AA:AA,"NRO",'2017'!F:F,A460,'2017'!E:E,B460)+SUMIFS('2017'!R:R,'2017'!AA:AA,"NRO",'2017'!F:F,A460,'2017'!E:E,B460), 0)</f>
        <v>0</v>
      </c>
      <c r="AA460" s="7" t="n">
        <f aca="false">IFERROR(Z460/Y460, 0)</f>
        <v>0</v>
      </c>
      <c r="AB460" s="0" t="n">
        <f aca="false">IFERROR(SUMIFS('2017'!$H:$H,'2017'!$C:$C,B460,'2017'!$F:$F,A460,'2017'!AA:AA,"CRO",'2017'!P:P,"&lt;&gt;")+SUMIFS('2017'!$I:$I,'2017'!$D:$D,B460,'2017'!$F:$F,A460,'2017'!AA:AA,"CRO",'2017'!Q:Q,"&lt;&gt;")+SUMIFS('2017'!$J:$J,'2017'!$E:$E,B460,'2017'!$F:$F,A460,'2017'!AA:AA,"CRO",'2017'!R:R,"&lt;&gt;"), 0)</f>
        <v>0</v>
      </c>
      <c r="AC460" s="0" t="n">
        <f aca="false">IFERROR(SUMIFS('2017'!M:M,'2017'!AA:AA,"CRO",'2017'!F:F,A460,'2017'!C:C,B460)+SUMIFS('2017'!P:P,'2017'!AA:AA,"CRO",'2017'!F:F,A460,'2017'!C:C,B460)+SUMIFS('2017'!N:N,'2017'!AA:AA,"CRO",'2017'!F:F,A460,'2017'!D:D,B460)+SUMIFS('2017'!N:N,'2017'!AA:AA,"CRO",'2017'!F:F,A460,'2017'!D:D,B460)+SUMIFS('2017'!O:O,'2017'!AA:AA,"CRO",'2017'!F:F,A460,'2017'!E:E,B460)+SUMIFS('2017'!R:R,'2017'!AA:AA,"CRO",'2017'!F:F,A460,'2017'!E:E,B460), 0)</f>
        <v>0</v>
      </c>
      <c r="AD460" s="0" t="n">
        <f aca="false">IFERROR(AC460/AB460, 0)</f>
        <v>0</v>
      </c>
      <c r="AE460" s="0" t="n">
        <f aca="false">SUM(AH460,AK460,AN460)</f>
        <v>0</v>
      </c>
      <c r="AF460" s="0" t="n">
        <f aca="false">SUM(AI460,AL460,AO460)</f>
        <v>0</v>
      </c>
      <c r="AG460" s="7" t="n">
        <f aca="false">IFERROR(AF460/AE460, 0)</f>
        <v>0</v>
      </c>
      <c r="AH460" s="0" t="n">
        <f aca="false">IFERROR(SUMIFS('2016'!$G:$G,'2016'!F:F,A460,'2016'!C:C,B460,'2016'!D:D,"",'2016'!AA:AA,"JRO",'2016'!L:L,"&lt;&gt;"), 0)</f>
        <v>0</v>
      </c>
      <c r="AI460" s="0" t="n">
        <f aca="false">IFERROR(SUMIFS('2016'!L:L,'2016'!F:F,A460,'2016'!C:C,B460,'2016'!D:D,"",'2016'!AA:AA,"JRO"), 0)</f>
        <v>0</v>
      </c>
      <c r="AJ460" s="7" t="n">
        <f aca="false">IFERROR(AI460/AH460, 0)</f>
        <v>0</v>
      </c>
      <c r="AK460" s="0" t="n">
        <f aca="false">IFERROR(SUMIFS('2016'!$G:$G,'2016'!F:F,A460,'2016'!C:C,B460,'2016'!D:D,"",'2016'!AA:AA,"NRO",'2016'!L:L,"&lt;&gt;"), 0)</f>
        <v>0</v>
      </c>
      <c r="AL460" s="0" t="n">
        <f aca="false">IFERROR(SUMIFS('2016'!L:L,'2016'!F:F,A460,'2016'!C:C,B460,'2016'!D:D,"",'2016'!AA:AA,"NRO"), 0)</f>
        <v>0</v>
      </c>
      <c r="AM460" s="0" t="n">
        <f aca="false">IFERROR(AL460/AK460, 0)</f>
        <v>0</v>
      </c>
      <c r="AN460" s="0" t="n">
        <f aca="false">IFERROR(SUMIFS('2016'!$G:$G,'2016'!F:F,A460,'2016'!C:C,B460,'2016'!D:D,"",'2016'!AA:AA,"CRO",'2016'!L:L,"&lt;&gt;"), 0)</f>
        <v>0</v>
      </c>
      <c r="AO460" s="0" t="n">
        <f aca="false">IFERROR(SUMIFS('2016'!L:L,'2016'!F:F,A460,'2016'!C:C,B460,'2016'!D:D,"",'2016'!AA:AA,"CRO"), 0)</f>
        <v>0</v>
      </c>
      <c r="AP460" s="0" t="n">
        <f aca="false">IFERROR(AO460/AN460, 0)</f>
        <v>0</v>
      </c>
      <c r="AQ460" s="0" t="n">
        <f aca="false">SUM(AT460,AW460,AZ460)</f>
        <v>0</v>
      </c>
      <c r="AR460" s="0" t="n">
        <f aca="false">SUM(AU460,AX460,BA460)</f>
        <v>0</v>
      </c>
      <c r="AS460" s="7" t="n">
        <f aca="false">IFERROR(AR460/AQ460, 0)</f>
        <v>0</v>
      </c>
      <c r="AT460" s="0" t="n">
        <f aca="false">IFERROR(SUMIFS('2015'!$G:$G,'2015'!F:F,A460,'2015'!C:C,B460,'2015'!D:D,"",'2015'!AA:AA,"JRO",'2015'!L:L,"&lt;&gt;"), 0)</f>
        <v>0</v>
      </c>
      <c r="AU460" s="0" t="n">
        <f aca="false">IFERROR(SUMIFS('2015'!L:L,'2015'!F:F,A460,'2015'!C:C,B460,'2015'!D:D,"",'2015'!AA:AA,"JRO"), 0)</f>
        <v>0</v>
      </c>
      <c r="AV460" s="0" t="n">
        <f aca="false">IFERROR(AU460/AT460, 0)</f>
        <v>0</v>
      </c>
      <c r="AW460" s="0" t="n">
        <f aca="false">IFERROR(SUMIFS('2015'!$G:$G,'2015'!F:F,A460,'2015'!C:C,B460,'2015'!D:D,"",'2015'!AA:AA,"NRO",'2015'!L:L,"&lt;&gt;"), 0)</f>
        <v>0</v>
      </c>
      <c r="AX460" s="0" t="n">
        <f aca="false">IFERROR(SUMIFS('2015'!L:L,'2015'!F:F,A460,'2015'!C:C,B460,'2015'!D:D,"",'2015'!AA:AA,"NRO"), 0)</f>
        <v>0</v>
      </c>
      <c r="AY460" s="0" t="n">
        <f aca="false">IFERROR(AX460/AW460, 0)</f>
        <v>0</v>
      </c>
      <c r="AZ460" s="0" t="n">
        <f aca="false">IFERROR(SUMIFS('2015'!$G:$G,'2015'!F:F,A460,'2015'!C:C,B460,'2015'!D:D,"",'2015'!AA:AA,"CRO",'2015'!L:L,"&lt;&gt;"), 0)</f>
        <v>0</v>
      </c>
      <c r="BA460" s="0" t="n">
        <f aca="false">IFERROR(SUMIFS('2015'!L:L,'2015'!F:F,A460,'2015'!C:C,B460,'2015'!D:D,"",'2015'!AA:AA,"CRO"), 0)</f>
        <v>0</v>
      </c>
      <c r="BB460" s="0" t="n">
        <f aca="false">IFERROR(BA460/AZ460, 0)</f>
        <v>0</v>
      </c>
      <c r="BC460" s="0" t="n">
        <f aca="false">SUM(BF460,BI460)</f>
        <v>0</v>
      </c>
      <c r="BD460" s="0" t="n">
        <f aca="false">SUM(BG460,BJ460)</f>
        <v>0</v>
      </c>
      <c r="BE460" s="7" t="n">
        <f aca="false">IFERROR(BD460/BC460, 0)</f>
        <v>0</v>
      </c>
      <c r="BF460" s="0" t="n">
        <f aca="false">IFERROR(SUMIFS('2014'!$G:$G,'2014'!F:F,A460,'2014'!C:C,B460,'2014'!D:D,"",'2014'!AA:AA,"JRO",'2014'!L:L,"&lt;&gt;"), 0)</f>
        <v>0</v>
      </c>
      <c r="BG460" s="0" t="n">
        <f aca="false">IFERROR(SUMIFS('2014'!L:L,'2014'!F:F,A460,'2014'!C:C,B460,'2014'!D:D,"",'2014'!AA:AA,"JRO"), 0)</f>
        <v>0</v>
      </c>
      <c r="BH460" s="7" t="n">
        <f aca="false">IFERROR(BG460/BF460, 0)</f>
        <v>0</v>
      </c>
      <c r="BI460" s="0" t="n">
        <f aca="false">IFERROR(SUMIFS('2014'!$G:$G,'2014'!F:F,A460,'2014'!C:C,B460,'2014'!D:D,"",'2014'!AA:AA,"CRO",'2014'!L:L,"&lt;&gt;"), 0)</f>
        <v>0</v>
      </c>
      <c r="BJ460" s="0" t="n">
        <f aca="false">IFERROR(SUMIFS('2014'!L:L,'2014'!F:F,A460,'2014'!C:C,B460,'2014'!D:D,"",'2014'!AA:AA,"CRO"), 0)</f>
        <v>0</v>
      </c>
      <c r="BK460" s="0" t="n">
        <f aca="false">IFERROR(BJ460/BI460, 0)</f>
        <v>0</v>
      </c>
      <c r="BL460" s="0" t="n">
        <f aca="false">IFERROR(SUMIFS('2013'!$G:$G,'2013'!F:F,A460,'2013'!C:C,B460,'2013'!D:D,"",'2013'!AA:AA,"JRO",'2013'!L:L,"&lt;&gt;"), 0)</f>
        <v>0</v>
      </c>
      <c r="BM460" s="0" t="n">
        <f aca="false">IFERROR(SUMIFS('2013'!L:L,'2013'!F:F,A460,'2013'!C:C,B460,'2013'!D:D,"",'2013'!AA:AA,"JRO"), 0)</f>
        <v>0</v>
      </c>
      <c r="BN460" s="0" t="n">
        <f aca="false">IFERROR(BM460/BL460, 0)</f>
        <v>0</v>
      </c>
      <c r="BO460" s="0" t="n">
        <f aca="false">IFERROR(SUMIFS('2012'!$G:$G,'2012'!F:F,A460,'2012'!C:C,B460,'2012'!D:D,"",'2012'!AA:AA,"JRO",'2012'!L:L,"&lt;&gt;"), 0)</f>
        <v>0</v>
      </c>
      <c r="BP460" s="0" t="n">
        <f aca="false">IFERROR(SUMIFS('2012'!L:L,'2012'!F:F,A460,'2012'!C:C,B460,'2012'!D:D,"",'2012'!AA:AA,"JRO"), 0)</f>
        <v>0</v>
      </c>
      <c r="BQ460" s="0" t="n">
        <f aca="false">IFERROR(BP460/BO460, 0)</f>
        <v>0</v>
      </c>
      <c r="BR460" s="0" t="n">
        <f aca="false">IFERROR(SUMIFS('2011'!$G:$G,'2011'!F:F,A460,'2011'!C:C,B460,'2011'!D:D,"",'2011'!AA:AA,"JRO",'2011'!L:L,"&lt;&gt;"), 0)</f>
        <v>0</v>
      </c>
      <c r="BS460" s="0" t="n">
        <f aca="false">IFERROR(SUMIFS('2011'!L:L,'2011'!F:F,A460,'2011'!C:C,B460,'2011'!D:D,"",'2011'!AA:AA,"JRO"), 0)</f>
        <v>0</v>
      </c>
      <c r="BT460" s="7" t="n">
        <f aca="false">IFERROR(BS460/BR460, 0)</f>
        <v>0</v>
      </c>
      <c r="BU460" s="0" t="n">
        <f aca="false">IFERROR(SUMIFS('2010'!$G:$G,'2010'!F:F,A460,'2010'!C:C,B460,'2010'!D:D,"",'2010'!AA:AA,"JRO",'2010'!L:L,"&lt;&gt;"), 0)</f>
        <v>0</v>
      </c>
      <c r="BV460" s="0" t="n">
        <f aca="false">IFERROR(SUMIFS('2010'!L:L,'2010'!F:F,A460,'2010'!C:C,B460,'2010'!D:D,"",'2010'!AA:AA,"JRO"), 0)</f>
        <v>0</v>
      </c>
      <c r="BW460" s="7" t="n">
        <f aca="false">IFERROR(BV460/BU460, 0)</f>
        <v>0</v>
      </c>
      <c r="BX460" s="0" t="n">
        <f aca="false">IFERROR(SUMIFS('2009'!$G:$G,'2009'!F:F,A460,'2009'!C:C,B460,'2009'!D:D,"",'2009'!AA:AA,"JRO",'2009'!L:L,"&lt;&gt;"), 0)</f>
        <v>0</v>
      </c>
      <c r="BY460" s="0" t="n">
        <f aca="false">IFERROR(SUMIFS('2009'!L:L,'2009'!F:F,A460,'2009'!C:C,B460,'2009'!D:D,"",'2009'!AA:AA,"JRO"), 0)</f>
        <v>0</v>
      </c>
      <c r="BZ460" s="7" t="n">
        <f aca="false">IFERROR(BY460/BX460, 0)</f>
        <v>0</v>
      </c>
    </row>
    <row r="461" customFormat="false" ht="15" hidden="false" customHeight="false" outlineLevel="0" collapsed="false">
      <c r="A461" s="0" t="s">
        <v>107</v>
      </c>
      <c r="B461" s="17" t="s">
        <v>53</v>
      </c>
      <c r="I461" s="7" t="n">
        <f aca="false">IFERROR(H461/G461, 0)</f>
        <v>0</v>
      </c>
      <c r="J461" s="0" t="n">
        <f aca="false">IFERROR(SUMIFS('2018'!$H:$H,'2018'!$C:$C,B461,'2018'!$F:$F,A461,'2018'!AA:AA,"JRO",'2018'!P:P,"&lt;&gt;")+SUMIFS('2018'!$I:$I,'2018'!$D:$D,B461,'2018'!$F:$F,A461,'2018'!AA:AA,"JRO",'2018'!Q:Q,"&lt;&gt;")+SUMIFS('2018'!$J:$J,'2018'!$E:$E,B461,'2018'!$F:$F,A461,'2018'!AA:AA,"JRO",'2018'!R:R,"&lt;&gt;"), 0)</f>
        <v>4</v>
      </c>
      <c r="K461" s="0" t="n">
        <f aca="false">IFERROR(SUMIFS('2018'!M:M,'2018'!AA:AA,"JRO",'2018'!F:F,A461,'2018'!C:C,B461)+SUMIFS('2018'!P:P,'2018'!AA:AA,"JRO",'2018'!F:F,A461,'2018'!C:C,B461)+SUMIFS('2018'!N:N,'2018'!AA:AA,"JRO",'2018'!F:F,A461,'2018'!D:D,B461)+SUMIFS('2018'!N:N,'2018'!AA:AA,"JRO",'2018'!F:F,A461,'2018'!D:D,B461)+SUMIFS('2018'!O:O,'2018'!AA:AA,"JRO",'2018'!F:F,A461,'2018'!E:E,B461)+SUMIFS('2018'!R:R,'2018'!AA:AA,"JRO",'2018'!F:F,A461,'2018'!E:E,B461), 0)</f>
        <v>6</v>
      </c>
      <c r="L461" s="7" t="n">
        <f aca="false">IFERROR(K461/J461, 0)</f>
        <v>1.5</v>
      </c>
      <c r="M461" s="0" t="n">
        <f aca="false">IFERROR(SUMIFS('2018'!$H:$H,'2018'!$C:$C,B461,'2018'!$F:$F,A461,'2018'!AA:AA,"NRO",'2018'!P:P,"&lt;&gt;")+SUMIFS('2018'!$I:$I,'2018'!$D:$D,B461,'2018'!$F:$F,A461,'2018'!AA:AA,"NRO",'2018'!Q:Q,"&lt;&gt;")+SUMIFS('2018'!$J:$J,'2018'!$E:$E,B461,'2018'!$F:$F,A461,'2018'!AA:AA,"NRO",'2018'!R:R,"&lt;&gt;"), 0)</f>
        <v>0</v>
      </c>
      <c r="N461" s="0" t="n">
        <f aca="false">IFERROR(SUMIFS('2018'!M:M,'2018'!AA:AA,"NRO",'2018'!F:F,A461,'2018'!C:C,B461)+SUMIFS('2018'!P:P,'2018'!AA:AA,"NRO",'2018'!F:F,A461,'2018'!C:C,B461)+SUMIFS('2018'!N:N,'2018'!AA:AA,"NRO",'2018'!F:F,A461,'2018'!D:D,B461)+SUMIFS('2018'!N:N,'2018'!AA:AA,"NRO",'2018'!F:F,A461,'2018'!D:D,B461)+SUMIFS('2018'!O:O,'2018'!AA:AA,"NRO",'2018'!F:F,A461,'2018'!E:E,B461)+SUMIFS('2018'!R:R,'2018'!AA:AA,"NRO",'2018'!F:F,A461,'2018'!E:E,B461), 0)</f>
        <v>0</v>
      </c>
      <c r="O461" s="7" t="n">
        <f aca="false">IFERROR(N461/M461, 0)</f>
        <v>0</v>
      </c>
      <c r="P461" s="0" t="n">
        <f aca="false">IFERROR(SUMIFS('2018'!$H:$H,'2018'!$C:$C,B461,'2018'!$F:$F,A461,'2018'!AA:AA,"CRO")+SUMIFS('2018'!$I:$I,'2018'!$D:$D,B461,'2018'!$F:$F,A461,'2018'!AA:AA,"CRO")+SUMIFS('2018'!$J:$J,'2018'!$E:$E,B461,'2018'!$F:$F,A461,'2018'!AA:AA,"CRO"), 0)</f>
        <v>0</v>
      </c>
      <c r="Q461" s="0" t="n">
        <f aca="false">IFERROR(SUMIFS('2018'!M:M,'2018'!AA:AA,"CRO",'2018'!F:F,A461,'2018'!C:C,B461)+SUMIFS('2018'!P:P,'2018'!AA:AA,"CRO",'2018'!F:F,A461,'2018'!C:C,B461)+SUMIFS('2018'!N:N,'2018'!AA:AA,"CRO",'2018'!F:F,A461,'2018'!D:D,B461)+SUMIFS('2018'!N:N,'2018'!AA:AA,"CRO",'2018'!F:F,A461,'2018'!D:D,B461)+SUMIFS('2018'!O:O,'2018'!AA:AA,"CRO",'2018'!F:F,A461,'2018'!E:E,B461)+SUMIFS('2018'!R:R,'2018'!AA:AA,"CRO",'2018'!F:F,A461,'2018'!E:E,B461), 0)</f>
        <v>0</v>
      </c>
      <c r="R461" s="7" t="n">
        <f aca="false">IFERROR(Q461/P461, 0)</f>
        <v>0</v>
      </c>
      <c r="S461" s="7" t="n">
        <f aca="false">SUM(V461,Y461,AB461)</f>
        <v>0</v>
      </c>
      <c r="T461" s="7" t="n">
        <f aca="false">SUM(W461,Z461,AC461)</f>
        <v>0</v>
      </c>
      <c r="U461" s="7" t="n">
        <f aca="false">IFERROR(T461/S461, 0)</f>
        <v>0</v>
      </c>
      <c r="V461" s="0" t="n">
        <f aca="false">SUMIFS('2017'!$H:$H,'2017'!$C:$C,B461,'2017'!$F:$F,A461,'2017'!AA:AA,"JRO",'2017'!P:P,"&lt;&gt;")+SUMIFS('2017'!$I:$I,'2017'!$D:$D,B461,'2017'!$F:$F,A461,'2017'!AA:AA,"JRO",'2017'!Q:Q,"&lt;&gt;")+SUMIFS('2017'!$J:$J,'2017'!$E:$E,B461,'2017'!$F:$F,A461,'2017'!AA:AA,"JRO",'2017'!R:R,"&lt;&gt;")</f>
        <v>0</v>
      </c>
      <c r="W461" s="0" t="n">
        <f aca="false">IFERROR(SUMIFS('2017'!M:M,'2017'!AA:AA,"JRO",'2017'!F:F,A461,'2017'!C:C,B461)+SUMIFS('2017'!P:P,'2017'!AA:AA,"JRO",'2017'!F:F,A461,'2017'!C:C,B461)+SUMIFS('2017'!N:N,'2017'!AA:AA,"JRO",'2017'!F:F,A461,'2017'!D:D,B461)+SUMIFS('2017'!N:N,'2017'!AA:AA,"JRO",'2017'!F:F,A461,'2017'!D:D,B461)+SUMIFS('2017'!O:O,'2017'!AA:AA,"JRO",'2017'!F:F,A461,'2017'!E:E,B461)+SUMIFS('2017'!R:R,'2017'!AA:AA,"JRO",'2017'!F:F,A461,'2017'!E:E,B461), 0)</f>
        <v>0</v>
      </c>
      <c r="X461" s="7" t="n">
        <f aca="false">IFERROR(W461/V461, 0)</f>
        <v>0</v>
      </c>
      <c r="Y461" s="0" t="n">
        <f aca="false">IFERROR(SUMIFS('2017'!$H:$H,'2017'!$C:$C,B461,'2017'!$F:$F,A461,'2017'!AA:AA,"NRO",'2017'!P:P,"&lt;&gt;")+SUMIFS('2017'!$I:$I,'2017'!$D:$D,B461,'2017'!$F:$F,A461,'2017'!AA:AA,"NRO",'2017'!Q:Q,"&lt;&gt;")+SUMIFS('2017'!$J:$J,'2017'!$E:$E,B461,'2017'!$F:$F,A461,'2017'!AA:AA,"NRO",'2017'!R:R,"&lt;&gt;"), 0)</f>
        <v>0</v>
      </c>
      <c r="Z461" s="0" t="n">
        <f aca="false">IFERROR(SUMIFS('2017'!M:M,'2017'!AA:AA,"NRO",'2017'!F:F,A461,'2017'!C:C,B461)+SUMIFS('2017'!P:P,'2017'!AA:AA,"NRO",'2017'!F:F,A461,'2017'!C:C,B461)+SUMIFS('2017'!N:N,'2017'!AA:AA,"NRO",'2017'!F:F,A461,'2017'!D:D,B461)+SUMIFS('2017'!N:N,'2017'!AA:AA,"NRO",'2017'!F:F,A461,'2017'!D:D,B461)+SUMIFS('2017'!O:O,'2017'!AA:AA,"NRO",'2017'!F:F,A461,'2017'!E:E,B461)+SUMIFS('2017'!R:R,'2017'!AA:AA,"NRO",'2017'!F:F,A461,'2017'!E:E,B461), 0)</f>
        <v>0</v>
      </c>
      <c r="AA461" s="7" t="n">
        <f aca="false">IFERROR(Z461/Y461, 0)</f>
        <v>0</v>
      </c>
      <c r="AB461" s="0" t="n">
        <f aca="false">IFERROR(SUMIFS('2017'!$H:$H,'2017'!$C:$C,B461,'2017'!$F:$F,A461,'2017'!AA:AA,"CRO",'2017'!P:P,"&lt;&gt;")+SUMIFS('2017'!$I:$I,'2017'!$D:$D,B461,'2017'!$F:$F,A461,'2017'!AA:AA,"CRO",'2017'!Q:Q,"&lt;&gt;")+SUMIFS('2017'!$J:$J,'2017'!$E:$E,B461,'2017'!$F:$F,A461,'2017'!AA:AA,"CRO",'2017'!R:R,"&lt;&gt;"), 0)</f>
        <v>0</v>
      </c>
      <c r="AC461" s="0" t="n">
        <f aca="false">IFERROR(SUMIFS('2017'!M:M,'2017'!AA:AA,"CRO",'2017'!F:F,A461,'2017'!C:C,B461)+SUMIFS('2017'!P:P,'2017'!AA:AA,"CRO",'2017'!F:F,A461,'2017'!C:C,B461)+SUMIFS('2017'!N:N,'2017'!AA:AA,"CRO",'2017'!F:F,A461,'2017'!D:D,B461)+SUMIFS('2017'!N:N,'2017'!AA:AA,"CRO",'2017'!F:F,A461,'2017'!D:D,B461)+SUMIFS('2017'!O:O,'2017'!AA:AA,"CRO",'2017'!F:F,A461,'2017'!E:E,B461)+SUMIFS('2017'!R:R,'2017'!AA:AA,"CRO",'2017'!F:F,A461,'2017'!E:E,B461), 0)</f>
        <v>0</v>
      </c>
      <c r="AD461" s="0" t="n">
        <f aca="false">IFERROR(AC461/AB461, 0)</f>
        <v>0</v>
      </c>
      <c r="AE461" s="0" t="n">
        <f aca="false">SUM(AH461,AK461,AN461)</f>
        <v>14</v>
      </c>
      <c r="AF461" s="0" t="n">
        <f aca="false">SUM(AI461,AL461,AO461)</f>
        <v>44</v>
      </c>
      <c r="AG461" s="7" t="n">
        <f aca="false">IFERROR(AF461/AE461, 0)</f>
        <v>3.14285714285714</v>
      </c>
      <c r="AH461" s="0" t="n">
        <f aca="false">IFERROR(SUMIFS('2016'!$G:$G,'2016'!F:F,A461,'2016'!C:C,B461,'2016'!D:D,"",'2016'!AA:AA,"JRO",'2016'!L:L,"&lt;&gt;"), 0)</f>
        <v>14</v>
      </c>
      <c r="AI461" s="0" t="n">
        <f aca="false">IFERROR(SUMIFS('2016'!L:L,'2016'!F:F,A461,'2016'!C:C,B461,'2016'!D:D,"",'2016'!AA:AA,"JRO"), 0)</f>
        <v>44</v>
      </c>
      <c r="AJ461" s="7" t="n">
        <f aca="false">IFERROR(AI461/AH461, 0)</f>
        <v>3.14285714285714</v>
      </c>
      <c r="AK461" s="0" t="n">
        <f aca="false">IFERROR(SUMIFS('2016'!$G:$G,'2016'!F:F,A461,'2016'!C:C,B461,'2016'!D:D,"",'2016'!AA:AA,"NRO",'2016'!L:L,"&lt;&gt;"), 0)</f>
        <v>0</v>
      </c>
      <c r="AL461" s="0" t="n">
        <f aca="false">IFERROR(SUMIFS('2016'!L:L,'2016'!F:F,A461,'2016'!C:C,B461,'2016'!D:D,"",'2016'!AA:AA,"NRO"), 0)</f>
        <v>0</v>
      </c>
      <c r="AM461" s="0" t="n">
        <f aca="false">IFERROR(AL461/AK461, 0)</f>
        <v>0</v>
      </c>
      <c r="AN461" s="0" t="n">
        <f aca="false">IFERROR(SUMIFS('2016'!$G:$G,'2016'!F:F,A461,'2016'!C:C,B461,'2016'!D:D,"",'2016'!AA:AA,"CRO",'2016'!L:L,"&lt;&gt;"), 0)</f>
        <v>0</v>
      </c>
      <c r="AO461" s="0" t="n">
        <f aca="false">IFERROR(SUMIFS('2016'!L:L,'2016'!F:F,A461,'2016'!C:C,B461,'2016'!D:D,"",'2016'!AA:AA,"CRO"), 0)</f>
        <v>0</v>
      </c>
      <c r="AP461" s="0" t="n">
        <f aca="false">IFERROR(AO461/AN461, 0)</f>
        <v>0</v>
      </c>
      <c r="AQ461" s="0" t="n">
        <f aca="false">SUM(AT461,AW461,AZ461)</f>
        <v>15</v>
      </c>
      <c r="AR461" s="0" t="n">
        <f aca="false">SUM(AU461,AX461,BA461)</f>
        <v>63</v>
      </c>
      <c r="AS461" s="7" t="n">
        <f aca="false">IFERROR(AR461/AQ461, 0)</f>
        <v>4.2</v>
      </c>
      <c r="AT461" s="0" t="n">
        <f aca="false">IFERROR(SUMIFS('2015'!$G:$G,'2015'!F:F,A461,'2015'!C:C,B461,'2015'!D:D,"",'2015'!AA:AA,"JRO",'2015'!L:L,"&lt;&gt;"), 0)</f>
        <v>15</v>
      </c>
      <c r="AU461" s="0" t="n">
        <f aca="false">IFERROR(SUMIFS('2015'!L:L,'2015'!F:F,A461,'2015'!C:C,B461,'2015'!D:D,"",'2015'!AA:AA,"JRO"), 0)</f>
        <v>63</v>
      </c>
      <c r="AV461" s="0" t="n">
        <f aca="false">IFERROR(AU461/AT461, 0)</f>
        <v>4.2</v>
      </c>
      <c r="AW461" s="0" t="n">
        <f aca="false">IFERROR(SUMIFS('2015'!$G:$G,'2015'!F:F,A461,'2015'!C:C,B461,'2015'!D:D,"",'2015'!AA:AA,"NRO",'2015'!L:L,"&lt;&gt;"), 0)</f>
        <v>0</v>
      </c>
      <c r="AX461" s="0" t="n">
        <f aca="false">IFERROR(SUMIFS('2015'!L:L,'2015'!F:F,A461,'2015'!C:C,B461,'2015'!D:D,"",'2015'!AA:AA,"NRO"), 0)</f>
        <v>0</v>
      </c>
      <c r="AY461" s="0" t="n">
        <f aca="false">IFERROR(AX461/AW461, 0)</f>
        <v>0</v>
      </c>
      <c r="AZ461" s="0" t="n">
        <f aca="false">IFERROR(SUMIFS('2015'!$G:$G,'2015'!F:F,A461,'2015'!C:C,B461,'2015'!D:D,"",'2015'!AA:AA,"CRO",'2015'!L:L,"&lt;&gt;"), 0)</f>
        <v>0</v>
      </c>
      <c r="BA461" s="0" t="n">
        <f aca="false">IFERROR(SUMIFS('2015'!L:L,'2015'!F:F,A461,'2015'!C:C,B461,'2015'!D:D,"",'2015'!AA:AA,"CRO"), 0)</f>
        <v>0</v>
      </c>
      <c r="BB461" s="0" t="n">
        <f aca="false">IFERROR(BA461/AZ461, 0)</f>
        <v>0</v>
      </c>
      <c r="BC461" s="0" t="n">
        <f aca="false">SUM(BF461,BI461)</f>
        <v>13</v>
      </c>
      <c r="BD461" s="0" t="n">
        <f aca="false">SUM(BG461,BJ461)</f>
        <v>75</v>
      </c>
      <c r="BE461" s="7" t="n">
        <f aca="false">IFERROR(BD461/BC461, 0)</f>
        <v>5.76923076923077</v>
      </c>
      <c r="BF461" s="0" t="n">
        <f aca="false">IFERROR(SUMIFS('2014'!$G:$G,'2014'!F:F,A461,'2014'!C:C,B461,'2014'!D:D,"",'2014'!AA:AA,"JRO",'2014'!L:L,"&lt;&gt;"), 0)</f>
        <v>13</v>
      </c>
      <c r="BG461" s="0" t="n">
        <f aca="false">IFERROR(SUMIFS('2014'!L:L,'2014'!F:F,A461,'2014'!C:C,B461,'2014'!D:D,"",'2014'!AA:AA,"JRO"), 0)</f>
        <v>75</v>
      </c>
      <c r="BH461" s="7" t="n">
        <f aca="false">IFERROR(BG461/BF461, 0)</f>
        <v>5.76923076923077</v>
      </c>
      <c r="BI461" s="0" t="n">
        <f aca="false">IFERROR(SUMIFS('2014'!$G:$G,'2014'!F:F,A461,'2014'!C:C,B461,'2014'!D:D,"",'2014'!AA:AA,"CRO",'2014'!L:L,"&lt;&gt;"), 0)</f>
        <v>0</v>
      </c>
      <c r="BJ461" s="0" t="n">
        <f aca="false">IFERROR(SUMIFS('2014'!L:L,'2014'!F:F,A461,'2014'!C:C,B461,'2014'!D:D,"",'2014'!AA:AA,"CRO"), 0)</f>
        <v>0</v>
      </c>
      <c r="BK461" s="0" t="n">
        <f aca="false">IFERROR(BJ461/BI461, 0)</f>
        <v>0</v>
      </c>
      <c r="BL461" s="0" t="n">
        <f aca="false">IFERROR(SUMIFS('2013'!$G:$G,'2013'!F:F,A461,'2013'!C:C,B461,'2013'!D:D,"",'2013'!AA:AA,"JRO",'2013'!L:L,"&lt;&gt;"), 0)</f>
        <v>19</v>
      </c>
      <c r="BM461" s="0" t="n">
        <f aca="false">IFERROR(SUMIFS('2013'!L:L,'2013'!F:F,A461,'2013'!C:C,B461,'2013'!D:D,"",'2013'!AA:AA,"JRO"), 0)</f>
        <v>78</v>
      </c>
      <c r="BN461" s="0" t="n">
        <f aca="false">IFERROR(BM461/BL461, 0)</f>
        <v>4.10526315789474</v>
      </c>
      <c r="BO461" s="0" t="n">
        <f aca="false">IFERROR(SUMIFS('2012'!$G:$G,'2012'!F:F,A461,'2012'!C:C,B461,'2012'!D:D,"",'2012'!AA:AA,"JRO",'2012'!L:L,"&lt;&gt;"), 0)</f>
        <v>24</v>
      </c>
      <c r="BP461" s="0" t="n">
        <f aca="false">IFERROR(SUMIFS('2012'!L:L,'2012'!F:F,A461,'2012'!C:C,B461,'2012'!D:D,"",'2012'!AA:AA,"JRO"), 0)</f>
        <v>82</v>
      </c>
      <c r="BQ461" s="0" t="n">
        <f aca="false">IFERROR(BP461/BO461, 0)</f>
        <v>3.41666666666667</v>
      </c>
      <c r="BR461" s="0" t="n">
        <f aca="false">IFERROR(SUMIFS('2011'!$G:$G,'2011'!F:F,A461,'2011'!C:C,B461,'2011'!D:D,"",'2011'!AA:AA,"JRO",'2011'!L:L,"&lt;&gt;"), 0)</f>
        <v>29</v>
      </c>
      <c r="BS461" s="0" t="n">
        <f aca="false">IFERROR(SUMIFS('2011'!L:L,'2011'!F:F,A461,'2011'!C:C,B461,'2011'!D:D,"",'2011'!AA:AA,"JRO"), 0)</f>
        <v>88</v>
      </c>
      <c r="BT461" s="7" t="n">
        <f aca="false">IFERROR(BS461/BR461, 0)</f>
        <v>3.03448275862069</v>
      </c>
      <c r="BU461" s="0" t="n">
        <f aca="false">IFERROR(SUMIFS('2010'!$G:$G,'2010'!F:F,A461,'2010'!C:C,B461,'2010'!D:D,"",'2010'!AA:AA,"JRO",'2010'!L:L,"&lt;&gt;"), 0)</f>
        <v>5</v>
      </c>
      <c r="BV461" s="0" t="n">
        <f aca="false">IFERROR(SUMIFS('2010'!L:L,'2010'!F:F,A461,'2010'!C:C,B461,'2010'!D:D,"",'2010'!AA:AA,"JRO"), 0)</f>
        <v>16</v>
      </c>
      <c r="BW461" s="7" t="n">
        <f aca="false">IFERROR(BV461/BU461, 0)</f>
        <v>3.2</v>
      </c>
      <c r="BX461" s="0" t="n">
        <f aca="false">IFERROR(SUMIFS('2009'!$G:$G,'2009'!F:F,A461,'2009'!C:C,B461,'2009'!D:D,"",'2009'!AA:AA,"JRO",'2009'!L:L,"&lt;&gt;"), 0)</f>
        <v>32</v>
      </c>
      <c r="BY461" s="0" t="n">
        <f aca="false">IFERROR(SUMIFS('2009'!L:L,'2009'!F:F,A461,'2009'!C:C,B461,'2009'!D:D,"",'2009'!AA:AA,"JRO"), 0)</f>
        <v>86</v>
      </c>
      <c r="BZ461" s="7" t="n">
        <f aca="false">IFERROR(BY461/BX461, 0)</f>
        <v>2.6875</v>
      </c>
    </row>
    <row r="462" customFormat="false" ht="15" hidden="false" customHeight="false" outlineLevel="0" collapsed="false">
      <c r="A462" s="0" t="s">
        <v>107</v>
      </c>
      <c r="B462" s="17" t="s">
        <v>50</v>
      </c>
      <c r="I462" s="7" t="n">
        <f aca="false">IFERROR(H462/G462, 0)</f>
        <v>0</v>
      </c>
      <c r="J462" s="0" t="n">
        <f aca="false">IFERROR(SUMIFS('2018'!$H:$H,'2018'!$C:$C,B462,'2018'!$F:$F,A462,'2018'!AA:AA,"JRO",'2018'!P:P,"&lt;&gt;")+SUMIFS('2018'!$I:$I,'2018'!$D:$D,B462,'2018'!$F:$F,A462,'2018'!AA:AA,"JRO",'2018'!Q:Q,"&lt;&gt;")+SUMIFS('2018'!$J:$J,'2018'!$E:$E,B462,'2018'!$F:$F,A462,'2018'!AA:AA,"JRO",'2018'!R:R,"&lt;&gt;"), 0)</f>
        <v>0</v>
      </c>
      <c r="K462" s="0" t="n">
        <f aca="false">IFERROR(SUMIFS('2018'!M:M,'2018'!AA:AA,"JRO",'2018'!F:F,A462,'2018'!C:C,B462)+SUMIFS('2018'!P:P,'2018'!AA:AA,"JRO",'2018'!F:F,A462,'2018'!C:C,B462)+SUMIFS('2018'!N:N,'2018'!AA:AA,"JRO",'2018'!F:F,A462,'2018'!D:D,B462)+SUMIFS('2018'!N:N,'2018'!AA:AA,"JRO",'2018'!F:F,A462,'2018'!D:D,B462)+SUMIFS('2018'!O:O,'2018'!AA:AA,"JRO",'2018'!F:F,A462,'2018'!E:E,B462)+SUMIFS('2018'!R:R,'2018'!AA:AA,"JRO",'2018'!F:F,A462,'2018'!E:E,B462), 0)</f>
        <v>0</v>
      </c>
      <c r="L462" s="7" t="n">
        <f aca="false">IFERROR(K462/J462, 0)</f>
        <v>0</v>
      </c>
      <c r="M462" s="0" t="n">
        <f aca="false">IFERROR(SUMIFS('2018'!$H:$H,'2018'!$C:$C,B462,'2018'!$F:$F,A462,'2018'!AA:AA,"NRO",'2018'!P:P,"&lt;&gt;")+SUMIFS('2018'!$I:$I,'2018'!$D:$D,B462,'2018'!$F:$F,A462,'2018'!AA:AA,"NRO",'2018'!Q:Q,"&lt;&gt;")+SUMIFS('2018'!$J:$J,'2018'!$E:$E,B462,'2018'!$F:$F,A462,'2018'!AA:AA,"NRO",'2018'!R:R,"&lt;&gt;"), 0)</f>
        <v>0</v>
      </c>
      <c r="N462" s="0" t="n">
        <f aca="false">IFERROR(SUMIFS('2018'!M:M,'2018'!AA:AA,"NRO",'2018'!F:F,A462,'2018'!C:C,B462)+SUMIFS('2018'!P:P,'2018'!AA:AA,"NRO",'2018'!F:F,A462,'2018'!C:C,B462)+SUMIFS('2018'!N:N,'2018'!AA:AA,"NRO",'2018'!F:F,A462,'2018'!D:D,B462)+SUMIFS('2018'!N:N,'2018'!AA:AA,"NRO",'2018'!F:F,A462,'2018'!D:D,B462)+SUMIFS('2018'!O:O,'2018'!AA:AA,"NRO",'2018'!F:F,A462,'2018'!E:E,B462)+SUMIFS('2018'!R:R,'2018'!AA:AA,"NRO",'2018'!F:F,A462,'2018'!E:E,B462), 0)</f>
        <v>0</v>
      </c>
      <c r="O462" s="7" t="n">
        <f aca="false">IFERROR(N462/M462, 0)</f>
        <v>0</v>
      </c>
      <c r="P462" s="0" t="n">
        <f aca="false">IFERROR(SUMIFS('2018'!$H:$H,'2018'!$C:$C,B462,'2018'!$F:$F,A462,'2018'!AA:AA,"CRO")+SUMIFS('2018'!$I:$I,'2018'!$D:$D,B462,'2018'!$F:$F,A462,'2018'!AA:AA,"CRO")+SUMIFS('2018'!$J:$J,'2018'!$E:$E,B462,'2018'!$F:$F,A462,'2018'!AA:AA,"CRO"), 0)</f>
        <v>0</v>
      </c>
      <c r="Q462" s="0" t="n">
        <f aca="false">IFERROR(SUMIFS('2018'!M:M,'2018'!AA:AA,"CRO",'2018'!F:F,A462,'2018'!C:C,B462)+SUMIFS('2018'!P:P,'2018'!AA:AA,"CRO",'2018'!F:F,A462,'2018'!C:C,B462)+SUMIFS('2018'!N:N,'2018'!AA:AA,"CRO",'2018'!F:F,A462,'2018'!D:D,B462)+SUMIFS('2018'!N:N,'2018'!AA:AA,"CRO",'2018'!F:F,A462,'2018'!D:D,B462)+SUMIFS('2018'!O:O,'2018'!AA:AA,"CRO",'2018'!F:F,A462,'2018'!E:E,B462)+SUMIFS('2018'!R:R,'2018'!AA:AA,"CRO",'2018'!F:F,A462,'2018'!E:E,B462), 0)</f>
        <v>0</v>
      </c>
      <c r="R462" s="7" t="n">
        <f aca="false">IFERROR(Q462/P462, 0)</f>
        <v>0</v>
      </c>
      <c r="S462" s="7" t="n">
        <f aca="false">SUM(V462,Y462,AB462)</f>
        <v>0</v>
      </c>
      <c r="T462" s="7" t="n">
        <f aca="false">SUM(W462,Z462,AC462)</f>
        <v>0</v>
      </c>
      <c r="U462" s="7" t="n">
        <f aca="false">IFERROR(T462/S462, 0)</f>
        <v>0</v>
      </c>
      <c r="V462" s="0" t="n">
        <f aca="false">SUMIFS('2017'!$H:$H,'2017'!$C:$C,B462,'2017'!$F:$F,A462,'2017'!AA:AA,"JRO",'2017'!P:P,"&lt;&gt;")+SUMIFS('2017'!$I:$I,'2017'!$D:$D,B462,'2017'!$F:$F,A462,'2017'!AA:AA,"JRO",'2017'!Q:Q,"&lt;&gt;")+SUMIFS('2017'!$J:$J,'2017'!$E:$E,B462,'2017'!$F:$F,A462,'2017'!AA:AA,"JRO",'2017'!R:R,"&lt;&gt;")</f>
        <v>0</v>
      </c>
      <c r="W462" s="0" t="n">
        <f aca="false">IFERROR(SUMIFS('2017'!M:M,'2017'!AA:AA,"JRO",'2017'!F:F,A462,'2017'!C:C,B462)+SUMIFS('2017'!P:P,'2017'!AA:AA,"JRO",'2017'!F:F,A462,'2017'!C:C,B462)+SUMIFS('2017'!N:N,'2017'!AA:AA,"JRO",'2017'!F:F,A462,'2017'!D:D,B462)+SUMIFS('2017'!N:N,'2017'!AA:AA,"JRO",'2017'!F:F,A462,'2017'!D:D,B462)+SUMIFS('2017'!O:O,'2017'!AA:AA,"JRO",'2017'!F:F,A462,'2017'!E:E,B462)+SUMIFS('2017'!R:R,'2017'!AA:AA,"JRO",'2017'!F:F,A462,'2017'!E:E,B462), 0)</f>
        <v>0</v>
      </c>
      <c r="X462" s="7" t="n">
        <f aca="false">IFERROR(W462/V462, 0)</f>
        <v>0</v>
      </c>
      <c r="Y462" s="0" t="n">
        <f aca="false">IFERROR(SUMIFS('2017'!$H:$H,'2017'!$C:$C,B462,'2017'!$F:$F,A462,'2017'!AA:AA,"NRO",'2017'!P:P,"&lt;&gt;")+SUMIFS('2017'!$I:$I,'2017'!$D:$D,B462,'2017'!$F:$F,A462,'2017'!AA:AA,"NRO",'2017'!Q:Q,"&lt;&gt;")+SUMIFS('2017'!$J:$J,'2017'!$E:$E,B462,'2017'!$F:$F,A462,'2017'!AA:AA,"NRO",'2017'!R:R,"&lt;&gt;"), 0)</f>
        <v>0</v>
      </c>
      <c r="Z462" s="0" t="n">
        <f aca="false">IFERROR(SUMIFS('2017'!M:M,'2017'!AA:AA,"NRO",'2017'!F:F,A462,'2017'!C:C,B462)+SUMIFS('2017'!P:P,'2017'!AA:AA,"NRO",'2017'!F:F,A462,'2017'!C:C,B462)+SUMIFS('2017'!N:N,'2017'!AA:AA,"NRO",'2017'!F:F,A462,'2017'!D:D,B462)+SUMIFS('2017'!N:N,'2017'!AA:AA,"NRO",'2017'!F:F,A462,'2017'!D:D,B462)+SUMIFS('2017'!O:O,'2017'!AA:AA,"NRO",'2017'!F:F,A462,'2017'!E:E,B462)+SUMIFS('2017'!R:R,'2017'!AA:AA,"NRO",'2017'!F:F,A462,'2017'!E:E,B462), 0)</f>
        <v>0</v>
      </c>
      <c r="AA462" s="7" t="n">
        <f aca="false">IFERROR(Z462/Y462, 0)</f>
        <v>0</v>
      </c>
      <c r="AB462" s="0" t="n">
        <f aca="false">IFERROR(SUMIFS('2017'!$H:$H,'2017'!$C:$C,B462,'2017'!$F:$F,A462,'2017'!AA:AA,"CRO",'2017'!P:P,"&lt;&gt;")+SUMIFS('2017'!$I:$I,'2017'!$D:$D,B462,'2017'!$F:$F,A462,'2017'!AA:AA,"CRO",'2017'!Q:Q,"&lt;&gt;")+SUMIFS('2017'!$J:$J,'2017'!$E:$E,B462,'2017'!$F:$F,A462,'2017'!AA:AA,"CRO",'2017'!R:R,"&lt;&gt;"), 0)</f>
        <v>0</v>
      </c>
      <c r="AC462" s="0" t="n">
        <f aca="false">IFERROR(SUMIFS('2017'!M:M,'2017'!AA:AA,"CRO",'2017'!F:F,A462,'2017'!C:C,B462)+SUMIFS('2017'!P:P,'2017'!AA:AA,"CRO",'2017'!F:F,A462,'2017'!C:C,B462)+SUMIFS('2017'!N:N,'2017'!AA:AA,"CRO",'2017'!F:F,A462,'2017'!D:D,B462)+SUMIFS('2017'!N:N,'2017'!AA:AA,"CRO",'2017'!F:F,A462,'2017'!D:D,B462)+SUMIFS('2017'!O:O,'2017'!AA:AA,"CRO",'2017'!F:F,A462,'2017'!E:E,B462)+SUMIFS('2017'!R:R,'2017'!AA:AA,"CRO",'2017'!F:F,A462,'2017'!E:E,B462), 0)</f>
        <v>0</v>
      </c>
      <c r="AD462" s="0" t="n">
        <f aca="false">IFERROR(AC462/AB462, 0)</f>
        <v>0</v>
      </c>
      <c r="AE462" s="0" t="n">
        <f aca="false">SUM(AH462,AK462,AN462)</f>
        <v>0</v>
      </c>
      <c r="AF462" s="0" t="n">
        <f aca="false">SUM(AI462,AL462,AO462)</f>
        <v>0</v>
      </c>
      <c r="AG462" s="7" t="n">
        <f aca="false">IFERROR(AF462/AE462, 0)</f>
        <v>0</v>
      </c>
      <c r="AH462" s="0" t="n">
        <f aca="false">IFERROR(SUMIFS('2016'!$G:$G,'2016'!F:F,A462,'2016'!C:C,B462,'2016'!D:D,"",'2016'!AA:AA,"JRO",'2016'!L:L,"&lt;&gt;"), 0)</f>
        <v>0</v>
      </c>
      <c r="AI462" s="0" t="n">
        <f aca="false">IFERROR(SUMIFS('2016'!L:L,'2016'!F:F,A462,'2016'!C:C,B462,'2016'!D:D,"",'2016'!AA:AA,"JRO"), 0)</f>
        <v>0</v>
      </c>
      <c r="AJ462" s="7" t="n">
        <f aca="false">IFERROR(AI462/AH462, 0)</f>
        <v>0</v>
      </c>
      <c r="AK462" s="0" t="n">
        <f aca="false">IFERROR(SUMIFS('2016'!$G:$G,'2016'!F:F,A462,'2016'!C:C,B462,'2016'!D:D,"",'2016'!AA:AA,"NRO",'2016'!L:L,"&lt;&gt;"), 0)</f>
        <v>0</v>
      </c>
      <c r="AL462" s="0" t="n">
        <f aca="false">IFERROR(SUMIFS('2016'!L:L,'2016'!F:F,A462,'2016'!C:C,B462,'2016'!D:D,"",'2016'!AA:AA,"NRO"), 0)</f>
        <v>0</v>
      </c>
      <c r="AM462" s="0" t="n">
        <f aca="false">IFERROR(AL462/AK462, 0)</f>
        <v>0</v>
      </c>
      <c r="AN462" s="0" t="n">
        <f aca="false">IFERROR(SUMIFS('2016'!$G:$G,'2016'!F:F,A462,'2016'!C:C,B462,'2016'!D:D,"",'2016'!AA:AA,"CRO",'2016'!L:L,"&lt;&gt;"), 0)</f>
        <v>0</v>
      </c>
      <c r="AO462" s="0" t="n">
        <f aca="false">IFERROR(SUMIFS('2016'!L:L,'2016'!F:F,A462,'2016'!C:C,B462,'2016'!D:D,"",'2016'!AA:AA,"CRO"), 0)</f>
        <v>0</v>
      </c>
      <c r="AP462" s="0" t="n">
        <f aca="false">IFERROR(AO462/AN462, 0)</f>
        <v>0</v>
      </c>
      <c r="AQ462" s="0" t="n">
        <f aca="false">SUM(AT462,AW462,AZ462)</f>
        <v>4</v>
      </c>
      <c r="AR462" s="0" t="n">
        <f aca="false">SUM(AU462,AX462,BA462)</f>
        <v>11</v>
      </c>
      <c r="AS462" s="7" t="n">
        <f aca="false">IFERROR(AR462/AQ462, 0)</f>
        <v>2.75</v>
      </c>
      <c r="AT462" s="0" t="n">
        <f aca="false">IFERROR(SUMIFS('2015'!$G:$G,'2015'!F:F,A462,'2015'!C:C,B462,'2015'!D:D,"",'2015'!AA:AA,"JRO",'2015'!L:L,"&lt;&gt;"), 0)</f>
        <v>4</v>
      </c>
      <c r="AU462" s="0" t="n">
        <f aca="false">IFERROR(SUMIFS('2015'!L:L,'2015'!F:F,A462,'2015'!C:C,B462,'2015'!D:D,"",'2015'!AA:AA,"JRO"), 0)</f>
        <v>11</v>
      </c>
      <c r="AV462" s="0" t="n">
        <f aca="false">IFERROR(AU462/AT462, 0)</f>
        <v>2.75</v>
      </c>
      <c r="AW462" s="0" t="n">
        <f aca="false">IFERROR(SUMIFS('2015'!$G:$G,'2015'!F:F,A462,'2015'!C:C,B462,'2015'!D:D,"",'2015'!AA:AA,"NRO",'2015'!L:L,"&lt;&gt;"), 0)</f>
        <v>0</v>
      </c>
      <c r="AX462" s="0" t="n">
        <f aca="false">IFERROR(SUMIFS('2015'!L:L,'2015'!F:F,A462,'2015'!C:C,B462,'2015'!D:D,"",'2015'!AA:AA,"NRO"), 0)</f>
        <v>0</v>
      </c>
      <c r="AY462" s="0" t="n">
        <f aca="false">IFERROR(AX462/AW462, 0)</f>
        <v>0</v>
      </c>
      <c r="AZ462" s="0" t="n">
        <f aca="false">IFERROR(SUMIFS('2015'!$G:$G,'2015'!F:F,A462,'2015'!C:C,B462,'2015'!D:D,"",'2015'!AA:AA,"CRO",'2015'!L:L,"&lt;&gt;"), 0)</f>
        <v>0</v>
      </c>
      <c r="BA462" s="0" t="n">
        <f aca="false">IFERROR(SUMIFS('2015'!L:L,'2015'!F:F,A462,'2015'!C:C,B462,'2015'!D:D,"",'2015'!AA:AA,"CRO"), 0)</f>
        <v>0</v>
      </c>
      <c r="BB462" s="0" t="n">
        <f aca="false">IFERROR(BA462/AZ462, 0)</f>
        <v>0</v>
      </c>
      <c r="BC462" s="0" t="n">
        <f aca="false">SUM(BF462,BI462)</f>
        <v>0</v>
      </c>
      <c r="BD462" s="0" t="n">
        <f aca="false">SUM(BG462,BJ462)</f>
        <v>0</v>
      </c>
      <c r="BE462" s="7" t="n">
        <f aca="false">IFERROR(BD462/BC462, 0)</f>
        <v>0</v>
      </c>
      <c r="BF462" s="0" t="n">
        <f aca="false">IFERROR(SUMIFS('2014'!$G:$G,'2014'!F:F,A462,'2014'!C:C,B462,'2014'!D:D,"",'2014'!AA:AA,"JRO",'2014'!L:L,"&lt;&gt;"), 0)</f>
        <v>0</v>
      </c>
      <c r="BG462" s="0" t="n">
        <f aca="false">IFERROR(SUMIFS('2014'!L:L,'2014'!F:F,A462,'2014'!C:C,B462,'2014'!D:D,"",'2014'!AA:AA,"JRO"), 0)</f>
        <v>0</v>
      </c>
      <c r="BH462" s="7" t="n">
        <f aca="false">IFERROR(BG462/BF462, 0)</f>
        <v>0</v>
      </c>
      <c r="BI462" s="0" t="n">
        <f aca="false">IFERROR(SUMIFS('2014'!$G:$G,'2014'!F:F,A462,'2014'!C:C,B462,'2014'!D:D,"",'2014'!AA:AA,"CRO",'2014'!L:L,"&lt;&gt;"), 0)</f>
        <v>0</v>
      </c>
      <c r="BJ462" s="0" t="n">
        <f aca="false">IFERROR(SUMIFS('2014'!L:L,'2014'!F:F,A462,'2014'!C:C,B462,'2014'!D:D,"",'2014'!AA:AA,"CRO"), 0)</f>
        <v>0</v>
      </c>
      <c r="BK462" s="0" t="n">
        <f aca="false">IFERROR(BJ462/BI462, 0)</f>
        <v>0</v>
      </c>
      <c r="BL462" s="0" t="n">
        <f aca="false">IFERROR(SUMIFS('2013'!$G:$G,'2013'!F:F,A462,'2013'!C:C,B462,'2013'!D:D,"",'2013'!AA:AA,"JRO",'2013'!L:L,"&lt;&gt;"), 0)</f>
        <v>0</v>
      </c>
      <c r="BM462" s="0" t="n">
        <f aca="false">IFERROR(SUMIFS('2013'!L:L,'2013'!F:F,A462,'2013'!C:C,B462,'2013'!D:D,"",'2013'!AA:AA,"JRO"), 0)</f>
        <v>0</v>
      </c>
      <c r="BN462" s="0" t="n">
        <f aca="false">IFERROR(BM462/BL462, 0)</f>
        <v>0</v>
      </c>
      <c r="BO462" s="0" t="n">
        <f aca="false">IFERROR(SUMIFS('2012'!$G:$G,'2012'!F:F,A462,'2012'!C:C,B462,'2012'!D:D,"",'2012'!AA:AA,"JRO",'2012'!L:L,"&lt;&gt;"), 0)</f>
        <v>0</v>
      </c>
      <c r="BP462" s="0" t="n">
        <f aca="false">IFERROR(SUMIFS('2012'!L:L,'2012'!F:F,A462,'2012'!C:C,B462,'2012'!D:D,"",'2012'!AA:AA,"JRO"), 0)</f>
        <v>0</v>
      </c>
      <c r="BQ462" s="0" t="n">
        <f aca="false">IFERROR(BP462/BO462, 0)</f>
        <v>0</v>
      </c>
      <c r="BR462" s="0" t="n">
        <f aca="false">IFERROR(SUMIFS('2011'!$G:$G,'2011'!F:F,A462,'2011'!C:C,B462,'2011'!D:D,"",'2011'!AA:AA,"JRO",'2011'!L:L,"&lt;&gt;"), 0)</f>
        <v>0</v>
      </c>
      <c r="BS462" s="0" t="n">
        <f aca="false">IFERROR(SUMIFS('2011'!L:L,'2011'!F:F,A462,'2011'!C:C,B462,'2011'!D:D,"",'2011'!AA:AA,"JRO"), 0)</f>
        <v>0</v>
      </c>
      <c r="BT462" s="7" t="n">
        <f aca="false">IFERROR(BS462/BR462, 0)</f>
        <v>0</v>
      </c>
      <c r="BU462" s="0" t="n">
        <f aca="false">IFERROR(SUMIFS('2010'!$G:$G,'2010'!F:F,A462,'2010'!C:C,B462,'2010'!D:D,"",'2010'!AA:AA,"JRO",'2010'!L:L,"&lt;&gt;"), 0)</f>
        <v>0</v>
      </c>
      <c r="BV462" s="0" t="n">
        <f aca="false">IFERROR(SUMIFS('2010'!L:L,'2010'!F:F,A462,'2010'!C:C,B462,'2010'!D:D,"",'2010'!AA:AA,"JRO"), 0)</f>
        <v>0</v>
      </c>
      <c r="BW462" s="7" t="n">
        <f aca="false">IFERROR(BV462/BU462, 0)</f>
        <v>0</v>
      </c>
      <c r="BX462" s="0" t="n">
        <f aca="false">IFERROR(SUMIFS('2009'!$G:$G,'2009'!F:F,A462,'2009'!C:C,B462,'2009'!D:D,"",'2009'!AA:AA,"JRO",'2009'!L:L,"&lt;&gt;"), 0)</f>
        <v>0</v>
      </c>
      <c r="BY462" s="0" t="n">
        <f aca="false">IFERROR(SUMIFS('2009'!L:L,'2009'!F:F,A462,'2009'!C:C,B462,'2009'!D:D,"",'2009'!AA:AA,"JRO"), 0)</f>
        <v>0</v>
      </c>
      <c r="BZ462" s="7" t="n">
        <f aca="false">IFERROR(BY462/BX462, 0)</f>
        <v>0</v>
      </c>
    </row>
    <row r="463" customFormat="false" ht="15" hidden="false" customHeight="false" outlineLevel="0" collapsed="false">
      <c r="A463" s="0" t="s">
        <v>107</v>
      </c>
      <c r="B463" s="13" t="s">
        <v>83</v>
      </c>
      <c r="I463" s="7" t="n">
        <f aca="false">IFERROR(H463/G463, 0)</f>
        <v>0</v>
      </c>
      <c r="J463" s="0" t="n">
        <f aca="false">IFERROR(SUMIFS('2018'!$H:$H,'2018'!$C:$C,B463,'2018'!$F:$F,A463,'2018'!AA:AA,"JRO",'2018'!P:P,"&lt;&gt;")+SUMIFS('2018'!$I:$I,'2018'!$D:$D,B463,'2018'!$F:$F,A463,'2018'!AA:AA,"JRO",'2018'!Q:Q,"&lt;&gt;")+SUMIFS('2018'!$J:$J,'2018'!$E:$E,B463,'2018'!$F:$F,A463,'2018'!AA:AA,"JRO",'2018'!R:R,"&lt;&gt;"), 0)</f>
        <v>0</v>
      </c>
      <c r="K463" s="0" t="n">
        <f aca="false">IFERROR(SUMIFS('2018'!M:M,'2018'!AA:AA,"JRO",'2018'!F:F,A463,'2018'!C:C,B463)+SUMIFS('2018'!P:P,'2018'!AA:AA,"JRO",'2018'!F:F,A463,'2018'!C:C,B463)+SUMIFS('2018'!N:N,'2018'!AA:AA,"JRO",'2018'!F:F,A463,'2018'!D:D,B463)+SUMIFS('2018'!N:N,'2018'!AA:AA,"JRO",'2018'!F:F,A463,'2018'!D:D,B463)+SUMIFS('2018'!O:O,'2018'!AA:AA,"JRO",'2018'!F:F,A463,'2018'!E:E,B463)+SUMIFS('2018'!R:R,'2018'!AA:AA,"JRO",'2018'!F:F,A463,'2018'!E:E,B463), 0)</f>
        <v>0</v>
      </c>
      <c r="L463" s="7" t="n">
        <f aca="false">IFERROR(K463/J463, 0)</f>
        <v>0</v>
      </c>
      <c r="M463" s="0" t="n">
        <f aca="false">IFERROR(SUMIFS('2018'!$H:$H,'2018'!$C:$C,B463,'2018'!$F:$F,A463,'2018'!AA:AA,"NRO",'2018'!P:P,"&lt;&gt;")+SUMIFS('2018'!$I:$I,'2018'!$D:$D,B463,'2018'!$F:$F,A463,'2018'!AA:AA,"NRO",'2018'!Q:Q,"&lt;&gt;")+SUMIFS('2018'!$J:$J,'2018'!$E:$E,B463,'2018'!$F:$F,A463,'2018'!AA:AA,"NRO",'2018'!R:R,"&lt;&gt;"), 0)</f>
        <v>0</v>
      </c>
      <c r="N463" s="0" t="n">
        <f aca="false">IFERROR(SUMIFS('2018'!M:M,'2018'!AA:AA,"NRO",'2018'!F:F,A463,'2018'!C:C,B463)+SUMIFS('2018'!P:P,'2018'!AA:AA,"NRO",'2018'!F:F,A463,'2018'!C:C,B463)+SUMIFS('2018'!N:N,'2018'!AA:AA,"NRO",'2018'!F:F,A463,'2018'!D:D,B463)+SUMIFS('2018'!N:N,'2018'!AA:AA,"NRO",'2018'!F:F,A463,'2018'!D:D,B463)+SUMIFS('2018'!O:O,'2018'!AA:AA,"NRO",'2018'!F:F,A463,'2018'!E:E,B463)+SUMIFS('2018'!R:R,'2018'!AA:AA,"NRO",'2018'!F:F,A463,'2018'!E:E,B463), 0)</f>
        <v>0</v>
      </c>
      <c r="O463" s="7" t="n">
        <f aca="false">IFERROR(N463/M463, 0)</f>
        <v>0</v>
      </c>
      <c r="P463" s="0" t="n">
        <f aca="false">IFERROR(SUMIFS('2018'!$H:$H,'2018'!$C:$C,B463,'2018'!$F:$F,A463,'2018'!AA:AA,"CRO")+SUMIFS('2018'!$I:$I,'2018'!$D:$D,B463,'2018'!$F:$F,A463,'2018'!AA:AA,"CRO")+SUMIFS('2018'!$J:$J,'2018'!$E:$E,B463,'2018'!$F:$F,A463,'2018'!AA:AA,"CRO"), 0)</f>
        <v>0</v>
      </c>
      <c r="Q463" s="0" t="n">
        <f aca="false">IFERROR(SUMIFS('2018'!M:M,'2018'!AA:AA,"CRO",'2018'!F:F,A463,'2018'!C:C,B463)+SUMIFS('2018'!P:P,'2018'!AA:AA,"CRO",'2018'!F:F,A463,'2018'!C:C,B463)+SUMIFS('2018'!N:N,'2018'!AA:AA,"CRO",'2018'!F:F,A463,'2018'!D:D,B463)+SUMIFS('2018'!N:N,'2018'!AA:AA,"CRO",'2018'!F:F,A463,'2018'!D:D,B463)+SUMIFS('2018'!O:O,'2018'!AA:AA,"CRO",'2018'!F:F,A463,'2018'!E:E,B463)+SUMIFS('2018'!R:R,'2018'!AA:AA,"CRO",'2018'!F:F,A463,'2018'!E:E,B463), 0)</f>
        <v>0</v>
      </c>
      <c r="R463" s="7" t="n">
        <f aca="false">IFERROR(Q463/P463, 0)</f>
        <v>0</v>
      </c>
      <c r="S463" s="7" t="n">
        <f aca="false">SUM(V463,Y463,AB463)</f>
        <v>0</v>
      </c>
      <c r="T463" s="7" t="n">
        <f aca="false">SUM(W463,Z463,AC463)</f>
        <v>0</v>
      </c>
      <c r="U463" s="7" t="n">
        <f aca="false">IFERROR(T463/S463, 0)</f>
        <v>0</v>
      </c>
      <c r="V463" s="0" t="n">
        <f aca="false">SUMIFS('2017'!$H:$H,'2017'!$C:$C,B463,'2017'!$F:$F,A463,'2017'!AA:AA,"JRO",'2017'!P:P,"&lt;&gt;")+SUMIFS('2017'!$I:$I,'2017'!$D:$D,B463,'2017'!$F:$F,A463,'2017'!AA:AA,"JRO",'2017'!Q:Q,"&lt;&gt;")+SUMIFS('2017'!$J:$J,'2017'!$E:$E,B463,'2017'!$F:$F,A463,'2017'!AA:AA,"JRO",'2017'!R:R,"&lt;&gt;")</f>
        <v>0</v>
      </c>
      <c r="W463" s="0" t="n">
        <f aca="false">IFERROR(SUMIFS('2017'!M:M,'2017'!AA:AA,"JRO",'2017'!F:F,A463,'2017'!C:C,B463)+SUMIFS('2017'!P:P,'2017'!AA:AA,"JRO",'2017'!F:F,A463,'2017'!C:C,B463)+SUMIFS('2017'!N:N,'2017'!AA:AA,"JRO",'2017'!F:F,A463,'2017'!D:D,B463)+SUMIFS('2017'!N:N,'2017'!AA:AA,"JRO",'2017'!F:F,A463,'2017'!D:D,B463)+SUMIFS('2017'!O:O,'2017'!AA:AA,"JRO",'2017'!F:F,A463,'2017'!E:E,B463)+SUMIFS('2017'!R:R,'2017'!AA:AA,"JRO",'2017'!F:F,A463,'2017'!E:E,B463), 0)</f>
        <v>0</v>
      </c>
      <c r="X463" s="7" t="n">
        <f aca="false">IFERROR(W463/V463, 0)</f>
        <v>0</v>
      </c>
      <c r="Y463" s="0" t="n">
        <f aca="false">IFERROR(SUMIFS('2017'!$H:$H,'2017'!$C:$C,B463,'2017'!$F:$F,A463,'2017'!AA:AA,"NRO",'2017'!P:P,"&lt;&gt;")+SUMIFS('2017'!$I:$I,'2017'!$D:$D,B463,'2017'!$F:$F,A463,'2017'!AA:AA,"NRO",'2017'!Q:Q,"&lt;&gt;")+SUMIFS('2017'!$J:$J,'2017'!$E:$E,B463,'2017'!$F:$F,A463,'2017'!AA:AA,"NRO",'2017'!R:R,"&lt;&gt;"), 0)</f>
        <v>0</v>
      </c>
      <c r="Z463" s="0" t="n">
        <f aca="false">IFERROR(SUMIFS('2017'!M:M,'2017'!AA:AA,"NRO",'2017'!F:F,A463,'2017'!C:C,B463)+SUMIFS('2017'!P:P,'2017'!AA:AA,"NRO",'2017'!F:F,A463,'2017'!C:C,B463)+SUMIFS('2017'!N:N,'2017'!AA:AA,"NRO",'2017'!F:F,A463,'2017'!D:D,B463)+SUMIFS('2017'!N:N,'2017'!AA:AA,"NRO",'2017'!F:F,A463,'2017'!D:D,B463)+SUMIFS('2017'!O:O,'2017'!AA:AA,"NRO",'2017'!F:F,A463,'2017'!E:E,B463)+SUMIFS('2017'!R:R,'2017'!AA:AA,"NRO",'2017'!F:F,A463,'2017'!E:E,B463), 0)</f>
        <v>0</v>
      </c>
      <c r="AA463" s="7" t="n">
        <f aca="false">IFERROR(Z463/Y463, 0)</f>
        <v>0</v>
      </c>
      <c r="AB463" s="0" t="n">
        <f aca="false">IFERROR(SUMIFS('2017'!$H:$H,'2017'!$C:$C,B463,'2017'!$F:$F,A463,'2017'!AA:AA,"CRO",'2017'!P:P,"&lt;&gt;")+SUMIFS('2017'!$I:$I,'2017'!$D:$D,B463,'2017'!$F:$F,A463,'2017'!AA:AA,"CRO",'2017'!Q:Q,"&lt;&gt;")+SUMIFS('2017'!$J:$J,'2017'!$E:$E,B463,'2017'!$F:$F,A463,'2017'!AA:AA,"CRO",'2017'!R:R,"&lt;&gt;"), 0)</f>
        <v>0</v>
      </c>
      <c r="AC463" s="0" t="n">
        <f aca="false">IFERROR(SUMIFS('2017'!M:M,'2017'!AA:AA,"CRO",'2017'!F:F,A463,'2017'!C:C,B463)+SUMIFS('2017'!P:P,'2017'!AA:AA,"CRO",'2017'!F:F,A463,'2017'!C:C,B463)+SUMIFS('2017'!N:N,'2017'!AA:AA,"CRO",'2017'!F:F,A463,'2017'!D:D,B463)+SUMIFS('2017'!N:N,'2017'!AA:AA,"CRO",'2017'!F:F,A463,'2017'!D:D,B463)+SUMIFS('2017'!O:O,'2017'!AA:AA,"CRO",'2017'!F:F,A463,'2017'!E:E,B463)+SUMIFS('2017'!R:R,'2017'!AA:AA,"CRO",'2017'!F:F,A463,'2017'!E:E,B463), 0)</f>
        <v>0</v>
      </c>
      <c r="AD463" s="0" t="n">
        <f aca="false">IFERROR(AC463/AB463, 0)</f>
        <v>0</v>
      </c>
      <c r="AE463" s="0" t="n">
        <f aca="false">SUM(AH463,AK463,AN463)</f>
        <v>0</v>
      </c>
      <c r="AF463" s="0" t="n">
        <f aca="false">SUM(AI463,AL463,AO463)</f>
        <v>0</v>
      </c>
      <c r="AG463" s="7" t="n">
        <f aca="false">IFERROR(AF463/AE463, 0)</f>
        <v>0</v>
      </c>
      <c r="AH463" s="0" t="n">
        <f aca="false">IFERROR(SUMIFS('2016'!$G:$G,'2016'!F:F,A463,'2016'!C:C,B463,'2016'!D:D,"",'2016'!AA:AA,"JRO",'2016'!L:L,"&lt;&gt;"), 0)</f>
        <v>0</v>
      </c>
      <c r="AI463" s="0" t="n">
        <f aca="false">IFERROR(SUMIFS('2016'!L:L,'2016'!F:F,A463,'2016'!C:C,B463,'2016'!D:D,"",'2016'!AA:AA,"JRO"), 0)</f>
        <v>0</v>
      </c>
      <c r="AJ463" s="7" t="n">
        <f aca="false">IFERROR(AI463/AH463, 0)</f>
        <v>0</v>
      </c>
      <c r="AK463" s="0" t="n">
        <f aca="false">IFERROR(SUMIFS('2016'!$G:$G,'2016'!F:F,A463,'2016'!C:C,B463,'2016'!D:D,"",'2016'!AA:AA,"NRO",'2016'!L:L,"&lt;&gt;"), 0)</f>
        <v>0</v>
      </c>
      <c r="AL463" s="0" t="n">
        <f aca="false">IFERROR(SUMIFS('2016'!L:L,'2016'!F:F,A463,'2016'!C:C,B463,'2016'!D:D,"",'2016'!AA:AA,"NRO"), 0)</f>
        <v>0</v>
      </c>
      <c r="AM463" s="0" t="n">
        <f aca="false">IFERROR(AL463/AK463, 0)</f>
        <v>0</v>
      </c>
      <c r="AN463" s="0" t="n">
        <f aca="false">IFERROR(SUMIFS('2016'!$G:$G,'2016'!F:F,A463,'2016'!C:C,B463,'2016'!D:D,"",'2016'!AA:AA,"CRO",'2016'!L:L,"&lt;&gt;"), 0)</f>
        <v>0</v>
      </c>
      <c r="AO463" s="0" t="n">
        <f aca="false">IFERROR(SUMIFS('2016'!L:L,'2016'!F:F,A463,'2016'!C:C,B463,'2016'!D:D,"",'2016'!AA:AA,"CRO"), 0)</f>
        <v>0</v>
      </c>
      <c r="AP463" s="0" t="n">
        <f aca="false">IFERROR(AO463/AN463, 0)</f>
        <v>0</v>
      </c>
      <c r="AQ463" s="0" t="n">
        <f aca="false">SUM(AT463,AW463,AZ463)</f>
        <v>0</v>
      </c>
      <c r="AR463" s="0" t="n">
        <f aca="false">SUM(AU463,AX463,BA463)</f>
        <v>0</v>
      </c>
      <c r="AS463" s="7" t="n">
        <f aca="false">IFERROR(AR463/AQ463, 0)</f>
        <v>0</v>
      </c>
      <c r="AT463" s="0" t="n">
        <f aca="false">IFERROR(SUMIFS('2015'!$G:$G,'2015'!F:F,A463,'2015'!C:C,B463,'2015'!D:D,"",'2015'!AA:AA,"JRO",'2015'!L:L,"&lt;&gt;"), 0)</f>
        <v>0</v>
      </c>
      <c r="AU463" s="0" t="n">
        <f aca="false">IFERROR(SUMIFS('2015'!L:L,'2015'!F:F,A463,'2015'!C:C,B463,'2015'!D:D,"",'2015'!AA:AA,"JRO"), 0)</f>
        <v>0</v>
      </c>
      <c r="AV463" s="0" t="n">
        <f aca="false">IFERROR(AU463/AT463, 0)</f>
        <v>0</v>
      </c>
      <c r="AW463" s="0" t="n">
        <f aca="false">IFERROR(SUMIFS('2015'!$G:$G,'2015'!F:F,A463,'2015'!C:C,B463,'2015'!D:D,"",'2015'!AA:AA,"NRO",'2015'!L:L,"&lt;&gt;"), 0)</f>
        <v>0</v>
      </c>
      <c r="AX463" s="0" t="n">
        <f aca="false">IFERROR(SUMIFS('2015'!L:L,'2015'!F:F,A463,'2015'!C:C,B463,'2015'!D:D,"",'2015'!AA:AA,"NRO"), 0)</f>
        <v>0</v>
      </c>
      <c r="AY463" s="0" t="n">
        <f aca="false">IFERROR(AX463/AW463, 0)</f>
        <v>0</v>
      </c>
      <c r="AZ463" s="0" t="n">
        <f aca="false">IFERROR(SUMIFS('2015'!$G:$G,'2015'!F:F,A463,'2015'!C:C,B463,'2015'!D:D,"",'2015'!AA:AA,"CRO",'2015'!L:L,"&lt;&gt;"), 0)</f>
        <v>0</v>
      </c>
      <c r="BA463" s="0" t="n">
        <f aca="false">IFERROR(SUMIFS('2015'!L:L,'2015'!F:F,A463,'2015'!C:C,B463,'2015'!D:D,"",'2015'!AA:AA,"CRO"), 0)</f>
        <v>0</v>
      </c>
      <c r="BB463" s="0" t="n">
        <f aca="false">IFERROR(BA463/AZ463, 0)</f>
        <v>0</v>
      </c>
      <c r="BC463" s="0" t="n">
        <f aca="false">SUM(BF463,BI463)</f>
        <v>0</v>
      </c>
      <c r="BD463" s="0" t="n">
        <f aca="false">SUM(BG463,BJ463)</f>
        <v>0</v>
      </c>
      <c r="BE463" s="7" t="n">
        <f aca="false">IFERROR(BD463/BC463, 0)</f>
        <v>0</v>
      </c>
      <c r="BF463" s="0" t="n">
        <f aca="false">IFERROR(SUMIFS('2014'!$G:$G,'2014'!F:F,A463,'2014'!C:C,B463,'2014'!D:D,"",'2014'!AA:AA,"JRO",'2014'!L:L,"&lt;&gt;"), 0)</f>
        <v>0</v>
      </c>
      <c r="BG463" s="0" t="n">
        <f aca="false">IFERROR(SUMIFS('2014'!L:L,'2014'!F:F,A463,'2014'!C:C,B463,'2014'!D:D,"",'2014'!AA:AA,"JRO"), 0)</f>
        <v>0</v>
      </c>
      <c r="BH463" s="7" t="n">
        <f aca="false">IFERROR(BG463/BF463, 0)</f>
        <v>0</v>
      </c>
      <c r="BI463" s="0" t="n">
        <f aca="false">IFERROR(SUMIFS('2014'!$G:$G,'2014'!F:F,A463,'2014'!C:C,B463,'2014'!D:D,"",'2014'!AA:AA,"CRO",'2014'!L:L,"&lt;&gt;"), 0)</f>
        <v>0</v>
      </c>
      <c r="BJ463" s="0" t="n">
        <f aca="false">IFERROR(SUMIFS('2014'!L:L,'2014'!F:F,A463,'2014'!C:C,B463,'2014'!D:D,"",'2014'!AA:AA,"CRO"), 0)</f>
        <v>0</v>
      </c>
      <c r="BK463" s="0" t="n">
        <f aca="false">IFERROR(BJ463/BI463, 0)</f>
        <v>0</v>
      </c>
      <c r="BL463" s="0" t="n">
        <f aca="false">IFERROR(SUMIFS('2013'!$G:$G,'2013'!F:F,A463,'2013'!C:C,B463,'2013'!D:D,"",'2013'!AA:AA,"JRO",'2013'!L:L,"&lt;&gt;"), 0)</f>
        <v>0</v>
      </c>
      <c r="BM463" s="0" t="n">
        <f aca="false">IFERROR(SUMIFS('2013'!L:L,'2013'!F:F,A463,'2013'!C:C,B463,'2013'!D:D,"",'2013'!AA:AA,"JRO"), 0)</f>
        <v>0</v>
      </c>
      <c r="BN463" s="0" t="n">
        <f aca="false">IFERROR(BM463/BL463, 0)</f>
        <v>0</v>
      </c>
      <c r="BO463" s="0" t="n">
        <f aca="false">IFERROR(SUMIFS('2012'!$G:$G,'2012'!F:F,A463,'2012'!C:C,B463,'2012'!D:D,"",'2012'!AA:AA,"JRO",'2012'!L:L,"&lt;&gt;"), 0)</f>
        <v>0</v>
      </c>
      <c r="BP463" s="0" t="n">
        <f aca="false">IFERROR(SUMIFS('2012'!L:L,'2012'!F:F,A463,'2012'!C:C,B463,'2012'!D:D,"",'2012'!AA:AA,"JRO"), 0)</f>
        <v>0</v>
      </c>
      <c r="BQ463" s="0" t="n">
        <f aca="false">IFERROR(BP463/BO463, 0)</f>
        <v>0</v>
      </c>
      <c r="BR463" s="0" t="n">
        <f aca="false">IFERROR(SUMIFS('2011'!$G:$G,'2011'!F:F,A463,'2011'!C:C,B463,'2011'!D:D,"",'2011'!AA:AA,"JRO",'2011'!L:L,"&lt;&gt;"), 0)</f>
        <v>0</v>
      </c>
      <c r="BS463" s="0" t="n">
        <f aca="false">IFERROR(SUMIFS('2011'!L:L,'2011'!F:F,A463,'2011'!C:C,B463,'2011'!D:D,"",'2011'!AA:AA,"JRO"), 0)</f>
        <v>0</v>
      </c>
      <c r="BT463" s="7" t="n">
        <f aca="false">IFERROR(BS463/BR463, 0)</f>
        <v>0</v>
      </c>
      <c r="BU463" s="0" t="n">
        <f aca="false">IFERROR(SUMIFS('2010'!$G:$G,'2010'!F:F,A463,'2010'!C:C,B463,'2010'!D:D,"",'2010'!AA:AA,"JRO",'2010'!L:L,"&lt;&gt;"), 0)</f>
        <v>0</v>
      </c>
      <c r="BV463" s="0" t="n">
        <f aca="false">IFERROR(SUMIFS('2010'!L:L,'2010'!F:F,A463,'2010'!C:C,B463,'2010'!D:D,"",'2010'!AA:AA,"JRO"), 0)</f>
        <v>0</v>
      </c>
      <c r="BW463" s="7" t="n">
        <f aca="false">IFERROR(BV463/BU463, 0)</f>
        <v>0</v>
      </c>
      <c r="BX463" s="0" t="n">
        <f aca="false">IFERROR(SUMIFS('2009'!$G:$G,'2009'!F:F,A463,'2009'!C:C,B463,'2009'!D:D,"",'2009'!AA:AA,"JRO",'2009'!L:L,"&lt;&gt;"), 0)</f>
        <v>0</v>
      </c>
      <c r="BY463" s="0" t="n">
        <f aca="false">IFERROR(SUMIFS('2009'!L:L,'2009'!F:F,A463,'2009'!C:C,B463,'2009'!D:D,"",'2009'!AA:AA,"JRO"), 0)</f>
        <v>0</v>
      </c>
      <c r="BZ463" s="7" t="n">
        <f aca="false">IFERROR(BY463/BX463, 0)</f>
        <v>0</v>
      </c>
    </row>
    <row r="464" customFormat="false" ht="15" hidden="false" customHeight="false" outlineLevel="0" collapsed="false">
      <c r="A464" s="0" t="s">
        <v>107</v>
      </c>
      <c r="B464" s="18" t="s">
        <v>65</v>
      </c>
      <c r="I464" s="7" t="n">
        <f aca="false">IFERROR(H464/G464, 0)</f>
        <v>0</v>
      </c>
      <c r="J464" s="0" t="n">
        <f aca="false">IFERROR(SUMIFS('2018'!$H:$H,'2018'!$C:$C,B464,'2018'!$F:$F,A464,'2018'!AA:AA,"JRO",'2018'!P:P,"&lt;&gt;")+SUMIFS('2018'!$I:$I,'2018'!$D:$D,B464,'2018'!$F:$F,A464,'2018'!AA:AA,"JRO",'2018'!Q:Q,"&lt;&gt;")+SUMIFS('2018'!$J:$J,'2018'!$E:$E,B464,'2018'!$F:$F,A464,'2018'!AA:AA,"JRO",'2018'!R:R,"&lt;&gt;"), 0)</f>
        <v>0</v>
      </c>
      <c r="K464" s="0" t="n">
        <f aca="false">IFERROR(SUMIFS('2018'!M:M,'2018'!AA:AA,"JRO",'2018'!F:F,A464,'2018'!C:C,B464)+SUMIFS('2018'!P:P,'2018'!AA:AA,"JRO",'2018'!F:F,A464,'2018'!C:C,B464)+SUMIFS('2018'!N:N,'2018'!AA:AA,"JRO",'2018'!F:F,A464,'2018'!D:D,B464)+SUMIFS('2018'!N:N,'2018'!AA:AA,"JRO",'2018'!F:F,A464,'2018'!D:D,B464)+SUMIFS('2018'!O:O,'2018'!AA:AA,"JRO",'2018'!F:F,A464,'2018'!E:E,B464)+SUMIFS('2018'!R:R,'2018'!AA:AA,"JRO",'2018'!F:F,A464,'2018'!E:E,B464), 0)</f>
        <v>0</v>
      </c>
      <c r="L464" s="7" t="n">
        <f aca="false">IFERROR(K464/J464, 0)</f>
        <v>0</v>
      </c>
      <c r="M464" s="0" t="n">
        <f aca="false">IFERROR(SUMIFS('2018'!$H:$H,'2018'!$C:$C,B464,'2018'!$F:$F,A464,'2018'!AA:AA,"NRO",'2018'!P:P,"&lt;&gt;")+SUMIFS('2018'!$I:$I,'2018'!$D:$D,B464,'2018'!$F:$F,A464,'2018'!AA:AA,"NRO",'2018'!Q:Q,"&lt;&gt;")+SUMIFS('2018'!$J:$J,'2018'!$E:$E,B464,'2018'!$F:$F,A464,'2018'!AA:AA,"NRO",'2018'!R:R,"&lt;&gt;"), 0)</f>
        <v>0</v>
      </c>
      <c r="N464" s="0" t="n">
        <f aca="false">IFERROR(SUMIFS('2018'!M:M,'2018'!AA:AA,"NRO",'2018'!F:F,A464,'2018'!C:C,B464)+SUMIFS('2018'!P:P,'2018'!AA:AA,"NRO",'2018'!F:F,A464,'2018'!C:C,B464)+SUMIFS('2018'!N:N,'2018'!AA:AA,"NRO",'2018'!F:F,A464,'2018'!D:D,B464)+SUMIFS('2018'!N:N,'2018'!AA:AA,"NRO",'2018'!F:F,A464,'2018'!D:D,B464)+SUMIFS('2018'!O:O,'2018'!AA:AA,"NRO",'2018'!F:F,A464,'2018'!E:E,B464)+SUMIFS('2018'!R:R,'2018'!AA:AA,"NRO",'2018'!F:F,A464,'2018'!E:E,B464), 0)</f>
        <v>0</v>
      </c>
      <c r="O464" s="7" t="n">
        <f aca="false">IFERROR(N464/M464, 0)</f>
        <v>0</v>
      </c>
      <c r="P464" s="0" t="n">
        <f aca="false">IFERROR(SUMIFS('2018'!$H:$H,'2018'!$C:$C,B464,'2018'!$F:$F,A464,'2018'!AA:AA,"CRO")+SUMIFS('2018'!$I:$I,'2018'!$D:$D,B464,'2018'!$F:$F,A464,'2018'!AA:AA,"CRO")+SUMIFS('2018'!$J:$J,'2018'!$E:$E,B464,'2018'!$F:$F,A464,'2018'!AA:AA,"CRO"), 0)</f>
        <v>0</v>
      </c>
      <c r="Q464" s="0" t="n">
        <f aca="false">IFERROR(SUMIFS('2018'!M:M,'2018'!AA:AA,"CRO",'2018'!F:F,A464,'2018'!C:C,B464)+SUMIFS('2018'!P:P,'2018'!AA:AA,"CRO",'2018'!F:F,A464,'2018'!C:C,B464)+SUMIFS('2018'!N:N,'2018'!AA:AA,"CRO",'2018'!F:F,A464,'2018'!D:D,B464)+SUMIFS('2018'!N:N,'2018'!AA:AA,"CRO",'2018'!F:F,A464,'2018'!D:D,B464)+SUMIFS('2018'!O:O,'2018'!AA:AA,"CRO",'2018'!F:F,A464,'2018'!E:E,B464)+SUMIFS('2018'!R:R,'2018'!AA:AA,"CRO",'2018'!F:F,A464,'2018'!E:E,B464), 0)</f>
        <v>0</v>
      </c>
      <c r="R464" s="7" t="n">
        <f aca="false">IFERROR(Q464/P464, 0)</f>
        <v>0</v>
      </c>
      <c r="S464" s="7" t="n">
        <f aca="false">SUM(V464,Y464,AB464)</f>
        <v>0</v>
      </c>
      <c r="T464" s="7" t="n">
        <f aca="false">SUM(W464,Z464,AC464)</f>
        <v>0</v>
      </c>
      <c r="U464" s="7" t="n">
        <f aca="false">IFERROR(T464/S464, 0)</f>
        <v>0</v>
      </c>
      <c r="V464" s="0" t="n">
        <f aca="false">SUMIFS('2017'!$H:$H,'2017'!$C:$C,B464,'2017'!$F:$F,A464,'2017'!AA:AA,"JRO",'2017'!P:P,"&lt;&gt;")+SUMIFS('2017'!$I:$I,'2017'!$D:$D,B464,'2017'!$F:$F,A464,'2017'!AA:AA,"JRO",'2017'!Q:Q,"&lt;&gt;")+SUMIFS('2017'!$J:$J,'2017'!$E:$E,B464,'2017'!$F:$F,A464,'2017'!AA:AA,"JRO",'2017'!R:R,"&lt;&gt;")</f>
        <v>0</v>
      </c>
      <c r="W464" s="0" t="n">
        <f aca="false">IFERROR(SUMIFS('2017'!M:M,'2017'!AA:AA,"JRO",'2017'!F:F,A464,'2017'!C:C,B464)+SUMIFS('2017'!P:P,'2017'!AA:AA,"JRO",'2017'!F:F,A464,'2017'!C:C,B464)+SUMIFS('2017'!N:N,'2017'!AA:AA,"JRO",'2017'!F:F,A464,'2017'!D:D,B464)+SUMIFS('2017'!N:N,'2017'!AA:AA,"JRO",'2017'!F:F,A464,'2017'!D:D,B464)+SUMIFS('2017'!O:O,'2017'!AA:AA,"JRO",'2017'!F:F,A464,'2017'!E:E,B464)+SUMIFS('2017'!R:R,'2017'!AA:AA,"JRO",'2017'!F:F,A464,'2017'!E:E,B464), 0)</f>
        <v>0</v>
      </c>
      <c r="X464" s="7" t="n">
        <f aca="false">IFERROR(W464/V464, 0)</f>
        <v>0</v>
      </c>
      <c r="Y464" s="0" t="n">
        <f aca="false">IFERROR(SUMIFS('2017'!$H:$H,'2017'!$C:$C,B464,'2017'!$F:$F,A464,'2017'!AA:AA,"NRO",'2017'!P:P,"&lt;&gt;")+SUMIFS('2017'!$I:$I,'2017'!$D:$D,B464,'2017'!$F:$F,A464,'2017'!AA:AA,"NRO",'2017'!Q:Q,"&lt;&gt;")+SUMIFS('2017'!$J:$J,'2017'!$E:$E,B464,'2017'!$F:$F,A464,'2017'!AA:AA,"NRO",'2017'!R:R,"&lt;&gt;"), 0)</f>
        <v>0</v>
      </c>
      <c r="Z464" s="0" t="n">
        <f aca="false">IFERROR(SUMIFS('2017'!M:M,'2017'!AA:AA,"NRO",'2017'!F:F,A464,'2017'!C:C,B464)+SUMIFS('2017'!P:P,'2017'!AA:AA,"NRO",'2017'!F:F,A464,'2017'!C:C,B464)+SUMIFS('2017'!N:N,'2017'!AA:AA,"NRO",'2017'!F:F,A464,'2017'!D:D,B464)+SUMIFS('2017'!N:N,'2017'!AA:AA,"NRO",'2017'!F:F,A464,'2017'!D:D,B464)+SUMIFS('2017'!O:O,'2017'!AA:AA,"NRO",'2017'!F:F,A464,'2017'!E:E,B464)+SUMIFS('2017'!R:R,'2017'!AA:AA,"NRO",'2017'!F:F,A464,'2017'!E:E,B464), 0)</f>
        <v>0</v>
      </c>
      <c r="AA464" s="7" t="n">
        <f aca="false">IFERROR(Z464/Y464, 0)</f>
        <v>0</v>
      </c>
      <c r="AB464" s="0" t="n">
        <f aca="false">IFERROR(SUMIFS('2017'!$H:$H,'2017'!$C:$C,B464,'2017'!$F:$F,A464,'2017'!AA:AA,"CRO",'2017'!P:P,"&lt;&gt;")+SUMIFS('2017'!$I:$I,'2017'!$D:$D,B464,'2017'!$F:$F,A464,'2017'!AA:AA,"CRO",'2017'!Q:Q,"&lt;&gt;")+SUMIFS('2017'!$J:$J,'2017'!$E:$E,B464,'2017'!$F:$F,A464,'2017'!AA:AA,"CRO",'2017'!R:R,"&lt;&gt;"), 0)</f>
        <v>0</v>
      </c>
      <c r="AC464" s="0" t="n">
        <f aca="false">IFERROR(SUMIFS('2017'!M:M,'2017'!AA:AA,"CRO",'2017'!F:F,A464,'2017'!C:C,B464)+SUMIFS('2017'!P:P,'2017'!AA:AA,"CRO",'2017'!F:F,A464,'2017'!C:C,B464)+SUMIFS('2017'!N:N,'2017'!AA:AA,"CRO",'2017'!F:F,A464,'2017'!D:D,B464)+SUMIFS('2017'!N:N,'2017'!AA:AA,"CRO",'2017'!F:F,A464,'2017'!D:D,B464)+SUMIFS('2017'!O:O,'2017'!AA:AA,"CRO",'2017'!F:F,A464,'2017'!E:E,B464)+SUMIFS('2017'!R:R,'2017'!AA:AA,"CRO",'2017'!F:F,A464,'2017'!E:E,B464), 0)</f>
        <v>0</v>
      </c>
      <c r="AD464" s="0" t="n">
        <f aca="false">IFERROR(AC464/AB464, 0)</f>
        <v>0</v>
      </c>
      <c r="AE464" s="0" t="n">
        <f aca="false">SUM(AH464,AK464,AN464)</f>
        <v>0</v>
      </c>
      <c r="AF464" s="0" t="n">
        <f aca="false">SUM(AI464,AL464,AO464)</f>
        <v>0</v>
      </c>
      <c r="AG464" s="7" t="n">
        <f aca="false">IFERROR(AF464/AE464, 0)</f>
        <v>0</v>
      </c>
      <c r="AH464" s="0" t="n">
        <f aca="false">IFERROR(SUMIFS('2016'!$G:$G,'2016'!F:F,A464,'2016'!C:C,B464,'2016'!D:D,"",'2016'!AA:AA,"JRO",'2016'!L:L,"&lt;&gt;"), 0)</f>
        <v>0</v>
      </c>
      <c r="AI464" s="0" t="n">
        <f aca="false">IFERROR(SUMIFS('2016'!L:L,'2016'!F:F,A464,'2016'!C:C,B464,'2016'!D:D,"",'2016'!AA:AA,"JRO"), 0)</f>
        <v>0</v>
      </c>
      <c r="AJ464" s="7" t="n">
        <f aca="false">IFERROR(AI464/AH464, 0)</f>
        <v>0</v>
      </c>
      <c r="AK464" s="0" t="n">
        <f aca="false">IFERROR(SUMIFS('2016'!$G:$G,'2016'!F:F,A464,'2016'!C:C,B464,'2016'!D:D,"",'2016'!AA:AA,"NRO",'2016'!L:L,"&lt;&gt;"), 0)</f>
        <v>0</v>
      </c>
      <c r="AL464" s="0" t="n">
        <f aca="false">IFERROR(SUMIFS('2016'!L:L,'2016'!F:F,A464,'2016'!C:C,B464,'2016'!D:D,"",'2016'!AA:AA,"NRO"), 0)</f>
        <v>0</v>
      </c>
      <c r="AM464" s="0" t="n">
        <f aca="false">IFERROR(AL464/AK464, 0)</f>
        <v>0</v>
      </c>
      <c r="AN464" s="0" t="n">
        <f aca="false">IFERROR(SUMIFS('2016'!$G:$G,'2016'!F:F,A464,'2016'!C:C,B464,'2016'!D:D,"",'2016'!AA:AA,"CRO",'2016'!L:L,"&lt;&gt;"), 0)</f>
        <v>0</v>
      </c>
      <c r="AO464" s="0" t="n">
        <f aca="false">IFERROR(SUMIFS('2016'!L:L,'2016'!F:F,A464,'2016'!C:C,B464,'2016'!D:D,"",'2016'!AA:AA,"CRO"), 0)</f>
        <v>0</v>
      </c>
      <c r="AP464" s="0" t="n">
        <f aca="false">IFERROR(AO464/AN464, 0)</f>
        <v>0</v>
      </c>
      <c r="AQ464" s="0" t="n">
        <f aca="false">SUM(AT464,AW464,AZ464)</f>
        <v>0</v>
      </c>
      <c r="AR464" s="0" t="n">
        <f aca="false">SUM(AU464,AX464,BA464)</f>
        <v>0</v>
      </c>
      <c r="AS464" s="7" t="n">
        <f aca="false">IFERROR(AR464/AQ464, 0)</f>
        <v>0</v>
      </c>
      <c r="AT464" s="0" t="n">
        <f aca="false">IFERROR(SUMIFS('2015'!$G:$G,'2015'!F:F,A464,'2015'!C:C,B464,'2015'!D:D,"",'2015'!AA:AA,"JRO",'2015'!L:L,"&lt;&gt;"), 0)</f>
        <v>0</v>
      </c>
      <c r="AU464" s="0" t="n">
        <f aca="false">IFERROR(SUMIFS('2015'!L:L,'2015'!F:F,A464,'2015'!C:C,B464,'2015'!D:D,"",'2015'!AA:AA,"JRO"), 0)</f>
        <v>0</v>
      </c>
      <c r="AV464" s="0" t="n">
        <f aca="false">IFERROR(AU464/AT464, 0)</f>
        <v>0</v>
      </c>
      <c r="AW464" s="0" t="n">
        <f aca="false">IFERROR(SUMIFS('2015'!$G:$G,'2015'!F:F,A464,'2015'!C:C,B464,'2015'!D:D,"",'2015'!AA:AA,"NRO",'2015'!L:L,"&lt;&gt;"), 0)</f>
        <v>0</v>
      </c>
      <c r="AX464" s="0" t="n">
        <f aca="false">IFERROR(SUMIFS('2015'!L:L,'2015'!F:F,A464,'2015'!C:C,B464,'2015'!D:D,"",'2015'!AA:AA,"NRO"), 0)</f>
        <v>0</v>
      </c>
      <c r="AY464" s="0" t="n">
        <f aca="false">IFERROR(AX464/AW464, 0)</f>
        <v>0</v>
      </c>
      <c r="AZ464" s="0" t="n">
        <f aca="false">IFERROR(SUMIFS('2015'!$G:$G,'2015'!F:F,A464,'2015'!C:C,B464,'2015'!D:D,"",'2015'!AA:AA,"CRO",'2015'!L:L,"&lt;&gt;"), 0)</f>
        <v>0</v>
      </c>
      <c r="BA464" s="0" t="n">
        <f aca="false">IFERROR(SUMIFS('2015'!L:L,'2015'!F:F,A464,'2015'!C:C,B464,'2015'!D:D,"",'2015'!AA:AA,"CRO"), 0)</f>
        <v>0</v>
      </c>
      <c r="BB464" s="0" t="n">
        <f aca="false">IFERROR(BA464/AZ464, 0)</f>
        <v>0</v>
      </c>
      <c r="BC464" s="0" t="n">
        <f aca="false">SUM(BF464,BI464)</f>
        <v>0</v>
      </c>
      <c r="BD464" s="0" t="n">
        <f aca="false">SUM(BG464,BJ464)</f>
        <v>0</v>
      </c>
      <c r="BE464" s="7" t="n">
        <f aca="false">IFERROR(BD464/BC464, 0)</f>
        <v>0</v>
      </c>
      <c r="BF464" s="0" t="n">
        <f aca="false">IFERROR(SUMIFS('2014'!$G:$G,'2014'!F:F,A464,'2014'!C:C,B464,'2014'!D:D,"",'2014'!AA:AA,"JRO",'2014'!L:L,"&lt;&gt;"), 0)</f>
        <v>0</v>
      </c>
      <c r="BG464" s="0" t="n">
        <f aca="false">IFERROR(SUMIFS('2014'!L:L,'2014'!F:F,A464,'2014'!C:C,B464,'2014'!D:D,"",'2014'!AA:AA,"JRO"), 0)</f>
        <v>0</v>
      </c>
      <c r="BH464" s="7" t="n">
        <f aca="false">IFERROR(BG464/BF464, 0)</f>
        <v>0</v>
      </c>
      <c r="BI464" s="0" t="n">
        <f aca="false">IFERROR(SUMIFS('2014'!$G:$G,'2014'!F:F,A464,'2014'!C:C,B464,'2014'!D:D,"",'2014'!AA:AA,"CRO",'2014'!L:L,"&lt;&gt;"), 0)</f>
        <v>0</v>
      </c>
      <c r="BJ464" s="0" t="n">
        <f aca="false">IFERROR(SUMIFS('2014'!L:L,'2014'!F:F,A464,'2014'!C:C,B464,'2014'!D:D,"",'2014'!AA:AA,"CRO"), 0)</f>
        <v>0</v>
      </c>
      <c r="BK464" s="0" t="n">
        <f aca="false">IFERROR(BJ464/BI464, 0)</f>
        <v>0</v>
      </c>
      <c r="BL464" s="0" t="n">
        <f aca="false">IFERROR(SUMIFS('2013'!$G:$G,'2013'!F:F,A464,'2013'!C:C,B464,'2013'!D:D,"",'2013'!AA:AA,"JRO",'2013'!L:L,"&lt;&gt;"), 0)</f>
        <v>0</v>
      </c>
      <c r="BM464" s="0" t="n">
        <f aca="false">IFERROR(SUMIFS('2013'!L:L,'2013'!F:F,A464,'2013'!C:C,B464,'2013'!D:D,"",'2013'!AA:AA,"JRO"), 0)</f>
        <v>0</v>
      </c>
      <c r="BN464" s="0" t="n">
        <f aca="false">IFERROR(BM464/BL464, 0)</f>
        <v>0</v>
      </c>
      <c r="BO464" s="0" t="n">
        <f aca="false">IFERROR(SUMIFS('2012'!$G:$G,'2012'!F:F,A464,'2012'!C:C,B464,'2012'!D:D,"",'2012'!AA:AA,"JRO",'2012'!L:L,"&lt;&gt;"), 0)</f>
        <v>0</v>
      </c>
      <c r="BP464" s="0" t="n">
        <f aca="false">IFERROR(SUMIFS('2012'!L:L,'2012'!F:F,A464,'2012'!C:C,B464,'2012'!D:D,"",'2012'!AA:AA,"JRO"), 0)</f>
        <v>0</v>
      </c>
      <c r="BQ464" s="0" t="n">
        <f aca="false">IFERROR(BP464/BO464, 0)</f>
        <v>0</v>
      </c>
      <c r="BR464" s="0" t="n">
        <f aca="false">IFERROR(SUMIFS('2011'!$G:$G,'2011'!F:F,A464,'2011'!C:C,B464,'2011'!D:D,"",'2011'!AA:AA,"JRO",'2011'!L:L,"&lt;&gt;"), 0)</f>
        <v>0</v>
      </c>
      <c r="BS464" s="0" t="n">
        <f aca="false">IFERROR(SUMIFS('2011'!L:L,'2011'!F:F,A464,'2011'!C:C,B464,'2011'!D:D,"",'2011'!AA:AA,"JRO"), 0)</f>
        <v>0</v>
      </c>
      <c r="BT464" s="7" t="n">
        <f aca="false">IFERROR(BS464/BR464, 0)</f>
        <v>0</v>
      </c>
      <c r="BU464" s="0" t="n">
        <f aca="false">IFERROR(SUMIFS('2010'!$G:$G,'2010'!F:F,A464,'2010'!C:C,B464,'2010'!D:D,"",'2010'!AA:AA,"JRO",'2010'!L:L,"&lt;&gt;"), 0)</f>
        <v>0</v>
      </c>
      <c r="BV464" s="0" t="n">
        <f aca="false">IFERROR(SUMIFS('2010'!L:L,'2010'!F:F,A464,'2010'!C:C,B464,'2010'!D:D,"",'2010'!AA:AA,"JRO"), 0)</f>
        <v>0</v>
      </c>
      <c r="BW464" s="7" t="n">
        <f aca="false">IFERROR(BV464/BU464, 0)</f>
        <v>0</v>
      </c>
      <c r="BX464" s="0" t="n">
        <f aca="false">IFERROR(SUMIFS('2009'!$G:$G,'2009'!F:F,A464,'2009'!C:C,B464,'2009'!D:D,"",'2009'!AA:AA,"JRO",'2009'!L:L,"&lt;&gt;"), 0)</f>
        <v>0</v>
      </c>
      <c r="BY464" s="0" t="n">
        <f aca="false">IFERROR(SUMIFS('2009'!L:L,'2009'!F:F,A464,'2009'!C:C,B464,'2009'!D:D,"",'2009'!AA:AA,"JRO"), 0)</f>
        <v>0</v>
      </c>
      <c r="BZ464" s="7" t="n">
        <f aca="false">IFERROR(BY464/BX464, 0)</f>
        <v>0</v>
      </c>
    </row>
    <row r="465" customFormat="false" ht="15" hidden="false" customHeight="false" outlineLevel="0" collapsed="false">
      <c r="A465" s="0" t="s">
        <v>107</v>
      </c>
      <c r="B465" s="13" t="s">
        <v>58</v>
      </c>
      <c r="I465" s="7" t="n">
        <f aca="false">IFERROR(H465/G465, 0)</f>
        <v>0</v>
      </c>
      <c r="J465" s="0" t="n">
        <f aca="false">IFERROR(SUMIFS('2018'!$H:$H,'2018'!$C:$C,B465,'2018'!$F:$F,A465,'2018'!AA:AA,"JRO",'2018'!P:P,"&lt;&gt;")+SUMIFS('2018'!$I:$I,'2018'!$D:$D,B465,'2018'!$F:$F,A465,'2018'!AA:AA,"JRO",'2018'!Q:Q,"&lt;&gt;")+SUMIFS('2018'!$J:$J,'2018'!$E:$E,B465,'2018'!$F:$F,A465,'2018'!AA:AA,"JRO",'2018'!R:R,"&lt;&gt;"), 0)</f>
        <v>0</v>
      </c>
      <c r="K465" s="0" t="n">
        <f aca="false">IFERROR(SUMIFS('2018'!M:M,'2018'!AA:AA,"JRO",'2018'!F:F,A465,'2018'!C:C,B465)+SUMIFS('2018'!P:P,'2018'!AA:AA,"JRO",'2018'!F:F,A465,'2018'!C:C,B465)+SUMIFS('2018'!N:N,'2018'!AA:AA,"JRO",'2018'!F:F,A465,'2018'!D:D,B465)+SUMIFS('2018'!N:N,'2018'!AA:AA,"JRO",'2018'!F:F,A465,'2018'!D:D,B465)+SUMIFS('2018'!O:O,'2018'!AA:AA,"JRO",'2018'!F:F,A465,'2018'!E:E,B465)+SUMIFS('2018'!R:R,'2018'!AA:AA,"JRO",'2018'!F:F,A465,'2018'!E:E,B465), 0)</f>
        <v>0</v>
      </c>
      <c r="L465" s="7" t="n">
        <f aca="false">IFERROR(K465/J465, 0)</f>
        <v>0</v>
      </c>
      <c r="M465" s="0" t="n">
        <f aca="false">IFERROR(SUMIFS('2018'!$H:$H,'2018'!$C:$C,B465,'2018'!$F:$F,A465,'2018'!AA:AA,"NRO",'2018'!P:P,"&lt;&gt;")+SUMIFS('2018'!$I:$I,'2018'!$D:$D,B465,'2018'!$F:$F,A465,'2018'!AA:AA,"NRO",'2018'!Q:Q,"&lt;&gt;")+SUMIFS('2018'!$J:$J,'2018'!$E:$E,B465,'2018'!$F:$F,A465,'2018'!AA:AA,"NRO",'2018'!R:R,"&lt;&gt;"), 0)</f>
        <v>0</v>
      </c>
      <c r="N465" s="0" t="n">
        <f aca="false">IFERROR(SUMIFS('2018'!M:M,'2018'!AA:AA,"NRO",'2018'!F:F,A465,'2018'!C:C,B465)+SUMIFS('2018'!P:P,'2018'!AA:AA,"NRO",'2018'!F:F,A465,'2018'!C:C,B465)+SUMIFS('2018'!N:N,'2018'!AA:AA,"NRO",'2018'!F:F,A465,'2018'!D:D,B465)+SUMIFS('2018'!N:N,'2018'!AA:AA,"NRO",'2018'!F:F,A465,'2018'!D:D,B465)+SUMIFS('2018'!O:O,'2018'!AA:AA,"NRO",'2018'!F:F,A465,'2018'!E:E,B465)+SUMIFS('2018'!R:R,'2018'!AA:AA,"NRO",'2018'!F:F,A465,'2018'!E:E,B465), 0)</f>
        <v>0</v>
      </c>
      <c r="O465" s="7" t="n">
        <f aca="false">IFERROR(N465/M465, 0)</f>
        <v>0</v>
      </c>
      <c r="P465" s="0" t="n">
        <f aca="false">IFERROR(SUMIFS('2018'!$H:$H,'2018'!$C:$C,B465,'2018'!$F:$F,A465,'2018'!AA:AA,"CRO")+SUMIFS('2018'!$I:$I,'2018'!$D:$D,B465,'2018'!$F:$F,A465,'2018'!AA:AA,"CRO")+SUMIFS('2018'!$J:$J,'2018'!$E:$E,B465,'2018'!$F:$F,A465,'2018'!AA:AA,"CRO"), 0)</f>
        <v>0</v>
      </c>
      <c r="Q465" s="0" t="n">
        <f aca="false">IFERROR(SUMIFS('2018'!M:M,'2018'!AA:AA,"CRO",'2018'!F:F,A465,'2018'!C:C,B465)+SUMIFS('2018'!P:P,'2018'!AA:AA,"CRO",'2018'!F:F,A465,'2018'!C:C,B465)+SUMIFS('2018'!N:N,'2018'!AA:AA,"CRO",'2018'!F:F,A465,'2018'!D:D,B465)+SUMIFS('2018'!N:N,'2018'!AA:AA,"CRO",'2018'!F:F,A465,'2018'!D:D,B465)+SUMIFS('2018'!O:O,'2018'!AA:AA,"CRO",'2018'!F:F,A465,'2018'!E:E,B465)+SUMIFS('2018'!R:R,'2018'!AA:AA,"CRO",'2018'!F:F,A465,'2018'!E:E,B465), 0)</f>
        <v>0</v>
      </c>
      <c r="R465" s="7" t="n">
        <f aca="false">IFERROR(Q465/P465, 0)</f>
        <v>0</v>
      </c>
      <c r="S465" s="7" t="n">
        <f aca="false">SUM(V465,Y465,AB465)</f>
        <v>0</v>
      </c>
      <c r="T465" s="7" t="n">
        <f aca="false">SUM(W465,Z465,AC465)</f>
        <v>0</v>
      </c>
      <c r="U465" s="7" t="n">
        <f aca="false">IFERROR(T465/S465, 0)</f>
        <v>0</v>
      </c>
      <c r="V465" s="0" t="n">
        <f aca="false">SUMIFS('2017'!$H:$H,'2017'!$C:$C,B465,'2017'!$F:$F,A465,'2017'!AA:AA,"JRO",'2017'!P:P,"&lt;&gt;")+SUMIFS('2017'!$I:$I,'2017'!$D:$D,B465,'2017'!$F:$F,A465,'2017'!AA:AA,"JRO",'2017'!Q:Q,"&lt;&gt;")+SUMIFS('2017'!$J:$J,'2017'!$E:$E,B465,'2017'!$F:$F,A465,'2017'!AA:AA,"JRO",'2017'!R:R,"&lt;&gt;")</f>
        <v>0</v>
      </c>
      <c r="W465" s="0" t="n">
        <f aca="false">IFERROR(SUMIFS('2017'!M:M,'2017'!AA:AA,"JRO",'2017'!F:F,A465,'2017'!C:C,B465)+SUMIFS('2017'!P:P,'2017'!AA:AA,"JRO",'2017'!F:F,A465,'2017'!C:C,B465)+SUMIFS('2017'!N:N,'2017'!AA:AA,"JRO",'2017'!F:F,A465,'2017'!D:D,B465)+SUMIFS('2017'!N:N,'2017'!AA:AA,"JRO",'2017'!F:F,A465,'2017'!D:D,B465)+SUMIFS('2017'!O:O,'2017'!AA:AA,"JRO",'2017'!F:F,A465,'2017'!E:E,B465)+SUMIFS('2017'!R:R,'2017'!AA:AA,"JRO",'2017'!F:F,A465,'2017'!E:E,B465), 0)</f>
        <v>0</v>
      </c>
      <c r="X465" s="7" t="n">
        <f aca="false">IFERROR(W465/V465, 0)</f>
        <v>0</v>
      </c>
      <c r="Y465" s="0" t="n">
        <f aca="false">IFERROR(SUMIFS('2017'!$H:$H,'2017'!$C:$C,B465,'2017'!$F:$F,A465,'2017'!AA:AA,"NRO",'2017'!P:P,"&lt;&gt;")+SUMIFS('2017'!$I:$I,'2017'!$D:$D,B465,'2017'!$F:$F,A465,'2017'!AA:AA,"NRO",'2017'!Q:Q,"&lt;&gt;")+SUMIFS('2017'!$J:$J,'2017'!$E:$E,B465,'2017'!$F:$F,A465,'2017'!AA:AA,"NRO",'2017'!R:R,"&lt;&gt;"), 0)</f>
        <v>0</v>
      </c>
      <c r="Z465" s="0" t="n">
        <f aca="false">IFERROR(SUMIFS('2017'!M:M,'2017'!AA:AA,"NRO",'2017'!F:F,A465,'2017'!C:C,B465)+SUMIFS('2017'!P:P,'2017'!AA:AA,"NRO",'2017'!F:F,A465,'2017'!C:C,B465)+SUMIFS('2017'!N:N,'2017'!AA:AA,"NRO",'2017'!F:F,A465,'2017'!D:D,B465)+SUMIFS('2017'!N:N,'2017'!AA:AA,"NRO",'2017'!F:F,A465,'2017'!D:D,B465)+SUMIFS('2017'!O:O,'2017'!AA:AA,"NRO",'2017'!F:F,A465,'2017'!E:E,B465)+SUMIFS('2017'!R:R,'2017'!AA:AA,"NRO",'2017'!F:F,A465,'2017'!E:E,B465), 0)</f>
        <v>0</v>
      </c>
      <c r="AA465" s="7" t="n">
        <f aca="false">IFERROR(Z465/Y465, 0)</f>
        <v>0</v>
      </c>
      <c r="AB465" s="0" t="n">
        <f aca="false">IFERROR(SUMIFS('2017'!$H:$H,'2017'!$C:$C,B465,'2017'!$F:$F,A465,'2017'!AA:AA,"CRO",'2017'!P:P,"&lt;&gt;")+SUMIFS('2017'!$I:$I,'2017'!$D:$D,B465,'2017'!$F:$F,A465,'2017'!AA:AA,"CRO",'2017'!Q:Q,"&lt;&gt;")+SUMIFS('2017'!$J:$J,'2017'!$E:$E,B465,'2017'!$F:$F,A465,'2017'!AA:AA,"CRO",'2017'!R:R,"&lt;&gt;"), 0)</f>
        <v>0</v>
      </c>
      <c r="AC465" s="0" t="n">
        <f aca="false">IFERROR(SUMIFS('2017'!M:M,'2017'!AA:AA,"CRO",'2017'!F:F,A465,'2017'!C:C,B465)+SUMIFS('2017'!P:P,'2017'!AA:AA,"CRO",'2017'!F:F,A465,'2017'!C:C,B465)+SUMIFS('2017'!N:N,'2017'!AA:AA,"CRO",'2017'!F:F,A465,'2017'!D:D,B465)+SUMIFS('2017'!N:N,'2017'!AA:AA,"CRO",'2017'!F:F,A465,'2017'!D:D,B465)+SUMIFS('2017'!O:O,'2017'!AA:AA,"CRO",'2017'!F:F,A465,'2017'!E:E,B465)+SUMIFS('2017'!R:R,'2017'!AA:AA,"CRO",'2017'!F:F,A465,'2017'!E:E,B465), 0)</f>
        <v>0</v>
      </c>
      <c r="AD465" s="0" t="n">
        <f aca="false">IFERROR(AC465/AB465, 0)</f>
        <v>0</v>
      </c>
      <c r="AE465" s="0" t="n">
        <f aca="false">SUM(AH465,AK465,AN465)</f>
        <v>0</v>
      </c>
      <c r="AF465" s="0" t="n">
        <f aca="false">SUM(AI465,AL465,AO465)</f>
        <v>0</v>
      </c>
      <c r="AG465" s="7" t="n">
        <f aca="false">IFERROR(AF465/AE465, 0)</f>
        <v>0</v>
      </c>
      <c r="AH465" s="0" t="n">
        <f aca="false">IFERROR(SUMIFS('2016'!$G:$G,'2016'!F:F,A465,'2016'!C:C,B465,'2016'!D:D,"",'2016'!AA:AA,"JRO",'2016'!L:L,"&lt;&gt;"), 0)</f>
        <v>0</v>
      </c>
      <c r="AI465" s="0" t="n">
        <f aca="false">IFERROR(SUMIFS('2016'!L:L,'2016'!F:F,A465,'2016'!C:C,B465,'2016'!D:D,"",'2016'!AA:AA,"JRO"), 0)</f>
        <v>0</v>
      </c>
      <c r="AJ465" s="7" t="n">
        <f aca="false">IFERROR(AI465/AH465, 0)</f>
        <v>0</v>
      </c>
      <c r="AK465" s="0" t="n">
        <f aca="false">IFERROR(SUMIFS('2016'!$G:$G,'2016'!F:F,A465,'2016'!C:C,B465,'2016'!D:D,"",'2016'!AA:AA,"NRO",'2016'!L:L,"&lt;&gt;"), 0)</f>
        <v>0</v>
      </c>
      <c r="AL465" s="0" t="n">
        <f aca="false">IFERROR(SUMIFS('2016'!L:L,'2016'!F:F,A465,'2016'!C:C,B465,'2016'!D:D,"",'2016'!AA:AA,"NRO"), 0)</f>
        <v>0</v>
      </c>
      <c r="AM465" s="0" t="n">
        <f aca="false">IFERROR(AL465/AK465, 0)</f>
        <v>0</v>
      </c>
      <c r="AN465" s="0" t="n">
        <f aca="false">IFERROR(SUMIFS('2016'!$G:$G,'2016'!F:F,A465,'2016'!C:C,B465,'2016'!D:D,"",'2016'!AA:AA,"CRO",'2016'!L:L,"&lt;&gt;"), 0)</f>
        <v>0</v>
      </c>
      <c r="AO465" s="0" t="n">
        <f aca="false">IFERROR(SUMIFS('2016'!L:L,'2016'!F:F,A465,'2016'!C:C,B465,'2016'!D:D,"",'2016'!AA:AA,"CRO"), 0)</f>
        <v>0</v>
      </c>
      <c r="AP465" s="0" t="n">
        <f aca="false">IFERROR(AO465/AN465, 0)</f>
        <v>0</v>
      </c>
      <c r="AQ465" s="0" t="n">
        <f aca="false">SUM(AT465,AW465,AZ465)</f>
        <v>0</v>
      </c>
      <c r="AR465" s="0" t="n">
        <f aca="false">SUM(AU465,AX465,BA465)</f>
        <v>0</v>
      </c>
      <c r="AS465" s="7" t="n">
        <f aca="false">IFERROR(AR465/AQ465, 0)</f>
        <v>0</v>
      </c>
      <c r="AT465" s="0" t="n">
        <f aca="false">IFERROR(SUMIFS('2015'!$G:$G,'2015'!F:F,A465,'2015'!C:C,B465,'2015'!D:D,"",'2015'!AA:AA,"JRO",'2015'!L:L,"&lt;&gt;"), 0)</f>
        <v>0</v>
      </c>
      <c r="AU465" s="0" t="n">
        <f aca="false">IFERROR(SUMIFS('2015'!L:L,'2015'!F:F,A465,'2015'!C:C,B465,'2015'!D:D,"",'2015'!AA:AA,"JRO"), 0)</f>
        <v>0</v>
      </c>
      <c r="AV465" s="0" t="n">
        <f aca="false">IFERROR(AU465/AT465, 0)</f>
        <v>0</v>
      </c>
      <c r="AW465" s="0" t="n">
        <f aca="false">IFERROR(SUMIFS('2015'!$G:$G,'2015'!F:F,A465,'2015'!C:C,B465,'2015'!D:D,"",'2015'!AA:AA,"NRO",'2015'!L:L,"&lt;&gt;"), 0)</f>
        <v>0</v>
      </c>
      <c r="AX465" s="0" t="n">
        <f aca="false">IFERROR(SUMIFS('2015'!L:L,'2015'!F:F,A465,'2015'!C:C,B465,'2015'!D:D,"",'2015'!AA:AA,"NRO"), 0)</f>
        <v>0</v>
      </c>
      <c r="AY465" s="0" t="n">
        <f aca="false">IFERROR(AX465/AW465, 0)</f>
        <v>0</v>
      </c>
      <c r="AZ465" s="0" t="n">
        <f aca="false">IFERROR(SUMIFS('2015'!$G:$G,'2015'!F:F,A465,'2015'!C:C,B465,'2015'!D:D,"",'2015'!AA:AA,"CRO",'2015'!L:L,"&lt;&gt;"), 0)</f>
        <v>0</v>
      </c>
      <c r="BA465" s="0" t="n">
        <f aca="false">IFERROR(SUMIFS('2015'!L:L,'2015'!F:F,A465,'2015'!C:C,B465,'2015'!D:D,"",'2015'!AA:AA,"CRO"), 0)</f>
        <v>0</v>
      </c>
      <c r="BB465" s="0" t="n">
        <f aca="false">IFERROR(BA465/AZ465, 0)</f>
        <v>0</v>
      </c>
      <c r="BC465" s="0" t="n">
        <f aca="false">SUM(BF465,BI465)</f>
        <v>0</v>
      </c>
      <c r="BD465" s="0" t="n">
        <f aca="false">SUM(BG465,BJ465)</f>
        <v>0</v>
      </c>
      <c r="BE465" s="7" t="n">
        <f aca="false">IFERROR(BD465/BC465, 0)</f>
        <v>0</v>
      </c>
      <c r="BF465" s="0" t="n">
        <f aca="false">IFERROR(SUMIFS('2014'!$G:$G,'2014'!F:F,A465,'2014'!C:C,B465,'2014'!D:D,"",'2014'!AA:AA,"JRO",'2014'!L:L,"&lt;&gt;"), 0)</f>
        <v>0</v>
      </c>
      <c r="BG465" s="0" t="n">
        <f aca="false">IFERROR(SUMIFS('2014'!L:L,'2014'!F:F,A465,'2014'!C:C,B465,'2014'!D:D,"",'2014'!AA:AA,"JRO"), 0)</f>
        <v>0</v>
      </c>
      <c r="BH465" s="7" t="n">
        <f aca="false">IFERROR(BG465/BF465, 0)</f>
        <v>0</v>
      </c>
      <c r="BI465" s="0" t="n">
        <f aca="false">IFERROR(SUMIFS('2014'!$G:$G,'2014'!F:F,A465,'2014'!C:C,B465,'2014'!D:D,"",'2014'!AA:AA,"CRO",'2014'!L:L,"&lt;&gt;"), 0)</f>
        <v>0</v>
      </c>
      <c r="BJ465" s="0" t="n">
        <f aca="false">IFERROR(SUMIFS('2014'!L:L,'2014'!F:F,A465,'2014'!C:C,B465,'2014'!D:D,"",'2014'!AA:AA,"CRO"), 0)</f>
        <v>0</v>
      </c>
      <c r="BK465" s="0" t="n">
        <f aca="false">IFERROR(BJ465/BI465, 0)</f>
        <v>0</v>
      </c>
      <c r="BL465" s="0" t="n">
        <f aca="false">IFERROR(SUMIFS('2013'!$G:$G,'2013'!F:F,A465,'2013'!C:C,B465,'2013'!D:D,"",'2013'!AA:AA,"JRO",'2013'!L:L,"&lt;&gt;"), 0)</f>
        <v>0</v>
      </c>
      <c r="BM465" s="0" t="n">
        <f aca="false">IFERROR(SUMIFS('2013'!L:L,'2013'!F:F,A465,'2013'!C:C,B465,'2013'!D:D,"",'2013'!AA:AA,"JRO"), 0)</f>
        <v>0</v>
      </c>
      <c r="BN465" s="0" t="n">
        <f aca="false">IFERROR(BM465/BL465, 0)</f>
        <v>0</v>
      </c>
      <c r="BO465" s="0" t="n">
        <f aca="false">IFERROR(SUMIFS('2012'!$G:$G,'2012'!F:F,A465,'2012'!C:C,B465,'2012'!D:D,"",'2012'!AA:AA,"JRO",'2012'!L:L,"&lt;&gt;"), 0)</f>
        <v>0</v>
      </c>
      <c r="BP465" s="0" t="n">
        <f aca="false">IFERROR(SUMIFS('2012'!L:L,'2012'!F:F,A465,'2012'!C:C,B465,'2012'!D:D,"",'2012'!AA:AA,"JRO"), 0)</f>
        <v>0</v>
      </c>
      <c r="BQ465" s="0" t="n">
        <f aca="false">IFERROR(BP465/BO465, 0)</f>
        <v>0</v>
      </c>
      <c r="BR465" s="0" t="n">
        <f aca="false">IFERROR(SUMIFS('2011'!$G:$G,'2011'!F:F,A465,'2011'!C:C,B465,'2011'!D:D,"",'2011'!AA:AA,"JRO",'2011'!L:L,"&lt;&gt;"), 0)</f>
        <v>0</v>
      </c>
      <c r="BS465" s="0" t="n">
        <f aca="false">IFERROR(SUMIFS('2011'!L:L,'2011'!F:F,A465,'2011'!C:C,B465,'2011'!D:D,"",'2011'!AA:AA,"JRO"), 0)</f>
        <v>0</v>
      </c>
      <c r="BT465" s="7" t="n">
        <f aca="false">IFERROR(BS465/BR465, 0)</f>
        <v>0</v>
      </c>
      <c r="BU465" s="0" t="n">
        <f aca="false">IFERROR(SUMIFS('2010'!$G:$G,'2010'!F:F,A465,'2010'!C:C,B465,'2010'!D:D,"",'2010'!AA:AA,"JRO",'2010'!L:L,"&lt;&gt;"), 0)</f>
        <v>0</v>
      </c>
      <c r="BV465" s="0" t="n">
        <f aca="false">IFERROR(SUMIFS('2010'!L:L,'2010'!F:F,A465,'2010'!C:C,B465,'2010'!D:D,"",'2010'!AA:AA,"JRO"), 0)</f>
        <v>0</v>
      </c>
      <c r="BW465" s="7" t="n">
        <f aca="false">IFERROR(BV465/BU465, 0)</f>
        <v>0</v>
      </c>
      <c r="BX465" s="0" t="n">
        <f aca="false">IFERROR(SUMIFS('2009'!$G:$G,'2009'!F:F,A465,'2009'!C:C,B465,'2009'!D:D,"",'2009'!AA:AA,"JRO",'2009'!L:L,"&lt;&gt;"), 0)</f>
        <v>0</v>
      </c>
      <c r="BY465" s="0" t="n">
        <f aca="false">IFERROR(SUMIFS('2009'!L:L,'2009'!F:F,A465,'2009'!C:C,B465,'2009'!D:D,"",'2009'!AA:AA,"JRO"), 0)</f>
        <v>0</v>
      </c>
      <c r="BZ465" s="7" t="n">
        <f aca="false">IFERROR(BY465/BX465, 0)</f>
        <v>0</v>
      </c>
    </row>
    <row r="466" customFormat="false" ht="15" hidden="false" customHeight="false" outlineLevel="0" collapsed="false">
      <c r="A466" s="0" t="s">
        <v>107</v>
      </c>
      <c r="B466" s="17" t="s">
        <v>70</v>
      </c>
      <c r="I466" s="7" t="n">
        <f aca="false">IFERROR(H466/G466, 0)</f>
        <v>0</v>
      </c>
      <c r="J466" s="0" t="n">
        <f aca="false">IFERROR(SUMIFS('2018'!$H:$H,'2018'!$C:$C,B466,'2018'!$F:$F,A466,'2018'!AA:AA,"JRO",'2018'!P:P,"&lt;&gt;")+SUMIFS('2018'!$I:$I,'2018'!$D:$D,B466,'2018'!$F:$F,A466,'2018'!AA:AA,"JRO",'2018'!Q:Q,"&lt;&gt;")+SUMIFS('2018'!$J:$J,'2018'!$E:$E,B466,'2018'!$F:$F,A466,'2018'!AA:AA,"JRO",'2018'!R:R,"&lt;&gt;"), 0)</f>
        <v>0</v>
      </c>
      <c r="K466" s="0" t="n">
        <f aca="false">IFERROR(SUMIFS('2018'!M:M,'2018'!AA:AA,"JRO",'2018'!F:F,A466,'2018'!C:C,B466)+SUMIFS('2018'!P:P,'2018'!AA:AA,"JRO",'2018'!F:F,A466,'2018'!C:C,B466)+SUMIFS('2018'!N:N,'2018'!AA:AA,"JRO",'2018'!F:F,A466,'2018'!D:D,B466)+SUMIFS('2018'!N:N,'2018'!AA:AA,"JRO",'2018'!F:F,A466,'2018'!D:D,B466)+SUMIFS('2018'!O:O,'2018'!AA:AA,"JRO",'2018'!F:F,A466,'2018'!E:E,B466)+SUMIFS('2018'!R:R,'2018'!AA:AA,"JRO",'2018'!F:F,A466,'2018'!E:E,B466), 0)</f>
        <v>0</v>
      </c>
      <c r="L466" s="7" t="n">
        <f aca="false">IFERROR(K466/J466, 0)</f>
        <v>0</v>
      </c>
      <c r="M466" s="0" t="n">
        <f aca="false">IFERROR(SUMIFS('2018'!$H:$H,'2018'!$C:$C,B466,'2018'!$F:$F,A466,'2018'!AA:AA,"NRO",'2018'!P:P,"&lt;&gt;")+SUMIFS('2018'!$I:$I,'2018'!$D:$D,B466,'2018'!$F:$F,A466,'2018'!AA:AA,"NRO",'2018'!Q:Q,"&lt;&gt;")+SUMIFS('2018'!$J:$J,'2018'!$E:$E,B466,'2018'!$F:$F,A466,'2018'!AA:AA,"NRO",'2018'!R:R,"&lt;&gt;"), 0)</f>
        <v>0</v>
      </c>
      <c r="N466" s="0" t="n">
        <f aca="false">IFERROR(SUMIFS('2018'!M:M,'2018'!AA:AA,"NRO",'2018'!F:F,A466,'2018'!C:C,B466)+SUMIFS('2018'!P:P,'2018'!AA:AA,"NRO",'2018'!F:F,A466,'2018'!C:C,B466)+SUMIFS('2018'!N:N,'2018'!AA:AA,"NRO",'2018'!F:F,A466,'2018'!D:D,B466)+SUMIFS('2018'!N:N,'2018'!AA:AA,"NRO",'2018'!F:F,A466,'2018'!D:D,B466)+SUMIFS('2018'!O:O,'2018'!AA:AA,"NRO",'2018'!F:F,A466,'2018'!E:E,B466)+SUMIFS('2018'!R:R,'2018'!AA:AA,"NRO",'2018'!F:F,A466,'2018'!E:E,B466), 0)</f>
        <v>0</v>
      </c>
      <c r="O466" s="7" t="n">
        <f aca="false">IFERROR(N466/M466, 0)</f>
        <v>0</v>
      </c>
      <c r="P466" s="0" t="n">
        <f aca="false">IFERROR(SUMIFS('2018'!$H:$H,'2018'!$C:$C,B466,'2018'!$F:$F,A466,'2018'!AA:AA,"CRO")+SUMIFS('2018'!$I:$I,'2018'!$D:$D,B466,'2018'!$F:$F,A466,'2018'!AA:AA,"CRO")+SUMIFS('2018'!$J:$J,'2018'!$E:$E,B466,'2018'!$F:$F,A466,'2018'!AA:AA,"CRO"), 0)</f>
        <v>0</v>
      </c>
      <c r="Q466" s="0" t="n">
        <f aca="false">IFERROR(SUMIFS('2018'!M:M,'2018'!AA:AA,"CRO",'2018'!F:F,A466,'2018'!C:C,B466)+SUMIFS('2018'!P:P,'2018'!AA:AA,"CRO",'2018'!F:F,A466,'2018'!C:C,B466)+SUMIFS('2018'!N:N,'2018'!AA:AA,"CRO",'2018'!F:F,A466,'2018'!D:D,B466)+SUMIFS('2018'!N:N,'2018'!AA:AA,"CRO",'2018'!F:F,A466,'2018'!D:D,B466)+SUMIFS('2018'!O:O,'2018'!AA:AA,"CRO",'2018'!F:F,A466,'2018'!E:E,B466)+SUMIFS('2018'!R:R,'2018'!AA:AA,"CRO",'2018'!F:F,A466,'2018'!E:E,B466), 0)</f>
        <v>0</v>
      </c>
      <c r="R466" s="7" t="n">
        <f aca="false">IFERROR(Q466/P466, 0)</f>
        <v>0</v>
      </c>
      <c r="S466" s="7" t="n">
        <f aca="false">SUM(V466,Y466,AB466)</f>
        <v>0</v>
      </c>
      <c r="T466" s="7" t="n">
        <f aca="false">SUM(W466,Z466,AC466)</f>
        <v>0</v>
      </c>
      <c r="U466" s="7" t="n">
        <f aca="false">IFERROR(T466/S466, 0)</f>
        <v>0</v>
      </c>
      <c r="V466" s="0" t="n">
        <f aca="false">SUMIFS('2017'!$H:$H,'2017'!$C:$C,B466,'2017'!$F:$F,A466,'2017'!AA:AA,"JRO",'2017'!P:P,"&lt;&gt;")+SUMIFS('2017'!$I:$I,'2017'!$D:$D,B466,'2017'!$F:$F,A466,'2017'!AA:AA,"JRO",'2017'!Q:Q,"&lt;&gt;")+SUMIFS('2017'!$J:$J,'2017'!$E:$E,B466,'2017'!$F:$F,A466,'2017'!AA:AA,"JRO",'2017'!R:R,"&lt;&gt;")</f>
        <v>0</v>
      </c>
      <c r="W466" s="0" t="n">
        <f aca="false">IFERROR(SUMIFS('2017'!M:M,'2017'!AA:AA,"JRO",'2017'!F:F,A466,'2017'!C:C,B466)+SUMIFS('2017'!P:P,'2017'!AA:AA,"JRO",'2017'!F:F,A466,'2017'!C:C,B466)+SUMIFS('2017'!N:N,'2017'!AA:AA,"JRO",'2017'!F:F,A466,'2017'!D:D,B466)+SUMIFS('2017'!N:N,'2017'!AA:AA,"JRO",'2017'!F:F,A466,'2017'!D:D,B466)+SUMIFS('2017'!O:O,'2017'!AA:AA,"JRO",'2017'!F:F,A466,'2017'!E:E,B466)+SUMIFS('2017'!R:R,'2017'!AA:AA,"JRO",'2017'!F:F,A466,'2017'!E:E,B466), 0)</f>
        <v>0</v>
      </c>
      <c r="X466" s="7" t="n">
        <f aca="false">IFERROR(W466/V466, 0)</f>
        <v>0</v>
      </c>
      <c r="Y466" s="0" t="n">
        <f aca="false">IFERROR(SUMIFS('2017'!$H:$H,'2017'!$C:$C,B466,'2017'!$F:$F,A466,'2017'!AA:AA,"NRO",'2017'!P:P,"&lt;&gt;")+SUMIFS('2017'!$I:$I,'2017'!$D:$D,B466,'2017'!$F:$F,A466,'2017'!AA:AA,"NRO",'2017'!Q:Q,"&lt;&gt;")+SUMIFS('2017'!$J:$J,'2017'!$E:$E,B466,'2017'!$F:$F,A466,'2017'!AA:AA,"NRO",'2017'!R:R,"&lt;&gt;"), 0)</f>
        <v>0</v>
      </c>
      <c r="Z466" s="0" t="n">
        <f aca="false">IFERROR(SUMIFS('2017'!M:M,'2017'!AA:AA,"NRO",'2017'!F:F,A466,'2017'!C:C,B466)+SUMIFS('2017'!P:P,'2017'!AA:AA,"NRO",'2017'!F:F,A466,'2017'!C:C,B466)+SUMIFS('2017'!N:N,'2017'!AA:AA,"NRO",'2017'!F:F,A466,'2017'!D:D,B466)+SUMIFS('2017'!N:N,'2017'!AA:AA,"NRO",'2017'!F:F,A466,'2017'!D:D,B466)+SUMIFS('2017'!O:O,'2017'!AA:AA,"NRO",'2017'!F:F,A466,'2017'!E:E,B466)+SUMIFS('2017'!R:R,'2017'!AA:AA,"NRO",'2017'!F:F,A466,'2017'!E:E,B466), 0)</f>
        <v>0</v>
      </c>
      <c r="AA466" s="7" t="n">
        <f aca="false">IFERROR(Z466/Y466, 0)</f>
        <v>0</v>
      </c>
      <c r="AB466" s="0" t="n">
        <f aca="false">IFERROR(SUMIFS('2017'!$H:$H,'2017'!$C:$C,B466,'2017'!$F:$F,A466,'2017'!AA:AA,"CRO",'2017'!P:P,"&lt;&gt;")+SUMIFS('2017'!$I:$I,'2017'!$D:$D,B466,'2017'!$F:$F,A466,'2017'!AA:AA,"CRO",'2017'!Q:Q,"&lt;&gt;")+SUMIFS('2017'!$J:$J,'2017'!$E:$E,B466,'2017'!$F:$F,A466,'2017'!AA:AA,"CRO",'2017'!R:R,"&lt;&gt;"), 0)</f>
        <v>0</v>
      </c>
      <c r="AC466" s="0" t="n">
        <f aca="false">IFERROR(SUMIFS('2017'!M:M,'2017'!AA:AA,"CRO",'2017'!F:F,A466,'2017'!C:C,B466)+SUMIFS('2017'!P:P,'2017'!AA:AA,"CRO",'2017'!F:F,A466,'2017'!C:C,B466)+SUMIFS('2017'!N:N,'2017'!AA:AA,"CRO",'2017'!F:F,A466,'2017'!D:D,B466)+SUMIFS('2017'!N:N,'2017'!AA:AA,"CRO",'2017'!F:F,A466,'2017'!D:D,B466)+SUMIFS('2017'!O:O,'2017'!AA:AA,"CRO",'2017'!F:F,A466,'2017'!E:E,B466)+SUMIFS('2017'!R:R,'2017'!AA:AA,"CRO",'2017'!F:F,A466,'2017'!E:E,B466), 0)</f>
        <v>0</v>
      </c>
      <c r="AD466" s="0" t="n">
        <f aca="false">IFERROR(AC466/AB466, 0)</f>
        <v>0</v>
      </c>
      <c r="AE466" s="0" t="n">
        <f aca="false">SUM(AH466,AK466,AN466)</f>
        <v>0</v>
      </c>
      <c r="AF466" s="0" t="n">
        <f aca="false">SUM(AI466,AL466,AO466)</f>
        <v>0</v>
      </c>
      <c r="AG466" s="7" t="n">
        <f aca="false">IFERROR(AF466/AE466, 0)</f>
        <v>0</v>
      </c>
      <c r="AH466" s="0" t="n">
        <f aca="false">IFERROR(SUMIFS('2016'!$G:$G,'2016'!F:F,A466,'2016'!C:C,B466,'2016'!D:D,"",'2016'!AA:AA,"JRO",'2016'!L:L,"&lt;&gt;"), 0)</f>
        <v>0</v>
      </c>
      <c r="AI466" s="0" t="n">
        <f aca="false">IFERROR(SUMIFS('2016'!L:L,'2016'!F:F,A466,'2016'!C:C,B466,'2016'!D:D,"",'2016'!AA:AA,"JRO"), 0)</f>
        <v>0</v>
      </c>
      <c r="AJ466" s="7" t="n">
        <f aca="false">IFERROR(AI466/AH466, 0)</f>
        <v>0</v>
      </c>
      <c r="AK466" s="0" t="n">
        <f aca="false">IFERROR(SUMIFS('2016'!$G:$G,'2016'!F:F,A466,'2016'!C:C,B466,'2016'!D:D,"",'2016'!AA:AA,"NRO",'2016'!L:L,"&lt;&gt;"), 0)</f>
        <v>0</v>
      </c>
      <c r="AL466" s="0" t="n">
        <f aca="false">IFERROR(SUMIFS('2016'!L:L,'2016'!F:F,A466,'2016'!C:C,B466,'2016'!D:D,"",'2016'!AA:AA,"NRO"), 0)</f>
        <v>0</v>
      </c>
      <c r="AM466" s="0" t="n">
        <f aca="false">IFERROR(AL466/AK466, 0)</f>
        <v>0</v>
      </c>
      <c r="AN466" s="0" t="n">
        <f aca="false">IFERROR(SUMIFS('2016'!$G:$G,'2016'!F:F,A466,'2016'!C:C,B466,'2016'!D:D,"",'2016'!AA:AA,"CRO",'2016'!L:L,"&lt;&gt;"), 0)</f>
        <v>0</v>
      </c>
      <c r="AO466" s="0" t="n">
        <f aca="false">IFERROR(SUMIFS('2016'!L:L,'2016'!F:F,A466,'2016'!C:C,B466,'2016'!D:D,"",'2016'!AA:AA,"CRO"), 0)</f>
        <v>0</v>
      </c>
      <c r="AP466" s="0" t="n">
        <f aca="false">IFERROR(AO466/AN466, 0)</f>
        <v>0</v>
      </c>
      <c r="AQ466" s="0" t="n">
        <f aca="false">SUM(AT466,AW466,AZ466)</f>
        <v>0</v>
      </c>
      <c r="AR466" s="0" t="n">
        <f aca="false">SUM(AU466,AX466,BA466)</f>
        <v>0</v>
      </c>
      <c r="AS466" s="7" t="n">
        <f aca="false">IFERROR(AR466/AQ466, 0)</f>
        <v>0</v>
      </c>
      <c r="AT466" s="0" t="n">
        <f aca="false">IFERROR(SUMIFS('2015'!$G:$G,'2015'!F:F,A466,'2015'!C:C,B466,'2015'!D:D,"",'2015'!AA:AA,"JRO",'2015'!L:L,"&lt;&gt;"), 0)</f>
        <v>0</v>
      </c>
      <c r="AU466" s="0" t="n">
        <f aca="false">IFERROR(SUMIFS('2015'!L:L,'2015'!F:F,A466,'2015'!C:C,B466,'2015'!D:D,"",'2015'!AA:AA,"JRO"), 0)</f>
        <v>0</v>
      </c>
      <c r="AV466" s="0" t="n">
        <f aca="false">IFERROR(AU466/AT466, 0)</f>
        <v>0</v>
      </c>
      <c r="AW466" s="0" t="n">
        <f aca="false">IFERROR(SUMIFS('2015'!$G:$G,'2015'!F:F,A466,'2015'!C:C,B466,'2015'!D:D,"",'2015'!AA:AA,"NRO",'2015'!L:L,"&lt;&gt;"), 0)</f>
        <v>0</v>
      </c>
      <c r="AX466" s="0" t="n">
        <f aca="false">IFERROR(SUMIFS('2015'!L:L,'2015'!F:F,A466,'2015'!C:C,B466,'2015'!D:D,"",'2015'!AA:AA,"NRO"), 0)</f>
        <v>0</v>
      </c>
      <c r="AY466" s="0" t="n">
        <f aca="false">IFERROR(AX466/AW466, 0)</f>
        <v>0</v>
      </c>
      <c r="AZ466" s="0" t="n">
        <f aca="false">IFERROR(SUMIFS('2015'!$G:$G,'2015'!F:F,A466,'2015'!C:C,B466,'2015'!D:D,"",'2015'!AA:AA,"CRO",'2015'!L:L,"&lt;&gt;"), 0)</f>
        <v>0</v>
      </c>
      <c r="BA466" s="0" t="n">
        <f aca="false">IFERROR(SUMIFS('2015'!L:L,'2015'!F:F,A466,'2015'!C:C,B466,'2015'!D:D,"",'2015'!AA:AA,"CRO"), 0)</f>
        <v>0</v>
      </c>
      <c r="BB466" s="0" t="n">
        <f aca="false">IFERROR(BA466/AZ466, 0)</f>
        <v>0</v>
      </c>
      <c r="BC466" s="0" t="n">
        <f aca="false">SUM(BF466,BI466)</f>
        <v>0</v>
      </c>
      <c r="BD466" s="0" t="n">
        <f aca="false">SUM(BG466,BJ466)</f>
        <v>0</v>
      </c>
      <c r="BE466" s="7" t="n">
        <f aca="false">IFERROR(BD466/BC466, 0)</f>
        <v>0</v>
      </c>
      <c r="BF466" s="0" t="n">
        <f aca="false">IFERROR(SUMIFS('2014'!$G:$G,'2014'!F:F,A466,'2014'!C:C,B466,'2014'!D:D,"",'2014'!AA:AA,"JRO",'2014'!L:L,"&lt;&gt;"), 0)</f>
        <v>0</v>
      </c>
      <c r="BG466" s="0" t="n">
        <f aca="false">IFERROR(SUMIFS('2014'!L:L,'2014'!F:F,A466,'2014'!C:C,B466,'2014'!D:D,"",'2014'!AA:AA,"JRO"), 0)</f>
        <v>0</v>
      </c>
      <c r="BH466" s="7" t="n">
        <f aca="false">IFERROR(BG466/BF466, 0)</f>
        <v>0</v>
      </c>
      <c r="BI466" s="0" t="n">
        <f aca="false">IFERROR(SUMIFS('2014'!$G:$G,'2014'!F:F,A466,'2014'!C:C,B466,'2014'!D:D,"",'2014'!AA:AA,"CRO",'2014'!L:L,"&lt;&gt;"), 0)</f>
        <v>0</v>
      </c>
      <c r="BJ466" s="0" t="n">
        <f aca="false">IFERROR(SUMIFS('2014'!L:L,'2014'!F:F,A466,'2014'!C:C,B466,'2014'!D:D,"",'2014'!AA:AA,"CRO"), 0)</f>
        <v>0</v>
      </c>
      <c r="BK466" s="0" t="n">
        <f aca="false">IFERROR(BJ466/BI466, 0)</f>
        <v>0</v>
      </c>
      <c r="BL466" s="0" t="n">
        <f aca="false">IFERROR(SUMIFS('2013'!$G:$G,'2013'!F:F,A466,'2013'!C:C,B466,'2013'!D:D,"",'2013'!AA:AA,"JRO",'2013'!L:L,"&lt;&gt;"), 0)</f>
        <v>0</v>
      </c>
      <c r="BM466" s="0" t="n">
        <f aca="false">IFERROR(SUMIFS('2013'!L:L,'2013'!F:F,A466,'2013'!C:C,B466,'2013'!D:D,"",'2013'!AA:AA,"JRO"), 0)</f>
        <v>0</v>
      </c>
      <c r="BN466" s="0" t="n">
        <f aca="false">IFERROR(BM466/BL466, 0)</f>
        <v>0</v>
      </c>
      <c r="BO466" s="0" t="n">
        <f aca="false">IFERROR(SUMIFS('2012'!$G:$G,'2012'!F:F,A466,'2012'!C:C,B466,'2012'!D:D,"",'2012'!AA:AA,"JRO",'2012'!L:L,"&lt;&gt;"), 0)</f>
        <v>0</v>
      </c>
      <c r="BP466" s="0" t="n">
        <f aca="false">IFERROR(SUMIFS('2012'!L:L,'2012'!F:F,A466,'2012'!C:C,B466,'2012'!D:D,"",'2012'!AA:AA,"JRO"), 0)</f>
        <v>0</v>
      </c>
      <c r="BQ466" s="0" t="n">
        <f aca="false">IFERROR(BP466/BO466, 0)</f>
        <v>0</v>
      </c>
      <c r="BR466" s="0" t="n">
        <f aca="false">IFERROR(SUMIFS('2011'!$G:$G,'2011'!F:F,A466,'2011'!C:C,B466,'2011'!D:D,"",'2011'!AA:AA,"JRO",'2011'!L:L,"&lt;&gt;"), 0)</f>
        <v>0</v>
      </c>
      <c r="BS466" s="0" t="n">
        <f aca="false">IFERROR(SUMIFS('2011'!L:L,'2011'!F:F,A466,'2011'!C:C,B466,'2011'!D:D,"",'2011'!AA:AA,"JRO"), 0)</f>
        <v>0</v>
      </c>
      <c r="BT466" s="7" t="n">
        <f aca="false">IFERROR(BS466/BR466, 0)</f>
        <v>0</v>
      </c>
      <c r="BU466" s="0" t="n">
        <f aca="false">IFERROR(SUMIFS('2010'!$G:$G,'2010'!F:F,A466,'2010'!C:C,B466,'2010'!D:D,"",'2010'!AA:AA,"JRO",'2010'!L:L,"&lt;&gt;"), 0)</f>
        <v>0</v>
      </c>
      <c r="BV466" s="0" t="n">
        <f aca="false">IFERROR(SUMIFS('2010'!L:L,'2010'!F:F,A466,'2010'!C:C,B466,'2010'!D:D,"",'2010'!AA:AA,"JRO"), 0)</f>
        <v>0</v>
      </c>
      <c r="BW466" s="7" t="n">
        <f aca="false">IFERROR(BV466/BU466, 0)</f>
        <v>0</v>
      </c>
      <c r="BX466" s="0" t="n">
        <f aca="false">IFERROR(SUMIFS('2009'!$G:$G,'2009'!F:F,A466,'2009'!C:C,B466,'2009'!D:D,"",'2009'!AA:AA,"JRO",'2009'!L:L,"&lt;&gt;"), 0)</f>
        <v>0</v>
      </c>
      <c r="BY466" s="0" t="n">
        <f aca="false">IFERROR(SUMIFS('2009'!L:L,'2009'!F:F,A466,'2009'!C:C,B466,'2009'!D:D,"",'2009'!AA:AA,"JRO"), 0)</f>
        <v>0</v>
      </c>
      <c r="BZ466" s="7" t="n">
        <f aca="false">IFERROR(BY466/BX466, 0)</f>
        <v>0</v>
      </c>
    </row>
    <row r="467" customFormat="false" ht="15" hidden="false" customHeight="false" outlineLevel="0" collapsed="false">
      <c r="A467" s="0" t="s">
        <v>107</v>
      </c>
      <c r="B467" s="13" t="s">
        <v>43</v>
      </c>
      <c r="I467" s="7" t="n">
        <f aca="false">IFERROR(H467/G467, 0)</f>
        <v>0</v>
      </c>
      <c r="J467" s="0" t="n">
        <f aca="false">IFERROR(SUMIFS('2018'!$H:$H,'2018'!$C:$C,B467,'2018'!$F:$F,A467,'2018'!AA:AA,"JRO",'2018'!P:P,"&lt;&gt;")+SUMIFS('2018'!$I:$I,'2018'!$D:$D,B467,'2018'!$F:$F,A467,'2018'!AA:AA,"JRO",'2018'!Q:Q,"&lt;&gt;")+SUMIFS('2018'!$J:$J,'2018'!$E:$E,B467,'2018'!$F:$F,A467,'2018'!AA:AA,"JRO",'2018'!R:R,"&lt;&gt;"), 0)</f>
        <v>0</v>
      </c>
      <c r="K467" s="0" t="n">
        <f aca="false">IFERROR(SUMIFS('2018'!M:M,'2018'!AA:AA,"JRO",'2018'!F:F,A467,'2018'!C:C,B467)+SUMIFS('2018'!P:P,'2018'!AA:AA,"JRO",'2018'!F:F,A467,'2018'!C:C,B467)+SUMIFS('2018'!N:N,'2018'!AA:AA,"JRO",'2018'!F:F,A467,'2018'!D:D,B467)+SUMIFS('2018'!N:N,'2018'!AA:AA,"JRO",'2018'!F:F,A467,'2018'!D:D,B467)+SUMIFS('2018'!O:O,'2018'!AA:AA,"JRO",'2018'!F:F,A467,'2018'!E:E,B467)+SUMIFS('2018'!R:R,'2018'!AA:AA,"JRO",'2018'!F:F,A467,'2018'!E:E,B467), 0)</f>
        <v>0</v>
      </c>
      <c r="L467" s="7" t="n">
        <f aca="false">IFERROR(K467/J467, 0)</f>
        <v>0</v>
      </c>
      <c r="M467" s="0" t="n">
        <f aca="false">IFERROR(SUMIFS('2018'!$H:$H,'2018'!$C:$C,B467,'2018'!$F:$F,A467,'2018'!AA:AA,"NRO",'2018'!P:P,"&lt;&gt;")+SUMIFS('2018'!$I:$I,'2018'!$D:$D,B467,'2018'!$F:$F,A467,'2018'!AA:AA,"NRO",'2018'!Q:Q,"&lt;&gt;")+SUMIFS('2018'!$J:$J,'2018'!$E:$E,B467,'2018'!$F:$F,A467,'2018'!AA:AA,"NRO",'2018'!R:R,"&lt;&gt;"), 0)</f>
        <v>0</v>
      </c>
      <c r="N467" s="0" t="n">
        <f aca="false">IFERROR(SUMIFS('2018'!M:M,'2018'!AA:AA,"NRO",'2018'!F:F,A467,'2018'!C:C,B467)+SUMIFS('2018'!P:P,'2018'!AA:AA,"NRO",'2018'!F:F,A467,'2018'!C:C,B467)+SUMIFS('2018'!N:N,'2018'!AA:AA,"NRO",'2018'!F:F,A467,'2018'!D:D,B467)+SUMIFS('2018'!N:N,'2018'!AA:AA,"NRO",'2018'!F:F,A467,'2018'!D:D,B467)+SUMIFS('2018'!O:O,'2018'!AA:AA,"NRO",'2018'!F:F,A467,'2018'!E:E,B467)+SUMIFS('2018'!R:R,'2018'!AA:AA,"NRO",'2018'!F:F,A467,'2018'!E:E,B467), 0)</f>
        <v>0</v>
      </c>
      <c r="O467" s="7" t="n">
        <f aca="false">IFERROR(N467/M467, 0)</f>
        <v>0</v>
      </c>
      <c r="P467" s="0" t="n">
        <f aca="false">IFERROR(SUMIFS('2018'!$H:$H,'2018'!$C:$C,B467,'2018'!$F:$F,A467,'2018'!AA:AA,"CRO")+SUMIFS('2018'!$I:$I,'2018'!$D:$D,B467,'2018'!$F:$F,A467,'2018'!AA:AA,"CRO")+SUMIFS('2018'!$J:$J,'2018'!$E:$E,B467,'2018'!$F:$F,A467,'2018'!AA:AA,"CRO"), 0)</f>
        <v>0</v>
      </c>
      <c r="Q467" s="0" t="n">
        <f aca="false">IFERROR(SUMIFS('2018'!M:M,'2018'!AA:AA,"CRO",'2018'!F:F,A467,'2018'!C:C,B467)+SUMIFS('2018'!P:P,'2018'!AA:AA,"CRO",'2018'!F:F,A467,'2018'!C:C,B467)+SUMIFS('2018'!N:N,'2018'!AA:AA,"CRO",'2018'!F:F,A467,'2018'!D:D,B467)+SUMIFS('2018'!N:N,'2018'!AA:AA,"CRO",'2018'!F:F,A467,'2018'!D:D,B467)+SUMIFS('2018'!O:O,'2018'!AA:AA,"CRO",'2018'!F:F,A467,'2018'!E:E,B467)+SUMIFS('2018'!R:R,'2018'!AA:AA,"CRO",'2018'!F:F,A467,'2018'!E:E,B467), 0)</f>
        <v>0</v>
      </c>
      <c r="R467" s="7" t="n">
        <f aca="false">IFERROR(Q467/P467, 0)</f>
        <v>0</v>
      </c>
      <c r="S467" s="7" t="n">
        <f aca="false">SUM(V467,Y467,AB467)</f>
        <v>0</v>
      </c>
      <c r="T467" s="7" t="n">
        <f aca="false">SUM(W467,Z467,AC467)</f>
        <v>0</v>
      </c>
      <c r="U467" s="7" t="n">
        <f aca="false">IFERROR(T467/S467, 0)</f>
        <v>0</v>
      </c>
      <c r="V467" s="0" t="n">
        <f aca="false">SUMIFS('2017'!$H:$H,'2017'!$C:$C,B467,'2017'!$F:$F,A467,'2017'!AA:AA,"JRO",'2017'!P:P,"&lt;&gt;")+SUMIFS('2017'!$I:$I,'2017'!$D:$D,B467,'2017'!$F:$F,A467,'2017'!AA:AA,"JRO",'2017'!Q:Q,"&lt;&gt;")+SUMIFS('2017'!$J:$J,'2017'!$E:$E,B467,'2017'!$F:$F,A467,'2017'!AA:AA,"JRO",'2017'!R:R,"&lt;&gt;")</f>
        <v>0</v>
      </c>
      <c r="W467" s="0" t="n">
        <f aca="false">IFERROR(SUMIFS('2017'!M:M,'2017'!AA:AA,"JRO",'2017'!F:F,A467,'2017'!C:C,B467)+SUMIFS('2017'!P:P,'2017'!AA:AA,"JRO",'2017'!F:F,A467,'2017'!C:C,B467)+SUMIFS('2017'!N:N,'2017'!AA:AA,"JRO",'2017'!F:F,A467,'2017'!D:D,B467)+SUMIFS('2017'!N:N,'2017'!AA:AA,"JRO",'2017'!F:F,A467,'2017'!D:D,B467)+SUMIFS('2017'!O:O,'2017'!AA:AA,"JRO",'2017'!F:F,A467,'2017'!E:E,B467)+SUMIFS('2017'!R:R,'2017'!AA:AA,"JRO",'2017'!F:F,A467,'2017'!E:E,B467), 0)</f>
        <v>0</v>
      </c>
      <c r="X467" s="7" t="n">
        <f aca="false">IFERROR(W467/V467, 0)</f>
        <v>0</v>
      </c>
      <c r="Y467" s="0" t="n">
        <f aca="false">IFERROR(SUMIFS('2017'!$H:$H,'2017'!$C:$C,B467,'2017'!$F:$F,A467,'2017'!AA:AA,"NRO",'2017'!P:P,"&lt;&gt;")+SUMIFS('2017'!$I:$I,'2017'!$D:$D,B467,'2017'!$F:$F,A467,'2017'!AA:AA,"NRO",'2017'!Q:Q,"&lt;&gt;")+SUMIFS('2017'!$J:$J,'2017'!$E:$E,B467,'2017'!$F:$F,A467,'2017'!AA:AA,"NRO",'2017'!R:R,"&lt;&gt;"), 0)</f>
        <v>0</v>
      </c>
      <c r="Z467" s="0" t="n">
        <f aca="false">IFERROR(SUMIFS('2017'!M:M,'2017'!AA:AA,"NRO",'2017'!F:F,A467,'2017'!C:C,B467)+SUMIFS('2017'!P:P,'2017'!AA:AA,"NRO",'2017'!F:F,A467,'2017'!C:C,B467)+SUMIFS('2017'!N:N,'2017'!AA:AA,"NRO",'2017'!F:F,A467,'2017'!D:D,B467)+SUMIFS('2017'!N:N,'2017'!AA:AA,"NRO",'2017'!F:F,A467,'2017'!D:D,B467)+SUMIFS('2017'!O:O,'2017'!AA:AA,"NRO",'2017'!F:F,A467,'2017'!E:E,B467)+SUMIFS('2017'!R:R,'2017'!AA:AA,"NRO",'2017'!F:F,A467,'2017'!E:E,B467), 0)</f>
        <v>0</v>
      </c>
      <c r="AA467" s="7" t="n">
        <f aca="false">IFERROR(Z467/Y467, 0)</f>
        <v>0</v>
      </c>
      <c r="AB467" s="0" t="n">
        <f aca="false">IFERROR(SUMIFS('2017'!$H:$H,'2017'!$C:$C,B467,'2017'!$F:$F,A467,'2017'!AA:AA,"CRO",'2017'!P:P,"&lt;&gt;")+SUMIFS('2017'!$I:$I,'2017'!$D:$D,B467,'2017'!$F:$F,A467,'2017'!AA:AA,"CRO",'2017'!Q:Q,"&lt;&gt;")+SUMIFS('2017'!$J:$J,'2017'!$E:$E,B467,'2017'!$F:$F,A467,'2017'!AA:AA,"CRO",'2017'!R:R,"&lt;&gt;"), 0)</f>
        <v>0</v>
      </c>
      <c r="AC467" s="0" t="n">
        <f aca="false">IFERROR(SUMIFS('2017'!M:M,'2017'!AA:AA,"CRO",'2017'!F:F,A467,'2017'!C:C,B467)+SUMIFS('2017'!P:P,'2017'!AA:AA,"CRO",'2017'!F:F,A467,'2017'!C:C,B467)+SUMIFS('2017'!N:N,'2017'!AA:AA,"CRO",'2017'!F:F,A467,'2017'!D:D,B467)+SUMIFS('2017'!N:N,'2017'!AA:AA,"CRO",'2017'!F:F,A467,'2017'!D:D,B467)+SUMIFS('2017'!O:O,'2017'!AA:AA,"CRO",'2017'!F:F,A467,'2017'!E:E,B467)+SUMIFS('2017'!R:R,'2017'!AA:AA,"CRO",'2017'!F:F,A467,'2017'!E:E,B467), 0)</f>
        <v>0</v>
      </c>
      <c r="AD467" s="0" t="n">
        <f aca="false">IFERROR(AC467/AB467, 0)</f>
        <v>0</v>
      </c>
      <c r="AE467" s="0" t="n">
        <f aca="false">SUM(AH467,AK467,AN467)</f>
        <v>0</v>
      </c>
      <c r="AF467" s="0" t="n">
        <f aca="false">SUM(AI467,AL467,AO467)</f>
        <v>0</v>
      </c>
      <c r="AG467" s="7" t="n">
        <f aca="false">IFERROR(AF467/AE467, 0)</f>
        <v>0</v>
      </c>
      <c r="AH467" s="0" t="n">
        <f aca="false">IFERROR(SUMIFS('2016'!$G:$G,'2016'!F:F,A467,'2016'!C:C,B467,'2016'!D:D,"",'2016'!AA:AA,"JRO",'2016'!L:L,"&lt;&gt;"), 0)</f>
        <v>0</v>
      </c>
      <c r="AI467" s="0" t="n">
        <f aca="false">IFERROR(SUMIFS('2016'!L:L,'2016'!F:F,A467,'2016'!C:C,B467,'2016'!D:D,"",'2016'!AA:AA,"JRO"), 0)</f>
        <v>0</v>
      </c>
      <c r="AJ467" s="7" t="n">
        <f aca="false">IFERROR(AI467/AH467, 0)</f>
        <v>0</v>
      </c>
      <c r="AK467" s="0" t="n">
        <f aca="false">IFERROR(SUMIFS('2016'!$G:$G,'2016'!F:F,A467,'2016'!C:C,B467,'2016'!D:D,"",'2016'!AA:AA,"NRO",'2016'!L:L,"&lt;&gt;"), 0)</f>
        <v>0</v>
      </c>
      <c r="AL467" s="0" t="n">
        <f aca="false">IFERROR(SUMIFS('2016'!L:L,'2016'!F:F,A467,'2016'!C:C,B467,'2016'!D:D,"",'2016'!AA:AA,"NRO"), 0)</f>
        <v>0</v>
      </c>
      <c r="AM467" s="0" t="n">
        <f aca="false">IFERROR(AL467/AK467, 0)</f>
        <v>0</v>
      </c>
      <c r="AN467" s="0" t="n">
        <f aca="false">IFERROR(SUMIFS('2016'!$G:$G,'2016'!F:F,A467,'2016'!C:C,B467,'2016'!D:D,"",'2016'!AA:AA,"CRO",'2016'!L:L,"&lt;&gt;"), 0)</f>
        <v>0</v>
      </c>
      <c r="AO467" s="0" t="n">
        <f aca="false">IFERROR(SUMIFS('2016'!L:L,'2016'!F:F,A467,'2016'!C:C,B467,'2016'!D:D,"",'2016'!AA:AA,"CRO"), 0)</f>
        <v>0</v>
      </c>
      <c r="AP467" s="0" t="n">
        <f aca="false">IFERROR(AO467/AN467, 0)</f>
        <v>0</v>
      </c>
      <c r="AQ467" s="0" t="n">
        <f aca="false">SUM(AT467,AW467,AZ467)</f>
        <v>0</v>
      </c>
      <c r="AR467" s="0" t="n">
        <f aca="false">SUM(AU467,AX467,BA467)</f>
        <v>0</v>
      </c>
      <c r="AS467" s="7" t="n">
        <f aca="false">IFERROR(AR467/AQ467, 0)</f>
        <v>0</v>
      </c>
      <c r="AT467" s="0" t="n">
        <f aca="false">IFERROR(SUMIFS('2015'!$G:$G,'2015'!F:F,A467,'2015'!C:C,B467,'2015'!D:D,"",'2015'!AA:AA,"JRO",'2015'!L:L,"&lt;&gt;"), 0)</f>
        <v>0</v>
      </c>
      <c r="AU467" s="0" t="n">
        <f aca="false">IFERROR(SUMIFS('2015'!L:L,'2015'!F:F,A467,'2015'!C:C,B467,'2015'!D:D,"",'2015'!AA:AA,"JRO"), 0)</f>
        <v>0</v>
      </c>
      <c r="AV467" s="0" t="n">
        <f aca="false">IFERROR(AU467/AT467, 0)</f>
        <v>0</v>
      </c>
      <c r="AW467" s="0" t="n">
        <f aca="false">IFERROR(SUMIFS('2015'!$G:$G,'2015'!F:F,A467,'2015'!C:C,B467,'2015'!D:D,"",'2015'!AA:AA,"NRO",'2015'!L:L,"&lt;&gt;"), 0)</f>
        <v>0</v>
      </c>
      <c r="AX467" s="0" t="n">
        <f aca="false">IFERROR(SUMIFS('2015'!L:L,'2015'!F:F,A467,'2015'!C:C,B467,'2015'!D:D,"",'2015'!AA:AA,"NRO"), 0)</f>
        <v>0</v>
      </c>
      <c r="AY467" s="0" t="n">
        <f aca="false">IFERROR(AX467/AW467, 0)</f>
        <v>0</v>
      </c>
      <c r="AZ467" s="0" t="n">
        <f aca="false">IFERROR(SUMIFS('2015'!$G:$G,'2015'!F:F,A467,'2015'!C:C,B467,'2015'!D:D,"",'2015'!AA:AA,"CRO",'2015'!L:L,"&lt;&gt;"), 0)</f>
        <v>0</v>
      </c>
      <c r="BA467" s="0" t="n">
        <f aca="false">IFERROR(SUMIFS('2015'!L:L,'2015'!F:F,A467,'2015'!C:C,B467,'2015'!D:D,"",'2015'!AA:AA,"CRO"), 0)</f>
        <v>0</v>
      </c>
      <c r="BB467" s="0" t="n">
        <f aca="false">IFERROR(BA467/AZ467, 0)</f>
        <v>0</v>
      </c>
      <c r="BC467" s="0" t="n">
        <f aca="false">SUM(BF467,BI467)</f>
        <v>0</v>
      </c>
      <c r="BD467" s="0" t="n">
        <f aca="false">SUM(BG467,BJ467)</f>
        <v>0</v>
      </c>
      <c r="BE467" s="7" t="n">
        <f aca="false">IFERROR(BD467/BC467, 0)</f>
        <v>0</v>
      </c>
      <c r="BF467" s="0" t="n">
        <f aca="false">IFERROR(SUMIFS('2014'!$G:$G,'2014'!F:F,A467,'2014'!C:C,B467,'2014'!D:D,"",'2014'!AA:AA,"JRO",'2014'!L:L,"&lt;&gt;"), 0)</f>
        <v>0</v>
      </c>
      <c r="BG467" s="0" t="n">
        <f aca="false">IFERROR(SUMIFS('2014'!L:L,'2014'!F:F,A467,'2014'!C:C,B467,'2014'!D:D,"",'2014'!AA:AA,"JRO"), 0)</f>
        <v>0</v>
      </c>
      <c r="BH467" s="7" t="n">
        <f aca="false">IFERROR(BG467/BF467, 0)</f>
        <v>0</v>
      </c>
      <c r="BI467" s="0" t="n">
        <f aca="false">IFERROR(SUMIFS('2014'!$G:$G,'2014'!F:F,A467,'2014'!C:C,B467,'2014'!D:D,"",'2014'!AA:AA,"CRO",'2014'!L:L,"&lt;&gt;"), 0)</f>
        <v>0</v>
      </c>
      <c r="BJ467" s="0" t="n">
        <f aca="false">IFERROR(SUMIFS('2014'!L:L,'2014'!F:F,A467,'2014'!C:C,B467,'2014'!D:D,"",'2014'!AA:AA,"CRO"), 0)</f>
        <v>0</v>
      </c>
      <c r="BK467" s="0" t="n">
        <f aca="false">IFERROR(BJ467/BI467, 0)</f>
        <v>0</v>
      </c>
      <c r="BL467" s="0" t="n">
        <f aca="false">IFERROR(SUMIFS('2013'!$G:$G,'2013'!F:F,A467,'2013'!C:C,B467,'2013'!D:D,"",'2013'!AA:AA,"JRO",'2013'!L:L,"&lt;&gt;"), 0)</f>
        <v>0</v>
      </c>
      <c r="BM467" s="0" t="n">
        <f aca="false">IFERROR(SUMIFS('2013'!L:L,'2013'!F:F,A467,'2013'!C:C,B467,'2013'!D:D,"",'2013'!AA:AA,"JRO"), 0)</f>
        <v>0</v>
      </c>
      <c r="BN467" s="0" t="n">
        <f aca="false">IFERROR(BM467/BL467, 0)</f>
        <v>0</v>
      </c>
      <c r="BO467" s="0" t="n">
        <f aca="false">IFERROR(SUMIFS('2012'!$G:$G,'2012'!F:F,A467,'2012'!C:C,B467,'2012'!D:D,"",'2012'!AA:AA,"JRO",'2012'!L:L,"&lt;&gt;"), 0)</f>
        <v>0</v>
      </c>
      <c r="BP467" s="0" t="n">
        <f aca="false">IFERROR(SUMIFS('2012'!L:L,'2012'!F:F,A467,'2012'!C:C,B467,'2012'!D:D,"",'2012'!AA:AA,"JRO"), 0)</f>
        <v>0</v>
      </c>
      <c r="BQ467" s="0" t="n">
        <f aca="false">IFERROR(BP467/BO467, 0)</f>
        <v>0</v>
      </c>
      <c r="BR467" s="0" t="n">
        <f aca="false">IFERROR(SUMIFS('2011'!$G:$G,'2011'!F:F,A467,'2011'!C:C,B467,'2011'!D:D,"",'2011'!AA:AA,"JRO",'2011'!L:L,"&lt;&gt;"), 0)</f>
        <v>0</v>
      </c>
      <c r="BS467" s="0" t="n">
        <f aca="false">IFERROR(SUMIFS('2011'!L:L,'2011'!F:F,A467,'2011'!C:C,B467,'2011'!D:D,"",'2011'!AA:AA,"JRO"), 0)</f>
        <v>0</v>
      </c>
      <c r="BT467" s="7" t="n">
        <f aca="false">IFERROR(BS467/BR467, 0)</f>
        <v>0</v>
      </c>
      <c r="BU467" s="0" t="n">
        <f aca="false">IFERROR(SUMIFS('2010'!$G:$G,'2010'!F:F,A467,'2010'!C:C,B467,'2010'!D:D,"",'2010'!AA:AA,"JRO",'2010'!L:L,"&lt;&gt;"), 0)</f>
        <v>0</v>
      </c>
      <c r="BV467" s="0" t="n">
        <f aca="false">IFERROR(SUMIFS('2010'!L:L,'2010'!F:F,A467,'2010'!C:C,B467,'2010'!D:D,"",'2010'!AA:AA,"JRO"), 0)</f>
        <v>0</v>
      </c>
      <c r="BW467" s="7" t="n">
        <f aca="false">IFERROR(BV467/BU467, 0)</f>
        <v>0</v>
      </c>
      <c r="BX467" s="0" t="n">
        <f aca="false">IFERROR(SUMIFS('2009'!$G:$G,'2009'!F:F,A467,'2009'!C:C,B467,'2009'!D:D,"",'2009'!AA:AA,"JRO",'2009'!L:L,"&lt;&gt;"), 0)</f>
        <v>0</v>
      </c>
      <c r="BY467" s="0" t="n">
        <f aca="false">IFERROR(SUMIFS('2009'!L:L,'2009'!F:F,A467,'2009'!C:C,B467,'2009'!D:D,"",'2009'!AA:AA,"JRO"), 0)</f>
        <v>0</v>
      </c>
      <c r="BZ467" s="7" t="n">
        <f aca="false">IFERROR(BY467/BX467, 0)</f>
        <v>0</v>
      </c>
    </row>
    <row r="468" customFormat="false" ht="15" hidden="false" customHeight="false" outlineLevel="0" collapsed="false">
      <c r="A468" s="0" t="s">
        <v>107</v>
      </c>
      <c r="B468" s="13" t="s">
        <v>47</v>
      </c>
      <c r="I468" s="7" t="n">
        <f aca="false">IFERROR(H468/G468, 0)</f>
        <v>0</v>
      </c>
      <c r="J468" s="0" t="n">
        <f aca="false">IFERROR(SUMIFS('2018'!$H:$H,'2018'!$C:$C,B468,'2018'!$F:$F,A468,'2018'!AA:AA,"JRO",'2018'!P:P,"&lt;&gt;")+SUMIFS('2018'!$I:$I,'2018'!$D:$D,B468,'2018'!$F:$F,A468,'2018'!AA:AA,"JRO",'2018'!Q:Q,"&lt;&gt;")+SUMIFS('2018'!$J:$J,'2018'!$E:$E,B468,'2018'!$F:$F,A468,'2018'!AA:AA,"JRO",'2018'!R:R,"&lt;&gt;"), 0)</f>
        <v>0</v>
      </c>
      <c r="K468" s="0" t="n">
        <f aca="false">IFERROR(SUMIFS('2018'!M:M,'2018'!AA:AA,"JRO",'2018'!F:F,A468,'2018'!C:C,B468)+SUMIFS('2018'!P:P,'2018'!AA:AA,"JRO",'2018'!F:F,A468,'2018'!C:C,B468)+SUMIFS('2018'!N:N,'2018'!AA:AA,"JRO",'2018'!F:F,A468,'2018'!D:D,B468)+SUMIFS('2018'!N:N,'2018'!AA:AA,"JRO",'2018'!F:F,A468,'2018'!D:D,B468)+SUMIFS('2018'!O:O,'2018'!AA:AA,"JRO",'2018'!F:F,A468,'2018'!E:E,B468)+SUMIFS('2018'!R:R,'2018'!AA:AA,"JRO",'2018'!F:F,A468,'2018'!E:E,B468), 0)</f>
        <v>0</v>
      </c>
      <c r="L468" s="7" t="n">
        <f aca="false">IFERROR(K468/J468, 0)</f>
        <v>0</v>
      </c>
      <c r="M468" s="0" t="n">
        <f aca="false">IFERROR(SUMIFS('2018'!$H:$H,'2018'!$C:$C,B468,'2018'!$F:$F,A468,'2018'!AA:AA,"NRO",'2018'!P:P,"&lt;&gt;")+SUMIFS('2018'!$I:$I,'2018'!$D:$D,B468,'2018'!$F:$F,A468,'2018'!AA:AA,"NRO",'2018'!Q:Q,"&lt;&gt;")+SUMIFS('2018'!$J:$J,'2018'!$E:$E,B468,'2018'!$F:$F,A468,'2018'!AA:AA,"NRO",'2018'!R:R,"&lt;&gt;"), 0)</f>
        <v>0</v>
      </c>
      <c r="N468" s="0" t="n">
        <f aca="false">IFERROR(SUMIFS('2018'!M:M,'2018'!AA:AA,"NRO",'2018'!F:F,A468,'2018'!C:C,B468)+SUMIFS('2018'!P:P,'2018'!AA:AA,"NRO",'2018'!F:F,A468,'2018'!C:C,B468)+SUMIFS('2018'!N:N,'2018'!AA:AA,"NRO",'2018'!F:F,A468,'2018'!D:D,B468)+SUMIFS('2018'!N:N,'2018'!AA:AA,"NRO",'2018'!F:F,A468,'2018'!D:D,B468)+SUMIFS('2018'!O:O,'2018'!AA:AA,"NRO",'2018'!F:F,A468,'2018'!E:E,B468)+SUMIFS('2018'!R:R,'2018'!AA:AA,"NRO",'2018'!F:F,A468,'2018'!E:E,B468), 0)</f>
        <v>0</v>
      </c>
      <c r="O468" s="7" t="n">
        <f aca="false">IFERROR(N468/M468, 0)</f>
        <v>0</v>
      </c>
      <c r="P468" s="0" t="n">
        <f aca="false">IFERROR(SUMIFS('2018'!$H:$H,'2018'!$C:$C,B468,'2018'!$F:$F,A468,'2018'!AA:AA,"CRO")+SUMIFS('2018'!$I:$I,'2018'!$D:$D,B468,'2018'!$F:$F,A468,'2018'!AA:AA,"CRO")+SUMIFS('2018'!$J:$J,'2018'!$E:$E,B468,'2018'!$F:$F,A468,'2018'!AA:AA,"CRO"), 0)</f>
        <v>0</v>
      </c>
      <c r="Q468" s="0" t="n">
        <f aca="false">IFERROR(SUMIFS('2018'!M:M,'2018'!AA:AA,"CRO",'2018'!F:F,A468,'2018'!C:C,B468)+SUMIFS('2018'!P:P,'2018'!AA:AA,"CRO",'2018'!F:F,A468,'2018'!C:C,B468)+SUMIFS('2018'!N:N,'2018'!AA:AA,"CRO",'2018'!F:F,A468,'2018'!D:D,B468)+SUMIFS('2018'!N:N,'2018'!AA:AA,"CRO",'2018'!F:F,A468,'2018'!D:D,B468)+SUMIFS('2018'!O:O,'2018'!AA:AA,"CRO",'2018'!F:F,A468,'2018'!E:E,B468)+SUMIFS('2018'!R:R,'2018'!AA:AA,"CRO",'2018'!F:F,A468,'2018'!E:E,B468), 0)</f>
        <v>0</v>
      </c>
      <c r="R468" s="7" t="n">
        <f aca="false">IFERROR(Q468/P468, 0)</f>
        <v>0</v>
      </c>
      <c r="S468" s="7" t="n">
        <f aca="false">SUM(V468,Y468,AB468)</f>
        <v>0</v>
      </c>
      <c r="T468" s="7" t="n">
        <f aca="false">SUM(W468,Z468,AC468)</f>
        <v>0</v>
      </c>
      <c r="U468" s="7" t="n">
        <f aca="false">IFERROR(T468/S468, 0)</f>
        <v>0</v>
      </c>
      <c r="V468" s="0" t="n">
        <f aca="false">SUMIFS('2017'!$H:$H,'2017'!$C:$C,B468,'2017'!$F:$F,A468,'2017'!AA:AA,"JRO",'2017'!P:P,"&lt;&gt;")+SUMIFS('2017'!$I:$I,'2017'!$D:$D,B468,'2017'!$F:$F,A468,'2017'!AA:AA,"JRO",'2017'!Q:Q,"&lt;&gt;")+SUMIFS('2017'!$J:$J,'2017'!$E:$E,B468,'2017'!$F:$F,A468,'2017'!AA:AA,"JRO",'2017'!R:R,"&lt;&gt;")</f>
        <v>0</v>
      </c>
      <c r="W468" s="0" t="n">
        <f aca="false">IFERROR(SUMIFS('2017'!M:M,'2017'!AA:AA,"JRO",'2017'!F:F,A468,'2017'!C:C,B468)+SUMIFS('2017'!P:P,'2017'!AA:AA,"JRO",'2017'!F:F,A468,'2017'!C:C,B468)+SUMIFS('2017'!N:N,'2017'!AA:AA,"JRO",'2017'!F:F,A468,'2017'!D:D,B468)+SUMIFS('2017'!N:N,'2017'!AA:AA,"JRO",'2017'!F:F,A468,'2017'!D:D,B468)+SUMIFS('2017'!O:O,'2017'!AA:AA,"JRO",'2017'!F:F,A468,'2017'!E:E,B468)+SUMIFS('2017'!R:R,'2017'!AA:AA,"JRO",'2017'!F:F,A468,'2017'!E:E,B468), 0)</f>
        <v>0</v>
      </c>
      <c r="X468" s="7" t="n">
        <f aca="false">IFERROR(W468/V468, 0)</f>
        <v>0</v>
      </c>
      <c r="Y468" s="0" t="n">
        <f aca="false">IFERROR(SUMIFS('2017'!$H:$H,'2017'!$C:$C,B468,'2017'!$F:$F,A468,'2017'!AA:AA,"NRO",'2017'!P:P,"&lt;&gt;")+SUMIFS('2017'!$I:$I,'2017'!$D:$D,B468,'2017'!$F:$F,A468,'2017'!AA:AA,"NRO",'2017'!Q:Q,"&lt;&gt;")+SUMIFS('2017'!$J:$J,'2017'!$E:$E,B468,'2017'!$F:$F,A468,'2017'!AA:AA,"NRO",'2017'!R:R,"&lt;&gt;"), 0)</f>
        <v>0</v>
      </c>
      <c r="Z468" s="0" t="n">
        <f aca="false">IFERROR(SUMIFS('2017'!M:M,'2017'!AA:AA,"NRO",'2017'!F:F,A468,'2017'!C:C,B468)+SUMIFS('2017'!P:P,'2017'!AA:AA,"NRO",'2017'!F:F,A468,'2017'!C:C,B468)+SUMIFS('2017'!N:N,'2017'!AA:AA,"NRO",'2017'!F:F,A468,'2017'!D:D,B468)+SUMIFS('2017'!N:N,'2017'!AA:AA,"NRO",'2017'!F:F,A468,'2017'!D:D,B468)+SUMIFS('2017'!O:O,'2017'!AA:AA,"NRO",'2017'!F:F,A468,'2017'!E:E,B468)+SUMIFS('2017'!R:R,'2017'!AA:AA,"NRO",'2017'!F:F,A468,'2017'!E:E,B468), 0)</f>
        <v>0</v>
      </c>
      <c r="AA468" s="7" t="n">
        <f aca="false">IFERROR(Z468/Y468, 0)</f>
        <v>0</v>
      </c>
      <c r="AB468" s="0" t="n">
        <f aca="false">IFERROR(SUMIFS('2017'!$H:$H,'2017'!$C:$C,B468,'2017'!$F:$F,A468,'2017'!AA:AA,"CRO",'2017'!P:P,"&lt;&gt;")+SUMIFS('2017'!$I:$I,'2017'!$D:$D,B468,'2017'!$F:$F,A468,'2017'!AA:AA,"CRO",'2017'!Q:Q,"&lt;&gt;")+SUMIFS('2017'!$J:$J,'2017'!$E:$E,B468,'2017'!$F:$F,A468,'2017'!AA:AA,"CRO",'2017'!R:R,"&lt;&gt;"), 0)</f>
        <v>0</v>
      </c>
      <c r="AC468" s="0" t="n">
        <f aca="false">IFERROR(SUMIFS('2017'!M:M,'2017'!AA:AA,"CRO",'2017'!F:F,A468,'2017'!C:C,B468)+SUMIFS('2017'!P:P,'2017'!AA:AA,"CRO",'2017'!F:F,A468,'2017'!C:C,B468)+SUMIFS('2017'!N:N,'2017'!AA:AA,"CRO",'2017'!F:F,A468,'2017'!D:D,B468)+SUMIFS('2017'!N:N,'2017'!AA:AA,"CRO",'2017'!F:F,A468,'2017'!D:D,B468)+SUMIFS('2017'!O:O,'2017'!AA:AA,"CRO",'2017'!F:F,A468,'2017'!E:E,B468)+SUMIFS('2017'!R:R,'2017'!AA:AA,"CRO",'2017'!F:F,A468,'2017'!E:E,B468), 0)</f>
        <v>0</v>
      </c>
      <c r="AD468" s="0" t="n">
        <f aca="false">IFERROR(AC468/AB468, 0)</f>
        <v>0</v>
      </c>
      <c r="AE468" s="0" t="n">
        <f aca="false">SUM(AH468,AK468,AN468)</f>
        <v>0</v>
      </c>
      <c r="AF468" s="0" t="n">
        <f aca="false">SUM(AI468,AL468,AO468)</f>
        <v>0</v>
      </c>
      <c r="AG468" s="7" t="n">
        <f aca="false">IFERROR(AF468/AE468, 0)</f>
        <v>0</v>
      </c>
      <c r="AH468" s="0" t="n">
        <f aca="false">IFERROR(SUMIFS('2016'!$G:$G,'2016'!F:F,A468,'2016'!C:C,B468,'2016'!D:D,"",'2016'!AA:AA,"JRO",'2016'!L:L,"&lt;&gt;"), 0)</f>
        <v>0</v>
      </c>
      <c r="AI468" s="0" t="n">
        <f aca="false">IFERROR(SUMIFS('2016'!L:L,'2016'!F:F,A468,'2016'!C:C,B468,'2016'!D:D,"",'2016'!AA:AA,"JRO"), 0)</f>
        <v>0</v>
      </c>
      <c r="AJ468" s="7" t="n">
        <f aca="false">IFERROR(AI468/AH468, 0)</f>
        <v>0</v>
      </c>
      <c r="AK468" s="0" t="n">
        <f aca="false">IFERROR(SUMIFS('2016'!$G:$G,'2016'!F:F,A468,'2016'!C:C,B468,'2016'!D:D,"",'2016'!AA:AA,"NRO",'2016'!L:L,"&lt;&gt;"), 0)</f>
        <v>0</v>
      </c>
      <c r="AL468" s="0" t="n">
        <f aca="false">IFERROR(SUMIFS('2016'!L:L,'2016'!F:F,A468,'2016'!C:C,B468,'2016'!D:D,"",'2016'!AA:AA,"NRO"), 0)</f>
        <v>0</v>
      </c>
      <c r="AM468" s="0" t="n">
        <f aca="false">IFERROR(AL468/AK468, 0)</f>
        <v>0</v>
      </c>
      <c r="AN468" s="0" t="n">
        <f aca="false">IFERROR(SUMIFS('2016'!$G:$G,'2016'!F:F,A468,'2016'!C:C,B468,'2016'!D:D,"",'2016'!AA:AA,"CRO",'2016'!L:L,"&lt;&gt;"), 0)</f>
        <v>0</v>
      </c>
      <c r="AO468" s="0" t="n">
        <f aca="false">IFERROR(SUMIFS('2016'!L:L,'2016'!F:F,A468,'2016'!C:C,B468,'2016'!D:D,"",'2016'!AA:AA,"CRO"), 0)</f>
        <v>0</v>
      </c>
      <c r="AP468" s="0" t="n">
        <f aca="false">IFERROR(AO468/AN468, 0)</f>
        <v>0</v>
      </c>
      <c r="AQ468" s="0" t="n">
        <f aca="false">SUM(AT468,AW468,AZ468)</f>
        <v>0</v>
      </c>
      <c r="AR468" s="0" t="n">
        <f aca="false">SUM(AU468,AX468,BA468)</f>
        <v>0</v>
      </c>
      <c r="AS468" s="7" t="n">
        <f aca="false">IFERROR(AR468/AQ468, 0)</f>
        <v>0</v>
      </c>
      <c r="AT468" s="0" t="n">
        <f aca="false">IFERROR(SUMIFS('2015'!$G:$G,'2015'!F:F,A468,'2015'!C:C,B468,'2015'!D:D,"",'2015'!AA:AA,"JRO",'2015'!L:L,"&lt;&gt;"), 0)</f>
        <v>0</v>
      </c>
      <c r="AU468" s="0" t="n">
        <f aca="false">IFERROR(SUMIFS('2015'!L:L,'2015'!F:F,A468,'2015'!C:C,B468,'2015'!D:D,"",'2015'!AA:AA,"JRO"), 0)</f>
        <v>0</v>
      </c>
      <c r="AV468" s="0" t="n">
        <f aca="false">IFERROR(AU468/AT468, 0)</f>
        <v>0</v>
      </c>
      <c r="AW468" s="0" t="n">
        <f aca="false">IFERROR(SUMIFS('2015'!$G:$G,'2015'!F:F,A468,'2015'!C:C,B468,'2015'!D:D,"",'2015'!AA:AA,"NRO",'2015'!L:L,"&lt;&gt;"), 0)</f>
        <v>0</v>
      </c>
      <c r="AX468" s="0" t="n">
        <f aca="false">IFERROR(SUMIFS('2015'!L:L,'2015'!F:F,A468,'2015'!C:C,B468,'2015'!D:D,"",'2015'!AA:AA,"NRO"), 0)</f>
        <v>0</v>
      </c>
      <c r="AY468" s="0" t="n">
        <f aca="false">IFERROR(AX468/AW468, 0)</f>
        <v>0</v>
      </c>
      <c r="AZ468" s="0" t="n">
        <f aca="false">IFERROR(SUMIFS('2015'!$G:$G,'2015'!F:F,A468,'2015'!C:C,B468,'2015'!D:D,"",'2015'!AA:AA,"CRO",'2015'!L:L,"&lt;&gt;"), 0)</f>
        <v>0</v>
      </c>
      <c r="BA468" s="0" t="n">
        <f aca="false">IFERROR(SUMIFS('2015'!L:L,'2015'!F:F,A468,'2015'!C:C,B468,'2015'!D:D,"",'2015'!AA:AA,"CRO"), 0)</f>
        <v>0</v>
      </c>
      <c r="BB468" s="0" t="n">
        <f aca="false">IFERROR(BA468/AZ468, 0)</f>
        <v>0</v>
      </c>
      <c r="BC468" s="0" t="n">
        <f aca="false">SUM(BF468,BI468)</f>
        <v>0</v>
      </c>
      <c r="BD468" s="0" t="n">
        <f aca="false">SUM(BG468,BJ468)</f>
        <v>0</v>
      </c>
      <c r="BE468" s="7" t="n">
        <f aca="false">IFERROR(BD468/BC468, 0)</f>
        <v>0</v>
      </c>
      <c r="BF468" s="0" t="n">
        <f aca="false">IFERROR(SUMIFS('2014'!$G:$G,'2014'!F:F,A468,'2014'!C:C,B468,'2014'!D:D,"",'2014'!AA:AA,"JRO",'2014'!L:L,"&lt;&gt;"), 0)</f>
        <v>0</v>
      </c>
      <c r="BG468" s="0" t="n">
        <f aca="false">IFERROR(SUMIFS('2014'!L:L,'2014'!F:F,A468,'2014'!C:C,B468,'2014'!D:D,"",'2014'!AA:AA,"JRO"), 0)</f>
        <v>0</v>
      </c>
      <c r="BH468" s="7" t="n">
        <f aca="false">IFERROR(BG468/BF468, 0)</f>
        <v>0</v>
      </c>
      <c r="BI468" s="0" t="n">
        <f aca="false">IFERROR(SUMIFS('2014'!$G:$G,'2014'!F:F,A468,'2014'!C:C,B468,'2014'!D:D,"",'2014'!AA:AA,"CRO",'2014'!L:L,"&lt;&gt;"), 0)</f>
        <v>0</v>
      </c>
      <c r="BJ468" s="0" t="n">
        <f aca="false">IFERROR(SUMIFS('2014'!L:L,'2014'!F:F,A468,'2014'!C:C,B468,'2014'!D:D,"",'2014'!AA:AA,"CRO"), 0)</f>
        <v>0</v>
      </c>
      <c r="BK468" s="0" t="n">
        <f aca="false">IFERROR(BJ468/BI468, 0)</f>
        <v>0</v>
      </c>
      <c r="BL468" s="0" t="n">
        <f aca="false">IFERROR(SUMIFS('2013'!$G:$G,'2013'!F:F,A468,'2013'!C:C,B468,'2013'!D:D,"",'2013'!AA:AA,"JRO",'2013'!L:L,"&lt;&gt;"), 0)</f>
        <v>0</v>
      </c>
      <c r="BM468" s="0" t="n">
        <f aca="false">IFERROR(SUMIFS('2013'!L:L,'2013'!F:F,A468,'2013'!C:C,B468,'2013'!D:D,"",'2013'!AA:AA,"JRO"), 0)</f>
        <v>0</v>
      </c>
      <c r="BN468" s="0" t="n">
        <f aca="false">IFERROR(BM468/BL468, 0)</f>
        <v>0</v>
      </c>
      <c r="BO468" s="0" t="n">
        <f aca="false">IFERROR(SUMIFS('2012'!$G:$G,'2012'!F:F,A468,'2012'!C:C,B468,'2012'!D:D,"",'2012'!AA:AA,"JRO",'2012'!L:L,"&lt;&gt;"), 0)</f>
        <v>0</v>
      </c>
      <c r="BP468" s="0" t="n">
        <f aca="false">IFERROR(SUMIFS('2012'!L:L,'2012'!F:F,A468,'2012'!C:C,B468,'2012'!D:D,"",'2012'!AA:AA,"JRO"), 0)</f>
        <v>0</v>
      </c>
      <c r="BQ468" s="0" t="n">
        <f aca="false">IFERROR(BP468/BO468, 0)</f>
        <v>0</v>
      </c>
      <c r="BR468" s="0" t="n">
        <f aca="false">IFERROR(SUMIFS('2011'!$G:$G,'2011'!F:F,A468,'2011'!C:C,B468,'2011'!D:D,"",'2011'!AA:AA,"JRO",'2011'!L:L,"&lt;&gt;"), 0)</f>
        <v>0</v>
      </c>
      <c r="BS468" s="0" t="n">
        <f aca="false">IFERROR(SUMIFS('2011'!L:L,'2011'!F:F,A468,'2011'!C:C,B468,'2011'!D:D,"",'2011'!AA:AA,"JRO"), 0)</f>
        <v>0</v>
      </c>
      <c r="BT468" s="7" t="n">
        <f aca="false">IFERROR(BS468/BR468, 0)</f>
        <v>0</v>
      </c>
      <c r="BU468" s="0" t="n">
        <f aca="false">IFERROR(SUMIFS('2010'!$G:$G,'2010'!F:F,A468,'2010'!C:C,B468,'2010'!D:D,"",'2010'!AA:AA,"JRO",'2010'!L:L,"&lt;&gt;"), 0)</f>
        <v>0</v>
      </c>
      <c r="BV468" s="0" t="n">
        <f aca="false">IFERROR(SUMIFS('2010'!L:L,'2010'!F:F,A468,'2010'!C:C,B468,'2010'!D:D,"",'2010'!AA:AA,"JRO"), 0)</f>
        <v>0</v>
      </c>
      <c r="BW468" s="7" t="n">
        <f aca="false">IFERROR(BV468/BU468, 0)</f>
        <v>0</v>
      </c>
      <c r="BX468" s="0" t="n">
        <f aca="false">IFERROR(SUMIFS('2009'!$G:$G,'2009'!F:F,A468,'2009'!C:C,B468,'2009'!D:D,"",'2009'!AA:AA,"JRO",'2009'!L:L,"&lt;&gt;"), 0)</f>
        <v>0</v>
      </c>
      <c r="BY468" s="0" t="n">
        <f aca="false">IFERROR(SUMIFS('2009'!L:L,'2009'!F:F,A468,'2009'!C:C,B468,'2009'!D:D,"",'2009'!AA:AA,"JRO"), 0)</f>
        <v>0</v>
      </c>
      <c r="BZ468" s="7" t="n">
        <f aca="false">IFERROR(BY468/BX468, 0)</f>
        <v>0</v>
      </c>
    </row>
    <row r="469" customFormat="false" ht="15" hidden="false" customHeight="false" outlineLevel="0" collapsed="false">
      <c r="A469" s="0" t="s">
        <v>107</v>
      </c>
      <c r="B469" s="13" t="s">
        <v>59</v>
      </c>
      <c r="I469" s="7" t="n">
        <f aca="false">IFERROR(H469/G469, 0)</f>
        <v>0</v>
      </c>
      <c r="J469" s="0" t="n">
        <f aca="false">IFERROR(SUMIFS('2018'!$H:$H,'2018'!$C:$C,B469,'2018'!$F:$F,A469,'2018'!AA:AA,"JRO",'2018'!P:P,"&lt;&gt;")+SUMIFS('2018'!$I:$I,'2018'!$D:$D,B469,'2018'!$F:$F,A469,'2018'!AA:AA,"JRO",'2018'!Q:Q,"&lt;&gt;")+SUMIFS('2018'!$J:$J,'2018'!$E:$E,B469,'2018'!$F:$F,A469,'2018'!AA:AA,"JRO",'2018'!R:R,"&lt;&gt;"), 0)</f>
        <v>0</v>
      </c>
      <c r="K469" s="0" t="n">
        <f aca="false">IFERROR(SUMIFS('2018'!M:M,'2018'!AA:AA,"JRO",'2018'!F:F,A469,'2018'!C:C,B469)+SUMIFS('2018'!P:P,'2018'!AA:AA,"JRO",'2018'!F:F,A469,'2018'!C:C,B469)+SUMIFS('2018'!N:N,'2018'!AA:AA,"JRO",'2018'!F:F,A469,'2018'!D:D,B469)+SUMIFS('2018'!N:N,'2018'!AA:AA,"JRO",'2018'!F:F,A469,'2018'!D:D,B469)+SUMIFS('2018'!O:O,'2018'!AA:AA,"JRO",'2018'!F:F,A469,'2018'!E:E,B469)+SUMIFS('2018'!R:R,'2018'!AA:AA,"JRO",'2018'!F:F,A469,'2018'!E:E,B469), 0)</f>
        <v>0</v>
      </c>
      <c r="L469" s="7" t="n">
        <f aca="false">IFERROR(K469/J469, 0)</f>
        <v>0</v>
      </c>
      <c r="M469" s="0" t="n">
        <f aca="false">IFERROR(SUMIFS('2018'!$H:$H,'2018'!$C:$C,B469,'2018'!$F:$F,A469,'2018'!AA:AA,"NRO",'2018'!P:P,"&lt;&gt;")+SUMIFS('2018'!$I:$I,'2018'!$D:$D,B469,'2018'!$F:$F,A469,'2018'!AA:AA,"NRO",'2018'!Q:Q,"&lt;&gt;")+SUMIFS('2018'!$J:$J,'2018'!$E:$E,B469,'2018'!$F:$F,A469,'2018'!AA:AA,"NRO",'2018'!R:R,"&lt;&gt;"), 0)</f>
        <v>0</v>
      </c>
      <c r="N469" s="0" t="n">
        <f aca="false">IFERROR(SUMIFS('2018'!M:M,'2018'!AA:AA,"NRO",'2018'!F:F,A469,'2018'!C:C,B469)+SUMIFS('2018'!P:P,'2018'!AA:AA,"NRO",'2018'!F:F,A469,'2018'!C:C,B469)+SUMIFS('2018'!N:N,'2018'!AA:AA,"NRO",'2018'!F:F,A469,'2018'!D:D,B469)+SUMIFS('2018'!N:N,'2018'!AA:AA,"NRO",'2018'!F:F,A469,'2018'!D:D,B469)+SUMIFS('2018'!O:O,'2018'!AA:AA,"NRO",'2018'!F:F,A469,'2018'!E:E,B469)+SUMIFS('2018'!R:R,'2018'!AA:AA,"NRO",'2018'!F:F,A469,'2018'!E:E,B469), 0)</f>
        <v>0</v>
      </c>
      <c r="O469" s="7" t="n">
        <f aca="false">IFERROR(N469/M469, 0)</f>
        <v>0</v>
      </c>
      <c r="P469" s="0" t="n">
        <f aca="false">IFERROR(SUMIFS('2018'!$H:$H,'2018'!$C:$C,B469,'2018'!$F:$F,A469,'2018'!AA:AA,"CRO")+SUMIFS('2018'!$I:$I,'2018'!$D:$D,B469,'2018'!$F:$F,A469,'2018'!AA:AA,"CRO")+SUMIFS('2018'!$J:$J,'2018'!$E:$E,B469,'2018'!$F:$F,A469,'2018'!AA:AA,"CRO"), 0)</f>
        <v>0</v>
      </c>
      <c r="Q469" s="0" t="n">
        <f aca="false">IFERROR(SUMIFS('2018'!M:M,'2018'!AA:AA,"CRO",'2018'!F:F,A469,'2018'!C:C,B469)+SUMIFS('2018'!P:P,'2018'!AA:AA,"CRO",'2018'!F:F,A469,'2018'!C:C,B469)+SUMIFS('2018'!N:N,'2018'!AA:AA,"CRO",'2018'!F:F,A469,'2018'!D:D,B469)+SUMIFS('2018'!N:N,'2018'!AA:AA,"CRO",'2018'!F:F,A469,'2018'!D:D,B469)+SUMIFS('2018'!O:O,'2018'!AA:AA,"CRO",'2018'!F:F,A469,'2018'!E:E,B469)+SUMIFS('2018'!R:R,'2018'!AA:AA,"CRO",'2018'!F:F,A469,'2018'!E:E,B469), 0)</f>
        <v>0</v>
      </c>
      <c r="R469" s="7" t="n">
        <f aca="false">IFERROR(Q469/P469, 0)</f>
        <v>0</v>
      </c>
      <c r="S469" s="7" t="n">
        <f aca="false">SUM(V469,Y469,AB469)</f>
        <v>0</v>
      </c>
      <c r="T469" s="7" t="n">
        <f aca="false">SUM(W469,Z469,AC469)</f>
        <v>0</v>
      </c>
      <c r="U469" s="7" t="n">
        <f aca="false">IFERROR(T469/S469, 0)</f>
        <v>0</v>
      </c>
      <c r="V469" s="0" t="n">
        <f aca="false">SUMIFS('2017'!$H:$H,'2017'!$C:$C,B469,'2017'!$F:$F,A469,'2017'!AA:AA,"JRO",'2017'!P:P,"&lt;&gt;")+SUMIFS('2017'!$I:$I,'2017'!$D:$D,B469,'2017'!$F:$F,A469,'2017'!AA:AA,"JRO",'2017'!Q:Q,"&lt;&gt;")+SUMIFS('2017'!$J:$J,'2017'!$E:$E,B469,'2017'!$F:$F,A469,'2017'!AA:AA,"JRO",'2017'!R:R,"&lt;&gt;")</f>
        <v>0</v>
      </c>
      <c r="W469" s="0" t="n">
        <f aca="false">IFERROR(SUMIFS('2017'!M:M,'2017'!AA:AA,"JRO",'2017'!F:F,A469,'2017'!C:C,B469)+SUMIFS('2017'!P:P,'2017'!AA:AA,"JRO",'2017'!F:F,A469,'2017'!C:C,B469)+SUMIFS('2017'!N:N,'2017'!AA:AA,"JRO",'2017'!F:F,A469,'2017'!D:D,B469)+SUMIFS('2017'!N:N,'2017'!AA:AA,"JRO",'2017'!F:F,A469,'2017'!D:D,B469)+SUMIFS('2017'!O:O,'2017'!AA:AA,"JRO",'2017'!F:F,A469,'2017'!E:E,B469)+SUMIFS('2017'!R:R,'2017'!AA:AA,"JRO",'2017'!F:F,A469,'2017'!E:E,B469), 0)</f>
        <v>0</v>
      </c>
      <c r="X469" s="7" t="n">
        <f aca="false">IFERROR(W469/V469, 0)</f>
        <v>0</v>
      </c>
      <c r="Y469" s="0" t="n">
        <f aca="false">IFERROR(SUMIFS('2017'!$H:$H,'2017'!$C:$C,B469,'2017'!$F:$F,A469,'2017'!AA:AA,"NRO",'2017'!P:P,"&lt;&gt;")+SUMIFS('2017'!$I:$I,'2017'!$D:$D,B469,'2017'!$F:$F,A469,'2017'!AA:AA,"NRO",'2017'!Q:Q,"&lt;&gt;")+SUMIFS('2017'!$J:$J,'2017'!$E:$E,B469,'2017'!$F:$F,A469,'2017'!AA:AA,"NRO",'2017'!R:R,"&lt;&gt;"), 0)</f>
        <v>0</v>
      </c>
      <c r="Z469" s="0" t="n">
        <f aca="false">IFERROR(SUMIFS('2017'!M:M,'2017'!AA:AA,"NRO",'2017'!F:F,A469,'2017'!C:C,B469)+SUMIFS('2017'!P:P,'2017'!AA:AA,"NRO",'2017'!F:F,A469,'2017'!C:C,B469)+SUMIFS('2017'!N:N,'2017'!AA:AA,"NRO",'2017'!F:F,A469,'2017'!D:D,B469)+SUMIFS('2017'!N:N,'2017'!AA:AA,"NRO",'2017'!F:F,A469,'2017'!D:D,B469)+SUMIFS('2017'!O:O,'2017'!AA:AA,"NRO",'2017'!F:F,A469,'2017'!E:E,B469)+SUMIFS('2017'!R:R,'2017'!AA:AA,"NRO",'2017'!F:F,A469,'2017'!E:E,B469), 0)</f>
        <v>0</v>
      </c>
      <c r="AA469" s="7" t="n">
        <f aca="false">IFERROR(Z469/Y469, 0)</f>
        <v>0</v>
      </c>
      <c r="AB469" s="0" t="n">
        <f aca="false">IFERROR(SUMIFS('2017'!$H:$H,'2017'!$C:$C,B469,'2017'!$F:$F,A469,'2017'!AA:AA,"CRO",'2017'!P:P,"&lt;&gt;")+SUMIFS('2017'!$I:$I,'2017'!$D:$D,B469,'2017'!$F:$F,A469,'2017'!AA:AA,"CRO",'2017'!Q:Q,"&lt;&gt;")+SUMIFS('2017'!$J:$J,'2017'!$E:$E,B469,'2017'!$F:$F,A469,'2017'!AA:AA,"CRO",'2017'!R:R,"&lt;&gt;"), 0)</f>
        <v>0</v>
      </c>
      <c r="AC469" s="0" t="n">
        <f aca="false">IFERROR(SUMIFS('2017'!M:M,'2017'!AA:AA,"CRO",'2017'!F:F,A469,'2017'!C:C,B469)+SUMIFS('2017'!P:P,'2017'!AA:AA,"CRO",'2017'!F:F,A469,'2017'!C:C,B469)+SUMIFS('2017'!N:N,'2017'!AA:AA,"CRO",'2017'!F:F,A469,'2017'!D:D,B469)+SUMIFS('2017'!N:N,'2017'!AA:AA,"CRO",'2017'!F:F,A469,'2017'!D:D,B469)+SUMIFS('2017'!O:O,'2017'!AA:AA,"CRO",'2017'!F:F,A469,'2017'!E:E,B469)+SUMIFS('2017'!R:R,'2017'!AA:AA,"CRO",'2017'!F:F,A469,'2017'!E:E,B469), 0)</f>
        <v>0</v>
      </c>
      <c r="AD469" s="0" t="n">
        <f aca="false">IFERROR(AC469/AB469, 0)</f>
        <v>0</v>
      </c>
      <c r="AE469" s="0" t="n">
        <f aca="false">SUM(AH469,AK469,AN469)</f>
        <v>0</v>
      </c>
      <c r="AF469" s="0" t="n">
        <f aca="false">SUM(AI469,AL469,AO469)</f>
        <v>0</v>
      </c>
      <c r="AG469" s="7" t="n">
        <f aca="false">IFERROR(AF469/AE469, 0)</f>
        <v>0</v>
      </c>
      <c r="AH469" s="0" t="n">
        <f aca="false">IFERROR(SUMIFS('2016'!$G:$G,'2016'!F:F,A469,'2016'!C:C,B469,'2016'!D:D,"",'2016'!AA:AA,"JRO",'2016'!L:L,"&lt;&gt;"), 0)</f>
        <v>0</v>
      </c>
      <c r="AI469" s="0" t="n">
        <f aca="false">IFERROR(SUMIFS('2016'!L:L,'2016'!F:F,A469,'2016'!C:C,B469,'2016'!D:D,"",'2016'!AA:AA,"JRO"), 0)</f>
        <v>0</v>
      </c>
      <c r="AJ469" s="7" t="n">
        <f aca="false">IFERROR(AI469/AH469, 0)</f>
        <v>0</v>
      </c>
      <c r="AK469" s="0" t="n">
        <f aca="false">IFERROR(SUMIFS('2016'!$G:$G,'2016'!F:F,A469,'2016'!C:C,B469,'2016'!D:D,"",'2016'!AA:AA,"NRO",'2016'!L:L,"&lt;&gt;"), 0)</f>
        <v>0</v>
      </c>
      <c r="AL469" s="0" t="n">
        <f aca="false">IFERROR(SUMIFS('2016'!L:L,'2016'!F:F,A469,'2016'!C:C,B469,'2016'!D:D,"",'2016'!AA:AA,"NRO"), 0)</f>
        <v>0</v>
      </c>
      <c r="AM469" s="0" t="n">
        <f aca="false">IFERROR(AL469/AK469, 0)</f>
        <v>0</v>
      </c>
      <c r="AN469" s="0" t="n">
        <f aca="false">IFERROR(SUMIFS('2016'!$G:$G,'2016'!F:F,A469,'2016'!C:C,B469,'2016'!D:D,"",'2016'!AA:AA,"CRO",'2016'!L:L,"&lt;&gt;"), 0)</f>
        <v>0</v>
      </c>
      <c r="AO469" s="0" t="n">
        <f aca="false">IFERROR(SUMIFS('2016'!L:L,'2016'!F:F,A469,'2016'!C:C,B469,'2016'!D:D,"",'2016'!AA:AA,"CRO"), 0)</f>
        <v>0</v>
      </c>
      <c r="AP469" s="0" t="n">
        <f aca="false">IFERROR(AO469/AN469, 0)</f>
        <v>0</v>
      </c>
      <c r="AQ469" s="0" t="n">
        <f aca="false">SUM(AT469,AW469,AZ469)</f>
        <v>0</v>
      </c>
      <c r="AR469" s="0" t="n">
        <f aca="false">SUM(AU469,AX469,BA469)</f>
        <v>0</v>
      </c>
      <c r="AS469" s="7" t="n">
        <f aca="false">IFERROR(AR469/AQ469, 0)</f>
        <v>0</v>
      </c>
      <c r="AT469" s="0" t="n">
        <f aca="false">IFERROR(SUMIFS('2015'!$G:$G,'2015'!F:F,A469,'2015'!C:C,B469,'2015'!D:D,"",'2015'!AA:AA,"JRO",'2015'!L:L,"&lt;&gt;"), 0)</f>
        <v>0</v>
      </c>
      <c r="AU469" s="0" t="n">
        <f aca="false">IFERROR(SUMIFS('2015'!L:L,'2015'!F:F,A469,'2015'!C:C,B469,'2015'!D:D,"",'2015'!AA:AA,"JRO"), 0)</f>
        <v>0</v>
      </c>
      <c r="AV469" s="0" t="n">
        <f aca="false">IFERROR(AU469/AT469, 0)</f>
        <v>0</v>
      </c>
      <c r="AW469" s="0" t="n">
        <f aca="false">IFERROR(SUMIFS('2015'!$G:$G,'2015'!F:F,A469,'2015'!C:C,B469,'2015'!D:D,"",'2015'!AA:AA,"NRO",'2015'!L:L,"&lt;&gt;"), 0)</f>
        <v>0</v>
      </c>
      <c r="AX469" s="0" t="n">
        <f aca="false">IFERROR(SUMIFS('2015'!L:L,'2015'!F:F,A469,'2015'!C:C,B469,'2015'!D:D,"",'2015'!AA:AA,"NRO"), 0)</f>
        <v>0</v>
      </c>
      <c r="AY469" s="0" t="n">
        <f aca="false">IFERROR(AX469/AW469, 0)</f>
        <v>0</v>
      </c>
      <c r="AZ469" s="0" t="n">
        <f aca="false">IFERROR(SUMIFS('2015'!$G:$G,'2015'!F:F,A469,'2015'!C:C,B469,'2015'!D:D,"",'2015'!AA:AA,"CRO",'2015'!L:L,"&lt;&gt;"), 0)</f>
        <v>0</v>
      </c>
      <c r="BA469" s="0" t="n">
        <f aca="false">IFERROR(SUMIFS('2015'!L:L,'2015'!F:F,A469,'2015'!C:C,B469,'2015'!D:D,"",'2015'!AA:AA,"CRO"), 0)</f>
        <v>0</v>
      </c>
      <c r="BB469" s="0" t="n">
        <f aca="false">IFERROR(BA469/AZ469, 0)</f>
        <v>0</v>
      </c>
      <c r="BC469" s="0" t="n">
        <f aca="false">SUM(BF469,BI469)</f>
        <v>0</v>
      </c>
      <c r="BD469" s="0" t="n">
        <f aca="false">SUM(BG469,BJ469)</f>
        <v>0</v>
      </c>
      <c r="BE469" s="7" t="n">
        <f aca="false">IFERROR(BD469/BC469, 0)</f>
        <v>0</v>
      </c>
      <c r="BF469" s="0" t="n">
        <f aca="false">IFERROR(SUMIFS('2014'!$G:$G,'2014'!F:F,A469,'2014'!C:C,B469,'2014'!D:D,"",'2014'!AA:AA,"JRO",'2014'!L:L,"&lt;&gt;"), 0)</f>
        <v>0</v>
      </c>
      <c r="BG469" s="0" t="n">
        <f aca="false">IFERROR(SUMIFS('2014'!L:L,'2014'!F:F,A469,'2014'!C:C,B469,'2014'!D:D,"",'2014'!AA:AA,"JRO"), 0)</f>
        <v>0</v>
      </c>
      <c r="BH469" s="7" t="n">
        <f aca="false">IFERROR(BG469/BF469, 0)</f>
        <v>0</v>
      </c>
      <c r="BI469" s="0" t="n">
        <f aca="false">IFERROR(SUMIFS('2014'!$G:$G,'2014'!F:F,A469,'2014'!C:C,B469,'2014'!D:D,"",'2014'!AA:AA,"CRO",'2014'!L:L,"&lt;&gt;"), 0)</f>
        <v>0</v>
      </c>
      <c r="BJ469" s="0" t="n">
        <f aca="false">IFERROR(SUMIFS('2014'!L:L,'2014'!F:F,A469,'2014'!C:C,B469,'2014'!D:D,"",'2014'!AA:AA,"CRO"), 0)</f>
        <v>0</v>
      </c>
      <c r="BK469" s="0" t="n">
        <f aca="false">IFERROR(BJ469/BI469, 0)</f>
        <v>0</v>
      </c>
      <c r="BL469" s="0" t="n">
        <f aca="false">IFERROR(SUMIFS('2013'!$G:$G,'2013'!F:F,A469,'2013'!C:C,B469,'2013'!D:D,"",'2013'!AA:AA,"JRO",'2013'!L:L,"&lt;&gt;"), 0)</f>
        <v>0</v>
      </c>
      <c r="BM469" s="0" t="n">
        <f aca="false">IFERROR(SUMIFS('2013'!L:L,'2013'!F:F,A469,'2013'!C:C,B469,'2013'!D:D,"",'2013'!AA:AA,"JRO"), 0)</f>
        <v>0</v>
      </c>
      <c r="BN469" s="0" t="n">
        <f aca="false">IFERROR(BM469/BL469, 0)</f>
        <v>0</v>
      </c>
      <c r="BO469" s="0" t="n">
        <f aca="false">IFERROR(SUMIFS('2012'!$G:$G,'2012'!F:F,A469,'2012'!C:C,B469,'2012'!D:D,"",'2012'!AA:AA,"JRO",'2012'!L:L,"&lt;&gt;"), 0)</f>
        <v>0</v>
      </c>
      <c r="BP469" s="0" t="n">
        <f aca="false">IFERROR(SUMIFS('2012'!L:L,'2012'!F:F,A469,'2012'!C:C,B469,'2012'!D:D,"",'2012'!AA:AA,"JRO"), 0)</f>
        <v>0</v>
      </c>
      <c r="BQ469" s="0" t="n">
        <f aca="false">IFERROR(BP469/BO469, 0)</f>
        <v>0</v>
      </c>
      <c r="BR469" s="0" t="n">
        <f aca="false">IFERROR(SUMIFS('2011'!$G:$G,'2011'!F:F,A469,'2011'!C:C,B469,'2011'!D:D,"",'2011'!AA:AA,"JRO",'2011'!L:L,"&lt;&gt;"), 0)</f>
        <v>0</v>
      </c>
      <c r="BS469" s="0" t="n">
        <f aca="false">IFERROR(SUMIFS('2011'!L:L,'2011'!F:F,A469,'2011'!C:C,B469,'2011'!D:D,"",'2011'!AA:AA,"JRO"), 0)</f>
        <v>0</v>
      </c>
      <c r="BT469" s="7" t="n">
        <f aca="false">IFERROR(BS469/BR469, 0)</f>
        <v>0</v>
      </c>
      <c r="BU469" s="0" t="n">
        <f aca="false">IFERROR(SUMIFS('2010'!$G:$G,'2010'!F:F,A469,'2010'!C:C,B469,'2010'!D:D,"",'2010'!AA:AA,"JRO",'2010'!L:L,"&lt;&gt;"), 0)</f>
        <v>0</v>
      </c>
      <c r="BV469" s="0" t="n">
        <f aca="false">IFERROR(SUMIFS('2010'!L:L,'2010'!F:F,A469,'2010'!C:C,B469,'2010'!D:D,"",'2010'!AA:AA,"JRO"), 0)</f>
        <v>0</v>
      </c>
      <c r="BW469" s="7" t="n">
        <f aca="false">IFERROR(BV469/BU469, 0)</f>
        <v>0</v>
      </c>
      <c r="BX469" s="0" t="n">
        <f aca="false">IFERROR(SUMIFS('2009'!$G:$G,'2009'!F:F,A469,'2009'!C:C,B469,'2009'!D:D,"",'2009'!AA:AA,"JRO",'2009'!L:L,"&lt;&gt;"), 0)</f>
        <v>0</v>
      </c>
      <c r="BY469" s="0" t="n">
        <f aca="false">IFERROR(SUMIFS('2009'!L:L,'2009'!F:F,A469,'2009'!C:C,B469,'2009'!D:D,"",'2009'!AA:AA,"JRO"), 0)</f>
        <v>0</v>
      </c>
      <c r="BZ469" s="7" t="n">
        <f aca="false">IFERROR(BY469/BX469, 0)</f>
        <v>0</v>
      </c>
    </row>
    <row r="470" customFormat="false" ht="15" hidden="false" customHeight="false" outlineLevel="0" collapsed="false">
      <c r="A470" s="0" t="s">
        <v>107</v>
      </c>
      <c r="B470" s="16" t="s">
        <v>86</v>
      </c>
      <c r="I470" s="7" t="n">
        <f aca="false">IFERROR(H470/G470, 0)</f>
        <v>0</v>
      </c>
      <c r="J470" s="0" t="n">
        <f aca="false">IFERROR(SUMIFS('2018'!$H:$H,'2018'!$C:$C,B470,'2018'!$F:$F,A470,'2018'!AA:AA,"JRO",'2018'!P:P,"&lt;&gt;")+SUMIFS('2018'!$I:$I,'2018'!$D:$D,B470,'2018'!$F:$F,A470,'2018'!AA:AA,"JRO",'2018'!Q:Q,"&lt;&gt;")+SUMIFS('2018'!$J:$J,'2018'!$E:$E,B470,'2018'!$F:$F,A470,'2018'!AA:AA,"JRO",'2018'!R:R,"&lt;&gt;"), 0)</f>
        <v>0</v>
      </c>
      <c r="K470" s="0" t="n">
        <f aca="false">IFERROR(SUMIFS('2018'!M:M,'2018'!AA:AA,"JRO",'2018'!F:F,A470,'2018'!C:C,B470)+SUMIFS('2018'!P:P,'2018'!AA:AA,"JRO",'2018'!F:F,A470,'2018'!C:C,B470)+SUMIFS('2018'!N:N,'2018'!AA:AA,"JRO",'2018'!F:F,A470,'2018'!D:D,B470)+SUMIFS('2018'!N:N,'2018'!AA:AA,"JRO",'2018'!F:F,A470,'2018'!D:D,B470)+SUMIFS('2018'!O:O,'2018'!AA:AA,"JRO",'2018'!F:F,A470,'2018'!E:E,B470)+SUMIFS('2018'!R:R,'2018'!AA:AA,"JRO",'2018'!F:F,A470,'2018'!E:E,B470), 0)</f>
        <v>0</v>
      </c>
      <c r="L470" s="7" t="n">
        <f aca="false">IFERROR(K470/J470, 0)</f>
        <v>0</v>
      </c>
      <c r="M470" s="0" t="n">
        <f aca="false">IFERROR(SUMIFS('2018'!$H:$H,'2018'!$C:$C,B470,'2018'!$F:$F,A470,'2018'!AA:AA,"NRO",'2018'!P:P,"&lt;&gt;")+SUMIFS('2018'!$I:$I,'2018'!$D:$D,B470,'2018'!$F:$F,A470,'2018'!AA:AA,"NRO",'2018'!Q:Q,"&lt;&gt;")+SUMIFS('2018'!$J:$J,'2018'!$E:$E,B470,'2018'!$F:$F,A470,'2018'!AA:AA,"NRO",'2018'!R:R,"&lt;&gt;"), 0)</f>
        <v>0</v>
      </c>
      <c r="N470" s="0" t="n">
        <f aca="false">IFERROR(SUMIFS('2018'!M:M,'2018'!AA:AA,"NRO",'2018'!F:F,A470,'2018'!C:C,B470)+SUMIFS('2018'!P:P,'2018'!AA:AA,"NRO",'2018'!F:F,A470,'2018'!C:C,B470)+SUMIFS('2018'!N:N,'2018'!AA:AA,"NRO",'2018'!F:F,A470,'2018'!D:D,B470)+SUMIFS('2018'!N:N,'2018'!AA:AA,"NRO",'2018'!F:F,A470,'2018'!D:D,B470)+SUMIFS('2018'!O:O,'2018'!AA:AA,"NRO",'2018'!F:F,A470,'2018'!E:E,B470)+SUMIFS('2018'!R:R,'2018'!AA:AA,"NRO",'2018'!F:F,A470,'2018'!E:E,B470), 0)</f>
        <v>0</v>
      </c>
      <c r="O470" s="7" t="n">
        <f aca="false">IFERROR(N470/M470, 0)</f>
        <v>0</v>
      </c>
      <c r="P470" s="0" t="n">
        <f aca="false">IFERROR(SUMIFS('2018'!$H:$H,'2018'!$C:$C,B470,'2018'!$F:$F,A470,'2018'!AA:AA,"CRO")+SUMIFS('2018'!$I:$I,'2018'!$D:$D,B470,'2018'!$F:$F,A470,'2018'!AA:AA,"CRO")+SUMIFS('2018'!$J:$J,'2018'!$E:$E,B470,'2018'!$F:$F,A470,'2018'!AA:AA,"CRO"), 0)</f>
        <v>0</v>
      </c>
      <c r="Q470" s="0" t="n">
        <f aca="false">IFERROR(SUMIFS('2018'!M:M,'2018'!AA:AA,"CRO",'2018'!F:F,A470,'2018'!C:C,B470)+SUMIFS('2018'!P:P,'2018'!AA:AA,"CRO",'2018'!F:F,A470,'2018'!C:C,B470)+SUMIFS('2018'!N:N,'2018'!AA:AA,"CRO",'2018'!F:F,A470,'2018'!D:D,B470)+SUMIFS('2018'!N:N,'2018'!AA:AA,"CRO",'2018'!F:F,A470,'2018'!D:D,B470)+SUMIFS('2018'!O:O,'2018'!AA:AA,"CRO",'2018'!F:F,A470,'2018'!E:E,B470)+SUMIFS('2018'!R:R,'2018'!AA:AA,"CRO",'2018'!F:F,A470,'2018'!E:E,B470), 0)</f>
        <v>0</v>
      </c>
      <c r="R470" s="7" t="n">
        <f aca="false">IFERROR(Q470/P470, 0)</f>
        <v>0</v>
      </c>
      <c r="S470" s="7" t="n">
        <f aca="false">SUM(V470,Y470,AB470)</f>
        <v>0</v>
      </c>
      <c r="T470" s="7" t="n">
        <f aca="false">SUM(W470,Z470,AC470)</f>
        <v>0</v>
      </c>
      <c r="U470" s="7" t="n">
        <f aca="false">IFERROR(T470/S470, 0)</f>
        <v>0</v>
      </c>
      <c r="V470" s="0" t="n">
        <f aca="false">SUMIFS('2017'!$H:$H,'2017'!$C:$C,B470,'2017'!$F:$F,A470,'2017'!AA:AA,"JRO",'2017'!P:P,"&lt;&gt;")+SUMIFS('2017'!$I:$I,'2017'!$D:$D,B470,'2017'!$F:$F,A470,'2017'!AA:AA,"JRO",'2017'!Q:Q,"&lt;&gt;")+SUMIFS('2017'!$J:$J,'2017'!$E:$E,B470,'2017'!$F:$F,A470,'2017'!AA:AA,"JRO",'2017'!R:R,"&lt;&gt;")</f>
        <v>0</v>
      </c>
      <c r="W470" s="0" t="n">
        <f aca="false">IFERROR(SUMIFS('2017'!M:M,'2017'!AA:AA,"JRO",'2017'!F:F,A470,'2017'!C:C,B470)+SUMIFS('2017'!P:P,'2017'!AA:AA,"JRO",'2017'!F:F,A470,'2017'!C:C,B470)+SUMIFS('2017'!N:N,'2017'!AA:AA,"JRO",'2017'!F:F,A470,'2017'!D:D,B470)+SUMIFS('2017'!N:N,'2017'!AA:AA,"JRO",'2017'!F:F,A470,'2017'!D:D,B470)+SUMIFS('2017'!O:O,'2017'!AA:AA,"JRO",'2017'!F:F,A470,'2017'!E:E,B470)+SUMIFS('2017'!R:R,'2017'!AA:AA,"JRO",'2017'!F:F,A470,'2017'!E:E,B470), 0)</f>
        <v>0</v>
      </c>
      <c r="X470" s="7" t="n">
        <f aca="false">IFERROR(W470/V470, 0)</f>
        <v>0</v>
      </c>
      <c r="Y470" s="0" t="n">
        <f aca="false">IFERROR(SUMIFS('2017'!$H:$H,'2017'!$C:$C,B470,'2017'!$F:$F,A470,'2017'!AA:AA,"NRO",'2017'!P:P,"&lt;&gt;")+SUMIFS('2017'!$I:$I,'2017'!$D:$D,B470,'2017'!$F:$F,A470,'2017'!AA:AA,"NRO",'2017'!Q:Q,"&lt;&gt;")+SUMIFS('2017'!$J:$J,'2017'!$E:$E,B470,'2017'!$F:$F,A470,'2017'!AA:AA,"NRO",'2017'!R:R,"&lt;&gt;"), 0)</f>
        <v>0</v>
      </c>
      <c r="Z470" s="0" t="n">
        <f aca="false">IFERROR(SUMIFS('2017'!M:M,'2017'!AA:AA,"NRO",'2017'!F:F,A470,'2017'!C:C,B470)+SUMIFS('2017'!P:P,'2017'!AA:AA,"NRO",'2017'!F:F,A470,'2017'!C:C,B470)+SUMIFS('2017'!N:N,'2017'!AA:AA,"NRO",'2017'!F:F,A470,'2017'!D:D,B470)+SUMIFS('2017'!N:N,'2017'!AA:AA,"NRO",'2017'!F:F,A470,'2017'!D:D,B470)+SUMIFS('2017'!O:O,'2017'!AA:AA,"NRO",'2017'!F:F,A470,'2017'!E:E,B470)+SUMIFS('2017'!R:R,'2017'!AA:AA,"NRO",'2017'!F:F,A470,'2017'!E:E,B470), 0)</f>
        <v>0</v>
      </c>
      <c r="AA470" s="7" t="n">
        <f aca="false">IFERROR(Z470/Y470, 0)</f>
        <v>0</v>
      </c>
      <c r="AB470" s="0" t="n">
        <f aca="false">IFERROR(SUMIFS('2017'!$H:$H,'2017'!$C:$C,B470,'2017'!$F:$F,A470,'2017'!AA:AA,"CRO",'2017'!P:P,"&lt;&gt;")+SUMIFS('2017'!$I:$I,'2017'!$D:$D,B470,'2017'!$F:$F,A470,'2017'!AA:AA,"CRO",'2017'!Q:Q,"&lt;&gt;")+SUMIFS('2017'!$J:$J,'2017'!$E:$E,B470,'2017'!$F:$F,A470,'2017'!AA:AA,"CRO",'2017'!R:R,"&lt;&gt;"), 0)</f>
        <v>0</v>
      </c>
      <c r="AC470" s="0" t="n">
        <f aca="false">IFERROR(SUMIFS('2017'!M:M,'2017'!AA:AA,"CRO",'2017'!F:F,A470,'2017'!C:C,B470)+SUMIFS('2017'!P:P,'2017'!AA:AA,"CRO",'2017'!F:F,A470,'2017'!C:C,B470)+SUMIFS('2017'!N:N,'2017'!AA:AA,"CRO",'2017'!F:F,A470,'2017'!D:D,B470)+SUMIFS('2017'!N:N,'2017'!AA:AA,"CRO",'2017'!F:F,A470,'2017'!D:D,B470)+SUMIFS('2017'!O:O,'2017'!AA:AA,"CRO",'2017'!F:F,A470,'2017'!E:E,B470)+SUMIFS('2017'!R:R,'2017'!AA:AA,"CRO",'2017'!F:F,A470,'2017'!E:E,B470), 0)</f>
        <v>0</v>
      </c>
      <c r="AD470" s="0" t="n">
        <f aca="false">IFERROR(AC470/AB470, 0)</f>
        <v>0</v>
      </c>
      <c r="AE470" s="0" t="n">
        <f aca="false">SUM(AH470,AK470,AN470)</f>
        <v>0</v>
      </c>
      <c r="AF470" s="0" t="n">
        <f aca="false">SUM(AI470,AL470,AO470)</f>
        <v>0</v>
      </c>
      <c r="AG470" s="7" t="n">
        <f aca="false">IFERROR(AF470/AE470, 0)</f>
        <v>0</v>
      </c>
      <c r="AH470" s="0" t="n">
        <f aca="false">IFERROR(SUMIFS('2016'!$G:$G,'2016'!F:F,A470,'2016'!C:C,B470,'2016'!D:D,"",'2016'!AA:AA,"JRO",'2016'!L:L,"&lt;&gt;"), 0)</f>
        <v>0</v>
      </c>
      <c r="AI470" s="0" t="n">
        <f aca="false">IFERROR(SUMIFS('2016'!L:L,'2016'!F:F,A470,'2016'!C:C,B470,'2016'!D:D,"",'2016'!AA:AA,"JRO"), 0)</f>
        <v>0</v>
      </c>
      <c r="AJ470" s="7" t="n">
        <f aca="false">IFERROR(AI470/AH470, 0)</f>
        <v>0</v>
      </c>
      <c r="AK470" s="0" t="n">
        <f aca="false">IFERROR(SUMIFS('2016'!$G:$G,'2016'!F:F,A470,'2016'!C:C,B470,'2016'!D:D,"",'2016'!AA:AA,"NRO",'2016'!L:L,"&lt;&gt;"), 0)</f>
        <v>0</v>
      </c>
      <c r="AL470" s="0" t="n">
        <f aca="false">IFERROR(SUMIFS('2016'!L:L,'2016'!F:F,A470,'2016'!C:C,B470,'2016'!D:D,"",'2016'!AA:AA,"NRO"), 0)</f>
        <v>0</v>
      </c>
      <c r="AM470" s="0" t="n">
        <f aca="false">IFERROR(AL470/AK470, 0)</f>
        <v>0</v>
      </c>
      <c r="AN470" s="0" t="n">
        <f aca="false">IFERROR(SUMIFS('2016'!$G:$G,'2016'!F:F,A470,'2016'!C:C,B470,'2016'!D:D,"",'2016'!AA:AA,"CRO",'2016'!L:L,"&lt;&gt;"), 0)</f>
        <v>0</v>
      </c>
      <c r="AO470" s="0" t="n">
        <f aca="false">IFERROR(SUMIFS('2016'!L:L,'2016'!F:F,A470,'2016'!C:C,B470,'2016'!D:D,"",'2016'!AA:AA,"CRO"), 0)</f>
        <v>0</v>
      </c>
      <c r="AP470" s="0" t="n">
        <f aca="false">IFERROR(AO470/AN470, 0)</f>
        <v>0</v>
      </c>
      <c r="AQ470" s="0" t="n">
        <f aca="false">SUM(AT470,AW470,AZ470)</f>
        <v>0</v>
      </c>
      <c r="AR470" s="0" t="n">
        <f aca="false">SUM(AU470,AX470,BA470)</f>
        <v>0</v>
      </c>
      <c r="AS470" s="7" t="n">
        <f aca="false">IFERROR(AR470/AQ470, 0)</f>
        <v>0</v>
      </c>
      <c r="AT470" s="0" t="n">
        <f aca="false">IFERROR(SUMIFS('2015'!$G:$G,'2015'!F:F,A470,'2015'!C:C,B470,'2015'!D:D,"",'2015'!AA:AA,"JRO",'2015'!L:L,"&lt;&gt;"), 0)</f>
        <v>0</v>
      </c>
      <c r="AU470" s="0" t="n">
        <f aca="false">IFERROR(SUMIFS('2015'!L:L,'2015'!F:F,A470,'2015'!C:C,B470,'2015'!D:D,"",'2015'!AA:AA,"JRO"), 0)</f>
        <v>0</v>
      </c>
      <c r="AV470" s="0" t="n">
        <f aca="false">IFERROR(AU470/AT470, 0)</f>
        <v>0</v>
      </c>
      <c r="AW470" s="0" t="n">
        <f aca="false">IFERROR(SUMIFS('2015'!$G:$G,'2015'!F:F,A470,'2015'!C:C,B470,'2015'!D:D,"",'2015'!AA:AA,"NRO",'2015'!L:L,"&lt;&gt;"), 0)</f>
        <v>0</v>
      </c>
      <c r="AX470" s="0" t="n">
        <f aca="false">IFERROR(SUMIFS('2015'!L:L,'2015'!F:F,A470,'2015'!C:C,B470,'2015'!D:D,"",'2015'!AA:AA,"NRO"), 0)</f>
        <v>0</v>
      </c>
      <c r="AY470" s="0" t="n">
        <f aca="false">IFERROR(AX470/AW470, 0)</f>
        <v>0</v>
      </c>
      <c r="AZ470" s="0" t="n">
        <f aca="false">IFERROR(SUMIFS('2015'!$G:$G,'2015'!F:F,A470,'2015'!C:C,B470,'2015'!D:D,"",'2015'!AA:AA,"CRO",'2015'!L:L,"&lt;&gt;"), 0)</f>
        <v>0</v>
      </c>
      <c r="BA470" s="0" t="n">
        <f aca="false">IFERROR(SUMIFS('2015'!L:L,'2015'!F:F,A470,'2015'!C:C,B470,'2015'!D:D,"",'2015'!AA:AA,"CRO"), 0)</f>
        <v>0</v>
      </c>
      <c r="BB470" s="0" t="n">
        <f aca="false">IFERROR(BA470/AZ470, 0)</f>
        <v>0</v>
      </c>
      <c r="BC470" s="0" t="n">
        <f aca="false">SUM(BF470,BI470)</f>
        <v>0</v>
      </c>
      <c r="BD470" s="0" t="n">
        <f aca="false">SUM(BG470,BJ470)</f>
        <v>0</v>
      </c>
      <c r="BE470" s="7" t="n">
        <f aca="false">IFERROR(BD470/BC470, 0)</f>
        <v>0</v>
      </c>
      <c r="BF470" s="0" t="n">
        <f aca="false">IFERROR(SUMIFS('2014'!$G:$G,'2014'!F:F,A470,'2014'!C:C,B470,'2014'!D:D,"",'2014'!AA:AA,"JRO",'2014'!L:L,"&lt;&gt;"), 0)</f>
        <v>0</v>
      </c>
      <c r="BG470" s="0" t="n">
        <f aca="false">IFERROR(SUMIFS('2014'!L:L,'2014'!F:F,A470,'2014'!C:C,B470,'2014'!D:D,"",'2014'!AA:AA,"JRO"), 0)</f>
        <v>0</v>
      </c>
      <c r="BH470" s="7" t="n">
        <f aca="false">IFERROR(BG470/BF470, 0)</f>
        <v>0</v>
      </c>
      <c r="BI470" s="0" t="n">
        <f aca="false">IFERROR(SUMIFS('2014'!$G:$G,'2014'!F:F,A470,'2014'!C:C,B470,'2014'!D:D,"",'2014'!AA:AA,"CRO",'2014'!L:L,"&lt;&gt;"), 0)</f>
        <v>0</v>
      </c>
      <c r="BJ470" s="0" t="n">
        <f aca="false">IFERROR(SUMIFS('2014'!L:L,'2014'!F:F,A470,'2014'!C:C,B470,'2014'!D:D,"",'2014'!AA:AA,"CRO"), 0)</f>
        <v>0</v>
      </c>
      <c r="BK470" s="0" t="n">
        <f aca="false">IFERROR(BJ470/BI470, 0)</f>
        <v>0</v>
      </c>
      <c r="BL470" s="0" t="n">
        <f aca="false">IFERROR(SUMIFS('2013'!$G:$G,'2013'!F:F,A470,'2013'!C:C,B470,'2013'!D:D,"",'2013'!AA:AA,"JRO",'2013'!L:L,"&lt;&gt;"), 0)</f>
        <v>0</v>
      </c>
      <c r="BM470" s="0" t="n">
        <f aca="false">IFERROR(SUMIFS('2013'!L:L,'2013'!F:F,A470,'2013'!C:C,B470,'2013'!D:D,"",'2013'!AA:AA,"JRO"), 0)</f>
        <v>0</v>
      </c>
      <c r="BN470" s="0" t="n">
        <f aca="false">IFERROR(BM470/BL470, 0)</f>
        <v>0</v>
      </c>
      <c r="BO470" s="0" t="n">
        <f aca="false">IFERROR(SUMIFS('2012'!$G:$G,'2012'!F:F,A470,'2012'!C:C,B470,'2012'!D:D,"",'2012'!AA:AA,"JRO",'2012'!L:L,"&lt;&gt;"), 0)</f>
        <v>0</v>
      </c>
      <c r="BP470" s="0" t="n">
        <f aca="false">IFERROR(SUMIFS('2012'!L:L,'2012'!F:F,A470,'2012'!C:C,B470,'2012'!D:D,"",'2012'!AA:AA,"JRO"), 0)</f>
        <v>0</v>
      </c>
      <c r="BQ470" s="0" t="n">
        <f aca="false">IFERROR(BP470/BO470, 0)</f>
        <v>0</v>
      </c>
      <c r="BR470" s="0" t="n">
        <f aca="false">IFERROR(SUMIFS('2011'!$G:$G,'2011'!F:F,A470,'2011'!C:C,B470,'2011'!D:D,"",'2011'!AA:AA,"JRO",'2011'!L:L,"&lt;&gt;"), 0)</f>
        <v>0</v>
      </c>
      <c r="BS470" s="0" t="n">
        <f aca="false">IFERROR(SUMIFS('2011'!L:L,'2011'!F:F,A470,'2011'!C:C,B470,'2011'!D:D,"",'2011'!AA:AA,"JRO"), 0)</f>
        <v>0</v>
      </c>
      <c r="BT470" s="7" t="n">
        <f aca="false">IFERROR(BS470/BR470, 0)</f>
        <v>0</v>
      </c>
      <c r="BU470" s="0" t="n">
        <f aca="false">IFERROR(SUMIFS('2010'!$G:$G,'2010'!F:F,A470,'2010'!C:C,B470,'2010'!D:D,"",'2010'!AA:AA,"JRO",'2010'!L:L,"&lt;&gt;"), 0)</f>
        <v>0</v>
      </c>
      <c r="BV470" s="0" t="n">
        <f aca="false">IFERROR(SUMIFS('2010'!L:L,'2010'!F:F,A470,'2010'!C:C,B470,'2010'!D:D,"",'2010'!AA:AA,"JRO"), 0)</f>
        <v>0</v>
      </c>
      <c r="BW470" s="7" t="n">
        <f aca="false">IFERROR(BV470/BU470, 0)</f>
        <v>0</v>
      </c>
      <c r="BX470" s="0" t="n">
        <f aca="false">IFERROR(SUMIFS('2009'!$G:$G,'2009'!F:F,A470,'2009'!C:C,B470,'2009'!D:D,"",'2009'!AA:AA,"JRO",'2009'!L:L,"&lt;&gt;"), 0)</f>
        <v>0</v>
      </c>
      <c r="BY470" s="0" t="n">
        <f aca="false">IFERROR(SUMIFS('2009'!L:L,'2009'!F:F,A470,'2009'!C:C,B470,'2009'!D:D,"",'2009'!AA:AA,"JRO"), 0)</f>
        <v>0</v>
      </c>
      <c r="BZ470" s="7" t="n">
        <f aca="false">IFERROR(BY470/BX470, 0)</f>
        <v>0</v>
      </c>
    </row>
    <row r="471" customFormat="false" ht="15" hidden="false" customHeight="false" outlineLevel="0" collapsed="false">
      <c r="A471" s="0" t="s">
        <v>107</v>
      </c>
      <c r="B471" s="13" t="s">
        <v>79</v>
      </c>
      <c r="I471" s="7" t="n">
        <f aca="false">IFERROR(H471/G471, 0)</f>
        <v>0</v>
      </c>
      <c r="J471" s="0" t="n">
        <f aca="false">IFERROR(SUMIFS('2018'!$H:$H,'2018'!$C:$C,B471,'2018'!$F:$F,A471,'2018'!AA:AA,"JRO",'2018'!P:P,"&lt;&gt;")+SUMIFS('2018'!$I:$I,'2018'!$D:$D,B471,'2018'!$F:$F,A471,'2018'!AA:AA,"JRO",'2018'!Q:Q,"&lt;&gt;")+SUMIFS('2018'!$J:$J,'2018'!$E:$E,B471,'2018'!$F:$F,A471,'2018'!AA:AA,"JRO",'2018'!R:R,"&lt;&gt;"), 0)</f>
        <v>0</v>
      </c>
      <c r="K471" s="0" t="n">
        <f aca="false">IFERROR(SUMIFS('2018'!M:M,'2018'!AA:AA,"JRO",'2018'!F:F,A471,'2018'!C:C,B471)+SUMIFS('2018'!P:P,'2018'!AA:AA,"JRO",'2018'!F:F,A471,'2018'!C:C,B471)+SUMIFS('2018'!N:N,'2018'!AA:AA,"JRO",'2018'!F:F,A471,'2018'!D:D,B471)+SUMIFS('2018'!N:N,'2018'!AA:AA,"JRO",'2018'!F:F,A471,'2018'!D:D,B471)+SUMIFS('2018'!O:O,'2018'!AA:AA,"JRO",'2018'!F:F,A471,'2018'!E:E,B471)+SUMIFS('2018'!R:R,'2018'!AA:AA,"JRO",'2018'!F:F,A471,'2018'!E:E,B471), 0)</f>
        <v>0</v>
      </c>
      <c r="L471" s="7" t="n">
        <f aca="false">IFERROR(K471/J471, 0)</f>
        <v>0</v>
      </c>
      <c r="M471" s="0" t="n">
        <f aca="false">IFERROR(SUMIFS('2018'!$H:$H,'2018'!$C:$C,B471,'2018'!$F:$F,A471,'2018'!AA:AA,"NRO",'2018'!P:P,"&lt;&gt;")+SUMIFS('2018'!$I:$I,'2018'!$D:$D,B471,'2018'!$F:$F,A471,'2018'!AA:AA,"NRO",'2018'!Q:Q,"&lt;&gt;")+SUMIFS('2018'!$J:$J,'2018'!$E:$E,B471,'2018'!$F:$F,A471,'2018'!AA:AA,"NRO",'2018'!R:R,"&lt;&gt;"), 0)</f>
        <v>0</v>
      </c>
      <c r="N471" s="0" t="n">
        <f aca="false">IFERROR(SUMIFS('2018'!M:M,'2018'!AA:AA,"NRO",'2018'!F:F,A471,'2018'!C:C,B471)+SUMIFS('2018'!P:P,'2018'!AA:AA,"NRO",'2018'!F:F,A471,'2018'!C:C,B471)+SUMIFS('2018'!N:N,'2018'!AA:AA,"NRO",'2018'!F:F,A471,'2018'!D:D,B471)+SUMIFS('2018'!N:N,'2018'!AA:AA,"NRO",'2018'!F:F,A471,'2018'!D:D,B471)+SUMIFS('2018'!O:O,'2018'!AA:AA,"NRO",'2018'!F:F,A471,'2018'!E:E,B471)+SUMIFS('2018'!R:R,'2018'!AA:AA,"NRO",'2018'!F:F,A471,'2018'!E:E,B471), 0)</f>
        <v>0</v>
      </c>
      <c r="O471" s="7" t="n">
        <f aca="false">IFERROR(N471/M471, 0)</f>
        <v>0</v>
      </c>
      <c r="P471" s="0" t="n">
        <f aca="false">IFERROR(SUMIFS('2018'!$H:$H,'2018'!$C:$C,B471,'2018'!$F:$F,A471,'2018'!AA:AA,"CRO")+SUMIFS('2018'!$I:$I,'2018'!$D:$D,B471,'2018'!$F:$F,A471,'2018'!AA:AA,"CRO")+SUMIFS('2018'!$J:$J,'2018'!$E:$E,B471,'2018'!$F:$F,A471,'2018'!AA:AA,"CRO"), 0)</f>
        <v>0</v>
      </c>
      <c r="Q471" s="0" t="n">
        <f aca="false">IFERROR(SUMIFS('2018'!M:M,'2018'!AA:AA,"CRO",'2018'!F:F,A471,'2018'!C:C,B471)+SUMIFS('2018'!P:P,'2018'!AA:AA,"CRO",'2018'!F:F,A471,'2018'!C:C,B471)+SUMIFS('2018'!N:N,'2018'!AA:AA,"CRO",'2018'!F:F,A471,'2018'!D:D,B471)+SUMIFS('2018'!N:N,'2018'!AA:AA,"CRO",'2018'!F:F,A471,'2018'!D:D,B471)+SUMIFS('2018'!O:O,'2018'!AA:AA,"CRO",'2018'!F:F,A471,'2018'!E:E,B471)+SUMIFS('2018'!R:R,'2018'!AA:AA,"CRO",'2018'!F:F,A471,'2018'!E:E,B471), 0)</f>
        <v>0</v>
      </c>
      <c r="R471" s="7" t="n">
        <f aca="false">IFERROR(Q471/P471, 0)</f>
        <v>0</v>
      </c>
      <c r="S471" s="7" t="n">
        <f aca="false">SUM(V471,Y471,AB471)</f>
        <v>0</v>
      </c>
      <c r="T471" s="7" t="n">
        <f aca="false">SUM(W471,Z471,AC471)</f>
        <v>0</v>
      </c>
      <c r="U471" s="7" t="n">
        <f aca="false">IFERROR(T471/S471, 0)</f>
        <v>0</v>
      </c>
      <c r="V471" s="0" t="n">
        <f aca="false">SUMIFS('2017'!$H:$H,'2017'!$C:$C,B471,'2017'!$F:$F,A471,'2017'!AA:AA,"JRO",'2017'!P:P,"&lt;&gt;")+SUMIFS('2017'!$I:$I,'2017'!$D:$D,B471,'2017'!$F:$F,A471,'2017'!AA:AA,"JRO",'2017'!Q:Q,"&lt;&gt;")+SUMIFS('2017'!$J:$J,'2017'!$E:$E,B471,'2017'!$F:$F,A471,'2017'!AA:AA,"JRO",'2017'!R:R,"&lt;&gt;")</f>
        <v>0</v>
      </c>
      <c r="W471" s="0" t="n">
        <f aca="false">IFERROR(SUMIFS('2017'!M:M,'2017'!AA:AA,"JRO",'2017'!F:F,A471,'2017'!C:C,B471)+SUMIFS('2017'!P:P,'2017'!AA:AA,"JRO",'2017'!F:F,A471,'2017'!C:C,B471)+SUMIFS('2017'!N:N,'2017'!AA:AA,"JRO",'2017'!F:F,A471,'2017'!D:D,B471)+SUMIFS('2017'!N:N,'2017'!AA:AA,"JRO",'2017'!F:F,A471,'2017'!D:D,B471)+SUMIFS('2017'!O:O,'2017'!AA:AA,"JRO",'2017'!F:F,A471,'2017'!E:E,B471)+SUMIFS('2017'!R:R,'2017'!AA:AA,"JRO",'2017'!F:F,A471,'2017'!E:E,B471), 0)</f>
        <v>0</v>
      </c>
      <c r="X471" s="7" t="n">
        <f aca="false">IFERROR(W471/V471, 0)</f>
        <v>0</v>
      </c>
      <c r="Y471" s="0" t="n">
        <f aca="false">IFERROR(SUMIFS('2017'!$H:$H,'2017'!$C:$C,B471,'2017'!$F:$F,A471,'2017'!AA:AA,"NRO",'2017'!P:P,"&lt;&gt;")+SUMIFS('2017'!$I:$I,'2017'!$D:$D,B471,'2017'!$F:$F,A471,'2017'!AA:AA,"NRO",'2017'!Q:Q,"&lt;&gt;")+SUMIFS('2017'!$J:$J,'2017'!$E:$E,B471,'2017'!$F:$F,A471,'2017'!AA:AA,"NRO",'2017'!R:R,"&lt;&gt;"), 0)</f>
        <v>0</v>
      </c>
      <c r="Z471" s="0" t="n">
        <f aca="false">IFERROR(SUMIFS('2017'!M:M,'2017'!AA:AA,"NRO",'2017'!F:F,A471,'2017'!C:C,B471)+SUMIFS('2017'!P:P,'2017'!AA:AA,"NRO",'2017'!F:F,A471,'2017'!C:C,B471)+SUMIFS('2017'!N:N,'2017'!AA:AA,"NRO",'2017'!F:F,A471,'2017'!D:D,B471)+SUMIFS('2017'!N:N,'2017'!AA:AA,"NRO",'2017'!F:F,A471,'2017'!D:D,B471)+SUMIFS('2017'!O:O,'2017'!AA:AA,"NRO",'2017'!F:F,A471,'2017'!E:E,B471)+SUMIFS('2017'!R:R,'2017'!AA:AA,"NRO",'2017'!F:F,A471,'2017'!E:E,B471), 0)</f>
        <v>0</v>
      </c>
      <c r="AA471" s="7" t="n">
        <f aca="false">IFERROR(Z471/Y471, 0)</f>
        <v>0</v>
      </c>
      <c r="AB471" s="0" t="n">
        <f aca="false">IFERROR(SUMIFS('2017'!$H:$H,'2017'!$C:$C,B471,'2017'!$F:$F,A471,'2017'!AA:AA,"CRO",'2017'!P:P,"&lt;&gt;")+SUMIFS('2017'!$I:$I,'2017'!$D:$D,B471,'2017'!$F:$F,A471,'2017'!AA:AA,"CRO",'2017'!Q:Q,"&lt;&gt;")+SUMIFS('2017'!$J:$J,'2017'!$E:$E,B471,'2017'!$F:$F,A471,'2017'!AA:AA,"CRO",'2017'!R:R,"&lt;&gt;"), 0)</f>
        <v>0</v>
      </c>
      <c r="AC471" s="0" t="n">
        <f aca="false">IFERROR(SUMIFS('2017'!M:M,'2017'!AA:AA,"CRO",'2017'!F:F,A471,'2017'!C:C,B471)+SUMIFS('2017'!P:P,'2017'!AA:AA,"CRO",'2017'!F:F,A471,'2017'!C:C,B471)+SUMIFS('2017'!N:N,'2017'!AA:AA,"CRO",'2017'!F:F,A471,'2017'!D:D,B471)+SUMIFS('2017'!N:N,'2017'!AA:AA,"CRO",'2017'!F:F,A471,'2017'!D:D,B471)+SUMIFS('2017'!O:O,'2017'!AA:AA,"CRO",'2017'!F:F,A471,'2017'!E:E,B471)+SUMIFS('2017'!R:R,'2017'!AA:AA,"CRO",'2017'!F:F,A471,'2017'!E:E,B471), 0)</f>
        <v>0</v>
      </c>
      <c r="AD471" s="0" t="n">
        <f aca="false">IFERROR(AC471/AB471, 0)</f>
        <v>0</v>
      </c>
      <c r="AE471" s="0" t="n">
        <f aca="false">SUM(AH471,AK471,AN471)</f>
        <v>0</v>
      </c>
      <c r="AF471" s="0" t="n">
        <f aca="false">SUM(AI471,AL471,AO471)</f>
        <v>0</v>
      </c>
      <c r="AG471" s="7" t="n">
        <f aca="false">IFERROR(AF471/AE471, 0)</f>
        <v>0</v>
      </c>
      <c r="AH471" s="0" t="n">
        <f aca="false">IFERROR(SUMIFS('2016'!$G:$G,'2016'!F:F,A471,'2016'!C:C,B471,'2016'!D:D,"",'2016'!AA:AA,"JRO",'2016'!L:L,"&lt;&gt;"), 0)</f>
        <v>0</v>
      </c>
      <c r="AI471" s="0" t="n">
        <f aca="false">IFERROR(SUMIFS('2016'!L:L,'2016'!F:F,A471,'2016'!C:C,B471,'2016'!D:D,"",'2016'!AA:AA,"JRO"), 0)</f>
        <v>0</v>
      </c>
      <c r="AJ471" s="7" t="n">
        <f aca="false">IFERROR(AI471/AH471, 0)</f>
        <v>0</v>
      </c>
      <c r="AK471" s="0" t="n">
        <f aca="false">IFERROR(SUMIFS('2016'!$G:$G,'2016'!F:F,A471,'2016'!C:C,B471,'2016'!D:D,"",'2016'!AA:AA,"NRO",'2016'!L:L,"&lt;&gt;"), 0)</f>
        <v>0</v>
      </c>
      <c r="AL471" s="0" t="n">
        <f aca="false">IFERROR(SUMIFS('2016'!L:L,'2016'!F:F,A471,'2016'!C:C,B471,'2016'!D:D,"",'2016'!AA:AA,"NRO"), 0)</f>
        <v>0</v>
      </c>
      <c r="AM471" s="0" t="n">
        <f aca="false">IFERROR(AL471/AK471, 0)</f>
        <v>0</v>
      </c>
      <c r="AN471" s="0" t="n">
        <f aca="false">IFERROR(SUMIFS('2016'!$G:$G,'2016'!F:F,A471,'2016'!C:C,B471,'2016'!D:D,"",'2016'!AA:AA,"CRO",'2016'!L:L,"&lt;&gt;"), 0)</f>
        <v>0</v>
      </c>
      <c r="AO471" s="0" t="n">
        <f aca="false">IFERROR(SUMIFS('2016'!L:L,'2016'!F:F,A471,'2016'!C:C,B471,'2016'!D:D,"",'2016'!AA:AA,"CRO"), 0)</f>
        <v>0</v>
      </c>
      <c r="AP471" s="0" t="n">
        <f aca="false">IFERROR(AO471/AN471, 0)</f>
        <v>0</v>
      </c>
      <c r="AQ471" s="0" t="n">
        <f aca="false">SUM(AT471,AW471,AZ471)</f>
        <v>0</v>
      </c>
      <c r="AR471" s="0" t="n">
        <f aca="false">SUM(AU471,AX471,BA471)</f>
        <v>0</v>
      </c>
      <c r="AS471" s="7" t="n">
        <f aca="false">IFERROR(AR471/AQ471, 0)</f>
        <v>0</v>
      </c>
      <c r="AT471" s="0" t="n">
        <f aca="false">IFERROR(SUMIFS('2015'!$G:$G,'2015'!F:F,A471,'2015'!C:C,B471,'2015'!D:D,"",'2015'!AA:AA,"JRO",'2015'!L:L,"&lt;&gt;"), 0)</f>
        <v>0</v>
      </c>
      <c r="AU471" s="0" t="n">
        <f aca="false">IFERROR(SUMIFS('2015'!L:L,'2015'!F:F,A471,'2015'!C:C,B471,'2015'!D:D,"",'2015'!AA:AA,"JRO"), 0)</f>
        <v>0</v>
      </c>
      <c r="AV471" s="0" t="n">
        <f aca="false">IFERROR(AU471/AT471, 0)</f>
        <v>0</v>
      </c>
      <c r="AW471" s="0" t="n">
        <f aca="false">IFERROR(SUMIFS('2015'!$G:$G,'2015'!F:F,A471,'2015'!C:C,B471,'2015'!D:D,"",'2015'!AA:AA,"NRO",'2015'!L:L,"&lt;&gt;"), 0)</f>
        <v>0</v>
      </c>
      <c r="AX471" s="0" t="n">
        <f aca="false">IFERROR(SUMIFS('2015'!L:L,'2015'!F:F,A471,'2015'!C:C,B471,'2015'!D:D,"",'2015'!AA:AA,"NRO"), 0)</f>
        <v>0</v>
      </c>
      <c r="AY471" s="0" t="n">
        <f aca="false">IFERROR(AX471/AW471, 0)</f>
        <v>0</v>
      </c>
      <c r="AZ471" s="0" t="n">
        <f aca="false">IFERROR(SUMIFS('2015'!$G:$G,'2015'!F:F,A471,'2015'!C:C,B471,'2015'!D:D,"",'2015'!AA:AA,"CRO",'2015'!L:L,"&lt;&gt;"), 0)</f>
        <v>0</v>
      </c>
      <c r="BA471" s="0" t="n">
        <f aca="false">IFERROR(SUMIFS('2015'!L:L,'2015'!F:F,A471,'2015'!C:C,B471,'2015'!D:D,"",'2015'!AA:AA,"CRO"), 0)</f>
        <v>0</v>
      </c>
      <c r="BB471" s="0" t="n">
        <f aca="false">IFERROR(BA471/AZ471, 0)</f>
        <v>0</v>
      </c>
      <c r="BC471" s="0" t="n">
        <f aca="false">SUM(BF471,BI471)</f>
        <v>0</v>
      </c>
      <c r="BD471" s="0" t="n">
        <f aca="false">SUM(BG471,BJ471)</f>
        <v>0</v>
      </c>
      <c r="BE471" s="7" t="n">
        <f aca="false">IFERROR(BD471/BC471, 0)</f>
        <v>0</v>
      </c>
      <c r="BF471" s="0" t="n">
        <f aca="false">IFERROR(SUMIFS('2014'!$G:$G,'2014'!F:F,A471,'2014'!C:C,B471,'2014'!D:D,"",'2014'!AA:AA,"JRO",'2014'!L:L,"&lt;&gt;"), 0)</f>
        <v>0</v>
      </c>
      <c r="BG471" s="0" t="n">
        <f aca="false">IFERROR(SUMIFS('2014'!L:L,'2014'!F:F,A471,'2014'!C:C,B471,'2014'!D:D,"",'2014'!AA:AA,"JRO"), 0)</f>
        <v>0</v>
      </c>
      <c r="BH471" s="7" t="n">
        <f aca="false">IFERROR(BG471/BF471, 0)</f>
        <v>0</v>
      </c>
      <c r="BI471" s="0" t="n">
        <f aca="false">IFERROR(SUMIFS('2014'!$G:$G,'2014'!F:F,A471,'2014'!C:C,B471,'2014'!D:D,"",'2014'!AA:AA,"CRO",'2014'!L:L,"&lt;&gt;"), 0)</f>
        <v>0</v>
      </c>
      <c r="BJ471" s="0" t="n">
        <f aca="false">IFERROR(SUMIFS('2014'!L:L,'2014'!F:F,A471,'2014'!C:C,B471,'2014'!D:D,"",'2014'!AA:AA,"CRO"), 0)</f>
        <v>0</v>
      </c>
      <c r="BK471" s="0" t="n">
        <f aca="false">IFERROR(BJ471/BI471, 0)</f>
        <v>0</v>
      </c>
      <c r="BL471" s="0" t="n">
        <f aca="false">IFERROR(SUMIFS('2013'!$G:$G,'2013'!F:F,A471,'2013'!C:C,B471,'2013'!D:D,"",'2013'!AA:AA,"JRO",'2013'!L:L,"&lt;&gt;"), 0)</f>
        <v>0</v>
      </c>
      <c r="BM471" s="0" t="n">
        <f aca="false">IFERROR(SUMIFS('2013'!L:L,'2013'!F:F,A471,'2013'!C:C,B471,'2013'!D:D,"",'2013'!AA:AA,"JRO"), 0)</f>
        <v>0</v>
      </c>
      <c r="BN471" s="0" t="n">
        <f aca="false">IFERROR(BM471/BL471, 0)</f>
        <v>0</v>
      </c>
      <c r="BO471" s="0" t="n">
        <f aca="false">IFERROR(SUMIFS('2012'!$G:$G,'2012'!F:F,A471,'2012'!C:C,B471,'2012'!D:D,"",'2012'!AA:AA,"JRO",'2012'!L:L,"&lt;&gt;"), 0)</f>
        <v>0</v>
      </c>
      <c r="BP471" s="0" t="n">
        <f aca="false">IFERROR(SUMIFS('2012'!L:L,'2012'!F:F,A471,'2012'!C:C,B471,'2012'!D:D,"",'2012'!AA:AA,"JRO"), 0)</f>
        <v>0</v>
      </c>
      <c r="BQ471" s="0" t="n">
        <f aca="false">IFERROR(BP471/BO471, 0)</f>
        <v>0</v>
      </c>
      <c r="BR471" s="0" t="n">
        <f aca="false">IFERROR(SUMIFS('2011'!$G:$G,'2011'!F:F,A471,'2011'!C:C,B471,'2011'!D:D,"",'2011'!AA:AA,"JRO",'2011'!L:L,"&lt;&gt;"), 0)</f>
        <v>0</v>
      </c>
      <c r="BS471" s="0" t="n">
        <f aca="false">IFERROR(SUMIFS('2011'!L:L,'2011'!F:F,A471,'2011'!C:C,B471,'2011'!D:D,"",'2011'!AA:AA,"JRO"), 0)</f>
        <v>0</v>
      </c>
      <c r="BT471" s="7" t="n">
        <f aca="false">IFERROR(BS471/BR471, 0)</f>
        <v>0</v>
      </c>
      <c r="BU471" s="0" t="n">
        <f aca="false">IFERROR(SUMIFS('2010'!$G:$G,'2010'!F:F,A471,'2010'!C:C,B471,'2010'!D:D,"",'2010'!AA:AA,"JRO",'2010'!L:L,"&lt;&gt;"), 0)</f>
        <v>0</v>
      </c>
      <c r="BV471" s="0" t="n">
        <f aca="false">IFERROR(SUMIFS('2010'!L:L,'2010'!F:F,A471,'2010'!C:C,B471,'2010'!D:D,"",'2010'!AA:AA,"JRO"), 0)</f>
        <v>0</v>
      </c>
      <c r="BW471" s="7" t="n">
        <f aca="false">IFERROR(BV471/BU471, 0)</f>
        <v>0</v>
      </c>
      <c r="BX471" s="0" t="n">
        <f aca="false">IFERROR(SUMIFS('2009'!$G:$G,'2009'!F:F,A471,'2009'!C:C,B471,'2009'!D:D,"",'2009'!AA:AA,"JRO",'2009'!L:L,"&lt;&gt;"), 0)</f>
        <v>0</v>
      </c>
      <c r="BY471" s="0" t="n">
        <f aca="false">IFERROR(SUMIFS('2009'!L:L,'2009'!F:F,A471,'2009'!C:C,B471,'2009'!D:D,"",'2009'!AA:AA,"JRO"), 0)</f>
        <v>0</v>
      </c>
      <c r="BZ471" s="7" t="n">
        <f aca="false">IFERROR(BY471/BX471, 0)</f>
        <v>0</v>
      </c>
    </row>
    <row r="472" customFormat="false" ht="15" hidden="false" customHeight="false" outlineLevel="0" collapsed="false">
      <c r="A472" s="0" t="s">
        <v>107</v>
      </c>
      <c r="B472" s="13" t="s">
        <v>66</v>
      </c>
      <c r="I472" s="7" t="n">
        <f aca="false">IFERROR(H472/G472, 0)</f>
        <v>0</v>
      </c>
      <c r="J472" s="0" t="n">
        <f aca="false">IFERROR(SUMIFS('2018'!$H:$H,'2018'!$C:$C,B472,'2018'!$F:$F,A472,'2018'!AA:AA,"JRO",'2018'!P:P,"&lt;&gt;")+SUMIFS('2018'!$I:$I,'2018'!$D:$D,B472,'2018'!$F:$F,A472,'2018'!AA:AA,"JRO",'2018'!Q:Q,"&lt;&gt;")+SUMIFS('2018'!$J:$J,'2018'!$E:$E,B472,'2018'!$F:$F,A472,'2018'!AA:AA,"JRO",'2018'!R:R,"&lt;&gt;"), 0)</f>
        <v>0</v>
      </c>
      <c r="K472" s="0" t="n">
        <f aca="false">IFERROR(SUMIFS('2018'!M:M,'2018'!AA:AA,"JRO",'2018'!F:F,A472,'2018'!C:C,B472)+SUMIFS('2018'!P:P,'2018'!AA:AA,"JRO",'2018'!F:F,A472,'2018'!C:C,B472)+SUMIFS('2018'!N:N,'2018'!AA:AA,"JRO",'2018'!F:F,A472,'2018'!D:D,B472)+SUMIFS('2018'!N:N,'2018'!AA:AA,"JRO",'2018'!F:F,A472,'2018'!D:D,B472)+SUMIFS('2018'!O:O,'2018'!AA:AA,"JRO",'2018'!F:F,A472,'2018'!E:E,B472)+SUMIFS('2018'!R:R,'2018'!AA:AA,"JRO",'2018'!F:F,A472,'2018'!E:E,B472), 0)</f>
        <v>0</v>
      </c>
      <c r="L472" s="7" t="n">
        <f aca="false">IFERROR(K472/J472, 0)</f>
        <v>0</v>
      </c>
      <c r="M472" s="0" t="n">
        <f aca="false">IFERROR(SUMIFS('2018'!$H:$H,'2018'!$C:$C,B472,'2018'!$F:$F,A472,'2018'!AA:AA,"NRO",'2018'!P:P,"&lt;&gt;")+SUMIFS('2018'!$I:$I,'2018'!$D:$D,B472,'2018'!$F:$F,A472,'2018'!AA:AA,"NRO",'2018'!Q:Q,"&lt;&gt;")+SUMIFS('2018'!$J:$J,'2018'!$E:$E,B472,'2018'!$F:$F,A472,'2018'!AA:AA,"NRO",'2018'!R:R,"&lt;&gt;"), 0)</f>
        <v>0</v>
      </c>
      <c r="N472" s="0" t="n">
        <f aca="false">IFERROR(SUMIFS('2018'!M:M,'2018'!AA:AA,"NRO",'2018'!F:F,A472,'2018'!C:C,B472)+SUMIFS('2018'!P:P,'2018'!AA:AA,"NRO",'2018'!F:F,A472,'2018'!C:C,B472)+SUMIFS('2018'!N:N,'2018'!AA:AA,"NRO",'2018'!F:F,A472,'2018'!D:D,B472)+SUMIFS('2018'!N:N,'2018'!AA:AA,"NRO",'2018'!F:F,A472,'2018'!D:D,B472)+SUMIFS('2018'!O:O,'2018'!AA:AA,"NRO",'2018'!F:F,A472,'2018'!E:E,B472)+SUMIFS('2018'!R:R,'2018'!AA:AA,"NRO",'2018'!F:F,A472,'2018'!E:E,B472), 0)</f>
        <v>0</v>
      </c>
      <c r="O472" s="7" t="n">
        <f aca="false">IFERROR(N472/M472, 0)</f>
        <v>0</v>
      </c>
      <c r="P472" s="0" t="n">
        <f aca="false">IFERROR(SUMIFS('2018'!$H:$H,'2018'!$C:$C,B472,'2018'!$F:$F,A472,'2018'!AA:AA,"CRO")+SUMIFS('2018'!$I:$I,'2018'!$D:$D,B472,'2018'!$F:$F,A472,'2018'!AA:AA,"CRO")+SUMIFS('2018'!$J:$J,'2018'!$E:$E,B472,'2018'!$F:$F,A472,'2018'!AA:AA,"CRO"), 0)</f>
        <v>0</v>
      </c>
      <c r="Q472" s="0" t="n">
        <f aca="false">IFERROR(SUMIFS('2018'!M:M,'2018'!AA:AA,"CRO",'2018'!F:F,A472,'2018'!C:C,B472)+SUMIFS('2018'!P:P,'2018'!AA:AA,"CRO",'2018'!F:F,A472,'2018'!C:C,B472)+SUMIFS('2018'!N:N,'2018'!AA:AA,"CRO",'2018'!F:F,A472,'2018'!D:D,B472)+SUMIFS('2018'!N:N,'2018'!AA:AA,"CRO",'2018'!F:F,A472,'2018'!D:D,B472)+SUMIFS('2018'!O:O,'2018'!AA:AA,"CRO",'2018'!F:F,A472,'2018'!E:E,B472)+SUMIFS('2018'!R:R,'2018'!AA:AA,"CRO",'2018'!F:F,A472,'2018'!E:E,B472), 0)</f>
        <v>0</v>
      </c>
      <c r="R472" s="7" t="n">
        <f aca="false">IFERROR(Q472/P472, 0)</f>
        <v>0</v>
      </c>
      <c r="S472" s="7" t="n">
        <f aca="false">SUM(V472,Y472,AB472)</f>
        <v>0</v>
      </c>
      <c r="T472" s="7" t="n">
        <f aca="false">SUM(W472,Z472,AC472)</f>
        <v>0</v>
      </c>
      <c r="U472" s="7" t="n">
        <f aca="false">IFERROR(T472/S472, 0)</f>
        <v>0</v>
      </c>
      <c r="V472" s="0" t="n">
        <f aca="false">SUMIFS('2017'!$H:$H,'2017'!$C:$C,B472,'2017'!$F:$F,A472,'2017'!AA:AA,"JRO",'2017'!P:P,"&lt;&gt;")+SUMIFS('2017'!$I:$I,'2017'!$D:$D,B472,'2017'!$F:$F,A472,'2017'!AA:AA,"JRO",'2017'!Q:Q,"&lt;&gt;")+SUMIFS('2017'!$J:$J,'2017'!$E:$E,B472,'2017'!$F:$F,A472,'2017'!AA:AA,"JRO",'2017'!R:R,"&lt;&gt;")</f>
        <v>0</v>
      </c>
      <c r="W472" s="0" t="n">
        <f aca="false">IFERROR(SUMIFS('2017'!M:M,'2017'!AA:AA,"JRO",'2017'!F:F,A472,'2017'!C:C,B472)+SUMIFS('2017'!P:P,'2017'!AA:AA,"JRO",'2017'!F:F,A472,'2017'!C:C,B472)+SUMIFS('2017'!N:N,'2017'!AA:AA,"JRO",'2017'!F:F,A472,'2017'!D:D,B472)+SUMIFS('2017'!N:N,'2017'!AA:AA,"JRO",'2017'!F:F,A472,'2017'!D:D,B472)+SUMIFS('2017'!O:O,'2017'!AA:AA,"JRO",'2017'!F:F,A472,'2017'!E:E,B472)+SUMIFS('2017'!R:R,'2017'!AA:AA,"JRO",'2017'!F:F,A472,'2017'!E:E,B472), 0)</f>
        <v>0</v>
      </c>
      <c r="X472" s="7" t="n">
        <f aca="false">IFERROR(W472/V472, 0)</f>
        <v>0</v>
      </c>
      <c r="Y472" s="0" t="n">
        <f aca="false">IFERROR(SUMIFS('2017'!$H:$H,'2017'!$C:$C,B472,'2017'!$F:$F,A472,'2017'!AA:AA,"NRO",'2017'!P:P,"&lt;&gt;")+SUMIFS('2017'!$I:$I,'2017'!$D:$D,B472,'2017'!$F:$F,A472,'2017'!AA:AA,"NRO",'2017'!Q:Q,"&lt;&gt;")+SUMIFS('2017'!$J:$J,'2017'!$E:$E,B472,'2017'!$F:$F,A472,'2017'!AA:AA,"NRO",'2017'!R:R,"&lt;&gt;"), 0)</f>
        <v>0</v>
      </c>
      <c r="Z472" s="0" t="n">
        <f aca="false">IFERROR(SUMIFS('2017'!M:M,'2017'!AA:AA,"NRO",'2017'!F:F,A472,'2017'!C:C,B472)+SUMIFS('2017'!P:P,'2017'!AA:AA,"NRO",'2017'!F:F,A472,'2017'!C:C,B472)+SUMIFS('2017'!N:N,'2017'!AA:AA,"NRO",'2017'!F:F,A472,'2017'!D:D,B472)+SUMIFS('2017'!N:N,'2017'!AA:AA,"NRO",'2017'!F:F,A472,'2017'!D:D,B472)+SUMIFS('2017'!O:O,'2017'!AA:AA,"NRO",'2017'!F:F,A472,'2017'!E:E,B472)+SUMIFS('2017'!R:R,'2017'!AA:AA,"NRO",'2017'!F:F,A472,'2017'!E:E,B472), 0)</f>
        <v>0</v>
      </c>
      <c r="AA472" s="7" t="n">
        <f aca="false">IFERROR(Z472/Y472, 0)</f>
        <v>0</v>
      </c>
      <c r="AB472" s="0" t="n">
        <f aca="false">IFERROR(SUMIFS('2017'!$H:$H,'2017'!$C:$C,B472,'2017'!$F:$F,A472,'2017'!AA:AA,"CRO",'2017'!P:P,"&lt;&gt;")+SUMIFS('2017'!$I:$I,'2017'!$D:$D,B472,'2017'!$F:$F,A472,'2017'!AA:AA,"CRO",'2017'!Q:Q,"&lt;&gt;")+SUMIFS('2017'!$J:$J,'2017'!$E:$E,B472,'2017'!$F:$F,A472,'2017'!AA:AA,"CRO",'2017'!R:R,"&lt;&gt;"), 0)</f>
        <v>0</v>
      </c>
      <c r="AC472" s="0" t="n">
        <f aca="false">IFERROR(SUMIFS('2017'!M:M,'2017'!AA:AA,"CRO",'2017'!F:F,A472,'2017'!C:C,B472)+SUMIFS('2017'!P:P,'2017'!AA:AA,"CRO",'2017'!F:F,A472,'2017'!C:C,B472)+SUMIFS('2017'!N:N,'2017'!AA:AA,"CRO",'2017'!F:F,A472,'2017'!D:D,B472)+SUMIFS('2017'!N:N,'2017'!AA:AA,"CRO",'2017'!F:F,A472,'2017'!D:D,B472)+SUMIFS('2017'!O:O,'2017'!AA:AA,"CRO",'2017'!F:F,A472,'2017'!E:E,B472)+SUMIFS('2017'!R:R,'2017'!AA:AA,"CRO",'2017'!F:F,A472,'2017'!E:E,B472), 0)</f>
        <v>0</v>
      </c>
      <c r="AD472" s="0" t="n">
        <f aca="false">IFERROR(AC472/AB472, 0)</f>
        <v>0</v>
      </c>
      <c r="AE472" s="0" t="n">
        <f aca="false">SUM(AH472,AK472,AN472)</f>
        <v>0</v>
      </c>
      <c r="AF472" s="0" t="n">
        <f aca="false">SUM(AI472,AL472,AO472)</f>
        <v>0</v>
      </c>
      <c r="AG472" s="7" t="n">
        <f aca="false">IFERROR(AF472/AE472, 0)</f>
        <v>0</v>
      </c>
      <c r="AH472" s="0" t="n">
        <f aca="false">IFERROR(SUMIFS('2016'!$G:$G,'2016'!F:F,A472,'2016'!C:C,B472,'2016'!D:D,"",'2016'!AA:AA,"JRO",'2016'!L:L,"&lt;&gt;"), 0)</f>
        <v>0</v>
      </c>
      <c r="AI472" s="0" t="n">
        <f aca="false">IFERROR(SUMIFS('2016'!L:L,'2016'!F:F,A472,'2016'!C:C,B472,'2016'!D:D,"",'2016'!AA:AA,"JRO"), 0)</f>
        <v>0</v>
      </c>
      <c r="AJ472" s="7" t="n">
        <f aca="false">IFERROR(AI472/AH472, 0)</f>
        <v>0</v>
      </c>
      <c r="AK472" s="0" t="n">
        <f aca="false">IFERROR(SUMIFS('2016'!$G:$G,'2016'!F:F,A472,'2016'!C:C,B472,'2016'!D:D,"",'2016'!AA:AA,"NRO",'2016'!L:L,"&lt;&gt;"), 0)</f>
        <v>0</v>
      </c>
      <c r="AL472" s="0" t="n">
        <f aca="false">IFERROR(SUMIFS('2016'!L:L,'2016'!F:F,A472,'2016'!C:C,B472,'2016'!D:D,"",'2016'!AA:AA,"NRO"), 0)</f>
        <v>0</v>
      </c>
      <c r="AM472" s="0" t="n">
        <f aca="false">IFERROR(AL472/AK472, 0)</f>
        <v>0</v>
      </c>
      <c r="AN472" s="0" t="n">
        <f aca="false">IFERROR(SUMIFS('2016'!$G:$G,'2016'!F:F,A472,'2016'!C:C,B472,'2016'!D:D,"",'2016'!AA:AA,"CRO",'2016'!L:L,"&lt;&gt;"), 0)</f>
        <v>0</v>
      </c>
      <c r="AO472" s="0" t="n">
        <f aca="false">IFERROR(SUMIFS('2016'!L:L,'2016'!F:F,A472,'2016'!C:C,B472,'2016'!D:D,"",'2016'!AA:AA,"CRO"), 0)</f>
        <v>0</v>
      </c>
      <c r="AP472" s="0" t="n">
        <f aca="false">IFERROR(AO472/AN472, 0)</f>
        <v>0</v>
      </c>
      <c r="AQ472" s="0" t="n">
        <f aca="false">SUM(AT472,AW472,AZ472)</f>
        <v>0</v>
      </c>
      <c r="AR472" s="0" t="n">
        <f aca="false">SUM(AU472,AX472,BA472)</f>
        <v>0</v>
      </c>
      <c r="AS472" s="7" t="n">
        <f aca="false">IFERROR(AR472/AQ472, 0)</f>
        <v>0</v>
      </c>
      <c r="AT472" s="0" t="n">
        <f aca="false">IFERROR(SUMIFS('2015'!$G:$G,'2015'!F:F,A472,'2015'!C:C,B472,'2015'!D:D,"",'2015'!AA:AA,"JRO",'2015'!L:L,"&lt;&gt;"), 0)</f>
        <v>0</v>
      </c>
      <c r="AU472" s="0" t="n">
        <f aca="false">IFERROR(SUMIFS('2015'!L:L,'2015'!F:F,A472,'2015'!C:C,B472,'2015'!D:D,"",'2015'!AA:AA,"JRO"), 0)</f>
        <v>0</v>
      </c>
      <c r="AV472" s="0" t="n">
        <f aca="false">IFERROR(AU472/AT472, 0)</f>
        <v>0</v>
      </c>
      <c r="AW472" s="0" t="n">
        <f aca="false">IFERROR(SUMIFS('2015'!$G:$G,'2015'!F:F,A472,'2015'!C:C,B472,'2015'!D:D,"",'2015'!AA:AA,"NRO",'2015'!L:L,"&lt;&gt;"), 0)</f>
        <v>0</v>
      </c>
      <c r="AX472" s="0" t="n">
        <f aca="false">IFERROR(SUMIFS('2015'!L:L,'2015'!F:F,A472,'2015'!C:C,B472,'2015'!D:D,"",'2015'!AA:AA,"NRO"), 0)</f>
        <v>0</v>
      </c>
      <c r="AY472" s="0" t="n">
        <f aca="false">IFERROR(AX472/AW472, 0)</f>
        <v>0</v>
      </c>
      <c r="AZ472" s="0" t="n">
        <f aca="false">IFERROR(SUMIFS('2015'!$G:$G,'2015'!F:F,A472,'2015'!C:C,B472,'2015'!D:D,"",'2015'!AA:AA,"CRO",'2015'!L:L,"&lt;&gt;"), 0)</f>
        <v>0</v>
      </c>
      <c r="BA472" s="0" t="n">
        <f aca="false">IFERROR(SUMIFS('2015'!L:L,'2015'!F:F,A472,'2015'!C:C,B472,'2015'!D:D,"",'2015'!AA:AA,"CRO"), 0)</f>
        <v>0</v>
      </c>
      <c r="BB472" s="0" t="n">
        <f aca="false">IFERROR(BA472/AZ472, 0)</f>
        <v>0</v>
      </c>
      <c r="BC472" s="0" t="n">
        <f aca="false">SUM(BF472,BI472)</f>
        <v>0</v>
      </c>
      <c r="BD472" s="0" t="n">
        <f aca="false">SUM(BG472,BJ472)</f>
        <v>0</v>
      </c>
      <c r="BE472" s="7" t="n">
        <f aca="false">IFERROR(BD472/BC472, 0)</f>
        <v>0</v>
      </c>
      <c r="BF472" s="0" t="n">
        <f aca="false">IFERROR(SUMIFS('2014'!$G:$G,'2014'!F:F,A472,'2014'!C:C,B472,'2014'!D:D,"",'2014'!AA:AA,"JRO",'2014'!L:L,"&lt;&gt;"), 0)</f>
        <v>0</v>
      </c>
      <c r="BG472" s="0" t="n">
        <f aca="false">IFERROR(SUMIFS('2014'!L:L,'2014'!F:F,A472,'2014'!C:C,B472,'2014'!D:D,"",'2014'!AA:AA,"JRO"), 0)</f>
        <v>0</v>
      </c>
      <c r="BH472" s="7" t="n">
        <f aca="false">IFERROR(BG472/BF472, 0)</f>
        <v>0</v>
      </c>
      <c r="BI472" s="0" t="n">
        <f aca="false">IFERROR(SUMIFS('2014'!$G:$G,'2014'!F:F,A472,'2014'!C:C,B472,'2014'!D:D,"",'2014'!AA:AA,"CRO",'2014'!L:L,"&lt;&gt;"), 0)</f>
        <v>0</v>
      </c>
      <c r="BJ472" s="0" t="n">
        <f aca="false">IFERROR(SUMIFS('2014'!L:L,'2014'!F:F,A472,'2014'!C:C,B472,'2014'!D:D,"",'2014'!AA:AA,"CRO"), 0)</f>
        <v>0</v>
      </c>
      <c r="BK472" s="0" t="n">
        <f aca="false">IFERROR(BJ472/BI472, 0)</f>
        <v>0</v>
      </c>
      <c r="BL472" s="0" t="n">
        <f aca="false">IFERROR(SUMIFS('2013'!$G:$G,'2013'!F:F,A472,'2013'!C:C,B472,'2013'!D:D,"",'2013'!AA:AA,"JRO",'2013'!L:L,"&lt;&gt;"), 0)</f>
        <v>0</v>
      </c>
      <c r="BM472" s="0" t="n">
        <f aca="false">IFERROR(SUMIFS('2013'!L:L,'2013'!F:F,A472,'2013'!C:C,B472,'2013'!D:D,"",'2013'!AA:AA,"JRO"), 0)</f>
        <v>0</v>
      </c>
      <c r="BN472" s="0" t="n">
        <f aca="false">IFERROR(BM472/BL472, 0)</f>
        <v>0</v>
      </c>
      <c r="BO472" s="0" t="n">
        <f aca="false">IFERROR(SUMIFS('2012'!$G:$G,'2012'!F:F,A472,'2012'!C:C,B472,'2012'!D:D,"",'2012'!AA:AA,"JRO",'2012'!L:L,"&lt;&gt;"), 0)</f>
        <v>0</v>
      </c>
      <c r="BP472" s="0" t="n">
        <f aca="false">IFERROR(SUMIFS('2012'!L:L,'2012'!F:F,A472,'2012'!C:C,B472,'2012'!D:D,"",'2012'!AA:AA,"JRO"), 0)</f>
        <v>0</v>
      </c>
      <c r="BQ472" s="0" t="n">
        <f aca="false">IFERROR(BP472/BO472, 0)</f>
        <v>0</v>
      </c>
      <c r="BR472" s="0" t="n">
        <f aca="false">IFERROR(SUMIFS('2011'!$G:$G,'2011'!F:F,A472,'2011'!C:C,B472,'2011'!D:D,"",'2011'!AA:AA,"JRO",'2011'!L:L,"&lt;&gt;"), 0)</f>
        <v>0</v>
      </c>
      <c r="BS472" s="0" t="n">
        <f aca="false">IFERROR(SUMIFS('2011'!L:L,'2011'!F:F,A472,'2011'!C:C,B472,'2011'!D:D,"",'2011'!AA:AA,"JRO"), 0)</f>
        <v>0</v>
      </c>
      <c r="BT472" s="7" t="n">
        <f aca="false">IFERROR(BS472/BR472, 0)</f>
        <v>0</v>
      </c>
      <c r="BU472" s="0" t="n">
        <f aca="false">IFERROR(SUMIFS('2010'!$G:$G,'2010'!F:F,A472,'2010'!C:C,B472,'2010'!D:D,"",'2010'!AA:AA,"JRO",'2010'!L:L,"&lt;&gt;"), 0)</f>
        <v>0</v>
      </c>
      <c r="BV472" s="0" t="n">
        <f aca="false">IFERROR(SUMIFS('2010'!L:L,'2010'!F:F,A472,'2010'!C:C,B472,'2010'!D:D,"",'2010'!AA:AA,"JRO"), 0)</f>
        <v>0</v>
      </c>
      <c r="BW472" s="7" t="n">
        <f aca="false">IFERROR(BV472/BU472, 0)</f>
        <v>0</v>
      </c>
      <c r="BX472" s="0" t="n">
        <f aca="false">IFERROR(SUMIFS('2009'!$G:$G,'2009'!F:F,A472,'2009'!C:C,B472,'2009'!D:D,"",'2009'!AA:AA,"JRO",'2009'!L:L,"&lt;&gt;"), 0)</f>
        <v>0</v>
      </c>
      <c r="BY472" s="0" t="n">
        <f aca="false">IFERROR(SUMIFS('2009'!L:L,'2009'!F:F,A472,'2009'!C:C,B472,'2009'!D:D,"",'2009'!AA:AA,"JRO"), 0)</f>
        <v>0</v>
      </c>
      <c r="BZ472" s="7" t="n">
        <f aca="false">IFERROR(BY472/BX472, 0)</f>
        <v>0</v>
      </c>
    </row>
    <row r="473" customFormat="false" ht="15" hidden="false" customHeight="false" outlineLevel="0" collapsed="false">
      <c r="A473" s="0" t="s">
        <v>107</v>
      </c>
      <c r="B473" s="13" t="s">
        <v>54</v>
      </c>
      <c r="I473" s="7" t="n">
        <f aca="false">IFERROR(H473/G473, 0)</f>
        <v>0</v>
      </c>
      <c r="J473" s="0" t="n">
        <f aca="false">IFERROR(SUMIFS('2018'!$H:$H,'2018'!$C:$C,B473,'2018'!$F:$F,A473,'2018'!AA:AA,"JRO",'2018'!P:P,"&lt;&gt;")+SUMIFS('2018'!$I:$I,'2018'!$D:$D,B473,'2018'!$F:$F,A473,'2018'!AA:AA,"JRO",'2018'!Q:Q,"&lt;&gt;")+SUMIFS('2018'!$J:$J,'2018'!$E:$E,B473,'2018'!$F:$F,A473,'2018'!AA:AA,"JRO",'2018'!R:R,"&lt;&gt;"), 0)</f>
        <v>0</v>
      </c>
      <c r="K473" s="0" t="n">
        <f aca="false">IFERROR(SUMIFS('2018'!M:M,'2018'!AA:AA,"JRO",'2018'!F:F,A473,'2018'!C:C,B473)+SUMIFS('2018'!P:P,'2018'!AA:AA,"JRO",'2018'!F:F,A473,'2018'!C:C,B473)+SUMIFS('2018'!N:N,'2018'!AA:AA,"JRO",'2018'!F:F,A473,'2018'!D:D,B473)+SUMIFS('2018'!N:N,'2018'!AA:AA,"JRO",'2018'!F:F,A473,'2018'!D:D,B473)+SUMIFS('2018'!O:O,'2018'!AA:AA,"JRO",'2018'!F:F,A473,'2018'!E:E,B473)+SUMIFS('2018'!R:R,'2018'!AA:AA,"JRO",'2018'!F:F,A473,'2018'!E:E,B473), 0)</f>
        <v>0</v>
      </c>
      <c r="L473" s="7" t="n">
        <f aca="false">IFERROR(K473/J473, 0)</f>
        <v>0</v>
      </c>
      <c r="M473" s="0" t="n">
        <f aca="false">IFERROR(SUMIFS('2018'!$H:$H,'2018'!$C:$C,B473,'2018'!$F:$F,A473,'2018'!AA:AA,"NRO",'2018'!P:P,"&lt;&gt;")+SUMIFS('2018'!$I:$I,'2018'!$D:$D,B473,'2018'!$F:$F,A473,'2018'!AA:AA,"NRO",'2018'!Q:Q,"&lt;&gt;")+SUMIFS('2018'!$J:$J,'2018'!$E:$E,B473,'2018'!$F:$F,A473,'2018'!AA:AA,"NRO",'2018'!R:R,"&lt;&gt;"), 0)</f>
        <v>0</v>
      </c>
      <c r="N473" s="0" t="n">
        <f aca="false">IFERROR(SUMIFS('2018'!M:M,'2018'!AA:AA,"NRO",'2018'!F:F,A473,'2018'!C:C,B473)+SUMIFS('2018'!P:P,'2018'!AA:AA,"NRO",'2018'!F:F,A473,'2018'!C:C,B473)+SUMIFS('2018'!N:N,'2018'!AA:AA,"NRO",'2018'!F:F,A473,'2018'!D:D,B473)+SUMIFS('2018'!N:N,'2018'!AA:AA,"NRO",'2018'!F:F,A473,'2018'!D:D,B473)+SUMIFS('2018'!O:O,'2018'!AA:AA,"NRO",'2018'!F:F,A473,'2018'!E:E,B473)+SUMIFS('2018'!R:R,'2018'!AA:AA,"NRO",'2018'!F:F,A473,'2018'!E:E,B473), 0)</f>
        <v>0</v>
      </c>
      <c r="O473" s="7" t="n">
        <f aca="false">IFERROR(N473/M473, 0)</f>
        <v>0</v>
      </c>
      <c r="P473" s="0" t="n">
        <f aca="false">IFERROR(SUMIFS('2018'!$H:$H,'2018'!$C:$C,B473,'2018'!$F:$F,A473,'2018'!AA:AA,"CRO")+SUMIFS('2018'!$I:$I,'2018'!$D:$D,B473,'2018'!$F:$F,A473,'2018'!AA:AA,"CRO")+SUMIFS('2018'!$J:$J,'2018'!$E:$E,B473,'2018'!$F:$F,A473,'2018'!AA:AA,"CRO"), 0)</f>
        <v>0</v>
      </c>
      <c r="Q473" s="0" t="n">
        <f aca="false">IFERROR(SUMIFS('2018'!M:M,'2018'!AA:AA,"CRO",'2018'!F:F,A473,'2018'!C:C,B473)+SUMIFS('2018'!P:P,'2018'!AA:AA,"CRO",'2018'!F:F,A473,'2018'!C:C,B473)+SUMIFS('2018'!N:N,'2018'!AA:AA,"CRO",'2018'!F:F,A473,'2018'!D:D,B473)+SUMIFS('2018'!N:N,'2018'!AA:AA,"CRO",'2018'!F:F,A473,'2018'!D:D,B473)+SUMIFS('2018'!O:O,'2018'!AA:AA,"CRO",'2018'!F:F,A473,'2018'!E:E,B473)+SUMIFS('2018'!R:R,'2018'!AA:AA,"CRO",'2018'!F:F,A473,'2018'!E:E,B473), 0)</f>
        <v>0</v>
      </c>
      <c r="R473" s="7" t="n">
        <f aca="false">IFERROR(Q473/P473, 0)</f>
        <v>0</v>
      </c>
      <c r="S473" s="7" t="n">
        <f aca="false">SUM(V473,Y473,AB473)</f>
        <v>0</v>
      </c>
      <c r="T473" s="7" t="n">
        <f aca="false">SUM(W473,Z473,AC473)</f>
        <v>0</v>
      </c>
      <c r="U473" s="7" t="n">
        <f aca="false">IFERROR(T473/S473, 0)</f>
        <v>0</v>
      </c>
      <c r="V473" s="0" t="n">
        <f aca="false">SUMIFS('2017'!$H:$H,'2017'!$C:$C,B473,'2017'!$F:$F,A473,'2017'!AA:AA,"JRO",'2017'!P:P,"&lt;&gt;")+SUMIFS('2017'!$I:$I,'2017'!$D:$D,B473,'2017'!$F:$F,A473,'2017'!AA:AA,"JRO",'2017'!Q:Q,"&lt;&gt;")+SUMIFS('2017'!$J:$J,'2017'!$E:$E,B473,'2017'!$F:$F,A473,'2017'!AA:AA,"JRO",'2017'!R:R,"&lt;&gt;")</f>
        <v>0</v>
      </c>
      <c r="W473" s="0" t="n">
        <f aca="false">IFERROR(SUMIFS('2017'!M:M,'2017'!AA:AA,"JRO",'2017'!F:F,A473,'2017'!C:C,B473)+SUMIFS('2017'!P:P,'2017'!AA:AA,"JRO",'2017'!F:F,A473,'2017'!C:C,B473)+SUMIFS('2017'!N:N,'2017'!AA:AA,"JRO",'2017'!F:F,A473,'2017'!D:D,B473)+SUMIFS('2017'!N:N,'2017'!AA:AA,"JRO",'2017'!F:F,A473,'2017'!D:D,B473)+SUMIFS('2017'!O:O,'2017'!AA:AA,"JRO",'2017'!F:F,A473,'2017'!E:E,B473)+SUMIFS('2017'!R:R,'2017'!AA:AA,"JRO",'2017'!F:F,A473,'2017'!E:E,B473), 0)</f>
        <v>0</v>
      </c>
      <c r="X473" s="7" t="n">
        <f aca="false">IFERROR(W473/V473, 0)</f>
        <v>0</v>
      </c>
      <c r="Y473" s="0" t="n">
        <f aca="false">IFERROR(SUMIFS('2017'!$H:$H,'2017'!$C:$C,B473,'2017'!$F:$F,A473,'2017'!AA:AA,"NRO",'2017'!P:P,"&lt;&gt;")+SUMIFS('2017'!$I:$I,'2017'!$D:$D,B473,'2017'!$F:$F,A473,'2017'!AA:AA,"NRO",'2017'!Q:Q,"&lt;&gt;")+SUMIFS('2017'!$J:$J,'2017'!$E:$E,B473,'2017'!$F:$F,A473,'2017'!AA:AA,"NRO",'2017'!R:R,"&lt;&gt;"), 0)</f>
        <v>0</v>
      </c>
      <c r="Z473" s="0" t="n">
        <f aca="false">IFERROR(SUMIFS('2017'!M:M,'2017'!AA:AA,"NRO",'2017'!F:F,A473,'2017'!C:C,B473)+SUMIFS('2017'!P:P,'2017'!AA:AA,"NRO",'2017'!F:F,A473,'2017'!C:C,B473)+SUMIFS('2017'!N:N,'2017'!AA:AA,"NRO",'2017'!F:F,A473,'2017'!D:D,B473)+SUMIFS('2017'!N:N,'2017'!AA:AA,"NRO",'2017'!F:F,A473,'2017'!D:D,B473)+SUMIFS('2017'!O:O,'2017'!AA:AA,"NRO",'2017'!F:F,A473,'2017'!E:E,B473)+SUMIFS('2017'!R:R,'2017'!AA:AA,"NRO",'2017'!F:F,A473,'2017'!E:E,B473), 0)</f>
        <v>0</v>
      </c>
      <c r="AA473" s="7" t="n">
        <f aca="false">IFERROR(Z473/Y473, 0)</f>
        <v>0</v>
      </c>
      <c r="AB473" s="0" t="n">
        <f aca="false">IFERROR(SUMIFS('2017'!$H:$H,'2017'!$C:$C,B473,'2017'!$F:$F,A473,'2017'!AA:AA,"CRO",'2017'!P:P,"&lt;&gt;")+SUMIFS('2017'!$I:$I,'2017'!$D:$D,B473,'2017'!$F:$F,A473,'2017'!AA:AA,"CRO",'2017'!Q:Q,"&lt;&gt;")+SUMIFS('2017'!$J:$J,'2017'!$E:$E,B473,'2017'!$F:$F,A473,'2017'!AA:AA,"CRO",'2017'!R:R,"&lt;&gt;"), 0)</f>
        <v>0</v>
      </c>
      <c r="AC473" s="0" t="n">
        <f aca="false">IFERROR(SUMIFS('2017'!M:M,'2017'!AA:AA,"CRO",'2017'!F:F,A473,'2017'!C:C,B473)+SUMIFS('2017'!P:P,'2017'!AA:AA,"CRO",'2017'!F:F,A473,'2017'!C:C,B473)+SUMIFS('2017'!N:N,'2017'!AA:AA,"CRO",'2017'!F:F,A473,'2017'!D:D,B473)+SUMIFS('2017'!N:N,'2017'!AA:AA,"CRO",'2017'!F:F,A473,'2017'!D:D,B473)+SUMIFS('2017'!O:O,'2017'!AA:AA,"CRO",'2017'!F:F,A473,'2017'!E:E,B473)+SUMIFS('2017'!R:R,'2017'!AA:AA,"CRO",'2017'!F:F,A473,'2017'!E:E,B473), 0)</f>
        <v>0</v>
      </c>
      <c r="AD473" s="0" t="n">
        <f aca="false">IFERROR(AC473/AB473, 0)</f>
        <v>0</v>
      </c>
      <c r="AE473" s="0" t="n">
        <f aca="false">SUM(AH473,AK473,AN473)</f>
        <v>0</v>
      </c>
      <c r="AF473" s="0" t="n">
        <f aca="false">SUM(AI473,AL473,AO473)</f>
        <v>0</v>
      </c>
      <c r="AG473" s="7" t="n">
        <f aca="false">IFERROR(AF473/AE473, 0)</f>
        <v>0</v>
      </c>
      <c r="AH473" s="0" t="n">
        <f aca="false">IFERROR(SUMIFS('2016'!$G:$G,'2016'!F:F,A473,'2016'!C:C,B473,'2016'!D:D,"",'2016'!AA:AA,"JRO",'2016'!L:L,"&lt;&gt;"), 0)</f>
        <v>0</v>
      </c>
      <c r="AI473" s="0" t="n">
        <f aca="false">IFERROR(SUMIFS('2016'!L:L,'2016'!F:F,A473,'2016'!C:C,B473,'2016'!D:D,"",'2016'!AA:AA,"JRO"), 0)</f>
        <v>0</v>
      </c>
      <c r="AJ473" s="7" t="n">
        <f aca="false">IFERROR(AI473/AH473, 0)</f>
        <v>0</v>
      </c>
      <c r="AK473" s="0" t="n">
        <f aca="false">IFERROR(SUMIFS('2016'!$G:$G,'2016'!F:F,A473,'2016'!C:C,B473,'2016'!D:D,"",'2016'!AA:AA,"NRO",'2016'!L:L,"&lt;&gt;"), 0)</f>
        <v>0</v>
      </c>
      <c r="AL473" s="0" t="n">
        <f aca="false">IFERROR(SUMIFS('2016'!L:L,'2016'!F:F,A473,'2016'!C:C,B473,'2016'!D:D,"",'2016'!AA:AA,"NRO"), 0)</f>
        <v>0</v>
      </c>
      <c r="AM473" s="0" t="n">
        <f aca="false">IFERROR(AL473/AK473, 0)</f>
        <v>0</v>
      </c>
      <c r="AN473" s="0" t="n">
        <f aca="false">IFERROR(SUMIFS('2016'!$G:$G,'2016'!F:F,A473,'2016'!C:C,B473,'2016'!D:D,"",'2016'!AA:AA,"CRO",'2016'!L:L,"&lt;&gt;"), 0)</f>
        <v>0</v>
      </c>
      <c r="AO473" s="0" t="n">
        <f aca="false">IFERROR(SUMIFS('2016'!L:L,'2016'!F:F,A473,'2016'!C:C,B473,'2016'!D:D,"",'2016'!AA:AA,"CRO"), 0)</f>
        <v>0</v>
      </c>
      <c r="AP473" s="0" t="n">
        <f aca="false">IFERROR(AO473/AN473, 0)</f>
        <v>0</v>
      </c>
      <c r="AQ473" s="0" t="n">
        <f aca="false">SUM(AT473,AW473,AZ473)</f>
        <v>0</v>
      </c>
      <c r="AR473" s="0" t="n">
        <f aca="false">SUM(AU473,AX473,BA473)</f>
        <v>0</v>
      </c>
      <c r="AS473" s="7" t="n">
        <f aca="false">IFERROR(AR473/AQ473, 0)</f>
        <v>0</v>
      </c>
      <c r="AT473" s="0" t="n">
        <f aca="false">IFERROR(SUMIFS('2015'!$G:$G,'2015'!F:F,A473,'2015'!C:C,B473,'2015'!D:D,"",'2015'!AA:AA,"JRO",'2015'!L:L,"&lt;&gt;"), 0)</f>
        <v>0</v>
      </c>
      <c r="AU473" s="0" t="n">
        <f aca="false">IFERROR(SUMIFS('2015'!L:L,'2015'!F:F,A473,'2015'!C:C,B473,'2015'!D:D,"",'2015'!AA:AA,"JRO"), 0)</f>
        <v>0</v>
      </c>
      <c r="AV473" s="0" t="n">
        <f aca="false">IFERROR(AU473/AT473, 0)</f>
        <v>0</v>
      </c>
      <c r="AW473" s="0" t="n">
        <f aca="false">IFERROR(SUMIFS('2015'!$G:$G,'2015'!F:F,A473,'2015'!C:C,B473,'2015'!D:D,"",'2015'!AA:AA,"NRO",'2015'!L:L,"&lt;&gt;"), 0)</f>
        <v>0</v>
      </c>
      <c r="AX473" s="0" t="n">
        <f aca="false">IFERROR(SUMIFS('2015'!L:L,'2015'!F:F,A473,'2015'!C:C,B473,'2015'!D:D,"",'2015'!AA:AA,"NRO"), 0)</f>
        <v>0</v>
      </c>
      <c r="AY473" s="0" t="n">
        <f aca="false">IFERROR(AX473/AW473, 0)</f>
        <v>0</v>
      </c>
      <c r="AZ473" s="0" t="n">
        <f aca="false">IFERROR(SUMIFS('2015'!$G:$G,'2015'!F:F,A473,'2015'!C:C,B473,'2015'!D:D,"",'2015'!AA:AA,"CRO",'2015'!L:L,"&lt;&gt;"), 0)</f>
        <v>0</v>
      </c>
      <c r="BA473" s="0" t="n">
        <f aca="false">IFERROR(SUMIFS('2015'!L:L,'2015'!F:F,A473,'2015'!C:C,B473,'2015'!D:D,"",'2015'!AA:AA,"CRO"), 0)</f>
        <v>0</v>
      </c>
      <c r="BB473" s="0" t="n">
        <f aca="false">IFERROR(BA473/AZ473, 0)</f>
        <v>0</v>
      </c>
      <c r="BC473" s="0" t="n">
        <f aca="false">SUM(BF473,BI473)</f>
        <v>0</v>
      </c>
      <c r="BD473" s="0" t="n">
        <f aca="false">SUM(BG473,BJ473)</f>
        <v>0</v>
      </c>
      <c r="BE473" s="7" t="n">
        <f aca="false">IFERROR(BD473/BC473, 0)</f>
        <v>0</v>
      </c>
      <c r="BF473" s="0" t="n">
        <f aca="false">IFERROR(SUMIFS('2014'!$G:$G,'2014'!F:F,A473,'2014'!C:C,B473,'2014'!D:D,"",'2014'!AA:AA,"JRO",'2014'!L:L,"&lt;&gt;"), 0)</f>
        <v>0</v>
      </c>
      <c r="BG473" s="0" t="n">
        <f aca="false">IFERROR(SUMIFS('2014'!L:L,'2014'!F:F,A473,'2014'!C:C,B473,'2014'!D:D,"",'2014'!AA:AA,"JRO"), 0)</f>
        <v>0</v>
      </c>
      <c r="BH473" s="7" t="n">
        <f aca="false">IFERROR(BG473/BF473, 0)</f>
        <v>0</v>
      </c>
      <c r="BI473" s="0" t="n">
        <f aca="false">IFERROR(SUMIFS('2014'!$G:$G,'2014'!F:F,A473,'2014'!C:C,B473,'2014'!D:D,"",'2014'!AA:AA,"CRO",'2014'!L:L,"&lt;&gt;"), 0)</f>
        <v>0</v>
      </c>
      <c r="BJ473" s="0" t="n">
        <f aca="false">IFERROR(SUMIFS('2014'!L:L,'2014'!F:F,A473,'2014'!C:C,B473,'2014'!D:D,"",'2014'!AA:AA,"CRO"), 0)</f>
        <v>0</v>
      </c>
      <c r="BK473" s="0" t="n">
        <f aca="false">IFERROR(BJ473/BI473, 0)</f>
        <v>0</v>
      </c>
      <c r="BL473" s="0" t="n">
        <f aca="false">IFERROR(SUMIFS('2013'!$G:$G,'2013'!F:F,A473,'2013'!C:C,B473,'2013'!D:D,"",'2013'!AA:AA,"JRO",'2013'!L:L,"&lt;&gt;"), 0)</f>
        <v>0</v>
      </c>
      <c r="BM473" s="0" t="n">
        <f aca="false">IFERROR(SUMIFS('2013'!L:L,'2013'!F:F,A473,'2013'!C:C,B473,'2013'!D:D,"",'2013'!AA:AA,"JRO"), 0)</f>
        <v>0</v>
      </c>
      <c r="BN473" s="0" t="n">
        <f aca="false">IFERROR(BM473/BL473, 0)</f>
        <v>0</v>
      </c>
      <c r="BO473" s="0" t="n">
        <f aca="false">IFERROR(SUMIFS('2012'!$G:$G,'2012'!F:F,A473,'2012'!C:C,B473,'2012'!D:D,"",'2012'!AA:AA,"JRO",'2012'!L:L,"&lt;&gt;"), 0)</f>
        <v>0</v>
      </c>
      <c r="BP473" s="0" t="n">
        <f aca="false">IFERROR(SUMIFS('2012'!L:L,'2012'!F:F,A473,'2012'!C:C,B473,'2012'!D:D,"",'2012'!AA:AA,"JRO"), 0)</f>
        <v>0</v>
      </c>
      <c r="BQ473" s="0" t="n">
        <f aca="false">IFERROR(BP473/BO473, 0)</f>
        <v>0</v>
      </c>
      <c r="BR473" s="0" t="n">
        <f aca="false">IFERROR(SUMIFS('2011'!$G:$G,'2011'!F:F,A473,'2011'!C:C,B473,'2011'!D:D,"",'2011'!AA:AA,"JRO",'2011'!L:L,"&lt;&gt;"), 0)</f>
        <v>0</v>
      </c>
      <c r="BS473" s="0" t="n">
        <f aca="false">IFERROR(SUMIFS('2011'!L:L,'2011'!F:F,A473,'2011'!C:C,B473,'2011'!D:D,"",'2011'!AA:AA,"JRO"), 0)</f>
        <v>0</v>
      </c>
      <c r="BT473" s="7" t="n">
        <f aca="false">IFERROR(BS473/BR473, 0)</f>
        <v>0</v>
      </c>
      <c r="BU473" s="0" t="n">
        <f aca="false">IFERROR(SUMIFS('2010'!$G:$G,'2010'!F:F,A473,'2010'!C:C,B473,'2010'!D:D,"",'2010'!AA:AA,"JRO",'2010'!L:L,"&lt;&gt;"), 0)</f>
        <v>0</v>
      </c>
      <c r="BV473" s="0" t="n">
        <f aca="false">IFERROR(SUMIFS('2010'!L:L,'2010'!F:F,A473,'2010'!C:C,B473,'2010'!D:D,"",'2010'!AA:AA,"JRO"), 0)</f>
        <v>0</v>
      </c>
      <c r="BW473" s="7" t="n">
        <f aca="false">IFERROR(BV473/BU473, 0)</f>
        <v>0</v>
      </c>
      <c r="BX473" s="0" t="n">
        <f aca="false">IFERROR(SUMIFS('2009'!$G:$G,'2009'!F:F,A473,'2009'!C:C,B473,'2009'!D:D,"",'2009'!AA:AA,"JRO",'2009'!L:L,"&lt;&gt;"), 0)</f>
        <v>0</v>
      </c>
      <c r="BY473" s="0" t="n">
        <f aca="false">IFERROR(SUMIFS('2009'!L:L,'2009'!F:F,A473,'2009'!C:C,B473,'2009'!D:D,"",'2009'!AA:AA,"JRO"), 0)</f>
        <v>0</v>
      </c>
      <c r="BZ473" s="7" t="n">
        <f aca="false">IFERROR(BY473/BX473, 0)</f>
        <v>0</v>
      </c>
    </row>
    <row r="474" customFormat="false" ht="15" hidden="false" customHeight="false" outlineLevel="0" collapsed="false">
      <c r="A474" s="0" t="s">
        <v>107</v>
      </c>
      <c r="B474" s="16" t="s">
        <v>44</v>
      </c>
      <c r="I474" s="7" t="n">
        <f aca="false">IFERROR(H474/G474, 0)</f>
        <v>0</v>
      </c>
      <c r="J474" s="0" t="n">
        <f aca="false">IFERROR(SUMIFS('2018'!$H:$H,'2018'!$C:$C,B474,'2018'!$F:$F,A474,'2018'!AA:AA,"JRO",'2018'!P:P,"&lt;&gt;")+SUMIFS('2018'!$I:$I,'2018'!$D:$D,B474,'2018'!$F:$F,A474,'2018'!AA:AA,"JRO",'2018'!Q:Q,"&lt;&gt;")+SUMIFS('2018'!$J:$J,'2018'!$E:$E,B474,'2018'!$F:$F,A474,'2018'!AA:AA,"JRO",'2018'!R:R,"&lt;&gt;"), 0)</f>
        <v>0</v>
      </c>
      <c r="K474" s="0" t="n">
        <f aca="false">IFERROR(SUMIFS('2018'!M:M,'2018'!AA:AA,"JRO",'2018'!F:F,A474,'2018'!C:C,B474)+SUMIFS('2018'!P:P,'2018'!AA:AA,"JRO",'2018'!F:F,A474,'2018'!C:C,B474)+SUMIFS('2018'!N:N,'2018'!AA:AA,"JRO",'2018'!F:F,A474,'2018'!D:D,B474)+SUMIFS('2018'!N:N,'2018'!AA:AA,"JRO",'2018'!F:F,A474,'2018'!D:D,B474)+SUMIFS('2018'!O:O,'2018'!AA:AA,"JRO",'2018'!F:F,A474,'2018'!E:E,B474)+SUMIFS('2018'!R:R,'2018'!AA:AA,"JRO",'2018'!F:F,A474,'2018'!E:E,B474), 0)</f>
        <v>0</v>
      </c>
      <c r="L474" s="7" t="n">
        <f aca="false">IFERROR(K474/J474, 0)</f>
        <v>0</v>
      </c>
      <c r="M474" s="0" t="n">
        <f aca="false">IFERROR(SUMIFS('2018'!$H:$H,'2018'!$C:$C,B474,'2018'!$F:$F,A474,'2018'!AA:AA,"NRO",'2018'!P:P,"&lt;&gt;")+SUMIFS('2018'!$I:$I,'2018'!$D:$D,B474,'2018'!$F:$F,A474,'2018'!AA:AA,"NRO",'2018'!Q:Q,"&lt;&gt;")+SUMIFS('2018'!$J:$J,'2018'!$E:$E,B474,'2018'!$F:$F,A474,'2018'!AA:AA,"NRO",'2018'!R:R,"&lt;&gt;"), 0)</f>
        <v>0</v>
      </c>
      <c r="N474" s="0" t="n">
        <f aca="false">IFERROR(SUMIFS('2018'!M:M,'2018'!AA:AA,"NRO",'2018'!F:F,A474,'2018'!C:C,B474)+SUMIFS('2018'!P:P,'2018'!AA:AA,"NRO",'2018'!F:F,A474,'2018'!C:C,B474)+SUMIFS('2018'!N:N,'2018'!AA:AA,"NRO",'2018'!F:F,A474,'2018'!D:D,B474)+SUMIFS('2018'!N:N,'2018'!AA:AA,"NRO",'2018'!F:F,A474,'2018'!D:D,B474)+SUMIFS('2018'!O:O,'2018'!AA:AA,"NRO",'2018'!F:F,A474,'2018'!E:E,B474)+SUMIFS('2018'!R:R,'2018'!AA:AA,"NRO",'2018'!F:F,A474,'2018'!E:E,B474), 0)</f>
        <v>0</v>
      </c>
      <c r="O474" s="7" t="n">
        <f aca="false">IFERROR(N474/M474, 0)</f>
        <v>0</v>
      </c>
      <c r="P474" s="0" t="n">
        <f aca="false">IFERROR(SUMIFS('2018'!$H:$H,'2018'!$C:$C,B474,'2018'!$F:$F,A474,'2018'!AA:AA,"CRO")+SUMIFS('2018'!$I:$I,'2018'!$D:$D,B474,'2018'!$F:$F,A474,'2018'!AA:AA,"CRO")+SUMIFS('2018'!$J:$J,'2018'!$E:$E,B474,'2018'!$F:$F,A474,'2018'!AA:AA,"CRO"), 0)</f>
        <v>0</v>
      </c>
      <c r="Q474" s="0" t="n">
        <f aca="false">IFERROR(SUMIFS('2018'!M:M,'2018'!AA:AA,"CRO",'2018'!F:F,A474,'2018'!C:C,B474)+SUMIFS('2018'!P:P,'2018'!AA:AA,"CRO",'2018'!F:F,A474,'2018'!C:C,B474)+SUMIFS('2018'!N:N,'2018'!AA:AA,"CRO",'2018'!F:F,A474,'2018'!D:D,B474)+SUMIFS('2018'!N:N,'2018'!AA:AA,"CRO",'2018'!F:F,A474,'2018'!D:D,B474)+SUMIFS('2018'!O:O,'2018'!AA:AA,"CRO",'2018'!F:F,A474,'2018'!E:E,B474)+SUMIFS('2018'!R:R,'2018'!AA:AA,"CRO",'2018'!F:F,A474,'2018'!E:E,B474), 0)</f>
        <v>0</v>
      </c>
      <c r="R474" s="7" t="n">
        <f aca="false">IFERROR(Q474/P474, 0)</f>
        <v>0</v>
      </c>
      <c r="S474" s="7" t="n">
        <f aca="false">SUM(V474,Y474,AB474)</f>
        <v>0</v>
      </c>
      <c r="T474" s="7" t="n">
        <f aca="false">SUM(W474,Z474,AC474)</f>
        <v>0</v>
      </c>
      <c r="U474" s="7" t="n">
        <f aca="false">IFERROR(T474/S474, 0)</f>
        <v>0</v>
      </c>
      <c r="V474" s="0" t="n">
        <f aca="false">SUMIFS('2017'!$H:$H,'2017'!$C:$C,B474,'2017'!$F:$F,A474,'2017'!AA:AA,"JRO",'2017'!P:P,"&lt;&gt;")+SUMIFS('2017'!$I:$I,'2017'!$D:$D,B474,'2017'!$F:$F,A474,'2017'!AA:AA,"JRO",'2017'!Q:Q,"&lt;&gt;")+SUMIFS('2017'!$J:$J,'2017'!$E:$E,B474,'2017'!$F:$F,A474,'2017'!AA:AA,"JRO",'2017'!R:R,"&lt;&gt;")</f>
        <v>0</v>
      </c>
      <c r="W474" s="0" t="n">
        <f aca="false">IFERROR(SUMIFS('2017'!M:M,'2017'!AA:AA,"JRO",'2017'!F:F,A474,'2017'!C:C,B474)+SUMIFS('2017'!P:P,'2017'!AA:AA,"JRO",'2017'!F:F,A474,'2017'!C:C,B474)+SUMIFS('2017'!N:N,'2017'!AA:AA,"JRO",'2017'!F:F,A474,'2017'!D:D,B474)+SUMIFS('2017'!N:N,'2017'!AA:AA,"JRO",'2017'!F:F,A474,'2017'!D:D,B474)+SUMIFS('2017'!O:O,'2017'!AA:AA,"JRO",'2017'!F:F,A474,'2017'!E:E,B474)+SUMIFS('2017'!R:R,'2017'!AA:AA,"JRO",'2017'!F:F,A474,'2017'!E:E,B474), 0)</f>
        <v>0</v>
      </c>
      <c r="X474" s="7" t="n">
        <f aca="false">IFERROR(W474/V474, 0)</f>
        <v>0</v>
      </c>
      <c r="Y474" s="0" t="n">
        <f aca="false">IFERROR(SUMIFS('2017'!$H:$H,'2017'!$C:$C,B474,'2017'!$F:$F,A474,'2017'!AA:AA,"NRO",'2017'!P:P,"&lt;&gt;")+SUMIFS('2017'!$I:$I,'2017'!$D:$D,B474,'2017'!$F:$F,A474,'2017'!AA:AA,"NRO",'2017'!Q:Q,"&lt;&gt;")+SUMIFS('2017'!$J:$J,'2017'!$E:$E,B474,'2017'!$F:$F,A474,'2017'!AA:AA,"NRO",'2017'!R:R,"&lt;&gt;"), 0)</f>
        <v>0</v>
      </c>
      <c r="Z474" s="0" t="n">
        <f aca="false">IFERROR(SUMIFS('2017'!M:M,'2017'!AA:AA,"NRO",'2017'!F:F,A474,'2017'!C:C,B474)+SUMIFS('2017'!P:P,'2017'!AA:AA,"NRO",'2017'!F:F,A474,'2017'!C:C,B474)+SUMIFS('2017'!N:N,'2017'!AA:AA,"NRO",'2017'!F:F,A474,'2017'!D:D,B474)+SUMIFS('2017'!N:N,'2017'!AA:AA,"NRO",'2017'!F:F,A474,'2017'!D:D,B474)+SUMIFS('2017'!O:O,'2017'!AA:AA,"NRO",'2017'!F:F,A474,'2017'!E:E,B474)+SUMIFS('2017'!R:R,'2017'!AA:AA,"NRO",'2017'!F:F,A474,'2017'!E:E,B474), 0)</f>
        <v>0</v>
      </c>
      <c r="AA474" s="7" t="n">
        <f aca="false">IFERROR(Z474/Y474, 0)</f>
        <v>0</v>
      </c>
      <c r="AB474" s="0" t="n">
        <f aca="false">IFERROR(SUMIFS('2017'!$H:$H,'2017'!$C:$C,B474,'2017'!$F:$F,A474,'2017'!AA:AA,"CRO",'2017'!P:P,"&lt;&gt;")+SUMIFS('2017'!$I:$I,'2017'!$D:$D,B474,'2017'!$F:$F,A474,'2017'!AA:AA,"CRO",'2017'!Q:Q,"&lt;&gt;")+SUMIFS('2017'!$J:$J,'2017'!$E:$E,B474,'2017'!$F:$F,A474,'2017'!AA:AA,"CRO",'2017'!R:R,"&lt;&gt;"), 0)</f>
        <v>0</v>
      </c>
      <c r="AC474" s="0" t="n">
        <f aca="false">IFERROR(SUMIFS('2017'!M:M,'2017'!AA:AA,"CRO",'2017'!F:F,A474,'2017'!C:C,B474)+SUMIFS('2017'!P:P,'2017'!AA:AA,"CRO",'2017'!F:F,A474,'2017'!C:C,B474)+SUMIFS('2017'!N:N,'2017'!AA:AA,"CRO",'2017'!F:F,A474,'2017'!D:D,B474)+SUMIFS('2017'!N:N,'2017'!AA:AA,"CRO",'2017'!F:F,A474,'2017'!D:D,B474)+SUMIFS('2017'!O:O,'2017'!AA:AA,"CRO",'2017'!F:F,A474,'2017'!E:E,B474)+SUMIFS('2017'!R:R,'2017'!AA:AA,"CRO",'2017'!F:F,A474,'2017'!E:E,B474), 0)</f>
        <v>0</v>
      </c>
      <c r="AD474" s="0" t="n">
        <f aca="false">IFERROR(AC474/AB474, 0)</f>
        <v>0</v>
      </c>
      <c r="AE474" s="0" t="n">
        <f aca="false">SUM(AH474,AK474,AN474)</f>
        <v>0</v>
      </c>
      <c r="AF474" s="0" t="n">
        <f aca="false">SUM(AI474,AL474,AO474)</f>
        <v>0</v>
      </c>
      <c r="AG474" s="7" t="n">
        <f aca="false">IFERROR(AF474/AE474, 0)</f>
        <v>0</v>
      </c>
      <c r="AH474" s="0" t="n">
        <f aca="false">IFERROR(SUMIFS('2016'!$G:$G,'2016'!F:F,A474,'2016'!C:C,B474,'2016'!D:D,"",'2016'!AA:AA,"JRO",'2016'!L:L,"&lt;&gt;"), 0)</f>
        <v>0</v>
      </c>
      <c r="AI474" s="0" t="n">
        <f aca="false">IFERROR(SUMIFS('2016'!L:L,'2016'!F:F,A474,'2016'!C:C,B474,'2016'!D:D,"",'2016'!AA:AA,"JRO"), 0)</f>
        <v>0</v>
      </c>
      <c r="AJ474" s="7" t="n">
        <f aca="false">IFERROR(AI474/AH474, 0)</f>
        <v>0</v>
      </c>
      <c r="AK474" s="0" t="n">
        <f aca="false">IFERROR(SUMIFS('2016'!$G:$G,'2016'!F:F,A474,'2016'!C:C,B474,'2016'!D:D,"",'2016'!AA:AA,"NRO",'2016'!L:L,"&lt;&gt;"), 0)</f>
        <v>0</v>
      </c>
      <c r="AL474" s="0" t="n">
        <f aca="false">IFERROR(SUMIFS('2016'!L:L,'2016'!F:F,A474,'2016'!C:C,B474,'2016'!D:D,"",'2016'!AA:AA,"NRO"), 0)</f>
        <v>0</v>
      </c>
      <c r="AM474" s="0" t="n">
        <f aca="false">IFERROR(AL474/AK474, 0)</f>
        <v>0</v>
      </c>
      <c r="AN474" s="0" t="n">
        <f aca="false">IFERROR(SUMIFS('2016'!$G:$G,'2016'!F:F,A474,'2016'!C:C,B474,'2016'!D:D,"",'2016'!AA:AA,"CRO",'2016'!L:L,"&lt;&gt;"), 0)</f>
        <v>0</v>
      </c>
      <c r="AO474" s="0" t="n">
        <f aca="false">IFERROR(SUMIFS('2016'!L:L,'2016'!F:F,A474,'2016'!C:C,B474,'2016'!D:D,"",'2016'!AA:AA,"CRO"), 0)</f>
        <v>0</v>
      </c>
      <c r="AP474" s="0" t="n">
        <f aca="false">IFERROR(AO474/AN474, 0)</f>
        <v>0</v>
      </c>
      <c r="AQ474" s="0" t="n">
        <f aca="false">SUM(AT474,AW474,AZ474)</f>
        <v>0</v>
      </c>
      <c r="AR474" s="0" t="n">
        <f aca="false">SUM(AU474,AX474,BA474)</f>
        <v>0</v>
      </c>
      <c r="AS474" s="7" t="n">
        <f aca="false">IFERROR(AR474/AQ474, 0)</f>
        <v>0</v>
      </c>
      <c r="AT474" s="0" t="n">
        <f aca="false">IFERROR(SUMIFS('2015'!$G:$G,'2015'!F:F,A474,'2015'!C:C,B474,'2015'!D:D,"",'2015'!AA:AA,"JRO",'2015'!L:L,"&lt;&gt;"), 0)</f>
        <v>0</v>
      </c>
      <c r="AU474" s="0" t="n">
        <f aca="false">IFERROR(SUMIFS('2015'!L:L,'2015'!F:F,A474,'2015'!C:C,B474,'2015'!D:D,"",'2015'!AA:AA,"JRO"), 0)</f>
        <v>0</v>
      </c>
      <c r="AV474" s="0" t="n">
        <f aca="false">IFERROR(AU474/AT474, 0)</f>
        <v>0</v>
      </c>
      <c r="AW474" s="0" t="n">
        <f aca="false">IFERROR(SUMIFS('2015'!$G:$G,'2015'!F:F,A474,'2015'!C:C,B474,'2015'!D:D,"",'2015'!AA:AA,"NRO",'2015'!L:L,"&lt;&gt;"), 0)</f>
        <v>0</v>
      </c>
      <c r="AX474" s="0" t="n">
        <f aca="false">IFERROR(SUMIFS('2015'!L:L,'2015'!F:F,A474,'2015'!C:C,B474,'2015'!D:D,"",'2015'!AA:AA,"NRO"), 0)</f>
        <v>0</v>
      </c>
      <c r="AY474" s="0" t="n">
        <f aca="false">IFERROR(AX474/AW474, 0)</f>
        <v>0</v>
      </c>
      <c r="AZ474" s="0" t="n">
        <f aca="false">IFERROR(SUMIFS('2015'!$G:$G,'2015'!F:F,A474,'2015'!C:C,B474,'2015'!D:D,"",'2015'!AA:AA,"CRO",'2015'!L:L,"&lt;&gt;"), 0)</f>
        <v>0</v>
      </c>
      <c r="BA474" s="0" t="n">
        <f aca="false">IFERROR(SUMIFS('2015'!L:L,'2015'!F:F,A474,'2015'!C:C,B474,'2015'!D:D,"",'2015'!AA:AA,"CRO"), 0)</f>
        <v>0</v>
      </c>
      <c r="BB474" s="0" t="n">
        <f aca="false">IFERROR(BA474/AZ474, 0)</f>
        <v>0</v>
      </c>
      <c r="BC474" s="0" t="n">
        <f aca="false">SUM(BF474,BI474)</f>
        <v>0</v>
      </c>
      <c r="BD474" s="0" t="n">
        <f aca="false">SUM(BG474,BJ474)</f>
        <v>0</v>
      </c>
      <c r="BE474" s="7" t="n">
        <f aca="false">IFERROR(BD474/BC474, 0)</f>
        <v>0</v>
      </c>
      <c r="BF474" s="0" t="n">
        <f aca="false">IFERROR(SUMIFS('2014'!$G:$G,'2014'!F:F,A474,'2014'!C:C,B474,'2014'!D:D,"",'2014'!AA:AA,"JRO",'2014'!L:L,"&lt;&gt;"), 0)</f>
        <v>0</v>
      </c>
      <c r="BG474" s="0" t="n">
        <f aca="false">IFERROR(SUMIFS('2014'!L:L,'2014'!F:F,A474,'2014'!C:C,B474,'2014'!D:D,"",'2014'!AA:AA,"JRO"), 0)</f>
        <v>0</v>
      </c>
      <c r="BH474" s="7" t="n">
        <f aca="false">IFERROR(BG474/BF474, 0)</f>
        <v>0</v>
      </c>
      <c r="BI474" s="0" t="n">
        <f aca="false">IFERROR(SUMIFS('2014'!$G:$G,'2014'!F:F,A474,'2014'!C:C,B474,'2014'!D:D,"",'2014'!AA:AA,"CRO",'2014'!L:L,"&lt;&gt;"), 0)</f>
        <v>0</v>
      </c>
      <c r="BJ474" s="0" t="n">
        <f aca="false">IFERROR(SUMIFS('2014'!L:L,'2014'!F:F,A474,'2014'!C:C,B474,'2014'!D:D,"",'2014'!AA:AA,"CRO"), 0)</f>
        <v>0</v>
      </c>
      <c r="BK474" s="0" t="n">
        <f aca="false">IFERROR(BJ474/BI474, 0)</f>
        <v>0</v>
      </c>
      <c r="BL474" s="0" t="n">
        <f aca="false">IFERROR(SUMIFS('2013'!$G:$G,'2013'!F:F,A474,'2013'!C:C,B474,'2013'!D:D,"",'2013'!AA:AA,"JRO",'2013'!L:L,"&lt;&gt;"), 0)</f>
        <v>0</v>
      </c>
      <c r="BM474" s="0" t="n">
        <f aca="false">IFERROR(SUMIFS('2013'!L:L,'2013'!F:F,A474,'2013'!C:C,B474,'2013'!D:D,"",'2013'!AA:AA,"JRO"), 0)</f>
        <v>0</v>
      </c>
      <c r="BN474" s="0" t="n">
        <f aca="false">IFERROR(BM474/BL474, 0)</f>
        <v>0</v>
      </c>
      <c r="BO474" s="0" t="n">
        <f aca="false">IFERROR(SUMIFS('2012'!$G:$G,'2012'!F:F,A474,'2012'!C:C,B474,'2012'!D:D,"",'2012'!AA:AA,"JRO",'2012'!L:L,"&lt;&gt;"), 0)</f>
        <v>0</v>
      </c>
      <c r="BP474" s="0" t="n">
        <f aca="false">IFERROR(SUMIFS('2012'!L:L,'2012'!F:F,A474,'2012'!C:C,B474,'2012'!D:D,"",'2012'!AA:AA,"JRO"), 0)</f>
        <v>0</v>
      </c>
      <c r="BQ474" s="0" t="n">
        <f aca="false">IFERROR(BP474/BO474, 0)</f>
        <v>0</v>
      </c>
      <c r="BR474" s="0" t="n">
        <f aca="false">IFERROR(SUMIFS('2011'!$G:$G,'2011'!F:F,A474,'2011'!C:C,B474,'2011'!D:D,"",'2011'!AA:AA,"JRO",'2011'!L:L,"&lt;&gt;"), 0)</f>
        <v>0</v>
      </c>
      <c r="BS474" s="0" t="n">
        <f aca="false">IFERROR(SUMIFS('2011'!L:L,'2011'!F:F,A474,'2011'!C:C,B474,'2011'!D:D,"",'2011'!AA:AA,"JRO"), 0)</f>
        <v>0</v>
      </c>
      <c r="BT474" s="7" t="n">
        <f aca="false">IFERROR(BS474/BR474, 0)</f>
        <v>0</v>
      </c>
      <c r="BU474" s="0" t="n">
        <f aca="false">IFERROR(SUMIFS('2010'!$G:$G,'2010'!F:F,A474,'2010'!C:C,B474,'2010'!D:D,"",'2010'!AA:AA,"JRO",'2010'!L:L,"&lt;&gt;"), 0)</f>
        <v>0</v>
      </c>
      <c r="BV474" s="0" t="n">
        <f aca="false">IFERROR(SUMIFS('2010'!L:L,'2010'!F:F,A474,'2010'!C:C,B474,'2010'!D:D,"",'2010'!AA:AA,"JRO"), 0)</f>
        <v>0</v>
      </c>
      <c r="BW474" s="7" t="n">
        <f aca="false">IFERROR(BV474/BU474, 0)</f>
        <v>0</v>
      </c>
      <c r="BX474" s="0" t="n">
        <f aca="false">IFERROR(SUMIFS('2009'!$G:$G,'2009'!F:F,A474,'2009'!C:C,B474,'2009'!D:D,"",'2009'!AA:AA,"JRO",'2009'!L:L,"&lt;&gt;"), 0)</f>
        <v>0</v>
      </c>
      <c r="BY474" s="0" t="n">
        <f aca="false">IFERROR(SUMIFS('2009'!L:L,'2009'!F:F,A474,'2009'!C:C,B474,'2009'!D:D,"",'2009'!AA:AA,"JRO"), 0)</f>
        <v>0</v>
      </c>
      <c r="BZ474" s="7" t="n">
        <f aca="false">IFERROR(BY474/BX474, 0)</f>
        <v>0</v>
      </c>
    </row>
    <row r="475" customFormat="false" ht="15" hidden="false" customHeight="false" outlineLevel="0" collapsed="false">
      <c r="A475" s="0" t="s">
        <v>107</v>
      </c>
      <c r="B475" s="16" t="s">
        <v>61</v>
      </c>
      <c r="I475" s="7" t="n">
        <f aca="false">IFERROR(H475/G475, 0)</f>
        <v>0</v>
      </c>
      <c r="J475" s="0" t="n">
        <f aca="false">IFERROR(SUMIFS('2018'!$H:$H,'2018'!$C:$C,B475,'2018'!$F:$F,A475,'2018'!AA:AA,"JRO",'2018'!P:P,"&lt;&gt;")+SUMIFS('2018'!$I:$I,'2018'!$D:$D,B475,'2018'!$F:$F,A475,'2018'!AA:AA,"JRO",'2018'!Q:Q,"&lt;&gt;")+SUMIFS('2018'!$J:$J,'2018'!$E:$E,B475,'2018'!$F:$F,A475,'2018'!AA:AA,"JRO",'2018'!R:R,"&lt;&gt;"), 0)</f>
        <v>0</v>
      </c>
      <c r="K475" s="0" t="n">
        <f aca="false">IFERROR(SUMIFS('2018'!M:M,'2018'!AA:AA,"JRO",'2018'!F:F,A475,'2018'!C:C,B475)+SUMIFS('2018'!P:P,'2018'!AA:AA,"JRO",'2018'!F:F,A475,'2018'!C:C,B475)+SUMIFS('2018'!N:N,'2018'!AA:AA,"JRO",'2018'!F:F,A475,'2018'!D:D,B475)+SUMIFS('2018'!N:N,'2018'!AA:AA,"JRO",'2018'!F:F,A475,'2018'!D:D,B475)+SUMIFS('2018'!O:O,'2018'!AA:AA,"JRO",'2018'!F:F,A475,'2018'!E:E,B475)+SUMIFS('2018'!R:R,'2018'!AA:AA,"JRO",'2018'!F:F,A475,'2018'!E:E,B475), 0)</f>
        <v>0</v>
      </c>
      <c r="L475" s="7" t="n">
        <f aca="false">IFERROR(K475/J475, 0)</f>
        <v>0</v>
      </c>
      <c r="M475" s="0" t="n">
        <f aca="false">IFERROR(SUMIFS('2018'!$H:$H,'2018'!$C:$C,B475,'2018'!$F:$F,A475,'2018'!AA:AA,"NRO",'2018'!P:P,"&lt;&gt;")+SUMIFS('2018'!$I:$I,'2018'!$D:$D,B475,'2018'!$F:$F,A475,'2018'!AA:AA,"NRO",'2018'!Q:Q,"&lt;&gt;")+SUMIFS('2018'!$J:$J,'2018'!$E:$E,B475,'2018'!$F:$F,A475,'2018'!AA:AA,"NRO",'2018'!R:R,"&lt;&gt;"), 0)</f>
        <v>0</v>
      </c>
      <c r="N475" s="0" t="n">
        <f aca="false">IFERROR(SUMIFS('2018'!M:M,'2018'!AA:AA,"NRO",'2018'!F:F,A475,'2018'!C:C,B475)+SUMIFS('2018'!P:P,'2018'!AA:AA,"NRO",'2018'!F:F,A475,'2018'!C:C,B475)+SUMIFS('2018'!N:N,'2018'!AA:AA,"NRO",'2018'!F:F,A475,'2018'!D:D,B475)+SUMIFS('2018'!N:N,'2018'!AA:AA,"NRO",'2018'!F:F,A475,'2018'!D:D,B475)+SUMIFS('2018'!O:O,'2018'!AA:AA,"NRO",'2018'!F:F,A475,'2018'!E:E,B475)+SUMIFS('2018'!R:R,'2018'!AA:AA,"NRO",'2018'!F:F,A475,'2018'!E:E,B475), 0)</f>
        <v>0</v>
      </c>
      <c r="O475" s="7" t="n">
        <f aca="false">IFERROR(N475/M475, 0)</f>
        <v>0</v>
      </c>
      <c r="P475" s="0" t="n">
        <f aca="false">IFERROR(SUMIFS('2018'!$H:$H,'2018'!$C:$C,B475,'2018'!$F:$F,A475,'2018'!AA:AA,"CRO")+SUMIFS('2018'!$I:$I,'2018'!$D:$D,B475,'2018'!$F:$F,A475,'2018'!AA:AA,"CRO")+SUMIFS('2018'!$J:$J,'2018'!$E:$E,B475,'2018'!$F:$F,A475,'2018'!AA:AA,"CRO"), 0)</f>
        <v>0</v>
      </c>
      <c r="Q475" s="0" t="n">
        <f aca="false">IFERROR(SUMIFS('2018'!M:M,'2018'!AA:AA,"CRO",'2018'!F:F,A475,'2018'!C:C,B475)+SUMIFS('2018'!P:P,'2018'!AA:AA,"CRO",'2018'!F:F,A475,'2018'!C:C,B475)+SUMIFS('2018'!N:N,'2018'!AA:AA,"CRO",'2018'!F:F,A475,'2018'!D:D,B475)+SUMIFS('2018'!N:N,'2018'!AA:AA,"CRO",'2018'!F:F,A475,'2018'!D:D,B475)+SUMIFS('2018'!O:O,'2018'!AA:AA,"CRO",'2018'!F:F,A475,'2018'!E:E,B475)+SUMIFS('2018'!R:R,'2018'!AA:AA,"CRO",'2018'!F:F,A475,'2018'!E:E,B475), 0)</f>
        <v>0</v>
      </c>
      <c r="R475" s="7" t="n">
        <f aca="false">IFERROR(Q475/P475, 0)</f>
        <v>0</v>
      </c>
      <c r="S475" s="7" t="n">
        <f aca="false">SUM(V475,Y475,AB475)</f>
        <v>0</v>
      </c>
      <c r="T475" s="7" t="n">
        <f aca="false">SUM(W475,Z475,AC475)</f>
        <v>0</v>
      </c>
      <c r="U475" s="7" t="n">
        <f aca="false">IFERROR(T475/S475, 0)</f>
        <v>0</v>
      </c>
      <c r="V475" s="0" t="n">
        <f aca="false">SUMIFS('2017'!$H:$H,'2017'!$C:$C,B475,'2017'!$F:$F,A475,'2017'!AA:AA,"JRO",'2017'!P:P,"&lt;&gt;")+SUMIFS('2017'!$I:$I,'2017'!$D:$D,B475,'2017'!$F:$F,A475,'2017'!AA:AA,"JRO",'2017'!Q:Q,"&lt;&gt;")+SUMIFS('2017'!$J:$J,'2017'!$E:$E,B475,'2017'!$F:$F,A475,'2017'!AA:AA,"JRO",'2017'!R:R,"&lt;&gt;")</f>
        <v>0</v>
      </c>
      <c r="W475" s="0" t="n">
        <f aca="false">IFERROR(SUMIFS('2017'!M:M,'2017'!AA:AA,"JRO",'2017'!F:F,A475,'2017'!C:C,B475)+SUMIFS('2017'!P:P,'2017'!AA:AA,"JRO",'2017'!F:F,A475,'2017'!C:C,B475)+SUMIFS('2017'!N:N,'2017'!AA:AA,"JRO",'2017'!F:F,A475,'2017'!D:D,B475)+SUMIFS('2017'!N:N,'2017'!AA:AA,"JRO",'2017'!F:F,A475,'2017'!D:D,B475)+SUMIFS('2017'!O:O,'2017'!AA:AA,"JRO",'2017'!F:F,A475,'2017'!E:E,B475)+SUMIFS('2017'!R:R,'2017'!AA:AA,"JRO",'2017'!F:F,A475,'2017'!E:E,B475), 0)</f>
        <v>0</v>
      </c>
      <c r="X475" s="7" t="n">
        <f aca="false">IFERROR(W475/V475, 0)</f>
        <v>0</v>
      </c>
      <c r="Y475" s="0" t="n">
        <f aca="false">IFERROR(SUMIFS('2017'!$H:$H,'2017'!$C:$C,B475,'2017'!$F:$F,A475,'2017'!AA:AA,"NRO",'2017'!P:P,"&lt;&gt;")+SUMIFS('2017'!$I:$I,'2017'!$D:$D,B475,'2017'!$F:$F,A475,'2017'!AA:AA,"NRO",'2017'!Q:Q,"&lt;&gt;")+SUMIFS('2017'!$J:$J,'2017'!$E:$E,B475,'2017'!$F:$F,A475,'2017'!AA:AA,"NRO",'2017'!R:R,"&lt;&gt;"), 0)</f>
        <v>0</v>
      </c>
      <c r="Z475" s="0" t="n">
        <f aca="false">IFERROR(SUMIFS('2017'!M:M,'2017'!AA:AA,"NRO",'2017'!F:F,A475,'2017'!C:C,B475)+SUMIFS('2017'!P:P,'2017'!AA:AA,"NRO",'2017'!F:F,A475,'2017'!C:C,B475)+SUMIFS('2017'!N:N,'2017'!AA:AA,"NRO",'2017'!F:F,A475,'2017'!D:D,B475)+SUMIFS('2017'!N:N,'2017'!AA:AA,"NRO",'2017'!F:F,A475,'2017'!D:D,B475)+SUMIFS('2017'!O:O,'2017'!AA:AA,"NRO",'2017'!F:F,A475,'2017'!E:E,B475)+SUMIFS('2017'!R:R,'2017'!AA:AA,"NRO",'2017'!F:F,A475,'2017'!E:E,B475), 0)</f>
        <v>0</v>
      </c>
      <c r="AA475" s="7" t="n">
        <f aca="false">IFERROR(Z475/Y475, 0)</f>
        <v>0</v>
      </c>
      <c r="AB475" s="0" t="n">
        <f aca="false">IFERROR(SUMIFS('2017'!$H:$H,'2017'!$C:$C,B475,'2017'!$F:$F,A475,'2017'!AA:AA,"CRO",'2017'!P:P,"&lt;&gt;")+SUMIFS('2017'!$I:$I,'2017'!$D:$D,B475,'2017'!$F:$F,A475,'2017'!AA:AA,"CRO",'2017'!Q:Q,"&lt;&gt;")+SUMIFS('2017'!$J:$J,'2017'!$E:$E,B475,'2017'!$F:$F,A475,'2017'!AA:AA,"CRO",'2017'!R:R,"&lt;&gt;"), 0)</f>
        <v>0</v>
      </c>
      <c r="AC475" s="0" t="n">
        <f aca="false">IFERROR(SUMIFS('2017'!M:M,'2017'!AA:AA,"CRO",'2017'!F:F,A475,'2017'!C:C,B475)+SUMIFS('2017'!P:P,'2017'!AA:AA,"CRO",'2017'!F:F,A475,'2017'!C:C,B475)+SUMIFS('2017'!N:N,'2017'!AA:AA,"CRO",'2017'!F:F,A475,'2017'!D:D,B475)+SUMIFS('2017'!N:N,'2017'!AA:AA,"CRO",'2017'!F:F,A475,'2017'!D:D,B475)+SUMIFS('2017'!O:O,'2017'!AA:AA,"CRO",'2017'!F:F,A475,'2017'!E:E,B475)+SUMIFS('2017'!R:R,'2017'!AA:AA,"CRO",'2017'!F:F,A475,'2017'!E:E,B475), 0)</f>
        <v>0</v>
      </c>
      <c r="AD475" s="0" t="n">
        <f aca="false">IFERROR(AC475/AB475, 0)</f>
        <v>0</v>
      </c>
      <c r="AE475" s="0" t="n">
        <f aca="false">SUM(AH475,AK475,AN475)</f>
        <v>0</v>
      </c>
      <c r="AF475" s="0" t="n">
        <f aca="false">SUM(AI475,AL475,AO475)</f>
        <v>0</v>
      </c>
      <c r="AG475" s="7" t="n">
        <f aca="false">IFERROR(AF475/AE475, 0)</f>
        <v>0</v>
      </c>
      <c r="AH475" s="0" t="n">
        <f aca="false">IFERROR(SUMIFS('2016'!$G:$G,'2016'!F:F,A475,'2016'!C:C,B475,'2016'!D:D,"",'2016'!AA:AA,"JRO",'2016'!L:L,"&lt;&gt;"), 0)</f>
        <v>0</v>
      </c>
      <c r="AI475" s="0" t="n">
        <f aca="false">IFERROR(SUMIFS('2016'!L:L,'2016'!F:F,A475,'2016'!C:C,B475,'2016'!D:D,"",'2016'!AA:AA,"JRO"), 0)</f>
        <v>0</v>
      </c>
      <c r="AJ475" s="7" t="n">
        <f aca="false">IFERROR(AI475/AH475, 0)</f>
        <v>0</v>
      </c>
      <c r="AK475" s="0" t="n">
        <f aca="false">IFERROR(SUMIFS('2016'!$G:$G,'2016'!F:F,A475,'2016'!C:C,B475,'2016'!D:D,"",'2016'!AA:AA,"NRO",'2016'!L:L,"&lt;&gt;"), 0)</f>
        <v>0</v>
      </c>
      <c r="AL475" s="0" t="n">
        <f aca="false">IFERROR(SUMIFS('2016'!L:L,'2016'!F:F,A475,'2016'!C:C,B475,'2016'!D:D,"",'2016'!AA:AA,"NRO"), 0)</f>
        <v>0</v>
      </c>
      <c r="AM475" s="0" t="n">
        <f aca="false">IFERROR(AL475/AK475, 0)</f>
        <v>0</v>
      </c>
      <c r="AN475" s="0" t="n">
        <f aca="false">IFERROR(SUMIFS('2016'!$G:$G,'2016'!F:F,A475,'2016'!C:C,B475,'2016'!D:D,"",'2016'!AA:AA,"CRO",'2016'!L:L,"&lt;&gt;"), 0)</f>
        <v>0</v>
      </c>
      <c r="AO475" s="0" t="n">
        <f aca="false">IFERROR(SUMIFS('2016'!L:L,'2016'!F:F,A475,'2016'!C:C,B475,'2016'!D:D,"",'2016'!AA:AA,"CRO"), 0)</f>
        <v>0</v>
      </c>
      <c r="AP475" s="0" t="n">
        <f aca="false">IFERROR(AO475/AN475, 0)</f>
        <v>0</v>
      </c>
      <c r="AQ475" s="0" t="n">
        <f aca="false">SUM(AT475,AW475,AZ475)</f>
        <v>0</v>
      </c>
      <c r="AR475" s="0" t="n">
        <f aca="false">SUM(AU475,AX475,BA475)</f>
        <v>0</v>
      </c>
      <c r="AS475" s="7" t="n">
        <f aca="false">IFERROR(AR475/AQ475, 0)</f>
        <v>0</v>
      </c>
      <c r="AT475" s="0" t="n">
        <f aca="false">IFERROR(SUMIFS('2015'!$G:$G,'2015'!F:F,A475,'2015'!C:C,B475,'2015'!D:D,"",'2015'!AA:AA,"JRO",'2015'!L:L,"&lt;&gt;"), 0)</f>
        <v>0</v>
      </c>
      <c r="AU475" s="0" t="n">
        <f aca="false">IFERROR(SUMIFS('2015'!L:L,'2015'!F:F,A475,'2015'!C:C,B475,'2015'!D:D,"",'2015'!AA:AA,"JRO"), 0)</f>
        <v>0</v>
      </c>
      <c r="AV475" s="0" t="n">
        <f aca="false">IFERROR(AU475/AT475, 0)</f>
        <v>0</v>
      </c>
      <c r="AW475" s="0" t="n">
        <f aca="false">IFERROR(SUMIFS('2015'!$G:$G,'2015'!F:F,A475,'2015'!C:C,B475,'2015'!D:D,"",'2015'!AA:AA,"NRO",'2015'!L:L,"&lt;&gt;"), 0)</f>
        <v>0</v>
      </c>
      <c r="AX475" s="0" t="n">
        <f aca="false">IFERROR(SUMIFS('2015'!L:L,'2015'!F:F,A475,'2015'!C:C,B475,'2015'!D:D,"",'2015'!AA:AA,"NRO"), 0)</f>
        <v>0</v>
      </c>
      <c r="AY475" s="0" t="n">
        <f aca="false">IFERROR(AX475/AW475, 0)</f>
        <v>0</v>
      </c>
      <c r="AZ475" s="0" t="n">
        <f aca="false">IFERROR(SUMIFS('2015'!$G:$G,'2015'!F:F,A475,'2015'!C:C,B475,'2015'!D:D,"",'2015'!AA:AA,"CRO",'2015'!L:L,"&lt;&gt;"), 0)</f>
        <v>0</v>
      </c>
      <c r="BA475" s="0" t="n">
        <f aca="false">IFERROR(SUMIFS('2015'!L:L,'2015'!F:F,A475,'2015'!C:C,B475,'2015'!D:D,"",'2015'!AA:AA,"CRO"), 0)</f>
        <v>0</v>
      </c>
      <c r="BB475" s="0" t="n">
        <f aca="false">IFERROR(BA475/AZ475, 0)</f>
        <v>0</v>
      </c>
      <c r="BC475" s="0" t="n">
        <f aca="false">SUM(BF475,BI475)</f>
        <v>0</v>
      </c>
      <c r="BD475" s="0" t="n">
        <f aca="false">SUM(BG475,BJ475)</f>
        <v>0</v>
      </c>
      <c r="BE475" s="7" t="n">
        <f aca="false">IFERROR(BD475/BC475, 0)</f>
        <v>0</v>
      </c>
      <c r="BF475" s="0" t="n">
        <f aca="false">IFERROR(SUMIFS('2014'!$G:$G,'2014'!F:F,A475,'2014'!C:C,B475,'2014'!D:D,"",'2014'!AA:AA,"JRO",'2014'!L:L,"&lt;&gt;"), 0)</f>
        <v>0</v>
      </c>
      <c r="BG475" s="0" t="n">
        <f aca="false">IFERROR(SUMIFS('2014'!L:L,'2014'!F:F,A475,'2014'!C:C,B475,'2014'!D:D,"",'2014'!AA:AA,"JRO"), 0)</f>
        <v>0</v>
      </c>
      <c r="BH475" s="7" t="n">
        <f aca="false">IFERROR(BG475/BF475, 0)</f>
        <v>0</v>
      </c>
      <c r="BI475" s="0" t="n">
        <f aca="false">IFERROR(SUMIFS('2014'!$G:$G,'2014'!F:F,A475,'2014'!C:C,B475,'2014'!D:D,"",'2014'!AA:AA,"CRO",'2014'!L:L,"&lt;&gt;"), 0)</f>
        <v>0</v>
      </c>
      <c r="BJ475" s="0" t="n">
        <f aca="false">IFERROR(SUMIFS('2014'!L:L,'2014'!F:F,A475,'2014'!C:C,B475,'2014'!D:D,"",'2014'!AA:AA,"CRO"), 0)</f>
        <v>0</v>
      </c>
      <c r="BK475" s="0" t="n">
        <f aca="false">IFERROR(BJ475/BI475, 0)</f>
        <v>0</v>
      </c>
      <c r="BL475" s="0" t="n">
        <f aca="false">IFERROR(SUMIFS('2013'!$G:$G,'2013'!F:F,A475,'2013'!C:C,B475,'2013'!D:D,"",'2013'!AA:AA,"JRO",'2013'!L:L,"&lt;&gt;"), 0)</f>
        <v>0</v>
      </c>
      <c r="BM475" s="0" t="n">
        <f aca="false">IFERROR(SUMIFS('2013'!L:L,'2013'!F:F,A475,'2013'!C:C,B475,'2013'!D:D,"",'2013'!AA:AA,"JRO"), 0)</f>
        <v>0</v>
      </c>
      <c r="BN475" s="0" t="n">
        <f aca="false">IFERROR(BM475/BL475, 0)</f>
        <v>0</v>
      </c>
      <c r="BO475" s="0" t="n">
        <f aca="false">IFERROR(SUMIFS('2012'!$G:$G,'2012'!F:F,A475,'2012'!C:C,B475,'2012'!D:D,"",'2012'!AA:AA,"JRO",'2012'!L:L,"&lt;&gt;"), 0)</f>
        <v>0</v>
      </c>
      <c r="BP475" s="0" t="n">
        <f aca="false">IFERROR(SUMIFS('2012'!L:L,'2012'!F:F,A475,'2012'!C:C,B475,'2012'!D:D,"",'2012'!AA:AA,"JRO"), 0)</f>
        <v>0</v>
      </c>
      <c r="BQ475" s="0" t="n">
        <f aca="false">IFERROR(BP475/BO475, 0)</f>
        <v>0</v>
      </c>
      <c r="BR475" s="0" t="n">
        <f aca="false">IFERROR(SUMIFS('2011'!$G:$G,'2011'!F:F,A475,'2011'!C:C,B475,'2011'!D:D,"",'2011'!AA:AA,"JRO",'2011'!L:L,"&lt;&gt;"), 0)</f>
        <v>0</v>
      </c>
      <c r="BS475" s="0" t="n">
        <f aca="false">IFERROR(SUMIFS('2011'!L:L,'2011'!F:F,A475,'2011'!C:C,B475,'2011'!D:D,"",'2011'!AA:AA,"JRO"), 0)</f>
        <v>0</v>
      </c>
      <c r="BT475" s="7" t="n">
        <f aca="false">IFERROR(BS475/BR475, 0)</f>
        <v>0</v>
      </c>
      <c r="BU475" s="0" t="n">
        <f aca="false">IFERROR(SUMIFS('2010'!$G:$G,'2010'!F:F,A475,'2010'!C:C,B475,'2010'!D:D,"",'2010'!AA:AA,"JRO",'2010'!L:L,"&lt;&gt;"), 0)</f>
        <v>0</v>
      </c>
      <c r="BV475" s="0" t="n">
        <f aca="false">IFERROR(SUMIFS('2010'!L:L,'2010'!F:F,A475,'2010'!C:C,B475,'2010'!D:D,"",'2010'!AA:AA,"JRO"), 0)</f>
        <v>0</v>
      </c>
      <c r="BW475" s="7" t="n">
        <f aca="false">IFERROR(BV475/BU475, 0)</f>
        <v>0</v>
      </c>
      <c r="BX475" s="0" t="n">
        <f aca="false">IFERROR(SUMIFS('2009'!$G:$G,'2009'!F:F,A475,'2009'!C:C,B475,'2009'!D:D,"",'2009'!AA:AA,"JRO",'2009'!L:L,"&lt;&gt;"), 0)</f>
        <v>0</v>
      </c>
      <c r="BY475" s="0" t="n">
        <f aca="false">IFERROR(SUMIFS('2009'!L:L,'2009'!F:F,A475,'2009'!C:C,B475,'2009'!D:D,"",'2009'!AA:AA,"JRO"), 0)</f>
        <v>0</v>
      </c>
      <c r="BZ475" s="7" t="n">
        <f aca="false">IFERROR(BY475/BX475, 0)</f>
        <v>0</v>
      </c>
    </row>
  </sheetData>
  <mergeCells count="11">
    <mergeCell ref="C1:F1"/>
    <mergeCell ref="I1:R1"/>
    <mergeCell ref="S1:AD1"/>
    <mergeCell ref="AE1:AP1"/>
    <mergeCell ref="AT1:BB1"/>
    <mergeCell ref="BC1:BK1"/>
    <mergeCell ref="BL1:BN1"/>
    <mergeCell ref="BO1:BQ1"/>
    <mergeCell ref="BR1:BT1"/>
    <mergeCell ref="BU1:BW1"/>
    <mergeCell ref="BX1:BZ1"/>
  </mergeCells>
  <conditionalFormatting sqref="B43:B45">
    <cfRule type="expression" priority="2" aboveAverage="0" equalAverage="0" bottom="0" percent="0" rank="0" text="" dxfId="0">
      <formula>ISEVEN($A4)</formula>
    </cfRule>
    <cfRule type="expression" priority="3" aboveAverage="0" equalAverage="0" bottom="0" percent="0" rank="0" text="" dxfId="1">
      <formula>ISODD($A4)</formula>
    </cfRule>
  </conditionalFormatting>
  <conditionalFormatting sqref="B40 B42">
    <cfRule type="expression" priority="4" aboveAverage="0" equalAverage="0" bottom="0" percent="0" rank="0" text="" dxfId="2">
      <formula>ISEVEN(#ref!)</formula>
    </cfRule>
    <cfRule type="expression" priority="5" aboveAverage="0" equalAverage="0" bottom="0" percent="0" rank="0" text="" dxfId="3">
      <formula>ISODD(#ref!)</formula>
    </cfRule>
  </conditionalFormatting>
  <conditionalFormatting sqref="B41">
    <cfRule type="expression" priority="6" aboveAverage="0" equalAverage="0" bottom="0" percent="0" rank="0" text="" dxfId="0">
      <formula>ISEVEN($A3)</formula>
    </cfRule>
    <cfRule type="expression" priority="7" aboveAverage="0" equalAverage="0" bottom="0" percent="0" rank="0" text="" dxfId="1">
      <formula>ISODD($A3)</formula>
    </cfRule>
  </conditionalFormatting>
  <conditionalFormatting sqref="B4:B39">
    <cfRule type="expression" priority="8" aboveAverage="0" equalAverage="0" bottom="0" percent="0" rank="0" text="" dxfId="2">
      <formula>ISEVEN($A3)</formula>
    </cfRule>
    <cfRule type="expression" priority="9" aboveAverage="0" equalAverage="0" bottom="0" percent="0" rank="0" text="" dxfId="3">
      <formula>ISODD($A3)</formula>
    </cfRule>
  </conditionalFormatting>
  <conditionalFormatting sqref="AT1 CA1:AMJ2 BD2:BN2 BL1 G1:I1 A476:E1048576 G2:AG2 A2:E3 A1:B1 A4:B45 C4:E475 A390:A475 G3:AMJ1048576">
    <cfRule type="cellIs" priority="10" operator="equal" aboveAverage="0" equalAverage="0" bottom="0" percent="0" rank="0" text="" dxfId="0">
      <formula>0</formula>
    </cfRule>
  </conditionalFormatting>
  <conditionalFormatting sqref="X2:AG1048576 L2:U1048576">
    <cfRule type="cellIs" priority="11" operator="equal" aboveAverage="0" equalAverage="0" bottom="0" percent="0" rank="0" text="" dxfId="0">
      <formula>0</formula>
    </cfRule>
  </conditionalFormatting>
  <conditionalFormatting sqref="AH2:AS2">
    <cfRule type="cellIs" priority="12" operator="equal" aboveAverage="0" equalAverage="0" bottom="0" percent="0" rank="0" text="" dxfId="1">
      <formula>0</formula>
    </cfRule>
  </conditionalFormatting>
  <conditionalFormatting sqref="AJ2:AS2">
    <cfRule type="cellIs" priority="13" operator="equal" aboveAverage="0" equalAverage="0" bottom="0" percent="0" rank="0" text="" dxfId="2">
      <formula>0</formula>
    </cfRule>
  </conditionalFormatting>
  <conditionalFormatting sqref="AJ3:AJ475">
    <cfRule type="cellIs" priority="14" operator="equal" aboveAverage="0" equalAverage="0" bottom="0" percent="0" rank="0" text="" dxfId="3">
      <formula>0</formula>
    </cfRule>
  </conditionalFormatting>
  <conditionalFormatting sqref="AM3:AM475">
    <cfRule type="cellIs" priority="15" operator="equal" aboveAverage="0" equalAverage="0" bottom="0" percent="0" rank="0" text="" dxfId="0">
      <formula>0</formula>
    </cfRule>
  </conditionalFormatting>
  <conditionalFormatting sqref="AP3:AS475">
    <cfRule type="cellIs" priority="16" operator="equal" aboveAverage="0" equalAverage="0" bottom="0" percent="0" rank="0" text="" dxfId="1">
      <formula>0</formula>
    </cfRule>
  </conditionalFormatting>
  <conditionalFormatting sqref="AT2:BC2">
    <cfRule type="cellIs" priority="17" operator="equal" aboveAverage="0" equalAverage="0" bottom="0" percent="0" rank="0" text="" dxfId="2">
      <formula>0</formula>
    </cfRule>
  </conditionalFormatting>
  <conditionalFormatting sqref="AV2:BC2">
    <cfRule type="cellIs" priority="18" operator="equal" aboveAverage="0" equalAverage="0" bottom="0" percent="0" rank="0" text="" dxfId="3">
      <formula>0</formula>
    </cfRule>
  </conditionalFormatting>
  <conditionalFormatting sqref="BC1:BF1">
    <cfRule type="cellIs" priority="19" operator="equal" aboveAverage="0" equalAverage="0" bottom="0" percent="0" rank="0" text="" dxfId="4">
      <formula>0</formula>
    </cfRule>
  </conditionalFormatting>
  <conditionalFormatting sqref="BO1">
    <cfRule type="cellIs" priority="20" operator="equal" aboveAverage="0" equalAverage="0" bottom="0" percent="0" rank="0" text="" dxfId="5">
      <formula>0</formula>
    </cfRule>
  </conditionalFormatting>
  <conditionalFormatting sqref="BO2:BQ2">
    <cfRule type="cellIs" priority="21" operator="equal" aboveAverage="0" equalAverage="0" bottom="0" percent="0" rank="0" text="" dxfId="6">
      <formula>0</formula>
    </cfRule>
  </conditionalFormatting>
  <conditionalFormatting sqref="BQ2">
    <cfRule type="cellIs" priority="22" operator="equal" aboveAverage="0" equalAverage="0" bottom="0" percent="0" rank="0" text="" dxfId="7">
      <formula>0</formula>
    </cfRule>
  </conditionalFormatting>
  <conditionalFormatting sqref="BR1">
    <cfRule type="cellIs" priority="23" operator="equal" aboveAverage="0" equalAverage="0" bottom="0" percent="0" rank="0" text="" dxfId="8">
      <formula>0</formula>
    </cfRule>
  </conditionalFormatting>
  <conditionalFormatting sqref="BR2:BT2">
    <cfRule type="cellIs" priority="24" operator="equal" aboveAverage="0" equalAverage="0" bottom="0" percent="0" rank="0" text="" dxfId="9">
      <formula>0</formula>
    </cfRule>
  </conditionalFormatting>
  <conditionalFormatting sqref="BT2">
    <cfRule type="cellIs" priority="25" operator="equal" aboveAverage="0" equalAverage="0" bottom="0" percent="0" rank="0" text="" dxfId="10">
      <formula>0</formula>
    </cfRule>
  </conditionalFormatting>
  <conditionalFormatting sqref="BU1">
    <cfRule type="cellIs" priority="26" operator="equal" aboveAverage="0" equalAverage="0" bottom="0" percent="0" rank="0" text="" dxfId="11">
      <formula>0</formula>
    </cfRule>
  </conditionalFormatting>
  <conditionalFormatting sqref="BU2:BW2">
    <cfRule type="cellIs" priority="27" operator="equal" aboveAverage="0" equalAverage="0" bottom="0" percent="0" rank="0" text="" dxfId="12">
      <formula>0</formula>
    </cfRule>
  </conditionalFormatting>
  <conditionalFormatting sqref="BW2">
    <cfRule type="cellIs" priority="28" operator="equal" aboveAverage="0" equalAverage="0" bottom="0" percent="0" rank="0" text="" dxfId="13">
      <formula>0</formula>
    </cfRule>
  </conditionalFormatting>
  <conditionalFormatting sqref="BX1">
    <cfRule type="cellIs" priority="29" operator="equal" aboveAverage="0" equalAverage="0" bottom="0" percent="0" rank="0" text="" dxfId="14">
      <formula>0</formula>
    </cfRule>
  </conditionalFormatting>
  <conditionalFormatting sqref="BX2:BZ2">
    <cfRule type="cellIs" priority="30" operator="equal" aboveAverage="0" equalAverage="0" bottom="0" percent="0" rank="0" text="" dxfId="15">
      <formula>0</formula>
    </cfRule>
  </conditionalFormatting>
  <conditionalFormatting sqref="BZ2">
    <cfRule type="cellIs" priority="31" operator="equal" aboveAverage="0" equalAverage="0" bottom="0" percent="0" rank="0" text="" dxfId="16">
      <formula>0</formula>
    </cfRule>
  </conditionalFormatting>
  <conditionalFormatting sqref="B86:B88">
    <cfRule type="expression" priority="32" aboveAverage="0" equalAverage="0" bottom="0" percent="0" rank="0" text="" dxfId="17">
      <formula>ISEVEN($A47)</formula>
    </cfRule>
    <cfRule type="expression" priority="33" aboveAverage="0" equalAverage="0" bottom="0" percent="0" rank="0" text="" dxfId="18">
      <formula>ISODD($A47)</formula>
    </cfRule>
  </conditionalFormatting>
  <conditionalFormatting sqref="B83 B85">
    <cfRule type="expression" priority="34" aboveAverage="0" equalAverage="0" bottom="0" percent="0" rank="0" text="" dxfId="19">
      <formula>ISEVEN(#ref!)</formula>
    </cfRule>
    <cfRule type="expression" priority="35" aboveAverage="0" equalAverage="0" bottom="0" percent="0" rank="0" text="" dxfId="20">
      <formula>ISODD(#ref!)</formula>
    </cfRule>
  </conditionalFormatting>
  <conditionalFormatting sqref="B84">
    <cfRule type="expression" priority="36" aboveAverage="0" equalAverage="0" bottom="0" percent="0" rank="0" text="" dxfId="21">
      <formula>ISEVEN($A46)</formula>
    </cfRule>
    <cfRule type="expression" priority="37" aboveAverage="0" equalAverage="0" bottom="0" percent="0" rank="0" text="" dxfId="22">
      <formula>ISODD($A46)</formula>
    </cfRule>
  </conditionalFormatting>
  <conditionalFormatting sqref="B47:B82">
    <cfRule type="expression" priority="38" aboveAverage="0" equalAverage="0" bottom="0" percent="0" rank="0" text="" dxfId="0">
      <formula>ISEVEN($A46)</formula>
    </cfRule>
    <cfRule type="expression" priority="39" aboveAverage="0" equalAverage="0" bottom="0" percent="0" rank="0" text="" dxfId="1">
      <formula>ISODD($A46)</formula>
    </cfRule>
  </conditionalFormatting>
  <conditionalFormatting sqref="B129:B131">
    <cfRule type="expression" priority="40" aboveAverage="0" equalAverage="0" bottom="0" percent="0" rank="0" text="" dxfId="2">
      <formula>ISEVEN($A90)</formula>
    </cfRule>
    <cfRule type="expression" priority="41" aboveAverage="0" equalAverage="0" bottom="0" percent="0" rank="0" text="" dxfId="3">
      <formula>ISODD($A90)</formula>
    </cfRule>
  </conditionalFormatting>
  <conditionalFormatting sqref="B126 B128">
    <cfRule type="expression" priority="42" aboveAverage="0" equalAverage="0" bottom="0" percent="0" rank="0" text="" dxfId="0">
      <formula>ISEVEN(#ref!)</formula>
    </cfRule>
    <cfRule type="expression" priority="43" aboveAverage="0" equalAverage="0" bottom="0" percent="0" rank="0" text="" dxfId="1">
      <formula>ISODD(#ref!)</formula>
    </cfRule>
  </conditionalFormatting>
  <conditionalFormatting sqref="B127">
    <cfRule type="expression" priority="44" aboveAverage="0" equalAverage="0" bottom="0" percent="0" rank="0" text="" dxfId="2">
      <formula>ISEVEN($A89)</formula>
    </cfRule>
    <cfRule type="expression" priority="45" aboveAverage="0" equalAverage="0" bottom="0" percent="0" rank="0" text="" dxfId="3">
      <formula>ISODD($A89)</formula>
    </cfRule>
  </conditionalFormatting>
  <conditionalFormatting sqref="B90:B125">
    <cfRule type="expression" priority="46" aboveAverage="0" equalAverage="0" bottom="0" percent="0" rank="0" text="" dxfId="0">
      <formula>ISEVEN($A89)</formula>
    </cfRule>
    <cfRule type="expression" priority="47" aboveAverage="0" equalAverage="0" bottom="0" percent="0" rank="0" text="" dxfId="1">
      <formula>ISODD($A89)</formula>
    </cfRule>
  </conditionalFormatting>
  <conditionalFormatting sqref="B172:B174">
    <cfRule type="expression" priority="48" aboveAverage="0" equalAverage="0" bottom="0" percent="0" rank="0" text="" dxfId="2">
      <formula>ISEVEN($A133)</formula>
    </cfRule>
    <cfRule type="expression" priority="49" aboveAverage="0" equalAverage="0" bottom="0" percent="0" rank="0" text="" dxfId="3">
      <formula>ISODD($A133)</formula>
    </cfRule>
  </conditionalFormatting>
  <conditionalFormatting sqref="B169 B171">
    <cfRule type="expression" priority="50" aboveAverage="0" equalAverage="0" bottom="0" percent="0" rank="0" text="" dxfId="4">
      <formula>ISEVEN(#ref!)</formula>
    </cfRule>
    <cfRule type="expression" priority="51" aboveAverage="0" equalAverage="0" bottom="0" percent="0" rank="0" text="" dxfId="5">
      <formula>ISODD(#ref!)</formula>
    </cfRule>
  </conditionalFormatting>
  <conditionalFormatting sqref="B170">
    <cfRule type="expression" priority="52" aboveAverage="0" equalAverage="0" bottom="0" percent="0" rank="0" text="" dxfId="6">
      <formula>ISEVEN($A132)</formula>
    </cfRule>
    <cfRule type="expression" priority="53" aboveAverage="0" equalAverage="0" bottom="0" percent="0" rank="0" text="" dxfId="7">
      <formula>ISODD($A132)</formula>
    </cfRule>
  </conditionalFormatting>
  <conditionalFormatting sqref="B133:B168">
    <cfRule type="expression" priority="54" aboveAverage="0" equalAverage="0" bottom="0" percent="0" rank="0" text="" dxfId="8">
      <formula>ISEVEN($A132)</formula>
    </cfRule>
    <cfRule type="expression" priority="55" aboveAverage="0" equalAverage="0" bottom="0" percent="0" rank="0" text="" dxfId="9">
      <formula>ISODD($A132)</formula>
    </cfRule>
  </conditionalFormatting>
  <conditionalFormatting sqref="B215:B217">
    <cfRule type="expression" priority="56" aboveAverage="0" equalAverage="0" bottom="0" percent="0" rank="0" text="" dxfId="10">
      <formula>ISEVEN($A176)</formula>
    </cfRule>
    <cfRule type="expression" priority="57" aboveAverage="0" equalAverage="0" bottom="0" percent="0" rank="0" text="" dxfId="11">
      <formula>ISODD($A176)</formula>
    </cfRule>
  </conditionalFormatting>
  <conditionalFormatting sqref="B212 B214">
    <cfRule type="expression" priority="58" aboveAverage="0" equalAverage="0" bottom="0" percent="0" rank="0" text="" dxfId="12">
      <formula>ISEVEN(#ref!)</formula>
    </cfRule>
    <cfRule type="expression" priority="59" aboveAverage="0" equalAverage="0" bottom="0" percent="0" rank="0" text="" dxfId="13">
      <formula>ISODD(#ref!)</formula>
    </cfRule>
  </conditionalFormatting>
  <conditionalFormatting sqref="B213">
    <cfRule type="expression" priority="60" aboveAverage="0" equalAverage="0" bottom="0" percent="0" rank="0" text="" dxfId="14">
      <formula>ISEVEN($A175)</formula>
    </cfRule>
    <cfRule type="expression" priority="61" aboveAverage="0" equalAverage="0" bottom="0" percent="0" rank="0" text="" dxfId="15">
      <formula>ISODD($A175)</formula>
    </cfRule>
  </conditionalFormatting>
  <conditionalFormatting sqref="B176:B211">
    <cfRule type="expression" priority="62" aboveAverage="0" equalAverage="0" bottom="0" percent="0" rank="0" text="" dxfId="16">
      <formula>ISEVEN($A175)</formula>
    </cfRule>
    <cfRule type="expression" priority="63" aboveAverage="0" equalAverage="0" bottom="0" percent="0" rank="0" text="" dxfId="17">
      <formula>ISODD($A175)</formula>
    </cfRule>
  </conditionalFormatting>
  <conditionalFormatting sqref="B258:B260">
    <cfRule type="expression" priority="64" aboveAverage="0" equalAverage="0" bottom="0" percent="0" rank="0" text="" dxfId="18">
      <formula>ISEVEN($A219)</formula>
    </cfRule>
    <cfRule type="expression" priority="65" aboveAverage="0" equalAverage="0" bottom="0" percent="0" rank="0" text="" dxfId="19">
      <formula>ISODD($A219)</formula>
    </cfRule>
  </conditionalFormatting>
  <conditionalFormatting sqref="B255 B257">
    <cfRule type="expression" priority="66" aboveAverage="0" equalAverage="0" bottom="0" percent="0" rank="0" text="" dxfId="20">
      <formula>ISEVEN(#ref!)</formula>
    </cfRule>
    <cfRule type="expression" priority="67" aboveAverage="0" equalAverage="0" bottom="0" percent="0" rank="0" text="" dxfId="21">
      <formula>ISODD(#ref!)</formula>
    </cfRule>
  </conditionalFormatting>
  <conditionalFormatting sqref="B256">
    <cfRule type="expression" priority="68" aboveAverage="0" equalAverage="0" bottom="0" percent="0" rank="0" text="" dxfId="22">
      <formula>ISEVEN($A218)</formula>
    </cfRule>
    <cfRule type="expression" priority="69" aboveAverage="0" equalAverage="0" bottom="0" percent="0" rank="0" text="" dxfId="0">
      <formula>ISODD($A218)</formula>
    </cfRule>
  </conditionalFormatting>
  <conditionalFormatting sqref="B219:B254">
    <cfRule type="expression" priority="70" aboveAverage="0" equalAverage="0" bottom="0" percent="0" rank="0" text="" dxfId="1">
      <formula>ISEVEN($A218)</formula>
    </cfRule>
    <cfRule type="expression" priority="71" aboveAverage="0" equalAverage="0" bottom="0" percent="0" rank="0" text="" dxfId="2">
      <formula>ISODD($A218)</formula>
    </cfRule>
  </conditionalFormatting>
  <conditionalFormatting sqref="B301:B303">
    <cfRule type="expression" priority="72" aboveAverage="0" equalAverage="0" bottom="0" percent="0" rank="0" text="" dxfId="3">
      <formula>ISEVEN($A262)</formula>
    </cfRule>
    <cfRule type="expression" priority="73" aboveAverage="0" equalAverage="0" bottom="0" percent="0" rank="0" text="" dxfId="0">
      <formula>ISODD($A262)</formula>
    </cfRule>
  </conditionalFormatting>
  <conditionalFormatting sqref="B298 B300">
    <cfRule type="expression" priority="74" aboveAverage="0" equalAverage="0" bottom="0" percent="0" rank="0" text="" dxfId="1">
      <formula>ISEVEN(#ref!)</formula>
    </cfRule>
    <cfRule type="expression" priority="75" aboveAverage="0" equalAverage="0" bottom="0" percent="0" rank="0" text="" dxfId="2">
      <formula>ISODD(#ref!)</formula>
    </cfRule>
  </conditionalFormatting>
  <conditionalFormatting sqref="B299">
    <cfRule type="expression" priority="76" aboveAverage="0" equalAverage="0" bottom="0" percent="0" rank="0" text="" dxfId="3">
      <formula>ISEVEN($A261)</formula>
    </cfRule>
    <cfRule type="expression" priority="77" aboveAverage="0" equalAverage="0" bottom="0" percent="0" rank="0" text="" dxfId="4">
      <formula>ISODD($A261)</formula>
    </cfRule>
  </conditionalFormatting>
  <conditionalFormatting sqref="B262:B297">
    <cfRule type="expression" priority="78" aboveAverage="0" equalAverage="0" bottom="0" percent="0" rank="0" text="" dxfId="5">
      <formula>ISEVEN($A261)</formula>
    </cfRule>
    <cfRule type="expression" priority="79" aboveAverage="0" equalAverage="0" bottom="0" percent="0" rank="0" text="" dxfId="6">
      <formula>ISODD($A261)</formula>
    </cfRule>
  </conditionalFormatting>
  <conditionalFormatting sqref="B344:B346">
    <cfRule type="expression" priority="80" aboveAverage="0" equalAverage="0" bottom="0" percent="0" rank="0" text="" dxfId="7">
      <formula>ISEVEN($A305)</formula>
    </cfRule>
    <cfRule type="expression" priority="81" aboveAverage="0" equalAverage="0" bottom="0" percent="0" rank="0" text="" dxfId="8">
      <formula>ISODD($A305)</formula>
    </cfRule>
  </conditionalFormatting>
  <conditionalFormatting sqref="B341 B343">
    <cfRule type="expression" priority="82" aboveAverage="0" equalAverage="0" bottom="0" percent="0" rank="0" text="" dxfId="9">
      <formula>ISEVEN(#ref!)</formula>
    </cfRule>
    <cfRule type="expression" priority="83" aboveAverage="0" equalAverage="0" bottom="0" percent="0" rank="0" text="" dxfId="10">
      <formula>ISODD(#ref!)</formula>
    </cfRule>
  </conditionalFormatting>
  <conditionalFormatting sqref="B342">
    <cfRule type="expression" priority="84" aboveAverage="0" equalAverage="0" bottom="0" percent="0" rank="0" text="" dxfId="11">
      <formula>ISEVEN($A304)</formula>
    </cfRule>
    <cfRule type="expression" priority="85" aboveAverage="0" equalAverage="0" bottom="0" percent="0" rank="0" text="" dxfId="12">
      <formula>ISODD($A304)</formula>
    </cfRule>
  </conditionalFormatting>
  <conditionalFormatting sqref="B305:B340">
    <cfRule type="expression" priority="86" aboveAverage="0" equalAverage="0" bottom="0" percent="0" rank="0" text="" dxfId="13">
      <formula>ISEVEN($A304)</formula>
    </cfRule>
    <cfRule type="expression" priority="87" aboveAverage="0" equalAverage="0" bottom="0" percent="0" rank="0" text="" dxfId="14">
      <formula>ISODD($A304)</formula>
    </cfRule>
  </conditionalFormatting>
  <conditionalFormatting sqref="B387:B389">
    <cfRule type="expression" priority="88" aboveAverage="0" equalAverage="0" bottom="0" percent="0" rank="0" text="" dxfId="15">
      <formula>ISEVEN($A348)</formula>
    </cfRule>
    <cfRule type="expression" priority="89" aboveAverage="0" equalAverage="0" bottom="0" percent="0" rank="0" text="" dxfId="16">
      <formula>ISODD($A348)</formula>
    </cfRule>
  </conditionalFormatting>
  <conditionalFormatting sqref="B384 B386">
    <cfRule type="expression" priority="90" aboveAverage="0" equalAverage="0" bottom="0" percent="0" rank="0" text="" dxfId="17">
      <formula>ISEVEN(#ref!)</formula>
    </cfRule>
    <cfRule type="expression" priority="91" aboveAverage="0" equalAverage="0" bottom="0" percent="0" rank="0" text="" dxfId="18">
      <formula>ISODD(#ref!)</formula>
    </cfRule>
  </conditionalFormatting>
  <conditionalFormatting sqref="B385">
    <cfRule type="expression" priority="92" aboveAverage="0" equalAverage="0" bottom="0" percent="0" rank="0" text="" dxfId="19">
      <formula>ISEVEN($A347)</formula>
    </cfRule>
    <cfRule type="expression" priority="93" aboveAverage="0" equalAverage="0" bottom="0" percent="0" rank="0" text="" dxfId="20">
      <formula>ISODD($A347)</formula>
    </cfRule>
  </conditionalFormatting>
  <conditionalFormatting sqref="B348:B383">
    <cfRule type="expression" priority="94" aboveAverage="0" equalAverage="0" bottom="0" percent="0" rank="0" text="" dxfId="21">
      <formula>ISEVEN($A347)</formula>
    </cfRule>
    <cfRule type="expression" priority="95" aboveAverage="0" equalAverage="0" bottom="0" percent="0" rank="0" text="" dxfId="22">
      <formula>ISODD($A347)</formula>
    </cfRule>
  </conditionalFormatting>
  <conditionalFormatting sqref="AY3:AY475">
    <cfRule type="cellIs" priority="96" operator="equal" aboveAverage="0" equalAverage="0" bottom="0" percent="0" rank="0" text="" dxfId="0">
      <formula>0</formula>
    </cfRule>
  </conditionalFormatting>
  <conditionalFormatting sqref="AQ3:AQ475">
    <cfRule type="cellIs" priority="97" operator="equal" aboveAverage="0" equalAverage="0" bottom="0" percent="0" rank="0" text="" dxfId="1">
      <formula>0</formula>
    </cfRule>
  </conditionalFormatting>
  <conditionalFormatting sqref="AR3:AR475">
    <cfRule type="cellIs" priority="98" operator="equal" aboveAverage="0" equalAverage="0" bottom="0" percent="0" rank="0" text="" dxfId="2">
      <formula>0</formula>
    </cfRule>
  </conditionalFormatting>
  <conditionalFormatting sqref="AS3:AS475">
    <cfRule type="cellIs" priority="99" operator="equal" aboveAverage="0" equalAverage="0" bottom="0" percent="0" rank="0" text="" dxfId="3">
      <formula>0</formula>
    </cfRule>
  </conditionalFormatting>
  <conditionalFormatting sqref="BC3:BC475">
    <cfRule type="cellIs" priority="100" operator="equal" aboveAverage="0" equalAverage="0" bottom="0" percent="0" rank="0" text="" dxfId="4">
      <formula>0</formula>
    </cfRule>
  </conditionalFormatting>
  <conditionalFormatting sqref="BC3:BC475">
    <cfRule type="cellIs" priority="101" operator="equal" aboveAverage="0" equalAverage="0" bottom="0" percent="0" rank="0" text="" dxfId="5">
      <formula>0</formula>
    </cfRule>
  </conditionalFormatting>
  <conditionalFormatting sqref="BD3:BD475">
    <cfRule type="cellIs" priority="102" operator="equal" aboveAverage="0" equalAverage="0" bottom="0" percent="0" rank="0" text="" dxfId="6">
      <formula>0</formula>
    </cfRule>
  </conditionalFormatting>
  <conditionalFormatting sqref="BD3:BD475">
    <cfRule type="cellIs" priority="103" operator="equal" aboveAverage="0" equalAverage="0" bottom="0" percent="0" rank="0" text="" dxfId="7">
      <formula>0</formula>
    </cfRule>
  </conditionalFormatting>
  <conditionalFormatting sqref="BE3:BE475">
    <cfRule type="cellIs" priority="104" operator="equal" aboveAverage="0" equalAverage="0" bottom="0" percent="0" rank="0" text="" dxfId="8">
      <formula>0</formula>
    </cfRule>
  </conditionalFormatting>
  <conditionalFormatting sqref="BE3:BE475">
    <cfRule type="cellIs" priority="105" operator="equal" aboveAverage="0" equalAverage="0" bottom="0" percent="0" rank="0" text="" dxfId="9">
      <formula>0</formula>
    </cfRule>
  </conditionalFormatting>
  <conditionalFormatting sqref="B430:B432">
    <cfRule type="expression" priority="106" aboveAverage="0" equalAverage="0" bottom="0" percent="0" rank="0" text="" dxfId="10">
      <formula>ISEVEN($A391)</formula>
    </cfRule>
    <cfRule type="expression" priority="107" aboveAverage="0" equalAverage="0" bottom="0" percent="0" rank="0" text="" dxfId="11">
      <formula>ISODD($A391)</formula>
    </cfRule>
  </conditionalFormatting>
  <conditionalFormatting sqref="B427 B429">
    <cfRule type="expression" priority="108" aboveAverage="0" equalAverage="0" bottom="0" percent="0" rank="0" text="" dxfId="12">
      <formula>ISEVEN(#ref!)</formula>
    </cfRule>
    <cfRule type="expression" priority="109" aboveAverage="0" equalAverage="0" bottom="0" percent="0" rank="0" text="" dxfId="13">
      <formula>ISODD(#ref!)</formula>
    </cfRule>
  </conditionalFormatting>
  <conditionalFormatting sqref="B428">
    <cfRule type="expression" priority="110" aboveAverage="0" equalAverage="0" bottom="0" percent="0" rank="0" text="" dxfId="14">
      <formula>ISEVEN($A390)</formula>
    </cfRule>
    <cfRule type="expression" priority="111" aboveAverage="0" equalAverage="0" bottom="0" percent="0" rank="0" text="" dxfId="15">
      <formula>ISODD($A390)</formula>
    </cfRule>
  </conditionalFormatting>
  <conditionalFormatting sqref="B391:B426">
    <cfRule type="expression" priority="112" aboveAverage="0" equalAverage="0" bottom="0" percent="0" rank="0" text="" dxfId="16">
      <formula>ISEVEN($A390)</formula>
    </cfRule>
    <cfRule type="expression" priority="113" aboveAverage="0" equalAverage="0" bottom="0" percent="0" rank="0" text="" dxfId="17">
      <formula>ISODD($A390)</formula>
    </cfRule>
  </conditionalFormatting>
  <conditionalFormatting sqref="B473:B475">
    <cfRule type="expression" priority="114" aboveAverage="0" equalAverage="0" bottom="0" percent="0" rank="0" text="" dxfId="18">
      <formula>ISEVEN($A434)</formula>
    </cfRule>
    <cfRule type="expression" priority="115" aboveAverage="0" equalAverage="0" bottom="0" percent="0" rank="0" text="" dxfId="19">
      <formula>ISODD($A434)</formula>
    </cfRule>
  </conditionalFormatting>
  <conditionalFormatting sqref="B470 B472">
    <cfRule type="expression" priority="116" aboveAverage="0" equalAverage="0" bottom="0" percent="0" rank="0" text="" dxfId="20">
      <formula>ISEVEN(#ref!)</formula>
    </cfRule>
    <cfRule type="expression" priority="117" aboveAverage="0" equalAverage="0" bottom="0" percent="0" rank="0" text="" dxfId="21">
      <formula>ISODD(#ref!)</formula>
    </cfRule>
  </conditionalFormatting>
  <conditionalFormatting sqref="B471">
    <cfRule type="expression" priority="118" aboveAverage="0" equalAverage="0" bottom="0" percent="0" rank="0" text="" dxfId="22">
      <formula>ISEVEN($A433)</formula>
    </cfRule>
    <cfRule type="expression" priority="119" aboveAverage="0" equalAverage="0" bottom="0" percent="0" rank="0" text="" dxfId="23">
      <formula>ISODD($A433)</formula>
    </cfRule>
  </conditionalFormatting>
  <conditionalFormatting sqref="B434:B469">
    <cfRule type="expression" priority="120" aboveAverage="0" equalAverage="0" bottom="0" percent="0" rank="0" text="" dxfId="24">
      <formula>ISEVEN($A433)</formula>
    </cfRule>
    <cfRule type="expression" priority="121" aboveAverage="0" equalAverage="0" bottom="0" percent="0" rank="0" text="" dxfId="25">
      <formula>ISODD($A433)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BJ4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1" ySplit="2" topLeftCell="N3" activePane="bottomRight" state="frozen"/>
      <selection pane="topLeft" activeCell="A1" activeCellId="0" sqref="A1"/>
      <selection pane="topRight" activeCell="N1" activeCellId="0" sqref="N1"/>
      <selection pane="bottomLeft" activeCell="A3" activeCellId="0" sqref="A3"/>
      <selection pane="bottomRight" activeCell="O2" activeCellId="0" sqref="O2"/>
    </sheetView>
  </sheetViews>
  <sheetFormatPr defaultRowHeight="15" outlineLevelRow="0" outlineLevelCol="0"/>
  <cols>
    <col collapsed="false" customWidth="true" hidden="false" outlineLevel="0" max="1" min="1" style="0" width="13.14"/>
    <col collapsed="false" customWidth="true" hidden="false" outlineLevel="0" max="2" min="2" style="0" width="6.28"/>
    <col collapsed="false" customWidth="true" hidden="false" outlineLevel="0" max="3" min="3" style="0" width="5.57"/>
    <col collapsed="false" customWidth="true" hidden="false" outlineLevel="0" max="7" min="4" style="0" width="5.01"/>
    <col collapsed="false" customWidth="true" hidden="false" outlineLevel="0" max="8" min="8" style="0" width="6.15"/>
    <col collapsed="false" customWidth="true" hidden="false" outlineLevel="0" max="61" min="9" style="0" width="5.01"/>
    <col collapsed="false" customWidth="true" hidden="false" outlineLevel="0" max="1025" min="62" style="0" width="8.54"/>
  </cols>
  <sheetData>
    <row r="1" customFormat="false" ht="15" hidden="false" customHeight="false" outlineLevel="0" collapsed="false">
      <c r="C1" s="11" t="s">
        <v>97</v>
      </c>
      <c r="D1" s="11"/>
      <c r="E1" s="11"/>
      <c r="F1" s="11"/>
      <c r="G1" s="11"/>
      <c r="H1" s="57"/>
      <c r="I1" s="11" t="s">
        <v>102</v>
      </c>
      <c r="J1" s="11"/>
      <c r="K1" s="11"/>
      <c r="L1" s="11"/>
      <c r="M1" s="11"/>
      <c r="N1" s="57"/>
      <c r="O1" s="11" t="s">
        <v>114</v>
      </c>
      <c r="P1" s="11"/>
      <c r="Q1" s="11"/>
      <c r="R1" s="11"/>
      <c r="S1" s="11"/>
      <c r="T1" s="57"/>
      <c r="U1" s="11" t="s">
        <v>96</v>
      </c>
      <c r="V1" s="11"/>
      <c r="W1" s="11"/>
      <c r="X1" s="11"/>
      <c r="Y1" s="11"/>
      <c r="Z1" s="57"/>
      <c r="AA1" s="11" t="s">
        <v>87</v>
      </c>
      <c r="AB1" s="11"/>
      <c r="AC1" s="11"/>
      <c r="AD1" s="11"/>
      <c r="AE1" s="11"/>
      <c r="AF1" s="57"/>
      <c r="AG1" s="11" t="s">
        <v>115</v>
      </c>
      <c r="AH1" s="11"/>
      <c r="AI1" s="11"/>
      <c r="AJ1" s="11"/>
      <c r="AK1" s="11"/>
      <c r="AL1" s="57"/>
      <c r="AM1" s="11" t="s">
        <v>99</v>
      </c>
      <c r="AN1" s="11"/>
      <c r="AO1" s="11"/>
      <c r="AP1" s="11"/>
      <c r="AQ1" s="11"/>
      <c r="AR1" s="57"/>
      <c r="AS1" s="11" t="s">
        <v>98</v>
      </c>
      <c r="AT1" s="11"/>
      <c r="AU1" s="11"/>
      <c r="AV1" s="11"/>
      <c r="AW1" s="11"/>
      <c r="AX1" s="57"/>
      <c r="AY1" s="11" t="s">
        <v>88</v>
      </c>
      <c r="AZ1" s="11"/>
      <c r="BA1" s="11"/>
      <c r="BB1" s="11"/>
      <c r="BC1" s="11"/>
      <c r="BD1" s="57"/>
      <c r="BE1" s="11" t="s">
        <v>108</v>
      </c>
      <c r="BF1" s="11"/>
      <c r="BG1" s="11"/>
      <c r="BH1" s="11"/>
      <c r="BI1" s="11"/>
    </row>
    <row r="2" customFormat="false" ht="15" hidden="false" customHeight="false" outlineLevel="0" collapsed="false">
      <c r="A2" s="3"/>
      <c r="B2" s="58" t="s">
        <v>134</v>
      </c>
      <c r="C2" s="3" t="n">
        <v>2018</v>
      </c>
      <c r="D2" s="3" t="n">
        <v>2017</v>
      </c>
      <c r="E2" s="3" t="n">
        <v>2016</v>
      </c>
      <c r="F2" s="3" t="n">
        <v>2015</v>
      </c>
      <c r="G2" s="3" t="n">
        <v>2014</v>
      </c>
      <c r="H2" s="3" t="s">
        <v>134</v>
      </c>
      <c r="I2" s="3" t="n">
        <v>2018</v>
      </c>
      <c r="J2" s="3" t="n">
        <v>2017</v>
      </c>
      <c r="K2" s="3" t="n">
        <v>2016</v>
      </c>
      <c r="L2" s="3" t="n">
        <v>2015</v>
      </c>
      <c r="M2" s="3" t="n">
        <v>2014</v>
      </c>
      <c r="N2" s="3" t="s">
        <v>134</v>
      </c>
      <c r="O2" s="3" t="n">
        <v>2018</v>
      </c>
      <c r="P2" s="3" t="n">
        <v>2017</v>
      </c>
      <c r="Q2" s="3" t="n">
        <v>2016</v>
      </c>
      <c r="R2" s="3" t="n">
        <v>2015</v>
      </c>
      <c r="S2" s="3" t="n">
        <v>2014</v>
      </c>
      <c r="T2" s="3" t="s">
        <v>134</v>
      </c>
      <c r="U2" s="3" t="n">
        <v>2018</v>
      </c>
      <c r="V2" s="3" t="n">
        <v>2017</v>
      </c>
      <c r="W2" s="3" t="n">
        <v>2016</v>
      </c>
      <c r="X2" s="3" t="n">
        <v>2015</v>
      </c>
      <c r="Y2" s="3" t="n">
        <v>2014</v>
      </c>
      <c r="Z2" s="3" t="s">
        <v>134</v>
      </c>
      <c r="AA2" s="3" t="n">
        <v>2018</v>
      </c>
      <c r="AB2" s="3" t="n">
        <v>2017</v>
      </c>
      <c r="AC2" s="3" t="n">
        <v>2016</v>
      </c>
      <c r="AD2" s="3" t="n">
        <v>2015</v>
      </c>
      <c r="AE2" s="3" t="n">
        <v>2014</v>
      </c>
      <c r="AF2" s="3" t="s">
        <v>134</v>
      </c>
      <c r="AG2" s="3" t="n">
        <v>2018</v>
      </c>
      <c r="AH2" s="3" t="n">
        <v>2017</v>
      </c>
      <c r="AI2" s="3" t="n">
        <v>2016</v>
      </c>
      <c r="AJ2" s="3" t="n">
        <v>2015</v>
      </c>
      <c r="AK2" s="3" t="n">
        <v>2014</v>
      </c>
      <c r="AL2" s="3" t="s">
        <v>134</v>
      </c>
      <c r="AM2" s="3" t="n">
        <v>2018</v>
      </c>
      <c r="AN2" s="3" t="n">
        <v>2017</v>
      </c>
      <c r="AO2" s="3" t="n">
        <v>2016</v>
      </c>
      <c r="AP2" s="3" t="n">
        <v>2015</v>
      </c>
      <c r="AQ2" s="3" t="n">
        <v>2014</v>
      </c>
      <c r="AR2" s="3" t="s">
        <v>134</v>
      </c>
      <c r="AS2" s="3" t="n">
        <v>2018</v>
      </c>
      <c r="AT2" s="3" t="n">
        <v>2017</v>
      </c>
      <c r="AU2" s="3" t="n">
        <v>2016</v>
      </c>
      <c r="AV2" s="3" t="n">
        <v>2015</v>
      </c>
      <c r="AW2" s="3" t="n">
        <v>2014</v>
      </c>
      <c r="AX2" s="3" t="s">
        <v>134</v>
      </c>
      <c r="AY2" s="3" t="n">
        <v>2018</v>
      </c>
      <c r="AZ2" s="3" t="n">
        <v>2017</v>
      </c>
      <c r="BA2" s="3" t="n">
        <v>2016</v>
      </c>
      <c r="BB2" s="3" t="n">
        <v>2015</v>
      </c>
      <c r="BC2" s="3" t="n">
        <v>2014</v>
      </c>
      <c r="BD2" s="3" t="s">
        <v>134</v>
      </c>
      <c r="BE2" s="3" t="n">
        <v>2018</v>
      </c>
      <c r="BF2" s="3" t="n">
        <v>2017</v>
      </c>
      <c r="BG2" s="3" t="n">
        <v>2016</v>
      </c>
      <c r="BH2" s="3" t="n">
        <v>2015</v>
      </c>
      <c r="BI2" s="3" t="n">
        <v>2014</v>
      </c>
    </row>
    <row r="3" customFormat="false" ht="15" hidden="false" customHeight="false" outlineLevel="0" collapsed="false">
      <c r="A3" s="1" t="s">
        <v>49</v>
      </c>
      <c r="B3" s="56" t="n">
        <f aca="false">IFERROR(AVERAGEIFS(C3:G3,C3:G3,"&lt;&gt;0"), 0)</f>
        <v>2.63594470046083</v>
      </c>
      <c r="C3" s="7" t="n">
        <v>2.63594470046083</v>
      </c>
      <c r="D3" s="7" t="n">
        <v>0</v>
      </c>
      <c r="E3" s="7" t="n">
        <v>0</v>
      </c>
      <c r="F3" s="7" t="n">
        <v>0</v>
      </c>
      <c r="G3" s="7" t="n">
        <v>0</v>
      </c>
      <c r="H3" s="56" t="n">
        <f aca="false">IFERROR(AVERAGEIFS(I3:M3,I3:M3,"&lt;&gt;0"), 0)</f>
        <v>0</v>
      </c>
      <c r="I3" s="7" t="n">
        <v>0</v>
      </c>
      <c r="J3" s="7" t="n">
        <v>0</v>
      </c>
      <c r="K3" s="7" t="n">
        <v>0</v>
      </c>
      <c r="L3" s="7" t="n">
        <v>0</v>
      </c>
      <c r="M3" s="7" t="n">
        <v>0</v>
      </c>
      <c r="N3" s="56" t="n">
        <f aca="false">IFERROR(AVERAGEIFS(O3:S3,O3:S3,"&lt;&gt;0"), 0)</f>
        <v>0</v>
      </c>
      <c r="O3" s="7" t="n">
        <v>0</v>
      </c>
      <c r="P3" s="7" t="n">
        <v>0</v>
      </c>
      <c r="Q3" s="7" t="n">
        <v>0</v>
      </c>
      <c r="R3" s="7" t="n">
        <v>0</v>
      </c>
      <c r="S3" s="7" t="n">
        <v>0</v>
      </c>
      <c r="T3" s="56" t="n">
        <f aca="false">IFERROR(AVERAGEIFS(U3:Y3,U3:Y3,"&lt;&gt;0"), 0)</f>
        <v>0</v>
      </c>
      <c r="U3" s="7" t="n">
        <v>0</v>
      </c>
      <c r="V3" s="7" t="n">
        <v>0</v>
      </c>
      <c r="W3" s="7" t="n">
        <v>0</v>
      </c>
      <c r="X3" s="7" t="n">
        <v>0</v>
      </c>
      <c r="Y3" s="7" t="n">
        <v>0</v>
      </c>
      <c r="Z3" s="56" t="n">
        <f aca="false">IFERROR(AVERAGEIFS(AA3:AE3,AA3:AE3,"&lt;&gt;0"), 0)</f>
        <v>1.87931034482759</v>
      </c>
      <c r="AA3" s="7" t="n">
        <v>1.87931034482759</v>
      </c>
      <c r="AB3" s="7" t="n">
        <v>0</v>
      </c>
      <c r="AC3" s="7" t="n">
        <v>0</v>
      </c>
      <c r="AD3" s="7" t="n">
        <v>0</v>
      </c>
      <c r="AE3" s="7" t="n">
        <v>0</v>
      </c>
      <c r="AF3" s="56" t="n">
        <f aca="false">IFERROR(AVERAGEIFS(AG3:AK3,AG3:AK3,"&lt;&gt;0"), 0)</f>
        <v>3.11627906976744</v>
      </c>
      <c r="AG3" s="7" t="n">
        <v>3.11627906976744</v>
      </c>
      <c r="AH3" s="7" t="n">
        <v>0</v>
      </c>
      <c r="AI3" s="7" t="n">
        <v>0</v>
      </c>
      <c r="AJ3" s="7" t="n">
        <v>0</v>
      </c>
      <c r="AK3" s="7" t="n">
        <v>0</v>
      </c>
      <c r="AL3" s="56" t="n">
        <f aca="false">IFERROR(AVERAGEIFS(AM3:AQ3,AM3:AQ3,"&lt;&gt;0"), 0)</f>
        <v>9.36363636363636</v>
      </c>
      <c r="AM3" s="7" t="n">
        <v>9.36363636363636</v>
      </c>
      <c r="AN3" s="7" t="n">
        <v>0</v>
      </c>
      <c r="AO3" s="7" t="n">
        <v>0</v>
      </c>
      <c r="AP3" s="0" t="n">
        <v>0</v>
      </c>
      <c r="AQ3" s="7" t="n">
        <v>0</v>
      </c>
      <c r="AR3" s="56" t="n">
        <f aca="false">IFERROR(AVERAGEIFS(AS3:AW3,AS3:AW3,"&lt;&gt;0"), 0)</f>
        <v>2.5</v>
      </c>
      <c r="AS3" s="7" t="n">
        <v>2.5</v>
      </c>
      <c r="AT3" s="7" t="n">
        <v>0</v>
      </c>
      <c r="AU3" s="7" t="n">
        <v>0</v>
      </c>
      <c r="AV3" s="0" t="n">
        <v>0</v>
      </c>
      <c r="AW3" s="7" t="n">
        <v>0</v>
      </c>
      <c r="AX3" s="56" t="n">
        <f aca="false">IFERROR(AVERAGEIFS(AY3:BC3,AY3:BC3,"&lt;&gt;0"), 0)</f>
        <v>3</v>
      </c>
      <c r="AY3" s="7" t="n">
        <v>3</v>
      </c>
      <c r="AZ3" s="7" t="n">
        <v>0</v>
      </c>
      <c r="BA3" s="7" t="n">
        <v>0</v>
      </c>
      <c r="BB3" s="0" t="n">
        <v>0</v>
      </c>
      <c r="BC3" s="7" t="n">
        <v>0</v>
      </c>
      <c r="BD3" s="56" t="n">
        <f aca="false">IFERROR(AVERAGEIFS(BE3:BI3,BE3:BI3,"&lt;&gt;0"), 0)</f>
        <v>0</v>
      </c>
      <c r="BE3" s="1"/>
      <c r="BF3" s="7" t="n">
        <v>0</v>
      </c>
      <c r="BG3" s="7" t="n">
        <v>0</v>
      </c>
      <c r="BH3" s="7" t="n">
        <v>0</v>
      </c>
      <c r="BI3" s="0" t="n">
        <v>0</v>
      </c>
      <c r="BJ3" s="7" t="n">
        <v>0</v>
      </c>
    </row>
    <row r="4" customFormat="false" ht="15" hidden="false" customHeight="false" outlineLevel="0" collapsed="false">
      <c r="A4" s="17" t="s">
        <v>67</v>
      </c>
      <c r="B4" s="56" t="n">
        <f aca="false">IFERROR(AVERAGEIFS(C4:G4,C4:G4,"&lt;&gt;0"), 0)</f>
        <v>0.598317520152112</v>
      </c>
      <c r="C4" s="7" t="n">
        <v>0.365062761506276</v>
      </c>
      <c r="D4" s="7" t="n">
        <v>0.228092783505155</v>
      </c>
      <c r="E4" s="7" t="n">
        <v>0.598432055749129</v>
      </c>
      <c r="F4" s="7" t="n">
        <v>1</v>
      </c>
      <c r="G4" s="7" t="n">
        <v>0.8</v>
      </c>
      <c r="H4" s="56" t="n">
        <f aca="false">IFERROR(AVERAGEIFS(I4:M4,I4:M4,"&lt;&gt;0"), 0)</f>
        <v>0</v>
      </c>
      <c r="I4" s="7" t="n">
        <v>0</v>
      </c>
      <c r="J4" s="7" t="n">
        <v>0</v>
      </c>
      <c r="K4" s="7" t="n">
        <v>0</v>
      </c>
      <c r="L4" s="7" t="n">
        <v>0</v>
      </c>
      <c r="M4" s="7" t="n">
        <v>0</v>
      </c>
      <c r="N4" s="56" t="n">
        <f aca="false">IFERROR(AVERAGEIFS(O4:S4,O4:S4,"&lt;&gt;0"), 0)</f>
        <v>2.20528455284553</v>
      </c>
      <c r="O4" s="7" t="n">
        <v>2.24390243902439</v>
      </c>
      <c r="P4" s="7" t="n">
        <v>0</v>
      </c>
      <c r="Q4" s="7" t="n">
        <v>0</v>
      </c>
      <c r="R4" s="7" t="n">
        <v>0</v>
      </c>
      <c r="S4" s="7" t="n">
        <v>2.16666666666667</v>
      </c>
      <c r="T4" s="56" t="n">
        <f aca="false">IFERROR(AVERAGEIFS(U4:Y4,U4:Y4,"&lt;&gt;0"), 0)</f>
        <v>1.93703703703704</v>
      </c>
      <c r="U4" s="7" t="n">
        <v>0</v>
      </c>
      <c r="V4" s="7" t="n">
        <v>0</v>
      </c>
      <c r="W4" s="7" t="n">
        <v>1.91111111111111</v>
      </c>
      <c r="X4" s="7" t="n">
        <v>2</v>
      </c>
      <c r="Y4" s="7" t="n">
        <v>1.9</v>
      </c>
      <c r="Z4" s="56" t="n">
        <f aca="false">IFERROR(AVERAGEIFS(AA4:AE4,AA4:AE4,"&lt;&gt;0"), 0)</f>
        <v>2.02857142857143</v>
      </c>
      <c r="AA4" s="7" t="n">
        <v>2.03571428571429</v>
      </c>
      <c r="AB4" s="7" t="n">
        <v>2.25</v>
      </c>
      <c r="AC4" s="7" t="n">
        <v>1.8</v>
      </c>
      <c r="AD4" s="7" t="n">
        <v>0</v>
      </c>
      <c r="AE4" s="7" t="n">
        <v>0</v>
      </c>
      <c r="AF4" s="56" t="n">
        <f aca="false">IFERROR(AVERAGEIFS(AG4:AK4,AG4:AK4,"&lt;&gt;0"), 0)</f>
        <v>2.21236522079536</v>
      </c>
      <c r="AG4" s="7" t="n">
        <v>2.46153846153846</v>
      </c>
      <c r="AH4" s="7" t="n">
        <v>2.38095238095238</v>
      </c>
      <c r="AI4" s="7" t="n">
        <v>1.97709923664122</v>
      </c>
      <c r="AJ4" s="7" t="n">
        <v>1.95652173913043</v>
      </c>
      <c r="AK4" s="7" t="n">
        <v>2.28571428571429</v>
      </c>
      <c r="AL4" s="56" t="n">
        <f aca="false">IFERROR(AVERAGEIFS(AM4:AQ4,AM4:AQ4,"&lt;&gt;0"), 0)</f>
        <v>2.33333333333333</v>
      </c>
      <c r="AM4" s="7" t="n">
        <v>2</v>
      </c>
      <c r="AN4" s="7" t="n">
        <v>0</v>
      </c>
      <c r="AO4" s="7" t="n">
        <v>2.66666666666667</v>
      </c>
      <c r="AP4" s="0" t="n">
        <v>0</v>
      </c>
      <c r="AQ4" s="7" t="n">
        <v>0</v>
      </c>
      <c r="AR4" s="56" t="n">
        <f aca="false">IFERROR(AVERAGEIFS(AS4:AW4,AS4:AW4,"&lt;&gt;0"), 0)</f>
        <v>0</v>
      </c>
      <c r="AS4" s="7" t="n">
        <v>0</v>
      </c>
      <c r="AT4" s="7" t="n">
        <v>0</v>
      </c>
      <c r="AU4" s="7" t="n">
        <v>0</v>
      </c>
      <c r="AV4" s="0" t="n">
        <v>0</v>
      </c>
      <c r="AW4" s="7" t="n">
        <v>0</v>
      </c>
      <c r="AX4" s="56" t="n">
        <f aca="false">IFERROR(AVERAGEIFS(AY4:BC4,AY4:BC4,"&lt;&gt;0"), 0)</f>
        <v>1.42857142857143</v>
      </c>
      <c r="AY4" s="7" t="n">
        <v>0</v>
      </c>
      <c r="AZ4" s="7" t="n">
        <v>0</v>
      </c>
      <c r="BA4" s="7" t="n">
        <v>0.75</v>
      </c>
      <c r="BB4" s="0" t="n">
        <v>2.25</v>
      </c>
      <c r="BC4" s="7" t="n">
        <v>1.28571428571429</v>
      </c>
      <c r="BD4" s="56" t="n">
        <f aca="false">IFERROR(AVERAGEIFS(BE4:BI4,BE4:BI4,"&lt;&gt;0"), 0)</f>
        <v>0</v>
      </c>
      <c r="BE4" s="17"/>
      <c r="BF4" s="7" t="n">
        <v>0</v>
      </c>
      <c r="BG4" s="7" t="n">
        <v>0</v>
      </c>
      <c r="BH4" s="7" t="n">
        <v>0</v>
      </c>
      <c r="BI4" s="0" t="n">
        <v>0</v>
      </c>
      <c r="BJ4" s="7" t="n">
        <v>0</v>
      </c>
    </row>
    <row r="5" customFormat="false" ht="15" hidden="false" customHeight="false" outlineLevel="0" collapsed="false">
      <c r="A5" s="13" t="s">
        <v>62</v>
      </c>
      <c r="B5" s="56" t="n">
        <f aca="false">IFERROR(AVERAGEIFS(C5:G5,C5:G5,"&lt;&gt;0"), 0)</f>
        <v>3.41407867494824</v>
      </c>
      <c r="C5" s="7" t="n">
        <v>1.10869565217391</v>
      </c>
      <c r="D5" s="7" t="n">
        <v>2.04761904761905</v>
      </c>
      <c r="E5" s="7" t="n">
        <v>3.5</v>
      </c>
      <c r="F5" s="7" t="n">
        <v>7</v>
      </c>
      <c r="G5" s="7" t="n">
        <v>0</v>
      </c>
      <c r="H5" s="56" t="n">
        <f aca="false">IFERROR(AVERAGEIFS(I5:M5,I5:M5,"&lt;&gt;0"), 0)</f>
        <v>0</v>
      </c>
      <c r="I5" s="7" t="n">
        <v>0</v>
      </c>
      <c r="J5" s="7" t="n">
        <v>0</v>
      </c>
      <c r="K5" s="7" t="n">
        <v>0</v>
      </c>
      <c r="L5" s="7" t="n">
        <v>0</v>
      </c>
      <c r="M5" s="7" t="n">
        <v>0</v>
      </c>
      <c r="N5" s="56" t="n">
        <f aca="false">IFERROR(AVERAGEIFS(O5:S5,O5:S5,"&lt;&gt;0"), 0)</f>
        <v>0</v>
      </c>
      <c r="O5" s="7" t="n">
        <v>0</v>
      </c>
      <c r="P5" s="7" t="n">
        <v>0</v>
      </c>
      <c r="Q5" s="7" t="n">
        <v>0</v>
      </c>
      <c r="R5" s="7" t="n">
        <v>0</v>
      </c>
      <c r="S5" s="7" t="n">
        <v>0</v>
      </c>
      <c r="T5" s="56" t="n">
        <f aca="false">IFERROR(AVERAGEIFS(U5:Y5,U5:Y5,"&lt;&gt;0"), 0)</f>
        <v>0</v>
      </c>
      <c r="U5" s="7" t="n">
        <v>0</v>
      </c>
      <c r="V5" s="7" t="n">
        <v>0</v>
      </c>
      <c r="W5" s="7" t="n">
        <v>0</v>
      </c>
      <c r="X5" s="7" t="n">
        <v>0</v>
      </c>
      <c r="Y5" s="7" t="n">
        <v>0</v>
      </c>
      <c r="Z5" s="56" t="n">
        <f aca="false">IFERROR(AVERAGEIFS(AA5:AE5,AA5:AE5,"&lt;&gt;0"), 0)</f>
        <v>8.5</v>
      </c>
      <c r="AA5" s="7" t="n">
        <v>0</v>
      </c>
      <c r="AB5" s="7" t="n">
        <v>8.5</v>
      </c>
      <c r="AC5" s="7" t="n">
        <v>0</v>
      </c>
      <c r="AD5" s="7" t="n">
        <v>0</v>
      </c>
      <c r="AE5" s="7" t="n">
        <v>0</v>
      </c>
      <c r="AF5" s="56" t="n">
        <f aca="false">IFERROR(AVERAGEIFS(AG5:AK5,AG5:AK5,"&lt;&gt;0"), 0)</f>
        <v>2.125</v>
      </c>
      <c r="AG5" s="7" t="n">
        <v>0</v>
      </c>
      <c r="AH5" s="7" t="n">
        <v>2.125</v>
      </c>
      <c r="AI5" s="7" t="n">
        <v>0</v>
      </c>
      <c r="AJ5" s="7" t="n">
        <v>0</v>
      </c>
      <c r="AK5" s="7" t="n">
        <v>0</v>
      </c>
      <c r="AL5" s="56" t="n">
        <f aca="false">IFERROR(AVERAGEIFS(AM5:AQ5,AM5:AQ5,"&lt;&gt;0"), 0)</f>
        <v>3</v>
      </c>
      <c r="AM5" s="7" t="n">
        <v>0</v>
      </c>
      <c r="AN5" s="7" t="n">
        <v>3</v>
      </c>
      <c r="AO5" s="7" t="n">
        <v>0</v>
      </c>
      <c r="AP5" s="0" t="n">
        <v>0</v>
      </c>
      <c r="AQ5" s="7" t="n">
        <v>0</v>
      </c>
      <c r="AR5" s="56" t="n">
        <f aca="false">IFERROR(AVERAGEIFS(AS5:AW5,AS5:AW5,"&lt;&gt;0"), 0)</f>
        <v>2.375</v>
      </c>
      <c r="AS5" s="7" t="n">
        <v>0</v>
      </c>
      <c r="AT5" s="7" t="n">
        <v>2.375</v>
      </c>
      <c r="AU5" s="7" t="n">
        <v>0</v>
      </c>
      <c r="AV5" s="0" t="n">
        <v>0</v>
      </c>
      <c r="AW5" s="7" t="n">
        <v>0</v>
      </c>
      <c r="AX5" s="56" t="n">
        <f aca="false">IFERROR(AVERAGEIFS(AY5:BC5,AY5:BC5,"&lt;&gt;0"), 0)</f>
        <v>2.7875</v>
      </c>
      <c r="AY5" s="7" t="n">
        <v>0</v>
      </c>
      <c r="AZ5" s="7" t="n">
        <v>2.2</v>
      </c>
      <c r="BA5" s="7" t="n">
        <v>3.375</v>
      </c>
      <c r="BB5" s="0" t="n">
        <v>0</v>
      </c>
      <c r="BC5" s="7" t="n">
        <v>0</v>
      </c>
      <c r="BD5" s="56" t="n">
        <f aca="false">IFERROR(AVERAGEIFS(BE5:BI5,BE5:BI5,"&lt;&gt;0"), 0)</f>
        <v>0</v>
      </c>
      <c r="BE5" s="13"/>
      <c r="BF5" s="7" t="n">
        <v>0</v>
      </c>
      <c r="BG5" s="7" t="n">
        <v>0</v>
      </c>
      <c r="BH5" s="7" t="n">
        <v>0</v>
      </c>
      <c r="BI5" s="0" t="n">
        <v>0</v>
      </c>
      <c r="BJ5" s="7" t="n">
        <v>0</v>
      </c>
    </row>
    <row r="6" customFormat="false" ht="15" hidden="false" customHeight="false" outlineLevel="0" collapsed="false">
      <c r="A6" s="16" t="s">
        <v>52</v>
      </c>
      <c r="B6" s="56" t="n">
        <f aca="false">IFERROR(AVERAGEIFS(C6:G6,C6:G6,"&lt;&gt;0"), 0)</f>
        <v>1.92307692307692</v>
      </c>
      <c r="C6" s="7" t="n">
        <v>1.92307692307692</v>
      </c>
      <c r="D6" s="7" t="n">
        <v>0</v>
      </c>
      <c r="E6" s="7" t="n">
        <v>0</v>
      </c>
      <c r="F6" s="7" t="n">
        <v>0</v>
      </c>
      <c r="G6" s="7" t="n">
        <v>0</v>
      </c>
      <c r="H6" s="56" t="n">
        <f aca="false">IFERROR(AVERAGEIFS(I6:M6,I6:M6,"&lt;&gt;0"), 0)</f>
        <v>0</v>
      </c>
      <c r="I6" s="7" t="n">
        <v>0</v>
      </c>
      <c r="J6" s="7" t="n">
        <v>0</v>
      </c>
      <c r="K6" s="7" t="n">
        <v>0</v>
      </c>
      <c r="L6" s="7" t="n">
        <v>0</v>
      </c>
      <c r="M6" s="7" t="n">
        <v>0</v>
      </c>
      <c r="N6" s="56" t="n">
        <f aca="false">IFERROR(AVERAGEIFS(O6:S6,O6:S6,"&lt;&gt;0"), 0)</f>
        <v>0</v>
      </c>
      <c r="O6" s="7" t="n">
        <v>0</v>
      </c>
      <c r="P6" s="7" t="n">
        <v>0</v>
      </c>
      <c r="Q6" s="7" t="n">
        <v>0</v>
      </c>
      <c r="R6" s="7" t="n">
        <v>0</v>
      </c>
      <c r="S6" s="7" t="n">
        <v>0</v>
      </c>
      <c r="T6" s="56" t="n">
        <f aca="false">IFERROR(AVERAGEIFS(U6:Y6,U6:Y6,"&lt;&gt;0"), 0)</f>
        <v>0</v>
      </c>
      <c r="U6" s="7" t="n">
        <v>0</v>
      </c>
      <c r="V6" s="7" t="n">
        <v>0</v>
      </c>
      <c r="W6" s="7" t="n">
        <v>0</v>
      </c>
      <c r="X6" s="7" t="n">
        <v>0</v>
      </c>
      <c r="Y6" s="7" t="n">
        <v>0</v>
      </c>
      <c r="Z6" s="56" t="n">
        <f aca="false">IFERROR(AVERAGEIFS(AA6:AE6,AA6:AE6,"&lt;&gt;0"), 0)</f>
        <v>3</v>
      </c>
      <c r="AA6" s="7" t="n">
        <v>3</v>
      </c>
      <c r="AB6" s="7" t="n">
        <v>0</v>
      </c>
      <c r="AC6" s="7" t="n">
        <v>0</v>
      </c>
      <c r="AD6" s="7" t="n">
        <v>0</v>
      </c>
      <c r="AE6" s="7" t="n">
        <v>0</v>
      </c>
      <c r="AF6" s="56" t="n">
        <f aca="false">IFERROR(AVERAGEIFS(AG6:AK6,AG6:AK6,"&lt;&gt;0"), 0)</f>
        <v>0</v>
      </c>
      <c r="AG6" s="7" t="n">
        <v>0</v>
      </c>
      <c r="AH6" s="7" t="n">
        <v>0</v>
      </c>
      <c r="AI6" s="7" t="n">
        <v>0</v>
      </c>
      <c r="AJ6" s="7" t="n">
        <v>0</v>
      </c>
      <c r="AK6" s="7" t="n">
        <v>0</v>
      </c>
      <c r="AL6" s="56" t="n">
        <f aca="false">IFERROR(AVERAGEIFS(AM6:AQ6,AM6:AQ6,"&lt;&gt;0"), 0)</f>
        <v>0</v>
      </c>
      <c r="AM6" s="7" t="n">
        <v>0</v>
      </c>
      <c r="AN6" s="7" t="n">
        <v>0</v>
      </c>
      <c r="AO6" s="7" t="n">
        <v>0</v>
      </c>
      <c r="AP6" s="0" t="n">
        <v>0</v>
      </c>
      <c r="AQ6" s="7" t="n">
        <v>0</v>
      </c>
      <c r="AR6" s="56" t="n">
        <f aca="false">IFERROR(AVERAGEIFS(AS6:AW6,AS6:AW6,"&lt;&gt;0"), 0)</f>
        <v>0</v>
      </c>
      <c r="AS6" s="7" t="n">
        <v>0</v>
      </c>
      <c r="AT6" s="7" t="n">
        <v>0</v>
      </c>
      <c r="AU6" s="7" t="n">
        <v>0</v>
      </c>
      <c r="AV6" s="0" t="n">
        <v>0</v>
      </c>
      <c r="AW6" s="7" t="n">
        <v>0</v>
      </c>
      <c r="AX6" s="56" t="n">
        <f aca="false">IFERROR(AVERAGEIFS(AY6:BC6,AY6:BC6,"&lt;&gt;0"), 0)</f>
        <v>0</v>
      </c>
      <c r="AY6" s="7" t="n">
        <v>0</v>
      </c>
      <c r="AZ6" s="7" t="n">
        <v>0</v>
      </c>
      <c r="BA6" s="7" t="n">
        <v>0</v>
      </c>
      <c r="BB6" s="0" t="n">
        <v>0</v>
      </c>
      <c r="BC6" s="7" t="n">
        <v>0</v>
      </c>
      <c r="BD6" s="56" t="n">
        <f aca="false">IFERROR(AVERAGEIFS(BE6:BI6,BE6:BI6,"&lt;&gt;0"), 0)</f>
        <v>0</v>
      </c>
      <c r="BE6" s="13"/>
      <c r="BF6" s="7" t="n">
        <v>0</v>
      </c>
      <c r="BG6" s="7" t="n">
        <v>0</v>
      </c>
      <c r="BH6" s="7" t="n">
        <v>0</v>
      </c>
      <c r="BI6" s="0" t="n">
        <v>0</v>
      </c>
      <c r="BJ6" s="7" t="n">
        <v>0</v>
      </c>
    </row>
    <row r="7" customFormat="false" ht="15" hidden="false" customHeight="false" outlineLevel="0" collapsed="false">
      <c r="A7" s="17" t="s">
        <v>142</v>
      </c>
      <c r="B7" s="56" t="n">
        <f aca="false">IFERROR(AVERAGEIFS(C7:G7,C7:G7,"&lt;&gt;0"), 0)</f>
        <v>0.653495440729483</v>
      </c>
      <c r="C7" s="7" t="n">
        <v>0</v>
      </c>
      <c r="D7" s="7" t="n">
        <v>0.285714285714286</v>
      </c>
      <c r="E7" s="7" t="n">
        <v>0</v>
      </c>
      <c r="F7" s="7" t="n">
        <v>1.02127659574468</v>
      </c>
      <c r="G7" s="7" t="n">
        <v>0</v>
      </c>
      <c r="H7" s="56" t="n">
        <f aca="false">IFERROR(AVERAGEIFS(I7:M7,I7:M7,"&lt;&gt;0"), 0)</f>
        <v>0</v>
      </c>
      <c r="I7" s="7" t="n">
        <v>0</v>
      </c>
      <c r="J7" s="7" t="n">
        <v>0</v>
      </c>
      <c r="K7" s="7" t="n">
        <v>0</v>
      </c>
      <c r="L7" s="7" t="n">
        <v>0</v>
      </c>
      <c r="M7" s="7" t="n">
        <v>0</v>
      </c>
      <c r="N7" s="56" t="n">
        <f aca="false">IFERROR(AVERAGEIFS(O7:S7,O7:S7,"&lt;&gt;0"), 0)</f>
        <v>0</v>
      </c>
      <c r="O7" s="7" t="n">
        <v>0</v>
      </c>
      <c r="P7" s="7" t="n">
        <v>0</v>
      </c>
      <c r="Q7" s="7" t="n">
        <v>0</v>
      </c>
      <c r="R7" s="7" t="n">
        <v>0</v>
      </c>
      <c r="S7" s="7" t="n">
        <v>0</v>
      </c>
      <c r="T7" s="56" t="n">
        <f aca="false">IFERROR(AVERAGEIFS(U7:Y7,U7:Y7,"&lt;&gt;0"), 0)</f>
        <v>0</v>
      </c>
      <c r="U7" s="7" t="n">
        <v>0</v>
      </c>
      <c r="V7" s="7" t="n">
        <v>0</v>
      </c>
      <c r="W7" s="7" t="n">
        <v>0</v>
      </c>
      <c r="X7" s="7" t="n">
        <v>0</v>
      </c>
      <c r="Y7" s="7" t="n">
        <v>0</v>
      </c>
      <c r="Z7" s="56" t="n">
        <f aca="false">IFERROR(AVERAGEIFS(AA7:AE7,AA7:AE7,"&lt;&gt;0"), 0)</f>
        <v>0</v>
      </c>
      <c r="AA7" s="7"/>
      <c r="AB7" s="7" t="n">
        <v>0</v>
      </c>
      <c r="AC7" s="7" t="n">
        <v>0</v>
      </c>
      <c r="AD7" s="7" t="n">
        <v>0</v>
      </c>
      <c r="AE7" s="7" t="n">
        <v>0</v>
      </c>
      <c r="AF7" s="56" t="n">
        <f aca="false">IFERROR(AVERAGEIFS(AG7:AK7,AG7:AK7,"&lt;&gt;0"), 0)</f>
        <v>1.53846153846154</v>
      </c>
      <c r="AG7" s="7" t="n">
        <v>0</v>
      </c>
      <c r="AH7" s="7" t="n">
        <v>0</v>
      </c>
      <c r="AI7" s="7" t="n">
        <v>0</v>
      </c>
      <c r="AJ7" s="7" t="n">
        <v>1.53846153846154</v>
      </c>
      <c r="AK7" s="7" t="n">
        <v>0</v>
      </c>
      <c r="AL7" s="56" t="n">
        <f aca="false">IFERROR(AVERAGEIFS(AM7:AQ7,AM7:AQ7,"&lt;&gt;0"), 0)</f>
        <v>0</v>
      </c>
      <c r="AM7" s="7" t="n">
        <v>0</v>
      </c>
      <c r="AN7" s="7" t="n">
        <v>0</v>
      </c>
      <c r="AO7" s="7" t="n">
        <v>0</v>
      </c>
      <c r="AP7" s="7" t="n">
        <v>0</v>
      </c>
      <c r="AQ7" s="7" t="n">
        <v>0</v>
      </c>
      <c r="AR7" s="56" t="n">
        <f aca="false">IFERROR(AVERAGEIFS(AS7:AW7,AS7:AW7,"&lt;&gt;0"), 0)</f>
        <v>0</v>
      </c>
      <c r="AS7" s="7" t="n">
        <v>0</v>
      </c>
      <c r="AT7" s="7" t="n">
        <v>0</v>
      </c>
      <c r="AU7" s="7" t="n">
        <v>0</v>
      </c>
      <c r="AV7" s="0" t="n">
        <v>0</v>
      </c>
      <c r="AW7" s="7" t="n">
        <v>0</v>
      </c>
      <c r="AX7" s="56" t="n">
        <f aca="false">IFERROR(AVERAGEIFS(AY7:BC7,AY7:BC7,"&lt;&gt;0"), 0)</f>
        <v>0</v>
      </c>
      <c r="AY7" s="7" t="n">
        <v>0</v>
      </c>
      <c r="AZ7" s="7" t="n">
        <v>0</v>
      </c>
      <c r="BA7" s="7" t="n">
        <v>0</v>
      </c>
      <c r="BB7" s="0" t="n">
        <v>0</v>
      </c>
      <c r="BC7" s="7" t="n">
        <v>0</v>
      </c>
      <c r="BD7" s="56" t="n">
        <f aca="false">IFERROR(AVERAGEIFS(BE7:BI7,BE7:BI7,"&lt;&gt;0"), 0)</f>
        <v>0</v>
      </c>
      <c r="BE7" s="16"/>
      <c r="BF7" s="7" t="n">
        <v>0</v>
      </c>
      <c r="BG7" s="7" t="n">
        <v>0</v>
      </c>
      <c r="BH7" s="7" t="n">
        <v>0</v>
      </c>
      <c r="BI7" s="0" t="n">
        <v>0</v>
      </c>
      <c r="BJ7" s="7" t="n">
        <v>0</v>
      </c>
    </row>
    <row r="8" customFormat="false" ht="15" hidden="false" customHeight="false" outlineLevel="0" collapsed="false">
      <c r="A8" s="17" t="s">
        <v>76</v>
      </c>
      <c r="B8" s="56" t="n">
        <f aca="false">IFERROR(AVERAGEIFS(C8:G8,C8:G8,"&lt;&gt;0"), 0)</f>
        <v>0</v>
      </c>
      <c r="C8" s="7"/>
      <c r="D8" s="7"/>
      <c r="E8" s="7"/>
      <c r="F8" s="7"/>
      <c r="G8" s="7"/>
      <c r="H8" s="56" t="n">
        <f aca="false">IFERROR(AVERAGEIFS(I8:M8,I8:M8,"&lt;&gt;0"), 0)</f>
        <v>0</v>
      </c>
      <c r="I8" s="7"/>
      <c r="J8" s="7"/>
      <c r="K8" s="7"/>
      <c r="L8" s="7"/>
      <c r="M8" s="7"/>
      <c r="N8" s="56" t="n">
        <f aca="false">IFERROR(AVERAGEIFS(O8:S8,O8:S8,"&lt;&gt;0"), 0)</f>
        <v>1.73529411764706</v>
      </c>
      <c r="O8" s="7" t="n">
        <v>1.73529411764706</v>
      </c>
      <c r="P8" s="7"/>
      <c r="Q8" s="7"/>
      <c r="R8" s="7"/>
      <c r="S8" s="7"/>
      <c r="T8" s="56" t="n">
        <f aca="false">IFERROR(AVERAGEIFS(U8:Y8,U8:Y8,"&lt;&gt;0"), 0)</f>
        <v>0</v>
      </c>
      <c r="U8" s="7" t="n">
        <v>0</v>
      </c>
      <c r="V8" s="7" t="n">
        <v>0</v>
      </c>
      <c r="W8" s="7" t="n">
        <v>0</v>
      </c>
      <c r="X8" s="7" t="n">
        <v>0</v>
      </c>
      <c r="Y8" s="7" t="n">
        <v>0</v>
      </c>
      <c r="Z8" s="56" t="n">
        <f aca="false">IFERROR(AVERAGEIFS(AA8:AE8,AA8:AE8,"&lt;&gt;0"), 0)</f>
        <v>0</v>
      </c>
      <c r="AA8" s="7" t="n">
        <v>0</v>
      </c>
      <c r="AB8" s="7" t="n">
        <v>0</v>
      </c>
      <c r="AC8" s="7" t="n">
        <v>0</v>
      </c>
      <c r="AD8" s="7" t="n">
        <v>0</v>
      </c>
      <c r="AE8" s="7" t="n">
        <v>0</v>
      </c>
      <c r="AF8" s="56" t="n">
        <f aca="false">IFERROR(AVERAGEIFS(AG8:AK8,AG8:AK8,"&lt;&gt;0"), 0)</f>
        <v>0</v>
      </c>
      <c r="AG8" s="7" t="n">
        <v>0</v>
      </c>
      <c r="AH8" s="7" t="n">
        <v>0</v>
      </c>
      <c r="AI8" s="7" t="n">
        <v>0</v>
      </c>
      <c r="AJ8" s="7" t="n">
        <v>0</v>
      </c>
      <c r="AK8" s="7" t="n">
        <v>0</v>
      </c>
      <c r="AL8" s="56" t="n">
        <f aca="false">IFERROR(AVERAGEIFS(AM8:AQ8,AM8:AQ8,"&lt;&gt;0"), 0)</f>
        <v>0</v>
      </c>
      <c r="AM8" s="7" t="n">
        <v>0</v>
      </c>
      <c r="AN8" s="7" t="n">
        <v>0</v>
      </c>
      <c r="AO8" s="7" t="n">
        <v>0</v>
      </c>
      <c r="AP8" s="7" t="n">
        <v>0</v>
      </c>
      <c r="AQ8" s="7" t="n">
        <v>0</v>
      </c>
      <c r="AR8" s="56" t="n">
        <f aca="false">IFERROR(AVERAGEIFS(AS8:AW8,AS8:AW8,"&lt;&gt;0"), 0)</f>
        <v>0</v>
      </c>
      <c r="AS8" s="7" t="n">
        <v>0</v>
      </c>
      <c r="AT8" s="7" t="n">
        <v>0</v>
      </c>
      <c r="AU8" s="7" t="n">
        <v>0</v>
      </c>
      <c r="AV8" s="0" t="n">
        <v>0</v>
      </c>
      <c r="AW8" s="7" t="n">
        <v>0</v>
      </c>
      <c r="AX8" s="56" t="n">
        <f aca="false">IFERROR(AVERAGEIFS(AY8:BC8,AY8:BC8,"&lt;&gt;0"), 0)</f>
        <v>0</v>
      </c>
      <c r="AY8" s="7" t="n">
        <v>0</v>
      </c>
      <c r="AZ8" s="7" t="n">
        <v>0</v>
      </c>
      <c r="BA8" s="7" t="n">
        <v>0</v>
      </c>
      <c r="BB8" s="0" t="n">
        <v>0</v>
      </c>
      <c r="BC8" s="7" t="n">
        <v>0</v>
      </c>
      <c r="BD8" s="56" t="n">
        <f aca="false">IFERROR(AVERAGEIFS(BE8:BI8,BE8:BI8,"&lt;&gt;0"), 0)</f>
        <v>0</v>
      </c>
      <c r="BE8" s="13"/>
      <c r="BF8" s="7" t="n">
        <v>0</v>
      </c>
      <c r="BG8" s="7" t="n">
        <v>0</v>
      </c>
      <c r="BH8" s="7" t="n">
        <v>0</v>
      </c>
      <c r="BI8" s="0" t="n">
        <v>0</v>
      </c>
      <c r="BJ8" s="7" t="n">
        <v>0</v>
      </c>
    </row>
    <row r="9" customFormat="false" ht="15" hidden="false" customHeight="false" outlineLevel="0" collapsed="false">
      <c r="A9" s="17" t="s">
        <v>143</v>
      </c>
      <c r="B9" s="56" t="n">
        <f aca="false">IFERROR(AVERAGEIFS(C9:G9,C9:G9,"&lt;&gt;0"), 0)</f>
        <v>8</v>
      </c>
      <c r="C9" s="7" t="n">
        <v>10</v>
      </c>
      <c r="D9" s="7" t="n">
        <v>6</v>
      </c>
      <c r="E9" s="7" t="n">
        <v>0</v>
      </c>
      <c r="F9" s="7" t="n">
        <v>0</v>
      </c>
      <c r="G9" s="7" t="n">
        <v>0</v>
      </c>
      <c r="H9" s="56" t="n">
        <f aca="false">IFERROR(AVERAGEIFS(I9:M9,I9:M9,"&lt;&gt;0"), 0)</f>
        <v>0</v>
      </c>
      <c r="I9" s="7" t="n">
        <v>0</v>
      </c>
      <c r="J9" s="7" t="n">
        <v>0</v>
      </c>
      <c r="K9" s="7" t="n">
        <v>0</v>
      </c>
      <c r="L9" s="7" t="n">
        <v>0</v>
      </c>
      <c r="M9" s="7" t="n">
        <v>0</v>
      </c>
      <c r="N9" s="56" t="n">
        <f aca="false">IFERROR(AVERAGEIFS(O9:S9,O9:S9,"&lt;&gt;0"), 0)</f>
        <v>0</v>
      </c>
      <c r="O9" s="7" t="n">
        <v>0</v>
      </c>
      <c r="P9" s="7" t="n">
        <v>0</v>
      </c>
      <c r="Q9" s="7" t="n">
        <v>0</v>
      </c>
      <c r="R9" s="7" t="n">
        <v>0</v>
      </c>
      <c r="S9" s="7" t="n">
        <v>0</v>
      </c>
      <c r="T9" s="56" t="n">
        <f aca="false">IFERROR(AVERAGEIFS(U9:Y9,U9:Y9,"&lt;&gt;0"), 0)</f>
        <v>2.33333333333333</v>
      </c>
      <c r="U9" s="7" t="n">
        <v>0</v>
      </c>
      <c r="V9" s="7" t="n">
        <v>0</v>
      </c>
      <c r="W9" s="7" t="n">
        <v>0</v>
      </c>
      <c r="X9" s="7" t="n">
        <v>0</v>
      </c>
      <c r="Y9" s="7" t="n">
        <v>2.33333333333333</v>
      </c>
      <c r="Z9" s="56" t="n">
        <f aca="false">IFERROR(AVERAGEIFS(AA9:AE9,AA9:AE9,"&lt;&gt;0"), 0)</f>
        <v>0</v>
      </c>
      <c r="AA9" s="7" t="n">
        <v>0</v>
      </c>
      <c r="AB9" s="7" t="n">
        <v>0</v>
      </c>
      <c r="AC9" s="7" t="n">
        <v>0</v>
      </c>
      <c r="AD9" s="7" t="n">
        <v>0</v>
      </c>
      <c r="AE9" s="7" t="n">
        <v>0</v>
      </c>
      <c r="AF9" s="56" t="n">
        <f aca="false">IFERROR(AVERAGEIFS(AG9:AK9,AG9:AK9,"&lt;&gt;0"), 0)</f>
        <v>2.83333333333333</v>
      </c>
      <c r="AG9" s="7" t="n">
        <v>0</v>
      </c>
      <c r="AH9" s="7" t="n">
        <v>2.66666666666667</v>
      </c>
      <c r="AI9" s="7" t="n">
        <v>0</v>
      </c>
      <c r="AJ9" s="7" t="n">
        <v>3</v>
      </c>
      <c r="AK9" s="7" t="n">
        <v>0</v>
      </c>
      <c r="AL9" s="56" t="n">
        <f aca="false">IFERROR(AVERAGEIFS(AM9:AQ9,AM9:AQ9,"&lt;&gt;0"), 0)</f>
        <v>8</v>
      </c>
      <c r="AM9" s="7" t="n">
        <v>8</v>
      </c>
      <c r="AN9" s="7" t="n">
        <v>0</v>
      </c>
      <c r="AO9" s="7" t="n">
        <v>0</v>
      </c>
      <c r="AP9" s="7" t="n">
        <v>0</v>
      </c>
      <c r="AQ9" s="7" t="n">
        <v>0</v>
      </c>
      <c r="AR9" s="56" t="n">
        <f aca="false">IFERROR(AVERAGEIFS(AS9:AW9,AS9:AW9,"&lt;&gt;0"), 0)</f>
        <v>0</v>
      </c>
      <c r="AS9" s="7" t="n">
        <v>0</v>
      </c>
      <c r="AT9" s="7" t="n">
        <v>0</v>
      </c>
      <c r="AU9" s="7" t="n">
        <v>0</v>
      </c>
      <c r="AV9" s="0" t="n">
        <v>0</v>
      </c>
      <c r="AW9" s="7" t="n">
        <v>0</v>
      </c>
      <c r="AX9" s="56" t="n">
        <f aca="false">IFERROR(AVERAGEIFS(AY9:BC9,AY9:BC9,"&lt;&gt;0"), 0)</f>
        <v>3.08306277056277</v>
      </c>
      <c r="AY9" s="7" t="n">
        <v>2</v>
      </c>
      <c r="AZ9" s="7" t="n">
        <v>0</v>
      </c>
      <c r="BA9" s="7" t="n">
        <v>3.41666666666667</v>
      </c>
      <c r="BB9" s="0" t="n">
        <v>3.77272727272727</v>
      </c>
      <c r="BC9" s="7" t="n">
        <v>3.14285714285714</v>
      </c>
      <c r="BD9" s="56" t="n">
        <f aca="false">IFERROR(AVERAGEIFS(BE9:BI9,BE9:BI9,"&lt;&gt;0"), 0)</f>
        <v>0</v>
      </c>
      <c r="BE9" s="16"/>
      <c r="BF9" s="7" t="n">
        <v>0</v>
      </c>
      <c r="BG9" s="7" t="n">
        <v>0</v>
      </c>
      <c r="BH9" s="7" t="n">
        <v>0</v>
      </c>
      <c r="BI9" s="0" t="n">
        <v>0</v>
      </c>
      <c r="BJ9" s="7" t="n">
        <v>0</v>
      </c>
    </row>
    <row r="10" customFormat="false" ht="15" hidden="false" customHeight="false" outlineLevel="0" collapsed="false">
      <c r="A10" s="13" t="s">
        <v>60</v>
      </c>
      <c r="B10" s="56" t="n">
        <f aca="false">IFERROR(AVERAGEIFS(C10:G10,C10:G10,"&lt;&gt;0"), 0)</f>
        <v>3.5</v>
      </c>
      <c r="C10" s="7" t="n">
        <v>3.5</v>
      </c>
      <c r="D10" s="7" t="n">
        <v>0</v>
      </c>
      <c r="E10" s="7" t="n">
        <v>0</v>
      </c>
      <c r="F10" s="7" t="n">
        <v>0</v>
      </c>
      <c r="G10" s="7" t="n">
        <v>0</v>
      </c>
      <c r="H10" s="56" t="n">
        <f aca="false">IFERROR(AVERAGEIFS(I10:M10,I10:M10,"&lt;&gt;0"), 0)</f>
        <v>0</v>
      </c>
      <c r="I10" s="7" t="n">
        <v>0</v>
      </c>
      <c r="J10" s="7" t="n">
        <v>0</v>
      </c>
      <c r="K10" s="7" t="n">
        <v>0</v>
      </c>
      <c r="L10" s="7" t="n">
        <v>0</v>
      </c>
      <c r="M10" s="7" t="n">
        <v>0</v>
      </c>
      <c r="N10" s="56" t="n">
        <f aca="false">IFERROR(AVERAGEIFS(O10:S10,O10:S10,"&lt;&gt;0"), 0)</f>
        <v>0</v>
      </c>
      <c r="O10" s="7" t="n">
        <v>0</v>
      </c>
      <c r="P10" s="7" t="n">
        <v>0</v>
      </c>
      <c r="Q10" s="7" t="n">
        <v>0</v>
      </c>
      <c r="R10" s="7" t="n">
        <v>0</v>
      </c>
      <c r="S10" s="7" t="n">
        <v>0</v>
      </c>
      <c r="T10" s="56" t="n">
        <f aca="false">IFERROR(AVERAGEIFS(U10:Y10,U10:Y10,"&lt;&gt;0"), 0)</f>
        <v>3</v>
      </c>
      <c r="U10" s="7" t="n">
        <v>3</v>
      </c>
      <c r="V10" s="7" t="n">
        <v>0</v>
      </c>
      <c r="W10" s="7" t="n">
        <v>0</v>
      </c>
      <c r="X10" s="7" t="n">
        <v>0</v>
      </c>
      <c r="Y10" s="7" t="n">
        <v>0</v>
      </c>
      <c r="Z10" s="56" t="n">
        <f aca="false">IFERROR(AVERAGEIFS(AA10:AE10,AA10:AE10,"&lt;&gt;0"), 0)</f>
        <v>0</v>
      </c>
      <c r="AA10" s="7" t="n">
        <v>0</v>
      </c>
      <c r="AB10" s="7" t="n">
        <v>0</v>
      </c>
      <c r="AC10" s="7" t="n">
        <v>0</v>
      </c>
      <c r="AD10" s="7" t="n">
        <v>0</v>
      </c>
      <c r="AE10" s="7" t="n">
        <v>0</v>
      </c>
      <c r="AF10" s="56" t="n">
        <f aca="false">IFERROR(AVERAGEIFS(AG10:AK10,AG10:AK10,"&lt;&gt;0"), 0)</f>
        <v>0</v>
      </c>
      <c r="AG10" s="7" t="n">
        <v>0</v>
      </c>
      <c r="AH10" s="7" t="n">
        <v>0</v>
      </c>
      <c r="AI10" s="7" t="n">
        <v>0</v>
      </c>
      <c r="AJ10" s="7"/>
      <c r="AK10" s="7" t="n">
        <v>0</v>
      </c>
      <c r="AL10" s="56" t="n">
        <f aca="false">IFERROR(AVERAGEIFS(AM10:AQ10,AM10:AQ10,"&lt;&gt;0"), 0)</f>
        <v>0</v>
      </c>
      <c r="AM10" s="7" t="n">
        <v>0</v>
      </c>
      <c r="AN10" s="7" t="n">
        <v>0</v>
      </c>
      <c r="AO10" s="7" t="n">
        <v>0</v>
      </c>
      <c r="AP10" s="7" t="n">
        <v>0</v>
      </c>
      <c r="AQ10" s="7" t="n">
        <v>0</v>
      </c>
      <c r="AR10" s="56" t="n">
        <f aca="false">IFERROR(AVERAGEIFS(AS10:AW10,AS10:AW10,"&lt;&gt;0"), 0)</f>
        <v>0</v>
      </c>
      <c r="AS10" s="7" t="n">
        <v>0</v>
      </c>
      <c r="AT10" s="7" t="n">
        <v>0</v>
      </c>
      <c r="AU10" s="7" t="n">
        <v>0</v>
      </c>
      <c r="AV10" s="0" t="n">
        <v>0</v>
      </c>
      <c r="AW10" s="7" t="n">
        <v>0</v>
      </c>
      <c r="AX10" s="56" t="n">
        <f aca="false">IFERROR(AVERAGEIFS(AY10:BC10,AY10:BC10,"&lt;&gt;0"), 0)</f>
        <v>0</v>
      </c>
      <c r="AY10" s="7" t="n">
        <v>0</v>
      </c>
      <c r="AZ10" s="7" t="n">
        <v>0</v>
      </c>
      <c r="BA10" s="7" t="n">
        <v>0</v>
      </c>
      <c r="BB10" s="0" t="n">
        <v>0</v>
      </c>
      <c r="BC10" s="7" t="n">
        <v>0</v>
      </c>
      <c r="BD10" s="56" t="n">
        <f aca="false">IFERROR(AVERAGEIFS(BE10:BI10,BE10:BI10,"&lt;&gt;0"), 0)</f>
        <v>0</v>
      </c>
      <c r="BE10" s="17"/>
      <c r="BF10" s="7" t="n">
        <v>0</v>
      </c>
      <c r="BG10" s="7" t="n">
        <v>0</v>
      </c>
      <c r="BH10" s="7" t="n">
        <v>0</v>
      </c>
      <c r="BI10" s="0" t="n">
        <v>0</v>
      </c>
      <c r="BJ10" s="7" t="n">
        <v>0</v>
      </c>
    </row>
    <row r="11" customFormat="false" ht="15" hidden="false" customHeight="false" outlineLevel="0" collapsed="false">
      <c r="A11" s="13" t="s">
        <v>48</v>
      </c>
      <c r="B11" s="56" t="n">
        <f aca="false">IFERROR(AVERAGEIFS(C11:G11,C11:G11,"&lt;&gt;0"), 0)</f>
        <v>3.85864978902954</v>
      </c>
      <c r="C11" s="7" t="n">
        <v>3.0506329113924</v>
      </c>
      <c r="D11" s="7" t="n">
        <v>4.66666666666667</v>
      </c>
      <c r="E11" s="7" t="n">
        <v>0</v>
      </c>
      <c r="F11" s="7" t="n">
        <v>0</v>
      </c>
      <c r="G11" s="7" t="n">
        <v>0</v>
      </c>
      <c r="H11" s="56" t="n">
        <f aca="false">IFERROR(AVERAGEIFS(I11:M11,I11:M11,"&lt;&gt;0"), 0)</f>
        <v>0</v>
      </c>
      <c r="I11" s="7" t="n">
        <v>0</v>
      </c>
      <c r="J11" s="7" t="n">
        <v>0</v>
      </c>
      <c r="K11" s="7" t="n">
        <v>0</v>
      </c>
      <c r="L11" s="7" t="n">
        <v>0</v>
      </c>
      <c r="M11" s="7" t="n">
        <v>0</v>
      </c>
      <c r="N11" s="56" t="n">
        <f aca="false">IFERROR(AVERAGEIFS(O11:S11,O11:S11,"&lt;&gt;0"), 0)</f>
        <v>0</v>
      </c>
      <c r="O11" s="7" t="n">
        <v>0</v>
      </c>
      <c r="P11" s="7" t="n">
        <v>0</v>
      </c>
      <c r="Q11" s="7" t="n">
        <v>0</v>
      </c>
      <c r="R11" s="7" t="n">
        <v>0</v>
      </c>
      <c r="S11" s="7" t="n">
        <v>0</v>
      </c>
      <c r="T11" s="56" t="n">
        <f aca="false">IFERROR(AVERAGEIFS(U11:Y11,U11:Y11,"&lt;&gt;0"), 0)</f>
        <v>0</v>
      </c>
      <c r="U11" s="7" t="n">
        <v>0</v>
      </c>
      <c r="V11" s="7" t="n">
        <v>0</v>
      </c>
      <c r="W11" s="7" t="n">
        <v>0</v>
      </c>
      <c r="X11" s="7" t="n">
        <v>0</v>
      </c>
      <c r="Y11" s="7" t="n">
        <v>0</v>
      </c>
      <c r="Z11" s="56" t="n">
        <f aca="false">IFERROR(AVERAGEIFS(AA11:AE11,AA11:AE11,"&lt;&gt;0"), 0)</f>
        <v>9</v>
      </c>
      <c r="AA11" s="7" t="n">
        <v>9</v>
      </c>
      <c r="AB11" s="7" t="n">
        <v>0</v>
      </c>
      <c r="AC11" s="7" t="n">
        <v>0</v>
      </c>
      <c r="AD11" s="7" t="n">
        <v>0</v>
      </c>
      <c r="AE11" s="7" t="n">
        <v>0</v>
      </c>
      <c r="AF11" s="56" t="n">
        <f aca="false">IFERROR(AVERAGEIFS(AG11:AK11,AG11:AK11,"&lt;&gt;0"), 0)</f>
        <v>2.5</v>
      </c>
      <c r="AG11" s="7" t="n">
        <v>0</v>
      </c>
      <c r="AH11" s="7" t="n">
        <v>2.5</v>
      </c>
      <c r="AI11" s="7" t="n">
        <v>0</v>
      </c>
      <c r="AJ11" s="7" t="n">
        <v>0</v>
      </c>
      <c r="AK11" s="7" t="n">
        <v>0</v>
      </c>
      <c r="AL11" s="56" t="n">
        <f aca="false">IFERROR(AVERAGEIFS(AM11:AQ11,AM11:AQ11,"&lt;&gt;0"), 0)</f>
        <v>0</v>
      </c>
      <c r="AM11" s="7" t="n">
        <v>0</v>
      </c>
      <c r="AN11" s="7" t="n">
        <v>0</v>
      </c>
      <c r="AO11" s="7" t="n">
        <v>0</v>
      </c>
      <c r="AP11" s="7" t="n">
        <v>0</v>
      </c>
      <c r="AQ11" s="7" t="n">
        <v>0</v>
      </c>
      <c r="AR11" s="56" t="n">
        <f aca="false">IFERROR(AVERAGEIFS(AS11:AW11,AS11:AW11,"&lt;&gt;0"), 0)</f>
        <v>0</v>
      </c>
      <c r="AS11" s="7" t="n">
        <v>0</v>
      </c>
      <c r="AT11" s="7" t="n">
        <v>0</v>
      </c>
      <c r="AU11" s="7" t="n">
        <v>0</v>
      </c>
      <c r="AV11" s="0" t="n">
        <v>0</v>
      </c>
      <c r="AW11" s="7" t="n">
        <v>0</v>
      </c>
      <c r="AX11" s="56" t="n">
        <f aca="false">IFERROR(AVERAGEIFS(AY11:BC11,AY11:BC11,"&lt;&gt;0"), 0)</f>
        <v>0</v>
      </c>
      <c r="AY11" s="7" t="n">
        <v>0</v>
      </c>
      <c r="AZ11" s="7" t="n">
        <v>0</v>
      </c>
      <c r="BA11" s="7" t="n">
        <v>0</v>
      </c>
      <c r="BB11" s="0" t="n">
        <v>0</v>
      </c>
      <c r="BC11" s="7" t="n">
        <v>0</v>
      </c>
      <c r="BD11" s="56" t="n">
        <f aca="false">IFERROR(AVERAGEIFS(BE11:BI11,BE11:BI11,"&lt;&gt;0"), 0)</f>
        <v>0</v>
      </c>
      <c r="BE11" s="16"/>
      <c r="BF11" s="7" t="n">
        <v>0</v>
      </c>
      <c r="BG11" s="7" t="n">
        <v>0</v>
      </c>
      <c r="BH11" s="7" t="n">
        <v>0</v>
      </c>
      <c r="BI11" s="0" t="n">
        <v>0</v>
      </c>
      <c r="BJ11" s="7" t="n">
        <v>0</v>
      </c>
    </row>
    <row r="12" customFormat="false" ht="15" hidden="false" customHeight="false" outlineLevel="0" collapsed="false">
      <c r="A12" s="17" t="s">
        <v>63</v>
      </c>
      <c r="B12" s="56" t="n">
        <f aca="false">IFERROR(AVERAGEIFS(C12:G12,C12:G12,"&lt;&gt;0"), 0)</f>
        <v>3.16666666666667</v>
      </c>
      <c r="C12" s="7" t="n">
        <v>0</v>
      </c>
      <c r="D12" s="7" t="n">
        <v>0</v>
      </c>
      <c r="E12" s="7" t="n">
        <v>0</v>
      </c>
      <c r="F12" s="7" t="n">
        <v>3.16666666666667</v>
      </c>
      <c r="G12" s="7" t="n">
        <v>0</v>
      </c>
      <c r="H12" s="56" t="n">
        <f aca="false">IFERROR(AVERAGEIFS(I12:M12,I12:M12,"&lt;&gt;0"), 0)</f>
        <v>3</v>
      </c>
      <c r="I12" s="7" t="n">
        <v>0</v>
      </c>
      <c r="J12" s="7" t="n">
        <v>0</v>
      </c>
      <c r="K12" s="7" t="n">
        <v>0</v>
      </c>
      <c r="L12" s="7" t="n">
        <v>3</v>
      </c>
      <c r="M12" s="7" t="n">
        <v>0</v>
      </c>
      <c r="N12" s="56" t="n">
        <f aca="false">IFERROR(AVERAGEIFS(O12:S12,O12:S12,"&lt;&gt;0"), 0)</f>
        <v>3.875</v>
      </c>
      <c r="O12" s="7" t="n">
        <v>0</v>
      </c>
      <c r="P12" s="7" t="n">
        <v>0</v>
      </c>
      <c r="Q12" s="7" t="n">
        <v>0</v>
      </c>
      <c r="R12" s="7" t="n">
        <v>0</v>
      </c>
      <c r="S12" s="7" t="n">
        <v>3.875</v>
      </c>
      <c r="T12" s="56" t="n">
        <f aca="false">IFERROR(AVERAGEIFS(U12:Y12,U12:Y12,"&lt;&gt;0"), 0)</f>
        <v>2.375</v>
      </c>
      <c r="U12" s="7" t="n">
        <v>0</v>
      </c>
      <c r="V12" s="7" t="n">
        <v>0</v>
      </c>
      <c r="W12" s="7" t="n">
        <v>0</v>
      </c>
      <c r="X12" s="7" t="n">
        <v>2.25</v>
      </c>
      <c r="Y12" s="7" t="n">
        <v>2.5</v>
      </c>
      <c r="Z12" s="56" t="n">
        <f aca="false">IFERROR(AVERAGEIFS(AA12:AE12,AA12:AE12,"&lt;&gt;0"), 0)</f>
        <v>3.07692307692308</v>
      </c>
      <c r="AA12" s="7" t="n">
        <v>2.65384615384615</v>
      </c>
      <c r="AB12" s="7" t="n">
        <v>0</v>
      </c>
      <c r="AC12" s="7" t="n">
        <v>0</v>
      </c>
      <c r="AD12" s="7" t="n">
        <v>0</v>
      </c>
      <c r="AE12" s="7" t="n">
        <v>3.5</v>
      </c>
      <c r="AF12" s="56" t="n">
        <f aca="false">IFERROR(AVERAGEIFS(AG12:AK12,AG12:AK12,"&lt;&gt;0"), 0)</f>
        <v>2.44444444444444</v>
      </c>
      <c r="AG12" s="7" t="n">
        <v>0</v>
      </c>
      <c r="AH12" s="7" t="n">
        <v>0</v>
      </c>
      <c r="AI12" s="7" t="n">
        <v>0</v>
      </c>
      <c r="AJ12" s="7" t="n">
        <v>1.88888888888889</v>
      </c>
      <c r="AK12" s="7" t="n">
        <v>3</v>
      </c>
      <c r="AL12" s="56" t="n">
        <f aca="false">IFERROR(AVERAGEIFS(AM12:AQ12,AM12:AQ12,"&lt;&gt;0"), 0)</f>
        <v>0</v>
      </c>
      <c r="AM12" s="7" t="n">
        <v>0</v>
      </c>
      <c r="AN12" s="7" t="n">
        <v>0</v>
      </c>
      <c r="AO12" s="7" t="n">
        <v>0</v>
      </c>
      <c r="AP12" s="7" t="n">
        <v>0</v>
      </c>
      <c r="AQ12" s="7" t="n">
        <v>0</v>
      </c>
      <c r="AR12" s="56" t="n">
        <f aca="false">IFERROR(AVERAGEIFS(AS12:AW12,AS12:AW12,"&lt;&gt;0"), 0)</f>
        <v>2.19642857142857</v>
      </c>
      <c r="AS12" s="7" t="n">
        <v>2.14285714285714</v>
      </c>
      <c r="AT12" s="7" t="n">
        <v>0</v>
      </c>
      <c r="AU12" s="7" t="n">
        <v>0</v>
      </c>
      <c r="AV12" s="0" t="n">
        <v>0</v>
      </c>
      <c r="AW12" s="7" t="n">
        <v>2.25</v>
      </c>
      <c r="AX12" s="56" t="n">
        <f aca="false">IFERROR(AVERAGEIFS(AY12:BC12,AY12:BC12,"&lt;&gt;0"), 0)</f>
        <v>3</v>
      </c>
      <c r="AY12" s="7" t="n">
        <v>3</v>
      </c>
      <c r="AZ12" s="7" t="n">
        <v>0</v>
      </c>
      <c r="BA12" s="7" t="n">
        <v>0</v>
      </c>
      <c r="BB12" s="0" t="n">
        <v>0</v>
      </c>
      <c r="BC12" s="7" t="n">
        <v>0</v>
      </c>
      <c r="BD12" s="56" t="n">
        <f aca="false">IFERROR(AVERAGEIFS(BE12:BI12,BE12:BI12,"&lt;&gt;0"), 0)</f>
        <v>0</v>
      </c>
      <c r="BE12" s="13"/>
      <c r="BF12" s="7" t="n">
        <v>0</v>
      </c>
      <c r="BG12" s="7" t="n">
        <v>0</v>
      </c>
      <c r="BH12" s="7" t="n">
        <v>0</v>
      </c>
      <c r="BI12" s="0" t="n">
        <v>0</v>
      </c>
      <c r="BJ12" s="7" t="n">
        <v>0</v>
      </c>
    </row>
    <row r="13" customFormat="false" ht="15" hidden="false" customHeight="false" outlineLevel="0" collapsed="false">
      <c r="A13" s="13" t="s">
        <v>56</v>
      </c>
      <c r="B13" s="56" t="n">
        <f aca="false">IFERROR(AVERAGEIFS(C13:G13,C13:G13,"&lt;&gt;0"), 0)</f>
        <v>4.35057471264368</v>
      </c>
      <c r="C13" s="7" t="n">
        <v>2.03448275862069</v>
      </c>
      <c r="D13" s="7" t="n">
        <v>6.66666666666667</v>
      </c>
      <c r="E13" s="7" t="n">
        <v>0</v>
      </c>
      <c r="F13" s="7" t="n">
        <v>0</v>
      </c>
      <c r="G13" s="7" t="n">
        <v>0</v>
      </c>
      <c r="H13" s="56" t="n">
        <f aca="false">IFERROR(AVERAGEIFS(I13:M13,I13:M13,"&lt;&gt;0"), 0)</f>
        <v>0</v>
      </c>
      <c r="I13" s="7" t="n">
        <v>0</v>
      </c>
      <c r="J13" s="7" t="n">
        <v>0</v>
      </c>
      <c r="K13" s="7" t="n">
        <v>0</v>
      </c>
      <c r="L13" s="7" t="n">
        <v>0</v>
      </c>
      <c r="M13" s="7" t="n">
        <v>0</v>
      </c>
      <c r="N13" s="56" t="n">
        <f aca="false">IFERROR(AVERAGEIFS(O13:S13,O13:S13,"&lt;&gt;0"), 0)</f>
        <v>0</v>
      </c>
      <c r="O13" s="7" t="n">
        <v>0</v>
      </c>
      <c r="P13" s="7" t="n">
        <v>0</v>
      </c>
      <c r="Q13" s="7" t="n">
        <v>0</v>
      </c>
      <c r="R13" s="7" t="n">
        <v>0</v>
      </c>
      <c r="S13" s="7" t="n">
        <v>0</v>
      </c>
      <c r="T13" s="56" t="n">
        <f aca="false">IFERROR(AVERAGEIFS(U13:Y13,U13:Y13,"&lt;&gt;0"), 0)</f>
        <v>0</v>
      </c>
      <c r="U13" s="7" t="n">
        <v>0</v>
      </c>
      <c r="V13" s="7" t="n">
        <v>0</v>
      </c>
      <c r="W13" s="7" t="n">
        <v>0</v>
      </c>
      <c r="X13" s="7" t="n">
        <v>0</v>
      </c>
      <c r="Y13" s="7" t="n">
        <v>0</v>
      </c>
      <c r="Z13" s="56" t="n">
        <f aca="false">IFERROR(AVERAGEIFS(AA13:AE13,AA13:AE13,"&lt;&gt;0"), 0)</f>
        <v>0</v>
      </c>
      <c r="AA13" s="7" t="n">
        <v>0</v>
      </c>
      <c r="AB13" s="7" t="n">
        <v>0</v>
      </c>
      <c r="AC13" s="7" t="n">
        <v>0</v>
      </c>
      <c r="AD13" s="7" t="n">
        <v>0</v>
      </c>
      <c r="AE13" s="7" t="n">
        <v>0</v>
      </c>
      <c r="AF13" s="56" t="n">
        <f aca="false">IFERROR(AVERAGEIFS(AG13:AK13,AG13:AK13,"&lt;&gt;0"), 0)</f>
        <v>0</v>
      </c>
      <c r="AG13" s="7" t="n">
        <v>0</v>
      </c>
      <c r="AH13" s="7" t="n">
        <v>0</v>
      </c>
      <c r="AI13" s="7" t="n">
        <v>0</v>
      </c>
      <c r="AJ13" s="7" t="n">
        <v>0</v>
      </c>
      <c r="AK13" s="7" t="n">
        <v>0</v>
      </c>
      <c r="AL13" s="56" t="n">
        <f aca="false">IFERROR(AVERAGEIFS(AM13:AQ13,AM13:AQ13,"&lt;&gt;0"), 0)</f>
        <v>0</v>
      </c>
      <c r="AM13" s="7" t="n">
        <v>0</v>
      </c>
      <c r="AN13" s="7" t="n">
        <v>0</v>
      </c>
      <c r="AO13" s="7" t="n">
        <v>0</v>
      </c>
      <c r="AP13" s="7" t="n">
        <v>0</v>
      </c>
      <c r="AQ13" s="7" t="n">
        <v>0</v>
      </c>
      <c r="AR13" s="56" t="n">
        <f aca="false">IFERROR(AVERAGEIFS(AS13:AW13,AS13:AW13,"&lt;&gt;0"), 0)</f>
        <v>0</v>
      </c>
      <c r="AS13" s="7" t="n">
        <v>0</v>
      </c>
      <c r="AT13" s="7" t="n">
        <v>0</v>
      </c>
      <c r="AU13" s="7" t="n">
        <v>0</v>
      </c>
      <c r="AV13" s="0" t="n">
        <v>0</v>
      </c>
      <c r="AW13" s="7" t="n">
        <v>0</v>
      </c>
      <c r="AX13" s="56" t="n">
        <f aca="false">IFERROR(AVERAGEIFS(AY13:BC13,AY13:BC13,"&lt;&gt;0"), 0)</f>
        <v>4</v>
      </c>
      <c r="AY13" s="7" t="n">
        <v>0</v>
      </c>
      <c r="AZ13" s="7" t="n">
        <v>4</v>
      </c>
      <c r="BA13" s="7" t="n">
        <v>0</v>
      </c>
      <c r="BB13" s="0" t="n">
        <v>0</v>
      </c>
      <c r="BC13" s="7" t="n">
        <v>0</v>
      </c>
      <c r="BD13" s="56" t="n">
        <f aca="false">IFERROR(AVERAGEIFS(BE13:BI13,BE13:BI13,"&lt;&gt;0"), 0)</f>
        <v>0</v>
      </c>
      <c r="BE13" s="17"/>
      <c r="BF13" s="7" t="n">
        <v>0</v>
      </c>
      <c r="BG13" s="7" t="n">
        <v>0</v>
      </c>
      <c r="BH13" s="7" t="n">
        <v>0</v>
      </c>
      <c r="BI13" s="0" t="n">
        <v>0</v>
      </c>
      <c r="BJ13" s="7" t="n">
        <v>0</v>
      </c>
    </row>
    <row r="14" customFormat="false" ht="15" hidden="false" customHeight="false" outlineLevel="0" collapsed="false">
      <c r="A14" s="16" t="s">
        <v>51</v>
      </c>
      <c r="B14" s="56" t="n">
        <f aca="false">IFERROR(AVERAGEIFS(C14:G14,C14:G14,"&lt;&gt;0"), 0)</f>
        <v>5.5</v>
      </c>
      <c r="C14" s="7" t="n">
        <v>5.5</v>
      </c>
      <c r="D14" s="7" t="n">
        <v>0</v>
      </c>
      <c r="E14" s="7" t="n">
        <v>0</v>
      </c>
      <c r="F14" s="7" t="n">
        <v>0</v>
      </c>
      <c r="G14" s="7" t="n">
        <v>0</v>
      </c>
      <c r="H14" s="56" t="n">
        <f aca="false">IFERROR(AVERAGEIFS(I14:M14,I14:M14,"&lt;&gt;0"), 0)</f>
        <v>0</v>
      </c>
      <c r="I14" s="7" t="n">
        <v>0</v>
      </c>
      <c r="J14" s="7" t="n">
        <v>0</v>
      </c>
      <c r="K14" s="7" t="n">
        <v>0</v>
      </c>
      <c r="L14" s="7" t="n">
        <v>0</v>
      </c>
      <c r="M14" s="7" t="n">
        <v>0</v>
      </c>
      <c r="N14" s="56" t="n">
        <f aca="false">IFERROR(AVERAGEIFS(O14:S14,O14:S14,"&lt;&gt;0"), 0)</f>
        <v>0</v>
      </c>
      <c r="O14" s="7"/>
      <c r="P14" s="7" t="n">
        <v>0</v>
      </c>
      <c r="Q14" s="7" t="n">
        <v>0</v>
      </c>
      <c r="R14" s="7" t="n">
        <v>0</v>
      </c>
      <c r="S14" s="7" t="n">
        <v>0</v>
      </c>
      <c r="T14" s="56" t="n">
        <f aca="false">IFERROR(AVERAGEIFS(U14:Y14,U14:Y14,"&lt;&gt;0"), 0)</f>
        <v>0</v>
      </c>
      <c r="X14" s="7"/>
      <c r="Y14" s="7"/>
      <c r="Z14" s="56" t="n">
        <f aca="false">IFERROR(AVERAGEIFS(AA14:AE14,AA14:AE14,"&lt;&gt;0"), 0)</f>
        <v>0</v>
      </c>
      <c r="AA14" s="7" t="n">
        <v>0</v>
      </c>
      <c r="AB14" s="7" t="n">
        <v>0</v>
      </c>
      <c r="AC14" s="7" t="n">
        <v>0</v>
      </c>
      <c r="AD14" s="7" t="n">
        <v>0</v>
      </c>
      <c r="AE14" s="7" t="n">
        <v>0</v>
      </c>
      <c r="AF14" s="56" t="n">
        <f aca="false">IFERROR(AVERAGEIFS(AG14:AK14,AG14:AK14,"&lt;&gt;0"), 0)</f>
        <v>0</v>
      </c>
      <c r="AG14" s="7"/>
      <c r="AH14" s="7"/>
      <c r="AI14" s="7"/>
      <c r="AJ14" s="7"/>
      <c r="AK14" s="7" t="n">
        <v>0</v>
      </c>
      <c r="AL14" s="56" t="n">
        <f aca="false">IFERROR(AVERAGEIFS(AM14:AQ14,AM14:AQ14,"&lt;&gt;0"), 0)</f>
        <v>0</v>
      </c>
      <c r="AM14" s="7"/>
      <c r="AN14" s="7" t="n">
        <v>0</v>
      </c>
      <c r="AO14" s="7" t="n">
        <v>0</v>
      </c>
      <c r="AP14" s="7" t="n">
        <v>0</v>
      </c>
      <c r="AQ14" s="7" t="n">
        <v>0</v>
      </c>
      <c r="AR14" s="56" t="n">
        <f aca="false">IFERROR(AVERAGEIFS(AS14:AW14,AS14:AW14,"&lt;&gt;0"), 0)</f>
        <v>0</v>
      </c>
      <c r="AS14" s="7" t="n">
        <v>0</v>
      </c>
      <c r="AT14" s="7" t="n">
        <v>0</v>
      </c>
      <c r="AU14" s="7" t="n">
        <v>0</v>
      </c>
      <c r="AV14" s="0" t="n">
        <v>0</v>
      </c>
      <c r="AW14" s="7" t="n">
        <v>0</v>
      </c>
      <c r="AX14" s="56" t="n">
        <f aca="false">IFERROR(AVERAGEIFS(AY14:BC14,AY14:BC14,"&lt;&gt;0"), 0)</f>
        <v>0</v>
      </c>
      <c r="BD14" s="56" t="n">
        <f aca="false">IFERROR(AVERAGEIFS(BE14:BI14,BE14:BI14,"&lt;&gt;0"), 0)</f>
        <v>0</v>
      </c>
      <c r="BE14" s="17"/>
      <c r="BF14" s="7" t="n">
        <v>0</v>
      </c>
      <c r="BG14" s="7" t="n">
        <v>0</v>
      </c>
      <c r="BH14" s="7" t="n">
        <v>0</v>
      </c>
      <c r="BI14" s="0" t="n">
        <v>0</v>
      </c>
      <c r="BJ14" s="7" t="n">
        <v>0</v>
      </c>
    </row>
    <row r="15" customFormat="false" ht="15" hidden="false" customHeight="false" outlineLevel="0" collapsed="false">
      <c r="A15" s="13" t="s">
        <v>80</v>
      </c>
      <c r="B15" s="56" t="n">
        <f aca="false">IFERROR(AVERAGEIFS(C15:G15,C15:G15,"&lt;&gt;0"), 0)</f>
        <v>2.6</v>
      </c>
      <c r="C15" s="7" t="n">
        <v>2.6</v>
      </c>
      <c r="D15" s="7" t="n">
        <v>0</v>
      </c>
      <c r="E15" s="7" t="n">
        <v>0</v>
      </c>
      <c r="F15" s="7" t="n">
        <v>0</v>
      </c>
      <c r="G15" s="7" t="n">
        <v>0</v>
      </c>
      <c r="H15" s="56" t="n">
        <f aca="false">IFERROR(AVERAGEIFS(I15:M15,I15:M15,"&lt;&gt;0"), 0)</f>
        <v>0</v>
      </c>
      <c r="I15" s="7" t="n">
        <v>0</v>
      </c>
      <c r="J15" s="7" t="n">
        <v>0</v>
      </c>
      <c r="K15" s="7" t="n">
        <v>0</v>
      </c>
      <c r="L15" s="7" t="n">
        <v>0</v>
      </c>
      <c r="M15" s="7" t="n">
        <v>0</v>
      </c>
      <c r="N15" s="56" t="n">
        <f aca="false">IFERROR(AVERAGEIFS(O15:S15,O15:S15,"&lt;&gt;0"), 0)</f>
        <v>0</v>
      </c>
      <c r="O15" s="7" t="n">
        <v>0</v>
      </c>
      <c r="P15" s="7" t="n">
        <v>0</v>
      </c>
      <c r="Q15" s="7" t="n">
        <v>0</v>
      </c>
      <c r="R15" s="7" t="n">
        <v>0</v>
      </c>
      <c r="S15" s="7" t="n">
        <v>0</v>
      </c>
      <c r="T15" s="56" t="n">
        <f aca="false">IFERROR(AVERAGEIFS(U15:Y15,U15:Y15,"&lt;&gt;0"), 0)</f>
        <v>0</v>
      </c>
      <c r="U15" s="7"/>
      <c r="V15" s="7"/>
      <c r="W15" s="7"/>
      <c r="X15" s="7"/>
      <c r="Y15" s="7"/>
      <c r="Z15" s="56" t="n">
        <f aca="false">IFERROR(AVERAGEIFS(AA15:AE15,AA15:AE15,"&lt;&gt;0"), 0)</f>
        <v>0</v>
      </c>
      <c r="AA15" s="7" t="n">
        <v>0</v>
      </c>
      <c r="AB15" s="7" t="n">
        <v>0</v>
      </c>
      <c r="AC15" s="7" t="n">
        <v>0</v>
      </c>
      <c r="AD15" s="7" t="n">
        <v>0</v>
      </c>
      <c r="AE15" s="7" t="n">
        <v>0</v>
      </c>
      <c r="AF15" s="56" t="n">
        <f aca="false">IFERROR(AVERAGEIFS(AG15:AK15,AG15:AK15,"&lt;&gt;0"), 0)</f>
        <v>0</v>
      </c>
      <c r="AG15" s="7" t="n">
        <v>0</v>
      </c>
      <c r="AH15" s="7" t="n">
        <v>0</v>
      </c>
      <c r="AI15" s="7" t="n">
        <v>0</v>
      </c>
      <c r="AJ15" s="7" t="n">
        <v>0</v>
      </c>
      <c r="AK15" s="7" t="n">
        <v>0</v>
      </c>
      <c r="AL15" s="56" t="n">
        <f aca="false">IFERROR(AVERAGEIFS(AM15:AQ15,AM15:AQ15,"&lt;&gt;0"), 0)</f>
        <v>0</v>
      </c>
      <c r="AM15" s="7" t="n">
        <v>0</v>
      </c>
      <c r="AN15" s="7" t="n">
        <v>0</v>
      </c>
      <c r="AO15" s="7" t="n">
        <v>0</v>
      </c>
      <c r="AP15" s="7" t="n">
        <v>0</v>
      </c>
      <c r="AQ15" s="7" t="n">
        <v>0</v>
      </c>
      <c r="AR15" s="56" t="n">
        <f aca="false">IFERROR(AVERAGEIFS(AS15:AW15,AS15:AW15,"&lt;&gt;0"), 0)</f>
        <v>0</v>
      </c>
      <c r="AS15" s="7" t="n">
        <v>0</v>
      </c>
      <c r="AT15" s="7" t="n">
        <v>0</v>
      </c>
      <c r="AU15" s="7" t="n">
        <v>0</v>
      </c>
      <c r="AV15" s="0" t="n">
        <v>0</v>
      </c>
      <c r="AW15" s="7" t="n">
        <v>0</v>
      </c>
      <c r="AX15" s="56" t="n">
        <f aca="false">IFERROR(AVERAGEIFS(AY15:BC15,AY15:BC15,"&lt;&gt;0"), 0)</f>
        <v>0</v>
      </c>
      <c r="AY15" s="7" t="n">
        <v>0</v>
      </c>
      <c r="AZ15" s="7" t="n">
        <v>0</v>
      </c>
      <c r="BA15" s="7" t="n">
        <v>0</v>
      </c>
      <c r="BB15" s="0" t="n">
        <v>0</v>
      </c>
      <c r="BC15" s="7" t="n">
        <v>0</v>
      </c>
      <c r="BD15" s="56" t="n">
        <f aca="false">IFERROR(AVERAGEIFS(BE15:BI15,BE15:BI15,"&lt;&gt;0"), 0)</f>
        <v>0</v>
      </c>
      <c r="BE15" s="17"/>
      <c r="BF15" s="7" t="n">
        <v>0</v>
      </c>
      <c r="BG15" s="7" t="n">
        <v>0</v>
      </c>
      <c r="BH15" s="7" t="n">
        <v>0</v>
      </c>
      <c r="BI15" s="0" t="n">
        <v>0</v>
      </c>
      <c r="BJ15" s="7" t="n">
        <v>0</v>
      </c>
    </row>
    <row r="16" customFormat="false" ht="15" hidden="false" customHeight="false" outlineLevel="0" collapsed="false">
      <c r="A16" s="17" t="s">
        <v>69</v>
      </c>
      <c r="B16" s="56" t="n">
        <f aca="false">IFERROR(AVERAGEIFS(C16:G16,C16:G16,"&lt;&gt;0"), 0)</f>
        <v>0.606235073167208</v>
      </c>
      <c r="C16" s="7" t="n">
        <v>0.583892617449664</v>
      </c>
      <c r="D16" s="7" t="n">
        <v>0.251162790697674</v>
      </c>
      <c r="E16" s="7" t="n">
        <v>0.621196222455404</v>
      </c>
      <c r="F16" s="7" t="n">
        <v>0.589849108367627</v>
      </c>
      <c r="G16" s="7" t="n">
        <v>0.985074626865672</v>
      </c>
      <c r="H16" s="56" t="n">
        <f aca="false">IFERROR(AVERAGEIFS(I16:M16,I16:M16,"&lt;&gt;0"), 0)</f>
        <v>0</v>
      </c>
      <c r="I16" s="7" t="n">
        <v>0</v>
      </c>
      <c r="J16" s="7" t="n">
        <v>0</v>
      </c>
      <c r="K16" s="7" t="n">
        <v>0</v>
      </c>
      <c r="L16" s="7" t="n">
        <v>0</v>
      </c>
      <c r="M16" s="7" t="n">
        <v>0</v>
      </c>
      <c r="N16" s="56" t="n">
        <f aca="false">IFERROR(AVERAGEIFS(O16:S16,O16:S16,"&lt;&gt;0"), 0)</f>
        <v>0</v>
      </c>
      <c r="O16" s="7" t="n">
        <v>0</v>
      </c>
      <c r="P16" s="7" t="n">
        <v>0</v>
      </c>
      <c r="Q16" s="7" t="n">
        <v>0</v>
      </c>
      <c r="R16" s="7" t="n">
        <v>0</v>
      </c>
      <c r="S16" s="7" t="n">
        <v>0</v>
      </c>
      <c r="T16" s="56" t="n">
        <f aca="false">IFERROR(AVERAGEIFS(U16:Y16,U16:Y16,"&lt;&gt;0"), 0)</f>
        <v>2.10954214805306</v>
      </c>
      <c r="U16" s="7" t="n">
        <v>0</v>
      </c>
      <c r="V16" s="7" t="n">
        <v>0</v>
      </c>
      <c r="W16" s="7" t="n">
        <v>2</v>
      </c>
      <c r="X16" s="7" t="n">
        <v>2.17073170731707</v>
      </c>
      <c r="Y16" s="7" t="n">
        <v>2.15789473684211</v>
      </c>
      <c r="Z16" s="56" t="n">
        <f aca="false">IFERROR(AVERAGEIFS(AA16:AE16,AA16:AE16,"&lt;&gt;0"), 0)</f>
        <v>1.81207337173659</v>
      </c>
      <c r="AA16" s="7" t="n">
        <v>1.86206896551724</v>
      </c>
      <c r="AB16" s="7" t="n">
        <v>0</v>
      </c>
      <c r="AC16" s="7" t="n">
        <v>2.03676470588235</v>
      </c>
      <c r="AD16" s="7" t="n">
        <v>1.45090909090909</v>
      </c>
      <c r="AE16" s="7" t="n">
        <v>1.89855072463768</v>
      </c>
      <c r="AF16" s="56" t="n">
        <f aca="false">IFERROR(AVERAGEIFS(AG16:AK16,AG16:AK16,"&lt;&gt;0"), 0)</f>
        <v>2.12285980148883</v>
      </c>
      <c r="AG16" s="7" t="n">
        <v>2.07692307692308</v>
      </c>
      <c r="AH16" s="7" t="n">
        <v>0</v>
      </c>
      <c r="AI16" s="7" t="n">
        <v>1.88571428571429</v>
      </c>
      <c r="AJ16" s="7" t="n">
        <v>2.06451612903226</v>
      </c>
      <c r="AK16" s="7" t="n">
        <v>2.46428571428571</v>
      </c>
      <c r="AL16" s="56" t="n">
        <f aca="false">IFERROR(AVERAGEIFS(AM16:AQ16,AM16:AQ16,"&lt;&gt;0"), 0)</f>
        <v>1.73878441620551</v>
      </c>
      <c r="AM16" s="7" t="n">
        <v>3</v>
      </c>
      <c r="AN16" s="7" t="n">
        <v>0</v>
      </c>
      <c r="AO16" s="7" t="n">
        <v>1.6078431372549</v>
      </c>
      <c r="AP16" s="7" t="n">
        <v>1.13823529411765</v>
      </c>
      <c r="AQ16" s="7" t="n">
        <v>1.20905923344948</v>
      </c>
      <c r="AR16" s="56" t="n">
        <f aca="false">IFERROR(AVERAGEIFS(AS16:AW16,AS16:AW16,"&lt;&gt;0"), 0)</f>
        <v>0</v>
      </c>
      <c r="AS16" s="7" t="n">
        <v>0</v>
      </c>
      <c r="AT16" s="7" t="n">
        <v>0</v>
      </c>
      <c r="AU16" s="7" t="n">
        <v>0</v>
      </c>
      <c r="AV16" s="0" t="n">
        <v>0</v>
      </c>
      <c r="AW16" s="7" t="n">
        <v>0</v>
      </c>
      <c r="AX16" s="56" t="n">
        <f aca="false">IFERROR(AVERAGEIFS(AY16:BC16,AY16:BC16,"&lt;&gt;0"), 0)</f>
        <v>2.25</v>
      </c>
      <c r="AY16" s="7" t="n">
        <v>0</v>
      </c>
      <c r="AZ16" s="7" t="n">
        <v>0</v>
      </c>
      <c r="BA16" s="7" t="n">
        <v>2</v>
      </c>
      <c r="BB16" s="0" t="n">
        <v>2.5</v>
      </c>
      <c r="BC16" s="7" t="n">
        <v>0</v>
      </c>
      <c r="BD16" s="56" t="n">
        <f aca="false">IFERROR(AVERAGEIFS(BE16:BI16,BE16:BI16,"&lt;&gt;0"), 0)</f>
        <v>1.44444444444444</v>
      </c>
      <c r="BE16" s="7" t="n">
        <v>0</v>
      </c>
      <c r="BF16" s="7" t="n">
        <v>0</v>
      </c>
      <c r="BG16" s="7" t="n">
        <v>0</v>
      </c>
      <c r="BH16" s="0" t="n">
        <v>0</v>
      </c>
      <c r="BI16" s="7" t="n">
        <v>1.44444444444444</v>
      </c>
    </row>
    <row r="17" customFormat="false" ht="15" hidden="false" customHeight="false" outlineLevel="0" collapsed="false">
      <c r="A17" s="13" t="s">
        <v>57</v>
      </c>
      <c r="B17" s="56" t="n">
        <f aca="false">IFERROR(AVERAGEIFS(C17:G17,C17:G17,"&lt;&gt;0"), 0)</f>
        <v>0</v>
      </c>
      <c r="C17" s="7" t="n">
        <v>0</v>
      </c>
      <c r="D17" s="7" t="n">
        <v>0</v>
      </c>
      <c r="E17" s="7" t="n">
        <v>0</v>
      </c>
      <c r="F17" s="7" t="n">
        <v>0</v>
      </c>
      <c r="G17" s="7" t="n">
        <v>0</v>
      </c>
      <c r="H17" s="56" t="n">
        <f aca="false">IFERROR(AVERAGEIFS(I17:M17,I17:M17,"&lt;&gt;0"), 0)</f>
        <v>0</v>
      </c>
      <c r="I17" s="7" t="n">
        <v>0</v>
      </c>
      <c r="J17" s="7" t="n">
        <v>0</v>
      </c>
      <c r="K17" s="7" t="n">
        <v>0</v>
      </c>
      <c r="L17" s="7" t="n">
        <v>0</v>
      </c>
      <c r="M17" s="7" t="n">
        <v>0</v>
      </c>
      <c r="N17" s="56" t="n">
        <f aca="false">IFERROR(AVERAGEIFS(O17:S17,O17:S17,"&lt;&gt;0"), 0)</f>
        <v>0</v>
      </c>
      <c r="O17" s="7" t="n">
        <v>0</v>
      </c>
      <c r="P17" s="7" t="n">
        <v>0</v>
      </c>
      <c r="Q17" s="7" t="n">
        <v>0</v>
      </c>
      <c r="R17" s="7" t="n">
        <v>0</v>
      </c>
      <c r="S17" s="7" t="n">
        <v>0</v>
      </c>
      <c r="T17" s="56" t="n">
        <f aca="false">IFERROR(AVERAGEIFS(U17:Y17,U17:Y17,"&lt;&gt;0"), 0)</f>
        <v>0</v>
      </c>
      <c r="V17" s="7"/>
      <c r="W17" s="7"/>
      <c r="X17" s="7"/>
      <c r="Y17" s="7"/>
      <c r="Z17" s="56" t="n">
        <f aca="false">IFERROR(AVERAGEIFS(AA17:AE17,AA17:AE17,"&lt;&gt;0"), 0)</f>
        <v>0</v>
      </c>
      <c r="AA17" s="7" t="n">
        <v>0</v>
      </c>
      <c r="AB17" s="7" t="n">
        <v>0</v>
      </c>
      <c r="AC17" s="7" t="n">
        <v>0</v>
      </c>
      <c r="AD17" s="7" t="n">
        <v>0</v>
      </c>
      <c r="AE17" s="7" t="n">
        <v>0</v>
      </c>
      <c r="AF17" s="56" t="n">
        <f aca="false">IFERROR(AVERAGEIFS(AG17:AK17,AG17:AK17,"&lt;&gt;0"), 0)</f>
        <v>0</v>
      </c>
      <c r="AG17" s="7" t="n">
        <v>0</v>
      </c>
      <c r="AH17" s="7" t="n">
        <v>0</v>
      </c>
      <c r="AI17" s="7" t="n">
        <v>0</v>
      </c>
      <c r="AJ17" s="7" t="n">
        <v>0</v>
      </c>
      <c r="AK17" s="7" t="n">
        <v>0</v>
      </c>
      <c r="AL17" s="56" t="n">
        <f aca="false">IFERROR(AVERAGEIFS(AM17:AQ17,AM17:AQ17,"&lt;&gt;0"), 0)</f>
        <v>0</v>
      </c>
      <c r="AM17" s="7" t="n">
        <v>0</v>
      </c>
      <c r="AN17" s="7" t="n">
        <v>0</v>
      </c>
      <c r="AO17" s="7" t="n">
        <v>0</v>
      </c>
      <c r="AP17" s="7" t="n">
        <v>0</v>
      </c>
      <c r="AQ17" s="7" t="n">
        <v>0</v>
      </c>
      <c r="AR17" s="56" t="n">
        <f aca="false">IFERROR(AVERAGEIFS(AS17:AW17,AS17:AW17,"&lt;&gt;0"), 0)</f>
        <v>0</v>
      </c>
      <c r="AS17" s="7" t="n">
        <v>0</v>
      </c>
      <c r="AT17" s="7" t="n">
        <v>0</v>
      </c>
      <c r="AU17" s="7" t="n">
        <v>0</v>
      </c>
      <c r="AV17" s="0" t="n">
        <v>0</v>
      </c>
      <c r="AW17" s="7" t="n">
        <v>0</v>
      </c>
      <c r="AX17" s="56" t="n">
        <f aca="false">IFERROR(AVERAGEIFS(AY17:BC17,AY17:BC17,"&lt;&gt;0"), 0)</f>
        <v>0</v>
      </c>
      <c r="AY17" s="7" t="n">
        <v>0</v>
      </c>
      <c r="AZ17" s="7" t="n">
        <v>0</v>
      </c>
      <c r="BA17" s="7" t="n">
        <v>0</v>
      </c>
      <c r="BB17" s="0" t="n">
        <v>0</v>
      </c>
      <c r="BC17" s="7" t="n">
        <v>0</v>
      </c>
      <c r="BD17" s="56" t="n">
        <f aca="false">IFERROR(AVERAGEIFS(BE17:BI17,BE17:BI17,"&lt;&gt;0"), 0)</f>
        <v>0</v>
      </c>
      <c r="BE17" s="7" t="n">
        <v>0</v>
      </c>
      <c r="BF17" s="7" t="n">
        <v>0</v>
      </c>
      <c r="BG17" s="7" t="n">
        <v>0</v>
      </c>
      <c r="BH17" s="0" t="n">
        <v>0</v>
      </c>
      <c r="BI17" s="7" t="n">
        <v>0</v>
      </c>
    </row>
    <row r="18" customFormat="false" ht="15" hidden="false" customHeight="false" outlineLevel="0" collapsed="false">
      <c r="A18" s="17" t="s">
        <v>68</v>
      </c>
      <c r="B18" s="56" t="n">
        <f aca="false">IFERROR(AVERAGEIFS(C18:G18,C18:G18,"&lt;&gt;0"), 0)</f>
        <v>0.481200981766402</v>
      </c>
      <c r="C18" s="7" t="n">
        <v>0.502336448598131</v>
      </c>
      <c r="D18" s="7" t="n">
        <v>0.444</v>
      </c>
      <c r="E18" s="7" t="n">
        <v>0.505494505494506</v>
      </c>
      <c r="F18" s="7" t="n">
        <v>0</v>
      </c>
      <c r="G18" s="7" t="n">
        <v>0.472972972972973</v>
      </c>
      <c r="H18" s="56" t="n">
        <f aca="false">IFERROR(AVERAGEIFS(I18:M18,I18:M18,"&lt;&gt;0"), 0)</f>
        <v>0</v>
      </c>
      <c r="I18" s="7" t="n">
        <v>0</v>
      </c>
      <c r="J18" s="7" t="n">
        <v>0</v>
      </c>
      <c r="K18" s="7" t="n">
        <v>0</v>
      </c>
      <c r="L18" s="7" t="n">
        <v>0</v>
      </c>
      <c r="M18" s="7" t="n">
        <v>0</v>
      </c>
      <c r="N18" s="56" t="n">
        <f aca="false">IFERROR(AVERAGEIFS(O18:S18,O18:S18,"&lt;&gt;0"), 0)</f>
        <v>0</v>
      </c>
      <c r="O18" s="7" t="n">
        <v>0</v>
      </c>
      <c r="P18" s="7" t="n">
        <v>0</v>
      </c>
      <c r="Q18" s="7" t="n">
        <v>0</v>
      </c>
      <c r="R18" s="7" t="n">
        <v>0</v>
      </c>
      <c r="S18" s="7" t="n">
        <v>0</v>
      </c>
      <c r="T18" s="56" t="n">
        <f aca="false">IFERROR(AVERAGEIFS(U18:Y18,U18:Y18,"&lt;&gt;0"), 0)</f>
        <v>0</v>
      </c>
      <c r="U18" s="7"/>
      <c r="V18" s="7"/>
      <c r="W18" s="7"/>
      <c r="X18" s="7"/>
      <c r="Y18" s="7"/>
      <c r="Z18" s="56" t="n">
        <f aca="false">IFERROR(AVERAGEIFS(AA18:AE18,AA18:AE18,"&lt;&gt;0"), 0)</f>
        <v>1.57142857142857</v>
      </c>
      <c r="AA18" s="7" t="n">
        <v>0</v>
      </c>
      <c r="AB18" s="7" t="n">
        <v>0</v>
      </c>
      <c r="AC18" s="7" t="n">
        <v>1.57142857142857</v>
      </c>
      <c r="AD18" s="7" t="n">
        <v>0</v>
      </c>
      <c r="AE18" s="7" t="n">
        <v>0</v>
      </c>
      <c r="AF18" s="56" t="n">
        <f aca="false">IFERROR(AVERAGEIFS(AG18:AK18,AG18:AK18,"&lt;&gt;0"), 0)</f>
        <v>1</v>
      </c>
      <c r="AG18" s="7" t="n">
        <v>0</v>
      </c>
      <c r="AH18" s="7" t="n">
        <v>0</v>
      </c>
      <c r="AI18" s="7" t="n">
        <v>0</v>
      </c>
      <c r="AJ18" s="7" t="n">
        <v>0</v>
      </c>
      <c r="AK18" s="7" t="n">
        <v>1</v>
      </c>
      <c r="AL18" s="56" t="n">
        <f aca="false">IFERROR(AVERAGEIFS(AM18:AQ18,AM18:AQ18,"&lt;&gt;0"), 0)</f>
        <v>0</v>
      </c>
      <c r="AM18" s="7" t="n">
        <v>0</v>
      </c>
      <c r="AN18" s="7" t="n">
        <v>0</v>
      </c>
      <c r="AO18" s="7" t="n">
        <v>0</v>
      </c>
      <c r="AP18" s="7" t="n">
        <v>0</v>
      </c>
      <c r="AQ18" s="7" t="n">
        <v>0</v>
      </c>
      <c r="AR18" s="56" t="n">
        <f aca="false">IFERROR(AVERAGEIFS(AS18:AW18,AS18:AW18,"&lt;&gt;0"), 0)</f>
        <v>0</v>
      </c>
      <c r="AS18" s="7" t="n">
        <v>0</v>
      </c>
      <c r="AT18" s="7" t="n">
        <v>0</v>
      </c>
      <c r="AU18" s="7" t="n">
        <v>0</v>
      </c>
      <c r="AV18" s="0" t="n">
        <v>0</v>
      </c>
      <c r="AW18" s="7" t="n">
        <v>0</v>
      </c>
      <c r="AX18" s="56" t="n">
        <f aca="false">IFERROR(AVERAGEIFS(AY18:BC18,AY18:BC18,"&lt;&gt;0"), 0)</f>
        <v>2.55555555555556</v>
      </c>
      <c r="AY18" s="7" t="n">
        <v>0</v>
      </c>
      <c r="AZ18" s="7" t="n">
        <v>0</v>
      </c>
      <c r="BA18" s="7" t="n">
        <v>2.55555555555556</v>
      </c>
      <c r="BB18" s="0" t="n">
        <v>0</v>
      </c>
      <c r="BC18" s="7" t="n">
        <v>0</v>
      </c>
      <c r="BD18" s="56" t="n">
        <f aca="false">IFERROR(AVERAGEIFS(BE18:BI18,BE18:BI18,"&lt;&gt;0"), 0)</f>
        <v>0</v>
      </c>
      <c r="BE18" s="7" t="n">
        <v>0</v>
      </c>
      <c r="BF18" s="7" t="n">
        <v>0</v>
      </c>
      <c r="BG18" s="7" t="n">
        <v>0</v>
      </c>
      <c r="BH18" s="0" t="n">
        <v>0</v>
      </c>
      <c r="BI18" s="7" t="n">
        <v>0</v>
      </c>
    </row>
    <row r="19" customFormat="false" ht="15" hidden="false" customHeight="false" outlineLevel="0" collapsed="false">
      <c r="A19" s="13" t="s">
        <v>74</v>
      </c>
      <c r="B19" s="56" t="n">
        <f aca="false">IFERROR(AVERAGEIFS(C19:G19,C19:G19,"&lt;&gt;0"), 0)</f>
        <v>1.57954545454545</v>
      </c>
      <c r="C19" s="7" t="n">
        <v>3</v>
      </c>
      <c r="D19" s="7" t="n">
        <v>0.159090909090909</v>
      </c>
      <c r="E19" s="7" t="n">
        <v>0</v>
      </c>
      <c r="F19" s="7" t="n">
        <v>0</v>
      </c>
      <c r="G19" s="7" t="n">
        <v>0</v>
      </c>
      <c r="H19" s="56" t="n">
        <f aca="false">IFERROR(AVERAGEIFS(I19:M19,I19:M19,"&lt;&gt;0"), 0)</f>
        <v>0</v>
      </c>
      <c r="I19" s="7" t="n">
        <v>0</v>
      </c>
      <c r="J19" s="7" t="n">
        <v>0</v>
      </c>
      <c r="K19" s="7" t="n">
        <v>0</v>
      </c>
      <c r="L19" s="7" t="n">
        <v>0</v>
      </c>
      <c r="M19" s="7" t="n">
        <v>0</v>
      </c>
      <c r="N19" s="56" t="n">
        <f aca="false">IFERROR(AVERAGEIFS(O19:S19,O19:S19,"&lt;&gt;0"), 0)</f>
        <v>0</v>
      </c>
      <c r="O19" s="7" t="n">
        <v>0</v>
      </c>
      <c r="P19" s="7" t="n">
        <v>0</v>
      </c>
      <c r="Q19" s="7" t="n">
        <v>0</v>
      </c>
      <c r="R19" s="7" t="n">
        <v>0</v>
      </c>
      <c r="S19" s="7" t="n">
        <v>0</v>
      </c>
      <c r="T19" s="56" t="n">
        <f aca="false">IFERROR(AVERAGEIFS(U19:Y19,U19:Y19,"&lt;&gt;0"), 0)</f>
        <v>0</v>
      </c>
      <c r="X19" s="7"/>
      <c r="Y19" s="7"/>
      <c r="Z19" s="56" t="n">
        <f aca="false">IFERROR(AVERAGEIFS(AA19:AE19,AA19:AE19,"&lt;&gt;0"), 0)</f>
        <v>0</v>
      </c>
      <c r="AA19" s="7"/>
      <c r="AB19" s="7"/>
      <c r="AC19" s="7"/>
      <c r="AD19" s="7"/>
      <c r="AE19" s="7"/>
      <c r="AF19" s="56" t="n">
        <f aca="false">IFERROR(AVERAGEIFS(AG19:AK19,AG19:AK19,"&lt;&gt;0"), 0)</f>
        <v>0</v>
      </c>
      <c r="AG19" s="7"/>
      <c r="AH19" s="7"/>
      <c r="AI19" s="7"/>
      <c r="AJ19" s="7"/>
      <c r="AK19" s="7"/>
      <c r="AL19" s="56" t="n">
        <f aca="false">IFERROR(AVERAGEIFS(AM19:AQ19,AM19:AQ19,"&lt;&gt;0"), 0)</f>
        <v>0</v>
      </c>
      <c r="AM19" s="7" t="n">
        <v>0</v>
      </c>
      <c r="AN19" s="7" t="n">
        <v>0</v>
      </c>
      <c r="AO19" s="7" t="n">
        <v>0</v>
      </c>
      <c r="AP19" s="7" t="n">
        <v>0</v>
      </c>
      <c r="AQ19" s="7" t="n">
        <v>0</v>
      </c>
      <c r="AR19" s="56" t="n">
        <f aca="false">IFERROR(AVERAGEIFS(AS19:AW19,AS19:AW19,"&lt;&gt;0"), 0)</f>
        <v>0</v>
      </c>
      <c r="AX19" s="56" t="n">
        <f aca="false">IFERROR(AVERAGEIFS(AY19:BC19,AY19:BC19,"&lt;&gt;0"), 0)</f>
        <v>0</v>
      </c>
      <c r="BA19" s="7" t="n">
        <v>0</v>
      </c>
      <c r="BB19" s="0" t="n">
        <v>0</v>
      </c>
      <c r="BC19" s="7" t="n">
        <v>0</v>
      </c>
      <c r="BD19" s="56" t="n">
        <f aca="false">IFERROR(AVERAGEIFS(BE19:BI19,BE19:BI19,"&lt;&gt;0"), 0)</f>
        <v>0</v>
      </c>
      <c r="BE19" s="7" t="n">
        <v>0</v>
      </c>
      <c r="BF19" s="7" t="n">
        <v>0</v>
      </c>
      <c r="BG19" s="7" t="n">
        <v>0</v>
      </c>
      <c r="BH19" s="0" t="n">
        <v>0</v>
      </c>
      <c r="BI19" s="7" t="n">
        <v>0</v>
      </c>
    </row>
    <row r="20" customFormat="false" ht="15" hidden="false" customHeight="false" outlineLevel="0" collapsed="false">
      <c r="A20" s="13" t="s">
        <v>71</v>
      </c>
      <c r="B20" s="56" t="n">
        <f aca="false">IFERROR(AVERAGEIFS(C20:G20,C20:G20,"&lt;&gt;0"), 0)</f>
        <v>0.538461538461538</v>
      </c>
      <c r="C20" s="7" t="n">
        <v>0</v>
      </c>
      <c r="D20" s="7" t="n">
        <v>0</v>
      </c>
      <c r="E20" s="7" t="n">
        <v>0.538461538461538</v>
      </c>
      <c r="F20" s="7" t="n">
        <v>0</v>
      </c>
      <c r="G20" s="7" t="n">
        <v>0</v>
      </c>
      <c r="H20" s="56" t="n">
        <f aca="false">IFERROR(AVERAGEIFS(I20:M20,I20:M20,"&lt;&gt;0"), 0)</f>
        <v>0</v>
      </c>
      <c r="I20" s="7"/>
      <c r="J20" s="7"/>
      <c r="K20" s="7"/>
      <c r="L20" s="7"/>
      <c r="M20" s="7" t="n">
        <v>0</v>
      </c>
      <c r="N20" s="56" t="n">
        <f aca="false">IFERROR(AVERAGEIFS(O20:S20,O20:S20,"&lt;&gt;0"), 0)</f>
        <v>0</v>
      </c>
      <c r="O20" s="7"/>
      <c r="P20" s="7"/>
      <c r="Q20" s="7"/>
      <c r="R20" s="7"/>
      <c r="S20" s="7"/>
      <c r="T20" s="56" t="n">
        <f aca="false">IFERROR(AVERAGEIFS(U20:Y20,U20:Y20,"&lt;&gt;0"), 0)</f>
        <v>0</v>
      </c>
      <c r="U20" s="7"/>
      <c r="V20" s="7"/>
      <c r="W20" s="7"/>
      <c r="X20" s="7"/>
      <c r="Y20" s="7"/>
      <c r="Z20" s="56" t="n">
        <f aca="false">IFERROR(AVERAGEIFS(AA20:AE20,AA20:AE20,"&lt;&gt;0"), 0)</f>
        <v>0</v>
      </c>
      <c r="AA20" s="7" t="n">
        <v>0</v>
      </c>
      <c r="AB20" s="7" t="n">
        <v>0</v>
      </c>
      <c r="AC20" s="7" t="n">
        <v>0</v>
      </c>
      <c r="AD20" s="7" t="n">
        <v>0</v>
      </c>
      <c r="AE20" s="7" t="n">
        <v>0</v>
      </c>
      <c r="AF20" s="56" t="n">
        <f aca="false">IFERROR(AVERAGEIFS(AG20:AK20,AG20:AK20,"&lt;&gt;0"), 0)</f>
        <v>0</v>
      </c>
      <c r="AG20" s="7" t="n">
        <v>0</v>
      </c>
      <c r="AH20" s="7" t="n">
        <v>0</v>
      </c>
      <c r="AI20" s="7" t="n">
        <v>0</v>
      </c>
      <c r="AJ20" s="7" t="n">
        <v>0</v>
      </c>
      <c r="AK20" s="7" t="n">
        <v>0</v>
      </c>
      <c r="AL20" s="56" t="n">
        <f aca="false">IFERROR(AVERAGEIFS(AM20:AQ20,AM20:AQ20,"&lt;&gt;0"), 0)</f>
        <v>0</v>
      </c>
      <c r="AM20" s="7" t="n">
        <v>0</v>
      </c>
      <c r="AN20" s="7" t="n">
        <v>0</v>
      </c>
      <c r="AO20" s="7" t="n">
        <v>0</v>
      </c>
      <c r="AP20" s="7" t="n">
        <v>0</v>
      </c>
      <c r="AQ20" s="7" t="n">
        <v>0</v>
      </c>
      <c r="AR20" s="56" t="n">
        <f aca="false">IFERROR(AVERAGEIFS(AS20:AW20,AS20:AW20,"&lt;&gt;0"), 0)</f>
        <v>0</v>
      </c>
      <c r="AS20" s="7" t="n">
        <v>0</v>
      </c>
      <c r="AT20" s="7" t="n">
        <v>0</v>
      </c>
      <c r="AU20" s="7" t="n">
        <v>0</v>
      </c>
      <c r="AV20" s="0" t="n">
        <v>0</v>
      </c>
      <c r="AW20" s="7" t="n">
        <v>0</v>
      </c>
      <c r="AX20" s="56" t="n">
        <f aca="false">IFERROR(AVERAGEIFS(AY20:BC20,AY20:BC20,"&lt;&gt;0"), 0)</f>
        <v>0</v>
      </c>
      <c r="BA20" s="7" t="n">
        <v>0</v>
      </c>
      <c r="BB20" s="0" t="n">
        <v>0</v>
      </c>
      <c r="BC20" s="7" t="n">
        <v>0</v>
      </c>
      <c r="BD20" s="56" t="n">
        <f aca="false">IFERROR(AVERAGEIFS(BE20:BI20,BE20:BI20,"&lt;&gt;0"), 0)</f>
        <v>0</v>
      </c>
      <c r="BE20" s="7" t="n">
        <v>0</v>
      </c>
      <c r="BF20" s="7" t="n">
        <v>0</v>
      </c>
      <c r="BG20" s="7" t="n">
        <v>0</v>
      </c>
      <c r="BH20" s="0" t="n">
        <v>0</v>
      </c>
      <c r="BI20" s="7" t="n">
        <v>0</v>
      </c>
    </row>
    <row r="21" customFormat="false" ht="15" hidden="false" customHeight="false" outlineLevel="0" collapsed="false">
      <c r="A21" s="17" t="s">
        <v>53</v>
      </c>
      <c r="B21" s="56" t="n">
        <f aca="false">IFERROR(AVERAGEIFS(C21:G21,C21:G21,"&lt;&gt;0"), 0)</f>
        <v>3.32618727598566</v>
      </c>
      <c r="C21" s="7" t="n">
        <v>2.5241935483871</v>
      </c>
      <c r="D21" s="7" t="n">
        <v>0</v>
      </c>
      <c r="E21" s="7" t="n">
        <v>3.6</v>
      </c>
      <c r="F21" s="7" t="n">
        <v>3.05555555555556</v>
      </c>
      <c r="G21" s="7" t="n">
        <v>4.125</v>
      </c>
      <c r="H21" s="56" t="n">
        <f aca="false">IFERROR(AVERAGEIFS(I21:M21,I21:M21,"&lt;&gt;0"), 0)</f>
        <v>3.22467473869317</v>
      </c>
      <c r="I21" s="7" t="n">
        <v>3.47126436781609</v>
      </c>
      <c r="J21" s="7" t="n">
        <v>0</v>
      </c>
      <c r="K21" s="7" t="n">
        <v>3.37748344370861</v>
      </c>
      <c r="L21" s="7" t="n">
        <v>3.12558139534884</v>
      </c>
      <c r="M21" s="7" t="n">
        <v>2.92436974789916</v>
      </c>
      <c r="N21" s="56" t="n">
        <f aca="false">IFERROR(AVERAGEIFS(O21:S21,O21:S21,"&lt;&gt;0"), 0)</f>
        <v>2.6019387755102</v>
      </c>
      <c r="O21" s="7" t="n">
        <v>2.52</v>
      </c>
      <c r="P21" s="7" t="n">
        <v>0</v>
      </c>
      <c r="Q21" s="7" t="n">
        <v>2.85714285714286</v>
      </c>
      <c r="R21" s="7" t="n">
        <v>2.53061224489796</v>
      </c>
      <c r="S21" s="7" t="n">
        <v>2.5</v>
      </c>
      <c r="T21" s="56" t="n">
        <f aca="false">IFERROR(AVERAGEIFS(U21:Y21,U21:Y21,"&lt;&gt;0"), 0)</f>
        <v>2.43589743589744</v>
      </c>
      <c r="U21" s="7" t="n">
        <v>2.66666666666667</v>
      </c>
      <c r="V21" s="7" t="n">
        <v>0</v>
      </c>
      <c r="W21" s="7" t="n">
        <v>0</v>
      </c>
      <c r="X21" s="7" t="n">
        <v>2.33333333333333</v>
      </c>
      <c r="Y21" s="7" t="n">
        <v>2.30769230769231</v>
      </c>
      <c r="Z21" s="56" t="n">
        <f aca="false">IFERROR(AVERAGEIFS(AA21:AE21,AA21:AE21,"&lt;&gt;0"), 0)</f>
        <v>5.8007326007326</v>
      </c>
      <c r="AA21" s="7" t="n">
        <v>2.87912087912088</v>
      </c>
      <c r="AB21" s="7" t="n">
        <v>0</v>
      </c>
      <c r="AC21" s="7" t="n">
        <v>4.65714285714286</v>
      </c>
      <c r="AD21" s="7" t="n">
        <v>7.33333333333333</v>
      </c>
      <c r="AE21" s="7" t="n">
        <v>8.33333333333333</v>
      </c>
      <c r="AF21" s="56" t="n">
        <f aca="false">IFERROR(AVERAGEIFS(AG21:AK21,AG21:AK21,"&lt;&gt;0"), 0)</f>
        <v>3.39082792207792</v>
      </c>
      <c r="AG21" s="7" t="n">
        <v>3.57142857142857</v>
      </c>
      <c r="AH21" s="7" t="n">
        <v>0</v>
      </c>
      <c r="AI21" s="7" t="n">
        <v>3.57142857142857</v>
      </c>
      <c r="AJ21" s="7" t="n">
        <v>2.875</v>
      </c>
      <c r="AK21" s="7" t="n">
        <v>3.54545454545455</v>
      </c>
      <c r="AL21" s="56" t="n">
        <f aca="false">IFERROR(AVERAGEIFS(AM21:AQ21,AM21:AQ21,"&lt;&gt;0"), 0)</f>
        <v>2.59307359307359</v>
      </c>
      <c r="AM21" s="7" t="n">
        <v>2.14285714285714</v>
      </c>
      <c r="AN21" s="7" t="n">
        <v>0</v>
      </c>
      <c r="AO21" s="7" t="n">
        <v>2.63636363636364</v>
      </c>
      <c r="AP21" s="7" t="n">
        <v>3</v>
      </c>
      <c r="AQ21" s="7" t="n">
        <v>0</v>
      </c>
      <c r="AR21" s="56" t="n">
        <f aca="false">IFERROR(AVERAGEIFS(AS21:AW21,AS21:AW21,"&lt;&gt;0"), 0)</f>
        <v>2.71794871794872</v>
      </c>
      <c r="AS21" s="7" t="n">
        <v>3</v>
      </c>
      <c r="AT21" s="7" t="n">
        <v>0</v>
      </c>
      <c r="AU21" s="7" t="n">
        <v>3</v>
      </c>
      <c r="AV21" s="0" t="n">
        <v>2.33333333333333</v>
      </c>
      <c r="AW21" s="7" t="n">
        <v>2.53846153846154</v>
      </c>
      <c r="AX21" s="56" t="n">
        <f aca="false">IFERROR(AVERAGEIFS(AY21:BC21,AY21:BC21,"&lt;&gt;0"), 0)</f>
        <v>2.84889306599833</v>
      </c>
      <c r="AY21" s="7" t="n">
        <v>2.73684210526316</v>
      </c>
      <c r="AZ21" s="7" t="n">
        <v>0</v>
      </c>
      <c r="BA21" s="7" t="n">
        <v>2.44444444444444</v>
      </c>
      <c r="BB21" s="0" t="n">
        <v>2.71428571428571</v>
      </c>
      <c r="BC21" s="7" t="n">
        <v>3.5</v>
      </c>
      <c r="BD21" s="56" t="n">
        <f aca="false">IFERROR(AVERAGEIFS(BE21:BI21,BE21:BI21,"&lt;&gt;0"), 0)</f>
        <v>2.90147703772258</v>
      </c>
      <c r="BE21" s="7" t="n">
        <v>2.84615384615385</v>
      </c>
      <c r="BF21" s="7" t="n">
        <v>0</v>
      </c>
      <c r="BG21" s="7" t="n">
        <v>3.21739130434783</v>
      </c>
      <c r="BH21" s="0" t="n">
        <v>3.04838709677419</v>
      </c>
      <c r="BI21" s="7" t="n">
        <v>2.49397590361446</v>
      </c>
    </row>
    <row r="22" customFormat="false" ht="15" hidden="false" customHeight="false" outlineLevel="0" collapsed="false">
      <c r="A22" s="17" t="s">
        <v>50</v>
      </c>
      <c r="B22" s="56" t="n">
        <f aca="false">IFERROR(AVERAGEIFS(C22:G22,C22:G22,"&lt;&gt;0"), 0)</f>
        <v>3.15155385270328</v>
      </c>
      <c r="C22" s="7" t="n">
        <v>2.4176245210728</v>
      </c>
      <c r="D22" s="7" t="n">
        <v>0</v>
      </c>
      <c r="E22" s="7" t="n">
        <v>3.03703703703704</v>
      </c>
      <c r="F22" s="7" t="n">
        <v>4</v>
      </c>
      <c r="G22" s="7" t="n">
        <v>0</v>
      </c>
      <c r="H22" s="56" t="n">
        <f aca="false">IFERROR(AVERAGEIFS(I22:M22,I22:M22,"&lt;&gt;0"), 0)</f>
        <v>3.5</v>
      </c>
      <c r="I22" s="7" t="n">
        <v>3.5</v>
      </c>
      <c r="J22" s="7" t="n">
        <v>0</v>
      </c>
      <c r="K22" s="7" t="n">
        <v>0</v>
      </c>
      <c r="L22" s="7" t="n">
        <v>0</v>
      </c>
      <c r="M22" s="7" t="n">
        <v>0</v>
      </c>
      <c r="N22" s="56" t="n">
        <f aca="false">IFERROR(AVERAGEIFS(O22:S22,O22:S22,"&lt;&gt;0"), 0)</f>
        <v>3.06397058823529</v>
      </c>
      <c r="O22" s="7" t="n">
        <v>0</v>
      </c>
      <c r="P22" s="7" t="n">
        <v>0</v>
      </c>
      <c r="Q22" s="7" t="n">
        <v>0</v>
      </c>
      <c r="R22" s="7" t="n">
        <v>3.35294117647059</v>
      </c>
      <c r="S22" s="7" t="n">
        <v>2.775</v>
      </c>
      <c r="T22" s="56" t="n">
        <f aca="false">IFERROR(AVERAGEIFS(U22:Y22,U22:Y22,"&lt;&gt;0"), 0)</f>
        <v>2.33333333333333</v>
      </c>
      <c r="U22" s="7"/>
      <c r="V22" s="7"/>
      <c r="W22" s="7"/>
      <c r="X22" s="7"/>
      <c r="Y22" s="7" t="n">
        <v>2.33333333333333</v>
      </c>
      <c r="Z22" s="56" t="n">
        <f aca="false">IFERROR(AVERAGEIFS(AA22:AE22,AA22:AE22,"&lt;&gt;0"), 0)</f>
        <v>3.44793435200905</v>
      </c>
      <c r="AA22" s="7" t="n">
        <v>3.5</v>
      </c>
      <c r="AB22" s="7" t="n">
        <v>0</v>
      </c>
      <c r="AC22" s="7" t="n">
        <v>3.58064516129032</v>
      </c>
      <c r="AD22" s="7" t="n">
        <v>3.26315789473684</v>
      </c>
      <c r="AE22" s="7" t="n">
        <v>0</v>
      </c>
      <c r="AF22" s="56" t="n">
        <f aca="false">IFERROR(AVERAGEIFS(AG22:AK22,AG22:AK22,"&lt;&gt;0"), 0)</f>
        <v>2.33796296296296</v>
      </c>
      <c r="AG22" s="7" t="n">
        <v>2.625</v>
      </c>
      <c r="AH22" s="7" t="n">
        <v>0</v>
      </c>
      <c r="AI22" s="7" t="n">
        <v>2.5</v>
      </c>
      <c r="AJ22" s="7" t="n">
        <v>0</v>
      </c>
      <c r="AK22" s="7" t="n">
        <v>1.88888888888889</v>
      </c>
      <c r="AL22" s="56" t="n">
        <f aca="false">IFERROR(AVERAGEIFS(AM22:AQ22,AM22:AQ22,"&lt;&gt;0"), 0)</f>
        <v>2.56835637480799</v>
      </c>
      <c r="AM22" s="7" t="n">
        <v>2.28571428571429</v>
      </c>
      <c r="AN22" s="7" t="n">
        <v>0</v>
      </c>
      <c r="AO22" s="7" t="n">
        <v>2.41935483870968</v>
      </c>
      <c r="AP22" s="7" t="n">
        <v>0</v>
      </c>
      <c r="AQ22" s="7" t="n">
        <v>3</v>
      </c>
      <c r="AR22" s="56" t="n">
        <f aca="false">IFERROR(AVERAGEIFS(AS22:AW22,AS22:AW22,"&lt;&gt;0"), 0)</f>
        <v>2.49938667769735</v>
      </c>
      <c r="AS22" s="7" t="n">
        <v>2.89130434782609</v>
      </c>
      <c r="AT22" s="7" t="n">
        <v>0</v>
      </c>
      <c r="AU22" s="7" t="n">
        <v>2.75187969924812</v>
      </c>
      <c r="AV22" s="0" t="n">
        <v>2.1025641025641</v>
      </c>
      <c r="AW22" s="7" t="n">
        <v>2.25179856115108</v>
      </c>
      <c r="AX22" s="56" t="n">
        <f aca="false">IFERROR(AVERAGEIFS(AY22:BC22,AY22:BC22,"&lt;&gt;0"), 0)</f>
        <v>2.75</v>
      </c>
      <c r="AY22" s="7" t="n">
        <v>3</v>
      </c>
      <c r="AZ22" s="7" t="n">
        <v>0</v>
      </c>
      <c r="BA22" s="7" t="n">
        <v>0</v>
      </c>
      <c r="BB22" s="0" t="n">
        <v>0</v>
      </c>
      <c r="BC22" s="7" t="n">
        <v>2.5</v>
      </c>
      <c r="BD22" s="56" t="n">
        <f aca="false">IFERROR(AVERAGEIFS(BE22:BI22,BE22:BI22,"&lt;&gt;0"), 0)</f>
        <v>0</v>
      </c>
      <c r="BE22" s="16"/>
      <c r="BF22" s="7" t="n">
        <v>0</v>
      </c>
      <c r="BG22" s="7" t="n">
        <v>0</v>
      </c>
      <c r="BH22" s="7" t="n">
        <v>0</v>
      </c>
      <c r="BI22" s="0" t="n">
        <v>0</v>
      </c>
      <c r="BJ22" s="7" t="n">
        <v>0</v>
      </c>
    </row>
    <row r="23" customFormat="false" ht="15" hidden="false" customHeight="false" outlineLevel="0" collapsed="false">
      <c r="A23" s="18" t="s">
        <v>65</v>
      </c>
      <c r="B23" s="56" t="n">
        <f aca="false">IFERROR(AVERAGEIFS(C23:G23,C23:G23,"&lt;&gt;0"), 0)</f>
        <v>2.509375</v>
      </c>
      <c r="C23" s="7" t="n">
        <v>1.21875</v>
      </c>
      <c r="D23" s="7" t="n">
        <v>0</v>
      </c>
      <c r="E23" s="7" t="n">
        <v>3.8</v>
      </c>
      <c r="F23" s="7" t="n">
        <v>0</v>
      </c>
      <c r="G23" s="7" t="n">
        <v>0</v>
      </c>
      <c r="H23" s="56" t="n">
        <f aca="false">IFERROR(AVERAGEIFS(I23:M23,I23:M23,"&lt;&gt;0"), 0)</f>
        <v>0</v>
      </c>
      <c r="I23" s="7" t="n">
        <v>0</v>
      </c>
      <c r="J23" s="7" t="n">
        <v>0</v>
      </c>
      <c r="K23" s="7" t="n">
        <v>0</v>
      </c>
      <c r="L23" s="7" t="n">
        <v>0</v>
      </c>
      <c r="M23" s="7" t="n">
        <v>0</v>
      </c>
      <c r="N23" s="56" t="n">
        <f aca="false">IFERROR(AVERAGEIFS(O23:S23,O23:S23,"&lt;&gt;0"), 0)</f>
        <v>0</v>
      </c>
      <c r="O23" s="7" t="n">
        <v>0</v>
      </c>
      <c r="P23" s="7" t="n">
        <v>0</v>
      </c>
      <c r="Q23" s="7" t="n">
        <v>0</v>
      </c>
      <c r="R23" s="7" t="n">
        <v>0</v>
      </c>
      <c r="S23" s="7" t="n">
        <v>0</v>
      </c>
      <c r="T23" s="56" t="n">
        <f aca="false">IFERROR(AVERAGEIFS(U23:Y23,U23:Y23,"&lt;&gt;0"), 0)</f>
        <v>0</v>
      </c>
      <c r="U23" s="7"/>
      <c r="V23" s="7"/>
      <c r="W23" s="7"/>
      <c r="X23" s="7"/>
      <c r="Y23" s="7"/>
      <c r="Z23" s="56" t="n">
        <f aca="false">IFERROR(AVERAGEIFS(AA23:AE23,AA23:AE23,"&lt;&gt;0"), 0)</f>
        <v>1.63333333333333</v>
      </c>
      <c r="AA23" s="7" t="n">
        <v>1.63333333333333</v>
      </c>
      <c r="AB23" s="7" t="n">
        <v>0</v>
      </c>
      <c r="AC23" s="7" t="n">
        <v>0</v>
      </c>
      <c r="AD23" s="7" t="n">
        <v>0</v>
      </c>
      <c r="AE23" s="7" t="n">
        <v>0</v>
      </c>
      <c r="AF23" s="56" t="n">
        <f aca="false">IFERROR(AVERAGEIFS(AG23:AK23,AG23:AK23,"&lt;&gt;0"), 0)</f>
        <v>2.25</v>
      </c>
      <c r="AG23" s="7" t="n">
        <v>2.25</v>
      </c>
      <c r="AH23" s="7" t="n">
        <v>0</v>
      </c>
      <c r="AI23" s="7" t="n">
        <v>0</v>
      </c>
      <c r="AJ23" s="7" t="n">
        <v>0</v>
      </c>
      <c r="AK23" s="7" t="n">
        <v>0</v>
      </c>
      <c r="AL23" s="56" t="n">
        <f aca="false">IFERROR(AVERAGEIFS(AM23:AQ23,AM23:AQ23,"&lt;&gt;0"), 0)</f>
        <v>0</v>
      </c>
      <c r="AM23" s="7" t="n">
        <v>0</v>
      </c>
      <c r="AN23" s="7" t="n">
        <v>0</v>
      </c>
      <c r="AO23" s="7" t="n">
        <v>0</v>
      </c>
      <c r="AP23" s="7" t="n">
        <v>0</v>
      </c>
      <c r="AQ23" s="7" t="n">
        <v>0</v>
      </c>
      <c r="AR23" s="56" t="n">
        <f aca="false">IFERROR(AVERAGEIFS(AS23:AW23,AS23:AW23,"&lt;&gt;0"), 0)</f>
        <v>0</v>
      </c>
      <c r="AS23" s="13"/>
      <c r="AT23" s="7" t="n">
        <v>0</v>
      </c>
      <c r="AU23" s="7" t="n">
        <v>0</v>
      </c>
      <c r="AV23" s="7" t="n">
        <v>0</v>
      </c>
      <c r="AW23" s="0" t="n">
        <v>0</v>
      </c>
      <c r="AX23" s="56" t="n">
        <f aca="false">IFERROR(AVERAGEIFS(AY23:BC23,AY23:BC23,"&lt;&gt;0"), 0)</f>
        <v>0</v>
      </c>
      <c r="AY23" s="7" t="n">
        <v>0</v>
      </c>
      <c r="AZ23" s="7" t="n">
        <v>0</v>
      </c>
      <c r="BA23" s="7" t="n">
        <v>0</v>
      </c>
      <c r="BB23" s="0" t="n">
        <v>0</v>
      </c>
      <c r="BC23" s="7" t="n">
        <v>0</v>
      </c>
      <c r="BD23" s="56" t="n">
        <f aca="false">IFERROR(AVERAGEIFS(BE23:BI23,BE23:BI23,"&lt;&gt;0"), 0)</f>
        <v>0</v>
      </c>
      <c r="BE23" s="13"/>
      <c r="BF23" s="7" t="n">
        <v>0</v>
      </c>
      <c r="BG23" s="7" t="n">
        <v>0</v>
      </c>
      <c r="BH23" s="7" t="n">
        <v>0</v>
      </c>
      <c r="BI23" s="0" t="n">
        <v>0</v>
      </c>
      <c r="BJ23" s="7" t="n">
        <v>0</v>
      </c>
    </row>
    <row r="24" customFormat="false" ht="15" hidden="false" customHeight="false" outlineLevel="0" collapsed="false">
      <c r="A24" s="13" t="s">
        <v>58</v>
      </c>
      <c r="B24" s="56" t="n">
        <f aca="false">IFERROR(AVERAGEIFS(C24:G24,C24:G24,"&lt;&gt;0"), 0)</f>
        <v>3.33333333333333</v>
      </c>
      <c r="C24" s="7" t="n">
        <v>3.33333333333333</v>
      </c>
      <c r="D24" s="7" t="n">
        <v>0</v>
      </c>
      <c r="E24" s="7" t="n">
        <v>0</v>
      </c>
      <c r="F24" s="7" t="n">
        <v>0</v>
      </c>
      <c r="G24" s="7" t="n">
        <v>0</v>
      </c>
      <c r="H24" s="56" t="n">
        <f aca="false">IFERROR(AVERAGEIFS(I24:M24,I24:M24,"&lt;&gt;0"), 0)</f>
        <v>0</v>
      </c>
      <c r="I24" s="7" t="n">
        <v>0</v>
      </c>
      <c r="J24" s="7" t="n">
        <v>0</v>
      </c>
      <c r="K24" s="7" t="n">
        <v>0</v>
      </c>
      <c r="L24" s="7" t="n">
        <v>0</v>
      </c>
      <c r="M24" s="7" t="n">
        <v>0</v>
      </c>
      <c r="N24" s="56" t="n">
        <f aca="false">IFERROR(AVERAGEIFS(O24:S24,O24:S24,"&lt;&gt;0"), 0)</f>
        <v>0</v>
      </c>
      <c r="O24" s="7" t="n">
        <v>0</v>
      </c>
      <c r="P24" s="7" t="n">
        <v>0</v>
      </c>
      <c r="Q24" s="7" t="n">
        <v>0</v>
      </c>
      <c r="R24" s="7" t="n">
        <v>0</v>
      </c>
      <c r="S24" s="7" t="n">
        <v>0</v>
      </c>
      <c r="T24" s="56" t="n">
        <f aca="false">IFERROR(AVERAGEIFS(U24:Y24,U24:Y24,"&lt;&gt;0"), 0)</f>
        <v>0</v>
      </c>
      <c r="X24" s="7"/>
      <c r="Y24" s="7"/>
      <c r="Z24" s="56" t="n">
        <f aca="false">IFERROR(AVERAGEIFS(AA24:AE24,AA24:AE24,"&lt;&gt;0"), 0)</f>
        <v>0</v>
      </c>
      <c r="AA24" s="7"/>
      <c r="AB24" s="7"/>
      <c r="AC24" s="7"/>
      <c r="AD24" s="7"/>
      <c r="AE24" s="7"/>
      <c r="AF24" s="56" t="n">
        <f aca="false">IFERROR(AVERAGEIFS(AG24:AK24,AG24:AK24,"&lt;&gt;0"), 0)</f>
        <v>0</v>
      </c>
      <c r="AG24" s="7"/>
      <c r="AH24" s="7"/>
      <c r="AI24" s="7"/>
      <c r="AJ24" s="7"/>
      <c r="AK24" s="7"/>
      <c r="AL24" s="56" t="n">
        <f aca="false">IFERROR(AVERAGEIFS(AM24:AQ24,AM24:AQ24,"&lt;&gt;0"), 0)</f>
        <v>0</v>
      </c>
      <c r="AM24" s="7"/>
      <c r="AN24" s="7"/>
      <c r="AO24" s="7"/>
      <c r="AP24" s="7"/>
      <c r="AQ24" s="7"/>
      <c r="AR24" s="56" t="n">
        <f aca="false">IFERROR(AVERAGEIFS(AS24:AW24,AS24:AW24,"&lt;&gt;0"), 0)</f>
        <v>0</v>
      </c>
      <c r="AS24" s="17"/>
      <c r="AT24" s="7" t="n">
        <v>0</v>
      </c>
      <c r="AU24" s="7" t="n">
        <v>0</v>
      </c>
      <c r="AV24" s="7" t="n">
        <v>0</v>
      </c>
      <c r="AW24" s="0" t="n">
        <v>0</v>
      </c>
      <c r="AX24" s="56" t="n">
        <f aca="false">IFERROR(AVERAGEIFS(AY24:BC24,AY24:BC24,"&lt;&gt;0"), 0)</f>
        <v>0</v>
      </c>
      <c r="BD24" s="56" t="n">
        <f aca="false">IFERROR(AVERAGEIFS(BE24:BI24,BE24:BI24,"&lt;&gt;0"), 0)</f>
        <v>0</v>
      </c>
      <c r="BE24" s="17"/>
    </row>
    <row r="25" customFormat="false" ht="15" hidden="false" customHeight="false" outlineLevel="0" collapsed="false">
      <c r="A25" s="17" t="s">
        <v>70</v>
      </c>
      <c r="B25" s="56" t="n">
        <f aca="false">IFERROR(AVERAGEIFS(C25:G25,C25:G25,"&lt;&gt;0"), 0)</f>
        <v>0.510657643726843</v>
      </c>
      <c r="C25" s="7" t="n">
        <v>0.427807486631016</v>
      </c>
      <c r="D25" s="7" t="n">
        <v>0.207188160676533</v>
      </c>
      <c r="E25" s="7" t="n">
        <v>0.547169811320755</v>
      </c>
      <c r="F25" s="7" t="n">
        <v>0</v>
      </c>
      <c r="G25" s="7" t="n">
        <v>0.86046511627907</v>
      </c>
      <c r="H25" s="56" t="n">
        <f aca="false">IFERROR(AVERAGEIFS(I25:M25,I25:M25,"&lt;&gt;0"), 0)</f>
        <v>0</v>
      </c>
      <c r="I25" s="7" t="n">
        <v>0</v>
      </c>
      <c r="J25" s="7" t="n">
        <v>0</v>
      </c>
      <c r="K25" s="7" t="n">
        <v>0</v>
      </c>
      <c r="L25" s="7" t="n">
        <v>0</v>
      </c>
      <c r="M25" s="7" t="n">
        <v>0</v>
      </c>
      <c r="N25" s="56" t="n">
        <f aca="false">IFERROR(AVERAGEIFS(O25:S25,O25:S25,"&lt;&gt;0"), 0)</f>
        <v>3</v>
      </c>
      <c r="O25" s="7" t="n">
        <v>0</v>
      </c>
      <c r="P25" s="7" t="n">
        <v>0</v>
      </c>
      <c r="Q25" s="7" t="n">
        <v>3</v>
      </c>
      <c r="R25" s="7" t="n">
        <v>0</v>
      </c>
      <c r="S25" s="7" t="n">
        <v>0</v>
      </c>
      <c r="T25" s="56" t="n">
        <f aca="false">IFERROR(AVERAGEIFS(U25:Y25,U25:Y25,"&lt;&gt;0"), 0)</f>
        <v>0</v>
      </c>
      <c r="U25" s="7"/>
      <c r="V25" s="7"/>
      <c r="W25" s="7"/>
      <c r="X25" s="7"/>
      <c r="Y25" s="7"/>
      <c r="Z25" s="56" t="n">
        <f aca="false">IFERROR(AVERAGEIFS(AA25:AE25,AA25:AE25,"&lt;&gt;0"), 0)</f>
        <v>3.66666666666667</v>
      </c>
      <c r="AA25" s="7" t="n">
        <v>3.66666666666667</v>
      </c>
      <c r="AB25" s="7" t="n">
        <v>0</v>
      </c>
      <c r="AC25" s="7" t="n">
        <v>0</v>
      </c>
      <c r="AD25" s="7" t="n">
        <v>0</v>
      </c>
      <c r="AE25" s="7" t="n">
        <v>0</v>
      </c>
      <c r="AF25" s="56" t="n">
        <f aca="false">IFERROR(AVERAGEIFS(AG25:AK25,AG25:AK25,"&lt;&gt;0"), 0)</f>
        <v>2.01388888888889</v>
      </c>
      <c r="AG25" s="7" t="n">
        <v>0</v>
      </c>
      <c r="AH25" s="7" t="n">
        <v>0</v>
      </c>
      <c r="AI25" s="7" t="n">
        <v>3.11111111111111</v>
      </c>
      <c r="AJ25" s="7" t="n">
        <v>0</v>
      </c>
      <c r="AK25" s="7" t="n">
        <v>0.916666666666667</v>
      </c>
      <c r="AL25" s="56" t="n">
        <f aca="false">IFERROR(AVERAGEIFS(AM25:AQ25,AM25:AQ25,"&lt;&gt;0"), 0)</f>
        <v>0</v>
      </c>
      <c r="AM25" s="7" t="n">
        <v>0</v>
      </c>
      <c r="AN25" s="7" t="n">
        <v>0</v>
      </c>
      <c r="AO25" s="7" t="n">
        <v>0</v>
      </c>
      <c r="AP25" s="7" t="n">
        <v>0</v>
      </c>
      <c r="AQ25" s="7" t="n">
        <v>0</v>
      </c>
      <c r="AR25" s="56" t="n">
        <f aca="false">IFERROR(AVERAGEIFS(AS25:AW25,AS25:AW25,"&lt;&gt;0"), 0)</f>
        <v>0</v>
      </c>
      <c r="AS25" s="13"/>
      <c r="AT25" s="7" t="n">
        <v>0</v>
      </c>
      <c r="AU25" s="7" t="n">
        <v>0</v>
      </c>
      <c r="AV25" s="7" t="n">
        <v>0</v>
      </c>
      <c r="AW25" s="0" t="n">
        <v>0</v>
      </c>
      <c r="AX25" s="56" t="n">
        <f aca="false">IFERROR(AVERAGEIFS(AY25:BC25,AY25:BC25,"&lt;&gt;0"), 0)</f>
        <v>1.6</v>
      </c>
      <c r="AY25" s="7" t="n">
        <v>0</v>
      </c>
      <c r="AZ25" s="7" t="n">
        <v>0</v>
      </c>
      <c r="BA25" s="7" t="n">
        <v>1.6</v>
      </c>
      <c r="BB25" s="0" t="n">
        <v>0</v>
      </c>
      <c r="BC25" s="7" t="n">
        <v>0</v>
      </c>
      <c r="BD25" s="56" t="n">
        <f aca="false">IFERROR(AVERAGEIFS(BE25:BI25,BE25:BI25,"&lt;&gt;0"), 0)</f>
        <v>0</v>
      </c>
      <c r="BE25" s="13"/>
      <c r="BF25" s="7" t="n">
        <v>0</v>
      </c>
      <c r="BG25" s="7" t="n">
        <v>0</v>
      </c>
      <c r="BH25" s="7" t="n">
        <v>0</v>
      </c>
      <c r="BI25" s="0" t="n">
        <v>0</v>
      </c>
      <c r="BJ25" s="7" t="n">
        <v>0</v>
      </c>
    </row>
    <row r="26" customFormat="false" ht="15" hidden="false" customHeight="false" outlineLevel="0" collapsed="false">
      <c r="A26" s="13" t="s">
        <v>43</v>
      </c>
      <c r="B26" s="56" t="n">
        <f aca="false">IFERROR(AVERAGEIFS(C26:G26,C26:G26,"&lt;&gt;0"), 0)</f>
        <v>3.25</v>
      </c>
      <c r="C26" s="7" t="n">
        <v>3.25</v>
      </c>
      <c r="D26" s="7" t="n">
        <v>0</v>
      </c>
      <c r="E26" s="7" t="n">
        <v>0</v>
      </c>
      <c r="F26" s="7" t="n">
        <v>0</v>
      </c>
      <c r="G26" s="7" t="n">
        <v>0</v>
      </c>
      <c r="H26" s="56" t="n">
        <f aca="false">IFERROR(AVERAGEIFS(I26:M26,I26:M26,"&lt;&gt;0"), 0)</f>
        <v>0</v>
      </c>
      <c r="I26" s="7" t="n">
        <v>0</v>
      </c>
      <c r="J26" s="7" t="n">
        <v>0</v>
      </c>
      <c r="K26" s="7" t="n">
        <v>0</v>
      </c>
      <c r="L26" s="7" t="n">
        <v>0</v>
      </c>
      <c r="M26" s="7" t="n">
        <v>0</v>
      </c>
      <c r="N26" s="56" t="n">
        <f aca="false">IFERROR(AVERAGEIFS(O26:S26,O26:S26,"&lt;&gt;0"), 0)</f>
        <v>0</v>
      </c>
      <c r="O26" s="7" t="n">
        <v>0</v>
      </c>
      <c r="P26" s="7" t="n">
        <v>0</v>
      </c>
      <c r="Q26" s="7" t="n">
        <v>0</v>
      </c>
      <c r="R26" s="7" t="n">
        <v>0</v>
      </c>
      <c r="S26" s="7" t="n">
        <v>0</v>
      </c>
      <c r="T26" s="56" t="n">
        <f aca="false">IFERROR(AVERAGEIFS(U26:Y26,U26:Y26,"&lt;&gt;0"), 0)</f>
        <v>0</v>
      </c>
      <c r="U26" s="7"/>
      <c r="V26" s="7"/>
      <c r="W26" s="7"/>
      <c r="X26" s="7"/>
      <c r="Y26" s="7"/>
      <c r="Z26" s="56" t="n">
        <f aca="false">IFERROR(AVERAGEIFS(AA26:AE26,AA26:AE26,"&lt;&gt;0"), 0)</f>
        <v>0</v>
      </c>
      <c r="AA26" s="7" t="n">
        <v>0</v>
      </c>
      <c r="AB26" s="7" t="n">
        <v>0</v>
      </c>
      <c r="AC26" s="7" t="n">
        <v>0</v>
      </c>
      <c r="AD26" s="7" t="n">
        <v>0</v>
      </c>
      <c r="AE26" s="7" t="n">
        <v>0</v>
      </c>
      <c r="AF26" s="56" t="n">
        <f aca="false">IFERROR(AVERAGEIFS(AG26:AK26,AG26:AK26,"&lt;&gt;0"), 0)</f>
        <v>0</v>
      </c>
      <c r="AG26" s="1"/>
      <c r="AH26" s="7" t="n">
        <v>0</v>
      </c>
      <c r="AI26" s="7" t="n">
        <v>0</v>
      </c>
      <c r="AJ26" s="7" t="n">
        <v>0</v>
      </c>
      <c r="AK26" s="0" t="n">
        <v>0</v>
      </c>
      <c r="AL26" s="56" t="n">
        <f aca="false">IFERROR(AVERAGEIFS(AM26:AQ26,AM26:AQ26,"&lt;&gt;0"), 0)</f>
        <v>0</v>
      </c>
      <c r="AM26" s="7" t="n">
        <v>0</v>
      </c>
      <c r="AN26" s="7" t="n">
        <v>0</v>
      </c>
      <c r="AO26" s="7" t="n">
        <v>0</v>
      </c>
      <c r="AP26" s="7" t="n">
        <v>0</v>
      </c>
      <c r="AQ26" s="7" t="n">
        <v>0</v>
      </c>
      <c r="AR26" s="56" t="n">
        <f aca="false">IFERROR(AVERAGEIFS(AS26:AW26,AS26:AW26,"&lt;&gt;0"), 0)</f>
        <v>0</v>
      </c>
      <c r="AS26" s="13"/>
      <c r="AT26" s="7" t="n">
        <v>0</v>
      </c>
      <c r="AU26" s="7" t="n">
        <v>0</v>
      </c>
      <c r="AV26" s="7" t="n">
        <v>0</v>
      </c>
      <c r="AW26" s="0" t="n">
        <v>0</v>
      </c>
      <c r="AX26" s="56" t="n">
        <f aca="false">IFERROR(AVERAGEIFS(AY26:BC26,AY26:BC26,"&lt;&gt;0"), 0)</f>
        <v>0</v>
      </c>
      <c r="AY26" s="7" t="n">
        <v>0</v>
      </c>
      <c r="AZ26" s="7" t="n">
        <v>0</v>
      </c>
      <c r="BA26" s="7" t="n">
        <v>0</v>
      </c>
      <c r="BB26" s="0" t="n">
        <v>0</v>
      </c>
      <c r="BC26" s="7" t="n">
        <v>0</v>
      </c>
      <c r="BD26" s="56" t="n">
        <f aca="false">IFERROR(AVERAGEIFS(BE26:BI26,BE26:BI26,"&lt;&gt;0"), 0)</f>
        <v>0</v>
      </c>
      <c r="BE26" s="13"/>
      <c r="BF26" s="7" t="n">
        <v>0</v>
      </c>
      <c r="BG26" s="7" t="n">
        <v>0</v>
      </c>
      <c r="BH26" s="7" t="n">
        <v>0</v>
      </c>
      <c r="BI26" s="0" t="n">
        <v>0</v>
      </c>
      <c r="BJ26" s="7" t="n">
        <v>0</v>
      </c>
    </row>
    <row r="27" customFormat="false" ht="15" hidden="false" customHeight="false" outlineLevel="0" collapsed="false">
      <c r="A27" s="13" t="s">
        <v>47</v>
      </c>
      <c r="B27" s="56" t="n">
        <f aca="false">IFERROR(AVERAGEIFS(C27:G27,C27:G27,"&lt;&gt;0"), 0)</f>
        <v>3.5</v>
      </c>
      <c r="C27" s="7" t="n">
        <v>0</v>
      </c>
      <c r="D27" s="7" t="n">
        <v>0</v>
      </c>
      <c r="E27" s="7" t="n">
        <v>3.5</v>
      </c>
      <c r="F27" s="7" t="n">
        <v>0</v>
      </c>
      <c r="G27" s="7" t="n">
        <v>0</v>
      </c>
      <c r="H27" s="56" t="n">
        <f aca="false">IFERROR(AVERAGEIFS(I27:M27,I27:M27,"&lt;&gt;0"), 0)</f>
        <v>0</v>
      </c>
      <c r="I27" s="7" t="n">
        <v>0</v>
      </c>
      <c r="J27" s="7" t="n">
        <v>0</v>
      </c>
      <c r="K27" s="7" t="n">
        <v>0</v>
      </c>
      <c r="L27" s="7" t="n">
        <v>0</v>
      </c>
      <c r="M27" s="7" t="n">
        <v>0</v>
      </c>
      <c r="N27" s="56" t="n">
        <f aca="false">IFERROR(AVERAGEIFS(O27:S27,O27:S27,"&lt;&gt;0"), 0)</f>
        <v>0</v>
      </c>
      <c r="O27" s="7" t="n">
        <v>0</v>
      </c>
      <c r="P27" s="7" t="n">
        <v>0</v>
      </c>
      <c r="Q27" s="7" t="n">
        <v>0</v>
      </c>
      <c r="R27" s="7" t="n">
        <v>0</v>
      </c>
      <c r="S27" s="7" t="n">
        <v>0</v>
      </c>
      <c r="T27" s="56" t="n">
        <f aca="false">IFERROR(AVERAGEIFS(U27:Y27,U27:Y27,"&lt;&gt;0"), 0)</f>
        <v>0</v>
      </c>
      <c r="U27" s="7"/>
      <c r="V27" s="7"/>
      <c r="W27" s="7"/>
      <c r="X27" s="7"/>
      <c r="Y27" s="7"/>
      <c r="Z27" s="56" t="n">
        <f aca="false">IFERROR(AVERAGEIFS(AA27:AE27,AA27:AE27,"&lt;&gt;0"), 0)</f>
        <v>0</v>
      </c>
      <c r="AA27" s="7"/>
      <c r="AB27" s="7"/>
      <c r="AC27" s="7"/>
      <c r="AD27" s="7"/>
      <c r="AE27" s="7"/>
      <c r="AF27" s="56" t="n">
        <f aca="false">IFERROR(AVERAGEIFS(AG27:AK27,AG27:AK27,"&lt;&gt;0"), 0)</f>
        <v>0</v>
      </c>
      <c r="AG27" s="17"/>
      <c r="AL27" s="56" t="n">
        <f aca="false">IFERROR(AVERAGEIFS(AM27:AQ27,AM27:AQ27,"&lt;&gt;0"), 0)</f>
        <v>0</v>
      </c>
      <c r="AM27" s="7" t="n">
        <v>0</v>
      </c>
      <c r="AN27" s="7" t="n">
        <v>0</v>
      </c>
      <c r="AO27" s="7" t="n">
        <v>0</v>
      </c>
      <c r="AP27" s="7" t="n">
        <v>0</v>
      </c>
      <c r="AQ27" s="7" t="n">
        <v>0</v>
      </c>
      <c r="AR27" s="56" t="n">
        <f aca="false">IFERROR(AVERAGEIFS(AS27:AW27,AS27:AW27,"&lt;&gt;0"), 0)</f>
        <v>0</v>
      </c>
      <c r="AS27" s="17"/>
      <c r="AT27" s="7" t="n">
        <v>0</v>
      </c>
      <c r="AU27" s="7" t="n">
        <v>0</v>
      </c>
      <c r="AV27" s="7" t="n">
        <v>0</v>
      </c>
      <c r="AW27" s="0" t="n">
        <v>0</v>
      </c>
      <c r="AX27" s="56" t="n">
        <f aca="false">IFERROR(AVERAGEIFS(AY27:BC27,AY27:BC27,"&lt;&gt;0"), 0)</f>
        <v>0</v>
      </c>
      <c r="BD27" s="56" t="n">
        <f aca="false">IFERROR(AVERAGEIFS(BE27:BI27,BE27:BI27,"&lt;&gt;0"), 0)</f>
        <v>0</v>
      </c>
      <c r="BE27" s="17"/>
      <c r="BF27" s="7" t="n">
        <v>0</v>
      </c>
      <c r="BG27" s="7" t="n">
        <v>0</v>
      </c>
      <c r="BH27" s="7" t="n">
        <v>0</v>
      </c>
      <c r="BI27" s="0" t="n">
        <v>0</v>
      </c>
      <c r="BJ27" s="7" t="n">
        <v>0</v>
      </c>
    </row>
    <row r="28" customFormat="false" ht="15" hidden="false" customHeight="false" outlineLevel="0" collapsed="false">
      <c r="A28" s="16" t="s">
        <v>86</v>
      </c>
      <c r="B28" s="56" t="n">
        <f aca="false">IFERROR(AVERAGEIFS(C28:G28,C28:G28,"&lt;&gt;0"), 0)</f>
        <v>0</v>
      </c>
      <c r="C28" s="7" t="n">
        <v>0</v>
      </c>
      <c r="D28" s="7" t="n">
        <v>0</v>
      </c>
      <c r="E28" s="7" t="n">
        <v>0</v>
      </c>
      <c r="F28" s="7" t="n">
        <v>0</v>
      </c>
      <c r="G28" s="7" t="n">
        <v>0</v>
      </c>
      <c r="H28" s="56" t="n">
        <f aca="false">IFERROR(AVERAGEIFS(I28:M28,I28:M28,"&lt;&gt;0"), 0)</f>
        <v>0</v>
      </c>
      <c r="I28" s="7" t="n">
        <v>0</v>
      </c>
      <c r="J28" s="7" t="n">
        <v>0</v>
      </c>
      <c r="K28" s="7" t="n">
        <v>0</v>
      </c>
      <c r="L28" s="7" t="n">
        <v>0</v>
      </c>
      <c r="M28" s="7" t="n">
        <v>0</v>
      </c>
      <c r="N28" s="56" t="n">
        <f aca="false">IFERROR(AVERAGEIFS(O28:S28,O28:S28,"&lt;&gt;0"), 0)</f>
        <v>0</v>
      </c>
      <c r="O28" s="7" t="n">
        <v>0</v>
      </c>
      <c r="P28" s="7" t="n">
        <v>0</v>
      </c>
      <c r="Q28" s="7" t="n">
        <v>0</v>
      </c>
      <c r="R28" s="7" t="n">
        <v>0</v>
      </c>
      <c r="S28" s="7" t="n">
        <v>0</v>
      </c>
      <c r="T28" s="56" t="n">
        <f aca="false">IFERROR(AVERAGEIFS(U28:Y28,U28:Y28,"&lt;&gt;0"), 0)</f>
        <v>0</v>
      </c>
      <c r="U28" s="7"/>
      <c r="V28" s="7"/>
      <c r="W28" s="7"/>
      <c r="X28" s="7"/>
      <c r="Y28" s="7"/>
      <c r="Z28" s="56" t="n">
        <f aca="false">IFERROR(AVERAGEIFS(AA28:AE28,AA28:AE28,"&lt;&gt;0"), 0)</f>
        <v>0</v>
      </c>
      <c r="AA28" s="7" t="n">
        <v>0</v>
      </c>
      <c r="AB28" s="7" t="n">
        <v>0</v>
      </c>
      <c r="AC28" s="7" t="n">
        <v>0</v>
      </c>
      <c r="AD28" s="7" t="n">
        <v>0</v>
      </c>
      <c r="AE28" s="7" t="n">
        <v>0</v>
      </c>
      <c r="AF28" s="56" t="n">
        <f aca="false">IFERROR(AVERAGEIFS(AG28:AK28,AG28:AK28,"&lt;&gt;0"), 0)</f>
        <v>0</v>
      </c>
      <c r="AG28" s="1"/>
      <c r="AH28" s="7" t="n">
        <v>0</v>
      </c>
      <c r="AI28" s="7" t="n">
        <v>0</v>
      </c>
      <c r="AJ28" s="7" t="n">
        <v>0</v>
      </c>
      <c r="AK28" s="0" t="n">
        <v>0</v>
      </c>
      <c r="AL28" s="56" t="n">
        <f aca="false">IFERROR(AVERAGEIFS(AM28:AQ28,AM28:AQ28,"&lt;&gt;0"), 0)</f>
        <v>0</v>
      </c>
      <c r="AM28" s="7" t="n">
        <v>0</v>
      </c>
      <c r="AN28" s="7" t="n">
        <v>0</v>
      </c>
      <c r="AO28" s="7" t="n">
        <v>0</v>
      </c>
      <c r="AP28" s="7" t="n">
        <v>0</v>
      </c>
      <c r="AQ28" s="7" t="n">
        <v>0</v>
      </c>
      <c r="AR28" s="56" t="n">
        <f aca="false">IFERROR(AVERAGEIFS(AS28:AW28,AS28:AW28,"&lt;&gt;0"), 0)</f>
        <v>0</v>
      </c>
      <c r="AS28" s="13"/>
      <c r="AT28" s="7" t="n">
        <v>0</v>
      </c>
      <c r="AU28" s="7" t="n">
        <v>0</v>
      </c>
      <c r="AV28" s="7" t="n">
        <v>0</v>
      </c>
      <c r="AW28" s="0" t="n">
        <v>0</v>
      </c>
      <c r="AX28" s="56" t="n">
        <f aca="false">IFERROR(AVERAGEIFS(AY28:BC28,AY28:BC28,"&lt;&gt;0"), 0)</f>
        <v>0</v>
      </c>
      <c r="AY28" s="7" t="n">
        <v>0</v>
      </c>
      <c r="AZ28" s="7" t="n">
        <v>0</v>
      </c>
      <c r="BA28" s="7" t="n">
        <v>0</v>
      </c>
      <c r="BB28" s="0" t="n">
        <v>0</v>
      </c>
      <c r="BC28" s="7" t="n">
        <v>0</v>
      </c>
      <c r="BD28" s="56" t="n">
        <f aca="false">IFERROR(AVERAGEIFS(BE28:BI28,BE28:BI28,"&lt;&gt;0"), 0)</f>
        <v>0</v>
      </c>
      <c r="BE28" s="13"/>
      <c r="BF28" s="7" t="n">
        <v>0</v>
      </c>
      <c r="BG28" s="7" t="n">
        <v>0</v>
      </c>
      <c r="BH28" s="7" t="n">
        <v>0</v>
      </c>
      <c r="BI28" s="0" t="n">
        <v>0</v>
      </c>
      <c r="BJ28" s="7" t="n">
        <v>0</v>
      </c>
    </row>
    <row r="29" customFormat="false" ht="15" hidden="false" customHeight="false" outlineLevel="0" collapsed="false">
      <c r="A29" s="13" t="s">
        <v>79</v>
      </c>
      <c r="B29" s="56" t="n">
        <f aca="false">IFERROR(AVERAGEIFS(C29:G29,C29:G29,"&lt;&gt;0"), 0)</f>
        <v>4.5</v>
      </c>
      <c r="C29" s="7" t="n">
        <v>5.5</v>
      </c>
      <c r="D29" s="7" t="n">
        <v>0</v>
      </c>
      <c r="E29" s="7" t="n">
        <v>3.5</v>
      </c>
      <c r="F29" s="7" t="n">
        <v>0</v>
      </c>
      <c r="G29" s="7" t="n">
        <v>0</v>
      </c>
      <c r="H29" s="56" t="n">
        <f aca="false">IFERROR(AVERAGEIFS(I29:M29,I29:M29,"&lt;&gt;0"), 0)</f>
        <v>0</v>
      </c>
      <c r="I29" s="7" t="n">
        <v>0</v>
      </c>
      <c r="J29" s="7" t="n">
        <v>0</v>
      </c>
      <c r="K29" s="7" t="n">
        <v>0</v>
      </c>
      <c r="L29" s="7" t="n">
        <v>0</v>
      </c>
      <c r="M29" s="7" t="n">
        <v>0</v>
      </c>
      <c r="N29" s="56" t="n">
        <f aca="false">IFERROR(AVERAGEIFS(O29:S29,O29:S29,"&lt;&gt;0"), 0)</f>
        <v>0</v>
      </c>
      <c r="O29" s="7" t="n">
        <v>0</v>
      </c>
      <c r="P29" s="7" t="n">
        <v>0</v>
      </c>
      <c r="Q29" s="7" t="n">
        <v>0</v>
      </c>
      <c r="R29" s="7" t="n">
        <v>0</v>
      </c>
      <c r="S29" s="7" t="n">
        <v>0</v>
      </c>
      <c r="T29" s="56" t="n">
        <f aca="false">IFERROR(AVERAGEIFS(U29:Y29,U29:Y29,"&lt;&gt;0"), 0)</f>
        <v>0</v>
      </c>
      <c r="U29" s="7"/>
      <c r="V29" s="7"/>
      <c r="W29" s="7"/>
      <c r="X29" s="7"/>
      <c r="Y29" s="7"/>
      <c r="Z29" s="56" t="n">
        <f aca="false">IFERROR(AVERAGEIFS(AA29:AE29,AA29:AE29,"&lt;&gt;0"), 0)</f>
        <v>0</v>
      </c>
      <c r="AA29" s="7" t="n">
        <v>0</v>
      </c>
      <c r="AB29" s="7" t="n">
        <v>0</v>
      </c>
      <c r="AC29" s="7" t="n">
        <v>0</v>
      </c>
      <c r="AD29" s="7" t="n">
        <v>0</v>
      </c>
      <c r="AE29" s="7" t="n">
        <v>0</v>
      </c>
      <c r="AF29" s="56" t="n">
        <f aca="false">IFERROR(AVERAGEIFS(AG29:AK29,AG29:AK29,"&lt;&gt;0"), 0)</f>
        <v>0</v>
      </c>
      <c r="AG29" s="59"/>
      <c r="AH29" s="7" t="n">
        <v>0</v>
      </c>
      <c r="AI29" s="7" t="n">
        <v>0</v>
      </c>
      <c r="AJ29" s="7" t="n">
        <v>0</v>
      </c>
      <c r="AK29" s="0" t="n">
        <v>0</v>
      </c>
      <c r="AL29" s="56" t="n">
        <f aca="false">IFERROR(AVERAGEIFS(AM29:AQ29,AM29:AQ29,"&lt;&gt;0"), 0)</f>
        <v>0</v>
      </c>
      <c r="AM29" s="7" t="n">
        <v>0</v>
      </c>
      <c r="AN29" s="7" t="n">
        <v>0</v>
      </c>
      <c r="AO29" s="7" t="n">
        <v>0</v>
      </c>
      <c r="AP29" s="7" t="n">
        <v>0</v>
      </c>
      <c r="AQ29" s="7" t="n">
        <v>0</v>
      </c>
      <c r="AR29" s="56" t="n">
        <f aca="false">IFERROR(AVERAGEIFS(AS29:AW29,AS29:AW29,"&lt;&gt;0"), 0)</f>
        <v>0</v>
      </c>
      <c r="AS29" s="59"/>
      <c r="AT29" s="7" t="n">
        <v>0</v>
      </c>
      <c r="AU29" s="7" t="n">
        <v>0</v>
      </c>
      <c r="AV29" s="7" t="n">
        <v>0</v>
      </c>
      <c r="AW29" s="0" t="n">
        <v>0</v>
      </c>
      <c r="AX29" s="56" t="n">
        <f aca="false">IFERROR(AVERAGEIFS(AY29:BC29,AY29:BC29,"&lt;&gt;0"), 0)</f>
        <v>0</v>
      </c>
      <c r="AY29" s="7" t="n">
        <v>0</v>
      </c>
      <c r="AZ29" s="7" t="n">
        <v>0</v>
      </c>
      <c r="BA29" s="7" t="n">
        <v>0</v>
      </c>
      <c r="BB29" s="0" t="n">
        <v>0</v>
      </c>
      <c r="BC29" s="7" t="n">
        <v>0</v>
      </c>
      <c r="BD29" s="56" t="n">
        <f aca="false">IFERROR(AVERAGEIFS(BE29:BI29,BE29:BI29,"&lt;&gt;0"), 0)</f>
        <v>0</v>
      </c>
      <c r="BE29" s="16"/>
      <c r="BF29" s="7" t="n">
        <v>0</v>
      </c>
      <c r="BG29" s="7" t="n">
        <v>0</v>
      </c>
      <c r="BH29" s="7" t="n">
        <v>0</v>
      </c>
      <c r="BI29" s="0" t="n">
        <v>0</v>
      </c>
      <c r="BJ29" s="7" t="n">
        <v>0</v>
      </c>
    </row>
    <row r="30" customFormat="false" ht="15" hidden="false" customHeight="false" outlineLevel="0" collapsed="false">
      <c r="A30" s="13" t="s">
        <v>66</v>
      </c>
      <c r="B30" s="56" t="n">
        <f aca="false">IFERROR(AVERAGEIFS(C30:G30,C30:G30,"&lt;&gt;0"), 0)</f>
        <v>3.06870229007634</v>
      </c>
      <c r="C30" s="7" t="n">
        <v>3.06870229007634</v>
      </c>
      <c r="D30" s="7" t="n">
        <v>0</v>
      </c>
      <c r="E30" s="7" t="n">
        <v>0</v>
      </c>
      <c r="F30" s="7" t="n">
        <v>0</v>
      </c>
      <c r="G30" s="7" t="n">
        <v>0</v>
      </c>
      <c r="H30" s="56" t="n">
        <f aca="false">IFERROR(AVERAGEIFS(I30:M30,I30:M30,"&lt;&gt;0"), 0)</f>
        <v>0</v>
      </c>
      <c r="I30" s="7" t="n">
        <v>0</v>
      </c>
      <c r="J30" s="7" t="n">
        <v>0</v>
      </c>
      <c r="K30" s="7" t="n">
        <v>0</v>
      </c>
      <c r="L30" s="7" t="n">
        <v>0</v>
      </c>
      <c r="M30" s="7" t="n">
        <v>0</v>
      </c>
      <c r="N30" s="56" t="n">
        <f aca="false">IFERROR(AVERAGEIFS(O30:S30,O30:S30,"&lt;&gt;0"), 0)</f>
        <v>0</v>
      </c>
      <c r="O30" s="7" t="n">
        <v>0</v>
      </c>
      <c r="P30" s="7" t="n">
        <v>0</v>
      </c>
      <c r="Q30" s="7" t="n">
        <v>0</v>
      </c>
      <c r="R30" s="7" t="n">
        <v>0</v>
      </c>
      <c r="S30" s="7" t="n">
        <v>0</v>
      </c>
      <c r="T30" s="56" t="n">
        <f aca="false">IFERROR(AVERAGEIFS(U30:Y30,U30:Y30,"&lt;&gt;0"), 0)</f>
        <v>0</v>
      </c>
      <c r="U30" s="7"/>
      <c r="V30" s="7"/>
      <c r="W30" s="7"/>
      <c r="X30" s="7"/>
      <c r="Y30" s="7"/>
      <c r="Z30" s="56" t="n">
        <f aca="false">IFERROR(AVERAGEIFS(AA30:AE30,AA30:AE30,"&lt;&gt;0"), 0)</f>
        <v>0</v>
      </c>
      <c r="AA30" s="7" t="n">
        <v>0</v>
      </c>
      <c r="AB30" s="7" t="n">
        <v>0</v>
      </c>
      <c r="AC30" s="7" t="n">
        <v>0</v>
      </c>
      <c r="AD30" s="7" t="n">
        <v>0</v>
      </c>
      <c r="AE30" s="7" t="n">
        <v>0</v>
      </c>
      <c r="AF30" s="56" t="n">
        <f aca="false">IFERROR(AVERAGEIFS(AG30:AK30,AG30:AK30,"&lt;&gt;0"), 0)</f>
        <v>0</v>
      </c>
      <c r="AG30" s="1"/>
      <c r="AH30" s="7" t="n">
        <v>0</v>
      </c>
      <c r="AI30" s="7" t="n">
        <v>0</v>
      </c>
      <c r="AJ30" s="7" t="n">
        <v>0</v>
      </c>
      <c r="AK30" s="0" t="n">
        <v>0</v>
      </c>
      <c r="AL30" s="56" t="n">
        <f aca="false">IFERROR(AVERAGEIFS(AM30:AQ30,AM30:AQ30,"&lt;&gt;0"), 0)</f>
        <v>0</v>
      </c>
      <c r="AM30" s="7" t="n">
        <v>0</v>
      </c>
      <c r="AN30" s="7" t="n">
        <v>0</v>
      </c>
      <c r="AO30" s="7" t="n">
        <v>0</v>
      </c>
      <c r="AP30" s="7" t="n">
        <v>0</v>
      </c>
      <c r="AQ30" s="7" t="n">
        <v>0</v>
      </c>
      <c r="AR30" s="56" t="n">
        <f aca="false">IFERROR(AVERAGEIFS(AS30:AW30,AS30:AW30,"&lt;&gt;0"), 0)</f>
        <v>0</v>
      </c>
      <c r="AS30" s="13"/>
      <c r="AT30" s="7" t="n">
        <v>0</v>
      </c>
      <c r="AU30" s="7" t="n">
        <v>0</v>
      </c>
      <c r="AV30" s="7" t="n">
        <v>0</v>
      </c>
      <c r="AW30" s="0" t="n">
        <v>0</v>
      </c>
      <c r="AX30" s="56" t="n">
        <f aca="false">IFERROR(AVERAGEIFS(AY30:BC30,AY30:BC30,"&lt;&gt;0"), 0)</f>
        <v>0</v>
      </c>
      <c r="AY30" s="7" t="n">
        <v>0</v>
      </c>
      <c r="AZ30" s="7" t="n">
        <v>0</v>
      </c>
      <c r="BA30" s="7" t="n">
        <v>0</v>
      </c>
      <c r="BB30" s="0" t="n">
        <v>0</v>
      </c>
      <c r="BC30" s="7" t="n">
        <v>0</v>
      </c>
      <c r="BD30" s="56" t="n">
        <f aca="false">IFERROR(AVERAGEIFS(BE30:BI30,BE30:BI30,"&lt;&gt;0"), 0)</f>
        <v>0</v>
      </c>
      <c r="BE30" s="13"/>
      <c r="BF30" s="7" t="n">
        <v>0</v>
      </c>
      <c r="BG30" s="7" t="n">
        <v>0</v>
      </c>
      <c r="BH30" s="7" t="n">
        <v>0</v>
      </c>
      <c r="BI30" s="0" t="n">
        <v>0</v>
      </c>
      <c r="BJ30" s="7" t="n">
        <v>0</v>
      </c>
    </row>
    <row r="31" customFormat="false" ht="15" hidden="false" customHeight="false" outlineLevel="0" collapsed="false">
      <c r="A31" s="13" t="s">
        <v>54</v>
      </c>
      <c r="B31" s="56" t="n">
        <f aca="false">IFERROR(AVERAGEIFS(C31:G31,C31:G31,"&lt;&gt;0"), 0)</f>
        <v>1.04411764705882</v>
      </c>
      <c r="C31" s="7" t="n">
        <v>1.04411764705882</v>
      </c>
      <c r="D31" s="7" t="n">
        <v>0</v>
      </c>
      <c r="E31" s="7" t="n">
        <v>0</v>
      </c>
      <c r="F31" s="7" t="n">
        <v>0</v>
      </c>
      <c r="G31" s="7" t="n">
        <v>0</v>
      </c>
      <c r="H31" s="56" t="n">
        <f aca="false">IFERROR(AVERAGEIFS(I31:M31,I31:M31,"&lt;&gt;0"), 0)</f>
        <v>0</v>
      </c>
      <c r="I31" s="7" t="n">
        <v>0</v>
      </c>
      <c r="J31" s="7" t="n">
        <v>0</v>
      </c>
      <c r="K31" s="7" t="n">
        <v>0</v>
      </c>
      <c r="L31" s="7" t="n">
        <v>0</v>
      </c>
      <c r="M31" s="7" t="n">
        <v>0</v>
      </c>
      <c r="N31" s="56" t="n">
        <f aca="false">IFERROR(AVERAGEIFS(O31:S31,O31:S31,"&lt;&gt;0"), 0)</f>
        <v>0</v>
      </c>
      <c r="O31" s="7" t="n">
        <v>0</v>
      </c>
      <c r="P31" s="7" t="n">
        <v>0</v>
      </c>
      <c r="Q31" s="7" t="n">
        <v>0</v>
      </c>
      <c r="R31" s="7" t="n">
        <v>0</v>
      </c>
      <c r="S31" s="7" t="n">
        <v>0</v>
      </c>
      <c r="T31" s="56" t="n">
        <f aca="false">IFERROR(AVERAGEIFS(U31:Y31,U31:Y31,"&lt;&gt;0"), 0)</f>
        <v>0</v>
      </c>
      <c r="X31" s="7"/>
      <c r="Y31" s="7"/>
      <c r="Z31" s="56" t="n">
        <f aca="false">IFERROR(AVERAGEIFS(AA31:AE31,AA31:AE31,"&lt;&gt;0"), 0)</f>
        <v>0</v>
      </c>
      <c r="AA31" s="7"/>
      <c r="AB31" s="7"/>
      <c r="AC31" s="7"/>
      <c r="AD31" s="7"/>
      <c r="AE31" s="7"/>
      <c r="AF31" s="56" t="n">
        <f aca="false">IFERROR(AVERAGEIFS(AG31:AK31,AG31:AK31,"&lt;&gt;0"), 0)</f>
        <v>0</v>
      </c>
      <c r="AG31" s="17"/>
      <c r="AL31" s="56" t="n">
        <f aca="false">IFERROR(AVERAGEIFS(AM31:AQ31,AM31:AQ31,"&lt;&gt;0"), 0)</f>
        <v>0</v>
      </c>
      <c r="AM31" s="7"/>
      <c r="AN31" s="7"/>
      <c r="AO31" s="7"/>
      <c r="AP31" s="7"/>
      <c r="AQ31" s="7"/>
      <c r="AR31" s="56" t="n">
        <f aca="false">IFERROR(AVERAGEIFS(AS31:AW31,AS31:AW31,"&lt;&gt;0"), 0)</f>
        <v>0</v>
      </c>
      <c r="AS31" s="17"/>
      <c r="AX31" s="56" t="n">
        <f aca="false">IFERROR(AVERAGEIFS(AY31:BC31,AY31:BC31,"&lt;&gt;0"), 0)</f>
        <v>0</v>
      </c>
      <c r="BD31" s="56" t="n">
        <f aca="false">IFERROR(AVERAGEIFS(BE31:BI31,BE31:BI31,"&lt;&gt;0"), 0)</f>
        <v>0</v>
      </c>
      <c r="BE31" s="17"/>
    </row>
    <row r="32" customFormat="false" ht="15" hidden="false" customHeight="false" outlineLevel="0" collapsed="false">
      <c r="B32" s="56" t="n">
        <f aca="false">IFERROR(AVERAGEIFS(C32:G32,C32:G32,"&lt;&gt;0"), 0)</f>
        <v>0</v>
      </c>
      <c r="C32" s="7"/>
      <c r="D32" s="7"/>
      <c r="E32" s="7"/>
      <c r="F32" s="7"/>
      <c r="G32" s="7"/>
      <c r="H32" s="56" t="n">
        <f aca="false">IFERROR(AVERAGEIFS(I32:M32,I32:M32,"&lt;&gt;0"), 0)</f>
        <v>0</v>
      </c>
      <c r="I32" s="7"/>
      <c r="J32" s="7"/>
      <c r="K32" s="7"/>
      <c r="L32" s="7"/>
      <c r="M32" s="7"/>
      <c r="N32" s="56" t="n">
        <f aca="false">IFERROR(AVERAGEIFS(O32:S32,O32:S32,"&lt;&gt;0"), 0)</f>
        <v>0</v>
      </c>
      <c r="O32" s="7"/>
      <c r="P32" s="7"/>
      <c r="Q32" s="7"/>
      <c r="R32" s="7"/>
      <c r="S32" s="7"/>
      <c r="T32" s="56" t="n">
        <f aca="false">IFERROR(AVERAGEIFS(U32:Y32,U32:Y32,"&lt;&gt;0"), 0)</f>
        <v>0</v>
      </c>
      <c r="U32" s="7"/>
      <c r="V32" s="7" t="n">
        <v>0</v>
      </c>
      <c r="W32" s="7" t="n">
        <v>0</v>
      </c>
      <c r="X32" s="7" t="n">
        <v>0</v>
      </c>
      <c r="Y32" s="7"/>
      <c r="Z32" s="56" t="n">
        <f aca="false">IFERROR(AVERAGEIFS(AA32:AE32,AA32:AE32,"&lt;&gt;0"), 0)</f>
        <v>0</v>
      </c>
      <c r="AA32" s="7"/>
      <c r="AB32" s="7"/>
      <c r="AC32" s="7"/>
      <c r="AD32" s="7"/>
      <c r="AE32" s="7" t="n">
        <v>0</v>
      </c>
      <c r="AF32" s="56" t="n">
        <f aca="false">IFERROR(AVERAGEIFS(AG32:AK32,AG32:AK32,"&lt;&gt;0"), 0)</f>
        <v>0</v>
      </c>
      <c r="AG32" s="17"/>
      <c r="AL32" s="56" t="n">
        <f aca="false">IFERROR(AVERAGEIFS(AM32:AQ32,AM32:AQ32,"&lt;&gt;0"), 0)</f>
        <v>0</v>
      </c>
      <c r="AM32" s="7"/>
      <c r="AN32" s="7"/>
      <c r="AO32" s="7"/>
      <c r="AP32" s="7"/>
      <c r="AQ32" s="7"/>
      <c r="AR32" s="56" t="n">
        <f aca="false">IFERROR(AVERAGEIFS(AS32:AW32,AS32:AW32,"&lt;&gt;0"), 0)</f>
        <v>0</v>
      </c>
      <c r="AS32" s="17"/>
      <c r="AX32" s="56" t="n">
        <f aca="false">IFERROR(AVERAGEIFS(AY32:BC32,AY32:BC32,"&lt;&gt;0"), 0)</f>
        <v>0</v>
      </c>
      <c r="AY32" s="17"/>
      <c r="BD32" s="56" t="n">
        <f aca="false">IFERROR(AVERAGEIFS(BE32:BI32,BE32:BI32,"&lt;&gt;0"), 0)</f>
        <v>0</v>
      </c>
      <c r="BE32" s="17"/>
      <c r="BF32" s="7" t="n">
        <v>0</v>
      </c>
      <c r="BG32" s="7" t="n">
        <v>0</v>
      </c>
      <c r="BH32" s="7" t="n">
        <v>0</v>
      </c>
      <c r="BI32" s="0" t="n">
        <v>0</v>
      </c>
      <c r="BJ32" s="7" t="n">
        <v>0</v>
      </c>
    </row>
    <row r="33" customFormat="false" ht="15" hidden="false" customHeight="false" outlineLevel="0" collapsed="false">
      <c r="B33" s="56" t="n">
        <f aca="false">IFERROR(AVERAGEIFS(C33:G33,C33:G33,"&lt;&gt;0"), 0)</f>
        <v>0</v>
      </c>
      <c r="C33" s="7"/>
      <c r="D33" s="7"/>
      <c r="E33" s="7"/>
      <c r="F33" s="7"/>
      <c r="G33" s="7"/>
      <c r="H33" s="56" t="n">
        <f aca="false">IFERROR(AVERAGEIFS(I33:M33,I33:M33,"&lt;&gt;0"), 0)</f>
        <v>0</v>
      </c>
      <c r="I33" s="7"/>
      <c r="J33" s="7" t="n">
        <v>0</v>
      </c>
      <c r="K33" s="7" t="n">
        <v>0</v>
      </c>
      <c r="L33" s="7" t="n">
        <v>0</v>
      </c>
      <c r="M33" s="7" t="n">
        <v>0</v>
      </c>
      <c r="N33" s="56" t="n">
        <f aca="false">IFERROR(AVERAGEIFS(O33:S33,O33:S33,"&lt;&gt;0"), 0)</f>
        <v>0</v>
      </c>
      <c r="O33" s="7"/>
      <c r="P33" s="7"/>
      <c r="Q33" s="7"/>
      <c r="R33" s="7"/>
      <c r="S33" s="7"/>
      <c r="T33" s="56" t="n">
        <f aca="false">IFERROR(AVERAGEIFS(U33:Y33,U33:Y33,"&lt;&gt;0"), 0)</f>
        <v>0</v>
      </c>
      <c r="U33" s="7"/>
      <c r="V33" s="7" t="n">
        <v>0</v>
      </c>
      <c r="W33" s="7" t="n">
        <v>0</v>
      </c>
      <c r="X33" s="7" t="n">
        <v>0</v>
      </c>
      <c r="Y33" s="7" t="n">
        <v>0</v>
      </c>
      <c r="Z33" s="56" t="n">
        <f aca="false">IFERROR(AVERAGEIFS(AA33:AE33,AA33:AE33,"&lt;&gt;0"), 0)</f>
        <v>0</v>
      </c>
      <c r="AA33" s="7" t="n">
        <v>0</v>
      </c>
      <c r="AB33" s="7" t="n">
        <v>0</v>
      </c>
      <c r="AC33" s="7" t="n">
        <v>0</v>
      </c>
      <c r="AD33" s="7" t="n">
        <v>0</v>
      </c>
      <c r="AE33" s="7" t="n">
        <v>0</v>
      </c>
      <c r="AF33" s="56" t="n">
        <f aca="false">IFERROR(AVERAGEIFS(AG33:AK33,AG33:AK33,"&lt;&gt;0"), 0)</f>
        <v>0</v>
      </c>
      <c r="AG33" s="1"/>
      <c r="AH33" s="7" t="n">
        <v>0</v>
      </c>
      <c r="AI33" s="7" t="n">
        <v>0</v>
      </c>
      <c r="AJ33" s="7" t="n">
        <v>0</v>
      </c>
      <c r="AK33" s="0" t="n">
        <v>0</v>
      </c>
      <c r="AL33" s="56" t="n">
        <f aca="false">IFERROR(AVERAGEIFS(AM33:AQ33,AM33:AQ33,"&lt;&gt;0"), 0)</f>
        <v>0</v>
      </c>
      <c r="AM33" s="7" t="n">
        <v>0</v>
      </c>
      <c r="AN33" s="7" t="n">
        <v>0</v>
      </c>
      <c r="AO33" s="7" t="n">
        <v>0</v>
      </c>
      <c r="AP33" s="7" t="n">
        <v>0</v>
      </c>
      <c r="AQ33" s="7" t="n">
        <v>0</v>
      </c>
      <c r="AR33" s="56" t="n">
        <f aca="false">IFERROR(AVERAGEIFS(AS33:AW33,AS33:AW33,"&lt;&gt;0"), 0)</f>
        <v>0</v>
      </c>
      <c r="AS33" s="13"/>
      <c r="AT33" s="7" t="n">
        <v>0</v>
      </c>
      <c r="AU33" s="7" t="n">
        <v>0</v>
      </c>
      <c r="AV33" s="7" t="n">
        <v>0</v>
      </c>
      <c r="AW33" s="0" t="n">
        <v>0</v>
      </c>
      <c r="AX33" s="56" t="n">
        <f aca="false">IFERROR(AVERAGEIFS(AY33:BC33,AY33:BC33,"&lt;&gt;0"), 0)</f>
        <v>0</v>
      </c>
      <c r="AY33" s="13"/>
      <c r="AZ33" s="7" t="n">
        <v>0</v>
      </c>
      <c r="BA33" s="7" t="n">
        <v>0</v>
      </c>
      <c r="BB33" s="7" t="n">
        <v>0</v>
      </c>
      <c r="BC33" s="0" t="n">
        <v>0</v>
      </c>
      <c r="BD33" s="56" t="n">
        <f aca="false">IFERROR(AVERAGEIFS(BE33:BI33,BE33:BI33,"&lt;&gt;0"), 0)</f>
        <v>0</v>
      </c>
      <c r="BE33" s="13"/>
      <c r="BF33" s="7" t="n">
        <v>0</v>
      </c>
      <c r="BG33" s="7" t="n">
        <v>0</v>
      </c>
      <c r="BH33" s="7" t="n">
        <v>0</v>
      </c>
      <c r="BI33" s="0" t="n">
        <v>0</v>
      </c>
      <c r="BJ33" s="7" t="n">
        <v>0</v>
      </c>
    </row>
    <row r="34" customFormat="false" ht="15" hidden="false" customHeight="false" outlineLevel="0" collapsed="false">
      <c r="B34" s="56" t="n">
        <f aca="false">IFERROR(AVERAGEIFS(C34:G34,C34:G34,"&lt;&gt;0"), 0)</f>
        <v>0</v>
      </c>
      <c r="H34" s="56" t="n">
        <f aca="false">IFERROR(AVERAGEIFS(I34:M34,I34:M34,"&lt;&gt;0"), 0)</f>
        <v>0</v>
      </c>
      <c r="I34" s="7" t="n">
        <v>0</v>
      </c>
      <c r="J34" s="7" t="n">
        <v>0</v>
      </c>
      <c r="K34" s="7" t="n">
        <v>0</v>
      </c>
      <c r="L34" s="7" t="n">
        <v>0</v>
      </c>
      <c r="M34" s="7" t="n">
        <v>0</v>
      </c>
      <c r="N34" s="56" t="n">
        <f aca="false">IFERROR(AVERAGEIFS(O34:S34,O34:S34,"&lt;&gt;0"), 0)</f>
        <v>0</v>
      </c>
      <c r="O34" s="7" t="n">
        <v>0</v>
      </c>
      <c r="P34" s="7" t="n">
        <v>0</v>
      </c>
      <c r="Q34" s="7" t="n">
        <v>0</v>
      </c>
      <c r="R34" s="0" t="n">
        <v>0</v>
      </c>
      <c r="S34" s="7" t="n">
        <v>0</v>
      </c>
      <c r="T34" s="56" t="n">
        <f aca="false">IFERROR(AVERAGEIFS(U34:Y34,U34:Y34,"&lt;&gt;0"), 0)</f>
        <v>0</v>
      </c>
      <c r="U34" s="7"/>
      <c r="V34" s="7" t="n">
        <v>0</v>
      </c>
      <c r="W34" s="7" t="n">
        <v>0</v>
      </c>
      <c r="X34" s="7" t="n">
        <v>0</v>
      </c>
      <c r="Y34" s="7" t="n">
        <v>0</v>
      </c>
      <c r="Z34" s="56" t="n">
        <f aca="false">IFERROR(AVERAGEIFS(AA34:AE34,AA34:AE34,"&lt;&gt;0"), 0)</f>
        <v>0</v>
      </c>
      <c r="AB34" s="7" t="n">
        <v>0</v>
      </c>
      <c r="AC34" s="7" t="n">
        <v>0</v>
      </c>
      <c r="AD34" s="0" t="n">
        <v>0</v>
      </c>
      <c r="AE34" s="7" t="n">
        <v>0</v>
      </c>
      <c r="AF34" s="56" t="n">
        <f aca="false">IFERROR(AVERAGEIFS(AG34:AK34,AG34:AK34,"&lt;&gt;0"), 0)</f>
        <v>0</v>
      </c>
      <c r="AG34" s="18"/>
      <c r="AI34" s="7" t="n">
        <v>0</v>
      </c>
      <c r="AJ34" s="7" t="n">
        <v>0</v>
      </c>
      <c r="AK34" s="0" t="n">
        <v>0</v>
      </c>
      <c r="AL34" s="56" t="n">
        <f aca="false">IFERROR(AVERAGEIFS(AM34:AQ34,AM34:AQ34,"&lt;&gt;0"), 0)</f>
        <v>0</v>
      </c>
      <c r="AM34" s="7" t="n">
        <v>0</v>
      </c>
      <c r="AN34" s="7" t="n">
        <v>0</v>
      </c>
      <c r="AO34" s="7" t="n">
        <v>0</v>
      </c>
      <c r="AP34" s="7" t="n">
        <v>0</v>
      </c>
      <c r="AQ34" s="7" t="n">
        <v>0</v>
      </c>
      <c r="AR34" s="56" t="n">
        <f aca="false">IFERROR(AVERAGEIFS(AS34:AW34,AS34:AW34,"&lt;&gt;0"), 0)</f>
        <v>0</v>
      </c>
      <c r="AS34" s="18"/>
      <c r="AT34" s="7" t="n">
        <v>0</v>
      </c>
      <c r="AU34" s="7" t="n">
        <v>0</v>
      </c>
      <c r="AV34" s="7" t="n">
        <v>0</v>
      </c>
      <c r="AW34" s="0" t="n">
        <v>0</v>
      </c>
      <c r="AX34" s="56" t="n">
        <f aca="false">IFERROR(AVERAGEIFS(AY34:BC34,AY34:BC34,"&lt;&gt;0"), 0)</f>
        <v>0</v>
      </c>
      <c r="AY34" s="18"/>
      <c r="AZ34" s="7" t="n">
        <v>0</v>
      </c>
      <c r="BA34" s="7" t="n">
        <v>0</v>
      </c>
      <c r="BB34" s="7" t="n">
        <v>0</v>
      </c>
      <c r="BC34" s="0" t="n">
        <v>0</v>
      </c>
      <c r="BD34" s="56" t="n">
        <f aca="false">IFERROR(AVERAGEIFS(BE34:BI34,BE34:BI34,"&lt;&gt;0"), 0)</f>
        <v>0</v>
      </c>
      <c r="BE34" s="18"/>
      <c r="BF34" s="7" t="n">
        <v>0</v>
      </c>
      <c r="BG34" s="7" t="n">
        <v>0</v>
      </c>
      <c r="BH34" s="7" t="n">
        <v>0</v>
      </c>
      <c r="BI34" s="0" t="n">
        <v>0</v>
      </c>
      <c r="BJ34" s="7" t="n">
        <v>0</v>
      </c>
    </row>
    <row r="35" customFormat="false" ht="15" hidden="false" customHeight="false" outlineLevel="0" collapsed="false">
      <c r="B35" s="56" t="n">
        <f aca="false">IFERROR(AVERAGEIFS(C35:G35,C35:G35,"&lt;&gt;0"), 0)</f>
        <v>0</v>
      </c>
      <c r="H35" s="56" t="n">
        <f aca="false">IFERROR(AVERAGEIFS(I35:M35,I35:M35,"&lt;&gt;0"), 0)</f>
        <v>0</v>
      </c>
      <c r="I35" s="7" t="n">
        <v>0</v>
      </c>
      <c r="J35" s="7" t="n">
        <v>0</v>
      </c>
      <c r="K35" s="7" t="n">
        <v>0</v>
      </c>
      <c r="L35" s="7" t="n">
        <v>0</v>
      </c>
      <c r="M35" s="7" t="n">
        <v>0</v>
      </c>
      <c r="N35" s="56" t="n">
        <f aca="false">IFERROR(AVERAGEIFS(O35:S35,O35:S35,"&lt;&gt;0"), 0)</f>
        <v>0</v>
      </c>
      <c r="O35" s="7" t="n">
        <v>0</v>
      </c>
      <c r="P35" s="7" t="n">
        <v>0</v>
      </c>
      <c r="Q35" s="7" t="n">
        <v>0</v>
      </c>
      <c r="R35" s="0" t="n">
        <v>0</v>
      </c>
      <c r="S35" s="7" t="n">
        <v>0</v>
      </c>
      <c r="T35" s="56" t="n">
        <f aca="false">IFERROR(AVERAGEIFS(U35:Y35,U35:Y35,"&lt;&gt;0"), 0)</f>
        <v>0</v>
      </c>
      <c r="U35" s="7"/>
      <c r="V35" s="7" t="n">
        <v>0</v>
      </c>
      <c r="W35" s="7" t="n">
        <v>0</v>
      </c>
      <c r="X35" s="7" t="n">
        <v>0</v>
      </c>
      <c r="Y35" s="7" t="n">
        <v>0</v>
      </c>
      <c r="Z35" s="56" t="n">
        <f aca="false">IFERROR(AVERAGEIFS(AA35:AE35,AA35:AE35,"&lt;&gt;0"), 0)</f>
        <v>0</v>
      </c>
      <c r="AA35" s="7" t="n">
        <v>0</v>
      </c>
      <c r="AB35" s="7" t="n">
        <v>0</v>
      </c>
      <c r="AC35" s="7" t="n">
        <v>0</v>
      </c>
      <c r="AD35" s="0" t="n">
        <v>0</v>
      </c>
      <c r="AE35" s="7" t="n">
        <v>0</v>
      </c>
      <c r="AF35" s="56" t="n">
        <f aca="false">IFERROR(AVERAGEIFS(AG35:AK35,AG35:AK35,"&lt;&gt;0"), 0)</f>
        <v>0</v>
      </c>
      <c r="AG35" s="1"/>
      <c r="AH35" s="7" t="n">
        <v>0</v>
      </c>
      <c r="AI35" s="7" t="n">
        <v>0</v>
      </c>
      <c r="AJ35" s="7" t="n">
        <v>0</v>
      </c>
      <c r="AK35" s="0" t="n">
        <v>0</v>
      </c>
      <c r="AL35" s="56" t="n">
        <f aca="false">IFERROR(AVERAGEIFS(AM35:AQ35,AM35:AQ35,"&lt;&gt;0"), 0)</f>
        <v>0</v>
      </c>
      <c r="AM35" s="7" t="n">
        <v>0</v>
      </c>
      <c r="AN35" s="7" t="n">
        <v>0</v>
      </c>
      <c r="AO35" s="7" t="n">
        <v>0</v>
      </c>
      <c r="AP35" s="7" t="n">
        <v>0</v>
      </c>
      <c r="AQ35" s="7" t="n">
        <v>0</v>
      </c>
      <c r="AR35" s="56" t="n">
        <f aca="false">IFERROR(AVERAGEIFS(AS35:AW35,AS35:AW35,"&lt;&gt;0"), 0)</f>
        <v>0</v>
      </c>
      <c r="AS35" s="13"/>
      <c r="AT35" s="7" t="n">
        <v>0</v>
      </c>
      <c r="AU35" s="7" t="n">
        <v>0</v>
      </c>
      <c r="AV35" s="7" t="n">
        <v>0</v>
      </c>
      <c r="AW35" s="0" t="n">
        <v>0</v>
      </c>
      <c r="AX35" s="56" t="n">
        <f aca="false">IFERROR(AVERAGEIFS(AY35:BC35,AY35:BC35,"&lt;&gt;0"), 0)</f>
        <v>0</v>
      </c>
      <c r="AY35" s="13"/>
      <c r="AZ35" s="7" t="n">
        <v>0</v>
      </c>
      <c r="BA35" s="7" t="n">
        <v>0</v>
      </c>
      <c r="BB35" s="7" t="n">
        <v>0</v>
      </c>
      <c r="BC35" s="0" t="n">
        <v>0</v>
      </c>
      <c r="BD35" s="56" t="n">
        <f aca="false">IFERROR(AVERAGEIFS(BE35:BI35,BE35:BI35,"&lt;&gt;0"), 0)</f>
        <v>0</v>
      </c>
      <c r="BE35" s="13"/>
      <c r="BF35" s="7" t="n">
        <v>0</v>
      </c>
      <c r="BG35" s="7" t="n">
        <v>0</v>
      </c>
      <c r="BH35" s="7" t="n">
        <v>0</v>
      </c>
      <c r="BI35" s="0" t="n">
        <v>0</v>
      </c>
      <c r="BJ35" s="7" t="n">
        <v>0</v>
      </c>
    </row>
    <row r="36" customFormat="false" ht="15" hidden="false" customHeight="false" outlineLevel="0" collapsed="false">
      <c r="B36" s="56" t="n">
        <f aca="false">IFERROR(AVERAGEIFS(C36:G36,C36:G36,"&lt;&gt;0"), 0)</f>
        <v>0</v>
      </c>
      <c r="H36" s="56" t="n">
        <f aca="false">IFERROR(AVERAGEIFS(I36:M36,I36:M36,"&lt;&gt;0"), 0)</f>
        <v>0</v>
      </c>
      <c r="I36" s="7" t="n">
        <v>0</v>
      </c>
      <c r="J36" s="7" t="n">
        <v>0</v>
      </c>
      <c r="K36" s="7" t="n">
        <v>0</v>
      </c>
      <c r="L36" s="7" t="n">
        <v>0</v>
      </c>
      <c r="M36" s="7" t="n">
        <v>0</v>
      </c>
      <c r="N36" s="56" t="n">
        <f aca="false">IFERROR(AVERAGEIFS(O36:S36,O36:S36,"&lt;&gt;0"), 0)</f>
        <v>0</v>
      </c>
      <c r="O36" s="7" t="n">
        <v>0</v>
      </c>
      <c r="P36" s="7" t="n">
        <v>0</v>
      </c>
      <c r="Q36" s="7" t="n">
        <v>0</v>
      </c>
      <c r="R36" s="0" t="n">
        <v>0</v>
      </c>
      <c r="S36" s="7" t="n">
        <v>0</v>
      </c>
      <c r="T36" s="56" t="n">
        <f aca="false">IFERROR(AVERAGEIFS(U36:Y36,U36:Y36,"&lt;&gt;0"), 0)</f>
        <v>0</v>
      </c>
      <c r="U36" s="7"/>
      <c r="V36" s="7" t="n">
        <v>0</v>
      </c>
      <c r="W36" s="7" t="n">
        <v>0</v>
      </c>
      <c r="X36" s="7" t="n">
        <v>0</v>
      </c>
      <c r="Y36" s="7" t="n">
        <v>0</v>
      </c>
      <c r="Z36" s="56" t="n">
        <f aca="false">IFERROR(AVERAGEIFS(AA36:AE36,AA36:AE36,"&lt;&gt;0"), 0)</f>
        <v>0</v>
      </c>
      <c r="AA36" s="7"/>
      <c r="AF36" s="56" t="n">
        <f aca="false">IFERROR(AVERAGEIFS(AG36:AK36,AG36:AK36,"&lt;&gt;0"), 0)</f>
        <v>0</v>
      </c>
      <c r="AG36" s="17"/>
      <c r="AL36" s="56" t="n">
        <f aca="false">IFERROR(AVERAGEIFS(AM36:AQ36,AM36:AQ36,"&lt;&gt;0"), 0)</f>
        <v>0</v>
      </c>
      <c r="AM36" s="7" t="n">
        <v>0</v>
      </c>
      <c r="AN36" s="7" t="n">
        <v>0</v>
      </c>
      <c r="AO36" s="7" t="n">
        <v>0</v>
      </c>
      <c r="AP36" s="7" t="n">
        <v>0</v>
      </c>
      <c r="AQ36" s="7" t="n">
        <v>0</v>
      </c>
      <c r="AR36" s="56" t="n">
        <f aca="false">IFERROR(AVERAGEIFS(AS36:AW36,AS36:AW36,"&lt;&gt;0"), 0)</f>
        <v>0</v>
      </c>
      <c r="AS36" s="17"/>
      <c r="AT36" s="7" t="n">
        <v>0</v>
      </c>
      <c r="AU36" s="7" t="n">
        <v>0</v>
      </c>
      <c r="AV36" s="7" t="n">
        <v>0</v>
      </c>
      <c r="AW36" s="0" t="n">
        <v>0</v>
      </c>
      <c r="AX36" s="56" t="n">
        <f aca="false">IFERROR(AVERAGEIFS(AY36:BC36,AY36:BC36,"&lt;&gt;0"), 0)</f>
        <v>0</v>
      </c>
      <c r="AY36" s="17"/>
      <c r="BD36" s="56" t="n">
        <f aca="false">IFERROR(AVERAGEIFS(BE36:BI36,BE36:BI36,"&lt;&gt;0"), 0)</f>
        <v>0</v>
      </c>
      <c r="BE36" s="17"/>
      <c r="BF36" s="7" t="n">
        <v>0</v>
      </c>
      <c r="BG36" s="7" t="n">
        <v>0</v>
      </c>
      <c r="BH36" s="7" t="n">
        <v>0</v>
      </c>
      <c r="BI36" s="0" t="n">
        <v>0</v>
      </c>
      <c r="BJ36" s="7" t="n">
        <v>0</v>
      </c>
    </row>
    <row r="37" customFormat="false" ht="15" hidden="false" customHeight="false" outlineLevel="0" collapsed="false">
      <c r="B37" s="56" t="n">
        <f aca="false">IFERROR(AVERAGEIFS(C37:G37,C37:G37,"&lt;&gt;0"), 0)</f>
        <v>0</v>
      </c>
      <c r="H37" s="56" t="n">
        <f aca="false">IFERROR(AVERAGEIFS(I37:M37,I37:M37,"&lt;&gt;0"), 0)</f>
        <v>0</v>
      </c>
      <c r="I37" s="7" t="n">
        <v>0</v>
      </c>
      <c r="J37" s="7" t="n">
        <v>0</v>
      </c>
      <c r="K37" s="7" t="n">
        <v>0</v>
      </c>
      <c r="L37" s="7" t="n">
        <v>0</v>
      </c>
      <c r="M37" s="7" t="n">
        <v>0</v>
      </c>
      <c r="N37" s="56" t="n">
        <f aca="false">IFERROR(AVERAGEIFS(O37:S37,O37:S37,"&lt;&gt;0"), 0)</f>
        <v>0</v>
      </c>
      <c r="O37" s="7" t="n">
        <v>0</v>
      </c>
      <c r="P37" s="7" t="n">
        <v>0</v>
      </c>
      <c r="R37" s="0" t="n">
        <v>0</v>
      </c>
      <c r="S37" s="7" t="n">
        <v>0</v>
      </c>
      <c r="T37" s="56" t="n">
        <f aca="false">IFERROR(AVERAGEIFS(U37:Y37,U37:Y37,"&lt;&gt;0"), 0)</f>
        <v>0</v>
      </c>
      <c r="U37" s="7"/>
      <c r="V37" s="7" t="n">
        <v>0</v>
      </c>
      <c r="W37" s="7" t="n">
        <v>0</v>
      </c>
      <c r="X37" s="7" t="n">
        <v>0</v>
      </c>
      <c r="Y37" s="7" t="n">
        <v>0</v>
      </c>
      <c r="Z37" s="56" t="n">
        <f aca="false">IFERROR(AVERAGEIFS(AA37:AE37,AA37:AE37,"&lt;&gt;0"), 0)</f>
        <v>0</v>
      </c>
      <c r="AA37" s="7"/>
      <c r="AF37" s="56" t="n">
        <f aca="false">IFERROR(AVERAGEIFS(AG37:AK37,AG37:AK37,"&lt;&gt;0"), 0)</f>
        <v>0</v>
      </c>
      <c r="AG37" s="1"/>
      <c r="AH37" s="7" t="n">
        <v>0</v>
      </c>
      <c r="AI37" s="7" t="n">
        <v>0</v>
      </c>
      <c r="AJ37" s="7" t="n">
        <v>0</v>
      </c>
      <c r="AK37" s="0" t="n">
        <v>0</v>
      </c>
      <c r="AL37" s="56" t="n">
        <f aca="false">IFERROR(AVERAGEIFS(AM37:AQ37,AM37:AQ37,"&lt;&gt;0"), 0)</f>
        <v>0</v>
      </c>
      <c r="AM37" s="7" t="n">
        <v>0</v>
      </c>
      <c r="AN37" s="7" t="n">
        <v>0</v>
      </c>
      <c r="AO37" s="7" t="n">
        <v>0</v>
      </c>
      <c r="AP37" s="0" t="n">
        <v>0</v>
      </c>
      <c r="AQ37" s="7" t="n">
        <v>0</v>
      </c>
      <c r="AR37" s="56" t="n">
        <f aca="false">IFERROR(AVERAGEIFS(AS37:AW37,AS37:AW37,"&lt;&gt;0"), 0)</f>
        <v>0</v>
      </c>
      <c r="AS37" s="13"/>
      <c r="AT37" s="7" t="n">
        <v>0</v>
      </c>
      <c r="AU37" s="7" t="n">
        <v>0</v>
      </c>
      <c r="AV37" s="7" t="n">
        <v>0</v>
      </c>
      <c r="AW37" s="0" t="n">
        <v>0</v>
      </c>
      <c r="AX37" s="56" t="n">
        <f aca="false">IFERROR(AVERAGEIFS(AY37:BC37,AY37:BC37,"&lt;&gt;0"), 0)</f>
        <v>0</v>
      </c>
      <c r="AY37" s="13"/>
      <c r="AZ37" s="7" t="n">
        <v>0</v>
      </c>
      <c r="BA37" s="7" t="n">
        <v>0</v>
      </c>
      <c r="BB37" s="7" t="n">
        <v>0</v>
      </c>
      <c r="BC37" s="0" t="n">
        <v>0</v>
      </c>
      <c r="BD37" s="56" t="n">
        <f aca="false">IFERROR(AVERAGEIFS(BE37:BI37,BE37:BI37,"&lt;&gt;0"), 0)</f>
        <v>0</v>
      </c>
      <c r="BE37" s="13"/>
      <c r="BF37" s="7" t="n">
        <v>0</v>
      </c>
      <c r="BG37" s="7" t="n">
        <v>0</v>
      </c>
      <c r="BH37" s="7" t="n">
        <v>0</v>
      </c>
      <c r="BI37" s="0" t="n">
        <v>0</v>
      </c>
      <c r="BJ37" s="7" t="n">
        <v>0</v>
      </c>
    </row>
    <row r="38" customFormat="false" ht="15" hidden="false" customHeight="false" outlineLevel="0" collapsed="false">
      <c r="B38" s="56" t="n">
        <f aca="false">IFERROR(AVERAGEIFS(C38:G38,C38:G38,"&lt;&gt;0"), 0)</f>
        <v>0</v>
      </c>
      <c r="H38" s="56" t="n">
        <f aca="false">IFERROR(AVERAGEIFS(I38:M38,I38:M38,"&lt;&gt;0"), 0)</f>
        <v>0</v>
      </c>
      <c r="I38" s="7" t="n">
        <v>0</v>
      </c>
      <c r="J38" s="7" t="n">
        <v>0</v>
      </c>
      <c r="K38" s="7" t="n">
        <v>0</v>
      </c>
      <c r="L38" s="0" t="n">
        <v>0</v>
      </c>
      <c r="M38" s="7" t="n">
        <v>0</v>
      </c>
      <c r="N38" s="56" t="n">
        <f aca="false">IFERROR(AVERAGEIFS(O38:S38,O38:S38,"&lt;&gt;0"), 0)</f>
        <v>0</v>
      </c>
      <c r="O38" s="7" t="n">
        <v>0</v>
      </c>
      <c r="P38" s="7" t="n">
        <v>0</v>
      </c>
      <c r="Q38" s="7" t="n">
        <v>0</v>
      </c>
      <c r="R38" s="0" t="n">
        <v>0</v>
      </c>
      <c r="S38" s="7" t="n">
        <v>0</v>
      </c>
      <c r="T38" s="56" t="n">
        <f aca="false">IFERROR(AVERAGEIFS(U38:Y38,U38:Y38,"&lt;&gt;0"), 0)</f>
        <v>0</v>
      </c>
      <c r="U38" s="7"/>
      <c r="V38" s="7" t="n">
        <v>0</v>
      </c>
      <c r="W38" s="7" t="n">
        <v>0</v>
      </c>
      <c r="X38" s="7" t="n">
        <v>0</v>
      </c>
      <c r="Y38" s="7" t="n">
        <v>0</v>
      </c>
      <c r="Z38" s="56" t="n">
        <f aca="false">IFERROR(AVERAGEIFS(AA38:AE38,AA38:AE38,"&lt;&gt;0"), 0)</f>
        <v>0</v>
      </c>
      <c r="AA38" s="7"/>
      <c r="AF38" s="56" t="n">
        <f aca="false">IFERROR(AVERAGEIFS(AG38:AK38,AG38:AK38,"&lt;&gt;0"), 0)</f>
        <v>0</v>
      </c>
      <c r="AG38" s="1"/>
      <c r="AH38" s="7" t="n">
        <v>0</v>
      </c>
      <c r="AI38" s="7" t="n">
        <v>0</v>
      </c>
      <c r="AJ38" s="7" t="n">
        <v>0</v>
      </c>
      <c r="AK38" s="0" t="n">
        <v>0</v>
      </c>
      <c r="AL38" s="56" t="n">
        <f aca="false">IFERROR(AVERAGEIFS(AM38:AQ38,AM38:AQ38,"&lt;&gt;0"), 0)</f>
        <v>0</v>
      </c>
      <c r="AM38" s="7" t="n">
        <v>0</v>
      </c>
      <c r="AN38" s="7" t="n">
        <v>0</v>
      </c>
      <c r="AO38" s="7" t="n">
        <v>0</v>
      </c>
      <c r="AP38" s="0" t="n">
        <v>0</v>
      </c>
      <c r="AQ38" s="7" t="n">
        <v>0</v>
      </c>
      <c r="AR38" s="56" t="n">
        <f aca="false">IFERROR(AVERAGEIFS(AS38:AW38,AS38:AW38,"&lt;&gt;0"), 0)</f>
        <v>0</v>
      </c>
      <c r="AS38" s="13"/>
      <c r="AT38" s="7" t="n">
        <v>0</v>
      </c>
      <c r="AU38" s="7" t="n">
        <v>0</v>
      </c>
      <c r="AV38" s="7" t="n">
        <v>0</v>
      </c>
      <c r="AW38" s="0" t="n">
        <v>0</v>
      </c>
      <c r="AX38" s="56" t="n">
        <f aca="false">IFERROR(AVERAGEIFS(AY38:BC38,AY38:BC38,"&lt;&gt;0"), 0)</f>
        <v>0</v>
      </c>
      <c r="AY38" s="13"/>
      <c r="AZ38" s="7" t="n">
        <v>0</v>
      </c>
      <c r="BA38" s="7" t="n">
        <v>0</v>
      </c>
      <c r="BB38" s="7" t="n">
        <v>0</v>
      </c>
      <c r="BC38" s="0" t="n">
        <v>0</v>
      </c>
      <c r="BD38" s="56" t="n">
        <f aca="false">IFERROR(AVERAGEIFS(BE38:BI38,BE38:BI38,"&lt;&gt;0"), 0)</f>
        <v>0</v>
      </c>
      <c r="BE38" s="13"/>
      <c r="BF38" s="7" t="n">
        <v>0</v>
      </c>
      <c r="BG38" s="7" t="n">
        <v>0</v>
      </c>
      <c r="BH38" s="7" t="n">
        <v>0</v>
      </c>
      <c r="BI38" s="0" t="n">
        <v>0</v>
      </c>
      <c r="BJ38" s="7" t="n">
        <v>0</v>
      </c>
    </row>
    <row r="39" customFormat="false" ht="15" hidden="false" customHeight="false" outlineLevel="0" collapsed="false">
      <c r="B39" s="56" t="n">
        <f aca="false">IFERROR(AVERAGEIFS(C39:G39,C39:G39,"&lt;&gt;0"), 0)</f>
        <v>0</v>
      </c>
      <c r="H39" s="56" t="n">
        <f aca="false">IFERROR(AVERAGEIFS(I39:M39,I39:M39,"&lt;&gt;0"), 0)</f>
        <v>0</v>
      </c>
      <c r="I39" s="7" t="n">
        <v>0</v>
      </c>
      <c r="J39" s="7" t="n">
        <v>0</v>
      </c>
      <c r="K39" s="7" t="n">
        <v>0</v>
      </c>
      <c r="L39" s="0" t="n">
        <v>0</v>
      </c>
      <c r="M39" s="7" t="n">
        <v>0</v>
      </c>
      <c r="N39" s="56" t="n">
        <f aca="false">IFERROR(AVERAGEIFS(O39:S39,O39:S39,"&lt;&gt;0"), 0)</f>
        <v>0</v>
      </c>
      <c r="O39" s="7" t="n">
        <v>0</v>
      </c>
      <c r="P39" s="7" t="n">
        <v>0</v>
      </c>
      <c r="Q39" s="7" t="n">
        <v>0</v>
      </c>
      <c r="R39" s="0" t="n">
        <v>0</v>
      </c>
      <c r="S39" s="7" t="n">
        <v>0</v>
      </c>
      <c r="T39" s="56" t="n">
        <f aca="false">IFERROR(AVERAGEIFS(U39:Y39,U39:Y39,"&lt;&gt;0"), 0)</f>
        <v>0</v>
      </c>
      <c r="U39" s="7"/>
      <c r="V39" s="7" t="n">
        <v>0</v>
      </c>
      <c r="W39" s="7" t="n">
        <v>0</v>
      </c>
      <c r="X39" s="7" t="n">
        <v>0</v>
      </c>
      <c r="Y39" s="7" t="n">
        <v>0</v>
      </c>
      <c r="Z39" s="56" t="n">
        <f aca="false">IFERROR(AVERAGEIFS(AA39:AE39,AA39:AE39,"&lt;&gt;0"), 0)</f>
        <v>0</v>
      </c>
      <c r="AA39" s="7"/>
      <c r="AF39" s="56" t="n">
        <f aca="false">IFERROR(AVERAGEIFS(AG39:AK39,AG39:AK39,"&lt;&gt;0"), 0)</f>
        <v>0</v>
      </c>
      <c r="AG39" s="1"/>
      <c r="AH39" s="7" t="n">
        <v>0</v>
      </c>
      <c r="AI39" s="7" t="n">
        <v>0</v>
      </c>
      <c r="AJ39" s="7" t="n">
        <v>0</v>
      </c>
      <c r="AK39" s="0" t="n">
        <v>0</v>
      </c>
      <c r="AL39" s="56" t="n">
        <f aca="false">IFERROR(AVERAGEIFS(AM39:AQ39,AM39:AQ39,"&lt;&gt;0"), 0)</f>
        <v>0</v>
      </c>
      <c r="AM39" s="7" t="n">
        <v>0</v>
      </c>
      <c r="AN39" s="7" t="n">
        <v>0</v>
      </c>
      <c r="AO39" s="7" t="n">
        <v>0</v>
      </c>
      <c r="AP39" s="0" t="n">
        <v>0</v>
      </c>
      <c r="AQ39" s="7" t="n">
        <v>0</v>
      </c>
      <c r="AR39" s="56" t="n">
        <f aca="false">IFERROR(AVERAGEIFS(AS39:AW39,AS39:AW39,"&lt;&gt;0"), 0)</f>
        <v>0</v>
      </c>
      <c r="AS39" s="13"/>
      <c r="AT39" s="7" t="n">
        <v>0</v>
      </c>
      <c r="AU39" s="7" t="n">
        <v>0</v>
      </c>
      <c r="AV39" s="7" t="n">
        <v>0</v>
      </c>
      <c r="AW39" s="0" t="n">
        <v>0</v>
      </c>
      <c r="AX39" s="56" t="n">
        <f aca="false">IFERROR(AVERAGEIFS(AY39:BC39,AY39:BC39,"&lt;&gt;0"), 0)</f>
        <v>0</v>
      </c>
      <c r="AY39" s="13"/>
      <c r="AZ39" s="7" t="n">
        <v>0</v>
      </c>
      <c r="BA39" s="7" t="n">
        <v>0</v>
      </c>
      <c r="BB39" s="7" t="n">
        <v>0</v>
      </c>
      <c r="BC39" s="0" t="n">
        <v>0</v>
      </c>
      <c r="BD39" s="56" t="n">
        <f aca="false">IFERROR(AVERAGEIFS(BE39:BI39,BE39:BI39,"&lt;&gt;0"), 0)</f>
        <v>0</v>
      </c>
      <c r="BE39" s="13"/>
      <c r="BF39" s="7" t="n">
        <v>0</v>
      </c>
      <c r="BG39" s="7" t="n">
        <v>0</v>
      </c>
      <c r="BH39" s="7" t="n">
        <v>0</v>
      </c>
      <c r="BI39" s="0" t="n">
        <v>0</v>
      </c>
      <c r="BJ39" s="7" t="n">
        <v>0</v>
      </c>
    </row>
    <row r="40" customFormat="false" ht="15" hidden="false" customHeight="false" outlineLevel="0" collapsed="false">
      <c r="B40" s="56" t="n">
        <f aca="false">IFERROR(AVERAGEIFS(C40:G40,C40:G40,"&lt;&gt;0"), 0)</f>
        <v>0</v>
      </c>
      <c r="H40" s="56" t="n">
        <f aca="false">IFERROR(AVERAGEIFS(I40:M40,I40:M40,"&lt;&gt;0"), 0)</f>
        <v>0</v>
      </c>
      <c r="I40" s="7" t="n">
        <v>0</v>
      </c>
      <c r="J40" s="7" t="n">
        <v>0</v>
      </c>
      <c r="K40" s="7" t="n">
        <v>0</v>
      </c>
      <c r="L40" s="0" t="n">
        <v>0</v>
      </c>
      <c r="M40" s="7" t="n">
        <v>0</v>
      </c>
      <c r="N40" s="56" t="n">
        <f aca="false">IFERROR(AVERAGEIFS(O40:S40,O40:S40,"&lt;&gt;0"), 0)</f>
        <v>0</v>
      </c>
      <c r="O40" s="7" t="n">
        <v>0</v>
      </c>
      <c r="P40" s="7" t="n">
        <v>0</v>
      </c>
      <c r="Q40" s="7" t="n">
        <v>0</v>
      </c>
      <c r="R40" s="0" t="n">
        <v>0</v>
      </c>
      <c r="S40" s="7" t="n">
        <v>0</v>
      </c>
      <c r="T40" s="56" t="n">
        <f aca="false">IFERROR(AVERAGEIFS(U40:Y40,U40:Y40,"&lt;&gt;0"), 0)</f>
        <v>0</v>
      </c>
      <c r="U40" s="7"/>
      <c r="V40" s="7" t="n">
        <v>0</v>
      </c>
      <c r="W40" s="7" t="n">
        <v>0</v>
      </c>
      <c r="X40" s="7" t="n">
        <v>0</v>
      </c>
      <c r="Y40" s="7" t="n">
        <v>0</v>
      </c>
      <c r="Z40" s="56" t="n">
        <f aca="false">IFERROR(AVERAGEIFS(AA40:AE40,AA40:AE40,"&lt;&gt;0"), 0)</f>
        <v>0</v>
      </c>
      <c r="AA40" s="7"/>
      <c r="AF40" s="56" t="n">
        <f aca="false">IFERROR(AVERAGEIFS(AG40:AK40,AG40:AK40,"&lt;&gt;0"), 0)</f>
        <v>0</v>
      </c>
      <c r="AG40" s="59"/>
      <c r="AH40" s="7" t="n">
        <v>0</v>
      </c>
      <c r="AI40" s="7" t="n">
        <v>0</v>
      </c>
      <c r="AJ40" s="7" t="n">
        <v>0</v>
      </c>
      <c r="AK40" s="0" t="n">
        <v>0</v>
      </c>
      <c r="AL40" s="56" t="n">
        <f aca="false">IFERROR(AVERAGEIFS(AM40:AQ40,AM40:AQ40,"&lt;&gt;0"), 0)</f>
        <v>0</v>
      </c>
      <c r="AM40" s="7" t="n">
        <v>0</v>
      </c>
      <c r="AN40" s="7" t="n">
        <v>0</v>
      </c>
      <c r="AO40" s="7" t="n">
        <v>0</v>
      </c>
      <c r="AP40" s="0" t="n">
        <v>0</v>
      </c>
      <c r="AQ40" s="7" t="n">
        <v>0</v>
      </c>
      <c r="AR40" s="56" t="n">
        <f aca="false">IFERROR(AVERAGEIFS(AS40:AW40,AS40:AW40,"&lt;&gt;0"), 0)</f>
        <v>0</v>
      </c>
      <c r="AS40" s="16"/>
      <c r="AT40" s="7" t="n">
        <v>0</v>
      </c>
      <c r="AU40" s="7" t="n">
        <v>0</v>
      </c>
      <c r="AV40" s="7" t="n">
        <v>0</v>
      </c>
      <c r="AW40" s="0" t="n">
        <v>0</v>
      </c>
      <c r="AX40" s="56" t="n">
        <f aca="false">IFERROR(AVERAGEIFS(AY40:BC40,AY40:BC40,"&lt;&gt;0"), 0)</f>
        <v>0</v>
      </c>
      <c r="AY40" s="16"/>
      <c r="AZ40" s="7" t="n">
        <v>0</v>
      </c>
      <c r="BA40" s="7" t="n">
        <v>0</v>
      </c>
      <c r="BB40" s="7" t="n">
        <v>0</v>
      </c>
      <c r="BC40" s="0" t="n">
        <v>0</v>
      </c>
      <c r="BD40" s="56" t="n">
        <f aca="false">IFERROR(AVERAGEIFS(BE40:BI40,BE40:BI40,"&lt;&gt;0"), 0)</f>
        <v>0</v>
      </c>
      <c r="BE40" s="59"/>
      <c r="BF40" s="7" t="n">
        <v>0</v>
      </c>
      <c r="BG40" s="7" t="n">
        <v>0</v>
      </c>
      <c r="BH40" s="7" t="n">
        <v>0</v>
      </c>
      <c r="BI40" s="0" t="n">
        <v>0</v>
      </c>
      <c r="BJ40" s="7" t="n">
        <v>0</v>
      </c>
    </row>
    <row r="41" customFormat="false" ht="15" hidden="false" customHeight="false" outlineLevel="0" collapsed="false">
      <c r="B41" s="56" t="n">
        <f aca="false">IFERROR(AVERAGEIFS(C41:G41,C41:G41,"&lt;&gt;0"), 0)</f>
        <v>0</v>
      </c>
      <c r="H41" s="56" t="n">
        <f aca="false">IFERROR(AVERAGEIFS(I41:M41,I41:M41,"&lt;&gt;0"), 0)</f>
        <v>0</v>
      </c>
      <c r="I41" s="7" t="n">
        <v>0</v>
      </c>
      <c r="J41" s="7" t="n">
        <v>0</v>
      </c>
      <c r="K41" s="7" t="n">
        <v>0</v>
      </c>
      <c r="L41" s="0" t="n">
        <v>0</v>
      </c>
      <c r="M41" s="7" t="n">
        <v>0</v>
      </c>
      <c r="N41" s="56" t="n">
        <f aca="false">IFERROR(AVERAGEIFS(O41:S41,O41:S41,"&lt;&gt;0"), 0)</f>
        <v>0</v>
      </c>
      <c r="O41" s="7" t="n">
        <v>0</v>
      </c>
      <c r="P41" s="7" t="n">
        <v>0</v>
      </c>
      <c r="Q41" s="7" t="n">
        <v>0</v>
      </c>
      <c r="R41" s="0" t="n">
        <v>0</v>
      </c>
      <c r="S41" s="7" t="n">
        <v>0</v>
      </c>
      <c r="T41" s="56" t="n">
        <f aca="false">IFERROR(AVERAGEIFS(U41:Y41,U41:Y41,"&lt;&gt;0"), 0)</f>
        <v>0</v>
      </c>
      <c r="U41" s="7"/>
      <c r="V41" s="7" t="n">
        <v>0</v>
      </c>
      <c r="W41" s="7" t="n">
        <v>0</v>
      </c>
      <c r="X41" s="7" t="n">
        <v>0</v>
      </c>
      <c r="Y41" s="7" t="n">
        <v>0</v>
      </c>
      <c r="Z41" s="56" t="n">
        <f aca="false">IFERROR(AVERAGEIFS(AA41:AE41,AA41:AE41,"&lt;&gt;0"), 0)</f>
        <v>0</v>
      </c>
      <c r="AA41" s="7"/>
      <c r="AF41" s="56" t="n">
        <f aca="false">IFERROR(AVERAGEIFS(AG41:AK41,AG41:AK41,"&lt;&gt;0"), 0)</f>
        <v>0</v>
      </c>
      <c r="AG41" s="1"/>
      <c r="AH41" s="7" t="n">
        <v>0</v>
      </c>
      <c r="AI41" s="7" t="n">
        <v>0</v>
      </c>
      <c r="AJ41" s="7" t="n">
        <v>0</v>
      </c>
      <c r="AK41" s="0" t="n">
        <v>0</v>
      </c>
      <c r="AL41" s="56" t="n">
        <f aca="false">IFERROR(AVERAGEIFS(AM41:AQ41,AM41:AQ41,"&lt;&gt;0"), 0)</f>
        <v>0</v>
      </c>
      <c r="AM41" s="7" t="n">
        <v>0</v>
      </c>
      <c r="AN41" s="7" t="n">
        <v>0</v>
      </c>
      <c r="AO41" s="7" t="n">
        <v>0</v>
      </c>
      <c r="AP41" s="0" t="n">
        <v>0</v>
      </c>
      <c r="AQ41" s="7" t="n">
        <v>0</v>
      </c>
      <c r="AR41" s="56" t="n">
        <f aca="false">IFERROR(AVERAGEIFS(AS41:AW41,AS41:AW41,"&lt;&gt;0"), 0)</f>
        <v>0</v>
      </c>
      <c r="AS41" s="13"/>
      <c r="AT41" s="7" t="n">
        <v>0</v>
      </c>
      <c r="AU41" s="7" t="n">
        <v>0</v>
      </c>
      <c r="AV41" s="7" t="n">
        <v>0</v>
      </c>
      <c r="AW41" s="0" t="n">
        <v>0</v>
      </c>
      <c r="AX41" s="56" t="n">
        <f aca="false">IFERROR(AVERAGEIFS(AY41:BC41,AY41:BC41,"&lt;&gt;0"), 0)</f>
        <v>0</v>
      </c>
      <c r="AY41" s="13"/>
      <c r="AZ41" s="7" t="n">
        <v>0</v>
      </c>
      <c r="BA41" s="7" t="n">
        <v>0</v>
      </c>
      <c r="BB41" s="7" t="n">
        <v>0</v>
      </c>
      <c r="BC41" s="0" t="n">
        <v>0</v>
      </c>
      <c r="BD41" s="56" t="n">
        <f aca="false">IFERROR(AVERAGEIFS(BE41:BI41,BE41:BI41,"&lt;&gt;0"), 0)</f>
        <v>0</v>
      </c>
      <c r="BE41" s="13"/>
      <c r="BF41" s="7" t="n">
        <v>0</v>
      </c>
      <c r="BG41" s="7" t="n">
        <v>0</v>
      </c>
      <c r="BH41" s="7" t="n">
        <v>0</v>
      </c>
      <c r="BI41" s="0" t="n">
        <v>0</v>
      </c>
      <c r="BJ41" s="7" t="n">
        <v>0</v>
      </c>
    </row>
    <row r="42" customFormat="false" ht="15" hidden="false" customHeight="false" outlineLevel="0" collapsed="false">
      <c r="B42" s="56" t="n">
        <f aca="false">IFERROR(AVERAGEIFS(C42:G42,C42:G42,"&lt;&gt;0"), 0)</f>
        <v>0</v>
      </c>
      <c r="H42" s="56" t="n">
        <f aca="false">IFERROR(AVERAGEIFS(I42:M42,I42:M42,"&lt;&gt;0"), 0)</f>
        <v>0</v>
      </c>
      <c r="I42" s="7" t="n">
        <v>0</v>
      </c>
      <c r="J42" s="7" t="n">
        <v>0</v>
      </c>
      <c r="K42" s="7" t="n">
        <v>0</v>
      </c>
      <c r="L42" s="0" t="n">
        <v>0</v>
      </c>
      <c r="M42" s="7" t="n">
        <v>0</v>
      </c>
      <c r="N42" s="56" t="n">
        <f aca="false">IFERROR(AVERAGEIFS(O42:S42,O42:S42,"&lt;&gt;0"), 0)</f>
        <v>0</v>
      </c>
      <c r="O42" s="7" t="n">
        <v>0</v>
      </c>
      <c r="P42" s="7" t="n">
        <v>0</v>
      </c>
      <c r="Q42" s="7" t="n">
        <v>0</v>
      </c>
      <c r="R42" s="0" t="n">
        <v>0</v>
      </c>
      <c r="S42" s="7" t="n">
        <v>0</v>
      </c>
      <c r="T42" s="56" t="n">
        <f aca="false">IFERROR(AVERAGEIFS(U42:Y42,U42:Y42,"&lt;&gt;0"), 0)</f>
        <v>0</v>
      </c>
      <c r="U42" s="7"/>
      <c r="V42" s="7" t="n">
        <v>0</v>
      </c>
      <c r="W42" s="7" t="n">
        <v>0</v>
      </c>
      <c r="X42" s="7" t="n">
        <v>0</v>
      </c>
      <c r="Y42" s="7" t="n">
        <v>0</v>
      </c>
      <c r="Z42" s="56" t="n">
        <f aca="false">IFERROR(AVERAGEIFS(AA42:AE42,AA42:AE42,"&lt;&gt;0"), 0)</f>
        <v>0</v>
      </c>
      <c r="AA42" s="7"/>
      <c r="AF42" s="56" t="n">
        <f aca="false">IFERROR(AVERAGEIFS(AG42:AK42,AG42:AK42,"&lt;&gt;0"), 0)</f>
        <v>0</v>
      </c>
      <c r="AG42" s="1"/>
      <c r="AH42" s="7" t="n">
        <v>0</v>
      </c>
      <c r="AI42" s="7" t="n">
        <v>0</v>
      </c>
      <c r="AJ42" s="7" t="n">
        <v>0</v>
      </c>
      <c r="AK42" s="0" t="n">
        <v>0</v>
      </c>
      <c r="AL42" s="56" t="n">
        <f aca="false">IFERROR(AVERAGEIFS(AM42:AQ42,AM42:AQ42,"&lt;&gt;0"), 0)</f>
        <v>0</v>
      </c>
      <c r="AM42" s="7" t="n">
        <v>0</v>
      </c>
      <c r="AN42" s="7" t="n">
        <v>0</v>
      </c>
      <c r="AO42" s="7" t="n">
        <v>0</v>
      </c>
      <c r="AP42" s="0" t="n">
        <v>0</v>
      </c>
      <c r="AQ42" s="7" t="n">
        <v>0</v>
      </c>
      <c r="AR42" s="56" t="n">
        <f aca="false">IFERROR(AVERAGEIFS(AS42:AW42,AS42:AW42,"&lt;&gt;0"), 0)</f>
        <v>0</v>
      </c>
      <c r="AS42" s="13"/>
      <c r="AT42" s="7" t="n">
        <v>0</v>
      </c>
      <c r="AU42" s="7" t="n">
        <v>0</v>
      </c>
      <c r="AV42" s="7" t="n">
        <v>0</v>
      </c>
      <c r="AW42" s="0" t="n">
        <v>0</v>
      </c>
      <c r="AX42" s="56" t="n">
        <f aca="false">IFERROR(AVERAGEIFS(AY42:BC42,AY42:BC42,"&lt;&gt;0"), 0)</f>
        <v>0</v>
      </c>
      <c r="AY42" s="13"/>
      <c r="AZ42" s="7" t="n">
        <v>0</v>
      </c>
      <c r="BA42" s="7" t="n">
        <v>0</v>
      </c>
      <c r="BB42" s="7" t="n">
        <v>0</v>
      </c>
      <c r="BC42" s="0" t="n">
        <v>0</v>
      </c>
      <c r="BD42" s="56" t="n">
        <f aca="false">IFERROR(AVERAGEIFS(BE42:BI42,BE42:BI42,"&lt;&gt;0"), 0)</f>
        <v>0</v>
      </c>
      <c r="BE42" s="13"/>
      <c r="BF42" s="7" t="n">
        <v>0</v>
      </c>
      <c r="BG42" s="7" t="n">
        <v>0</v>
      </c>
      <c r="BH42" s="7" t="n">
        <v>0</v>
      </c>
      <c r="BI42" s="0" t="n">
        <v>0</v>
      </c>
      <c r="BJ42" s="7" t="n">
        <v>0</v>
      </c>
    </row>
    <row r="43" customFormat="false" ht="15" hidden="false" customHeight="false" outlineLevel="0" collapsed="false">
      <c r="B43" s="56" t="n">
        <f aca="false">IFERROR(AVERAGEIFS(C43:G43,C43:G43,"&lt;&gt;0"), 0)</f>
        <v>0</v>
      </c>
      <c r="H43" s="56" t="n">
        <f aca="false">IFERROR(AVERAGEIFS(I43:M43,I43:M43,"&lt;&gt;0"), 0)</f>
        <v>0</v>
      </c>
      <c r="I43" s="7" t="n">
        <v>0</v>
      </c>
      <c r="J43" s="7" t="n">
        <v>0</v>
      </c>
      <c r="K43" s="7" t="n">
        <v>0</v>
      </c>
      <c r="L43" s="0" t="n">
        <v>0</v>
      </c>
      <c r="M43" s="7" t="n">
        <v>0</v>
      </c>
      <c r="N43" s="56" t="n">
        <f aca="false">IFERROR(AVERAGEIFS(O43:S43,O43:S43,"&lt;&gt;0"), 0)</f>
        <v>0</v>
      </c>
      <c r="O43" s="7" t="n">
        <v>0</v>
      </c>
      <c r="P43" s="7" t="n">
        <v>0</v>
      </c>
      <c r="Q43" s="7" t="n">
        <v>0</v>
      </c>
      <c r="R43" s="0" t="n">
        <v>0</v>
      </c>
      <c r="S43" s="7" t="n">
        <v>0</v>
      </c>
      <c r="T43" s="56" t="n">
        <f aca="false">IFERROR(AVERAGEIFS(U43:Y43,U43:Y43,"&lt;&gt;0"), 0)</f>
        <v>0</v>
      </c>
      <c r="U43" s="7"/>
      <c r="V43" s="7" t="n">
        <v>0</v>
      </c>
      <c r="W43" s="7" t="n">
        <v>0</v>
      </c>
      <c r="X43" s="7" t="n">
        <v>0</v>
      </c>
      <c r="Y43" s="7" t="n">
        <v>0</v>
      </c>
      <c r="Z43" s="56" t="n">
        <f aca="false">IFERROR(AVERAGEIFS(AA43:AE43,AA43:AE43,"&lt;&gt;0"), 0)</f>
        <v>0</v>
      </c>
      <c r="AA43" s="7"/>
      <c r="AF43" s="56" t="n">
        <f aca="false">IFERROR(AVERAGEIFS(AG43:AK43,AG43:AK43,"&lt;&gt;0"), 0)</f>
        <v>0</v>
      </c>
      <c r="AG43" s="1"/>
      <c r="AH43" s="7" t="n">
        <v>0</v>
      </c>
      <c r="AI43" s="7" t="n">
        <v>0</v>
      </c>
      <c r="AJ43" s="7" t="n">
        <v>0</v>
      </c>
      <c r="AK43" s="0" t="n">
        <v>0</v>
      </c>
      <c r="AL43" s="56" t="n">
        <f aca="false">IFERROR(AVERAGEIFS(AM43:AQ43,AM43:AQ43,"&lt;&gt;0"), 0)</f>
        <v>0</v>
      </c>
      <c r="AM43" s="7" t="n">
        <v>0</v>
      </c>
      <c r="AN43" s="7" t="n">
        <v>0</v>
      </c>
      <c r="AO43" s="7" t="n">
        <v>0</v>
      </c>
      <c r="AP43" s="0" t="n">
        <v>0</v>
      </c>
      <c r="AQ43" s="7" t="n">
        <v>0</v>
      </c>
      <c r="AR43" s="56" t="n">
        <f aca="false">IFERROR(AVERAGEIFS(AS43:AW43,AS43:AW43,"&lt;&gt;0"), 0)</f>
        <v>0</v>
      </c>
      <c r="AS43" s="13"/>
      <c r="AT43" s="7" t="n">
        <v>0</v>
      </c>
      <c r="AU43" s="7" t="n">
        <v>0</v>
      </c>
      <c r="AV43" s="7" t="n">
        <v>0</v>
      </c>
      <c r="AW43" s="0" t="n">
        <v>0</v>
      </c>
      <c r="AX43" s="56" t="n">
        <f aca="false">IFERROR(AVERAGEIFS(AY43:BC43,AY43:BC43,"&lt;&gt;0"), 0)</f>
        <v>0</v>
      </c>
      <c r="AY43" s="13"/>
      <c r="AZ43" s="7" t="n">
        <v>0</v>
      </c>
      <c r="BA43" s="7" t="n">
        <v>0</v>
      </c>
      <c r="BB43" s="7" t="n">
        <v>0</v>
      </c>
      <c r="BC43" s="0" t="n">
        <v>0</v>
      </c>
      <c r="BD43" s="56" t="n">
        <f aca="false">IFERROR(AVERAGEIFS(BE43:BI43,BE43:BI43,"&lt;&gt;0"), 0)</f>
        <v>0</v>
      </c>
      <c r="BE43" s="13"/>
      <c r="BF43" s="7" t="n">
        <v>0</v>
      </c>
      <c r="BG43" s="7" t="n">
        <v>0</v>
      </c>
      <c r="BH43" s="7" t="n">
        <v>0</v>
      </c>
      <c r="BI43" s="0" t="n">
        <v>0</v>
      </c>
      <c r="BJ43" s="7" t="n">
        <v>0</v>
      </c>
    </row>
    <row r="44" customFormat="false" ht="15" hidden="false" customHeight="false" outlineLevel="0" collapsed="false">
      <c r="B44" s="56" t="n">
        <f aca="false">IFERROR(AVERAGEIFS(C44:G44,C44:G44,"&lt;&gt;0"), 0)</f>
        <v>0</v>
      </c>
      <c r="H44" s="56" t="n">
        <f aca="false">IFERROR(AVERAGEIFS(I44:M44,I44:M44,"&lt;&gt;0"), 0)</f>
        <v>0</v>
      </c>
      <c r="I44" s="7" t="n">
        <v>0</v>
      </c>
      <c r="J44" s="7" t="n">
        <v>0</v>
      </c>
      <c r="K44" s="7" t="n">
        <v>0</v>
      </c>
      <c r="L44" s="0" t="n">
        <v>0</v>
      </c>
      <c r="M44" s="7" t="n">
        <v>0</v>
      </c>
      <c r="N44" s="56" t="n">
        <f aca="false">IFERROR(AVERAGEIFS(O44:S44,O44:S44,"&lt;&gt;0"), 0)</f>
        <v>0</v>
      </c>
      <c r="O44" s="7" t="n">
        <v>0</v>
      </c>
      <c r="P44" s="7" t="n">
        <v>0</v>
      </c>
      <c r="Q44" s="7" t="n">
        <v>0</v>
      </c>
      <c r="R44" s="0" t="n">
        <v>0</v>
      </c>
      <c r="S44" s="7" t="n">
        <v>0</v>
      </c>
      <c r="T44" s="56" t="n">
        <f aca="false">IFERROR(AVERAGEIFS(U44:Y44,U44:Y44,"&lt;&gt;0"), 0)</f>
        <v>0</v>
      </c>
      <c r="U44" s="7"/>
      <c r="V44" s="7" t="n">
        <v>0</v>
      </c>
      <c r="W44" s="7" t="n">
        <v>0</v>
      </c>
      <c r="X44" s="7" t="n">
        <v>0</v>
      </c>
      <c r="Y44" s="7" t="n">
        <v>0</v>
      </c>
      <c r="Z44" s="56" t="n">
        <f aca="false">IFERROR(AVERAGEIFS(AA44:AE44,AA44:AE44,"&lt;&gt;0"), 0)</f>
        <v>0</v>
      </c>
      <c r="AA44" s="7"/>
      <c r="AF44" s="56" t="n">
        <f aca="false">IFERROR(AVERAGEIFS(AG44:AK44,AG44:AK44,"&lt;&gt;0"), 0)</f>
        <v>0</v>
      </c>
      <c r="AG44" s="59"/>
      <c r="AH44" s="7" t="n">
        <v>0</v>
      </c>
      <c r="AI44" s="7" t="n">
        <v>0</v>
      </c>
      <c r="AJ44" s="7" t="n">
        <v>0</v>
      </c>
      <c r="AK44" s="0" t="n">
        <v>0</v>
      </c>
      <c r="AL44" s="56" t="n">
        <f aca="false">IFERROR(AVERAGEIFS(AM44:AQ44,AM44:AQ44,"&lt;&gt;0"), 0)</f>
        <v>0</v>
      </c>
      <c r="AM44" s="7" t="n">
        <v>0</v>
      </c>
      <c r="AN44" s="7" t="n">
        <v>0</v>
      </c>
      <c r="AO44" s="7" t="n">
        <v>0</v>
      </c>
      <c r="AP44" s="0" t="n">
        <v>0</v>
      </c>
      <c r="AQ44" s="7" t="n">
        <v>0</v>
      </c>
      <c r="AR44" s="56" t="n">
        <f aca="false">IFERROR(AVERAGEIFS(AS44:AW44,AS44:AW44,"&lt;&gt;0"), 0)</f>
        <v>0</v>
      </c>
      <c r="AS44" s="16"/>
      <c r="AT44" s="7" t="n">
        <v>0</v>
      </c>
      <c r="AU44" s="7" t="n">
        <v>0</v>
      </c>
      <c r="AV44" s="7" t="n">
        <v>0</v>
      </c>
      <c r="AW44" s="0" t="n">
        <v>0</v>
      </c>
      <c r="AX44" s="56" t="n">
        <f aca="false">IFERROR(AVERAGEIFS(AY44:BC44,AY44:BC44,"&lt;&gt;0"), 0)</f>
        <v>0</v>
      </c>
      <c r="AY44" s="59"/>
      <c r="AZ44" s="7" t="n">
        <v>0</v>
      </c>
      <c r="BA44" s="7" t="n">
        <v>0</v>
      </c>
      <c r="BB44" s="7" t="n">
        <v>0</v>
      </c>
      <c r="BC44" s="0" t="n">
        <v>0</v>
      </c>
      <c r="BD44" s="56" t="n">
        <f aca="false">IFERROR(AVERAGEIFS(BE44:BI44,BE44:BI44,"&lt;&gt;0"), 0)</f>
        <v>0</v>
      </c>
      <c r="BE44" s="16"/>
      <c r="BF44" s="7" t="n">
        <v>0</v>
      </c>
      <c r="BG44" s="7" t="n">
        <v>0</v>
      </c>
      <c r="BH44" s="7" t="n">
        <v>0</v>
      </c>
      <c r="BI44" s="0" t="n">
        <v>0</v>
      </c>
      <c r="BJ44" s="7" t="n">
        <v>0</v>
      </c>
    </row>
    <row r="45" customFormat="false" ht="15" hidden="false" customHeight="false" outlineLevel="0" collapsed="false">
      <c r="B45" s="56" t="n">
        <f aca="false">IFERROR(AVERAGEIFS(C45:G45,C45:G45,"&lt;&gt;0"), 0)</f>
        <v>0</v>
      </c>
      <c r="H45" s="56" t="n">
        <f aca="false">IFERROR(AVERAGEIFS(I45:M45,I45:M45,"&lt;&gt;0"), 0)</f>
        <v>0</v>
      </c>
      <c r="I45" s="7" t="n">
        <v>0</v>
      </c>
      <c r="J45" s="7" t="n">
        <v>0</v>
      </c>
      <c r="K45" s="7" t="n">
        <v>0</v>
      </c>
      <c r="L45" s="0" t="n">
        <v>0</v>
      </c>
      <c r="M45" s="7" t="n">
        <v>0</v>
      </c>
      <c r="N45" s="56" t="n">
        <f aca="false">IFERROR(AVERAGEIFS(O45:S45,O45:S45,"&lt;&gt;0"), 0)</f>
        <v>0</v>
      </c>
      <c r="O45" s="7" t="n">
        <v>0</v>
      </c>
      <c r="P45" s="7" t="n">
        <v>0</v>
      </c>
      <c r="Q45" s="7" t="n">
        <v>0</v>
      </c>
      <c r="R45" s="0" t="n">
        <v>0</v>
      </c>
      <c r="S45" s="7" t="n">
        <v>0</v>
      </c>
      <c r="T45" s="56" t="n">
        <f aca="false">IFERROR(AVERAGEIFS(U45:Y45,U45:Y45,"&lt;&gt;0"), 0)</f>
        <v>0</v>
      </c>
      <c r="U45" s="7"/>
      <c r="V45" s="7" t="n">
        <v>0</v>
      </c>
      <c r="W45" s="7" t="n">
        <v>0</v>
      </c>
      <c r="X45" s="0" t="n">
        <v>0</v>
      </c>
      <c r="Y45" s="7" t="n">
        <v>0</v>
      </c>
      <c r="Z45" s="56" t="n">
        <f aca="false">IFERROR(AVERAGEIFS(AA45:AE45,AA45:AE45,"&lt;&gt;0"), 0)</f>
        <v>0</v>
      </c>
      <c r="AF45" s="56" t="n">
        <f aca="false">IFERROR(AVERAGEIFS(AG45:AK45,AG45:AK45,"&lt;&gt;0"), 0)</f>
        <v>0</v>
      </c>
      <c r="AG45" s="59"/>
      <c r="AH45" s="7" t="n">
        <v>0</v>
      </c>
      <c r="AI45" s="7" t="n">
        <v>0</v>
      </c>
      <c r="AJ45" s="7" t="n">
        <v>0</v>
      </c>
      <c r="AK45" s="0" t="n">
        <v>0</v>
      </c>
      <c r="AL45" s="56" t="n">
        <f aca="false">IFERROR(AVERAGEIFS(AM45:AQ45,AM45:AQ45,"&lt;&gt;0"), 0)</f>
        <v>0</v>
      </c>
      <c r="AM45" s="7" t="n">
        <v>0</v>
      </c>
      <c r="AN45" s="7" t="n">
        <v>0</v>
      </c>
      <c r="AO45" s="7" t="n">
        <v>0</v>
      </c>
      <c r="AP45" s="0" t="n">
        <v>0</v>
      </c>
      <c r="AQ45" s="7" t="n">
        <v>0</v>
      </c>
      <c r="AR45" s="56" t="n">
        <f aca="false">IFERROR(AVERAGEIFS(AS45:AW45,AS45:AW45,"&lt;&gt;0"), 0)</f>
        <v>0</v>
      </c>
      <c r="AS45" s="16"/>
      <c r="AT45" s="7" t="n">
        <v>0</v>
      </c>
      <c r="AU45" s="7" t="n">
        <v>0</v>
      </c>
      <c r="AV45" s="7" t="n">
        <v>0</v>
      </c>
      <c r="AW45" s="0" t="n">
        <v>0</v>
      </c>
      <c r="AX45" s="56" t="n">
        <f aca="false">IFERROR(AVERAGEIFS(AY45:BC45,AY45:BC45,"&lt;&gt;0"), 0)</f>
        <v>0</v>
      </c>
      <c r="AY45" s="59"/>
      <c r="AZ45" s="7" t="n">
        <v>0</v>
      </c>
      <c r="BA45" s="7" t="n">
        <v>0</v>
      </c>
      <c r="BB45" s="7" t="n">
        <v>0</v>
      </c>
      <c r="BC45" s="0" t="n">
        <v>0</v>
      </c>
      <c r="BD45" s="56" t="n">
        <f aca="false">IFERROR(AVERAGEIFS(BE45:BI45,BE45:BI45,"&lt;&gt;0"), 0)</f>
        <v>0</v>
      </c>
      <c r="BE45" s="16"/>
      <c r="BF45" s="7" t="n">
        <v>0</v>
      </c>
      <c r="BG45" s="7" t="n">
        <v>0</v>
      </c>
      <c r="BH45" s="7" t="n">
        <v>0</v>
      </c>
      <c r="BI45" s="0" t="n">
        <v>0</v>
      </c>
      <c r="BJ45" s="7" t="n">
        <v>0</v>
      </c>
    </row>
    <row r="46" customFormat="false" ht="15" hidden="false" customHeight="false" outlineLevel="0" collapsed="false">
      <c r="B46" s="56" t="n">
        <f aca="false">IFERROR(AVERAGEIFS(C46:G46,C46:G46,"&lt;&gt;0"), 0)</f>
        <v>0</v>
      </c>
      <c r="H46" s="56" t="n">
        <f aca="false">IFERROR(AVERAGEIFS(I46:M46,I46:M46,"&lt;&gt;0"), 0)</f>
        <v>0</v>
      </c>
      <c r="I46" s="7" t="n">
        <v>0</v>
      </c>
      <c r="J46" s="7" t="n">
        <v>0</v>
      </c>
      <c r="K46" s="7" t="n">
        <v>0</v>
      </c>
      <c r="L46" s="0" t="n">
        <v>0</v>
      </c>
      <c r="M46" s="7" t="n">
        <v>0</v>
      </c>
      <c r="N46" s="56" t="n">
        <f aca="false">IFERROR(AVERAGEIFS(O46:S46,O46:S46,"&lt;&gt;0"), 0)</f>
        <v>0</v>
      </c>
      <c r="O46" s="7" t="n">
        <v>0</v>
      </c>
      <c r="P46" s="7" t="n">
        <v>0</v>
      </c>
      <c r="Q46" s="7" t="n">
        <v>0</v>
      </c>
      <c r="R46" s="0" t="n">
        <v>0</v>
      </c>
      <c r="S46" s="7" t="n">
        <v>0</v>
      </c>
      <c r="T46" s="56" t="n">
        <f aca="false">IFERROR(AVERAGEIFS(U46:Y46,U46:Y46,"&lt;&gt;0"), 0)</f>
        <v>0</v>
      </c>
      <c r="Z46" s="56" t="n">
        <f aca="false">IFERROR(AVERAGEIFS(AA46:AE46,AA46:AE46,"&lt;&gt;0"), 0)</f>
        <v>0</v>
      </c>
      <c r="AF46" s="56" t="n">
        <f aca="false">IFERROR(AVERAGEIFS(AG46:AK46,AG46:AK46,"&lt;&gt;0"), 0)</f>
        <v>0</v>
      </c>
      <c r="AL46" s="56" t="n">
        <f aca="false">IFERROR(AVERAGEIFS(AM46:AQ46,AM46:AQ46,"&lt;&gt;0"), 0)</f>
        <v>0</v>
      </c>
      <c r="AR46" s="56" t="n">
        <f aca="false">IFERROR(AVERAGEIFS(AS46:AW46,AS46:AW46,"&lt;&gt;0"), 0)</f>
        <v>0</v>
      </c>
      <c r="AX46" s="56" t="n">
        <f aca="false">IFERROR(AVERAGEIFS(AY46:BC46,AY46:BC46,"&lt;&gt;0"), 0)</f>
        <v>0</v>
      </c>
      <c r="BD46" s="56" t="n">
        <f aca="false">IFERROR(AVERAGEIFS(BE46:BI46,BE46:BI46,"&lt;&gt;0"), 0)</f>
        <v>0</v>
      </c>
    </row>
  </sheetData>
  <mergeCells count="10">
    <mergeCell ref="C1:G1"/>
    <mergeCell ref="I1:M1"/>
    <mergeCell ref="O1:S1"/>
    <mergeCell ref="U1:Y1"/>
    <mergeCell ref="AA1:AE1"/>
    <mergeCell ref="AG1:AK1"/>
    <mergeCell ref="AM1:AQ1"/>
    <mergeCell ref="AS1:AW1"/>
    <mergeCell ref="AY1:BC1"/>
    <mergeCell ref="BE1:BI1"/>
  </mergeCells>
  <conditionalFormatting sqref="A4:A5 A11:A13 A15:A16 A18:A19 A21:A22 A24:A27">
    <cfRule type="expression" priority="2" aboveAverage="0" equalAverage="0" bottom="0" percent="0" rank="0" text="" dxfId="0">
      <formula>ISEVEN($A3)</formula>
    </cfRule>
    <cfRule type="expression" priority="3" aboveAverage="0" equalAverage="0" bottom="0" percent="0" rank="0" text="" dxfId="1">
      <formula>ISODD($A3)</formula>
    </cfRule>
  </conditionalFormatting>
  <conditionalFormatting sqref="I13:M19 M20 I12:L12 I12:K19 I34:M46 J33:M33 A9:A31 P14:S14 O8 O15:S19 Q12:Q19 O34:S36 O38:S46 O37:P37 R37:S37 I21:M31 V17:Y17 U18:Y18 O9:S13 U15:Y16 U25:Y30 U33:Y45 U32:X32 AB7:AE7 AA6 AE32 AB34:AE34 AA8:AE18 AA25:AE26 AA28:AE30 AA33:AE33 AA35:AE35 AA3:AE5 AG8:AK8 AJ7 AK9:AK10 AK14 AG9:AJ9 AG9:AI10 AG11:AK13 AG15:AK18 AH28:AK30 AH33:AK33 AI34:AK34 U20:Y23 AH35:AK35 AH37:AK45 AH26:AK26 AG25:AK25 AM10:AQ13 AN14:AQ14 AM9 AM25:AQ30 AM33:AQ45 AM15:AQ23 AS12:AW18 AT33:AW45 AT23:AW30 AS20:AW22 BA19:BC20 AY9:BC13 AY15:BC18 AY28:BC30 AY21:BC23 AZ33:BC35 AZ37:BC45 AY25:BC26 BF25:BJ30 BF32:BJ45 BF22:BJ23 BE16:BI21 U9:Y13 AA20:AE23 AG20:AK23 C4:G31 B4:B46 O21:S31 H3:H46 A3:A7 B3:G3">
    <cfRule type="cellIs" priority="4" operator="equal" aboveAverage="0" equalAverage="0" bottom="0" percent="0" rank="0" text="" dxfId="2">
      <formula>0</formula>
    </cfRule>
  </conditionalFormatting>
  <conditionalFormatting sqref="A6:A7 A14 A17 A20 A23 A9:A10">
    <cfRule type="expression" priority="5" aboveAverage="0" equalAverage="0" bottom="0" percent="0" rank="0" text="" dxfId="3">
      <formula>ISEVEN(#ref!)</formula>
    </cfRule>
    <cfRule type="expression" priority="6" aboveAverage="0" equalAverage="0" bottom="0" percent="0" rank="0" text="" dxfId="0">
      <formula>ISODD(#ref!)</formula>
    </cfRule>
  </conditionalFormatting>
  <conditionalFormatting sqref="A31">
    <cfRule type="expression" priority="7" aboveAverage="0" equalAverage="0" bottom="0" percent="0" rank="0" text="" dxfId="1">
      <formula>ISEVEN($A4)</formula>
    </cfRule>
    <cfRule type="expression" priority="8" aboveAverage="0" equalAverage="0" bottom="0" percent="0" rank="0" text="" dxfId="2">
      <formula>ISODD($A4)</formula>
    </cfRule>
  </conditionalFormatting>
  <conditionalFormatting sqref="A28 A30">
    <cfRule type="expression" priority="9" aboveAverage="0" equalAverage="0" bottom="0" percent="0" rank="0" text="" dxfId="3">
      <formula>ISEVEN(#ref!)</formula>
    </cfRule>
    <cfRule type="expression" priority="10" aboveAverage="0" equalAverage="0" bottom="0" percent="0" rank="0" text="" dxfId="0">
      <formula>ISODD(#ref!)</formula>
    </cfRule>
  </conditionalFormatting>
  <conditionalFormatting sqref="A29">
    <cfRule type="expression" priority="11" aboveAverage="0" equalAverage="0" bottom="0" percent="0" rank="0" text="" dxfId="0">
      <formula>ISEVEN($A3)</formula>
    </cfRule>
    <cfRule type="expression" priority="12" aboveAverage="0" equalAverage="0" bottom="0" percent="0" rank="0" text="" dxfId="1">
      <formula>ISODD($A3)</formula>
    </cfRule>
  </conditionalFormatting>
  <conditionalFormatting sqref="M12 I3:M11">
    <cfRule type="cellIs" priority="13" operator="equal" aboveAverage="0" equalAverage="0" bottom="0" percent="0" rank="0" text="" dxfId="2">
      <formula>0</formula>
    </cfRule>
  </conditionalFormatting>
  <conditionalFormatting sqref="I3:J11">
    <cfRule type="cellIs" priority="14" operator="equal" aboveAverage="0" equalAverage="0" bottom="0" percent="0" rank="0" text="" dxfId="3">
      <formula>0</formula>
    </cfRule>
  </conditionalFormatting>
  <conditionalFormatting sqref="K3:K11">
    <cfRule type="cellIs" priority="15" operator="equal" aboveAverage="0" equalAverage="0" bottom="0" percent="0" rank="0" text="" dxfId="0">
      <formula>0</formula>
    </cfRule>
  </conditionalFormatting>
  <conditionalFormatting sqref="Q3:Q11">
    <cfRule type="cellIs" priority="16" operator="equal" aboveAverage="0" equalAverage="0" bottom="0" percent="0" rank="0" text="" dxfId="1">
      <formula>0</formula>
    </cfRule>
  </conditionalFormatting>
  <conditionalFormatting sqref="O3:S7 P8:S8">
    <cfRule type="cellIs" priority="17" operator="equal" aboveAverage="0" equalAverage="0" bottom="0" percent="0" rank="0" text="" dxfId="2">
      <formula>0</formula>
    </cfRule>
  </conditionalFormatting>
  <conditionalFormatting sqref="O3:P7 P8">
    <cfRule type="cellIs" priority="18" operator="equal" aboveAverage="0" equalAverage="0" bottom="0" percent="0" rank="0" text="" dxfId="3">
      <formula>0</formula>
    </cfRule>
  </conditionalFormatting>
  <conditionalFormatting sqref="A8">
    <cfRule type="expression" priority="19" aboveAverage="0" equalAverage="0" bottom="0" percent="0" rank="0" text="" dxfId="4">
      <formula>ISEVEN($A13)</formula>
    </cfRule>
    <cfRule type="expression" priority="20" aboveAverage="0" equalAverage="0" bottom="0" percent="0" rank="0" text="" dxfId="5">
      <formula>ISODD($A13)</formula>
    </cfRule>
  </conditionalFormatting>
  <conditionalFormatting sqref="U3:Y8">
    <cfRule type="cellIs" priority="21" operator="equal" aboveAverage="0" equalAverage="0" bottom="0" percent="0" rank="0" text="" dxfId="6">
      <formula>0</formula>
    </cfRule>
  </conditionalFormatting>
  <conditionalFormatting sqref="U3:V8">
    <cfRule type="cellIs" priority="22" operator="equal" aboveAverage="0" equalAverage="0" bottom="0" percent="0" rank="0" text="" dxfId="7">
      <formula>0</formula>
    </cfRule>
  </conditionalFormatting>
  <conditionalFormatting sqref="W3:W8">
    <cfRule type="cellIs" priority="23" operator="equal" aboveAverage="0" equalAverage="0" bottom="0" percent="0" rank="0" text="" dxfId="8">
      <formula>0</formula>
    </cfRule>
  </conditionalFormatting>
  <conditionalFormatting sqref="AC3:AC11">
    <cfRule type="cellIs" priority="24" operator="equal" aboveAverage="0" equalAverage="0" bottom="0" percent="0" rank="0" text="" dxfId="9">
      <formula>0</formula>
    </cfRule>
  </conditionalFormatting>
  <conditionalFormatting sqref="AB6:AE6">
    <cfRule type="cellIs" priority="25" operator="equal" aboveAverage="0" equalAverage="0" bottom="0" percent="0" rank="0" text="" dxfId="10">
      <formula>0</formula>
    </cfRule>
  </conditionalFormatting>
  <conditionalFormatting sqref="AA3:AB5 AB6">
    <cfRule type="cellIs" priority="26" operator="equal" aboveAverage="0" equalAverage="0" bottom="0" percent="0" rank="0" text="" dxfId="11">
      <formula>0</formula>
    </cfRule>
  </conditionalFormatting>
  <conditionalFormatting sqref="AG43:AG45">
    <cfRule type="expression" priority="27" aboveAverage="0" equalAverage="0" bottom="0" percent="0" rank="0" text="" dxfId="12">
      <formula>ISEVEN($A4)</formula>
    </cfRule>
    <cfRule type="expression" priority="28" aboveAverage="0" equalAverage="0" bottom="0" percent="0" rank="0" text="" dxfId="13">
      <formula>ISODD($A4)</formula>
    </cfRule>
  </conditionalFormatting>
  <conditionalFormatting sqref="AG40 AG42">
    <cfRule type="expression" priority="29" aboveAverage="0" equalAverage="0" bottom="0" percent="0" rank="0" text="" dxfId="14">
      <formula>ISEVEN(#ref!)</formula>
    </cfRule>
    <cfRule type="expression" priority="30" aboveAverage="0" equalAverage="0" bottom="0" percent="0" rank="0" text="" dxfId="15">
      <formula>ISODD(#ref!)</formula>
    </cfRule>
  </conditionalFormatting>
  <conditionalFormatting sqref="AG41">
    <cfRule type="expression" priority="31" aboveAverage="0" equalAverage="0" bottom="0" percent="0" rank="0" text="" dxfId="16">
      <formula>ISEVEN($A3)</formula>
    </cfRule>
    <cfRule type="expression" priority="32" aboveAverage="0" equalAverage="0" bottom="0" percent="0" rank="0" text="" dxfId="17">
      <formula>ISODD($A3)</formula>
    </cfRule>
  </conditionalFormatting>
  <conditionalFormatting sqref="AG26:AG39">
    <cfRule type="expression" priority="33" aboveAverage="0" equalAverage="0" bottom="0" percent="0" rank="0" text="" dxfId="18">
      <formula>ISEVEN($A25)</formula>
    </cfRule>
    <cfRule type="expression" priority="34" aboveAverage="0" equalAverage="0" bottom="0" percent="0" rank="0" text="" dxfId="19">
      <formula>ISODD($A25)</formula>
    </cfRule>
  </conditionalFormatting>
  <conditionalFormatting sqref="AG3:AK6 AG7:AI7 AK7">
    <cfRule type="cellIs" priority="35" operator="equal" aboveAverage="0" equalAverage="0" bottom="0" percent="0" rank="0" text="" dxfId="20">
      <formula>0</formula>
    </cfRule>
  </conditionalFormatting>
  <conditionalFormatting sqref="AG3:AH8">
    <cfRule type="cellIs" priority="36" operator="equal" aboveAverage="0" equalAverage="0" bottom="0" percent="0" rank="0" text="" dxfId="21">
      <formula>0</formula>
    </cfRule>
  </conditionalFormatting>
  <conditionalFormatting sqref="AI3:AI8">
    <cfRule type="cellIs" priority="37" operator="equal" aboveAverage="0" equalAverage="0" bottom="0" percent="0" rank="0" text="" dxfId="22">
      <formula>0</formula>
    </cfRule>
  </conditionalFormatting>
  <conditionalFormatting sqref="AS40 AS42">
    <cfRule type="expression" priority="38" aboveAverage="0" equalAverage="0" bottom="0" percent="0" rank="0" text="" dxfId="0">
      <formula>ISEVEN(#ref!)</formula>
    </cfRule>
    <cfRule type="expression" priority="39" aboveAverage="0" equalAverage="0" bottom="0" percent="0" rank="0" text="" dxfId="1">
      <formula>ISODD(#ref!)</formula>
    </cfRule>
  </conditionalFormatting>
  <conditionalFormatting sqref="AM3:AQ8 AN9:AQ9">
    <cfRule type="cellIs" priority="40" operator="equal" aboveAverage="0" equalAverage="0" bottom="0" percent="0" rank="0" text="" dxfId="2">
      <formula>0</formula>
    </cfRule>
  </conditionalFormatting>
  <conditionalFormatting sqref="AM3:AN8 AN9">
    <cfRule type="cellIs" priority="41" operator="equal" aboveAverage="0" equalAverage="0" bottom="0" percent="0" rank="0" text="" dxfId="3">
      <formula>0</formula>
    </cfRule>
  </conditionalFormatting>
  <conditionalFormatting sqref="AO3:AO15">
    <cfRule type="cellIs" priority="42" operator="equal" aboveAverage="0" equalAverage="0" bottom="0" percent="0" rank="0" text="" dxfId="0">
      <formula>0</formula>
    </cfRule>
  </conditionalFormatting>
  <conditionalFormatting sqref="AS43:AS45">
    <cfRule type="expression" priority="43" aboveAverage="0" equalAverage="0" bottom="0" percent="0" rank="0" text="" dxfId="1">
      <formula>ISEVEN($A4)</formula>
    </cfRule>
    <cfRule type="expression" priority="44" aboveAverage="0" equalAverage="0" bottom="0" percent="0" rank="0" text="" dxfId="2">
      <formula>ISODD($A4)</formula>
    </cfRule>
  </conditionalFormatting>
  <conditionalFormatting sqref="AS41">
    <cfRule type="expression" priority="45" aboveAverage="0" equalAverage="0" bottom="0" percent="0" rank="0" text="" dxfId="3">
      <formula>ISEVEN($A3)</formula>
    </cfRule>
    <cfRule type="expression" priority="46" aboveAverage="0" equalAverage="0" bottom="0" percent="0" rank="0" text="" dxfId="0">
      <formula>ISODD($A3)</formula>
    </cfRule>
  </conditionalFormatting>
  <conditionalFormatting sqref="AS23:AS39">
    <cfRule type="expression" priority="47" aboveAverage="0" equalAverage="0" bottom="0" percent="0" rank="0" text="" dxfId="1">
      <formula>ISEVEN($A22)</formula>
    </cfRule>
    <cfRule type="expression" priority="48" aboveAverage="0" equalAverage="0" bottom="0" percent="0" rank="0" text="" dxfId="2">
      <formula>ISODD($A22)</formula>
    </cfRule>
  </conditionalFormatting>
  <conditionalFormatting sqref="AS3:AW11">
    <cfRule type="cellIs" priority="49" operator="equal" aboveAverage="0" equalAverage="0" bottom="0" percent="0" rank="0" text="" dxfId="3">
      <formula>0</formula>
    </cfRule>
  </conditionalFormatting>
  <conditionalFormatting sqref="AS3:AT11">
    <cfRule type="cellIs" priority="50" operator="equal" aboveAverage="0" equalAverage="0" bottom="0" percent="0" rank="0" text="" dxfId="4">
      <formula>0</formula>
    </cfRule>
  </conditionalFormatting>
  <conditionalFormatting sqref="AU3:AU11">
    <cfRule type="cellIs" priority="51" operator="equal" aboveAverage="0" equalAverage="0" bottom="0" percent="0" rank="0" text="" dxfId="5">
      <formula>0</formula>
    </cfRule>
  </conditionalFormatting>
  <conditionalFormatting sqref="AY43:AY45">
    <cfRule type="expression" priority="52" aboveAverage="0" equalAverage="0" bottom="0" percent="0" rank="0" text="" dxfId="6">
      <formula>ISEVEN($A4)</formula>
    </cfRule>
    <cfRule type="expression" priority="53" aboveAverage="0" equalAverage="0" bottom="0" percent="0" rank="0" text="" dxfId="7">
      <formula>ISODD($A4)</formula>
    </cfRule>
  </conditionalFormatting>
  <conditionalFormatting sqref="AY40 AY42">
    <cfRule type="expression" priority="54" aboveAverage="0" equalAverage="0" bottom="0" percent="0" rank="0" text="" dxfId="8">
      <formula>ISEVEN(#ref!)</formula>
    </cfRule>
    <cfRule type="expression" priority="55" aboveAverage="0" equalAverage="0" bottom="0" percent="0" rank="0" text="" dxfId="9">
      <formula>ISODD(#ref!)</formula>
    </cfRule>
  </conditionalFormatting>
  <conditionalFormatting sqref="AY41">
    <cfRule type="expression" priority="56" aboveAverage="0" equalAverage="0" bottom="0" percent="0" rank="0" text="" dxfId="10">
      <formula>ISEVEN($A3)</formula>
    </cfRule>
    <cfRule type="expression" priority="57" aboveAverage="0" equalAverage="0" bottom="0" percent="0" rank="0" text="" dxfId="11">
      <formula>ISODD($A3)</formula>
    </cfRule>
  </conditionalFormatting>
  <conditionalFormatting sqref="AY32:AY39">
    <cfRule type="expression" priority="58" aboveAverage="0" equalAverage="0" bottom="0" percent="0" rank="0" text="" dxfId="12">
      <formula>ISEVEN($A31)</formula>
    </cfRule>
    <cfRule type="expression" priority="59" aboveAverage="0" equalAverage="0" bottom="0" percent="0" rank="0" text="" dxfId="13">
      <formula>ISODD($A31)</formula>
    </cfRule>
  </conditionalFormatting>
  <conditionalFormatting sqref="AY3:BC8">
    <cfRule type="cellIs" priority="60" operator="equal" aboveAverage="0" equalAverage="0" bottom="0" percent="0" rank="0" text="" dxfId="14">
      <formula>0</formula>
    </cfRule>
  </conditionalFormatting>
  <conditionalFormatting sqref="AY3:AZ8">
    <cfRule type="cellIs" priority="61" operator="equal" aboveAverage="0" equalAverage="0" bottom="0" percent="0" rank="0" text="" dxfId="15">
      <formula>0</formula>
    </cfRule>
  </conditionalFormatting>
  <conditionalFormatting sqref="BA3:BA8">
    <cfRule type="cellIs" priority="62" operator="equal" aboveAverage="0" equalAverage="0" bottom="0" percent="0" rank="0" text="" dxfId="16">
      <formula>0</formula>
    </cfRule>
  </conditionalFormatting>
  <conditionalFormatting sqref="BE43:BE45">
    <cfRule type="expression" priority="63" aboveAverage="0" equalAverage="0" bottom="0" percent="0" rank="0" text="" dxfId="17">
      <formula>ISEVEN($A4)</formula>
    </cfRule>
    <cfRule type="expression" priority="64" aboveAverage="0" equalAverage="0" bottom="0" percent="0" rank="0" text="" dxfId="18">
      <formula>ISODD($A4)</formula>
    </cfRule>
  </conditionalFormatting>
  <conditionalFormatting sqref="BE40 BE42">
    <cfRule type="expression" priority="65" aboveAverage="0" equalAverage="0" bottom="0" percent="0" rank="0" text="" dxfId="19">
      <formula>ISEVEN(#ref!)</formula>
    </cfRule>
    <cfRule type="expression" priority="66" aboveAverage="0" equalAverage="0" bottom="0" percent="0" rank="0" text="" dxfId="20">
      <formula>ISODD(#ref!)</formula>
    </cfRule>
  </conditionalFormatting>
  <conditionalFormatting sqref="BE41">
    <cfRule type="expression" priority="67" aboveAverage="0" equalAverage="0" bottom="0" percent="0" rank="0" text="" dxfId="21">
      <formula>ISEVEN($A3)</formula>
    </cfRule>
    <cfRule type="expression" priority="68" aboveAverage="0" equalAverage="0" bottom="0" percent="0" rank="0" text="" dxfId="22">
      <formula>ISODD($A3)</formula>
    </cfRule>
  </conditionalFormatting>
  <conditionalFormatting sqref="BE4:BE15 BE22:BE39">
    <cfRule type="expression" priority="69" aboveAverage="0" equalAverage="0" bottom="0" percent="0" rank="0" text="" dxfId="0">
      <formula>ISEVEN($A3)</formula>
    </cfRule>
    <cfRule type="expression" priority="70" aboveAverage="0" equalAverage="0" bottom="0" percent="0" rank="0" text="" dxfId="1">
      <formula>ISODD($A3)</formula>
    </cfRule>
  </conditionalFormatting>
  <conditionalFormatting sqref="BF3:BJ15">
    <cfRule type="cellIs" priority="71" operator="equal" aboveAverage="0" equalAverage="0" bottom="0" percent="0" rank="0" text="" dxfId="2">
      <formula>0</formula>
    </cfRule>
  </conditionalFormatting>
  <conditionalFormatting sqref="BF3:BG15">
    <cfRule type="cellIs" priority="72" operator="equal" aboveAverage="0" equalAverage="0" bottom="0" percent="0" rank="0" text="" dxfId="3">
      <formula>0</formula>
    </cfRule>
  </conditionalFormatting>
  <conditionalFormatting sqref="BH3:BH15">
    <cfRule type="cellIs" priority="73" operator="equal" aboveAverage="0" equalAverage="0" bottom="0" percent="0" rank="0" text="" dxfId="0">
      <formula>0</formula>
    </cfRule>
  </conditionalFormatting>
  <conditionalFormatting sqref="N3:N46">
    <cfRule type="cellIs" priority="74" operator="equal" aboveAverage="0" equalAverage="0" bottom="0" percent="0" rank="0" text="" dxfId="1">
      <formula>0</formula>
    </cfRule>
  </conditionalFormatting>
  <conditionalFormatting sqref="T3:T46">
    <cfRule type="cellIs" priority="75" operator="equal" aboveAverage="0" equalAverage="0" bottom="0" percent="0" rank="0" text="" dxfId="2">
      <formula>0</formula>
    </cfRule>
  </conditionalFormatting>
  <conditionalFormatting sqref="Z3:Z46">
    <cfRule type="cellIs" priority="76" operator="equal" aboveAverage="0" equalAverage="0" bottom="0" percent="0" rank="0" text="" dxfId="3">
      <formula>0</formula>
    </cfRule>
  </conditionalFormatting>
  <conditionalFormatting sqref="AF3:AF46">
    <cfRule type="cellIs" priority="77" operator="equal" aboveAverage="0" equalAverage="0" bottom="0" percent="0" rank="0" text="" dxfId="4">
      <formula>0</formula>
    </cfRule>
  </conditionalFormatting>
  <conditionalFormatting sqref="AL3:AL46">
    <cfRule type="cellIs" priority="78" operator="equal" aboveAverage="0" equalAverage="0" bottom="0" percent="0" rank="0" text="" dxfId="5">
      <formula>0</formula>
    </cfRule>
  </conditionalFormatting>
  <conditionalFormatting sqref="AR3:AR46">
    <cfRule type="cellIs" priority="79" operator="equal" aboveAverage="0" equalAverage="0" bottom="0" percent="0" rank="0" text="" dxfId="6">
      <formula>0</formula>
    </cfRule>
  </conditionalFormatting>
  <conditionalFormatting sqref="AX3:AX46">
    <cfRule type="cellIs" priority="80" operator="equal" aboveAverage="0" equalAverage="0" bottom="0" percent="0" rank="0" text="" dxfId="7">
      <formula>0</formula>
    </cfRule>
  </conditionalFormatting>
  <conditionalFormatting sqref="BD3:BD46">
    <cfRule type="cellIs" priority="81" operator="equal" aboveAverage="0" equalAverage="0" bottom="0" percent="0" rank="0" text="" dxfId="8">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138</TotalTime>
  <Application>LibreOffice/5.2.6.2$Windows_x86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2020-08-20T17:31:01Z</dcterms:created>
  <dc:creator/>
  <dc:description/>
  <dc:language>de-DE</dc:language>
  <cp:lastModifiedBy/>
  <dcterms:modified xsi:type="dcterms:W3CDTF">2021-12-05T12:21:16Z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